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報酬確認シート（非表示）" sheetId="1" r:id="rId5"/>
    <sheet state="visible" name="セッション実施状況管理" sheetId="2" r:id="rId6"/>
    <sheet state="visible" name="目標値集計シート" sheetId="3" r:id="rId7"/>
    <sheet state="visible" name="新 月次投稿数" sheetId="4" r:id="rId8"/>
    <sheet state="visible" name="リスト" sheetId="5" r:id="rId9"/>
    <sheet state="visible" name="コミット生徒の契約日・講師1on1実施チェック" sheetId="6" r:id="rId10"/>
    <sheet state="hidden" name="コーチング報酬管理" sheetId="7" r:id="rId11"/>
    <sheet state="hidden" name="アクション数管理（計算用のため非表示）" sheetId="8" r:id="rId12"/>
    <sheet state="hidden" name="ランクポイント集計" sheetId="9" r:id="rId13"/>
    <sheet state="hidden" name="月次投稿数（過去分集計のため非表示）" sheetId="10" r:id="rId14"/>
    <sheet state="hidden" name="作業用" sheetId="11" r:id="rId15"/>
    <sheet state="hidden" name="作業用2" sheetId="12" r:id="rId16"/>
    <sheet state="visible" name="コーチ実績" sheetId="13" r:id="rId17"/>
    <sheet state="visible" name="コーチングセッションFB" sheetId="14" r:id="rId18"/>
    <sheet state="visible" name="生徒の対応言語録" sheetId="15" r:id="rId19"/>
    <sheet state="visible" name="コーチ自己紹介" sheetId="16" r:id="rId20"/>
    <sheet state="visible" name="zoom契約" sheetId="17" r:id="rId21"/>
    <sheet state="visible" name="フェーズごとの目標設定スクリプト" sheetId="18" r:id="rId22"/>
    <sheet state="visible" name="アクションシート保管用" sheetId="19" r:id="rId23"/>
    <sheet state="visible" name="コーチングメンバー採用計画" sheetId="20" r:id="rId24"/>
    <sheet state="visible" name="生徒別 評価" sheetId="21" r:id="rId25"/>
    <sheet state="visible" name="採用DM送信履歴" sheetId="22" r:id="rId26"/>
    <sheet state="hidden" name="【保存用】コミッション管理" sheetId="23" r:id="rId27"/>
    <sheet state="hidden" name="アクションシート未達理由" sheetId="24" r:id="rId28"/>
    <sheet state="hidden" name="コーチング担当" sheetId="25" r:id="rId29"/>
    <sheet state="hidden" name="無料モニター" sheetId="26" r:id="rId30"/>
    <sheet state="hidden" name="草案&gt;運営マニュアル" sheetId="27" r:id="rId31"/>
    <sheet state="hidden" name="モニター割り振り" sheetId="28" r:id="rId32"/>
    <sheet state="hidden" name="ロープレ" sheetId="29" r:id="rId33"/>
    <sheet state="visible" name="悩み別教材一覧" sheetId="30" r:id="rId34"/>
  </sheets>
  <definedNames>
    <definedName hidden="1" localSheetId="0" name="_xlnm._FilterDatabase">'報酬確認シート（非表示）'!$A$7:$AK$49</definedName>
    <definedName hidden="1" localSheetId="1" name="_xlnm._FilterDatabase">'セッション実施状況管理'!$A$10:$AI$384</definedName>
    <definedName hidden="1" localSheetId="2" name="_xlnm._FilterDatabase">'目標値集計シート'!$A$18:$AC$1169</definedName>
    <definedName hidden="1" localSheetId="3" name="_xlnm._FilterDatabase">'新 月次投稿数'!$A$11:$AA$1004</definedName>
    <definedName hidden="1" localSheetId="5" name="_xlnm._FilterDatabase">'コミット生徒の契約日・講師1on1実施チェック'!$A$1:$AC$294</definedName>
    <definedName hidden="1" localSheetId="6" name="_xlnm._FilterDatabase">'コーチング報酬管理'!$A$6:$AB$84</definedName>
    <definedName hidden="1" localSheetId="7" name="_xlnm._FilterDatabase">'アクション数管理（計算用のため非表示）'!$B$10:$AW$87</definedName>
    <definedName hidden="1" localSheetId="8" name="_xlnm._FilterDatabase">'ランクポイント集計'!$B$7:$AD$21</definedName>
    <definedName hidden="1" localSheetId="20" name="_xlnm._FilterDatabase">'生徒別 評価'!$A$18:$AE$1034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tc={02b302cc-d487-41f0-b299-0667476d1a4e}</author>
    <author>tc={03c7f339-feb4-45bd-8992-fc8cb63d1075}</author>
    <author>tc={073fe1ab-9db4-4d08-ba62-9a78f9e13102}</author>
    <author>tc={0bd69295-7041-45f5-9084-2c9f1d027ca5}</author>
    <author>tc={0dc52032-28af-424c-9926-6d45f3620481}</author>
    <author>tc={0f094b0c-6770-4435-b9b0-b6074e862963}</author>
    <author>tc={100c154b-b734-45b6-a439-336183e7d8cf}</author>
    <author>tc={15a93413-5d01-414a-bfbf-afc9eefac88d}</author>
    <author>tc={15c8aa98-f7a1-4886-8a97-00d3b4543a2e}</author>
    <author>tc={1ce5df12-adff-4649-b6ef-2bac10304aa2}</author>
    <author>tc={24575f57-2adb-4985-a4ed-65bc1ccf41df}</author>
    <author>tc={245b9936-7c14-48b1-b123-6a10c17f9b61}</author>
    <author>tc={262bb48e-bba5-4cd9-962b-831c1ec8a95f}</author>
    <author>tc={26be661b-12da-49e8-83e2-1c0c15de2fe9}</author>
    <author>tc={2af7e141-271d-4914-a12b-fae72eb0dc42}</author>
    <author>tc={2b2238ca-a782-4a82-8509-45fd8d8b5f31}</author>
    <author>tc={2b4e4cc3-7c75-4c2e-887d-6f01ed9b5a75}</author>
    <author>tc={30fa11ad-dc69-4b17-b2db-498924df3747}</author>
    <author>tc={32c86739-fbd1-4384-bd58-17228ba3ad36}</author>
    <author>tc={3581fa93-1139-4463-82a7-ce937d3fbcad}</author>
    <author>tc={3c2f0125-085c-4884-a51b-17680753d94c}</author>
    <author>tc={3e9acc68-f400-4a89-81fa-4bf15a0fb298}</author>
    <author>tc={48489b89-7933-43d3-b98e-73089ac42665}</author>
    <author>tc={4bbeea1d-35b3-46d2-be51-ee39037132da}</author>
    <author>tc={4c681ea7-052b-4259-a62c-8efb4ca7b587}</author>
    <author>tc={4c794f61-924f-429e-a35f-2ac8f7359330}</author>
    <author>tc={4d29aa57-054a-4f9c-b9c0-5d6b23af69fd}</author>
    <author>tc={4f9cec1c-028d-4b02-8e0e-86e9c25e3148}</author>
    <author>tc={567816ff-aa11-400c-a06c-52e296cf37fd}</author>
    <author>tc={59451a24-77c8-4fd6-8d55-c48406051d93}</author>
    <author>tc={5aa17bca-57d1-4c7a-8419-a1f3ef063763}</author>
    <author>tc={5d150332-430d-4865-8252-7f301199b3ab}</author>
    <author>tc={612740dd-fcdc-46c7-9b76-a35037d4e30b}</author>
    <author>tc={62ecbe81-c17a-4700-8d0b-80df17c49471}</author>
    <author>tc={63233924-30f6-49ae-bc8e-7856f70c22c0}</author>
    <author>tc={6438b911-2595-4b43-91c0-d969b5010532}</author>
    <author>tc={6bb97463-65e0-4d1b-992e-286cd34f6bc1}</author>
    <author>tc={70a9d5d8-ba8a-4255-8841-61ba7fc608e7}</author>
    <author>tc={72cdd64b-3b1b-4ce3-8f0c-4463b954538a}</author>
    <author>tc={749bff09-c248-4bee-9e82-5640e0999f5e}</author>
    <author>tc={7656d772-df1d-4a38-bcee-d7f64c0dc340}</author>
    <author>tc={78c3074d-fb26-467c-a6ea-886a6a21d9ae}</author>
    <author>tc={7b4b378f-2696-4f50-bba3-bcb80bcc250d}</author>
    <author>tc={7d34e797-7f36-4d48-9a52-05a293400053}</author>
    <author>tc={7f507471-8a31-4d70-92a5-4dcea7efd8f3}</author>
    <author>tc={80459aa6-0dfd-450b-a78a-8349326db734}</author>
    <author>tc={8075ee6a-23e0-40e5-9cc6-5eaaf886382e}</author>
    <author>tc={815659d0-5421-49c8-8581-4ec51e7f7166}</author>
    <author>tc={848bc5d6-3510-419b-8e85-3298d2d30662}</author>
    <author>tc={8514d30a-8a03-4c97-a431-381a8a0796fd}</author>
    <author>tc={867d17ab-4eeb-4d3b-8bfa-02a8147aec94}</author>
    <author>tc={8a88ea54-4be7-4787-9c76-89030995daf0}</author>
    <author>tc={8bbb5c17-90df-4231-9362-4d96656a3182}</author>
    <author>tc={8d6349f8-5210-4393-add1-c1ccda7a0f4a}</author>
    <author>tc={9166a4de-63d1-4f8d-902c-1b0c8922e116}</author>
    <author>tc={967e1d17-6ae0-44e4-9893-a8a64f5225e2}</author>
    <author>tc={992df21b-b632-4f4f-b19f-be4e2482d05e}</author>
    <author>tc={9a6d2143-c69a-4d1e-a7f8-230be44084f5}</author>
    <author>tc={9d3f6936-9d12-4afb-bad7-15fd125e0f61}</author>
    <author>tc={a1d4ca90-44a2-4387-9f13-1f9a581a0ec9}</author>
    <author>tc={a2c070f7-4a73-4c11-a46f-21ce2d4d02ad}</author>
    <author>tc={a69a5254-de0c-4027-a7aa-88a641eb0a8a}</author>
    <author>tc={a878a960-1351-4a98-a3d8-e70c2e7371de}</author>
    <author>tc={a90a0c94-4f3a-4979-b8fb-310804cc6be1}</author>
    <author>tc={aa496731-1d9d-465a-a54c-b62b36305d5c}</author>
    <author>tc={aa5c1255-8bef-46d0-8b01-d4e8d8faeb79}</author>
    <author>tc={ab2ee7b3-d474-406e-b5d7-870d415c7aee}</author>
    <author>tc={abe23931-c9cf-4e76-bcd0-4ac17aaf3cd1}</author>
    <author>tc={abf6c8ca-2288-4167-9192-a53a5d628370}</author>
    <author>tc={ae90e1f4-e9bc-4f51-92cd-5c16478b2a90}</author>
    <author>tc={b0794d21-9872-4960-aa8d-eb1833a93bc2}</author>
    <author>tc={b2badf55-f980-4418-9937-cbd8cf1fe625}</author>
    <author>tc={b78f1d2e-3b81-4c9f-b32e-fe3ac51baa76}</author>
    <author>tc={baaed6fd-62d9-420e-9cac-b3d27a3fa3c3}</author>
    <author>tc={bb20ba5d-7eab-42f3-8c7f-e692b9886923}</author>
    <author>tc={bb828977-ff1f-471c-a74a-50e7b4d071c7}</author>
    <author>tc={be6305c2-c149-47dc-8a41-0679063ab5f7}</author>
    <author>tc={bffb8f7d-9f01-45c4-ac93-f7bd3abf6164}</author>
    <author>tc={c15c0f7d-dbee-48a1-9094-48081aba4d0d}</author>
    <author>tc={c1f7a2d3-a12d-43c4-9059-f4fa8587892f}</author>
    <author>tc={c25fe213-0add-4b95-b9fa-800302b7183c}</author>
    <author>tc={c27a5f31-1e8f-4796-b824-ef2bb1a51b00}</author>
    <author>tc={c3ec0406-285d-47dc-a679-c3b95569371a}</author>
    <author>tc={c43512f5-54f4-4e84-b220-f9fa43c257c3}</author>
    <author>tc={c5ef6c3e-a463-4163-85e5-ad5a0996ef73}</author>
    <author>tc={c685c9c3-0590-4c9b-87d5-16711f0e0528}</author>
    <author>tc={cd61f7c1-a2be-4c63-8e53-70a10fd0596b}</author>
    <author>tc={ced9303e-1231-4f7b-ab7b-0c72745fccca}</author>
    <author>tc={dbb0c3b1-b539-4dbb-9ffe-7c69a6a123d9}</author>
    <author>tc={dbb406e2-38bf-49de-b292-0c0be752b570}</author>
    <author>tc={dda23191-f6b3-444f-9ac9-b2902a806fe4}</author>
    <author>tc={de37bb1b-0e17-4cbf-b3fa-02e7b2ae5e10}</author>
    <author>tc={de8ccf7d-8154-46f7-a90f-40d170a3e044}</author>
    <author>tc={e5722ec8-46ae-4fc7-9fde-ae7a134e99ba}</author>
    <author>tc={eaecce6b-c716-45f1-9bf5-4c1b5ebddf37}</author>
    <author>tc={eefaab10-eaaa-42e6-9b71-cad6b4be979a}</author>
    <author>tc={f360ade6-85be-42af-a793-6595746923d1}</author>
    <author>tc={f5ecfe22-2964-4d06-8b2e-84aceb9bb653}</author>
    <author>tc={f85450df-465c-4f23-96b1-8448e950bd89}</author>
    <author>tc={f937df16-ad07-4ba3-8b1c-2c67943b3ba7}</author>
    <author>tc={fe756acd-bb3e-43c5-8e07-0ee943a1bba2}</author>
    <author>tc={fe91678a-b5e3-4412-b4eb-f1bdbbf13f40}</author>
  </authors>
  <commentList>
    <comment authorId="0" ref="C10">
      <text>
        <t xml:space="preserve">期間中万垢達成1
卒業後万垢達成2
</t>
      </text>
    </comment>
    <comment authorId="0" ref="AE55">
      <text>
        <t xml:space="preserve">講義の終わりの日を考慮して4月に入ってから10回目を実施予定</t>
      </text>
    </comment>
    <comment authorId="1" xr:uid="{02b302cc-d487-41f0-b299-0667476d1a4e}" ref="A1">
      <text>
        <t xml:space="preserve">[Threaded comment]
 Your version of Excel allows you to read this threaded comment; however, any edits to it will get removed if the file is opened in a newer version of Excel. Learn more: https://go.microsoft.com/fwlink/?linkid=870924
Comment:
	【クーリングオフ】
</t>
      </text>
    </comment>
    <comment authorId="2" xr:uid="{03c7f339-feb4-45bd-8992-fc8cb63d1075}" ref="V120">
      <text>
        <t xml:space="preserve">[Threaded comment]
 Your version of Excel allows you to read this threaded comment; however, any edits to it will get removed if the file is opened in a newer version of Excel. Learn more: https://go.microsoft.com/fwlink/?linkid=870924
Comment:
	HR未実施のため10月より通常開始
</t>
      </text>
    </comment>
    <comment authorId="3" xr:uid="{073fe1ab-9db4-4d08-ba62-9a78f9e13102}" ref="T11">
      <text>
        <t xml:space="preserve">[Threaded comment]
 Your version of Excel allows you to read this threaded comment; however, any edits to it will get removed if the file is opened in a newer version of Excel. Learn more: https://go.microsoft.com/fwlink/?linkid=870924
Comment:
	[コーチ]ゆり(駒居卒業生)
</t>
      </text>
    </comment>
    <comment authorId="4" xr:uid="{0bd69295-7041-45f5-9084-2c9f1d027ca5}" ref="V232">
      <text>
        <t xml:space="preserve">[Threaded comment]
 Your version of Excel allows you to read this threaded comment; however, any edits to it will get removed if the file is opened in a newer version of Excel. Learn more: https://go.microsoft.com/fwlink/?linkid=870924
Comment:
	当日キャンセル1回目消化
</t>
      </text>
    </comment>
    <comment authorId="5" xr:uid="{0dc52032-28af-424c-9926-6d45f3620481}" ref="AE95">
      <text>
        <t xml:space="preserve">[Threaded comment]
 Your version of Excel allows you to read this threaded comment; however, any edits to it will get removed if the file is opened in a newer version of Excel. Learn more: https://go.microsoft.com/fwlink/?linkid=870924
Comment:
	体調不良によりリスケ。１２月３回実施予定
</t>
      </text>
    </comment>
    <comment authorId="6" xr:uid="{0f094b0c-6770-4435-b9b0-b6074e862963}" ref="AC82">
      <text>
        <t xml:space="preserve">[Threaded comment]
 Your version of Excel allows you to read this threaded comment; however, any edits to it will get removed if the file is opened in a newer version of Excel. Learn more: https://go.microsoft.com/fwlink/?linkid=870924
Comment:
	当日キャンセル
</t>
      </text>
    </comment>
    <comment authorId="7" xr:uid="{100c154b-b734-45b6-a439-336183e7d8cf}" ref="AG107">
      <text>
        <t xml:space="preserve">[Threaded comment]
 Your version of Excel allows you to read this threaded comment; however, any edits to it will get removed if the file is opened in a newer version of Excel. Learn more: https://go.microsoft.com/fwlink/?linkid=870924
Comment:
	１５分経っても現れず
</t>
      </text>
    </comment>
    <comment authorId="8" xr:uid="{15a93413-5d01-414a-bfbf-afc9eefac88d}" ref="T23">
      <text>
        <t xml:space="preserve">[Threaded comment]
 Your version of Excel allows you to read this threaded comment; however, any edits to it will get removed if the file is opened in a newer version of Excel. Learn more: https://go.microsoft.com/fwlink/?linkid=870924
Comment:
	【コーチ】はるみ（しらゆき卒業生）
</t>
      </text>
    </comment>
    <comment authorId="9" xr:uid="{15c8aa98-f7a1-4886-8a97-00d3b4543a2e}" ref="V124">
      <text>
        <t xml:space="preserve">[Threaded comment]
 Your version of Excel allows you to read this threaded comment; however, any edits to it will get removed if the file is opened in a newer version of Excel. Learn more: https://go.microsoft.com/fwlink/?linkid=870924
Comment:
	初回HR未実施のため10月より通常実施
</t>
      </text>
    </comment>
    <comment authorId="10" xr:uid="{1ce5df12-adff-4649-b6ef-2bac10304aa2}" ref="T13">
      <text>
        <t xml:space="preserve">[Threaded comment]
 Your version of Excel allows you to read this threaded comment; however, any edits to it will get removed if the file is opened in a newer version of Excel. Learn more: https://go.microsoft.com/fwlink/?linkid=870924
Comment:
	【コーチ】ふうか🌼
</t>
      </text>
    </comment>
    <comment authorId="11" xr:uid="{24575f57-2adb-4985-a4ed-65bc1ccf41df}" ref="H184">
      <text>
        <t xml:space="preserve">[Threaded comment]
 Your version of Excel allows you to read this threaded comment; however, any edits to it will get removed if the file is opened in a newer version of Excel. Learn more: https://go.microsoft.com/fwlink/?linkid=870924
Comment:
	Lステップ【このしあきこ】
</t>
      </text>
    </comment>
    <comment authorId="12" xr:uid="{245b9936-7c14-48b1-b123-6a10c17f9b61}" ref="AG95">
      <text>
        <t xml:space="preserve">[Threaded comment]
 Your version of Excel allows you to read this threaded comment; however, any edits to it will get removed if the file is opened in a newer version of Excel. Learn more: https://go.microsoft.com/fwlink/?linkid=870924
Comment:
	体調不良でリスケ。1月に２回予定。（MGサポート1/24までに消化）
</t>
      </text>
    </comment>
    <comment authorId="13" xr:uid="{262bb48e-bba5-4cd9-962b-831c1ec8a95f}" ref="AD110">
      <text>
        <t xml:space="preserve">[Threaded comment]
 Your version of Excel allows you to read this threaded comment; however, any edits to it will get removed if the file is opened in a newer version of Excel. Learn more: https://go.microsoft.com/fwlink/?linkid=870924
Comment:
	体調不良によりリスケ。１２月に３回予定
</t>
      </text>
    </comment>
    <comment authorId="14" xr:uid="{26be661b-12da-49e8-83e2-1c0c15de2fe9}" ref="H171">
      <text>
        <t xml:space="preserve">[Threaded comment]
 Your version of Excel allows you to read this threaded comment; however, any edits to it will get removed if the file is opened in a newer version of Excel. Learn more: https://go.microsoft.com/fwlink/?linkid=870924
Comment:
	【クーリングオフ】
</t>
      </text>
    </comment>
    <comment authorId="15" xr:uid="{2af7e141-271d-4914-a12b-fae72eb0dc42}" ref="AF44">
      <text>
        <t xml:space="preserve">[Threaded comment]
 Your version of Excel allows you to read this threaded comment; however, any edits to it will get removed if the file is opened in a newer version of Excel. Learn more: https://go.microsoft.com/fwlink/?linkid=870924
Comment:
	1月30日でコーチング停止
</t>
      </text>
    </comment>
    <comment authorId="16" xr:uid="{2b2238ca-a782-4a82-8509-45fd8d8b5f31}" ref="G26">
      <text>
        <t xml:space="preserve">[Threaded comment]
 Your version of Excel allows you to read this threaded comment; however, any edits to it will get removed if the file is opened in a newer version of Excel. Learn more: https://go.microsoft.com/fwlink/?linkid=870924
Comment:
	目検カウント（2024/2/6~8/26のリールカウント）
</t>
      </text>
    </comment>
    <comment authorId="17" xr:uid="{2b4e4cc3-7c75-4c2e-887d-6f01ed9b5a75}" ref="AB126">
      <text>
        <t xml:space="preserve">[Threaded comment]
 Your version of Excel allows you to read this threaded comment; however, any edits to it will get removed if the file is opened in a newer version of Excel. Learn more: https://go.microsoft.com/fwlink/?linkid=870924
Comment:
	当日キャンセル　一回目
12/17より音信不通で運営から対応中
</t>
      </text>
    </comment>
    <comment authorId="18" xr:uid="{30fa11ad-dc69-4b17-b2db-498924df3747}" ref="V129">
      <text>
        <t xml:space="preserve">[Threaded comment]
 Your version of Excel allows you to read this threaded comment; however, any edits to it will get removed if the file is opened in a newer version of Excel. Learn more: https://go.microsoft.com/fwlink/?linkid=870924
Comment:
	10月より通常実施
</t>
      </text>
    </comment>
    <comment authorId="19" xr:uid="{32c86739-fbd1-4384-bd58-17228ba3ad36}" ref="AB115">
      <text>
        <t xml:space="preserve">[Threaded comment]
 Your version of Excel allows you to read this threaded comment; however, any edits to it will get removed if the file is opened in a newer version of Excel. Learn more: https://go.microsoft.com/fwlink/?linkid=870924
Comment:
	講義との日程調整のため、11月は１回のみ
</t>
      </text>
    </comment>
    <comment authorId="20" xr:uid="{3581fa93-1139-4463-82a7-ce937d3fbcad}" ref="X141">
      <text>
        <t xml:space="preserve">[Threaded comment]
 Your version of Excel allows you to read this threaded comment; however, any edits to it will get removed if the file is opened in a newer version of Excel. Learn more: https://go.microsoft.com/fwlink/?linkid=870924
Comment:
	＠当日キャンセル1回目消化
</t>
      </text>
    </comment>
    <comment authorId="21" xr:uid="{3c2f0125-085c-4884-a51b-17680753d94c}" ref="A1">
      <text>
        <t xml:space="preserve">[Threaded comment]
 Your version of Excel allows you to read this threaded comment; however, any edits to it will get removed if the file is opened in a newer version of Excel. Learn more: https://go.microsoft.com/fwlink/?linkid=870924
Comment:
	コース変更のため除外
</t>
      </text>
    </comment>
    <comment authorId="22" xr:uid="{3e9acc68-f400-4a89-81fa-4bf15a0fb298}" ref="H170">
      <text>
        <t xml:space="preserve">[Threaded comment]
 Your version of Excel allows you to read this threaded comment; however, any edits to it will get removed if the file is opened in a newer version of Excel. Learn more: https://go.microsoft.com/fwlink/?linkid=870924
Comment:
	プレプラ変更済10/30
</t>
      </text>
    </comment>
    <comment authorId="23" xr:uid="{48489b89-7933-43d3-b98e-73089ac42665}" ref="W141">
      <text>
        <t xml:space="preserve">[Threaded comment]
 Your version of Excel allows you to read this threaded comment; however, any edits to it will get removed if the file is opened in a newer version of Excel. Learn more: https://go.microsoft.com/fwlink/?linkid=870924
Comment:
	HR日程が決まり次第予定決めします
</t>
      </text>
    </comment>
    <comment authorId="24" xr:uid="{4bbeea1d-35b3-46d2-be51-ee39037132da}" ref="AD50">
      <text>
        <t xml:space="preserve">[Threaded comment]
 Your version of Excel allows you to read this threaded comment; however, any edits to it will get removed if the file is opened in a newer version of Excel. Learn more: https://go.microsoft.com/fwlink/?linkid=870924
Comment:
	1月30日でコーチング停止
</t>
      </text>
    </comment>
    <comment authorId="25" xr:uid="{4c681ea7-052b-4259-a62c-8efb4ca7b587}" ref="H55">
      <text>
        <t xml:space="preserve">[Threaded comment]
 Your version of Excel allows you to read this threaded comment; however, any edits to it will get removed if the file is opened in a newer version of Excel. Learn more: https://go.microsoft.com/fwlink/?linkid=870924
Comment:
	めぐみさん以降、120投稿目標組
</t>
      </text>
    </comment>
    <comment authorId="26" xr:uid="{4c794f61-924f-429e-a35f-2ac8f7359330}" ref="V199">
      <text>
        <t xml:space="preserve">[Threaded comment]
 Your version of Excel allows you to read this threaded comment; however, any edits to it will get removed if the file is opened in a newer version of Excel. Learn more: https://go.microsoft.com/fwlink/?linkid=870924
Comment:
	当日無断キャンセル一回目
</t>
      </text>
    </comment>
    <comment authorId="27" xr:uid="{4d29aa57-054a-4f9c-b9c0-5d6b23af69fd}" ref="H198">
      <text>
        <t xml:space="preserve">[Threaded comment]
 Your version of Excel allows you to read this threaded comment; however, any edits to it will get removed if the file is opened in a newer version of Excel. Learn more: https://go.microsoft.com/fwlink/?linkid=870924
Comment:
	Lステ珠美
</t>
      </text>
    </comment>
    <comment authorId="28" xr:uid="{4f9cec1c-028d-4b02-8e0e-86e9c25e3148}" ref="H177">
      <text>
        <t xml:space="preserve">[Threaded comment]
 Your version of Excel allows you to read this threaded comment; however, any edits to it will get removed if the file is opened in a newer version of Excel. Learn more: https://go.microsoft.com/fwlink/?linkid=870924
Comment:
	【クーリングオフ】
</t>
      </text>
    </comment>
    <comment authorId="29" xr:uid="{567816ff-aa11-400c-a06c-52e296cf37fd}" ref="T25">
      <text>
        <t xml:space="preserve">[Threaded comment]
 Your version of Excel allows you to read this threaded comment; however, any edits to it will get removed if the file is opened in a newer version of Excel. Learn more: https://go.microsoft.com/fwlink/?linkid=870924
Comment:
	【コーチ】よし(駒居14期生)
</t>
      </text>
    </comment>
    <comment authorId="30" xr:uid="{59451a24-77c8-4fd6-8d55-c48406051d93}" ref="AF112">
      <text>
        <t xml:space="preserve">[Threaded comment]
 Your version of Excel allows you to read this threaded comment; however, any edits to it will get removed if the file is opened in a newer version of Excel. Learn more: https://go.microsoft.com/fwlink/?linkid=870924
Comment:
	サポート終了時期（2/25）に合わせて間隔をあけたため1月は1回のみの実施です
</t>
      </text>
    </comment>
    <comment authorId="31" xr:uid="{5aa17bca-57d1-4c7a-8419-a1f3ef063763}" ref="H272">
      <text>
        <t xml:space="preserve">[Threaded comment]
 Your version of Excel allows you to read this threaded comment; however, any edits to it will get removed if the file is opened in a newer version of Excel. Learn more: https://go.microsoft.com/fwlink/?linkid=870924
Comment:
	共同運用あさみゆか様
</t>
      </text>
    </comment>
    <comment authorId="32" xr:uid="{5d150332-430d-4865-8252-7f301199b3ab}" ref="V175">
      <text>
        <t xml:space="preserve">[Threaded comment]
 Your version of Excel allows you to read this threaded comment; however, any edits to it will get removed if the file is opened in a newer version of Excel. Learn more: https://go.microsoft.com/fwlink/?linkid=870924
Comment:
	２回目の添削会が12/3のため次回のセッションは添削会後に行います。11月は１回のみの実施。
</t>
      </text>
    </comment>
    <comment authorId="33" xr:uid="{612740dd-fcdc-46c7-9b76-a35037d4e30b}" ref="AC73">
      <text>
        <t xml:space="preserve">[Threaded comment]
 Your version of Excel allows you to read this threaded comment; however, any edits to it will get removed if the file is opened in a newer version of Excel. Learn more: https://go.microsoft.com/fwlink/?linkid=870924
Comment:
	当日キャンセル
</t>
      </text>
    </comment>
    <comment authorId="34" xr:uid="{62ecbe81-c17a-4700-8d0b-80df17c49471}" ref="A1">
      <text>
        <t xml:space="preserve">[Threaded comment]
 Your version of Excel allows you to read this threaded comment; however, any edits to it will get removed if the file is opened in a newer version of Excel. Learn more: https://go.microsoft.com/fwlink/?linkid=870924
Comment:
	体調不良で10月分をリスケ
</t>
      </text>
    </comment>
    <comment authorId="35" xr:uid="{63233924-30f6-49ae-bc8e-7856f70c22c0}" ref="AF92">
      <text>
        <t xml:space="preserve">[Threaded comment]
 Your version of Excel allows you to read this threaded comment; however, any edits to it will get removed if the file is opened in a newer version of Excel. Learn more: https://go.microsoft.com/fwlink/?linkid=870924
Comment:
	セッション間隔調整のため、10月は3回となります。
</t>
      </text>
    </comment>
    <comment authorId="36" xr:uid="{6438b911-2595-4b43-91c0-d969b5010532}" ref="AC133">
      <text>
        <t xml:space="preserve">[Threaded comment]
 Your version of Excel allows you to read this threaded comment; however, any edits to it will get removed if the file is opened in a newer version of Excel. Learn more: https://go.microsoft.com/fwlink/?linkid=870924
Comment:
	当日キャンセル1回目
</t>
      </text>
    </comment>
    <comment authorId="37" xr:uid="{6bb97463-65e0-4d1b-992e-286cd34f6bc1}" ref="X166">
      <text>
        <t xml:space="preserve">[Threaded comment]
 Your version of Excel allows you to read this threaded comment; however, any edits to it will get removed if the file is opened in a newer version of Excel. Learn more: https://go.microsoft.com/fwlink/?linkid=870924
Comment:
	1月中予定が合わないとのことで、実施予定の1/14は消化扱いとしています。（本人確認ずみ）
</t>
      </text>
    </comment>
    <comment authorId="38" xr:uid="{70a9d5d8-ba8a-4255-8841-61ba7fc608e7}" ref="A1">
      <text>
        <t xml:space="preserve">[Threaded comment]
 Your version of Excel allows you to read this threaded comment; however, any edits to it will get removed if the file is opened in a newer version of Excel. Learn more: https://go.microsoft.com/fwlink/?linkid=870924
Comment:
	10/16【クーリングオフ】
</t>
      </text>
    </comment>
    <comment authorId="39" xr:uid="{72cdd64b-3b1b-4ce3-8f0c-4463b954538a}" ref="H269">
      <text>
        <t xml:space="preserve">[Threaded comment]
 Your version of Excel allows you to read this threaded comment; however, any edits to it will get removed if the file is opened in a newer version of Excel. Learn more: https://go.microsoft.com/fwlink/?linkid=870924
Comment:
	面談日程調整　保留
受講開始時期について生徒からの問い合わせがあったため
</t>
      </text>
    </comment>
    <comment authorId="40" xr:uid="{749bff09-c248-4bee-9e82-5640e0999f5e}" ref="T14">
      <text>
        <t xml:space="preserve">[Threaded comment]
 Your version of Excel allows you to read this threaded comment; however, any edits to it will get removed if the file is opened in a newer version of Excel. Learn more: https://go.microsoft.com/fwlink/?linkid=870924
Comment:
	【コーチ】ゆか（しらゆき卒業生）
</t>
      </text>
    </comment>
    <comment authorId="41" xr:uid="{7656d772-df1d-4a38-bcee-d7f64c0dc340}" ref="W111">
      <text>
        <t xml:space="preserve">[Threaded comment]
 Your version of Excel allows you to read this threaded comment; however, any edits to it will get removed if the file is opened in a newer version of Excel. Learn more: https://go.microsoft.com/fwlink/?linkid=870924
Comment:
	初回HR遅れのため8月は1回になった
</t>
      </text>
    </comment>
    <comment authorId="42" xr:uid="{78c3074d-fb26-467c-a6ea-886a6a21d9ae}" ref="W112">
      <text>
        <t xml:space="preserve">[Threaded comment]
 Your version of Excel allows you to read this threaded comment; however, any edits to it will get removed if the file is opened in a newer version of Excel. Learn more: https://go.microsoft.com/fwlink/?linkid=870924
Comment:
	初回講義が8/25だった為8月セッション1回
</t>
      </text>
    </comment>
    <comment authorId="43" xr:uid="{7b4b378f-2696-4f50-bba3-bcb80bcc250d}" ref="V135">
      <text>
        <t xml:space="preserve">[Threaded comment]
 Your version of Excel allows you to read this threaded comment; however, any edits to it will get removed if the file is opened in a newer version of Excel. Learn more: https://go.microsoft.com/fwlink/?linkid=870924
Comment:
	10月より通常実施
</t>
      </text>
    </comment>
    <comment authorId="44" xr:uid="{7d34e797-7f36-4d48-9a52-05a293400053}" ref="V131">
      <text>
        <t xml:space="preserve">[Threaded comment]
 Your version of Excel allows you to read this threaded comment; however, any edits to it will get removed if the file is opened in a newer version of Excel. Learn more: https://go.microsoft.com/fwlink/?linkid=870924
Comment:
	10月より通常実施
</t>
      </text>
    </comment>
    <comment authorId="45" xr:uid="{7f507471-8a31-4d70-92a5-4dcea7efd8f3}" ref="W118">
      <text>
        <t xml:space="preserve">[Threaded comment]
 Your version of Excel allows you to read this threaded comment; however, any edits to it will get removed if the file is opened in a newer version of Excel. Learn more: https://go.microsoft.com/fwlink/?linkid=870924
Comment:
	日程調整不可のため10月に持ち出し
</t>
      </text>
    </comment>
    <comment authorId="46" xr:uid="{80459aa6-0dfd-450b-a78a-8349326db734}" ref="V114">
      <text>
        <t xml:space="preserve">[Threaded comment]
 Your version of Excel allows you to read this threaded comment; however, any edits to it will get removed if the file is opened in a newer version of Excel. Learn more: https://go.microsoft.com/fwlink/?linkid=870924
Comment:
	HR実施まちのため8月セッションなし
</t>
      </text>
    </comment>
    <comment authorId="47" xr:uid="{8075ee6a-23e0-40e5-9cc6-5eaaf886382e}" ref="H248">
      <text>
        <t xml:space="preserve">[Threaded comment]
 Your version of Excel allows you to read this threaded comment; however, any edits to it will get removed if the file is opened in a newer version of Excel. Learn more: https://go.microsoft.com/fwlink/?linkid=870924
Comment:
	対応時間柔軟なMG希望（ひろとさん・やつさんあたり？）
</t>
      </text>
    </comment>
    <comment authorId="48" xr:uid="{815659d0-5421-49c8-8581-4ec51e7f7166}" ref="AB134">
      <text>
        <t xml:space="preserve">[Threaded comment]
 Your version of Excel allows you to read this threaded comment; however, any edits to it will get removed if the file is opened in a newer version of Excel. Learn more: https://go.microsoft.com/fwlink/?linkid=870924
Comment:
	リスケ希望により12月1回のみ実施
</t>
      </text>
    </comment>
    <comment authorId="49" xr:uid="{848bc5d6-3510-419b-8e85-3298d2d30662}" ref="Y208">
      <text>
        <t xml:space="preserve">[Threaded comment]
 Your version of Excel allows you to read this threaded comment; however, any edits to it will get removed if the file is opened in a newer version of Excel. Learn more: https://go.microsoft.com/fwlink/?linkid=870924
Comment:
	15分経っても現れず。
</t>
      </text>
    </comment>
    <comment authorId="50" xr:uid="{8514d30a-8a03-4c97-a431-381a8a0796fd}" ref="B69">
      <text>
        <t xml:space="preserve">[Threaded comment]
 Your version of Excel allows you to read this threaded comment; however, any edits to it will get removed if the file is opened in a newer version of Excel. Learn more: https://go.microsoft.com/fwlink/?linkid=870924
Comment:
	11月契約だど1月入会・誓約書書かせる
</t>
      </text>
    </comment>
    <comment authorId="51" xr:uid="{867d17ab-4eeb-4d3b-8bfa-02a8147aec94}" ref="A1">
      <text>
        <t xml:space="preserve">[Threaded comment]
 Your version of Excel allows you to read this threaded comment; however, any edits to it will get removed if the file is opened in a newer version of Excel. Learn more: https://go.microsoft.com/fwlink/?linkid=870924
Comment:
	11/1～
</t>
      </text>
    </comment>
    <comment authorId="52" xr:uid="{8a88ea54-4be7-4787-9c76-89030995daf0}" ref="H54">
      <text>
        <t xml:space="preserve">[Threaded comment]
 Your version of Excel allows you to read this threaded comment; however, any edits to it will get removed if the file is opened in a newer version of Excel. Learn more: https://go.microsoft.com/fwlink/?linkid=870924
Comment:
	haru_yogatore
</t>
      </text>
    </comment>
    <comment authorId="53" xr:uid="{8bbb5c17-90df-4231-9362-4d96656a3182}" ref="AH108">
      <text>
        <t xml:space="preserve">[Threaded comment]
 Your version of Excel allows you to read this threaded comment; however, any edits to it will get removed if the file is opened in a newer version of Excel. Learn more: https://go.microsoft.com/fwlink/?linkid=870924
Comment:
	音信不通
1/18 当日に連絡
1/19 再度連絡
</t>
      </text>
    </comment>
    <comment authorId="54" xr:uid="{8d6349f8-5210-4393-add1-c1ccda7a0f4a}" ref="T29">
      <text>
        <t xml:space="preserve">[Threaded comment]
 Your version of Excel allows you to read this threaded comment; however, any edits to it will get removed if the file is opened in a newer version of Excel. Learn more: https://go.microsoft.com/fwlink/?linkid=870924
Comment:
	【コーチ】ひろと（駒居8期生）
</t>
      </text>
    </comment>
    <comment authorId="55" xr:uid="{9166a4de-63d1-4f8d-902c-1b0c8922e116}" ref="H194">
      <text>
        <t xml:space="preserve">[Threaded comment]
 Your version of Excel allows you to read this threaded comment; however, any edits to it will get removed if the file is opened in a newer version of Excel. Learn more: https://go.microsoft.com/fwlink/?linkid=870924
Comment:
	Lステ江美子
</t>
      </text>
    </comment>
    <comment authorId="56" xr:uid="{967e1d17-6ae0-44e4-9893-a8a64f5225e2}" ref="AB51">
      <text>
        <t xml:space="preserve">[Threaded comment]
 Your version of Excel allows you to read this threaded comment; however, any edits to it will get removed if the file is opened in a newer version of Excel. Learn more: https://go.microsoft.com/fwlink/?linkid=870924
Comment:
	ドタキャン
</t>
      </text>
    </comment>
    <comment authorId="57" xr:uid="{992df21b-b632-4f4f-b19f-be4e2482d05e}" ref="X133">
      <text>
        <t xml:space="preserve">[Threaded comment]
 Your version of Excel allows you to read this threaded comment; however, any edits to it will get removed if the file is opened in a newer version of Excel. Learn more: https://go.microsoft.com/fwlink/?linkid=870924
Comment:
	クラス添削会がまだのためセッション進捗調整します。そのため10月は1回です。
</t>
      </text>
    </comment>
    <comment authorId="58" xr:uid="{9a6d2143-c69a-4d1e-a7f8-230be44084f5}" ref="A1">
      <text>
        <t xml:space="preserve">[Threaded comment]
 Your version of Excel allows you to read this threaded comment; however, any edits to it will get removed if the file is opened in a newer version of Excel. Learn more: https://go.microsoft.com/fwlink/?linkid=870924
Comment:
	Discordでのやりとりはしているが、返事に1週間要している。10月もセッションは未実施
</t>
      </text>
    </comment>
    <comment authorId="59" xr:uid="{9d3f6936-9d12-4afb-bad7-15fd125e0f61}" ref="X126">
      <text>
        <t xml:space="preserve">[Threaded comment]
 Your version of Excel allows you to read this threaded comment; however, any edits to it will get removed if the file is opened in a newer version of Excel. Learn more: https://go.microsoft.com/fwlink/?linkid=870924
Comment:
	１回目の添削会が11月５日なので３回目セッションは添削会後に予定しています。
</t>
      </text>
    </comment>
    <comment authorId="60" xr:uid="{a1d4ca90-44a2-4387-9f13-1f9a581a0ec9}" ref="AC126">
      <text>
        <t xml:space="preserve">[Threaded comment]
 Your version of Excel allows you to read this threaded comment; however, any edits to it will get removed if the file is opened in a newer version of Excel. Learn more: https://go.microsoft.com/fwlink/?linkid=870924
Comment:
	12/17より音信不通のためセッション消化
</t>
      </text>
    </comment>
    <comment authorId="61" xr:uid="{a2c070f7-4a73-4c11-a46f-21ce2d4d02ad}" ref="I108">
      <text>
        <t xml:space="preserve">[Threaded comment]
 Your version of Excel allows you to read this threaded comment; however, any edits to it will get removed if the file is opened in a newer version of Excel. Learn more: https://go.microsoft.com/fwlink/?linkid=870924
Comment:
	https://www.instagram.com/shoya_iphone
</t>
      </text>
    </comment>
    <comment authorId="62" xr:uid="{a69a5254-de0c-4027-a7aa-88a641eb0a8a}" ref="X146">
      <text>
        <t xml:space="preserve">[Threaded comment]
 Your version of Excel allows you to read this threaded comment; however, any edits to it will get removed if the file is opened in a newer version of Excel. Learn more: https://go.microsoft.com/fwlink/?linkid=870924
Comment:
	予定が合わず、11月1回のみ実施
12月に3回実施予定
</t>
      </text>
    </comment>
    <comment authorId="63" xr:uid="{a878a960-1351-4a98-a3d8-e70c2e7371de}" ref="AA107">
      <text>
        <t xml:space="preserve">[Threaded comment]
 Your version of Excel allows you to read this threaded comment; however, any edits to it will get removed if the file is opened in a newer version of Excel. Learn more: https://go.microsoft.com/fwlink/?linkid=870924
Comment:
	１５分経っても現れず（原因寝坊）
</t>
      </text>
    </comment>
    <comment authorId="64" xr:uid="{a90a0c94-4f3a-4979-b8fb-310804cc6be1}" ref="Y133">
      <text>
        <t xml:space="preserve">[Threaded comment]
 Your version of Excel allows you to read this threaded comment; however, any edits to it will get removed if the file is opened in a newer version of Excel. Learn more: https://go.microsoft.com/fwlink/?linkid=870924
Comment:
	11月前半生徒さんの体調不良によりリスケして1回のみ実施
11/26はお子さんの体調不良で15分間のみのセッション
Reply:
	11月は2回目のセッション調整ができず、1回のみの実施。12月に3回実施。
</t>
      </text>
    </comment>
    <comment authorId="65" xr:uid="{aa496731-1d9d-465a-a54c-b62b36305d5c}" ref="Y130">
      <text>
        <t xml:space="preserve">[Threaded comment]
 Your version of Excel allows you to read this threaded comment; however, any edits to it will get removed if the file is opened in a newer version of Excel. Learn more: https://go.microsoft.com/fwlink/?linkid=870924
Comment:
	＠後日決定
</t>
      </text>
    </comment>
    <comment authorId="66" xr:uid="{aa5c1255-8bef-46d0-8b01-d4e8d8faeb79}" ref="H64">
      <text>
        <t xml:space="preserve">[Threaded comment]
 Your version of Excel allows you to read this threaded comment; however, any edits to it will get removed if the file is opened in a newer version of Excel. Learn more: https://go.microsoft.com/fwlink/?linkid=870924
Comment:
	みちこさん以下、講師1on1入る
</t>
      </text>
    </comment>
    <comment authorId="67" xr:uid="{ab2ee7b3-d474-406e-b5d7-870d415c7aee}" ref="X155">
      <text>
        <t xml:space="preserve">[Threaded comment]
 Your version of Excel allows you to read this threaded comment; however, any edits to it will get removed if the file is opened in a newer version of Excel. Learn more: https://go.microsoft.com/fwlink/?linkid=870924
Comment:
	＠１２月に３回セッションで調整予定。海外出張多く変則的
</t>
      </text>
    </comment>
    <comment authorId="68" xr:uid="{abe23931-c9cf-4e76-bcd0-4ac17aaf3cd1}" ref="AC105">
      <text>
        <t xml:space="preserve">[Threaded comment]
 Your version of Excel allows you to read this threaded comment; however, any edits to it will get removed if the file is opened in a newer version of Excel. Learn more: https://go.microsoft.com/fwlink/?linkid=870924
Comment:
	11月セッション1回。退会申請のため休止中。
</t>
      </text>
    </comment>
    <comment authorId="69" xr:uid="{abf6c8ca-2288-4167-9192-a53a5d628370}" ref="AF138">
      <text>
        <t xml:space="preserve">[Threaded comment]
 Your version of Excel allows you to read this threaded comment; however, any edits to it will get removed if the file is opened in a newer version of Excel. Learn more: https://go.microsoft.com/fwlink/?linkid=870924
Comment:
	セッションの間隔調整のため、2月は1回のみとなります
</t>
      </text>
    </comment>
    <comment authorId="70" xr:uid="{ae90e1f4-e9bc-4f51-92cd-5c16478b2a90}" ref="A1">
      <text>
        <t xml:space="preserve">[Threaded comment]
 Your version of Excel allows you to read this threaded comment; however, any edits to it will get removed if the file is opened in a newer version of Excel. Learn more: https://go.microsoft.com/fwlink/?linkid=870924
Comment:
	11/1～
</t>
      </text>
    </comment>
    <comment authorId="71" xr:uid="{b0794d21-9872-4960-aa8d-eb1833a93bc2}" ref="AG108">
      <text>
        <t xml:space="preserve">[Threaded comment]
 Your version of Excel allows you to read this threaded comment; however, any edits to it will get removed if the file is opened in a newer version of Excel. Learn more: https://go.microsoft.com/fwlink/?linkid=870924
Comment:
	当日連絡によりキャンセル
</t>
      </text>
    </comment>
    <comment authorId="72" xr:uid="{b2badf55-f980-4418-9937-cbd8cf1fe625}" ref="AA51">
      <text>
        <t xml:space="preserve">[Threaded comment]
 Your version of Excel allows you to read this threaded comment; however, any edits to it will get removed if the file is opened in a newer version of Excel. Learn more: https://go.microsoft.com/fwlink/?linkid=870924
Comment:
	ドタキャン
</t>
      </text>
    </comment>
    <comment authorId="73" xr:uid="{b78f1d2e-3b81-4c9f-b32e-fe3ac51baa76}" ref="V137">
      <text>
        <t xml:space="preserve">[Threaded comment]
 Your version of Excel allows you to read this threaded comment; however, any edits to it will get removed if the file is opened in a newer version of Excel. Learn more: https://go.microsoft.com/fwlink/?linkid=870924
Comment:
	初回HR未実施のため、10月より通常実施
</t>
      </text>
    </comment>
    <comment authorId="74" xr:uid="{baaed6fd-62d9-420e-9cac-b3d27a3fa3c3}" ref="W211">
      <text>
        <t xml:space="preserve">[Threaded comment]
 Your version of Excel allows you to read this threaded comment; however, any edits to it will get removed if the file is opened in a newer version of Excel. Learn more: https://go.microsoft.com/fwlink/?linkid=870924
Comment:
	精神的不調により、1月の実施できなかった。2月に3回実施予定。
</t>
      </text>
    </comment>
    <comment authorId="75" xr:uid="{bb20ba5d-7eab-42f3-8c7f-e692b9886923}" ref="T12">
      <text>
        <t xml:space="preserve">[Threaded comment]
 Your version of Excel allows you to read this threaded comment; however, any edits to it will get removed if the file is opened in a newer version of Excel. Learn more: https://go.microsoft.com/fwlink/?linkid=870924
Comment:
	【コーチ】こばみお 駒居卒業生
</t>
      </text>
    </comment>
    <comment authorId="76" xr:uid="{bb828977-ff1f-471c-a74a-50e7b4d071c7}" ref="W110">
      <text>
        <t xml:space="preserve">[Threaded comment]
 Your version of Excel allows you to read this threaded comment; however, any edits to it will get removed if the file is opened in a newer version of Excel. Learn more: https://go.microsoft.com/fwlink/?linkid=870924
Comment:
	９月に3回実施予定
</t>
      </text>
    </comment>
    <comment authorId="77" xr:uid="{be6305c2-c149-47dc-8a41-0679063ab5f7}" ref="AA76">
      <text>
        <t xml:space="preserve">[Threaded comment]
 Your version of Excel allows you to read this threaded comment; however, any edits to it will get removed if the file is opened in a newer version of Excel. Learn more: https://go.microsoft.com/fwlink/?linkid=870924
Comment:
	リスケで、5/8が5/15に変更
5/15のものに返事がない
当日キャンセル　5回目消化
</t>
      </text>
    </comment>
    <comment authorId="78" xr:uid="{bffb8f7d-9f01-45c4-ac93-f7bd3abf6164}" ref="X141">
      <text>
        <t xml:space="preserve">[Threaded comment]
 Your version of Excel allows you to read this threaded comment; however, any edits to it will get removed if the file is opened in a newer version of Excel. Learn more: https://go.microsoft.com/fwlink/?linkid=870924
Comment:
	＠１２月以降で３回実施で調整。海外出張多く、変則的
</t>
      </text>
    </comment>
    <comment authorId="79" xr:uid="{c15c0f7d-dbee-48a1-9094-48081aba4d0d}" ref="W173">
      <text>
        <t xml:space="preserve">[Threaded comment]
 Your version of Excel allows you to read this threaded comment; however, any edits to it will get removed if the file is opened in a newer version of Excel. Learn more: https://go.microsoft.com/fwlink/?linkid=870924
Comment:
	出産予定のため１月に三回予定
</t>
      </text>
    </comment>
    <comment authorId="80" xr:uid="{c1f7a2d3-a12d-43c4-9059-f4fa8587892f}" ref="A1">
      <text>
        <t xml:space="preserve">[Threaded comment]
 Your version of Excel allows you to read this threaded comment; however, any edits to it will get removed if the file is opened in a newer version of Excel. Learn more: https://go.microsoft.com/fwlink/?linkid=870924
Comment:
	【クーリングオフ】
</t>
      </text>
    </comment>
    <comment authorId="81" xr:uid="{c25fe213-0add-4b95-b9fa-800302b7183c}" ref="H210">
      <text>
        <t xml:space="preserve">[Threaded comment]
 Your version of Excel allows you to read this threaded comment; however, any edits to it will get removed if the file is opened in a newer version of Excel. Learn more: https://go.microsoft.com/fwlink/?linkid=870924
Comment:
	みやけせつこ様と共同受講
</t>
      </text>
    </comment>
    <comment authorId="82" xr:uid="{c27a5f31-1e8f-4796-b824-ef2bb1a51b00}" ref="Y198">
      <text>
        <t xml:space="preserve">[Threaded comment]
 Your version of Excel allows you to read this threaded comment; however, any edits to it will get removed if the file is opened in a newer version of Excel. Learn more: https://go.microsoft.com/fwlink/?linkid=870924
Comment:
	当日無断キャンセル（生徒の寝坊）1回目
生徒が仕事のことでメンタル不調、2月に3回セッションを行う
</t>
      </text>
    </comment>
    <comment authorId="83" xr:uid="{c3ec0406-285d-47dc-a679-c3b95569371a}" ref="H60">
      <text>
        <t xml:space="preserve">[Threaded comment]
 Your version of Excel allows you to read this threaded comment; however, any edits to it will get removed if the file is opened in a newer version of Excel. Learn more: https://go.microsoft.com/fwlink/?linkid=870924
Comment:
	しもたかたにさん以降、講師1on1あり
</t>
      </text>
    </comment>
    <comment authorId="84" xr:uid="{c43512f5-54f4-4e84-b220-f9fa43c257c3}" ref="W227">
      <text>
        <t xml:space="preserve">[Threaded comment]
 Your version of Excel allows you to read this threaded comment; however, any edits to it will get removed if the file is opened in a newer version of Excel. Learn more: https://go.microsoft.com/fwlink/?linkid=870924
Comment:
	1月に初回セッションがあり、日程が合わなかったため、2月に3回セッションを行う
</t>
      </text>
    </comment>
    <comment authorId="85" xr:uid="{c5ef6c3e-a463-4163-85e5-ad5a0996ef73}" ref="A1">
      <text>
        <t xml:space="preserve">[Threaded comment]
 Your version of Excel allows you to read this threaded comment; however, any edits to it will get removed if the file is opened in a newer version of Excel. Learn more: https://go.microsoft.com/fwlink/?linkid=870924
Comment:
	▼60以下は注意
</t>
      </text>
    </comment>
    <comment authorId="86" xr:uid="{c685c9c3-0590-4c9b-87d5-16711f0e0528}" ref="AB79">
      <text>
        <t xml:space="preserve">[Threaded comment]
 Your version of Excel allows you to read this threaded comment; however, any edits to it will get removed if the file is opened in a newer version of Excel. Learn more: https://go.microsoft.com/fwlink/?linkid=870924
Comment:
	キャンセル連絡ありその後音不
</t>
      </text>
    </comment>
    <comment authorId="87" xr:uid="{cd61f7c1-a2be-4c63-8e53-70a10fd0596b}" ref="A1">
      <text>
        <t xml:space="preserve">[Threaded comment]
 Your version of Excel allows you to read this threaded comment; however, any edits to it will get removed if the file is opened in a newer version of Excel. Learn more: https://go.microsoft.com/fwlink/?linkid=870924
Comment:
	＠未定
</t>
      </text>
    </comment>
    <comment authorId="88" xr:uid="{ced9303e-1231-4f7b-ab7b-0c72745fccca}" ref="H172">
      <text>
        <t xml:space="preserve">[Threaded comment]
 Your version of Excel allows you to read this threaded comment; however, any edits to it will get removed if the file is opened in a newer version of Excel. Learn more: https://go.microsoft.com/fwlink/?linkid=870924
Comment:
	【クーリングオフ】
</t>
      </text>
    </comment>
    <comment authorId="89" xr:uid="{dbb0c3b1-b539-4dbb-9ffe-7c69a6a123d9}" ref="W125">
      <text>
        <t xml:space="preserve">[Threaded comment]
 Your version of Excel allows you to read this threaded comment; however, any edits to it will get removed if the file is opened in a newer version of Excel. Learn more: https://go.microsoft.com/fwlink/?linkid=870924
Comment:
	ドバイに出張後、体調不良で入院。当日キャンセル連絡あり。
次回日程は未定。
</t>
      </text>
    </comment>
    <comment authorId="90" xr:uid="{dbb406e2-38bf-49de-b292-0c0be752b570}" ref="V196">
      <text>
        <t xml:space="preserve">[Threaded comment]
 Your version of Excel allows you to read this threaded comment; however, any edits to it will get removed if the file is opened in a newer version of Excel. Learn more: https://go.microsoft.com/fwlink/?linkid=870924
Comment:
	日程調整後、連絡取れず
</t>
      </text>
    </comment>
    <comment authorId="91" xr:uid="{dda23191-f6b3-444f-9ac9-b2902a806fe4}" ref="AD127">
      <text>
        <t xml:space="preserve">[Threaded comment]
 Your version of Excel allows you to read this threaded comment; however, any edits to it will get removed if the file is opened in a newer version of Excel. Learn more: https://go.microsoft.com/fwlink/?linkid=870924
Comment:
	体調不良により、１月は１回のみ実施。２月に３回実施予定。
</t>
      </text>
    </comment>
    <comment authorId="92" xr:uid="{de37bb1b-0e17-4cbf-b3fa-02e7b2ae5e10}" ref="AF108">
      <text>
        <t xml:space="preserve">[Threaded comment]
 Your version of Excel allows you to read this threaded comment; however, any edits to it will get removed if the file is opened in a newer version of Excel. Learn more: https://go.microsoft.com/fwlink/?linkid=870924
Comment:
	生徒さんの直前キャンセルによりリスケ
Reply:
	直前に所用あり、キャンセルとのこと。1回分消化
</t>
      </text>
    </comment>
    <comment authorId="93" xr:uid="{de8ccf7d-8154-46f7-a90f-40d170a3e044}" ref="W141">
      <text>
        <t xml:space="preserve">[Threaded comment]
 Your version of Excel allows you to read this threaded comment; however, any edits to it will get removed if the file is opened in a newer version of Excel. Learn more: https://go.microsoft.com/fwlink/?linkid=870924
Comment:
	＠HRがまだのため後日日程調整
</t>
      </text>
    </comment>
    <comment authorId="94" xr:uid="{e5722ec8-46ae-4fc7-9fde-ae7a134e99ba}" ref="T27">
      <text>
        <t xml:space="preserve">[Threaded comment]
 Your version of Excel allows you to read this threaded comment; however, any edits to it will get removed if the file is opened in a newer version of Excel. Learn more: https://go.microsoft.com/fwlink/?linkid=870924
Comment:
	【コーチ】ヤツ　駒居15期卒業生
</t>
      </text>
    </comment>
    <comment authorId="95" xr:uid="{eaecce6b-c716-45f1-9bf5-4c1b5ebddf37}" ref="A1">
      <text>
        <t xml:space="preserve">[Threaded comment]
 Your version of Excel allows you to read this threaded comment; however, any edits to it will get removed if the file is opened in a newer version of Excel. Learn more: https://go.microsoft.com/fwlink/?linkid=870924
Comment:
	11/1～アクションシート開始
</t>
      </text>
    </comment>
    <comment authorId="96" xr:uid="{eefaab10-eaaa-42e6-9b71-cad6b4be979a}" ref="A1">
      <text>
        <t xml:space="preserve">[Threaded comment]
 Your version of Excel allows you to read this threaded comment; however, any edits to it will get removed if the file is opened in a newer version of Excel. Learn more: https://go.microsoft.com/fwlink/?linkid=870924
Comment:
	11/1～アクションシート開始
</t>
      </text>
    </comment>
    <comment authorId="97" xr:uid="{f360ade6-85be-42af-a793-6595746923d1}" ref="W136">
      <text>
        <t xml:space="preserve">[Threaded comment]
 Your version of Excel allows you to read this threaded comment; however, any edits to it will get removed if the file is opened in a newer version of Excel. Learn more: https://go.microsoft.com/fwlink/?linkid=870924
Comment:
	初回HRが10/6のため、10月実施1回です
</t>
      </text>
    </comment>
    <comment authorId="98" xr:uid="{f5ecfe22-2964-4d06-8b2e-84aceb9bb653}" ref="AB82">
      <text>
        <t xml:space="preserve">[Threaded comment]
 Your version of Excel allows you to read this threaded comment; however, any edits to it will get removed if the file is opened in a newer version of Excel. Learn more: https://go.microsoft.com/fwlink/?linkid=870924
Comment:
	キャンセル
</t>
      </text>
    </comment>
    <comment authorId="99" xr:uid="{f85450df-465c-4f23-96b1-8448e950bd89}" ref="V178">
      <text>
        <t xml:space="preserve">[Threaded comment]
 Your version of Excel allows you to read this threaded comment; however, any edits to it will get removed if the file is opened in a newer version of Excel. Learn more: https://go.microsoft.com/fwlink/?linkid=870924
Comment:
	初回HR未実施のため、12月より通常実施
</t>
      </text>
    </comment>
    <comment authorId="100" xr:uid="{f937df16-ad07-4ba3-8b1c-2c67943b3ba7}" ref="Y94">
      <text>
        <t xml:space="preserve">[Threaded comment]
 Your version of Excel allows you to read this threaded comment; however, any edits to it will get removed if the file is opened in a newer version of Excel. Learn more: https://go.microsoft.com/fwlink/?linkid=870924
Comment:
	8,9月ともにリスケ希望で実施なし
Reply:
	10月、11月もリスケ希望で実施なし
</t>
      </text>
    </comment>
    <comment authorId="101" xr:uid="{fe756acd-bb3e-43c5-8e07-0ee943a1bba2}" ref="Y141">
      <text>
        <t xml:space="preserve">[Threaded comment]
 Your version of Excel allows you to read this threaded comment; however, any edits to it will get removed if the file is opened in a newer version of Excel. Learn more: https://go.microsoft.com/fwlink/?linkid=870924
Comment:
	＠当日連絡なしキャンセル
キャンセル2回目
</t>
      </text>
    </comment>
    <comment authorId="102" xr:uid="{fe91678a-b5e3-4412-b4eb-f1bdbbf13f40}" ref="Z116">
      <text>
        <t xml:space="preserve">[Threaded comment]
 Your version of Excel allows you to read this threaded comment; however, any edits to it will get removed if the file is opened in a newer version of Excel. Learn more: https://go.microsoft.com/fwlink/?linkid=870924
Comment:
	8月持ち越し調整で9月3回実施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tc={8a1a8f01-8815-4afc-9b62-0a20321f11f0}</author>
  </authors>
  <commentList>
    <comment authorId="0" xr:uid="{8a1a8f01-8815-4afc-9b62-0a20321f11f0}" ref="D88">
      <text>
        <t xml:space="preserve">[Threaded comment]
 Your version of Excel allows you to read this threaded comment; however, any edits to it will get removed if the file is opened in a newer version of Excel. Learn more: https://go.microsoft.com/fwlink/?linkid=870924
Comment:
	収益フラグが立っていてアカウント作り直す可能性が有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tc={8b5a80d0-3605-4cd5-a655-6be935b31eb4}</author>
    <author>tc={a0bd8e46-09f3-4212-ae0b-39b24496e206}</author>
  </authors>
  <commentList>
    <comment authorId="0" xr:uid="{8b5a80d0-3605-4cd5-a655-6be935b31eb4}" ref="AA22">
      <text>
        <t xml:space="preserve">[Threaded comment]
 Your version of Excel allows you to read this threaded comment; however, any edits to it will get removed if the file is opened in a newer version of Excel. Learn more: https://go.microsoft.com/fwlink/?linkid=870924
Comment:
	単身だが実家暮らし
</t>
      </text>
    </comment>
    <comment authorId="1" xr:uid="{a0bd8e46-09f3-4212-ae0b-39b24496e206}" ref="Q178">
      <text>
        <t xml:space="preserve">[Threaded comment]
 Your version of Excel allows you to read this threaded comment; however, any edits to it will get removed if the file is opened in a newer version of Excel. Learn more: https://go.microsoft.com/fwlink/?linkid=870924
Comment:
	そのうちアーカイブ４本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tc={061b4e34-694f-421b-a4af-bef363eb2604}</author>
    <author>tc={50212f3c-a174-4b6a-b2ee-329e84f61af4}</author>
  </authors>
  <commentList>
    <comment authorId="0" xr:uid="{061b4e34-694f-421b-a4af-bef363eb2604}" ref="G243">
      <text>
        <t xml:space="preserve">[Threaded comment]
 Your version of Excel allows you to read this threaded comment; however, any edits to it will get removed if the file is opened in a newer version of Excel. Learn more: https://go.microsoft.com/fwlink/?linkid=870924
Comment:
	中途解約
</t>
      </text>
    </comment>
    <comment authorId="1" xr:uid="{50212f3c-a174-4b6a-b2ee-329e84f61af4}" ref="H128">
      <text>
        <t xml:space="preserve">[Threaded comment]
 Your version of Excel allows you to read this threaded comment; however, any edits to it will get removed if the file is opened in a newer version of Excel. Learn more: https://go.microsoft.com/fwlink/?linkid=870924
Comment:
	1月以降希望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tc={8b7e79d9-0325-403e-acff-3b7d60e4f936}</author>
  </authors>
  <commentList>
    <comment authorId="0" xr:uid="{8b7e79d9-0325-403e-acff-3b7d60e4f936}" ref="E7">
      <text>
        <t xml:space="preserve">[Threaded comment]
 Your version of Excel allows you to read this threaded comment; however, any edits to it will get removed if the file is opened in a newer version of Excel. Learn more: https://go.microsoft.com/fwlink/?linkid=870924
Comment:
	0もしくは未記入→1で調整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tc={69225306-0b9f-4727-b047-de3050ce367f}</author>
    <author>tc={dec5b21b-5ad6-456d-b823-d56df811d2ab}</author>
  </authors>
  <commentList>
    <comment authorId="0" xr:uid="{69225306-0b9f-4727-b047-de3050ce367f}" ref="D34">
      <text>
        <t xml:space="preserve">[Threaded comment]
 Your version of Excel allows you to read this threaded comment; however, any edits to it will get removed if the file is opened in a newer version of Excel. Learn more: https://go.microsoft.com/fwlink/?linkid=870924
Comment:
	1月契約
</t>
      </text>
    </comment>
    <comment authorId="1" xr:uid="{dec5b21b-5ad6-456d-b823-d56df811d2ab}" ref="I31">
      <text>
        <t xml:space="preserve">[Threaded comment]
 Your version of Excel allows you to read this threaded comment; however, any edits to it will get removed if the file is opened in a newer version of Excel. Learn more: https://go.microsoft.com/fwlink/?linkid=870924
Comment:
	7700で新規発行▶すでに作成されてた。アカウント名「7700」で進めてしまい、現在変更できない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tc={01500e1a-b5ea-4fec-8875-d88772c56476}</author>
    <author>tc={10b64d1a-5860-4a55-bb55-dc3925c9082e}</author>
  </authors>
  <commentList>
    <comment authorId="0" xr:uid="{01500e1a-b5ea-4fec-8875-d88772c56476}" ref="B9">
      <text>
        <t xml:space="preserve">[Threaded comment]
 Your version of Excel allows you to read this threaded comment; however, any edits to it will get removed if the file is opened in a newer version of Excel. Learn more: https://go.microsoft.com/fwlink/?linkid=870924
Comment:
	15％は高いかもです、現状の6.4％と増えることを見込んで10％の2つでいいと思います
(10~12月までのコミットプラン率の平均が6.4%)
3ヶ月間全体成約数：248人
コミット成約数
10月：7人
11月：5人
12月；4人
合計リアクション数: 1 件
Youtube SnsCool さんが 2025-02-01 15:08 PMに 😃 でリアクションしました
</t>
      </text>
    </comment>
    <comment authorId="1" xr:uid="{10b64d1a-5860-4a55-bb55-dc3925c9082e}" ref="B21">
      <text>
        <t xml:space="preserve">[Threaded comment]
 Your version of Excel allows you to read this threaded comment; however, any edits to it will get removed if the file is opened in a newer version of Excel. Learn more: https://go.microsoft.com/fwlink/?linkid=870924
Comment:
	元々プラスキャパ残り（15名/1Mとして算出）で計算していたが、実際は中央値が44なので修正
</t>
      </text>
    </comment>
  </commentList>
</comments>
</file>

<file path=xl/sharedStrings.xml><?xml version="1.0" encoding="utf-8"?>
<sst xmlns="http://schemas.openxmlformats.org/spreadsheetml/2006/main" count="23915" uniqueCount="3775">
  <si>
    <t>【コーチの皆さんへ共有】</t>
  </si>
  <si>
    <t>切り替わったタイミングの請求金額をどうしているかを確認</t>
  </si>
  <si>
    <t>①コーチング実施報告をするための集計に必要な情報を入力するシートです。セッション実施日を 「yyyy/mm/dd」の形式で入力してください。</t>
  </si>
  <si>
    <t>統一のため1回：9000円で計算</t>
  </si>
  <si>
    <t>②入力したデータを元に、セッション実施回数が「コミッション管理」のタブで自動集計されます。</t>
  </si>
  <si>
    <t>2月かどう</t>
  </si>
  <si>
    <t>3月かどう</t>
  </si>
  <si>
    <t>4月かどう</t>
  </si>
  <si>
    <t>5月かどう</t>
  </si>
  <si>
    <t>6月かどう</t>
  </si>
  <si>
    <t>7月かどう</t>
  </si>
  <si>
    <t>請求回数：</t>
  </si>
  <si>
    <t>1回目</t>
  </si>
  <si>
    <t>2回目</t>
  </si>
  <si>
    <t>3回目</t>
  </si>
  <si>
    <t>4回目</t>
  </si>
  <si>
    <t>5回目</t>
  </si>
  <si>
    <t>6回目</t>
  </si>
  <si>
    <t>旧カリキュラム</t>
  </si>
  <si>
    <t>▼最終請求日</t>
  </si>
  <si>
    <t>▼初回セッション</t>
  </si>
  <si>
    <t>▼通常セッション（セッション完了→ピンクセルに変更）</t>
  </si>
  <si>
    <t>日割り計算請求</t>
  </si>
  <si>
    <t>請求書を見て入力・差額を算出</t>
  </si>
  <si>
    <t>内訳</t>
  </si>
  <si>
    <t>no.</t>
  </si>
  <si>
    <t>生徒名</t>
  </si>
  <si>
    <t>ユーザーID</t>
  </si>
  <si>
    <t>生徒ページ</t>
  </si>
  <si>
    <t>講師</t>
  </si>
  <si>
    <t>クラス名</t>
  </si>
  <si>
    <t>メンター</t>
  </si>
  <si>
    <t>生徒の入会日</t>
  </si>
  <si>
    <t>講義スタート日</t>
  </si>
  <si>
    <t>一次連絡</t>
  </si>
  <si>
    <t>初回通常セッション</t>
  </si>
  <si>
    <t>担当コーチ</t>
  </si>
  <si>
    <t>アサインフィー</t>
  </si>
  <si>
    <t>実際の請求金額合計</t>
  </si>
  <si>
    <t>トータル請求（税込）</t>
  </si>
  <si>
    <t>旧請求（アサインフィー込み）</t>
  </si>
  <si>
    <t>新報酬請求回数</t>
  </si>
  <si>
    <t>新報酬満額請求</t>
  </si>
  <si>
    <t>新報酬日割り請求回数</t>
  </si>
  <si>
    <t>新報酬日割り請求額</t>
  </si>
  <si>
    <t>確認列</t>
  </si>
  <si>
    <t>最終セッション</t>
  </si>
  <si>
    <t>最終請求月</t>
  </si>
  <si>
    <t>おのまこと</t>
  </si>
  <si>
    <t>https://www.instagram.com/koji_no_chie?igsh=MTlhMjVlZWY5amRkeg==</t>
  </si>
  <si>
    <t>https://www.notion.so/f-737444a6e90e4062b518aa81f931d776?pvs=4</t>
  </si>
  <si>
    <t>駒居</t>
  </si>
  <si>
    <t>F組</t>
  </si>
  <si>
    <t>-</t>
  </si>
  <si>
    <t>宮田友理_1</t>
  </si>
  <si>
    <t>休会</t>
  </si>
  <si>
    <t>ただゆうすけ</t>
  </si>
  <si>
    <t>https://www.instagram.com/cya__home?igsh=NzZwaHVzcnN1bGtx</t>
  </si>
  <si>
    <t>https://www.notion.so/f-6bc9cdd93a074de893311d8592e4ea8f?pvs=4</t>
  </si>
  <si>
    <t>中村恵理_1</t>
  </si>
  <si>
    <t>8月</t>
  </si>
  <si>
    <t>ふじたなな</t>
  </si>
  <si>
    <t>https://www.instagram.com/ta_ma_diet/</t>
  </si>
  <si>
    <t>https://www.notion.so/g-f905aeb65a5b41d2bd8e8e578a505b09?pvs=4</t>
  </si>
  <si>
    <t>G組</t>
  </si>
  <si>
    <t>森本風花_1</t>
  </si>
  <si>
    <t>7月</t>
  </si>
  <si>
    <t>よしだむつみ</t>
  </si>
  <si>
    <t>https://www.notion.so/g-bb484bedf0da44c3a9204e56c3708820?pvs=4</t>
  </si>
  <si>
    <t>野村佑佳_1</t>
  </si>
  <si>
    <t>きたがわたかひろ</t>
  </si>
  <si>
    <t>https://www.notion.so/A-48b87799aff1416cbb3a1970912131a3?pvs=4</t>
  </si>
  <si>
    <t>けい</t>
  </si>
  <si>
    <t>A組</t>
  </si>
  <si>
    <t>豊榮信江_1</t>
  </si>
  <si>
    <t>ありやまゆうな</t>
  </si>
  <si>
    <t>https://www.notion.so/h-2df374753777409caed7a8803b749bdc</t>
  </si>
  <si>
    <t>H組</t>
  </si>
  <si>
    <t>野村佑佳_2</t>
  </si>
  <si>
    <t>たけにしゆかり</t>
  </si>
  <si>
    <t>https://www.instagram.com/yukari_instakigyo?igsh=MWc1YWV0NHF3anIweA==</t>
  </si>
  <si>
    <t>https://www.notion.so/H-a94b7996758f4e3c9ddb2a8211a4098c?pvs=4</t>
  </si>
  <si>
    <t>宮田友理_2</t>
  </si>
  <si>
    <t>くどうゆみこ</t>
  </si>
  <si>
    <t>https://www.notion.so/C-1b937693667844edb42ba0b3f91eb95a</t>
  </si>
  <si>
    <t>しらゆき</t>
  </si>
  <si>
    <t>D組</t>
  </si>
  <si>
    <t>2月上旬</t>
  </si>
  <si>
    <t>野村佑佳_3</t>
  </si>
  <si>
    <t>たわらかずみ</t>
  </si>
  <si>
    <t>https://www.notion.so/H-6c47c382fb41416bb5398a08d0efa69a?pvs=4</t>
  </si>
  <si>
    <t>ソウタ</t>
  </si>
  <si>
    <t>いとた</t>
  </si>
  <si>
    <t>中村恵理_2</t>
  </si>
  <si>
    <t>やまぐちしんいちろう</t>
  </si>
  <si>
    <t>https://www.notion.so/h-4ee1213842f34a8abc522b1b681bf0a8?pvs=4</t>
  </si>
  <si>
    <t>森本風花_2</t>
  </si>
  <si>
    <t>かわかみまさと</t>
  </si>
  <si>
    <t>https://www.notion.so/C-4f2fdb58942d4be1b66b12e294a78cce</t>
  </si>
  <si>
    <t>C組</t>
  </si>
  <si>
    <t>野村佑佳_4</t>
  </si>
  <si>
    <t>すどうえり</t>
  </si>
  <si>
    <t>https://www.instagram.com/richan_hair?igsh=b2oxMXgybGl5NGNj&amp;utm_source=qr</t>
  </si>
  <si>
    <t>https://www.notion.so/h-75b166b01bdd4a7dab2f816f840c40f6?pvs=4</t>
  </si>
  <si>
    <t>宮田友理_3</t>
  </si>
  <si>
    <t>9月</t>
  </si>
  <si>
    <t>なかのあや</t>
  </si>
  <si>
    <t>https://www.notion.so/C-18ef10444b5245ea9a00a9fa9f6aa26f?pvs=4</t>
  </si>
  <si>
    <t>清原三和子_1</t>
  </si>
  <si>
    <t>うちだあやみ</t>
  </si>
  <si>
    <t>https://www.notion.so/B-daf8c007896a46c19df1d51b7331b579?pvs=4</t>
  </si>
  <si>
    <t>けいいち</t>
  </si>
  <si>
    <t>B組</t>
  </si>
  <si>
    <t>2月中旬</t>
  </si>
  <si>
    <t>清原三和子_2</t>
  </si>
  <si>
    <t>さかもとなみこ</t>
  </si>
  <si>
    <t>https://www.notion.so/A-30616aeef36d46609bace7715472cba9</t>
  </si>
  <si>
    <t>ふみや</t>
  </si>
  <si>
    <t>山見阪佳子_1</t>
  </si>
  <si>
    <t>あいざわくみこ</t>
  </si>
  <si>
    <t>https://www.notion.so/A-49f636e8bc784058b509202e308d986d?pvs=4</t>
  </si>
  <si>
    <t>清原三和子_3</t>
  </si>
  <si>
    <t>よこやまあいと</t>
  </si>
  <si>
    <t>福田康裕_1</t>
  </si>
  <si>
    <t>ふちがみあや</t>
  </si>
  <si>
    <t>https://www.notion.so/c7b88ab6a5674a1cb0260e9c208c019a</t>
  </si>
  <si>
    <t>山見阪佳子_2</t>
  </si>
  <si>
    <t>おおにしちかこ</t>
  </si>
  <si>
    <t>J組</t>
  </si>
  <si>
    <t>ハム</t>
  </si>
  <si>
    <t>3月上旬〜中旬</t>
  </si>
  <si>
    <t>須見浩人_1</t>
  </si>
  <si>
    <t>すだはるき</t>
  </si>
  <si>
    <t>村松</t>
  </si>
  <si>
    <t>E組</t>
  </si>
  <si>
    <t>4月下旬</t>
  </si>
  <si>
    <t>須見浩人_2</t>
  </si>
  <si>
    <t>かしはらせつみ</t>
  </si>
  <si>
    <t>L組</t>
  </si>
  <si>
    <t>宮田友理_4</t>
  </si>
  <si>
    <t>11月</t>
  </si>
  <si>
    <t>ながおあみり</t>
  </si>
  <si>
    <t>5月中旬</t>
  </si>
  <si>
    <t>野村佑佳_5</t>
  </si>
  <si>
    <t>こばやしはるか</t>
  </si>
  <si>
    <t>清原三和子_4</t>
  </si>
  <si>
    <t>じょうどじゆうき</t>
  </si>
  <si>
    <t>6月上旬</t>
  </si>
  <si>
    <t>福田康裕_2</t>
  </si>
  <si>
    <t>たなかゆりか</t>
  </si>
  <si>
    <t>清原三和子_5</t>
  </si>
  <si>
    <t>かわしま あらし</t>
  </si>
  <si>
    <t>森本風花_3</t>
  </si>
  <si>
    <t>せきおかまさき</t>
  </si>
  <si>
    <t>福田康裕_3</t>
  </si>
  <si>
    <t>しらどうさき</t>
  </si>
  <si>
    <t>未定</t>
  </si>
  <si>
    <t>出産のため7月末から受講開始を希望</t>
  </si>
  <si>
    <t>アサイン・クラス決めは7月末生徒さんから連絡いただき次第行う。一旦保留</t>
  </si>
  <si>
    <t>まさきちさと</t>
  </si>
  <si>
    <t>宮田友理_5</t>
  </si>
  <si>
    <t>みよしゆうき</t>
  </si>
  <si>
    <t>清原三和子_6</t>
  </si>
  <si>
    <t>すずきかおり</t>
  </si>
  <si>
    <t>ハマコ</t>
  </si>
  <si>
    <t>7月上旬</t>
  </si>
  <si>
    <t>野村佑佳_6</t>
  </si>
  <si>
    <t>きたがわあやの</t>
  </si>
  <si>
    <t>さんのうたかひろ</t>
  </si>
  <si>
    <t>8月下旬</t>
  </si>
  <si>
    <t>かどたゆきこ</t>
  </si>
  <si>
    <t>ノア</t>
  </si>
  <si>
    <t>清原三和子_7</t>
  </si>
  <si>
    <t>まつもとたくみ</t>
  </si>
  <si>
    <t>中村恵理_3</t>
  </si>
  <si>
    <t>にしむらゆうの</t>
  </si>
  <si>
    <t>小針彩乃_1</t>
  </si>
  <si>
    <t>やまもとゆり</t>
  </si>
  <si>
    <t>ゆう</t>
  </si>
  <si>
    <t>山見阪佳子_3</t>
  </si>
  <si>
    <t>おばたみずき</t>
  </si>
  <si>
    <t>kei</t>
  </si>
  <si>
    <t>9月下旬</t>
  </si>
  <si>
    <t>い さちよ</t>
  </si>
  <si>
    <t>野村佑佳_7</t>
  </si>
  <si>
    <t>ひぐちゆき</t>
  </si>
  <si>
    <t>清原三和子_8</t>
  </si>
  <si>
    <t>nanami_movie_streaming</t>
  </si>
  <si>
    <t>合計：</t>
  </si>
  <si>
    <t>万垢達成率：</t>
  </si>
  <si>
    <t>コミットプランライト</t>
  </si>
  <si>
    <t>万垢達成数：</t>
  </si>
  <si>
    <t>https://docs.google.com/spreadsheets/d/1M0bfbCkULbFtvyCbAFnaiyuW9oN4kZkqfVYrhonlE5A/edit?gid=1649866131#gid=1649866131</t>
  </si>
  <si>
    <t>卒業生数：</t>
  </si>
  <si>
    <t>1ヶ月目</t>
  </si>
  <si>
    <t>2ヶ月目</t>
  </si>
  <si>
    <t>3ヶ月目</t>
  </si>
  <si>
    <t>4ヶ月目</t>
  </si>
  <si>
    <t>5ヶ月目</t>
  </si>
  <si>
    <t>6ヶ月目</t>
  </si>
  <si>
    <t>在学中：</t>
  </si>
  <si>
    <t>卒業時まで更新</t>
  </si>
  <si>
    <t>ƒƒ</t>
  </si>
  <si>
    <t>▼最終日報提出日</t>
  </si>
  <si>
    <t>▼通常セッション（セッション完了→ピンクセルに変更・生徒の無断キャンセル=日付を入れて、セルを青に）</t>
  </si>
  <si>
    <t>status</t>
  </si>
  <si>
    <t>万垢</t>
  </si>
  <si>
    <t>合計アクション数</t>
  </si>
  <si>
    <t>投稿開始時投稿数</t>
  </si>
  <si>
    <t>表示投稿数</t>
  </si>
  <si>
    <t>投稿数</t>
  </si>
  <si>
    <t>user ID</t>
  </si>
  <si>
    <t>面談日</t>
  </si>
  <si>
    <t>SP開始日</t>
  </si>
  <si>
    <t>1回目通常セッション</t>
  </si>
  <si>
    <t>最終サポート日</t>
  </si>
  <si>
    <t>担当MG名</t>
  </si>
  <si>
    <t>列 1</t>
  </si>
  <si>
    <t>最終サポート日数</t>
  </si>
  <si>
    <t>例外</t>
  </si>
  <si>
    <t>koji_no_chie</t>
  </si>
  <si>
    <t>宮田友理</t>
  </si>
  <si>
    <t>卒業</t>
  </si>
  <si>
    <t>cya_kurashi</t>
  </si>
  <si>
    <t>中村恵理</t>
  </si>
  <si>
    <t>ta_ma_diet</t>
  </si>
  <si>
    <t>森本風花</t>
  </si>
  <si>
    <t>adhd_nao</t>
  </si>
  <si>
    <t>野村佑佳</t>
  </si>
  <si>
    <t>kcc_0113</t>
  </si>
  <si>
    <t>豊榮信江</t>
  </si>
  <si>
    <t>uni_beer_</t>
  </si>
  <si>
    <t>yukari_dekirumon</t>
  </si>
  <si>
    <t>negi_mamalife</t>
  </si>
  <si>
    <t>tewofuru_woodjewelry</t>
  </si>
  <si>
    <t>satojitan_recipe</t>
  </si>
  <si>
    <t>richan_hair</t>
  </si>
  <si>
    <t>aya_travel_europe</t>
  </si>
  <si>
    <t>清原三和子</t>
  </si>
  <si>
    <t>uchiko_gohan</t>
  </si>
  <si>
    <t>hiroyukichan_renai</t>
  </si>
  <si>
    <t>山見阪佳子</t>
  </si>
  <si>
    <t>202403/30</t>
  </si>
  <si>
    <t>okumi_mind</t>
  </si>
  <si>
    <t>2024/0416</t>
  </si>
  <si>
    <t>satousanni_kokuhaku</t>
  </si>
  <si>
    <t>https://www.notion.so/B-53dabe8f44d94a4cb15a265041355304?pvs=4</t>
  </si>
  <si>
    <t>福田康裕</t>
  </si>
  <si>
    <t>aya_zubora</t>
  </si>
  <si>
    <t>ginza_arch</t>
  </si>
  <si>
    <t>https://www.notion.so/J-87189eeb81284fd2af9b7cedea12687b?pvs=4</t>
  </si>
  <si>
    <t>須見浩人</t>
  </si>
  <si>
    <t>haru_room100</t>
  </si>
  <si>
    <t>https://www.notion.so/E-8f23d32f1f464421991d9ed8f6f8752d?pvs=4</t>
  </si>
  <si>
    <t>sena_bilife</t>
  </si>
  <si>
    <t>https://www.notion.so/L-b1b7515bcbb645c391931bdc154d8154?pvs=4</t>
  </si>
  <si>
    <t>音信不通</t>
  </si>
  <si>
    <t>amiri_instastory</t>
  </si>
  <si>
    <t>https://www.notion.so/f-0cccca78988d43189901752f176bbefb</t>
  </si>
  <si>
    <t>elu_excel.teiji</t>
  </si>
  <si>
    <t>https://www.instagram.com/elu_excel.teiji?utm_source=ig_web_button_share_sheet&amp;igsh=ZDNlZDc0MzIxNw==</t>
  </si>
  <si>
    <t>音不</t>
  </si>
  <si>
    <t>fuui_guitar</t>
  </si>
  <si>
    <t>https://www.notion.so/_-G-8a956a5fe49943a582abe0647e358088?pvs=4</t>
  </si>
  <si>
    <t>https://www.instagram.com/maxa.san1012?utm_source=ig_web_button_share_sheet&amp;igsh=ZDNlZDc0MzIxNw==</t>
  </si>
  <si>
    <t>shirasaki_happylife</t>
  </si>
  <si>
    <t>https://www.notion.so/H-e9118b5dfb1f457190e1445e8dd95a10?pvs=4</t>
  </si>
  <si>
    <t>ゆり</t>
  </si>
  <si>
    <t>hachi.footcare</t>
  </si>
  <si>
    <t>https://www.notion.so/C-bea817e079364bfca66194d09a437660?pvs=4</t>
  </si>
  <si>
    <t>yupi_nariagaru</t>
  </si>
  <si>
    <t>https://www.instagram.com/yupi_nariagaru?utm_source=ig_web_button_share_sheet&amp;igsh=ZDNlZDc0MzIxNw==</t>
  </si>
  <si>
    <t>ryo_life_reset</t>
  </si>
  <si>
    <t>https://www.notion.so/A-25281dca07c446008215c786f962bce8</t>
  </si>
  <si>
    <t>balabo_style_40</t>
  </si>
  <si>
    <t>https://www.notion.so/_-h-35951262685743398d81dfd46366359d?pvs=4</t>
  </si>
  <si>
    <t>https://www.notion.so/_-h-b9b593723c3d4ec0af9d76f2b7402c27?pvs=4</t>
  </si>
  <si>
    <t>katherine_kadota</t>
  </si>
  <si>
    <t>https://www.instagram.com/katherine_kadota/</t>
  </si>
  <si>
    <t>https://www.notion.so/F-10b62de8b68741299406e4152569f7b7?pvs=4</t>
  </si>
  <si>
    <t>2025/01/19無断欠席1回消化ご本人に連絡済み</t>
  </si>
  <si>
    <t>nomuuno_kurashi</t>
  </si>
  <si>
    <t>https://www.notion.so/E-da1c3a3c12ac4fed8eedeb5cdba4e3af?pvs=4</t>
  </si>
  <si>
    <t>小針彩乃</t>
  </si>
  <si>
    <t>yururi_ikuji</t>
  </si>
  <si>
    <t>https://www.notion.so/E-ccdda3541c9f4dcd9854543e2a2e7db5</t>
  </si>
  <si>
    <t>hanako_okane</t>
  </si>
  <si>
    <t>https://www.notion.so/b515c503c3d34c819f31ec49ac36b6cb</t>
  </si>
  <si>
    <t>多田祐輔</t>
  </si>
  <si>
    <t>sachi_marathon</t>
  </si>
  <si>
    <t>https://www.notion.so/5f6422771ad04d888beaf27df2e1b58d</t>
  </si>
  <si>
    <t>snow_kango</t>
  </si>
  <si>
    <t>https://www.notion.so/D-a2e1f37881bf4c309573caa5e56d0995?pvs=4</t>
  </si>
  <si>
    <t>つかだひさえ</t>
  </si>
  <si>
    <t>https://www.notion.so/d-8d2da91b7a224ca08b5d234d9cffea00?pvs=4</t>
  </si>
  <si>
    <t>すがわらようこ</t>
  </si>
  <si>
    <t>Daily_Bag_Storie</t>
  </si>
  <si>
    <t>https://www.notion.so/D-dc713793f1db47eea9b66d169086ed12</t>
  </si>
  <si>
    <t>フミヤ</t>
  </si>
  <si>
    <t>10月中旬</t>
  </si>
  <si>
    <t>さかがみけいた</t>
  </si>
  <si>
    <t>tedori19.men</t>
  </si>
  <si>
    <t>https://www.notion.so/d301c23b9c184206a85c5b20793208aa</t>
  </si>
  <si>
    <t>いけぐちはるか</t>
  </si>
  <si>
    <t>haru_bodymake_</t>
  </si>
  <si>
    <t>https://www.notion.so/_-d-65e5c04ab54b40189649253e4df2d881?pvs=4</t>
  </si>
  <si>
    <t>はむ</t>
  </si>
  <si>
    <t>10月下旬</t>
  </si>
  <si>
    <t>ふじためぐみ</t>
  </si>
  <si>
    <t>megu_study_</t>
  </si>
  <si>
    <t>https://www.notion.so/b-641d9434223d419db98f1d496c3a679e?pvs=4</t>
  </si>
  <si>
    <t>マイ</t>
  </si>
  <si>
    <t>11月上旬</t>
  </si>
  <si>
    <t>いしかわまい</t>
  </si>
  <si>
    <t>rio_kurahi_</t>
  </si>
  <si>
    <t>https://www.notion.so/I-9c0078522d0748c788341ec5dea7be0b?pvs=4</t>
  </si>
  <si>
    <t>I組</t>
  </si>
  <si>
    <t>なかじまえみ</t>
  </si>
  <si>
    <t>https://www.notion.so/i-1bc07179157547f4b9d702972af2b48a?pvs=4</t>
  </si>
  <si>
    <t>やまだつかさ</t>
  </si>
  <si>
    <t>cbd_bao</t>
  </si>
  <si>
    <t>https://www.notion.so/D-3b6c59df4b114d669b74db023107cc72?pvs=4</t>
  </si>
  <si>
    <t>ななやまたえこ</t>
  </si>
  <si>
    <t>https://www.notion.so/B-ed1eed969194445d86ad8022dceb95ae?pvs=4</t>
  </si>
  <si>
    <t>うちこ</t>
  </si>
  <si>
    <t>11月中旬</t>
  </si>
  <si>
    <t>しもたかたにかな</t>
  </si>
  <si>
    <t>kana_and_english</t>
  </si>
  <si>
    <t>https://www.notion.so/B-6f377f96e51a485596554ec65ba68152</t>
  </si>
  <si>
    <t>2025//02/10</t>
  </si>
  <si>
    <t>たなかゆみこ</t>
  </si>
  <si>
    <t>yumimama_gohan</t>
  </si>
  <si>
    <t>https://www.notion.so/d-52958dcf551f4d548ed1d9b7801add0a</t>
  </si>
  <si>
    <t>りょう</t>
  </si>
  <si>
    <t>こせきあゆみ</t>
  </si>
  <si>
    <t>nabeko_kurashi</t>
  </si>
  <si>
    <t>https://www.notion.so/C-4934cc32f16246bf9c17f61d608aced9?pvs=4</t>
  </si>
  <si>
    <t>ボム</t>
  </si>
  <si>
    <t>わだよしろう</t>
  </si>
  <si>
    <t>dr.sora_ped</t>
  </si>
  <si>
    <t>https://www.notion.so/05b0670a8fef46ad929c317a19cd8f15</t>
  </si>
  <si>
    <t>12月下旬</t>
  </si>
  <si>
    <t>こもりみちこ</t>
  </si>
  <si>
    <t>shiia_zubora_gohan</t>
  </si>
  <si>
    <t>https://www.notion.so/B-7835c0c6e57c470e9d51d28858d0347e</t>
  </si>
  <si>
    <t>はる</t>
  </si>
  <si>
    <t>有山友菜</t>
  </si>
  <si>
    <t>にしじまなおこ</t>
  </si>
  <si>
    <t>nao_mamadiet_39</t>
  </si>
  <si>
    <t>https://www.notion.so/B-c2536f991d444a9aa30b852520a2f3c6</t>
  </si>
  <si>
    <t>まろ</t>
  </si>
  <si>
    <t>あらききみえ</t>
  </si>
  <si>
    <t>aki157_diet</t>
  </si>
  <si>
    <t>https://www.notion.so/B-4792ce1202f14baabc2e903852c7c75b</t>
  </si>
  <si>
    <t>鈴木久美子</t>
  </si>
  <si>
    <t>しがあかね</t>
  </si>
  <si>
    <t>shiga_chan_diet</t>
  </si>
  <si>
    <t>https://www.notion.so/E-f1946969b0c449b7be3560171afcdf8b</t>
  </si>
  <si>
    <t>ゆな</t>
  </si>
  <si>
    <t>ねもとみさ</t>
  </si>
  <si>
    <t>misa_sweets_diet</t>
  </si>
  <si>
    <t>https://www.notion.so/d-2d82f0e95316486a99c070cd6448447f?pvs=4</t>
  </si>
  <si>
    <t>1月中旬</t>
  </si>
  <si>
    <t>長尾あみり</t>
  </si>
  <si>
    <t>ふかくさゆか</t>
  </si>
  <si>
    <t>hana_diet.recipe</t>
  </si>
  <si>
    <t>https://www.notion.so/kenta-C-0e2a29fae6634e70b7d508fd67867a45?pvs=4</t>
  </si>
  <si>
    <t>kenta</t>
  </si>
  <si>
    <t>1月下旬</t>
  </si>
  <si>
    <t>ごとうしんじ</t>
  </si>
  <si>
    <t>justin_inuformation</t>
  </si>
  <si>
    <t>https://www.notion.so/A-2a6aa8f57bc8456a9ff35efdf37a93a6?pvs=4</t>
  </si>
  <si>
    <t>すい</t>
  </si>
  <si>
    <t>こまつゆか</t>
  </si>
  <si>
    <t>yukappe_room</t>
  </si>
  <si>
    <t>https://www.notion.so/C-c5765b90ac81462e920e2c30395dacf3?pvs=4</t>
  </si>
  <si>
    <t>えび</t>
  </si>
  <si>
    <t>すがの ゆうた</t>
  </si>
  <si>
    <t>kuroko_book</t>
  </si>
  <si>
    <t>https://www.notion.so/f-f953cdc79bf246e9979c29f981ec677c?pvs=4</t>
  </si>
  <si>
    <t>おかひろし</t>
  </si>
  <si>
    <t>passion_okatyan</t>
  </si>
  <si>
    <t>https://www.notion.so/g-51a2126bef13487b92fd05386bdd67d2?pvs=4</t>
  </si>
  <si>
    <t>6/5で停止</t>
  </si>
  <si>
    <t>てらもとまさゆき</t>
  </si>
  <si>
    <t>tera.security</t>
  </si>
  <si>
    <t>https://www.notion.so/E-19bf3b0fba85809da5fdc7ce76a7636f</t>
  </si>
  <si>
    <t>タク</t>
  </si>
  <si>
    <t>いけうちさや</t>
  </si>
  <si>
    <t>pan_chan0380</t>
  </si>
  <si>
    <t>https://www.notion.so/a-19df3b0fba85806f8841f870fd7bcb43?pvs=4</t>
  </si>
  <si>
    <t>ゆき</t>
  </si>
  <si>
    <t>正木千智</t>
  </si>
  <si>
    <t>しまむらまりな</t>
  </si>
  <si>
    <t>english_no_maria</t>
  </si>
  <si>
    <t>https://www.notion.so/H-19af3b0fba85808fab66f27f0f29cab9</t>
  </si>
  <si>
    <t>いしいるりな</t>
  </si>
  <si>
    <t>amopi_asd</t>
  </si>
  <si>
    <t>https://www.notion.so/a-196f3b0fba858021abffe914d10c5023</t>
  </si>
  <si>
    <t>ゆきへい</t>
  </si>
  <si>
    <t>かわさきちあき</t>
  </si>
  <si>
    <t>chi.wankogohan</t>
  </si>
  <si>
    <t>https://www.notion.so/C-1b2f3b0fba8580e5b430dece15f9128f?pvs=4</t>
  </si>
  <si>
    <t>3月中旬〜下旬スタート</t>
  </si>
  <si>
    <t>くろだまさあき</t>
  </si>
  <si>
    <t>https://www.notion.so/I-1a6f3b0fba858038a120d7c11b1c7bc1</t>
  </si>
  <si>
    <t>7/10で停止</t>
  </si>
  <si>
    <t>きべまき</t>
  </si>
  <si>
    <t>tsumako_gohan</t>
  </si>
  <si>
    <t>https://www.notion.so/B-1def3b0fba85801f8816cd4d0915ff1d?pvs=4</t>
  </si>
  <si>
    <t>フミ</t>
  </si>
  <si>
    <t>4月下旬ごろ</t>
  </si>
  <si>
    <t>久保山菜々恵</t>
  </si>
  <si>
    <t>きくちことの</t>
  </si>
  <si>
    <t>pino.couple.dirt</t>
  </si>
  <si>
    <t>https://www.notion.so/A-1ddf3b0fba85800fb77feb9bd585270e?pvs=4</t>
  </si>
  <si>
    <t>もぐ</t>
  </si>
  <si>
    <t>さえきもえか（かぶしきがいしゃりんくさぽーと）</t>
  </si>
  <si>
    <t>myariku.suke</t>
  </si>
  <si>
    <t>https://www.notion.so/A-1e0f3b0fba85803b905beb10661b85d3?pvs=4</t>
  </si>
  <si>
    <t>にに夫婦</t>
  </si>
  <si>
    <t>25年4月中旬〜下旬</t>
  </si>
  <si>
    <t>いわぶちあゆか</t>
  </si>
  <si>
    <t>https://www.notion.so/E-1ecf3b0fba858022ab36daa529505321?pvs=4</t>
  </si>
  <si>
    <t>25年4月下旬</t>
  </si>
  <si>
    <t>6/19で停止</t>
  </si>
  <si>
    <t>かとうともか</t>
  </si>
  <si>
    <t>sazae_ryoushiyome</t>
  </si>
  <si>
    <t>https://www.notion.so/C-1ecf3b0fba8580978ddde5d8aff23665?pvs=4</t>
  </si>
  <si>
    <t>とと</t>
  </si>
  <si>
    <t>今立なつみ</t>
  </si>
  <si>
    <t>ひらやまみか</t>
  </si>
  <si>
    <t>mimi_kaigo</t>
  </si>
  <si>
    <t>https://www.notion.so/d-200f3b0fba8580aba4abcfd7026df832?v=fe41848ef8d642c6b1c0988a174dc89b&amp;source=copy_link</t>
  </si>
  <si>
    <t>きたごはん</t>
  </si>
  <si>
    <t>おおしろにいな</t>
  </si>
  <si>
    <t>nina_diet_recipe</t>
  </si>
  <si>
    <t>https://www.notion.so/e-1e6f3b0fba8580e2bfe1e23adc548dfc?pvs=4</t>
  </si>
  <si>
    <t>ひろたはるな</t>
  </si>
  <si>
    <t>hiiro_no_hibi</t>
  </si>
  <si>
    <t>https://www.notion.so/K-1eaf3b0fba858022b461e5800a6e6a68?pvs=4</t>
  </si>
  <si>
    <t>K組</t>
  </si>
  <si>
    <t>たかぎみさき</t>
  </si>
  <si>
    <t>takami_15recipe</t>
  </si>
  <si>
    <t>https://www.notion.so/L-1f0f3b0fba858033a196d9df32ff760b</t>
  </si>
  <si>
    <t>25年5月上旬</t>
  </si>
  <si>
    <t>しむらまなぶ</t>
  </si>
  <si>
    <t>https://www.notion.so/201f3b0fba858059a978fa2a57e4b701?source=copy_link</t>
  </si>
  <si>
    <t>ゆうと</t>
  </si>
  <si>
    <t>ふじおかみすず</t>
  </si>
  <si>
    <t>mirin_room_</t>
  </si>
  <si>
    <t>https://www.notion.so/K-1f4f3b0fba8580bbb245e14942edd85e</t>
  </si>
  <si>
    <t>やまぐちちづる</t>
  </si>
  <si>
    <t>odoru_ryokoumama40</t>
  </si>
  <si>
    <t>https://www.notion.so/J-204f3b0fba85805daea8c189fec3ed68</t>
  </si>
  <si>
    <t>25年5月下旬〜6月</t>
  </si>
  <si>
    <t>青木千奈</t>
  </si>
  <si>
    <t>のぶとうまさこ</t>
  </si>
  <si>
    <t>mskn.christmas</t>
  </si>
  <si>
    <t>https://www.notion.so/205f3b0fba85809e817cd35f54db27bc?source=copy_link</t>
  </si>
  <si>
    <t>25年5月下旬</t>
  </si>
  <si>
    <t>高木千鶴</t>
  </si>
  <si>
    <t>かげやまこゆき</t>
  </si>
  <si>
    <t>yukiko_sologram
koyuki_viewmap</t>
  </si>
  <si>
    <t>https://www.notion.so/TakuyaB-20ef3b0fba858073ae2bcc885f982750</t>
  </si>
  <si>
    <t>Takuya</t>
  </si>
  <si>
    <t>25年5月下旬〜6月上旬</t>
  </si>
  <si>
    <t>こうごたかひろ</t>
  </si>
  <si>
    <t>piro_yaseuma</t>
  </si>
  <si>
    <t>https://www.notion.so/A-20af3b0fba85804a97ccf6e5ecf512e9?source=copy_link</t>
  </si>
  <si>
    <t>コトカナ</t>
  </si>
  <si>
    <t>25年6月上旬</t>
  </si>
  <si>
    <t>中富智弘</t>
  </si>
  <si>
    <t>かきのきまゆみ</t>
  </si>
  <si>
    <t>mimi_kojirecipe</t>
  </si>
  <si>
    <t>https://www.notion.so/F-216f3b0fba85805fbe7bc87967cbb17a?source=copy_link</t>
  </si>
  <si>
    <t>25年6月上旬〜中旬</t>
  </si>
  <si>
    <t>らぶひとみ</t>
  </si>
  <si>
    <t>rabu_english</t>
  </si>
  <si>
    <t>https://www.notion.so/4937f3153e0d45508b66fd2057aa74b3?v=6619d382b9104ae7b9f12baf3cc810b9&amp;p=1f4f3b0fba8581f3aa38ec01cf0093fa&amp;pm=s</t>
  </si>
  <si>
    <t>おとパパ</t>
  </si>
  <si>
    <t>かわらまき</t>
  </si>
  <si>
    <t xml:space="preserve">maayan_animal
</t>
  </si>
  <si>
    <t>https://docs.google.com/spreadsheets/d/1CyJDPWktOgavBfGobiSkpXzB-hfGZZOHnO7fzpFydTI/edit?usp=sharing</t>
  </si>
  <si>
    <t>森淳子</t>
  </si>
  <si>
    <t>ながいけいこ</t>
  </si>
  <si>
    <t>core_gohan</t>
  </si>
  <si>
    <t>https://www.notion.so/20ff3b0fba85805f8981d7fad2be5842?source=copy_link</t>
  </si>
  <si>
    <t>ミク</t>
  </si>
  <si>
    <t>ろばーつあゆみ</t>
  </si>
  <si>
    <t>mama.no.camera.jikan</t>
  </si>
  <si>
    <t>https://www.notion.so/B-21cf3b0fba858089b7eef341cd0a0037?source=copy_link</t>
  </si>
  <si>
    <t>25年6月中旬</t>
  </si>
  <si>
    <t>じくまるみほ</t>
  </si>
  <si>
    <t>mippori</t>
  </si>
  <si>
    <t>https://www.notion.so/4937f3153e0d45508b66fd2057aa74b3?v=6619d382b9104ae7b9f12baf3cc810b9&amp;p=209f3b0fba858148a9e7e10d9140932b&amp;pm=s</t>
  </si>
  <si>
    <t>yuri</t>
  </si>
  <si>
    <t>25年6月中旬〜下旬</t>
  </si>
  <si>
    <t>多田萌子</t>
  </si>
  <si>
    <t>のざきせいか</t>
  </si>
  <si>
    <t>seika_diet.recipe</t>
  </si>
  <si>
    <t xml:space="preserve">https://docs.google.com/spreadsheets/d/1W8oaDYXwLN-38e1MflbXBBW1p_sPMCT8KgO3YQaV8xo/edit?usp=drivesdk </t>
  </si>
  <si>
    <t>まめぼー</t>
  </si>
  <si>
    <t>そめやいっせい</t>
  </si>
  <si>
    <t>ジムのすけ</t>
  </si>
  <si>
    <t>25年6月下旬</t>
  </si>
  <si>
    <t>7/5で停止</t>
  </si>
  <si>
    <t>はらだたかよ</t>
  </si>
  <si>
    <t>taka_tabetai</t>
  </si>
  <si>
    <t>https://www.notion.so/C-231f3b0fba85807cb570d693b3b6a7b5</t>
  </si>
  <si>
    <t>しょうけん</t>
  </si>
  <si>
    <t>いまむら やすえ</t>
  </si>
  <si>
    <t>yasu_outigohan</t>
  </si>
  <si>
    <t>https://www.notion.so/_-22bf3b0fba85803a94e0d8bd8f76d61b</t>
  </si>
  <si>
    <t>しおん</t>
  </si>
  <si>
    <t>25年6月下旬〜7月上旬</t>
  </si>
  <si>
    <t>在学中</t>
  </si>
  <si>
    <t>よしだえみ</t>
  </si>
  <si>
    <t>une_40reset</t>
  </si>
  <si>
    <t>https://www.notion.so/C-201f3b0fba858048b927d22b356ba468</t>
  </si>
  <si>
    <t>副島希実</t>
  </si>
  <si>
    <t>おおつばきかなこ</t>
  </si>
  <si>
    <t>natsu_choukatsu</t>
  </si>
  <si>
    <t>https://www.notion.so/C-231f3b0fba858009b5bce5a093d87686</t>
  </si>
  <si>
    <t>すのうちなお</t>
  </si>
  <si>
    <t>https://www.notion.so/D-231f3b0fba858032831fc10ab567299b</t>
  </si>
  <si>
    <t>かかみ</t>
  </si>
  <si>
    <t>25年7月中旬</t>
  </si>
  <si>
    <t>またよししょうや</t>
  </si>
  <si>
    <t>shoya_iphone</t>
  </si>
  <si>
    <t>https://www.notion.so/KellyB-231f3b0fba858051a04dfe79f7ddb7b9</t>
  </si>
  <si>
    <t>Kelly</t>
  </si>
  <si>
    <t>たむらやすのり</t>
  </si>
  <si>
    <t>tamunasu_mensbeauty</t>
  </si>
  <si>
    <t>https://www.notion.so/_kellyB-23bf3b0fba85809f8814da4f6d164d01</t>
  </si>
  <si>
    <t>7月中旬</t>
  </si>
  <si>
    <t>なかおしょうや</t>
  </si>
  <si>
    <t>shoya_nakao_hair</t>
  </si>
  <si>
    <t>https://www.notion.so/A-241f3b0fba85807aa4a3d603e26c2ee1?source=copy_link</t>
  </si>
  <si>
    <t>たろ</t>
  </si>
  <si>
    <t>7月下旬</t>
  </si>
  <si>
    <t>まえだりお</t>
  </si>
  <si>
    <t>choco_reitou_recipe</t>
  </si>
  <si>
    <t>https://www.notion.so/D-23ff3b0fba8580068bcccad0031ba44a?source=copy_link</t>
  </si>
  <si>
    <t>みやざとせいぎ</t>
  </si>
  <si>
    <t>chibariyo_fufu_diet</t>
  </si>
  <si>
    <t>https://www.notion.so/WARA-C-23ff3b0fba8580c3b155d2f9000b9ca9</t>
  </si>
  <si>
    <t>WARA</t>
  </si>
  <si>
    <t>おがわえみ</t>
  </si>
  <si>
    <t>chokatsu.emi</t>
  </si>
  <si>
    <t>https://www.notion.so/E-243f3b0fba858082876ded70f0b8d3c1</t>
  </si>
  <si>
    <t>けーちゃん</t>
  </si>
  <si>
    <t>つのだちはる</t>
  </si>
  <si>
    <t>momona0562</t>
  </si>
  <si>
    <t>https://www.notion.so/hamu-a-239f3b0fba858086ba47c742d6a2d05c</t>
  </si>
  <si>
    <t>hamu</t>
  </si>
  <si>
    <t>木村友紀</t>
  </si>
  <si>
    <t>いなよしゆきの</t>
  </si>
  <si>
    <t>ina_english_</t>
  </si>
  <si>
    <t>https://www.notion.so/E-245f3b0fba8580598d3ec9e20f4a68a0?source=copy_link</t>
  </si>
  <si>
    <t>スタート済</t>
  </si>
  <si>
    <t>松川里奈</t>
  </si>
  <si>
    <t>あさだしほ</t>
  </si>
  <si>
    <t>vikke_bodymake</t>
  </si>
  <si>
    <t>https://www.notion.so/A-243f3b0fba85801f9c80dbbbd5c08f32?source=copy_link</t>
  </si>
  <si>
    <t>ゆの</t>
  </si>
  <si>
    <t>たなかまりな</t>
  </si>
  <si>
    <t>45diet_marine</t>
  </si>
  <si>
    <t>https://www.notion.so/255f3b0fba8580ad83f3f91f1f95e4b3</t>
  </si>
  <si>
    <t>8月中旬</t>
  </si>
  <si>
    <t>守矢美保</t>
  </si>
  <si>
    <t>わたなべようこ</t>
  </si>
  <si>
    <t>yoko_moontemple</t>
  </si>
  <si>
    <t>https://www.notion.so/A-22bf3b0fba858072a061eaac286a245d?source=copy_link</t>
  </si>
  <si>
    <t>リツヤ</t>
  </si>
  <si>
    <t>小熊 来瑠美</t>
  </si>
  <si>
    <t>かわさきななこ</t>
  </si>
  <si>
    <t>nanaco_cocoro</t>
  </si>
  <si>
    <t>https://www.notion.so/C-260f3b0fba858043bb62c408d41de915?source=copy_link</t>
  </si>
  <si>
    <t>すーたろうママ</t>
  </si>
  <si>
    <t>9月上旬</t>
  </si>
  <si>
    <t>なかにしくみな</t>
  </si>
  <si>
    <t>gaju_maruco</t>
  </si>
  <si>
    <t>https://www.notion.so/_maguC-25ef3b0fba85809ca569ede9f385d0f0?source=copy_link</t>
  </si>
  <si>
    <t>magu</t>
  </si>
  <si>
    <t>なりたももこ</t>
  </si>
  <si>
    <t>komomo_recipe</t>
  </si>
  <si>
    <t>https://www.notion.so/H-25df3b0fba8580f5894ee5382122d164?source=copy_link</t>
  </si>
  <si>
    <t>岡本亜紀衣</t>
  </si>
  <si>
    <t>やましたまり</t>
  </si>
  <si>
    <t>ann_recipe_kazoku</t>
  </si>
  <si>
    <t>https://www.notion.so/A-25ff3b0fba8580078fd6c303e63fa9fa?source=copy_link</t>
  </si>
  <si>
    <t>りぶ</t>
  </si>
  <si>
    <t>はまだようこ</t>
  </si>
  <si>
    <t>hana_100daysdiet</t>
  </si>
  <si>
    <t>https://docs.google.com/spreadsheets/d/1X5Ix6ESn3QVVrd7VannCgPD7Z7oNKNPcL9gkl3Ha8YE/edit?usp=drivesdk</t>
  </si>
  <si>
    <t>nachi</t>
  </si>
  <si>
    <t>長谷川小夏</t>
  </si>
  <si>
    <t>きまたももこ</t>
  </si>
  <si>
    <t>mimo_life3</t>
  </si>
  <si>
    <t>https://www.notion.so/C-262f3b0fba85808ab06edd434526a8f4?source=copy_link</t>
  </si>
  <si>
    <t>こさかわたる</t>
  </si>
  <si>
    <t>kosaka7622</t>
  </si>
  <si>
    <t>https://www.notion.so/a-26bf3b0fba85808ea17cdc49e48dc1b3?source=copy_link</t>
  </si>
  <si>
    <t>やなぎー</t>
  </si>
  <si>
    <t>9月中旬</t>
  </si>
  <si>
    <t>もりあいりな</t>
  </si>
  <si>
    <t>oayakata_diet</t>
  </si>
  <si>
    <t>https://www.notion.so/_nachi-A-264f3b0fba858097a559e46e20a64400?source=copy_link</t>
  </si>
  <si>
    <t>高橋友希</t>
  </si>
  <si>
    <t>まちだゆき</t>
  </si>
  <si>
    <t>omachi_sweets</t>
  </si>
  <si>
    <t>https://www.notion.so/_-C-260f3b0fba8580db9dfbc44eee615733</t>
  </si>
  <si>
    <t>きよ</t>
  </si>
  <si>
    <t>すぎたもえ</t>
  </si>
  <si>
    <t>moeri_diet_recipe</t>
  </si>
  <si>
    <t>https://www.notion.so/A-262f3b0fba8580c0905ef0369bbad06a?source=copy_link</t>
  </si>
  <si>
    <t>らこ</t>
  </si>
  <si>
    <t>太田有紀</t>
  </si>
  <si>
    <t>たなかじゅのん</t>
  </si>
  <si>
    <t>r_junon_</t>
  </si>
  <si>
    <t>https://www.notion.so/272f3b0fba8580c2af79eb003d2e5a20</t>
  </si>
  <si>
    <t>しょうた</t>
  </si>
  <si>
    <t>のざきゆうこ</t>
  </si>
  <si>
    <t>suzurecipe1</t>
  </si>
  <si>
    <t>https://www.notion.so/277f3b0fba8580659007c6fd1697b6ca?source=copy_link</t>
  </si>
  <si>
    <t>まついめぐみ</t>
  </si>
  <si>
    <t>joka_iyashi</t>
  </si>
  <si>
    <t>https://www.notion.so/C-271f3b0fba85803e81a8d3bdc97ea30f?source=copy_link</t>
  </si>
  <si>
    <t>ゆん</t>
  </si>
  <si>
    <t>田中茜里</t>
  </si>
  <si>
    <t>すぎやまちなつ</t>
  </si>
  <si>
    <t>konatsu_lifestyle</t>
  </si>
  <si>
    <t>https://www.notion.so/26bf3b0fba85805d8bc8f09da29298c9?source=copy_link</t>
  </si>
  <si>
    <t>しもじさら</t>
  </si>
  <si>
    <t>https://www.notion.so/26bf3b0fba858014adafe37e0418ae9c</t>
  </si>
  <si>
    <t>南春菜</t>
  </si>
  <si>
    <t>やまざきだいすけ</t>
  </si>
  <si>
    <t>https://www.notion.so/C-26bf3b0fba8580a4b4f7e322f91e9cc5?source=copy_link</t>
  </si>
  <si>
    <t>おおすがふみえ</t>
  </si>
  <si>
    <t>miko_healthy_gohan</t>
  </si>
  <si>
    <t>https://www.notion.so/C-271f3b0fba858096b0c8e197e328fe42?source=copy_link</t>
  </si>
  <si>
    <t>みく</t>
  </si>
  <si>
    <t>たけだまゆみ</t>
  </si>
  <si>
    <t>tama.diet_recipe</t>
  </si>
  <si>
    <t>https://docs.google.com/spreadsheets/d/1b5Ym8f3VCH1Q4jrAwJ4_l6n1XRAJQ_jdlgpDkCQiAOY/edit?usp=sharing</t>
  </si>
  <si>
    <t>藤田恵</t>
  </si>
  <si>
    <t>えのきだみなみ</t>
  </si>
  <si>
    <t>enoki_life</t>
  </si>
  <si>
    <t>https://www.notion.so/_-E-270f3b0fba8580dca489e50285ac9792?v=fe41848ef8d642c6b1c0988a174dc89b&amp;source=copy_link</t>
  </si>
  <si>
    <t>八木秋歩</t>
  </si>
  <si>
    <t>かとうさおり</t>
  </si>
  <si>
    <t>ui_no_gohan</t>
  </si>
  <si>
    <t>https://www.notion.so/b-26ff3b0fba85800fb19ede52e2a795a5?source=copy_link</t>
  </si>
  <si>
    <t>かな</t>
  </si>
  <si>
    <t>みずたにりな</t>
  </si>
  <si>
    <t>rina_life_05</t>
  </si>
  <si>
    <t>https://www.notion.so/D-273f3b0fba8580b49a2ecefe88dfa161?source=copy_link</t>
  </si>
  <si>
    <t>めいりり</t>
  </si>
  <si>
    <t xml:space="preserve">D組
</t>
  </si>
  <si>
    <t>さいとうはるか</t>
  </si>
  <si>
    <t>haruka_seiro</t>
  </si>
  <si>
    <t>https://www.notion.so/A-27bf3b0fba8580cbb303d00040e3c9fd?source=copy_link</t>
  </si>
  <si>
    <t>まりな</t>
  </si>
  <si>
    <t>小林彩織</t>
  </si>
  <si>
    <t>なかむらゆき</t>
  </si>
  <si>
    <t>https://www.notion.so/A-286f3b0fba8580c084edfc14534af698?v=fe41848ef8d642c6b1c0988a174dc89b&amp;source=copy_link</t>
  </si>
  <si>
    <t>しょー</t>
  </si>
  <si>
    <t>10月上旬</t>
  </si>
  <si>
    <t>いわさしょうへい</t>
  </si>
  <si>
    <t>s_i_vlog</t>
  </si>
  <si>
    <t>https://www.notion.so/A-285f3b0fba858002b43dc34027eb6a94?source=copy_link</t>
  </si>
  <si>
    <t>まさき</t>
  </si>
  <si>
    <t>いたがきのりこ</t>
  </si>
  <si>
    <t>https://www.notion.so/A-282f3b0fba85808db9dad0714952a996?source=copy_link</t>
  </si>
  <si>
    <t>12/3中途解約</t>
  </si>
  <si>
    <t>やましたかすみ</t>
  </si>
  <si>
    <t>https://www.instagram.com/sumi_genkailife?igsh=eDBqcjAyZWo4NDBt</t>
  </si>
  <si>
    <t>https://www.notion.so/_-A-284f3b0fba858034abd1d43ee7965a10?source=copy_link</t>
  </si>
  <si>
    <t>おさくパパ</t>
  </si>
  <si>
    <t>おおばゆいな</t>
  </si>
  <si>
    <t>https://www.notion.so/C-262f3b0fba858029ab0bd79b015c909a</t>
  </si>
  <si>
    <t>もこ</t>
  </si>
  <si>
    <t>いしこちあき</t>
  </si>
  <si>
    <t>https://www.notion.so/A-287f3b0fba8580f0ae71ce9367db93ad?source=copy_link</t>
  </si>
  <si>
    <t>優希</t>
  </si>
  <si>
    <t>202511/22</t>
  </si>
  <si>
    <t>たけむらひろみ</t>
  </si>
  <si>
    <t>romi_osaka_gourmet</t>
  </si>
  <si>
    <t>https://www.notion.so/h-292f3b0fba8580209879c01475a68b76?source=copy_link</t>
  </si>
  <si>
    <t>2026/02 /16</t>
  </si>
  <si>
    <t>やまもとじゅんな</t>
  </si>
  <si>
    <t>https://www.instagram.com/nana.ol.diet/</t>
  </si>
  <si>
    <t>https://www.notion.so/_-h-290f3b0fba85800db453c4c9e82db529</t>
  </si>
  <si>
    <t>やまもとくみ</t>
  </si>
  <si>
    <t>mocchi_obasan</t>
  </si>
  <si>
    <t>https://www.notion.so/A-28df3b0fba8580808944c76ca8dc08ae</t>
  </si>
  <si>
    <t>きのなか</t>
  </si>
  <si>
    <t>つるたありさ</t>
  </si>
  <si>
    <t>riisa_recipe</t>
  </si>
  <si>
    <t>https://www.notion.so/_-A-292f3b0fba85801eb317c200b31a60ab</t>
  </si>
  <si>
    <t>あろ</t>
  </si>
  <si>
    <t>ふじいかずえ</t>
  </si>
  <si>
    <t>vet_nekosense</t>
  </si>
  <si>
    <t>https://www.notion.so/2a7f3b0fba8580bd952eef4b695845fe?source=copy_link</t>
  </si>
  <si>
    <t>ころ</t>
  </si>
  <si>
    <t>とがししょうた</t>
  </si>
  <si>
    <t>togashi_myself</t>
  </si>
  <si>
    <t>https://www.notion.so/E-29df3b0fba858051abf6c6b04f71c70b</t>
  </si>
  <si>
    <t>たいせい</t>
  </si>
  <si>
    <t>きたばやしまりな</t>
  </si>
  <si>
    <t>kazuki5ac</t>
  </si>
  <si>
    <t>https://www.notion.so/_-A-264f3b0fba85800c886de6b521264e18?source=copy_link</t>
  </si>
  <si>
    <t>しろさかえりな</t>
  </si>
  <si>
    <t>erina_ikuji</t>
  </si>
  <si>
    <t>https://www.notion.so/D-292f3b0fba858065add2e2ff038f641f</t>
  </si>
  <si>
    <t>えりか</t>
  </si>
  <si>
    <t>たかはしまりこ</t>
  </si>
  <si>
    <t>mariko_bodymake_dance</t>
  </si>
  <si>
    <t>https://www.notion.so/_-287f3b0fba8580588b77edbc7e3d2166?v=fe41848ef8d642c6b1c0988a174dc89b&amp;source=copy_link</t>
  </si>
  <si>
    <t>リイ</t>
  </si>
  <si>
    <t>いけぐちあずさ</t>
  </si>
  <si>
    <t>https://www.notion.so/H-25ff3b0fba85807aa14cecfe575472bb?source=copy_link</t>
  </si>
  <si>
    <t>うえじまともこ</t>
  </si>
  <si>
    <t>chomo_reitocooking</t>
  </si>
  <si>
    <t>https://www.notion.so/_-D-292f3b0fba8580ac8c62e4e526e8a89a</t>
  </si>
  <si>
    <t>あしやはらともこ</t>
  </si>
  <si>
    <t>https://www.instagram.com/tomoko_botanical?igsh=YW12NXA3NG5pNTFu</t>
  </si>
  <si>
    <t>https://www.notion.so/298f3b0fba85811f83baf9d55c3ba12d?v=298f3b0fba85814c8db4000c5b039401&amp;source=copy_link</t>
  </si>
  <si>
    <t>わかばやしあやの</t>
  </si>
  <si>
    <t>https://www.instagram.com/anya_boysmom?igsh=MTBiY3F3OXAyZG5neg==</t>
  </si>
  <si>
    <t>https://www.notion.so/_-D-29bf3b0fba85803080dcfea11cfd5d82?source=copy_link</t>
  </si>
  <si>
    <t>いのうえたかお</t>
  </si>
  <si>
    <t>takao_katakori</t>
  </si>
  <si>
    <t>https://www.notion.so/_-D-2a2f3b0fba8580bab736eb334248899a</t>
  </si>
  <si>
    <t>いまむらゆき</t>
  </si>
  <si>
    <t>yuki__recipe</t>
  </si>
  <si>
    <t>https://www.notion.so/299f3b0fba85809eacdffa42186e1fc6?source=copy_link</t>
  </si>
  <si>
    <t>まきずみさとみ</t>
  </si>
  <si>
    <t>https://www.notion.so/29ef3b0fba8580818658c085fd63bb4e?source=copy_link</t>
  </si>
  <si>
    <t>本田亜莉沙</t>
  </si>
  <si>
    <t>みちがみともこ</t>
  </si>
  <si>
    <t>https://www.notion.so/_-A-299f3b0fba85806aa975e1e629362cdf?source=copy_link</t>
  </si>
  <si>
    <t>きょん</t>
  </si>
  <si>
    <t>すぎもとかおり</t>
  </si>
  <si>
    <t>pigumii_diet</t>
  </si>
  <si>
    <t>https://www.notion.so/B-2a2f3b0fba85809a8a3cc388348a1f96?source=copy_link</t>
  </si>
  <si>
    <t>りの</t>
  </si>
  <si>
    <t>まついみさ</t>
  </si>
  <si>
    <t>misapino_diet72</t>
  </si>
  <si>
    <t>https://www.notion.so/B-29ef3b0fba8580179f1fe6af383981a8?source=copy_link</t>
  </si>
  <si>
    <t>いしくろたかあき</t>
  </si>
  <si>
    <t>https://www.notion.so/_KellyD-2a6f3b0fba85805e9a2df38408fc6cad</t>
  </si>
  <si>
    <t>たかばたけれいこ</t>
  </si>
  <si>
    <t>rikomon_gohan</t>
  </si>
  <si>
    <t>https://www.notion.so/D-29cf3b0fba8580fa8b86c9dbe2f42067?source=copy_link</t>
  </si>
  <si>
    <t>いのうえあつみ</t>
  </si>
  <si>
    <r>
      <rPr>
        <rFont val="var(--font-family-system)"/>
        <b/>
        <color rgb="FF1155CC"/>
        <u/>
      </rPr>
      <t>tani_bento</t>
    </r>
  </si>
  <si>
    <t>https://www.notion.so/_-A-2a7f3b0fba85807eb50ad4b86c57f94f?source=copy_link</t>
  </si>
  <si>
    <t>藤井 里果</t>
  </si>
  <si>
    <t>なかのひとみ</t>
  </si>
  <si>
    <t>https://www.instagram.com/hiiko.recipe?igsh=MW5rZnpuNTdhbGFhcw==</t>
  </si>
  <si>
    <t>https://www.notion.so/_-A-2a3f3b0fba8580ae9101c0d271c26d24?source=copy_link</t>
  </si>
  <si>
    <t>クーリングオフ</t>
  </si>
  <si>
    <t>とどろき　さえか</t>
  </si>
  <si>
    <t>とりどり</t>
  </si>
  <si>
    <t>ひらのえり</t>
  </si>
  <si>
    <t>やまいりな</t>
  </si>
  <si>
    <t>うりたみと</t>
  </si>
  <si>
    <t>urin_jibun_migaki</t>
  </si>
  <si>
    <t>https://www.notion.so/A-2b6f3b0fba85809ca8e8f07ab388f4c2?v=fe41848ef8d642c6b1c0988a174dc89b&amp;source=copy_link</t>
  </si>
  <si>
    <t>たの</t>
  </si>
  <si>
    <t>くまもとゆき</t>
  </si>
  <si>
    <r>
      <rPr>
        <rFont val="var(--font-family-system)"/>
        <b/>
        <color rgb="FF1155CC"/>
        <u/>
      </rPr>
      <t>oyuki.recipe</t>
    </r>
  </si>
  <si>
    <t>https://www.notion.so/_-C-2abf3b0fba85809ba23bee3f8bcef934?source=copy_link</t>
  </si>
  <si>
    <t>8名揃い、スタート予定</t>
  </si>
  <si>
    <t>なめかわあき</t>
  </si>
  <si>
    <t>asaki_reito.recipe</t>
  </si>
  <si>
    <t>https://www.notion.so/_-G-2acf3b0fba858014b678cbd9914e4e0a?source=copy_link</t>
  </si>
  <si>
    <t>11/6初回HR</t>
  </si>
  <si>
    <t>きくちやすと</t>
  </si>
  <si>
    <t>nichijo_oya</t>
  </si>
  <si>
    <t>https://www.notion.so/_-a-2a9f3b0fba8580ecb3c7d0f0b5df77c8?source=copy_link</t>
  </si>
  <si>
    <t>やす</t>
  </si>
  <si>
    <t>すぎやまかなこ</t>
  </si>
  <si>
    <t>りのま</t>
  </si>
  <si>
    <t>はなださなえ</t>
  </si>
  <si>
    <t>suzu_recipe</t>
  </si>
  <si>
    <t>https://www.notion.so/_-b-2b9f3b0fba8580eea1dbe886b7e56f38</t>
  </si>
  <si>
    <t>こうき</t>
  </si>
  <si>
    <t>すぎたにまどか</t>
  </si>
  <si>
    <t>https://www.notion.so/_-A-2b1f3b0fba8580b6b2fdc7c7fcaa2180?source=copy_link</t>
  </si>
  <si>
    <t>ゆちゃまる</t>
  </si>
  <si>
    <t>かつおかのどか</t>
  </si>
  <si>
    <t>https://www.instagram.com/nodoka0218_life?igsh=N2ZjbGlpa2loY2Yy</t>
  </si>
  <si>
    <t>https://www.notion.so/2b8f3b0fba8580d491ebfa924c1eb65b?source=copy_link</t>
  </si>
  <si>
    <t>みーこ</t>
  </si>
  <si>
    <t>しばやまみか</t>
  </si>
  <si>
    <t>https://www.instagram.com/kako_koji_?igsh=b29pbWRjMTg5NGN2</t>
  </si>
  <si>
    <t>https://www.notion.so/2b6f3b0fba85804da3a6da3b8d435dfc</t>
  </si>
  <si>
    <t>ゆざわしょうこ</t>
  </si>
  <si>
    <t>11月下旬</t>
  </si>
  <si>
    <t>いとうきよと</t>
  </si>
  <si>
    <t>ito_diet_gohan</t>
  </si>
  <si>
    <t>https://www.notion.so/_takuya-c-264f3b0fba85806fa427fea364903bd7?p=2baf3b0fba858055ba82c3ad73d29fba&amp;pm=s&amp;pvs=31</t>
  </si>
  <si>
    <t>中途解約</t>
  </si>
  <si>
    <t>こしのあきこ</t>
  </si>
  <si>
    <t>koshinoakikoe</t>
  </si>
  <si>
    <t>https://www.notion.so/A-2b4f3b0fba85805c8b5fcfa7aed04a54?source=copy_link</t>
  </si>
  <si>
    <t>たびお</t>
  </si>
  <si>
    <t>ふじいゆうこ</t>
  </si>
  <si>
    <t>fuuuko_diet</t>
  </si>
  <si>
    <t>https://www.notion.so/d-2b6f3b0fba8580019329dba954d503a1?source=copy_link</t>
  </si>
  <si>
    <t>うちだちひろ</t>
  </si>
  <si>
    <t>cii_akanuke</t>
  </si>
  <si>
    <t>https://www.notion.so/C-2b0f3b0fba85806fbdc7c9883df77cdd?source=copy_link</t>
  </si>
  <si>
    <t>たき</t>
  </si>
  <si>
    <t>みやけかなえ</t>
  </si>
  <si>
    <t>kanae_moneylife</t>
  </si>
  <si>
    <t>https://www.notion.so/A-2b0f3b0fba85809da68dc1b7e28cb568?source=copy_link</t>
  </si>
  <si>
    <t>ここママ</t>
  </si>
  <si>
    <t>12月上旬</t>
  </si>
  <si>
    <t>ひろのたくや</t>
  </si>
  <si>
    <t>https://www.instagram.com/takuya_kako1hair?igsh=OHpxZ3ZzeG5rY21q</t>
  </si>
  <si>
    <t>https://www.notion.so/_-F-2bdf3b0fba8580c695aed7672f8cb5fa?source=copy_link</t>
  </si>
  <si>
    <t>ひがしの ゆう</t>
  </si>
  <si>
    <t>https://www.notion.so/F-2b6f3b0fba8580798ed5de6718204ca4?source=copy_link</t>
  </si>
  <si>
    <t>かしわぎはるか</t>
  </si>
  <si>
    <t>https://www.notion.so/_-D-2b5f3b0fba8580fe8037ed6097dce337#2b5f3b0fba85816d9966f859f75dd497</t>
  </si>
  <si>
    <t>おざわゆきこ</t>
  </si>
  <si>
    <t>yukky_ouchi_english</t>
  </si>
  <si>
    <t>https://www.notion.so/_-F-2c3f3b0fba8580f1ae06cf958ddfd87a?v=fe41848ef8d642c6b1c0988a174dc89b&amp;source=copy_link</t>
  </si>
  <si>
    <t>たけかたりゅうすけ</t>
  </si>
  <si>
    <t>https://www.notion.so/wara-e-2c7f3b0fba8580f88657d30475f17d29</t>
  </si>
  <si>
    <t>長澤郁子</t>
  </si>
  <si>
    <t>わたなべ ゆい</t>
  </si>
  <si>
    <t>hiimamamano_gohan</t>
  </si>
  <si>
    <t>https://www.notion.so/A-2b6f3b0fba8580c08274e1ab79d59bcc?v=fe41848ef8d642c6b1c0988a174dc89b&amp;source=copy_link</t>
  </si>
  <si>
    <t>アイ</t>
  </si>
  <si>
    <t>とりばえみこ</t>
  </si>
  <si>
    <t>con_recipe_stock</t>
  </si>
  <si>
    <t>https://www.notion.so/A-2bbf3b0fba858002adcff8a3f6235547</t>
  </si>
  <si>
    <t>かくたにたかまさ</t>
  </si>
  <si>
    <t>kakutanitakamasa</t>
  </si>
  <si>
    <t>https://www.notion.so/WARA-E-2cff3b0fba8580dd9217cbf5e928f35b?source=copy_link</t>
  </si>
  <si>
    <t>ますこ　かつひこ</t>
  </si>
  <si>
    <t>まっつん</t>
  </si>
  <si>
    <t>すながわさき</t>
  </si>
  <si>
    <t>きくちたまみ</t>
  </si>
  <si>
    <t>https://www.notion.so/_-A-2c2f3b0fba85804a9799e58d3d854475</t>
  </si>
  <si>
    <t>かず</t>
  </si>
  <si>
    <t>たきもとまさあき</t>
  </si>
  <si>
    <t>カナノ</t>
  </si>
  <si>
    <t>たしろゆみこ</t>
  </si>
  <si>
    <t xml:space="preserve">iroha_money_kanri
</t>
  </si>
  <si>
    <t>https://www.notion.so/B-2ccf3b0fba8580b9a94ddfec3a276d87?source=copy_link</t>
  </si>
  <si>
    <t>さな</t>
  </si>
  <si>
    <t>12月中旬</t>
  </si>
  <si>
    <t>おのさとこ</t>
  </si>
  <si>
    <t>https://www.notion.so/b-2c3f3b0fba85806886c6f68f21a1451b</t>
  </si>
  <si>
    <t>にしぐちいくこ</t>
  </si>
  <si>
    <t>iku_kenko_gohan</t>
  </si>
  <si>
    <t>https://www.notion.so/_-A-2cdf3b0fba85808ea727f0a05c30fab6?source=copy_link</t>
  </si>
  <si>
    <t>りん</t>
  </si>
  <si>
    <t>原千佳</t>
  </si>
  <si>
    <t>いわかわ　のぶゆき</t>
  </si>
  <si>
    <t>https://www.notion.so/2c8f3b0fba85803fa4e2ff6d8ba548b3?source=copy_link</t>
  </si>
  <si>
    <t>いしがきゆか</t>
  </si>
  <si>
    <t>https://www.notion.so/_-b-2c8f3b0fba8580199a7ec93a51beff53?source=copy_link</t>
  </si>
  <si>
    <t>ほんもとしのぶ</t>
  </si>
  <si>
    <t>buuu.log</t>
  </si>
  <si>
    <t>https://www.notion.so/_-2c8f3b0fba8580d59a34fe5b23ff0f76?source=copy_link</t>
  </si>
  <si>
    <t>ひろポンプ</t>
  </si>
  <si>
    <t>みやけせつこ</t>
  </si>
  <si>
    <t>minamikaze_m</t>
  </si>
  <si>
    <t>https://www.notion.so/2d1f3b0fba8580589182f25ba934a069?source=copy_link</t>
  </si>
  <si>
    <t>みき</t>
  </si>
  <si>
    <t>みずたに かずみ</t>
  </si>
  <si>
    <t xml:space="preserve">kazumi_koji_recipe
</t>
  </si>
  <si>
    <t>https://www.notion.so/D-2d6f3b0fba8580a6affcc5d823324cb7?v=fe41848ef8d642c6b1c0988a174dc89b</t>
  </si>
  <si>
    <t>炊飯器夫婦</t>
  </si>
  <si>
    <t>ふじいあやの</t>
  </si>
  <si>
    <t>https://www.notion.so/_-G-2c5f3b0fba858093bceacc770f1b17db</t>
  </si>
  <si>
    <t>あみり</t>
  </si>
  <si>
    <t>すずきみく</t>
  </si>
  <si>
    <t>https://www.notion.so/B-2daf3b0fba8580e88255fc2a95aba6f0?source=copy_link</t>
  </si>
  <si>
    <t>ととのえ</t>
  </si>
  <si>
    <t>みやけじゅんいち</t>
  </si>
  <si>
    <t>ささきゆき</t>
  </si>
  <si>
    <t>https://www.notion.so/2dcf3b0fba8580c2ac2ad6c174645e75?source=copy_link</t>
  </si>
  <si>
    <t>たかきゆき</t>
  </si>
  <si>
    <t>suno_cyama_diet</t>
  </si>
  <si>
    <t>https://www.notion.so/b-2cef3b0fba8580b8aa27d9c551046e2a?source=copy_link</t>
  </si>
  <si>
    <t>なかがわさおり</t>
  </si>
  <si>
    <t>https://www.notion.so/_-B-2e0f3b0fba858032b718c4ac3e3f76db?source=copy_link</t>
  </si>
  <si>
    <t>鶏むねマッスル</t>
  </si>
  <si>
    <t>しくらりき</t>
  </si>
  <si>
    <t>https://www.notion.so/e-2d2f3b0fba85809e9b7ae562fc7443d4?source=copy_link</t>
  </si>
  <si>
    <t>たかはしりな</t>
  </si>
  <si>
    <t>rina_hibi_kurashi</t>
  </si>
  <si>
    <t>https://www.notion.so/c-2d0f3b0fba85809aa056e2b5c5bbf1c0?source=copy_link</t>
  </si>
  <si>
    <t>つき</t>
  </si>
  <si>
    <t>やなせわこ</t>
  </si>
  <si>
    <t>https://www.notion.so/2cff3b0fba85807086d1c41d22d0b6f8?source=copy_link</t>
  </si>
  <si>
    <t>平子ゆう</t>
  </si>
  <si>
    <t>やまおかえりな</t>
  </si>
  <si>
    <t>https://www.instagram.com/rur_family_odekake?igsh=MWZpMWxkOWxvcnJ3Yw==</t>
  </si>
  <si>
    <t>https://www.notion.so/_-A-2d1f3b0fba858007bcd6e73c08fa2c5a?source=copy_link</t>
  </si>
  <si>
    <t>たかはしあかね</t>
  </si>
  <si>
    <t>amy_sydney_spots</t>
  </si>
  <si>
    <t>https://www.notion.so/e-2d2f3b0fba85803bb7a8ef96800ae17e?source=copy_link</t>
  </si>
  <si>
    <t>うめぞのあさこ</t>
  </si>
  <si>
    <t>https://www.notion.so/A-2d0f3b0fba8580eca62fe8d6f48ef65a?source=copy_link</t>
  </si>
  <si>
    <t>あこ</t>
  </si>
  <si>
    <t>ひらいこうた</t>
  </si>
  <si>
    <t>https://www.notion.so/aka-A-2d2f3b0fba858017a538df0c6e495b8e</t>
  </si>
  <si>
    <t>aka</t>
  </si>
  <si>
    <t>ひがしじののか</t>
  </si>
  <si>
    <t>https://www.notion.so/_-E-2cff3b0fba85807cb448d23bc02c88cd</t>
  </si>
  <si>
    <t>かねみつゆかり</t>
  </si>
  <si>
    <t>https://www.notion.so/c-2d7f3b0fba8580b7b7c8cd7d1d3acdb8</t>
  </si>
  <si>
    <t>矢野直美</t>
  </si>
  <si>
    <t>おさだあつよし</t>
  </si>
  <si>
    <t>https://www.notion.so/_-C-2dcf3b0fba8580f98d79cb4454e6d083</t>
  </si>
  <si>
    <t>たなかあやの</t>
  </si>
  <si>
    <t>https://www.notion.so/E-2dcf3b0fba8580b4b303e753a9589a57?source=copy_link</t>
  </si>
  <si>
    <t>たなかつよし</t>
  </si>
  <si>
    <t>https://www.instagram.com/daddypon_eiru?igsh=MWI5MGY2cjRyZGtrdg%3D%3D&amp;utm_source=qr</t>
  </si>
  <si>
    <t>https://docs.google.com/spreadsheets/d/1e_jZe7nlXH-31W_tH4g45s3DD59FGrsL8aXOWHKtxuM/edit?usp=drivesdk</t>
  </si>
  <si>
    <t>はるパパ</t>
  </si>
  <si>
    <t>しみずまき</t>
  </si>
  <si>
    <t>https://docs.google.com/spreadsheets/d/1dxUx8TXQfNVnyhsSMc938ovwSDGrOopNnA7AQIUumCo/edit?usp=sharing</t>
  </si>
  <si>
    <t>ツカ</t>
  </si>
  <si>
    <t>つかごしななこ</t>
  </si>
  <si>
    <t>https://www.notion.so/_-a-2def3b0fba8580e68280d4b2db6280e5</t>
  </si>
  <si>
    <t>スイ</t>
  </si>
  <si>
    <t>1月上旬</t>
  </si>
  <si>
    <t>くりすゆい</t>
  </si>
  <si>
    <t>https://www.notion.so/F-279f3b0fba8580d090dacbe61b15c4b8</t>
  </si>
  <si>
    <t>なんばあやか</t>
  </si>
  <si>
    <t>https://www.notion.so/_-F-2daf3b0fba858023b16dd29660f2482a?v=fe41848ef8d642c6b1c0988a174dc89b&amp;source=copy_link</t>
  </si>
  <si>
    <t>秋月美那</t>
  </si>
  <si>
    <t>おがさわらけいこ</t>
  </si>
  <si>
    <t>keiko_kouji_kitchen</t>
  </si>
  <si>
    <t>https://www.notion.so/d-2e7f3b0fba8580e59420c482d81c50a7?source=copy_link</t>
  </si>
  <si>
    <t>みくぽん</t>
  </si>
  <si>
    <t>よついかずま</t>
  </si>
  <si>
    <t>https://www.notion.so/kei-F-2e0f3b0fba8580ab8853eb3e8e45e48d?v=fe41848ef8d642c6b1c0988a174dc89b&amp;source=copy_link</t>
  </si>
  <si>
    <t xml:space="preserve">kei </t>
  </si>
  <si>
    <t>ひろたなおたけ</t>
  </si>
  <si>
    <t>https://www.notion.so/2faf3b0fba858079b06fded3fb513e55?source=copy_link</t>
  </si>
  <si>
    <t>坂井尚樹</t>
  </si>
  <si>
    <t>ふくちゆい</t>
  </si>
  <si>
    <t>https://www.notion.so/_-2e8f3b0fba85808faeb8f92e9095cca3?source=copy_link</t>
  </si>
  <si>
    <t>はらなおみ</t>
  </si>
  <si>
    <t>https://www.notion.so/_-E-2e3f3b0fba858069babfe8a9cbcee749</t>
  </si>
  <si>
    <t>しのざきあき</t>
  </si>
  <si>
    <t>https://www.notion.so/2dff3b0fba8581498f23c43bc3cfb8ec?source=copy_link</t>
  </si>
  <si>
    <t>おざきまさこ</t>
  </si>
  <si>
    <t>mako_mutenka_recipe</t>
  </si>
  <si>
    <t>https://www.notion.so/_-B-2ecf3b0fba85802189d1cebf8d1f8891</t>
  </si>
  <si>
    <t>なかつかさまさゆき</t>
  </si>
  <si>
    <t>https://www.notion.so/_-A-2dcf3b0fba85804483e4c0ccdd1b9210</t>
  </si>
  <si>
    <t>ユウイチ</t>
  </si>
  <si>
    <t>ながたまりこ</t>
  </si>
  <si>
    <t>https://www.notion.so/_-A-2eef3b0fba8580cc89b9fb73e65a27a7</t>
  </si>
  <si>
    <t>ゆりな</t>
  </si>
  <si>
    <t>ゆもとりつこ</t>
  </si>
  <si>
    <t>https://www.notion.so/2eef3b0fba858188aa02ea5a57951137?v=2eef3b0fba85811eb12a000c1aca168d&amp;source=copy_link</t>
  </si>
  <si>
    <t>なこ</t>
  </si>
  <si>
    <t>つついまりこ</t>
  </si>
  <si>
    <t>https://www.notion.so/_-A-2f1f3b0fba85808e98cbd5430b3075b1?source=copy_link</t>
  </si>
  <si>
    <t>ナオヤ</t>
  </si>
  <si>
    <t>みどりかわみゆき</t>
  </si>
  <si>
    <t>https://www.notion.so/a-2f5f3b0fba858065ab79e172bd4a4ee6</t>
  </si>
  <si>
    <t>ゆうごはん</t>
  </si>
  <si>
    <t>よこやまりこ</t>
  </si>
  <si>
    <t>https://www.notion.so/_-D-2eaf3b0fba8580c68fd0e85880285a29</t>
  </si>
  <si>
    <t>こばやしゆみか</t>
  </si>
  <si>
    <t>https://www.notion.so/d-2f0f3b0fba8580a49d24e84c3177213a?source=copy_link</t>
  </si>
  <si>
    <t>福島雪乃</t>
  </si>
  <si>
    <t>2026/0209</t>
  </si>
  <si>
    <t>つくえりゅうのすけ</t>
  </si>
  <si>
    <t>Yudai</t>
  </si>
  <si>
    <t>あさみしょうこ</t>
  </si>
  <si>
    <t>ひなたく</t>
  </si>
  <si>
    <t>ささきひろゆき</t>
  </si>
  <si>
    <t>わたなべゆうな</t>
  </si>
  <si>
    <t>公門孝平</t>
  </si>
  <si>
    <t>やぶのゆき</t>
  </si>
  <si>
    <t>いしだひかり</t>
  </si>
  <si>
    <t>かとうあつし</t>
  </si>
  <si>
    <t>滋賀めし</t>
  </si>
  <si>
    <t>むらかみわかな</t>
  </si>
  <si>
    <t>https://www.notion.so/_-A-2fdf3b0fba858003ab35ff771b5e5428?source=copy_link</t>
  </si>
  <si>
    <t>ます子</t>
  </si>
  <si>
    <t>あびるゆか</t>
  </si>
  <si>
    <t>しお</t>
  </si>
  <si>
    <t>はだけいこ</t>
  </si>
  <si>
    <t>スマみ</t>
  </si>
  <si>
    <t>田中莉奈</t>
  </si>
  <si>
    <t>いそざきはるか</t>
  </si>
  <si>
    <t>https://www.notion.so/a-2eef3b0fba8580299a57c9c2d15a0c1d</t>
  </si>
  <si>
    <t>1月9日スタート済み</t>
  </si>
  <si>
    <t>にしざわゆかり</t>
  </si>
  <si>
    <t>うやまゆか</t>
  </si>
  <si>
    <t>あお</t>
  </si>
  <si>
    <t>あらいみくほ</t>
  </si>
  <si>
    <t>いけだゆうこ</t>
  </si>
  <si>
    <t>田中瑞稀</t>
  </si>
  <si>
    <t>はまだちえ</t>
  </si>
  <si>
    <t>みかみさやか</t>
  </si>
  <si>
    <t>蔦川智香子</t>
  </si>
  <si>
    <t>よしむらとおる</t>
  </si>
  <si>
    <t>すぎうらゆい</t>
  </si>
  <si>
    <t>井澤　文香</t>
  </si>
  <si>
    <t>しゅが</t>
  </si>
  <si>
    <t>はやしかずこ</t>
  </si>
  <si>
    <t>いそ</t>
  </si>
  <si>
    <t>荒木希巳江</t>
  </si>
  <si>
    <t>みさきそのこ</t>
  </si>
  <si>
    <t>にーや</t>
  </si>
  <si>
    <t>あきやまくにえ</t>
  </si>
  <si>
    <t>おはな</t>
  </si>
  <si>
    <t>いまむらりつこ</t>
  </si>
  <si>
    <t>ほどづかさき</t>
  </si>
  <si>
    <t>https://www.notion.so/2fdf3b0fba85805fa254cd392fa06cf7?source=copy_link</t>
  </si>
  <si>
    <t>村上幸子</t>
  </si>
  <si>
    <t>たかすあい</t>
  </si>
  <si>
    <t>さいとうしょうこ</t>
  </si>
  <si>
    <t>まえだのりこ</t>
  </si>
  <si>
    <t>あさみひろき</t>
  </si>
  <si>
    <t>おざきかよこ</t>
  </si>
  <si>
    <t>すがのあやこ</t>
  </si>
  <si>
    <t>じゅんママ</t>
  </si>
  <si>
    <t>在学・卒業合計</t>
  </si>
  <si>
    <t>卒業生</t>
  </si>
  <si>
    <t>万垢達成</t>
  </si>
  <si>
    <t>期間中万垢</t>
  </si>
  <si>
    <t>卒業後万垢</t>
  </si>
  <si>
    <t>目標値メモ</t>
  </si>
  <si>
    <t>アクション数評価 全体平均0.0pt以上（全体のアクション数が、300アクション以上）
投稿数評価　全体平均0.0pt以上（全体の卒業時投稿数平均が、60投稿以上）</t>
  </si>
  <si>
    <t>コミットプラン契約者数</t>
  </si>
  <si>
    <t>⇧投稿数</t>
  </si>
  <si>
    <t xml:space="preserve"> 120メンバー目標達成率(599)</t>
  </si>
  <si>
    <t>平均アクション数（120メンバーのみ）</t>
  </si>
  <si>
    <t>120-在学生 差</t>
  </si>
  <si>
    <t>平均アクション数（在学生全体）</t>
  </si>
  <si>
    <t>平均アクション数（120投稿以外）</t>
  </si>
  <si>
    <t>累計</t>
  </si>
  <si>
    <t>単月目標（599）</t>
  </si>
  <si>
    <t>関数</t>
  </si>
  <si>
    <t>手動入力</t>
  </si>
  <si>
    <t>▼MAX13</t>
  </si>
  <si>
    <t>▼NEWアクション数算出</t>
  </si>
  <si>
    <t>アクションシート</t>
  </si>
  <si>
    <t>セッション回数</t>
  </si>
  <si>
    <t>卒業在学</t>
  </si>
  <si>
    <t>MVP</t>
  </si>
  <si>
    <t>万垢・音不</t>
  </si>
  <si>
    <t>投稿評価</t>
  </si>
  <si>
    <t>予想アクション評価</t>
  </si>
  <si>
    <t>実績
アクション評価</t>
  </si>
  <si>
    <t>合計</t>
  </si>
  <si>
    <t>予想合計アクションpt</t>
  </si>
  <si>
    <t>O列調整月間平均</t>
  </si>
  <si>
    <t>提出期間</t>
  </si>
  <si>
    <t>0ヶ月目</t>
  </si>
  <si>
    <t>通常セッション</t>
  </si>
  <si>
    <t>入会からの経過月数</t>
  </si>
  <si>
    <t>投稿カウント対象(1)</t>
  </si>
  <si>
    <t>なし</t>
  </si>
  <si>
    <t>ー</t>
  </si>
  <si>
    <t>https://docs.google.com/spreadsheets/d/1RQ1i_eyk31MMP-wjt5wEUlXzJWPRVCjqK3ZmtmiYJiY/edit?usp=sharing</t>
  </si>
  <si>
    <t>https://docs.google.com/spreadsheets/d/13WYWfgJBL9cRnrDfXGMTMyu-O1Oo2N6x-99iOo9amV0/edit#gid=159884613</t>
  </si>
  <si>
    <t>https://docs.google.com/spreadsheets/d/1P7lV1jvZjxbK1uZ7NM7uhW3LAsP0PYvQKrq7aPBsOk4/edit?usp=sharing</t>
  </si>
  <si>
    <t>―</t>
  </si>
  <si>
    <t>https://docs.google.com/spreadsheets/d/1dDsldPC_LoIFAFPjNSBbpMJoKhvVhpWWe__BpOst8ig/edit</t>
  </si>
  <si>
    <t>https://docs.google.com/spreadsheets/d/1VF6-P-SWrjPNTkdevk6pBPF7_eKqo9Y4HqFzaHa75IY/edit?usp=sharing</t>
  </si>
  <si>
    <t>https://docs.google.com/spreadsheets/d/1FDgWv1TaU7NONEzy8isYhtlzxGj8bpfooK0xi56QQQI/edit?usp=sharing</t>
  </si>
  <si>
    <t>https://docs.google.com/spreadsheets/d/16gm19l8AK-WT0DiGdwsvCSYJyap52t5KdnlJ7ASvaSQ/edit?usp=sharing</t>
  </si>
  <si>
    <t>https://docs.google.com/spreadsheets/d/1VcZW6sZO5CzEjG-LGvBO6r1yQjJicqYLWUDbBD9Pw2E/edit</t>
  </si>
  <si>
    <t>https://docs.google.com/spreadsheets/d/1HGYcq04YAsY7AfEQsu6pG2qTM6XEKBkaugZcBIDQ6MI/edit#gid=159884613</t>
  </si>
  <si>
    <t>https://docs.google.com/spreadsheets/d/1CJI2fnbP3Vn3MKDn_UAnEjJBoPYa8N4JiLFiYx3GYSs/edit?usp=sharing</t>
  </si>
  <si>
    <t>https://docs.google.com/spreadsheets/d/1R0rLpzIT3lOxy9m047XlKioLu3_bwzVy7h6N7-L9qhg/edit?usp=sharing</t>
  </si>
  <si>
    <t>https://docs.google.com/spreadsheets/d/1iiVwBPeuCtVinoSA2fND9peuWwfCzWoX3eywaLQp80s/edit?usp=sharing</t>
  </si>
  <si>
    <t>https://docs.google.com/spreadsheets/d/1HmZ5bY36oJDddcl9k45VoZMs7Ee2FgjZedYnnPCEWyg/edit?usp=sharing</t>
  </si>
  <si>
    <t>https://docs.google.com/spreadsheets/d/1zfFRF0yMhvb2WXHz1HWEfZslrgg0zfEeBfQRp2QCk5g/edit#gid=1519876919</t>
  </si>
  <si>
    <t>https://docs.google.com/spreadsheets/d/1eYeCKwGOsr3UdyrLNCD3X4OjKsTIJY_ai0fbcC5upAs/edit?usp=sharing</t>
  </si>
  <si>
    <t>https://docs.google.com/spreadsheets/d/1YdNzqMy28X-4Ca9gLPF9a2ClrGb8sZP0ZUJPbnIPOJc/edit?gid=0#gid=0</t>
  </si>
  <si>
    <t>https://docs.google.com/spreadsheets/d/1P3zoWs4wk923BxN-pxOOJCmM7T9U9KCwSopcluoqnls/edit?gid=0#gid=0</t>
  </si>
  <si>
    <t>https://docs.google.com/spreadsheets/d/1XatV0nRbZnvl1QKJ6wXlGpdTKpzOQ7rcEl887_pX_-c/edit?usp=sharing</t>
  </si>
  <si>
    <t>https://docs.google.com/spreadsheets/d/1lsfeuqbKMTpSp1QjH9bAMAeuybHwaj2ewjj1etJI1JA/edit?usp=sharing</t>
  </si>
  <si>
    <t>https://docs.google.com/spreadsheets/d/1_sorqfBgBOIUJSQc8BV-I7n8u25Q-wJ_-7InjjC2Y9U/edit#gid=159884613</t>
  </si>
  <si>
    <t>https://docs.google.com/spreadsheets/d/1mLPCfMplb1pxA08rBjE6hym2dksQlMm05CYjXSIF0Gk/edit#gid=0</t>
  </si>
  <si>
    <t>https://docs.google.com/spreadsheets/d/1TLF48muTLxNSP-22O7ME6vthSYqfxDlYBYCiGGznaJc/edit?usp=sharing</t>
  </si>
  <si>
    <t>https://docs.google.com/spreadsheets/d/17QYwOXEXZK-iQo82a_DJd27fJUJK4_h-B37kvGzB_g0/edit?gid=0#gid=0</t>
  </si>
  <si>
    <t>https://docs.google.com/spreadsheets/d/1wpdiKAZA3G7mneaUJYaYagJAxhvATWlpDsGSeQYEjEU/edit?usp=sharing</t>
  </si>
  <si>
    <t>https://docs.google.com/spreadsheets/d/1rTTDfcCjHe0OlDMufgES-EFYIo1a0jLvlOSgnQXMQU8/edit?usp=sharing</t>
  </si>
  <si>
    <t>https://docs.google.com/spreadsheets/d/1OatbpHQcF2GQqcx7BWzIrYEahfEK-ZtcYa9MzmWto4U/edit?gid=0#gid=0</t>
  </si>
  <si>
    <t>https://docs.google.com/spreadsheets/d/1KUzmr3xtmoxZoaUGLNkXeiOhWtZH2XMc0mIrtsN5NfY/edit?gid=1837929075#gid=1837929075</t>
  </si>
  <si>
    <t>https://docs.google.com/spreadsheets/d/1cLZxLobnns6l5qsCzis2K-0ExuzYfyM-lwwwAIHLs4I/edit?usp=sharing</t>
  </si>
  <si>
    <t>https://docs.google.com/spreadsheets/d/1-nBXgVm4fFVn9mFP8x3DkA6Hdr4bwHGdacqxyi-qSQQ/edit?usp=sharing</t>
  </si>
  <si>
    <t>https://docs.google.com/spreadsheets/d/1ebN8k5ldf44k8jTRewRqsxTldkdZkrenDrjVfnkIifk/edit?gid=997181537#gid=997181537</t>
  </si>
  <si>
    <t>https://docs.google.com/spreadsheets/d/1QXQuaq3pmYIvHh9F4CNNTetKESed_OfbCrWXPmDI_JA/edit?gid=997181537#gid=997181537</t>
  </si>
  <si>
    <t>https://docs.google.com/spreadsheets/d/1d8grjIeo0hHS1eJXfducbttTR4LHhyhvHQb35ZZ8VyA/edit?usp=sharing</t>
  </si>
  <si>
    <t>https://docs.google.com/spreadsheets/d/14C4EEtFXcUlQ9weztnfV3d21_BUlEy8LNPo2MEHJx_Q/edit</t>
  </si>
  <si>
    <t>https://docs.google.com/spreadsheets/d/1ZFIKfjjCS0lYeQg1VvF9L5T89pGQVX0-Ogw4b5gKuPM/edit?usp=sharing</t>
  </si>
  <si>
    <t>https://docs.google.com/spreadsheets/d/16QaGXtVjnl5cPXQE1qTlz8GODeQV7sxGiSCsO8FuFPo/edit?usp=sharing</t>
  </si>
  <si>
    <t>https://docs.google.com/spreadsheets/d/11zQ7LGBBG1J1QvPRFt2jkhhxOIBkWHInjVqqzUuba7Y/edit?usp=sharing</t>
  </si>
  <si>
    <t>https://docs.google.com/spreadsheets/d/17aQgAeC-4lrjNGk2OjjNRj_JJ_FG7RENQ9C9x2KPkzI/edit?usp=sharing</t>
  </si>
  <si>
    <t>https://docs.google.com/spreadsheets/d/1BzLaVlXkAfZj65CEe6dflGe2tauh195QIODDIaP56MA/edit?usp=sharing</t>
  </si>
  <si>
    <t>https://docs.google.com/spreadsheets/d/1jQFF11-NlB3UKVvEQ1qr1N4R7OXYXRHcRh6K2FJwwrg/edit?usp=sharing</t>
  </si>
  <si>
    <t>https://docs.google.com/spreadsheets/d/1otQobybd52I1J6FPx51aKUr94LHXkarSkef57LsVlog/edit?gid=1837929075#gid=1837929075</t>
  </si>
  <si>
    <t>https://docs.google.com/spreadsheets/d/1d77fNnj8kZBtaGnHf0ctthbmIwyZgdDrh5j5VDxQmLw/edit?usp=sharing</t>
  </si>
  <si>
    <t>https://docs.google.com/spreadsheets/d/1SQ5HuJae9eTM_r1ZGWkiRdH9vJv4qajZrmRnmvtHgu8/edit?gid=1519876919#gid=1519876919</t>
  </si>
  <si>
    <t>120投稿生</t>
  </si>
  <si>
    <t>https://docs.google.com/spreadsheets/d/1nx1gDIkVqGDoNx2Cl-w9rIUFbUHUz51gZrzOiXhWNL4/edit?usp=sharing</t>
  </si>
  <si>
    <t>https://docs.google.com/spreadsheets/d/1_pg5KqZzYBQSwQuapTI79iH-errU6r-0qWoVbFwvd0s/edit?usp=sharing</t>
  </si>
  <si>
    <t>https://docs.google.com/spreadsheets/d/1FeQAKQ0e5IPTM8i1QLDx_O4jnpNUNFNF-tdJV37FpM4/edit</t>
  </si>
  <si>
    <t>https://docs.google.com/spreadsheets/d/17EkWnSWJwrJ4r5T-Mmxe-CetQl9oAnCGJ4llyFAgKtU/edit?usp=sharing</t>
  </si>
  <si>
    <t>https://docs.google.com/spreadsheets/d/1FOlzcxfNqueQQCJw_EG8x9LZrNjY8nFCF3sUXbyxr1o/edit?usp=sharing</t>
  </si>
  <si>
    <t>https://docs.google.com/spreadsheets/d/1w7DziHt8oLtqrqqryhDskFi9g0hakM37GHtj28eY0Es/edit?gid=997181537#gid=997181537</t>
  </si>
  <si>
    <t>https://docs.google.com/spreadsheets/d/1DnJk4CGiYGl9ZHmZV7usbbf2SBA_JBfVUD9YXJU9ufE/edit?usp=sharing</t>
  </si>
  <si>
    <t>https://docs.google.com/spreadsheets/d/151mQZY8cgk5_7Q59N_ET3Hj7l7ZcJMP6G8_fl6uqI8U/edit?gid=0#gid=0</t>
  </si>
  <si>
    <t>https://docs.google.com/spreadsheets/d/1lv4vqmJ8QeM-m4aVV46mDtCgFlU5jIcJjsV73F4vj-w/edit?usp=sharing
https://docs.google.com/spreadsheets/d/1GOn6TW2r2-3bGJ3Lr9Ewv99Pz2jOc3UKYgjySC5msVg/edit?usp=sharing</t>
  </si>
  <si>
    <t>https://docs.google.com/spreadsheets/d/1dsb-jSrU9cc_c0mk5JAll4Iy0YdqQvWMcVwT3x-vH8s/edit?gid=1837929075#gid=1837929075</t>
  </si>
  <si>
    <t>https://docs.google.com/spreadsheets/d/1ear-6aN5nVpIjEG_k_UPzDUD_MvWpiN0WxY0qq5cmQI/edit?gid=1837929075#gid=1837929075</t>
  </si>
  <si>
    <t>https://docs.google.com/spreadsheets/d/1cgXmUgeV2eKA6n499noe4cs7p6E30ynLDb9EwSnRwyk/edit?gid=0#gid=0</t>
  </si>
  <si>
    <t>https://docs.google.com/spreadsheets/d/1cgXmUgeV2eKA6n499noe4cs7p6E30ynLDb9EwSnRwyk/edit</t>
  </si>
  <si>
    <t>https://docs.google.com/spreadsheets/d/1HqPVDdr26PvLp1LiurBog8pPnESlPZf4cT6jYF9SROU/edit?gid=1449816138#gid=1449816138</t>
  </si>
  <si>
    <t>https://docs.google.com/spreadsheets/d/16pp5KhXzsROfzGIbbHxyalPddNj4-Jid11lhfpWal6c/edit?usp=sharing</t>
  </si>
  <si>
    <t>https://docs.google.com/spreadsheets/d/1511S8N3fqodY6J8oF9aP1IkcXR0YaUyyn9nmSFNRpEk/edit?gid=997181537#gid=997181537</t>
  </si>
  <si>
    <t>https://docs.google.com/spreadsheets/d/1ORWoMTpGoYtyRNrgKC_IbOipx9RJuxITdAaNAgLa_aU/edit?gid=1837929075#gid=1837929075</t>
  </si>
  <si>
    <t>https://docs.google.com/spreadsheets/d/1irC9yPxJZzB0yqE7yFX7FdVnyi7ZVeLtZE3wNhDGkxY/edit?gid=159884613#gid=159884613</t>
  </si>
  <si>
    <t>https://docs.google.com/spreadsheets/d/1kYFdRSfcFeUWy53n_3sJwY5qDhhG6cQ81POhWsPWNnw/edit?gid=1837929075#gid=1837929075</t>
  </si>
  <si>
    <t>https://docs.google.com/spreadsheets/d/1SJcOeaE_21BchVEZMUF0uGMXfwGoFX6TcGOr4RiV73s/edit?gid=0#gid=0</t>
  </si>
  <si>
    <t>https://docs.google.com/spreadsheets/d/1kDua-zpg-zmrarr4gGZ0aG-wCpNlxzvCQNKR4VD95V0/edit</t>
  </si>
  <si>
    <t>https://docs.google.com/spreadsheets/d/1nCnPVnaJvB7QrlrTko_HQ9FQvle8R90qA-M-PT74Kbo/edit?gid=997181537#gid=997181537</t>
  </si>
  <si>
    <t>４</t>
  </si>
  <si>
    <t>https://docs.google.com/spreadsheets/d/1GuHkUl7tAhrpuhUak8u5QSGppPV0Q_T4z-fdMslErk0/edit?gid=1837929075#gid=1837929075</t>
  </si>
  <si>
    <t>https://docs.google.com/spreadsheets/d/1nXaLCe8qHk3XZhV0LtdzyKLnnoTYbDQhii7kMl3ebuY/edit?usp=sharing</t>
  </si>
  <si>
    <t>https://docs.google.com/spreadsheets/d/15cZeFocUbkMJxLRe_P2TxphXcj4IIPIoBJEGg3nPV0o/edit?usp=sharing</t>
  </si>
  <si>
    <t>tumako_yuru_yakuzen</t>
  </si>
  <si>
    <t>https://docs.google.com/spreadsheets/d/1VPxy8N0wUV7l7xGB4mUhS7_HnqwwTDUYw_gZC1TgYvs/edit?usp=sharing</t>
  </si>
  <si>
    <t>https://docs.google.com/spreadsheets/d/1Aj3fjxUX54cR1jlXRO0GAMuv_GFQGcrLy7WGZYfJ7xs/edit?usp=sharing</t>
  </si>
  <si>
    <t>https://docs.google.com/spreadsheets/d/1ajQNqK6co2_DE_epsNJiBOlXiJ2cF_19klutwRAm2As/edit?gid=1837929075#gid=1837929075</t>
  </si>
  <si>
    <t>https://docs.google.com/spreadsheets/d/1BTbQ19mUAUv0-Fo-BaQq4-E3pf1YdI5UnaZckC9DJLQ/edit?gid=1837929075#gid=1837929075</t>
  </si>
  <si>
    <t>https://docs.google.com/spreadsheets/d/1Gud3dsIpMUFLHWKszQ6m8HEVt5JAQBvcNaz0EI0WC0s/edit?gid=1837929075#gid=1837929075</t>
  </si>
  <si>
    <t>https://docs.google.com/spreadsheets/d/1QRcHeZffB8htE0XcLlh2tZj_4_zlTln52pLTr_Add6Q/edit?usp=sharing</t>
  </si>
  <si>
    <t>https://docs.google.com/spreadsheets/d/1dFZq9pYe_tqUGCOTpPmtuJzc2xn8TVeSmyzXattJwfc/edit?usp=sharing</t>
  </si>
  <si>
    <t>https://docs.google.com/spreadsheets/d/13M_VFTWCvsiTL__bpxSEPQMvSf2MLfia2LCEvLDKdp0/edit?usp=sharing</t>
  </si>
  <si>
    <t>https://docs.google.com/spreadsheets/d/1_AveVJPogQ7464fTUPxOIQSfFdNtmoCu_y7POBmcCFo/edit?gid=0#gid=0</t>
  </si>
  <si>
    <t>https://docs.google.com/spreadsheets/d/1zI9wlzNnpkuUqrq6mqYfsEwdDWAmHz4Dw9NQJ8VCynw/edit?usp=sharing</t>
  </si>
  <si>
    <t>https://docs.google.com/spreadsheets/d/1uvMv3FvFwe5-ongIRzVeSDbW2UTnSZ0ZBqtmVA4wq9g/edit?usp=sharing</t>
  </si>
  <si>
    <t>https://docs.google.com/spreadsheets/d/1OyQILO3SIpSbD74ppDh-W6iLKXyP7__Jqw5lh7dbaWU/edit?gid=0#gid=0</t>
  </si>
  <si>
    <t xml:space="preserve"> {のぶとうまさこ}_アクション管理表 のコピー</t>
  </si>
  <si>
    <t>https://docs.google.com/spreadsheets/d/1rV8ti4qi4LOLKhZFXxoia7mV3C9GXaCSLwLJ-8ETza8/edit?gid=997181537#gid=997181537</t>
  </si>
  <si>
    <t>https://docs.google.com/spreadsheets/d/1Az7KfWqjgAMVBOS5fLPQJBPFGeJgcwQGf1_mhc_s54A/edit?gid=1837929075#gid=1837929075</t>
  </si>
  <si>
    <t>https://docs.google.com/spreadsheets/d/1cFy9csYDiHFPgAJd6joUF_uoLvPMQw8D2bwLPZKIFI0/edit?gid=1837929075#gid=1837929075</t>
  </si>
  <si>
    <t>https://docs.google.com/spreadsheets/d/1m3AUH94N70XnofDffrTVEC7LthpquHzzFHJXFzAfmYs/edit?usp=sharing</t>
  </si>
  <si>
    <t>https://docs.google.com/spreadsheets/d/1GSXTPgaqD-bu35tRa0_w4Md_rTa2iIj-xPe6KzUJssY/edit?gid=0#gid=0</t>
  </si>
  <si>
    <t>https://docs.google.com/spreadsheets/d/14i-ZX5ZwY8wbZMAnQr98xLnOXU1Z5YmiNHxh30Vt5rM/edit?gid=997181537#gid=997181537</t>
  </si>
  <si>
    <t>https://docs.google.com/spreadsheets/d/1W8oaDYXwLN-38e1MflbXBBW1p_sPMCT8KgO3YQaV8xo/edit?gid=997181537#gid=997181537</t>
  </si>
  <si>
    <t>https://docs.google.com/spreadsheets/d/1QZzXNR26sH3P0kqv8NhCqLFdSq1XFrBGZ33P2GCxgjo/edit?gid=0#gid=0</t>
  </si>
  <si>
    <t>https://docs.google.com/spreadsheets/d/1TQGe0ZoYydXXIDmz_fOAywzZyHjAZmOy4aO0GEGyIxU/edit?gid=0#gid=0</t>
  </si>
  <si>
    <t>https://docs.google.com/spreadsheets/d/1fAgrQGEiDqjKoEvt8B8xqRh2ZIfROD1Uhvf66FYZPRA/edit?gid=159884613#gid=159884613</t>
  </si>
  <si>
    <t>https://docs.google.com/spreadsheets/d/1JM-JNkOWnROgaaZ7bS5gI3QJDLw3K2RJIdYtxnyosVs/edit?gid=0#gid=0</t>
  </si>
  <si>
    <t>https://docs.google.com/spreadsheets/d/1p4W-xFa-fnxdNQYpen5Vhwx267YlOLOLEX9Xsa6V1O8/edit?gid=1837929075#gid=1837929075</t>
  </si>
  <si>
    <t>https://docs.google.com/spreadsheets/d/1tx67Ew9e6n4Tj_HQfVODzAxgboBmarf_CIugHv-nalc/edit?gid=997181537#gid=997181537</t>
  </si>
  <si>
    <t>https://docs.google.com/spreadsheets/d/1LZ7Avc1_CxTURRF9kzQiz7C7Mp9zkT58TUIcjzWkWHc/edit?gid=0#gid=0</t>
  </si>
  <si>
    <t>https://docs.google.com/spreadsheets/d/1jAZ-EGM3jwkFVq-wbcQH8zBFxCs9J2krct4JFmzIK7E/edit?gid=997181537#gid=997181537</t>
  </si>
  <si>
    <t>https://docs.google.com/spreadsheets/d/1QxQfP-eLDYDXEBDnFRBaL0SrnVN9FM3BTLuzEn_sRcE/edit?usp=sharing</t>
  </si>
  <si>
    <t>https://docs.google.com/spreadsheets/d/1YLoT8sAIaD1yG3ANlPgsHJ-FvVRBv7Ko-qjuxPAI20s/edit?gid=0#gid=0</t>
  </si>
  <si>
    <t>https://docs.google.com/spreadsheets/d/179xzhtsVa7IHdwWIJs8WVVVZNcrSMJGW_7YGWXxHYxE/edit?gid=997181537#gid=997181537</t>
  </si>
  <si>
    <t>azuki_reitou</t>
  </si>
  <si>
    <t>https://docs.google.com/spreadsheets/d/1VyHHaCJ9b9whGG_OTDRccd_Cp_0eepeG61idkIJUVZk/edit?gid=1837929075#gid=1837929075</t>
  </si>
  <si>
    <t>https://docs.google.com/spreadsheets/d/1fvuXs4iixwReERJDvswjuprlt30miBvdVSgehBCPuZw/edit?usp=sharing</t>
  </si>
  <si>
    <t>https://docs.google.com/spreadsheets/d/1Zw0QdbkMih8JqavHAoUn01ExdrAooccHAO55S1I9EY4/edit?gid=1837929075#gid=1837929075</t>
  </si>
  <si>
    <t>https://docs.google.com/spreadsheets/d/1Vab1g4Pz0We1O215PwRbTfJW-7UgA2OLeP5-p4BIimE/edit?gid=0#gid=0</t>
  </si>
  <si>
    <t>https://docs.google.com/spreadsheets/d/1ToiQLBB6fHaIgzeo2Mu7_fR9OWRB-V24bIa_q2fRWAo/edit?usp=sharing</t>
  </si>
  <si>
    <t>https://docs.google.com/spreadsheets/d/15yA6eF7AI2TBph04PgGqV2HmWbIONkmXEHYuFvIhArc/edit?usp=sharing</t>
  </si>
  <si>
    <t>https://docs.google.com/spreadsheets/d/1knqd-j_dYqPIqoK-jX85q4sOoOigPoXlQD9rWdQ9OYs/edit?usp=sharing</t>
  </si>
  <si>
    <t>https://docs.google.com/spreadsheets/d/1_wsSVm8lqzEk7hZeNQdXlv1rz0ghoEMQ5jX7eN27e9Y/edit?usp=drivesdk</t>
  </si>
  <si>
    <t>https://docs.google.com/spreadsheets/d/1lqXxiDUiLNtQKimBUZtZ7gWlAGAwidpUW1qi1L6SU-0/edit?usp=sharing</t>
  </si>
  <si>
    <t>https://docs.google.com/spreadsheets/d/1X5Ix6ESn3QVVrd7VannCgPD7Z7oNKNPcL9gkl3Ha8YE/edit?usp=sharing</t>
  </si>
  <si>
    <t>https://docs.google.com/spreadsheets/d/1NI5wMPi-k82rgQI5P2fnlyZw2fsSWP8uxwoFW404hDo/edit?usp=sharing</t>
  </si>
  <si>
    <t>https://docs.google.com/spreadsheets/d/1xTnMmyIBGcTGRbd0xRbizr5jUkLnhBXsSogc2NaC6SM/edit?usp=sharing</t>
  </si>
  <si>
    <t>https://docs.google.com/spreadsheets/d/1h5KCG_9yG255df2l6wanfsVRxLj89PCnDeNpFxQuzwk/edit?usp=sharing</t>
  </si>
  <si>
    <t>https://docs.google.com/spreadsheets/d/1B6f1hynTs9oOEanbP1nIDiWd8vRc2VPswgRjvCyHHSc/edit?usp=drivesdk</t>
  </si>
  <si>
    <t>https://docs.google.com/spreadsheets/d/1mKeVKnrxTdANjBhYpbgtOmGjUaaVDKTlnsONLhW83i0/edit?gid=0#gid=0</t>
  </si>
  <si>
    <t>https://docs.google.com/spreadsheets/d/1uZC77bxtRFuz4pPaKbPK55q-s1xVGnIFFlhyBrWpQB4/edit?usp=drivesdk</t>
  </si>
  <si>
    <t>https://docs.google.com/spreadsheets/d/1D2SEGigQJ7_5-3lyzJBuh_V97Eg7BDOIEVPwE5X_KfE/edit?gid=1837929075#gid=1837929075</t>
  </si>
  <si>
    <t>https://docs.google.com/spreadsheets/d/14PXIxZV1Xf7-Jg9Dufw-TkDBTdAbjF6EcXa1rwEPpn4/edit?usp=drivesdk</t>
  </si>
  <si>
    <t>https://docs.google.com/spreadsheets/d/15Vaq700FZWYxy80Pgk2d7Iy8AxuKKusSLvlUmyG3ZeU/edit?gid=1837929075#gid=1837929075</t>
  </si>
  <si>
    <t>https://docs.google.com/spreadsheets/d/1Df2c9OMnC1UQEuyqYB-20je1hvnbENuogGRRNeO4UIA/edit?usp=sharing</t>
  </si>
  <si>
    <t>https://docs.google.com/spreadsheets/d/14RN0SUEUSeDCq9KdfkeA4Jp_kWK1z3ge7mntY_7FbQc/edit?gid=0#gid=0</t>
  </si>
  <si>
    <t>https://docs.google.com/spreadsheets/d/1XO0j6IGty0yy2WYDvvjgfiepJB1mWfsOJqTYXkNL6kA/edit?gid=997181537#gid=997181537</t>
  </si>
  <si>
    <t>https://docs.google.com/spreadsheets/d/1VzjfJ8HyzJlhgT4_-HlgCZxpbpX9ZX-cLtEAcep0aUw/edit?usp=sharing</t>
  </si>
  <si>
    <t>https://docs.google.com/spreadsheets/d/16Zz0dh-NDmIiVK2ng2peY5E4trVYYQbSunpyHiTUQtY/edit?usp=sharing</t>
  </si>
  <si>
    <t>https://docs.google.com/spreadsheets/d/1PwkhMyGkr59kAM-ryydRqDQGHrZoZdMn1RsEWZyGEGI/edit?usp=drivesdk</t>
  </si>
  <si>
    <t>https://docs.google.com/spreadsheets/d/1_bxISfsP5lB-QNcgXodU9JzONFLcBP088ZT_5gj2VSg/edit?usp=drive_link</t>
  </si>
  <si>
    <t>https://docs.google.com/spreadsheets/d/1jn3kWdlWxijalzXcDwLA9d6oyBW11P6tkMs4wQfm0Q0/edit?gid=0#gid=0</t>
  </si>
  <si>
    <t>https://docs.google.com/spreadsheets/d/1vMlKtv8X3xNsR4peIVUCyHYOdMKL6g83FqR8S6z9yXM/edit?gid=0#gid=0</t>
  </si>
  <si>
    <t>https://docs.google.com/spreadsheets/d/1o4eyzFXTcgp4v5_DgXMsnS-bscKBbkM_o7Hp5GCLqPM/edit?gid=0#gid=0</t>
  </si>
  <si>
    <t>https://docs.google.com/spreadsheets/d/1bGi2NstPujzzvFe74RSk2Jts4l7J3v0VeWoWYF-df7U/edit?gid=1837929075#gid=1837929075</t>
  </si>
  <si>
    <t>https://docs.google.com/spreadsheets/d/1ceXQD_yezaGpBnQGFiLUG2w8pTWM1-TaysjkWIL1xEg/edit</t>
  </si>
  <si>
    <t>https://docs.google.com/spreadsheets/d/1tCuvkpjmjGnJ7xCtV0QZXco5YRI9o4_M27zayGWBjsU/edit?gid=997181537#gid=997181537</t>
  </si>
  <si>
    <t>https://docs.google.com/spreadsheets/d/1IA68vBK1OGAGbo_QvvkgZxwgucvEjqV_4dvObZOuNPA/edit?usp=drivesdk</t>
  </si>
  <si>
    <t>https://docs.google.com/spreadsheets/d/1Klyaa2RapyRg7mGwu7suxJpT5K5_3qpx39GQzVRtDk4/edit?gid=0#gid=0</t>
  </si>
  <si>
    <t>https://docs.google.com/spreadsheets/d/1pg8SlTB1HffNq_Sv6S9pqrx5SYY9x_X5LxtOAbqCDzc/edit?gid=0#gid=0</t>
  </si>
  <si>
    <t>https://docs.google.com/spreadsheets/d/1RTralQlATsc4c9RL1QDg_YlcYUp78fs5sEpFub6Zj28/edit?gid=997181537#gid=997181537</t>
  </si>
  <si>
    <t>https://docs.google.com/spreadsheets/d/1mBTxiVC95OFtRw3_WichcMH6HFYozVLLVLjbGOKB1-4/edit?gid=0#gid=0</t>
  </si>
  <si>
    <t>https://docs.google.com/spreadsheets/d/1NI7fn0s8avKlOIsfudX1saIz7hKlCLNcj96Dq8MysY0/edit?usp=sharing</t>
  </si>
  <si>
    <t>https://docs.google.com/spreadsheets/d/19pNoBWVL5eKiOz1jUg5fTLPyINapHQ6372tGGOiE7W4/edit?gid=1220109173#gid=1220109173</t>
  </si>
  <si>
    <t>https://docs.google.com/spreadsheets/d/1Tgx4MupcfOAsPc94I5JtajpbaoVVQewfsOhSSuSq8hs/edit?usp=sharing</t>
  </si>
  <si>
    <t>https://docs.google.com/spreadsheets/d/1Pj0xRrgtqGo2HHYhQ3n4pDe73Mi9LlPysCnJivOhYBM/edit?usp=drivesdk</t>
  </si>
  <si>
    <t>https://docs.google.com/spreadsheets/d/1ekqmlgPdUjsSHUsZ9Du4yQuCAcpDUxAPBAS3CNWf2Es/edit?gid=0#gid=0</t>
  </si>
  <si>
    <t>https://docs.google.com/spreadsheets/d/15m2Cbuslbsa_bxp6ryjHRZBnRTKJXl4j36r5FTXgC3U/edit?gid=1837929075#gid=1837929075</t>
  </si>
  <si>
    <t>https://docs.google.com/spreadsheets/d/1ksbQyQNChmLJCkie6XCVYSsnstnBmQuqN2AmOoQtgIs/edit?usp=drivesdk</t>
  </si>
  <si>
    <t>https://docs.google.com/spreadsheets/d/1p5obu3UYarocKB-ZybuEq03PTmioyFpzZvbM8GCp7hQ/edit?usp=sharing</t>
  </si>
  <si>
    <t>https://docs.google.com/spreadsheets/d/1dAWhOJ-h1wWJmphp7TWvQvUS7lGxavca25wnvp_mceE/edit?usp=drivesdk</t>
  </si>
  <si>
    <t>maki_healthy_recipe</t>
  </si>
  <si>
    <t>https://docs.google.com/spreadsheets/d/1vQgm1UgkRHRrexVq2-UixqPd7qFLFqyZDHaXuQYIMlQ/edit?usp=drivesdk</t>
  </si>
  <si>
    <t>https://docs.google.com/spreadsheets/d/1FdWXIAqZiY_5m8Kow5GEHhz6fBWCkSueBkxFFmReJe8/edit?usp=sharing</t>
  </si>
  <si>
    <t>https://docs.google.com/spreadsheets/d/1jXizQA5O11fUK5Tue_gzZB8g5vpxj95ZHLusYFhOQMc/edit?gid=159884613#gid=159884613</t>
  </si>
  <si>
    <t>https://docs.google.com/spreadsheets/d/134gz1vdA58149xSjdubA1vHBHm4jaxVFrjBi4bCEy-s/edit?usp=drivesdk</t>
  </si>
  <si>
    <t>https://docs.google.com/spreadsheets/d/1olmb3AUjj65T4YYLUmNHcKzK9_VkaRrL7fMXiuYJjOU/edit?gid=0#gid=0</t>
  </si>
  <si>
    <t>https://docs.google.com/spreadsheets/d/1Nxq03zBLzAmwwkm6KAyp0APBGXVMhgWo_d8NB6KRhsQ/edit?usp=sharing</t>
  </si>
  <si>
    <t>atsumi0130</t>
  </si>
  <si>
    <t>https://docs.google.com/spreadsheets/d/192JgYFtnXYFfHexletHIQfZ5LStaaE2ks645uoR2WsU/edit?usp=sharing</t>
  </si>
  <si>
    <t>https://docs.google.com/spreadsheets/d/1_lE_GTDT-kMKHv6NAB2oiVNG9OOJymfK9kdCqomx7Wc/edit?usp=drivesdk</t>
  </si>
  <si>
    <t>https://docs.google.com/spreadsheets/d/1mS5FLXQeXijTCNWDw3yHLFt3IQ4eiT1bwIL5ef9vErE/edit?gid=159884613#gid=159884613</t>
  </si>
  <si>
    <t>yuki21055</t>
  </si>
  <si>
    <t>https://docs.google.com/spreadsheets/d/1TqR4cqfNjMSi7JIHsD9bnf4aftAEB5wIx0JO3HX494w/edit?usp=sharing</t>
  </si>
  <si>
    <t>asaki_reitou.recipi</t>
  </si>
  <si>
    <t>https://docs.google.com/spreadsheets/d/16fqddtpjt9S56Af4V_ImniZof5haLZLzQirOgznOS-w/edit?usp=sharing</t>
  </si>
  <si>
    <t>https://docs.google.com/spreadsheets/d/1kWZD-bQ_0uCso_8XFmvZg3WeAC8RbUYJr4crwo7xBtA/edit?usp=sharing</t>
  </si>
  <si>
    <t>https://docs.google.com/spreadsheets/d/1RzbZO29SQx1q2VIw2X5PAJXyuTp2XrPglZ_S7iUxvZ4/edit?gid=159884613#gid=159884613</t>
  </si>
  <si>
    <t>https://docs.google.com/spreadsheets/d/1RpJ3MQcWzIGoT-dVHFMdHHGJacCHACljID5mugr6hd8/edit?usp=drivesdk</t>
  </si>
  <si>
    <t>https://docs.google.com/spreadsheets/d/1i0V4hQffuEx17ieTdeWkCqlFp96w7tTZgMc2pefbEY4/edit?gid=0#gid=0</t>
  </si>
  <si>
    <t>https://docs.google.com/spreadsheets/d/1r3nvIS6mMSNp9junq3TLMTt70jr6VqZbwELqu2pi3pQ/edit?gid=1837929075#gid=1837929075</t>
  </si>
  <si>
    <t>https://docs.google.com/spreadsheets/d/1UoA3l0wjdVF9vuG9UmA6CxXOUQ3rRELZFob2slU4HYU/edit?gid=1837929075#gid=1837929075</t>
  </si>
  <si>
    <t>【中途解約】</t>
  </si>
  <si>
    <t>https://docs.google.com/spreadsheets/d/13kO-BRZpcwN8Oz1OyZ7FO0l8zrHGO-nkM_6DwpXc6q4/edit?usp=sharing</t>
  </si>
  <si>
    <t>https://docs.google.com/spreadsheets/d/1nGj8LkUX95zw6zx678AUzjur_jGDgTt_RXf1L6s5qsk/edit?gid=1837929075#gid=1837929075</t>
  </si>
  <si>
    <t>https://docs.google.com/spreadsheets/d/1VaQnerhSQcFL_U8Vhd4ilU79VcsAiK93jaUaoYcHHJU/edit?usp=sharing</t>
  </si>
  <si>
    <t>https://docs.google.com/spreadsheets/d/1gbl_5agAYYsDILTSgRuF2yijzxfe9iWuAq-WuwZN0vM/edit?usp=drivesdk</t>
  </si>
  <si>
    <t>https://docs.google.com/spreadsheets/d/1f9mYAxtiJ8nWzWQBrgZJWABhX4AJgY4fhRFaSzTVySg/edit?gid=1837929075#gid=1837929075</t>
  </si>
  <si>
    <t>https://docs.google.com/spreadsheets/d/13i7VgNsE8m-a0UVOPst4WvPfbQNap1Fpa7qgQ4kA6Jw/edit?gid=0#gid=0</t>
  </si>
  <si>
    <r>
      <rPr>
        <color rgb="FF1155CC"/>
        <u/>
      </rPr>
      <t>武方 隆介_アクション管理表 - Google スプレッドシート</t>
    </r>
  </si>
  <si>
    <t>https://docs.google.com/spreadsheets/d/15g5Gyqn_LH5WS1-1-L1-fkaDl3_uv8TfjjAJJmXAJKQ/edit?usp=sharing</t>
  </si>
  <si>
    <t>https://docs.google.com/spreadsheets/d/1u-UkVK5CePZYNxUMDKjEFJak_JeBiNYW30P6MKnBdm8/edit?gid=997181537#gid=997181537</t>
  </si>
  <si>
    <t>https://docs.google.com/spreadsheets/d/1fwBmh0uAGod4_0omuabDdHwXSAsGUgTmnMYXvIpqhAM/edit?gid=997181537#gid=997181537</t>
  </si>
  <si>
    <t>https://docs.google.com/spreadsheets/d/1WLTP54rZys1CHVWqT7IO8Q7A4GboZTPx-W3MlF3px8A/edit?gid=159884613#gid=159884613</t>
  </si>
  <si>
    <t>https://docs.google.com/spreadsheets/d/1nt9JLaRmQ7Jh6vil-gzD1BwpmEuolnphXnpMcJRAT90/edit?usp=sharing</t>
  </si>
  <si>
    <t>https://docs.google.com/spreadsheets/d/1g8QCUTspysuMOmX38H_70WFiSp7Xj70i4k5zx305HB0/edit?gid=0#gid=0</t>
  </si>
  <si>
    <t>https://docs.google.com/spreadsheets/d/1EjJlbrWEOXxTdRI_bUMNfK79u7eneB1xKaRLCThZQOA/edit?gid=1837929075#gid=1837929075</t>
  </si>
  <si>
    <t>https://docs.google.com/spreadsheets/d/11IEFOfl_n073T9cZ2yNZ_GrN06MH0zMmFhk1Pj3Qg1g/edit?usp=sharing</t>
  </si>
  <si>
    <t>https://docs.google.com/spreadsheets/d/1IwcBbjg4zWt0iKQwEI4pzLganOpGL2LfZWrWnT4-n4U/edit?usp=drivesdk</t>
  </si>
  <si>
    <t>https://docs.google.com/spreadsheets/d/1KC_XIDceRvglpxg2dwC0reyrplk7baaxBaniHMDxRpA/edit?gid=997181537#gid=997181537</t>
  </si>
  <si>
    <t>https://docs.google.com/spreadsheets/d/1T--B79c_8dZ06CwhzcB6Z6_Pces1hRtKDsu-Gw7m_TE/edit?usp=sharing</t>
  </si>
  <si>
    <t>https://docs.google.com/spreadsheets/d/155DAKnogeaE9Hbf9HsPxBjWN1IzJbcuyrbH-Rw-tp0c/edit?gid=1837929075#gid=1837929075</t>
  </si>
  <si>
    <t>https://docs.google.com/spreadsheets/d/1EyCpFgGrtw3Ai2oREpZRmtoBGa5qEmMi0llsgxkQ_BM/edit?gid=159884613#gid=159884613</t>
  </si>
  <si>
    <t>https://docs.google.com/spreadsheets/d/1ZOIMddk56s9A1MbEp_3hKY9t56T60ynbfTO63m5qLhs/edit?usp=sharing</t>
  </si>
  <si>
    <t>https://docs.google.com/spreadsheets/d/1ybhJg0ChQdnNPGvav1CxUrVX02-lNeFJMysss_eVSfk/edit?usp=sharing</t>
  </si>
  <si>
    <t>https://docs.google.com/spreadsheets/d/1d4aE6hZh7ZvCSNmga36kj9_iq2bZ2g1X__kIFp56v4g/edit?usp=sharing</t>
  </si>
  <si>
    <t>https://docs.google.com/spreadsheets/d/1IiqRSFlmo7qI0IdGBnFSooShOY7brpT1MteHYVsNsek/edit?usp=sharing</t>
  </si>
  <si>
    <t>https://docs.google.com/spreadsheets/d/11CzuWFED0-Ifx5QT_aZtEwFu2rs6C_cHQikGj5Vej7g/edit?usp=drivesdk</t>
  </si>
  <si>
    <t>https://docs.google.com/spreadsheets/d/1L7ra25vR-cSGNZKnKqlCIQp4gVh2Ab1XqKg6-yxgKg0/edit?usp=sharing</t>
  </si>
  <si>
    <t>https://docs.google.com/spreadsheets/d/1YWJzjmOYWTpvRmrdVZYq0mGa5MujWSvytU1Y5UVGtpE/edit?usp=sharing</t>
  </si>
  <si>
    <t>https://docs.google.com/spreadsheets/d/1Uxmyptqo-bGgtDd2TsjFE6zDZuDOeVkzljDHIssPx9w/edit?gid=997181537#gid=997181537</t>
  </si>
  <si>
    <t>https://docs.google.com/spreadsheets/d/1aPH_0TtrzWwnvYqLdx4EjmeE84BezIvu3r46sGWmEmY/edit?gid=1837929075#gid=1837929075</t>
  </si>
  <si>
    <t>https://docs.google.com/spreadsheets/d/1lKsRz8KDuVTTNgSWML3FTqTCoJQHzcb_-G_mN8SZ6yc/edit?gid=159884613#gid=159884613</t>
  </si>
  <si>
    <t>atsu_kurashi</t>
  </si>
  <si>
    <t>https://docs.google.com/spreadsheets/d/1-Ukm0XVEi6tIx4p4x9qNz3nww8B0nLiruV2_JZvEwTk/edit?gid=159884613#gid=159884613</t>
  </si>
  <si>
    <t>https://docs.google.com/spreadsheets/d/1hcJIF41L0of88TQwbg24o7R8900bGjPURWOix7ve3ro/edit?gid=1837929075#gid=1837929075</t>
  </si>
  <si>
    <t>https://docs.google.com/spreadsheets/d/17e8n2lufhGWp3Vqhm4xEBvdQbpTE6YypXniuO49qbmU/edit?gid=0#gid=0</t>
  </si>
  <si>
    <t>https://docs.google.com/spreadsheets/d/1Uxmyptqo-bGgtDd2TsjFE6zDZuDOeVkzljDHIssPx9w/edit</t>
  </si>
  <si>
    <t>https://docs.google.com/spreadsheets/d/19bITXb3jourO3CkP9poYt3au8hCM0WUNvyYgh-Z9tZo/edit?usp=sharing</t>
  </si>
  <si>
    <t>https://docs.google.com/spreadsheets/d/19H5cihPbHxKIrpmo7WVeTHCme_9VQWR-spAERYcRDKc/edit?usp=sharing</t>
  </si>
  <si>
    <t>https://docs.google.com/spreadsheets/d/1ICBoFGkvtKK6dCS4Moy74hR4KhZ_8nmAXp4Q4Ab68_Y/edit?gid=0#gid=0</t>
  </si>
  <si>
    <t>https://docs.google.com/spreadsheets/d/1BOe7K7ktvFKa0dk0hV1g2K0UDadL7avFhTViRAhryII/edit?usp=sharing</t>
  </si>
  <si>
    <t>https://docs.google.com/spreadsheets/d/1E8fCb6bcjkt-p4ZdgbkY__TPy_BeGnO4fnEXs15je3U/edit?gid=1220109173#gid=1220109173</t>
  </si>
  <si>
    <t>https://docs.google.com/spreadsheets/d/1iDMfHHkcMlesLNBB1c44Fp0knUG1SdJe1sbqZk4H1B8/edit?usp=sharing</t>
  </si>
  <si>
    <t>https://docs.google.com/spreadsheets/d/1OuFytlIJ6tTRWqP8t8uOtUGT4Ltart__kKwBeW-6ePk/edit?gid=159884613#gid=159884613</t>
  </si>
  <si>
    <t>https://docs.google.com/spreadsheets/d/1RIOh3BFCmGiOWAc1kL21pl3cBNiUZIhzvDZqekfv588/edit?gid=997181537#gid=997181537</t>
  </si>
  <si>
    <t>mariko_skincare_</t>
  </si>
  <si>
    <t>https://docs.google.com/spreadsheets/d/1zCuLiyeLfgZKy7v8jedDeLWA9OlnC1qvcmSaIHXLyB4/edit?gid=1837929075#gid=1837929075</t>
  </si>
  <si>
    <t>https://docs.google.com/spreadsheets/d/1UBzwTHzK_vM63P7AGWmu9VJYd5KJcOwl-wUP73pGYIE/edit?usp=sharing</t>
  </si>
  <si>
    <t>https://docs.google.com/spreadsheets/d/18X7hMOzc_TFAh9rHewGQNgmpSZJcUqq7e5tnTLAe5Bw/edit?usp=sharing</t>
  </si>
  <si>
    <t>https://docs.google.com/spreadsheets/d/16fa6BRkKeDWqowlHPqlga42IqwSDXgbZGpis9_x5aAM/edit?gid=0#gid=0</t>
  </si>
  <si>
    <t>https://docs.google.com/spreadsheets/d/1DXzv-p5OsXA7X_bE2UzXwkrzeX1io74Xt_jG8SbeAvQ/edit?gid=1837929075#gid=1837929075</t>
  </si>
  <si>
    <t>https://docs.google.com/spreadsheets/d/1LHGplsonrZikdEra8HM9PCF0_tD_nM_Qjl0tvzyB3_E/edit?usp=drivesdk</t>
  </si>
  <si>
    <t>https://docs.google.com/spreadsheets/d/1RjiyW0iE-Znnxi4GhF1uEsJHWsBMMYBkUZJYTAXxuiY/edit?usp=sharing</t>
  </si>
  <si>
    <r>
      <rPr>
        <rFont val="Arial"/>
        <color theme="1"/>
      </rPr>
      <t xml:space="preserve">今後：コミットプランの成約件数を増やすことを風花の達成目標にすべき
「どんな人でも、」
生徒に提案しにくい
→結果が出るもの、
コミットプランを提案する
コミットプランに入れることが生徒のプラスになることが営業にアピールできない
駒居さんくらい自信の溢れている生徒がいたら、もっと制約数を伸ばせるはず
結果を出すために
・目標設定を数字でさせる
・数字を達成できないのであれば、数字を達成するための目標再設定
・0.0の目標は、今のままやっていれば達成できる→100%
ベースの投稿数（61投稿以上）→コミットプランが120投稿を目指すプランなのに、風花の目標値を61投稿で100%目標、としておいているのはいいのか？
月平均12投稿
</t>
    </r>
    <r>
      <rPr>
        <rFont val="Arial"/>
        <b/>
        <color theme="1"/>
      </rPr>
      <t xml:space="preserve">各生徒に、何投稿させて、全体の平均を何投稿にするのか
</t>
    </r>
    <r>
      <rPr>
        <rFont val="Arial"/>
        <color theme="1"/>
      </rPr>
      <t>具体的なアクションプラン
　・スケジュールの立て方を変える
　・できなかった原因を突き止めて、来週どうしていくのかを話すことができるのであれば達成できる</t>
    </r>
  </si>
  <si>
    <t>120達成：赤文字        
80以上：黄        120達成：赤文字
61以下：赤        61以上：青文字
目標投稿数        目標以下は赤セル</t>
  </si>
  <si>
    <t xml:space="preserve"> 120メンバー目標達成率(60)</t>
  </si>
  <si>
    <t xml:space="preserve"> 120メンバー目標達成率(120)</t>
  </si>
  <si>
    <t>⭐️月末の数字　として出す</t>
  </si>
  <si>
    <t>平均投稿数（120メンバーのみ）</t>
  </si>
  <si>
    <t>SP開始日から、月末の投稿数を見て、傾向を見ることはできるから分析には使える</t>
  </si>
  <si>
    <t>120-全体 差</t>
  </si>
  <si>
    <t>平均投稿数（在学生全体）</t>
  </si>
  <si>
    <t>単月目標</t>
  </si>
  <si>
    <t>F</t>
  </si>
  <si>
    <t>※アカウントみ作成：本人の名前</t>
  </si>
  <si>
    <t>単月目標（120）</t>
  </si>
  <si>
    <t>分析用</t>
  </si>
  <si>
    <t>▼投稿が始まってない場合は「ー」投稿始まってから0投稿：0</t>
  </si>
  <si>
    <t>在学</t>
  </si>
  <si>
    <t>担当MG</t>
  </si>
  <si>
    <t>入会</t>
  </si>
  <si>
    <t>ƒ</t>
  </si>
  <si>
    <t>目標達成率</t>
  </si>
  <si>
    <t>卒業時フォロワー数</t>
  </si>
  <si>
    <t>現在投稿数合計</t>
  </si>
  <si>
    <t>卒業時投稿数</t>
  </si>
  <si>
    <t>個人平均月間投稿数</t>
  </si>
  <si>
    <t>ジャンル</t>
  </si>
  <si>
    <t>年齢</t>
  </si>
  <si>
    <t>家族構成</t>
  </si>
  <si>
    <t>不明</t>
  </si>
  <si>
    <t>スポット紹介</t>
  </si>
  <si>
    <t>20〜29</t>
  </si>
  <si>
    <t>家族子供あり</t>
  </si>
  <si>
    <t>暮らし/DIY</t>
  </si>
  <si>
    <t>40〜49</t>
  </si>
  <si>
    <t>DINKS</t>
  </si>
  <si>
    <t>レシピ/料理</t>
  </si>
  <si>
    <t>30〜39</t>
  </si>
  <si>
    <t>単身</t>
  </si>
  <si>
    <t>クリエイティブ</t>
  </si>
  <si>
    <t>50〜59</t>
  </si>
  <si>
    <t>60〜69</t>
  </si>
  <si>
    <t>その他</t>
  </si>
  <si>
    <t>美容/健康</t>
  </si>
  <si>
    <t>自己啓発</t>
  </si>
  <si>
    <t>ダイエット</t>
  </si>
  <si>
    <t>８</t>
  </si>
  <si>
    <t>育児/子育て</t>
  </si>
  <si>
    <t>エンタメ</t>
  </si>
  <si>
    <t>nina.mogumogu</t>
  </si>
  <si>
    <t>ガジェット</t>
  </si>
  <si>
    <t>azuki_recipe_</t>
  </si>
  <si>
    <t>０</t>
  </si>
  <si>
    <t>oyakata_diet</t>
  </si>
  <si>
    <t>－</t>
  </si>
  <si>
    <t>maki_stock_racipe</t>
  </si>
  <si>
    <t>お金</t>
  </si>
  <si>
    <t>https://www.instagram.com/chibimaru_diet_100?igsh=ZHc1cTlwcGxid24w&amp;utm_source=qr</t>
  </si>
  <si>
    <t>https://www.instagram.com/ayano_fujii2222?igsh=MWdvZTY2czZlcGttYg%3D%3D&amp;utm_source=qr</t>
  </si>
  <si>
    <t>https://www.instagram.com/hope_gohan_?igsh=eWxod2UzcWxzYzl1&amp;utm_source=qr</t>
  </si>
  <si>
    <t>ステータス</t>
  </si>
  <si>
    <t>件名</t>
  </si>
  <si>
    <t>契約開始日（Lstepの決済日）</t>
  </si>
  <si>
    <t>契約終了日</t>
  </si>
  <si>
    <t>最終更新日</t>
  </si>
  <si>
    <t>From</t>
  </si>
  <si>
    <t>To</t>
  </si>
  <si>
    <t>講師名</t>
  </si>
  <si>
    <t>講師のtimerex</t>
  </si>
  <si>
    <t>生徒のメールアドレス</t>
  </si>
  <si>
    <t>未設定</t>
  </si>
  <si>
    <t>SnsClub受講契約書【コミットコース】</t>
  </si>
  <si>
    <t>admin@levela.co.jp</t>
  </si>
  <si>
    <t>岩渕あゆか</t>
  </si>
  <si>
    <t>平山美果</t>
  </si>
  <si>
    <t>株式会社リンクサポート</t>
  </si>
  <si>
    <t>株式会社SnsCool</t>
  </si>
  <si>
    <t>坂本恵梨子</t>
  </si>
  <si>
    <t>snscool_security@snscool.jp</t>
  </si>
  <si>
    <t>木部 真希</t>
  </si>
  <si>
    <t>フミ講師</t>
  </si>
  <si>
    <t>菊池琴乃</t>
  </si>
  <si>
    <t>開封</t>
  </si>
  <si>
    <t>山岡美香</t>
  </si>
  <si>
    <t>株式会社WILL</t>
  </si>
  <si>
    <t>川﨑 千明</t>
  </si>
  <si>
    <t>石井るりな</t>
  </si>
  <si>
    <t>池内沙弥</t>
  </si>
  <si>
    <t>島村麻梨菜</t>
  </si>
  <si>
    <t>菅野雄太</t>
  </si>
  <si>
    <t>寺本 将之</t>
  </si>
  <si>
    <t>岡博</t>
  </si>
  <si>
    <t>後藤慎史</t>
  </si>
  <si>
    <t>小松由佳</t>
  </si>
  <si>
    <t>夏山大地</t>
  </si>
  <si>
    <t>未開封</t>
  </si>
  <si>
    <t>根本美沙</t>
  </si>
  <si>
    <t>福永百合奈</t>
  </si>
  <si>
    <t>荒木 希巳江</t>
  </si>
  <si>
    <t>小森美智子</t>
  </si>
  <si>
    <t>西島奈緒子</t>
  </si>
  <si>
    <t>田村剛志</t>
  </si>
  <si>
    <t>藤村沙希</t>
  </si>
  <si>
    <t>和田芳郎</t>
  </si>
  <si>
    <t>小関歩未</t>
  </si>
  <si>
    <t>田中由美子</t>
  </si>
  <si>
    <t>下高谷佳奈</t>
  </si>
  <si>
    <t>深草由佳</t>
  </si>
  <si>
    <t>七山妙子</t>
  </si>
  <si>
    <t>荻野成美</t>
  </si>
  <si>
    <t>中島絵美</t>
  </si>
  <si>
    <t>寺島花南</t>
  </si>
  <si>
    <t>石川麻衣</t>
  </si>
  <si>
    <t>三次 学</t>
  </si>
  <si>
    <t>残間麗夢</t>
  </si>
  <si>
    <t>山田司</t>
  </si>
  <si>
    <t>【コミットコース】SnsClub受講契約書</t>
  </si>
  <si>
    <t>池口春華</t>
  </si>
  <si>
    <t>坂上慶多</t>
  </si>
  <si>
    <t>菅原陽子</t>
  </si>
  <si>
    <t>塚田久恵</t>
  </si>
  <si>
    <t>【SnsClubコミットコース】スクール事業契約書</t>
  </si>
  <si>
    <t>樋口有紀</t>
  </si>
  <si>
    <t>増沢結以</t>
  </si>
  <si>
    <t>井幸代</t>
  </si>
  <si>
    <t>小幡水聖</t>
  </si>
  <si>
    <t>山本友理</t>
  </si>
  <si>
    <t>綿引優美</t>
  </si>
  <si>
    <t>渡邊陽子</t>
  </si>
  <si>
    <t>田中麻里奈</t>
  </si>
  <si>
    <t>麻田史穂</t>
  </si>
  <si>
    <t>宮里清義</t>
  </si>
  <si>
    <t>蕪木友菜</t>
  </si>
  <si>
    <t>https://timerex.net/s/gappop13_be59/b6031c15/</t>
  </si>
  <si>
    <t>global.ring.okinawa@gmail.com</t>
  </si>
  <si>
    <t>発地里美</t>
  </si>
  <si>
    <t>小川絵美</t>
  </si>
  <si>
    <t>碣石淳</t>
  </si>
  <si>
    <t>角田千春</t>
  </si>
  <si>
    <t>https://timerex.net/s/ig.15.32.js_001e/232357f1</t>
  </si>
  <si>
    <t>前田莉緒</t>
  </si>
  <si>
    <t>https://timerex.net/s/eriz.eriz23_9abb/034b793d</t>
  </si>
  <si>
    <t>濱本恵</t>
  </si>
  <si>
    <t>仲尾翔也</t>
  </si>
  <si>
    <t>稲吉敬乃</t>
  </si>
  <si>
    <t>田村泰典</t>
  </si>
  <si>
    <t>小高才佳</t>
  </si>
  <si>
    <t>香月菜摘</t>
  </si>
  <si>
    <t>又吉翔也</t>
  </si>
  <si>
    <t>成田桃子</t>
  </si>
  <si>
    <t>大椿香菜子</t>
  </si>
  <si>
    <t>吉田絵美</t>
  </si>
  <si>
    <t>原田孝代</t>
  </si>
  <si>
    <t>今村靖恵</t>
  </si>
  <si>
    <t>須ノ内 奈緒</t>
  </si>
  <si>
    <t>野﨑聖花</t>
  </si>
  <si>
    <t>染谷一聖</t>
  </si>
  <si>
    <t>軸丸美歩</t>
  </si>
  <si>
    <t>ロジャース沙智子</t>
  </si>
  <si>
    <t>入山優比</t>
  </si>
  <si>
    <t>ロバーツ鮎美</t>
  </si>
  <si>
    <t>髙橋菜美</t>
  </si>
  <si>
    <t>瓦 真季</t>
  </si>
  <si>
    <t>木村夏星</t>
  </si>
  <si>
    <t>柿木真由美</t>
  </si>
  <si>
    <t>永井景子</t>
  </si>
  <si>
    <t>立嶋大輝</t>
  </si>
  <si>
    <t>向後貴裕</t>
  </si>
  <si>
    <t>ラブ瞳</t>
  </si>
  <si>
    <t>福本直晋</t>
  </si>
  <si>
    <t>宮川広美</t>
  </si>
  <si>
    <t>島袋ともみ</t>
  </si>
  <si>
    <t>信藤雅子</t>
  </si>
  <si>
    <t>高木t千鶴</t>
  </si>
  <si>
    <t>山口千鶴</t>
  </si>
  <si>
    <t>景山小雪</t>
  </si>
  <si>
    <t>志村学赴</t>
  </si>
  <si>
    <t>廣田春奈</t>
  </si>
  <si>
    <t>藤岡美鈴</t>
  </si>
  <si>
    <t>髙木実咲</t>
  </si>
  <si>
    <t>大江樹里</t>
  </si>
  <si>
    <t>加藤知華</t>
  </si>
  <si>
    <t>北林真里菜</t>
  </si>
  <si>
    <t>鶴田有沙</t>
  </si>
  <si>
    <t>https://timerex.net/s/1010rombone1650_6547/a566d7da</t>
  </si>
  <si>
    <t>alisahsgw@gmail.com</t>
  </si>
  <si>
    <t>池口あずさ</t>
  </si>
  <si>
    <t>藤井和恵</t>
  </si>
  <si>
    <t>山本順菜</t>
  </si>
  <si>
    <t>下村みなみ</t>
  </si>
  <si>
    <t>竹村宏美</t>
  </si>
  <si>
    <t>御厨智大</t>
  </si>
  <si>
    <t>石井美佳</t>
  </si>
  <si>
    <t>山本玖美</t>
  </si>
  <si>
    <t>https://timerex.net/s/xiangtaichuanyuan7_5f15/3c83cf5a</t>
  </si>
  <si>
    <t>kumihayashi1215@yahoo.co.jp</t>
  </si>
  <si>
    <t>大庭唯愛</t>
  </si>
  <si>
    <t>今村由季</t>
  </si>
  <si>
    <t>山下夏澄</t>
  </si>
  <si>
    <t>石河千晶</t>
  </si>
  <si>
    <t>板垣祝子</t>
  </si>
  <si>
    <t>岩佐将平</t>
  </si>
  <si>
    <t>中村由樹</t>
  </si>
  <si>
    <t>宮城元樹(ミヤギゲンキ)</t>
  </si>
  <si>
    <t>木村楓羽歌</t>
  </si>
  <si>
    <t>奧間 あさひ</t>
  </si>
  <si>
    <t>斉藤遥</t>
  </si>
  <si>
    <t>宮本碧海</t>
  </si>
  <si>
    <t>加藤紗織</t>
  </si>
  <si>
    <t>南金山知央</t>
  </si>
  <si>
    <t>榎田美波</t>
  </si>
  <si>
    <t>大須賀史枝</t>
  </si>
  <si>
    <r>
      <rPr>
        <color rgb="FF1155CC"/>
        <u/>
      </rPr>
      <t>https://timerex.net/s/kurumiii093_ddfb/3ff8de7b</t>
    </r>
  </si>
  <si>
    <r>
      <rPr>
        <color rgb="FF1155CC"/>
        <u/>
      </rPr>
      <t>fmsg.5s.tg@gmail.com</t>
    </r>
  </si>
  <si>
    <t>山﨑大輔</t>
  </si>
  <si>
    <t>下地紗羅</t>
  </si>
  <si>
    <t>https://timerex.net/s/aym822k_0f1e/07837198</t>
  </si>
  <si>
    <t>sarando@gmail.com</t>
  </si>
  <si>
    <t>水谷莉菜</t>
  </si>
  <si>
    <t>めいりりさん</t>
  </si>
  <si>
    <t>https://timerex.net/s/yuta.fujisaka_3e07/90e25d8d</t>
  </si>
  <si>
    <t>mr.1024raanr@gmail.com</t>
  </si>
  <si>
    <t>武田麻由美</t>
  </si>
  <si>
    <t>杉山千夏</t>
  </si>
  <si>
    <t>駒井祥子</t>
  </si>
  <si>
    <t>松井恵</t>
  </si>
  <si>
    <r>
      <rPr>
        <color rgb="FF1155CC"/>
        <u/>
      </rPr>
      <t>https://timerex.net/s/yun.oyakono_cbb4/3f13fc14</t>
    </r>
  </si>
  <si>
    <r>
      <rPr>
        <color rgb="FF1155CC"/>
        <u/>
      </rPr>
      <t>jokajoka.love@gmail.com</t>
    </r>
  </si>
  <si>
    <t>宮田万里奈</t>
  </si>
  <si>
    <t>田中寿音</t>
  </si>
  <si>
    <t>杉田萌恵</t>
  </si>
  <si>
    <t>安齊凜</t>
  </si>
  <si>
    <t>濱田陽子</t>
  </si>
  <si>
    <t>森合莉菜</t>
  </si>
  <si>
    <t>木全桃子</t>
  </si>
  <si>
    <t>濵田直樹</t>
  </si>
  <si>
    <t>山下真理</t>
  </si>
  <si>
    <t>りぶさん</t>
  </si>
  <si>
    <t>https://timerex.net/i/orima.ikuo1903_bd78/88b93df0</t>
  </si>
  <si>
    <t>cheesemari4@gmail.com</t>
  </si>
  <si>
    <t>濱里梢</t>
  </si>
  <si>
    <t>小坂亘</t>
  </si>
  <si>
    <t>https://timerex.net/s/yanagihara_7cd4_e3f6/d605cde3</t>
  </si>
  <si>
    <t>町田侑紀</t>
  </si>
  <si>
    <t>https://timerex.net/s/mawareh1gar1_a1a5/484fe277/</t>
  </si>
  <si>
    <t>ymcd37@gmail.com</t>
  </si>
  <si>
    <t>野崎裕子</t>
  </si>
  <si>
    <t>中西久実菜</t>
  </si>
  <si>
    <t>川崎奈々子</t>
  </si>
  <si>
    <t>山本雄大</t>
  </si>
  <si>
    <t>前田陸空</t>
  </si>
  <si>
    <t>杉谷円</t>
  </si>
  <si>
    <t>花田さなえ</t>
  </si>
  <si>
    <t>菅原彩香</t>
  </si>
  <si>
    <t>行川亜希</t>
  </si>
  <si>
    <t>熊本夕起</t>
  </si>
  <si>
    <t>とりどり（ゆめか）</t>
  </si>
  <si>
    <t>https://timerex.net/s/toridori20240402_7a82/5f02f8fc</t>
  </si>
  <si>
    <t>yuki.k630814@gmail.com</t>
  </si>
  <si>
    <t>YoshikoMaeda</t>
  </si>
  <si>
    <t>杉山加奈子</t>
  </si>
  <si>
    <t>小俣友里</t>
  </si>
  <si>
    <t>柴山美華</t>
  </si>
  <si>
    <t>山井里菜</t>
  </si>
  <si>
    <t>轟冴華</t>
  </si>
  <si>
    <t>平野瑛梨</t>
  </si>
  <si>
    <t>菊地康斗</t>
  </si>
  <si>
    <t>松井美沙</t>
  </si>
  <si>
    <t>髙畠麗子</t>
  </si>
  <si>
    <t>フミさん</t>
  </si>
  <si>
    <t>https://timerex.net/s/fumi_seiro_/798adb44</t>
  </si>
  <si>
    <t>treasure.919@gmail.com</t>
  </si>
  <si>
    <t>石黒孝明</t>
  </si>
  <si>
    <t>加々見晶子</t>
  </si>
  <si>
    <t>中野眸</t>
  </si>
  <si>
    <t>杉本香織</t>
  </si>
  <si>
    <t>松江拳汰</t>
  </si>
  <si>
    <t>道上朋子</t>
  </si>
  <si>
    <t>牧角怜美</t>
  </si>
  <si>
    <t>ころ講師</t>
  </si>
  <si>
    <t>https://timerex.net/s/b2aa83ef</t>
  </si>
  <si>
    <t>竹平昌子</t>
  </si>
  <si>
    <t>忠平聖</t>
  </si>
  <si>
    <t>井上敦美</t>
  </si>
  <si>
    <t>https://timerex.net/s/job.ri.4849_20aa/71a598d5</t>
  </si>
  <si>
    <t>atsumi.6002@icloud.com</t>
  </si>
  <si>
    <t>勝岡和</t>
  </si>
  <si>
    <t>井上敬雄</t>
  </si>
  <si>
    <t>福永香菜子</t>
  </si>
  <si>
    <t>若林綾乃</t>
  </si>
  <si>
    <t>中垣内由佳</t>
  </si>
  <si>
    <t>瓜田未都</t>
  </si>
  <si>
    <t>なつみ</t>
  </si>
  <si>
    <t>芦谷原智子</t>
  </si>
  <si>
    <t>山崎元美</t>
  </si>
  <si>
    <t>アブドルラヒム真由美</t>
  </si>
  <si>
    <t>木村宏美</t>
  </si>
  <si>
    <t>神子恵子</t>
  </si>
  <si>
    <t>遠藤千晶</t>
  </si>
  <si>
    <t>上嶋友子</t>
  </si>
  <si>
    <t>https://timerex.net/s/racobykura_1885/21698a8d</t>
  </si>
  <si>
    <t>松田友絵</t>
  </si>
  <si>
    <t>上村美里</t>
  </si>
  <si>
    <t>高橋麻里子</t>
  </si>
  <si>
    <t>株式会SENSE谷勝彦</t>
  </si>
  <si>
    <t>城阪恵梨奈</t>
  </si>
  <si>
    <t>https://timerex.net/s/erikakutsuzawa_6b51/8e73661e</t>
  </si>
  <si>
    <t>富樫翔大</t>
  </si>
  <si>
    <t>石垣優香</t>
  </si>
  <si>
    <t>アイ講師</t>
  </si>
  <si>
    <t>https://timerex.net/s/1204aichin_aacd/2559124e</t>
  </si>
  <si>
    <t>中川沙織</t>
  </si>
  <si>
    <t>小林有美香</t>
  </si>
  <si>
    <t>鈴木美来</t>
  </si>
  <si>
    <t>岩川伸幸</t>
  </si>
  <si>
    <t>赤浦有加</t>
  </si>
  <si>
    <t>宮永昌代</t>
  </si>
  <si>
    <t>田代祐三子</t>
  </si>
  <si>
    <t>滝本勝明</t>
  </si>
  <si>
    <t>砂川紗嬉</t>
  </si>
  <si>
    <t>石亀翔大</t>
  </si>
  <si>
    <t>高橋里奈</t>
  </si>
  <si>
    <t>https://timerex.net/s/tsukinorina1_5c34/56937c32</t>
  </si>
  <si>
    <t>角谷貴将</t>
  </si>
  <si>
    <t>家根尚子</t>
  </si>
  <si>
    <t>小野智子</t>
  </si>
  <si>
    <t>渡邉由衣</t>
  </si>
  <si>
    <t>鳥羽江美子</t>
  </si>
  <si>
    <t>宮脇里音</t>
  </si>
  <si>
    <t>髙木有紀</t>
  </si>
  <si>
    <t>https://timerex.net/s/info.shp23_9796/7a2eceb6</t>
  </si>
  <si>
    <t>永井真澄</t>
  </si>
  <si>
    <t>山本世音</t>
  </si>
  <si>
    <t>槇田和季子</t>
  </si>
  <si>
    <t>宮崎叶望</t>
  </si>
  <si>
    <t>佐々木夕希</t>
  </si>
  <si>
    <t>本元忍</t>
  </si>
  <si>
    <t>武方隆介</t>
  </si>
  <si>
    <t>東野優</t>
  </si>
  <si>
    <t>高橋拓也</t>
  </si>
  <si>
    <t>柏木遥香</t>
  </si>
  <si>
    <t>山岡えりな</t>
  </si>
  <si>
    <t>山本真起子</t>
  </si>
  <si>
    <t>株式会社オザワ</t>
  </si>
  <si>
    <t>西口郁子</t>
  </si>
  <si>
    <t>三宅節子</t>
  </si>
  <si>
    <t>内田千尋</t>
  </si>
  <si>
    <t>たき（たいせい）</t>
  </si>
  <si>
    <t>https://timerex.net/s/taki.diet0430_c5b4/d468b775/</t>
  </si>
  <si>
    <t>ci14096@yahoo.co.jp</t>
  </si>
  <si>
    <t>三宅香苗</t>
  </si>
  <si>
    <t>嵯峨根未恵</t>
  </si>
  <si>
    <t>藤田祐輔</t>
  </si>
  <si>
    <t>小澤友紀子</t>
  </si>
  <si>
    <t>藤井祐子</t>
  </si>
  <si>
    <t>https://timerex.net/s/shoken.business_2a73/300000f2</t>
  </si>
  <si>
    <t>水谷和美</t>
  </si>
  <si>
    <t>廣野琢也</t>
  </si>
  <si>
    <t>菊地珠美</t>
  </si>
  <si>
    <t>梅田けい子</t>
  </si>
  <si>
    <t>益子克彦</t>
  </si>
  <si>
    <t>小西達己</t>
  </si>
  <si>
    <t>伊藤清登</t>
  </si>
  <si>
    <t>越野晶子</t>
  </si>
  <si>
    <t>湯澤晶子</t>
  </si>
  <si>
    <t>（★2025年）SnsClub受講契約書【コミットコース】</t>
  </si>
  <si>
    <t>篠﨑明紀</t>
  </si>
  <si>
    <t>中務正幸</t>
  </si>
  <si>
    <t>磯﨑遼</t>
  </si>
  <si>
    <t>横山理子</t>
  </si>
  <si>
    <t>刀禰真未</t>
  </si>
  <si>
    <t>廣田直丈</t>
  </si>
  <si>
    <t>四ツ井一真</t>
  </si>
  <si>
    <t>程塚咲希</t>
  </si>
  <si>
    <t>和田愛</t>
  </si>
  <si>
    <t>菅野紘子</t>
  </si>
  <si>
    <t>永井祐子</t>
  </si>
  <si>
    <t>尾崎昌子</t>
  </si>
  <si>
    <t>緑川美幸</t>
  </si>
  <si>
    <t>栗栖唯</t>
  </si>
  <si>
    <t>中山徳子</t>
  </si>
  <si>
    <t>清水映美</t>
  </si>
  <si>
    <t>小川早織</t>
  </si>
  <si>
    <t>筒井真理子</t>
  </si>
  <si>
    <t>池宮城薫</t>
  </si>
  <si>
    <t>南波彩花</t>
  </si>
  <si>
    <t>小笠原景子</t>
  </si>
  <si>
    <t>清水真紀</t>
  </si>
  <si>
    <t>山下博子</t>
  </si>
  <si>
    <t>好井栄子</t>
  </si>
  <si>
    <t>速水敦子</t>
  </si>
  <si>
    <t>福地裕以</t>
  </si>
  <si>
    <t>塚越菜々子</t>
  </si>
  <si>
    <t>長田真理子</t>
  </si>
  <si>
    <t>長田篤佳</t>
  </si>
  <si>
    <t>田中豪</t>
  </si>
  <si>
    <t>中島基博</t>
  </si>
  <si>
    <t>金澤奈津子</t>
  </si>
  <si>
    <t>金光由佳里</t>
  </si>
  <si>
    <t>菅原真衣</t>
  </si>
  <si>
    <t>田中彩乃</t>
  </si>
  <si>
    <t>原直美</t>
  </si>
  <si>
    <t>三浦和美</t>
  </si>
  <si>
    <t>平井皓大</t>
  </si>
  <si>
    <t>髙橋茜</t>
  </si>
  <si>
    <t>a.takahashi788@gmail.com</t>
  </si>
  <si>
    <t>佐藤順</t>
  </si>
  <si>
    <t>柳瀬和子</t>
  </si>
  <si>
    <t>上原祐介</t>
  </si>
  <si>
    <t>東地野乃華</t>
  </si>
  <si>
    <t>（●2026年）SnsClub受講契約書【コミットコース】</t>
  </si>
  <si>
    <t>梅園麻子</t>
  </si>
  <si>
    <t>あこさん</t>
  </si>
  <si>
    <t>https://timerex.net/s/ako.kobayashi0220_7452/3f279172</t>
  </si>
  <si>
    <t>iris.natural39@gmail.com</t>
  </si>
  <si>
    <t>志倉力樹</t>
  </si>
  <si>
    <t>https://timerex.net/s/hiro.ponpu.en_188a/12bb9342</t>
  </si>
  <si>
    <t>保苅葵</t>
  </si>
  <si>
    <t>Lstepの決済日</t>
  </si>
  <si>
    <t>藤井彩乃</t>
  </si>
  <si>
    <t>【運営の皆さんへ共有】</t>
  </si>
  <si>
    <t>①請求に関連するデータとして、「当月に何回セッションを実施しているか」のカウントが必要なため、セッション実施回数カウントシートを作成しました。</t>
  </si>
  <si>
    <r>
      <rPr>
        <rFont val="Arial"/>
        <color theme="1"/>
        <sz val="10.0"/>
      </rPr>
      <t xml:space="preserve">②セッション実施単価：1回 </t>
    </r>
    <r>
      <rPr>
        <rFont val="Arial"/>
        <strike/>
        <color theme="1"/>
        <sz val="10.0"/>
      </rPr>
      <t xml:space="preserve">¥5,000-　</t>
    </r>
    <r>
      <rPr>
        <rFont val="Arial"/>
        <color theme="1"/>
        <sz val="10.0"/>
      </rPr>
      <t>です。</t>
    </r>
  </si>
  <si>
    <t>総合回数</t>
  </si>
  <si>
    <t>https://docs.google.com/spreadsheets/d/1X7JchMseBUzw193xGowDY6nW-LZoc2mpr1MVtfjfoWU/edit?usp=sharing</t>
  </si>
  <si>
    <t>やまぐちしんいちろうさん_アクションスケジュール管理</t>
  </si>
  <si>
    <t>https://www.notion.so/B-53dabe8f44d94a4cb15a265041355304</t>
  </si>
  <si>
    <t>https://docs.google.com/spreadsheets/d/1oAcUbWM2XSPvI6bork7hJtjKiSN-HyfD8pIsKbCOyn4/edit#gid=1661640542</t>
  </si>
  <si>
    <t>https://docs.google.com/spreadsheets/d/1bhXLwtbSFGIcRfHxwo0Qvk8ANQ4IokBz4lOA6wSgekw/edit?usp=sharing</t>
  </si>
  <si>
    <t>https://docs.google.com/spreadsheets/d/1oPdMLm9oE65oGHmVxK7L4w1sdib91ZgxqgTmt5bHRSA/edit?usp=sharing</t>
  </si>
  <si>
    <t>https://www.notion.so/C-a2ae628e447b4043b3f089032fe04609</t>
  </si>
  <si>
    <t>https://www.notion.so/C-7650785c3c95436c85cf8b4f290862f8</t>
  </si>
  <si>
    <t>https://docs.google.com/spreadsheets/d/1KUzmr3xtmoxZoaUGLNkXeiOhWtZH2XMc0mIrtsN5NfY/edit?gid=0#gid=0</t>
  </si>
  <si>
    <t>https://docs.google.com/spreadsheets/d/1-nBXgVm4fFVn9mFP8x3DkA6Hdr4bwHGdacqxyi-qSQQ/edit?gid=0#gid=0</t>
  </si>
  <si>
    <t>https://docs.google.com/spreadsheets/d/1JomP0Ahthtfmr58Q4ewI2etZ96kQojXuHswEqwnW_So/edit?gid=159884613#gid=159884613</t>
  </si>
  <si>
    <t>https://docs.google.com/spreadsheets/d/1Q2J4Ls5bq0nfST9gjeZC9HsgNDjQIgqeGZVWpdIA3s0/edit?gid=0#gid=0</t>
  </si>
  <si>
    <t>https://docs.google.com/spreadsheets/d/1nx1gDIkVqGDoNx2Cl-w9rIUFbUHUz51gZrzOiXhWNL4/edit?gid=159884613#gid=159884613</t>
  </si>
  <si>
    <t>https://docs.google.com/spreadsheets/d/17EkWnSWJwrJ4r5T-Mmxe-CetQl9oAnCGJ4llyFAgKtU/edit?gid=0#gid=0</t>
  </si>
  <si>
    <t>https://docs.google.com/spreadsheets/d/1fNM_NuPIJrgw6u0dEDIBID6TW1W-RjFMR0Mgjeeh5rE/edit?gid=0#gid=0</t>
  </si>
  <si>
    <t>報酬（円）</t>
  </si>
  <si>
    <t>セッション単価</t>
  </si>
  <si>
    <t>①請求に関連するデータとして、「前月日数のうち、何日間投稿をしているか」のカウントが必要なため、投稿数に対するコミッションの計算シートを作成しました。</t>
  </si>
  <si>
    <t>消費税込計算</t>
  </si>
  <si>
    <t>②コミッション単価：1回 ¥5,000-　です。</t>
  </si>
  <si>
    <t>↓この期間に投稿開始したら、どうする？</t>
  </si>
  <si>
    <t>7ヶ月目</t>
  </si>
  <si>
    <t>セッション</t>
  </si>
  <si>
    <t>毎月の日数</t>
  </si>
  <si>
    <t>（31）</t>
  </si>
  <si>
    <t>（30）</t>
  </si>
  <si>
    <t>月末が何日か</t>
  </si>
  <si>
    <t>カリキュラム的に3ヶ月目から投稿</t>
  </si>
  <si>
    <t>月間投稿数p.1</t>
  </si>
  <si>
    <t>カリキュラム的に2ヶ月目から投稿</t>
  </si>
  <si>
    <t>月間投稿数p.2</t>
  </si>
  <si>
    <t>1ヶ月目から投稿</t>
  </si>
  <si>
    <t>月間投稿数p.3</t>
  </si>
  <si>
    <t>達成率p.1</t>
  </si>
  <si>
    <t>達成率p.2</t>
  </si>
  <si>
    <t>達成率p.3</t>
  </si>
  <si>
    <t>コミッションp.1</t>
  </si>
  <si>
    <t>コミッションp.2</t>
  </si>
  <si>
    <t>コミッションp.3</t>
  </si>
  <si>
    <t>投稿開始日・最終投稿日</t>
  </si>
  <si>
    <t>調整係数</t>
  </si>
  <si>
    <t>報酬p.1</t>
  </si>
  <si>
    <t>報酬p.2</t>
  </si>
  <si>
    <t>報酬p.3</t>
  </si>
  <si>
    <t>卒業生のみ</t>
  </si>
  <si>
    <t>投稿数平均</t>
  </si>
  <si>
    <t>,</t>
  </si>
  <si>
    <t>・備考：アクションシートを途中から始めた人：1ヶ月平均のアクション数を算出し、それを6倍
・リールの投稿ポイントが2→4になった。2でやっていた人たちがいるため、全て再度カウント表に新しいカウントの関数を適用させてV列以降に記載。（調整後のポイント）
　└評価は、調整後のポイントで行い、I列にアクション軸のランクポイントを記載</t>
  </si>
  <si>
    <t>▼アクション数（手動で各マネージャーが入力）</t>
  </si>
  <si>
    <t>▼NEWアクション数算出（リール4ptとして算出しなおした数値）</t>
  </si>
  <si>
    <t>ID</t>
  </si>
  <si>
    <t>総合セッション回数</t>
  </si>
  <si>
    <t>アクション評価</t>
  </si>
  <si>
    <t>修正後ランク</t>
  </si>
  <si>
    <t>O列以降合計</t>
  </si>
  <si>
    <t>O列平均</t>
  </si>
  <si>
    <t>AA列以降合計</t>
  </si>
  <si>
    <t>最終調整合計</t>
  </si>
  <si>
    <t>作業列</t>
  </si>
  <si>
    <t>−</t>
  </si>
  <si>
    <t>https://www.notion.so/10b62de8b68741299406e4152569f7b7</t>
  </si>
  <si>
    <t>５</t>
  </si>
  <si>
    <t>https://docs.google.com/spreadsheets/d/1lv4vqmJ8QeM-m4aVV46mDtCgFlU5jIcJjsV73F4vj-w/edit?usp=sharing、https://docs.google.com/spreadsheets/d/1GOn6TW2r2-3bGJ3Lr9Ewv99Pz2jOc3UKYgjySC5msVg/edit?usp=sharing</t>
  </si>
  <si>
    <t>平均投稿数（2ヶ月目以降）</t>
  </si>
  <si>
    <t>平均アクション数</t>
  </si>
  <si>
    <t>MG名</t>
  </si>
  <si>
    <t>生徒数合計</t>
  </si>
  <si>
    <t>平均投稿数</t>
  </si>
  <si>
    <t>在籍開始</t>
  </si>
  <si>
    <t>在籍期間（日）</t>
  </si>
  <si>
    <t>万垢輩出数</t>
  </si>
  <si>
    <t>音信不通・ノーカン</t>
  </si>
  <si>
    <t>備考</t>
  </si>
  <si>
    <t>MVP・音信不通</t>
  </si>
  <si>
    <t>投稿</t>
  </si>
  <si>
    <t>アクション</t>
  </si>
  <si>
    <t>ランクポイント合計</t>
  </si>
  <si>
    <t>ランクポイント平均</t>
  </si>
  <si>
    <t>三納さんはノーカウント（講師との不和のために退会したため）
アクション数　あやのさんのアクション数は3倍して計算</t>
  </si>
  <si>
    <t>おのまことさんはノーカウント</t>
  </si>
  <si>
    <t>田中ゆりかさん、はノーカウント（コーチング始まる前に辞めてしまったため）、ななやまさんは強制退会のためノーカウント</t>
  </si>
  <si>
    <t>音信不通せきおかまさき・じょうどじゆうき →ノーカン</t>
  </si>
  <si>
    <t>有山ゆうな</t>
  </si>
  <si>
    <t>▲厳しすぎて誰もプラスポイント取れないから基準値修正</t>
  </si>
  <si>
    <t>万垢達成者全期間の平均月間投稿数値</t>
  </si>
  <si>
    <t>▼2024年12月以降、MG手入力（アクションシートベースで記入すること）</t>
  </si>
  <si>
    <t>2024年</t>
  </si>
  <si>
    <t>2025年</t>
  </si>
  <si>
    <t>投稿終了</t>
  </si>
  <si>
    <t>個人平均</t>
  </si>
  <si>
    <t>1月</t>
  </si>
  <si>
    <t>2月</t>
  </si>
  <si>
    <t>3月</t>
  </si>
  <si>
    <t>4月</t>
  </si>
  <si>
    <t>5月</t>
  </si>
  <si>
    <t>6月</t>
  </si>
  <si>
    <t>10月</t>
  </si>
  <si>
    <t>12月</t>
  </si>
  <si>
    <t>akari_life_reset</t>
  </si>
  <si>
    <t>目標値</t>
  </si>
  <si>
    <t>pt</t>
  </si>
  <si>
    <t>ラスト1ヶ月</t>
  </si>
  <si>
    <t>総計</t>
  </si>
  <si>
    <t>宣言_朝</t>
  </si>
  <si>
    <t>報告_夜</t>
  </si>
  <si>
    <t>講義</t>
  </si>
  <si>
    <t>リール(4)</t>
  </si>
  <si>
    <t>交流会</t>
  </si>
  <si>
    <t>週報</t>
  </si>
  <si>
    <t>エスキャン</t>
  </si>
  <si>
    <t>SnsClubラジオ</t>
  </si>
  <si>
    <t>月1成果報告</t>
  </si>
  <si>
    <t>月間アクション数</t>
  </si>
  <si>
    <t>任意</t>
  </si>
  <si>
    <t>マスト</t>
  </si>
  <si>
    <t>MAX頑張って</t>
  </si>
  <si>
    <t>ランク</t>
  </si>
  <si>
    <t>毎月報酬（税込）</t>
  </si>
  <si>
    <t>目標</t>
  </si>
  <si>
    <t>ゆうなさん</t>
  </si>
  <si>
    <t>せつみさん</t>
  </si>
  <si>
    <t>ベース</t>
  </si>
  <si>
    <t>最高</t>
  </si>
  <si>
    <t>平均4.3</t>
  </si>
  <si>
    <t>平均</t>
  </si>
  <si>
    <t>最低</t>
  </si>
  <si>
    <t>万垢になってなくても頑張らせられたライン</t>
  </si>
  <si>
    <t>リール</t>
  </si>
  <si>
    <t>ダミー</t>
  </si>
  <si>
    <t>コーチa</t>
  </si>
  <si>
    <t>コーチb</t>
  </si>
  <si>
    <t>コーチc</t>
  </si>
  <si>
    <t>コーチd</t>
  </si>
  <si>
    <t>コーチe</t>
  </si>
  <si>
    <t>コーチf</t>
  </si>
  <si>
    <t>コーチg</t>
  </si>
  <si>
    <t>コーチh</t>
  </si>
  <si>
    <t>コーチi</t>
  </si>
  <si>
    <t>コーチj</t>
  </si>
  <si>
    <t>コーチk</t>
  </si>
  <si>
    <t>コーチl</t>
  </si>
  <si>
    <t>コーチm</t>
  </si>
  <si>
    <t>コーチn</t>
  </si>
  <si>
    <t>コーチo</t>
  </si>
  <si>
    <t>コーチp</t>
  </si>
  <si>
    <t>コーチq</t>
  </si>
  <si>
    <t>コーチr</t>
  </si>
  <si>
    <t>コーチs</t>
  </si>
  <si>
    <t>現役生徒数　予測</t>
  </si>
  <si>
    <t>M新規採用必要数</t>
  </si>
  <si>
    <t>M数</t>
  </si>
  <si>
    <t>受け入れ可能生徒数（4名/1Mとして算出）</t>
  </si>
  <si>
    <t>現役生徒合計</t>
  </si>
  <si>
    <t>未割り振り（目標成約数引用）</t>
  </si>
  <si>
    <t>合計現役生徒数</t>
  </si>
  <si>
    <t>キャパ残り</t>
  </si>
  <si>
    <t>NO</t>
  </si>
  <si>
    <t>本日日付</t>
  </si>
  <si>
    <t>現役生徒</t>
  </si>
  <si>
    <t>卒業生合計</t>
  </si>
  <si>
    <t>現役生徒のみアクション数合計</t>
  </si>
  <si>
    <t>現役生平均アクション数</t>
  </si>
  <si>
    <t>卒業生のみ合計アクション数</t>
  </si>
  <si>
    <t>卒業生平均アクション数</t>
  </si>
  <si>
    <t>全生徒平均アクション数</t>
  </si>
  <si>
    <t>現役生徒のみ投稿数合計</t>
  </si>
  <si>
    <t>現役生徒のみ平均投稿数</t>
  </si>
  <si>
    <t>卒業生のみ合計投稿数</t>
  </si>
  <si>
    <t>卒業生平均投稿数</t>
  </si>
  <si>
    <t>全生徒1人当たり
平均投稿数</t>
  </si>
  <si>
    <t>森ゆきな</t>
  </si>
  <si>
    <t>立石博美</t>
  </si>
  <si>
    <t>全体評価</t>
  </si>
  <si>
    <t>FB</t>
  </si>
  <si>
    <t>FB日</t>
  </si>
  <si>
    <t>MGNo.</t>
  </si>
  <si>
    <t>担当名</t>
  </si>
  <si>
    <t>動画・音声URL</t>
  </si>
  <si>
    <t>何回目</t>
  </si>
  <si>
    <t>AIによる判定</t>
  </si>
  <si>
    <t>FB（良かった）</t>
  </si>
  <si>
    <t>FB（直してもらいたい）or and more</t>
  </si>
  <si>
    <t>MGへの共有日</t>
  </si>
  <si>
    <t>改善すること</t>
  </si>
  <si>
    <t>結果どうなったか</t>
  </si>
  <si>
    <t>全体に共有したいこと</t>
  </si>
  <si>
    <t>ふうか</t>
  </si>
  <si>
    <t>https://www.notion.so/12-19-_2-3714fe6795604ae494af115cdabd948d?pvs=4</t>
  </si>
  <si>
    <t>・話す速度
・2週間の振り返りから早速始める
　編集での不明点を生徒が質問
　→操作方法などでつまづいている時のフォロー
・TTPをする際の心配：真似していいのか？伸びるのか？の心配に対するフォローが、「伸びる確証のないものをやり続けるのはしんどくないか？」
・その生徒さんがやりたいであろうジャンルのアカウントを調べておいて共有すること
・生徒が添削に出した動画をチェックして、セッションの時に見た感想を伝えていること
・撮影編集にかかる時間を最初に確認：3.4時間→とてもかかっているというわけじゃない　など、安心させているのがいい
・動画講座について、何を見るべきかを示している
・最後にやることのサマリを提示する</t>
  </si>
  <si>
    <t>・リールの目標本数
2週間で5本→プラス1本、2本くらいの目標設定をさせることはできないか？
目指してみてできなかった、というのと普通にやっていて達成できた、というのでは意味合いが変わるため、生徒が限界、といったちょっと上の目標設定をしてあげて欲しいです</t>
  </si>
  <si>
    <t>・生徒さんが熱があってもセッション実施
→これくらい気合い入っているマインドにできている</t>
  </si>
  <si>
    <t>https://www.notion.so/153f3b0fba8581ca8fc9ecfc4a986d13?pvs=4#153f3b0fba8581e09d25fbb84ca85f79</t>
  </si>
  <si>
    <r>
      <rPr>
        <rFont val="Arial"/>
        <color theme="1"/>
      </rPr>
      <t xml:space="preserve">・時間の使い方についての確認
└相手にしゃべらせる量が多くてgood!!
・睡眠時間との向き合い方について生徒に喋らせている
・改善したいこと
→生活習慣：入会してからすぐの段階で意識させないと、後から生活習慣を変えさせるのは難しいからこの段階から意識させられているのでgood
・仕事の時間の隙間で、どこの時間を増やせそうか→誓約書で一番最初に誓ったことを達成できていたら褒める　→いい！
</t>
    </r>
    <r>
      <rPr>
        <rFont val="Arial"/>
        <color rgb="FFFF0000"/>
      </rPr>
      <t xml:space="preserve">褒めることをリストアップしておくのはどうか
</t>
    </r>
    <r>
      <rPr>
        <rFont val="Arial"/>
        <color theme="1"/>
      </rPr>
      <t>・着眼点を褒める：生徒の投稿のアイデアを助長できている
→具体的で良い
・生徒の褒める点を1つずつ、伝えている：実際の行動を誉めている
例）日報を見て、感心した点は、言語化です　とか　→Iメッセージを使えている⭐️
・日報のコメントを生徒が楽しみにするコメントを送れている　→コーチのモチベーションアップ
・〇〇できる人って少ない！のうちの〇〇に当てはまってます！という誉め方もgood
・TTPのポイントなど、やり方がわからないところのやり方のレクチャーやアドバイスgood
目標のヒアリングが、生徒の投稿の心配事の相談になった。→そこからの目標設定を、台本やりたい・ストック作りたい・ロードマップを進めるなどを
講義までにやりましょう、と提案する→good
・日々のタスクのやり方の確認：行動習慣を改善させるためのコーチングができているのでgood
例）いつもタスクをやるとき、今日やるところを決めて、終わったらそのままなのか、次どこまでやろうというまでを決めてから作業を終えるのか？→やり始めのタイムロスがないかを確認（というより、タイムロスをしないようにしようというのをうまく伝えている）
・教材の充実度を伝えてSnsClubのサービス自体のt-upになっているし、やることが多い＝恵まれているというところを間接的に伝えている</t>
    </r>
  </si>
  <si>
    <t>・目標、やることの設定
→ストックを作る、というのを10本なのであれば、それをいつまでにやるのか、期日を決めるのがいいかも</t>
  </si>
  <si>
    <t>褒めることをリストアップしておくのはどうか</t>
  </si>
  <si>
    <t>・Wワーク感覚を生徒に持たせる
・悩んでも結果は同じなので考える時間を減らさせる
・最初の誓約書で決めたことを実行できているか確認する
・リールの特徴を知った上でモチベーション管理をすること
・比べている暇があったら投稿をしましょうマインドがあるか
・褒めることをリストアップしておくのはどうか
・生徒に対して、明日やることを決めてから寝ましょうというのを伝える
・教材の充実度を伝えてSnsClubのサービス自体のt-upになっているし、やることが多い＝恵まれているというところを間接的に伝えている</t>
  </si>
  <si>
    <t>https://file.notion.so/f/f/89e6f4ed-ae9b-4395-871a-0c505f895ff0/b100eb1f-812a-4c2e-a814-3dfe5c7fdc7e/%E6%96%B0%E8%A6%8F%E9%8C%B2%E9%9F%B3_84.m4a?table=block&amp;id=133f3b0f-ba85-8115-a7fd-d45cc9011caf&amp;spaceId=89e6f4ed-ae9b-4395-871a-0c505f895ff0&amp;expirationTimestamp=1735344000000&amp;signature=dUFj8KdfmmpuBGZJESs1A3YOAZIn7AuQ7fWtGFu9boo&amp;downloadName=%E6%96%B0%E8%A6%8F%E9%8C%B2%E9%9F%B3+84.m4a</t>
  </si>
  <si>
    <t>・生徒に一歳甘えを出さない姿勢を、「思っていた未来に近づけない」と伝えつつ、生徒さんに伝えられているのがよい
・忙しいことをプラスに捉えるように、と伝えられているのでgood</t>
  </si>
  <si>
    <r>
      <rPr>
        <rFont val="Arial"/>
        <color theme="1"/>
      </rPr>
      <t>・自己紹介は？？録音に入っていないだけ？？
・信頼関係を構築する時間をとっていない（やることを伝えるのは大事だけど、自分がどんな人間であるのか自己開示が足りない）
・全体の流れがわからないまま唐突に会話が始まってしまっているので、アジェンダを想像させた方がいい
・ホームルームとか、生徒がまだ知らない用語を、生徒が知っている前提で使うのは控えましょう
・「そうですよね」というのを一言目に持ってくるように意識するといいかもです！
・大変　っていう言葉、使わなくてもいいかも！大変なんだけど、って伝えてしまうと「大変だと思っていいんだ」という気持ちになりそう
・心の距離感が縮められていないような気がするし、いつまでに何をやるという具体的な行動プランを考えていないで終わってしまったから結局「このあと何しよう」状態になっている
⭐️ラポール形成ができていないかも
相手の世界観を尊重することが最も大切です。</t>
    </r>
    <r>
      <rPr>
        <rFont val="Arial"/>
        <b/>
        <color theme="1"/>
      </rPr>
      <t>「相手をコントロールしたい」</t>
    </r>
    <r>
      <rPr>
        <rFont val="Arial"/>
        <color theme="1"/>
      </rPr>
      <t>「自身の影響下に置きたい」といった支配者的感情では、真のラポールは形成できないでしょう。</t>
    </r>
  </si>
  <si>
    <r>
      <rPr>
        <rFont val="Arial"/>
        <color theme="1"/>
      </rPr>
      <t xml:space="preserve">・管理しないといけない、と言う認識が強い
コーチングの認識が甘い
基本的に、生徒さんの限界を美和子さんが決めているのはやめよう
話を最後まで聞いた方がいい。喋る時間を作らせましょう
質問を投げかけてないから、「一方的に、言われているだけ」と感じる
言葉の選び方が損してしまいそう
甘えさせると言うより、人間関係を円滑にするためのコミュニケーションをとってほしい
対等だよ、誰がきてもいいよって言うのを受け止めないといけない。
</t>
    </r>
    <r>
      <rPr>
        <rFont val="Arial"/>
        <color rgb="FF0000FF"/>
      </rPr>
      <t>・話したいことを話させてあげる。(特に体調面)
人間誰しも自分が世界一好きなので、自分の話を聞いてくれる人のことは好感を持つ→これが本当に信頼関係に繋がると感じます。
一度相手の話を受け入れ、質問までしてあげてほしい。
そこから気づけることは結構多い。相手の本質を理解しようとしていない印象を受ける。
現状は、相手の言葉の上に、美和子さんの思想を伝えているだけ、という感じがする。</t>
    </r>
    <r>
      <rPr>
        <rFont val="Arial"/>
        <color rgb="FF434343"/>
      </rPr>
      <t>（既読）</t>
    </r>
  </si>
  <si>
    <r>
      <rPr/>
      <t xml:space="preserve">・距離の取り方どうすべきか？敬語は絶対に徹底してほしい。方言とかは関係なく、フランクすぎる→相手によるけど、、、
・生徒が講師に向かってタメ口聞くことないよね？MGも権威性・距離を保つために敬語
・生徒がいつまでに何をする、というアクションプランを期日付きで報告する
⭐️ラポール形成に関しての記事を読むといいかも
</t>
    </r>
    <r>
      <rPr>
        <color rgb="FF1155CC"/>
        <u/>
      </rPr>
      <t>https://www.ashita-team.com/jinji-online/business/9427</t>
    </r>
  </si>
  <si>
    <t>https://www.notion.so/10-25-e6349082f05141819e25ef814bb108ed?pvs=4#55a4b3ab5ed5469d86df12900f869c86</t>
  </si>
  <si>
    <t>・事前にPDFを送ってあってgood
・相手からたくさん喋ってもらえている
・アカウントの添削はしないけど、言語化や思考整理は一緒にやります、というスタンスgood
・フォロワーゼロ・やったことなかったところからのスタートだったと伝えて、一緒に頑張る気持ちにさせている
・自己分析の大切さを、相手が投稿のやりたいことがブレていて不安だという気持ちのフォローで伝えられていてgood
・本人がやらないといけないと言うことを伝えられていて良い
・一生のうち、一瞬だというのを伝えられていてよい
・50:40 エクセル使えない　に対するアウト返しはgood
・ちゃんと投稿をして、日報を出している人は結果を出している、というのを伝えていてgood</t>
  </si>
  <si>
    <t>・毎日投稿をしていなかったという事実は言う必要何もない
時代が変わったからやらないといけないと言うことを伝えたいのかもしれないが、伝える必要はない
・日報とは何か、と言うのを生徒に説明しないまま日報の提出時間を確認していたので、日報ってどう言うものなんだけど、と言うのをきちんと説明してほしい
・忙しいです、というのを理由に全振りできないですと言っているところを、共感しない</t>
  </si>
  <si>
    <t xml:space="preserve">頑張っている人が目の前にいるから、私も頑張ろうと思わせるために「毎日投稿をしていなかった」という事実は言う必要何もない
専門用語や仕組みの説明は時間をくぎって伝えてほしい
└きちんと説明は説明
</t>
  </si>
  <si>
    <t>ななやまさんとの初回顔合わせよりも穏やかな感じがしたが、何か違いはあるか？？</t>
  </si>
  <si>
    <t>https://file.notion.so/f/f/89e6f4ed-ae9b-4395-871a-0c505f895ff0/d3acacee-c076-4d13-bc5b-3368277328e5/%E6%96%B0%E8%A6%8F%E9%8C%B2%E9%9F%B3_86.m4a?table=block&amp;id=133f3b0f-ba85-8145-b97a-d384dcec42e5&amp;spaceId=89e6f4ed-ae9b-4395-871a-0c505f895ff0&amp;expirationTimestamp=1735344000000&amp;signature=l9YXaRTJqVq4ypEkoU9xP69zMX2Gnvh9tTgl89UNfMo&amp;downloadName=%E6%96%B0%E8%A6%8F%E9%8C%B2%E9%9F%B3+86.m4a</t>
  </si>
  <si>
    <t>・アカウントの方向性に悩んでいる人に対して、一緒に考えるというのをアドバイスベースだとこちらが喋る量増えてしまうので自己分析を進める方向で会話持っていけないでしょうか？
・マインド面だけではなく、目標の投稿数・投稿期日を作ること</t>
  </si>
  <si>
    <t>生徒が「やりたい」と言う話をしているときには、それを事前に確認しておく</t>
  </si>
  <si>
    <t>目標設定・インスタをやった先に人生変わるよっていうならば、
インスタをやった先の人生をどうしたいのか、というのを一緒に答え探してあげましょう！</t>
  </si>
  <si>
    <t>https://file.notion.so/f/f/89e6f4ed-ae9b-4395-871a-0c505f895ff0/ecc9eb96-6250-4340-a244-dcd16959aec9/%E6%96%B0%E8%A6%8F%E9%8C%B2%E9%9F%B3_7.m4a?table=block&amp;id=13df3b0f-ba85-81ed-a070-da9c61af825f&amp;spaceId=89e6f4ed-ae9b-4395-871a-0c505f895ff0&amp;expirationTimestamp=1735344000000&amp;signature=up_J31Yr4RyeylxPGUNwy8QI20RlQK-Zo2J55QNQYoI&amp;downloadName=%E6%96%B0%E8%A6%8F%E9%8C%B2%E9%9F%B3+7.m4a</t>
  </si>
  <si>
    <t>住んでいる環境についてのヒアリング
Starter Programどこまでやれている？　→相手が自己開示しやすいものの一つなのでgood
インスタ運用に関する意気込み
　続ける、ということが目標
　半年で120投稿の認識ある。ここをまず成し遂げることをゴールにされていてよい🙌
　ときどき厳しいことをいう事もあるかも、だけどそれを言われないために進め方を考えよう、はgood</t>
  </si>
  <si>
    <t xml:space="preserve">　どこをゴールにするか
→期限切りましょう！夢にも期限を切りましょう。
・MGにしてもいい、些細な質問ってなに？がわからないので具体例2つくらいだしてあげよう
・誓約書、その場で誓約書の記入を進めてほしかったです、、！自分の夢と一緒に壁に貼っておきましょう！の言葉かけnice</t>
  </si>
  <si>
    <t>https://file.notion.so/f/f/89e6f4ed-ae9b-4395-871a-0c505f895ff0/cbe3a675-1f59-4329-be8b-29e71ef16f14/%E6%96%B0%E8%A6%8F%E9%8C%B2%E9%9F%B3_9.m4a?table=block&amp;id=13df3b0f-ba85-81aa-968d-de02744bde4a&amp;spaceId=89e6f4ed-ae9b-4395-871a-0c505f895ff0&amp;expirationTimestamp=1735344000000&amp;signature=9z86Gw28vN_wn-1Tv9A6jxVQ3_gnN-28nDaItEL40dU&amp;downloadName=%E6%96%B0%E8%A6%8F%E9%8C%B2%E9%9F%B3+9.m4a</t>
  </si>
  <si>
    <t>アイコンの選定について、講師からのアドバイスを常に見ている感じがあってgood
オンライン交流会の予定を一緒にチェックしていてgood</t>
  </si>
  <si>
    <t xml:space="preserve">・毎日投稿した方がいいジャンル、そうでないジャンルがあるというのは関係なく、とにかく投稿を作ろうというのは
</t>
  </si>
  <si>
    <t>・オンライン交流会の予定など、きちんと把握できているか？をMG全体で共通認識持った方がいいかも
→多分一人一人確認はしないだろうから、その予定をわかりやすく特定の部屋にリマインドしたい</t>
  </si>
  <si>
    <t>https://file.notion.so/f/f/89e6f4ed-ae9b-4395-871a-0c505f895ff0/4cbfb1bd-3824-4758-8d6d-8cd4cba8fe90/%E6%96%B0%E8%A6%8F%E9%8C%B2%E9%9F%B3_11_(2).m4a?table=block&amp;id=13df3b0f-ba85-81d3-bd25-cf2b2ad27619&amp;spaceId=89e6f4ed-ae9b-4395-871a-0c505f895ff0&amp;expirationTimestamp=1735344000000&amp;signature=Kdpyv7z1woo2bssLuo4ADNU8Vzdsunou4KWTWYuoUpU&amp;downloadName=%E6%96%B0%E8%A6%8F%E9%8C%B2%E9%9F%B3+11+%282%29.m4a</t>
  </si>
  <si>
    <t>アカウントの方向性について悩んでいるときに、カナさんがやりたいことを一緒に考えているのがgood
フォロワーさんに憧れられたいのか？共感なのか？などを生徒さんの気持ちをヒアリングしていたのが良かった
朝起きるというのを生徒と約束した　→時間をきちんと有効活用できているか？をヒアリングしていてgood
　→ラジオを聴いて悪循環になっているなどに気がついた、というのを聞き出せていてgood
気持ちの切り替えを進め、立ち止まっている暇がないよ、というのを伝えられていて良い
セッションの終わりに、生徒に具体的に何をやるのか、生徒の口から言わせているのがいい
投稿を作るための時間捻出のために家事のアドバイスがあって良い
なんのためにインスタしているんだろう？と思ったら、きちんと目標に立ち返りましょう、と言えていていい
・最後に、生活習慣を投稿のために変えていくというのを言って終わっていたのがいい！</t>
  </si>
  <si>
    <t>・起きた途端に連絡させる、とか何かしらこちらが介入できる方法で生徒の生活習慣の改善のサポートができたらいい</t>
  </si>
  <si>
    <t>https://www.notion.so/D-1f63334f79fd4b9cb8071591a33aacbc?pvs=4#176c2eb2d6f94aa0a704f47d11679b11</t>
  </si>
  <si>
    <t>・始めましょう、で急に進捗どうですか、なのでワンクッション入れるといいかも。
・全く進んでいない状況　→リサーチする中で手が止まっている理由　これをなぜですか？と話させているのはいいと思いますが、そこで生徒が悩みを話すだけで終わっている
・ただ単にセッションを消化することだけがお互いの目的になってしまっていて全く投稿に繋がらない
→ノアさんに質問することを一緒に考えるとか
・ただ単に報告をさせるだけになると、コーチングではなく、別に専属で人をつけている意味を見出せていない
やる気にさせる言葉かけをできていない気がするが、それが何かは、話をしてみるもしくはもっと前のセッションを全て見る必要があると感じた</t>
  </si>
  <si>
    <t>https://www.notion.so/D-1f63334f79fd4b9cb8071591a33aacbc?pvs=4#30031a161ad544598c2ebfd465a2754e</t>
  </si>
  <si>
    <t>SnsClubが始まってから、
・動画をやる気持ちにスイッチが入っていない
・ひたすら現実逃避してコツコツやる気持ちになれない。
・それならできそう、やってみようという気持ちになれない。あー無理無理無理無理っていう気持ちになれない。自分だけでは立て直せない
と生徒のセリフから出てきた。ここで、なんで動画が嫌なのか、自分が写るのがなぜ嫌なのかをヒアリングしていたのはいいと思います！</t>
  </si>
  <si>
    <t>https://www.notion.so/D-1f63334f79fd4b9cb8071591a33aacbc?pvs=4#35df1e6a509544bfaf860bc029bdc653</t>
  </si>
  <si>
    <r>
      <rPr>
        <rFont val="Arial"/>
        <color theme="1"/>
      </rPr>
      <t xml:space="preserve">・まだ投稿すらできていない。また、このタイミングで投稿できていないことをきちんと向き合わせるために相手に「やる」というのをきっぱり伝えている
・日報を出す意味について相手の口から言わせているのが素晴らしい
・相手が「外出するので今日は何ももうこの後できないです」と言い訳しても「やるしかないんです」「何かしらはできます」と伝えるのはいい
</t>
    </r>
    <r>
      <rPr>
        <rFont val="Arial"/>
        <color rgb="FFFF0000"/>
      </rPr>
      <t xml:space="preserve">この人を動かすにはどうすればいいのだろうか、、、、、？
</t>
    </r>
    <r>
      <rPr>
        <rFont val="Arial"/>
        <color theme="1"/>
      </rPr>
      <t>「やらないならやらなくていいです。」と相手のけつ叩きをできている。ボチボチではなくゴリゴリやるんです、というのを強気で向き合っている</t>
    </r>
  </si>
  <si>
    <t>11月11日（1週間後）までに1投稿作ると言わせるまではOKだけど、
・企画
・台本作成
・撮影
・添削の提出
を何日にやるのかをスケジュール切りましょう！</t>
  </si>
  <si>
    <t>https://www.notion.so/D-1f63334f79fd4b9cb8071591a33aacbc?pvs=4#06062bba016f47eaa746aa75a818407f</t>
  </si>
  <si>
    <t>いつまでにリールを作るのか、というのを決めさせるのを「今週中」と言われたら「日曜日まで」と言い換えていてOK
投稿計画を一緒に考える際、日付を意識させていてgood</t>
  </si>
  <si>
    <r>
      <rPr>
        <rFont val="Arial"/>
        <color theme="1"/>
      </rPr>
      <t xml:space="preserve">何時に寝て、何時に起きるのか？生活リズムまでヒアリングできているか？
外出の予定が入っているから無理、という言い訳を「スマホでやれる」とかいうのはどうか？
また、1をできていない人にレベル100のことはできないので、アウトプットなどは2行でいい。とかって声かけをしてあげましょう
</t>
    </r>
    <r>
      <rPr>
        <rFont val="Arial"/>
        <color rgb="FFFF0000"/>
      </rPr>
      <t xml:space="preserve">セッションでは「やる」と言わせているのに、実際に行動に移せていない期間にどのようなコーチングをしたのか？？
</t>
    </r>
    <r>
      <rPr>
        <rFont val="Arial"/>
        <color theme="1"/>
      </rPr>
      <t>苦手意識があるものに対して、自分の力で考えられないからそれを一緒に考える時間にしてみるのはどうか？ネタを一緒に考える1時間でいいと思う。そこを考える力がまだ備わっていない状態のように感じるから、言語化の手伝いをしてみては？
かどたさんの話し方やなかなか投稿を始めない様子を聞いていると、結局うまくいかないっていうマインドブロックがあるので、インスタをやらない理由はインスタを見下しているからか？などと直接聞いてみるといいのでは？
また、投稿を1つする、というもののハードルが高すぎる。
高くしているのは本人だよ、というのを伝えてほしい。
「欲しい情報とは違うし」とネタを考えない口実について話していたが、「伝えたい人に伝える技術がないから伝わってなかったのだ」というところを指摘する。また、「誰でも最初は初心者だから、できなくて当然。でも、できないからコンサルで直してもらうためにここにいるのに、
そもそも作ってもないんだから何もバズらせられないよ」ってちゃんと言わないといけないと思う</t>
    </r>
  </si>
  <si>
    <r>
      <rPr>
        <rFont val="Arial"/>
        <color rgb="FF0000FF"/>
      </rPr>
      <t xml:space="preserve">言い訳を許さなさすぎて、言い訳をするしかない状況になっている感じがしてしまう。
「取りつく島もない」という感じ。
本人が「頑張った」と言っていることは一緒に喜べる、いたわれる存在であってほしい。
もう少し寄り添いと、深堀りが必要だと感じる。
ゆきこさんを引き出す、というより
はるみマインドの布教、に感じてしまう。そのため相性が強く影響しそう。
行動量が足りていないと思うのならば、TTP動画作成だけでなく
・インプット一日何本
・課題はこれとこれをやる
</t>
    </r>
    <r>
      <rPr>
        <rFont val="Arial"/>
        <b/>
        <color rgb="FF0000FF"/>
      </rPr>
      <t>など、動画作成だけでなく細かくやることを決めてしまった方が良いと感じました。
(自分でガツガツできない方だと思ったので！)</t>
    </r>
    <r>
      <rPr>
        <rFont val="Arial"/>
        <color rgb="FF0000FF"/>
      </rPr>
      <t xml:space="preserve">
「やってください」じゃなくて、
・なぜできなかったか？
・どうしたらできるようになるか？
・なぜ必要なのか
を威圧感なく一緒に考えて、伝えてあげるとなお良いのではないか。
</t>
    </r>
    <r>
      <rPr>
        <rFont val="Arial"/>
        <b/>
        <color rgb="FF0000FF"/>
      </rPr>
      <t>お母さんの「宿題早くやりなさい」レベルに響いていないからやらないのではないか？</t>
    </r>
    <r>
      <rPr>
        <rFont val="Arial"/>
        <color rgb="FF000000"/>
      </rPr>
      <t>（既読）</t>
    </r>
    <r>
      <rPr>
        <rFont val="Arial"/>
        <color rgb="FF0000FF"/>
      </rPr>
      <t xml:space="preserve">
</t>
    </r>
  </si>
  <si>
    <r>
      <rPr>
        <rFont val="Arial"/>
        <color theme="1"/>
      </rPr>
      <t xml:space="preserve">やることはわかっていても、行動に移せない人の対処法はあるか？
</t>
    </r>
    <r>
      <rPr>
        <rFont val="Arial"/>
        <color rgb="FFFF0000"/>
      </rPr>
      <t>セッションでは「やる」と言わせているのに、実際に行動に移せていない期間にどのようなコーチングをしたのか？？</t>
    </r>
  </si>
  <si>
    <t>https://www.notion.so/fa35715eb4e243e58041d380fe587dd3?pvs=4#ac3ee3780ac04798aac811793ae16284</t>
  </si>
  <si>
    <t>有名になりたい→この、「有名」の定義をヒアリングちゃんとしている
1日に何時間くらい時間を取れそうか、きちんとヒアリングしている
アバウトな目標を、具体で語らせたり、その目標を目指したい理由をきちんと聞いている
講師とMGの違いの説明がすんなり入ってきやすい
ありのままで発言してくだい、とか質問の仕方などは特に気にせず話してください、というのを伝えて相手が話しやすい環境づくりができている</t>
  </si>
  <si>
    <t>https://www.notion.so/h-2df374753777409caed7a8803b749bdc?pvs=4#948acf3f7e5a4aa6966f6243a737111b</t>
  </si>
  <si>
    <t>駒居さんがストーリーを入れようと言っていたのを、入れたくないと思っていて身が入らない
→理由のヒアリング⚪︎
じゃあ、どんなアカウントならいいのかを考えるために、普段見ているアカウントで理想だと思うアカウントについてたくさん引き出している
駒居さんが言っていた、「飲んでいる姿をワンカット目に持ってこよう」と言っていた理由についてヒアリング
撮影で、毎日投稿する方法を一緒に考える
講師から受けたFBを一緒に振り返っていてgood
1:10:56 目標の再設定を行えている・講師とMGの役割を明確に使い分けていてgood</t>
  </si>
  <si>
    <t>https://www.notion.so/h-2df374753777409caed7a8803b749bdc?pvs=4#ac65604a4a0343f0a1cc8f68c21226ee</t>
  </si>
  <si>
    <t>最後のセッションでは、今まで口にしてきた短期中期長期の目標を改めて全て振り返って終わっているのでよい
半年間サポートしてきた中で、生徒さんとしても、ゆうなさんを人間として向き合っていたと感じる最終回ですね</t>
  </si>
  <si>
    <t>https://www.notion.so/5f6422771ad04d888beaf27df2e1b58d?pvs=4#045fe08777244bbdbabe226c470920c8</t>
  </si>
  <si>
    <t>いさちよ</t>
  </si>
  <si>
    <t>伸びている状況を、再生数やインスタ以外のアカウントをみている、と伝えているから生徒からすると安心感を感じられると思う
気持ちの焦りや、今やっているルーティンについてのヒアリングで、つまづいているところがないかケアできている
すでに行動をしている人に言うことは、がんばれとかではなく「分析の仕方」であるので、そこを講師が気にしていたところを汲んで、コーチングの時間にアドバイスしていた
・まずは投稿・まずは添削
・アイレポートのログインや、今の状況で見るべきSnsClubの講義をお勧めしている
・分析をやる、ではなくて分析を、1時間やる、と言うところまで約束している
・セッション終わりに、次回までにフォロワーが一体何人になっているのか、、楽しみです！！と、Iメッセージを伝えられているので「がんばれ」ではなく「頑張りましょうね」と言う気持ちが伝わる言葉のチョイスができている</t>
  </si>
  <si>
    <t>https://www.notion.so/2031a3afeba04e0eac54b055f946d716?pvs=4</t>
  </si>
  <si>
    <t>・話出しの時に、アジェンダで全体の流れを紹介してから話し出すのが聞きやすいのでgood
・相槌→"もっと話してください"というメッセージを感じられる相槌でgood</t>
  </si>
  <si>
    <r>
      <rPr>
        <rFont val="Arial"/>
        <color theme="1"/>
      </rPr>
      <t xml:space="preserve">・将来どうなりたいか　→初めてですもんね、ではなく
競合分析や、ラジオを聞いてどのように世の中の人がインスタを収益化しているのか自分で調べてみましょう、にする
</t>
    </r>
    <r>
      <rPr>
        <rFont val="Arial"/>
        <b/>
        <color theme="1"/>
      </rPr>
      <t>・初回の目標設定が若干弱いかもですね！
なんで？どうして？をもっと聞いてあげましょう</t>
    </r>
    <r>
      <rPr>
        <rFont val="Arial"/>
        <color theme="1"/>
      </rPr>
      <t xml:space="preserve">
・日々の「業務」ではなくタスク、とかっていう表現にしましょう
・</t>
    </r>
    <r>
      <rPr>
        <rFont val="Arial"/>
        <b/>
        <color theme="1"/>
      </rPr>
      <t>アクションシートの提出時間</t>
    </r>
    <r>
      <rPr>
        <rFont val="Arial"/>
        <color theme="1"/>
      </rPr>
      <t xml:space="preserve">は、ちょっと頑張って出せるぐらいの時間設定にして意識的に「やらないと」という気持ちにさせましょう
</t>
    </r>
    <r>
      <rPr>
        <rFont val="Arial"/>
        <b/>
        <color theme="1"/>
      </rPr>
      <t>・やり切りましょう、という勢いがちょっと足りないかも
→https://www.notion.so/12-29-_3-4c62b28efa404513bb4d24648bdf43a0?pvs=4　これ見てみてください！</t>
    </r>
    <r>
      <rPr>
        <rFont val="Arial"/>
        <color theme="1"/>
      </rPr>
      <t xml:space="preserve">
応援しますね〜ではなく、「やり切らせます！」がMGとしてのスタンスです！
どこが引き金になったかはわからないですが
隙を作らない、というのが初回セッションでは結構大事かもと思いました！</t>
    </r>
  </si>
  <si>
    <r>
      <rPr>
        <rFont val="Arial"/>
        <color theme="1"/>
      </rPr>
      <t xml:space="preserve">・ゆうのさんと目標設定を再度行う
この時、なんで？を5回以上繰り返してもらって表面的な目標設定ではなく、きちんと心の底から思っている理想をヒアリングする
・アクションシートの提出時間を、朝と夜、必ず行うよう再度設定する
・現状、決めたことが全く進められていない現状を伝えて改善させる
</t>
    </r>
    <r>
      <rPr>
        <rFont val="Arial"/>
        <b/>
        <color theme="1"/>
      </rPr>
      <t>・将来どうなりたいかは事前情報で聞いていると思うので
事前情報と照らし合わせて進めていくのがおすすめ（ゆり）（既読）
・目標設定に対して「なんで？」を3回ほど聞いてみても良いと思います。
深掘りのため（ゆり）（既読）
・応援についてはやり切らせた上での応援。先に応援ではない！（ゆり）（既読）</t>
    </r>
  </si>
  <si>
    <t>2025/1/6にセッションがあるのでその後チェック</t>
  </si>
  <si>
    <t>https://www.notion.so/d301c23b9c184206a85c5b20793208aa?pvs=4#3389412ad90340bcb29d838f778376d5</t>
  </si>
  <si>
    <t>アクションシートの提出は必ず！最低5分何かする、というのを自分の頭で考えさせた方がいいかも。何ができそうでしょうか？→毎日、1分はSnsClubやります、という形で納得させたりするのではなく、自分の口で言わせましょう。
生徒に発信の方向性について聞かれていたけれど、毎日どうしたら続けられるか？の話に置き換わっていた気がします。
また、生徒が最終、悩んでいらっしゃったのが自分の発信の方向性だったのであれば、自己分析でアカウント設計に役立つラジオをピックアップして教えてあげるようにしましょう！</t>
  </si>
  <si>
    <t>https://www.notion.so/E-8f23d32f1f464421991d9ed8f6f8752d?pvs=4#e7425121251244e996cca150ca162ac0</t>
  </si>
  <si>
    <t>若干　アカウントの方向性については、コンサルチックに話をしていた印象を感じました。
誰にでも100%の気持ちで応援するわけじゃない、やる気がない生徒は知りませんよ、というようなスタンスに聞こえてしまったので、「常に応援されるような人間になってください」というメッセージだと思いますが、「応援するのを人は選びます、というのは言わない方がいい。</t>
  </si>
  <si>
    <t>https://www.notion.so/E-8f23d32f1f464421991d9ed8f6f8752d?pvs=4#e049246297e046e8b417ab501be4742d</t>
  </si>
  <si>
    <t>一緒に生徒の1万人をワクワク楽しみにしているのを感じるのがとってもいい！フォロワーを獲得して、その後も手を止めないでやっていく気持ちにさせるのはよい！
オフ会の日程について一緒に確認している
10回目で、初回の顔合わせと比べると相手の心の開き具合が違う感じがする！
生徒が話したいインスタのトピックスを持っているヒロトさんの引き出しの多さ素晴らしい
同棲経験×発信　という経験からナレッジ共有できている
楽天ルームやアフィリエイトをやっているものの進捗もきちんとチェックできていて、生徒が「聞いてほしい」というトピックスを引き出すのがうまい
目標設定で、何投稿をするのか決める時、1週間で4投稿だった、から5投稿にしたいですね、と
小さなマイルストーンを少しずつ設定していて素晴らしい
物販の仕事に関する話題は、本人が初回セッションの時からずっと話している「稼ぐ」ことなので、モチベーションを維持できているのがいい
仕事の選び方は、経験をしている人から直接聞ける有益情報になるのでgood</t>
  </si>
  <si>
    <t>ヒロトさんの会話のトピックスの持ってきかたとてもよいです。参考にしてほしいです
MGが知っておいた方がいい情報をMGにヒアリングする→共有する、がいいかも</t>
  </si>
  <si>
    <t>https://www.notion.so/E-8f23d32f1f464421991d9ed8f6f8752d?pvs=4#0242275528444a96895feeb11a565490</t>
  </si>
  <si>
    <t>・投稿の方向性が決まったなど、グループチャットを確認していてgood
はるきさんの課題：
・アクションシートの記入が苦手、アクションシートの記入が進まなかった
アクションシートやアウトプットする重要性についてはきちんと伝えられている気がするが、なぜアウトプット進まなかったのか？</t>
  </si>
  <si>
    <t>会話が盛り上がったり、有益と感じる・モチベーションを上げさせるような会話内容がメインだったが、行動目標を決めずに経過観察や雑談で終わってしまったので、必ず毎回具体的に何をするのか決めましょう</t>
  </si>
  <si>
    <t>エクセルの基本操作方法を解説するエクセル作った方がいい？</t>
  </si>
  <si>
    <t>https://www.notion.so/E-8f23d32f1f464421991d9ed8f6f8752d?pvs=4#843be4afa99e419e84a31b302a718c77</t>
  </si>
  <si>
    <t>台本の作成方法で、相手がスムーズに進んでいる様子をチェックしているという感覚。日常的に相手のことを気にかけけているというのがつたわる会話の持ち出しは素晴らしい
喋りすぎは良くないかもしれないけれど、
ヒロトさんよく喋る！自分の言葉で喋れるのが相手も自分の思いを話そうと思うきっかけを作っていると感じる
この回くらいから、はるきさんが結構心を開いてくれている感じがする
クラスの様子もチェックしている
クラスの人と、はるきさんを比べてどうだ、というようなジャッジメントをしていないのがgood
進捗確認が細かくていい
・カバーって決まってます？
オフ会での講師の使い方について、自分が知っていることをシェアしよう精神がある</t>
  </si>
  <si>
    <t xml:space="preserve">グループの様子について、会話のネタになるものを用意する
・会話はできてるか
・質問はできているか
・クラスの動きはどうか？
</t>
  </si>
  <si>
    <t>https://www.notion.so/d-8d2da91b7a224ca08b5d234d9cffea00?pvs=4#111f3b0fba8581c5a976e7259afef973</t>
  </si>
  <si>
    <t>僕への期待についてもきちんと聞けていて素晴らしい
・自分・講師・運営が知ることで、アウトプットの内容をチェックできるからアクションシートに残すといいよ！のレコメンドgood
.アウトプットを意識してきくと、よりちゃんと聞いて自分に身につく、の訴求good</t>
  </si>
  <si>
    <t>・最終的にどのような目標を掲げるのか、その場できちんと言語化して、「MGと生徒の約束」をしていきましょう！
・頑張りましょうね、の後に「やり切りましょう」、のワンプッシュができると、記憶に残りやすくなると思うのでなおよしだったと思います</t>
  </si>
  <si>
    <t>https://www.notion.so/040fe5182c424749a3f5ab72f7355b0d?v=cdf35ac669b54ad0bf2ec34485e7244f&amp;pvs=4</t>
  </si>
  <si>
    <t>話すペース⚪︎
半年後の目標を最初に聞くときに、具体を想像できていない状態時の人に目標を設定させるのは難しい。だから、数字というよりは理想像を聞き出すところからスタートするとgood
・フォロワーが1万、という状態をもっと言語化したい
　・今日から1ヶ月後にはどうなっていたい？？：
・自分の成功体験→5ヶ月間、フォロワーが40人だった、という話は生徒にとってやはりモチベーションになるのでとてもいい
・コミットを選んだ理由は？：サボりそうだから
→やらないならやらないで誰かに迷惑がかからない、というものは続かない性格　→MGをつけている
・コミットプランの説明の仕方めっちゃ上手（ロープレの時より上手になってますね!!）</t>
  </si>
  <si>
    <t>初回のタイミングで、どんな目標を立てているのかをもう少しみんなの事例を聞いて引き出しを増やすといい！
数字の目標だけだと、自分が何のために頑張っているのかを忘れてしまうので、きちんと数字+理想像について語らせてほしいです！</t>
  </si>
  <si>
    <t>トークスクリプトを作るべきか？
講師1on1が始まるので、もっと講師の発言力を利用していきたい
営業に共有する？：コミットプランの選択理由
やらないならやらないで誰かに迷惑がかからない、というものは続かない性格　→MGをつけている
具体的な過去体験：ダイエットで、友達が食事管理をしてくれることがあった</t>
  </si>
  <si>
    <t>https://file.notion.so/f/f/89e6f4ed-ae9b-4395-871a-0c505f895ff0/62e86be7-ef1c-4064-92c8-1f69343c5599/241218%E3%81%93%E3%82%82%E3%82%8A%E3%81%BF%E3%81%A1%E3%81%93%E3%81%95%E3%82%93.m4a?table=block&amp;id=8c2b3fef-6855-42e0-899a-9cecbfc43b00&amp;spaceId=89e6f4ed-ae9b-4395-871a-0c505f895ff0&amp;expirationTimestamp=1735516800000&amp;signature=G8GPptZB6XgWP4FC7x-kRJseLzfhvjCI_JACEvnPaS0&amp;downloadName=241218%E3%81%93%E3%82%82%E3%82%8A%E3%81%BF%E3%81%A1%E3%81%93%E3%81%95%E3%82%93.m4a</t>
  </si>
  <si>
    <t>・話出しの時に、アジェンダで全体の流れを紹介してから話し出すのが聞きやすいのでgood
・47分00秒あたり：投稿を作る悩みになったときに、時間の問題があるなという生徒の発言に対し、「最初は簡単ではない・最初は時間が誰でもかかる・逆にこの半年間、倒れない程度に頑張り切ったら自分の可能性が広がる」という話を伝えていてよい
・わんちゃんとずっと一緒にいるためにも、インスタで結果出していきましょう、の話の切り替え方よい
・時間を作ってねじ込んでください！がめっちゃいい</t>
  </si>
  <si>
    <t>・やりたいことは聞けていても、「どうなりたいか」をもう少しヒアリングできるといいかも!!!
・みんなに寝ているのか？と心配されるぐらい、どこで時間を作ればいいのかがわからない、と言っていた時に、可処分時間をヒアリング→隙間時間を一緒に探しましょう
・数字をやり切りましょう、の言葉を最低でも5回ぐらい、セッション中に出してほしい!!</t>
  </si>
  <si>
    <t>数字をやり切りましょう、の言葉を最低でも5回ぐらい、セッション中に出してほしい!!
言うだけで意識は変わるし、言わないと忘れてしまいます。伝え続けることが大事！</t>
  </si>
  <si>
    <t>https://www.notion.so/E-da1c3a3c12ac4fed8eedeb5cdba4e3af?pvs=4#000d3efd995c46d8823dc6c5d3e30e9b</t>
  </si>
  <si>
    <t>・アクションをするかで違う、というのが習慣になることを伝えていてgood
・生徒から「確かに！」の言葉が出てくる提案ナイスです</t>
  </si>
  <si>
    <r>
      <rPr>
        <rFont val="Arial"/>
        <b/>
        <color theme="1"/>
      </rPr>
      <t>アカウントについて雑談する、アイデアを一緒に出す、だけではなくていつからいつまでに何をするのかを一緒に考えるのがお仕事かなと！
アカウントについて話すのは講師です！</t>
    </r>
    <r>
      <rPr>
        <rFont val="Arial"/>
        <color theme="1"/>
      </rPr>
      <t xml:space="preserve">
雑談が終わった後は、今日の話を踏まえて、ロールモデルをいくつ、いつまでに見つけて方向性を固めてください、っていう感じで約束事・やることを示してあげてください
・眠気と戦いましょう、とか朝方に切り替えたい、と言っているのであれば、「そしたら明日から早く起きるために何時に起きますか？」何時間の睡眠が必要ですか？とか、具体的に生徒が考えられないから困っているわけなので、具体的に答えを一緒に探しましょう
毎日投稿できなさそう、という観点でのお話の際
第三者話法を使って、みんな忙しい中で本業の時間も削りながらやってますよ、と伝えて、意識が低いということを間接的に伝えましょう
</t>
    </r>
    <r>
      <rPr>
        <rFont val="Arial"/>
        <b/>
        <color theme="1"/>
      </rPr>
      <t>褒めてよいしょするだけが全てじゃないです！</t>
    </r>
    <r>
      <rPr>
        <rFont val="Arial"/>
        <color theme="1"/>
      </rPr>
      <t xml:space="preserve">
なぜ何かを始めるのを、「今日から」ではなく明日からなのか。目標立てるのを相手任せにしちゃいけないです、一緒に目標を立ててください
焦ることないです、は何を目的に伝えていますか？？個人としてスタートが遅れているのだとしたら、残り180日中、⚪︎日しかないので、という感じでコンサルの終わりの日を意識させて焦らせてください
</t>
    </r>
    <r>
      <rPr>
        <rFont val="Arial"/>
        <b/>
        <color theme="1"/>
      </rPr>
      <t>行動量
・その日に何をやるのか
　アクションの数値化
・何時間確保できたのか、その中で、何をやるのか
・何個、リールを、いつまでに作るのか</t>
    </r>
  </si>
  <si>
    <r>
      <rPr>
        <rFont val="Arial"/>
        <color theme="1"/>
      </rPr>
      <t xml:space="preserve">行動量
・その日に何をやるのか
　アクションの数値化
・何時間確保できたのか、その中で、何をやるのか
・何個、リールを、いつまでに作るのか
このこと以外に会話しない！ぐらいを目標に、コンサルしないようにする。コーチングをするようにする。
</t>
    </r>
    <r>
      <rPr>
        <rFont val="Arial"/>
        <b/>
        <color theme="1"/>
      </rPr>
      <t>・アカウントについてなど想像ができないから聞いておられることが多いです。具体的なアクションがわかるようにタスクを一緒に明確化するのがおすすめ（ゆり）（既読）
・あと何日しかない。つまり添削は◯回しか受けられません。と想像できる量でお伝えする。（ゆり）（既読）</t>
    </r>
  </si>
  <si>
    <t>https://file.notion.so/f/f/89e6f4ed-ae9b-4395-871a-0c505f895ff0/e7b5dc9a-525d-4cd2-a9e9-4fb6a3264286/241223%E3%81%97%E3%81%8B%E3%82%99%E3%81%82%E3%81%8B%E3%81%AD00.m4a?table=block&amp;id=15ff3b0f-ba85-810a-beb5-c4f8b5059f88&amp;spaceId=89e6f4ed-ae9b-4395-871a-0c505f895ff0&amp;expirationTimestamp=1735516800000&amp;signature=tqdtbWpLlEu5wtwIa1wLxHc619V3GcniaGtFyg2pMmc&amp;downloadName=241223%E3%81%97%E3%81%8B%E3%82%99%E3%81%82%E3%81%8B%E3%81%AD00.m4a</t>
  </si>
  <si>
    <t xml:space="preserve"> ・話出しの時に、アジェンダで全体の流れを紹介してから話し出すのが聞きやすいのでgood
・オフ会の参加メリット説明できている⚪︎
・アクションシートと日報の説明うまい</t>
  </si>
  <si>
    <t>・言い訳しない、は行動ではなく「気持ち」の問題なので、数字や実績として残る・目に見えてわかるものを目標にしたいですね！
言い訳しないで、投稿を毎日する
言い訳しないで、必ず120投稿やり切る、など
・茜さんが本当にどうなりたいのか、ヒアリングできましたか？？
目標を定めきれていないのであれば、次回までに考えさせましょう！目の前のタスクをこなさせるというよりは、目の前のことが未来のために必要なことなので当然にインプットしましょうね、って感じで行動させる方向に会話を持っていきましょう</t>
  </si>
  <si>
    <t>https://www.notion.so/130f3b0fba85814f8eafd68ce9232ed4?pvs=4</t>
  </si>
  <si>
    <r>
      <rPr>
        <rFont val="Arial"/>
        <color theme="1"/>
      </rPr>
      <t xml:space="preserve">アジェンダから伝えているの、聞きやすい！事前に営業から聞いていたアカウントの話をこちらからすることによって、事前に本人のことを聞いている、と伝わってgood
あやのさんの「すごい」は、本当に心からすごいって思っているのが伝わる相槌で、相手が喋りたくなる雰囲気作りができている
相手が結構具体的にやりたいことを語ってくれて、あやのさんはそれに対して「どうして」をつっこめていてGood
相手への興味の持ち方good　（感想を伝える・アカウントをやっていると聞いたらID教えてくださいとか）
SnsClubに入ってからの目標→具体的に「どうなりたい」を答えてもらえていてgood
相手がビジネスに詳しい場合、相手に合わせた専門用語を使えていた
一緒に頑張りましょう、と言えているのがgood（頑張ってね、という他人事メッセージじゃないところが「伴走感」を感じる）
</t>
    </r>
    <r>
      <rPr>
        <rFont val="Arial"/>
        <b/>
        <color rgb="FFFF0000"/>
      </rPr>
      <t xml:space="preserve">37分ごろ　セッションのキャンセルに関する説明上手！
</t>
    </r>
    <r>
      <rPr>
        <rFont val="Arial"/>
        <color theme="1"/>
      </rPr>
      <t xml:space="preserve">セッションの意味合いについての説明good
</t>
    </r>
  </si>
  <si>
    <r>
      <rPr>
        <rFont val="Arial"/>
        <color theme="1"/>
      </rPr>
      <t xml:space="preserve">導入の「すみません、今日はお忙しい中お時間いただきありがとうございます」の「すみません」は言わないようにしましょう
日報　→どういうものか、の説明はできているが、「何のために」行うのかの押しがちょっと弱かったかも！
Portalは講師が初回連絡でアナウンスしますー！（すでにこちらの周知タイミングについては把握済みですかね！）
</t>
    </r>
    <r>
      <rPr>
        <rFont val="Arial"/>
        <b/>
        <color theme="1"/>
      </rPr>
      <t xml:space="preserve">とにかく投稿数が必要です・量をこなすことが必要です、というモチベーションあげ、というか「士気を高めるトーク」がないからやっていきましょう！
</t>
    </r>
    <r>
      <rPr>
        <rFont val="Arial"/>
        <color theme="1"/>
      </rPr>
      <t>（最後の方に、毎日投稿をした人はのびたんです、という話を伝えてくれていましたが、「じゃあ、どれくらい頑張ればいいの？」が"毎日"だとやはりイメージが湧きにくいと感じました）</t>
    </r>
  </si>
  <si>
    <t>・ネガティブ発言はこちらからしないように意識しましょう！！（ゆり）（既読）</t>
  </si>
  <si>
    <t>https://www.notion.so/1-130f3b0fba85816d8888deb21785b75e?pvs=4#908ba82ec5994339bb6d89fc85945e5b</t>
  </si>
  <si>
    <t>学習進捗についての質問ではなく、「アカウント」についての話をしてしまっている。
相手がアカウントの知識をどれくらい深められていて、それを生かしてどれくらい投稿やインプットを進められるのかが重要。
アカウントの方向性を考えるのは講師の役割なので、
・いつまでに
・何を
・どれだけ
やるのかをきちんと決めましょう
38分あたり→アカウントの</t>
  </si>
  <si>
    <t>学習進捗がないからアカウントも動いていないと思うので
まずアカウントを作る前に何が必要か。確認してもらいましょう！（ゆり）</t>
  </si>
  <si>
    <t>https://www.notion.so/3-9b49bcbf954a4044b8f22aa1fa494132?pvs=4</t>
  </si>
  <si>
    <t>動画撮影〜編集までどれくらい時間がかかるのか→ルーティンをおすすめにしているのはgood</t>
  </si>
  <si>
    <t>https://www.notion.so/E-da1c3a3c12ac4fed8eedeb5cdba4e3af?pvs=4#b258e3b1b15145b28c9ea79853ce96c0</t>
  </si>
  <si>
    <t>継続しているところを褒めていてgood</t>
  </si>
  <si>
    <t>車1時間あったら耳活できませんかー？ラジオのアウトプットがめちゃくちゃ少ない！
目的毎回数字で決めましょう！2週間後に、何投稿する、という話ができるとよいです
日報の提出時間って3:00になっているのはなんででしたっけ？？出させることを目的にしてませんか？</t>
  </si>
  <si>
    <r>
      <rPr>
        <rFont val="Arial"/>
        <color theme="1"/>
      </rPr>
      <t xml:space="preserve">可処分時間を何時間確保するのか、約束してもらう
</t>
    </r>
    <r>
      <rPr>
        <rFont val="Arial"/>
        <b/>
        <color theme="1"/>
      </rPr>
      <t>2週間後に何投稿するか。講義に何をFBしてもらいたいか。を言語化してもらい、それを軸に決めていくのがおすすめです！（ゆり）</t>
    </r>
  </si>
  <si>
    <t>https://docs.google.com/forms/d/e/1FAIpQLSel14nwHsVEElIWgA97tLqZoqMrvFdEgVRiiLQk4sgbAdAXrQ/viewform?fbzx=-249888622466134076</t>
  </si>
  <si>
    <t>ストックよりも投稿したら投稿してしまったほうがモチベーション高まるというのを気がつけたのはgood
オフ会へ行くことをおすすめできていい！</t>
  </si>
  <si>
    <t>撮影で、再撮影が必要な理由をもっと一緒に反省して、対策を一緒に考えましょう
朝やったほうがいいかも・夜だと無限に時間があるような気持ちになる、と言うお話に対して
「飲みに行く時間をそもそも削らせる」と言う方向で話をできないか？
出しやすい時間に日報をやらせる、と言うのは本質的ではなくないですかね？？
意識的に、日報によって作業をやるスイッチにすると言う感じで、もっと日報に対して「向かわせるための言葉がけ」をしていきましょう</t>
  </si>
  <si>
    <r>
      <rPr>
        <rFont val="Arial"/>
        <b/>
        <color theme="1"/>
      </rPr>
      <t>朝夜それぞれ何時間作業できるか、自分から発言してもらい最低限でもそこは作業しましょう！など行動を促す工夫をしてみましょう！（ゆり</t>
    </r>
    <r>
      <rPr>
        <rFont val="Arial"/>
        <color theme="1"/>
      </rPr>
      <t>）</t>
    </r>
  </si>
  <si>
    <t>https://www.notion.so/E-da1c3a3c12ac4fed8eedeb5cdba4e3af?pvs=4#f6349457bf734ce8bac2035022cae88f</t>
  </si>
  <si>
    <r>
      <rPr>
        <rFont val="Arial"/>
        <color theme="1"/>
      </rPr>
      <t xml:space="preserve">投稿を作るときの悩みをただ単に話しているだけで目標設定がないので
雑談3割、目標に対しての話を7割を意識しましょう！
</t>
    </r>
    <r>
      <rPr>
        <rFont val="Arial"/>
        <b/>
        <color theme="1"/>
      </rPr>
      <t>忙しいと思うんで、は言わなくていいですー！</t>
    </r>
    <r>
      <rPr>
        <rFont val="Arial"/>
        <color theme="1"/>
      </rPr>
      <t xml:space="preserve">
　忙しい、と言う人ほど時間を作れていないだけの可能性あります。笑
夜作業の方がいい、と言うのであれば何時までやり切るのか？可処分時間を自分がどれだけ作り出せるかを意識させなくてはならないです。時間がある、と言うのが人にとって定義がバラバラなので、具体的に、「じゃあ何時なの？」をもっと厳しくヒアリングしましょう！
</t>
    </r>
    <r>
      <rPr>
        <rFont val="Arial"/>
        <b/>
        <color theme="1"/>
      </rPr>
      <t>ゆるっとしていてOK、という感じを許してしまっているから今、投稿を続けていないのではないでしょうか、、？</t>
    </r>
    <r>
      <rPr>
        <rFont val="Arial"/>
        <color theme="1"/>
      </rPr>
      <t xml:space="preserve">
やらなくても怒られない・けつ叩きされない、と言うのは生徒にとっては無意味です！セッションをするだけがコーチングではないです。やることではなく目標に向かわせることが仕事なので、きちんと生徒に流されず、結果に向き合わせてください！</t>
    </r>
  </si>
  <si>
    <t>生徒に「忙しい」を理由にしていい、と思わせない
忙しいというのはふわっとしているので
「寝不足」「仕事」「家事」など
何がどう忙しいのか言語化してもらう。
そうするとほぼなんとか調整できるものだとわかるので
今後どこを工夫していくか一緒に決められます！！（ゆり）</t>
  </si>
  <si>
    <t>https://www.notion.so/E-da1c3a3c12ac4fed8eedeb5cdba4e3af?pvs=4#2474ea69a8bc4126b76742d88768a0b5</t>
  </si>
  <si>
    <t>ノアさんに先にまとめて方向性について相談する内容を送っておきましょう、はOK!!</t>
  </si>
  <si>
    <t>取り戻さないと、と言うのが現状どんな状態で、今まではどんなふうに頑張れていて、と言うのがわからないから焦りがないんだと思いましたー！仕事のクレーム処理はそれはそれで切り替えさせましょう！仕事を理由に「やらない」を肯定するのはナンセンスです。
大丈夫ですよ、よくありますよ、わかります、これらの後にきちんと目標を立てさせる会話に持っていってください。
スキルが身につくと言うのは、何度も言っていると思いますが実際にゆうのさんがどれだけ投稿を作れたのか？を振り返っていないので、それは改善すべきかと思います。
投稿アイデアについては、生徒のリサーチ不足だと思いますのでそこを「自分で調べてみましょう」の方向に持っていかないといけないかなと思います。
眠くて寝てしまった、朝起きれなかった、が多い気がしています、、笑
気合い入れて改善しないと毎日の行動が変わらないので、人生なんて絶対に変わらないです！
隙間時間も、何時間確保するのか、明確に決めましょう</t>
  </si>
  <si>
    <t xml:space="preserve">仕事が忙しいというのは言い訳になっちゃいます、、
夜勤があっても、仕事が忙しくてシングルでも頑張っておられる方もいます。
└やらないことを決めてこの半年はSNSと向き合う時間を増やすと約束してみるのもおすすめです！（ゆり）
</t>
  </si>
  <si>
    <t>https://www.notion.so/E-da1c3a3c12ac4fed8eedeb5cdba4e3af?pvs=4#8fc5334948514b65b4039846a61acf59</t>
  </si>
  <si>
    <t>生徒がなかなか伸びないことに関して焦りや本業の兼ね合いでやれない理由を話していることに対して、最初の目標を出して、説得できている
インスタはそもそも時間がかかるもの、というのを伝えられていてgood</t>
  </si>
  <si>
    <t>https://www.notion.so/E-da1c3a3c12ac4fed8eedeb5cdba4e3af?pvs=4#9ae52356fac84b03a414977d43e7210b</t>
  </si>
  <si>
    <t>クラスの人が参加しなくなってきた　→これが不安要素になったり、他がやってないからいいや、っていうふうに生徒がとらえてしまわないか？を事前にケアする言葉かけが必要かなと！
例えば、始めたい人100人、始める人10人、続ける人1人、とかって言う世の中の確率論というか、有名な言葉があるんですが世の中の発信者の縮図です、とかを伝えて、周りに引っ張られないようにさせる言葉かけをお願いします
15分あたり：一緒にアカウントコンセプトを考えるのは講師の仕事なので
もっとインプットさせること、自分の力で考えるために必要な自己分析をさせるために誘導しましょう〜！コーチングはコンサルしちゃダメです！</t>
  </si>
  <si>
    <t>周りに引っ張られないため、やり切るためにコミットにしたと思うので
そこに引っ張られないようにやり切りましょう！と伝える（ゆり）
講師の仕事のぶぶんの質問をされた場合は一緒に質問を考えるなど、講師に聞きやすい環境を作るのがおすすめです。（ゆり）</t>
  </si>
  <si>
    <t xml:space="preserve">投稿を作る上でのハードル：
見た目が嫌→その中で、できそうなアカウントは何ですか？を聞けていてgood
</t>
  </si>
  <si>
    <t xml:space="preserve">　くりのプロになってからインスタが後回しになっている、っていうのはそもそも
・今やらないのに後からやると思いますか？
一向に、ゆうのさんの「やりたい」ということの会話が進んでいない。本業の集客、というのが最終ゴールで、そのためにフォロワーを増やさないといけないというのを毎回言っていて、毎回動けていない。
→じゃあ具体的に、この2週間で何しますか？
が必要。
リサーチしたのか？実際に投稿をやるための具体的な行動は何したのか？
焦っているのは行動をしていないから。
言語化した内容が、投稿をしないための言い訳だというのを相手に伝えないといけない。
何かを身に付けたい　→ゆうのさんは、何を身に付けますか？
自分で考えさせる時間を作らせましょう！
企画なら、あやのさんが知っている知識を伝えるのではなくて、相手に⚪こ、リサーチさせるとか。
姿なしで、やってみたいと聞いてみますか？→聞いて、講師と決めてきてください。それをいつまでにやりますか？って生徒に自分でやらせること。また、ノアさんに聞いてみますね、というのもお世話係ではないので自分でやらせること。
姿を出さずにどうやるか、というのは自分で考えて出るものではないのでロールモデルを探させるスケジュールを立ててください。今日明日ぐらいで聞いてみます→1月4日までに、とかって日付をきちんと切って、聞いていなければ催促することを伝えてください。
追い込んでないかなって思っていました　→やっていない人間には言わなくてOK。
日報再開できそうですか？→そもそも1日10分でもSnsClubのことを考えさせる、というスタンスで生徒さんと向き合いましょう。いつまでに投稿を作るのか、再開できたらと思います、ではなくって再開「してください」と言い切りましょう。
</t>
  </si>
  <si>
    <t>具体的なことが決まっていないとこちらもリマインドしにくいです。
企画・台本作成・投稿作成・撮影・添削など細分化して
期日を決めていくのがおすすめです。（ゆり）
自分で考える時間（黙って考える時間）を1分ほど作る
└ゆうのさん自身の気持ちが聞ける（ゆり）
日報は再開するのもではない。できていないことが問題
というぐらいのテンションで伝える。（ゆり）
└こっちが下からいく必要はないですーー！！！</t>
  </si>
  <si>
    <t>https://www.notion.so/2-4-aef9aa0bac924c1eb5cc7c198a609deb?pvs=4</t>
  </si>
  <si>
    <t xml:space="preserve">自己紹介の際、売却経験ありだがアカウント作成中→一緒に頑張ろう
出身地にゆかりがある　→共通点を探すのがいい
</t>
  </si>
  <si>
    <t>https://www.notion.so/C-4f2fdb58942d4be1b66b12e294a78cce?pvs=4#895c7de846c5477ebd21018de4f6f226</t>
  </si>
  <si>
    <t>5月、一ヶ月単位で振り返ってみて、どうでしたか？から冒頭スタート
撮影編集上手くできなかった・体調が戻らなかった→コンサル期間は残り2ヶ月。長期的な目標から逆算すると、8年後の目標からの逆算になるため、1年後の目標を立てましょう、と話をできていた
今の時点で「何もできていない・アカウントを作り直した」という背景からは、投稿数ができていないですね、ではなく「最初のセッションでご自身で言ってた、"料理の道に進む"ことに近づいてますね」と、できていることにフォーカスを当てたセッションになっていた
短期目標として、2ヶ月後・卒業までにやりたいことやどうなっていたいか？を聞くことで残りの2ヶ月を無駄にしたり諦めちゃいけないというのを伝えていた</t>
  </si>
  <si>
    <t>https://www.notion.so/4-26-52eed1c160d24a018b52f678ce98b297?pvs=4</t>
  </si>
  <si>
    <t>投稿の様子から、努力を感じる、というのを伝えている→頑張っている自分を見てくれているんだ、となってモチベーション上がると思う
料理系→知っているアカウントをシェアして、今迷っている冒頭部分の分析を一緒に考えている
動画、楽しみにしています、でエール送れていてgood</t>
  </si>
  <si>
    <t>最後、目標の投稿数についてもっと触れられていればよかったかなと、、！</t>
  </si>
  <si>
    <t>宮田友理、</t>
  </si>
  <si>
    <t>https://www.notion.so/C-bea817e079364bfca66194d09a437660?pvs=4#932d4ae447074280b1cfbb73f92c1f6e</t>
  </si>
  <si>
    <t>最初の自己紹介をSNS関連を中心にさらっとまとめていている
入会のきっかけと、目的をきちんと「どれくらい」と想像させていてる
みんなできないところからスタートだ、っていうのを伝えている
誰に伝えたいのか？を言語化させる必要があるのを会話のトピックスに出している
セッションについての説明OK
アクションシートの説明を、シートを見せながら伝えているのでイメージ湧きやすい。
インプットした内容のアウトプット場所がアクションシート、という説明をしている
「一緒にやっていけたらなと思います」一緒に、というワード使えていてOK
言う時は言わせてもらうので、びっくりしないでくださいね、はOK</t>
  </si>
  <si>
    <t>https://www.notion.so/C-bea817e079364bfca66194d09a437660?pvs=4#b119088f60df47a8b88b4ff52e437322</t>
  </si>
  <si>
    <t>週⚪︎投稿、と数字を意識させている
投稿作成の進め方・効率化の方法、進め方の中で具体的に工夫した点を伝えていたのは先輩のアドバイスとしてgood!!</t>
  </si>
  <si>
    <t>https://www.notion.so/kei-A-b515c503c3d34c819f31ec49ac36b6cb?pvs=4#16ce6a9f5a2d4d568d44d2c4f751fcc0</t>
  </si>
  <si>
    <t>最初めちゃくちゃしんどくて、そんな時にMGに支えられたから、自分も同じように生徒さんを支えたくてMG⇨good
予定の立てやすさ・休み、1日のスケジュールを先に確認できていてOK</t>
  </si>
  <si>
    <t>生徒にとっては、営業マンと会話する時間は「営業」ではなく「個別面談」なので、営業というと驚かれる方もいらっしゃるので気をつけましょう！（私も一瞬ぽろっといってしまったことがありますが、結構不審がられます。笑）
あまり生徒さんに話させてあげてないかも（説明の方が多いので仕方がないかもですが、「目標は収益化とかですか？」とか、答えの"例"を出すときにyes,noで答えさせる質問をしてしまっている。質問の投げかけ方一つで会話の広げ方を工夫できるかなと思いました）</t>
  </si>
  <si>
    <t>https://www.notion.so/kei-A-b515c503c3d34c819f31ec49ac36b6cb?pvs=4#257e77afa4544394a4a9e297a0d6eb76</t>
  </si>
  <si>
    <t>時間がかかる⇨具体的にどれくらいの時間？と聞けている
リマインド送ろうと思っていたのにしてもらってありがとうございます　⇨感謝の言葉をたくさん伝える場所を見つけられていていい
日頃のアウトプッとをどれくらい頑張れているのか、本人は比較対象がないので伝えられていていい
業種業態が違うけど、一緒な感じ　⇨共通点を探せていていい
何のためにアカウントをやりたいのか、再認識する・SNSでいくら収益を伸ばせたらいいのか？・インセンティブがあるなど、現実的な目標を立てさせる質問ができている。
1週間ちょっとあるから、そこまでに埋めるとか　⇨日程、やることを決められていてgood</t>
  </si>
  <si>
    <t>1回目あたりで、120投稿、毎日投稿をするってどれくらい大変だ、というのを伝えられた方がいい。そしてこのインプットの期間が、後から編集に追われている時に全くできなくなるほど大変、だからやりましょう（だから、できていて素晴らしい）というのを伝えて、投稿が始まった時の心が折れてしまうことの予防をしたい</t>
  </si>
  <si>
    <t>ゆか</t>
  </si>
  <si>
    <t>https://www.notion.so/b-641d9434223d419db98f1d496c3a679e?pvs=4#5223c2d713bd40849249d84d3b659198</t>
  </si>
  <si>
    <t>言い回しとかすごい上手で参考になったし、
熱いし
名言何個も飛び出しててメモった記憶ある。笑
あと1万人フォロワーいくのにどれくらいでいけると思いますか？っていう質問とか真似して、投稿前のタイミングの方とかにも使わせてもろてます🙏🏻🙏🏻</t>
  </si>
  <si>
    <t>ふうかさんがしゃべるターンめっちゃ多いなってこと</t>
  </si>
  <si>
    <t>https://www.notion.so/133f3b0fba8581bca12bd66eb1477e24?pvs=4</t>
  </si>
  <si>
    <t>（確認したいこと）そもそものアクションシートの使い方についての認識自体を修正してもらう。
書かせられていない理由は書かせ方を誤認識しているからだと思う。理由は、アクションシートの記入を、ひろとさんの担当生徒が全員「1ヶ月目」から書いている。
他のMGに関しても1ヶ月目から書いているが、0ヶ月目を書いていないのであれば、0ヶ月目は「0アクション（ポイント）」と表に記載してもらわなければならない。
MGへの説明不足が原因でアクションシートの導入が進んでいない。</t>
  </si>
  <si>
    <t>https://www.notion.so/D-1f63334f79fd4b9cb8071591a33aacbc?pvs=4#6b6f18a2b2394885b06f3bb5520489be</t>
  </si>
  <si>
    <t>日報の提出→時間を、絶対この時間に出さないといけないというのをちゃんと言い切りましょう。
また、言葉の定義を「自分がわかっているから相手も知っている」前提で話しているので、ひとつずつ説明しましょう。日報の提出意義を伝えてから日報の説明をしましょう。
日報をわざわざ生徒にDMで送らせるというのは必要ですか？自分で日報がきたタイミングで、スプシひらけば良くないですか？？
会話の中に、「そうですね、」や「うんうん」など、相槌の回数が少ない。これによって、聞いてくれている、と生徒が思う機会を潰している。
収益化、の具体的な目標を立ててないのが気になりました。私たちのやることを説明するだけで終わってしまっている初回セッションですね。。。コーチングをしていないな、という気がします。
インスタの用語がわからないです、というのをその場で教えるのではなく「自分で、〇月⚪︎日までに調べましょう」といって生徒を動かしましょう！</t>
  </si>
  <si>
    <t>https://www.notion.so/C-d51a3f6774fa46a8b6522fdabe087786?pvs=4#d106196dac754628bd5ba0c5b8ee1540</t>
  </si>
  <si>
    <t>20投稿もしていれば慣れます、の声がけはgood</t>
  </si>
  <si>
    <t>不安です、って言ったことにメモに夢中で相槌していないのが気になった
不安です、に対して不安の原因を突き止めて解決策を立てましょう
私もやっていなかったから毎日投稿しなくてもいいです、というのは甘えなので、自分がやっていなかった、という話は不要です。
投稿の方向性が変わった、その表面だけではなく「なぜ」わかったのか、何の意図があって、トークリールになったの一緒に考えた方がよかったのかと思います。納得いかない、とか「向いていない」と思う理由は何か？を追求すべき。
毎日投稿しましょうね、でそこから「いつまでに、何投稿しましょう」と伝えられていればgood。。。！</t>
  </si>
  <si>
    <t>https://www.notion.so/C-d51a3f6774fa46a8b6522fdabe087786?pvs=4#13635b150e8b448d9913eb39cca68563</t>
  </si>
  <si>
    <t>みよしさんが講師からのアドバイスで言われたことの本質は何だろう？を一緒に考えていて良かった</t>
  </si>
  <si>
    <t>https://www.notion.so/1-6_-_1-6f45653a38a748e58de7402af41e1e49?pvs=4</t>
  </si>
  <si>
    <t>しょっぱな、すぐに振り返りから入れていてよい
勉強できたと思います　→具体的に、どんなことができたと思いますか？と深掘り。
そこから、逆に、改善点はありますか？の両方を聞けていたので課題を引き出しやすいし、自分の口から話させることができているのでこちらから指摘をする、というよりは自覚させやすいのでよい
私もコーチングのメンバーに聞いてみて、こうやったらいいってアドバイスもらった→「他の人も言っているし、自分もやってみて、」という感じで、相手がすんなり"行動に移したい"と思えるコーチング
自分の実体験を話していて、具体的に自分がなぜその行動を移したのか、で転用しやすいアドバイスだったので良い
生徒さんが観た動画に対して「私も観てみよ〜」って言うの、生徒さんは「話して良かった！もっと伝えたい」と言う気持ちになれる相槌だと思いました
目標は、マネタイズですよね？何でマネタイズしたいですか？と、ちょっと知識をつけたタイミングの生徒さんに投げかける質問としてOK
何を売りたい？→買ったことない　→過去に買ったことありますか？の質問で具体的にできていていい
とにかく1万人を目指して、売れるとおもっていて、マネタイズうまくいっていない。だから、今からマネタイズ意識してね。ストーリーも上手くなる前に急に伸びてしまったから練習できなかった。だから、動画納品したり、再生回数でお金をもらう方がいい。って言う別の強みを生徒さんに伝えていたのがGood。逆算した方がいい、と言うのを身をもって伝えられているからいい。
初期設計、大事。結構難しいし修正が入る、と言うように凹みそうな部分を事前に口頭フォローできていていい！
グループの中の動きも見ているのが伝わる。早めに投稿作りたいですね、と言うのも「作れよ、」と言うよりは「やりたいですよね」の伝え方なのでマイルド！
自分が勉強になった。本当にそう。って伝え方がいい。自分と関係なさそうだけど勉強になる、→学習しなきゃ、と言う気持ちになる。
可処分時間を聞けていていい！</t>
  </si>
  <si>
    <t>https://www.notion.so/12-30-_1-13bf3b0fba858126b502e9d06549cfdd?pvs=4</t>
  </si>
  <si>
    <r>
      <rPr>
        <rFont val="Arial"/>
        <color theme="1"/>
      </rPr>
      <t>即、今、入会して2週間経ったけど思いや行動面いかが？⇨すぐに会話できていていい！
・時間に追われている：お父さんが入院
　⇨今は大丈夫ですか？と聞けていてgood（ここで共感したら自分がら話してくれている可能性が）
ラジオ：移動を活用して進めていますね　⇨そうですね、こんな感じで進めています、と自分から話してきてくれている。
初期設計シートの提出なども「やっていましたね」と伝えることで「管理されている、みられている」というのを意識させると同時に、生徒からしたら「みてもらえている」という安心感を感じられるのでは？：good!!!
1on1までは撮影もできないから、今はインプット、と伝えられていてOK
ロールモデルもチェック済みでgood！！
⚪日までにやっておきましょう、と伝えている
覚えておけない⇨メモ・保存をしておきましょう。いっぱいあった方が後で選びやすいから見ていきましょう
アウトプットできるかな　⇨してください、と念押ししててgood！！
「時間、確保できそうですか？</t>
    </r>
    <r>
      <rPr>
        <rFont val="Arial"/>
        <color rgb="FFFF0000"/>
      </rPr>
      <t>というか確保しないとなんですけど</t>
    </r>
    <r>
      <rPr>
        <rFont val="Arial"/>
        <color theme="1"/>
      </rPr>
      <t>」はgood
週報は提出していますか？していないです　⇨遅れてもいいので</t>
    </r>
    <r>
      <rPr>
        <rFont val="Arial"/>
        <color rgb="FFFF0000"/>
      </rPr>
      <t>出しましょう！</t>
    </r>
    <r>
      <rPr>
        <rFont val="Arial"/>
        <color theme="1"/>
      </rPr>
      <t>1週間を振り返るとタスクが明確になる。5分、10分でできると思うのでやりましょう。
日報はルーティンになっているか？⇨なっている。　けど、書き忘れている⇨催促すれば出てくるので安心しています、はOK
インスタを見る時間は作れていますか？：
次のセッションまでの目標を決めたいです。⇨good
不安なこと：時間を作れないこと・撮影の時間が取れないこと　⇨撮影の時間はどれくらい時間がかかると思いますか？と想像させていてgood
普通にやると時短だけど、最初はなんだかんだ撮影だけで3,4時間かかります。⇨また不安を煽っちゃってごめんなさいなんですけど、心づもりしておいた方がいいと思って、と話せいてgood
→編集：最初は5時間かかる。クラスの子は8時間かかると言っていました。どうにか細切れで自分の生活に組み込んでいく必要があります。と言えていてgood
結局、決めてから時間がかかりそうなのが心配、ということですが、「やると決めたらやる、というあなたの性格を信頼しています」と相手に伝えていてgood!!!→今は、味方がいっぱいいるので大丈夫です、と伝えられていてgood
講師との1on1についての説明もいい
事前にセッションの日を約束していたのはgood</t>
    </r>
  </si>
  <si>
    <r>
      <rPr>
        <rFont val="Arial"/>
        <color theme="1"/>
      </rPr>
      <t>今できることとして、最初の1ヶ月は初期設計、遅くても来月末には始まっている。どういうアカウントにしたいのか、いくつかピックアップするといいと思います　⇨と、言えているのはとてもgood！！ですが、</t>
    </r>
    <r>
      <rPr>
        <rFont val="Arial"/>
        <color rgb="FFFF0000"/>
      </rPr>
      <t xml:space="preserve">最後の語尾、「しましょう。」に言い換えましょう！
</t>
    </r>
    <r>
      <rPr>
        <rFont val="Arial"/>
        <color theme="1"/>
      </rPr>
      <t>アカウント、もう少し聞いていきましょう　⇨何個やるのか、を数字決めましょう！</t>
    </r>
  </si>
  <si>
    <t>https://www.notion.so/1-14-_2-25734188bff24228b71660943bf98e95?pvs=4</t>
  </si>
  <si>
    <r>
      <rPr>
        <rFont val="Arial"/>
        <color theme="1"/>
      </rPr>
      <t xml:space="preserve">今日は早速、初投稿おめでとうございます！から始まっていて素晴らしい！！
ミラーリングについて、ふうかさんが言ってました　→MGも講義を見ていてgood!!
修正の対応が早くてびっくりしました！！→good
有言実行で日報ちゃんとできている→ほめれていてgood
ピットソールと、ベルミスを売る、と意識させていてgood
学習ロードマップの進行表→見れているかちゃんと、学習ロードマップを確認しながら確認していてgood
今週中には、アカウントを作りましょう！など声がけできていていい
投稿数：このセッション以降なので、やりましょう、と生徒が思っている限界よりも上の目標設定できてgood
いつまでに、講師1on1をやりましょう、と日程を決めるのを先導できていてgood
毎日投稿やりましょう！⇨笑顔がなくなった、って笑ってあげていたのが良かった！毎日投稿、やっていきましょう、楽しみにしています！大丈夫です、と伝えているのがいい感じ！！
落ち込むことは落ち込みます。そうなります。うんうん、と傾聴できていていい！
</t>
    </r>
    <r>
      <rPr>
        <rFont val="Arial"/>
        <b/>
        <color rgb="FFFF0000"/>
      </rPr>
      <t xml:space="preserve">全体的に、数字をきちんと意識して詰められていた感じがある！どうしてそんな上手くできてるんですかーーーー？？
</t>
    </r>
    <r>
      <rPr>
        <rFont val="Arial"/>
        <b/>
        <color theme="1"/>
      </rPr>
      <t>⇨忙しい人。分単位で忙しい人だから、逆に数字で伝えるようにしてみた！！</t>
    </r>
  </si>
  <si>
    <t>https://www.notion.so/1-9-_1-15ff3b0fba85810b8250ed7e801f6d0d?pvs=4</t>
  </si>
  <si>
    <t>早速、1回目の講義で予想以上にリサーチしていて驚きました！：good
ストック作っても、1こ作った時にFBを受けて作ったものの修正の腰が重くなる、⇨ストックなくても毎日投稿はできるし、自転車操業みたいになりますが、みんなそうです、と伝えていてgood
素材のストック：土日にできると考えている
台本：先にストックしないとなと思っている　⇨スケジューリングの褒め方いい！
時間割決めて行ってもいいかなと思います、というのを生徒に言わせられていてgood
ストーリーの運用タイミングについての説明いい感じ（フォロワー1万人でストーリー初投稿で下手くそだとフォロワーもえってなる）
結局、動かないと講師も何もできないので。って伝えていてgood
アイコンの撮影はいつできますか？⇨確認できてOK。（明日も、一発でOKとは限らないというのを事前に伝えているのがOK）
全体的に、やることの確認、不安や迷いもその場で潰していってくれるようなセッションだったのでとてもよかったです！</t>
  </si>
  <si>
    <t>https://www.notion.so/1-23-_4-78d206d52649488ea92765c561a2f29c?pvs=4#185f3b0fba85817f928bcf652e0a69e6</t>
  </si>
  <si>
    <t>ストーリーの投稿を見ていないと気がつき、原因を確認。原因が「ストーリーの使い方がわからない」ということだとわかったため、その場でストーリーの仕様について説明していてgood
インプットができていないというのも確認。
次の2週間、引き続き毎日投稿、ストーリーは最低でも1つする、というのを伝えていてよい。
行動量が増えたというのをきちんと褒めている。
アウトプットのハードルを下げてもらえるように伝えていていい。</t>
  </si>
  <si>
    <t>https://www.notion.so/kei-A-b515c503c3d34c819f31ec49ac36b6cb?pvs=4#7ba6b097871042a8984801fd0594ea7a</t>
  </si>
  <si>
    <t>残りの講義も⚫︎回だから頑張りましょう</t>
  </si>
  <si>
    <t>プロフィールの作成や講師への質問を最後の宿題にしていましたが、
いつまでにけいさんに質問をするのかきちんと日付を切りましょう
最終、なん投稿をするのかをきちんと約束しましょう</t>
  </si>
  <si>
    <t>https://www.notion.so/1-24-_5-df7c0496d9cc42a88ffb8acd05258417?pvs=4#185f3b0fba8581c29316ca0c9e62cc99</t>
  </si>
  <si>
    <t>昨日すごいですね、編集2本して、添削提出して、って頑張りましたね！　から始まるのがいい
できないことに目が行きがちだけど、全然そんなことないです、と声をかけられていて素晴らしい！
最初からやり直した方がいいのか、相談を自分でお願いします　
〇〇の講義、聞いていますか？ときちんと確認できている⭕️</t>
  </si>
  <si>
    <t>2月の頭には投稿開始を目指してもらいたいなど思っている　→4ヶ月投稿できる期間があるから、120投稿ギリギリ目指せるかなというところ。　→明確にストック何本作るかはりょうさんと話し合っていると思う：生徒さんが「はい」って言っただけでやり切る感じがしなかったので、言い切らせたいですね！</t>
  </si>
  <si>
    <t>https://www.notion.so/H-e9118b5dfb1f457190e1445e8dd95a10?pvs=4#16a6e775cafc4e63b00dfa9b06669224</t>
  </si>
  <si>
    <t>ゆり　しらどうさきさん　11回目
ダラダラ見る時間つくる、分析は分析、と切り替えをすること→good提案
32分あたり
時間を作らせる方法上手
タスクを整理する時間を仕組み化するための戦略を一緒にかんがえている⚪︎
スピード勝負でとにかく出させる。完璧を目指させない姿勢⚪︎
体調管理の方法→休むことも仕事マインド。意識的に休むマインド⚪︎
寝ないと次の日に結局何もできない、そうならないために潔く寝よう、というのも大事</t>
  </si>
  <si>
    <t>https://www.notion.so/d301c23b9c184206a85c5b20793208aa?pvs=4#118f3b0fba8581d18fb1e59140051348</t>
  </si>
  <si>
    <t>後半で自分でやることを決めて進められたので、そうやって進めていきたい　⇨本人から言われらせていてよかった
インプットも、後々やっててよかったなと思うことが自分もあったのでやっていきましょう</t>
  </si>
  <si>
    <t>日付まで切っちゃうと割と焦りと現実味を帯びるので、日付まで切ってもらえると嬉しいです！</t>
  </si>
  <si>
    <t>https://www.notion.so/C-a2ae628e447b4043b3f089032fe04609?pvs=4#872fbe2b715e42d89828689c52fb7c35</t>
  </si>
  <si>
    <t>最初に自己紹介、アジェンダを伝えている
最初にSnsClubに自分が入会した経緯を伝えている
万垢を達成して、何かしら貢献できればと思ってMGになった、とMGになった背景を伝えられている
会社だけでなく、個人のアカウントもやっていきたい　→面白いですね、はgood
講師の方の様にコンサルはしていないんですけど、はOK
SNSを楽しんでいる、というのもOK
SNSを通してどうなっていきたい？：聞けていてgood
クライアントのやりたいことに対してインスタで学べることを伝えられている
→モチベ上げられるトークの例として使いたい
インスタ、煌びやかな世界だと思われだけど、めちゃくちゃしんどい。本当にしんどいです。と伝えている
ただ、やり続ける6ヶ月間にすると全然変わる。
１日の可処分時間のヒアリング→絶対に落とさないでください。本当に最初は平気で7時間くらい1投稿に時間がかかる。→伝えられていてok</t>
  </si>
  <si>
    <t>アカウントの運用した事例30件以上、などまではちょっと喋りすぎな気もするけどまあOK
というのも、専門用語が全くわからない生徒に対しての「ディレクター」とかっていうのは通じない場合があるため。
冒頭10分自己紹介になっているので自分の自己紹介は3分に収めましょう！
数字的な目標の話がほとんど出てこなかった。
また、ネクストアクションが不明瞭な終わり方だったので改善しましょう</t>
  </si>
  <si>
    <t>クライアントのやりたいことに対してインスタで学べることを伝えられている
→モチベ上げられるトークの例として使いたい</t>
  </si>
  <si>
    <t>https://www.notion.so/B-53dabe8f44d94a4cb15a265041355304?pvs=4#130a6ee3ee8145a5bcd0c71a2994f7e2</t>
  </si>
  <si>
    <t xml:space="preserve">最初に自己紹介、アジェンダを伝えている
最初にSnsClubに自分が入会した経緯を伝えている
万垢を達成して、何かしら貢献できればと思ってMGになった、とMGになった背景を伝えられている
</t>
  </si>
  <si>
    <t>具体的な目標設定をしましょう</t>
  </si>
  <si>
    <t>https://www.notion.so/_-d07d5f16a5634025baca49510ae35b5e?pvs=4</t>
  </si>
  <si>
    <t>笑顔いい！
インスタ学んだきっかけ、そこからの実績の伝え方いい！
毎日90投稿したときに何フォロワーだと思う？学んでいたものの自己流で、フォロワーは500にんだった失敗だんいい！
オフ会で、駒居さんに直接報告したくて本気で報告した！！！！！
この日を忘れない！
　→すてき
常に「絶対⚪人いきます！」と言い続けて言霊を信じて居たストーリー素敵
どんどんしゃべってください→⚪
あまり言われるとしんどくなっちゎうとか、過去の経験はどうですか？
褒めて伸ばして欲しいな、っていうことに対して褒めてもらえると嬉しい、ここに対して褒めます、はナイス✨
言わせていただく、というのを伝えていてGood
はるさんに相談してくださいgood
 現段階での不安なことは？→Good
時間の作り方、体力がもつかな？のところから仕事の時間やスケジュールを聞いて居てスムーズ！
→最初に自分でどうしても時間を確保できない部分を聞いていって、そこから時間の作り方を考えて居てGood
みささんの喋ってる声ってげんきでますね笑笑
ママー！の対処法
→悩みは尽きないと思うんですけど、のクッションいい！！
10分ちょうだいが効き目出てくる！
自分の体験談いい！
気合いを体験で伝えているのがいい！！
小分けで日中やりましょうとかの提案good
一緒に日報の出し方考えて居てGood
確固たる理由が必要。目標を決め切るのがよい！
マネタイズしたい理由の確認と決め切り方いい！
これを大事に思ってくださいのメッセージいい！
会話中、ずっとzoom画面が表示されて居たので、本当に見せたい画面を共有できているのか都度確認しましょう！
ダラダラしない、を具体にするのがいい
ダラダラはたとえばなんですか？
ダラダラテレビを見るとかですか？がGood
うちもテレビを手放しました、がいい！
時間を溶かさない！がGood!!
必要なものありますか？に対しても、講師としてのアドバイスにならずに答えられていていい！</t>
  </si>
  <si>
    <t>120投稿のカレンダーを作った時に通常セッションを行った日付を入力するだけで残りの在籍日数が算出されるスプシ作ったので
もし使うのであれば使って下さい！
https://docs.google.com/spreadsheets/d/11z3_yXujRSZrDKh5EX7dc_2lvqoDJIR-jWjHfuQl4sQ/edit?gid=741110211#gid=741110211&amp;range=B1</t>
  </si>
  <si>
    <t>https://www.notion.so/d-e49efe63452145ebaf42be56957eb326?p=c3408c03b00e4a48821c368ce3cf8985&amp;pm=s](https://www.notion.so/_-c3408c03b00e4a48821c368ce3cf8985?pvs=21)</t>
  </si>
  <si>
    <t>行動が明らかに変わったことに気がついて、相手に「どんな変化があったのか？」と相手に話してもらっていてgood!!
また、相手がその質問に対して思ったことに共感ポイントがあった時に、ちゃんとエピソードを伝えていたのがいい。
向き合っているときに常に笑顔なのがいい
拍手のジェスチャーいい！
時間捻出エピソードで盛り上がれるのが素晴らしい！
旦那さんにどう伝えるのかも一緒に考えましょう、というのをきちんとヒアリングしている
みささんのチャレンジポジティブな感じめっちゃいいですね！ママさん同士ということもあって息ぴったりです！あみりさんにお願いしてよかった！！</t>
  </si>
  <si>
    <t>https://www.notion.so/1-30-_3-9881ec2593424e9ebd4ac3c54eedd817?pvs=4</t>
  </si>
  <si>
    <t>目標投稿数25本、アクション数91ということで具体的に目標となる数字を意識させる会話をしてくださったのですね〜〜！！
生徒さんが投稿ができていないことに対しても「仕方なかったね」と流すのではなく、きちんと生徒に向き合っているのが想像できました〜！
普通に参考になるので音声欲しかったです！笑
また次もどうぞよろしくお願いいたします。</t>
  </si>
  <si>
    <t>こせき</t>
  </si>
  <si>
    <t>https://www.notion.so/C-4934cc32f16246bf9c17f61d608aced9?pvs=4#df2654e115ca41fe8443e23d7c1acce5</t>
  </si>
  <si>
    <t>スキルを習得中、アカウントを運用していないけれどみんなと同じで目標としているものを実現させるために仕事をしている、という自己紹介OK
自己紹介：3分で終わっている
頭の整理は一緒にやる
マンツーマンで、目標達成に向けて一緒に走る仲間です、はgood
自分で稼ぐ力を身につけたい　→壁に貼りましょう、はナイス提案
トータル、SnsClubにかける時間はどれくらいをイメージしていましたか？
└全部、って思ってました　→1,2時間を割くというより技術的に、成長を早くするために1日の詰め込める時間を見つけていきましょう
収入を得られる状態とは？
　市場に対して売れるものを見極める
　リール作る
。。。いろんなスキルが必要。だから、日々の努力が必要。　→より、言語化していく
インスタに行き着いた理由は何？
味方だからこそ、厳しいことを言うこともある
SnsClubの中で帰る場所にはなりたいですが、「頑張ったね」と言わせてほしい</t>
  </si>
  <si>
    <t>相手に喋らせる量が少ない気がする</t>
  </si>
  <si>
    <t>「自分はつまづきすぎだとかっていうことはないです。」
「それなりのクオリティのものが6時間で作れているのはすごい。また、6時間で1投稿は普通。」のフォローナイス。
教材についても、ちゃんとみれているのか聞けている。→どの教材をどのタイミングで閲覧すべきか把握しているのがいい。
自己アバターや、周りからどうみられたいのか？というのはどう思っているのか？ハートは使うのか？</t>
  </si>
  <si>
    <t>https://www.notion.so/E-f1946969b0c449b7be3560171afcdf8b?p=198f3b0fba8580cb9376c5aa0da6fca3&amp;pm=s</t>
  </si>
  <si>
    <r>
      <rPr>
        <rFont val="Arial"/>
        <color theme="1"/>
      </rPr>
      <t xml:space="preserve">振り返りで、不足している投稿数については相手からちゃんと言わせることができていた⚪
朝活の切り替えができたかともきちんと褒めていた⚪
企画の相談してて、悩んでいらっしゃっていることに気づいて質問を投げかけられているのがよい⚪
投稿が伸びたかどうかをきちんと確認してから褒めている⚪
ハナタマちゃんのキャラ設定の話を動画から学んだと伝えている。教材を活用したアドバイス⚪
メモ
</t>
    </r>
    <r>
      <rPr>
        <rFont val="Arial"/>
        <b/>
        <color theme="1"/>
      </rPr>
      <t>「講師を舐めるな」のラジオ、生徒は“伸びた時に”信じる。だからこそ、伸びる瞬間を味わうまでは行動をさせることが大事。</t>
    </r>
    <r>
      <rPr>
        <rFont val="Arial"/>
        <color theme="1"/>
      </rPr>
      <t xml:space="preserve">
ゆうなさんへ質問
企画における「大枠」ってどこら辺までのイメージ？？
</t>
    </r>
    <r>
      <rPr>
        <rFont val="Arial"/>
        <b/>
        <color rgb="FFFF0000"/>
      </rPr>
      <t>下記の伝え方good！！
「</t>
    </r>
    <r>
      <rPr>
        <rFont val="Arial"/>
        <color theme="1"/>
      </rPr>
      <t>ちょっと、厳しいことを言うのですが、例えばインスタを副業と考えたときに、本業とは別で、仕事をもう一つ持つって考えてもらいたいんですね。そう考えた時、軌道に乗るまでの今の下積みの時代に1日4時間は、台本作成や撮影編集など時間がかかると思うので、進まないと思うんですよね。あかねさんが細かい部分までこだわって作ってくださっているのを知っているので、シンプルに行動量が少ないなと感じました。もう少し
1日の流れを聞いてみて、インスタにあてる時間をもう少し増やす必要があると思いました。もちろんお子さんもいるので毎日とはいかないと思うのですが、8時間寝ているんですね。8時間は、結構寝ているなという印象でした。もちろん疲れていらっしゃるのもわかるのですが、睡眠時間が一番削れる。みなさんインスタが軌道に乗るまでは3時間、4時間睡眠でやっていたりするので、その辺りは覚悟が必要です。</t>
    </r>
    <r>
      <rPr>
        <rFont val="Arial"/>
        <b/>
        <color rgb="FFFF0000"/>
      </rPr>
      <t xml:space="preserve">」
</t>
    </r>
    <r>
      <rPr>
        <rFont val="Arial"/>
        <color theme="1"/>
      </rPr>
      <t xml:space="preserve">毎日見たくてフォローしたのに「なんだ、この人あげないじゃん」となってしまって外す人もいる。なので、頑張りましょう。ということで、何時に起きますか？　→4:00おき、と睡眠時間を変更させることができたのでgood
</t>
    </r>
  </si>
  <si>
    <t>https://www.notion.so/E-da1c3a3c12ac4fed8eedeb5cdba4e3af?pvs=4#0cafb39ed7824178bc50739321617f8b</t>
  </si>
  <si>
    <t>ロールモデルを一緒に探すというよりは、ロールモデルを探していないことに対する指摘ができていない
そもそもやりたいことが見つからないのって、やりたいものをとことん探しきれていないことが原因の可能性がある。→幾つ書き出しましたか？100個で足りないなら200こ探しましょう、の提案が必要</t>
  </si>
  <si>
    <t>忙しいですね、これからもっと時間が削られていくと思うのですが頑張りましょう⚪
生徒が聞いたラジオの内容にきちんと共感していて⚪
気付けているだけでも第一歩！という声かけも⚪
→時間の使い方はこれからしっかり計画立てていくので大丈夫⚪</t>
  </si>
  <si>
    <t>振り返りで、不足している投稿数については相手からちゃんと言わせることができていた
朝活の切り替えができたかともきちんと褒めていた
企画の相談してて、悩んでいらっしゃっていることに気づいて質問を投げかけられているのがよい
投稿が伸びたかどうかをきちんと確認してから褒めている⚪
ハナタマちゃんのキャラ設定の話を動画から学んだと伝えている。教材を活用したアドバイス⚪
メモ
「講師を舐めるな」のラジオ、生徒は“伸びた時に”信じる。だからこそ、伸びる瞬間を味わうまでは行動をさせることが大事。
ゆうなさんへ質問
企画における「大枠」ってどこら辺までのイメージ？？</t>
  </si>
  <si>
    <t>ゆみこさんと久美子さんとの決定的な違いは、ゴールだと思うんです。だからこそ、みてくれる人にどうみられたいのかを考えるのは、
ネタ以外のロールモデルを作ってもいいかも。のアドバイスナイス
投稿頻度は、講師からアドバイスがあったが、「どう思われますか？」の問いかけOK
いまの投稿数の遅れを、きちんと120投稿を前提で話せている
次のセッションの日を決めてから
逆算して投稿数とインプットするものを決めている</t>
  </si>
  <si>
    <t xml:space="preserve">最後まで、アカウントを続ける方向性について模索しようとする姿勢OK
</t>
  </si>
  <si>
    <t xml:space="preserve">振り返ってみて、どう成長したのかヒアリングする際に、相手にどの観点で、という話をした方が良かった。
</t>
  </si>
  <si>
    <t>基本的には、何も行動できていない生徒ほど「卒業後も、教材は見れるのか」とか「オフ会も参加できますよね」とかって言ってくる。なので、それが入会期間の序盤もしくは中旬で発言があったりするようであれば危険信号。離脱する可能性がある。
行動をしている人ほどこの半年間で教材を全部見尽くしているというようなニュアンスのことを初期段階で伝えられると良さそう。</t>
  </si>
  <si>
    <t>https://www.notion.so/2-25-_7-1a5f3b0fba85803d8980d6afbde0ba30</t>
  </si>
  <si>
    <t>まず、前回のセッションから投稿継続できていますね、から入れているのがいい。
そこから、「今どういう状況ですか」と相手に喋らせる質問を投げているのもいい
電車乗りながらでもできるようになったという、投稿数以外の部分についても褒められている
添削依頼の出し方も見て、投稿の早め方を模索している
投稿の作成手順の中でもショートカットで着るよう、手順をヒアリングしてアドバイスできている
ツールの操作に関するアドバイスが的確。時間がかかる部分を徹底的にスリムにするためのコーチングができている
次までのやることを数字できちんと整理して終わっている
最後の締めくくりに褒めて終わっている！</t>
  </si>
  <si>
    <t>https://www.notion.so/10-25-e6349082f05141819e25ef814bb108ed?pvs=4</t>
  </si>
  <si>
    <t>生徒が伸びた・伸びないに対して敏感な時期に、レシピは伸びやすいしジャンルごとに違うんだよ、というのを伝えられていて良かった
数字を達成しよう、の話をアクションシートベースで話せている</t>
  </si>
  <si>
    <t>作れた・作れていないのところは自分から話してもらえるように質問を投げかけるべき
最終的に目標を生徒に決めさせていないので、生徒の口から言わせるようにしたい</t>
  </si>
  <si>
    <t>https://www.notion.so/19df3b0fba8580ae81e3c0565b6672bb?pvs=4</t>
  </si>
  <si>
    <t>相手に話させることを意識できていてよかった
講師に対しての信頼感がMAXではないと言った時にオフ会に参加してみたり、発信者がそれぞれ違うゴールを目指しているというところをフォローしていたのがいい</t>
  </si>
  <si>
    <t>https://www.notion.so/_2-133f3b0fba8581afaaffff66024a638e?pvs=4</t>
  </si>
  <si>
    <t>オフ会どうでしたか？から始まってよかった
誓約書を途中から生徒に上手伝えられていてよかった
目標を120投稿で何投稿するのかを一緒に決めていくと言うのを伝えていてgood、そこから投稿が始まってから
毎回、次のセッションまでの投稿数の目標設定をすること。
石川さんですか？とコミットプランの生徒さんの存在を把握していて安心感を感じました</t>
  </si>
  <si>
    <t>アカウントが始まっていない状態で
・具体的な投稿開始日を決めていない
・具体的に何をいつまでに、どれだけやるのか約束していない</t>
  </si>
  <si>
    <t>https://www.notion.so/_3-01b208a68dff4c5aacabaed6b5fe1c1c?pvs=4</t>
  </si>
  <si>
    <t xml:space="preserve">アカウントの方向性について一緒に考える手伝いを一緒にしていてよかった！
</t>
  </si>
  <si>
    <t>ちょっとコンサルに近いことを言ってしまわないように気をつけましょう！</t>
  </si>
  <si>
    <t>なぜ投稿をして欲しいのかを、伝えている
軌道に乗るまでがしんどいというのを、経験者として語れているのがいい。
諦めたら終わりだよ、5万円稼ぐまでやめないと決めるのがいいと思う、と伝えたのはめちゃくちゃ良かった。残り1ヶ月でのマインドセットの部分ではぜひ他のMGに真似して欲しい
インスタは生き物なので常にインプットしましょう、の声がけいい
自走に向けての準備期間、というのを伝えていていい
自走できるか不安です、というのをきちんと言語化していてgood
興味のあるジャンルの部屋に入れる
急に投稿しなくなる生徒さんが発生する。回収するまでやってください。 やめたくなっても回収してから　→good
「このままだとフェードアウトしていってしまうのではないか」と
やってもゴールが見えないもののハードルが高い　→最初は誰でも大変だ、そのことをちゃんと熱量持って伝えられていてよい
諦めさせない、というのが言葉からは伝わるので声がけ的にはgood</t>
  </si>
  <si>
    <t>1本やる、というのをできない人間に「次までに何本」は通用しない。
なので、何日までに、1投稿するまでのプロセスとして何をするのか決めることが必要、
しんどい瞬間をもっと最初の段階で伝えておくことが効果的そう</t>
  </si>
  <si>
    <t xml:space="preserve">
このタイミングで、心が離れてしまったタイミングでもうほぼほぼ戻すのが難しい。だからこそ、このFBは5回目のところで話せていれば良かった。</t>
  </si>
  <si>
    <t>https://www.notion.so/F-10b62de8b68741299406e4152569f7b7?pvs=4#11723cba8cb04b48a73329505e2724f4</t>
  </si>
  <si>
    <t>メンタルだけでは続かないというのを指摘していて素晴らしい。
投稿が1つもできていないタイミングで仕組みを作れていないことに対して一緒に解決方法を決めているのがいい。
実家に行っている間にも、継続的にやるというのはNGですというのは良い！
ノアさんがFBをしていないということを理由にする以外に「投稿ができない」というのはやめましょう、をきちんと伝えている
どうしたら頑張れる性格か？も質問としてはgood</t>
  </si>
  <si>
    <t>行動の内容と期限に対しての約束をしていないのが気になった。
忙しいと思うので、見れる時でいいです　というのをMGが伝えるメリットは何かあるか？甘えてもいいよ、という許可を出してしまっているように聞こえた。
塩梅が難しいが、「やらなくても大丈夫です」というのを無意識に言ってしまわないよう意識することが大切。</t>
  </si>
  <si>
    <t>小針あやの</t>
  </si>
  <si>
    <t>https://www.notion.so/197f3b0fba8580d4a54bec4a070a9299?pvs=4#19cf3b0fba8580d6ae37d2e607335306</t>
  </si>
  <si>
    <t>うらまえつばさ</t>
  </si>
  <si>
    <t>笑顔で話しているんだろうな、というのが想像できるリアクションの取り方がいい
一度話を聞いた後に要約して伝え直しているのが上手</t>
  </si>
  <si>
    <t>フィラーが多い：あ、はぁい・はぁい・自分が話し終わった時に自分で「うんうん」と言ってしまう
語尾が伸びてしまうのはちょっと直したほうがいいかもしれない。。。！落ち着き感がなかったり、カジュアルすぎる印象を与えてしまうイメージなので、癖だと思いますが直したほうが今後プラスになりそう。
最初のコーチングの説明が長い。相手がコーチングついて知っていると言っているので、端的に講師とマネージャーの業務内容の違いを伝えればOKかなと思いました！冗長だと聞き飽きてしまう気がする
あやのさんの自己紹介がめちゃくちゃ長い。自分の入会背景〜1万人は1分で話してください。
ちなみに、生徒さんは駒居さんのクラスがあったこととか、駒居さんが元々講師だったこと、そもそも駒居さんが何者なのかすら知らない方もいらっしゃる。それを踏まえて会話をするべき。駒居さんというワードをあたかもあなたも知っているでしょ、という前提で話してはいけない。専門用語だと思って使ってください。
大事なのはアカウントの運用背景より、なぜコーチングをしているのかが大事。
つばささんの話をあまり聞けていない感じがする。
一般的にどうです、という話が中心のため
添削をあやのさんに出していいのか？　→一本化したほうがいい、ではなくてコーチング担当者は添削を行わないというのをはっきり伝えてください。
1:11:00あたり「動画を作ってガンガン作って大丈夫」　→添削なしでも大丈夫と受け取ってしまっていて、
ざきさんから後日、「生徒が勝手に投稿を始めてしまっている」と相談いただいた。
あくまで、最初は方向性をすり合わせる期間もあるので、添削を貰い続けた先に「一発おっけーがでたら」投稿の添削を待つ必要はない、などと伝えるべき。投稿の方針は、あくまで講師に一任しているはずなので気をつけましょう</t>
  </si>
  <si>
    <t>駒居康樹</t>
  </si>
  <si>
    <t>https://www.notion.so/3-6-_2-1aef3b0fba85809c97e4f1b17527171f?pvs=4</t>
  </si>
  <si>
    <t>手が止まって動画の数を出せないことがいちばんの問題：→だからやっていきましょう、はgood
講師の指導を待っているとなかなか出せないので、全部を反映させるというよりはスピード感を意識してやっていきましょう
1投稿目1500再生はすごい　：褒め方としてもgood
時間内で終わる範囲で出してみるのがいいのでは？
トークリール：過去のやつをもう一回出したらもっとうまい動画ができる！100日企画だったら無理だけど使い回しはできる
12投稿だったら、14投稿を目指してほしい。毎日投稿した方が楽！まあいっかが生まれると、12投稿目標だったのに5投稿になったり、ってなってしまう。
僕、フォローして通知オンにしておきます。投稿していなかったら鬼の駒居がでます　good</t>
  </si>
  <si>
    <t xml:space="preserve">テロップの入れ方などを指導するのはコーチングではないかと思います、、、
台本にかける時間を話しているときに話遮って「わかりました」と話を切ろうとしていたのはあまり良くない
もし時間が足りなければ、投稿までの時間を半分にする！：動画の長さを30秒にする！
→これの方法でもいいかを講師と方向性すり合わせていってください、など、直接的に投稿の方針を指示するのはNG
</t>
  </si>
  <si>
    <t>https://www.notion.so/_3-ff2315da96604297b9789d7765d43daa?pvs=4</t>
  </si>
  <si>
    <t>https://www.notion.so/02-24-_8-c6b676483afe4b3b9af877179483223b?pvs=4</t>
  </si>
  <si>
    <t>https://www.notion.so/E-da1c3a3c12ac4fed8eedeb5cdba4e3af?pvs=4#755a7a65e21440cab35a7603697d221a</t>
  </si>
  <si>
    <t># コーチングセッション評価レポート
## セッション基本情報
- **セッション番号**: 10回目
- **参加者**: 話者1（コーチ）、にしむらゆうの（クライアント）
- **主要テーマ**: 動画制作のスケジュール設定と台本の最適化
---
## 全体評価: 2.5/5
このセッションは表面的には協力的で前向きな対話が行われていますが、クライアントの現実的な遂行能力と設定された目標のギャップ、そして根本的な行動阻害要因への対処が不足しています。結果として、このセッション後にクライアントは投稿を全く行わず、最終講義にも出席しなかったという事実から、コーチングの効果が限定的だったことが伺えます。
---
## 詳細評価
### 1. 関係性構築: 3.5/5
**優れていた点:**
- 友好的で温かい対話の雰囲気を作り出している
- クライアントの健康状態（風邪）に気遣いを示している
**改善点:**
- 表面的な共感にとどまり、クライアントの行動阻害要因に深く踏み込めていない
- 「〜できそうですね」という肯定的な同意が多すぎて、現実的な課題に向き合う機会を逃している
### 2. 目標設定とフォローアップ: 2/5
**優れていた点:**
- 具体的な日程と数値目標（2月23日までに10本の動画）を設定している
- 詳細なスケジュールを文書化して共有している
**改善点:**
- クライアントの過去の実績と比較して、目標が現実的かどうかの検証が不足
- 「2週間で4本」という目標が、過去のペース（2週間で3本の台本のみ）と比較して急激に高すぎる
- 目標達成の障壁となる要因（時間管理、健康状態、仕事の忙しさ）に対する対策が具体化されていない
### 3. コーチングスキル: 2.5/5
**優れていた点:**
- 台本の分割など、具体的な改善提案をしている
- フリー素材の活用など、作業効率化のためのリソースを提供している
**改善点:**
- クライアントの「できる」という言葉を鵜呑みにし、過去の行動パターンとの不一致を指摘していない
- 質問よりも提案・指示が多く、クライアント自身の内発的動機を引き出せていない
- 「できますか？」と聞いた後に、クライアントの「はい」という回答に対して、本当に可能かどうかの検証が不足
### 4. 成長支援: 2/5
**優れていた点:**
- 行動することがモチベーションを生むという重要な原則を説明している
- 台本の分割など、クライアントのスキルに合った改善策を提案している
**改善点:**
- 根本的な行動阻害要因（時間管理の問題、優先順位付けの課題など）に対する深い探求が不足
- クライアントの「風邪をひいた」という言葉を単なる状況報告として受け止め、そのような状況でも前進するための具体的な対策を提供していない
- スケジュールの緻密さに比べて、実際の行動変容を促す要素が弱い
### 5. セッション構造: 3/5
**優れていた点:**
- 進捗確認から始まり、具体的な計画策定で終わるという明確な構造がある
- 次回セッションの日程設定で締めくくっている
**改善点:**
- 過去の進捗に対する深い振り返りと分析が不足している
- 計画策定に多くの時間を割く一方で、計画実行の障壁に対する議論が少ない
- セッションの後半で話が散漫になっている箇所がある
### 6. 生徒の自律性とオーナーシップ: 2/5
**優れていた点:**
- 台本の分割案など、一部の決定はクライアント自身に委ねている
- クライアントのアイデアを尊重する姿勢が見られる
**改善点:**
- クライアントの「できる」という言葉を簡単に受け入れすぎている
- 過去の行動パターン（約束を果たせていない）に対する振り返りが不足しており、同じパターンの繰り返しを防ぐ工夫がない
- 責任感を持って行動するための内的動機付けを引き出せていない
### 7. 結果と成果: 2/5
**優れていた点:**
- スケジュールが具体的に文書化された
- 台本分割という具体的な改善策が決定された
**改善点:**
- 事後の結果（投稿ゼロ、最終講義欠席）から判断して、セッションの実質的な効果が不十分
- 目標が達成できなかった場合の対応策や中間確認の仕組みが設定されていない
- クライアントの「やる気になってきた」という言葉と実際の行動のギャップに対する認識が不足
---
## コーチングの落ち度と改善提案
### 主な落ち度
1. **現実的な能力評価の不足**:
   - 過去の実績（2週間で台本3つのみ）と比較して、2週間で動画4本という目標は明らかに高すぎる
   - クライアントの「できる」という言葉を検証なく受け入れている
2. **根本的な行動阻害要因への対処不足**:
   - 風邪、仕事の忙しさなど、表面的な障壁への対応はあるが、なぜ継続的に行動に移せないのかという根本原因の探求が不足
   - 時間管理の問題や優先順位付けの課題に深く踏み込めていない
3. **責任感とコミットメントの強化不足**:
   - 過去の約束不履行パターンに対する振り返りと対策が不足
   - 「できそう」「やります」という言葉の信頼性を高めるための仕組みがない
4. **過剰な肯定と同意**:
   - クライアントの言葉に対して「そうですね」「できそうですね」という肯定が多すぎて、現実的な課題に向き合う機会を逃している
   - クライアントの現状に対する健全な疑問や挑戦的な質問が不足
5. **中間確認と調整の仕組み不足**:
   - 計画が実行されない場合の対応策や中間確認の仕組みが設定されていない
   - 次回セッションまでの2週間の間に進捗確認の機会がない
### 改善提案
1. **現実的な目標設定**:
   - 過去の実績を基に、より現実的な目標を設定する（例：まずは1本の完成を目指し、成功体験を積む）
   - 「スモールステップ」の原則を適用し、達成可能な小さな目標から始める
2. **根本的な行動阻害要因の探求**:
   - 「なぜ継続的に行動に移せないのか」という根本原因を探る質問を増やす
   - 時間管理、優先順位付け、集中力など、具体的なスキル向上の方法を提案する
3. **責任感とコミットメントの強化**:
   - 過去の約束と実績を振り返り、パターンを認識させる
   - コミットメントを強化するための手法（公開宣言、アカウンタビリティパートナー、小さな報酬など）を導入する
4. **建設的な挑戦と質問**:
   - 「それは本当に可能だと思いますか？」「過去の経験から考えて、どんな障壁があるかもしれませんか？」など、より挑戦的な質問を取り入れる
   - 「できる」「やる」という言葉の裏にある現実を探る
5. **中間確認と調整の仕組み導入**:
   - セッション間の中間チェックポイントを設定する（例：1週間後にメッセージで進捗確認）
   - 計画が予定通り進まない場合の対応策をあらかじめ決めておく
6. **内発的動機付けの強化**:
   - 「なぜこれをやりたいのか」「完成したときどんな気持ちになりたいか」など、内発的動機を強化する質問を増やす
   - 小さな成功体験を積み重ねる重要性を強調する
---
## 総括
このセッションは表面的には協力的で前向きな対話が行われていますが、クライアントの実際の行動変容につながる深い探求や現実的な目標設定が不足していました。結果として、クライアントはこのセッション後に投稿を行わず、最終講義にも参加しなかったという事実は、コーチングの効果が限定的だったことを示しています。
コーチングの主な落ち度は、クライアントの現実的な能力評価の不足、根本的な行動阻害要因への対処不足、責任感とコミットメントの強化不足、過剰な肯定と同意、そして中間確認と調整の仕組み不足にあると考えられます。
今後のコーチングでは、クライアントの言葉を鵜呑みにせず、過去の行動パターンも考慮した現実的な目標設定、根本的な行動阻害要因の探求、責任感とコミットメントの強化、建設的な挑戦と質問、中間確認と調整の仕組み導入、そして内発的動機付けの強化が重要でしょう。特に、「言葉」と「行動」のギャップを認識し、そのギャップを埋めるための具体的な戦略が必要です。</t>
  </si>
  <si>
    <t>ちさと</t>
  </si>
  <si>
    <t>https://www.notion.so/3-20-_9-1bbf3b0fba85800bac48f3ac8af2e7b5?pvs=4</t>
  </si>
  <si>
    <t>・セッションの本題に入る前に、アイスブレイクの時間をとれていて、生徒さんがリラックスできているように感じた。こういうことを取り入れることで生徒さんとの距離感が縮まる一つだと思った。
・毎日投稿できていることを褒めている。褒めているだけでなく、１２０投稿カレンダーを共有して投稿ペースを生徒さんと一緒に共有できていた。
・提案したことに対し、生徒さんに「できますか？」と確認し、半強制的に行動をさせるような言い方ができている。インプット量が少ないことに対しても、生徒さんのフェーズに合った動画がラジオを選んでそれを共有したら、聞いてくれます？？と提案しつつ、行動させる！言葉がけがとても良かった。
・次回の目標設定で相手に決めさせつつ、それに+α追加して、それを「最低限これだけやりましょう」と言い切っていたところが良かった。</t>
  </si>
  <si>
    <t>・全体的によしさんが話している時間の方が多かった印象がある。</t>
  </si>
  <si>
    <t>よし</t>
  </si>
  <si>
    <t>https://www.notion.so/_-1abf3b0fba8580a7b072c34c8d5ef1c4?pvs=4</t>
  </si>
  <si>
    <t>・最初に褒めて相手の気分を良くして話を進められている
・提案の仕方が上手
・明確に自己成長につながる話をできている
・生徒さんよりあともう少し先にいる距離感を出せるとより良いと思う</t>
  </si>
  <si>
    <t>・生徒さんより、あともう少し先にいる距離感を出せるとより良いと思う</t>
  </si>
  <si>
    <t>みわこ</t>
  </si>
  <si>
    <t>https://www.notion.so/5f6422771ad04d888beaf27df2e1b58d?pvs=4#5aa182bc7f584e5eb50cb0f846c114bc</t>
  </si>
  <si>
    <t>さちよさんはご病気を持ってらっしゃるので、まず体調面を聞かれていて、気遣いを感じました。相槌がうんうんと聞いていますよ。というのが随所にあり、私も見習わなきゃと思いました。全体的にとても前向きな感じで明るい未来を想像させる様子もとっても生徒さんから見ても有意義でセッション後に頑張ろうと思えるような雰囲気作りが素敵だし、ダイエット、マラソン、がんのどこにフォロワーさんは共感なりいいなと思ってフォローしてくれているのかな？とか、さちよさんに考えるように仕向けている点も良いと思いました。マネタイズを意識していく中で別の悩みが出そう。というさちよさんからの言葉に「どんな？」と掘り下げているのも良い点だと思います</t>
  </si>
  <si>
    <t>前回のセッションから２週間をどう過ごして、何を意識してやってきたか？というような振り返りや、次の２セッションまでに何を目標にするか？という具体的な内容がなかった</t>
  </si>
  <si>
    <t>https://www.notion.so/d301c23b9c184206a85c5b20793208aa?pvs=4#3e386f2d67144957a3954f0cc97cd4e0</t>
  </si>
  <si>
    <t>ひろと</t>
  </si>
  <si>
    <t>https://www.notion.so/7-1a4f3b0fba8580a782b7ee9694c0243b?pvs=4</t>
  </si>
  <si>
    <t>やつ</t>
  </si>
  <si>
    <t>https://www.notion.so/2-14-_7-19af3b0fba858010806de34255480cf2?pvs=4</t>
  </si>
  <si>
    <t>この会、みんな、通常セッションの参考にしてほしい
セッション上手!!!笑</t>
  </si>
  <si>
    <t>あやの</t>
  </si>
  <si>
    <t>https://www.notion.so/2-28-_1-1a8f3b0fba8580efb4c6f4b39fc78428?pvs=4</t>
  </si>
  <si>
    <t>ゆうすけ</t>
  </si>
  <si>
    <t>https://www.notion.so/2-14-12-924d4e006ef64a379595cfac4ffb779b?pvs=4</t>
  </si>
  <si>
    <t>ゆうな</t>
  </si>
  <si>
    <t>https://www.notion.so/2-17-19af3b0fba858013bd48fe254131534f?pvs=4</t>
  </si>
  <si>
    <t>https://www.notion.so/2-19-_-1b0f3b0fba8580558fe9fc08984b270e?pvs=4</t>
  </si>
  <si>
    <t>https://www.notion.so/3-18-_2-1b0f3b0fba858020952dfebfa14192a6?pvs=4</t>
  </si>
  <si>
    <t>■深掘りする質問ができている
ユーモアを与えたい という生徒の発言に対して、　→決め事やアクションプランはありますか？の問いかけは、深掘りできていてGOOD
→次以降、自分もユーモアを出せているか注目してみてみます！えびさんにも伝えてください
　の声掛けgood
■困っていることのヒアリングの仕方
・困っていることはありますか？　ここで回答してもらって、さらに「今、課題や困っていることを全てクリアにしたいので、まだ他に困っていることはありますか？」と自分の意見やディスカッションを始める前にまずは課題の洗い出しのためにたくさん話してもらっていてgood
2つ答えてもらっても、「まだありますか？」をヒアリング。また、「時間通りに動けない」という課題間に対して、「具体的にどのような行動が時間守れていないと感じてますか？」
・わからない　で止めてしまっていることを、「それからどうしたいか」が大事。
わからないを解消するにはどうしたらいいのかを考えましょう。ゆかさんは、どうしたらうまくいくようになると思いますか？と考えてもらう時間を作っていてgood
・徹底的に見る、って言っても見ているはず。おそらく今、インスタに使っている時間の大半をリサーチ作業にかけている。これはゆかさん誰よりもできていると思いうんです。その上で、どうしたらいいか考えてみましょう！
　講師に聞く　→講師にどのように聞いてみますか？とそこからさらに考えさせているのでgood
　全部一旦我流で行ってみる
リサーチができていなくて、TTPができない　→できないと思っているところの原因を徹底的にヒアリング
質問を投げかけてから相手が話すことの方が多い🙆‍♂
自分の場合と置き換えて考えましょう！それなりに自分が経験したことをもとにアドバイスする経験ありましたよね？誰だって初心者です！わからなくて当たり前です！5投稿、10投稿そこらでFBいらなくなる人はないです！伸び代だと思いましょう！
→相手を勇気づける発言good
時間を守るためにはどうする？
自分は自分一人だと守れない。だから、秘書に頼ってスケジュールを入れてもらったりしている。ゆかさんに置き換えたときは、部活を作ってもいいと思います！
日報の形を変えるるていあん</t>
  </si>
  <si>
    <t xml:space="preserve">お掃除アカウントはバスずりやすい。なぜなら。。。などはコーチングメンバーが説明しようと思うと講師の発言範囲になってしまう。
バズっている定義について教えてしまうのもえびさんのやる仕事かなと。
バズっているの定義について：100万回再生です　も講師の粋だと思います
講師に聞きましょう、って促すのがいいのでは？
</t>
  </si>
  <si>
    <t>AI</t>
  </si>
  <si>
    <t>参加者: 講師と小関あゆみさん
内容: 進捗確認、方向性の転換、目標設定、インサイト分析の指導
全体評価: 4/5
このコーチングセッションは総合的に見て効果的に実施されています。特に目標設定の具体性と行動計画の立案、生徒の自律性を促す質問力において優れています。
詳細評価
1. 関係性構築: 5/5
講師は温かく支持的な姿勢を維持しながら、生徒との信頼関係を構築しています。
優れていた点:
「夢にまで出てくるぐらい」という言葉に代表される親密な関係性
「応援してる方も野球選手を応援してるみたいなイメージ」という表現で支持的姿勢を示している
生徒の自己開示に対して肯定的かつ共感的に反応している
根拠:
"なんか、やっぱこういう感じでなんかちょっとずつ変化していってちょっとずつ成長してるなんか本当に何ゲームの中の主人公を見てるみたいな感じでやってんですよね。"
2. 目標設定とフォローアップ: 4/5
具体的な数値目標と時間枠を設定し、達成に向けた行動計画を明確にしています。
優れていた点:
2月末までに6投稿、次のセッションまでに12投稿という明確な目標設定
アクション数の具体的カウントと不足分の補填方法の提案
前回の目標に対する進捗確認が丁寧に行われている
改善点:
目標達成のための障害や困難点の事前予測とその対策が若干不足している
根拠:
"なので、投稿数はどうしますか。コースは、これさっきの2週間はい行きます。その先の2週間にするか2週間とNottaっていうかな、残り2月末までが1個とはい。"
3. コーチングスキル: 4/5
質問力と傾聴力が高く、生徒の状況を適切に把握しながらセッションを進めています。
優れていた点:
生徒の悩みや考えを引き出す開放型質問の活用
生徒の言葉に対する適切なフィードバックと要約
「何が必要なのか」を考えさせる質問の展開
改善点:
時折、講師が解決策を提示する場面があり、生徒自身の答えを導き出す余地がさらにあった
根拠:
"海さん的にこんなことってあんなことあってみたいな、ちょっとざっくばらんにいろいろ教えてもらって、それで何かここもちょっと聞きたいなって思うとこがあったら、私の方から聞かせてもらうみたいな形でもよろしいですか。"
4. 成長支援: 4/5
生徒の成長を促進し、強みを活かした支援を提供しています。
優れていた点:
積極的な姿勢（オフ会参加など）を高く評価している
生徒の強み（継続力、質問力）に焦点を当てている
適切な挑戦（インサイト分析）の提供
改善点:
生徒の弱みや課題に対するさらに具体的な対応策の提案があるとよい
根拠:
"すごい、なんか結構ここで何か自分で考えることを放棄して辞めてしまう人多いんですよね。なんかあの行き詰まっちゃったで辞める人がはい。だからそこでオフ会に行ったりとかしてちゃんと本当に積極的に自分で聞きに行く力っていうのは他の人より町で強いなと思いました"
5. セッション構造: 3.5/5
セッションには一定の構造がありますが、時折話題が飛躍する場面も見られます。
優れていた点:
振り返りから始まり、目標設定で終わる明確なフロー
適切な時間配分
次回セッションの日程調整が行われている
改善点:
話題の転換が時に唐突で、各トピックの間の繋がりをもう少し明確にできる
アジェンダ設定や時間配分のさらなる明確化が有効
根拠:
"そしたら、やっぱあと3分だ。そしたら目標も今定まったのでオプションシーターの方だけさしていただくのと"
6. 生徒の自律性とオーナーシップ: 4.5/5
生徒の自律性を高め、主体的な行動を促す支援が行われています。
優れていた点:
生徒自身に考えさせる質問が多い
決断は生徒に委ねている
生徒の成長を認め、自信を高める言葉かけがある
根拠:
"やっぱ今の時期はもうなんかもう本当フォロワーをただ単にもういっぱいのフォロワーを集めたいからエンタメに寄せたいんだみたいなっていうときを見たときに、なんか自分が見るべき数字はこれとかっていうのが..."
7. 結果と成果: 4/5
セッションの結果、明確な行動計画と目標が設定され、生徒の意識変化も見られます。
優れていた点:
具体的な投稿目標の設定
インサイト分析という新たなスキル獲得への道筋
生徒自身の生活習慣や時間意識の変化の確認
改善点:
設定された目標の達成可能性をより詳細に検討する余地がある
根拠:
"やっぱなんか、帰ってきてからダラダラする時間がすごいもったいないっていうマインド... なんかダラダラしたい気持ちもすごいあるんですけど... でもなんか、そうですね。どっちかっていうと、時間勿体ねな、あって、何か何かしてないと..."
総括
このコーチングセッションは、信頼関係の構築と生徒の自律性を尊重するアプローチにおいて特に優れています。講師は生徒の強みを引き出し、具体的な目標設定とアクションプランの策定を効果的に支援しています。
改善の余地としては、セッションの構造をより明確にすること、目標達成のための障害を事前に予測して対策を立てることが挙げられます。また、生徒自身の答えを引き出すためのさらなる質問技術の向上も有益でしょう。
全体として、生徒の成長と目標達成をサポートする効果的なコーチングセッションだったと評価できます。</t>
  </si>
  <si>
    <t>https://www.notion.so/D-1f63334f79fd4b9cb8071591a33aacbc?pvs=4#f6ca58a27aaa461391f84521ab3ba8b5</t>
  </si>
  <si>
    <t># コーチングセッション評価
## セッション基本情報
- **セッション番号**: 第1回目
- **日付**: 9月2日
- **コーチ**: 春木さん（話者1）
- **クライアント**: 門田由紀子さん
- **主要テーマ**: インスタグラム活用における初期の課題と今後の方向性
## 全体評価: 3.8/5
このセッションは、クライアントのインスタグラム活用における初期段階の課題を特定し、具体的な行動計画を立てる点で一定の成果を上げています。コーチとクライアントの関係構築は良好ですが、クライアントの抵抗感に対するアプローチや具体的な解決策の提示において改善の余地があります。
## 詳細評価
### 1. 関係性構築: 4/5
コーチはクライアントとの信頼関係構築に努め、共感的な態度を示しています。
**優れていた点:**
- クライアントの健康状態を気遣う姿勢
- 自身の経験を共有し、共感を示している
- クライアントの懸念に対して否定せず受け止めている
**改善点:**
- クライアントの強い抵抗感に対して、より深い理解を示す余地がある
**根拠:**
&gt; "私も1年前はやったことなかったんです。本当に動画なんて、もうその言葉にすがりますそれでもできてるんだから"
### 2. 目標設定とフォローアップ: 3.5/5
セッションの後半で具体的な行動目標が設定されていますが、より明確な中間目標や段階的なアプローチが必要です。
**優れていた点:**
- 9月9日からの本格的取り組み開始という明確な開始日の設定
- 次回セッションの日程を具体的に決定
**改善点:**
- クライアントの状況に合わせた段階的な目標設定が不足
- 目標に対する具体的な成功指標が明確でない
**根拠:**
&gt; "来週9からそうですね9月9日から本格的に取り組むとインスター付の日付の日々何かお勉強と準備が今週で"
### 3. コーチングスキル: 3.5/5
コーチは質問とアドバイスを組み合わせていますが、より多くのオープンクエスチョンを用いてクライアント自身の答えを引き出す余地があります。
**優れていた点:**
- 実用的なアドバイスと経験の共有
- クライアントの質問に対する具体的な回答
**改善点:**
- 解決策を直接提示する傾向があり、クライアント自身の気づきを促す質問が少ない
- クライアントの抵抗感の根本原因を掘り下げる質問が不足
**根拠:**
&gt; "なのでね、できるだけもう1日以上インスタにべったり頑張ってくださいね"（解決策の直接提示）
### 4. 成長支援: 4/5
クライアントの現状を出発点として、成長に向けた具体的な支援を提供しています。
**優れていた点:**
- 機材選びなど具体的な支援
- クライアントの懸念に対する現実的なアドバイス
- 成功例の共有による動機付け
**根拠:**
&gt; "老齢ファッションとかされてる人いますよ卒業生で、60代でインスタ始められて、50、50代60代70代の方の一般の方をなんかそのモデル募集みたいな感じで..."
### 5. セッション構造: 3.5/5
セッションには一定の流れがありますが、時折話題が飛び、まとめや次のステップへの移行がスムーズでない場面があります。
**優れていた点:**
- 現状確認から始まり、具体的な行動計画で終わる構造
- 次回セッションの設定による継続性の確保
**改善点:**
- 議論のトピックが時々脱線し、焦点が散漫になる場面がある
- セッションの要点や学びをまとめる時間が不足
**根拠:**
セッション全体を通して、話題が機材からアカウント分析、時間投資、横展開など様々に移り変わっている
### 6. 生徒の自律性とオーナーシップ: 3.5/5
コーチはクライアントの自律性を尊重する姿勢を示していますが、時にクライアントの状態への理解が不足している場面があります。
**優れていた点:**
- クライアント自身の判断を重視する姿勢
- クラスチャットの活用など自己学習を促進する提案
**改善点:**
- クライアントの現状（1日30分程度の時間確保）から理想（1日中インスタに費やす）への移行に対する具体的なサポートが不足
- クライアントの抵抗感に対してより段階的なアプローチが必要
**根拠:**
&gt; "なんか今抱えてる担当してる1人1人の人はインスタはあんまりでもYouTubeでも1万人行ってる人いますからね" （他者と比較することで圧力をかけている）
### 7. 結果と成果: 4/5
セッションを通じて、クライアントは具体的な行動計画と次のステップを得ることができました。
**優れていた点:**
- 具体的な開始日（9月9日）の設定
- 機材や環境整備に関する明確な方向性
- 次回セッションの日程調整
**改善点:**
- クライアントの強い抵抗感に対する具体的な対処法が不足
- 短期的な成功体験を得るための小さなステップが設定されていない
**根拠:**
&gt; "由紀子さんはよう行ったらね、できはる人かもしれないですけど、それぐらいの気持ちですいません。覚悟は全然足りませんでした。"
## 改善提案
1. **段階的アプローチの導入**: クライアントの強い抵抗感を考慮し、いきなり顔出し動画ではなく、まずは後ろ姿や手元だけの動画から始めるなど、段階的な挑戦を提案する。
2. **小さな成功体験の設計**: 「1日中インスタに時間を使う」という大きな目標の前に、「まずは1日1時間を3日間続ける」など、達成可能な小さな目標を設定する。
3. **根本的な抵抗感の探求**: 「なぜ顔出しに抵抗があるのか」をより深く探求し、その根本原因に対処するアプローチを検討する。
4. **具体的なコンテンツ戦略の共同開発**: クライアントが興味を持てるコンテンツの方向性を一緒に探り、抵抗感の少ない形でのスタート方法を具体的に提案する。
5. **クラスメイトとの協力体制の構築**: 同じ課題を持つクラスメイトとの交流や協力を促し、互いに励まし合える環境づくりを支援する。
## 総括
このコーチングセッションは、クライアントのインスタグラム活用における初期段階の課題を特定し、具体的な行動計画を立てる点で一定の成果を上げています。コーチはクライアントとの良好な関係構築に努め、自身の経験を共有することで共感と理解を示しています。
しかし、クライアントの顔出しや動画作成に対する強い抵抗感に対して、より段階的なアプローチや具体的な対処法を提案する余地があります。また、「1日中インスタに時間を使う」というアドバイスは、現状1日30分程度しか時間を確保できていないクライアントにとっては現実的でない可能性があり、より段階的な目標設定が有効かもしれません。
今後のセッションでは、クライアントの強みを活かしながら、抵抗感を少しずつ克服していくための具体的な戦略の共同開発に焦点を当てることで、より効果的な成長支援が可能になるでしょう。実際の行動に移すための障壁を一つずつ取り除き、小さな成功体験を積み重ねていくアプローチが推奨されます。</t>
  </si>
  <si>
    <t>https://www.notion.so/d301c23b9c184206a85c5b20793208aa?pvs=4#118f3b0fba8581808fdfc6dcda63dcbd</t>
  </si>
  <si>
    <t>・けいたさんへの気遣いをすごく感じる。僕にはうしろめたい気持ちは持ってほしくない、人間だれしもそういう期間はある、など。
相手の気持ちを先回りして考えて言葉を発することができるのがすごいし、自分が生徒だったらとてもありがたいと感じそう。
・責めるとかは全くない、ただ連絡がないと心配になっちゃう、というフォロー。言い方がGOOD
・自分の弱さを開示した上で、改善策を提案。僕も寝てしまう、夜はもう何もしないって決めてしまって朝５時起きする提案など。(悪い意味で安心
させてしまう可能性もあるかも…？)
・起きて何からしますか？など具体的な質問を投げかけている。
・なかなか動けていないタイミングで、今一度目標を確認している。けいたさん本人に言ってもらっている。</t>
  </si>
  <si>
    <t>・「自分に甘いのは自分が一番わかっている」なぜ甘えてしまうのか？自分でどのあたりが甘えだと感じるのか？時間がないとかではないとのことだったが、時間を何に使っているのか？隙間時間は？通勤時間は？
・ネガティブに対して共感と肯定しすぎている感じがしました。
・相手が答えづらいであろうと予想できる質問をするときに「お仕事がいそがしいからですか？」など、先回りして代弁してあげてしまっている。逃げ道を作ってあげている印象を受けた。
・ゆうすけさんがほぼ喋っている印象。特に後半ほぼけいたさんが「はい」しか言っていなかった。</t>
  </si>
  <si>
    <t># コーチングセッション評価レポート
## セッション基本情報
- **セッション番号**: 2回目
- **コーチ**: 広田さん
- **クライアント**: えみさん
- **主要テーマ**: コミットプランへの取り組み方と今後のインスタグラム戦略
---
## 全体評価: 4.3/5
このセッションは、クライアントの現状理解と具体的なインスタグラム戦略の提案において非常に効果的です。特に、コミットプランを通じた明確な約束事の設定と、インスタグラム運営における実践的なアドバイスのバランスが優れています。コーチは自身の経験を適切に共有しながら、クライアントの状況に合わせた実用的なガイダンスを提供しています。
---
## 詳細評価
### 1. 関係性構築: 4.5/5
**優れていた点:**
- オフ会の体験共有から始まり、自然な会話を通じて関係性を深めている
- コーチ自身の経験を適切に共有し、クライアントとの信頼関係を強化している
- クライアントの質問や懸念に対して、否定せず共感的な姿勢で対応している
**根拠:**
&gt; "僕も何か言葉系の人とかの言葉いい言葉とかを自分なりに自分の言葉でどうやったらいいやろうとかを考えて投稿にすることが結構多いっすね。ほぼ言ってること言っちゃうけど、ちょっと語尾が違うみたいな。"
### 2. 目標設定とフォローアップ: 4.5/5
**優れていた点:**
- コミットプランを通じて明確な目標（半年間で120投稿）を設定している
- 誓約書を通じて、クライアントの責任感を強化している
- 次回セッションの日程を具体的に決めることで継続性を確保している
**根拠:**
&gt; "120回の投稿完遂するためのスケジュールをコーチング担当者と決め、それを優先して全てのスケジュールを組むこと"
### 3. コーチングスキル: 4/5
**優れていた点:**
- クライアントの質問に対して、自身の経験に基づいた具体的なアドバイスを提供している
- 開放型質問を用いて、クライアントの考えを引き出している
- 技術的なアドバイスと精神的な支援のバランスが取れている
**改善点:**
- 一部セッションで話が脱線する場面があり、より焦点を絞った対話ができる余地がある
**根拠:**
&gt; "アフレコ入れるじゃないですか。例えば、自分のアフレコ入れてアフレコと同じテロップを入れてる人とアフレコパンクロック入れてる人は何それってなんか何が違うって大変なんですけど、どっちがいいとかそういうのあるんですか。"
### 4. 成長支援: 4.5/5
**優れていた点:**
- インスタグラム運営における実践的かつ具体的なアドバイスを提供している
- クライアントの現状（初心者レベル）から段階的に成長するための道筋を示している
- 長期的な視点で、フォロワー獲得からマネタイズまでの戦略を提示している
**根拠:**
&gt; "何かレシピとか特にそんな感じがしますね。本当にいい投稿をあげても、なんか全然フォローされへんけど、ある日を境に急にフォローされたりするんですよ。"
### 5. セッション構造: 4/5
**優れていた点:**
- オフ会報告から始まり、コミットプラン確認、インスタグラム戦略、次回セッション設定という流れが明確
- クライアントの現状（台本作成段階）に合わせた適切な内容設定
- セッションの終わりに次のステップと日程を明確に設定している
**改善点:**
- 一部話題が散漫になる場面があり、より構造化された対話ができる余地がある
**根拠:**
&gt; "一応この強豪リストアップ終わってますよね。これを100回を超えましたございますよね。うん。いやでも今日アカウントのリストアップ結構大変ですよね。"
### 6. 生徒の自律性とオーナーシップ: 4/5
**優れていた点:**
- 誓約書を通じて、クライアントの責任感と当事者意識を高めている
- クライアント自身の判断を尊重する姿勢を示している
- アクションシートへのアウトプットを促し、自己反省の機会を提供している
**根拠:**
&gt; "もう何か自分が現状の生活で何か変えれること一つっていうのは結構何かその他の皆さんのやつ見てると、なんかNetflixあの、見ないようにするとか..."
### 7. 結果と成果: 4.5/5
**優れていた点:**
- コミットプランの確認と誓約書の作成という具体的な成果
- インスタグラム戦略における実践的なアドバイスの提供
- 次回セッションの日程設定による継続性の確保
**根拠:**
&gt; "今だと台本台本を作っるっていうところはいけなくてなるほどね。一番でも一番最初に苦労するところですね。"
---
## 良かった点
1. **コミットメントの強化**:
   - 誓約書を通じて、クライアントの責任感と決意を強化している
   - 半年間で120投稿という明確な目標設定により、行動の方向性を明確にしている
2. **実践的なインスタグラム戦略の提供**:
   - レシピアカウント運営における具体的なアドバイス（30投稿までインサイトを気にしない等）
   - ストーリーズの重要性と効果的な活用方法についての知見共有
3. **関係性構築の効果的なアプローチ**:
   - コーチ自身の経験を適切に共有することで、共感と信頼関係を構築
   - クライアントの質問や懸念に対して、否定せず共感的な姿勢で対応
4. **段階的な成長支援**:
   - クライアントの現状（台本作成段階）に合わせた適切なアドバイス
   - 長期的な視点での成長戦略（投稿蓄積→フォロワー獲得→マネタイズ）の提示
---
## 改善提案
1. **セッション構造の強化**:
   - より明確なアジェンダ設定により、話題の散漫化を防ぐ
   - 時間配分を意識し、重要なトピックにより多くの時間を割く
2. **質問技術の向上**:
   - より掘り下げた質問を通じて、クライアントの内面的な動機や障壁を探る
   - 「なぜこのアカウントを運営したいのか」といった本質的な質問を増やす
3. **クライアントの特性に合わせた戦略の具体化**:
   - ダイエットレシピというテーマに特化した、より具体的なアドバイスの提供
   - クライアントの生活状況（シフト制の仕事等）を考慮した実践的な時間管理戦略の提案
4. **短期的な成功体験の設計**:
   - 30投稿という中期目標に向けた、より小さな成功体験（例：最初の5投稿）の設計
   - 各ステップでの具体的な成果指標の設定
---
## 総括
このセッションは、コミットプランの確認とインスタグラム戦略の提供において非常に効果的です。コーチは自身の経験を適切に共有しながら、クライアントの状況に合わせた実用的なガイダンスを提供しています。特に、誓約書を通じたコミットメントの強化と、レシピアカウント運営における具体的なアドバイスが優れています。
改善の余地としては、セッション構造の更なる強化と、より掘り下げた質問技術の活用が考えられます。また、クライアントの特性に合わせた戦略の更なる具体化や、短期的な成功体験の設計も効果的でしょう。
全体として、このセッションはクライアントの現状理解と実践的なガイダンス提供において優れており、インスタグラム運営の初期段階において有用な支援となっています。</t>
  </si>
  <si>
    <t># コーチングセッション評価レポート
## セッション基本情報
* **セッション番号**: 1回目
* **コーチ**: 久美子さん
* **クライアント**: 真里奈さん
* **主要テーマ**: 時間管理と行動計画の策定
## 全体評価: 3.5/5
このセッションは、クライアントの現状把握と具体的な行動計画の設定において一定の効果を示しています。特に具体的なアクションポイント達成のための数値目標の設定と、時間管理についての実践的なアドバイスが優れています。しかし、クライアントの自律性を高め、持続的な行動変容を促す点においてはさらなる改善の余地があります。
## 詳細評価
### 1. 関係性構築: 3.5/5
**優れていた点:**
* クライアントの仕事状況に共感を示し、理解しようとする姿勢が見られる
* 自身の経験（レシピ撮影など）を適切に共有し、信頼関係の構築を試みている
* クライアントの困難さを認めつつ、前向きな解決策を一緒に考えようとしている
**改善点:**
* クライアントの音信不通や日報未提出といった行動パターンに対して、より深い理解を示す質問が不足している
**根拠:**
"めちゃくちゃモチベーション上がるんではい、うん、毎回来るたびにテンション上がるなとは思ってるんだけど結局自分も生活に戻ったときっていやあ、ってるときがすごい多いんで、なんかわかりやすいヒット作出した方が多分自分はいいんだろうなっていう"
### 2. 目標設定とフォローアップ: 4/5
**優れていた点:**
* アクションポイントの具体的な数値目標（104ポイント）を明確に設定
* 3月27日の初投稿という明確な期限設定
* 次回のセッション日程（3月24日）と事前課題を明確に設定
**改善点:**
* 前回のコミットメント（朝30分早起き）の未達成に対するフォローが十分でない
**根拠:**
"24日までのアクション数みたいに今大丈夫でしたそうですそうです。OKです。そしたら、はい。11日から13日あるから日報1日に回答57ポイント分50合計で57合計57ということは、1日大体4か5ぐらい。"
### 3. コーチングスキル: 3/5
**優れていた点:**
* クライアントの時間管理の課題に対して実践的な解決策を提案
* 昼休みを仮眠に充てるという具体的なアイデアの提供
**改善点:**
* より深い質問を通じて、クライアントの行動パターンの根本原因を探る機会を逃している
* クライアントが日報を出さない・音信不通になる真の理由を掘り下げる質問が不足
**根拠:**
"逆にそうですね2時とか3時とか終わる気が済むまできっとやるでしょうから倉庫まで行っちゃいたいですね。そこまでいくとちょっと楽な気はしますけど、今多分作業的にもそんなおもしろいことをやってるわけではないので、インプットとアウトプットなのでちょっとなんか飽きちゃうところもあるかもしれない"
### 4. 成長支援: 3.5/5
**優れていた点:**
* 具体的な機材選びのアドバイスを提供
* 練習としての動画作成を勧め、スキル向上のサポート
* コミュニティ活動への参加を促し、モチベーション維持の方法を提案
**改善点:**
* クライアントのモチベーション低下や継続の困難さに対する根本的な解決策の提示が不足
**根拠:**
"機材じゃないけど、うん。新着はないと厳しいかなっていうのを作っていて感じて、うんうん。それを正直、購入しようと思って前回受けジュールを贈呈しようと思ったら見事にそこでちょっと失敗してしまって"
### 5. セッション構造: 3.5/5
**優れていた点:**
* アクションポイントの確認から始まり、具体的な行動計画の策定、次回セッションの設定という流れが明確
* 時間管理の課題に対して十分な時間を割いている
**改善点:**
* セッション冒頭での前回のコミットメントの振り返りが不十分
* より構造化された振り返りで、クライアントの行動パターンを分析する機会を逃している
**根拠:**
"でもサワーなんか30分早起きするっていうやつを最初のセッションのときに宣言で約束してもらったかと思うんですけど、それはどうですか。できてますか。次正直ために寝坊してもしているんですうんあるんですけど"
### 6. クライアントの自律性とオーナーシップ: 3/5
**優れていた点:**
* クライアント自身に具体的なアクション数の目標を設定してもらう
* 時間管理についてクライアント自身の意見を尊重する姿勢
**改善点:**
* 日報未提出や音信不通などの行動に対する根本的な解決策を、クライアント自身から引き出す働きかけが弱い
* クライアントの自己効力感を高めるための対話が不足
**根拠:**
"1行だけ1行だけ、今日これ聞きましただったら逆にいけるかもしれないです。日とりあえずそしたらアクションシート2、その聞いたやつだけえラジオとかのポチって選んでその聞いたラジオの題名だけでも入れておいて"
### 7. 結果と成果: 3.5/5
**優れていた点:**
* アクションポイント達成に向けた具体的な数値目標の設定
* 3月27日の初投稿という明確な成果目標の設定
* ワンワンセッションへの準備として自己分析シートと初期設計シートの完成という成果目標
**改善点:**
* 達成できなかった場合の対応や、成功体験の積み重ね方についての議論が不足
**根拠:**
"はい57アクションで合計が今中にあるから6960合計が69アクションになるように頑張ってみましょう。はい。"
## 良かった点
1. **具体的な数値目標の設定**:
   * アクションポイントの目標を明確に設定し、達成に必要な日々の行動量を具体化
   * 3月27日の初投稿という明確な期限を設定
2. **時間管理の実践的アドバイス**:
   * クライアントの仕事状況を考慮した現実的な時間活用法の提案
   * 昼休みを仮眠に充てるという具体的かつ効果的な提案
3. **コミュニティ活動参加の重要性の強調**:
   * 音階やオフ会などへの参加を促し、他の受講生との交流の価値を説明
   * モチベーション維持のための環境づくりを支援
4. **次のステップの明確化**:
   * ワンワンセッションと次回コーチングセッションの日程設定
   * 自己分析シートと初期設計シートの完成という具体的な次のアクションの設定
## 改善提案
1. **行動の根本原因を探る深い質問技術の強化**:
   * 「日報を出さない理由は何だと思いますか？」「どのような状況で報告が難しくなりますか？」など、クライアントの行動パターンの根本原因を探る質問を増やす
   * クライアントが「いやあ、ってるとき」の具体的な状況や感情について掘り下げる
2. **小さな成功体験の積み重ねの設計**:
   * 大きな目標（88ポイントの達成）を小さな達成可能な単位に分割し、成功体験を積み重ねる設計
   * 例：「まずは3日連続で日報を出すことにチャレンジしてみませんか？」など、小さな目標から始める
3. **コミットメントの強化と責任感の醸成**:
   * 単なる約束ではなく、より強い形のコミットメント設計（例：「これができなかったら〇〇をします」という形のコミットメント）
   * クライアント自身が考えたコミットメント方法を引き出し、主体性を高める
4. **フォローアップ体制の強化**:
   * 日報未提出の際の即時フォローアップの仕組み（例：LINEリマインドなど）の構築提案
   * 困ったときに気軽に連絡できる心理的安全性の強化（「どんな小さなことでも相談してください」と繰り返し伝える）
## 総括
このセッションは、クライアントの現状把握と具体的な行動計画の設定において一定の効果を示しています。特に数値目標の設定や時間管理についての実践的なアドバイスは優れていました。しかし、クライアントが日報を出さない・音信不通になるという行動パターンの根本原因を探り、持続的な行動変容を促す点においては改善の余地があります。より深い質問技術を用いて行動の阻害要因を特定し、小さな成功体験を積み重ねるアプローチを取り入れることで、クライアントの自律性と持続的な行動変容をさらに促進できる可能性があります。</t>
  </si>
  <si>
    <t>https://www.notion.so/11-_-1d3f3b0fba8580a1b359cb187a6e08f6?pvs=4</t>
  </si>
  <si>
    <t>・相手に話してもらっている割合が多かった
・行動に移せなかった理由を確認している
・「メモしてくれると嬉しいです」「課題を出してもいいですか？」「やらない方がいいと思う理由は何ですか」言い方が勉強になった。
・生徒側から質問されたとき、○○さんならどう思いますか？と質問を質問で返しており、より深掘りできている。（これも勉強になった）</t>
  </si>
  <si>
    <t>・生徒さんがこれからどうするのかという悩みが多く、結局何を悩んでいるのか、最後に一緒にまとめて、整理できるとよかったと思った。</t>
  </si>
  <si>
    <t>ヤツ</t>
  </si>
  <si>
    <t>・進捗状況を確認しクラスの生徒との比較がしっかりできている
・生徒さんの意見をしっかり聞いて時間を使っている
・なぜできてなかったのかを確認している。</t>
  </si>
  <si>
    <t>・質問をしてもう少し深堀りをしていくといいと思いました。
・週1撮影と言われた際にこのスクールに入った意味を確認するといいと思いました。</t>
  </si>
  <si>
    <t>https://www.notion.so/H-19af3b0fba85808fab66f27f0f29cab9?p=1c8f3b0fba858085bdb8d69011c9c9bc&amp;pm=s</t>
  </si>
  <si>
    <t>・進捗状況の聞き出し方がいい
・本業や疲れを理由にする生徒さんのヒアリングの参考になった。</t>
  </si>
  <si>
    <t>・生徒さんがスマホでセッションしているからかもしれませんが、画面共有しながら説明できるともっといいと思った。
・PCが使えないとのことなので、環境を整えることも今後提案していくといいかもしれません。</t>
  </si>
  <si>
    <t>くみこ</t>
  </si>
  <si>
    <t>・クラスチャットも見てる感じが伝わってよかった
・MGとしてこう思うが、講師に確認してね、と自分の気持ちを伝えつつ講師ファーストを強調されていて勉強になった
・今後の展望について生徒が「そこまでやる必要ないと思った」の発言に対し、どうしてそう思ったのか深堀りができていた</t>
  </si>
  <si>
    <t xml:space="preserve">・生徒さんがおしゃべりなタイプではなさそうなので難しいとは思いますが
生徒さんにもっと話させる方向にもっていけたらいいかもしれないです。
</t>
  </si>
  <si>
    <t>・基本的に生徒から話させるよう誘導していたのはよかったです！
・インスタだけでなく頑張っている仕事も含め、生徒自身に点数をつけてもらっていたのはいいアイデアだと思います！（マネします）
・投稿数、フォロワー数など項目ごとに目標を聞くことで、生徒も具体的なイメージがつきやすいと思いました！</t>
  </si>
  <si>
    <t>・全体的に怖かったです😂
「悔しくないんですか？」「逆にできたことありますか？」と責めている印象で、生徒も「やります」しか言えない状況に見えました、、
・肘ついて話すのは避けた方がいいかなと思いました😂</t>
  </si>
  <si>
    <t>ゆうなさんありがとうございます！
怖いっていうのは駒居さんにも言われたことがあるので改善します！</t>
  </si>
  <si>
    <t xml:space="preserve">・なぜインスタを頑張ろうと思ったのかを思い出させるような問いかけが良かった
・過去の自分が今の自分を見たらどう思うか？っていう質問もすごくいいなと思った
</t>
  </si>
  <si>
    <t>・話しやすい雰囲気を作るのが必要（表情が怖い、肘ついてる、質問責め）
・回答を誘導するような質問をしない　（これ言わなあかんやろって感じの質問が多い）</t>
  </si>
  <si>
    <r>
      <rPr>
        <rFont val="Arial"/>
        <color theme="1"/>
      </rPr>
      <t>・オフ会どうだった？と雑談から入って楽しい雰囲気を最初に作っているのがよかった
・投稿できてない状況を、完璧主義だから、と前向きに肯定してくださってるので励みになるなあと思いました！
・他の生徒さんの例を挙げて、成功例も伝えてるので生徒さんの未来像が浮かびやすいです
・</t>
    </r>
    <r>
      <rPr>
        <rFont val="Arial"/>
        <color rgb="FFFF0000"/>
      </rPr>
      <t>自分が決めた目標を達成するのが良いと思う</t>
    </r>
    <r>
      <rPr>
        <rFont val="Arial"/>
        <color theme="1"/>
      </rPr>
      <t>、が名言だと思いました！</t>
    </r>
  </si>
  <si>
    <t>・肯定が多すぎる印象</t>
  </si>
  <si>
    <t>・相手が話したいことをたくさんお伝えしてくださる方なので、じっくり聞いてあげている
・1投稿目、誰が見るんだろう　などの小さな疑問もきちんと相手が納得する回答をしてくれている
・相手のペースに合わせてスケジュールを一緒に考えるまでをできていてOK</t>
  </si>
  <si>
    <t>ちあきさんに関しては特にないけど
最後の「日報出さない人もいますよね？」という質問に「出さない人もいますね〜、また次の日程出せたら連絡します」でちょっと会話無視？している感じのところがあったので
それはそれでいいけどちょと気になった</t>
  </si>
  <si>
    <t>トミー</t>
  </si>
  <si>
    <t>①目標が達成できていない状況に対しても、その方が目標を叶えられるよう、真摯にお話しくださったこと・結果だけでなく、その背後にある意図や思いを大切にされる姿勢は、とても参考になりました！
②また、達成が遅れている状況に対する適切な介入においても、良い意味での程よいプレッシャーを与えてくださり、相手が行動を促されるような場づくりが非常に素晴らしいと感じました。</t>
  </si>
  <si>
    <t>1点のみです！
まりなさんは現在、大変疲弊されている状況にあり、その影響で「くみこさんとの約束を守れていない」「自分はダメだ」といったネガティブな感情を抱えている可能性が高いと感じました。
そのような場合、まずは今の感情を一度吐き出してもらうことが重要だと思います。特に、今の思い、（ひどいという表現をされていた点とかの深掘り）、この期間に彼女が取り組んできたこと（SNS以外も含む）を振り返り、「自分はできるんだ」という感覚を取り戻してもらうプロセスが有効ではないかなと感じました！
こうしたステップを踏むことで、本題に入る際も、くみこさんとまりなさんの関係がより良好になり、建設的な話し合いができると感じました！
また、セッション後により前向きにアクションを取ってもらうことこそが、マネージャーとしての大切な役割だと認識していますので、よりそこに近づけるのではないか？と感じました！
短いセッションの時間ですが、ご参考までです！</t>
  </si>
  <si>
    <t>・終始笑顔で楽しそうなところがいい
・生徒さんのオススメアニメ？を見たよって感想伝えていて生徒さんも嬉しそう。
そのアイスブレイクがその後の厳しいことを伝えたときに素直に生徒さんが認められる状況に持っていっていたのが勉強になりました。</t>
  </si>
  <si>
    <t>楽しそうなのはとてもいいのですが、ちょっと生徒さんの調子が良いところが気になりました。</t>
  </si>
  <si>
    <t>・聞くべきところは聞けている</t>
  </si>
  <si>
    <t>・笑顔が足りない</t>
  </si>
  <si>
    <t>素直に、Discordを見れていない状況で、日報を1日1こは出す、を相手に伝えていてよかった</t>
  </si>
  <si>
    <t>・メモ</t>
  </si>
  <si>
    <t>・質問の仕方が良かった</t>
  </si>
  <si>
    <t>・生徒が言いにくそうな雰囲気になっている
　関係性を考慮して引き締める、というのを意識する必要がある</t>
  </si>
  <si>
    <t>https://www.notion.so/5-7-5_-1dcf3b0fba858056959cf0995ab13db4?pvs=4</t>
  </si>
  <si>
    <r>
      <rPr>
        <rFont val="Arial"/>
        <color theme="1"/>
      </rPr>
      <t xml:space="preserve">ちさとさんにさやさんが質問をする　→心開いている感じはありますね!!
マルシェ　→ストーリー見てて、すぐ完売したことを千智さんが知っているというのを伝えられている⭕️
やろうと思ったらもっとできるのに、やろうと思っているのに行動に移せない　→素直に開示してくれている⭕️
最初に立ち戻って、目的がないことには前に進まない：一緒になぜ入会したのかを一緒に考えましょう⭕️
→入会した時に漠然と不安だった。これを頑張ったら、不安が拭えるのかなと思った
　→どんな不安ですか？
　　→集客ができるようになっていると思っていました
　　　→お金と時間に余裕が欲しいと思っていた。SNSの収入が上がれば、リアルに動ける時間が増えると思った
　　　　</t>
    </r>
    <r>
      <rPr>
        <rFont val="Arial"/>
        <color rgb="FFFF0000"/>
      </rPr>
      <t xml:space="preserve">→そこから、どれくらい時間があればいいのかをふかぼっている⭕️
</t>
    </r>
    <r>
      <rPr>
        <rFont val="Arial"/>
        <color theme="1"/>
      </rPr>
      <t xml:space="preserve">　理想の時間を作るには：インスタからの副収入となると、やることは結構多い。→どうインスタを活用しますか？の質問OK⭕️
</t>
    </r>
  </si>
  <si>
    <t xml:space="preserve">最初に本の出版を夢にしていたけど、このままだと難しいと思って不安ですか？
→この質問を出すときに、「どのようなことが不安ですか？」と漠然と質問していいかも
意外に短い質問でも、生徒さんは受け取って回答してくれるから質問をもうちょっと短くしてもいいかも！
</t>
  </si>
  <si>
    <t>もえこ</t>
  </si>
  <si>
    <t>・生徒が話しやすい話題や振り方をしていた
・直近の生徒の状況も把握している
　・生徒が話しやすいのだとおもう
・寄り添って聞いている「 こういう状況ですもんね」⭕️</t>
  </si>
  <si>
    <t>・生徒の相性が悪いかも？：状況を汲み取りすぎているが故に生徒が甘えてしまっている印象がある
　・生徒が、「自分に都合のいい言葉だけを受け入れるモード」になっている
向き合えている自分、にもう少し向き合わせなければならない
・寄り添い型のコーチングをやると、逃げちゃうタイプかも</t>
  </si>
  <si>
    <t>https://www.notion.so/_-1eef3b0fba85809f8a9be591b8b411b9?pvs=4#1f1f3b0fba8580339d15d9f1ea5249ec</t>
  </si>
  <si>
    <t>ロープレ</t>
  </si>
  <si>
    <t xml:space="preserve">・いろんな経験をしているフリーランサーとして、これからインスタ頑張りたい人の憧れ的存在になりそう
・笑顔、相槌とっても良い、聞き取りやすい
・「稼ぐ」先の話をヒアリングできている点
・ちなさんの中で機能面＝次へのアクションをしっかり聞きたいと思ってらっしゃる
</t>
  </si>
  <si>
    <t xml:space="preserve">・１万人以上を目指していくと思うんですけど〜という感じなので、「１万人目指して、
・「稼ぐ」先の目標が重要だと思うんですが〜という言葉になっていますが、実際、ここが一番重要だと思うので、
ちなさんが、フリーランスを続けられている理由を立場が違ったとしても、お話ししてもいいのかも！と思いました
・コミットコースの資料を受け取っておられますか？とおっしゃっていますが、ちなさんが生徒さんに送付するものなので、
「１度目を通していただけましたか？」→もししてなかったら、「今後も、私からお願いすることあるので、今後は見逃さないでね」くらい言っても良いかな、と思いました！
・とみーさんもおっしゃってるように、目標のところをもう少し突っ込んでもいいかな、と感じました！
・（もし可能なら）コミットコースの方の実績（何時間インスタに費やしている、こんなアクションをとってる人が万垢以上行って、収益化して、理想の自分に近づいている印象があります！）とお伝えすることで、
①みんながやっている環境であること（他のコースとは違う）
②やりきらないと結果は出ない（＝やりきれば、しっかり卒業後も含めて、結果出る可能性が高い）
</t>
  </si>
  <si>
    <t>ちな</t>
  </si>
  <si>
    <t>https://www.notion.so/_-1e5f3b0fba8580cbae45e850532eb20f?pvs=4</t>
  </si>
  <si>
    <t>ねもと　みささん</t>
  </si>
  <si>
    <t>・画面を見せながら一緒に行動を振り返りができている
・アウトプットの振り返りも、目標に対しての達成度もちゃんと伝えて一緒に祝っている
・時間の使い方の部分で「何かきっかけありました？」とナチュラルに聞いて話を深められている
・子供さんの起きる時間とか、日の上る時間のはやさなど、細やかなママさんへの目線がすごくいい
・生徒さんが対策してみた報告を聞いて、「それやってみてどうだった？」とちゃんと聞いているのが良い！</t>
  </si>
  <si>
    <t>・1ヶ月の振り返りどうですか？って話の時に、先にあみりさんが話し始めていてリードしている感じ。振り返ってもらう時間を沈黙になっても考えてもらうことで何か出てきそう。
・毎日投稿を今日からやりましょうってもう少し強めに押してみてもいいかもしれないです。生徒さん自身が結構前乗りになっている感じがしたので、毎日投稿を1回思い切りやり切りましょう！その経験を踏まえて、次のセッションでその中で出てきた悩みとか壁を話しましょう、っていうといいかもです。</t>
  </si>
  <si>
    <t>https://www.notion.so/_-1f2f3b0fba8580a8bea6cb32a170111d?pvs=4</t>
  </si>
  <si>
    <t xml:space="preserve">毎日投稿をしていた中で、意識していたことはありますか？　⇨質問をするときの投げかけ方素晴らしい！
</t>
  </si>
  <si>
    <t>目指すのは120投稿で変わらないです！
保証は100投稿ですが120投稿で伝えるという話を定例でしていたと思うのですが、、！</t>
  </si>
  <si>
    <t>https://www.notion.so/E-19bf3b0fba85809da5fdc7ce76a7636f?p=1f6f3b0fba85807e9a73ce3fa7675cdf&amp;pm=s</t>
  </si>
  <si>
    <t>アイスブレイクから始めていてgood
男性目線も組んだ上で、共感できているからgood
（（素直に、作った資料使ってもらえていて嬉しいです））
・「これ見ると、どう思います？」の投げかけはgood
（（・純粋にコピペはコマンド使うと作業速度上がります！））</t>
  </si>
  <si>
    <t>現実的なところ、週4にしたいです　⇨週5を目指させるようにするのはどうかな？
時間の使い方や、今の作業で削減できるところがないかを一緒に考えてみてもいいのかな？</t>
  </si>
  <si>
    <t>話したいことをしっかりと話をさせられている雰囲気作りができている
自分が喋るのではなく、話を聞く時間が長い
深掘りができている
同じジャンルのダイエットアカウント
なーみんさんの見れているかをヒアリングできている！自分もこうなるべきだなって思った！笑</t>
  </si>
  <si>
    <t>エスキャンのアーカイブ　画面共有で見せてあげるといいかも</t>
  </si>
  <si>
    <t>信頼関係構築できてる感がある
よしさんのいいところ（口調、的を得ている）が出ている　⇨今後の行動も自分のアイデアを引き出せている</t>
  </si>
  <si>
    <t>もう少し深ぼりが必要かも
アカウントの今後の方向性や、今後どうしていきたいのかを口に出してもらうようにしたほうがいいかも</t>
  </si>
  <si>
    <t>ソタカ</t>
  </si>
  <si>
    <t>プラス1</t>
  </si>
  <si>
    <t>自己紹介がロープレ時よりコンパクトにまとめられていて、点ではなく線だったのが
めちゃくちゃ素晴らしかった！！
声がハキハキしていて聞きやすい
言葉や表情だけではなく、拍手などのボディランゲージを交えている。
なりたい姿の深堀、目標の深堀がとってもお上手…！半年後、1年後、３年後、10年後
を想像させ、想像できなくても家族の年齢から想像させるなどアプローチが流石。
「楽しんで続けたい」という目標に対し、「アカウント設計でえりこさんが楽しめるものを見つけないとですね」と具体的に繋げている。
１万フォロワー＝10万円ではない。
120投稿の説明が完璧だと感じました！！
1000人までが最もつらくて大変だからこそ行動に目を向けさせる。</t>
  </si>
  <si>
    <t>プレミアムプラスに生徒には、事前に面談をしていないので流れ注意
「えりこさんなら絶対にできると信じています」の声がけは自己紹介すらしていない状態では響かない言葉だと感じたので、後半に言ってくれた方が私なら嬉しい。
注意点をお伝えするときに、それがどこに書いてあるのか？共有しているPDFに書いてありますよと見せてくれるor一言あった方が安心できそう。
後半めちゃくちゃ素晴らしくて、そたかさんのサービス理解の深さにびっくりしてます！
ただ最後の10分程そたかさんの話す量が圧倒的に多く置いてけぼり感があったので、そこでもう少し生徒さんの発言が増えればほんっとに言うことなしだと感じました！！</t>
  </si>
  <si>
    <t>https://www.notion.so/6-9-_2-20ef3b0fba8580a58ba7e617cb80018a</t>
  </si>
  <si>
    <t>コミット生さんならではの気づき・アドバイスを伝えられている
服装を決める段階で、ちゃんと深掘りできている＋講師への相談を促せている
大丈夫です！という声掛けが安心させている
ちゃんとストックの大切さと、注意点を落ち着いて伝えられている</t>
  </si>
  <si>
    <t>https://www.notion.so/TakuyaB-20ef3b0fba858073ae2bcc885f982750?source=copy_link#20ef3b0fba85813d8a40fa86288f51d1</t>
  </si>
  <si>
    <t>受講生との関係値が短い時間で築けていてすごい！
やるなら、サポートしてくれる人がいた方が良いと思っているという話に、「今まで、こんな時にサポートしてくれる人がいたらよかったなと思いますか？」とどんなサポート（関わり方）をしてほしいと思っているかが聞き出せていて、さすがだと思った。
あと、自己紹介めっちゃ好きです！</t>
  </si>
  <si>
    <t>コンパクトに進めていてちょうど1時間くらいにおさまっていてすごい！
自分がMGになった理由も明確で、ちなさんなりの言葉で伝えられている⭕️
サービス説明、スムーズにできている</t>
  </si>
  <si>
    <t>生徒さんが話す、のタイミングがちょっと少なかったかも</t>
  </si>
  <si>
    <t>ひろみ</t>
  </si>
  <si>
    <t>忙しい生徒さんでも一つ一つできそうなことを確認してアクション達成にむけて目標をたてていた
クラスの人と比べて焦っていたがやることはしっかりできていると褒めることで不安がる生徒さんが安心されていた
すぐ答えを提示ではなく、まず考えてもらっていた</t>
  </si>
  <si>
    <t>https://www.notion.so/214f3b0fba8581e39cd0d1bf4299c398?source=copy_link</t>
  </si>
  <si>
    <t>わたなべこうき</t>
  </si>
  <si>
    <t>雰囲気いい！</t>
  </si>
  <si>
    <t>・アイスブレイク若干長い？気もしないでもない</t>
  </si>
  <si>
    <t xml:space="preserve">雰囲気よく、笑顔を引き出せていた
</t>
  </si>
  <si>
    <t>本人の中でまだ固まっていない状態でアカウントの方向性はこれが良いかも、と伝えるのは控えた方が良いかも（美容・ワックスの件）</t>
  </si>
  <si>
    <t>https://www.notion.so/20250605-_3-209f3b0fba858095b290f22d6885eaf8?source=copy_link</t>
  </si>
  <si>
    <t>通常3回目</t>
  </si>
  <si>
    <t>＜よかったところ＞
・笑顔が素敵
・サマリを一緒に確認して、数値をベースに何をしたらいいのか提示されていてわかりやすい
（交流会に参加した方がいいね、週報も、など）
　→ロードマップが示されてるので生徒さんが辿りやすい
・今の状況をご本人の口から話していただけるように促してる
・カイシャインさんへの見せ方も提示していただいてるの不安感を軽減されてる
　→生徒さんの笑顔から伝わります！</t>
  </si>
  <si>
    <t>特にないのですが…自分も気を付けてるのが、コンサルにならないようにですね…！なつみさんが悪かったとかではないです！</t>
  </si>
  <si>
    <t>みずか</t>
  </si>
  <si>
    <t>https://www.notion.so/20250508-_-1edf3b0fba85802880efc5442f274c21?source=copy_link</t>
  </si>
  <si>
    <t xml:space="preserve">・自己紹介で生徒に1から話してもらうのではなく質問形式にしていて、生徒さんが話しやすいと思いました。　
・誉めるのがすごく上手だと思いました。
・終始笑顔が素敵でした。
・キツイ時の状況も生徒が想像しやすく具体的に説明できていると思いました。
</t>
  </si>
  <si>
    <t>特にありませんでした。</t>
  </si>
  <si>
    <t>のぞみ</t>
  </si>
  <si>
    <t>https://www.notion.so/_-1e5f3b0fba8580cbae45e850532eb20f?source=copy_link</t>
  </si>
  <si>
    <t>・生徒さんの話を最後まで遮らずお聞きしていて、生徒さんとの信頼関係がある雰囲気も伝わってきました。
・「まだできていない」「努力がたりない」などできていないことに目を向けがちな生徒さんなのかなと感じたのですが、できたことに目を向けるように「３か月ある」など、あることできたことに言い換えてらっしゃっていいなと思いました。
・アクション数、投稿数などカレンダーに入力されたり数字を確認したり、できたことを数値で視覚的に共有されていてよかったです。</t>
  </si>
  <si>
    <t>めぐみ</t>
  </si>
  <si>
    <t>https://www.notion.so/_-1e6f3b0fba8580a2af73fae220e82704?source=copy_link#1f4f3b0fba8580efbc4df3cc68485a89</t>
  </si>
  <si>
    <t>ロープレ　初回</t>
  </si>
  <si>
    <t>・最初の自己紹介の時間で、相手の情報、思いを深掘りでいている
・PDFの説明が十分である</t>
  </si>
  <si>
    <t>・コミットプランの生徒が
・誓約書を読んでいただくときに、各項目で少し説明を加えても良いのかもしれないなと思った
・小タイトル</t>
  </si>
  <si>
    <t>・画面共有の自己紹介が視覚的にもわかりやすい。
・相手の自己紹介のメモ取る許可をとっている。
・一つ一つの出来事に大きく共感している。
・生徒さんの興味あることを深ぼって聞いている。
・スケジュールの伝える時に具体的に3週後には1投稿目をすると具体的に決められてる。</t>
  </si>
  <si>
    <t>・時間も限られてるのでインスタの発信に繋がるような話。投稿のモチベーションが上がる話に関してを深ぼるようにした方が良いと思いました。
・画面共有をずっとしてるので相手の表情や自分の表情が伝わりにくくなっていて、個人的にちょっとした表情とかが見やすいように自己紹介のパート以外は共有しなくてもいいのかなと思いました。</t>
  </si>
  <si>
    <t>https://www.notion.so/_-204f3b0fba85803fbda8cb98632d6c52?source=copy_link#20bf3b0fba8580f38f90e11a2c264b09</t>
  </si>
  <si>
    <t>緊張がほぐれると、表情が柔らかく、同調している雰囲気が良い</t>
  </si>
  <si>
    <r>
      <rPr>
        <rFont val="Arial"/>
        <color theme="1"/>
      </rPr>
      <t xml:space="preserve">・目標設定の深掘りをもう少し深ぼって、相手がインスタをやる理由をもっと明確にしてあげた方月良いと感じました！
→実際、めぐみさんが頑張れた理由、しんどくても「今日はやろう！」と思ったのは、MGからの日々のサポートだけではないと思います。それを自分が頑張れたところをしっかり伝え、相手からも引き出すと、次回以降も頑張れない時に「こういう未来叶えたい、とおっしゃってくださっていましたよね！」と確認できる。
（会社辞めたい。なぜ？？基本給料あるならいいかもしれないが、でもやめて叶えたい理由があるから、人間は頑張れる）
例えば、めぐみさんも語学留学に行き（これも目標であり、目的ではないはず）、その後、叶えたい未来があるから。
その海外生活において、目的を達成するための生活の基盤のためかな、と想像するのですが、それをシェアしても良いと思いいます！
※ふうかさんとほぼ同じFBですねw　</t>
    </r>
    <r>
      <rPr>
        <rFont val="Arial"/>
        <b/>
        <color theme="1"/>
      </rPr>
      <t>ですね笑 さすがです笑</t>
    </r>
  </si>
  <si>
    <t>https://file.notion.so/f/f/89e6f4ed-ae9b-4395-871a-0c505f895ff0/28828203-9dd3-4217-9d76-048c557d8e0a/video1173880517.mp4?table=block&amp;id=1edf3b0f-ba85-808b-96aa-e0cd3686ada8&amp;spaceId=89e6f4ed-ae9b-4395-871a-0c505f895ff0&amp;expirationTimestamp=1750291200000&amp;signature=axeEeaQhhlf-RQaZqY5h9Hi_YU4z6BZoAizw0RPRbz8&amp;downloadName=%E3%81%93%E3%81%A8%E3%81%AE%E3%81%95%E3%82%933%E5%9B%9E%E7%9B%AE.mp4</t>
  </si>
  <si>
    <r>
      <rPr>
        <rFont val="Arial"/>
        <color theme="1"/>
      </rPr>
      <t>・動画の伸びがいい　→これが、どれぐらいを「いい」と言っているのかふかぼっている⭕️
・他の生徒さんの体験談を適切に伝えることができている
・きちんと投稿1つ1つについて向き合って話している
・同じ運動ばっかりしていてもいい気がする　→ハナタマちゃんの例を知っているので、相手も納得した「なるほど」が聞けている
→</t>
    </r>
    <r>
      <rPr>
        <rFont val="Arial"/>
        <b/>
        <color theme="1"/>
      </rPr>
      <t xml:space="preserve">and moreで言うと、今後はことのさんも知識がついてきたら、相手からアイデアを引き出す質問に変えていけるといいと思います！
</t>
    </r>
    <r>
      <rPr>
        <rFont val="Arial"/>
        <color theme="1"/>
      </rPr>
      <t>・記録することのメリットをしっかりと伝えることができているのでgood
一部始終を書く必要はないと言うのもgood
・ペースを乱さないための他の人の事例も適切に伝えられている
・圧倒的に事例を知っているというひろとさんのリソースが生きている感じがしますね！！！これだけ知識があってコンサルになっていないのがすごい
・ひろとさんの同期の話で、「続けている人は、ちゃんと稼いでいる人がいますね」って伝えていて、ちゃんと続けた先に希望があることを伝えているのがいい
・自分自身のアカウントを継続して投稿していることも、コーチ像としてとても素敵だと思います！</t>
    </r>
  </si>
  <si>
    <t>ちょっとヒロトさんの話す割合が多いかも。。。！でも、相手も話したいことはちゃんと話せていると思いますので
少しだけ、相手に話させるのを意識しましょう！</t>
  </si>
  <si>
    <t>もも</t>
  </si>
  <si>
    <t>https://www.notion.so/1-22af3b0fba858177b7e8e7d633b16b74?source=copy_link</t>
  </si>
  <si>
    <t>・自己開示がすごい！最初、どちらがコーチングしているんだっけ？と思うくらい
向こう側が感心している</t>
  </si>
  <si>
    <t>https://file.notion.so/f/f/89e6f4ed-ae9b-4395-871a-0c505f895ff0/dc17e03c-3c3e-42c8-8912-f20de0e69dd6/video1278591470.mp4?table=block&amp;id=22af3b0f-ba85-8095-a91b-f865b4448029&amp;spaceId=89e6f4ed-ae9b-4395-871a-0c505f895ff0&amp;expirationTimestamp=1752710400000&amp;signature=wHumGJeYpgfEFcn6PLER5I4xvMJZORETmXFMBWGBLNI&amp;downloadName=video1278591470.mp4</t>
  </si>
  <si>
    <t>初回</t>
  </si>
  <si>
    <t>・表情が明るく、笑顔がいい！
・話し続ける生徒さんのタイミングを見てまとめたり切り込んだりしている。</t>
  </si>
  <si>
    <t>・口数が多いのも納得で、脳内に情報が入り乱れている感じがするので、それを書き出して整理するためにも日報はとてもおすすめ！とお伝えされるといいと思いました。次回からはセッション前に脳内や伝えたいこと聞きたいことをまとめてから来てもらうようにしてもいいと思いました。あと、操作とかわからなければまず調べてほしいなと思ってしまったのですが、まずググるみたいなのは難しそうでしょうか？</t>
  </si>
  <si>
    <t>https://www.notion.so/_-1d6f3b0fba8580da91f5f86aaafd3045</t>
  </si>
  <si>
    <t>生徒さんとの関係値がしっかりとできていて、あみりさんと話すことを楽しみにしていそう！できることをしっかりと褒めていて、生徒さんのモチベアップになっている感じがした。</t>
  </si>
  <si>
    <t>終始互いに笑顔で話していて、生徒さんのやりたいことを明確に数値に落とし込んでいたので、改善点が特に見つかりませんでした。参考にさせていただきます！</t>
  </si>
  <si>
    <t>・声のトーンが優しい
・投稿数や収益化のベースを伝えることで、どれくらい時間を割くべきかをイメージさせられている
・周囲の方の、投稿の勢いを感じで、雰囲気に飲まれて欲しい　というのも応援として伝えられている⭕️</t>
  </si>
  <si>
    <t>なおみ</t>
  </si>
  <si>
    <t>そたか</t>
  </si>
  <si>
    <t>https://www.notion.so/L-1f0f3b0fba858033a196d9df32ff760b?source=copy_link</t>
  </si>
  <si>
    <t>優しそうな雰囲気と、「うんうん」としっかり聞いてくれている感じがして、話しやすそう。色々知識がありそうで、頼り甲斐がありそうです！</t>
  </si>
  <si>
    <r>
      <rPr>
        <rFont val="Arial"/>
        <b/>
        <color theme="1"/>
      </rPr>
      <t>それを改善するにはどうしたらいいと思いますか？</t>
    </r>
    <r>
      <rPr>
        <rFont val="Arial"/>
        <color theme="1"/>
      </rPr>
      <t>と聞いてもいいのかなと思いました。基本的に、よしさんが改善策を出して、いつまでにやりますか？という形な印象がありました。行動を自分で精査していないので、ご本人の行動に結びついていないのかも？（「〜けど」となっている」時点で言い訳を探している状態だったので）</t>
    </r>
  </si>
  <si>
    <t>https://www.notion.so/_-21cf3b0fba858057b1d8d0cb02b5de3d#233f3b0fba8580a699e1ecdd16524178</t>
  </si>
  <si>
    <t>説明や話を聞きだすのがとても上手</t>
  </si>
  <si>
    <t>笑顔があともう少し見せていただけるともっと良くなると思います</t>
  </si>
  <si>
    <t>https://www.notion.so/_-21cf3b0fba858057b1d8d0cb02b5de3d?source=copy_link#233f3b0fba8580a699e1ecdd16524178</t>
  </si>
  <si>
    <t>７回目</t>
  </si>
  <si>
    <t>現在の状況や講師の方との関わり方の確認から、各作業の所要時間やタイムスケジュールを明確にし、提案をし、生徒さんの感覚や感じたことも確認してる。隙間時間の活用法まで確認できてる。時々「素晴らしい」と褒めている。</t>
  </si>
  <si>
    <t>提案を多くしているが、もう少しどうやっていったらいけそうか、をお相手に話してもらって、そこから一緒に次の行動をしていく提案をしても良いかと。</t>
  </si>
  <si>
    <t>https://www.notion.so/B-214f3b0fba85804c98f4ef765c9d08ee?source=copy_link#230f3b0fba8580b2a7fef09f051240d8</t>
  </si>
  <si>
    <t>1回目
2回目</t>
  </si>
  <si>
    <t>はじめ方めっちゃいい（前回の目標をサマリで伝えてあげている）
└私の知っている限りでは、全部達成しているのではないでしょうか？という一言が嬉しい！
自分の経験も伝えていて、有用な経験をシェアできている！（具体と抽象で想像させられているので伝え方が上手！）
全体的に提案と傾聴のバランスがいい</t>
  </si>
  <si>
    <t>参考までに、教材一覧ありますので使えそうであれば使ってください！</t>
  </si>
  <si>
    <t>https://www.notion.so/1-234f3b0fba8581de9f79f77933302602</t>
  </si>
  <si>
    <t>さぬきみなみ</t>
  </si>
  <si>
    <t>プラス１回目</t>
  </si>
  <si>
    <t>話しやすい雰囲気作りが上手
褒める回数が多いが、しっかり締めるところは締めている
半年後の理想を聞いた後、もう一度まとめてから次の１年後を聞いていて生徒さんもその先を考えやすそうだった
１０年後までしっかり想像させて、繰り返しみることを勧めていた</t>
  </si>
  <si>
    <t>ユーキ</t>
  </si>
  <si>
    <t>https://www.notion.so/K-1eaf3b0fba858022b461e5800a6e6a68?source=copy_link#1eaf3b0fba85814096fccacc1e9db663</t>
  </si>
  <si>
    <t>お互いの近況報告をして、アイスブレイク。
・最近のよかったことを聞き出し、距離を縮めてなんでも話しやすい環境作りをしていることができている。
・悩みに対して、3パターンの方法を提案していた。</t>
  </si>
  <si>
    <t>・相手の感情をリフレインしてあげていて、「傾聴している」姿勢が伝わりやすい
・</t>
  </si>
  <si>
    <t>・冒頭は雑談せず、すぐに振り返りに入っていきましょう🙆‍♀️（ゆうなさんのセッションの流れを参考にしてもらいたいです🙆‍♀️）
　・同調はNG（講師を基本的に守る、同調すると生徒のアクションは出てこないため）</t>
  </si>
  <si>
    <t>https://www.notion.so/K-1eaf3b0fba858022b461e5800a6e6a68?source=copy_link</t>
  </si>
  <si>
    <t>ちさとさんへ
実は、過去プレミアムプラスのセッション（男性の看護師さんの初回セッション）も拝見させていただきました。
その中で特に印象的だったのが、
・ちさとさんご自身のSnsClubでの体験談（現実をしっかり見つめ直して「がんばろう」と思えるようになったエピソード）
・「マインド → 習慣 → 行動 → 結果」と変化が積み重なっていくという考え方
といったお話でした。
「本当に素晴らしいなあ。自分も見習いたい！」と思いながら、学ばせていただきました。
今回はそれに加えて、以下のポイントもとても参考になり、勉強になりました！
・アイスブレイク（相手が話しやすくなる雰囲気の作り方）
・行動の合意を自然に進める流れ
・「自分を褒めてあげること」の大切さについてのお話
・恒常性（ホメオスタシス）の話
ありがとうございました！今後の自分のセッションにも、ぜひ活かしていきたいと思います。</t>
  </si>
  <si>
    <t>現状
　・アイスブレイク
　・振り返り（行動についてできてかどうかの振り返り）
　　・できなかったことに対して、1つ質問をしたら、ちさとさんの考えを話す
　　　・実家に帰った時に、素材取る必要があるというのをちさとさん
　　　・自分を褒めてあげる話
ちさとさんへの提案
　・⭐️今、どんな気持ちか？今日の時間はどんな時間にしたいか？
　・簡単なアイスブレイク
　・⭐️この期間でよかったこと、新しい発見
　・前回の振り返り
　・改善テーマ
の流れを提案します！
感情の上下がある方などは、正しい状態で、自分を見つめないと、頭の中にいろんな声が聞こえてきて、正しく状況を判断できないことがあります。
なので、⭐️の点はぜひ実行してみてください！また、ぜひちさとさんの笑顔が見たいなと思いました！そうすると、左記にあるよかったことの点がさらに活きると思います！！</t>
  </si>
  <si>
    <t>ななえ</t>
  </si>
  <si>
    <t>https://www.notion.so/_5-22ef3b0fba858057a742c367dcbca346?source=copy_link</t>
  </si>
  <si>
    <t>自分で気づいたことが学びになる、というアドバイスはめちゃいい！
・回らなかった理由も分析する思考を褒めるのはgood
・共感した上で、自分が投稿数を増やした時のメリットを自分の経験を元に伝えられている！
・試しにやってみましょう、を提案できていていい！
24分当たり：「足りないですかね？」に対してきちんと伝えようとしているので、自分の気持ちを伝えた後に「どう思いますか？」と、相手の気持ちを聞いてあげましょう！</t>
  </si>
  <si>
    <t>・動画を作る上での障壁は、「どこで時間がかかって遅くなっているのか」の方が重要かなと思います！
投稿の内容についての言及はコンサルの内容になるので注意しましょう！
例）しずるかんが出るからいいですね　はコンサル
・にいなさんが、投稿頻度上げる上での工夫を話してくださっているので、
　・いつまでいいくつやるのか
・共感した上で、自分が投稿数を増やした時のメリットを自分の経験を元に伝えられている！
→もっと良くするために、「どうしたいですか？」を投げかけられるといいですね！</t>
  </si>
  <si>
    <t>みほ</t>
  </si>
  <si>
    <t>言語化するのに苦手意識があるとの事だったので、最初に言語化してみましたか？と聞けていいるのが良いと思いました！一緒に言語化してみてもいいのかなと思いました。ポジティブ変換や一旦共感して実体験をふまえてお伝えしており生徒さんが信頼して自分の気持ちを素直に伝えているのがうかがえました。わからない事だらけなので、参考にさせていただきます。</t>
  </si>
  <si>
    <t>自分で振り返ってみても、アドバイスが多いなと感じたのでもっと生徒さんに考えてもらうための質問リストを作ろうと思います。あとは、相手から否定的な言葉がくると焦ってしまったので、気持ちを焦らず、そのままどう感じたかすぐに聞くようにします！</t>
  </si>
  <si>
    <t>ちづる</t>
  </si>
  <si>
    <t>「やっていないことに対して聞けない」に対して、「努力家ですもんね」とポジティブに返していたのはめちゃくちゃいいなと思いました！
共感→実体験、後悔→メッセージ
と伝える方法としてとても理想だなと思いました✨
生徒さんがななえさんを信頼するのもわかります！！！</t>
  </si>
  <si>
    <t>「私聞いてるつもりなんですけど、聞いていないですかね？」に対して、ななえさんがどう思っているかって本当は生徒さんにとって重要でないはずなので、私なら「ご自身ではどう思いますか？」や、「（生徒さんの目標）に最短で近づくためには、とにかくすぐ聞くのと、自分で悩んでから聞くのと、どっちが早いと思いますか？」のように聞くかなと思いました。
極端な聞き方になりますが、「それって〇〇さんにとって重要ですか？」というのも思いつきました（ちょっと強めなので、今回の生徒さんには使うタイミング注意かもです）。
あとは前提からずれているような感覚があるので、「講師の言うことに素直に従う」「考えるより、まず行動」コミットプランの5つの共通点のところを一緒に確認するかもです…！（でもここ伝えにくいですよね…！！）</t>
  </si>
  <si>
    <t>https://www.notion.so/6-30-_8-222f3b0fba8580a9a9b9eedba2cd9540</t>
  </si>
  <si>
    <t>しもむらまりな</t>
  </si>
  <si>
    <t>8回目</t>
  </si>
  <si>
    <t>オフ会の感想だけでなくどうアドバイスをもらえたか、実際どう行動するか、を聞いていたのはいいと思いました（マネします）
また全体的に「行動できていると思いますか？」と生徒に言わせることで行動していない事実を突きつけていたのはよかったです！</t>
  </si>
  <si>
    <t>怖い、、
主婦や他のスクラブ生の時間の使い方の話になったとき、生徒さんの具体的な時間の使い方を聞くとより行動しやすくなったかなと思います
自分語りが多そうな生徒に見えるので逆にヨイショしたら動く、、？</t>
  </si>
  <si>
    <t>https://www.notion.so/6-11-_11-20ff3b0fba85804a8251ee8cfac282fe?source=copy_link</t>
  </si>
  <si>
    <t>11回</t>
  </si>
  <si>
    <t>・「TT`Pから、だんだん質にこだわると投稿が進まない」は共感できる！</t>
  </si>
  <si>
    <t>あきえ</t>
  </si>
  <si>
    <t>・お互いの信頼関係ができている！
・本人がやり直すことが多い／クオリティにこだわりたいか　→ここを聴いてみたいなと思った！
・褒める+ヒアリング ちゃんとできている！</t>
  </si>
  <si>
    <t>https://file.notion.so/f/f/89e6f4ed-ae9b-4395-871a-0c505f895ff0/2ccaeb55-8e01-4d15-92ff-a0cce7b7c91f/video1953764413.mp4?table=block&amp;id=222f3b0f-ba85-80a9-a9b9-eedba2cd9540&amp;spaceId=89e6f4ed-ae9b-4395-871a-0c505f895ff0&amp;expirationTimestamp=1753315200000&amp;signature=ZdbvGiP3O1BNI0CizNJin9sJh099TGtff7MXVtmIy9Y&amp;downloadName=video1953764413.mp4</t>
  </si>
  <si>
    <t>どうしていきたいか？の部分を聞こうとしている姿勢が感じられた
コーチングでも、ネガティブフィードバックは大切！（本音で語る）</t>
  </si>
  <si>
    <t>SnsClubに入った理由を見つけきれていない
どんな影響力を持ちたいか？影響力を持ってどんなことをしたいか？
を具体的に描かせてあげられたらよかったかも</t>
  </si>
  <si>
    <t>https://www.notion.so/1fdf3b0fba858062a48ff354b03ddb3b?p=22af3b0fba85816196c0c1264a056700&amp;pm=s</t>
  </si>
  <si>
    <t>たくさんお話しされる生徒さんに対して、傾聴がほとんどなので、おそらく話しやすい雰囲気が出てるのかな、と感じました！
見習いたいと思いました！
また、早起きするか、夜型にするか、に関して、ももさんの寝落ち対策方法の一番効果のあったことをお伝えして、相手も何か
やってみようかな、と思っているのが素敵だな、と思いました！</t>
  </si>
  <si>
    <t>ももさんが早起き派ではない分、相手が４時起きしたいことに対しては、共感が少なかったかもですが、、難しいですよね💦</t>
  </si>
  <si>
    <t>https://www.notion.so/D-231f3b0fba858032831fc10ab567299b?p=23ff3b0fba85802eabffe19dd7d13fa4&amp;pm=s</t>
  </si>
  <si>
    <t>なおさんが安心して話せる環境を伝えられていたと感じました！あみりさんやからこそ、不安を吐き出せて
それで終わるのではなく、ポジティブな方向に持っていけていてとても素敵だと思いました！</t>
  </si>
  <si>
    <t>講師とコーチの狭間で難しいよなあとはとても思うのですが、それって難しいやんなと思って聞いていました、、、</t>
  </si>
  <si>
    <t>https://www.notion.so/_3-23bf3b0fba858096a52fc285b823c47a?source=copy_link</t>
  </si>
  <si>
    <t>目標の振り返りから入っていた🙆‍♀️
前向きな方向で話をまとめていてよかった！不安な点も傾聴できていた！
理想の目標数の深掘りもできていてgood!!
生徒の不安が頑張る方向に持って行けていたのがよかった  
しっかり生徒さんの現状や不安を傾聴されていて、ポジティブに持っていかれているのが素敵でした！！！</t>
  </si>
  <si>
    <t>職場の不満を聞いた後に、理想の状態をコーチ側が伝えてしまっていたので、生徒さんがどんなふうになるのが理想かを聞くことが出来てたら更に良かったと思いました！（私も勝手に描いて伝えがち。）</t>
  </si>
  <si>
    <t>緊張されていたのか、あまり笑顔が見られなかったので、笑顔が増えるとさらに生徒さんが話しやすく、ラポールも築きやすくなるのかなと思いました！！</t>
  </si>
  <si>
    <t>なおさんの価値観を否定するわけではなく、きちんと受け止められているのがよかった
まず最初に優先順位の高いものからやっていくことを、整理して伝えられている
（オロさんのへの信頼感すごいですね!!笑）
絶対にやっていきましょう。の言葉も、適切なタイミングで伝えられていてgood コミュニケーションでしたね！！</t>
  </si>
  <si>
    <t>https://www.notion.so/1-23ef3b0fba8581c0ae94e7031ee3b973?source=copy_link#23ef3b0fba8581c5b332e6610a5e758c</t>
  </si>
  <si>
    <r>
      <rPr>
        <rFont val="Arial"/>
        <color theme="1"/>
      </rPr>
      <t>生徒さんの</t>
    </r>
    <r>
      <rPr>
        <rFont val="Arial"/>
        <b/>
        <color theme="1"/>
      </rPr>
      <t>言葉をしっかり受け止めている姿勢が素敵</t>
    </r>
    <r>
      <rPr>
        <rFont val="Arial"/>
        <color theme="1"/>
      </rPr>
      <t>だなと思いました！
その姿勢もあるから、初対面でも生徒さんがしっかり話してくれているんだろうなと感じます。
生徒さんの性格を察したうえで、ハンドメイドへの取り組み方から生徒さんの本当に欲しいものまで聞けていて素晴らしいと思いました！</t>
    </r>
  </si>
  <si>
    <t>結構たくさん話してくださる生徒さんで、詳細なお話が多いと思うので、「一言でいうと何ですか？」「その中で一番大切にしたいことってなんですか？」といった絞る質問を活用すると、あまりネガティブに行きすぎずに引っ張りやすくなるのかも…と感じました。
また、詳細の確認をすると時間がかかってしまうと思うので、枠組みを先に伝えるのも良いかなと思いました。「スクラブでは、120投稿をして万アカ！と伝えているんですが、〇〇さんはどれくらいを目指したいですか？」「確保していただく目安としては、1投稿5時間としたら、週6投稿で30時間になります。どうしたら確保できそうですか？」などでしょうか？</t>
  </si>
  <si>
    <t>絞る質問をしてあげるといい！</t>
  </si>
  <si>
    <t>https://www.notion.so/3-203f3b0fba858176a46bd221c21864b4?source=copy_link</t>
  </si>
  <si>
    <t>背景も汲んで共感してあげられているのがいい
60万払って、何が得られると思ったんですかね？何が欲しかったんですかね？という質問いいですね！
「どうして・なぜ入ったのですか？」ではない質問の仕方がいい
相手が積極的に話してくれている。相槌のレパートリー素晴らしい！
========
いいものだと言われたら買っちゃう　⇨いいものを買う心理を聞いてもいい
時は金なり　お金がなくなることには執着がないけど、データが飛んだことに許せない
└わざわざ俺がここまでやったのになんでデータ飛んでいるんだ、っていうイラつき
「明日卒業だとしたらどう思いますか」⇨「はや」って感じる
　「頭としてどうしていきたいですか」⇨ビジョンがないです：所有することに安心感を覚えている状態？
ん〜〜〜〜、ここから一歩動かすなら、、、どうしましょうねー。。。。。</t>
  </si>
  <si>
    <t>・答えにくいような質問をしていた
（質問はめっちゃよかったです！が、意図を汲み取れないような方には一個、レベルを下げて聞いてあげるといいなと思った）</t>
  </si>
  <si>
    <t>くるみ</t>
  </si>
  <si>
    <t>snsに入った理由を振り返り、その時の気持ちの深堀りがすごい。</t>
  </si>
  <si>
    <t>・視点を変える提案はありなの</t>
  </si>
  <si>
    <t>質問に対して、すごく答えてくれているので、関係性ができあがっていて、ちづるさんのことを信頼しているんだなと思った。多方面から質問ができていて参考にしたいと思った。</t>
  </si>
  <si>
    <t>・引き出せていた
・目標高く立てれていた。セッション最後まで聞かせていただきました。自分が何をやりたかったのか明確にでき、現状整理しフィードバックすることで、今はスクラブにコミットする時期と自分で決められていたので良かったと思います。流れもとてもスムーズで生徒さんに合わせた声掛けが信頼も得られ素敵だなと思いました。</t>
  </si>
  <si>
    <t>状況を細かく話してくださる生徒さんだったので、全部聴くと長くなってしまうので、こういう思いがあるんですね。とまとめる部分があっても良かったのかもしれませんが、今回生徒さんは聴いてもらって自分で目標設定出来ていたので、私としてはとても参考になりました。</t>
  </si>
  <si>
    <t>できているところ、時間を確保するように努めているところを認めてあげているところが良い。自然な流れで、タイムスケジュールや現状を確認できている。
半年後のイメージを詳しく深掘りして聞いているところがgood。</t>
  </si>
  <si>
    <t>やるべきことが多いと感じているようで不安な気持ちが多く、本人もそれをすごく感じている様子だったので、「どうしてハンドメイドをされているか」「何を届けたいのか」あたりのエネルギーが上がるイメージをさせる問いをしても良いのかも。</t>
  </si>
  <si>
    <t>りな</t>
  </si>
  <si>
    <t>こなつ</t>
  </si>
  <si>
    <t>冒頭：しっかり共感できていてよかった。深掘りも「具体的には？」など、自然な声かけがよかった。
・笑顔が素敵！
・アイドルの話されてもちんぷんかんぷんだからわからないことが来ても自然と話題が盛り上がっていてすごい！
話を遮らずに質問できていてよかった！！</t>
  </si>
  <si>
    <t>ひな</t>
  </si>
  <si>
    <t>相手がとても話しやすい雰囲気を出せている。この人となら頑張れそうという感じが相手も思えてそうでよかった。</t>
  </si>
  <si>
    <t>あかり</t>
  </si>
  <si>
    <t>https://www.notion.so/_-232f3b0fba8580129abce2e33ddbe947?source=copy_link#241f3b0fba8580f583c8d279d6e290d0</t>
  </si>
  <si>
    <t>体験談が聞けてリアル。寄り添い、受け止めがめちゃくちゃ上手い。
自分から自己紹介する時のリアルを感じた　⇨自己開示の大事さを感じた！！
寄り添いがうまい！！　ポジティブ変換が上手い！ 趣味がない⇨SNSも日常に入れていきましょう！！！</t>
  </si>
  <si>
    <t>https://www.notion.so/E-245f3b0fba8580598d3ec9e20f4a68a0?source=copy_link#247f3b0fba8580e99f3df2040cd25443</t>
  </si>
  <si>
    <t>明るくて話しやすい空気が出てて、相手の緊張が自然とゆるんでるのがすごく伝わってきた。
でも話の軸はちゃんと持ってて、目標も具体的に聞けてて、そこがすごく上手だったなと感じました。
経験をリアルに、時には厳しい部分も交えながら伝えてて、説得力もあるし、相手にとって大きな気づきになったと思う。
旦那さんとの会話もいいスパイスになってて、第三者の視点をうまく取り入れてたのも印象的でした。
・目標も具体的に聞けていた。話しながら端的に、時間内に軌道に乗せて話せていた
・旦那さんからみた奥さんの姿も会話を振ってあげてよかった</t>
  </si>
  <si>
    <t>https://www.notion.so/_-211f3b0fba858054b859fddb1c79fcb8?source=copy_link#225f3b0fba8580d49313cc7721e6cd16</t>
  </si>
  <si>
    <t>ゆかさんからのFBを素直に聞けていて素晴らしい！</t>
  </si>
  <si>
    <r>
      <rPr/>
      <t xml:space="preserve">たかよさん
通常セッション1回目
</t>
    </r>
    <r>
      <rPr>
        <color rgb="FF1155CC"/>
        <u/>
      </rPr>
      <t>https://www.notion.so/C-231f3b0fba85807cb570d693b3b6a7b5?p=23ff3b0fba85802da1a2fcf90eb6190a&amp;pm=s</t>
    </r>
  </si>
  <si>
    <t>共感と、寄り添い力がすごい！頼れる感がある！
なんでも知っていて講師に言えないこともゆうなさんに！という信頼関係が築けている。
アクションシートの進捗確認、めっちゃいいと思いました！参考にさせていただきます！！</t>
  </si>
  <si>
    <r>
      <rPr>
        <rFont val="Arial"/>
        <color theme="1"/>
      </rPr>
      <t xml:space="preserve">リストなどの話の際に、リストの大変さを伝えた時に、時間が足りないとなったかと思います。
ここで、どうやったらたかよさんが行動に移せるか？ということが一緒に探せたら、焦っているという不安がなくなったかも？と思いました。
</t>
    </r>
    <r>
      <rPr>
        <rFont val="Arial"/>
        <b/>
        <color theme="1"/>
      </rPr>
      <t>私もゆりさんにアドバイスいただいたのですが、口角上げるとさらに良くなるかも</t>
    </r>
  </si>
  <si>
    <t>https://www.notion.so/3-202f3b0fba8581739c4dccf6da3fa24a</t>
  </si>
  <si>
    <t>セッション始まる前にまずどうですか？と進捗、心境を生徒の言葉で言わせている
信頼関係が成り立っているから生徒さんも話している印象だった
生徒さんに見せる笑顔、表情管理</t>
  </si>
  <si>
    <t>みな</t>
  </si>
  <si>
    <r>
      <rPr/>
      <t xml:space="preserve">たかよさん
通常セッション1回目
</t>
    </r>
    <r>
      <rPr>
        <color rgb="FF1155CC"/>
        <u/>
      </rPr>
      <t>https://www.notion.so/C-231f3b0fba85807cb570d693b3b6a7b5?p=23ff3b0fba85802da1a2fcf90eb6190a&amp;pm=s</t>
    </r>
  </si>
  <si>
    <t>終始和やか！
生徒さんの不安な気持ちに寄り添う声かけや笑顔にとても安心感がありました。
生徒さんも安心して心を開いてお話しされているなと感じました。</t>
  </si>
  <si>
    <t>https://www.notion.so/_-235f3b0fba8580268964d2c8e7982b5e?source=copy_link#247f3b0fba858051ad20f712733bbc30</t>
  </si>
  <si>
    <t>共感する時に「そうですよね」に加えて、「〇〇だから、そうですよね」、と相手の気持ちを受け止める姿勢が感じられる</t>
  </si>
  <si>
    <t>最後に目標を本人の口から宣言をさせましょう
・次の2週間でやることは明確になったか？がポイントかなと！！</t>
  </si>
  <si>
    <t>よしもとかおり</t>
  </si>
  <si>
    <t>Good
自己紹介
　ユーモアのあるアイスブレイク
生徒さんの自己紹介
　たくさん話してくれる方→相槌のバリエーションが多くて⚪︎、素晴らしいですね！とか、話を聞いてうるっときた、とか、コーチ側の共感の仕方としては心地よい
理想を「ご自身」の理想にフォーカスしていてGood
理想をたくさん話してもらったあとにサマリをお伝えしていてGood
**1年後、達成できています！これを想像してワクワクしてますか？**
うれしい、たのしい、自信がついてる、という未来の気持ちを確認できている⚪︎
Good質問
やりきったな、と思える成果は、数字にするならどうですか？
仕組みを作りたい→具体的にどれくらい？
→ここでも、区切りでサマリはさんでいる⚪︎
そして、この状態を達成していることをイメージして、どんなきもちか？確認している</t>
  </si>
  <si>
    <t>And more
疑問文がちょっと長いのでコンパクトに！</t>
  </si>
  <si>
    <t>ありもとまやこ</t>
  </si>
  <si>
    <t>常にポジティブ変換されていてGood!!</t>
  </si>
  <si>
    <r>
      <rPr>
        <rFont val="Arial"/>
        <color theme="1"/>
      </rPr>
      <t>生徒がめちゃくちゃ喋る方だったので、</t>
    </r>
    <r>
      <rPr>
        <rFont val="Arial"/>
        <b/>
        <color theme="1"/>
        <u/>
      </rPr>
      <t>セッションの最初に「雑談が目的ではない」ということを明確に決めてスタート</t>
    </r>
    <r>
      <rPr>
        <rFont val="Arial"/>
        <color theme="1"/>
      </rPr>
      <t>してもらいたいです！
例）インスタについての目標設定と、具体的な行動を決めていきましょう！など
なかなか話を切り上げるタイミングが難しい気持ちはわかるので、
「一言で言うと？」や、「投稿はいかがでしたか？」とか、最初から質問の幅を狭めていきましょう！</t>
    </r>
  </si>
  <si>
    <t>https://www.notion.so/3-211f3b0fba8581eea116d62d52ed466b</t>
  </si>
  <si>
    <t xml:space="preserve">・生徒さんがリラックスしていて話しやすそう。
・出来なかった事をできる為には細かくいつ何をするかまで決めている。
・時間の使い方の１例を自然にアドバイスされている。
・限界を超える事をする時期と伝えられている。
・今普段の自分より頑張って慣れた時に余裕が出る事を伝えて生徒自身にやると宣言させている
・適宜生徒の話を要約している
</t>
  </si>
  <si>
    <t>見当たりませんでした。</t>
  </si>
  <si>
    <t>じゅな</t>
  </si>
  <si>
    <t>・終始笑顔や明るい雰囲気で、生徒さんからも笑顔が多く引き出せている
・声のトーンが終始聞き取りやすい
・話のテンポ感がすごく心地よい
・できたことについて所々で「素晴らしい！」とナチュラルに称賛されている
・懸念点についても、どうやって解決できるのか生徒さんと一緒に考えられている</t>
  </si>
  <si>
    <t>https://www.notion.so/B-25cf3b0fba8580118ef8c1b6c73c8724?source=copy_link</t>
  </si>
  <si>
    <t>おおたみゆき</t>
  </si>
  <si>
    <t>頼り甲斐がありそう！
話しやすい雰囲気の作り方がすごく上手！！
ご本人がマイナスだと思っていることをプラスに変換して褒めてあげてる
想像つかなくてと言いつつ、詳細のビジョンを言語化させて、それを受けとめられているので、ビジョンを出しやすくできてる
しっかり自分がどうなりたいかを引き出して、モチベーションにできている</t>
  </si>
  <si>
    <t>ふと不安な表情をする時があるので、自信を持ってやってほしいなと思います！
（自信持っていいレベルなので！）
本題に入る前にディスコードの使い方で時間を結構使ってしまっているので、ディスコードの使い方はこちらの使い方動画を見てね！として、わからないことあったら運営にラインして！でいいのかな？
せっかくなら、みずかさんと今後についての話をしていってほしいなと思いました！</t>
  </si>
  <si>
    <t>笑顔いい！🙆‍♀️
編集初めて？クラスの様子はどう？聞けてていい！！
MGになったきっかけも、実績の伝え方もめちゃくちゃいいじゃないですか！！！！！！！
5年以内　という目標を、さらに1年後、卒業時、という形で目標をスモールステップ化できている
クラスの活用方法や講師への添削をたくさんもらうことを応援できている</t>
  </si>
  <si>
    <t>現状確認や、このあとすることの話はできていたので、具体的に目の前のやりたいことが明確になったのかなと思います。
未来の理想像や、「やらないといけない理由」は、もっと明確にできるくらい、話してあげてもいいですね👍</t>
  </si>
  <si>
    <t xml:space="preserve">https://www.notion.so/20250824-_3-259f3b0fba858056aab7f2df7b2d7e48?source=copy_link
</t>
  </si>
  <si>
    <t>・既読がわからないからアクションないと傷つく　→伝えられましたね🙆‍♀️
・約束は次から守りましょうと言えていたのもgoodです🙆‍♀️
・スタータープログラムで動けた理由：capcutの具体的な使い方がわからないから、具体的に教えていた
・可処分時間を明確にしたのも良かったのかも
・できたこともできなかった日も、日報出してもらう話の時、「出せなかった時はどうしますか？」とちょっとは考えてもらえていた
・Iメッセージを伝えられていた</t>
  </si>
  <si>
    <t>https://www.notion.so/1-259f3b0fba858078a891d456db966649?source=copy_link</t>
  </si>
  <si>
    <t>ながおしずか</t>
  </si>
  <si>
    <t>（通常は40分ちょいで終わってしまった、、、、反省、、会話の膨らめ方？ちゃんと生徒が話したいこと話せていたか？）
ひろみさんの生徒さんの受け止める姿勢が素敵だった。</t>
  </si>
  <si>
    <t>自由度ってなにか、なんで高いのがいいのか、オープンクエッションがあってもいいのかな？と思いました！
アイスブレイクも少しあってもいいのかなと思いました！</t>
  </si>
  <si>
    <t>https://www.notion.so/1-26cf3b0fba8580798ab8d5af29071cf8?v=1fdf3b0fba858072b80f000c567764d1&amp;source=copy_link</t>
  </si>
  <si>
    <t>会話のセーブをどうやろう？
全体的にマウントを取られたくない・認めてほしい・本当は不安、っていう気持ちのある方。生徒にとっては居心地のいい空間だったんだと思う</t>
  </si>
  <si>
    <t>あかりさんのアドバイスよりも「聴く」ことが必要。
根底にある気持ちを引き出しましょう
踏み込んだんたことに</t>
  </si>
  <si>
    <t>https://www.notion.so/20250824-_3-259f3b0fba858056aab7f2df7b2d7e48?source=copy_link</t>
  </si>
  <si>
    <t>いろんなことに恐怖心を持っている方なのかな？と思った。そこを聞けていて良かった
どこの時点からなら、できるんだろう？と探ってあげられていた
何回も言わないといけないところで強く伝えられない</t>
  </si>
  <si>
    <t>https://www.notion.so/_5-262f3b0fba8580178459dc795cdee3c5?v=21af3b0fba8581639257000c74155b65&amp;source=copy_link</t>
  </si>
  <si>
    <t>・休みの日、具体的にどうしんどかったか？と踏み込めていて良かった
・投稿頻度について可視化して確認
　・あと1投稿できなかった理由はなんでしょうか？という聞き方もいい（どうしてできなかった？とかではなく）
・進めていくプロセスの確認　→例えば、〇〇を想像してみて、〇〇はどうですか？　と聞けているのもgood
・アクションシートにきちんと記入しているのもgood</t>
  </si>
  <si>
    <t>（めっちゃand moreだけど）冒頭、セッション自体のゴールを一緒に明確にしていくといいかも！
私も長くなることあるんですけど、時間管理頑張っていきましょう！</t>
  </si>
  <si>
    <t>https://www.notion.so/1-265f3b0fba8581ea91ddc72740017608?source=copy_link</t>
  </si>
  <si>
    <t>おかだこうへい</t>
  </si>
  <si>
    <t xml:space="preserve">笑顔で話を聞けている点・スクラブを知ったきっかけや半年後の目標をスムーズに聞けている点
</t>
  </si>
  <si>
    <t>共感ももちろんいいのですが、「ネガティブ面」はスルーしてもいいのかな？と思いました！
町おこしのことを深掘りするだけでなく、SNSに関することもしっかり深掘りしていくべきかなと思いました！
目線が下がり気味なので目線は上にするだけでも印象変わると思います！！
SNS運用について話すより、SNSを使っての今後の方向性についてを深ぼるのがオススメです。</t>
  </si>
  <si>
    <t>ありさ</t>
  </si>
  <si>
    <t>・小さいことでもなんでもいい　→ここから、アドバイスを自分でするのではなく講師の力もきちんと頼っている
・スケジュール管理　→生徒とテンプレを作ることができていた</t>
  </si>
  <si>
    <t>https://www.notion.so/3-22df3b0fba85816897e9dbad0da87de0?source=copy_link</t>
  </si>
  <si>
    <t>さとうしおり</t>
  </si>
  <si>
    <t>・今後の目標を本人に話してもらう→辛い過去をもとに未来の目標を描けている。
・どのくらい時間を取れているか？→</t>
  </si>
  <si>
    <t>辛い過去から今のようなポジティブな考えに至ったかと聞いてもいいかとおもいました</t>
  </si>
  <si>
    <t>https://www.notion.so/1-26cf3b0fba85812b882fef4c6118791e?source=copy_link#26cf3b0fba8581ce81b7ce70e4cd8640</t>
  </si>
  <si>
    <t>むらかみそのか</t>
  </si>
  <si>
    <t>笑顔がとても印象的で素晴らしい。
自分がコーチになった理由をしっかりと整理しており、その説明もまとまっている。
理想を聞いたときに、「いつまでにそれを達成したいか」という具体的な期限に踏み込めていた点がとても良かった。
会話中のジェスチャーもとても良く、伝え方に温かみと説得力が加わっていた。
コーチの役割についての説明が的確で、分かりやすかった。</t>
  </si>
  <si>
    <t>訂正：「120投稿したスクラブ生は、みんな100万を達成している」という表現は正しくないため、修正が必要。
＝＝===
課題：目標設定の際、単に項目を埋めるだけになっており、深掘りが十分にできていなかった。
提案：目標設定を深掘りするテクニック
「なぜ」を繰り返す（5 Whys）
「その目標を達成したい理由は何ですか？」を繰り返し掘ることで、本質的な動機を明確化する。
感情を問う
「その目標が叶ったとき、どんな気持ちになりますか？」
感情にアプローチすることで、本人にとっての価値をより具体的にする。
障害・リスクの特定
「その過程で一番の障害になりそうなことは何ですか？」
課題を事前に可視化して、解決策を一緒に考えられる。
具体化・可視化
「その目標を達成した状態を写真に撮ったら、どんなシーンが映っていますか？」
抽象的な理想を、行動やイメージに落とし込む。
期限を設定する
「それはいつまでに達成したいですか？」
時間軸を持たせることで、優先順位と行動計画につながる。
比較質問
「今の延長線上の未来と、その目標を達成した未来、どちらが魅力的ですか？」
現状と未来を比較させることで、行動の必然性を強める。</t>
  </si>
  <si>
    <t>https://www.notion.so/1-268f3b0fba85809483d6e4680c5454e3?source=copy_link#26bf3b0fba8580f48bcef67b948624e5</t>
  </si>
  <si>
    <t>くろさわめぐみ</t>
  </si>
  <si>
    <r>
      <rPr>
        <rFont val="Arial"/>
        <color theme="1"/>
      </rPr>
      <t>めちゃくちゃナチュラルに目標設定できている。（究極の質問などはしなくても、元々理想を持っている方なのでやりやすかったのかな？と）
目力がある✨声もハキハキしている！
「めぐみさんと関われて、すごくすごく嬉しい」の</t>
    </r>
    <r>
      <rPr>
        <rFont val="Arial"/>
        <b/>
        <color theme="1"/>
      </rPr>
      <t>Iメッセージが素敵！</t>
    </r>
    <r>
      <rPr>
        <rFont val="Arial"/>
        <color theme="1"/>
      </rPr>
      <t xml:space="preserve">
相手がワクワクした　→「どんなところにワクワクした？」と深掘りした後に「素敵ですね」とおっしゃっていて素晴らしい（アイスブレイクが、SnsClubを知ったきっかけのことを膨らませているのがいい）
50万円の収益化ができたら、「どうなりたいか」より、「どんな生活がしたいですか？」と具体的に質問している。また、本人の主人との価値観が違うということを繋げて会話を広げている。
めぐみさん以上に、めぐみさんのことをわたしは信頼している　→</t>
    </r>
    <r>
      <rPr>
        <rFont val="Arial"/>
        <b/>
        <color theme="1"/>
      </rPr>
      <t>Iメッセージ素敵！</t>
    </r>
    <r>
      <rPr>
        <rFont val="Arial"/>
        <color theme="1"/>
      </rPr>
      <t xml:space="preserve">
時間管理もいいですね！！
最後に「会えない期間も応援しています」と背中を押しているのもgood</t>
    </r>
  </si>
  <si>
    <t>コーチングとしては、さすがです！！！！あまり修正点がない気がするが、ふかぼる質問を2階層だけで終わってしまっていたので、もうちょっと未来の姿を思い描くときに「成功した時、旦那さんにはなんて言ってもらえていますか？」と聞くともっと良かったかも
SnsClubのことに関していうと
1ヶ月目では1投稿はしましょう、とちゃんと伝えられていてGood!!
添削会の日が決まっていないクラスが9割じゃないかなと思うので、
あくまでコーチングは1ヶ月後あたりで次のセッションを行う。
なので、細かく、各タスクが大体どれくらいの時間がかかるのかをなおみさんは把握しましょう！</t>
  </si>
  <si>
    <t>・以前のセッションでしっかりとした信頼関係ができているのが凄く伝わりました！！
・表を使っていたからわかりやすかった</t>
  </si>
  <si>
    <t>なんの話だっけ？っていっている部分が2回ほどあったので一度生徒さんの話を聞いてから方向性の確認をしていくとより良かったのではないかと思いました。</t>
  </si>
  <si>
    <r>
      <rPr>
        <rFont val="Arial"/>
        <color theme="1"/>
      </rPr>
      <t>生徒さんの回答を復唱しながらの</t>
    </r>
    <r>
      <rPr>
        <rFont val="Arial"/>
        <b/>
        <color theme="1"/>
      </rPr>
      <t>共感の仕方が素敵</t>
    </r>
    <r>
      <rPr>
        <rFont val="Arial"/>
        <color theme="1"/>
      </rPr>
      <t>でした！
最初に、家族の方には伝えられているか？協力があるのか？をナチュラルに聞いていてGood!!
生徒さんの</t>
    </r>
    <r>
      <rPr>
        <rFont val="Arial"/>
        <b/>
        <color theme="1"/>
      </rPr>
      <t>強みをしっかり伝えられている</t>
    </r>
    <r>
      <rPr>
        <rFont val="Arial"/>
        <color theme="1"/>
      </rPr>
      <t>のも良かったです。
半年後の目標の回答が家族で旅行行きたいと言っていて、
その後ご自身のやりたいことも深堀りされたことで生徒さんの</t>
    </r>
    <r>
      <rPr>
        <rFont val="Arial"/>
        <b/>
        <color theme="1"/>
      </rPr>
      <t>表情がパッと明るくなったのが印象的</t>
    </r>
    <r>
      <rPr>
        <rFont val="Arial"/>
        <color theme="1"/>
      </rPr>
      <t xml:space="preserve">でした。
</t>
    </r>
    <r>
      <rPr>
        <rFont val="Arial"/>
        <b/>
        <color theme="1"/>
      </rPr>
      <t>主婦の方は家族でという回答が多いかと思いますがご自身の叶えたい目標を聞くようにします！</t>
    </r>
  </si>
  <si>
    <t>めちゃくちゃ上手でマネさせていただきたいと思ったので特にありません。</t>
  </si>
  <si>
    <t>りか</t>
  </si>
  <si>
    <t>https://www.notion.so/1-26df3b0fba8580198b45e4113fa7fdc5?source=copy_link</t>
  </si>
  <si>
    <t>卒業日が明確になっていたから、その日までに達成しないといけない、と認識していた
ヒアリングして、言語化・要約していた
・自分の成功体験を話していて、SnsClub生として成功したことの説得力がある。</t>
  </si>
  <si>
    <t>生徒の過去の話がヘビーだった。それをもとにポジティブ変換から、発信の方向性を考えている。そこの転換点を聞くこと</t>
  </si>
  <si>
    <t>・そもそも、コーチングできているのか？：
・できているところを最初に指摘している。現状
・アクションシートの説明と一緒に、必要なアクションも伝えられてる
・現状(プロフィール作成)～初回投稿までのスケジューリングを逆算して、分かりやすく伝えられてる</t>
  </si>
  <si>
    <r>
      <rPr>
        <rFont val="Arial"/>
        <color theme="1"/>
      </rPr>
      <t>・１カ月のアクションについて、本人がどう思ってるかを確認したら良いかも
・全体的に、くみこさんが話してる割合が多く、ティーチング要素が多い？
・</t>
    </r>
    <r>
      <rPr>
        <rFont val="Arial"/>
        <b/>
        <color theme="1"/>
      </rPr>
      <t>みたかさんのどこが良いか、をもう少し細分化できたら良いかも</t>
    </r>
    <r>
      <rPr>
        <rFont val="Arial"/>
        <color theme="1"/>
      </rPr>
      <t xml:space="preserve">
・「何かあったときに」って行動が止まる原因を本人の口から言ってもらう
└気持ちで上下か？など</t>
    </r>
  </si>
  <si>
    <t>https://www.notion.so/_00-25ff3b0fba858158aa3fe1613b1b198e?source=copy_link</t>
  </si>
  <si>
    <t>やました　まり</t>
  </si>
  <si>
    <t>総評：全体的に、ななえさんが話すの上手になっているし、聴くのも冷静に話を聞けていて、アドバイスがめちゃくちゃ減りましたね！！
自己紹介コンパクトになりましたね！！✨コンパクトかつ「本当にSnsClubの生徒としてやり切ったストーリー」が聞けたので、勇気がもらえました。
相手の話を遮らない、相槌を入れる、「私と一緒に、頑張りましょう」というエールの気持ちが感じられる　セッションでした。
『伝えて勇気が出ると感じた、私も真似したい言葉』
行動するとやる気になる、という研究結果がある、という言葉
下記の経験などは、力強い経験のシェアだったなと！！素晴らしい！
自分は最初10時間、仕事ギリギリまでやったり、投稿終わるまで寝ない・寝る日と寝ないで頑張る日を交互で</t>
  </si>
  <si>
    <t>and more：
相手のことを知るための質問はできたので、
相手の発言　→深掘り　→相手の本心・本音　⇨それが、あなたにとってどれくらい大切ですか？／あなたがそれを実現したとしたら、周囲の人はどんな反応をしますか？／どんな景色が見えていますか？　など、理想の状態をもっと明確に想像させましょう！</t>
  </si>
  <si>
    <t>https://www.notion.so/1-269f3b0fba8580239e8df4bbaead5126?source=copy_link#269f3b0fba85802ebdb3da0aec10fb8c</t>
  </si>
  <si>
    <t>生徒に話させることを意識して質問できていたと思います！
一番最後に、生徒に「ここまで話してみていかがですか？」と思っていることを確認できていて良かった！
相手の、空いた時間をどう使いたいか、が特にないってなった時にこのままじゃダメだと感じている相手だったので、そこも絡めて日常を彩るきっかけにしていきましょう、とかってSNSを生活・趣味の一つの位置付けにできるよう話していて良かった</t>
  </si>
  <si>
    <t>最初、口角はもうちょっとあげたほうが雰囲気和みそう✨
最後に、「投稿絶対頑張っていきましょう！」のような形で挨拶できるといいかなと思います！</t>
  </si>
  <si>
    <t>https://www.notion.so/2-247f3b0fba8581648903e84b6aba4716?source=copy_link</t>
  </si>
  <si>
    <t>講師へ連絡をする内容を一緒に考えててGood
いつも笑顔がキラキラ！頼れる感があってとてもいい
どうすれば解決できそうですか？　⇨ どれが一番、自分に合っていますか？　と相手に答えを選ばせているのがいい
あなたはどうしてますか？
　・スタンプだけでコミュニケーション：言葉で伝えてくれたら嬉しくないですか？
　・リサーチ
これらをヒアリングするときに、自分の経験を交えつつ、相手がどうしたいかも深掘りできている</t>
  </si>
  <si>
    <t>https://www.notion.so/_8-260f3b0fba8580eb8983c92f5cead83d?source=copy_link</t>
  </si>
  <si>
    <t>生徒が今言って欲しいこと（大変な時期だね、という共感）を汲み取って伝えてあげられている
生徒が話したいだけ話を聴けているのかなと思う。
事前に知っている情報は、「〇〇って言っていらっしゃいましたよね」と、「わかっている」というのが伝わる</t>
  </si>
  <si>
    <t>コーチングというよりカウンセリングになっていたと思います。
・具体的な行動目標は投稿数を立てていたが、プロセス設定が抜けている。
（生徒のモチベーション頼りになって、行動の結果の報告の時間になってしまっている）
・</t>
  </si>
  <si>
    <t>なおき</t>
  </si>
  <si>
    <t>https://www.notion.so/1fdf3b0fba858062a48ff354b03ddb3b?p=22af3b0fba85819ba459d44a4b9d1998&amp;pm=s</t>
  </si>
  <si>
    <t xml:space="preserve">・悩みに対して余計なリアクションをせず傾聴をされていた。　
　・講師の方への不満？などに対しても淡々と傾聴できている
万垢だけがゴールではなく目標は人それぞれ違うと伝えて本来の目標を考えてもらっていた。　　　　　　　　　　　　　　　　　　　　　　
</t>
  </si>
  <si>
    <t>・週1回投稿を約束とされているのですが、もう少し頻度を上げることができないかを掘ることはできないのかなと感じました。</t>
  </si>
  <si>
    <t>https://www.notion.so/_-A-201f3b0fba8580748f1bfea747faec3f?p=201f3b0fba8581bcabf4f029d23f4127&amp;pm=s</t>
  </si>
  <si>
    <r>
      <rPr>
        <rFont val="Arial"/>
        <color theme="1"/>
      </rPr>
      <t>生徒さんやお子さんの体調への配慮。終始和やかで話しやすい雰囲気が良かったです。
生徒さんのできたことを褒め、少しでも進んでることを伝えられている。</t>
    </r>
    <r>
      <rPr>
        <rFont val="Arial"/>
        <b/>
        <color theme="1"/>
      </rPr>
      <t xml:space="preserve">なんでも話せそう！
</t>
    </r>
    <r>
      <rPr>
        <rFont val="Arial"/>
        <color theme="1"/>
      </rPr>
      <t>・</t>
    </r>
    <r>
      <rPr>
        <rFont val="Arial"/>
        <b/>
        <color theme="1"/>
      </rPr>
      <t>生徒がちゃんと進んでいることをフォロー：励みになる</t>
    </r>
  </si>
  <si>
    <t>「クラスの中で発言ができない、質問するのが申し訳ない」⇨もう少し深ぼって聞き出しても良かったかも
家庭環境が複雑だ、ということが関係あるのかな、と思って突っ込めなかった</t>
  </si>
  <si>
    <t>https://www.notion.so/_kentaG-25af3b0fba8580e48b76f2a71ae16242?source=copy_link</t>
  </si>
  <si>
    <t>表情が優しく、生徒さんの言葉に対する反応が温かくて話しやすい雰囲気づくりが最高です！！！　　　　　
アイコンタクト⭕️
学習ロードマップなど画面共有してわかりやすく丁寧に説明されているのが安心感があっていいなと思いました◎
90分というボリュームのあるセッションでたくさん深掘りされていた。</t>
  </si>
  <si>
    <t>次回何を目標とするか、具体的なタスクや日にちのお話ができると生徒さんの取り組みが早くなり、なお良いかなと思いました！</t>
  </si>
  <si>
    <t>https://www.notion.so/1fdf3b0fba858062a48ff354b03ddb3b?p=247f3b0fba85811cac5cce85df02c62f&amp;pm=s</t>
  </si>
  <si>
    <r>
      <rPr>
        <rFont val="Arial"/>
        <color theme="1"/>
      </rPr>
      <t>モチベーションが1と書いていらっしゃる通りすごく軽い感じの方ですが、顔色一つ変わらず</t>
    </r>
    <r>
      <rPr>
        <rFont val="Arial"/>
        <b/>
        <color theme="1"/>
      </rPr>
      <t>笑顔で</t>
    </r>
    <r>
      <rPr>
        <rFont val="Arial"/>
        <color theme="1"/>
      </rPr>
      <t>認めて、
ハードルを小さくしよう寄り添おうという気持ちが伝わってきました。なんとかやってほしい！という気持ちも伝わってきた。
あまりに危機感を持たせすぎてもやめちゃいそうなので難しいですね・・・</t>
    </r>
  </si>
  <si>
    <r>
      <rPr>
        <rFont val="Arial"/>
        <b/>
        <color theme="1"/>
      </rPr>
      <t>ありがとうございますを多用されているのが、お客さんとサービス提供者という関係性を強くイメージさせてしまう</t>
    </r>
    <r>
      <rPr>
        <rFont val="Arial"/>
        <color theme="1"/>
      </rPr>
      <t xml:space="preserve">気がするので、一緒にセッションを作るチームであるという意識でおられてもいいかなと思いました！
アカウント設計についてのアドバイスやお話を長めにされていた印象なのですが、
</t>
    </r>
    <r>
      <rPr>
        <rFont val="Arial"/>
        <b/>
        <color theme="1"/>
      </rPr>
      <t>マネージャーとしてはなぜインスタを頑張る必要があるかや頑張らないとどうなるかを深ぼって</t>
    </r>
    <r>
      <rPr>
        <rFont val="Arial"/>
        <color theme="1"/>
      </rPr>
      <t>危機感を持たせたり、「</t>
    </r>
    <r>
      <rPr>
        <rFont val="Arial"/>
        <b/>
        <color theme="1"/>
      </rPr>
      <t>わからないからやらない</t>
    </r>
    <r>
      <rPr>
        <rFont val="Arial"/>
        <color theme="1"/>
      </rPr>
      <t>」という流れを変えるためのお話とかをしてもいいのかなと思いました！</t>
    </r>
  </si>
  <si>
    <t>SnsClubのロードマップを実際に見せていたのでわかりやすい！
声色が柔らかいので、安心感がありますね✨
とにかく相手を全肯定の姿勢が、話しやすい！</t>
  </si>
  <si>
    <r>
      <rPr>
        <rFont val="Arial"/>
        <b/>
        <color theme="1"/>
      </rPr>
      <t xml:space="preserve">稿開始目標日を明確に日付決めましょう！投稿数も、1なら1にしましょう。逃げてもいいや、の目標設定はしない！曖昧になると結局効力弱くなります！
</t>
    </r>
    <r>
      <rPr>
        <rFont val="Arial"/>
        <color theme="1"/>
      </rPr>
      <t xml:space="preserve">
説明が長い！コミットではないので、「わからない」と言われない限りは業務的な説明は入学式でCSからも説明をしているはずなので、やらなくてOKです。
資料を見せて説明しなくてもいいかなとも思いつつ、丁寧に説明れているので時間があるなら良さそう、という感じですね！私はサクッと冒頭に3分くらいでコースやMGの役割を説明しています！</t>
    </r>
  </si>
  <si>
    <r>
      <rPr>
        <rFont val="Arial"/>
        <color theme="1"/>
      </rPr>
      <t>・毎日投稿やストイックなまなみマインドが違うと思った。やる気なくなってしまった。に対して、</t>
    </r>
    <r>
      <rPr>
        <rFont val="Arial"/>
        <b/>
        <color theme="1"/>
      </rPr>
      <t>まず肯定されている！！</t>
    </r>
    <r>
      <rPr>
        <rFont val="Arial"/>
        <color theme="1"/>
      </rPr>
      <t xml:space="preserve">
・最初に聞いた目標をお伝えしている、そういう認識でいます。と、ももさんのＦＢを伝える。
・SnsClubはあくまで手段。そのためにSnsClubを使いこなしてほしい！　素敵なメッセージ✨
・「無制限で添削を受けられる」ことは今しかできない。その上で目標を考えてほしい。　とっても重要な視点だと感じました！！！
・</t>
    </r>
    <r>
      <rPr>
        <rFont val="Arial"/>
        <b/>
        <color rgb="FFFF0000"/>
      </rPr>
      <t>「半年後に自分に対してどんな気持ちになっていたいですか？」→「どうしたらそう思えていそうですか？」→「具体的にどんなスキルですか？」</t>
    </r>
    <r>
      <rPr>
        <rFont val="Arial"/>
        <color rgb="FFFF0000"/>
      </rPr>
      <t xml:space="preserve">　テンポよく深堀をして下さっているので、とても答えやすそうで生徒さんご自身の気づきもありそう！！</t>
    </r>
    <r>
      <rPr>
        <rFont val="Arial"/>
        <color theme="1"/>
      </rPr>
      <t xml:space="preserve">
・今日来てくれたことがとても嬉しいです、というアイメッセージ
・「みんなに届いている動画編集」をさらに</t>
    </r>
    <r>
      <rPr>
        <rFont val="Arial"/>
        <b/>
        <color rgb="FFFF0000"/>
      </rPr>
      <t>みんなとは？届くとは？と具体的にしている</t>
    </r>
    <r>
      <rPr>
        <rFont val="Arial"/>
        <color theme="1"/>
      </rPr>
      <t>。</t>
    </r>
  </si>
  <si>
    <r>
      <rPr>
        <rFont val="Arial"/>
        <color theme="1"/>
      </rPr>
      <t>・</t>
    </r>
    <r>
      <rPr>
        <rFont val="Arial"/>
        <b/>
        <color theme="1"/>
      </rPr>
      <t>目的が自分の目標ではなく、「１２０投稿する」「SnsClubとしての模範生徒になる」ことになっていた</t>
    </r>
    <r>
      <rPr>
        <rFont val="Arial"/>
        <color theme="1"/>
      </rPr>
      <t>。
講師(あみりさん)に100点を貰うことではない→それが結果としてご自身の夢に近づくことではないのか？</t>
    </r>
    <r>
      <rPr>
        <rFont val="Arial"/>
        <b/>
        <color theme="1"/>
      </rPr>
      <t xml:space="preserve">　「逃げ」にも捉えられる内容でした</t>
    </r>
    <r>
      <rPr>
        <rFont val="Arial"/>
        <color theme="1"/>
      </rPr>
      <t>。
・講師が怖かった→</t>
    </r>
    <r>
      <rPr>
        <rFont val="Arial"/>
        <b/>
        <color theme="1"/>
      </rPr>
      <t>それは本気で生徒さんの人生を変えたいから、伸ばしたいから、などのフォローができたらなおいい</t>
    </r>
    <r>
      <rPr>
        <rFont val="Arial"/>
        <color theme="1"/>
      </rPr>
      <t>と思いました！
・</t>
    </r>
    <r>
      <rPr>
        <rFont val="Arial"/>
        <b/>
        <color theme="1"/>
      </rPr>
      <t>万アカ、120投稿は一旦忘れてください。収益化を目標にしてない方もいる</t>
    </r>
    <r>
      <rPr>
        <rFont val="Arial"/>
        <color theme="1"/>
      </rPr>
      <t>。
→お家が...とか、鑑定や講座に来てほしい、みたいな目標の生徒さんだったので、</t>
    </r>
    <r>
      <rPr>
        <rFont val="Arial"/>
        <b/>
        <color theme="1"/>
      </rPr>
      <t>収益化も必要なのではないか</t>
    </r>
    <r>
      <rPr>
        <rFont val="Arial"/>
        <color theme="1"/>
      </rPr>
      <t xml:space="preserve">？
</t>
    </r>
    <r>
      <rPr>
        <rFont val="Arial"/>
        <b/>
        <color theme="1"/>
      </rPr>
      <t>MG側が目標を下げるような発言はあまりしない方がいいのでは？と感じました。</t>
    </r>
  </si>
  <si>
    <t>さおり</t>
  </si>
  <si>
    <t>https://www.notion.so/2-238f3b0fba858138b8f8c8d7fcdf3b0a?source=copy_link</t>
  </si>
  <si>
    <t>インスタに苦手意識がある。講師とのやりとりで進んでいるはずのところが進んでいない。どこまでコーチ目線で話したらよかったのか？
《のぞみさん×れいかさん動画》
◎GOOD
落ち着いている、頼もしい雰囲気がありました！
生徒さんが講師に対して少し、不満を抱いているような感じ？ですけど、その部分に関しては共感せずに。悩みの話からの、深掘り・・・ロールモデルにしている方はいますか？◎
3投稿も作ってやる気はあるけど、全部没になった。不満？理由は何か理解できているのか？
↪︎そこが腑に落ちてないような感じ
19:00〜30:00
れいかさんが伝えたい思いを改めて問いかけているのが良い◎
離婚したから幸せになった？
本人の人生を深掘りしている
離婚して？再婚？
離婚前のれいかさんの感情の深掘り
深掘りした先のアカウントについて、今出てきたと思いますが「どうですか？」と聞いているのが◎
55：00〜
ネタは豊富にあるというとこを拾って言葉にして
「どこにあるのか？」と問いをかけていた◎</t>
  </si>
  <si>
    <r>
      <rPr>
        <rFont val="Arial"/>
        <color theme="1"/>
      </rPr>
      <t xml:space="preserve">
△MORE
13:00~
「めっちゃいい！」→何に対してのGOOD？投稿の内容のGOOD？であれば、講師ではないので良し悪しは言わなくてもいいかも？
14:30~
クローズドクエッションが多い？
</t>
    </r>
    <r>
      <rPr>
        <rFont val="Arial"/>
        <b/>
        <color theme="1"/>
      </rPr>
      <t>こう言う部分が良かったからロールモデルにしたんですよね？</t>
    </r>
    <r>
      <rPr>
        <rFont val="Arial"/>
        <color theme="1"/>
      </rPr>
      <t xml:space="preserve">
誘導になっている部分ある？
なんでロールモデルにしたんですか？
</t>
    </r>
    <r>
      <rPr>
        <rFont val="Arial"/>
        <b/>
        <color theme="1"/>
      </rPr>
      <t>などのOpenの質問がいいかな？</t>
    </r>
    <r>
      <rPr>
        <rFont val="Arial"/>
        <color theme="1"/>
      </rPr>
      <t xml:space="preserve">
</t>
    </r>
    <r>
      <rPr>
        <rFont val="Arial"/>
        <b/>
        <color theme="1"/>
      </rPr>
      <t>⭐️講師さんと今自分が出てきたことのズレが出てきているのが板挟みになっているのかな？</t>
    </r>
    <r>
      <rPr>
        <rFont val="Arial"/>
        <color theme="1"/>
      </rPr>
      <t xml:space="preserve">
⭐️36:00〜
インスタの載せ方などの悩みや、相談が多く出てきているから、アドバイスはせずに講師に聞きましょうと言ってもいいかも。その点で、不安な要素いますか？など。心の状態を広げていく。
＝＝＝
１番は投稿３つ作って没だったところがモヤモヤしたり、気持ちが落ちているが原因なのかなと感じたので、そこを深掘り、腹落ちできると、納得感持って進めるのではと感じました。</t>
    </r>
  </si>
  <si>
    <t>https://www.notion.so/1-265f3b0fba85809a8c9cf38ec56cda36?source=copy_link#26df3b0fba85807a9f2bc86da247e4d8</t>
  </si>
  <si>
    <r>
      <rPr>
        <rFont val="Arial"/>
        <color theme="1"/>
      </rPr>
      <t xml:space="preserve">さおりさんは、生徒さんのやる気が上がるような明るさと雰囲気（笑顔、はきはき、堂々とした話し方）をお持ちだなと感じました。
</t>
    </r>
    <r>
      <rPr>
        <rFont val="Arial"/>
        <b/>
        <color theme="1"/>
      </rPr>
      <t xml:space="preserve">ずっと笑顔！！
</t>
    </r>
    <r>
      <rPr>
        <rFont val="Arial"/>
        <color theme="1"/>
      </rPr>
      <t xml:space="preserve">
お話の流れの中で自然に質問をしながら進めていっているのがお上手でした。（生徒さんの思考の流れが自然）
さおりさん自身がインスタ経験をされているからこその視点で質問していて、生徒さんにとってはイメージしやすいだろうなと感じました。
笑顔で肯定しながら、背中をしっかりと押している感じが素晴らしいです！
</t>
    </r>
    <r>
      <rPr>
        <rFont val="Arial"/>
        <b/>
        <color theme="1"/>
      </rPr>
      <t xml:space="preserve">生徒からしたら、あっという間に終わったセッションだったのではないかなと思います
</t>
    </r>
    <r>
      <rPr>
        <rFont val="Arial"/>
        <color theme="1"/>
      </rPr>
      <t>肯定するだけでなく、パッションで背中を押している感じがいい！</t>
    </r>
  </si>
  <si>
    <t>さおりさんが経験されてきたこと（インスタ運用）についてお話されていて、説得力があるし信頼が生れるなと感じましたが、少しだけコーチの自己紹介が長く感じました。</t>
  </si>
  <si>
    <r>
      <rPr>
        <rFont val="Arial"/>
        <b/>
        <color theme="1"/>
      </rPr>
      <t>インスタに苦手意識がある。講師とのやりとりで進んでいるはずのところが進んでいない。どこまでコーチ目線で話したらよかったのか？</t>
    </r>
    <r>
      <rPr>
        <rFont val="Arial"/>
        <b val="0"/>
        <color theme="1"/>
      </rPr>
      <t xml:space="preserve">
彼女なりに進んでいるんじゃないかと思います！アカウントの方向性が決まったとしても割と、発信していく内容に悩むことはあります👍
ペルソナを絞ることの大切さを伝えた上で、れいかさんがインスタを通して何を伝えたいのかヒアリングしていてgood
before を探していたり、どっちの方が幸せかの重さを聞いている⭕️
「離婚する前の状態を、単語で表してください・たくさんください」と言ってくれて話しやすいと感じそう！
アイコンタクトも適度にされていてGood
「アカウントの方向性、変えた方がいいんですか？」に対して、れいかさんの意見として投げかけることはいいんじゃないですか、と答えを伝えていないのでナイス！
</t>
    </r>
    <r>
      <rPr>
        <rFont val="Arial"/>
        <b/>
        <color theme="1"/>
      </rPr>
      <t>離婚している年代によって届けるものが違うことを伝え上で、どうですか？と聞いていて、生徒が、どんなことを伝えたいか、生徒自身からどんな発信をしたいのか言語化できている気がします！</t>
    </r>
  </si>
  <si>
    <t>口角上がっている方が安心感があるので、表情管理意識しましょう！ただ、ニコニコしていることがいいというわけではなくて、お互いの信頼関係が築けている状況ならいいのではと思います🙆‍♀️
本当に相談に乗っていた層がいいのかもしれないですね
⇨その時の話をしているれいかさんの表情が一番明るい気がするんですが、お気持ちとしてはいかがでしょう？
とかっていう言葉に換えてあげましょう！</t>
  </si>
  <si>
    <t>https://www.notion.so/TakuyaB-20ef3b0fba858073ae2bcc885f982750?p=263f3b0fba858071a44be706786aecca&amp;pm=s</t>
  </si>
  <si>
    <t>最終的に、具体的に何投稿をするために、何曜日に行動しなくては行けないか、などのスケジュール感を聞けている
表情が常に冷静で、無表情でもないし、落ち着きがあるからちゃんと考えなきゃ、って気持ちになる
相手に考える間を与えていて、沈黙が長かったとしても待っている。沈黙の後の相槌の声の高さなどから、「聴いてくれている」ことを感じることができる</t>
  </si>
  <si>
    <t>こゆきさんの表情がずっと暗いのが気になりますが（元々こういう方なのかな、、？？）、終盤に、投稿をやっていきたいというお話をご自身でも言っていたのでよかった。
ただ、相手の表情にもフォーカスして聴いてあげるといいかなと思います！</t>
  </si>
  <si>
    <t>おたゆき</t>
  </si>
  <si>
    <t>https://www.notion.so/0-265f3b0fba85802caa6dd978ddbd5647?source=copy_link</t>
  </si>
  <si>
    <t>・明るくて親しみのある雰囲気が素敵です！
・ポジティブなお声がけが多く生徒が安心できそうだと思いました！</t>
  </si>
  <si>
    <r>
      <rPr>
        <rFont val="Arial"/>
        <color theme="1"/>
      </rPr>
      <t>・収益化を目的にさせようとしている、仕事を辞めて</t>
    </r>
    <r>
      <rPr>
        <rFont val="Arial"/>
        <b/>
        <color theme="1"/>
      </rPr>
      <t>インスタ1本にさせようとしているように感じました、、！
インスタ=収益化ではない</t>
    </r>
    <r>
      <rPr>
        <rFont val="Arial"/>
        <color theme="1"/>
      </rPr>
      <t>ので、金額以外の部分での目標をもう少し深堀してもよいかと思いました！
・</t>
    </r>
    <r>
      <rPr>
        <rFont val="Arial"/>
        <b/>
        <color theme="1"/>
      </rPr>
      <t>PR費用 フォロワー×4円はどこの情報でしょうか</t>
    </r>
    <r>
      <rPr>
        <rFont val="Arial"/>
        <color theme="1"/>
      </rPr>
      <t>、、？（スーパーインフルエンサーレベルかと思います）
目標を立てるのはよいですが過度に期待させても生徒が現実とのギャップに悩んでしまう、おたゆきさんもフォローに悩んでしまうのでは、と思いました
・ホスト入室前に録画が始まっているのってどういう状況ですか、、？
有名になって、どうなりたいのか？という部分にフォーカス置いてもいいかなと！</t>
    </r>
  </si>
  <si>
    <r>
      <rPr>
        <rFont val="Arial"/>
        <color theme="1"/>
      </rPr>
      <t xml:space="preserve">現実的な目標を応援すべき？理想の状態に対して応援すべきか？
</t>
    </r>
    <r>
      <rPr>
        <rFont val="Arial"/>
        <b/>
        <color theme="1"/>
      </rPr>
      <t>すごく明るい雰囲気で、相手の懐にさっと入っている印象があります</t>
    </r>
    <r>
      <rPr>
        <rFont val="Arial"/>
        <color theme="1"/>
      </rPr>
      <t xml:space="preserve">。話していて安心できる雰囲気作りが上手だなって思いました。
</t>
    </r>
    <r>
      <rPr>
        <rFont val="Arial"/>
        <b/>
        <color theme="1"/>
      </rPr>
      <t>挑戦にベストなタイミングですね、ターニングポイントですね、と後押しする声かけが素敵です。　⇨終始、生徒さんの可能性を信じているな、、✨</t>
    </r>
    <r>
      <rPr>
        <rFont val="Arial"/>
        <color theme="1"/>
      </rPr>
      <t xml:space="preserve">
現実的な目標も理想の状態と続いていると思うので、半年後、1年後、3年後くらいのスパンでそれぞれ自分が何をしている、どんな状態かをイメージしてもらうことで、会社員としての働き方を手放すタイミングがあるのかも、と勝手に生徒さんが気づくかもとも思いました。←ただ、ここは私たちMGが催促する必要はないので、気づかないならそれでもOKかと。</t>
    </r>
  </si>
  <si>
    <r>
      <rPr>
        <rFont val="Arial"/>
        <b/>
        <color theme="1"/>
      </rPr>
      <t xml:space="preserve">おたゆきさんが「会社員辞めないの？」という当たり前に仕事を辞めるものだ、というスタンスだったのが気になりました。
</t>
    </r>
    <r>
      <rPr>
        <rFont val="Arial"/>
        <color theme="1"/>
      </rPr>
      <t xml:space="preserve">「あ、そうなんですね」って感じで自分と相手を切り分けて話を聴きましょう
本業とSNSのバランスをどうしたいのかを具体的にイメージさせた上で、生徒さん自身が自分のライフスタイルをイメージさせる関わりがあるといいと思います。
生活のバランスってどうなっているんですかね？などを問いかけて、生徒に気が付かせるもの
</t>
    </r>
    <r>
      <rPr>
        <rFont val="Arial"/>
        <b/>
        <color theme="1"/>
      </rPr>
      <t>半年後、SnsClubを経験して、フォロワーが増えるとどんな生活を送っているんですか？　⇨「あ、このくらいになったら辞めてんのかな？」って気づくことができて点が線になるように質問をしていくといいかも</t>
    </r>
  </si>
  <si>
    <t>https://www.notion.so/WARA-C-23ff3b0fba8580c3b155d2f9000b9ca9?p=26df3b0fba8580e19f08f188abf5ea0e&amp;pm=s</t>
  </si>
  <si>
    <t>質問で返す、というのがロープレ中も苦手。自分の感情を交えて喋ってしまう自分と違って、客観的にFB返せていた！
投稿スケジュールについて、相手に丁寧に確認していた。</t>
  </si>
  <si>
    <t>「目標覚えていらっしゃいますか？」に続けて「全部達成されているんじゃないですか？」「さすがです」等、相手を信じていることが伝わるように、行動に対して前向きな声掛けをしておられて、生徒さんに笑顔が見られるのが良いと思った。
目標に対して、「いつやるのか」を一緒に具体的に日程までスケジュール立てられていて良いと感じた。
生徒さんからの発言があった時に「〇〇とおっしゃられた点、こう思われてるんですね」と相手の意見を要約しつつ復唱されているところを見習おうと思った。</t>
  </si>
  <si>
    <t>見習うことばかりで改善点が思い当たらず、、、😭！！</t>
  </si>
  <si>
    <t>https://www.notion.so/F-26ef3b0fba8580aab9fad307b45b6a5a?source=copy_link</t>
  </si>
  <si>
    <t>表情がとてもいい！
相手のライフスタイルや、感情面をヒアリングしていて、相手がたくさん話したくなる雰囲気が出ている✨
システムの使い方についてもさらっと聞けている！
理想が留学に行くこと　⇨「いつにしますか？」とズバッと聴きに行っているのもよかった！
誓約書を読むときに、自分なりに言葉を解釈して、文章を読むだけではない進行でよかった！
手を止めない行動の自分の経験をシェアしていて素晴らしい！</t>
  </si>
  <si>
    <t>時間の使い方で、優先するものを何するか？を検討させていてよかった　⇨副収入を得られている状態のものを辞めるための条件などが、「収益化」ではなく「いくら収益化」なのか、まで聞けていたらよかったかも</t>
  </si>
  <si>
    <t>https://www.notion.so/1-26bf3b0fba85805f809bc46235906627?source=copy_link</t>
  </si>
  <si>
    <t>自分の経験をシェアしていてgood</t>
  </si>
  <si>
    <t>外出するのはなぜ大事なのか？どらくらい重要なのか？毎日の時間を需実させたい、ということに外出は必須なのか？など、どんどん深ぼれる要素はあったかなと思います！
外出回数はどれくらいにしたいのか？外出回数が増えた先に、旦那さんからは何て言われそう？など、外出することでのゴールを決めましょう
ゴールを決めることに集中しすぎて、プロセスが曖昧だったと思います！</t>
  </si>
  <si>
    <t xml:space="preserve">https://www.notion.so/I-205f3b0fba85809e817cd35f54db27bc?source=copy_link </t>
  </si>
  <si>
    <t>まさこさんがそもそも「添削をもらおう」っておっしゃっているので、SnsClubの使い方自体は目的を持って臨めていそう
・次の2週間はどのようにしていきたいですか？　の聞き方good
・ちづるさんが思うほど聞けていない感や、心を開いてない感　はない気がしましたがどうでしょう？？</t>
  </si>
  <si>
    <t>・自分の時間、どうやって作っていけそうですか？　⇨ここは、「自分の時間って、具体的にどんな時間ですか？」と自分の時間を定義するのがいいと思います！
・ロールモデル、どこから探しているんだろう？⇨どういう基準で決めていますか？　などでもいいかも！
・オリジナルを入れてしまいたくなる
⇨オリジナルは、再現性という部分で守破離を学ぶ上では判断が難しい、と伝えてみた上で、最終的にどんな動画作りができていると自分に「半年、頑張ったね！」と100点つけられますか？などを聞いてもいいかも</t>
  </si>
  <si>
    <t>はるな</t>
  </si>
  <si>
    <t xml:space="preserve">https://www.notion.so/1fdf3b0fba858062a48ff354b03ddb3b?p=266f3b0fba8580c78392dfc156d34403&amp;pm=s </t>
  </si>
  <si>
    <t>「そう思ったのは何かあるんですか？」と感じ方の深堀りをされていたのと、「お話しを聞いてこう感じました」とお伝えしているのがとても好印象でした◎
サービス内容などはもうさすが完璧にお答えできているのを見て、とても安心できる答え方だと思いました！
「もし娘さんに話したらなんて言ってくれそうですか？」など、未来をイメージしていただく質問が多くて素晴らしいですね！！</t>
  </si>
  <si>
    <t>生徒さんの悩みを聞くとすぐに答えが出てくると思うのですが、それを生徒さんご自身でたどり着けるようにできると最高ですね！（それが難しいんですけどね…！！）そうなれたら完璧なコーチ…✨</t>
  </si>
  <si>
    <t>しんちゃん</t>
  </si>
  <si>
    <t>・話の深いところ出せている感じはする
・未来のイメージや、過去の達成したときから今に活かすこと、今からの2週間も立てられていた。 
・１つ１つの深掘りの質問が素晴らしいです！参考にします！</t>
  </si>
  <si>
    <t>ゆーき</t>
  </si>
  <si>
    <t>https://www.notion.so/H-25df3b0fba8580f5894ee5382122d164?source=copy_link#26cf3b0fba858005ad76fcabad0285c1</t>
  </si>
  <si>
    <t>https://www.notion.so/4-1fff3b0fba858187bebde059292f09ae</t>
  </si>
  <si>
    <t>・前向きに受け止めつつ、気持ちの引き出し方◎
・アクションの振り返りを〇✕△で聞くのは答えやすい・受け入れやすそう
・今後どうしていきたいか、など質問の仕方・深堀Good</t>
  </si>
  <si>
    <t xml:space="preserve">・柔らかな表情だとさらに素敵！
</t>
  </si>
  <si>
    <t>https://www.notion.so/1-25ff3b0fba8580278394ef9429e28faa?source=copy_link#264f3b0fba85802abec9cc68d03d41c4</t>
  </si>
  <si>
    <t>ふじはらかずき</t>
  </si>
  <si>
    <t>HRの深堀がいい！少数派の男性に配慮したお伺いができている。
SnsClubを使い倒してきた経験から、サービスや教材に対する知識がぽんぽん出てきて素晴らしい！
講師の役割とコーチの役割を説明しながら、自身がコーチを選んだ経緯が説明されていて◎</t>
  </si>
  <si>
    <t>ロールモデルやリサーチ・レシピ選定のお話の部分、ゆーきさんからのアドバイスになっていると感じました。「～がいいですね」が多く感じました。リサーチが重要→なぜリサーチが必要だと思いますか？など、相手の考えを引きだすのがコーチングの役割かなと感じました！
先輩としての安心感がすごいので、引き出しができるようになるととんでもない安心感が生まれそうです！</t>
  </si>
  <si>
    <t>けづかこゆき</t>
  </si>
  <si>
    <t>・説明会の中で響いた部分を聞いていてよいと思いました◎生徒さんの考え方がよくわかると感じました。
・要約＆リフレインを用いることで生徒さんの熱量を出せていた点、見習いたいと感じました。
・オープンクエスチョンの仕方が勉強になります。例）どんな気持ちですか？
・厳しいこと、まじめなことを伝える点も最後にはポジティブな言葉＆笑顔で締めていたのが印象的でした◎
・120投稿やその根拠について、「聞いていますか？」とワンクッション挟んでから説明していたのが良いと感じました◎</t>
  </si>
  <si>
    <t>メモをしているのとモニターを見ている時間が長いのが少し気になりました…！今回の生徒さんはあまり話しにくさを感じていなさそうでしたが、もう少しだけ生徒さんを見て対話ができると◎だと思います！</t>
  </si>
  <si>
    <t>https://www.notion.so/2-202f3b0fba8581c692d4fbe0d548e053?source=copy_link</t>
  </si>
  <si>
    <t>たやまともか</t>
  </si>
  <si>
    <t xml:space="preserve">優秀です、順調です、大丈夫ですよ
というのは、「この進め方であっているのか」と心配な2回目の時期に伝えてあげられると本人としても安心できるのでナイス！
ただ、この人は本当に特例で褒めて大丈夫！っていう感じです！のぞみさんのなかで「ブラボー」って感じの気持ちを表す上での「優秀」ならOKって感じです。
「いやー、すばらしい！みちゃいます！」は本当にすごい！っていうのが伝わるリアクションでモチベーションがあがる
また、そのカラーについて本人が語ってくれたのですが、もし本人が話してくれていなかったのであれば「部屋のこだわりは？」と聞いてあげましょう😌
</t>
  </si>
  <si>
    <t>納得いかない、に対して「いつでも撮れるわけじゃない、と実感したんですかね？」とクローズドクエッション使ってしまっていた
どんな感じが嫌と感じたか？に対して「汗の感じが嫌なんですね」とリフレインをしてあげて、「他には？」とその人が許せなかった条件をもう少し聴いて、今後はそうならないように対策練りましょう！にしたほうが、課題への本質的な解決になりそう
・“焦る気持ちに対して、本人で答えを出すために「焦ってるなー」と口に出すと自分に戻れるようになります”というのを、自分の経験としてシェアするとアドバイスにならないので、気をつけましょう！</t>
  </si>
  <si>
    <t>https://www.notion.so/_3-270f3b0fba8580e4bd89e02b3ac6807a?source=copy_link</t>
  </si>
  <si>
    <t>あさだ しほ ゆのA組</t>
  </si>
  <si>
    <t>タスクを決める際も、「なにを聞いていきたいですか？」と候補を本人に選ばせている
時間がかかる・労力が必要なタスクと見積もってしまっていることが実は本人の思い込みであることに気が付かせるための働きかけができている</t>
  </si>
  <si>
    <t>https://www.notion.so/_9-270f3b0fba85800fbdd2f4fd1dabd41b?source=copy_link</t>
  </si>
  <si>
    <t>本人が話したいことをありありと話せる雰囲気づくりはさすがです！！上手！</t>
  </si>
  <si>
    <t>生粋のカウンセラーさんですね！笑
メンタルケアにより過ぎてしまっているので、ネクストアクションとして、「その感情をどうしたいか？」と質問するなどが必要なアクションかと思います。
今は話を聞いてほしい時期なのかもしれませんが、「話に来る場所（カウンセリング）」になってしまっている。
現状確認って感じで現状聞いて終わってしまった感じになっている。
相手がキャパオーバーだという事実に打ちのめされてしまっている状況で、
「自分、クソすぎるな。あたしの時間を奪わないで」と言っていた後にヒロトさんの意見を伝えているのがコーチングではなくなってしまっているように感じました！
ディスカッションの場所ではないため、ヒロトさんの意見を相手に伝える場所ではないです（伝えてもいいのですが、割合的にはヒロトさん2割、相手8割くらいで話しましょう！）</t>
  </si>
  <si>
    <t>しもじさら（うちこE組）</t>
  </si>
  <si>
    <t>わたなべようこさん（リツヤ A組）</t>
  </si>
  <si>
    <t>くるみさん、コミットの説明まじで上手になりましたね！！！🙌☺️
ちゃんと自分の言葉で喋れているのがとくにGoodだし、有益だなーこの話！と思ってPDFの説明を聞けました！☺️👌</t>
  </si>
  <si>
    <t>インプットに関しては、「投稿が始まると、数が減ってしまうから仕方ない」という考え方ではなく、「今の時期がチート期間で、たくさんインプットをできる。だからこそ、できなくなる時を前提にたくさんインプットしよう。そして、投稿が始まってからは、継続的にインプットをして自分の知識を毎日アップデートできるように今のうちにインプットの習慣をつけましょう」の説明にしてくださいー🫰🏻</t>
  </si>
  <si>
    <t>https://www.notion.so/E-245f3b0fba8580598d3ec9e20f4a68a0?v=fe41848ef8d642c6b1c0988a174dc89b&amp;source=copy_link</t>
  </si>
  <si>
    <t>全体的に明るくていい！！！
パッション伝わってきますし、本当にりなさんの人柄話しやすいし背中押されます！最高！</t>
  </si>
  <si>
    <t>強いていうなら、言っていることも正解なのですが、生徒にもっと考えさせましょう！アドバイスよりも聞き出す方向で質問をしていきましょう🙆‍♀️</t>
  </si>
  <si>
    <t>https://www.notion.so/1-26ff3b0fba85803984a1e87ad04ecca4?source=copy_link</t>
  </si>
  <si>
    <t>にしもりあいみ</t>
  </si>
  <si>
    <t>よかったところ
リフレインできてる
不安になりますよね、というのも伝えられていてよい！
連絡がないことは「悲しい」というIメッセージ⚪︎
コンサルとコーチングの違いの説明上手！真似したいぐらい☺️✨</t>
  </si>
  <si>
    <t>■あかりさんが気になったところ
⚫︎36分あたり
今のお金の稼ぎ方ってこうなんだ？
のところ
→ここは、たぶん「は？」っていう感情を押し殺してましたね😂笑
ここはあかりさんの言っていたことが正しいとは思いますが、ディスカッションではないので、「相手を正す場所」ではないというのだけは覚えておきましょう！
⚫︎60分あたり
クラスの仲がいい！とかは、正直あかりさんの経験シェア以上に「押し付けていた」ように聞こえました。
その経験があかりさんにとっての正解でも、その人が悩んでいるタネでも、欲しい未来でもなかったと思うんですね。
クラスと仲良いことがメリットなのは「情報に触れられる面が増える」だと思うので、今回お伝えすべきはそのような情報をどうやって今後自分で手に入れていくかだと思います。
なので、深堀るべきは、クラスのみんなと仲良くなる方法ではなく、自分が1番に困っていることを解決する方法を話し合いましょうだったと思います。
■目標設定
本人が「はじめたきっかけ」は聞けても、「やらないといけない理由」は聞けてないですね！
これに関しては、よく勘違いしてしまうんですけれど、なんで始めたんですかは始めた理由です。
ただ、始めた理由は、そうでもその人が欲しい未来が始めた理由とイコールなわけではないです。
どんな未来が欲しいですかが、目的だとしたら、インスタはあくまでそれを達成するための方法であると言うことを覚えておきましょう！
□感覚が掴みたいから
成果が得られる実感がもてて、半年以降も続けられる状態でいたい
→この発言をあゆみさんがしたときに、感覚が掴みたいからって何って思ったと思うんですよ笑　でもこの感覚をつかむことが、なぜ大事なのかを聞くべきだったかなと思います。
ここは想像するに、ですが
本人がお金を払って、自分が100%信じきれていない商材を使ったことで、自分が損をしていないことを確かめたいんだと思います。
なので、それを察すると、目標として立てるべきは、その感覚をつかめるまでにどんな努力をしていきたいか。どの量の情報が得られたら、自分はその収益を掴めるのか想像したり、そもそも収益化って半年間ここにいるだけでは達成できず、自分で投稿を積み重ねていく必要があるので、そのための時間を作っていきましょうねって言うお話を伝えるべきだったと思います！ 
□ここからは、
後半になって、あかりさんもめちゃくちゃ時間かかってしまっていて、多分イライラしているんだろうなって言う感じだったんですけど、それでもまぁ時間管理ができていなかったのはあくまでこちらに落ち度があるので、そこ飲み込んで最後までがんばりましょう😂✨
【気をつけるべきポイント】
■目標設定
感覚が掴みたいから、成果が得られる実感がもてて、半年以降も続けられる状態でいたい。
→これに関してはなんでこの人この目標立てたんだろうなんで投稿数じゃないんだろうって思ったんだと思うんですけど、本人としては結構本気で立てている目標だったと思います。
ここで聞くべきだったのは、「感覚を掴めたらどうなるのか」「感覚を掴んで卒業することがなぜ大事なのか」を明確にするための質問かと思います。
これは憶測ですが、生徒からすると、自分が100%信じきっていないものに対して時間やお金をかけたことに対する結果が失敗や自分の損で終わりたくないからこの目標だったと思うんですね。なので、そう言った時にじゃあそれを回避したいんだったら、暇な時間とか、隙間時間でさえも惜しむ位本気で投稿を作ることが必要なので、私と具体的に何投稿するのかを一緒に決めましょう。って、点が線になるんじゃないかと思います。
■細かいところ
画面共有する時、
「capcutの使い方、もう少し見てみたい」と本人がおっしゃっていたのを無視しちゃだめー！😂
いつがいいとかあります？
ではなく
「いつにしますか？」とか、「いつにできていたら自分の中で100点になりますか？」というように深掘りましょう！
やること、やめること生活の変化など
→これは、あかりさんが固定概念にとらわれてますね😂
そもそもインスタのことをわかっていない人に、目標を具体的に決めさせるのは難しいので
どんな工程がどれくらい時間がかかるのかを想像させることが大事です！
課題が進んでいない理由はなんですか？って聞けましたっけ？
なんですか？はやめましょう。「なんすか？」に聞こえます。わら
→なんでしょう？にしましょう！</t>
  </si>
  <si>
    <t>https://www.notion.so/K-1eaf3b0fba858022b461e5800a6e6a68?source=copy_link#245f3b0fba8580078552fd2687f828f0</t>
  </si>
  <si>
    <t>意識的に「今日のセッションをどんな時間にしたいか？」とセッションに対してのゴール設定から始められている！
「そうだったんですね」と、話を受け入れるためのスキル発揮している！！
何がめんどくさいのか？　の定義をきちんとしようと質問できたのがいい</t>
  </si>
  <si>
    <r>
      <rPr>
        <rFont val="Arial"/>
        <color theme="1"/>
      </rPr>
      <t>まず、セッションは1時間で終わらせましょう！
モチベーションが下がるきっかけって、一個じゃなかったと思うんですけど　⇨</t>
    </r>
    <r>
      <rPr>
        <rFont val="Arial"/>
        <b/>
        <color theme="1"/>
      </rPr>
      <t>一番最初にモチベーションが下がった瞬間ってどんなことでしたか？など、「言い切る形で」聞きましょう！</t>
    </r>
    <r>
      <rPr>
        <rFont val="Arial"/>
        <color theme="1"/>
      </rPr>
      <t xml:space="preserve">
自分が思った、伝えること⇨「伝えてもいいですか？」と</t>
    </r>
    <r>
      <rPr>
        <rFont val="Arial"/>
        <b/>
        <color theme="1"/>
      </rPr>
      <t>相手から許可</t>
    </r>
    <r>
      <rPr>
        <rFont val="Arial"/>
        <color theme="1"/>
      </rPr>
      <t xml:space="preserve">をとる、というワンクッション入れましょう！
私なら拾うなと思った言葉
</t>
    </r>
    <r>
      <rPr>
        <rFont val="Arial"/>
        <b/>
        <color theme="1"/>
      </rPr>
      <t xml:space="preserve">・推し
⇨推しってなんでそんなに大事なの？
</t>
    </r>
    <r>
      <rPr>
        <rFont val="Arial"/>
        <color theme="1"/>
      </rPr>
      <t>推しがあなたに与えてくれるものは？押しに時間を費やすことで、自分の人生のどんなことを変えてくれるんですか？
■目標が本心からの目標じゃなかったのではないか？
一番最初に、投稿へのモチベーションがもうないです、って言っていらっしゃっている状態から、
言葉選び困りますよね。んー。
おそらくですけど、入ってきた理由は聞いていても、達成したいことを聞けていなかったのではないかなと思うのですがどうでしょう？</t>
    </r>
  </si>
  <si>
    <t>https://www.notion.so/_-A-20af3b0fba8580aeb1aee833dea10bca?p=20af3b0fba8581559effe9b23a22a6a9&amp;pm=s</t>
  </si>
  <si>
    <t>たちかわみちよ</t>
  </si>
  <si>
    <t>話している途中途中で相手に合わせてリアクションしたりしっかり共感できていて話を聞く姿勢が素晴らしかった。一つ一つをわかりやすくシンプルに伝えれ生徒さんの不安に思っている事などはクリアにして生徒さんの表情の変化か見れたので素敵だと思いました。</t>
  </si>
  <si>
    <t>生徒さんにしっかり寄り添っていたので直してもらいたいと思ったところはありませんでした！！よく喋べる方だったのでその場合はどう対処していくか私も知りたいと思いました。</t>
  </si>
  <si>
    <t>生徒が楽しい・ワクワクするジャンルについて、ふかぼっていた
・コーチと生徒の共通点を見つけていた　⇨信頼関係構築できそう！</t>
  </si>
  <si>
    <t>自分なら生徒に聞きたい！：「SNSをしていなくても生活に満足している」ということで、SnsClubの活動をしなくていい気持ちになっている。⇨あと残りの期間、どう生活していきたいか？を聞きたいなと思った！</t>
  </si>
  <si>
    <t>（最年長で上手くできたかな、、、どこで話を区切ろう、、、、、、）
話しが長くなり、脱線しつつもうまく切り替えている。
大変だったエピソードを説明して、よしさんがなぜ頑張れたかを聞いているのがとても良かった。
セッション自体長くなってしまっていたけど、生徒さんの疑問に丁寧に答えていた。お話しすることが好きな方なので、初回はしっかりお話し聞いてあげれていたのは大切と思った。
共通点があって楽しかったです、という言葉、すごくいいなって思いました。言われたら嬉しい！！</t>
  </si>
  <si>
    <t>Discordの使い方についてを省けていたらこの説明不要で、もっと時間を削減できたかも。
「いろいろやってた」って言っていたが、それがスクラブに役立てると考えているかを質問してみたらどうなったかな、と思いました。
最後に生活を変えることを一つ聞いていましたが、時間の捻出についてお話しされていたので、そこで聞いてもよかったのかな、と思いました。今現在で時間の捻出をどうしたらよいか、を答えてもらって、答えられなかったら、その答えを見つけるために教材の使用を進めてアウトプットとしてもらうという流れでもいいのかな、と思いました。</t>
  </si>
  <si>
    <t>話をよく聞いて、聞いた後話の整理をして進めている。
もっと聞かなきゃ！って自分も感じました！</t>
  </si>
  <si>
    <t>今回のセッションがというわけではないですが、駒居さんの「人生を変える…」に心動かされ入ってきたと思うけど、卒業後の目標をより明確にできていたほうが、モチベが下がった時にどうやったら頑張れるか話せるかなと思った</t>
  </si>
  <si>
    <t>https://www.notion.so/2-250f3b0fba8581f7911aef3f2fab668a?source=copy_link#271f3b0fba85805e9f3de77ec5d0b9d6</t>
  </si>
  <si>
    <t>おざわまな</t>
  </si>
  <si>
    <t>大前提、きちんと「できなかったことを放置しない」「きちんとできなかった要因を特定する」というところに注力して質問を投げてくれていたのかなと感じました！お疲れ様でした！
そして、ご本人の表情がりなさんとの対話や、りなさんから言われた言葉に勇気づけられて、最初と最後で全く変わっていますよね、最高です！めちゃくちゃいいセッションだったんじゃないかと思います。
振り返りからきちんと入れていてgood!!また、表情にも気づけているところもgood!!
その上で、解決すべきことにフォーカスして話を進めていきましょう！（=要因分析）
収益化を目標にしたときに、今の生活でのやりたいことの優先順位がついていないことを客観的に伝えられていてgood
時間を作った時の自分の経験をシェアしたのもgood。
投稿をまずは進めていくことが大事だと伝えられていてgood!!
完璧を目指さず、まずはやることに集中しましょう、といえていてgood
最終的に、「投稿します」と決心したような表情まで持って行けていたのも素晴らしいですね！！！そして、りなさんが褒めるというより、ご本人に「褒めてあげましょう！」と伝えているのもナイス！
1日30分の中に、できることを書き出したりして、とりあえず1本は探しましょう！ちょとづつ前に進める！と伝えられているのもいい。
一番最後、やっぱりりなさんの心からのエールとか、「あなたならできるよ」「大丈夫だよ」っていうのを伝えていることが本当に素敵!!!!!
どうした〜〜！って思った！っていう本心をりなさんが伝えているのも、コーチングマインド持って生徒と接することができているのでgoodです！</t>
  </si>
  <si>
    <r>
      <rPr>
        <rFont val="Arial"/>
        <color theme="1"/>
      </rPr>
      <t xml:space="preserve">要因をふかぼる時に、
理由はなんでしょう？そしたらどうしましょう？　の2種類の質問だけだと、正直詰問に近づいてしまう感じかしますね、、！
相手の内省を促すというより「答えを出せ」と詰めている印象になりやすいからかなと思います。
14:31：この質問、結構突き放される感を感じますね！
「休みの時間を使う」「それって、今までも仕事の時間がない時もあったが、その時もできたはずじゃないですか」
⇨この質問の意図はなんでしょうか？
この質問は、「できない理由」として「時間がない」と言っていることに対して、今までもあったはずなのにやっていなかったのでは？“本当の原因（＝やる気？優先順位？不安？）は別にあるのでは？”という気づきを促したいんですかね？？
「〜できたはずじゃないですか？」という言い方は、
相手が責められている／否定されていると感じやすい表現なので、「やろうと思っていたけどできなかった、という日があったとしたら、その背景にはどんな1日があったんでしょう？」みたいな感じで、相手を責めるような表現を避ける言葉選びができるといいですね！
</t>
    </r>
    <r>
      <rPr>
        <rFont val="Arial"/>
        <b/>
        <color rgb="FF0000FF"/>
      </rPr>
      <t xml:space="preserve">全体的に、リフレイン大事ですね！　</t>
    </r>
    <r>
      <rPr>
        <rFont val="Arial"/>
        <color theme="1"/>
      </rPr>
      <t>おうむ返しをするだけでいいので、相手の言葉を受け止めたということを、「相手も伝わるように」リフレインして欲しいです。結構16:00あたりのワーホリ生活での孤独と闘って焦っている自分の現状を話してくれていたまなさん、表情からしてしんどそうでした。今にも泣き出してしまいそう。笑
なので、「どうしましょう」は大事なんですけど「そうか、そうだったんですね」「この現状を、どうしていきたいですか？」と聞くようにして欲しいです。おそらく「これで、相手の口から"やめたいです”と言われたら怖い」という気持ちがりなさんの中にあるのかなと思いますが、そこはもう、コーチングマインドです！笑「変えるため」には「どうしましょう」の方法論も大事ですが、「受容」や「感情の肯定」も大事です！不安や焦りを感じている自分を否定せずに受け止めることで、相手は一歩踏み出せるようになりますし、『そうだったんですね』という一言が、相手を動かす可能性もあります！
ただ、その後に、「まずは褒めてあげましょう」と言ってあげられたのはナイスです！！！りなさんさすがですね✨
アカウントの方向性を少し見直しても良いのでは？　⇨ん〜〜〜、惜しい！！！！笑
"ジャンルを変えたいということを相談するというよりは、「現状、収益化をしやすく、時間的にも運用しやすいアカウント運用がしたいが、どうしたらいいか」の「最終目標や入会目的を主軸において運用したい」という点を相談するという形なのであればよかったかなと！
その方法の一つとして、マイさんからアカウントの方向性を変更する　という答えが出てくるのがベストだったと思います。
タイマーを使ってきちんと時間を区切ってやるとできるよ　⇨これは、本人に言わせられたらよかったですね、、！
いつまでに投稿したいとかありますか？　⇨いつまでに投稿しましょうか？工数は今からだいたい平均値を伝えるので、決めていきましょう！　という形で言い切っていきましょう！「できたらいいな」ではなく「いつまでにやりますか」を宣言させましょう
「ご自分的にはどうですか？」まではOK！！！「このままでいいですかね？」というのは、いいかダメか、というクローズドクエッションになってしまっている。
振り返りをした時に「できていない」（=結果）となった事象は、一番最初に複数個出してあげましょう！
・３０分だけ確保する
→目標として妥当だったのか？もう少し頑張ってもらうこともできたのでは？と気になりました。
⇨あり！！だけど惜しい、、、！
これは「目標を達成するための手段」だであって、その先に「アカウントのリストアップ、いつまでに何個やろうか？」までがセットだったかなと！！
おそらくなんですが、次に振り返るときに「30分確保できましたか？」という振り返りをしたとき「できました」が、「すすみませんでした」となる気がします。となると、進捗が遅くなってしまうかなと。</t>
    </r>
  </si>
  <si>
    <t>ちょっと長くなってしまったので、長すぎてうざーって思ったら、飛ばし飛ばしで読んでみてください🤣
まず、これで良かったのか感があるということですが、良かったのでは？と思っています🤔
理由として
・ご本人がセッション後、めちゃくちゃ表情が明るくなっていた
・スクラブに向かう気持ちにさせた
・辛かったという経験、スクラブの経験を共有して、戦う仲間だ！ということを伝えられていた
・笑顔と「頑張ろう！」がめちゃくちゃやる気にさせてくれる
ここは自信を持っていいと思います！
そして、りなさんの画面からのパワーが溢れていて、おぉっ！！！となりました🤣
（伝わります？？🤣）
ワーホリ？で辛い中、誰も褒めてくれないし、認めてくれない、分からないことだらけと自己肯定感が下がる中、りなさんが褒めてくれたことは絶対にプラスに働くはずです！！
だからこそ！でもあるのですが、
ただ、さっき伝えたとおり、ご本人のモチベが上がって終わってましたし、これで次行動できてなかったらアプローチの仕方を変えたらいいだけなので、前向きに捉えてコーチングを楽しんでもらいたいなぁと思います♥️✨
あと、5分にしようが30分にしようがやらない人はやらないので、30分やると言わせたところもすごいと思いますよ💪✨
うまく伝えられてるかわかりませんが、参考になれば嬉しいです！！
（スマホから打ってるので、もしかしたら読みづらいかも🥺）</t>
  </si>
  <si>
    <t>ここ改善したらまた違ったのかも…？という点をお伝えできればなぁと思います😊
・最初の10分くらいが、はいorいいえで答えられる質問ばかりだった
（できてないことをはいorいいえで答えることになるので、もしかしたら本人にとっては辛い時間かも）
→これは、できなかったと言っていて、英語の勉強や仕事の振り返り・準備に時間をかけているようでしたよね？
そこを効率化できたら、スクラブの時間空けられるんじゃないかと聞いていて感じたのですが、どうですか？
とか
もし効率化するとしたら、どんなことができそうですか？
とか
浮かばないと言われたら、どんな感じで勉強してますか？
答えた内容を復唱して、今聞いてみてどう感じましたか？効率化できそうなところはありますか？
とかもいいかなぁと思いました！
・30分くらいのとこで褒めてあげてたやつを一番最初にやると、もっと話しやすい雰囲気が作れたり、生徒さんからの信頼が得られるかも！
基本的に100％味方です！と最初に伝えているので、頑張っている事実を最初に褒めてあげるといいかなぁと感じました！
あとは、自己分析一緒にやっちゃいましょうか！って少しやってあげても良かったんじゃないかなぁと思います🤔
ご本人が掘り下げるべきところを誘導してしまってる部分もあったので、そんな時は「って聞いていて思ったのですが、私の意見も聞いてみて、どう思いますか？違っても全然いいので感じたことを教えてください」と伝えてあげると良いかもしれないです💪✨
あと、学習ロードマップ開く時、左側にコミット生さんのお名前出ていたので、そこは共有前に閉じた方が良いかと🥹
（個人情報的に）</t>
  </si>
  <si>
    <t>https://www.notion.so/2-251f3b0fba8581489ddbf2321f3e50a3?source=copy_link</t>
  </si>
  <si>
    <t>ほし ゆうか</t>
  </si>
  <si>
    <t>06:00あたり：「みんな頑張っている」「あなただけが特別大変なわけではない」と、りなさんから「やらないといけない」と伝えてはいるが、本人は「やらないといけないと分かっていつつ、できていない要因」を伝えてくれているので、
・結果の振り返り
・その結果になった要因　を引き出していきましょう！
自分の中でも精一杯やっているつもり
⇨「自分の中で精一杯なのであれば、大丈夫です」というのは、コーチがその結果を評価しているので、NG！
「できるかできないかではなくって、やるなやらないかですね」というのが、結構生徒さんの投げやり感がある気がします。
⇨結論だけを急がず、決めつけず、ゆっくり聞いていけるようにしたいですね！🙏</t>
  </si>
  <si>
    <t>https://www.notion.so/1-267f3b0fba8581c58c66c7cd5d941b2c</t>
  </si>
  <si>
    <t>ふるかわさやか</t>
  </si>
  <si>
    <t>具体的な目標設定をしよう、と言うことを主軸に置いて話をできている
生徒との距離感を縮めるのは上手！
今までの生活の中で、なんの時間を投稿の時間にするか？を聞けている！
言葉の選び方も上手！
最後の質問の「点数としては、どのように変動がありましたか？」などもとても良かったです！</t>
  </si>
  <si>
    <t>目標の設定をする上で、「具体的にその内容を想像して、目標を立てているか」が不安になる内容だった
具体的に何にどれくらい時間がかかるのかをきちんと伝えることは大切。
また、相手の顕在化しているものをアンケート用紙に沿ってヒアリングしているようなイメージのセッションだったと思いました。
ただ、具体的に何時間を、どうすると言うのを約束しきれていなかったことが惜しいですね！
相手が元々自分の言葉でたくさん話される方なので、どの言葉を拾ったら会話が広がるのか、自分がセッション自体の主導権を握れるのかを模索していきましょう！</t>
  </si>
  <si>
    <t>https://www.notion.so/L-211f3b0fba8580008546f5f30daeab72?p=211f3b0fba85817d9707ea7fcf103569&amp;pm=s</t>
  </si>
  <si>
    <t>たかしまりょうた</t>
  </si>
  <si>
    <t>質問して、「ありがとうございます」は一問一答になっているので控えましょう！（26回使用）
いつまでにやりたいとかはありますか？　⇨クローズドクエッションになっているので全体的に「オープンクエッション」を意識していきましょう！
相手がまだ話終わっていないのに「ありがとうございます」で切り上げようとしているので、相手の語尾に被せちゃだめ</t>
  </si>
  <si>
    <t>https://www.notion.so/3-21df3b0fba858179a957e4fb7b03ca3a?source=copy_link</t>
  </si>
  <si>
    <t>いとうめぐみ</t>
  </si>
  <si>
    <t>生徒が目標を達成していたのもあって、あまり要因を分析することや、モチベーションに関する課題がなかったが、
自分の経験シェアが多い
生徒がリサーチに困っているという課題は特になかったのだが、「リサーチは海外のものからやるのもおすすめ」という情報をシェアしていて、大前提講師ではないからわからないとは言っているものの、コーチングはしていない。アドバイスの時間が長いと感じる。</t>
  </si>
  <si>
    <t>https://www.notion.so/_-E-270f3b0fba8580dca489e50285ac9792?source=copy_link#280f3b0fba8580e3bfbfdaa4e7635902</t>
  </si>
  <si>
    <t>このことでの1番の学びはなんですか？という問いかけ
さらにパワフルに感じる方法「どんな気持ち、どんな感覚を感じているか」そこにいることを想像する
→コーチング的な質問だった
具体的に可処分時間を聞けていてgood</t>
  </si>
  <si>
    <t>具体的なアクションを決めれていない
投稿いつから始めるか／</t>
  </si>
  <si>
    <t>生徒の状況</t>
  </si>
  <si>
    <t>良い返信例</t>
  </si>
  <si>
    <t>NG例</t>
  </si>
  <si>
    <t>投稿ペースが遅い時</t>
  </si>
  <si>
    <t>「週に3投稿から始めて、2週間後には5投稿に増やしていきましょう。具体的な投稿日を決めませんか？」</t>
  </si>
  <si>
    <t>「他の人はもっと投稿できているので、頑張ってください」</t>
  </si>
  <si>
    <t>※比較による焦りを煽る</t>
  </si>
  <si>
    <t>生活習慣の改善が必要な時</t>
  </si>
  <si>
    <t>「朝何時に起きて、いつ作業時間を作れそうですか？具体的に決めていきましょう」</t>
  </si>
  <si>
    <t>「生活習慣を改善しないと無理ですね」</t>
  </si>
  <si>
    <t>※問題点の指摘だけで終わっている</t>
  </si>
  <si>
    <t>初投稿への不安がある時</t>
  </si>
  <si>
    <t>「最初の1本は誰でも不安です。添削を受けながら一緒に良いものを作っていきましょう」</t>
  </si>
  <si>
    <t>「私も最初全然ダメでしたよ」</t>
  </si>
  <si>
    <t>※自分の経験を無意味に共有している</t>
  </si>
  <si>
    <t>アカウントの方向性に迷っている時</t>
  </si>
  <si>
    <t>「今週中に3つのロールモデルアカウントを見つけて、具体的に何が良いか分析してみましょう」</t>
  </si>
  <si>
    <t>「アカウントの方向性は自分で決めないとダメです」</t>
  </si>
  <si>
    <t>※具体的なアクションを示していない</t>
  </si>
  <si>
    <t>時間がないと言っている時</t>
  </si>
  <si>
    <t>「通勤時間と昼休みを使えば、1日30分は確保できそうですね。まずはそこから始めてみませんか？」</t>
  </si>
  <si>
    <t>「忙しいのはわかりますが、頑張ってください」</t>
  </si>
  <si>
    <t>※具体的な解決策を示していない</t>
  </si>
  <si>
    <t>モチベーションが下がっている時</t>
  </si>
  <si>
    <t>「今の状況を具体的に教えてください。何がモチベーションを下げている要因だと感じていますか？」</t>
  </si>
  <si>
    <t>「頑張れば必ずできます！」</t>
  </si>
  <si>
    <t>※精神論だけで終わっている</t>
  </si>
  <si>
    <t>日報の提出が滞っている時</t>
  </si>
  <si>
    <t>「5分でいいので、今日やったことを箇条書きで記録する習慣をつけましょう。毎日21時までの提出でどうですか？」</t>
  </si>
  <si>
    <t>「日報、出してくださいね」</t>
  </si>
  <si>
    <t>※締切や具体的なアクションを示していない</t>
  </si>
  <si>
    <t>講義視聴が進んでいない時</t>
  </si>
  <si>
    <t>「今週は基礎編の3本を視聴することに集中しましょう。電車での移動中に音声だけでも聞けそうですか？」</t>
  </si>
  <si>
    <t>「講義を見ないと上手くいきませんよ」</t>
  </si>
  <si>
    <t>※脅しのような言い方になっている</t>
  </si>
  <si>
    <t>編集スキルに自信がない時</t>
  </si>
  <si>
    <t>「まずはシンプルな1カット動画から始めましょう。基本的な編集だけでOKです。上手く撮れなければ、また撮り直せばいいんです」</t>
  </si>
  <si>
    <t>「編集は慣れるまで大変ですよね」</t>
  </si>
  <si>
    <t>※不安を助長している</t>
  </si>
  <si>
    <t>競合アカウントの分析ができていない時</t>
  </si>
  <si>
    <t>「今日から3日間で10アカウントをピックアップして、それぞれの投稿の特徴を3つずつ書き出してみましょう」</t>
  </si>
  <si>
    <t>「リサーチは大事なので、しっかりやってください」</t>
  </si>
  <si>
    <t>※具体的なタスクを示していない</t>
  </si>
  <si>
    <t>仕事が忙しくて投稿できない時</t>
  </si>
  <si>
    <t>「仕事が忙しいのは分かりますが、やるしかないです」</t>
  </si>
  <si>
    <t>※強圧的で具体策がない</t>
  </si>
  <si>
    <t>アウトプットの質に不安がある時</t>
  </si>
  <si>
    <t>「完璧を目指さず、まず思ったことを2行でいいので書き出してみましょう。質は後からついてきます」</t>
  </si>
  <si>
    <t>「アウトプットは大事なので、頑張ってやりましょう」</t>
  </si>
  <si>
    <t>※抽象的な励ましに終始</t>
  </si>
  <si>
    <t>自己分析が進まない時</t>
  </si>
  <si>
    <t>「好きなインフルエンサー3人を挙げて、なぜ好きなのか、それぞれ理由を3つ書き出してみませんか？」</t>
  </si>
  <si>
    <t>「自己分析はじっくり考えてください」</t>
  </si>
  <si>
    <t>※具体的なステップを示していない</t>
  </si>
  <si>
    <t>学習時間が確保できない時</t>
  </si>
  <si>
    <t>「通勤電車でラジオを聴く、家事をしながら音声学習する、など、今の生活の中で隙間時間を3つ見つけてみましょう」</t>
  </si>
  <si>
    <t>「時間を作ることは大切です」</t>
  </si>
  <si>
    <t>※当たり前のことを言うだけ</t>
  </si>
  <si>
    <t>投稿のクオリティに悩んでいる時</t>
  </si>
  <si>
    <t>「今は量を重視する時期です。まず2週間は毎日投稿することだけに集中してみませんか？クオリティは後から上げていけます」</t>
  </si>
  <si>
    <t>「クオリティにこだわりすぎないでください」</t>
  </si>
  <si>
    <t>※否定的なアドバイス</t>
  </si>
  <si>
    <t>講師への質問が思いつかない時</t>
  </si>
  <si>
    <t>「今週の投稿で困ったポイントを3つ書き出して、その中から優先度の高い質問を一緒に考えてみましょう」</t>
  </si>
  <si>
    <t>「何か質問を考えておいてください」</t>
  </si>
  <si>
    <t>※漠然とした指示</t>
  </si>
  <si>
    <t>他の受講生と比べて焦っている時</t>
  </si>
  <si>
    <t>「みんなスタートラインは違って当然です。まずは今週の目標である3投稿に集中していきましょう」</t>
  </si>
  <si>
    <t>「人と比べても仕方ないです」</t>
  </si>
  <si>
    <t>※否定的な助言で終わっている</t>
  </si>
  <si>
    <t>初回の投稿後、反応が少なくて落ち込んでいる時</t>
  </si>
  <si>
    <t>「最初は誰でも反応が少ないものです。2週間は数字を気にせず、投稿を作ることに集中してみませんか？」</t>
  </si>
  <si>
    <t>「反応が少ないのは仕方ないですよ」</t>
  </si>
  <si>
    <t>※諦めを助長している</t>
  </si>
  <si>
    <t>アイデアが思いつかず手が止まっている時</t>
  </si>
  <si>
    <t>「今日は30分だけ、好きなクリエイター3人の投稿を見て、真似できそうなポイントをメモしてみましょう」</t>
  </si>
  <si>
    <t>「アイデアは考えないと出てきませんよ」</t>
  </si>
  <si>
    <t>※プレッシャーを与えるだけ</t>
  </si>
  <si>
    <t>120投稿のノルマに不安を感じている時</t>
  </si>
  <si>
    <t>「まずは今月の投稿予定表を一緒に作りましょう。1日2投稿できる日を見つけて、少しずつストックを増やしていけます」</t>
  </si>
  <si>
    <t>「120投稿は大変ですけど頑張りましょう」</t>
  </si>
  <si>
    <t>※漠然とした励まし</t>
  </si>
  <si>
    <t>家族の理解が得られない時</t>
  </si>
  <si>
    <t>「朝活や通勤時間を使って投稿作成するなど、家族の時間を邪魔しない方法を一緒に考えてみましょう」</t>
  </si>
  <si>
    <t>「家族を説得しないとダメですね」</t>
  </si>
  <si>
    <t>※対立を生む可能性がある</t>
  </si>
  <si>
    <t>撮影場所に困っている時</t>
  </si>
  <si>
    <t>「自宅のどの場所が一番明るいですか？その場所で今週末に3パターンの撮影テストをしてみませんか？」</t>
  </si>
  <si>
    <t>「撮影場所は工夫が必要ですね」</t>
  </si>
  <si>
    <t>※具体的な提案がない</t>
  </si>
  <si>
    <t>投稿の締切に間に合わない時</t>
  </si>
  <si>
    <t>「まず今できている部分を教えてください。残りの作業を細分化して、優先順位をつけていきましょう」</t>
  </si>
  <si>
    <t>「早く終わらせないとダメです」</t>
  </si>
  <si>
    <t>※焦りを助長するだけ</t>
  </si>
  <si>
    <t>講義の内容が理解できない時</t>
  </si>
  <si>
    <t>「特に分かりづらかったポイントを3つ書き出して、一緒に整理していきましょう。次の講師面談でも確認できます」</t>
  </si>
  <si>
    <t>「もう一度見直してください」</t>
  </si>
  <si>
    <t>※具体的な解決策がない</t>
  </si>
  <si>
    <t>朝活が続かない時</t>
  </si>
  <si>
    <t>「今週は22時就寝、6時起床にチャレンジしてみませんか？まず3日続けることを目標にしましょう」</t>
  </si>
  <si>
    <t>「早く寝ないとダメですよ」</t>
  </si>
  <si>
    <t>※否定的で具体性がない</t>
  </si>
  <si>
    <t>アクションシートの記入が苦手な時</t>
  </si>
  <si>
    <t>「箇条書きでもいいので、今日学んだことを3点だけ書き出してみましょう。慣れてきたら徐々に増やしていきます」</t>
  </si>
  <si>
    <t>「アクションシートは必須なので書いてください」</t>
  </si>
  <si>
    <t>※強制的な態度</t>
  </si>
  <si>
    <t>添削後の修正が進まない時</t>
  </si>
  <si>
    <t>「修正点の中で、特に取り組みやすいものから着手してみましょう。今日は色味の調整だけでもOKです」</t>
  </si>
  <si>
    <t>「早く直さないと次に進めませんよ」</t>
  </si>
  <si>
    <t>ストック動画がない時</t>
  </si>
  <si>
    <t>「今週末の2時間で、似たテーマの動画を3本まとめて撮影するのはどうでしょう？」</t>
  </si>
  <si>
    <t>「ストックがないと大変ですよ」</t>
  </si>
  <si>
    <t>※不安を煽るだけ</t>
  </si>
  <si>
    <t>企画出しが苦手な時</t>
  </si>
  <si>
    <t>「今使っている商品の中で、お気に入りを3つ選んで、それぞれの良いポイントを箇条書きしてみましょう」</t>
  </si>
  <si>
    <t>「もっとアイデアを出してください」</t>
  </si>
  <si>
    <t>※抽象的な指示</t>
  </si>
  <si>
    <t>台本作成に時間がかかる時</t>
  </si>
  <si>
    <t>「まず言いたいことを3行で箇条書きし、それを肉付けする方法を試してみませんか？」</t>
  </si>
  <si>
    <t>「台本は簡単に書けるようになりますよ」</t>
  </si>
  <si>
    <t>※根拠のない励まし</t>
  </si>
  <si>
    <t>フォロワーが増えない時</t>
  </si>
  <si>
    <t>「まずはハッシュタグを見直してみましょう。今週は人気の関連タグを3つ新しく試してみませんか？」</t>
  </si>
  <si>
    <t>「フォロワーは気にしないでください」</t>
  </si>
  <si>
    <t>※課題から目を逸らせている</t>
  </si>
  <si>
    <t>講師からの指摘が多い時</t>
  </si>
  <si>
    <t>「指摘された点を一つずつ確認していきましょう。特に構図について、今週は特に意識して撮影してみませんか？」</t>
  </si>
  <si>
    <t>「指摘は成長のチャンスです」</t>
  </si>
  <si>
    <t>※抽象的な励まし</t>
  </si>
  <si>
    <t>撮影の段取りが悪い時</t>
  </si>
  <si>
    <t>「撮影前にチェックリストを作ってみましょう。光源、背景、小物など、必要なものを書き出していきませんか？」</t>
  </si>
  <si>
    <t>「もっと効率的にやらないと」</t>
  </si>
  <si>
    <t>※具体策のない指摘</t>
  </si>
  <si>
    <t>目標が大きすぎて圧倒されている時</t>
  </si>
  <si>
    <t>「まず今月の目標を、週単位の小さなタスクに分解してみましょう。一緒にスケジュール表を作りませんか？」</t>
  </si>
  <si>
    <t>「目標は高い方がいいですよ」</t>
  </si>
  <si>
    <t>※現実的でないアドバイス</t>
  </si>
  <si>
    <t>継続的なアイデア出しができない時</t>
  </si>
  <si>
    <t>「毎日の生活の中で気になったことをメモする習慣をつけましょう。今週は3つ見つけることを目標にしませんか？」</t>
  </si>
  <si>
    <t>「アイデアは日々考えないと」</t>
  </si>
  <si>
    <t>※具体的な方法を示していない</t>
  </si>
  <si>
    <t>編集ソフトの使い方が分からない時</t>
  </si>
  <si>
    <t>「基本的な機能から順に練習していきましょう。今日は切り取りとテキスト入れだけマスターしてみませんか？」</t>
  </si>
  <si>
    <t>「使い方は見れば分かります」</t>
  </si>
  <si>
    <t>※サポート不足</t>
  </si>
  <si>
    <t>投稿の評価が気になる時</t>
  </si>
  <si>
    <t>「まずは2週間、数字を見ないことにチャレンジしてみませんか？純粋に作ることに集中する期間を作りましょう」</t>
  </si>
  <si>
    <t>「評価は気にしない方がいいです」</t>
  </si>
  <si>
    <t>※感情を否定している</t>
  </si>
  <si>
    <t>毎日の作業が単調に感じる時</t>
  </si>
  <si>
    <t>「週の前半は撮影、後半は編集など、メリハリをつけたスケジュールを組んでみませんか？」</t>
  </si>
  <si>
    <t>「慣れれば大丈夫です」</t>
  </si>
  <si>
    <t>※問題を軽視している</t>
  </si>
  <si>
    <t>家事と両立できない時</t>
  </si>
  <si>
    <t>「家事をしながら、ネタ出しや台本考案をする時間を作れそうですか？洗濯物を畳みながらでもできそうですね」</t>
  </si>
  <si>
    <t>「時間管理を工夫してください」</t>
  </si>
  <si>
    <t>SNSの情報収集に時間がかかる時</t>
  </si>
  <si>
    <t>「チェックするアカウントを5つに絞って、毎日15分だけ見る習慣をつけてみましょう」</t>
  </si>
  <si>
    <t>「効率的にやらないと時間がもったいない」</t>
  </si>
  <si>
    <t>※方法を示していない</t>
  </si>
  <si>
    <t>投稿のトーンが定まらない時</t>
  </si>
  <si>
    <t>「今週は明るめのトーンで3投稿チャレンジしてみましょう。来週は違うトーンを試せます」</t>
  </si>
  <si>
    <t>「トーンは統一した方がいいです」</t>
  </si>
  <si>
    <t>※柔軟性に欠ける</t>
  </si>
  <si>
    <t>フィードバックを実践できない時</t>
  </si>
  <si>
    <t>「フィードバックの中から、特に取り組みやすい1点を選んで、次の投稿で意識してみましょう」</t>
  </si>
  <si>
    <t>「フィードバックは全部活かしてください」</t>
  </si>
  <si>
    <t>※現実的でない要求</t>
  </si>
  <si>
    <t>モチベーションの波が激しい時</t>
  </si>
  <si>
    <t>「調子の良い時に、次の週の台本を3本準備しておく習慣をつけてみませんか？」</t>
  </si>
  <si>
    <t>「モチベーションに左右されないでください」</t>
  </si>
  <si>
    <t>撮影環境が整わない時</t>
  </si>
  <si>
    <t>「今ある環境で、光の良い時間帯を3つ見つけてみましょう。まずはその時間を活用することから始めませんか？」</t>
  </si>
  <si>
    <t>「環境が整っていないと難しいですね」</t>
  </si>
  <si>
    <t>※諦めを助長</t>
  </si>
  <si>
    <t>学習内容を忘れてしまう時</t>
  </si>
  <si>
    <t>「講義の後、特に印象に残った点を3つだけでもメモする習慣をつけてみましょう」</t>
  </si>
  <si>
    <t>「もっとしっかり覚えないと」</t>
  </si>
  <si>
    <t>※非建設的な指摘</t>
  </si>
  <si>
    <t>締切に追われている時</t>
  </si>
  <si>
    <t>「今週の予定を見直して、必ず達成したい3つのタスクを決めましょう。優先順位をつけていきませんか？」</t>
  </si>
  <si>
    <t>「早く終わらせないと」</t>
  </si>
  <si>
    <t>投稿の方向性が定まらない時</t>
  </si>
  <si>
    <t>「今週は1つのテーマに絞って3投稿チャレンジしてみましょう。その反応を見て次に活かせます」</t>
  </si>
  <si>
    <t>「方向性は早く決めないと」</t>
  </si>
  <si>
    <t>作業時間の確保ができない時</t>
  </si>
  <si>
    <t>「平日は30分、休日は2時間など、現実的な目標から始めてみましょう。いつなら時間が作れそうですか？」</t>
  </si>
  <si>
    <t>「時間は作るものです」</t>
  </si>
  <si>
    <t>※抽象的な助言</t>
  </si>
  <si>
    <t>投稿のクオリティにこだわりすぎる時</t>
  </si>
  <si>
    <t>「完璧を目指すのは後からでOKです。まずは毎日投稿することを2週間続けてみませんか？」</t>
  </si>
  <si>
    <t>「こだわりすぎです」</t>
  </si>
  <si>
    <t>集中力が続かない時</t>
  </si>
  <si>
    <t>「25分作業、5分休憩のサイクルで進めてみましょう。まず今日の午後から試してみませんか？」</t>
  </si>
  <si>
    <t>「もっと集中してください」</t>
  </si>
  <si>
    <t>※具体的な方法がない</t>
  </si>
  <si>
    <t>自己開示が苦手な時</t>
  </si>
  <si>
    <t>「まずは好きな商品や気になっているトレンドについて話してみませんか？そこから徐々に広げていけます」</t>
  </si>
  <si>
    <t>「もっと自分のことを話してください」</t>
  </si>
  <si>
    <t>投稿の反応に一喜一憂している時</t>
  </si>
  <si>
    <t>「次の1週間は数字を見ないチャレンジをしてみませんか？純粋にコンテンツ作りを楽しむ時間にしましょう」</t>
  </si>
  <si>
    <t>「数字は気にしないでください」</t>
  </si>
  <si>
    <t>作業の優先順位が付けられない時</t>
  </si>
  <si>
    <t>「今週やるべきことを付箋に書き出して、緊急度と重要度で分類してみましょう」</t>
  </si>
  <si>
    <t>「優先順位を考えてください」</t>
  </si>
  <si>
    <t>講義の内容を行動に移せない時</t>
  </si>
  <si>
    <t>「今日学んだ中で、すぐに試せそうなポイントを1つ選んで、明日の投稿で実践してみませんか？」</t>
  </si>
  <si>
    <t>「学んだことは実践しないと」</t>
  </si>
  <si>
    <t>投稿の型が決まってしまう時</t>
  </si>
  <si>
    <t>「今週は普段と違う撮影アングルを3つ試してみましょう。失敗を恐れる必要はありません」</t>
  </si>
  <si>
    <t>「もっと冒険しないと」</t>
  </si>
  <si>
    <t>SNSの依存が気になる時</t>
  </si>
  <si>
    <t>「チェックする時間を朝昼晩の3回に決めて、各15分以内に収める練習をしてみませんか？」</t>
  </si>
  <si>
    <t>「SNSは見すぎです」</t>
  </si>
  <si>
    <t>※問題提起だけで終わる</t>
  </si>
  <si>
    <t>作業場所が定まらない時</t>
  </si>
  <si>
    <t>「この1週間、毎日同じカフェで2時間作業する習慣をつけてみましょう」</t>
  </si>
  <si>
    <t>「作業場所は決めた方がいい」</t>
  </si>
  <si>
    <t>他のクリエイターを意識しすぎる時</t>
  </si>
  <si>
    <t>「まずは自分の強みを3つ書き出してみましょう。その強みを活かした投稿を考えていきませんか？」</t>
  </si>
  <si>
    <t>「人と比べないでください」</t>
  </si>
  <si>
    <t>※建設的な提案がない</t>
  </si>
  <si>
    <t>投稿の文章が書けない時</t>
  </si>
  <si>
    <t>「箇条書きで3つのポイントを書き出し、それを繋げていく方法を試してみましょう」</t>
  </si>
  <si>
    <t>「文章は慣れれば書けます」</t>
  </si>
  <si>
    <t>※具体的なアドバイスがない</t>
  </si>
  <si>
    <t>撮影の準備に時間がかかる時</t>
  </si>
  <si>
    <t>「必要な機材リストを作って、前日のうちにセッティングまで済ませておく習慣をつけませんか？」</t>
  </si>
  <si>
    <t>「もっと効率的にしないと」</t>
  </si>
  <si>
    <t>※改善方法を示していない</t>
  </si>
  <si>
    <t>投稿の品質にムラがある時</t>
  </si>
  <si>
    <t>「チェックリストを作って、投稿前に5項目確認する習慣をつけてみましょう。まず基本的な項目から始めます」</t>
  </si>
  <si>
    <t>「もっと安定した品質を出してください」</t>
  </si>
  <si>
    <t>作業効率が上がらない時</t>
  </si>
  <si>
    <t>「タイマーを使って25分作業、5分休憩のサイクルを試してみませんか？まず明日から始めてみましょう」</t>
  </si>
  <si>
    <t>「効率を上げないといけません」</t>
  </si>
  <si>
    <t>コメント返しに時間がかかる時</t>
  </si>
  <si>
    <t>「よくある質問とその返答を3パターン用意して、使い回せるテンプレートを作りませんか？」</t>
  </si>
  <si>
    <t>「コメント返しは早くしましょう」</t>
  </si>
  <si>
    <t>※解決策を示していない</t>
  </si>
  <si>
    <t>ネタ切れしている時</t>
  </si>
  <si>
    <t>「日常の中で気になったことを3つメモする習慣をつけましょう。スマホのメモ帳を活用してみませんか？」</t>
  </si>
  <si>
    <t>「アイデアは出てくるはずです」</t>
  </si>
  <si>
    <t>※具体的なヒントがない</t>
  </si>
  <si>
    <t>投稿までの時間配分ができない時</t>
  </si>
  <si>
    <t>「企画30分、撮影1時間、編集1時間と時間を区切って、タイマーをセットしながら進めてみましょう」</t>
  </si>
  <si>
    <t>「時間配分を考えてください」</t>
  </si>
  <si>
    <t>投稿の方向性が迷走している時</t>
  </si>
  <si>
    <t>「成功している3アカウントを参考に、自分の投稿の軸を決めていきませんか？1週間かけて分析してみましょう」</t>
  </si>
  <si>
    <t>「方向性を固めましょう」</t>
  </si>
  <si>
    <t>※具体的なステップがない</t>
  </si>
  <si>
    <t>作業の習慣が定着しない時</t>
  </si>
  <si>
    <t>「毎日同じ時間に5分でもいいので、投稿関連の作業をする習慣をつけましょう。何時がいいですか？」</t>
  </si>
  <si>
    <t>「習慣化は大切です」</t>
  </si>
  <si>
    <t>※実践的な提案がない</t>
  </si>
  <si>
    <t>講義の視聴が追いつかない時</t>
  </si>
  <si>
    <t>「通勤時間を使って音声だけでも聞く習慣をつけませんか？1日1本を目標にしてみましょう」</t>
  </si>
  <si>
    <t>「講義は見てください」</t>
  </si>
  <si>
    <t>ハッシュタグの選定に迷う時</t>
  </si>
  <si>
    <t>「競合アカウント3つを参考に、共通して使われているタグをリストアップしてみましょう」</t>
  </si>
  <si>
    <t>「タグはしっかり研究して」</t>
  </si>
  <si>
    <t>撮影の構図が決まらない時</t>
  </si>
  <si>
    <t>「まずは基本の3パターン（正面・斜め・真上）を練習してみましょう。各3枚ずつ撮ってみませんか？」</t>
  </si>
  <si>
    <t>「構図を工夫してください」</t>
  </si>
  <si>
    <t>投稿のテンションが安定しない時</t>
  </si>
  <si>
    <t>「声のトーンを3段階に分けて、それぞれ練習する時間を作りませんか？まず1つのトーンに絞って練習しましょう」</t>
  </si>
  <si>
    <t>「安定したテンションで」</t>
  </si>
  <si>
    <t>※改善方法がない</t>
  </si>
  <si>
    <t>作業場所が変わると集中できない時</t>
  </si>
  <si>
    <t>「ポータブルライトとスマホスタンドを用意して、どこでも同じ環境を作れるようにしてみましょう」</t>
  </si>
  <si>
    <t>「環境に左右されないで」</t>
  </si>
  <si>
    <t>進捗の管理ができていない時</t>
  </si>
  <si>
    <t>「今週の予定を日曜日に30分かけて立てる習慣をつけましょう。実績も記録していきませんか？」</t>
  </si>
  <si>
    <t>「進捗を管理してください」</t>
  </si>
  <si>
    <t>投稿のバリエーションが少ない時</t>
  </si>
  <si>
    <t>「今週は毎日1つ、新しい撮影アングルや編集効果を試してみる時間を作りませんか？」</t>
  </si>
  <si>
    <t>「もっと変化をつけて」</t>
  </si>
  <si>
    <t>※具体案を示していない</t>
  </si>
  <si>
    <t>作業の開始に時間がかかる時</t>
  </si>
  <si>
    <t>「仕事前の準備を全てリスト化して、前日のうちにチェックする習慣をつけてみましょう」</t>
  </si>
  <si>
    <t>「すぐに始められるように」</t>
  </si>
  <si>
    <t>※抽象的なアドバイス</t>
  </si>
  <si>
    <t>BGMの選定に悩む時</t>
  </si>
  <si>
    <t>「今週使う5曲を週末にピックアップしておく時間を作りませんか？ジャンルごとに分類しておくと便利です」</t>
  </si>
  <si>
    <t>「BGMはしっかり選んで」</t>
  </si>
  <si>
    <t>撮影の演技が固い時</t>
  </si>
  <si>
    <t>「自分の部屋で、カメラを止めずに5分間話し続ける練習から始めてみましょう」</t>
  </si>
  <si>
    <t>「もっと自然に演技して」</t>
  </si>
  <si>
    <t>※実践的な方法がない</t>
  </si>
  <si>
    <t>テロップの配置に迷う時</t>
  </si>
  <si>
    <t>「基本の3パターンを決めて、それをテンプレート化してみましょう。最初はシンプルに始めましょう」</t>
  </si>
  <si>
    <t>「見やすく配置して」</t>
  </si>
  <si>
    <t>※具体的な指示がない</t>
  </si>
  <si>
    <t>投稿の尺が安定しない時</t>
  </si>
  <si>
    <t>「まずは30秒を目標に3本作って、そこから徐々に尺を伸ばしていく練習をしてみませんか？」</t>
  </si>
  <si>
    <t>「尺を統一してください」</t>
  </si>
  <si>
    <t>※改善手順を示していない</t>
  </si>
  <si>
    <t>作業の途中で気が散る時</t>
  </si>
  <si>
    <t>「スマホは別室に置いて、25分は集中する時間を作ってみましょう。まず3日続けてみませんか？」</t>
  </si>
  <si>
    <t>「集中力が足りません」</t>
  </si>
  <si>
    <t>※否定的な指摘</t>
  </si>
  <si>
    <t>投稿の背景に迷う時</t>
  </si>
  <si>
    <t>「自宅の中で光の入り方が良い場所を3つ見つけて、それぞれで1枚ずつ試し撮りしてみましょう」</t>
  </si>
  <si>
    <t>「背景はシンプルにして」</t>
  </si>
  <si>
    <t>作業の締切が重なる時</t>
  </si>
  <si>
    <t>「今週の予定をカレンダーに書き出して、優先順位の高いものから3つピックアップしましょう」</t>
  </si>
  <si>
    <t>「計画的に進めてください」</t>
  </si>
  <si>
    <t>投稿のオープニングが決まらない時</t>
  </si>
  <si>
    <t>「好きなクリエイター3人のオープニングを分析して、真似できそうな要素を見つけましょう」</t>
  </si>
  <si>
    <t>「インパクトをつけて」</t>
  </si>
  <si>
    <t>カメラ目線が苦手な時</t>
  </si>
  <si>
    <t>「レンズの後ろに好きなキャラクターのシールを貼って、そこに話しかける練習をしてみませんか？」</t>
  </si>
  <si>
    <t>「もっと自然に撮って」</t>
  </si>
  <si>
    <t>BGMと映像が合わない時</t>
  </si>
  <si>
    <t>「無音で編集してから、3種類の曲を当てはめて比較する時間を作りましょう」</t>
  </si>
  <si>
    <t>「音楽は重要です」</t>
  </si>
  <si>
    <t>投稿の見せ方がワンパターンな時</t>
  </si>
  <si>
    <t>「今週は毎日1つ、新しいトランジション効果を試す時間を作りませんか？」</t>
  </si>
  <si>
    <t>「変化をつけましょう」</t>
  </si>
  <si>
    <t>作業の手順が定まらない時</t>
  </si>
  <si>
    <t>「今日やること3つを付箋に書いて、机に貼っておく習慣をつけてみましょう」</t>
  </si>
  <si>
    <t>「計画的にやって」</t>
  </si>
  <si>
    <t/>
  </si>
  <si>
    <t>エンディングの作り方に悩む時</t>
  </si>
  <si>
    <t>「3種類のエンディングパターンを作って、使い回せるテンプレートを作りませんか？」</t>
  </si>
  <si>
    <t>「締めは大事です」</t>
  </si>
  <si>
    <t>撮影が続かない時</t>
  </si>
  <si>
    <t>「週2回の撮影日を決めて、その日は必ず30分だけでも撮影する習慣をつけましょう」</t>
  </si>
  <si>
    <t>「コンスタントに撮って」</t>
  </si>
  <si>
    <t>投稿の準備が間に合わない時</t>
  </si>
  <si>
    <t>「前日までにできることリストを作って、当日は撮影に集中できる環境を作りませんか？」</t>
  </si>
  <si>
    <t>「準備は早めにして」</t>
  </si>
  <si>
    <t>ライティングが決まらない時</t>
  </si>
  <si>
    <t>「今週は窓際で撮影して、時間帯による光の違いを3パターン試してみましょう」</t>
  </si>
  <si>
    <t>「光は大切です」</t>
  </si>
  <si>
    <t>投稿のリズムが掴めない時</t>
  </si>
  <si>
    <t>「1週間分の投稿スケジュールを立てて、朝と夜どちらが投稿しやすいか試してみましょう」</t>
  </si>
  <si>
    <t>「リズムを作って」</t>
  </si>
  <si>
    <t>撮影の表情が硬い時</t>
  </si>
  <si>
    <t>「カメラをつけたまま3分間、好きな話題について話す練習をしてみませんか？」</t>
  </si>
  <si>
    <t>「もっと表情豊かに」</t>
  </si>
  <si>
    <t>投稿の色味が安定しない時</t>
  </si>
  <si>
    <t>「使用するフィルターを3つに絞って、それぞれの設定を保存しておきましょう」</t>
  </si>
  <si>
    <t>「統一感を出して」</t>
  </si>
  <si>
    <t>アイデアの整理ができない時</t>
  </si>
  <si>
    <t>「スマホのメモアプリに3つのフォルダを作って、アイデアを分類する習慣をつけましょう」</t>
  </si>
  <si>
    <t>「整理が必要です」</t>
  </si>
  <si>
    <t>「撮影前の準備リストを作って、前日のうちにチェックする習慣をつけませんか？」</t>
  </si>
  <si>
    <t>「準備は大切です」</t>
  </si>
  <si>
    <t>投稿の音声が安定しない時</t>
  </si>
  <si>
    <t>「撮影場所を3箇所に絞って、それぞれの場所での音質をテストしてみましょう」</t>
  </si>
  <si>
    <t>「音声に気を付けて」</t>
  </si>
  <si>
    <t>作業の優先順位が混乱する時</t>
  </si>
  <si>
    <t>「今週やることを重要度と緊急度で分類して、マトリックスを作ってみましょう」</t>
  </si>
  <si>
    <t>「優先順位を考えて」</t>
  </si>
  <si>
    <t>投稿の構成が単調な時</t>
  </si>
  <si>
    <t>「導入・展開・まとめの3パートで、それぞれ工夫できる点を書き出してみませんか？」</t>
  </si>
  <si>
    <t>モチベーションの維持が難しい時</t>
  </si>
  <si>
    <t>「週の始めに小さな目標を3つ設定して、達成したら自分にご褒美を決めておきましょう」</t>
  </si>
  <si>
    <t>「頑張れば大丈夫」</t>
  </si>
  <si>
    <t>※精神論に終始</t>
  </si>
  <si>
    <t>コーチ名（本名）</t>
  </si>
  <si>
    <t>アカウント名</t>
  </si>
  <si>
    <t>運用アカウントURL</t>
  </si>
  <si>
    <t>実績（フォロワー⚪人/◯ヶ月運用・〇〇卒業生・アカウント売却…など）
※このコーチとなら頑張れそう！と思ってもらえる実績をください〜！</t>
  </si>
  <si>
    <t>意気込みなど一言</t>
  </si>
  <si>
    <t>累計担当生徒数</t>
  </si>
  <si>
    <t>SnsClubのコーチングチームのマネジメントを担当しています
現在の本職：システム開発企画やPM、コンテンツプロデューサーですが、24年6月からはWebマーケ関連の総合コンサルとして独立します。</t>
  </si>
  <si>
    <t>「やり抜く習慣」を身につけるには、何がなんでも全力で「Do Do Do」です！！
稼ぐ上で楽なことは一つもありませんし、継続が一番大変です。
だからこそ未来の自分が入会して良かったと思えるよう、半年間は絶対諦めない覚悟を持って、
最後まで一緒に走り切りましょう！！</t>
  </si>
  <si>
    <t>2名</t>
  </si>
  <si>
    <t>はるみ（みわこ）</t>
  </si>
  <si>
    <t>はるみ</t>
  </si>
  <si>
    <t>https://instagram.com/harumi_okatazuke?igshid=YTQwZjQ0NmI0OA%3D%3D&amp;utm_source=qr</t>
  </si>
  <si>
    <t>フォロワー1.8万人/投稿開始55日目28投稿で1万人達成、運用歴2023年7月下旬からの運用、しらゆきA組卒業生、アンチ耐性強め</t>
  </si>
  <si>
    <t>何も出来ないところからのアカウント運用者です。出来ない気持ちだけはわかります。ハッキリ厳しい事も言いますが、それに付いて来れるガッツのある人、お待ちしています。</t>
  </si>
  <si>
    <t>３名</t>
  </si>
  <si>
    <t>とくとりっぷYURI</t>
  </si>
  <si>
    <t>https://www.instagram.com/tokutabi_jp?igsh=YWV4endoaHhoNHUw</t>
  </si>
  <si>
    <t>SNS総フォロワー3.2万人：約2年運用　　(TikTok Lemon8 YooTube)
駒居卒業生
SNS運用代行　ホテルや施設のPR　 アフェリエイトなど実施しています。
全国の素敵な旅行やスポットをまとめたアカウントを運用中</t>
  </si>
  <si>
    <t>好きなことを仕事にしたい！と思いSNS運用を
始めました。
やりたいことで仕事をもらえ、
お金をいただけることの感謝をとても感じます。
継続して頑張る覚悟のある方と一緒に頑張れるのを
楽しみにしています！</t>
  </si>
  <si>
    <t>4名</t>
  </si>
  <si>
    <t>のぶえ</t>
  </si>
  <si>
    <t>noburin|九州大人女子旅</t>
  </si>
  <si>
    <t>https://www.instagram.com/noburin_zekkei?igsh=bGtmZ2MwbDYzam9r&amp;utm_source=qr</t>
  </si>
  <si>
    <t>よし｜韓国旅行を100倍楽しむ</t>
  </si>
  <si>
    <t>https://www.instagram.com/yoshi_cafe.kr/</t>
  </si>
  <si>
    <t xml:space="preserve">フォロワー数3.3万人 2020年から運用開始　駒居卒業生　Ticktok、Lemon8も運用　　旅行系企業から定期的PRなPRの依頼あり。PR案件で再生回数150万～60万再生の実績あり。ショート動画専門でSNS運用代行(業務委託）　</t>
  </si>
  <si>
    <t>場所を選らばない自由な場所で仕事をしたいという気持ちでSNS運用を開始。今ではやりがいのある仕事に繋げることができました。人生を変えたい！そして、継続と忍耐力で半年間頑張れる方、一緒に頑張りましょう！</t>
  </si>
  <si>
    <t>みお(えり)</t>
  </si>
  <si>
    <t xml:space="preserve">cafe_cobamio </t>
  </si>
  <si>
    <t>https://www.instagram.com/cafe_cobamio?igsh=MXc0YTVpNWU2bXl1MQ%3D%3D&amp;utm_source=qr</t>
  </si>
  <si>
    <t>Instagram3.1万人　SNS総フォロワー5.3万人、2022年6月から運用開始　駒居卒業生 TikTok、lemon8、YouTube、LINE voomも運用　現在は業務委託で運用代行、pr、アフィリエイトをしています。地域密着型のグルメ・スポットアカウントを運用中</t>
  </si>
  <si>
    <t xml:space="preserve">転職を繰り返して、このままでいいのかなと言う思いから、Instagram運用を選びました。変わりたいと思えば変われます。思った通りにはならないけど、やった通りにはなる！　</t>
  </si>
  <si>
    <t>ひろと＠繊細王子【HSPカウンセラー】</t>
  </si>
  <si>
    <t>https://instagram.com/hiroton_no_kurashi</t>
  </si>
  <si>
    <t xml:space="preserve"> Instagramフォロワー1.1万人、2年1ヶ月運用、駒居卒業生、独学で3ヶ月運用した後に入会。同棲の発信を1年続けて3000人でしたが、HSPの発信にジャンル変更後、半年で1万人に。今はカウンセラーとしても活動しており、クライエントさんは200人を超えました。カウンセリング、コンサル、アフィリエイトなどでマネタイズしています。現在の本職は溶接工をしていますが、7月からWEBマーケティング会社に転職する予定です。</t>
  </si>
  <si>
    <t>パソコンをほとんど使ったことがなく、タイピングすらできなかった高卒会社員ですが、有難いことに今では、発信活動だけでも本業に負けないくらいのお金をいただけるようになりました。正直何度も挫折しそうになりましたが、諦めずに続けて本当に良かったと思います！入会された方が発信を継続し、諦めることなく最後は成果出せるよう。全力でサポートさせていただきます！一緒に頑張っていきましょう！！</t>
  </si>
  <si>
    <t>売却済</t>
  </si>
  <si>
    <t>お金系アカウントを収益化した後、アカウント売却。現在は運用代行やSNS特化の動画編集等で、3人の子供を育てながら完全在宅ワークをしています！しらゆき卒業生。</t>
  </si>
  <si>
    <t>人生を変えたいという気持ちでこちらを見ていただいている皆さん。道のりは正直楽ではありませんが、そんなみなさんを側で支える存在になります！"No pain,no gain"（痛み無くして得るものなし）　この半年間やり抜いて、大きなものを得ましょう！一番の味方になり、絶対に挫折させません！！</t>
  </si>
  <si>
    <t>やつ（やす）</t>
  </si>
  <si>
    <t>ガジェット好きのヤツ</t>
  </si>
  <si>
    <t xml:space="preserve"> Instagramフォロワー1万人（現在運用していません）2022年から運用開始、駒居卒業生、1年間独学で運用を行い入会。現在は商品撮影カメラマン・SNS運用代行・YouTubeの動画編集を行っています。本職は4月アクセサリーブランドのバイヤー兼管理スタッフとして活動しています。</t>
  </si>
  <si>
    <t>自分の人生このままでいいのかなと思いSNSを開始しました。仕事をしながらのSNS発信は決して楽ではありません。辞めようと何度も思いましたが、やり続けたために本業以上のお金をいただくことができるようになりきました。人生の半年間だけ全力でやり抜き人生を変えましょう！全力でサポートさせていただきます！</t>
  </si>
  <si>
    <t>1名</t>
  </si>
  <si>
    <t>Instagram7万　2023.2から運用開始　駒居卒業生　本業はイタリア料理人</t>
  </si>
  <si>
    <t>こばりあやの＊福島グルメ
@kbrayn_gourmet</t>
  </si>
  <si>
    <t>https://www.instagram.com/kbrayn_gourmet/</t>
  </si>
  <si>
    <t xml:space="preserve">アカウントを0から作り直し、SnsClub駒居クラス在学中に万垢（運用開始1年）
・飲食店PR,コラボキャンペーンで、前年より店舗売上＋480,000円(16倍)実績あり
・今のアカウント開始後約半年で開業。毎月会社員時代の倍以上の収益を連続達成中
・直近11月に最高売上(約45万円)
・企業のプレスリリースでSNS部門日本全国3位に
・SNS関連の高校授業、行政管轄のセミナー歴あり
・現在は企業向けのSNSコンサル、運用代行、広報支援
</t>
  </si>
  <si>
    <t>実は趣味で始めたInstagram。地方ということもあり、企業さんから問い合わせも増えたが伸び悩んでいたのでSnsClubに入学…。
駒居さんに教わり、PDCAを回し、今のアカウントになりました！Instagramで人生が変わりました。
それは、発信を辞めずに、講師の皆様、生徒の仲間、みんなの支えがあったからです！
Instagramを通して、継続すること、自分・周りを信じることの意義を知りました。
他の皆様にも、人生経験をSnsClubで積んでいただきたいです！そのために全力でサポートします！</t>
  </si>
  <si>
    <t>maka🍳15分ご飯</t>
  </si>
  <si>
    <t>https://www.instagram.com/maka_no_gohan/?hl=ja</t>
  </si>
  <si>
    <t>2024年1月より運用開始。Instagram6.3万人、Tiktok8.3万人、SNS総フォロワー数14万人。バズった動画の直前のフォロワー数40人程でしたが一つの動画がバズり一週間で40→10000人になることができました。
現在、NadiaArtist、Yahoo!ニュース 公式クリエイターとして活動、
アフィリエイト、固定案件、動画再生数で収益化をしています。駒居卒業生。</t>
  </si>
  <si>
    <t>子ども達の進路をきっかけに「子ども達に選択肢を与えてあげたい=収入の柱を増やしたい」と思ったのがきっかけで、Sns Clubに入学しました！フィードやリールという用語も知らない、動画なんて作成したこともなかった超初心者の私ですが、講師のFBを真摯に受け止めコツコツとやってきたおかげで10000人を達成することができたと思っています。
講師の方はもちろん、Sns Clubの仲間たちに支えられたおかげでもあります！
動画やラジオなどたくさんの教材があり卒業後も自分で勉強し続けることができるSns Clubのシステムには日々助けられています。みなさんもSns Clubを使い倒して半年後、1年後になりたい自分になるために一緒に頑張りましょう！！全力でサポートします！！！</t>
  </si>
  <si>
    <t>あみり| 1分でおしゃれストーリー加工</t>
  </si>
  <si>
    <t>https://www.instagram.com/amiri_instastory?utm_source=ig_web_button_share_sheet&amp;igsh=ZDNlZDc0MzIxNw==</t>
  </si>
  <si>
    <t>2024年1月より運用開始、Instagram6.3万人、SNS総フォロワー6.8万人
・4ヶ月でフォロワー1万人獲得、村松クラス卒業
・新卒から広告代理店に12年間勤務していましたが、
２人目の出産を機に産休中にインスタを開始し育休復帰と同時に退職を決意。
・今はフリーランスとして主に自社商品に力を入れてマネタイズをしています。</t>
  </si>
  <si>
    <t xml:space="preserve">子どもが小学生になった時に「おかえり！」と迎えてあげられる、「働き方の選択肢」を自分で選べるようにしたくてインスタを始めました！
しかし3ヶ月は伸び悩み。。。Sns Clubに入学！フォロワー400人から1ヶ月で万垢達成。
何度も悩む場面ありましたが、
インスタにしっかり向き合えば、考え方、生き方、人生観、出会う人、、、本当に変わります。変わりました！！
インスタきっかけで朝苦手人間が、半年以上4時起きも継続！（笑）
一緒に人生を変えるきっかけを築いていきましょう！！！！！全力でサポートします！！
</t>
  </si>
  <si>
    <t>うに ｜ 気分を上げるおつまみレシピ</t>
  </si>
  <si>
    <t>https://www.instagram.com/uni_beer_</t>
  </si>
  <si>
    <t>2024年5月より本格的に運用を開始し、SNS総フォロワー1.8万人。駒居クラス卒業生。
インスタを通じてYahoo!ニュース 公式クリエイター、クレハアンバサダーに就任。そのほかインスタを名刺代わりにライターや運用代行をおこなっています。</t>
  </si>
  <si>
    <t>三日坊主のプロが自分の名前で仕事をしたいと思いSnsClub入会。講師とマネージャー、クラスメイトのおかげで自分と向き合うことが習慣化され、実際に仕事につながっています。
講師が必ず正しい方向へ導いてくれるので、サービスを使い倒して人生変えていきましょう☺</t>
  </si>
  <si>
    <t>zoom契約について▶︎</t>
  </si>
  <si>
    <t>https://www.notion.so/zoom-2025-7-27-235f3b0fba85803b8c19df33d7e87e03?source=copy_link</t>
  </si>
  <si>
    <t>ログイン情報▶︎</t>
  </si>
  <si>
    <t>https://www.zoom.com/</t>
  </si>
  <si>
    <t>メールアドレス</t>
  </si>
  <si>
    <t>パスワード</t>
  </si>
  <si>
    <t>使用者1</t>
  </si>
  <si>
    <t>使用者2</t>
  </si>
  <si>
    <t>使用者3</t>
  </si>
  <si>
    <t>使用者4</t>
  </si>
  <si>
    <t>契約者</t>
  </si>
  <si>
    <t>アカウント1</t>
  </si>
  <si>
    <t>levela2000@gmail.com</t>
  </si>
  <si>
    <t>Levela2000222</t>
  </si>
  <si>
    <t>ユウスケ</t>
  </si>
  <si>
    <t>千智</t>
  </si>
  <si>
    <t>ゆうすけ→千智</t>
  </si>
  <si>
    <t>アカウント2</t>
  </si>
  <si>
    <t>levela3000@gmail.com</t>
  </si>
  <si>
    <t>Levela3000333</t>
  </si>
  <si>
    <t>ユウナ</t>
  </si>
  <si>
    <t>アカウント3</t>
  </si>
  <si>
    <t>yyy99.n@gmail.com</t>
  </si>
  <si>
    <t>n5y9o2r5t5</t>
  </si>
  <si>
    <t>アカウント4</t>
  </si>
  <si>
    <t>levela4400@gmail.com</t>
  </si>
  <si>
    <t>Levela4000444</t>
  </si>
  <si>
    <t>クミコ</t>
  </si>
  <si>
    <t>アカウント5</t>
  </si>
  <si>
    <t>levela5000@gmail.com</t>
  </si>
  <si>
    <t>Levela5000555</t>
  </si>
  <si>
    <t>アカウント6</t>
  </si>
  <si>
    <t>levela5500@gmail.com</t>
  </si>
  <si>
    <t>levela5500sns</t>
  </si>
  <si>
    <t>アカウント7</t>
  </si>
  <si>
    <t>levela6600@gmail.com</t>
  </si>
  <si>
    <t>Levela4000666</t>
  </si>
  <si>
    <t>ゆき　仮</t>
  </si>
  <si>
    <t>ゆう　仮</t>
  </si>
  <si>
    <t>ゆきな　仮</t>
  </si>
  <si>
    <t>ゆき（仮）</t>
  </si>
  <si>
    <t>アカウント8</t>
  </si>
  <si>
    <t>levela7700@gmail.com</t>
  </si>
  <si>
    <t>Levela4000777</t>
  </si>
  <si>
    <t>おぐまくるみ</t>
  </si>
  <si>
    <t>アカウント9</t>
  </si>
  <si>
    <t>levela8800@gmail.com</t>
  </si>
  <si>
    <t>Levela4000888</t>
  </si>
  <si>
    <t>あかり　仮</t>
  </si>
  <si>
    <t>アカウント10</t>
  </si>
  <si>
    <t>levela9900@gmail.com</t>
  </si>
  <si>
    <t>Levela4000999</t>
  </si>
  <si>
    <t>アカウント11</t>
  </si>
  <si>
    <t>levela11000@gmail.com</t>
  </si>
  <si>
    <t>Levela40001111</t>
  </si>
  <si>
    <t>アカウント12</t>
  </si>
  <si>
    <t>levela12000@gmail.com</t>
  </si>
  <si>
    <t>Levela40001112</t>
  </si>
  <si>
    <t>⇩⇩⇩⇩⇩⇩</t>
  </si>
  <si>
    <t>契約済は青</t>
  </si>
  <si>
    <t>※2025年8月21日まで有効</t>
  </si>
  <si>
    <t>なちょ</t>
  </si>
  <si>
    <t>なつみ（8/21以降）</t>
  </si>
  <si>
    <t>めぐみ（8/21以降）</t>
  </si>
  <si>
    <t>誰も使ってなさそう</t>
  </si>
  <si>
    <t>いくこ</t>
  </si>
  <si>
    <t>ゆり（はしもと）</t>
  </si>
  <si>
    <t>もも（新）独占</t>
  </si>
  <si>
    <t>Googleアカウント名「7700」</t>
  </si>
  <si>
    <r>
      <rPr>
        <rFont val="Arial"/>
        <color rgb="FF000000"/>
      </rPr>
      <t>lavela</t>
    </r>
    <r>
      <rPr>
        <rFont val="Arial"/>
        <color rgb="FF000000"/>
      </rPr>
      <t>1200@gmail.com</t>
    </r>
  </si>
  <si>
    <t>アカウント13</t>
  </si>
  <si>
    <t>levela1300@gmail.com</t>
  </si>
  <si>
    <t>Levela40001313</t>
  </si>
  <si>
    <t>アカウント14</t>
  </si>
  <si>
    <t>levela1400@gmail.com</t>
  </si>
  <si>
    <t>Levela40001414</t>
  </si>
  <si>
    <t>おぐまくるみ独占（新）</t>
  </si>
  <si>
    <t>アカウント15</t>
  </si>
  <si>
    <t>levela1500@gmail.com</t>
  </si>
  <si>
    <t>Levela40001515</t>
  </si>
  <si>
    <t>ちか</t>
  </si>
  <si>
    <t>入会期間</t>
  </si>
  <si>
    <t>コーチング進捗</t>
  </si>
  <si>
    <t>ノルマ投稿数
（累計）</t>
  </si>
  <si>
    <t>ノルマアクション数</t>
  </si>
  <si>
    <t>講義進捗</t>
  </si>
  <si>
    <t>講義タスク</t>
  </si>
  <si>
    <t>学習スタンス</t>
  </si>
  <si>
    <t>コーチングトークスクリプト</t>
  </si>
  <si>
    <t>初回講義前</t>
  </si>
  <si>
    <t>初回セッション済
生活習慣の中で不要な時間を削る。</t>
  </si>
  <si>
    <t>0(0)</t>
  </si>
  <si>
    <t>68ac（68ac）
72pt（72pt）</t>
  </si>
  <si>
    <t>初回HR開始前</t>
  </si>
  <si>
    <t>・Starter Program 完了
・インプット</t>
  </si>
  <si>
    <t>初回講義~
30日</t>
  </si>
  <si>
    <t>初回HR後、通常セッション1回目終了
1on1完了後、入会から30日までの間に2回目の通常セッション終了
生活習慣の中で不要な時間を削る。</t>
  </si>
  <si>
    <t>100ac（168ac）
104pt（176pt）</t>
  </si>
  <si>
    <t>初回HR終了
講師と1on1 1回目完了</t>
  </si>
  <si>
    <t>下記項目、コンプリートする
・入会〜ホームルーム
・10日間 Starter Programの受講完了
・ホームルーム〜1on1
・1on1~アカウント開設
・特別講義やラジオのインプットは毎日習慣として1コンテンツ以上視聴する</t>
  </si>
  <si>
    <t>・コミットできる環境を1日でも早く作るためにインプットを終わらせる。アウトプットやSnsClubに時間を割くスケジュールを立てる。
・DiscordやCanva、Capcutなど、今後使い続けるツールの使い方などの解説動画は繰り返し見直すこと。
・オフ会へ参加するなど、積極的に自分がインスタの投稿へコミットする環境を作ること。</t>
  </si>
  <si>
    <t>初回講義~
31日-60日</t>
  </si>
  <si>
    <t>セッションを講義の間に実施。2回消化する。
（セッション3,4回目）
投稿数を20投稿以上作成すること。
生活習慣の中で不要な時間を削る。</t>
  </si>
  <si>
    <t>20(20)</t>
  </si>
  <si>
    <t>87ac（255ac）
91pt（267pt）</t>
  </si>
  <si>
    <t>講義3（添削1）回目
講義4（添削2）回目
講師と1on1 2回目完了</t>
  </si>
  <si>
    <t>下記項目、コンプリートPortal
初投稿~フォロワー1000人
・特別講義やラジオのインプットは毎日習慣として1コンテンツ以上視聴する</t>
  </si>
  <si>
    <t>30投稿までは「伸ばす期間」ではなく「自分の生活リズムにSNSを習慣化させる期間」「伸ばす上で必要なスキルを習得する期間」
・
入会時の目標と、現状値の確認。</t>
  </si>
  <si>
    <t>初回講義~
61日-90日</t>
  </si>
  <si>
    <t>セッションを講義の間に実施。2回消化する。
（セッション5,6回目）
生活習慣の中で不要な時間を削るためMGと常に行動スケジュールについて考える。
・慣れてきて、モチベーションが下がりやすい時期。
コンサル期間の折り返しのため、6回目のセッションでは
入会時の目標と、現状値の確認。</t>
  </si>
  <si>
    <t>21(41)</t>
  </si>
  <si>
    <t>87ac（342ac）
91pt（358pt）</t>
  </si>
  <si>
    <t>講義5（添削3）回目
講義6（添削4）回目
講師と1on1 3回目完了</t>
  </si>
  <si>
    <t>・特別講義やラジオのインプットは毎日習慣として1コンテンツ以上視聴する
投稿数を21投稿以上作成すること。</t>
  </si>
  <si>
    <t>コミットプランで実際に万垢達成をした生徒の平均投稿数から算出。
コミットする最低ボーダーラインが1ヶ月25投稿です。
・月に1回、MVPが選出され、選出者は担当講師以外の特別コンサル（仮名）を受けられます。
より多くの多様なFBをもらうためにも、日々の投稿を頑張りましょう。</t>
  </si>
  <si>
    <t>初回講義~
91日-120日</t>
  </si>
  <si>
    <t>セッションを講義の間に実施。2回消化する。
（セッション7,8回目）
生活習慣の中で不要な時間を削る。
編集にかける時間を減らす工夫をMGと一緒に探す</t>
  </si>
  <si>
    <t>25(66)</t>
  </si>
  <si>
    <t>87ac（429ac）
91pt（449pt）</t>
  </si>
  <si>
    <t>講義7（添削5）回目
講義8（添削6）回目
講師と1on1 4回目完了</t>
  </si>
  <si>
    <t>・特別講義やラジオのインプットは毎日習慣として1コンテンツ以上視聴する
・投稿数を25投稿以上作成すること。
「もうフィードバックは必要ない」と言われるまでは全ての投稿をフィードバック依頼をする。</t>
  </si>
  <si>
    <t>オフ会へ参加するなど、積極的に自分がインスタの投稿へコミットする環境を作ること。</t>
  </si>
  <si>
    <t>初回講義~
121日-150日</t>
  </si>
  <si>
    <t>セッションを講義の間に実施。2回消化する。
（セッション9,10回目）
入会時の目標と、現状値の確認。
残り1ヶ月での投稿スケジュールの見直し・生活習慣の中で不要な時間を削る。</t>
  </si>
  <si>
    <t>27(93)</t>
  </si>
  <si>
    <t>87ac（516ac）
91pt（540pt）</t>
  </si>
  <si>
    <t>講義9（添削7）回目
講義10（添削8）回目
講師と1on1 5回目完了</t>
  </si>
  <si>
    <t>・特別講義やラジオのインプットは毎日習慣として1コンテンツ以上視聴する
投稿数を27投稿以上作成すること。
投稿頻度を先月よりも上げること。
「もうフィードバックは必要ない」と言われるまでは全ての投稿をフィードバック依頼をする。</t>
  </si>
  <si>
    <t>初回講義~
151日~180日</t>
  </si>
  <si>
    <t>セッションを講義の間に実施。2回消化する。
（セッション11,12回目）
※全講義が終了した後に最終セッションを実施。
生活習慣の中で不要な時間を削る。</t>
  </si>
  <si>
    <t>27(120)</t>
  </si>
  <si>
    <t>55ac（571ac）
59pt（599pt）</t>
  </si>
  <si>
    <t>講義11（添削9）回目
講義12（添削10）回目
講師と1on1 5回目完了</t>
  </si>
  <si>
    <t>・特別講義やラジオのインプットは毎日習慣として1コンテンツ以上視聴する
投稿数を27投稿以上作成すること。
「もうフィードバックは必要ない」と言われるまでは全ての投稿をフィードバック依頼をする。</t>
  </si>
  <si>
    <t>・最終回、卒業後の目標の立案
・半年間の振り返り（入会時の目標と、現状値の確認）</t>
  </si>
  <si>
    <t>複製済みデータ</t>
  </si>
  <si>
    <t>https://docs.google.com/spreadsheets/d/1aWkRs0CxiJs75_geFkl2XOuuxyJ-798B1TlYtyHC8Dk/edit?gid=0#gid=0</t>
  </si>
  <si>
    <t>https://docs.google.com/spreadsheets/d/1y49qqu5GH3onGgfnwndjcHVbzQ_7P0zxJaGNVwMHxTM/edit?gid=0#gid=0</t>
  </si>
  <si>
    <t>削除済み</t>
  </si>
  <si>
    <t>https://docs.google.com/spreadsheets/d/1__DY_eTrxRmymnZDmDIEbYualiAihrksM6TFXC6MnNw/edit?gid=0#gid=0</t>
  </si>
  <si>
    <t>https://docs.google.com/spreadsheets/d/1cD64OTLm_WFo1HE8ERkFICnM5pFMDSSVNsRK8rkysNc/edit?gid=0#gid=0</t>
  </si>
  <si>
    <t>https://docs.google.com/spreadsheets/d/1e5QeeLVP0WA2Ks7I9EEQOWW1B8zKDhEoIkrkpE8xshg/edit?gid=0#gid=0</t>
  </si>
  <si>
    <t>https://docs.google.com/spreadsheets/d/1Kae2dUKBdTvYU4_GVYxols1qwjEbrNiAdBm0mRt4rBI/edit?gid=0#gid=0</t>
  </si>
  <si>
    <t>https://docs.google.com/spreadsheets/d/1a_TmQKRQN7zPR14BWmVzeWBdjEuYMmPcKasNPwV9pCQ/edit?gid=0#gid=0</t>
  </si>
  <si>
    <t>https://docs.google.com/spreadsheets/d/1JsMqPkTEZesw_613J31aUnlJSBTv7SudR_w2xZP2y1M/edit?copiedFromTrash=&amp;gid=0#gid=0</t>
  </si>
  <si>
    <t>https://docs.google.com/spreadsheets/d/1AOiFU91C_qLREK-96durRXIbJKFK59w4dIeUXFxbwcs/edit?copiedFromTrash=&amp;gid=0#gid=0</t>
  </si>
  <si>
    <t>https://docs.google.com/spreadsheets/d/12yuQ52krNBhekjm3PDqYYM8O1-Ao4F3Z97fp42sX3BY/edit?usp=sharing</t>
  </si>
  <si>
    <t>https://docs.google.com/spreadsheets/d/1NAxE5Be1orVzwSydAz4iRDOkQ_n6hKFxQT7JORJnjlk/edit?gid=112917445#gid=112917445</t>
  </si>
  <si>
    <t>https://docs.google.com/spreadsheets/d/1HlQFo4KGKpcBGuNrV8YR2jhsP3sRGE1O0YTQTMRHZqo/edit?gid=0#gid=0</t>
  </si>
  <si>
    <t>https://docs.google.com/spreadsheets/d/1676dhBgOu5cd1B9HvnHv-TLgTCAdU1x_OoNH9Tj2G04/edit?gid=0#gid=0</t>
  </si>
  <si>
    <t>https://docs.google.com/spreadsheets/d/17rqT3UfbnjQRqe1fQjluBwz7wAbiEhofFp0bseWY484/edit?gid=0#gid=0</t>
  </si>
  <si>
    <t>https://docs.google.com/spreadsheets/d/1YOvao8lOYP_xFJK1QtPXbwKf9cwPCiT08KHXgrRzbAE/edit?gid=0#gid=0</t>
  </si>
  <si>
    <t>https://docs.google.com/spreadsheets/d/1-kF0hRfm_NEKgMXYlJkyQvcsRqHA_BMS4GZY-IfT5QM/edit?copiedFromTrash=&amp;gid=0#gid=0</t>
  </si>
  <si>
    <t>https://docs.google.com/spreadsheets/d/1XXcyXnrzzyNgi71j0W95u5bgVm5PXtiu0oqnQ_6nxSc/edit?copiedFromTrash=&amp;gid=0#gid=0</t>
  </si>
  <si>
    <t>https://docs.google.com/spreadsheets/d/1AXcqKGrBmS95Yu-klV-L1VJNedRkii2UGzH9-09Acro/edit?gid=0#gid=0</t>
  </si>
  <si>
    <t>https://docs.google.com/spreadsheets/d/1I4gR0_9CqPkJR9E_yjc0z0RUlInqEO957T3AuEJVIto/edit?gid=0#gid=0</t>
  </si>
  <si>
    <t>https://docs.google.com/spreadsheets/d/1-uhtCCycLItrLHs5w8_foWANmXMXf7e7bp61nsjEVh8/edit?usp=sharing</t>
  </si>
  <si>
    <t>https://docs.google.com/spreadsheets/d/1Y9N0dCY7XKogGwaPM4Ru22LnPV74xo49dI7qBqmnE_o/edit?usp=sharing</t>
  </si>
  <si>
    <t>削除ずみ</t>
  </si>
  <si>
    <t>https://docs.google.com/spreadsheets/d/1OhXxux7maQ0FUHxo5-FzhZ44bkR6RkSpPNX_48ElPlw/edit?gid=0#gid=0</t>
  </si>
  <si>
    <t>https://docs.google.com/spreadsheets/d/1jo5g8gR081gY9Zati9TyB19Z3HEdd-6gFso6j6K33CE/edit?usp=sharing</t>
  </si>
  <si>
    <t>https://docs.google.com/spreadsheets/d/1YshHQ12KCZKDdGpns643zKh_1CLVy8aMY9pyg2UceF4/edit?usp=sharing</t>
  </si>
  <si>
    <t>https://docs.google.com/spreadsheets/d/1tkGG7_PD6UDkta20pfGK7zD_lrYXWHTYWArpnfGzQVU/edit?gid=0#gid=0</t>
  </si>
  <si>
    <t>https://docs.google.com/spreadsheets/d/1nHi88lnlZR7jgtG-p33DnlMaPJxgD76eLSjddoJw_aY/edit?usp=sharing</t>
  </si>
  <si>
    <t>https://docs.google.com/spreadsheets/d/1FQn2AwY81n52Oo7LClYGPZrgR2SguR7E-oHEIGzLzQk/edit?usp=sharing</t>
  </si>
  <si>
    <t>https://docs.google.com/spreadsheets/d/1WPlu3SW-DHAce4-DUg9Rbf4gIpIOQitHAM_l-53wTYc/edit?usp=sharing</t>
  </si>
  <si>
    <t>https://docs.google.com/spreadsheets/d/1KJfOH56JvX4WLqptclYQQpd2Bxy6ULLlIDSVxKqt-dk/edit?usp=sharing</t>
  </si>
  <si>
    <t>https://docs.google.com/spreadsheets/d/1LxUd0R62j82pyui5jS_Z5YUK9f9iOlEUV4nTY_P-b68/edit?usp=sharing</t>
  </si>
  <si>
    <t>https://docs.google.com/spreadsheets/d/113buT9mOmsibYNPL5np21jftO_nb5Q21RbVmOhFaYyg/edit?usp=sharing</t>
  </si>
  <si>
    <t>https://docs.google.com/spreadsheets/d/1XyGtaSymFhUilZmBOGOoTygqz3jCvKnngBxcvUZcZFg/edit?usp=sharing</t>
  </si>
  <si>
    <t>https://docs.google.com/spreadsheets/d/1OlZmxcQaWwImqJMZmTluJOG0xXi0yR7wl_GJNK6s1yQ/edit?gid=997181537#gid=997181537</t>
  </si>
  <si>
    <t>https://docs.google.com/spreadsheets/d/1tcj82K5luDuz69mtl54LIRiLPKMpLe05aKUcOg9I4o0/edit?gid=0#gid=0</t>
  </si>
  <si>
    <t>https://docs.google.com/spreadsheets/d/12DF9yK05f1JTmM3_JiGNFJyuw3_qyKHlOvlTUwcvDZE/edit?gid=0#gid=0</t>
  </si>
  <si>
    <t>https://docs.google.com/spreadsheets/d/1cNUBIVqw_ku3OrHpCHmCPxXUKsLwYHpvzX-qa-ZlF2Q/edit?usp=sharing</t>
  </si>
  <si>
    <t>https://docs.google.com/spreadsheets/d/1Aj3fjxUX54cR1jlXRO0GAMuv_GFQGcrLy7WGZYfJ7xs/edit?usp=drivesdk</t>
  </si>
  <si>
    <t>https://docs.google.com/spreadsheets/d/1n4uJDR17bHA7FoAhirwvagAm2auqqVdeD4ctXt8pBkA/edit?usp=sharing</t>
  </si>
  <si>
    <r>
      <rPr>
        <b/>
        <color rgb="FF1155CC"/>
        <u/>
      </rPr>
      <t>https://docs.google.com/spreadsheets/d/1DIrK_gHHTpIegBNZ5m1_Yge-Xlf4_baAVbdsZ0GxDVk/edit?gid=0#gid=0</t>
    </r>
  </si>
  <si>
    <t>https://docs.google.com/spreadsheets/d/1Vab1g4Pz0We1O215PwRbTfJW-7UgA2OLeP5-p4BIimE/edit?gid=997181537#gid=997181537</t>
  </si>
  <si>
    <t>常に50%バッファで枠を設ける</t>
  </si>
  <si>
    <t>コーチ人数</t>
  </si>
  <si>
    <t>現役生徒数　予測・コーチの採用目標</t>
  </si>
  <si>
    <t>6月からの制約数を、2025年4月30日更新：https://docs.google.com/spreadsheets/d/1hMR8GE8QsEJIErHxjeDOpLxzaOIqNZAIvLGddmMpyVA/edit?gid=213093480#gid=213093480</t>
  </si>
  <si>
    <t>8月からの制約数を、2025年7月16日更新：https://docs.google.com/spreadsheets/d/1hMR8GE8QsEJIErHxjeDOpLxzaOIqNZAIvLGddmMpyVA/edit?gid=213093480#gid=213093480</t>
  </si>
  <si>
    <t>成約目標数</t>
  </si>
  <si>
    <t>成約目標数（120%）</t>
  </si>
  <si>
    <t>◆コーチング生徒数 試算</t>
  </si>
  <si>
    <t xml:space="preserve">　成約予定プレミアムプラス生徒数（成約数の70%）</t>
  </si>
  <si>
    <t xml:space="preserve">　成約予定プレミアムプラス生徒数（成約数の80%）</t>
  </si>
  <si>
    <t xml:space="preserve">　成約予定コミット生徒数（成約数の6.4%）</t>
  </si>
  <si>
    <t xml:space="preserve">　成約予定コミット生徒数（成約数の10%）</t>
  </si>
  <si>
    <t xml:space="preserve">　現役生徒合計</t>
  </si>
  <si>
    <t xml:space="preserve">　現役生徒数試算（成約予定数+現役生徒））</t>
  </si>
  <si>
    <t>◆MGリソース</t>
  </si>
  <si>
    <t xml:space="preserve">　MG人数</t>
  </si>
  <si>
    <t xml:space="preserve">　①コミット受け入れ可能生徒数（4名/1Mとして算出）</t>
  </si>
  <si>
    <t xml:space="preserve">　②プラス受け入れ可能生徒数（30名/1Mとして算出）</t>
  </si>
  <si>
    <t xml:space="preserve">　必要M数（コミット成約数10%+プラス成約75%）</t>
  </si>
  <si>
    <t>◆キャパ</t>
  </si>
  <si>
    <t xml:space="preserve">　コミットキャパ残り</t>
  </si>
  <si>
    <t xml:space="preserve">　プラスキャパ残り（15名/1Mとして算出）</t>
  </si>
  <si>
    <t xml:space="preserve">　プラスキャパ残り（30名/1Mとして算出）</t>
  </si>
  <si>
    <t>久保山　菜々恵</t>
  </si>
  <si>
    <t>副島希実（そえじまのぞみ）</t>
  </si>
  <si>
    <t>青木千奈（あおきちな、ちゃい）</t>
  </si>
  <si>
    <t>森 淳子</t>
  </si>
  <si>
    <t>櫻井たまき、そたか</t>
  </si>
  <si>
    <t>中富 智弘</t>
  </si>
  <si>
    <t>八木秋歩（やぎあきほ）　もも</t>
  </si>
  <si>
    <t>藤田 恵</t>
  </si>
  <si>
    <t>長谷川 小夏</t>
  </si>
  <si>
    <t>大須賀寿美</t>
  </si>
  <si>
    <t>塚田祥子（平子ゆう）</t>
  </si>
  <si>
    <t>木村友紀（ゆき）</t>
  </si>
  <si>
    <t>大西瑞加　オオニシミズカ</t>
  </si>
  <si>
    <t>園田晋太郎</t>
  </si>
  <si>
    <t>高橋友希（たかはしゆうき）</t>
  </si>
  <si>
    <t>橋本友梨</t>
  </si>
  <si>
    <t>南春菜（はるさん）</t>
  </si>
  <si>
    <t>髙橋陽子</t>
  </si>
  <si>
    <t>藤嶋 未来（ふじしまみく）</t>
  </si>
  <si>
    <t>嶋田恵子</t>
  </si>
  <si>
    <t>小熊 来瑠美（おぐま くるみ）</t>
  </si>
  <si>
    <t>横田南（よこた みなみ）</t>
  </si>
  <si>
    <t>太田有紀おおたゆうき</t>
  </si>
  <si>
    <t>原枝理子（わんこさん）</t>
  </si>
  <si>
    <t>鬼山　じゅな</t>
  </si>
  <si>
    <t>目標投稿数達成率</t>
  </si>
  <si>
    <t>目標アクション数達成率</t>
  </si>
  <si>
    <t xml:space="preserve"> 120メンバー目標達成率(300)</t>
  </si>
  <si>
    <t>®</t>
  </si>
  <si>
    <t>単月目標（300）</t>
  </si>
  <si>
    <t>先月目標数</t>
  </si>
  <si>
    <t>先月アクション数</t>
  </si>
  <si>
    <t>目標達成率（%）</t>
  </si>
  <si>
    <t>https://docs.google.com/spreadsheets/d/1Gud3dsIpMUFLHWKszQ6m8HEVt5JAQBvcNaz0EI0WC0s/edit?gid=0#gid=0</t>
  </si>
  <si>
    <t>https://docs.google.com/spreadsheets/d/1JuQwh3fYUIbJtUYmiTOHF3qzf4IfzxMTYPS6UMgxNsY/edit?usp=sharing</t>
  </si>
  <si>
    <t>https://docs.google.com/spreadsheets/d/1Az7KfWqjgAMVBOS5fLPQJBPFGeJgcwQGf1_mhc_s54A/edit?gid=159884613#gid=159884613</t>
  </si>
  <si>
    <t>削除</t>
  </si>
  <si>
    <t>https://docs.google.com/spreadsheets/d/1MQU-wQ-KtikJF-BnxW94d8Gyd51v4Cb9y1YfZ1G-5v4/edit?usp=sharing</t>
  </si>
  <si>
    <t>https://docs.google.com/spreadsheets/d/1B3DeJSFoiQrbi3T6YJNxo5ay9X8SwqeRqLI3g4tjgUI/edit?gid=997181537#gid=997181537</t>
  </si>
  <si>
    <t>https://docs.google.com/spreadsheets/d/14i-ZX5ZwY8wbZMAnQr98xLnOXU1Z5YmiNHxh30Vt5rM/edit?usp=drivesdk</t>
  </si>
  <si>
    <t>https://docs.google.com/spreadsheets/d/1fAgrQGEiDqjKoEvt8B8xqRh2ZIfROD1Uhvf66FYZPRA/edit?gid=1220109173#gid=1220109173</t>
  </si>
  <si>
    <t>https://docs.google.com/spreadsheets/d/1JM-JNkOWnROgaaZ7bS5gI3QJDLw3K2RJIdYtxnyosVs/edit?gid=1837929075#gid=1837929075</t>
  </si>
  <si>
    <t>https://docs.google.com/spreadsheets/d/1tx67Ew9e6n4Tj_HQfVODzAxgboBmarf_CIugHv-nalc/edit?gid=1837929075#gid=1837929075</t>
  </si>
  <si>
    <t>https://docs.google.com/spreadsheets/d/1jAZ-EGM3jwkFVq-wbcQH8zBFxCs9J2krct4JFmzIK7E/edit?gid=0#gid=0</t>
  </si>
  <si>
    <t>https://docs.google.com/spreadsheets/d/1Zw0QdbkMih8JqavHAoUn01ExdrAooccHAO55S1I9EY4/edit?gid=997181537#gid=997181537</t>
  </si>
  <si>
    <t>https://docs.google.com/spreadsheets/d/1So1qqP3yPz7y5X9KTOGa-obJs6ks_2et1bMGgG-AZuE/edit?gid=1837929075#gid=1837929075</t>
  </si>
  <si>
    <t>https://docs.google.com/spreadsheets/d/1XO0j6IGty0yy2WYDvvjgfiepJB1mWfsOJqTYXkNL6kA/edit?gid=0#gid=0</t>
  </si>
  <si>
    <t>https://docs.google.com/spreadsheets/d/1vMlKtv8X3xNsR4peIVUCyHYOdMKL6g83FqR8S6z9yXM/edit?gid=1837929075#gid=1837929075</t>
  </si>
  <si>
    <t>はじめまして。
株式会社SnsCoolの森本風花と申します。
当社では、初心者向けのインスタグラムコンサルティングサービス「SnsClub（スクラブ）」を提供しており、
受講生の行動継続を支援するために、コーチングスタッフを募集しております。
現在、コーチングの資格をお持ちの方もしくはコーチングの資格取得講座の受講済みの方を対象に、
弊社SnsClubのコーチングメンバーとジョインいただけないかとお声がけさせていただいております。
ご興味がございましたら詳細についてお話しさせていただければと思いますので、お気軽にご連絡ください。
どうぞよろしくお願いいたします。
募集要項：https://shared-beak-b34.notion.site/191f3b0fba858052aac4f29b008b8628?pvs=4
弊社HP：https://snscool.co.jp/
ご確認いただけますと幸いです。
森本</t>
  </si>
  <si>
    <t xml:space="preserve">〇〇さん
はじめまして！  
株式会社SnsCoolの森本風花と申します。  
突然のご連絡失礼します。  
現在、インスタグラム初心者向けのコーチングサービス「SnsClub」にて、  
コーチングメンバーを募集しております。  
✅ **コーチング資格をお持ちの方 / 受講済みの方** を対象に、  
一緒に受講生の成長を支援するお仕事をお願いできる方を探しています！  
「詳細を知りたい！」と思っていただけましたら、ぜひご返信ください✨  
お忙しい中ご覧いただきありがとうございます！  
ご縁がありましたら嬉しいです😊  </t>
  </si>
  <si>
    <t xml:space="preserve">はじめまして！  
株式会社SnsCoolの森本風花と申します。  
現在、弊社のインスタグラム初心者向けコンサルサービス「SnsClub」で、  
**コーチング資格をお持ちの方 / 受講済みの方** を対象に、  
新たなコーチングメンバーを募集しています✨  
🌟 **SnsClubのコーチングメンバーになるメリット** 🌟  
✔ **オンラインで完結！** スキマ時間で受講生のサポートができる  
✔ **実績・経験が積める！** インスタ運用×コーチングの新しいスキルが身につく  
✔ **報酬あり！** しっかりと活動を評価し、お仕事として取り組める  
少しでもご興味がありましたら、ぜひお話しさせていただければと思います！  
ご質問なども大歓迎です😊  
どうぞよろしくお願いいたします！ </t>
  </si>
  <si>
    <t xml:space="preserve">〇〇さん、はじめまして！  
株式会社SnsCoolの森本風花と申します。  
〇〇さんのご活動（または「コーチングに関するお取り組み」など）を拝見し、  
ぜひ一度お話しできればと思い、ご連絡させていただきました。  
現在、弊社では **コーチング資格をお持ちの方 / 受講済みの方** を対象に、  
「SnsClub」のコーチングメンバーを募集しています。  
受講生の成長をサポートしながら、**ご自身のコーチングスキルをさらに活かす場**  
としてご興味はありませんか？✨  
ご質問なども大歓迎です😊  
お返事いただけましたら嬉しいです！  </t>
  </si>
  <si>
    <t>5（ココナラ）</t>
  </si>
  <si>
    <t xml:space="preserve">【初心者向けインスタコンサル】コーチングメンバーとしてジョインいただけませんか？
🔹 相談の目的・背景
はじめまして！株式会社SnsCoolの森本風花と申します。
当社では、初心者向けのインスタグラムコンサルティングサービス「SnsClub（スクラブ）」を運営しており、受講生が継続して行動できるようサポートするコーチングメンバーを募集しています。
コーチング資格をお持ちの方、もしくは資格取得講座を修了された方と一緒に、受講生の成長を支援できればと思い、今回ご相談させていただきました！
「コーチングのスキルを活かしたい」「副業やキャリアの幅を広げたい」とお考えの方にピッタリのお仕事です✨
🔹 相談の内容
📌 お願いしたいこと
SnsClubの受講生に向けた定期的なコーチングセッション
受講生が目標を達成できるよう、モチベーション維持をサポート
チャットやZoomを活用したアドバイス・フィードバック
📌 募集対象
コーチング資格をお持ちの方、または資格取得講座を修了された方
受講生に寄り添い、サポートを楽しめる方
インスタのコンサル内容に沿ったコーチングを実施していただける方
オンラインでのやりとりに慣れている方（Zoom・チャットツール等）
🔹 追加情報
💡 活動スタイル
完全オンラインでご自身のスケジュールに合わせてご対応可能！
初めての方でも安心して取り組めるよう、サポート体制あり！
💡 報酬について
ご対応いただくコーチングの回数・内容に応じて、報酬をお支払いします。
詳細はご希望やスキルに応じてご相談可能です！
ご興味がございましたら、ぜひ一度お話しできれば嬉しいです😊
質問などもお気軽にご相談ください！
どうぞよろしくお願いいたします✨
https://shared-beak-b34.notion.site/191f3b0fba858052aac4f29b008b8628?pvs=4  </t>
  </si>
  <si>
    <t>送信日</t>
  </si>
  <si>
    <t>送信テンプレ</t>
  </si>
  <si>
    <t>送信件数</t>
  </si>
  <si>
    <t>返信</t>
  </si>
  <si>
    <t>送信文章の改良（3パターンで試す）</t>
  </si>
  <si>
    <t>①請求に関連するデータとして、「当月に何回セッションを実施しているか」のカウントが必要なため、アクションカウントシートを作成しました。</t>
  </si>
  <si>
    <t>②投稿数の管理表です</t>
  </si>
  <si>
    <t>たのうえかずき</t>
  </si>
  <si>
    <t>アクション数を記入後、60に満たない人がいる場合、その理由を教えてください。</t>
  </si>
  <si>
    <t>体調を２度崩し、最終的には肺炎に。（もともと気管支炎が弱くこの時期になると体調不良になりやすいところを、睡眠時間を削ったことで肺炎までに至ったとのこと）。
学校にも通えない状態で、ひたすら安静の期間が続いたため。</t>
  </si>
  <si>
    <t>肺炎で学校を1ヶ月近く休む体調状態(発熱も繰り返す状態)。肺炎は悪化させると大変な病気なため、連絡も必要以上にとることができませんでした。</t>
  </si>
  <si>
    <t>講義が月の途中で終わり、講義まで記入をお願いしていたため。それまでは毎日記入して下さっておりました。</t>
  </si>
  <si>
    <t>本業が忙しいとのことで
スクラブに触れられていない。
アクションシートについてお話ししても
書いていただけなかったです。
体調不良・ローンチを控え、
こちらに注力できないとのことでした。</t>
  </si>
  <si>
    <t>連絡取れない日が続き、
MTGもリスケなど
コミュニケーションが取りづらい状況下でした。
アクションシートについても
記載お願いしても全く返答いただけなかったです。</t>
  </si>
  <si>
    <t>セッションが16日に終了し30日までやってほしい。とお話ししていましたが、やれない。とのことでした。</t>
  </si>
  <si>
    <t>精神的に弱く、Instagramを開くことすら難しい状況が続いた様子を見て、現在はひたすらハードルを下げて取り組んでもらっています。まずは投稿作りにつながることから少しずつ行動していただいている状況です。（リハビリのようなイメージ）</t>
  </si>
  <si>
    <t>先月に引きつづきひとつずつやっていただくサポートをしていました。今月途中から、今までとは比べ物にならないくらい頑張れるようになってきました！8/11までがサポート期間になりますが、今のゆみこさんなら取り組めるのではないか？と感じるので、10日だけでも取り組む提案をしています。</t>
  </si>
  <si>
    <t>そうたさんの件で7月16日以降連絡が7-8日取れなくなり、理由は熱中症と喘息で体調が悪かった為。今もほとんど毎日連絡入れておりますが、返信は、ほとんどない状況です。</t>
  </si>
  <si>
    <t xml:space="preserve">ソウタh組のグループでほとんど発言がなくなった時期に最終セッションでした。
通常であれば、講義もセッション後2週間程度で終わる予定でしたが、
2ヶ月延長されるとなった。
最終セッション後も日報提出をしてほしいとお話ししましたが、
・投稿も継続する
・講義も参加する
などと約束をし、最終セッション以降の日報の提出は行わない・DMでのサポートも特段行わなくていいと生徒さんからお話がありました。
そのため、サポート期間に数回DMでやり取りは行ってはいるものの日報の更新はストップしている状況です。
</t>
  </si>
  <si>
    <t>復職とお子さんの体調不良などが重なり
何度か日報が出せない日があり
アクション回数が少なくなりました。</t>
  </si>
  <si>
    <t>新婚旅行、体調不良があったため</t>
  </si>
  <si>
    <t>体調不良のため</t>
  </si>
  <si>
    <t>本業と家庭とのバランスを崩しそうになったため</t>
  </si>
  <si>
    <t>パソコンの操作をほとんどしないため、スプレッドシートで管理するのが難しいとのこと。</t>
  </si>
  <si>
    <t>ストレス性胃腸炎になってしまったことと。スプレッドシートが使いこなすのが難しい状況。</t>
  </si>
  <si>
    <t>身内の不幸が続いたため</t>
  </si>
  <si>
    <t>経営とリール投稿の作成だけで精一杯とのこと。引き続きアクションシートと日報の提出をしてもらえるように伝えていきます。</t>
  </si>
  <si>
    <t>出張や法事もあり、経営も忙しくリールの作成もあまりできずでした。</t>
  </si>
  <si>
    <t>お店のリニューアルの為、残りのコンサル期間はお店のコンセプト作りに力を入れていくという方針になったこと、お客様が増えインスタの投稿作り等まで手が回っていない状況。</t>
  </si>
  <si>
    <t>連絡をしているが、既読がつかない。セッションの予定も取れない状況。改装工事の予定もあったので忙しいのかも知れません。</t>
  </si>
  <si>
    <t>ラインで連絡をしているが、既読がつかない。セッションの予定も取れない状況。</t>
  </si>
  <si>
    <t>パソコンに不慣れでスプシの使い方がわからない。</t>
  </si>
  <si>
    <t>同じ内容。アクションシートを利用する意味や使い方などを説明して今後は使うまでもらえるように尽力します。</t>
  </si>
  <si>
    <t>卒業のタイミング</t>
  </si>
  <si>
    <t>毎日のインプットをし、アウトプットの質も高い。毎日日報は出せたが、99に到達せず。このペースで投稿を始めて99以上達成したい。</t>
  </si>
  <si>
    <t>インプットを行う時間はリールの制作やリサーチに時間を取られてしまって数を伸ばせなかった。</t>
  </si>
  <si>
    <t>リールの投稿数を増やせず。理由として、リールの添削の提出から、FBをもらった後の修正が腰重く、次になかなか進めないとのこと。</t>
  </si>
  <si>
    <t>６月25日初回顔合わせ、それ以降のスタートだったため。</t>
  </si>
  <si>
    <t>月の前半は資格更新がありインスタへの時間確保ができなかったため後半からはやると言っていた
MGとしては声かけはやったり、セッションでも、次の目標を定めてもらったが、結局目標に対して動いている様子は伺えず、目標期日にも出来ましたか？とDMを送るも何も反応なし。音信不通</t>
  </si>
  <si>
    <t>本業が忙しかったため</t>
  </si>
  <si>
    <t>８月中旬の入会のため</t>
  </si>
  <si>
    <t>こちらからは連絡していたが、連絡が途絶え、インスタへ向き合うことができていなかったため。</t>
  </si>
  <si>
    <t>8月中旬入会のため</t>
  </si>
  <si>
    <t>9月中旬入会のため</t>
  </si>
  <si>
    <t>9月末入会のため</t>
  </si>
  <si>
    <t>本業が忙しいらしく、インスタに時間をあまり使えてない。次回のセッションで詳しく聞きます。</t>
  </si>
  <si>
    <t>息子が入院、手術することになり孫を預かることが続いていて、手をつけれないとのことです。予定の変更もよくあり、セッションも1回無断キャンセルとリスケで流れていて、また日程調整しています。</t>
  </si>
  <si>
    <t>8月19日入会の為未達</t>
  </si>
  <si>
    <t>10月入会のため</t>
  </si>
  <si>
    <t>11月中旬入会のため</t>
  </si>
  <si>
    <t>わだよしろう・ひろえ</t>
  </si>
  <si>
    <t>11月入会のため</t>
  </si>
  <si>
    <t>コーチ</t>
  </si>
  <si>
    <t>野村祐佳</t>
  </si>
  <si>
    <t>ゆり（とくりっぷ）</t>
  </si>
  <si>
    <t>こばみお（えり）</t>
  </si>
  <si>
    <t>11/18 20:00から</t>
  </si>
  <si>
    <t>11/18 21:20から</t>
  </si>
  <si>
    <t>11/18 22:00から</t>
  </si>
  <si>
    <t>11/18 18:20から</t>
  </si>
  <si>
    <t>11/19 20:00から</t>
  </si>
  <si>
    <t>11/18 21:00から</t>
  </si>
  <si>
    <t>11/18 21:40から</t>
  </si>
  <si>
    <t>11/18 20:40から</t>
  </si>
  <si>
    <t>11/18 19:00から</t>
  </si>
  <si>
    <t>11/19 21:00から</t>
  </si>
  <si>
    <t>11/19 22:20から</t>
  </si>
  <si>
    <t>11/20 21:00から</t>
  </si>
  <si>
    <t>11/19 21:40から</t>
  </si>
  <si>
    <t>11/20 21:40から</t>
  </si>
  <si>
    <t>11/20 20:00から</t>
  </si>
  <si>
    <t>11/20 22:20から</t>
  </si>
  <si>
    <t>11/22 19:00から</t>
  </si>
  <si>
    <t>ロープレ1on1</t>
  </si>
  <si>
    <t>なかざわりさ</t>
  </si>
  <si>
    <t>11/18 終日</t>
  </si>
  <si>
    <t>18 20:00以降</t>
  </si>
  <si>
    <t>11/18  16時以降</t>
  </si>
  <si>
    <t>11月18日20:00以降</t>
  </si>
  <si>
    <t>2023/11/18終日</t>
  </si>
  <si>
    <t>19 20:00以降</t>
  </si>
  <si>
    <t>11/19 20時以降</t>
  </si>
  <si>
    <t>19終日</t>
  </si>
  <si>
    <t>19日終日</t>
  </si>
  <si>
    <t>11/2020:00以降</t>
  </si>
  <si>
    <t>10:00〜14:30（開始時刻）、20:00〜</t>
  </si>
  <si>
    <t>11/20終日</t>
  </si>
  <si>
    <t>11月20日21:00以降</t>
  </si>
  <si>
    <t>11/20     21:00以降</t>
  </si>
  <si>
    <t>20日19時以降</t>
  </si>
  <si>
    <t>2120:00以降</t>
  </si>
  <si>
    <t xml:space="preserve"> 11/21 終日</t>
  </si>
  <si>
    <t>21日19時以降</t>
  </si>
  <si>
    <t>22　20:00以降</t>
  </si>
  <si>
    <t>11/22  10:00-17:00</t>
  </si>
  <si>
    <t>11月22日21:00以降</t>
  </si>
  <si>
    <t>22終日</t>
  </si>
  <si>
    <t>22日19時以降</t>
  </si>
  <si>
    <t>11/23 12:00以降</t>
  </si>
  <si>
    <t>11月23日21:00以降</t>
  </si>
  <si>
    <t>23終日</t>
  </si>
  <si>
    <t>23日終日</t>
  </si>
  <si>
    <t>24日終日</t>
  </si>
  <si>
    <t>25日終日</t>
  </si>
  <si>
    <t>■スプシに記載しているもの
・コーチング担当
└ロープレの時間割
・無料モニター
└モニター申し込み者リスト
・決済済み
└有料モニター申込者リスト
・モニター割り振り
└お試しセッションの生徒×コーチ（1コーチ2人担当）
・運営マニュアル
└おそらく最終的にはnotionとかにまとめていくことになるような気がするのですが、方針として決まったものや議題に挙げるべきことなどはここにメモできればと思います！
これからみんなで作っていきましょう！</t>
  </si>
  <si>
    <t>現役生</t>
  </si>
  <si>
    <t xml:space="preserve">おおもりちか </t>
  </si>
  <si>
    <t>駒居A組</t>
  </si>
  <si>
    <t xml:space="preserve">やまもとゆい </t>
  </si>
  <si>
    <t>駒居B組</t>
  </si>
  <si>
    <t>みかたゆうか</t>
  </si>
  <si>
    <t xml:space="preserve">はやしひろこ </t>
  </si>
  <si>
    <t xml:space="preserve">たなか みほ </t>
  </si>
  <si>
    <t xml:space="preserve">なかしまゆき </t>
  </si>
  <si>
    <t>駒居C組</t>
  </si>
  <si>
    <t xml:space="preserve">いしいりな </t>
  </si>
  <si>
    <t>駒井C組</t>
  </si>
  <si>
    <t>いちのせしょうたろう</t>
  </si>
  <si>
    <t xml:space="preserve">すどうはるみ </t>
  </si>
  <si>
    <t>駒居D組</t>
  </si>
  <si>
    <t xml:space="preserve">いしだ しょうた </t>
  </si>
  <si>
    <t xml:space="preserve">えびすけいこ </t>
  </si>
  <si>
    <t xml:space="preserve">みついなつみ </t>
  </si>
  <si>
    <t>駒居E組</t>
  </si>
  <si>
    <t xml:space="preserve">こんどうひろか </t>
  </si>
  <si>
    <t xml:space="preserve">たなか まい </t>
  </si>
  <si>
    <t>こばたたかなり</t>
  </si>
  <si>
    <t>ソウタB組</t>
  </si>
  <si>
    <t xml:space="preserve">たぐち りょうた </t>
  </si>
  <si>
    <t xml:space="preserve">おがさはらこのみ </t>
  </si>
  <si>
    <t>ソウタC組</t>
  </si>
  <si>
    <t>くりたともひろ</t>
  </si>
  <si>
    <t xml:space="preserve">しばた ゆうり </t>
  </si>
  <si>
    <t xml:space="preserve">りな </t>
  </si>
  <si>
    <t xml:space="preserve">ふじもと ゆい </t>
  </si>
  <si>
    <t xml:space="preserve">いしづかのりこ </t>
  </si>
  <si>
    <t>ソウタD組</t>
  </si>
  <si>
    <t xml:space="preserve">うすだみほ </t>
  </si>
  <si>
    <t xml:space="preserve">まさおか かなえ </t>
  </si>
  <si>
    <t xml:space="preserve">はしもとわかな </t>
  </si>
  <si>
    <t xml:space="preserve">おがわみほ </t>
  </si>
  <si>
    <t xml:space="preserve">かとうかずみ </t>
  </si>
  <si>
    <t>ソウタE組</t>
  </si>
  <si>
    <t xml:space="preserve">たけうちゆかり </t>
  </si>
  <si>
    <t>ソウタF組</t>
  </si>
  <si>
    <t xml:space="preserve">いしいりえ </t>
  </si>
  <si>
    <t xml:space="preserve">えんどう ちかこ </t>
  </si>
  <si>
    <t>ゆりなつみ</t>
  </si>
  <si>
    <t>ソウタ F組</t>
  </si>
  <si>
    <t xml:space="preserve">やまだななこ </t>
  </si>
  <si>
    <t xml:space="preserve">きよはらみわこ </t>
  </si>
  <si>
    <t>しらゆきA組</t>
  </si>
  <si>
    <t xml:space="preserve">らまいじちかこ </t>
  </si>
  <si>
    <t>しらゆきB組</t>
  </si>
  <si>
    <t xml:space="preserve">たかはししづえ </t>
  </si>
  <si>
    <t>しらゆきＢ組</t>
  </si>
  <si>
    <t xml:space="preserve">せきねりょうた </t>
  </si>
  <si>
    <t>ジェリークラスA組</t>
  </si>
  <si>
    <t xml:space="preserve">みしまのりこ </t>
  </si>
  <si>
    <t>村松A組</t>
  </si>
  <si>
    <t xml:space="preserve">やまがしょう </t>
  </si>
  <si>
    <t>いとたA組</t>
  </si>
  <si>
    <t>運営マニュアルに記載すること</t>
  </si>
  <si>
    <t>①前談的な情報</t>
  </si>
  <si>
    <t>②コーチングやる中での気づき（コーチ間での情報共有をまとめるページ）</t>
  </si>
  <si>
    <t>◎コミットプランにユーザーが求めるもの</t>
  </si>
  <si>
    <t>Snsclubを1000使いこなせるマインドを維持すること。</t>
  </si>
  <si>
    <t>◎コーチはどのように生徒にアプローチするのか</t>
  </si>
  <si>
    <t>①3ヶ月間 週に1回のZOOM     通算12回+ 0回目（初回顔合わせ）</t>
  </si>
  <si>
    <t>※成果報告は絶対！</t>
  </si>
  <si>
    <t>②カリキュラムが終わるまでの半年間、チャットでのサポート(Discord DM)</t>
  </si>
  <si>
    <t>受け身：相談乗る</t>
  </si>
  <si>
    <t>こちらから送る内容 :スケジュール設定ができていない場合の追いかけ連絡など</t>
  </si>
  <si>
    <t>→できてなかったことを問いかけ</t>
  </si>
  <si>
    <t>◎基本的なコーチのスタンス</t>
  </si>
  <si>
    <t>・投稿・添削依頼・授業に出たか？スクラブラジオをやったのか？など、スクラブにある全サービスを全部やらせる。</t>
  </si>
  <si>
    <t>・SNSの投稿に関する質問や悩みがあったとしても、その答えはコーチは持っていない。講師に質問をするよう促す。</t>
  </si>
  <si>
    <t>・タスクの達成に関してはきちんと褒める。やれなかったらきちんと尻をたたく役割になる</t>
  </si>
  <si>
    <t>・生徒の本音を共有してもらえる立場になる。→サービスへの不満や不安などをフォローし継続意欲を維持させる。</t>
  </si>
  <si>
    <t>・講師変更などの希望を伺った際→直接講師に内容を共有。</t>
  </si>
  <si>
    <t>・人の数×相性で内容は変わってくるから、必ず抑えておきたいポイントを絶対に逃さずにヒアリングすること。</t>
  </si>
  <si>
    <t>・今後はコーチになる条件としてテストにクリアすることを前提とする。
　※初動は、SnsClubにとってのコーチングがどうあるべきか・どんなコーチであるべきかの最適解を見つけるフェーズ</t>
  </si>
  <si>
    <t>◎notionで管理する内容</t>
  </si>
  <si>
    <t>https://www.notion.so/HOME-5e7b082987af442ea70b2e0dd201ff02</t>
  </si>
  <si>
    <t>・生徒DB</t>
  </si>
  <si>
    <t xml:space="preserve">　　セッションの議事録</t>
  </si>
  <si>
    <t xml:space="preserve">　　先週の振り返り</t>
  </si>
  <si>
    <t xml:space="preserve">　　週4投稿以上はマスト。目標は週7投稿</t>
  </si>
  <si>
    <t xml:space="preserve">　　投稿ができたのか(曜日管理)</t>
  </si>
  <si>
    <t xml:space="preserve">　　次週の目標</t>
  </si>
  <si>
    <t xml:space="preserve">　　相談事項</t>
  </si>
  <si>
    <t>・成長の軌跡 Historyとして成長の可視化をする</t>
  </si>
  <si>
    <t xml:space="preserve">　　3ヶ月間の成功体験 失敗体験をまとめる</t>
  </si>
  <si>
    <t>・コーチ間の議事録</t>
  </si>
  <si>
    <t>・コーチングに関するナレッジ</t>
  </si>
  <si>
    <t>その他まだ考え続けないといけないことメモ</t>
  </si>
  <si>
    <t>備考・意見メモ</t>
  </si>
  <si>
    <t>・コーチの稼働時間は4時間以上</t>
  </si>
  <si>
    <t>スケジュールどうやって管理しよう？？</t>
  </si>
  <si>
    <t>※未定事項：インセンティブをどうやって発生させるのかが未定。（要因：投稿開始時期や、そもそもの講座の始まりの時期が不規則。また、計測プランが未確定のため。）</t>
  </si>
  <si>
    <t>20231229更新：時間単位ではなく、セッション1につき報酬発生のため管理しない</t>
  </si>
  <si>
    <t>・どこまでの範囲内でやらないを許容するか</t>
  </si>
  <si>
    <t>・仕事？</t>
  </si>
  <si>
    <t>→（森本）その生徒の性格や設定している目標によって言い方伝え方は変わってくるが、それでもやらせるのがコミットプランの良さなのでは？</t>
  </si>
  <si>
    <t>・プライベート内容</t>
  </si>
  <si>
    <t>悩み・メンタルもあると思うからコミュニケーションをとっていく。</t>
  </si>
  <si>
    <t>返信ポリシー</t>
  </si>
  <si>
    <t>・24時間以内に返信する。⇨遅延があるようであれば、①まずは再送してください　②それでも来なければ、美月さんかふうかに連絡下さい
・生徒と、コミュニケーションをとる時間を決めること
・一時返信をする・スタンプでもOK</t>
  </si>
  <si>
    <t>└ 生徒が増えると単純に口数が増える。それに返信をすることなども含めて計算するへき。（講師だってそうだよね？）：駒居さんに交渉したい</t>
  </si>
  <si>
    <t>セッションキャンセル</t>
  </si>
  <si>
    <t>・原則、前日の21時までに変更の連絡をする。
⇨Discordに、明日やりますよ連絡
・無断キャンセルは消化していい。</t>
  </si>
  <si>
    <t>無断キャンセル・無断欠席などの対応</t>
  </si>
  <si>
    <t>・原則、前日の21時までに変更の連絡をする。
・1回紹介することにする。（）このは、やってもやらなくても時間を確保しているから請求可能。（やるのであればそれはサービス）</t>
  </si>
  <si>
    <t>講師とコーチへの質問内容について</t>
  </si>
  <si>
    <t>・相談はコーチにしてくださいね！</t>
  </si>
  <si>
    <t>動画の録画　⇨現状、ボイスメモ</t>
  </si>
  <si>
    <t>①ZOOMを1つ、コーチングサービス用で契約する。それをTIME rexで管理する
②録画データをYoutubeに載せる（非公開）
③そのリンクをnotionに貼って管理する</t>
  </si>
  <si>
    <t>コミッション</t>
  </si>
  <si>
    <t>・物理的に無理なのに、
・課題を期日までに出させる
・週報出させる</t>
  </si>
  <si>
    <t>現実的にカウントできないところ（1ヶ月目、2ヶ月目）⇨ここの部分は2万円浮いている。これを還元する方法ないのかな？</t>
  </si>
  <si>
    <t>そもそもの料金</t>
  </si>
  <si>
    <t>ベースとして、コーチをやるってなった時にお金をもらう</t>
  </si>
  <si>
    <t>割り振り</t>
  </si>
  <si>
    <t>コーチ名</t>
  </si>
  <si>
    <t>総担当人数</t>
  </si>
  <si>
    <t>内訳）</t>
  </si>
  <si>
    <t>男</t>
  </si>
  <si>
    <t>女</t>
  </si>
  <si>
    <t>友理</t>
  </si>
  <si>
    <t>えり</t>
  </si>
  <si>
    <t>クラス</t>
  </si>
  <si>
    <t>男女</t>
  </si>
  <si>
    <t>セッション担当者</t>
  </si>
  <si>
    <t>セッション実施日</t>
  </si>
  <si>
    <t>24日　13:00-14:00</t>
  </si>
  <si>
    <t>24日　21:00-22:00</t>
  </si>
  <si>
    <t>25日土曜日の20:00</t>
  </si>
  <si>
    <t>22日　11:00-12:00</t>
  </si>
  <si>
    <t>25日　10:30-11:30</t>
  </si>
  <si>
    <t>22日　9:00-10:00</t>
  </si>
  <si>
    <t>24日 22:00-23:00</t>
  </si>
  <si>
    <t>22(水) 8:00-9:00</t>
  </si>
  <si>
    <t>お試しセッションについてメモ</t>
  </si>
  <si>
    <t>・お試しセッションの目的：コーチングの雰囲気を掴む。また、コーチングサービスに対する生徒の期待やニーズを見つける。</t>
  </si>
  <si>
    <t>・お試しセッションでの気づきを別途mtgで共有。</t>
  </si>
  <si>
    <t>・11月末から本番セッションスタートのため、11月18日~25日ごろまでにお試しセッションを終わらせること。</t>
  </si>
  <si>
    <t>・コーチ1人につき2人の生徒をお試しセッションとして割り振った。</t>
  </si>
  <si>
    <t>・1人につき60分のセッションを実施。セッション内容はnotionに更新していく。</t>
  </si>
  <si>
    <t>・2回コーチングをしてみた結果を踏まえてnotionにまとめる中身を決定していく</t>
  </si>
  <si>
    <t>訴求文言コピペ</t>
  </si>
  <si>
    <t>新サービスとして「コーチングプラン」を用意します！</t>
  </si>
  <si>
    <t>＜内容＞</t>
  </si>
  <si>
    <t>・専属のコーチング担当がつく</t>
  </si>
  <si>
    <t>・週に一回コーチと面談可能</t>
  </si>
  <si>
    <t>・コーチは投稿継続・SnsClubのサービスを120%利用できるようサポート</t>
  </si>
  <si>
    <t>・スケジュールの相談やメンタルケア</t>
  </si>
  <si>
    <t>・講師に言いたいけど言いにくいことを相談可能</t>
  </si>
  <si>
    <t>※インスタの攻略について相談できる担当ではないのでご注意ください。</t>
  </si>
  <si>
    <t>基本的に週4以上投稿をコミットできる方はぜひご検討ください！</t>
  </si>
  <si>
    <t>「月額10万円」でリリースしますが、現役生のみなさんに限り</t>
  </si>
  <si>
    <t>「月額3万円」で追加申し込み可能です！</t>
  </si>
  <si>
    <t>「よりコミットして絶対に結果出したい！」という方は検討を！</t>
  </si>
  <si>
    <t>コーチングセッションロープレ</t>
  </si>
  <si>
    <t>■やり方の概要</t>
  </si>
  <si>
    <t>①セッションの時間になる前に、ペアの割り振り表でピンク色のセルになっている人がgooglemeetもしくはzoomなど、ミーティング用のURLを生徒役の方に送付</t>
  </si>
  <si>
    <t>例）11/18　18:20からのふうか×のぶえさんの会では、森本からのぶえさんへURLを送付</t>
  </si>
  <si>
    <t>②コーチ：生徒さん用のNotionを作成し、コーチングセッションの中でヒアリングすることや生徒についてメモしましょう！</t>
  </si>
  <si>
    <t>notion　URL：https://www.notion.so/DB-d384d2472c7140e8973aa8a6342ea0b6?pvs=4</t>
  </si>
  <si>
    <t>1. テンプレートを複製</t>
  </si>
  <si>
    <t>2.テンプレートに従って生徒情報を入力・編集</t>
  </si>
  <si>
    <t>3.議事録一覧を複製</t>
  </si>
  <si>
    <t>4.セッションでヒアリングする項目などを埋めていく</t>
  </si>
  <si>
    <t>③30分×1で生徒役とコーチ役で交代でセッションを行う。
ただしロープレは30分と短いです。タスクを確認するなどは時間の短縮をするために、通常の報告ボリュームの5分の1くらいの量で報告しましょう。</t>
  </si>
  <si>
    <t>⭐️役割交代する目的: それぞれが生徒役とコーチ役の両方の経験をすることで、異なる視点から学びを深めることができます。
　※初回にふうかから割り振った時間割で無理があれば別日程でやるとかがいいかも！</t>
  </si>
  <si>
    <t>⭐️生徒役がコーチ役の練習になるよう、上手に困り事や課題についてコーチと対話するよう話の流れの主導権を持ちましょう。
　コーチがセッション自体を進めるのですが、ロープレの質はおそらく生徒側をやる方が、どれだけ生徒の気持ちになって問題提起できるかにかかってくるかと思われます</t>
  </si>
  <si>
    <t>④生徒：セッション終了後は、生徒役を担当した人は、コーチに対してセッションの評価を伝えましょう。
　どのような質問が有効だったか、またどのようなアプローチが改善の余地があるかなどを評価しましょう。</t>
  </si>
  <si>
    <t>⭐️ロープレの後FBで、お互いに学んだ点や改善点を共有することがおそらく一番重要ですね！</t>
  </si>
  <si>
    <t>■シーンの設定</t>
  </si>
  <si>
    <t>セッションのロープレを行うときは、具体的な状況を想定します。（例えば、生徒がSNS運用の目標設定に苦戦しているという設定にします）。</t>
  </si>
  <si>
    <r>
      <rPr>
        <rFont val="Arial"/>
        <b/>
        <color theme="1"/>
      </rPr>
      <t xml:space="preserve">・生徒役のタスク: </t>
    </r>
    <r>
      <rPr>
        <rFont val="Arial"/>
        <color theme="1"/>
      </rPr>
      <t>生徒役は、自分がどのような目標を設定しようとしているのか、また、それに対する障害や困難をコーチに説明します。</t>
    </r>
  </si>
  <si>
    <r>
      <rPr>
        <rFont val="Arial"/>
        <b/>
        <color theme="1"/>
      </rPr>
      <t xml:space="preserve">・コーチ役の対応: </t>
    </r>
    <r>
      <rPr>
        <rFont val="Arial"/>
        <color theme="1"/>
      </rPr>
      <t>コーチ役は生徒役の話を聞き、質問を通じて生徒役が自分自身で目標設定について考え直すよう導きます。
　　　　　　　　　ここでは、開かれた質問（yes noでは答えられないような質問）を用いることが重要です。</t>
    </r>
  </si>
  <si>
    <t>⭐️例えば、1週間分のタスクの報告を受ける際は1日分に絞って報告する、とか。
あくまで、ロープレはコーチ役の方の練習を行うことが目的です。ここは生徒さんがコーチ役の方を上手にコントロールしてあげるのがコツになる気がしますね！）</t>
  </si>
  <si>
    <t>■コーチングセッションの評価について</t>
  </si>
  <si>
    <t>生徒がコーチを評価する項目として、関係ありそうかな要素は下記になりそうです（Chat GPTに出してもらいました笑）</t>
  </si>
  <si>
    <t>リスニングスキル: 生徒の話を注意深く聞き、理解しているかどうか。</t>
  </si>
  <si>
    <t>質問技術: 効果的で、開かれた質問を使っているか。</t>
  </si>
  <si>
    <t>共感力: 生徒の感情や立場に共感し、理解を示しているか。</t>
  </si>
  <si>
    <t>目標設定の支援: 生徒が明確な目標を設定するのをどれだけ支援しているか。</t>
  </si>
  <si>
    <t>フィードバックの提供: 建設的で具体的なフィードバックを提供しているか。</t>
  </si>
  <si>
    <t>コミュニケーションスキル: 明確で理解しやすいコミュニケーションを行っているか。</t>
  </si>
  <si>
    <t>問題解決の促進: 生徒が自己の問題解決能力を発揮するのをどれだけ促進しているか。</t>
  </si>
  <si>
    <t>状況認識: 生徒の状況やニーズを正確に把握しているか。</t>
  </si>
  <si>
    <t>行動計画の促進: 生徒が次のステップへ進むための行動計画を立てるのを支援しているか。</t>
  </si>
  <si>
    <t>セッションの構造化: セッションが整理されており、目的に沿って進行しているか。</t>
  </si>
  <si>
    <t>⭐️評価シートとか作ろうかなと思ったのですが、私1人の主観で評価形式固めてしまうと
みんなが評価したい点を評価できなくなってしまったりすると感じたので、みなさん各々で評価の仕方を決めるのはどうでしょうか？？</t>
  </si>
  <si>
    <t>ロープレは30分</t>
  </si>
  <si>
    <t>投稿はしたかどうかだけ聞ければoKそうかな？（リール）</t>
  </si>
  <si>
    <t>画面共有してnotionを生徒に見せながらセッションをした方がいいのか？</t>
  </si>
  <si>
    <t>└そもそもこのnotionは、生徒に共有するもしくは見せていいものかどうか？</t>
  </si>
  <si>
    <t>ロープレの進め方</t>
  </si>
  <si>
    <t>①今日も頑張りましょうでコーチからスタート</t>
  </si>
  <si>
    <t>②この時間について説明</t>
  </si>
  <si>
    <t>- 一緒にやりきるための伴走支援をします</t>
  </si>
  <si>
    <t>→成果報告、不安や悩みなどなんでも私たちに吐き出してください、その上で一緒に解決策を見つけていきましょう。逆にうまく行ったことなんかも教えてください</t>
  </si>
  <si>
    <t>- あくまで伴走支援なので、私たちから何かを教える事などはしません。投稿に関しての質問やフォロワーを伸ばす方法などの答えは講師へ連絡してくださいね</t>
  </si>
  <si>
    <t>- 流れとしては、毎回最初10分でチェックリストに沿って1週間の振り返りを行います。
その中で感じたことについて40分ほどざっくばらんに話してください。
プライベートのことも含めて何でも！で、最後10分で次回セッションまでの目標やタスクの整理をして私たちに報告することの約束をし、予定を組んでおしまいです！</t>
  </si>
  <si>
    <t>講師ではなくコーチです。</t>
  </si>
  <si>
    <t>③セッションロープレ開始</t>
  </si>
  <si>
    <t>- まず、成果報告をお願いします　→なんでなんですか？</t>
  </si>
  <si>
    <t>- この1週間どんな1週間でしたかー？</t>
  </si>
  <si>
    <t>- では最後に、次回会うまでの約束を決めましょう！</t>
  </si>
  <si>
    <t>- 本日はありがとうございました！これから3ヶ月、一緒に頑張りましょうね！</t>
  </si>
  <si>
    <t>⭐️セッションの質は生徒がどれだけ生徒になりきれるかどうか！</t>
  </si>
  <si>
    <t>ロープレは30分で短いのでうまく時間配分できるようにコーチ側は質問を投げかけるタイミングに気をつけましょう</t>
  </si>
  <si>
    <t>notionの画面見ながら話したいか？→スケジュールだけ見るくらいならいいかも</t>
  </si>
  <si>
    <t>見れた方がいい　→カレンダー、チェックボックス　→視覚的に見せると尻叩きに効果的だと思う</t>
  </si>
  <si>
    <t>書いていることは見せたくない。顔を見て喋る部分だ。</t>
  </si>
  <si>
    <t>見れた方がいいと思いつつ、残るって思うと偽りそう。→本音が聞けないと意味がなさそう。</t>
  </si>
  <si>
    <t>タスクメモ</t>
  </si>
  <si>
    <t>今後の改善のために録画しますね。ただ、どうしてもプライベートでオフレコにしたいところは教えてください。→録画していいかどうか駒居さんに確認</t>
  </si>
  <si>
    <t>notionのフォーマットの改善</t>
  </si>
  <si>
    <t>セッション中の進め方</t>
  </si>
  <si>
    <t>・生徒とのセッション前に自身で入力しておいてもらって、自分でかく？　→後でみんなで決めましょう</t>
  </si>
  <si>
    <t>・気になった単語をメモ→最終的に次回の約束をするときに要約した内容を生徒さんに伝えてあげる</t>
  </si>
  <si>
    <t>生徒の悩み</t>
  </si>
  <si>
    <t>課題にする悩みの解決教材</t>
  </si>
  <si>
    <t>悩み（大）</t>
  </si>
  <si>
    <t>詳細</t>
  </si>
  <si>
    <t>ツールの使い方がわからない</t>
  </si>
  <si>
    <t>Canva講座×むかいさやかさん1〜6</t>
  </si>
  <si>
    <t>https://one-stream.io/user/1nTdVscsOTRacnDyjJsGD8ZGVwi1/playlist/462844c7-8277-48ff-9b68-3e04b82c5900</t>
  </si>
  <si>
    <t>SnsClub生徒限定特典</t>
  </si>
  <si>
    <t>CANVA講座</t>
  </si>
  <si>
    <t>https://shared-beak-b34.notion.site/CANVA-6defca19431e47928a60eb09aebf8d04</t>
  </si>
  <si>
    <t>バズリール制作講座×フウカさん</t>
  </si>
  <si>
    <t>https://one-stream.io/user/1nTdVscsOTRacnDyjJsGD8ZGVwi1/playlist/5071479a-165d-4989-a1e4-f8ba172b5b8e</t>
  </si>
  <si>
    <t>動画編集アプリ「Capcut」の基本操作</t>
  </si>
  <si>
    <t>https://shared-beak-b34.notion.site/56053376ce2a46488bb6ea08952f1edd</t>
  </si>
  <si>
    <t>動画編集アプリ「VLLO」の基本操作</t>
  </si>
  <si>
    <t>ショート動画制作講座×カイシャインさん(VLLOの実演あり)</t>
  </si>
  <si>
    <t>https://one-stream.io/user/1nTdVscsOTRacnDyjJsGD8ZGVwi1/playlist/b0670d24-e426-44c4-9d02-11ea4975ec06</t>
  </si>
  <si>
    <t>時間の管理が難しい</t>
  </si>
  <si>
    <t>本業との時間の調整、子育てとの両立</t>
  </si>
  <si>
    <t>生徒対談</t>
  </si>
  <si>
    <t>超マインドセット×まなみさん</t>
  </si>
  <si>
    <t>https://shared-beak-b34.notion.site/4b6d90d35d134beaa2e3ceeb9de46ac3</t>
  </si>
  <si>
    <t>マインドセット講座×まなみさん</t>
  </si>
  <si>
    <t>https://one-stream.io/user/1nTdVscsOTRacnDyjJsGD8ZGVwi1/playlist/ebd34e93-7240-4bd6-ab84-115ea177ac53</t>
  </si>
  <si>
    <t>犠牲の上でしか理想は成せない</t>
  </si>
  <si>
    <t>https://radio.snsclub.jp/radio97/</t>
  </si>
  <si>
    <t>モチベーションをあげたい</t>
  </si>
  <si>
    <t>起業意識について</t>
  </si>
  <si>
    <t>Instagramマスター講座×カイシャインさん</t>
  </si>
  <si>
    <t>https://one-stream.io/user/1nTdVscsOTRacnDyjJsGD8ZGVwi1/playlist/d735c6be-bfd8-447c-9994-bc4c4d050aa0</t>
  </si>
  <si>
    <t>経営者マインドを持つ</t>
  </si>
  <si>
    <t>特別講義</t>
  </si>
  <si>
    <t>億女のマインドセット×あいめこさん</t>
  </si>
  <si>
    <t>https://shared-beak-b34.notion.site/3fb2d1e0ce764f0b9f1f59290fa01dec</t>
  </si>
  <si>
    <t>マネタイズ3.0×陸</t>
  </si>
  <si>
    <t>長期的なモチベを持つ</t>
  </si>
  <si>
    <t>マインドセット講座×Koki Komaiさん</t>
  </si>
  <si>
    <t>https://one-stream.io/user/1nTdVscsOTRacnDyjJsGD8ZGVwi1/playlist/0e348e64-03a0-4d5f-879c-f7a15f359dcd</t>
  </si>
  <si>
    <t>目標設定が甘い</t>
  </si>
  <si>
    <t>講師1on1でとことん詰める</t>
  </si>
  <si>
    <t>初期設計シートを講師が埋めてくれる、それに対しての添削をしてくれる</t>
  </si>
  <si>
    <t>いつまでに、どれぐらい、なぜしたいのかなどがざっくりしすぎているため、インスタをする理由が曖昧になってしまい離脱してそう</t>
  </si>
  <si>
    <t>ロールモデルがぶれている</t>
  </si>
  <si>
    <t>料理に関してはゆなさん作成中</t>
  </si>
  <si>
    <t>レシピなど広いジャンルで取っているケースが多く、ダイエット、時短、炊飯器など色々なケースが混ざっている</t>
  </si>
  <si>
    <t>暮らし</t>
  </si>
  <si>
    <t>自己分析ができない</t>
  </si>
  <si>
    <t>自分の強みがわからない</t>
  </si>
  <si>
    <t>初期設計攻略講座×カイシャインさん</t>
  </si>
  <si>
    <t>https://one-stream.io/user/1nTdVscsOTRacnDyjJsGD8ZGVwi1/playlist/2f34f06f-6a95-49d9-9b2d-c7a7225eaff6</t>
  </si>
  <si>
    <t>属人性について学びたい</t>
  </si>
  <si>
    <t>超属人化術×しらゆきさん</t>
  </si>
  <si>
    <t xml:space="preserve">　└差別化、自分らしさとは？など</t>
  </si>
  <si>
    <t>属人マインドセット×ゆなさん</t>
  </si>
  <si>
    <t>美容アカ徹底攻略×あんにんさん</t>
  </si>
  <si>
    <t>100日企画徹底攻略×ナオさん</t>
  </si>
  <si>
    <t>発信の種類がわからない</t>
  </si>
  <si>
    <t>100日企画のやり方を知りたい</t>
  </si>
  <si>
    <t>プロセスエコノミー</t>
  </si>
  <si>
    <t>ショート動画マスター講座×ど素人さん</t>
  </si>
  <si>
    <t>https://one-stream.io/user/1nTdVscsOTRacnDyjJsGD8ZGVwi1/playlist/73767aac-f6a0-4288-8b10-d790fe08e344</t>
  </si>
  <si>
    <t>プロセスエコノミー運用講座×ミタカさん</t>
  </si>
  <si>
    <t>https://one-stream.io/user/1nTdVscsOTRacnDyjJsGD8ZGVwi1/playlist/848892ff-a5f5-4c74-8319-ad794a2b977b</t>
  </si>
  <si>
    <t>エスキャン活用講座×物置部屋おじさん</t>
  </si>
  <si>
    <t>https://one-stream.io/user/1nTdVscsOTRacnDyjJsGD8ZGVwi1/playlist/89685eb7-ec74-4209-8157-770c1e57b850</t>
  </si>
  <si>
    <t>AI,ブログを活用した運用を知りたい</t>
  </si>
  <si>
    <t>AI,SNS,ブログ講座×ノアさん</t>
  </si>
  <si>
    <t>https://one-stream.io/user/1nTdVscsOTRacnDyjJsGD8ZGVwi1/playlist/014801d5-b709-4a7e-9b15-3bfaf04e30b2</t>
  </si>
  <si>
    <t>トークリール</t>
  </si>
  <si>
    <t>ストーリーズの運用の神×しばきしもんさん</t>
  </si>
  <si>
    <t>自分ができそうなアカウントを思いつかない</t>
  </si>
  <si>
    <t>エスキャン動画『Koki Komai編』6.競合リサーチ</t>
  </si>
  <si>
    <t>https://one-stream.io/user/1nTdVscsOTRacnDyjJsGD8ZGVwi1/playlist/4e3fc13c-26a0-498f-9f8b-4aacfcbc54ba/821204f2-0f08-49a4-b1aa-624c8cf8e471</t>
  </si>
  <si>
    <t>初期設計が進まない</t>
  </si>
  <si>
    <t>プロフィールの文章が浮かばない</t>
  </si>
  <si>
    <t>競合リサーチが足りないからリサーチあるのみ</t>
  </si>
  <si>
    <t>どうやったら自分らしいアカウントが作れるのかわからない</t>
  </si>
  <si>
    <t>バズ投稿のリストアップ方法がわからない</t>
  </si>
  <si>
    <t>リサーチの達人×ぷにこ</t>
  </si>
  <si>
    <t>競合アカウントを調べるのに時間がかかる</t>
  </si>
  <si>
    <t>むしろ時間をかけろ。方法は前後の動画をチェック</t>
  </si>
  <si>
    <t>競合分析のポイント</t>
  </si>
  <si>
    <t>バズ動画制作講義×あそママさん</t>
  </si>
  <si>
    <t>https://one-stream.io/user/1nTdVscsOTRacnDyjJsGD8ZGVwi1/playlist/1cf98434-cd0c-4271-bb4f-500901644786</t>
  </si>
  <si>
    <t>ロールモデルが中々いないジャンルで探せない</t>
  </si>
  <si>
    <t>ラジオ</t>
  </si>
  <si>
    <t>ロールモデルがいない市場を制覇する方法</t>
  </si>
  <si>
    <t>ロールモデルがいない市場を制覇する方法 – SnsClubラジオ</t>
  </si>
  <si>
    <t>天才の発想を盗む「抽象化思考」</t>
  </si>
  <si>
    <t>https://radio.snsclub.jp/radio223/</t>
  </si>
  <si>
    <t>投稿作成についての悩み</t>
  </si>
  <si>
    <t>キャッチコピー作成のポイントがわからない</t>
  </si>
  <si>
    <t>SnsClub動画</t>
  </si>
  <si>
    <t>SnsClub動画『キャッチコピー編』</t>
  </si>
  <si>
    <t>https://shared-beak-b34.notion.site/6-0-9cf718f540294c5f8af759ca951230f8</t>
  </si>
  <si>
    <t>時間がかかる</t>
  </si>
  <si>
    <t>chatGPT×ショート動画　完全攻略！</t>
  </si>
  <si>
    <t>最高効率のリール編集術</t>
  </si>
  <si>
    <t>素材の撮影がうまくできない</t>
  </si>
  <si>
    <t>写真のコツ100選</t>
  </si>
  <si>
    <t>iPhoneの撮り方講座×ようすけさん</t>
  </si>
  <si>
    <t>https://one-stream.io/user/1nTdVscsOTRacnDyjJsGD8ZGVwi1/playlist/9ce7353d-399c-417c-9bb3-68f26abd866a</t>
  </si>
  <si>
    <t>台本制作がむずかしい</t>
  </si>
  <si>
    <t>ライティング基礎講座×榎谷ゆきのさん</t>
  </si>
  <si>
    <t>https://one-stream.io/user/1nTdVscsOTRacnDyjJsGD8ZGVwi1/video/e6c3f4d9-5515-4915-b025-e35164b39de5</t>
  </si>
  <si>
    <t>ショート動画制作講座×カイシャインさん</t>
  </si>
  <si>
    <t>【話し方の極意】営業トップセールスの売れる話し方3選</t>
  </si>
  <si>
    <t>https://radio.snsclub.jp/radio31/</t>
  </si>
  <si>
    <t>マネタイズをしたいけど、どんなものがあるかわからない</t>
  </si>
  <si>
    <t>「マネタイズコース」にある動画を全部見てください！</t>
  </si>
  <si>
    <t>アフィ初心者ロードマップ×ななえもんさん</t>
  </si>
  <si>
    <t>量産を意識して質が気になる</t>
  </si>
  <si>
    <t>質は講師が上げてくれるからとにかく量頑張れ</t>
  </si>
  <si>
    <t>リサーチの仕方がわからない</t>
  </si>
  <si>
    <t>中々自分が思う質の投稿が作れない</t>
  </si>
  <si>
    <t>質を追い求めても結果は出ない</t>
  </si>
  <si>
    <t>https://radio.snsclub.jp/radio58/</t>
  </si>
  <si>
    <t>身バレ・顔出しが不安</t>
  </si>
  <si>
    <t>努力している時点で甘い【後編】</t>
  </si>
  <si>
    <t>https://radio.snsclub.jp/radio115/#index_id7</t>
  </si>
  <si>
    <t>継続がしんどい</t>
  </si>
  <si>
    <t>頑張って毎日投稿を30日続けても伸びない</t>
  </si>
  <si>
    <t>インスタ初心者が直面する残酷な真実5選</t>
  </si>
  <si>
    <t>https://radio.snsclub.jp/radio70/</t>
  </si>
  <si>
    <t>時間を作れない</t>
  </si>
  <si>
    <t>忙しいを言い訳にしない超時間術</t>
  </si>
  <si>
    <t>https://radio.snsclub.jp/radio38/</t>
  </si>
  <si>
    <t>あれもこれも症候群の特効薬</t>
  </si>
  <si>
    <t>https://radio.snsclub.jp/radio164/</t>
  </si>
  <si>
    <t>寝てしまう、疲れている</t>
  </si>
  <si>
    <t>キャパオーバーになった時の対処法</t>
  </si>
  <si>
    <t>https://radio.snsclub.jp/radio93/</t>
  </si>
  <si>
    <t>長期連休の誘惑に負けそう</t>
  </si>
  <si>
    <t>年末年始に休むな</t>
  </si>
  <si>
    <t>https://radio.snsclub.jp/radio160/</t>
  </si>
  <si>
    <t>毎日投稿するのがしんどい</t>
  </si>
  <si>
    <t>超マインドセットⅡ×しーやさん</t>
  </si>
  <si>
    <r>
      <rPr>
        <color rgb="FF1155CC"/>
        <u/>
      </rPr>
      <t>生徒対談動画</t>
    </r>
  </si>
  <si>
    <t>本業との両立で疲れている</t>
  </si>
  <si>
    <t>一度きりの人生、限りある時間の密度を上げる</t>
  </si>
  <si>
    <t>https://radio.snsclub.jp/radio129/</t>
  </si>
  <si>
    <t>プライベートとの両立が難しい</t>
  </si>
  <si>
    <t>アンチワークライフバランス</t>
  </si>
  <si>
    <t>https://radio.snsclub.jp/radio162/</t>
  </si>
  <si>
    <t>家族の理解、子育てに追われてしまう</t>
  </si>
  <si>
    <r>
      <rPr>
        <color rgb="FF1155CC"/>
        <u/>
      </rPr>
      <t>犠牲の上でしか理想は成せない – SnsClubラジオ</t>
    </r>
  </si>
  <si>
    <t>コンテンツのネタ切れ</t>
  </si>
  <si>
    <t>投稿ネタは無限に生み出せる</t>
  </si>
  <si>
    <t>https://radio.snsclub.jp/radio143/</t>
  </si>
  <si>
    <t>アンチが怖い</t>
  </si>
  <si>
    <t>アンチが来た時の対処法3選</t>
  </si>
  <si>
    <t>https://radio.snsclub.jp/radio9/</t>
  </si>
  <si>
    <t>オフ会に参加</t>
  </si>
  <si>
    <t>オフ会で絶対にやるべきアクションプラン</t>
  </si>
  <si>
    <t>https://radio.snsclub.jp/radio131/</t>
  </si>
  <si>
    <t>さらに質を上げる方法を知りたい</t>
  </si>
  <si>
    <t>投稿の分析って何をすればいいのかわからない</t>
  </si>
  <si>
    <t>SnsClub動画『インサイト分析編』</t>
  </si>
  <si>
    <t>https://shared-beak-b34.notion.site/4-0-b66a2a8cc11e4929ad4f3247e235a3ea</t>
  </si>
  <si>
    <t>分析＆リサーチ講座×Koki Komaiさん</t>
  </si>
  <si>
    <t>https://one-stream.io/user/1nTdVscsOTRacnDyjJsGD8ZGVwi1/playlist/4e3fc13c-26a0-498f-9f8b-4aacfcbc54ba</t>
  </si>
  <si>
    <t>けい講師 / ガジェット・スキルジャンル</t>
  </si>
  <si>
    <t>https://shared-beak-b34.notion.site/234f3b0fba8580e4b5ddc6fd05c77c83</t>
  </si>
  <si>
    <t xml:space="preserve">備考：👉４３分目〜　台本＆リール分析拡張機能について解説しています💡
私（あみりさん）も使っていますが、拡張機能を使い、競合のインスタリールをダウンロード、AIで動画を読み込ませて、台本を分析🧐
自分のターゲット層に届く内容の台本に再ブラッシュアップし、台本作成しています💡
</t>
  </si>
  <si>
    <t>ともさん（バズリール）</t>
  </si>
  <si>
    <t>https://one-stream.io/user/1nTdVscsOTRacnDyjJsGD8ZGVwi1/video/cd6ed04c-c452-4b59-9f06-099f83bab828</t>
  </si>
  <si>
    <t>たじめしさん</t>
  </si>
  <si>
    <t>https://one-stream.io/user/1nTdVscsOTRacnDyjJsGD8ZGVwi1/videos/search/%E3%81%9F%E3%81%98</t>
  </si>
  <si>
    <t>ストーリーの運用方法</t>
  </si>
  <si>
    <t>どんな内容発信したらいいのかわからない</t>
  </si>
  <si>
    <t>SnsClub動画『ストーリーズ編』</t>
  </si>
  <si>
    <t>https://shared-beak-b34.notion.site/5-0-bff22e08fee24d6d95191d84ccadc5db</t>
  </si>
  <si>
    <t>ファン化したい</t>
  </si>
  <si>
    <t>Instagramファン化講座×キラキラちゃん</t>
  </si>
  <si>
    <t>https://one-stream.io/user/1nTdVscsOTRacnDyjJsGD8ZGVwi1/playlist/0c593bd3-9fc4-40f4-8a68-be4ed6e7ee7e</t>
  </si>
  <si>
    <t>ストーリーズファン化講座×はなたまちゃん</t>
  </si>
  <si>
    <t>https://one-stream.io/user/1nTdVscsOTRacnDyjJsGD8ZGVwi1/playlist/330aba8e-0919-471e-9ade-f532545d034b</t>
  </si>
  <si>
    <t>発信の方向性：自分に合うマネタイズが分からない</t>
  </si>
  <si>
    <t>・アフィリエイト
・運用代行
・PR
・自社商品</t>
  </si>
  <si>
    <t>アフィリエイトの始め方</t>
  </si>
  <si>
    <t>マネタイズの仕方がわからない</t>
  </si>
  <si>
    <t>SnsClub動画『マネタイズ基礎』</t>
  </si>
  <si>
    <t>https://shared-beak-b34.notion.site/7-0-b8de1d4d8cb04ebe857a68f62e9c8bb2</t>
  </si>
  <si>
    <t>https://shared-beak-b34.notion.site/34a647e228ae4aef99ae8da08a54752e</t>
  </si>
  <si>
    <t>ネタ作成の中での、ネタ切れ</t>
  </si>
  <si>
    <t>投稿フォーマット・動画構成模索中</t>
  </si>
  <si>
    <t>アカウント再作成時のモチベーション対策</t>
  </si>
  <si>
    <t>あいめこさん</t>
  </si>
  <si>
    <t>駒居さんラジオ</t>
  </si>
  <si>
    <t>学ぶ姿勢</t>
  </si>
  <si>
    <t>質問力を上げたい</t>
  </si>
  <si>
    <t>完璧な質問なんてない</t>
  </si>
  <si>
    <t>https://radio.snsclub.jp/radio167/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</si>
</sst>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m月d日"/>
    <numFmt numFmtId="166" formatCode="m/d"/>
    <numFmt numFmtId="167" formatCode="yyyy/mm/dd"/>
    <numFmt numFmtId="168" formatCode="0.0"/>
    <numFmt numFmtId="169" formatCode="yyyy/m/d"/>
    <numFmt numFmtId="170" formatCode="0.000"/>
    <numFmt numFmtId="171" formatCode="yyyy年m月"/>
    <numFmt numFmtId="172" formatCode="yyyy/m"/>
  </numFmts>
  <fonts count="143">
    <font>
      <sz val="10.0"/>
      <color rgb="FF000000"/>
      <name val="Arial"/>
      <scheme val="minor"/>
    </font>
    <font>
      <sz val="10.0"/>
      <color theme="1"/>
      <name val="Arial"/>
      <scheme val="minor"/>
    </font>
    <font>
      <b/>
      <sz val="10.0"/>
      <color theme="1"/>
      <name val="Arial"/>
      <scheme val="minor"/>
    </font>
    <font>
      <b/>
      <u/>
      <sz val="10.0"/>
      <color rgb="FF0000FF"/>
    </font>
    <font>
      <u/>
      <sz val="10.0"/>
      <color rgb="FF0000FF"/>
    </font>
    <font>
      <b/>
      <sz val="10.0"/>
      <color rgb="FF333333"/>
      <name val="Arial"/>
    </font>
    <font>
      <b/>
      <u/>
      <sz val="10.0"/>
      <color rgb="FF333333"/>
      <name val="Arial"/>
    </font>
    <font>
      <u/>
      <sz val="10.0"/>
      <color rgb="FF0000FF"/>
    </font>
    <font>
      <sz val="10.0"/>
      <color rgb="FFFF0000"/>
      <name val="Arial"/>
      <scheme val="minor"/>
    </font>
    <font>
      <b/>
      <u/>
      <sz val="10.0"/>
      <color rgb="FF0000FF"/>
    </font>
    <font>
      <u/>
      <sz val="10.0"/>
      <color rgb="FF0000FF"/>
    </font>
    <font>
      <b/>
      <u/>
      <sz val="10.0"/>
      <color rgb="FF0000FF"/>
    </font>
    <font>
      <u/>
      <sz val="10.0"/>
      <color rgb="FF0000FF"/>
    </font>
    <font>
      <b/>
      <sz val="10.0"/>
      <color rgb="FFFF00FF"/>
      <name val="Arial"/>
      <scheme val="minor"/>
    </font>
    <font>
      <b/>
      <sz val="10.0"/>
      <color rgb="FF0000FF"/>
      <name val="Arial"/>
      <scheme val="minor"/>
    </font>
    <font>
      <u/>
      <color rgb="FF0000FF"/>
    </font>
    <font>
      <color theme="1"/>
      <name val="Arial"/>
    </font>
    <font>
      <color theme="1"/>
      <name val="Arial"/>
      <scheme val="minor"/>
    </font>
    <font>
      <sz val="8.0"/>
      <color theme="1"/>
      <name val="Arial"/>
      <scheme val="minor"/>
    </font>
    <font>
      <b/>
      <sz val="8.0"/>
      <color theme="1"/>
      <name val="Arial"/>
      <scheme val="minor"/>
    </font>
    <font>
      <u/>
      <sz val="8.0"/>
      <color rgb="FF0000FF"/>
    </font>
    <font>
      <b/>
      <sz val="10.0"/>
      <color rgb="FF0B5394"/>
      <name val="Arial"/>
      <scheme val="minor"/>
    </font>
    <font>
      <sz val="8.0"/>
      <color rgb="FF0000FF"/>
    </font>
    <font>
      <b/>
      <sz val="10.0"/>
      <color rgb="FFE06666"/>
      <name val="Arial"/>
      <scheme val="minor"/>
    </font>
    <font>
      <b/>
      <sz val="8.0"/>
      <color rgb="FF333333"/>
      <name val="Arial"/>
    </font>
    <font>
      <sz val="8.0"/>
      <color rgb="FF1155CC"/>
    </font>
    <font>
      <b/>
      <sz val="10.0"/>
      <color rgb="FFFF0000"/>
      <name val="Arial"/>
      <scheme val="minor"/>
    </font>
    <font>
      <u/>
      <sz val="8.0"/>
      <color rgb="FF0000FF"/>
    </font>
    <font>
      <b/>
      <strike/>
      <sz val="10.0"/>
      <color theme="1"/>
      <name val="Arial"/>
      <scheme val="minor"/>
    </font>
    <font>
      <sz val="10.0"/>
      <color rgb="FF1155CC"/>
    </font>
    <font>
      <b/>
      <strike/>
      <sz val="10.0"/>
      <color rgb="FFFF0000"/>
      <name val="Arial"/>
      <scheme val="minor"/>
    </font>
    <font>
      <b/>
      <sz val="8.0"/>
      <color rgb="FF000000"/>
      <name val="Arial"/>
      <scheme val="minor"/>
    </font>
    <font>
      <u/>
      <sz val="8.0"/>
      <color rgb="FF0000FF"/>
    </font>
    <font>
      <u/>
      <sz val="9.0"/>
      <color rgb="FF0000FF"/>
    </font>
    <font>
      <b/>
      <color theme="1"/>
      <name val="Arial"/>
      <scheme val="minor"/>
    </font>
    <font>
      <b/>
      <sz val="10.0"/>
      <color rgb="FF38761D"/>
      <name val="Arial"/>
      <scheme val="minor"/>
    </font>
    <font>
      <b/>
      <sz val="10.0"/>
      <color rgb="FF000000"/>
      <name val="Arial"/>
      <scheme val="minor"/>
    </font>
    <font>
      <sz val="11.0"/>
      <color theme="1"/>
      <name val="Arial"/>
      <scheme val="minor"/>
    </font>
    <font>
      <sz val="11.0"/>
      <color theme="1"/>
      <name val="Arial"/>
    </font>
    <font>
      <b/>
      <sz val="10.0"/>
      <color rgb="FF1155CC"/>
      <name val="Arial"/>
      <scheme val="minor"/>
    </font>
    <font>
      <sz val="10.0"/>
      <color rgb="FF333333"/>
      <name val="Arial"/>
      <scheme val="minor"/>
    </font>
    <font>
      <sz val="8.0"/>
      <color theme="1"/>
      <name val="Arial"/>
    </font>
    <font>
      <sz val="8.0"/>
      <color theme="1"/>
      <name val="&quot;gg sans&quot;"/>
    </font>
    <font>
      <b/>
      <color theme="1"/>
      <name val="Arial"/>
    </font>
    <font>
      <b/>
      <sz val="8.0"/>
      <color rgb="FF0000FF"/>
    </font>
    <font>
      <sz val="10.0"/>
      <color rgb="FF262626"/>
      <name val="System-ui"/>
    </font>
    <font>
      <b/>
      <u/>
      <sz val="8.0"/>
      <color rgb="FF0000FF"/>
    </font>
    <font>
      <u/>
      <sz val="8.0"/>
      <color rgb="FF1155CC"/>
      <name val="Arial"/>
    </font>
    <font>
      <b/>
      <sz val="8.0"/>
      <color rgb="FF1155CC"/>
    </font>
    <font>
      <u/>
      <color rgb="FF0000FF"/>
      <name val="Arial"/>
    </font>
    <font>
      <u/>
      <color rgb="FF0000FF"/>
      <name val="Arial"/>
    </font>
    <font>
      <b/>
      <u/>
      <sz val="8.0"/>
      <color rgb="FF0000FF"/>
    </font>
    <font>
      <u/>
      <sz val="8.0"/>
      <color rgb="FF0000FF"/>
      <name val="Arial"/>
    </font>
    <font>
      <u/>
      <sz val="8.0"/>
      <color rgb="FF0000FF"/>
      <name val="Arial"/>
    </font>
    <font>
      <u/>
      <sz val="11.0"/>
      <color rgb="FF0000FF"/>
      <name val="Arial"/>
    </font>
    <font>
      <u/>
      <color rgb="FF000000"/>
    </font>
    <font>
      <u/>
      <sz val="11.0"/>
      <color rgb="FF000000"/>
      <name val="-apple-system"/>
    </font>
    <font>
      <sz val="11.0"/>
      <color rgb="FF000000"/>
      <name val="-apple-system"/>
    </font>
    <font>
      <strike/>
      <sz val="8.0"/>
      <color theme="1"/>
      <name val="Arial"/>
      <scheme val="minor"/>
    </font>
    <font>
      <strike/>
      <sz val="10.0"/>
      <color theme="1"/>
      <name val="Arial"/>
      <scheme val="minor"/>
    </font>
    <font>
      <u/>
      <sz val="8.0"/>
      <color rgb="FF0000FF"/>
    </font>
    <font>
      <b/>
      <sz val="13.0"/>
      <color theme="1"/>
      <name val="Arial"/>
    </font>
    <font>
      <b/>
      <sz val="13.0"/>
      <color theme="1"/>
      <name val="Arial"/>
      <scheme val="minor"/>
    </font>
    <font>
      <b/>
      <sz val="10.0"/>
      <color rgb="FFFFFFFF"/>
      <name val="Arial"/>
      <scheme val="minor"/>
    </font>
    <font>
      <b/>
      <u/>
      <sz val="10.0"/>
      <color rgb="FF0000FF"/>
    </font>
    <font>
      <b/>
      <u/>
      <sz val="10.0"/>
      <color rgb="FF0000FF"/>
    </font>
    <font>
      <b/>
      <u/>
      <color rgb="FF0000FF"/>
    </font>
    <font>
      <b/>
      <u/>
      <sz val="10.0"/>
      <color rgb="FF0000FF"/>
    </font>
    <font>
      <u/>
      <color rgb="FF0000FF"/>
      <name val="Arial"/>
    </font>
    <font>
      <u/>
      <color rgb="FF0000FF"/>
      <name val="Arial"/>
    </font>
    <font>
      <b/>
      <u/>
      <sz val="10.0"/>
      <color rgb="FF0000FF"/>
    </font>
    <font>
      <b/>
      <u/>
      <sz val="10.0"/>
      <color rgb="FF0000FF"/>
    </font>
    <font>
      <b/>
      <u/>
      <sz val="10.0"/>
      <color rgb="FF1155CC"/>
    </font>
    <font>
      <b/>
      <u/>
      <sz val="10.0"/>
      <color rgb="FF0000FF"/>
    </font>
    <font>
      <b/>
      <u/>
      <color rgb="FF0000FF"/>
    </font>
    <font>
      <u/>
      <sz val="10.0"/>
      <color rgb="FF0000FF"/>
    </font>
    <font>
      <u/>
      <sz val="10.0"/>
      <color rgb="FF0000FF"/>
    </font>
    <font>
      <u/>
      <sz val="10.0"/>
      <color theme="1"/>
      <name val="Arial"/>
      <scheme val="minor"/>
    </font>
    <font>
      <b/>
      <u/>
      <sz val="10.0"/>
      <color rgb="FF0000FF"/>
    </font>
    <font>
      <u/>
      <sz val="10.0"/>
      <color rgb="FF0000FF"/>
    </font>
    <font>
      <sz val="10.0"/>
      <color theme="1"/>
      <name val="&quot;gg sans&quot;"/>
    </font>
    <font>
      <sz val="9.0"/>
      <color theme="1"/>
      <name val="&quot;gg sans&quot;"/>
    </font>
    <font>
      <b/>
      <u/>
      <sz val="10.0"/>
      <color rgb="FF0000FF"/>
    </font>
    <font>
      <u/>
      <sz val="14.0"/>
      <color rgb="FF0000FF"/>
    </font>
    <font>
      <b/>
      <color rgb="FF000000"/>
      <name val="Arial"/>
      <scheme val="minor"/>
    </font>
    <font>
      <color rgb="FFFF0000"/>
      <name val="Arial"/>
      <scheme val="minor"/>
    </font>
    <font>
      <color rgb="FFFFFFFF"/>
      <name val="Arial"/>
      <scheme val="minor"/>
    </font>
    <font>
      <b/>
      <color rgb="FFFFFFFF"/>
      <name val="Arial"/>
      <scheme val="minor"/>
    </font>
    <font>
      <u/>
      <color rgb="FF0000FF"/>
    </font>
    <font>
      <u/>
      <color rgb="FF0000FF"/>
    </font>
    <font>
      <u/>
      <color rgb="FF0000FF"/>
    </font>
    <font>
      <u/>
      <sz val="14.0"/>
      <color rgb="FF0000FF"/>
    </font>
    <font>
      <u/>
      <sz val="14.0"/>
      <color theme="1"/>
      <name val="Arial"/>
      <scheme val="minor"/>
    </font>
    <font>
      <sz val="14.0"/>
      <color theme="1"/>
      <name val="Arial"/>
      <scheme val="minor"/>
    </font>
    <font>
      <b/>
      <color rgb="FFE06666"/>
      <name val="Arial"/>
      <scheme val="minor"/>
    </font>
    <font>
      <b/>
      <color rgb="FFFF0000"/>
      <name val="Arial"/>
      <scheme val="minor"/>
    </font>
    <font>
      <color rgb="FF000000"/>
      <name val="Arial"/>
    </font>
    <font>
      <sz val="10.0"/>
      <color rgb="FFFF9900"/>
      <name val="Arial"/>
      <scheme val="minor"/>
    </font>
    <font>
      <b/>
      <sz val="10.0"/>
      <color rgb="FFFF9900"/>
      <name val="Arial"/>
      <scheme val="minor"/>
    </font>
    <font>
      <color rgb="FF0000FF"/>
      <name val="Arial"/>
      <scheme val="minor"/>
    </font>
    <font>
      <sz val="16.0"/>
      <color theme="1"/>
      <name val="Arial"/>
    </font>
    <font>
      <b/>
      <color rgb="FFFF0000"/>
      <name val="Arial"/>
    </font>
    <font>
      <b/>
      <color rgb="FF666666"/>
      <name val="Arial"/>
      <scheme val="minor"/>
    </font>
    <font>
      <u/>
      <color rgb="FF0000FF"/>
    </font>
    <font>
      <u/>
      <color rgb="FF0000FF"/>
    </font>
    <font>
      <u/>
      <color rgb="FF0000FF"/>
    </font>
    <font>
      <u/>
      <color rgb="FF0000FF"/>
    </font>
    <font>
      <u/>
      <color rgb="FF0000FF"/>
    </font>
    <font>
      <u/>
      <color rgb="FF0000FF"/>
    </font>
    <font>
      <u/>
      <color rgb="FF0000FF"/>
    </font>
    <font>
      <b/>
      <u/>
      <color rgb="FF0000FF"/>
    </font>
    <font>
      <u/>
      <color rgb="FF0000FF"/>
    </font>
    <font>
      <color theme="1"/>
      <name val="HiraMaruPro-W4"/>
    </font>
    <font>
      <b/>
      <u/>
      <color rgb="FF0000FF"/>
    </font>
    <font>
      <b/>
      <u/>
      <color rgb="FF0000FF"/>
    </font>
    <font>
      <u/>
      <color rgb="FF0000FF"/>
    </font>
    <font>
      <u/>
      <color rgb="FF0000FF"/>
    </font>
    <font>
      <u/>
      <color rgb="FF0000FF"/>
    </font>
    <font>
      <u/>
      <color rgb="FF0000FF"/>
    </font>
    <font>
      <u/>
      <color rgb="FF0000FF"/>
    </font>
    <font>
      <color rgb="FF434343"/>
      <name val="Arial"/>
      <scheme val="minor"/>
    </font>
    <font>
      <b/>
      <color rgb="FF434343"/>
      <name val="Arial"/>
      <scheme val="minor"/>
    </font>
    <font>
      <sz val="10.0"/>
      <color rgb="FF000000"/>
      <name val="Roboto"/>
    </font>
    <font>
      <color rgb="FF000000"/>
      <name val="Arial"/>
      <scheme val="minor"/>
    </font>
    <font>
      <b/>
      <u/>
      <sz val="10.0"/>
      <color rgb="FF0000FF"/>
    </font>
    <font>
      <b/>
      <u/>
      <color rgb="FF0000FF"/>
    </font>
    <font>
      <b/>
      <u/>
      <sz val="10.0"/>
      <color rgb="FF0000FF"/>
    </font>
    <font>
      <u/>
      <color rgb="FF0000FF"/>
      <name val="Arial"/>
    </font>
    <font>
      <b/>
      <u/>
      <sz val="10.0"/>
      <color rgb="FF0000FF"/>
    </font>
    <font>
      <b/>
      <u/>
      <sz val="10.0"/>
      <color rgb="FF0000FF"/>
    </font>
    <font>
      <b/>
      <u/>
      <sz val="10.0"/>
      <color rgb="FF0000FF"/>
    </font>
    <font>
      <b/>
      <u/>
      <sz val="10.0"/>
      <color rgb="FF0000FF"/>
    </font>
    <font>
      <b/>
      <u/>
      <color rgb="FF0000FF"/>
    </font>
    <font>
      <u/>
      <sz val="10.0"/>
      <color rgb="FF0000FF"/>
    </font>
    <font>
      <b/>
      <sz val="16.0"/>
      <color rgb="FFFF0000"/>
      <name val="Arial"/>
      <scheme val="minor"/>
    </font>
    <font>
      <b/>
      <sz val="14.0"/>
      <color theme="1"/>
      <name val="Arial"/>
      <scheme val="minor"/>
    </font>
    <font>
      <b/>
      <u/>
      <sz val="10.0"/>
      <color rgb="FF0000FF"/>
    </font>
    <font>
      <sz val="12.0"/>
      <color theme="1"/>
      <name val="Arial"/>
    </font>
    <font/>
    <font>
      <color rgb="FFFFFFFF"/>
      <name val="Arial"/>
    </font>
    <font>
      <color rgb="FFE06666"/>
      <name val="Arial"/>
      <scheme val="minor"/>
    </font>
    <font>
      <sz val="10.0"/>
      <color theme="1"/>
      <name val="Arial"/>
    </font>
    <font>
      <sz val="9.0"/>
      <color theme="1"/>
      <name val="Arial"/>
      <scheme val="minor"/>
    </font>
  </fonts>
  <fills count="42">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4A86E8"/>
        <bgColor rgb="FF4A86E8"/>
      </patternFill>
    </fill>
    <fill>
      <patternFill patternType="solid">
        <fgColor rgb="FFFFFF00"/>
        <bgColor rgb="FFFFFF00"/>
      </patternFill>
    </fill>
    <fill>
      <patternFill patternType="solid">
        <fgColor rgb="FFFFF2CC"/>
        <bgColor rgb="FFFFF2CC"/>
      </patternFill>
    </fill>
    <fill>
      <patternFill patternType="solid">
        <fgColor rgb="FFFF9900"/>
        <bgColor rgb="FFFF9900"/>
      </patternFill>
    </fill>
    <fill>
      <patternFill patternType="solid">
        <fgColor rgb="FF00FF00"/>
        <bgColor rgb="FF00FF00"/>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
      <patternFill patternType="solid">
        <fgColor rgb="FFD0E0E3"/>
        <bgColor rgb="FFD0E0E3"/>
      </patternFill>
    </fill>
    <fill>
      <patternFill patternType="solid">
        <fgColor rgb="FFEA9999"/>
        <bgColor rgb="FFEA9999"/>
      </patternFill>
    </fill>
    <fill>
      <patternFill patternType="solid">
        <fgColor rgb="FF999999"/>
        <bgColor rgb="FF999999"/>
      </patternFill>
    </fill>
    <fill>
      <patternFill patternType="solid">
        <fgColor rgb="FFCCCCCC"/>
        <bgColor rgb="FFCCCCCC"/>
      </patternFill>
    </fill>
    <fill>
      <patternFill patternType="solid">
        <fgColor rgb="FFFF00FF"/>
        <bgColor rgb="FFFF00FF"/>
      </patternFill>
    </fill>
    <fill>
      <patternFill patternType="solid">
        <fgColor rgb="FFB7B7B7"/>
        <bgColor rgb="FFB7B7B7"/>
      </patternFill>
    </fill>
    <fill>
      <patternFill patternType="solid">
        <fgColor rgb="FFE6B8AF"/>
        <bgColor rgb="FFE6B8AF"/>
      </patternFill>
    </fill>
    <fill>
      <patternFill patternType="solid">
        <fgColor rgb="FFD9D9D9"/>
        <bgColor rgb="FFD9D9D9"/>
      </patternFill>
    </fill>
    <fill>
      <patternFill patternType="solid">
        <fgColor rgb="FF6D9EEB"/>
        <bgColor rgb="FF6D9EEB"/>
      </patternFill>
    </fill>
    <fill>
      <patternFill patternType="solid">
        <fgColor rgb="FF6FA8DC"/>
        <bgColor rgb="FF6FA8DC"/>
      </patternFill>
    </fill>
    <fill>
      <patternFill patternType="solid">
        <fgColor rgb="FF6AA84F"/>
        <bgColor rgb="FF6AA84F"/>
      </patternFill>
    </fill>
    <fill>
      <patternFill patternType="solid">
        <fgColor theme="0"/>
        <bgColor theme="0"/>
      </patternFill>
    </fill>
    <fill>
      <patternFill patternType="solid">
        <fgColor rgb="FFF8F9FA"/>
        <bgColor rgb="FFF8F9FA"/>
      </patternFill>
    </fill>
    <fill>
      <patternFill patternType="solid">
        <fgColor rgb="FFFF0000"/>
        <bgColor rgb="FFFF0000"/>
      </patternFill>
    </fill>
    <fill>
      <patternFill patternType="solid">
        <fgColor rgb="FF9900FF"/>
        <bgColor rgb="FF9900FF"/>
      </patternFill>
    </fill>
    <fill>
      <patternFill patternType="solid">
        <fgColor rgb="FF000000"/>
        <bgColor rgb="FF000000"/>
      </patternFill>
    </fill>
    <fill>
      <patternFill patternType="solid">
        <fgColor rgb="FFC9DAF8"/>
        <bgColor rgb="FFC9DAF8"/>
      </patternFill>
    </fill>
    <fill>
      <patternFill patternType="solid">
        <fgColor rgb="FF93C47D"/>
        <bgColor rgb="FF93C47D"/>
      </patternFill>
    </fill>
    <fill>
      <patternFill patternType="solid">
        <fgColor rgb="FFFFD966"/>
        <bgColor rgb="FFFFD966"/>
      </patternFill>
    </fill>
    <fill>
      <patternFill patternType="solid">
        <fgColor rgb="FFB6D7A8"/>
        <bgColor rgb="FFB6D7A8"/>
      </patternFill>
    </fill>
    <fill>
      <patternFill patternType="solid">
        <fgColor rgb="FFF9CB9C"/>
        <bgColor rgb="FFF9CB9C"/>
      </patternFill>
    </fill>
    <fill>
      <patternFill patternType="solid">
        <fgColor rgb="FFE06666"/>
        <bgColor rgb="FFE06666"/>
      </patternFill>
    </fill>
    <fill>
      <patternFill patternType="solid">
        <fgColor rgb="FF0000FF"/>
        <bgColor rgb="FF0000FF"/>
      </patternFill>
    </fill>
    <fill>
      <patternFill patternType="solid">
        <fgColor rgb="FF00FFFF"/>
        <bgColor rgb="FF00FFFF"/>
      </patternFill>
    </fill>
    <fill>
      <patternFill patternType="solid">
        <fgColor rgb="FFCFE2F3"/>
        <bgColor rgb="FFCFE2F3"/>
      </patternFill>
    </fill>
    <fill>
      <patternFill patternType="solid">
        <fgColor rgb="FF666666"/>
        <bgColor rgb="FF666666"/>
      </patternFill>
    </fill>
    <fill>
      <patternFill patternType="solid">
        <fgColor rgb="FFA4C2F4"/>
        <bgColor rgb="FFA4C2F4"/>
      </patternFill>
    </fill>
    <fill>
      <patternFill patternType="solid">
        <fgColor rgb="FF9FC5E8"/>
        <bgColor rgb="FF9FC5E8"/>
      </patternFill>
    </fill>
    <fill>
      <patternFill patternType="solid">
        <fgColor rgb="FFDD7E6B"/>
        <bgColor rgb="FFDD7E6B"/>
      </patternFill>
    </fill>
  </fills>
  <borders count="216">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top style="thin">
        <color rgb="FF000000"/>
      </top>
      <bottom style="thin">
        <color rgb="FF000000"/>
      </bottom>
    </border>
    <border>
      <left style="thin">
        <color rgb="FF999999"/>
      </left>
      <top style="thin">
        <color rgb="FF000000"/>
      </top>
      <bottom style="thin">
        <color rgb="FF000000"/>
      </bottom>
    </border>
    <border>
      <left style="thin">
        <color rgb="FF999999"/>
      </left>
      <right style="hair">
        <color rgb="FF999999"/>
      </right>
      <top style="thin">
        <color rgb="FF000000"/>
      </top>
      <bottom style="thin">
        <color rgb="FF000000"/>
      </bottom>
    </border>
    <border>
      <left style="hair">
        <color rgb="FF999999"/>
      </left>
      <right style="hair">
        <color rgb="FF999999"/>
      </right>
      <top style="thin">
        <color rgb="FF000000"/>
      </top>
      <bottom style="thin">
        <color rgb="FF000000"/>
      </bottom>
    </border>
    <border>
      <left style="hair">
        <color rgb="FF999999"/>
      </left>
      <top style="thin">
        <color rgb="FF000000"/>
      </top>
      <bottom style="thin">
        <color rgb="FF000000"/>
      </bottom>
    </border>
    <border>
      <right style="hair">
        <color rgb="FF999999"/>
      </right>
      <top style="thin">
        <color rgb="FF000000"/>
      </top>
      <bottom style="thin">
        <color rgb="FF000000"/>
      </bottom>
    </border>
    <border>
      <bottom style="hair">
        <color rgb="FF999999"/>
      </bottom>
    </border>
    <border>
      <left style="thin">
        <color rgb="FF999999"/>
      </left>
      <bottom style="hair">
        <color rgb="FF999999"/>
      </bottom>
    </border>
    <border>
      <left style="thin">
        <color rgb="FF999999"/>
      </left>
      <top style="hair">
        <color rgb="FF999999"/>
      </top>
      <bottom style="hair">
        <color rgb="FF999999"/>
      </bottom>
    </border>
    <border>
      <left style="thin">
        <color rgb="FF999999"/>
      </left>
      <right style="hair">
        <color rgb="FF999999"/>
      </right>
      <bottom style="hair">
        <color rgb="FF999999"/>
      </bottom>
    </border>
    <border>
      <left style="hair">
        <color rgb="FF999999"/>
      </left>
      <right style="hair">
        <color rgb="FF999999"/>
      </right>
      <bottom style="hair">
        <color rgb="FF999999"/>
      </bottom>
    </border>
    <border>
      <left style="hair">
        <color rgb="FF999999"/>
      </left>
      <bottom style="hair">
        <color rgb="FF999999"/>
      </bottom>
    </border>
    <border>
      <right style="hair">
        <color rgb="FF999999"/>
      </right>
      <bottom style="hair">
        <color rgb="FF999999"/>
      </bottom>
    </border>
    <border>
      <top style="hair">
        <color rgb="FF999999"/>
      </top>
      <bottom style="hair">
        <color rgb="FF999999"/>
      </bottom>
    </border>
    <border>
      <left style="hair">
        <color rgb="FF999999"/>
      </left>
      <right style="hair">
        <color rgb="FF999999"/>
      </right>
      <top style="hair">
        <color rgb="FF999999"/>
      </top>
      <bottom style="hair">
        <color rgb="FF999999"/>
      </bottom>
    </border>
    <border>
      <right style="hair">
        <color rgb="FF999999"/>
      </right>
      <top style="hair">
        <color rgb="FF999999"/>
      </top>
      <bottom style="hair">
        <color rgb="FF999999"/>
      </bottom>
    </border>
    <border>
      <left style="hair">
        <color rgb="FF999999"/>
      </left>
      <top style="hair">
        <color rgb="FF999999"/>
      </top>
      <bottom style="hair">
        <color rgb="FF999999"/>
      </bottom>
    </border>
    <border>
      <left style="thin">
        <color rgb="FF999999"/>
      </left>
      <right style="hair">
        <color rgb="FF999999"/>
      </right>
      <top style="hair">
        <color rgb="FF999999"/>
      </top>
      <bottom style="hair">
        <color rgb="FF999999"/>
      </bottom>
    </border>
    <border>
      <top style="hair">
        <color rgb="FF999999"/>
      </top>
    </border>
    <border>
      <left style="thin">
        <color rgb="FF999999"/>
      </left>
      <top style="hair">
        <color rgb="FF999999"/>
      </top>
    </border>
    <border>
      <left style="thin">
        <color rgb="FF999999"/>
      </left>
      <bottom style="thin">
        <color rgb="FF000000"/>
      </bottom>
    </border>
    <border>
      <left style="thin">
        <color rgb="FF999999"/>
      </left>
      <top style="hair">
        <color rgb="FF999999"/>
      </top>
      <bottom style="thin">
        <color rgb="FF000000"/>
      </bottom>
    </border>
    <border>
      <left style="hair">
        <color rgb="FF999999"/>
      </left>
      <right style="hair">
        <color rgb="FF999999"/>
      </right>
      <top style="hair">
        <color rgb="FF999999"/>
      </top>
      <bottom style="thin">
        <color rgb="FF000000"/>
      </bottom>
    </border>
    <border>
      <bottom style="thin">
        <color rgb="FF000000"/>
      </bottom>
    </border>
    <border>
      <left style="thin">
        <color rgb="FF999999"/>
      </left>
      <right style="hair">
        <color rgb="FF999999"/>
      </right>
      <bottom style="thin">
        <color rgb="FF000000"/>
      </bottom>
    </border>
    <border>
      <top style="thin">
        <color rgb="FF000000"/>
      </top>
      <bottom style="hair">
        <color rgb="FF999999"/>
      </bottom>
    </border>
    <border>
      <left style="thin">
        <color rgb="FF999999"/>
      </left>
      <top style="thin">
        <color rgb="FF000000"/>
      </top>
      <bottom style="hair">
        <color rgb="FF999999"/>
      </bottom>
    </border>
    <border>
      <left style="thin">
        <color rgb="FFD9D9D9"/>
      </left>
      <right style="thin">
        <color rgb="FFD9D9D9"/>
      </right>
      <bottom style="hair">
        <color rgb="FF999999"/>
      </bottom>
    </border>
    <border>
      <left style="thin">
        <color rgb="FFD9D9D9"/>
      </left>
      <right style="thin">
        <color rgb="FFD9D9D9"/>
      </right>
      <top style="hair">
        <color rgb="FF999999"/>
      </top>
      <bottom style="hair">
        <color rgb="FF999999"/>
      </bottom>
    </border>
    <border>
      <left style="hair">
        <color rgb="FF999999"/>
      </left>
      <right style="hair">
        <color rgb="FF999999"/>
      </right>
      <top style="hair">
        <color rgb="FF999999"/>
      </top>
    </border>
    <border>
      <left style="thin">
        <color rgb="FF999999"/>
      </left>
      <right style="hair">
        <color rgb="FF999999"/>
      </right>
      <top style="hair">
        <color rgb="FF999999"/>
      </top>
    </border>
    <border>
      <left style="thin">
        <color rgb="FFFF0000"/>
      </left>
      <right style="thin">
        <color rgb="FFFF0000"/>
      </right>
      <top style="thin">
        <color rgb="FFFF0000"/>
      </top>
      <bottom style="thin">
        <color rgb="FFFF0000"/>
      </bottom>
    </border>
    <border>
      <right style="hair">
        <color rgb="FF999999"/>
      </right>
      <top style="hair">
        <color rgb="FF999999"/>
      </top>
    </border>
    <border>
      <top style="thin">
        <color rgb="FF666666"/>
      </top>
      <bottom style="hair">
        <color rgb="FF999999"/>
      </bottom>
    </border>
    <border>
      <left style="thin">
        <color rgb="FFD9D9D9"/>
      </left>
      <right style="thin">
        <color rgb="FFD9D9D9"/>
      </right>
      <top style="hair">
        <color rgb="FF999999"/>
      </top>
    </border>
    <border>
      <left style="hair">
        <color rgb="FF999999"/>
      </left>
      <top style="hair">
        <color rgb="FF999999"/>
      </top>
    </border>
    <border>
      <left style="hair">
        <color rgb="FF999999"/>
      </left>
      <right style="hair">
        <color rgb="FF999999"/>
      </right>
    </border>
    <border>
      <left style="thin">
        <color rgb="FFD9D9D9"/>
      </left>
      <right style="thin">
        <color rgb="FFD9D9D9"/>
      </right>
      <top style="thin">
        <color rgb="FF000000"/>
      </top>
      <bottom style="hair">
        <color rgb="FF999999"/>
      </bottom>
    </border>
    <border>
      <left style="thin">
        <color rgb="FF999999"/>
      </left>
      <right style="hair">
        <color rgb="FF999999"/>
      </right>
      <top style="thin">
        <color rgb="FF000000"/>
      </top>
      <bottom style="hair">
        <color rgb="FF999999"/>
      </bottom>
    </border>
    <border>
      <left style="hair">
        <color rgb="FF999999"/>
      </left>
      <right style="hair">
        <color rgb="FF999999"/>
      </right>
      <top style="thin">
        <color rgb="FF000000"/>
      </top>
      <bottom style="hair">
        <color rgb="FF999999"/>
      </bottom>
    </border>
    <border>
      <left style="hair">
        <color rgb="FF999999"/>
      </left>
      <top style="thin">
        <color rgb="FF000000"/>
      </top>
      <bottom style="hair">
        <color rgb="FF999999"/>
      </bottom>
    </border>
    <border>
      <left style="thin">
        <color rgb="FFD9D9D9"/>
      </left>
      <right style="thin">
        <color rgb="FFD9D9D9"/>
      </right>
    </border>
    <border>
      <left style="thin">
        <color rgb="FF000000"/>
      </left>
      <right style="thin">
        <color rgb="FF000000"/>
      </right>
      <top style="thin">
        <color rgb="FF000000"/>
      </top>
      <bottom style="thin">
        <color rgb="FF000000"/>
      </bottom>
    </border>
    <border>
      <bottom style="thin">
        <color rgb="FF999999"/>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666666"/>
      </left>
      <right style="thin">
        <color rgb="FF666666"/>
      </right>
      <top style="thin">
        <color rgb="FF666666"/>
      </top>
      <bottom style="hair">
        <color rgb="FF666666"/>
      </bottom>
    </border>
    <border>
      <left style="thin">
        <color rgb="FF999999"/>
      </left>
      <right style="thin">
        <color rgb="FF999999"/>
      </right>
      <bottom style="hair">
        <color rgb="FF999999"/>
      </bottom>
    </border>
    <border>
      <right style="hair">
        <color rgb="FF000000"/>
      </right>
      <bottom style="hair">
        <color rgb="FF000000"/>
      </bottom>
    </border>
    <border>
      <left style="hair">
        <color rgb="FF000000"/>
      </left>
      <right style="hair">
        <color rgb="FF000000"/>
      </right>
      <bottom style="hair">
        <color rgb="FF000000"/>
      </bottom>
    </border>
    <border>
      <left style="hair">
        <color rgb="FF000000"/>
      </left>
      <bottom style="hair">
        <color rgb="FF000000"/>
      </bottom>
    </border>
    <border>
      <left style="thin">
        <color rgb="FF666666"/>
      </left>
      <right style="thin">
        <color rgb="FF666666"/>
      </right>
      <top style="hair">
        <color rgb="FF666666"/>
      </top>
      <bottom style="hair">
        <color rgb="FF666666"/>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666666"/>
      </left>
    </border>
    <border>
      <left style="thin">
        <color rgb="FF999999"/>
      </left>
    </border>
    <border>
      <left style="thin">
        <color rgb="FF999999"/>
      </left>
      <right style="thin">
        <color rgb="FF999999"/>
      </right>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top style="thin">
        <color rgb="FF999999"/>
      </top>
      <bottom style="hair">
        <color rgb="FF000000"/>
      </bottom>
    </border>
    <border>
      <left style="thin">
        <color rgb="FF666666"/>
      </left>
      <right style="thin">
        <color rgb="FF666666"/>
      </right>
      <top style="hair">
        <color rgb="FF666666"/>
      </top>
    </border>
    <border>
      <top style="thin">
        <color rgb="FF999999"/>
      </top>
      <bottom style="hair">
        <color rgb="FF999999"/>
      </bottom>
    </border>
    <border>
      <left style="thin">
        <color rgb="FF999999"/>
      </left>
      <top style="thin">
        <color rgb="FF999999"/>
      </top>
      <bottom style="hair">
        <color rgb="FF999999"/>
      </bottom>
    </border>
    <border>
      <left style="thin">
        <color rgb="FF999999"/>
      </left>
      <right style="thin">
        <color rgb="FF999999"/>
      </right>
      <top style="thin">
        <color rgb="FF999999"/>
      </top>
      <bottom style="hair">
        <color rgb="FF999999"/>
      </bottom>
    </border>
    <border>
      <left style="thin">
        <color rgb="FF666666"/>
      </left>
      <right style="thin">
        <color rgb="FF666666"/>
      </right>
      <top style="thin">
        <color rgb="FF999999"/>
      </top>
      <bottom style="hair">
        <color rgb="FF666666"/>
      </bottom>
    </border>
    <border>
      <left style="thin">
        <color rgb="FF666666"/>
      </left>
      <right style="thin">
        <color rgb="FF666666"/>
      </right>
      <top style="hair">
        <color rgb="FF666666"/>
      </top>
      <bottom style="thin">
        <color rgb="FF666666"/>
      </bottom>
    </border>
    <border>
      <left style="dotted">
        <color rgb="FF000000"/>
      </left>
      <right style="thin">
        <color rgb="FF000000"/>
      </right>
      <top style="thin">
        <color rgb="FF000000"/>
      </top>
      <bottom style="thin">
        <color rgb="FF000000"/>
      </bottom>
    </border>
    <border>
      <bottom style="dotted">
        <color rgb="FF999999"/>
      </bottom>
    </border>
    <border>
      <top style="dotted">
        <color rgb="FF999999"/>
      </top>
      <bottom style="dotted">
        <color rgb="FF999999"/>
      </bottom>
    </border>
    <border>
      <left style="thin">
        <color rgb="FF000000"/>
      </left>
      <right style="dotted">
        <color rgb="FFB7B7B7"/>
      </right>
      <top style="dotted">
        <color rgb="FF000000"/>
      </top>
      <bottom style="dotted">
        <color rgb="FFB7B7B7"/>
      </bottom>
    </border>
    <border>
      <left style="dotted">
        <color rgb="FFB7B7B7"/>
      </left>
      <right style="dotted">
        <color rgb="FFB7B7B7"/>
      </right>
      <top style="dotted">
        <color rgb="FF000000"/>
      </top>
      <bottom style="dotted">
        <color rgb="FFB7B7B7"/>
      </bottom>
    </border>
    <border>
      <left style="dotted">
        <color rgb="FFB7B7B7"/>
      </left>
      <right style="dotted">
        <color rgb="FF000000"/>
      </right>
      <top style="thin">
        <color rgb="FF000000"/>
      </top>
      <bottom style="dotted">
        <color rgb="FFB7B7B7"/>
      </bottom>
    </border>
    <border>
      <left style="thin">
        <color rgb="FF000000"/>
      </left>
      <right style="dotted">
        <color rgb="FFB7B7B7"/>
      </right>
      <top style="dotted">
        <color rgb="FFB7B7B7"/>
      </top>
      <bottom style="dotted">
        <color rgb="FFB7B7B7"/>
      </bottom>
    </border>
    <border>
      <left style="dotted">
        <color rgb="FFB7B7B7"/>
      </left>
      <right style="dotted">
        <color rgb="FFB7B7B7"/>
      </right>
      <top style="dotted">
        <color rgb="FFB7B7B7"/>
      </top>
      <bottom style="dotted">
        <color rgb="FFB7B7B7"/>
      </bottom>
    </border>
    <border>
      <left style="dotted">
        <color rgb="FFB7B7B7"/>
      </left>
      <right style="dotted">
        <color rgb="FF000000"/>
      </right>
      <top style="dotted">
        <color rgb="FFB7B7B7"/>
      </top>
      <bottom style="dotted">
        <color rgb="FFB7B7B7"/>
      </bottom>
    </border>
    <border>
      <top style="dotted">
        <color rgb="FF999999"/>
      </top>
      <bottom style="thin">
        <color rgb="FFB7B7B7"/>
      </bottom>
    </border>
    <border>
      <left style="dotted">
        <color rgb="FFB7B7B7"/>
      </left>
      <right style="dotted">
        <color rgb="FFB7B7B7"/>
      </right>
      <top style="dotted">
        <color rgb="FFB7B7B7"/>
      </top>
    </border>
    <border>
      <left style="dotted">
        <color rgb="FFB7B7B7"/>
      </left>
      <right style="dotted">
        <color rgb="FF000000"/>
      </right>
      <top style="dotted">
        <color rgb="FFB7B7B7"/>
      </top>
    </border>
    <border>
      <bottom style="thin">
        <color rgb="FFB7B7B7"/>
      </bottom>
    </border>
    <border>
      <top style="thin">
        <color rgb="FFB7B7B7"/>
      </top>
      <bottom style="dotted">
        <color rgb="FF999999"/>
      </bottom>
    </border>
    <border>
      <left style="dotted">
        <color rgb="FFB7B7B7"/>
      </left>
      <right style="dotted">
        <color rgb="FFB7B7B7"/>
      </right>
      <top style="thin">
        <color rgb="FFB7B7B7"/>
      </top>
      <bottom style="dotted">
        <color rgb="FFB7B7B7"/>
      </bottom>
    </border>
    <border>
      <left style="dotted">
        <color rgb="FFB7B7B7"/>
      </left>
      <right style="dotted">
        <color rgb="FF000000"/>
      </right>
      <top style="thin">
        <color rgb="FFB7B7B7"/>
      </top>
      <bottom style="dotted">
        <color rgb="FFB7B7B7"/>
      </bottom>
    </border>
    <border>
      <top style="thin">
        <color rgb="FFB7B7B7"/>
      </top>
    </border>
    <border>
      <right style="thin">
        <color rgb="FF000000"/>
      </right>
      <top style="dotted">
        <color rgb="FF999999"/>
      </top>
      <bottom style="dotted">
        <color rgb="FF999999"/>
      </bottom>
    </border>
    <border>
      <right style="dotted">
        <color rgb="FFB7B7B7"/>
      </right>
      <top style="dotted">
        <color rgb="FFB7B7B7"/>
      </top>
      <bottom style="dotted">
        <color rgb="FFB7B7B7"/>
      </bottom>
    </border>
    <border>
      <left style="thin">
        <color rgb="FF000000"/>
      </left>
      <right style="dotted">
        <color rgb="FF000000"/>
      </right>
      <top style="dotted">
        <color rgb="FFB7B7B7"/>
      </top>
      <bottom style="dotted">
        <color rgb="FFB7B7B7"/>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top style="dotted">
        <color rgb="FF999999"/>
      </top>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thin">
        <color rgb="FF000000"/>
      </left>
    </border>
    <border>
      <right style="thin">
        <color rgb="FF000000"/>
      </right>
    </border>
    <border>
      <left style="thin">
        <color rgb="FF999999"/>
      </left>
      <right style="thin">
        <color rgb="FF999999"/>
      </right>
      <top style="thin">
        <color rgb="FF000000"/>
      </top>
      <bottom style="thin">
        <color rgb="FF000000"/>
      </bottom>
    </border>
    <border>
      <left style="hair">
        <color rgb="FF999999"/>
      </left>
      <right style="thin">
        <color rgb="FF999999"/>
      </right>
      <top style="thin">
        <color rgb="FF000000"/>
      </top>
      <bottom style="thin">
        <color rgb="FF000000"/>
      </bottom>
    </border>
    <border>
      <left style="thin">
        <color rgb="FF999999"/>
      </left>
      <right style="thin">
        <color rgb="FF666666"/>
      </right>
      <top style="hair">
        <color rgb="FF999999"/>
      </top>
      <bottom style="hair">
        <color rgb="FF999999"/>
      </bottom>
    </border>
    <border>
      <right style="thin">
        <color rgb="FF000000"/>
      </right>
      <top style="hair">
        <color rgb="FF999999"/>
      </top>
      <bottom style="hair">
        <color rgb="FF999999"/>
      </bottom>
    </border>
    <border>
      <right style="thin">
        <color rgb="FF000000"/>
      </right>
      <bottom style="hair">
        <color rgb="FF999999"/>
      </bottom>
    </border>
    <border>
      <left style="thin">
        <color rgb="FF000000"/>
      </left>
      <top style="hair">
        <color rgb="FF999999"/>
      </top>
      <bottom style="hair">
        <color rgb="FF999999"/>
      </bottom>
    </border>
    <border>
      <left style="medium">
        <color rgb="FF666666"/>
      </left>
      <top style="medium">
        <color rgb="FF666666"/>
      </top>
    </border>
    <border>
      <top style="medium">
        <color rgb="FF666666"/>
      </top>
    </border>
    <border>
      <right style="medium">
        <color rgb="FF666666"/>
      </right>
      <top style="medium">
        <color rgb="FF666666"/>
      </top>
    </border>
    <border>
      <left style="medium">
        <color rgb="FF666666"/>
      </left>
    </border>
    <border>
      <right style="medium">
        <color rgb="FF666666"/>
      </right>
    </border>
    <border>
      <left style="medium">
        <color rgb="FF666666"/>
      </left>
      <bottom style="thin">
        <color rgb="FF000000"/>
      </bottom>
    </border>
    <border>
      <right style="medium">
        <color rgb="FF666666"/>
      </right>
      <bottom style="thin">
        <color rgb="FF000000"/>
      </bottom>
    </border>
    <border>
      <left style="medium">
        <color rgb="FF666666"/>
      </left>
      <bottom style="medium">
        <color rgb="FF666666"/>
      </bottom>
    </border>
    <border>
      <bottom style="medium">
        <color rgb="FF666666"/>
      </bottom>
    </border>
    <border>
      <right style="medium">
        <color rgb="FF666666"/>
      </right>
      <bottom style="medium">
        <color rgb="FF666666"/>
      </bottom>
    </border>
    <border>
      <left style="medium">
        <color rgb="FF666666"/>
      </left>
      <top style="thin">
        <color rgb="FF000000"/>
      </top>
    </border>
    <border>
      <top style="thin">
        <color rgb="FF000000"/>
      </top>
    </border>
    <border>
      <left style="medium">
        <color rgb="FFFF0000"/>
      </left>
      <top style="medium">
        <color rgb="FFFF0000"/>
      </top>
    </border>
    <border>
      <right style="medium">
        <color rgb="FFFF0000"/>
      </right>
      <top style="medium">
        <color rgb="FFFF0000"/>
      </top>
    </border>
    <border>
      <right style="medium">
        <color rgb="FF666666"/>
      </right>
      <top style="thin">
        <color rgb="FF000000"/>
      </top>
    </border>
    <border>
      <left style="medium">
        <color rgb="FFFF0000"/>
      </left>
    </border>
    <border>
      <right style="medium">
        <color rgb="FFFF0000"/>
      </right>
    </border>
    <border>
      <left style="medium">
        <color rgb="FFFF0000"/>
      </left>
      <bottom style="thin">
        <color rgb="FF000000"/>
      </bottom>
    </border>
    <border>
      <right style="medium">
        <color rgb="FFFF0000"/>
      </right>
      <bottom style="thin">
        <color rgb="FF000000"/>
      </bottom>
    </border>
    <border>
      <left style="medium">
        <color rgb="FF666666"/>
      </left>
      <top style="hair">
        <color rgb="FFFF0000"/>
      </top>
    </border>
    <border>
      <top style="hair">
        <color rgb="FFFF0000"/>
      </top>
    </border>
    <border>
      <left style="medium">
        <color rgb="FFFF0000"/>
      </left>
      <top style="hair">
        <color rgb="FFFF0000"/>
      </top>
    </border>
    <border>
      <right style="medium">
        <color rgb="FFFF0000"/>
      </right>
      <top style="hair">
        <color rgb="FFFF0000"/>
      </top>
    </border>
    <border>
      <right style="medium">
        <color rgb="FF666666"/>
      </right>
      <top style="hair">
        <color rgb="FFFF0000"/>
      </top>
    </border>
    <border>
      <left style="medium">
        <color rgb="FF666666"/>
      </left>
      <bottom style="hair">
        <color rgb="FFFF0000"/>
      </bottom>
    </border>
    <border>
      <bottom style="hair">
        <color rgb="FFFF0000"/>
      </bottom>
    </border>
    <border>
      <left style="medium">
        <color rgb="FFFF0000"/>
      </left>
      <bottom style="hair">
        <color rgb="FFFF0000"/>
      </bottom>
    </border>
    <border>
      <right style="medium">
        <color rgb="FFFF0000"/>
      </right>
      <bottom style="hair">
        <color rgb="FFFF0000"/>
      </bottom>
    </border>
    <border>
      <right style="medium">
        <color rgb="FF666666"/>
      </right>
      <bottom style="hair">
        <color rgb="FFFF0000"/>
      </bottom>
    </border>
    <border>
      <left style="medium">
        <color rgb="FFFF0000"/>
      </left>
      <bottom style="medium">
        <color rgb="FFFF0000"/>
      </bottom>
    </border>
    <border>
      <right style="medium">
        <color rgb="FFFF0000"/>
      </right>
      <bottom style="medium">
        <color rgb="FFFF0000"/>
      </bottom>
    </border>
    <border>
      <left style="medium">
        <color rgb="FF666666"/>
      </left>
      <bottom style="medium">
        <color rgb="FFFF0000"/>
      </bottom>
    </border>
    <border>
      <bottom style="medium">
        <color rgb="FFFF0000"/>
      </bottom>
    </border>
    <border>
      <right style="medium">
        <color rgb="FF666666"/>
      </right>
      <bottom style="medium">
        <color rgb="FFFF0000"/>
      </bottom>
    </border>
    <border>
      <left style="hair">
        <color rgb="FF999999"/>
      </left>
      <right style="thin">
        <color rgb="FF000000"/>
      </right>
      <top style="thin">
        <color rgb="FF000000"/>
      </top>
      <bottom style="thin">
        <color rgb="FF000000"/>
      </bottom>
    </border>
    <border>
      <left style="thin">
        <color rgb="FF000000"/>
      </left>
      <right style="hair">
        <color rgb="FF999999"/>
      </right>
      <top style="thin">
        <color rgb="FF000000"/>
      </top>
      <bottom style="thin">
        <color rgb="FF000000"/>
      </bottom>
    </border>
    <border>
      <left style="thin">
        <color rgb="FF000000"/>
      </left>
      <bottom style="hair">
        <color rgb="FF999999"/>
      </bottom>
    </border>
    <border>
      <left style="hair">
        <color rgb="FF999999"/>
      </left>
      <right style="thin">
        <color rgb="FF000000"/>
      </right>
      <bottom style="hair">
        <color rgb="FF999999"/>
      </bottom>
    </border>
    <border>
      <left style="thin">
        <color rgb="FF666666"/>
      </left>
      <top style="hair">
        <color rgb="FF999999"/>
      </top>
      <bottom style="hair">
        <color rgb="FF999999"/>
      </bottom>
    </border>
    <border>
      <left style="thin">
        <color rgb="FF666666"/>
      </left>
      <right style="thin">
        <color rgb="FF666666"/>
      </right>
      <top style="hair">
        <color rgb="FF999999"/>
      </top>
      <bottom style="hair">
        <color rgb="FF999999"/>
      </bottom>
    </border>
    <border>
      <left style="thin">
        <color rgb="FF000000"/>
      </left>
      <right style="hair">
        <color rgb="FF999999"/>
      </right>
      <bottom style="hair">
        <color rgb="FF999999"/>
      </bottom>
    </border>
    <border>
      <bottom style="thin">
        <color rgb="FF666666"/>
      </bottom>
    </border>
    <border>
      <left style="medium">
        <color rgb="FF434343"/>
      </left>
      <top style="medium">
        <color rgb="FF434343"/>
      </top>
      <bottom style="medium">
        <color rgb="FF666666"/>
      </bottom>
    </border>
    <border>
      <left style="thin">
        <color rgb="FF000000"/>
      </left>
      <top style="medium">
        <color rgb="FF434343"/>
      </top>
      <bottom style="medium">
        <color rgb="FF666666"/>
      </bottom>
    </border>
    <border>
      <right style="thin">
        <color rgb="FF434343"/>
      </right>
      <top style="medium">
        <color rgb="FF434343"/>
      </top>
      <bottom style="medium">
        <color rgb="FF666666"/>
      </bottom>
    </border>
    <border>
      <top style="medium">
        <color rgb="FF434343"/>
      </top>
      <bottom style="medium">
        <color rgb="FF666666"/>
      </bottom>
    </border>
    <border>
      <left style="thin">
        <color rgb="FF434343"/>
      </left>
      <top style="medium">
        <color rgb="FF434343"/>
      </top>
      <bottom style="medium">
        <color rgb="FF666666"/>
      </bottom>
    </border>
    <border>
      <left style="thin">
        <color rgb="FF434343"/>
      </left>
      <right style="thin">
        <color rgb="FF434343"/>
      </right>
      <top style="medium">
        <color rgb="FF434343"/>
      </top>
      <bottom style="medium">
        <color rgb="FF666666"/>
      </bottom>
    </border>
    <border>
      <left style="thin">
        <color rgb="FF434343"/>
      </left>
      <right style="medium">
        <color rgb="FF434343"/>
      </right>
      <top style="medium">
        <color rgb="FF434343"/>
      </top>
      <bottom style="medium">
        <color rgb="FF666666"/>
      </bottom>
    </border>
    <border>
      <left style="medium">
        <color rgb="FF434343"/>
      </left>
      <bottom style="hair">
        <color rgb="FFB7B7B7"/>
      </bottom>
    </border>
    <border>
      <left style="thin">
        <color rgb="FF000000"/>
      </left>
      <bottom style="hair">
        <color rgb="FFB7B7B7"/>
      </bottom>
    </border>
    <border>
      <right style="thin">
        <color rgb="FF434343"/>
      </right>
      <bottom style="hair">
        <color rgb="FFB7B7B7"/>
      </bottom>
    </border>
    <border>
      <bottom style="hair">
        <color rgb="FFB7B7B7"/>
      </bottom>
    </border>
    <border>
      <left style="thin">
        <color rgb="FF000000"/>
      </left>
      <right style="thin">
        <color rgb="FF434343"/>
      </right>
      <bottom style="hair">
        <color rgb="FFB7B7B7"/>
      </bottom>
    </border>
    <border>
      <left style="thin">
        <color rgb="FF434343"/>
      </left>
      <right style="medium">
        <color rgb="FF434343"/>
      </right>
      <bottom style="hair">
        <color rgb="FFB7B7B7"/>
      </bottom>
    </border>
    <border>
      <left style="medium">
        <color rgb="FF434343"/>
      </left>
      <top style="hair">
        <color rgb="FFB7B7B7"/>
      </top>
      <bottom style="hair">
        <color rgb="FFB7B7B7"/>
      </bottom>
    </border>
    <border>
      <left style="thin">
        <color rgb="FF000000"/>
      </left>
      <top style="hair">
        <color rgb="FFB7B7B7"/>
      </top>
      <bottom style="hair">
        <color rgb="FFB7B7B7"/>
      </bottom>
    </border>
    <border>
      <left style="thin">
        <color rgb="FF000000"/>
      </left>
      <right style="thin">
        <color rgb="FF434343"/>
      </right>
      <top style="hair">
        <color rgb="FFB7B7B7"/>
      </top>
      <bottom style="hair">
        <color rgb="FFB7B7B7"/>
      </bottom>
    </border>
    <border>
      <left style="medium">
        <color rgb="FF434343"/>
      </left>
      <top style="hair">
        <color rgb="FFB7B7B7"/>
      </top>
    </border>
    <border>
      <left style="thin">
        <color rgb="FF000000"/>
      </left>
      <top style="hair">
        <color rgb="FFB7B7B7"/>
      </top>
    </border>
    <border>
      <left style="thin">
        <color rgb="FF000000"/>
      </left>
      <right style="thin">
        <color rgb="FF434343"/>
      </right>
      <top style="hair">
        <color rgb="FFB7B7B7"/>
      </top>
    </border>
    <border>
      <left style="medium">
        <color rgb="FF434343"/>
      </left>
      <top style="hair">
        <color rgb="FFB7B7B7"/>
      </top>
      <bottom style="medium">
        <color rgb="FF434343"/>
      </bottom>
    </border>
    <border>
      <left style="thin">
        <color rgb="FF000000"/>
      </left>
      <top style="hair">
        <color rgb="FFB7B7B7"/>
      </top>
      <bottom style="medium">
        <color rgb="FF434343"/>
      </bottom>
    </border>
    <border>
      <left style="thin">
        <color rgb="FF000000"/>
      </left>
      <right style="thin">
        <color rgb="FF434343"/>
      </right>
      <top style="hair">
        <color rgb="FFB7B7B7"/>
      </top>
      <bottom style="medium">
        <color rgb="FF434343"/>
      </bottom>
    </border>
    <border>
      <left style="medium">
        <color rgb="FF434343"/>
      </left>
      <bottom style="medium">
        <color rgb="FF434343"/>
      </bottom>
    </border>
    <border>
      <left style="thin">
        <color rgb="FF000000"/>
      </left>
      <bottom style="medium">
        <color rgb="FF434343"/>
      </bottom>
    </border>
    <border>
      <right style="thin">
        <color rgb="FF434343"/>
      </right>
      <bottom style="medium">
        <color rgb="FF434343"/>
      </bottom>
    </border>
    <border>
      <bottom style="medium">
        <color rgb="FF434343"/>
      </bottom>
    </border>
    <border>
      <left style="thin">
        <color rgb="FF434343"/>
      </left>
      <bottom style="medium">
        <color rgb="FF434343"/>
      </bottom>
    </border>
    <border>
      <left style="thin">
        <color rgb="FF434343"/>
      </left>
      <right style="thin">
        <color rgb="FF434343"/>
      </right>
      <bottom style="medium">
        <color rgb="FF434343"/>
      </bottom>
    </border>
    <border>
      <left style="thin">
        <color rgb="FF434343"/>
      </left>
      <right style="medium">
        <color rgb="FF434343"/>
      </right>
      <bottom style="medium">
        <color rgb="FF434343"/>
      </bottom>
    </border>
    <border>
      <right style="thin">
        <color rgb="FF434343"/>
      </right>
      <top style="hair">
        <color rgb="FFB7B7B7"/>
      </top>
      <bottom style="hair">
        <color rgb="FFB7B7B7"/>
      </bottom>
    </border>
    <border>
      <top style="hair">
        <color rgb="FFB7B7B7"/>
      </top>
      <bottom style="hair">
        <color rgb="FFB7B7B7"/>
      </bottom>
    </border>
    <border>
      <left style="thin">
        <color rgb="FF434343"/>
      </left>
      <right style="medium">
        <color rgb="FF434343"/>
      </right>
      <top style="hair">
        <color rgb="FFB7B7B7"/>
      </top>
      <bottom style="hair">
        <color rgb="FFB7B7B7"/>
      </bottom>
    </border>
    <border>
      <right style="thin">
        <color rgb="FF434343"/>
      </right>
      <top style="hair">
        <color rgb="FFB7B7B7"/>
      </top>
    </border>
    <border>
      <top style="hair">
        <color rgb="FFB7B7B7"/>
      </top>
    </border>
    <border>
      <left style="thin">
        <color rgb="FF434343"/>
      </left>
      <right style="medium">
        <color rgb="FF434343"/>
      </right>
      <top style="hair">
        <color rgb="FFB7B7B7"/>
      </top>
    </border>
    <border>
      <right style="thin">
        <color rgb="FF434343"/>
      </right>
      <top style="hair">
        <color rgb="FFB7B7B7"/>
      </top>
      <bottom style="medium">
        <color rgb="FF434343"/>
      </bottom>
    </border>
    <border>
      <top style="hair">
        <color rgb="FFB7B7B7"/>
      </top>
      <bottom style="medium">
        <color rgb="FF434343"/>
      </bottom>
    </border>
    <border>
      <left style="thin">
        <color rgb="FF434343"/>
      </left>
      <right style="medium">
        <color rgb="FF434343"/>
      </right>
      <top style="hair">
        <color rgb="FFB7B7B7"/>
      </top>
      <bottom style="medium">
        <color rgb="FF434343"/>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000000"/>
      </left>
      <right style="thin">
        <color rgb="FF000000"/>
      </right>
      <top style="thin">
        <color rgb="FF000000"/>
      </top>
    </border>
    <border>
      <left style="thin">
        <color rgb="FFB7B7B7"/>
      </left>
      <right style="thin">
        <color rgb="FFB7B7B7"/>
      </right>
      <top style="thin">
        <color rgb="FFB7B7B7"/>
      </top>
      <bottom style="thin">
        <color rgb="FFB7B7B7"/>
      </bottom>
    </border>
    <border>
      <right style="dotted">
        <color rgb="FF000000"/>
      </right>
      <top style="thin">
        <color rgb="FF000000"/>
      </top>
      <bottom style="thin">
        <color rgb="FF000000"/>
      </bottom>
    </border>
    <border>
      <left style="dotted">
        <color rgb="FF000000"/>
      </left>
      <right style="dotted">
        <color rgb="FF000000"/>
      </right>
      <top style="thin">
        <color rgb="FF000000"/>
      </top>
      <bottom style="thin">
        <color rgb="FF000000"/>
      </bottom>
    </border>
    <border>
      <left style="dotted">
        <color rgb="FF000000"/>
      </left>
      <top style="thin">
        <color rgb="FF000000"/>
      </top>
      <bottom style="thin">
        <color rgb="FF000000"/>
      </bottom>
    </border>
    <border>
      <left style="thin">
        <color rgb="FF000000"/>
      </left>
      <right style="thin">
        <color rgb="FF000000"/>
      </right>
      <bottom style="dotted">
        <color rgb="FF000000"/>
      </bottom>
    </border>
    <border>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bottom style="dotted">
        <color rgb="FF000000"/>
      </bottom>
    </border>
    <border>
      <left style="dotted">
        <color rgb="FF000000"/>
      </left>
      <right style="thin">
        <color rgb="FF000000"/>
      </right>
      <bottom style="dotted">
        <color rgb="FF000000"/>
      </bottom>
    </border>
    <border>
      <left style="thin">
        <color rgb="FF000000"/>
      </left>
      <right style="thin">
        <color rgb="FF000000"/>
      </right>
      <top style="dotted">
        <color rgb="FF000000"/>
      </top>
      <bottom style="dotted">
        <color rgb="FF000000"/>
      </bottom>
    </border>
    <border>
      <left style="dotted">
        <color rgb="FF000000"/>
      </left>
      <top style="dotted">
        <color rgb="FF000000"/>
      </top>
      <bottom style="dotted">
        <color rgb="FF000000"/>
      </bottom>
    </border>
    <border>
      <left style="dotted">
        <color rgb="FF000000"/>
      </left>
      <right style="thin">
        <color rgb="FF000000"/>
      </right>
      <top style="dotted">
        <color rgb="FF000000"/>
      </top>
      <bottom style="dotted">
        <color rgb="FF000000"/>
      </bottom>
    </border>
    <border>
      <right style="dotted">
        <color rgb="FF000000"/>
      </right>
      <top style="dotted">
        <color rgb="FF000000"/>
      </top>
      <bottom style="dotted">
        <color rgb="FF000000"/>
      </bottom>
    </border>
    <border>
      <right style="dotted">
        <color rgb="FF000000"/>
      </right>
      <top style="dotted">
        <color rgb="FF000000"/>
      </top>
    </border>
    <border>
      <left style="thin">
        <color rgb="FF000000"/>
      </left>
      <right style="thin">
        <color rgb="FF000000"/>
      </right>
      <top style="dotted">
        <color rgb="FF000000"/>
      </top>
    </border>
    <border>
      <left style="dotted">
        <color rgb="FF000000"/>
      </left>
      <right style="dotted">
        <color rgb="FF000000"/>
      </right>
      <top style="dotted">
        <color rgb="FF000000"/>
      </top>
    </border>
    <border>
      <left style="dotted">
        <color rgb="FF000000"/>
      </left>
      <top style="dotted">
        <color rgb="FF000000"/>
      </top>
    </border>
    <border>
      <left style="dotted">
        <color rgb="FF000000"/>
      </left>
      <right style="thin">
        <color rgb="FF000000"/>
      </right>
      <top style="dotted">
        <color rgb="FF000000"/>
      </top>
    </border>
    <border>
      <left style="thin">
        <color rgb="FF000000"/>
      </left>
      <right style="thin">
        <color rgb="FF000000"/>
      </right>
      <top style="dotted">
        <color rgb="FF000000"/>
      </top>
      <bottom style="thin">
        <color rgb="FF000000"/>
      </bottom>
    </border>
    <border>
      <left style="thin">
        <color rgb="FF000000"/>
      </left>
      <bottom style="thin">
        <color rgb="FF000000"/>
      </bottom>
    </border>
    <border>
      <right style="hair">
        <color rgb="FF000000"/>
      </right>
    </border>
    <border>
      <right style="hair">
        <color rgb="FF000000"/>
      </right>
      <top style="thin">
        <color rgb="FF999999"/>
      </top>
      <bottom style="hair">
        <color rgb="FF000000"/>
      </bottom>
    </border>
    <border>
      <left style="thin">
        <color rgb="FF999999"/>
      </left>
      <right style="thin">
        <color rgb="FF999999"/>
      </right>
      <top style="hair">
        <color rgb="FF999999"/>
      </top>
      <bottom style="hair">
        <color rgb="FF999999"/>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33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2" numFmtId="0" xfId="0" applyAlignment="1" applyFont="1">
      <alignment readingOrder="0"/>
    </xf>
    <xf borderId="0" fillId="0" fontId="1" numFmtId="0" xfId="0" applyAlignment="1" applyFont="1">
      <alignment horizontal="center"/>
    </xf>
    <xf borderId="1" fillId="0" fontId="2" numFmtId="0" xfId="0" applyAlignment="1" applyBorder="1" applyFont="1">
      <alignment readingOrder="0"/>
    </xf>
    <xf borderId="2" fillId="0" fontId="2" numFmtId="0" xfId="0" applyAlignment="1" applyBorder="1" applyFont="1">
      <alignment readingOrder="0"/>
    </xf>
    <xf borderId="2" fillId="0" fontId="1" numFmtId="0" xfId="0" applyAlignment="1" applyBorder="1" applyFont="1">
      <alignment readingOrder="0"/>
    </xf>
    <xf borderId="2" fillId="0" fontId="1" numFmtId="164" xfId="0" applyAlignment="1" applyBorder="1" applyFont="1" applyNumberFormat="1">
      <alignment readingOrder="0"/>
    </xf>
    <xf borderId="3" fillId="0" fontId="1" numFmtId="0" xfId="0" applyBorder="1" applyFont="1"/>
    <xf borderId="4" fillId="0" fontId="1" numFmtId="0" xfId="0" applyAlignment="1" applyBorder="1" applyFont="1">
      <alignment readingOrder="0"/>
    </xf>
    <xf borderId="5" fillId="0" fontId="1" numFmtId="0" xfId="0" applyAlignment="1" applyBorder="1" applyFont="1">
      <alignment readingOrder="0"/>
    </xf>
    <xf borderId="0" fillId="0" fontId="1" numFmtId="0" xfId="0" applyAlignment="1" applyFont="1">
      <alignment horizontal="center" readingOrder="0"/>
    </xf>
    <xf borderId="6" fillId="0" fontId="1" numFmtId="0" xfId="0" applyAlignment="1" applyBorder="1" applyFont="1">
      <alignment readingOrder="0"/>
    </xf>
    <xf borderId="7" fillId="0" fontId="1" numFmtId="0" xfId="0" applyAlignment="1" applyBorder="1" applyFont="1">
      <alignment readingOrder="0"/>
    </xf>
    <xf borderId="7" fillId="0" fontId="1" numFmtId="164" xfId="0" applyAlignment="1" applyBorder="1" applyFont="1" applyNumberFormat="1">
      <alignment readingOrder="0"/>
    </xf>
    <xf borderId="7" fillId="0" fontId="2" numFmtId="0" xfId="0" applyAlignment="1" applyBorder="1" applyFont="1">
      <alignment readingOrder="0"/>
    </xf>
    <xf borderId="8" fillId="0" fontId="1" numFmtId="0" xfId="0" applyBorder="1" applyFont="1"/>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readingOrder="0"/>
    </xf>
    <xf borderId="0" fillId="5" fontId="1" numFmtId="0" xfId="0" applyAlignment="1" applyFill="1" applyFont="1">
      <alignment horizontal="center" readingOrder="0"/>
    </xf>
    <xf borderId="9" fillId="0" fontId="1" numFmtId="0" xfId="0" applyAlignment="1" applyBorder="1" applyFont="1">
      <alignment readingOrder="0"/>
    </xf>
    <xf borderId="10" fillId="0" fontId="2" numFmtId="0" xfId="0" applyAlignment="1" applyBorder="1" applyFont="1">
      <alignment readingOrder="0"/>
    </xf>
    <xf borderId="9" fillId="0" fontId="2" numFmtId="0" xfId="0" applyAlignment="1" applyBorder="1" applyFont="1">
      <alignment readingOrder="0"/>
    </xf>
    <xf borderId="9" fillId="0" fontId="2" numFmtId="164" xfId="0" applyAlignment="1" applyBorder="1" applyFont="1" applyNumberFormat="1">
      <alignment readingOrder="0"/>
    </xf>
    <xf borderId="10" fillId="6" fontId="2" numFmtId="0" xfId="0" applyAlignment="1" applyBorder="1" applyFill="1" applyFont="1">
      <alignment readingOrder="0"/>
    </xf>
    <xf borderId="10" fillId="0" fontId="2" numFmtId="0" xfId="0" applyAlignment="1" applyBorder="1" applyFont="1">
      <alignment horizontal="center" readingOrder="0" vertical="center"/>
    </xf>
    <xf borderId="11" fillId="0" fontId="2" numFmtId="0" xfId="0" applyAlignment="1" applyBorder="1" applyFont="1">
      <alignment horizontal="center" readingOrder="0" vertical="center"/>
    </xf>
    <xf borderId="12" fillId="0" fontId="2" numFmtId="0" xfId="0" applyAlignment="1" applyBorder="1" applyFont="1">
      <alignment horizontal="center" readingOrder="0" vertical="center"/>
    </xf>
    <xf borderId="12" fillId="0" fontId="2" numFmtId="0" xfId="0" applyAlignment="1" applyBorder="1" applyFont="1">
      <alignment horizontal="center" readingOrder="0"/>
    </xf>
    <xf borderId="13" fillId="0" fontId="2" numFmtId="0" xfId="0" applyAlignment="1" applyBorder="1" applyFont="1">
      <alignment horizontal="center" readingOrder="0"/>
    </xf>
    <xf borderId="9" fillId="7" fontId="2" numFmtId="0" xfId="0" applyAlignment="1" applyBorder="1" applyFill="1" applyFont="1">
      <alignment readingOrder="0"/>
    </xf>
    <xf borderId="11" fillId="7" fontId="2" numFmtId="0" xfId="0" applyAlignment="1" applyBorder="1" applyFont="1">
      <alignment readingOrder="0"/>
    </xf>
    <xf borderId="14" fillId="8" fontId="2" numFmtId="0" xfId="0" applyAlignment="1" applyBorder="1" applyFill="1" applyFont="1">
      <alignment readingOrder="0"/>
    </xf>
    <xf borderId="14" fillId="0" fontId="2" numFmtId="0" xfId="0" applyAlignment="1" applyBorder="1" applyFont="1">
      <alignment readingOrder="0"/>
    </xf>
    <xf borderId="12" fillId="8" fontId="2" numFmtId="0" xfId="0" applyAlignment="1" applyBorder="1" applyFont="1">
      <alignment readingOrder="0"/>
    </xf>
    <xf borderId="12" fillId="7" fontId="2" numFmtId="0" xfId="0" applyAlignment="1" applyBorder="1" applyFont="1">
      <alignment readingOrder="0"/>
    </xf>
    <xf borderId="12" fillId="0" fontId="2" numFmtId="0" xfId="0" applyAlignment="1" applyBorder="1" applyFont="1">
      <alignment readingOrder="0"/>
    </xf>
    <xf borderId="15" fillId="0" fontId="1" numFmtId="0" xfId="0" applyAlignment="1" applyBorder="1" applyFont="1">
      <alignment readingOrder="0"/>
    </xf>
    <xf borderId="16" fillId="0" fontId="2" numFmtId="0" xfId="0" applyAlignment="1" applyBorder="1" applyFont="1">
      <alignment readingOrder="0"/>
    </xf>
    <xf borderId="15" fillId="0" fontId="3" numFmtId="0" xfId="0" applyAlignment="1" applyBorder="1" applyFont="1">
      <alignment readingOrder="0"/>
    </xf>
    <xf borderId="15" fillId="0" fontId="4" numFmtId="0" xfId="0" applyAlignment="1" applyBorder="1" applyFont="1">
      <alignment readingOrder="0" shrinkToFit="0" wrapText="0"/>
    </xf>
    <xf borderId="16" fillId="0" fontId="1" numFmtId="0" xfId="0" applyAlignment="1" applyBorder="1" applyFont="1">
      <alignment readingOrder="0"/>
    </xf>
    <xf borderId="15" fillId="4" fontId="1" numFmtId="0" xfId="0" applyAlignment="1" applyBorder="1" applyFont="1">
      <alignment readingOrder="0"/>
    </xf>
    <xf borderId="16" fillId="0" fontId="1" numFmtId="165" xfId="0" applyAlignment="1" applyBorder="1" applyFont="1" applyNumberFormat="1">
      <alignment readingOrder="0"/>
    </xf>
    <xf borderId="15" fillId="0" fontId="1" numFmtId="165" xfId="0" applyAlignment="1" applyBorder="1" applyFont="1" applyNumberFormat="1">
      <alignment readingOrder="0"/>
    </xf>
    <xf borderId="15" fillId="0" fontId="1" numFmtId="164" xfId="0" applyAlignment="1" applyBorder="1" applyFont="1" applyNumberFormat="1">
      <alignment readingOrder="0"/>
    </xf>
    <xf borderId="15" fillId="9" fontId="2" numFmtId="0" xfId="0" applyAlignment="1" applyBorder="1" applyFill="1" applyFont="1">
      <alignment readingOrder="0"/>
    </xf>
    <xf borderId="16" fillId="6" fontId="2" numFmtId="0" xfId="0" applyAlignment="1" applyBorder="1" applyFont="1">
      <alignment readingOrder="0"/>
    </xf>
    <xf borderId="16" fillId="10" fontId="1" numFmtId="0" xfId="0" applyAlignment="1" applyBorder="1" applyFill="1" applyFont="1">
      <alignment horizontal="center" readingOrder="0" vertical="center"/>
    </xf>
    <xf borderId="17" fillId="10" fontId="1" numFmtId="0" xfId="0" applyAlignment="1" applyBorder="1" applyFont="1">
      <alignment horizontal="center" readingOrder="0" vertical="center"/>
    </xf>
    <xf borderId="18" fillId="10" fontId="1" numFmtId="0" xfId="0" applyAlignment="1" applyBorder="1" applyFont="1">
      <alignment horizontal="center" readingOrder="0" vertical="center"/>
    </xf>
    <xf borderId="19" fillId="0" fontId="1" numFmtId="0" xfId="0" applyAlignment="1" applyBorder="1" applyFont="1">
      <alignment horizontal="center" readingOrder="0" vertical="center"/>
    </xf>
    <xf borderId="19" fillId="0" fontId="1" numFmtId="164" xfId="0" applyAlignment="1" applyBorder="1" applyFont="1" applyNumberFormat="1">
      <alignment horizontal="center" vertical="center"/>
    </xf>
    <xf borderId="19" fillId="0" fontId="1" numFmtId="164" xfId="0" applyAlignment="1" applyBorder="1" applyFont="1" applyNumberFormat="1">
      <alignment horizontal="center"/>
    </xf>
    <xf borderId="20" fillId="0" fontId="1" numFmtId="164" xfId="0" applyAlignment="1" applyBorder="1" applyFont="1" applyNumberFormat="1">
      <alignment horizontal="center"/>
    </xf>
    <xf borderId="15" fillId="11" fontId="1" numFmtId="0" xfId="0" applyBorder="1" applyFill="1" applyFont="1"/>
    <xf borderId="18" fillId="11" fontId="2" numFmtId="0" xfId="0" applyBorder="1" applyFont="1"/>
    <xf borderId="21" fillId="8" fontId="1" numFmtId="0" xfId="0" applyBorder="1" applyFont="1"/>
    <xf borderId="21" fillId="0" fontId="1" numFmtId="0" xfId="0" applyAlignment="1" applyBorder="1" applyFont="1">
      <alignment readingOrder="0"/>
    </xf>
    <xf borderId="19" fillId="8" fontId="1" numFmtId="0" xfId="0" applyAlignment="1" applyBorder="1" applyFont="1">
      <alignment readingOrder="0"/>
    </xf>
    <xf borderId="19" fillId="0" fontId="1" numFmtId="0" xfId="0" applyBorder="1" applyFont="1"/>
    <xf borderId="19" fillId="0" fontId="1" numFmtId="164" xfId="0" applyBorder="1" applyFont="1" applyNumberFormat="1"/>
    <xf borderId="22" fillId="0" fontId="1" numFmtId="0" xfId="0" applyAlignment="1" applyBorder="1" applyFont="1">
      <alignment readingOrder="0"/>
    </xf>
    <xf borderId="17" fillId="12" fontId="5" numFmtId="0" xfId="0" applyAlignment="1" applyBorder="1" applyFill="1" applyFont="1">
      <alignment readingOrder="0"/>
    </xf>
    <xf borderId="22" fillId="12" fontId="6" numFmtId="0" xfId="0" applyAlignment="1" applyBorder="1" applyFont="1">
      <alignment readingOrder="0"/>
    </xf>
    <xf borderId="22" fillId="0" fontId="7" numFmtId="0" xfId="0" applyAlignment="1" applyBorder="1" applyFont="1">
      <alignment readingOrder="0" shrinkToFit="0" wrapText="0"/>
    </xf>
    <xf borderId="17" fillId="0" fontId="1" numFmtId="0" xfId="0" applyAlignment="1" applyBorder="1" applyFont="1">
      <alignment readingOrder="0"/>
    </xf>
    <xf borderId="22" fillId="4" fontId="1" numFmtId="0" xfId="0" applyAlignment="1" applyBorder="1" applyFont="1">
      <alignment readingOrder="0"/>
    </xf>
    <xf borderId="17" fillId="0" fontId="1" numFmtId="165" xfId="0" applyAlignment="1" applyBorder="1" applyFont="1" applyNumberFormat="1">
      <alignment readingOrder="0"/>
    </xf>
    <xf borderId="22" fillId="0" fontId="1" numFmtId="165" xfId="0" applyAlignment="1" applyBorder="1" applyFont="1" applyNumberFormat="1">
      <alignment readingOrder="0"/>
    </xf>
    <xf borderId="15" fillId="9" fontId="1" numFmtId="164" xfId="0" applyAlignment="1" applyBorder="1" applyFont="1" applyNumberFormat="1">
      <alignment readingOrder="0"/>
    </xf>
    <xf borderId="17" fillId="6" fontId="2" numFmtId="0" xfId="0" applyAlignment="1" applyBorder="1" applyFont="1">
      <alignment readingOrder="0"/>
    </xf>
    <xf borderId="23" fillId="13" fontId="1" numFmtId="0" xfId="0" applyAlignment="1" applyBorder="1" applyFill="1" applyFont="1">
      <alignment horizontal="center" readingOrder="0" vertical="center"/>
    </xf>
    <xf borderId="21" fillId="11" fontId="1" numFmtId="0" xfId="0" applyBorder="1" applyFont="1"/>
    <xf borderId="18" fillId="11" fontId="1" numFmtId="0" xfId="0" applyBorder="1" applyFont="1"/>
    <xf borderId="24" fillId="8" fontId="1" numFmtId="0" xfId="0" applyBorder="1" applyFont="1"/>
    <xf borderId="24" fillId="0" fontId="1" numFmtId="0" xfId="0" applyAlignment="1" applyBorder="1" applyFont="1">
      <alignment readingOrder="0"/>
    </xf>
    <xf borderId="21" fillId="8" fontId="1" numFmtId="0" xfId="0" applyAlignment="1" applyBorder="1" applyFont="1">
      <alignment readingOrder="0"/>
    </xf>
    <xf borderId="23" fillId="0" fontId="8" numFmtId="0" xfId="0" applyAlignment="1" applyBorder="1" applyFont="1">
      <alignment readingOrder="0"/>
    </xf>
    <xf borderId="17" fillId="0" fontId="2" numFmtId="0" xfId="0" applyAlignment="1" applyBorder="1" applyFont="1">
      <alignment readingOrder="0"/>
    </xf>
    <xf borderId="22" fillId="0" fontId="9" numFmtId="0" xfId="0" applyAlignment="1" applyBorder="1" applyFont="1">
      <alignment readingOrder="0"/>
    </xf>
    <xf borderId="25" fillId="13" fontId="1" numFmtId="0" xfId="0" applyAlignment="1" applyBorder="1" applyFont="1">
      <alignment horizontal="center" readingOrder="0"/>
    </xf>
    <xf borderId="25" fillId="5" fontId="1" numFmtId="0" xfId="0" applyAlignment="1" applyBorder="1" applyFont="1">
      <alignment horizontal="center" readingOrder="0"/>
    </xf>
    <xf borderId="24" fillId="5" fontId="1" numFmtId="0" xfId="0" applyAlignment="1" applyBorder="1" applyFont="1">
      <alignment readingOrder="0"/>
    </xf>
    <xf borderId="23" fillId="8" fontId="1" numFmtId="0" xfId="0" applyBorder="1" applyFont="1"/>
    <xf borderId="23" fillId="0" fontId="1" numFmtId="0" xfId="0" applyAlignment="1" applyBorder="1" applyFont="1">
      <alignment readingOrder="0"/>
    </xf>
    <xf borderId="22" fillId="0" fontId="2" numFmtId="0" xfId="0" applyAlignment="1" applyBorder="1" applyFont="1">
      <alignment readingOrder="0"/>
    </xf>
    <xf borderId="22" fillId="0" fontId="10" numFmtId="0" xfId="0" applyAlignment="1" applyBorder="1" applyFont="1">
      <alignment readingOrder="0"/>
    </xf>
    <xf borderId="22" fillId="0" fontId="1" numFmtId="166" xfId="0" applyAlignment="1" applyBorder="1" applyFont="1" applyNumberFormat="1">
      <alignment readingOrder="0"/>
    </xf>
    <xf borderId="22" fillId="0" fontId="1" numFmtId="165" xfId="0" applyAlignment="1" applyBorder="1" applyFont="1" applyNumberFormat="1">
      <alignment horizontal="center" readingOrder="0"/>
    </xf>
    <xf borderId="26" fillId="10" fontId="1" numFmtId="0" xfId="0" applyAlignment="1" applyBorder="1" applyFont="1">
      <alignment horizontal="center" readingOrder="0" vertical="center"/>
    </xf>
    <xf borderId="23" fillId="10" fontId="1" numFmtId="0" xfId="0" applyAlignment="1" applyBorder="1" applyFont="1">
      <alignment horizontal="center" readingOrder="0" vertical="center"/>
    </xf>
    <xf borderId="23" fillId="10" fontId="1" numFmtId="0" xfId="0" applyAlignment="1" applyBorder="1" applyFont="1">
      <alignment horizontal="center" readingOrder="0"/>
    </xf>
    <xf borderId="25" fillId="0" fontId="1" numFmtId="0" xfId="0" applyAlignment="1" applyBorder="1" applyFont="1">
      <alignment horizontal="center" readingOrder="0"/>
    </xf>
    <xf borderId="22" fillId="0" fontId="1" numFmtId="0" xfId="0" applyBorder="1" applyFont="1"/>
    <xf borderId="26" fillId="0" fontId="1" numFmtId="0" xfId="0" applyBorder="1" applyFont="1"/>
    <xf borderId="24" fillId="0" fontId="1" numFmtId="0" xfId="0" applyBorder="1" applyFont="1"/>
    <xf borderId="23" fillId="0" fontId="1" numFmtId="0" xfId="0" applyBorder="1" applyFont="1"/>
    <xf borderId="22" fillId="0" fontId="11" numFmtId="0" xfId="0" applyAlignment="1" applyBorder="1" applyFont="1">
      <alignment readingOrder="0"/>
    </xf>
    <xf borderId="21" fillId="0" fontId="1" numFmtId="0" xfId="0" applyBorder="1" applyFont="1"/>
    <xf borderId="18" fillId="0" fontId="2" numFmtId="0" xfId="0" applyBorder="1" applyFont="1"/>
    <xf borderId="15" fillId="0" fontId="1" numFmtId="0" xfId="0" applyBorder="1" applyFont="1"/>
    <xf borderId="18" fillId="0" fontId="1" numFmtId="0" xfId="0" applyBorder="1" applyFont="1"/>
    <xf borderId="22" fillId="0" fontId="2" numFmtId="0" xfId="0" applyBorder="1" applyFont="1"/>
    <xf borderId="22" fillId="0" fontId="12" numFmtId="0" xfId="0" applyAlignment="1" applyBorder="1" applyFont="1">
      <alignment readingOrder="0"/>
    </xf>
    <xf borderId="26" fillId="8" fontId="1" numFmtId="0" xfId="0" applyAlignment="1" applyBorder="1" applyFont="1">
      <alignment readingOrder="0"/>
    </xf>
    <xf borderId="26" fillId="5" fontId="1" numFmtId="0" xfId="0" applyAlignment="1" applyBorder="1" applyFont="1">
      <alignment readingOrder="0"/>
    </xf>
    <xf borderId="26" fillId="0" fontId="1" numFmtId="0" xfId="0" applyAlignment="1" applyBorder="1" applyFont="1">
      <alignment readingOrder="0"/>
    </xf>
    <xf borderId="16" fillId="10" fontId="13" numFmtId="0" xfId="0" applyAlignment="1" applyBorder="1" applyFont="1">
      <alignment horizontal="center" readingOrder="0" vertical="center"/>
    </xf>
    <xf borderId="17" fillId="10" fontId="13" numFmtId="0" xfId="0" applyAlignment="1" applyBorder="1" applyFont="1">
      <alignment horizontal="center" readingOrder="0" vertical="center"/>
    </xf>
    <xf borderId="17" fillId="10" fontId="14" numFmtId="0" xfId="0" applyAlignment="1" applyBorder="1" applyFont="1">
      <alignment horizontal="center" readingOrder="0" vertical="center"/>
    </xf>
    <xf borderId="23" fillId="13" fontId="14" numFmtId="0" xfId="0" applyAlignment="1" applyBorder="1" applyFont="1">
      <alignment horizontal="center" readingOrder="0" vertical="center"/>
    </xf>
    <xf borderId="23" fillId="13" fontId="13" numFmtId="0" xfId="0" applyAlignment="1" applyBorder="1" applyFont="1">
      <alignment horizontal="center" readingOrder="0" vertical="center"/>
    </xf>
    <xf borderId="16" fillId="10" fontId="2" numFmtId="0" xfId="0" applyAlignment="1" applyBorder="1" applyFont="1">
      <alignment horizontal="center" readingOrder="0" vertical="center"/>
    </xf>
    <xf borderId="17" fillId="10" fontId="2" numFmtId="0" xfId="0" applyAlignment="1" applyBorder="1" applyFont="1">
      <alignment horizontal="center" readingOrder="0" vertical="center"/>
    </xf>
    <xf borderId="23" fillId="13" fontId="2" numFmtId="0" xfId="0" applyAlignment="1" applyBorder="1" applyFont="1">
      <alignment horizontal="center" readingOrder="0" vertical="center"/>
    </xf>
    <xf borderId="0" fillId="0" fontId="15" numFmtId="0" xfId="0" applyAlignment="1" applyFont="1">
      <alignment readingOrder="0"/>
    </xf>
    <xf borderId="17" fillId="10" fontId="8" numFmtId="0" xfId="0" applyAlignment="1" applyBorder="1" applyFont="1">
      <alignment horizontal="center" readingOrder="0" vertical="center"/>
    </xf>
    <xf borderId="23" fillId="13" fontId="8" numFmtId="0" xfId="0" applyAlignment="1" applyBorder="1" applyFont="1">
      <alignment horizontal="center" readingOrder="0" vertical="center"/>
    </xf>
    <xf borderId="27" fillId="0" fontId="1" numFmtId="0" xfId="0" applyAlignment="1" applyBorder="1" applyFont="1">
      <alignment readingOrder="0"/>
    </xf>
    <xf borderId="28" fillId="0" fontId="2" numFmtId="0" xfId="0" applyAlignment="1" applyBorder="1" applyFont="1">
      <alignment readingOrder="0"/>
    </xf>
    <xf borderId="27" fillId="0" fontId="2" numFmtId="0" xfId="0" applyBorder="1" applyFont="1"/>
    <xf borderId="28" fillId="0" fontId="1" numFmtId="0" xfId="0" applyAlignment="1" applyBorder="1" applyFont="1">
      <alignment readingOrder="0"/>
    </xf>
    <xf borderId="28" fillId="0" fontId="1" numFmtId="165" xfId="0" applyAlignment="1" applyBorder="1" applyFont="1" applyNumberFormat="1">
      <alignment readingOrder="0"/>
    </xf>
    <xf borderId="27" fillId="0" fontId="1" numFmtId="166" xfId="0" applyAlignment="1" applyBorder="1" applyFont="1" applyNumberFormat="1">
      <alignment readingOrder="0"/>
    </xf>
    <xf borderId="0" fillId="9" fontId="1" numFmtId="164" xfId="0" applyAlignment="1" applyFont="1" applyNumberFormat="1">
      <alignment readingOrder="0"/>
    </xf>
    <xf borderId="28" fillId="6" fontId="2" numFmtId="0" xfId="0" applyAlignment="1" applyBorder="1" applyFont="1">
      <alignment readingOrder="0"/>
    </xf>
    <xf borderId="29" fillId="10" fontId="1" numFmtId="0" xfId="0" applyAlignment="1" applyBorder="1" applyFont="1">
      <alignment horizontal="center" readingOrder="0" vertical="center"/>
    </xf>
    <xf borderId="30" fillId="10" fontId="1" numFmtId="0" xfId="0" applyAlignment="1" applyBorder="1" applyFont="1">
      <alignment horizontal="center" readingOrder="0" vertical="center"/>
    </xf>
    <xf borderId="30" fillId="10" fontId="8" numFmtId="0" xfId="0" applyAlignment="1" applyBorder="1" applyFont="1">
      <alignment horizontal="center" readingOrder="0" vertical="center"/>
    </xf>
    <xf borderId="31" fillId="13" fontId="8" numFmtId="0" xfId="0" applyAlignment="1" applyBorder="1" applyFont="1">
      <alignment horizontal="center" readingOrder="0" vertical="center"/>
    </xf>
    <xf borderId="31" fillId="13" fontId="1" numFmtId="0" xfId="0" applyAlignment="1" applyBorder="1" applyFont="1">
      <alignment horizontal="center" readingOrder="0" vertical="center"/>
    </xf>
    <xf borderId="32" fillId="0" fontId="1" numFmtId="0" xfId="0" applyBorder="1" applyFont="1"/>
    <xf borderId="33" fillId="0" fontId="1" numFmtId="0" xfId="0" applyBorder="1" applyFont="1"/>
    <xf borderId="34" fillId="0" fontId="1" numFmtId="0" xfId="0" applyAlignment="1" applyBorder="1" applyFont="1">
      <alignment readingOrder="0"/>
    </xf>
    <xf borderId="35" fillId="0" fontId="2" numFmtId="0" xfId="0" applyAlignment="1" applyBorder="1" applyFont="1">
      <alignment readingOrder="0"/>
    </xf>
    <xf borderId="34" fillId="0" fontId="2" numFmtId="0" xfId="0" applyBorder="1" applyFont="1"/>
    <xf borderId="35" fillId="0" fontId="1" numFmtId="0" xfId="0" applyAlignment="1" applyBorder="1" applyFont="1">
      <alignment readingOrder="0"/>
    </xf>
    <xf borderId="35" fillId="0" fontId="1" numFmtId="165" xfId="0" applyAlignment="1" applyBorder="1" applyFont="1" applyNumberFormat="1">
      <alignment readingOrder="0"/>
    </xf>
    <xf borderId="34" fillId="0" fontId="1" numFmtId="166" xfId="0" applyAlignment="1" applyBorder="1" applyFont="1" applyNumberFormat="1">
      <alignment readingOrder="0"/>
    </xf>
    <xf borderId="34" fillId="0" fontId="1" numFmtId="164" xfId="0" applyAlignment="1" applyBorder="1" applyFont="1" applyNumberFormat="1">
      <alignment readingOrder="0"/>
    </xf>
    <xf borderId="35" fillId="6" fontId="2" numFmtId="0" xfId="0" applyAlignment="1" applyBorder="1" applyFont="1">
      <alignment readingOrder="0"/>
    </xf>
    <xf borderId="19" fillId="13" fontId="1" numFmtId="0" xfId="0" applyAlignment="1" applyBorder="1" applyFont="1">
      <alignment horizontal="center" readingOrder="0" vertical="center"/>
    </xf>
    <xf borderId="19" fillId="13" fontId="16" numFmtId="0" xfId="0" applyAlignment="1" applyBorder="1" applyFont="1">
      <alignment horizontal="center"/>
    </xf>
    <xf borderId="19" fillId="13" fontId="16" numFmtId="0" xfId="0" applyAlignment="1" applyBorder="1" applyFont="1">
      <alignment horizontal="center" readingOrder="0"/>
    </xf>
    <xf borderId="24" fillId="8" fontId="1" numFmtId="0" xfId="0" applyAlignment="1" applyBorder="1" applyFont="1">
      <alignment readingOrder="0"/>
    </xf>
    <xf borderId="23" fillId="8" fontId="1" numFmtId="0" xfId="0" applyAlignment="1" applyBorder="1" applyFont="1">
      <alignment readingOrder="0"/>
    </xf>
    <xf borderId="23" fillId="5" fontId="1" numFmtId="0" xfId="0" applyAlignment="1" applyBorder="1" applyFont="1">
      <alignment horizontal="center" readingOrder="0" vertical="center"/>
    </xf>
    <xf borderId="17" fillId="14" fontId="2" numFmtId="0" xfId="0" applyAlignment="1" applyBorder="1" applyFill="1" applyFont="1">
      <alignment readingOrder="0"/>
    </xf>
    <xf borderId="22" fillId="14" fontId="2" numFmtId="0" xfId="0" applyBorder="1" applyFont="1"/>
    <xf borderId="22" fillId="14" fontId="1" numFmtId="0" xfId="0" applyAlignment="1" applyBorder="1" applyFont="1">
      <alignment readingOrder="0"/>
    </xf>
    <xf borderId="17" fillId="14" fontId="1" numFmtId="0" xfId="0" applyAlignment="1" applyBorder="1" applyFont="1">
      <alignment readingOrder="0"/>
    </xf>
    <xf borderId="0" fillId="0" fontId="17" numFmtId="165" xfId="0" applyAlignment="1" applyFont="1" applyNumberFormat="1">
      <alignment readingOrder="0"/>
    </xf>
    <xf borderId="22" fillId="14" fontId="1" numFmtId="0" xfId="0" applyBorder="1" applyFont="1"/>
    <xf borderId="17" fillId="6" fontId="2" numFmtId="0" xfId="0" applyBorder="1" applyFont="1"/>
    <xf borderId="17" fillId="0" fontId="1" numFmtId="0" xfId="0" applyAlignment="1" applyBorder="1" applyFont="1">
      <alignment horizontal="left" readingOrder="0" vertical="center"/>
    </xf>
    <xf borderId="26" fillId="0" fontId="1" numFmtId="164" xfId="0" applyAlignment="1" applyBorder="1" applyFont="1" applyNumberFormat="1">
      <alignment horizontal="center" vertical="center"/>
    </xf>
    <xf borderId="23" fillId="0" fontId="1" numFmtId="164" xfId="0" applyAlignment="1" applyBorder="1" applyFont="1" applyNumberFormat="1">
      <alignment horizontal="center" vertical="center"/>
    </xf>
    <xf borderId="23" fillId="0" fontId="1" numFmtId="164" xfId="0" applyAlignment="1" applyBorder="1" applyFont="1" applyNumberFormat="1">
      <alignment horizontal="center"/>
    </xf>
    <xf borderId="25" fillId="0" fontId="1" numFmtId="164" xfId="0" applyAlignment="1" applyBorder="1" applyFont="1" applyNumberFormat="1">
      <alignment horizontal="center"/>
    </xf>
    <xf borderId="17" fillId="0" fontId="1" numFmtId="164" xfId="0" applyAlignment="1" applyBorder="1" applyFont="1" applyNumberFormat="1">
      <alignment horizontal="center" vertical="center"/>
    </xf>
    <xf borderId="22" fillId="0" fontId="1" numFmtId="167" xfId="0" applyAlignment="1" applyBorder="1" applyFont="1" applyNumberFormat="1">
      <alignment readingOrder="0"/>
    </xf>
    <xf borderId="0" fillId="0" fontId="1" numFmtId="164" xfId="0" applyFont="1" applyNumberFormat="1"/>
    <xf borderId="0" fillId="0" fontId="1" numFmtId="0" xfId="0" applyAlignment="1" applyFont="1">
      <alignment readingOrder="0"/>
    </xf>
    <xf borderId="0" fillId="0" fontId="1" numFmtId="0" xfId="0" applyFont="1"/>
    <xf borderId="0" fillId="6" fontId="17" numFmtId="0" xfId="0" applyAlignment="1" applyFont="1">
      <alignment readingOrder="0"/>
    </xf>
    <xf borderId="0" fillId="0" fontId="18" numFmtId="0" xfId="0" applyAlignment="1" applyFont="1">
      <alignment shrinkToFit="0" wrapText="0"/>
    </xf>
    <xf borderId="0" fillId="0" fontId="18" numFmtId="0" xfId="0" applyAlignment="1" applyFont="1">
      <alignment readingOrder="0"/>
    </xf>
    <xf borderId="0" fillId="0" fontId="1" numFmtId="164" xfId="0" applyAlignment="1" applyFont="1" applyNumberFormat="1">
      <alignment readingOrder="0"/>
    </xf>
    <xf borderId="0" fillId="0" fontId="2" numFmtId="164" xfId="0" applyAlignment="1" applyFont="1" applyNumberFormat="1">
      <alignment readingOrder="0"/>
    </xf>
    <xf borderId="0" fillId="0" fontId="1" numFmtId="164" xfId="0" applyFont="1" applyNumberFormat="1"/>
    <xf borderId="0" fillId="0" fontId="1" numFmtId="164" xfId="0" applyAlignment="1" applyFont="1" applyNumberFormat="1">
      <alignment horizontal="center"/>
    </xf>
    <xf borderId="0" fillId="0" fontId="1" numFmtId="3" xfId="0" applyFont="1" applyNumberFormat="1"/>
    <xf borderId="0" fillId="0" fontId="2" numFmtId="0" xfId="0" applyAlignment="1" applyFont="1">
      <alignment readingOrder="0"/>
    </xf>
    <xf borderId="0" fillId="15" fontId="2" numFmtId="0" xfId="0" applyAlignment="1" applyFill="1" applyFont="1">
      <alignment readingOrder="0"/>
    </xf>
    <xf borderId="1" fillId="0" fontId="2" numFmtId="0" xfId="0" applyAlignment="1" applyBorder="1" applyFont="1">
      <alignment readingOrder="0"/>
    </xf>
    <xf borderId="2" fillId="0" fontId="19" numFmtId="0" xfId="0" applyAlignment="1" applyBorder="1" applyFont="1">
      <alignment readingOrder="0" shrinkToFit="0" wrapText="0"/>
    </xf>
    <xf borderId="2" fillId="0" fontId="18" numFmtId="0" xfId="0" applyAlignment="1" applyBorder="1" applyFont="1">
      <alignment readingOrder="0"/>
    </xf>
    <xf borderId="2" fillId="0" fontId="1" numFmtId="0" xfId="0" applyAlignment="1" applyBorder="1" applyFont="1">
      <alignment readingOrder="0"/>
    </xf>
    <xf borderId="2" fillId="0" fontId="1" numFmtId="164" xfId="0" applyAlignment="1" applyBorder="1" applyFont="1" applyNumberFormat="1">
      <alignment readingOrder="0"/>
    </xf>
    <xf borderId="2" fillId="0" fontId="2" numFmtId="164" xfId="0" applyAlignment="1" applyBorder="1" applyFont="1" applyNumberFormat="1">
      <alignment readingOrder="0"/>
    </xf>
    <xf borderId="3" fillId="0" fontId="1" numFmtId="164" xfId="0" applyBorder="1" applyFont="1" applyNumberFormat="1"/>
    <xf borderId="0" fillId="15" fontId="1" numFmtId="0" xfId="0" applyAlignment="1" applyFont="1">
      <alignment readingOrder="0"/>
    </xf>
    <xf borderId="4" fillId="0" fontId="1" numFmtId="0" xfId="0" applyAlignment="1" applyBorder="1" applyFont="1">
      <alignment readingOrder="0"/>
    </xf>
    <xf borderId="0" fillId="0" fontId="18" numFmtId="0" xfId="0" applyAlignment="1" applyFont="1">
      <alignment readingOrder="0" shrinkToFit="0" wrapText="0"/>
    </xf>
    <xf borderId="5" fillId="0" fontId="1" numFmtId="164" xfId="0" applyAlignment="1" applyBorder="1" applyFont="1" applyNumberFormat="1">
      <alignment readingOrder="0"/>
    </xf>
    <xf borderId="6" fillId="0" fontId="1" numFmtId="0" xfId="0" applyAlignment="1" applyBorder="1" applyFont="1">
      <alignment readingOrder="0"/>
    </xf>
    <xf borderId="7" fillId="0" fontId="18" numFmtId="0" xfId="0" applyAlignment="1" applyBorder="1" applyFont="1">
      <alignment readingOrder="0" shrinkToFit="0" wrapText="0"/>
    </xf>
    <xf borderId="7" fillId="0" fontId="18" numFmtId="0" xfId="0" applyAlignment="1" applyBorder="1" applyFont="1">
      <alignment readingOrder="0"/>
    </xf>
    <xf borderId="7" fillId="0" fontId="1" numFmtId="0" xfId="0" applyAlignment="1" applyBorder="1" applyFont="1">
      <alignment readingOrder="0"/>
    </xf>
    <xf borderId="7" fillId="0" fontId="1" numFmtId="164" xfId="0" applyAlignment="1" applyBorder="1" applyFont="1" applyNumberFormat="1">
      <alignment readingOrder="0"/>
    </xf>
    <xf borderId="7" fillId="0" fontId="2" numFmtId="164" xfId="0" applyAlignment="1" applyBorder="1" applyFont="1" applyNumberFormat="1">
      <alignment readingOrder="0"/>
    </xf>
    <xf borderId="8" fillId="0" fontId="1" numFmtId="164" xfId="0" applyBorder="1" applyFont="1" applyNumberFormat="1"/>
    <xf borderId="0" fillId="0" fontId="17" numFmtId="0" xfId="0" applyAlignment="1" applyFont="1">
      <alignment horizontal="right" readingOrder="0"/>
    </xf>
    <xf borderId="0" fillId="15" fontId="1" numFmtId="0" xfId="0" applyFont="1"/>
    <xf borderId="0" fillId="0" fontId="1" numFmtId="164" xfId="0" applyAlignment="1" applyFont="1" applyNumberFormat="1">
      <alignment horizontal="center" readingOrder="0"/>
    </xf>
    <xf borderId="0" fillId="0" fontId="1" numFmtId="0" xfId="0" applyAlignment="1" applyFont="1">
      <alignment horizontal="right" readingOrder="0"/>
    </xf>
    <xf borderId="0" fillId="0" fontId="1" numFmtId="168" xfId="0" applyFont="1" applyNumberFormat="1"/>
    <xf borderId="0" fillId="11" fontId="19" numFmtId="0" xfId="0" applyAlignment="1" applyFont="1">
      <alignment readingOrder="0" shrinkToFit="0" wrapText="0"/>
    </xf>
    <xf borderId="0" fillId="11" fontId="20" numFmtId="0" xfId="0" applyAlignment="1" applyFont="1">
      <alignment readingOrder="0" shrinkToFit="0" wrapText="0"/>
    </xf>
    <xf borderId="0" fillId="2" fontId="1" numFmtId="164" xfId="0" applyAlignment="1" applyFont="1" applyNumberFormat="1">
      <alignment horizontal="center" readingOrder="0"/>
    </xf>
    <xf borderId="0" fillId="3" fontId="1" numFmtId="164" xfId="0" applyAlignment="1" applyFont="1" applyNumberFormat="1">
      <alignment horizontal="center" readingOrder="0"/>
    </xf>
    <xf borderId="0" fillId="0" fontId="17" numFmtId="0" xfId="0" applyAlignment="1" applyFont="1">
      <alignment readingOrder="0"/>
    </xf>
    <xf borderId="0" fillId="0" fontId="1" numFmtId="1" xfId="0" applyFont="1" applyNumberFormat="1"/>
    <xf borderId="0" fillId="4" fontId="18" numFmtId="0" xfId="0" applyAlignment="1" applyFont="1">
      <alignment readingOrder="0"/>
    </xf>
    <xf borderId="0" fillId="0" fontId="19" numFmtId="0" xfId="0" applyAlignment="1" applyFont="1">
      <alignment readingOrder="0" shrinkToFit="0" wrapText="0"/>
    </xf>
    <xf borderId="0" fillId="0" fontId="19" numFmtId="0" xfId="0" applyAlignment="1" applyFont="1">
      <alignment readingOrder="0"/>
    </xf>
    <xf borderId="0" fillId="0" fontId="2" numFmtId="0" xfId="0" applyAlignment="1" applyFont="1">
      <alignment horizontal="center" readingOrder="0" vertical="center"/>
    </xf>
    <xf borderId="0" fillId="0" fontId="2" numFmtId="0" xfId="0" applyAlignment="1" applyFont="1">
      <alignment horizontal="center" readingOrder="0"/>
    </xf>
    <xf borderId="0" fillId="0" fontId="2" numFmtId="3" xfId="0" applyAlignment="1" applyFont="1" applyNumberFormat="1">
      <alignment readingOrder="0"/>
    </xf>
    <xf borderId="15" fillId="16" fontId="1" numFmtId="0" xfId="0" applyAlignment="1" applyBorder="1" applyFill="1" applyFont="1">
      <alignment readingOrder="0"/>
    </xf>
    <xf borderId="36" fillId="16" fontId="21" numFmtId="0" xfId="0" applyAlignment="1" applyBorder="1" applyFont="1">
      <alignment readingOrder="0"/>
    </xf>
    <xf borderId="36" fillId="16" fontId="2" numFmtId="0" xfId="0" applyAlignment="1" applyBorder="1" applyFont="1">
      <alignment readingOrder="0"/>
    </xf>
    <xf borderId="15" fillId="16" fontId="2" numFmtId="0" xfId="0" applyAlignment="1" applyBorder="1" applyFont="1">
      <alignment readingOrder="0"/>
    </xf>
    <xf borderId="15" fillId="16" fontId="19" numFmtId="0" xfId="0" applyAlignment="1" applyBorder="1" applyFont="1">
      <alignment readingOrder="0"/>
    </xf>
    <xf borderId="15" fillId="16" fontId="22" numFmtId="0" xfId="0" applyAlignment="1" applyBorder="1" applyFont="1">
      <alignment readingOrder="0" shrinkToFit="0" wrapText="0"/>
    </xf>
    <xf borderId="16" fillId="16" fontId="18" numFmtId="0" xfId="0" applyAlignment="1" applyBorder="1" applyFont="1">
      <alignment readingOrder="0"/>
    </xf>
    <xf borderId="15" fillId="16" fontId="18" numFmtId="0" xfId="0" applyAlignment="1" applyBorder="1" applyFont="1">
      <alignment readingOrder="0"/>
    </xf>
    <xf borderId="16" fillId="16" fontId="18" numFmtId="165" xfId="0" applyAlignment="1" applyBorder="1" applyFont="1" applyNumberFormat="1">
      <alignment readingOrder="0"/>
    </xf>
    <xf borderId="15" fillId="16" fontId="18" numFmtId="165" xfId="0" applyAlignment="1" applyBorder="1" applyFont="1" applyNumberFormat="1">
      <alignment readingOrder="0"/>
    </xf>
    <xf borderId="15" fillId="16" fontId="1" numFmtId="164" xfId="0" applyAlignment="1" applyBorder="1" applyFont="1" applyNumberFormat="1">
      <alignment readingOrder="0"/>
    </xf>
    <xf borderId="16" fillId="16" fontId="2" numFmtId="0" xfId="0" applyAlignment="1" applyBorder="1" applyFont="1">
      <alignment readingOrder="0"/>
    </xf>
    <xf borderId="16" fillId="16" fontId="1" numFmtId="164" xfId="0" applyAlignment="1" applyBorder="1" applyFont="1" applyNumberFormat="1">
      <alignment horizontal="center" readingOrder="0" vertical="center"/>
    </xf>
    <xf borderId="18" fillId="16" fontId="1" numFmtId="164" xfId="0" applyAlignment="1" applyBorder="1" applyFont="1" applyNumberFormat="1">
      <alignment horizontal="center" readingOrder="0" vertical="center"/>
    </xf>
    <xf borderId="19" fillId="16" fontId="17" numFmtId="164" xfId="0" applyAlignment="1" applyBorder="1" applyFont="1" applyNumberFormat="1">
      <alignment horizontal="center" readingOrder="0" vertical="center"/>
    </xf>
    <xf borderId="19" fillId="16" fontId="1" numFmtId="164" xfId="0" applyAlignment="1" applyBorder="1" applyFont="1" applyNumberFormat="1">
      <alignment horizontal="center" readingOrder="0" vertical="center"/>
    </xf>
    <xf borderId="19" fillId="16" fontId="1" numFmtId="164" xfId="0" applyAlignment="1" applyBorder="1" applyFont="1" applyNumberFormat="1">
      <alignment horizontal="center" vertical="center"/>
    </xf>
    <xf borderId="19" fillId="16" fontId="1" numFmtId="164" xfId="0" applyAlignment="1" applyBorder="1" applyFont="1" applyNumberFormat="1">
      <alignment horizontal="center"/>
    </xf>
    <xf borderId="20" fillId="16" fontId="1" numFmtId="164" xfId="0" applyAlignment="1" applyBorder="1" applyFont="1" applyNumberFormat="1">
      <alignment horizontal="center"/>
    </xf>
    <xf borderId="19" fillId="16" fontId="1" numFmtId="3" xfId="0" applyBorder="1" applyFont="1" applyNumberFormat="1"/>
    <xf borderId="22" fillId="0" fontId="1" numFmtId="0" xfId="0" applyAlignment="1" applyBorder="1" applyFont="1">
      <alignment readingOrder="0"/>
    </xf>
    <xf borderId="37" fillId="5" fontId="23" numFmtId="0" xfId="0" applyAlignment="1" applyBorder="1" applyFont="1">
      <alignment readingOrder="0"/>
    </xf>
    <xf borderId="37" fillId="5" fontId="5" numFmtId="0" xfId="0" applyAlignment="1" applyBorder="1" applyFont="1">
      <alignment readingOrder="0"/>
    </xf>
    <xf borderId="22" fillId="5" fontId="5" numFmtId="0" xfId="0" applyAlignment="1" applyBorder="1" applyFont="1">
      <alignment readingOrder="0"/>
    </xf>
    <xf borderId="15" fillId="5" fontId="2" numFmtId="0" xfId="0" applyAlignment="1" applyBorder="1" applyFont="1">
      <alignment readingOrder="0"/>
    </xf>
    <xf borderId="22" fillId="12" fontId="24" numFmtId="0" xfId="0" applyAlignment="1" applyBorder="1" applyFont="1">
      <alignment readingOrder="0"/>
    </xf>
    <xf borderId="22" fillId="0" fontId="25" numFmtId="0" xfId="0" applyAlignment="1" applyBorder="1" applyFont="1">
      <alignment readingOrder="0" shrinkToFit="0" wrapText="0"/>
    </xf>
    <xf borderId="17" fillId="0" fontId="18" numFmtId="0" xfId="0" applyAlignment="1" applyBorder="1" applyFont="1">
      <alignment readingOrder="0"/>
    </xf>
    <xf borderId="22" fillId="4" fontId="18" numFmtId="0" xfId="0" applyAlignment="1" applyBorder="1" applyFont="1">
      <alignment readingOrder="0"/>
    </xf>
    <xf borderId="22" fillId="0" fontId="18" numFmtId="0" xfId="0" applyAlignment="1" applyBorder="1" applyFont="1">
      <alignment readingOrder="0"/>
    </xf>
    <xf borderId="17" fillId="0" fontId="18" numFmtId="165" xfId="0" applyAlignment="1" applyBorder="1" applyFont="1" applyNumberFormat="1">
      <alignment readingOrder="0"/>
    </xf>
    <xf borderId="22" fillId="0" fontId="18" numFmtId="165" xfId="0" applyAlignment="1" applyBorder="1" applyFont="1" applyNumberFormat="1">
      <alignment readingOrder="0"/>
    </xf>
    <xf borderId="15" fillId="0" fontId="1" numFmtId="0" xfId="0" applyAlignment="1" applyBorder="1" applyFont="1">
      <alignment readingOrder="0"/>
    </xf>
    <xf borderId="15" fillId="0" fontId="1" numFmtId="164" xfId="0" applyAlignment="1" applyBorder="1" applyFont="1" applyNumberFormat="1">
      <alignment readingOrder="0"/>
    </xf>
    <xf borderId="15" fillId="9" fontId="1" numFmtId="164" xfId="0" applyAlignment="1" applyBorder="1" applyFont="1" applyNumberFormat="1">
      <alignment readingOrder="0"/>
    </xf>
    <xf borderId="17" fillId="6" fontId="2" numFmtId="0" xfId="0" applyAlignment="1" applyBorder="1" applyFont="1">
      <alignment readingOrder="0"/>
    </xf>
    <xf borderId="17" fillId="10" fontId="1" numFmtId="164" xfId="0" applyAlignment="1" applyBorder="1" applyFont="1" applyNumberFormat="1">
      <alignment horizontal="center" readingOrder="0" vertical="center"/>
    </xf>
    <xf borderId="26" fillId="10" fontId="1" numFmtId="164" xfId="0" applyAlignment="1" applyBorder="1" applyFont="1" applyNumberFormat="1">
      <alignment horizontal="center" readingOrder="0" vertical="center"/>
    </xf>
    <xf borderId="23" fillId="10" fontId="1" numFmtId="164" xfId="0" applyAlignment="1" applyBorder="1" applyFont="1" applyNumberFormat="1">
      <alignment horizontal="center" readingOrder="0" vertical="center"/>
    </xf>
    <xf borderId="23" fillId="10" fontId="1" numFmtId="164" xfId="0" applyAlignment="1" applyBorder="1" applyFont="1" applyNumberFormat="1">
      <alignment horizontal="center" readingOrder="0"/>
    </xf>
    <xf borderId="25" fillId="10" fontId="1" numFmtId="164" xfId="0" applyAlignment="1" applyBorder="1" applyFont="1" applyNumberFormat="1">
      <alignment horizontal="center" readingOrder="0"/>
    </xf>
    <xf borderId="37" fillId="0" fontId="23" numFmtId="0" xfId="0" applyAlignment="1" applyBorder="1" applyFont="1">
      <alignment readingOrder="0"/>
    </xf>
    <xf borderId="37" fillId="0" fontId="2" numFmtId="0" xfId="0" applyAlignment="1" applyBorder="1" applyFont="1">
      <alignment readingOrder="0"/>
    </xf>
    <xf borderId="22" fillId="15" fontId="2" numFmtId="0" xfId="0" applyAlignment="1" applyBorder="1" applyFont="1">
      <alignment readingOrder="0"/>
    </xf>
    <xf borderId="22" fillId="0" fontId="2" numFmtId="0" xfId="0" applyAlignment="1" applyBorder="1" applyFont="1">
      <alignment readingOrder="0"/>
    </xf>
    <xf borderId="15" fillId="0" fontId="2" numFmtId="0" xfId="0" applyAlignment="1" applyBorder="1" applyFont="1">
      <alignment readingOrder="0"/>
    </xf>
    <xf borderId="22" fillId="0" fontId="19" numFmtId="0" xfId="0" applyAlignment="1" applyBorder="1" applyFont="1">
      <alignment readingOrder="0"/>
    </xf>
    <xf borderId="22" fillId="0" fontId="22" numFmtId="0" xfId="0" applyAlignment="1" applyBorder="1" applyFont="1">
      <alignment readingOrder="0" shrinkToFit="0" wrapText="0"/>
    </xf>
    <xf borderId="22" fillId="0" fontId="1" numFmtId="164" xfId="0" applyAlignment="1" applyBorder="1" applyFont="1" applyNumberFormat="1">
      <alignment readingOrder="0"/>
    </xf>
    <xf borderId="37" fillId="0" fontId="2" numFmtId="0" xfId="0" applyAlignment="1" applyBorder="1" applyFont="1">
      <alignment readingOrder="0"/>
    </xf>
    <xf borderId="22" fillId="0" fontId="19" numFmtId="0" xfId="0" applyAlignment="1" applyBorder="1" applyFont="1">
      <alignment readingOrder="0"/>
    </xf>
    <xf borderId="22" fillId="0" fontId="22" numFmtId="0" xfId="0" applyAlignment="1" applyBorder="1" applyFont="1">
      <alignment readingOrder="0"/>
    </xf>
    <xf borderId="22" fillId="0" fontId="18" numFmtId="166" xfId="0" applyAlignment="1" applyBorder="1" applyFont="1" applyNumberFormat="1">
      <alignment readingOrder="0"/>
    </xf>
    <xf borderId="37" fillId="5" fontId="23" numFmtId="0" xfId="0" applyAlignment="1" applyBorder="1" applyFont="1">
      <alignment readingOrder="0"/>
    </xf>
    <xf borderId="37" fillId="5" fontId="2" numFmtId="0" xfId="0" applyAlignment="1" applyBorder="1" applyFont="1">
      <alignment readingOrder="0"/>
    </xf>
    <xf borderId="22" fillId="5" fontId="2" numFmtId="0" xfId="0" applyAlignment="1" applyBorder="1" applyFont="1">
      <alignment readingOrder="0"/>
    </xf>
    <xf borderId="22" fillId="17" fontId="19" numFmtId="0" xfId="0" applyAlignment="1" applyBorder="1" applyFill="1" applyFont="1">
      <alignment readingOrder="0"/>
    </xf>
    <xf borderId="22" fillId="0" fontId="18" numFmtId="165" xfId="0" applyAlignment="1" applyBorder="1" applyFont="1" applyNumberFormat="1">
      <alignment horizontal="center" readingOrder="0"/>
    </xf>
    <xf borderId="22" fillId="0" fontId="1" numFmtId="14" xfId="0" applyAlignment="1" applyBorder="1" applyFont="1" applyNumberFormat="1">
      <alignment readingOrder="0"/>
    </xf>
    <xf borderId="23" fillId="18" fontId="18" numFmtId="164" xfId="0" applyAlignment="1" applyBorder="1" applyFill="1" applyFont="1" applyNumberFormat="1">
      <alignment horizontal="center" readingOrder="0" vertical="center"/>
    </xf>
    <xf borderId="22" fillId="0" fontId="26" numFmtId="0" xfId="0" applyAlignment="1" applyBorder="1" applyFont="1">
      <alignment readingOrder="0"/>
    </xf>
    <xf borderId="22" fillId="0" fontId="22" numFmtId="0" xfId="0" applyAlignment="1" applyBorder="1" applyFont="1">
      <alignment readingOrder="0"/>
    </xf>
    <xf borderId="17" fillId="10" fontId="2" numFmtId="164" xfId="0" applyAlignment="1" applyBorder="1" applyFont="1" applyNumberFormat="1">
      <alignment horizontal="center" readingOrder="0" vertical="center"/>
    </xf>
    <xf borderId="26" fillId="10" fontId="2" numFmtId="164" xfId="0" applyAlignment="1" applyBorder="1" applyFont="1" applyNumberFormat="1">
      <alignment horizontal="center" readingOrder="0" vertical="center"/>
    </xf>
    <xf borderId="23" fillId="10" fontId="2" numFmtId="164" xfId="0" applyAlignment="1" applyBorder="1" applyFont="1" applyNumberFormat="1">
      <alignment horizontal="center" readingOrder="0" vertical="center"/>
    </xf>
    <xf borderId="0" fillId="10" fontId="17" numFmtId="164" xfId="0" applyAlignment="1" applyFont="1" applyNumberFormat="1">
      <alignment horizontal="center" readingOrder="0"/>
    </xf>
    <xf borderId="0" fillId="0" fontId="22" numFmtId="0" xfId="0" applyAlignment="1" applyFont="1">
      <alignment readingOrder="0"/>
    </xf>
    <xf borderId="15" fillId="0" fontId="14" numFmtId="0" xfId="0" applyAlignment="1" applyBorder="1" applyFont="1">
      <alignment readingOrder="0"/>
    </xf>
    <xf borderId="22" fillId="0" fontId="25" numFmtId="0" xfId="0" applyAlignment="1" applyBorder="1" applyFont="1">
      <alignment readingOrder="0"/>
    </xf>
    <xf borderId="22" fillId="0" fontId="19" numFmtId="0" xfId="0" applyAlignment="1" applyBorder="1" applyFont="1">
      <alignment readingOrder="0" shrinkToFit="0" wrapText="0"/>
    </xf>
    <xf borderId="22" fillId="0" fontId="27" numFmtId="0" xfId="0" applyAlignment="1" applyBorder="1" applyFont="1">
      <alignment readingOrder="0"/>
    </xf>
    <xf borderId="23" fillId="18" fontId="1" numFmtId="164" xfId="0" applyAlignment="1" applyBorder="1" applyFont="1" applyNumberFormat="1">
      <alignment horizontal="center" readingOrder="0" vertical="center"/>
    </xf>
    <xf borderId="37" fillId="0" fontId="23" numFmtId="0" xfId="0" applyAlignment="1" applyBorder="1" applyFont="1">
      <alignment readingOrder="0"/>
    </xf>
    <xf borderId="22" fillId="9" fontId="1" numFmtId="0" xfId="0" applyAlignment="1" applyBorder="1" applyFont="1">
      <alignment readingOrder="0"/>
    </xf>
    <xf borderId="22" fillId="5" fontId="26" numFmtId="0" xfId="0" applyAlignment="1" applyBorder="1" applyFont="1">
      <alignment readingOrder="0"/>
    </xf>
    <xf borderId="15" fillId="9" fontId="2" numFmtId="164" xfId="0" applyAlignment="1" applyBorder="1" applyFont="1" applyNumberFormat="1">
      <alignment readingOrder="0"/>
    </xf>
    <xf borderId="37" fillId="16" fontId="21" numFmtId="0" xfId="0" applyAlignment="1" applyBorder="1" applyFont="1">
      <alignment readingOrder="0"/>
    </xf>
    <xf borderId="37" fillId="16" fontId="2" numFmtId="0" xfId="0" applyAlignment="1" applyBorder="1" applyFont="1">
      <alignment readingOrder="0"/>
    </xf>
    <xf borderId="22" fillId="16" fontId="2" numFmtId="0" xfId="0" applyAlignment="1" applyBorder="1" applyFont="1">
      <alignment readingOrder="0"/>
    </xf>
    <xf borderId="22" fillId="16" fontId="18" numFmtId="0" xfId="0" applyAlignment="1" applyBorder="1" applyFont="1">
      <alignment readingOrder="0"/>
    </xf>
    <xf borderId="17" fillId="16" fontId="18" numFmtId="0" xfId="0" applyAlignment="1" applyBorder="1" applyFont="1">
      <alignment readingOrder="0"/>
    </xf>
    <xf borderId="17" fillId="16" fontId="18" numFmtId="165" xfId="0" applyAlignment="1" applyBorder="1" applyFont="1" applyNumberFormat="1">
      <alignment readingOrder="0"/>
    </xf>
    <xf borderId="22" fillId="16" fontId="1" numFmtId="14" xfId="0" applyAlignment="1" applyBorder="1" applyFont="1" applyNumberFormat="1">
      <alignment readingOrder="0"/>
    </xf>
    <xf borderId="15" fillId="5" fontId="1" numFmtId="164" xfId="0" applyAlignment="1" applyBorder="1" applyFont="1" applyNumberFormat="1">
      <alignment readingOrder="0"/>
    </xf>
    <xf borderId="17" fillId="16" fontId="2" numFmtId="0" xfId="0" applyAlignment="1" applyBorder="1" applyFont="1">
      <alignment readingOrder="0"/>
    </xf>
    <xf borderId="17" fillId="16" fontId="1" numFmtId="164" xfId="0" applyAlignment="1" applyBorder="1" applyFont="1" applyNumberFormat="1">
      <alignment horizontal="center" readingOrder="0" vertical="center"/>
    </xf>
    <xf borderId="26" fillId="16" fontId="1" numFmtId="164" xfId="0" applyAlignment="1" applyBorder="1" applyFont="1" applyNumberFormat="1">
      <alignment horizontal="center" readingOrder="0" vertical="center"/>
    </xf>
    <xf borderId="23" fillId="16" fontId="1" numFmtId="164" xfId="0" applyAlignment="1" applyBorder="1" applyFont="1" applyNumberFormat="1">
      <alignment horizontal="center" readingOrder="0" vertical="center"/>
    </xf>
    <xf borderId="23" fillId="16" fontId="1" numFmtId="164" xfId="0" applyAlignment="1" applyBorder="1" applyFont="1" applyNumberFormat="1">
      <alignment horizontal="center" vertical="center"/>
    </xf>
    <xf borderId="23" fillId="16" fontId="1" numFmtId="164" xfId="0" applyAlignment="1" applyBorder="1" applyFont="1" applyNumberFormat="1">
      <alignment horizontal="center"/>
    </xf>
    <xf borderId="25" fillId="16" fontId="1" numFmtId="164" xfId="0" applyAlignment="1" applyBorder="1" applyFont="1" applyNumberFormat="1">
      <alignment horizontal="center"/>
    </xf>
    <xf borderId="22" fillId="16" fontId="1" numFmtId="0" xfId="0" applyAlignment="1" applyBorder="1" applyFont="1">
      <alignment readingOrder="0"/>
    </xf>
    <xf borderId="22" fillId="16" fontId="1" numFmtId="164" xfId="0" applyAlignment="1" applyBorder="1" applyFont="1" applyNumberFormat="1">
      <alignment readingOrder="0"/>
    </xf>
    <xf borderId="17" fillId="16" fontId="28" numFmtId="0" xfId="0" applyAlignment="1" applyBorder="1" applyFont="1">
      <alignment readingOrder="0"/>
    </xf>
    <xf borderId="15" fillId="5" fontId="2" numFmtId="164" xfId="0" applyAlignment="1" applyBorder="1" applyFont="1" applyNumberFormat="1">
      <alignment readingOrder="0"/>
    </xf>
    <xf borderId="22" fillId="16" fontId="22" numFmtId="0" xfId="0" applyAlignment="1" applyBorder="1" applyFont="1">
      <alignment readingOrder="0"/>
    </xf>
    <xf borderId="22" fillId="16" fontId="1" numFmtId="167" xfId="0" applyAlignment="1" applyBorder="1" applyFont="1" applyNumberFormat="1">
      <alignment readingOrder="0"/>
    </xf>
    <xf borderId="38" fillId="16" fontId="1" numFmtId="164" xfId="0" applyAlignment="1" applyBorder="1" applyFont="1" applyNumberFormat="1">
      <alignment horizontal="center" vertical="center"/>
    </xf>
    <xf borderId="0" fillId="0" fontId="18" numFmtId="165" xfId="0" applyAlignment="1" applyFont="1" applyNumberFormat="1">
      <alignment readingOrder="0"/>
    </xf>
    <xf borderId="17" fillId="0" fontId="18" numFmtId="169" xfId="0" applyAlignment="1" applyBorder="1" applyFont="1" applyNumberFormat="1">
      <alignment readingOrder="0"/>
    </xf>
    <xf borderId="17" fillId="10" fontId="1" numFmtId="164" xfId="0" applyAlignment="1" applyBorder="1" applyFont="1" applyNumberFormat="1">
      <alignment horizontal="left" readingOrder="0" vertical="center"/>
    </xf>
    <xf borderId="25" fillId="10" fontId="1" numFmtId="164" xfId="0" applyAlignment="1" applyBorder="1" applyFont="1" applyNumberFormat="1">
      <alignment horizontal="center" readingOrder="0" vertical="center"/>
    </xf>
    <xf borderId="0" fillId="10" fontId="1" numFmtId="164" xfId="0" applyAlignment="1" applyFont="1" applyNumberFormat="1">
      <alignment horizontal="center" readingOrder="0" vertical="center"/>
    </xf>
    <xf borderId="24" fillId="10" fontId="1" numFmtId="164" xfId="0" applyAlignment="1" applyBorder="1" applyFont="1" applyNumberFormat="1">
      <alignment horizontal="center" readingOrder="0" vertical="center"/>
    </xf>
    <xf borderId="22" fillId="0" fontId="29" numFmtId="0" xfId="0" applyAlignment="1" applyBorder="1" applyFont="1">
      <alignment readingOrder="0"/>
    </xf>
    <xf borderId="17" fillId="0" fontId="1" numFmtId="0" xfId="0" applyAlignment="1" applyBorder="1" applyFont="1">
      <alignment readingOrder="0"/>
    </xf>
    <xf borderId="17" fillId="0" fontId="1" numFmtId="165" xfId="0" applyAlignment="1" applyBorder="1" applyFont="1" applyNumberFormat="1">
      <alignment readingOrder="0"/>
    </xf>
    <xf borderId="23" fillId="19" fontId="1" numFmtId="164" xfId="0" applyAlignment="1" applyBorder="1" applyFill="1" applyFont="1" applyNumberFormat="1">
      <alignment horizontal="center" readingOrder="0" vertical="center"/>
    </xf>
    <xf borderId="19" fillId="19" fontId="1" numFmtId="164" xfId="0" applyAlignment="1" applyBorder="1" applyFont="1" applyNumberFormat="1">
      <alignment horizontal="center" readingOrder="0" vertical="center"/>
    </xf>
    <xf borderId="23" fillId="19" fontId="1" numFmtId="164" xfId="0" applyAlignment="1" applyBorder="1" applyFont="1" applyNumberFormat="1">
      <alignment horizontal="center" readingOrder="0"/>
    </xf>
    <xf borderId="22" fillId="0" fontId="30" numFmtId="0" xfId="0" applyAlignment="1" applyBorder="1" applyFont="1">
      <alignment readingOrder="0"/>
    </xf>
    <xf borderId="22" fillId="0" fontId="22" numFmtId="0" xfId="0" applyAlignment="1" applyBorder="1" applyFont="1">
      <alignment readingOrder="0" shrinkToFit="0" wrapText="0"/>
    </xf>
    <xf borderId="23" fillId="20" fontId="1" numFmtId="164" xfId="0" applyAlignment="1" applyBorder="1" applyFill="1" applyFont="1" applyNumberFormat="1">
      <alignment horizontal="center" vertical="center"/>
    </xf>
    <xf borderId="23" fillId="20" fontId="1" numFmtId="164" xfId="0" applyAlignment="1" applyBorder="1" applyFont="1" applyNumberFormat="1">
      <alignment horizontal="center"/>
    </xf>
    <xf borderId="25" fillId="20" fontId="1" numFmtId="164" xfId="0" applyAlignment="1" applyBorder="1" applyFont="1" applyNumberFormat="1">
      <alignment horizontal="center"/>
    </xf>
    <xf borderId="22" fillId="16" fontId="22" numFmtId="0" xfId="0" applyAlignment="1" applyBorder="1" applyFont="1">
      <alignment readingOrder="0"/>
    </xf>
    <xf borderId="15" fillId="16" fontId="1" numFmtId="14" xfId="0" applyAlignment="1" applyBorder="1" applyFont="1" applyNumberFormat="1">
      <alignment readingOrder="0"/>
    </xf>
    <xf borderId="22" fillId="16" fontId="19" numFmtId="0" xfId="0" applyAlignment="1" applyBorder="1" applyFont="1">
      <alignment readingOrder="0"/>
    </xf>
    <xf borderId="39" fillId="16" fontId="1" numFmtId="164" xfId="0" applyAlignment="1" applyBorder="1" applyFont="1" applyNumberFormat="1">
      <alignment horizontal="center" readingOrder="0" vertical="center"/>
    </xf>
    <xf borderId="15" fillId="0" fontId="1" numFmtId="14" xfId="0" applyAlignment="1" applyBorder="1" applyFont="1" applyNumberFormat="1">
      <alignment readingOrder="0"/>
    </xf>
    <xf borderId="40" fillId="10" fontId="1" numFmtId="164" xfId="0" applyAlignment="1" applyBorder="1" applyFont="1" applyNumberFormat="1">
      <alignment horizontal="center" readingOrder="0" vertical="center"/>
    </xf>
    <xf borderId="23" fillId="0" fontId="1" numFmtId="164" xfId="0" applyAlignment="1" applyBorder="1" applyFont="1" applyNumberFormat="1">
      <alignment horizontal="center"/>
    </xf>
    <xf borderId="25" fillId="0" fontId="1" numFmtId="164" xfId="0" applyAlignment="1" applyBorder="1" applyFont="1" applyNumberFormat="1">
      <alignment horizontal="center"/>
    </xf>
    <xf borderId="37" fillId="0" fontId="26" numFmtId="0" xfId="0" applyAlignment="1" applyBorder="1" applyFont="1">
      <alignment readingOrder="0"/>
    </xf>
    <xf borderId="19" fillId="10" fontId="1" numFmtId="164" xfId="0" applyAlignment="1" applyBorder="1" applyFont="1" applyNumberFormat="1">
      <alignment horizontal="center" readingOrder="0" vertical="center"/>
    </xf>
    <xf borderId="0" fillId="0" fontId="25" numFmtId="0" xfId="0" applyAlignment="1" applyFont="1">
      <alignment readingOrder="0"/>
    </xf>
    <xf borderId="22" fillId="0" fontId="18" numFmtId="167" xfId="0" applyAlignment="1" applyBorder="1" applyFont="1" applyNumberFormat="1">
      <alignment readingOrder="0"/>
    </xf>
    <xf borderId="22" fillId="0" fontId="31" numFmtId="0" xfId="0" applyAlignment="1" applyBorder="1" applyFont="1">
      <alignment readingOrder="0"/>
    </xf>
    <xf borderId="38" fillId="10" fontId="1" numFmtId="164" xfId="0" applyAlignment="1" applyBorder="1" applyFont="1" applyNumberFormat="1">
      <alignment horizontal="center" readingOrder="0" vertical="center"/>
    </xf>
    <xf borderId="25" fillId="19" fontId="1" numFmtId="164" xfId="0" applyAlignment="1" applyBorder="1" applyFont="1" applyNumberFormat="1">
      <alignment horizontal="center" readingOrder="0"/>
    </xf>
    <xf borderId="22" fillId="16" fontId="32" numFmtId="0" xfId="0" applyAlignment="1" applyBorder="1" applyFont="1">
      <alignment readingOrder="0"/>
    </xf>
    <xf borderId="40" fillId="16" fontId="1" numFmtId="164" xfId="0" applyAlignment="1" applyBorder="1" applyFont="1" applyNumberFormat="1">
      <alignment horizontal="center" readingOrder="0" vertical="center"/>
    </xf>
    <xf borderId="41" fillId="10" fontId="1" numFmtId="164" xfId="0" applyAlignment="1" applyBorder="1" applyFont="1" applyNumberFormat="1">
      <alignment horizontal="center" readingOrder="0" vertical="center"/>
    </xf>
    <xf borderId="23" fillId="0" fontId="1" numFmtId="164" xfId="0" applyAlignment="1" applyBorder="1" applyFont="1" applyNumberFormat="1">
      <alignment horizontal="center" vertical="center"/>
    </xf>
    <xf borderId="25" fillId="20" fontId="1" numFmtId="164" xfId="0" applyAlignment="1" applyBorder="1" applyFont="1" applyNumberFormat="1">
      <alignment horizontal="center" readingOrder="0" vertical="center"/>
    </xf>
    <xf borderId="22" fillId="16" fontId="25" numFmtId="0" xfId="0" applyAlignment="1" applyBorder="1" applyFont="1">
      <alignment readingOrder="0"/>
    </xf>
    <xf borderId="22" fillId="16" fontId="18" numFmtId="166" xfId="0" applyAlignment="1" applyBorder="1" applyFont="1" applyNumberFormat="1">
      <alignment readingOrder="0"/>
    </xf>
    <xf borderId="23" fillId="9" fontId="1" numFmtId="164" xfId="0" applyAlignment="1" applyBorder="1" applyFont="1" applyNumberFormat="1">
      <alignment horizontal="center" readingOrder="0" vertical="center"/>
    </xf>
    <xf borderId="23" fillId="20" fontId="1" numFmtId="164" xfId="0" applyAlignment="1" applyBorder="1" applyFont="1" applyNumberFormat="1">
      <alignment horizontal="center" readingOrder="0" vertical="center"/>
    </xf>
    <xf borderId="27" fillId="5" fontId="2" numFmtId="0" xfId="0" applyAlignment="1" applyBorder="1" applyFont="1">
      <alignment readingOrder="0"/>
    </xf>
    <xf borderId="22" fillId="0" fontId="33" numFmtId="0" xfId="0" applyAlignment="1" applyBorder="1" applyFont="1">
      <alignment readingOrder="0"/>
    </xf>
    <xf borderId="34" fillId="0" fontId="2" numFmtId="0" xfId="0" applyAlignment="1" applyBorder="1" applyFont="1">
      <alignment readingOrder="0"/>
    </xf>
    <xf borderId="23" fillId="16" fontId="1" numFmtId="164" xfId="0" applyAlignment="1" applyBorder="1" applyFont="1" applyNumberFormat="1">
      <alignment horizontal="center" readingOrder="0"/>
    </xf>
    <xf borderId="22" fillId="0" fontId="1" numFmtId="169" xfId="0" applyAlignment="1" applyBorder="1" applyFont="1" applyNumberFormat="1">
      <alignment readingOrder="0"/>
    </xf>
    <xf borderId="25" fillId="18" fontId="1" numFmtId="164" xfId="0" applyAlignment="1" applyBorder="1" applyFont="1" applyNumberFormat="1">
      <alignment horizontal="center" readingOrder="0"/>
    </xf>
    <xf borderId="0" fillId="16" fontId="17" numFmtId="164" xfId="0" applyAlignment="1" applyFont="1" applyNumberFormat="1">
      <alignment horizontal="center" readingOrder="0"/>
    </xf>
    <xf borderId="42" fillId="5" fontId="2" numFmtId="0" xfId="0" applyAlignment="1" applyBorder="1" applyFont="1">
      <alignment readingOrder="0"/>
    </xf>
    <xf borderId="23" fillId="10" fontId="1" numFmtId="164" xfId="0" applyAlignment="1" applyBorder="1" applyFont="1" applyNumberFormat="1">
      <alignment horizontal="center" vertical="center"/>
    </xf>
    <xf borderId="22" fillId="0" fontId="19" numFmtId="0" xfId="0" applyAlignment="1" applyBorder="1" applyFont="1">
      <alignment readingOrder="0"/>
    </xf>
    <xf borderId="0" fillId="0" fontId="34" numFmtId="0" xfId="0" applyAlignment="1" applyFont="1">
      <alignment readingOrder="0"/>
    </xf>
    <xf borderId="37" fillId="5" fontId="35" numFmtId="0" xfId="0" applyAlignment="1" applyBorder="1" applyFont="1">
      <alignment readingOrder="0"/>
    </xf>
    <xf borderId="22" fillId="5" fontId="14" numFmtId="0" xfId="0" applyAlignment="1" applyBorder="1" applyFont="1">
      <alignment readingOrder="0"/>
    </xf>
    <xf borderId="22" fillId="0" fontId="14" numFmtId="0" xfId="0" applyAlignment="1" applyBorder="1" applyFont="1">
      <alignment readingOrder="0"/>
    </xf>
    <xf borderId="22" fillId="20" fontId="1" numFmtId="0" xfId="0" applyAlignment="1" applyBorder="1" applyFont="1">
      <alignment readingOrder="0"/>
    </xf>
    <xf borderId="37" fillId="20" fontId="21" numFmtId="0" xfId="0" applyAlignment="1" applyBorder="1" applyFont="1">
      <alignment readingOrder="0"/>
    </xf>
    <xf borderId="37" fillId="20" fontId="2" numFmtId="0" xfId="0" applyAlignment="1" applyBorder="1" applyFont="1">
      <alignment readingOrder="0"/>
    </xf>
    <xf borderId="22" fillId="20" fontId="2" numFmtId="0" xfId="0" applyAlignment="1" applyBorder="1" applyFont="1">
      <alignment readingOrder="0"/>
    </xf>
    <xf borderId="22" fillId="20" fontId="19" numFmtId="0" xfId="0" applyAlignment="1" applyBorder="1" applyFont="1">
      <alignment readingOrder="0"/>
    </xf>
    <xf borderId="22" fillId="20" fontId="22" numFmtId="0" xfId="0" applyAlignment="1" applyBorder="1" applyFont="1">
      <alignment readingOrder="0"/>
    </xf>
    <xf borderId="17" fillId="20" fontId="18" numFmtId="0" xfId="0" applyAlignment="1" applyBorder="1" applyFont="1">
      <alignment readingOrder="0"/>
    </xf>
    <xf borderId="22" fillId="20" fontId="18" numFmtId="0" xfId="0" applyAlignment="1" applyBorder="1" applyFont="1">
      <alignment readingOrder="0"/>
    </xf>
    <xf borderId="17" fillId="20" fontId="18" numFmtId="165" xfId="0" applyAlignment="1" applyBorder="1" applyFont="1" applyNumberFormat="1">
      <alignment readingOrder="0"/>
    </xf>
    <xf borderId="22" fillId="20" fontId="1" numFmtId="14" xfId="0" applyAlignment="1" applyBorder="1" applyFont="1" applyNumberFormat="1">
      <alignment readingOrder="0"/>
    </xf>
    <xf borderId="15" fillId="20" fontId="1" numFmtId="164" xfId="0" applyAlignment="1" applyBorder="1" applyFont="1" applyNumberFormat="1">
      <alignment readingOrder="0"/>
    </xf>
    <xf borderId="17" fillId="20" fontId="2" numFmtId="0" xfId="0" applyAlignment="1" applyBorder="1" applyFont="1">
      <alignment readingOrder="0"/>
    </xf>
    <xf borderId="23" fillId="21" fontId="1" numFmtId="164" xfId="0" applyAlignment="1" applyBorder="1" applyFill="1" applyFont="1" applyNumberFormat="1">
      <alignment horizontal="center" readingOrder="0" vertical="center"/>
    </xf>
    <xf borderId="23" fillId="18" fontId="1" numFmtId="164" xfId="0" applyAlignment="1" applyBorder="1" applyFont="1" applyNumberFormat="1">
      <alignment horizontal="center" vertical="center"/>
    </xf>
    <xf borderId="23" fillId="18" fontId="1" numFmtId="164" xfId="0" applyAlignment="1" applyBorder="1" applyFont="1" applyNumberFormat="1">
      <alignment horizontal="center"/>
    </xf>
    <xf borderId="25" fillId="18" fontId="1" numFmtId="164" xfId="0" applyAlignment="1" applyBorder="1" applyFont="1" applyNumberFormat="1">
      <alignment horizontal="center"/>
    </xf>
    <xf borderId="0" fillId="0" fontId="19" numFmtId="0" xfId="0" applyAlignment="1" applyFont="1">
      <alignment readingOrder="0"/>
    </xf>
    <xf borderId="17" fillId="6" fontId="36" numFmtId="0" xfId="0" applyAlignment="1" applyBorder="1" applyFont="1">
      <alignment readingOrder="0"/>
    </xf>
    <xf borderId="23" fillId="10" fontId="37" numFmtId="164" xfId="0" applyAlignment="1" applyBorder="1" applyFont="1" applyNumberFormat="1">
      <alignment horizontal="center" readingOrder="0" vertical="center"/>
    </xf>
    <xf borderId="26" fillId="21" fontId="1" numFmtId="164" xfId="0" applyAlignment="1" applyBorder="1" applyFont="1" applyNumberFormat="1">
      <alignment horizontal="center" readingOrder="0" vertical="center"/>
    </xf>
    <xf borderId="0" fillId="20" fontId="17" numFmtId="0" xfId="0" applyAlignment="1" applyFont="1">
      <alignment readingOrder="0"/>
    </xf>
    <xf borderId="22" fillId="20" fontId="19" numFmtId="0" xfId="0" applyBorder="1" applyFont="1"/>
    <xf borderId="23" fillId="0" fontId="1" numFmtId="164" xfId="0" applyAlignment="1" applyBorder="1" applyFont="1" applyNumberFormat="1">
      <alignment horizontal="center" readingOrder="0" vertical="center"/>
    </xf>
    <xf borderId="0" fillId="0" fontId="38" numFmtId="0" xfId="0" applyAlignment="1" applyFont="1">
      <alignment readingOrder="0"/>
    </xf>
    <xf borderId="23" fillId="10" fontId="16" numFmtId="164" xfId="0" applyAlignment="1" applyBorder="1" applyFont="1" applyNumberFormat="1">
      <alignment horizontal="center"/>
    </xf>
    <xf borderId="23" fillId="18" fontId="1" numFmtId="164" xfId="0" applyAlignment="1" applyBorder="1" applyFont="1" applyNumberFormat="1">
      <alignment horizontal="center" readingOrder="0"/>
    </xf>
    <xf borderId="37" fillId="0" fontId="39" numFmtId="0" xfId="0" applyAlignment="1" applyBorder="1" applyFont="1">
      <alignment readingOrder="0"/>
    </xf>
    <xf borderId="26" fillId="10" fontId="0" numFmtId="164" xfId="0" applyAlignment="1" applyBorder="1" applyFont="1" applyNumberFormat="1">
      <alignment horizontal="center" readingOrder="0" vertical="center"/>
    </xf>
    <xf borderId="0" fillId="10" fontId="17" numFmtId="164" xfId="0" applyAlignment="1" applyFont="1" applyNumberFormat="1">
      <alignment readingOrder="0"/>
    </xf>
    <xf borderId="23" fillId="21" fontId="1" numFmtId="164" xfId="0" applyAlignment="1" applyBorder="1" applyFont="1" applyNumberFormat="1">
      <alignment horizontal="center" readingOrder="0"/>
    </xf>
    <xf borderId="25" fillId="21" fontId="1" numFmtId="164" xfId="0" applyAlignment="1" applyBorder="1" applyFont="1" applyNumberFormat="1">
      <alignment horizontal="center" readingOrder="0"/>
    </xf>
    <xf borderId="22" fillId="16" fontId="19" numFmtId="0" xfId="0" applyBorder="1" applyFont="1"/>
    <xf borderId="22" fillId="16" fontId="1" numFmtId="169" xfId="0" applyAlignment="1" applyBorder="1" applyFont="1" applyNumberFormat="1">
      <alignment readingOrder="0"/>
    </xf>
    <xf borderId="23" fillId="10" fontId="16" numFmtId="164" xfId="0" applyAlignment="1" applyBorder="1" applyFont="1" applyNumberFormat="1">
      <alignment horizontal="center" readingOrder="0"/>
    </xf>
    <xf borderId="23" fillId="10" fontId="16" numFmtId="164" xfId="0" applyAlignment="1" applyBorder="1" applyFont="1" applyNumberFormat="1">
      <alignment horizontal="center" vertical="bottom"/>
    </xf>
    <xf borderId="25" fillId="10" fontId="16" numFmtId="164" xfId="0" applyAlignment="1" applyBorder="1" applyFont="1" applyNumberFormat="1">
      <alignment readingOrder="0" vertical="bottom"/>
    </xf>
    <xf borderId="26" fillId="10" fontId="40" numFmtId="164" xfId="0" applyAlignment="1" applyBorder="1" applyFont="1" applyNumberFormat="1">
      <alignment horizontal="center" readingOrder="0" vertical="center"/>
    </xf>
    <xf borderId="26" fillId="21" fontId="40" numFmtId="164" xfId="0" applyAlignment="1" applyBorder="1" applyFont="1" applyNumberFormat="1">
      <alignment horizontal="center" readingOrder="0" vertical="center"/>
    </xf>
    <xf borderId="23" fillId="22" fontId="16" numFmtId="164" xfId="0" applyAlignment="1" applyBorder="1" applyFill="1" applyFont="1" applyNumberFormat="1">
      <alignment horizontal="center"/>
    </xf>
    <xf borderId="25" fillId="10" fontId="16" numFmtId="164" xfId="0" applyAlignment="1" applyBorder="1" applyFont="1" applyNumberFormat="1">
      <alignment horizontal="center" vertical="bottom"/>
    </xf>
    <xf borderId="22" fillId="0" fontId="19" numFmtId="0" xfId="0" applyBorder="1" applyFont="1"/>
    <xf borderId="23" fillId="21" fontId="16" numFmtId="164" xfId="0" applyAlignment="1" applyBorder="1" applyFont="1" applyNumberFormat="1">
      <alignment horizontal="center"/>
    </xf>
    <xf borderId="23" fillId="21" fontId="16" numFmtId="164" xfId="0" applyAlignment="1" applyBorder="1" applyFont="1" applyNumberFormat="1">
      <alignment readingOrder="0"/>
    </xf>
    <xf borderId="23" fillId="21" fontId="16" numFmtId="164" xfId="0" applyAlignment="1" applyBorder="1" applyFont="1" applyNumberFormat="1">
      <alignment readingOrder="0" vertical="bottom"/>
    </xf>
    <xf borderId="27" fillId="0" fontId="1" numFmtId="0" xfId="0" applyAlignment="1" applyBorder="1" applyFont="1">
      <alignment readingOrder="0"/>
    </xf>
    <xf borderId="43" fillId="0" fontId="23" numFmtId="0" xfId="0" applyAlignment="1" applyBorder="1" applyFont="1">
      <alignment readingOrder="0"/>
    </xf>
    <xf borderId="43" fillId="0" fontId="2" numFmtId="0" xfId="0" applyAlignment="1" applyBorder="1" applyFont="1">
      <alignment readingOrder="0"/>
    </xf>
    <xf borderId="27" fillId="15" fontId="2" numFmtId="0" xfId="0" applyAlignment="1" applyBorder="1" applyFont="1">
      <alignment readingOrder="0"/>
    </xf>
    <xf borderId="27" fillId="0" fontId="2" numFmtId="0" xfId="0" applyAlignment="1" applyBorder="1" applyFont="1">
      <alignment readingOrder="0"/>
    </xf>
    <xf borderId="27" fillId="0" fontId="19" numFmtId="0" xfId="0" applyAlignment="1" applyBorder="1" applyFont="1">
      <alignment readingOrder="0"/>
    </xf>
    <xf borderId="27" fillId="0" fontId="22" numFmtId="0" xfId="0" applyAlignment="1" applyBorder="1" applyFont="1">
      <alignment readingOrder="0"/>
    </xf>
    <xf borderId="28" fillId="0" fontId="18" numFmtId="0" xfId="0" applyAlignment="1" applyBorder="1" applyFont="1">
      <alignment readingOrder="0"/>
    </xf>
    <xf borderId="27" fillId="0" fontId="18" numFmtId="0" xfId="0" applyAlignment="1" applyBorder="1" applyFont="1">
      <alignment readingOrder="0"/>
    </xf>
    <xf borderId="28" fillId="0" fontId="18" numFmtId="165" xfId="0" applyAlignment="1" applyBorder="1" applyFont="1" applyNumberFormat="1">
      <alignment readingOrder="0"/>
    </xf>
    <xf borderId="27" fillId="0" fontId="1" numFmtId="14" xfId="0" applyAlignment="1" applyBorder="1" applyFont="1" applyNumberFormat="1">
      <alignment readingOrder="0"/>
    </xf>
    <xf borderId="28" fillId="6" fontId="2" numFmtId="0" xfId="0" applyAlignment="1" applyBorder="1" applyFont="1">
      <alignment readingOrder="0"/>
    </xf>
    <xf borderId="28" fillId="10" fontId="1" numFmtId="164" xfId="0" applyAlignment="1" applyBorder="1" applyFont="1" applyNumberFormat="1">
      <alignment horizontal="center" readingOrder="0" vertical="center"/>
    </xf>
    <xf borderId="39" fillId="10" fontId="1" numFmtId="164" xfId="0" applyAlignment="1" applyBorder="1" applyFont="1" applyNumberFormat="1">
      <alignment horizontal="center" readingOrder="0" vertical="center"/>
    </xf>
    <xf borderId="38" fillId="10" fontId="16" numFmtId="164" xfId="0" applyAlignment="1" applyBorder="1" applyFont="1" applyNumberFormat="1">
      <alignment horizontal="center"/>
    </xf>
    <xf borderId="38" fillId="10" fontId="16" numFmtId="164" xfId="0" applyAlignment="1" applyBorder="1" applyFont="1" applyNumberFormat="1">
      <alignment readingOrder="0"/>
    </xf>
    <xf borderId="38" fillId="10" fontId="16" numFmtId="164" xfId="0" applyAlignment="1" applyBorder="1" applyFont="1" applyNumberFormat="1">
      <alignment readingOrder="0" vertical="bottom"/>
    </xf>
    <xf borderId="44" fillId="10" fontId="1" numFmtId="164" xfId="0" applyAlignment="1" applyBorder="1" applyFont="1" applyNumberFormat="1">
      <alignment horizontal="center" readingOrder="0"/>
    </xf>
    <xf borderId="45" fillId="16" fontId="1" numFmtId="3" xfId="0" applyBorder="1" applyFont="1" applyNumberFormat="1"/>
    <xf borderId="34" fillId="0" fontId="1" numFmtId="0" xfId="0" applyAlignment="1" applyBorder="1" applyFont="1">
      <alignment readingOrder="0"/>
    </xf>
    <xf borderId="46" fillId="0" fontId="23" numFmtId="0" xfId="0" applyAlignment="1" applyBorder="1" applyFont="1">
      <alignment readingOrder="0"/>
    </xf>
    <xf borderId="46" fillId="0" fontId="2" numFmtId="0" xfId="0" applyAlignment="1" applyBorder="1" applyFont="1">
      <alignment readingOrder="0"/>
    </xf>
    <xf borderId="34" fillId="15" fontId="2" numFmtId="0" xfId="0" applyAlignment="1" applyBorder="1" applyFont="1">
      <alignment readingOrder="0"/>
    </xf>
    <xf borderId="34" fillId="0" fontId="19" numFmtId="0" xfId="0" applyAlignment="1" applyBorder="1" applyFont="1">
      <alignment readingOrder="0"/>
    </xf>
    <xf borderId="34" fillId="0" fontId="22" numFmtId="0" xfId="0" applyAlignment="1" applyBorder="1" applyFont="1">
      <alignment readingOrder="0"/>
    </xf>
    <xf borderId="35" fillId="0" fontId="18" numFmtId="0" xfId="0" applyAlignment="1" applyBorder="1" applyFont="1">
      <alignment readingOrder="0"/>
    </xf>
    <xf borderId="34" fillId="0" fontId="18" numFmtId="0" xfId="0" applyAlignment="1" applyBorder="1" applyFont="1">
      <alignment readingOrder="0"/>
    </xf>
    <xf borderId="35" fillId="0" fontId="18" numFmtId="165" xfId="0" applyAlignment="1" applyBorder="1" applyFont="1" applyNumberFormat="1">
      <alignment readingOrder="0"/>
    </xf>
    <xf borderId="34" fillId="0" fontId="1" numFmtId="14" xfId="0" applyAlignment="1" applyBorder="1" applyFont="1" applyNumberFormat="1">
      <alignment readingOrder="0"/>
    </xf>
    <xf borderId="34" fillId="0" fontId="1" numFmtId="164" xfId="0" applyAlignment="1" applyBorder="1" applyFont="1" applyNumberFormat="1">
      <alignment readingOrder="0"/>
    </xf>
    <xf borderId="35" fillId="6" fontId="2" numFmtId="0" xfId="0" applyAlignment="1" applyBorder="1" applyFont="1">
      <alignment readingOrder="0"/>
    </xf>
    <xf borderId="35" fillId="10" fontId="1" numFmtId="164" xfId="0" applyAlignment="1" applyBorder="1" applyFont="1" applyNumberFormat="1">
      <alignment horizontal="center" readingOrder="0" vertical="center"/>
    </xf>
    <xf borderId="47" fillId="10" fontId="1" numFmtId="164" xfId="0" applyAlignment="1" applyBorder="1" applyFont="1" applyNumberFormat="1">
      <alignment horizontal="center" readingOrder="0" vertical="center"/>
    </xf>
    <xf borderId="48" fillId="10" fontId="1" numFmtId="164" xfId="0" applyAlignment="1" applyBorder="1" applyFont="1" applyNumberFormat="1">
      <alignment horizontal="center" readingOrder="0" vertical="center"/>
    </xf>
    <xf borderId="48" fillId="10" fontId="16" numFmtId="164" xfId="0" applyAlignment="1" applyBorder="1" applyFont="1" applyNumberFormat="1">
      <alignment horizontal="center"/>
    </xf>
    <xf borderId="48" fillId="10" fontId="16" numFmtId="164" xfId="0" applyAlignment="1" applyBorder="1" applyFont="1" applyNumberFormat="1">
      <alignment horizontal="center" vertical="bottom"/>
    </xf>
    <xf borderId="49" fillId="10" fontId="1" numFmtId="164" xfId="0" applyAlignment="1" applyBorder="1" applyFont="1" applyNumberFormat="1">
      <alignment horizontal="center" readingOrder="0"/>
    </xf>
    <xf borderId="48" fillId="16" fontId="1" numFmtId="3" xfId="0" applyBorder="1" applyFont="1" applyNumberFormat="1"/>
    <xf borderId="23" fillId="10" fontId="16" numFmtId="164" xfId="0" applyAlignment="1" applyBorder="1" applyFont="1" applyNumberFormat="1">
      <alignment readingOrder="0"/>
    </xf>
    <xf borderId="17" fillId="6" fontId="18" numFmtId="0" xfId="0" applyAlignment="1" applyBorder="1" applyFont="1">
      <alignment readingOrder="0"/>
    </xf>
    <xf borderId="23" fillId="0" fontId="1" numFmtId="164" xfId="0" applyAlignment="1" applyBorder="1" applyFont="1" applyNumberFormat="1">
      <alignment horizontal="center" readingOrder="0"/>
    </xf>
    <xf borderId="26" fillId="15" fontId="1" numFmtId="164" xfId="0" applyAlignment="1" applyBorder="1" applyFont="1" applyNumberFormat="1">
      <alignment horizontal="center" readingOrder="0" vertical="center"/>
    </xf>
    <xf borderId="17" fillId="10" fontId="16" numFmtId="164" xfId="0" applyAlignment="1" applyBorder="1" applyFont="1" applyNumberFormat="1">
      <alignment horizontal="center"/>
    </xf>
    <xf borderId="26" fillId="10" fontId="16" numFmtId="164" xfId="0" applyAlignment="1" applyBorder="1" applyFont="1" applyNumberFormat="1">
      <alignment horizontal="center"/>
    </xf>
    <xf borderId="37" fillId="0" fontId="35" numFmtId="0" xfId="0" applyAlignment="1" applyBorder="1" applyFont="1">
      <alignment readingOrder="0"/>
    </xf>
    <xf borderId="23" fillId="0" fontId="16" numFmtId="164" xfId="0" applyBorder="1" applyFont="1" applyNumberFormat="1"/>
    <xf borderId="17" fillId="10" fontId="16" numFmtId="164" xfId="0" applyAlignment="1" applyBorder="1" applyFont="1" applyNumberFormat="1">
      <alignment horizontal="center" readingOrder="0"/>
    </xf>
    <xf borderId="26" fillId="4" fontId="16" numFmtId="164" xfId="0" applyAlignment="1" applyBorder="1" applyFont="1" applyNumberFormat="1">
      <alignment horizontal="center"/>
    </xf>
    <xf borderId="26" fillId="10" fontId="16" numFmtId="164" xfId="0" applyAlignment="1" applyBorder="1" applyFont="1" applyNumberFormat="1">
      <alignment horizontal="center" readingOrder="0"/>
    </xf>
    <xf borderId="23" fillId="4" fontId="16" numFmtId="164" xfId="0" applyAlignment="1" applyBorder="1" applyFont="1" applyNumberFormat="1">
      <alignment horizontal="center" readingOrder="0"/>
    </xf>
    <xf borderId="0" fillId="0" fontId="41" numFmtId="0" xfId="0" applyAlignment="1" applyFont="1">
      <alignment horizontal="left" readingOrder="0"/>
    </xf>
    <xf borderId="0" fillId="0" fontId="42" numFmtId="0" xfId="0" applyAlignment="1" applyFont="1">
      <alignment horizontal="left" readingOrder="0"/>
    </xf>
    <xf borderId="23" fillId="10" fontId="1" numFmtId="166" xfId="0" applyAlignment="1" applyBorder="1" applyFont="1" applyNumberFormat="1">
      <alignment horizontal="center" readingOrder="0" vertical="center"/>
    </xf>
    <xf borderId="25" fillId="0" fontId="1" numFmtId="14" xfId="0" applyAlignment="1" applyBorder="1" applyFont="1" applyNumberFormat="1">
      <alignment horizontal="center" readingOrder="0"/>
    </xf>
    <xf borderId="23" fillId="10" fontId="1" numFmtId="167" xfId="0" applyAlignment="1" applyBorder="1" applyFont="1" applyNumberFormat="1">
      <alignment horizontal="center" readingOrder="0" vertical="center"/>
    </xf>
    <xf borderId="23" fillId="10" fontId="1" numFmtId="14" xfId="0" applyAlignment="1" applyBorder="1" applyFont="1" applyNumberFormat="1">
      <alignment horizontal="center" readingOrder="0" vertical="center"/>
    </xf>
    <xf borderId="23" fillId="0" fontId="1" numFmtId="14" xfId="0" applyAlignment="1" applyBorder="1" applyFont="1" applyNumberFormat="1">
      <alignment horizontal="center" readingOrder="0"/>
    </xf>
    <xf borderId="23" fillId="10" fontId="1" numFmtId="169" xfId="0" applyAlignment="1" applyBorder="1" applyFont="1" applyNumberFormat="1">
      <alignment horizontal="center" readingOrder="0" vertical="center"/>
    </xf>
    <xf borderId="0" fillId="10" fontId="17" numFmtId="164" xfId="0" applyAlignment="1" applyFont="1" applyNumberFormat="1">
      <alignment horizontal="center" readingOrder="0"/>
    </xf>
    <xf borderId="0" fillId="10" fontId="16" numFmtId="164" xfId="0" applyAlignment="1" applyFont="1" applyNumberFormat="1">
      <alignment horizontal="right" vertical="bottom"/>
    </xf>
    <xf borderId="23" fillId="21" fontId="1" numFmtId="164" xfId="0" applyAlignment="1" applyBorder="1" applyFont="1" applyNumberFormat="1">
      <alignment horizontal="center" vertical="center"/>
    </xf>
    <xf borderId="23" fillId="0" fontId="1" numFmtId="167" xfId="0" applyAlignment="1" applyBorder="1" applyFont="1" applyNumberFormat="1">
      <alignment horizontal="center" readingOrder="0" vertical="center"/>
    </xf>
    <xf borderId="23" fillId="12" fontId="1" numFmtId="164" xfId="0" applyAlignment="1" applyBorder="1" applyFont="1" applyNumberFormat="1">
      <alignment horizontal="center" readingOrder="0" vertical="center"/>
    </xf>
    <xf borderId="23" fillId="4" fontId="1" numFmtId="164" xfId="0" applyAlignment="1" applyBorder="1" applyFont="1" applyNumberFormat="1">
      <alignment horizontal="center" readingOrder="0" vertical="center"/>
    </xf>
    <xf borderId="22" fillId="12" fontId="19" numFmtId="0" xfId="0" applyAlignment="1" applyBorder="1" applyFont="1">
      <alignment readingOrder="0"/>
    </xf>
    <xf borderId="22" fillId="0" fontId="1" numFmtId="0" xfId="0" applyAlignment="1" applyBorder="1" applyFont="1">
      <alignment readingOrder="0"/>
    </xf>
    <xf borderId="17" fillId="6" fontId="43" numFmtId="0" xfId="0" applyAlignment="1" applyBorder="1" applyFont="1">
      <alignment vertical="bottom"/>
    </xf>
    <xf borderId="17" fillId="6" fontId="43" numFmtId="0" xfId="0" applyAlignment="1" applyBorder="1" applyFont="1">
      <alignment horizontal="right" readingOrder="0" vertical="bottom"/>
    </xf>
    <xf borderId="26" fillId="10" fontId="16" numFmtId="164" xfId="0" applyAlignment="1" applyBorder="1" applyFont="1" applyNumberFormat="1">
      <alignment readingOrder="0"/>
    </xf>
    <xf borderId="0" fillId="10" fontId="16" numFmtId="164" xfId="0" applyAlignment="1" applyFont="1" applyNumberFormat="1">
      <alignment horizontal="center" vertical="bottom"/>
    </xf>
    <xf borderId="22" fillId="0" fontId="44" numFmtId="0" xfId="0" applyAlignment="1" applyBorder="1" applyFont="1">
      <alignment readingOrder="0"/>
    </xf>
    <xf borderId="0" fillId="12" fontId="45" numFmtId="0" xfId="0" applyAlignment="1" applyFont="1">
      <alignment readingOrder="0"/>
    </xf>
    <xf borderId="23" fillId="0" fontId="1" numFmtId="0" xfId="0" applyAlignment="1" applyBorder="1" applyFont="1">
      <alignment horizontal="center" readingOrder="0" vertical="center"/>
    </xf>
    <xf borderId="22" fillId="0" fontId="46" numFmtId="0" xfId="0" applyAlignment="1" applyBorder="1" applyFont="1">
      <alignment readingOrder="0"/>
    </xf>
    <xf borderId="22" fillId="0" fontId="47" numFmtId="0" xfId="0" applyAlignment="1" applyBorder="1" applyFont="1">
      <alignment vertical="bottom"/>
    </xf>
    <xf borderId="22" fillId="0" fontId="48" numFmtId="0" xfId="0" applyAlignment="1" applyBorder="1" applyFont="1">
      <alignment readingOrder="0"/>
    </xf>
    <xf borderId="22" fillId="0" fontId="49" numFmtId="0" xfId="0" applyAlignment="1" applyBorder="1" applyFont="1">
      <alignment readingOrder="0" vertical="bottom"/>
    </xf>
    <xf borderId="22" fillId="0" fontId="50" numFmtId="0" xfId="0" applyAlignment="1" applyBorder="1" applyFont="1">
      <alignment readingOrder="0" vertical="bottom"/>
    </xf>
    <xf borderId="0" fillId="0" fontId="51" numFmtId="0" xfId="0" applyAlignment="1" applyFont="1">
      <alignment readingOrder="0"/>
    </xf>
    <xf borderId="22" fillId="0" fontId="52" numFmtId="0" xfId="0" applyAlignment="1" applyBorder="1" applyFont="1">
      <alignment readingOrder="0" vertical="bottom"/>
    </xf>
    <xf borderId="22" fillId="0" fontId="53" numFmtId="0" xfId="0" applyAlignment="1" applyBorder="1" applyFont="1">
      <alignment readingOrder="0" vertical="bottom"/>
    </xf>
    <xf borderId="17" fillId="10" fontId="16" numFmtId="164" xfId="0" applyAlignment="1" applyBorder="1" applyFont="1" applyNumberFormat="1">
      <alignment readingOrder="0"/>
    </xf>
    <xf borderId="0" fillId="0" fontId="17" numFmtId="0" xfId="0" applyAlignment="1" applyFont="1">
      <alignment readingOrder="0"/>
    </xf>
    <xf borderId="23" fillId="0" fontId="1" numFmtId="14" xfId="0" applyAlignment="1" applyBorder="1" applyFont="1" applyNumberFormat="1">
      <alignment horizontal="center" readingOrder="0" vertical="center"/>
    </xf>
    <xf borderId="22" fillId="0" fontId="54" numFmtId="0" xfId="0" applyAlignment="1" applyBorder="1" applyFont="1">
      <alignment readingOrder="0" vertical="bottom"/>
    </xf>
    <xf borderId="22" fillId="12" fontId="2" numFmtId="0" xfId="0" applyAlignment="1" applyBorder="1" applyFont="1">
      <alignment readingOrder="0"/>
    </xf>
    <xf borderId="0" fillId="0" fontId="55" numFmtId="0" xfId="0" applyAlignment="1" applyFont="1">
      <alignment readingOrder="0"/>
    </xf>
    <xf borderId="26" fillId="10" fontId="1" numFmtId="164" xfId="0" applyAlignment="1" applyBorder="1" applyFont="1" applyNumberFormat="1">
      <alignment horizontal="center" readingOrder="0" vertical="center"/>
    </xf>
    <xf borderId="0" fillId="0" fontId="56" numFmtId="0" xfId="0" applyAlignment="1" applyFont="1">
      <alignment readingOrder="0"/>
    </xf>
    <xf borderId="22" fillId="0" fontId="28" numFmtId="0" xfId="0" applyAlignment="1" applyBorder="1" applyFont="1">
      <alignment readingOrder="0"/>
    </xf>
    <xf borderId="0" fillId="0" fontId="57" numFmtId="0" xfId="0" applyFont="1"/>
    <xf borderId="22" fillId="0" fontId="58" numFmtId="0" xfId="0" applyAlignment="1" applyBorder="1" applyFont="1">
      <alignment readingOrder="0"/>
    </xf>
    <xf borderId="17" fillId="0" fontId="58" numFmtId="0" xfId="0" applyAlignment="1" applyBorder="1" applyFont="1">
      <alignment readingOrder="0"/>
    </xf>
    <xf borderId="17" fillId="0" fontId="58" numFmtId="165" xfId="0" applyAlignment="1" applyBorder="1" applyFont="1" applyNumberFormat="1">
      <alignment readingOrder="0"/>
    </xf>
    <xf borderId="17" fillId="0" fontId="2" numFmtId="0" xfId="0" applyAlignment="1" applyBorder="1" applyFont="1">
      <alignment readingOrder="0"/>
    </xf>
    <xf borderId="17" fillId="0" fontId="1" numFmtId="164" xfId="0" applyAlignment="1" applyBorder="1" applyFont="1" applyNumberFormat="1">
      <alignment horizontal="center" readingOrder="0" vertical="center"/>
    </xf>
    <xf borderId="26" fillId="0" fontId="1" numFmtId="164" xfId="0" applyAlignment="1" applyBorder="1" applyFont="1" applyNumberFormat="1">
      <alignment horizontal="center" vertical="center"/>
    </xf>
    <xf borderId="22" fillId="0" fontId="59" numFmtId="169" xfId="0" applyAlignment="1" applyBorder="1" applyFont="1" applyNumberFormat="1">
      <alignment readingOrder="0"/>
    </xf>
    <xf borderId="0" fillId="0" fontId="58" numFmtId="0" xfId="0" applyAlignment="1" applyFont="1">
      <alignment shrinkToFit="0" wrapText="0"/>
    </xf>
    <xf borderId="19" fillId="0" fontId="1" numFmtId="3" xfId="0" applyBorder="1" applyFont="1" applyNumberFormat="1"/>
    <xf borderId="0" fillId="0" fontId="57" numFmtId="0" xfId="0" applyAlignment="1" applyFont="1">
      <alignment readingOrder="0"/>
    </xf>
    <xf borderId="0" fillId="0" fontId="22" numFmtId="0" xfId="0" applyAlignment="1" applyFont="1">
      <alignment readingOrder="0" shrinkToFit="0" wrapText="0"/>
    </xf>
    <xf borderId="0" fillId="0" fontId="60" numFmtId="0" xfId="0" applyAlignment="1" applyFont="1">
      <alignment readingOrder="0" shrinkToFit="0" wrapText="0"/>
    </xf>
    <xf borderId="15" fillId="0" fontId="59" numFmtId="14" xfId="0" applyAlignment="1" applyBorder="1" applyFont="1" applyNumberFormat="1">
      <alignment readingOrder="0"/>
    </xf>
    <xf borderId="15" fillId="0" fontId="59" numFmtId="164" xfId="0" applyAlignment="1" applyBorder="1" applyFont="1" applyNumberFormat="1">
      <alignment readingOrder="0"/>
    </xf>
    <xf borderId="0" fillId="5" fontId="1" numFmtId="0" xfId="0" applyFont="1"/>
    <xf borderId="26" fillId="16" fontId="1" numFmtId="164" xfId="0" applyAlignment="1" applyBorder="1" applyFont="1" applyNumberFormat="1">
      <alignment horizontal="center" vertical="center"/>
    </xf>
    <xf borderId="17" fillId="21" fontId="1" numFmtId="164" xfId="0" applyAlignment="1" applyBorder="1" applyFont="1" applyNumberFormat="1">
      <alignment horizontal="center" readingOrder="0" vertical="center"/>
    </xf>
    <xf borderId="0" fillId="12" fontId="18" numFmtId="0" xfId="0" applyAlignment="1" applyFont="1">
      <alignment readingOrder="0" shrinkToFit="0" wrapText="0"/>
    </xf>
    <xf borderId="25" fillId="0" fontId="1" numFmtId="164" xfId="0" applyAlignment="1" applyBorder="1" applyFont="1" applyNumberFormat="1">
      <alignment horizontal="center" readingOrder="0"/>
    </xf>
    <xf borderId="26" fillId="12" fontId="1" numFmtId="164" xfId="0" applyAlignment="1" applyBorder="1" applyFont="1" applyNumberFormat="1">
      <alignment horizontal="center" readingOrder="0" vertical="center"/>
    </xf>
    <xf borderId="0" fillId="0" fontId="18" numFmtId="0" xfId="0" applyAlignment="1" applyFont="1">
      <alignment horizontal="left" readingOrder="0" shrinkToFit="0" wrapText="0"/>
    </xf>
    <xf borderId="0" fillId="0" fontId="17" numFmtId="169" xfId="0" applyAlignment="1" applyFont="1" applyNumberFormat="1">
      <alignment readingOrder="0"/>
    </xf>
    <xf borderId="26" fillId="0" fontId="1" numFmtId="164" xfId="0" applyAlignment="1" applyBorder="1" applyFont="1" applyNumberFormat="1">
      <alignment horizontal="center" readingOrder="0" vertical="center"/>
    </xf>
    <xf borderId="26" fillId="0" fontId="1" numFmtId="0" xfId="0" applyAlignment="1" applyBorder="1" applyFont="1">
      <alignment horizontal="center" readingOrder="0" vertical="center"/>
    </xf>
    <xf borderId="17" fillId="0" fontId="0" numFmtId="164" xfId="0" applyAlignment="1" applyBorder="1" applyFont="1" applyNumberFormat="1">
      <alignment horizontal="center" readingOrder="0" vertical="center"/>
    </xf>
    <xf borderId="26" fillId="0" fontId="1" numFmtId="167" xfId="0" applyAlignment="1" applyBorder="1" applyFont="1" applyNumberFormat="1">
      <alignment horizontal="center" readingOrder="0" vertical="center"/>
    </xf>
    <xf borderId="26" fillId="0" fontId="0" numFmtId="164" xfId="0" applyAlignment="1" applyBorder="1" applyFont="1" applyNumberFormat="1">
      <alignment horizontal="center" vertical="center"/>
    </xf>
    <xf borderId="22" fillId="23" fontId="2" numFmtId="0" xfId="0" applyAlignment="1" applyBorder="1" applyFill="1" applyFont="1">
      <alignment readingOrder="0"/>
    </xf>
    <xf borderId="22" fillId="23" fontId="1" numFmtId="169" xfId="0" applyAlignment="1" applyBorder="1" applyFont="1" applyNumberFormat="1">
      <alignment readingOrder="0"/>
    </xf>
    <xf borderId="0" fillId="0" fontId="18" numFmtId="0" xfId="0" applyFont="1"/>
    <xf borderId="50" fillId="0" fontId="1" numFmtId="0" xfId="0" applyBorder="1" applyFont="1"/>
    <xf borderId="51" fillId="13" fontId="2" numFmtId="0" xfId="0" applyAlignment="1" applyBorder="1" applyFont="1">
      <alignment readingOrder="0" shrinkToFit="0" wrapText="1"/>
    </xf>
    <xf borderId="52" fillId="0" fontId="43" numFmtId="0" xfId="0" applyAlignment="1" applyBorder="1" applyFont="1">
      <alignment vertical="bottom"/>
    </xf>
    <xf borderId="52" fillId="0" fontId="43" numFmtId="0" xfId="0" applyAlignment="1" applyBorder="1" applyFont="1">
      <alignment readingOrder="0" vertical="bottom"/>
    </xf>
    <xf borderId="0" fillId="0" fontId="8" numFmtId="168" xfId="0" applyAlignment="1" applyFont="1" applyNumberFormat="1">
      <alignment readingOrder="0"/>
    </xf>
    <xf borderId="0" fillId="0" fontId="1" numFmtId="1" xfId="0" applyAlignment="1" applyFont="1" applyNumberFormat="1">
      <alignment readingOrder="0"/>
    </xf>
    <xf borderId="0" fillId="0" fontId="43" numFmtId="0" xfId="0" applyAlignment="1" applyFont="1">
      <alignment vertical="bottom"/>
    </xf>
    <xf borderId="0" fillId="0" fontId="61" numFmtId="0" xfId="0" applyAlignment="1" applyFont="1">
      <alignment horizontal="right" vertical="bottom"/>
    </xf>
    <xf borderId="0" fillId="0" fontId="61" numFmtId="0" xfId="0" applyAlignment="1" applyFont="1">
      <alignment horizontal="center" vertical="bottom"/>
    </xf>
    <xf borderId="0" fillId="0" fontId="62" numFmtId="0" xfId="0" applyFont="1"/>
    <xf borderId="0" fillId="0" fontId="1" numFmtId="9" xfId="0" applyAlignment="1" applyFont="1" applyNumberFormat="1">
      <alignment readingOrder="0"/>
    </xf>
    <xf borderId="0" fillId="0" fontId="1" numFmtId="168" xfId="0" applyAlignment="1" applyFont="1" applyNumberFormat="1">
      <alignment readingOrder="0"/>
    </xf>
    <xf borderId="0" fillId="0" fontId="17" numFmtId="168" xfId="0" applyFont="1" applyNumberFormat="1"/>
    <xf borderId="0" fillId="0" fontId="2" numFmtId="0" xfId="0" applyAlignment="1" applyFont="1">
      <alignment horizontal="right" readingOrder="0"/>
    </xf>
    <xf borderId="0" fillId="0" fontId="2" numFmtId="168" xfId="0" applyAlignment="1" applyFont="1" applyNumberFormat="1">
      <alignment readingOrder="0"/>
    </xf>
    <xf borderId="0" fillId="5" fontId="1" numFmtId="1" xfId="0" applyAlignment="1" applyFont="1" applyNumberFormat="1">
      <alignment readingOrder="0"/>
    </xf>
    <xf borderId="0" fillId="5" fontId="17" numFmtId="0" xfId="0" applyAlignment="1" applyFont="1">
      <alignment horizontal="right" readingOrder="0"/>
    </xf>
    <xf borderId="0" fillId="5" fontId="1" numFmtId="168" xfId="0" applyAlignment="1" applyFont="1" applyNumberFormat="1">
      <alignment readingOrder="0"/>
    </xf>
    <xf borderId="0" fillId="0" fontId="1" numFmtId="170" xfId="0" applyAlignment="1" applyFont="1" applyNumberFormat="1">
      <alignment readingOrder="0"/>
    </xf>
    <xf borderId="0" fillId="0" fontId="1" numFmtId="0" xfId="0" applyAlignment="1" applyFont="1">
      <alignment horizontal="right" readingOrder="0"/>
    </xf>
    <xf borderId="0" fillId="10" fontId="17" numFmtId="0" xfId="0" applyAlignment="1" applyFont="1">
      <alignment readingOrder="0"/>
    </xf>
    <xf borderId="0" fillId="10" fontId="2" numFmtId="168" xfId="0" applyAlignment="1" applyFont="1" applyNumberFormat="1">
      <alignment readingOrder="0"/>
    </xf>
    <xf borderId="0" fillId="0" fontId="17" numFmtId="0" xfId="0" applyFont="1"/>
    <xf borderId="0" fillId="5" fontId="17" numFmtId="0" xfId="0" applyAlignment="1" applyFont="1">
      <alignment readingOrder="0"/>
    </xf>
    <xf borderId="0" fillId="5" fontId="2" numFmtId="0" xfId="0" applyAlignment="1" applyFont="1">
      <alignment readingOrder="0"/>
    </xf>
    <xf borderId="0" fillId="5" fontId="2" numFmtId="168" xfId="0" applyAlignment="1" applyFont="1" applyNumberFormat="1">
      <alignment readingOrder="0"/>
    </xf>
    <xf borderId="0" fillId="0" fontId="63" numFmtId="0" xfId="0" applyAlignment="1" applyFont="1">
      <alignment readingOrder="0"/>
    </xf>
    <xf borderId="0" fillId="0" fontId="1" numFmtId="0" xfId="0" applyAlignment="1" applyFont="1">
      <alignment readingOrder="0" shrinkToFit="0" wrapText="1"/>
    </xf>
    <xf borderId="53" fillId="0" fontId="1" numFmtId="0" xfId="0" applyAlignment="1" applyBorder="1" applyFont="1">
      <alignment readingOrder="0" shrinkToFit="0" wrapText="1"/>
    </xf>
    <xf borderId="51" fillId="13" fontId="2" numFmtId="0" xfId="0" applyAlignment="1" applyBorder="1" applyFont="1">
      <alignment horizontal="center" readingOrder="0" shrinkToFit="0" vertical="center" wrapText="1"/>
    </xf>
    <xf borderId="51" fillId="11" fontId="2" numFmtId="0" xfId="0" applyAlignment="1" applyBorder="1" applyFont="1">
      <alignment readingOrder="0" shrinkToFit="0" wrapText="1"/>
    </xf>
    <xf borderId="51" fillId="0" fontId="2" numFmtId="0" xfId="0" applyAlignment="1" applyBorder="1" applyFont="1">
      <alignment horizontal="center" readingOrder="0" shrinkToFit="0" vertical="center" wrapText="1"/>
    </xf>
    <xf borderId="51" fillId="2" fontId="2" numFmtId="0" xfId="0" applyAlignment="1" applyBorder="1" applyFont="1">
      <alignment horizontal="center" readingOrder="0" shrinkToFit="0" vertical="center" wrapText="1"/>
    </xf>
    <xf borderId="51" fillId="13" fontId="2" numFmtId="1" xfId="0" applyAlignment="1" applyBorder="1" applyFont="1" applyNumberFormat="1">
      <alignment horizontal="center" readingOrder="0" shrinkToFit="0" vertical="center" wrapText="1"/>
    </xf>
    <xf borderId="51" fillId="13" fontId="2" numFmtId="168" xfId="0" applyAlignment="1" applyBorder="1" applyFont="1" applyNumberFormat="1">
      <alignment horizontal="center" readingOrder="0" shrinkToFit="0" vertical="center" wrapText="1"/>
    </xf>
    <xf borderId="51" fillId="11" fontId="2" numFmtId="0" xfId="0" applyAlignment="1" applyBorder="1" applyFont="1">
      <alignment horizontal="center" readingOrder="0" shrinkToFit="0" vertical="center" wrapText="1"/>
    </xf>
    <xf borderId="54" fillId="11" fontId="2" numFmtId="0" xfId="0" applyAlignment="1" applyBorder="1" applyFont="1">
      <alignment horizontal="center" readingOrder="0" shrinkToFit="0" vertical="center" wrapText="1"/>
    </xf>
    <xf borderId="55" fillId="11" fontId="2" numFmtId="0" xfId="0" applyAlignment="1" applyBorder="1" applyFont="1">
      <alignment horizontal="center" readingOrder="0" shrinkToFit="0" vertical="center" wrapText="1"/>
    </xf>
    <xf borderId="16" fillId="13" fontId="2" numFmtId="0" xfId="0" applyAlignment="1" applyBorder="1" applyFont="1">
      <alignment readingOrder="0"/>
    </xf>
    <xf borderId="16" fillId="11" fontId="2" numFmtId="0" xfId="0" applyAlignment="1" applyBorder="1" applyFont="1">
      <alignment readingOrder="0"/>
    </xf>
    <xf borderId="56" fillId="13" fontId="2" numFmtId="0" xfId="0" applyBorder="1" applyFont="1"/>
    <xf borderId="57" fillId="13" fontId="1" numFmtId="0" xfId="0" applyAlignment="1" applyBorder="1" applyFont="1">
      <alignment horizontal="center" readingOrder="0" vertical="center"/>
    </xf>
    <xf borderId="58" fillId="0" fontId="1" numFmtId="0" xfId="0" applyAlignment="1" applyBorder="1" applyFont="1">
      <alignment horizontal="center" readingOrder="0" vertical="center"/>
    </xf>
    <xf borderId="58" fillId="13" fontId="2" numFmtId="0" xfId="0" applyAlignment="1" applyBorder="1" applyFont="1">
      <alignment readingOrder="0"/>
    </xf>
    <xf borderId="58" fillId="13" fontId="1" numFmtId="0" xfId="0" applyAlignment="1" applyBorder="1" applyFont="1">
      <alignment horizontal="center" readingOrder="0" vertical="center"/>
    </xf>
    <xf borderId="58" fillId="2" fontId="1" numFmtId="0" xfId="0" applyAlignment="1" applyBorder="1" applyFont="1">
      <alignment horizontal="center" readingOrder="0" vertical="center"/>
    </xf>
    <xf borderId="58" fillId="13" fontId="1" numFmtId="1" xfId="0" applyAlignment="1" applyBorder="1" applyFont="1" applyNumberFormat="1">
      <alignment horizontal="center" readingOrder="0" vertical="center"/>
    </xf>
    <xf borderId="58" fillId="13" fontId="1" numFmtId="168" xfId="0" applyAlignment="1" applyBorder="1" applyFont="1" applyNumberFormat="1">
      <alignment horizontal="center" readingOrder="0" vertical="center"/>
    </xf>
    <xf borderId="59" fillId="0" fontId="1" numFmtId="0" xfId="0" applyAlignment="1" applyBorder="1" applyFont="1">
      <alignment horizontal="center" readingOrder="0" vertical="center"/>
    </xf>
    <xf borderId="60" fillId="0" fontId="1" numFmtId="0" xfId="0" applyAlignment="1" applyBorder="1" applyFont="1">
      <alignment horizontal="center" readingOrder="0" vertical="center"/>
    </xf>
    <xf borderId="17" fillId="11" fontId="64" numFmtId="0" xfId="0" applyAlignment="1" applyBorder="1" applyFont="1">
      <alignment readingOrder="0"/>
    </xf>
    <xf borderId="61" fillId="0" fontId="1" numFmtId="0" xfId="0" applyAlignment="1" applyBorder="1" applyFont="1">
      <alignment horizontal="center" readingOrder="0" vertical="center"/>
    </xf>
    <xf borderId="61" fillId="13" fontId="1" numFmtId="0" xfId="0" applyAlignment="1" applyBorder="1" applyFont="1">
      <alignment horizontal="center" readingOrder="0" vertical="center"/>
    </xf>
    <xf borderId="61" fillId="13" fontId="1" numFmtId="1" xfId="0" applyAlignment="1" applyBorder="1" applyFont="1" applyNumberFormat="1">
      <alignment horizontal="center" readingOrder="0" vertical="center"/>
    </xf>
    <xf borderId="61" fillId="13" fontId="1" numFmtId="168" xfId="0" applyAlignment="1" applyBorder="1" applyFont="1" applyNumberFormat="1">
      <alignment horizontal="center" readingOrder="0" vertical="center"/>
    </xf>
    <xf borderId="62" fillId="0" fontId="1" numFmtId="0" xfId="0" applyAlignment="1" applyBorder="1" applyFont="1">
      <alignment horizontal="center" readingOrder="0" vertical="center"/>
    </xf>
    <xf borderId="60" fillId="0" fontId="1" numFmtId="164" xfId="0" applyAlignment="1" applyBorder="1" applyFont="1" applyNumberFormat="1">
      <alignment horizontal="center" readingOrder="0" vertical="center"/>
    </xf>
    <xf borderId="17" fillId="11" fontId="65" numFmtId="0" xfId="0" applyAlignment="1" applyBorder="1" applyFont="1">
      <alignment readingOrder="0"/>
    </xf>
    <xf borderId="61" fillId="0" fontId="16" numFmtId="0" xfId="0" applyAlignment="1" applyBorder="1" applyFont="1">
      <alignment horizontal="center"/>
    </xf>
    <xf borderId="62" fillId="0" fontId="16" numFmtId="0" xfId="0" applyAlignment="1" applyBorder="1" applyFont="1">
      <alignment horizontal="center"/>
    </xf>
    <xf borderId="63" fillId="11" fontId="66" numFmtId="0" xfId="0" applyAlignment="1" applyBorder="1" applyFont="1">
      <alignment readingOrder="0"/>
    </xf>
    <xf borderId="0" fillId="0" fontId="1" numFmtId="169" xfId="0" applyAlignment="1" applyFont="1" applyNumberFormat="1">
      <alignment readingOrder="0"/>
    </xf>
    <xf borderId="17" fillId="10" fontId="67" numFmtId="0" xfId="0" applyAlignment="1" applyBorder="1" applyFont="1">
      <alignment readingOrder="0"/>
    </xf>
    <xf borderId="16" fillId="13" fontId="26" numFmtId="0" xfId="0" applyAlignment="1" applyBorder="1" applyFont="1">
      <alignment readingOrder="0"/>
    </xf>
    <xf borderId="60" fillId="0" fontId="1" numFmtId="14" xfId="0" applyAlignment="1" applyBorder="1" applyFont="1" applyNumberFormat="1">
      <alignment horizontal="center" readingOrder="0" vertical="center"/>
    </xf>
    <xf borderId="17" fillId="11" fontId="68" numFmtId="0" xfId="0" applyAlignment="1" applyBorder="1" applyFont="1">
      <alignment readingOrder="0" vertical="bottom"/>
    </xf>
    <xf borderId="61" fillId="0" fontId="1" numFmtId="0" xfId="0" applyAlignment="1" applyBorder="1" applyFont="1">
      <alignment horizontal="center" readingOrder="0"/>
    </xf>
    <xf borderId="61" fillId="14" fontId="1" numFmtId="0" xfId="0" applyAlignment="1" applyBorder="1" applyFont="1">
      <alignment horizontal="center" readingOrder="0" vertical="center"/>
    </xf>
    <xf borderId="17" fillId="11" fontId="69" numFmtId="0" xfId="0" applyAlignment="1" applyBorder="1" applyFont="1">
      <alignment readingOrder="0" vertical="bottom"/>
    </xf>
    <xf borderId="64" fillId="13" fontId="2" numFmtId="0" xfId="0" applyAlignment="1" applyBorder="1" applyFont="1">
      <alignment readingOrder="0"/>
    </xf>
    <xf borderId="28" fillId="11" fontId="70" numFmtId="0" xfId="0" applyAlignment="1" applyBorder="1" applyFont="1">
      <alignment readingOrder="0"/>
    </xf>
    <xf borderId="65" fillId="13" fontId="2" numFmtId="0" xfId="0" applyBorder="1" applyFont="1"/>
    <xf borderId="66" fillId="0" fontId="1" numFmtId="0" xfId="0" applyAlignment="1" applyBorder="1" applyFont="1">
      <alignment horizontal="center" readingOrder="0" vertical="center"/>
    </xf>
    <xf borderId="67" fillId="2" fontId="1" numFmtId="0" xfId="0" applyAlignment="1" applyBorder="1" applyFont="1">
      <alignment horizontal="center" readingOrder="0" vertical="center"/>
    </xf>
    <xf borderId="67" fillId="13" fontId="1" numFmtId="0" xfId="0" applyAlignment="1" applyBorder="1" applyFont="1">
      <alignment horizontal="center" readingOrder="0" vertical="center"/>
    </xf>
    <xf borderId="66" fillId="13" fontId="1" numFmtId="1" xfId="0" applyAlignment="1" applyBorder="1" applyFont="1" applyNumberFormat="1">
      <alignment horizontal="center" readingOrder="0" vertical="center"/>
    </xf>
    <xf borderId="66" fillId="13" fontId="1" numFmtId="168" xfId="0" applyAlignment="1" applyBorder="1" applyFont="1" applyNumberFormat="1">
      <alignment horizontal="center" readingOrder="0" vertical="center"/>
    </xf>
    <xf borderId="67" fillId="13" fontId="1" numFmtId="1" xfId="0" applyAlignment="1" applyBorder="1" applyFont="1" applyNumberFormat="1">
      <alignment horizontal="center" readingOrder="0" vertical="center"/>
    </xf>
    <xf borderId="68" fillId="0" fontId="1" numFmtId="0" xfId="0" applyAlignment="1" applyBorder="1" applyFont="1">
      <alignment horizontal="center" readingOrder="0" vertical="center"/>
    </xf>
    <xf borderId="69" fillId="0" fontId="1" numFmtId="164" xfId="0" applyAlignment="1" applyBorder="1" applyFont="1" applyNumberFormat="1">
      <alignment horizontal="center" readingOrder="0" vertical="center"/>
    </xf>
    <xf borderId="69" fillId="0" fontId="1" numFmtId="0" xfId="0" applyAlignment="1" applyBorder="1" applyFont="1">
      <alignment horizontal="center" readingOrder="0" vertical="center"/>
    </xf>
    <xf borderId="70" fillId="0" fontId="1" numFmtId="0" xfId="0" applyAlignment="1" applyBorder="1" applyFont="1">
      <alignment readingOrder="0"/>
    </xf>
    <xf borderId="71" fillId="13" fontId="2" numFmtId="0" xfId="0" applyAlignment="1" applyBorder="1" applyFont="1">
      <alignment readingOrder="0"/>
    </xf>
    <xf borderId="71" fillId="11" fontId="71" numFmtId="0" xfId="0" applyAlignment="1" applyBorder="1" applyFont="1">
      <alignment readingOrder="0"/>
    </xf>
    <xf borderId="72" fillId="13" fontId="2" numFmtId="0" xfId="0" applyBorder="1" applyFont="1"/>
    <xf borderId="68" fillId="2" fontId="1" numFmtId="0" xfId="0" applyAlignment="1" applyBorder="1" applyFont="1">
      <alignment horizontal="center" readingOrder="0" vertical="center"/>
    </xf>
    <xf borderId="68" fillId="13" fontId="1" numFmtId="0" xfId="0" applyAlignment="1" applyBorder="1" applyFont="1">
      <alignment horizontal="center" readingOrder="0" vertical="center"/>
    </xf>
    <xf borderId="68" fillId="13" fontId="1" numFmtId="1" xfId="0" applyAlignment="1" applyBorder="1" applyFont="1" applyNumberFormat="1">
      <alignment horizontal="center" readingOrder="0" vertical="center"/>
    </xf>
    <xf borderId="68" fillId="13" fontId="1" numFmtId="168" xfId="0" applyAlignment="1" applyBorder="1" applyFont="1" applyNumberFormat="1">
      <alignment horizontal="center" readingOrder="0" vertical="center"/>
    </xf>
    <xf borderId="73" fillId="0" fontId="1" numFmtId="164" xfId="0" applyAlignment="1" applyBorder="1" applyFont="1" applyNumberFormat="1">
      <alignment horizontal="center" readingOrder="0" vertical="center"/>
    </xf>
    <xf borderId="73" fillId="0" fontId="1" numFmtId="0" xfId="0" applyAlignment="1" applyBorder="1" applyFont="1">
      <alignment horizontal="center" readingOrder="0" vertical="center"/>
    </xf>
    <xf borderId="17" fillId="11" fontId="72" numFmtId="0" xfId="0" applyAlignment="1" applyBorder="1" applyFont="1">
      <alignment readingOrder="0"/>
    </xf>
    <xf borderId="61" fillId="16" fontId="1" numFmtId="0" xfId="0" applyAlignment="1" applyBorder="1" applyFont="1">
      <alignment horizontal="center" readingOrder="0" vertical="center"/>
    </xf>
    <xf borderId="61" fillId="12" fontId="1" numFmtId="0" xfId="0" applyAlignment="1" applyBorder="1" applyFont="1">
      <alignment horizontal="center" readingOrder="0" vertical="center"/>
    </xf>
    <xf borderId="61" fillId="0" fontId="37" numFmtId="0" xfId="0" applyAlignment="1" applyBorder="1" applyFont="1">
      <alignment horizontal="center" readingOrder="0" vertical="center"/>
    </xf>
    <xf borderId="0" fillId="11" fontId="73" numFmtId="0" xfId="0" applyAlignment="1" applyFont="1">
      <alignment readingOrder="0"/>
    </xf>
    <xf borderId="0" fillId="13" fontId="2" numFmtId="0" xfId="0" applyFont="1"/>
    <xf borderId="0" fillId="0" fontId="74" numFmtId="0" xfId="0" applyAlignment="1" applyFont="1">
      <alignment readingOrder="0"/>
    </xf>
    <xf borderId="61" fillId="0" fontId="1" numFmtId="0" xfId="0" applyBorder="1" applyFont="1"/>
    <xf borderId="0" fillId="0" fontId="75" numFmtId="0" xfId="0" applyAlignment="1" applyFont="1">
      <alignment readingOrder="0"/>
    </xf>
    <xf borderId="0" fillId="0" fontId="76" numFmtId="0" xfId="0" applyAlignment="1" applyFont="1">
      <alignment readingOrder="0"/>
    </xf>
    <xf borderId="0" fillId="0" fontId="77" numFmtId="0" xfId="0" applyAlignment="1" applyFont="1">
      <alignment readingOrder="0"/>
    </xf>
    <xf borderId="61" fillId="0" fontId="1" numFmtId="0" xfId="0" applyAlignment="1" applyBorder="1" applyFont="1">
      <alignment readingOrder="0"/>
    </xf>
    <xf borderId="0" fillId="0" fontId="16" numFmtId="0" xfId="0" applyAlignment="1" applyFont="1">
      <alignment horizontal="center" readingOrder="0"/>
    </xf>
    <xf borderId="61" fillId="14" fontId="16" numFmtId="0" xfId="0" applyAlignment="1" applyBorder="1" applyFont="1">
      <alignment horizontal="center"/>
    </xf>
    <xf borderId="61" fillId="14" fontId="16" numFmtId="0" xfId="0" applyAlignment="1" applyBorder="1" applyFont="1">
      <alignment horizontal="center" readingOrder="0"/>
    </xf>
    <xf borderId="16" fillId="13" fontId="1" numFmtId="0" xfId="0" applyAlignment="1" applyBorder="1" applyFont="1">
      <alignment readingOrder="0"/>
    </xf>
    <xf borderId="0" fillId="13" fontId="2" numFmtId="0" xfId="0" applyAlignment="1" applyFont="1">
      <alignment readingOrder="0"/>
    </xf>
    <xf borderId="0" fillId="13" fontId="1" numFmtId="0" xfId="0" applyFont="1"/>
    <xf borderId="0" fillId="13" fontId="1" numFmtId="0" xfId="0" applyAlignment="1" applyFont="1">
      <alignment readingOrder="0"/>
    </xf>
    <xf borderId="61" fillId="0" fontId="2" numFmtId="0" xfId="0" applyAlignment="1" applyBorder="1" applyFont="1">
      <alignment horizontal="center" readingOrder="0" vertical="center"/>
    </xf>
    <xf borderId="16" fillId="13" fontId="78" numFmtId="0" xfId="0" applyAlignment="1" applyBorder="1" applyFont="1">
      <alignment readingOrder="0"/>
    </xf>
    <xf borderId="0" fillId="24" fontId="79" numFmtId="0" xfId="0" applyAlignment="1" applyFill="1" applyFont="1">
      <alignment readingOrder="0"/>
    </xf>
    <xf borderId="16" fillId="13" fontId="1" numFmtId="0" xfId="0" applyAlignment="1" applyBorder="1" applyFont="1">
      <alignment readingOrder="0"/>
    </xf>
    <xf borderId="61" fillId="25" fontId="1" numFmtId="0" xfId="0" applyBorder="1" applyFill="1" applyFont="1"/>
    <xf borderId="0" fillId="13" fontId="80" numFmtId="0" xfId="0" applyAlignment="1" applyFont="1">
      <alignment readingOrder="0"/>
    </xf>
    <xf borderId="0" fillId="13" fontId="81" numFmtId="0" xfId="0" applyAlignment="1" applyFont="1">
      <alignment readingOrder="0"/>
    </xf>
    <xf borderId="16" fillId="0" fontId="82" numFmtId="0" xfId="0" applyAlignment="1" applyBorder="1" applyFont="1">
      <alignment readingOrder="0"/>
    </xf>
    <xf borderId="0" fillId="0" fontId="83" numFmtId="0" xfId="0" applyAlignment="1" applyFont="1">
      <alignment readingOrder="0"/>
    </xf>
    <xf borderId="16" fillId="13" fontId="2" numFmtId="0" xfId="0" applyAlignment="1" applyBorder="1" applyFont="1">
      <alignment readingOrder="0"/>
    </xf>
    <xf borderId="61" fillId="0" fontId="1" numFmtId="1" xfId="0" applyBorder="1" applyFont="1" applyNumberFormat="1"/>
    <xf borderId="61" fillId="13" fontId="1" numFmtId="0" xfId="0" applyBorder="1" applyFont="1"/>
    <xf borderId="61" fillId="0" fontId="1" numFmtId="168" xfId="0" applyBorder="1" applyFont="1" applyNumberFormat="1"/>
    <xf borderId="66" fillId="0" fontId="1" numFmtId="0" xfId="0" applyBorder="1" applyFont="1"/>
    <xf borderId="66" fillId="13" fontId="1" numFmtId="0" xfId="0" applyBorder="1" applyFont="1"/>
    <xf borderId="66" fillId="0" fontId="1" numFmtId="1" xfId="0" applyBorder="1" applyFont="1" applyNumberFormat="1"/>
    <xf borderId="66" fillId="0" fontId="1" numFmtId="168" xfId="0" applyBorder="1" applyFont="1" applyNumberFormat="1"/>
    <xf borderId="74" fillId="0" fontId="1" numFmtId="0" xfId="0" applyAlignment="1" applyBorder="1" applyFont="1">
      <alignment horizontal="center" readingOrder="0" vertical="center"/>
    </xf>
    <xf borderId="0" fillId="0" fontId="17" numFmtId="2" xfId="0" applyFont="1" applyNumberFormat="1"/>
    <xf borderId="0" fillId="0" fontId="84" numFmtId="168" xfId="0" applyAlignment="1" applyFont="1" applyNumberFormat="1">
      <alignment readingOrder="0"/>
    </xf>
    <xf borderId="0" fillId="0" fontId="34" numFmtId="168" xfId="0" applyAlignment="1" applyFont="1" applyNumberFormat="1">
      <alignment readingOrder="0"/>
    </xf>
    <xf borderId="0" fillId="5" fontId="17" numFmtId="0" xfId="0" applyFont="1"/>
    <xf borderId="0" fillId="5" fontId="17" numFmtId="2" xfId="0" applyAlignment="1" applyFont="1" applyNumberFormat="1">
      <alignment horizontal="right" readingOrder="0"/>
    </xf>
    <xf borderId="0" fillId="5" fontId="17" numFmtId="168" xfId="0" applyFont="1" applyNumberFormat="1"/>
    <xf borderId="0" fillId="0" fontId="34" numFmtId="2" xfId="0" applyAlignment="1" applyFont="1" applyNumberFormat="1">
      <alignment horizontal="right" readingOrder="0"/>
    </xf>
    <xf borderId="0" fillId="0" fontId="17" numFmtId="168" xfId="0" applyAlignment="1" applyFont="1" applyNumberFormat="1">
      <alignment readingOrder="0"/>
    </xf>
    <xf borderId="0" fillId="0" fontId="17" numFmtId="2" xfId="0" applyAlignment="1" applyFont="1" applyNumberFormat="1">
      <alignment horizontal="right" readingOrder="0"/>
    </xf>
    <xf borderId="0" fillId="10" fontId="17" numFmtId="2" xfId="0" applyAlignment="1" applyFont="1" applyNumberFormat="1">
      <alignment readingOrder="0"/>
    </xf>
    <xf borderId="0" fillId="0" fontId="17" numFmtId="3" xfId="0" applyAlignment="1" applyFont="1" applyNumberFormat="1">
      <alignment readingOrder="0"/>
    </xf>
    <xf borderId="0" fillId="0" fontId="34" numFmtId="3" xfId="0" applyAlignment="1" applyFont="1" applyNumberFormat="1">
      <alignment readingOrder="0"/>
    </xf>
    <xf borderId="0" fillId="5" fontId="17" numFmtId="2" xfId="0" applyAlignment="1" applyFont="1" applyNumberFormat="1">
      <alignment readingOrder="0"/>
    </xf>
    <xf borderId="0" fillId="5" fontId="34" numFmtId="0" xfId="0" applyAlignment="1" applyFont="1">
      <alignment readingOrder="0"/>
    </xf>
    <xf borderId="0" fillId="0" fontId="85" numFmtId="0" xfId="0" applyAlignment="1" applyFont="1">
      <alignment readingOrder="0"/>
    </xf>
    <xf borderId="0" fillId="26" fontId="17" numFmtId="0" xfId="0" applyAlignment="1" applyFill="1" applyFont="1">
      <alignment readingOrder="0"/>
    </xf>
    <xf borderId="0" fillId="4" fontId="86" numFmtId="0" xfId="0" applyAlignment="1" applyFont="1">
      <alignment readingOrder="0"/>
    </xf>
    <xf borderId="0" fillId="4" fontId="86" numFmtId="0" xfId="0" applyAlignment="1" applyFont="1">
      <alignment readingOrder="0" shrinkToFit="0" wrapText="1"/>
    </xf>
    <xf borderId="0" fillId="27" fontId="86" numFmtId="0" xfId="0" applyAlignment="1" applyFill="1" applyFont="1">
      <alignment readingOrder="0"/>
    </xf>
    <xf borderId="0" fillId="4" fontId="86" numFmtId="2" xfId="0" applyAlignment="1" applyFont="1" applyNumberFormat="1">
      <alignment readingOrder="0"/>
    </xf>
    <xf borderId="75" fillId="27" fontId="86" numFmtId="0" xfId="0" applyAlignment="1" applyBorder="1" applyFont="1">
      <alignment readingOrder="0"/>
    </xf>
    <xf borderId="51" fillId="27" fontId="86" numFmtId="0" xfId="0" applyAlignment="1" applyBorder="1" applyFont="1">
      <alignment readingOrder="0"/>
    </xf>
    <xf borderId="0" fillId="0" fontId="17" numFmtId="171" xfId="0" applyAlignment="1" applyFont="1" applyNumberFormat="1">
      <alignment readingOrder="0"/>
    </xf>
    <xf borderId="0" fillId="28" fontId="87" numFmtId="0" xfId="0" applyAlignment="1" applyFill="1" applyFont="1">
      <alignment readingOrder="0"/>
    </xf>
    <xf borderId="76" fillId="0" fontId="17" numFmtId="0" xfId="0" applyAlignment="1" applyBorder="1" applyFont="1">
      <alignment readingOrder="0"/>
    </xf>
    <xf borderId="76" fillId="0" fontId="17" numFmtId="0" xfId="0" applyBorder="1" applyFont="1"/>
    <xf borderId="76" fillId="29" fontId="17" numFmtId="0" xfId="0" applyAlignment="1" applyBorder="1" applyFill="1" applyFont="1">
      <alignment readingOrder="0"/>
    </xf>
    <xf borderId="77" fillId="29" fontId="17" numFmtId="0" xfId="0" applyAlignment="1" applyBorder="1" applyFont="1">
      <alignment readingOrder="0"/>
    </xf>
    <xf borderId="76" fillId="29" fontId="17" numFmtId="2" xfId="0" applyAlignment="1" applyBorder="1" applyFont="1" applyNumberFormat="1">
      <alignment readingOrder="0"/>
    </xf>
    <xf borderId="78" fillId="0" fontId="17" numFmtId="0" xfId="0" applyAlignment="1" applyBorder="1" applyFont="1">
      <alignment readingOrder="0"/>
    </xf>
    <xf borderId="79" fillId="0" fontId="17" numFmtId="0" xfId="0" applyAlignment="1" applyBorder="1" applyFont="1">
      <alignment readingOrder="0"/>
    </xf>
    <xf borderId="80" fillId="0" fontId="17" numFmtId="0" xfId="0" applyAlignment="1" applyBorder="1" applyFont="1">
      <alignment readingOrder="0"/>
    </xf>
    <xf borderId="77" fillId="0" fontId="17" numFmtId="0" xfId="0" applyAlignment="1" applyBorder="1" applyFont="1">
      <alignment readingOrder="0"/>
    </xf>
    <xf borderId="77" fillId="0" fontId="17" numFmtId="0" xfId="0" applyBorder="1" applyFont="1"/>
    <xf borderId="77" fillId="29" fontId="17" numFmtId="164" xfId="0" applyAlignment="1" applyBorder="1" applyFont="1" applyNumberFormat="1">
      <alignment readingOrder="0"/>
    </xf>
    <xf borderId="77" fillId="29" fontId="17" numFmtId="0" xfId="0" applyBorder="1" applyFont="1"/>
    <xf borderId="77" fillId="29" fontId="17" numFmtId="2" xfId="0" applyAlignment="1" applyBorder="1" applyFont="1" applyNumberFormat="1">
      <alignment readingOrder="0"/>
    </xf>
    <xf borderId="81" fillId="0" fontId="17" numFmtId="0" xfId="0" applyAlignment="1" applyBorder="1" applyFont="1">
      <alignment readingOrder="0"/>
    </xf>
    <xf borderId="82" fillId="0" fontId="17" numFmtId="0" xfId="0" applyAlignment="1" applyBorder="1" applyFont="1">
      <alignment readingOrder="0"/>
    </xf>
    <xf borderId="83" fillId="0" fontId="17" numFmtId="0" xfId="0" applyAlignment="1" applyBorder="1" applyFont="1">
      <alignment readingOrder="0"/>
    </xf>
    <xf borderId="77" fillId="29" fontId="17" numFmtId="14" xfId="0" applyAlignment="1" applyBorder="1" applyFont="1" applyNumberFormat="1">
      <alignment readingOrder="0"/>
    </xf>
    <xf borderId="82" fillId="16" fontId="17" numFmtId="0" xfId="0" applyAlignment="1" applyBorder="1" applyFont="1">
      <alignment readingOrder="0"/>
    </xf>
    <xf borderId="84" fillId="0" fontId="17" numFmtId="0" xfId="0" applyBorder="1" applyFont="1"/>
    <xf borderId="82" fillId="26" fontId="17" numFmtId="0" xfId="0" applyAlignment="1" applyBorder="1" applyFont="1">
      <alignment readingOrder="0"/>
    </xf>
    <xf borderId="84" fillId="0" fontId="17" numFmtId="0" xfId="0" applyAlignment="1" applyBorder="1" applyFont="1">
      <alignment readingOrder="0"/>
    </xf>
    <xf borderId="84" fillId="29" fontId="17" numFmtId="0" xfId="0" applyAlignment="1" applyBorder="1" applyFont="1">
      <alignment readingOrder="0"/>
    </xf>
    <xf borderId="84" fillId="29" fontId="17" numFmtId="164" xfId="0" applyAlignment="1" applyBorder="1" applyFont="1" applyNumberFormat="1">
      <alignment readingOrder="0"/>
    </xf>
    <xf borderId="84" fillId="29" fontId="17" numFmtId="2" xfId="0" applyAlignment="1" applyBorder="1" applyFont="1" applyNumberFormat="1">
      <alignment readingOrder="0"/>
    </xf>
    <xf borderId="85" fillId="0" fontId="17" numFmtId="0" xfId="0" applyAlignment="1" applyBorder="1" applyFont="1">
      <alignment readingOrder="0"/>
    </xf>
    <xf borderId="86" fillId="0" fontId="17" numFmtId="0" xfId="0" applyAlignment="1" applyBorder="1" applyFont="1">
      <alignment readingOrder="0"/>
    </xf>
    <xf borderId="87" fillId="0" fontId="17" numFmtId="171" xfId="0" applyAlignment="1" applyBorder="1" applyFont="1" applyNumberFormat="1">
      <alignment readingOrder="0"/>
    </xf>
    <xf borderId="76" fillId="29" fontId="17" numFmtId="164" xfId="0" applyAlignment="1" applyBorder="1" applyFont="1" applyNumberFormat="1">
      <alignment readingOrder="0"/>
    </xf>
    <xf borderId="88" fillId="0" fontId="17" numFmtId="0" xfId="0" applyAlignment="1" applyBorder="1" applyFont="1">
      <alignment readingOrder="0"/>
    </xf>
    <xf borderId="88" fillId="29" fontId="17" numFmtId="2" xfId="0" applyAlignment="1" applyBorder="1" applyFont="1" applyNumberFormat="1">
      <alignment readingOrder="0"/>
    </xf>
    <xf borderId="89" fillId="0" fontId="17" numFmtId="0" xfId="0" applyAlignment="1" applyBorder="1" applyFont="1">
      <alignment readingOrder="0"/>
    </xf>
    <xf borderId="90" fillId="0" fontId="17" numFmtId="0" xfId="0" applyAlignment="1" applyBorder="1" applyFont="1">
      <alignment readingOrder="0"/>
    </xf>
    <xf borderId="91" fillId="0" fontId="17" numFmtId="171" xfId="0" applyAlignment="1" applyBorder="1" applyFont="1" applyNumberFormat="1">
      <alignment readingOrder="0"/>
    </xf>
    <xf borderId="77" fillId="29" fontId="85" numFmtId="0" xfId="0" applyAlignment="1" applyBorder="1" applyFont="1">
      <alignment readingOrder="0"/>
    </xf>
    <xf borderId="83" fillId="0" fontId="17" numFmtId="0" xfId="0" applyAlignment="1" applyBorder="1" applyFont="1">
      <alignment horizontal="right" readingOrder="0"/>
    </xf>
    <xf borderId="81" fillId="26" fontId="17" numFmtId="0" xfId="0" applyAlignment="1" applyBorder="1" applyFont="1">
      <alignment readingOrder="0"/>
    </xf>
    <xf borderId="77" fillId="5" fontId="17" numFmtId="0" xfId="0" applyAlignment="1" applyBorder="1" applyFont="1">
      <alignment readingOrder="0"/>
    </xf>
    <xf borderId="82" fillId="0" fontId="37" numFmtId="0" xfId="0" applyAlignment="1" applyBorder="1" applyFont="1">
      <alignment readingOrder="0"/>
    </xf>
    <xf borderId="82" fillId="0" fontId="16" numFmtId="0" xfId="0" applyAlignment="1" applyBorder="1" applyFont="1">
      <alignment horizontal="right" vertical="bottom"/>
    </xf>
    <xf borderId="83" fillId="0" fontId="16" numFmtId="0" xfId="0" applyAlignment="1" applyBorder="1" applyFont="1">
      <alignment readingOrder="0" vertical="bottom"/>
    </xf>
    <xf borderId="81" fillId="12" fontId="17" numFmtId="0" xfId="0" applyAlignment="1" applyBorder="1" applyFont="1">
      <alignment readingOrder="0"/>
    </xf>
    <xf borderId="83" fillId="0" fontId="16" numFmtId="0" xfId="0" applyAlignment="1" applyBorder="1" applyFont="1">
      <alignment horizontal="right" vertical="bottom"/>
    </xf>
    <xf borderId="82" fillId="0" fontId="38" numFmtId="0" xfId="0" applyAlignment="1" applyBorder="1" applyFont="1">
      <alignment horizontal="right" vertical="bottom"/>
    </xf>
    <xf borderId="82" fillId="0" fontId="16" numFmtId="0" xfId="0" applyAlignment="1" applyBorder="1" applyFont="1">
      <alignment vertical="bottom"/>
    </xf>
    <xf borderId="83" fillId="0" fontId="16" numFmtId="0" xfId="0" applyAlignment="1" applyBorder="1" applyFont="1">
      <alignment vertical="bottom"/>
    </xf>
    <xf borderId="82" fillId="0" fontId="16" numFmtId="0" xfId="0" applyAlignment="1" applyBorder="1" applyFont="1">
      <alignment readingOrder="0" vertical="bottom"/>
    </xf>
    <xf borderId="82" fillId="0" fontId="16" numFmtId="0" xfId="0" applyAlignment="1" applyBorder="1" applyFont="1">
      <alignment horizontal="right" readingOrder="0" vertical="bottom"/>
    </xf>
    <xf borderId="77" fillId="0" fontId="17" numFmtId="0" xfId="0" applyAlignment="1" applyBorder="1" applyFont="1">
      <alignment horizontal="right" readingOrder="0"/>
    </xf>
    <xf borderId="81" fillId="0" fontId="16" numFmtId="0" xfId="0" applyAlignment="1" applyBorder="1" applyFont="1">
      <alignment horizontal="right" vertical="bottom"/>
    </xf>
    <xf borderId="82" fillId="0" fontId="17" numFmtId="0" xfId="0" applyBorder="1" applyFont="1"/>
    <xf borderId="83" fillId="0" fontId="17" numFmtId="0" xfId="0" applyBorder="1" applyFont="1"/>
    <xf borderId="81" fillId="0" fontId="16" numFmtId="0" xfId="0" applyAlignment="1" applyBorder="1" applyFont="1">
      <alignment vertical="bottom"/>
    </xf>
    <xf borderId="82" fillId="0" fontId="16" numFmtId="0" xfId="0" applyAlignment="1" applyBorder="1" applyFont="1">
      <alignment horizontal="right" vertical="bottom"/>
    </xf>
    <xf borderId="81" fillId="5" fontId="16" numFmtId="0" xfId="0" applyAlignment="1" applyBorder="1" applyFont="1">
      <alignment horizontal="right" vertical="bottom"/>
    </xf>
    <xf borderId="77" fillId="29" fontId="88" numFmtId="0" xfId="0" applyAlignment="1" applyBorder="1" applyFont="1">
      <alignment readingOrder="0"/>
    </xf>
    <xf borderId="92" fillId="29" fontId="17" numFmtId="2" xfId="0" applyAlignment="1" applyBorder="1" applyFont="1" applyNumberFormat="1">
      <alignment readingOrder="0"/>
    </xf>
    <xf borderId="93" fillId="0" fontId="17" numFmtId="0" xfId="0" applyAlignment="1" applyBorder="1" applyFont="1">
      <alignment readingOrder="0"/>
    </xf>
    <xf borderId="82" fillId="5" fontId="17" numFmtId="0" xfId="0" applyAlignment="1" applyBorder="1" applyFont="1">
      <alignment readingOrder="0"/>
    </xf>
    <xf borderId="94" fillId="0" fontId="17" numFmtId="0" xfId="0" applyAlignment="1" applyBorder="1" applyFont="1">
      <alignment readingOrder="0"/>
    </xf>
    <xf borderId="16" fillId="13" fontId="1" numFmtId="0" xfId="0" applyAlignment="1" applyBorder="1" applyFont="1">
      <alignment readingOrder="0"/>
    </xf>
    <xf borderId="95" fillId="0" fontId="17" numFmtId="0" xfId="0" applyBorder="1" applyFont="1"/>
    <xf borderId="96" fillId="0" fontId="17" numFmtId="0" xfId="0" applyBorder="1" applyFont="1"/>
    <xf borderId="97" fillId="0" fontId="17" numFmtId="0" xfId="0" applyBorder="1" applyFont="1"/>
    <xf borderId="97" fillId="29" fontId="17" numFmtId="0" xfId="0" applyAlignment="1" applyBorder="1" applyFont="1">
      <alignment readingOrder="0"/>
    </xf>
    <xf borderId="97" fillId="0" fontId="17" numFmtId="0" xfId="0" applyAlignment="1" applyBorder="1" applyFont="1">
      <alignment readingOrder="0"/>
    </xf>
    <xf borderId="97" fillId="29" fontId="17" numFmtId="2" xfId="0" applyAlignment="1" applyBorder="1" applyFont="1" applyNumberFormat="1">
      <alignment readingOrder="0"/>
    </xf>
    <xf borderId="98" fillId="0" fontId="17" numFmtId="0" xfId="0" applyBorder="1" applyFont="1"/>
    <xf borderId="99" fillId="0" fontId="17" numFmtId="0" xfId="0" applyBorder="1" applyFont="1"/>
    <xf borderId="0" fillId="5" fontId="62" numFmtId="0" xfId="0" applyAlignment="1" applyFont="1">
      <alignment readingOrder="0"/>
    </xf>
    <xf borderId="100" fillId="5" fontId="62" numFmtId="0" xfId="0" applyAlignment="1" applyBorder="1" applyFont="1">
      <alignment readingOrder="0"/>
    </xf>
    <xf borderId="101" fillId="5" fontId="62" numFmtId="0" xfId="0" applyAlignment="1" applyBorder="1" applyFont="1">
      <alignment readingOrder="0"/>
    </xf>
    <xf borderId="0" fillId="5" fontId="62" numFmtId="0" xfId="0" applyAlignment="1" applyFont="1">
      <alignment readingOrder="0" shrinkToFit="0" wrapText="0"/>
    </xf>
    <xf borderId="0" fillId="0" fontId="34" numFmtId="0" xfId="0" applyFont="1"/>
    <xf borderId="0" fillId="0" fontId="17" numFmtId="167" xfId="0" applyAlignment="1" applyFont="1" applyNumberFormat="1">
      <alignment readingOrder="0"/>
    </xf>
    <xf borderId="100" fillId="0" fontId="17" numFmtId="0" xfId="0" applyAlignment="1" applyBorder="1" applyFont="1">
      <alignment readingOrder="0"/>
    </xf>
    <xf borderId="101" fillId="0" fontId="17" numFmtId="0" xfId="0" applyBorder="1" applyFont="1"/>
    <xf borderId="0" fillId="0" fontId="17" numFmtId="0" xfId="0" applyAlignment="1" applyFont="1">
      <alignment shrinkToFit="0" wrapText="0"/>
    </xf>
    <xf borderId="101" fillId="0" fontId="17" numFmtId="0" xfId="0" applyAlignment="1" applyBorder="1" applyFont="1">
      <alignment readingOrder="0"/>
    </xf>
    <xf borderId="100" fillId="0" fontId="17" numFmtId="0" xfId="0" applyBorder="1" applyFont="1"/>
    <xf borderId="0" fillId="0" fontId="17" numFmtId="14" xfId="0" applyFont="1" applyNumberFormat="1"/>
    <xf borderId="0" fillId="0" fontId="89" numFmtId="0" xfId="0" applyAlignment="1" applyFont="1">
      <alignment readingOrder="0" shrinkToFit="0" wrapText="0"/>
    </xf>
    <xf borderId="0" fillId="0" fontId="90" numFmtId="0" xfId="0" applyAlignment="1" applyFont="1">
      <alignment readingOrder="0" shrinkToFit="0" wrapText="0"/>
    </xf>
    <xf borderId="0" fillId="0" fontId="80" numFmtId="0" xfId="0" applyAlignment="1" applyFont="1">
      <alignment horizontal="left" readingOrder="0"/>
    </xf>
    <xf borderId="0" fillId="0" fontId="0" numFmtId="0" xfId="0" applyAlignment="1" applyFont="1">
      <alignment readingOrder="0"/>
    </xf>
    <xf borderId="0" fillId="0" fontId="91" numFmtId="0" xfId="0" applyAlignment="1" applyFont="1">
      <alignment readingOrder="0" shrinkToFit="0" wrapText="0"/>
    </xf>
    <xf borderId="0" fillId="0" fontId="92" numFmtId="0" xfId="0" applyAlignment="1" applyFont="1">
      <alignment readingOrder="0"/>
    </xf>
    <xf borderId="0" fillId="0" fontId="93" numFmtId="0" xfId="0" applyAlignment="1" applyFont="1">
      <alignment readingOrder="0"/>
    </xf>
    <xf borderId="0" fillId="0" fontId="17" numFmtId="20" xfId="0" applyAlignment="1" applyFont="1" applyNumberFormat="1">
      <alignment readingOrder="0"/>
    </xf>
    <xf borderId="5" fillId="0" fontId="1" numFmtId="0" xfId="0" applyBorder="1" applyFont="1"/>
    <xf borderId="10" fillId="11" fontId="2" numFmtId="0" xfId="0" applyAlignment="1" applyBorder="1" applyFont="1">
      <alignment readingOrder="0"/>
    </xf>
    <xf borderId="102" fillId="0" fontId="2" numFmtId="0" xfId="0" applyAlignment="1" applyBorder="1" applyFont="1">
      <alignment readingOrder="0"/>
    </xf>
    <xf borderId="14" fillId="0" fontId="2" numFmtId="172" xfId="0" applyAlignment="1" applyBorder="1" applyFont="1" applyNumberFormat="1">
      <alignment horizontal="center" readingOrder="0" vertical="center"/>
    </xf>
    <xf borderId="12" fillId="0" fontId="2" numFmtId="172" xfId="0" applyAlignment="1" applyBorder="1" applyFont="1" applyNumberFormat="1">
      <alignment horizontal="center" readingOrder="0" vertical="center"/>
    </xf>
    <xf borderId="103" fillId="0" fontId="2" numFmtId="172" xfId="0" applyAlignment="1" applyBorder="1" applyFont="1" applyNumberFormat="1">
      <alignment horizontal="center" readingOrder="0" vertical="center"/>
    </xf>
    <xf borderId="56" fillId="0" fontId="2" numFmtId="0" xfId="0" applyBorder="1" applyFont="1"/>
    <xf borderId="21" fillId="0" fontId="1" numFmtId="0" xfId="0" applyAlignment="1" applyBorder="1" applyFont="1">
      <alignment horizontal="center" readingOrder="0" vertical="center"/>
    </xf>
    <xf borderId="21" fillId="18" fontId="1" numFmtId="0" xfId="0" applyAlignment="1" applyBorder="1" applyFont="1">
      <alignment horizontal="center" readingOrder="0" vertical="center"/>
    </xf>
    <xf borderId="19" fillId="18" fontId="1" numFmtId="0" xfId="0" applyAlignment="1" applyBorder="1" applyFont="1">
      <alignment horizontal="center" readingOrder="0" vertical="center"/>
    </xf>
    <xf borderId="104" fillId="0" fontId="2" numFmtId="0" xfId="0" applyAlignment="1" applyBorder="1" applyFont="1">
      <alignment readingOrder="0"/>
    </xf>
    <xf borderId="105" fillId="0" fontId="1" numFmtId="0" xfId="0" applyAlignment="1" applyBorder="1" applyFont="1">
      <alignment readingOrder="0"/>
    </xf>
    <xf borderId="106" fillId="0" fontId="1" numFmtId="0" xfId="0" applyAlignment="1" applyBorder="1" applyFont="1">
      <alignment readingOrder="0"/>
    </xf>
    <xf borderId="17" fillId="11" fontId="2" numFmtId="0" xfId="0" applyBorder="1" applyFont="1"/>
    <xf borderId="107" fillId="0" fontId="2" numFmtId="0" xfId="0" applyAlignment="1" applyBorder="1" applyFont="1">
      <alignment readingOrder="0"/>
    </xf>
    <xf borderId="42" fillId="0" fontId="2" numFmtId="0" xfId="0" applyAlignment="1" applyBorder="1" applyFont="1">
      <alignment readingOrder="0"/>
    </xf>
    <xf borderId="17" fillId="11" fontId="2" numFmtId="0" xfId="0" applyAlignment="1" applyBorder="1" applyFont="1">
      <alignment readingOrder="0"/>
    </xf>
    <xf borderId="108" fillId="0" fontId="17" numFmtId="0" xfId="0" applyBorder="1" applyFont="1"/>
    <xf borderId="109" fillId="0" fontId="17" numFmtId="0" xfId="0" applyAlignment="1" applyBorder="1" applyFont="1">
      <alignment readingOrder="0"/>
    </xf>
    <xf borderId="110" fillId="0" fontId="17" numFmtId="0" xfId="0" applyAlignment="1" applyBorder="1" applyFont="1">
      <alignment readingOrder="0"/>
    </xf>
    <xf borderId="111" fillId="0" fontId="94" numFmtId="0" xfId="0" applyAlignment="1" applyBorder="1" applyFont="1">
      <alignment readingOrder="0"/>
    </xf>
    <xf borderId="0" fillId="0" fontId="94" numFmtId="0" xfId="0" applyAlignment="1" applyFont="1">
      <alignment readingOrder="0"/>
    </xf>
    <xf borderId="112" fillId="0" fontId="94" numFmtId="0" xfId="0" applyAlignment="1" applyBorder="1" applyFont="1">
      <alignment readingOrder="0"/>
    </xf>
    <xf borderId="113" fillId="0" fontId="34" numFmtId="0" xfId="0" applyBorder="1" applyFont="1"/>
    <xf borderId="32" fillId="0" fontId="34" numFmtId="0" xfId="0" applyAlignment="1" applyBorder="1" applyFont="1">
      <alignment readingOrder="0"/>
    </xf>
    <xf borderId="114" fillId="0" fontId="34" numFmtId="0" xfId="0" applyAlignment="1" applyBorder="1" applyFont="1">
      <alignment readingOrder="0"/>
    </xf>
    <xf borderId="111" fillId="0" fontId="17" numFmtId="0" xfId="0" applyAlignment="1" applyBorder="1" applyFont="1">
      <alignment readingOrder="0"/>
    </xf>
    <xf borderId="0" fillId="0" fontId="17" numFmtId="1" xfId="0" applyFont="1" applyNumberFormat="1"/>
    <xf borderId="0" fillId="0" fontId="17" numFmtId="0" xfId="0" applyFont="1"/>
    <xf borderId="112" fillId="0" fontId="17" numFmtId="1" xfId="0" applyBorder="1" applyFont="1" applyNumberFormat="1"/>
    <xf borderId="115" fillId="0" fontId="17" numFmtId="0" xfId="0" applyAlignment="1" applyBorder="1" applyFont="1">
      <alignment readingOrder="0"/>
    </xf>
    <xf borderId="116" fillId="0" fontId="17" numFmtId="1" xfId="0" applyBorder="1" applyFont="1" applyNumberFormat="1"/>
    <xf borderId="116" fillId="0" fontId="17" numFmtId="0" xfId="0" applyBorder="1" applyFont="1"/>
    <xf borderId="117" fillId="0" fontId="17" numFmtId="1" xfId="0" applyBorder="1" applyFont="1" applyNumberFormat="1"/>
    <xf borderId="109" fillId="0" fontId="17" numFmtId="0" xfId="0" applyBorder="1" applyFont="1"/>
    <xf borderId="109" fillId="0" fontId="17" numFmtId="1" xfId="0" applyBorder="1" applyFont="1" applyNumberFormat="1"/>
    <xf borderId="109" fillId="0" fontId="95" numFmtId="1" xfId="0" applyAlignment="1" applyBorder="1" applyFont="1" applyNumberFormat="1">
      <alignment readingOrder="0"/>
    </xf>
    <xf borderId="109" fillId="12" fontId="96" numFmtId="1" xfId="0" applyAlignment="1" applyBorder="1" applyFont="1" applyNumberFormat="1">
      <alignment horizontal="left" readingOrder="0"/>
    </xf>
    <xf borderId="110" fillId="0" fontId="17" numFmtId="0" xfId="0" applyBorder="1" applyFont="1"/>
    <xf borderId="118" fillId="0" fontId="17" numFmtId="0" xfId="0" applyBorder="1" applyFont="1"/>
    <xf borderId="119" fillId="0" fontId="34" numFmtId="0" xfId="0" applyAlignment="1" applyBorder="1" applyFont="1">
      <alignment horizontal="center"/>
    </xf>
    <xf borderId="120" fillId="0" fontId="95" numFmtId="1" xfId="0" applyAlignment="1" applyBorder="1" applyFont="1" applyNumberFormat="1">
      <alignment horizontal="center" readingOrder="0"/>
    </xf>
    <xf borderId="121" fillId="0" fontId="95" numFmtId="1" xfId="0" applyAlignment="1" applyBorder="1" applyFont="1" applyNumberFormat="1">
      <alignment horizontal="center" readingOrder="0"/>
    </xf>
    <xf borderId="119" fillId="10" fontId="34" numFmtId="1" xfId="0" applyAlignment="1" applyBorder="1" applyFont="1" applyNumberFormat="1">
      <alignment horizontal="center" readingOrder="0"/>
    </xf>
    <xf borderId="119" fillId="0" fontId="34" numFmtId="0" xfId="0" applyAlignment="1" applyBorder="1" applyFont="1">
      <alignment horizontal="center" readingOrder="0"/>
    </xf>
    <xf borderId="122" fillId="0" fontId="34" numFmtId="0" xfId="0" applyAlignment="1" applyBorder="1" applyFont="1">
      <alignment horizontal="center" readingOrder="0"/>
    </xf>
    <xf borderId="123" fillId="0" fontId="85" numFmtId="0" xfId="0" applyAlignment="1" applyBorder="1" applyFont="1">
      <alignment readingOrder="0"/>
    </xf>
    <xf borderId="124" fillId="0" fontId="85" numFmtId="0" xfId="0" applyAlignment="1" applyBorder="1" applyFont="1">
      <alignment readingOrder="0"/>
    </xf>
    <xf borderId="112" fillId="0" fontId="17" numFmtId="0" xfId="0" applyAlignment="1" applyBorder="1" applyFont="1">
      <alignment readingOrder="0"/>
    </xf>
    <xf borderId="113" fillId="0" fontId="17" numFmtId="0" xfId="0" applyBorder="1" applyFont="1"/>
    <xf borderId="32" fillId="0" fontId="17" numFmtId="0" xfId="0" applyAlignment="1" applyBorder="1" applyFont="1">
      <alignment readingOrder="0"/>
    </xf>
    <xf borderId="125" fillId="0" fontId="85" numFmtId="0" xfId="0" applyAlignment="1" applyBorder="1" applyFont="1">
      <alignment readingOrder="0"/>
    </xf>
    <xf borderId="126" fillId="0" fontId="85" numFmtId="0" xfId="0" applyAlignment="1" applyBorder="1" applyFont="1">
      <alignment readingOrder="0"/>
    </xf>
    <xf borderId="32" fillId="10" fontId="17" numFmtId="0" xfId="0" applyAlignment="1" applyBorder="1" applyFont="1">
      <alignment readingOrder="0"/>
    </xf>
    <xf borderId="114" fillId="0" fontId="17" numFmtId="0" xfId="0" applyAlignment="1" applyBorder="1" applyFont="1">
      <alignment readingOrder="0"/>
    </xf>
    <xf borderId="111" fillId="0" fontId="34" numFmtId="0" xfId="0" applyAlignment="1" applyBorder="1" applyFont="1">
      <alignment readingOrder="0"/>
    </xf>
    <xf borderId="123" fillId="0" fontId="95" numFmtId="0" xfId="0" applyAlignment="1" applyBorder="1" applyFont="1">
      <alignment readingOrder="0"/>
    </xf>
    <xf borderId="124" fillId="0" fontId="95" numFmtId="0" xfId="0" applyAlignment="1" applyBorder="1" applyFont="1">
      <alignment readingOrder="0"/>
    </xf>
    <xf borderId="0" fillId="10" fontId="34" numFmtId="0" xfId="0" applyAlignment="1" applyFont="1">
      <alignment readingOrder="0"/>
    </xf>
    <xf borderId="112" fillId="0" fontId="34" numFmtId="0" xfId="0" applyAlignment="1" applyBorder="1" applyFont="1">
      <alignment readingOrder="0"/>
    </xf>
    <xf borderId="127" fillId="0" fontId="17" numFmtId="0" xfId="0" applyAlignment="1" applyBorder="1" applyFont="1">
      <alignment readingOrder="0"/>
    </xf>
    <xf borderId="128" fillId="0" fontId="17" numFmtId="0" xfId="0" applyAlignment="1" applyBorder="1" applyFont="1">
      <alignment readingOrder="0"/>
    </xf>
    <xf borderId="129" fillId="0" fontId="85" numFmtId="0" xfId="0" applyAlignment="1" applyBorder="1" applyFont="1">
      <alignment readingOrder="0"/>
    </xf>
    <xf borderId="130" fillId="0" fontId="85" numFmtId="0" xfId="0" applyAlignment="1" applyBorder="1" applyFont="1">
      <alignment readingOrder="0"/>
    </xf>
    <xf borderId="128" fillId="10" fontId="17" numFmtId="0" xfId="0" applyAlignment="1" applyBorder="1" applyFont="1">
      <alignment readingOrder="0"/>
    </xf>
    <xf borderId="131" fillId="0" fontId="17" numFmtId="0" xfId="0" applyAlignment="1" applyBorder="1" applyFont="1">
      <alignment readingOrder="0"/>
    </xf>
    <xf borderId="129" fillId="0" fontId="17" numFmtId="168" xfId="0" applyBorder="1" applyFont="1" applyNumberFormat="1"/>
    <xf borderId="130" fillId="0" fontId="17" numFmtId="168" xfId="0" applyBorder="1" applyFont="1" applyNumberFormat="1"/>
    <xf borderId="128" fillId="10" fontId="17" numFmtId="168" xfId="0" applyBorder="1" applyFont="1" applyNumberFormat="1"/>
    <xf borderId="128" fillId="0" fontId="17" numFmtId="168" xfId="0" applyBorder="1" applyFont="1" applyNumberFormat="1"/>
    <xf borderId="131" fillId="0" fontId="17" numFmtId="168" xfId="0" applyBorder="1" applyFont="1" applyNumberFormat="1"/>
    <xf borderId="123" fillId="0" fontId="17" numFmtId="168" xfId="0" applyBorder="1" applyFont="1" applyNumberFormat="1"/>
    <xf borderId="124" fillId="0" fontId="17" numFmtId="168" xfId="0" applyBorder="1" applyFont="1" applyNumberFormat="1"/>
    <xf borderId="0" fillId="10" fontId="17" numFmtId="168" xfId="0" applyFont="1" applyNumberFormat="1"/>
    <xf borderId="112" fillId="0" fontId="17" numFmtId="168" xfId="0" applyBorder="1" applyFont="1" applyNumberFormat="1"/>
    <xf borderId="132" fillId="0" fontId="17" numFmtId="0" xfId="0" applyAlignment="1" applyBorder="1" applyFont="1">
      <alignment readingOrder="0"/>
    </xf>
    <xf borderId="133" fillId="0" fontId="17" numFmtId="0" xfId="0" applyAlignment="1" applyBorder="1" applyFont="1">
      <alignment readingOrder="0"/>
    </xf>
    <xf borderId="134" fillId="0" fontId="17" numFmtId="168" xfId="0" applyBorder="1" applyFont="1" applyNumberFormat="1"/>
    <xf borderId="135" fillId="0" fontId="17" numFmtId="168" xfId="0" applyBorder="1" applyFont="1" applyNumberFormat="1"/>
    <xf borderId="133" fillId="10" fontId="17" numFmtId="168" xfId="0" applyBorder="1" applyFont="1" applyNumberFormat="1"/>
    <xf borderId="133" fillId="0" fontId="17" numFmtId="168" xfId="0" applyBorder="1" applyFont="1" applyNumberFormat="1"/>
    <xf borderId="136" fillId="0" fontId="17" numFmtId="168" xfId="0" applyBorder="1" applyFont="1" applyNumberFormat="1"/>
    <xf borderId="111" fillId="0" fontId="16" numFmtId="0" xfId="0" applyAlignment="1" applyBorder="1" applyFont="1">
      <alignment vertical="bottom"/>
    </xf>
    <xf borderId="0" fillId="10" fontId="85" numFmtId="1" xfId="0" applyFont="1" applyNumberFormat="1"/>
    <xf borderId="0" fillId="10" fontId="17" numFmtId="0" xfId="0" applyFont="1"/>
    <xf borderId="112" fillId="10" fontId="17" numFmtId="1" xfId="0" applyBorder="1" applyFont="1" applyNumberFormat="1"/>
    <xf borderId="111" fillId="0" fontId="16" numFmtId="0" xfId="0" applyAlignment="1" applyBorder="1" applyFont="1">
      <alignment vertical="bottom"/>
    </xf>
    <xf borderId="113" fillId="0" fontId="16" numFmtId="0" xfId="0" applyAlignment="1" applyBorder="1" applyFont="1">
      <alignment vertical="bottom"/>
    </xf>
    <xf borderId="137" fillId="0" fontId="85" numFmtId="0" xfId="0" applyAlignment="1" applyBorder="1" applyFont="1">
      <alignment readingOrder="0"/>
    </xf>
    <xf borderId="138" fillId="0" fontId="85" numFmtId="0" xfId="0" applyAlignment="1" applyBorder="1" applyFont="1">
      <alignment readingOrder="0"/>
    </xf>
    <xf borderId="32" fillId="10" fontId="85" numFmtId="1" xfId="0" applyBorder="1" applyFont="1" applyNumberFormat="1"/>
    <xf borderId="32" fillId="10" fontId="17" numFmtId="0" xfId="0" applyBorder="1" applyFont="1"/>
    <xf borderId="114" fillId="10" fontId="17" numFmtId="1" xfId="0" applyBorder="1" applyFont="1" applyNumberFormat="1"/>
    <xf borderId="118" fillId="0" fontId="17" numFmtId="0" xfId="0" applyAlignment="1" applyBorder="1" applyFont="1">
      <alignment readingOrder="0"/>
    </xf>
    <xf borderId="119" fillId="0" fontId="17" numFmtId="0" xfId="0" applyBorder="1" applyFont="1"/>
    <xf borderId="119" fillId="0" fontId="17" numFmtId="0" xfId="0" applyAlignment="1" applyBorder="1" applyFont="1">
      <alignment readingOrder="0"/>
    </xf>
    <xf borderId="122" fillId="0" fontId="17" numFmtId="1" xfId="0" applyAlignment="1" applyBorder="1" applyFont="1" applyNumberFormat="1">
      <alignment readingOrder="0"/>
    </xf>
    <xf borderId="139" fillId="0" fontId="17" numFmtId="0" xfId="0" applyAlignment="1" applyBorder="1" applyFont="1">
      <alignment readingOrder="0"/>
    </xf>
    <xf borderId="140" fillId="0" fontId="17" numFmtId="0" xfId="0" applyBorder="1" applyFont="1"/>
    <xf borderId="140" fillId="0" fontId="17" numFmtId="2" xfId="0" applyBorder="1" applyFont="1" applyNumberFormat="1"/>
    <xf borderId="141" fillId="0" fontId="17" numFmtId="1" xfId="0" applyBorder="1" applyFont="1" applyNumberFormat="1"/>
    <xf borderId="116" fillId="0" fontId="17" numFmtId="0" xfId="0" applyAlignment="1" applyBorder="1" applyFont="1">
      <alignment readingOrder="0"/>
    </xf>
    <xf borderId="116" fillId="0" fontId="17" numFmtId="0" xfId="0" applyBorder="1" applyFont="1"/>
    <xf borderId="0" fillId="0" fontId="97" numFmtId="1" xfId="0" applyAlignment="1" applyFont="1" applyNumberFormat="1">
      <alignment readingOrder="0"/>
    </xf>
    <xf borderId="9" fillId="11" fontId="2" numFmtId="0" xfId="0" applyAlignment="1" applyBorder="1" applyFont="1">
      <alignment horizontal="center" readingOrder="0" vertical="center"/>
    </xf>
    <xf borderId="9" fillId="13" fontId="2" numFmtId="0" xfId="0" applyAlignment="1" applyBorder="1" applyFont="1">
      <alignment horizontal="center" readingOrder="0" vertical="center"/>
    </xf>
    <xf borderId="9" fillId="14" fontId="2" numFmtId="0" xfId="0" applyAlignment="1" applyBorder="1" applyFont="1">
      <alignment horizontal="center" readingOrder="0" vertical="center"/>
    </xf>
    <xf borderId="9" fillId="0" fontId="2" numFmtId="0" xfId="0" applyAlignment="1" applyBorder="1" applyFont="1">
      <alignment horizontal="center" readingOrder="0" vertical="center"/>
    </xf>
    <xf borderId="9" fillId="0" fontId="2" numFmtId="1" xfId="0" applyAlignment="1" applyBorder="1" applyFont="1" applyNumberFormat="1">
      <alignment horizontal="center" readingOrder="0" vertical="center"/>
    </xf>
    <xf borderId="9" fillId="13" fontId="98" numFmtId="1" xfId="0" applyAlignment="1" applyBorder="1" applyFont="1" applyNumberFormat="1">
      <alignment horizontal="center" readingOrder="0" vertical="center"/>
    </xf>
    <xf borderId="9" fillId="13" fontId="2" numFmtId="1" xfId="0" applyAlignment="1" applyBorder="1" applyFont="1" applyNumberFormat="1">
      <alignment horizontal="center" readingOrder="0" vertical="center"/>
    </xf>
    <xf borderId="142" fillId="0" fontId="2" numFmtId="172" xfId="0" applyAlignment="1" applyBorder="1" applyFont="1" applyNumberFormat="1">
      <alignment horizontal="center" readingOrder="0" vertical="center"/>
    </xf>
    <xf borderId="143" fillId="0" fontId="2" numFmtId="172" xfId="0" applyAlignment="1" applyBorder="1" applyFont="1" applyNumberFormat="1">
      <alignment horizontal="center" readingOrder="0" vertical="center"/>
    </xf>
    <xf borderId="0" fillId="0" fontId="2" numFmtId="172" xfId="0" applyAlignment="1" applyFont="1" applyNumberFormat="1">
      <alignment horizontal="center" readingOrder="0" vertical="center"/>
    </xf>
    <xf borderId="15" fillId="13" fontId="1" numFmtId="0" xfId="0" applyAlignment="1" applyBorder="1" applyFont="1">
      <alignment horizontal="center" readingOrder="0" vertical="center"/>
    </xf>
    <xf borderId="15" fillId="14" fontId="1" numFmtId="0" xfId="0" applyAlignment="1" applyBorder="1" applyFont="1">
      <alignment horizontal="center" readingOrder="0" vertical="center"/>
    </xf>
    <xf borderId="15" fillId="11" fontId="1" numFmtId="0" xfId="0" applyAlignment="1" applyBorder="1" applyFont="1">
      <alignment horizontal="center" readingOrder="0" vertical="center"/>
    </xf>
    <xf borderId="15" fillId="0" fontId="1" numFmtId="0" xfId="0" applyAlignment="1" applyBorder="1" applyFont="1">
      <alignment horizontal="center" readingOrder="0" vertical="center"/>
    </xf>
    <xf borderId="15" fillId="0" fontId="1" numFmtId="1" xfId="0" applyAlignment="1" applyBorder="1" applyFont="1" applyNumberFormat="1">
      <alignment horizontal="center" readingOrder="0" vertical="center"/>
    </xf>
    <xf borderId="15" fillId="13" fontId="97" numFmtId="1" xfId="0" applyAlignment="1" applyBorder="1" applyFont="1" applyNumberFormat="1">
      <alignment horizontal="center" readingOrder="0" vertical="center"/>
    </xf>
    <xf borderId="15" fillId="13" fontId="1" numFmtId="1" xfId="0" applyAlignment="1" applyBorder="1" applyFont="1" applyNumberFormat="1">
      <alignment horizontal="center" readingOrder="0" vertical="center"/>
    </xf>
    <xf borderId="106" fillId="0" fontId="1" numFmtId="0" xfId="0" applyAlignment="1" applyBorder="1" applyFont="1">
      <alignment horizontal="center" readingOrder="0" vertical="center"/>
    </xf>
    <xf borderId="144" fillId="0" fontId="1" numFmtId="0" xfId="0" applyAlignment="1" applyBorder="1" applyFont="1">
      <alignment horizontal="center" readingOrder="0" vertical="center"/>
    </xf>
    <xf borderId="0" fillId="0" fontId="1" numFmtId="0" xfId="0" applyAlignment="1" applyFont="1">
      <alignment horizontal="center" readingOrder="0" vertical="center"/>
    </xf>
    <xf borderId="21" fillId="30" fontId="1" numFmtId="0" xfId="0" applyAlignment="1" applyBorder="1" applyFill="1" applyFont="1">
      <alignment horizontal="center" readingOrder="0" vertical="center"/>
    </xf>
    <xf borderId="145" fillId="0" fontId="1" numFmtId="0" xfId="0" applyAlignment="1" applyBorder="1" applyFont="1">
      <alignment horizontal="center" readingOrder="0" vertical="center"/>
    </xf>
    <xf borderId="21" fillId="29" fontId="1" numFmtId="0" xfId="0" applyAlignment="1" applyBorder="1" applyFont="1">
      <alignment horizontal="center" readingOrder="0" vertical="center"/>
    </xf>
    <xf borderId="19" fillId="29" fontId="1" numFmtId="0" xfId="0" applyAlignment="1" applyBorder="1" applyFont="1">
      <alignment horizontal="center" readingOrder="0" vertical="center"/>
    </xf>
    <xf borderId="15" fillId="29" fontId="1" numFmtId="0" xfId="0" applyAlignment="1" applyBorder="1" applyFont="1">
      <alignment horizontal="center" readingOrder="0" vertical="center"/>
    </xf>
    <xf borderId="21" fillId="14" fontId="1" numFmtId="0" xfId="0" applyAlignment="1" applyBorder="1" applyFont="1">
      <alignment horizontal="center" readingOrder="0" vertical="center"/>
    </xf>
    <xf borderId="19" fillId="30" fontId="1" numFmtId="0" xfId="0" applyAlignment="1" applyBorder="1" applyFont="1">
      <alignment horizontal="center" readingOrder="0" vertical="center"/>
    </xf>
    <xf borderId="19" fillId="31" fontId="1" numFmtId="0" xfId="0" applyAlignment="1" applyBorder="1" applyFill="1" applyFont="1">
      <alignment horizontal="center" readingOrder="0" vertical="center"/>
    </xf>
    <xf borderId="145" fillId="29" fontId="1" numFmtId="0" xfId="0" applyAlignment="1" applyBorder="1" applyFont="1">
      <alignment horizontal="center" readingOrder="0" vertical="center"/>
    </xf>
    <xf borderId="21" fillId="31" fontId="1" numFmtId="0" xfId="0" applyAlignment="1" applyBorder="1" applyFont="1">
      <alignment horizontal="center" readingOrder="0" vertical="center"/>
    </xf>
    <xf borderId="19" fillId="32" fontId="1" numFmtId="0" xfId="0" applyAlignment="1" applyBorder="1" applyFill="1" applyFont="1">
      <alignment horizontal="center" readingOrder="0" vertical="center"/>
    </xf>
    <xf borderId="15" fillId="9" fontId="1" numFmtId="0" xfId="0" applyAlignment="1" applyBorder="1" applyFont="1">
      <alignment readingOrder="0"/>
    </xf>
    <xf borderId="17" fillId="9" fontId="2" numFmtId="0" xfId="0" applyAlignment="1" applyBorder="1" applyFont="1">
      <alignment readingOrder="0"/>
    </xf>
    <xf borderId="145" fillId="31" fontId="1" numFmtId="0" xfId="0" applyAlignment="1" applyBorder="1" applyFont="1">
      <alignment horizontal="center" readingOrder="0" vertical="center"/>
    </xf>
    <xf borderId="144" fillId="31" fontId="1" numFmtId="0" xfId="0" applyAlignment="1" applyBorder="1" applyFont="1">
      <alignment horizontal="center" readingOrder="0" vertical="center"/>
    </xf>
    <xf borderId="15" fillId="31" fontId="1" numFmtId="0" xfId="0" applyAlignment="1" applyBorder="1" applyFont="1">
      <alignment horizontal="center" readingOrder="0" vertical="center"/>
    </xf>
    <xf borderId="19" fillId="14" fontId="1" numFmtId="0" xfId="0" applyAlignment="1" applyBorder="1" applyFont="1">
      <alignment horizontal="center" readingOrder="0" vertical="center"/>
    </xf>
    <xf borderId="146" fillId="0" fontId="2" numFmtId="0" xfId="0" applyAlignment="1" applyBorder="1" applyFont="1">
      <alignment readingOrder="0"/>
    </xf>
    <xf borderId="147" fillId="0" fontId="2" numFmtId="0" xfId="0" applyAlignment="1" applyBorder="1" applyFont="1">
      <alignment readingOrder="0"/>
    </xf>
    <xf borderId="15" fillId="11" fontId="2" numFmtId="0" xfId="0" applyAlignment="1" applyBorder="1" applyFont="1">
      <alignment readingOrder="0"/>
    </xf>
    <xf borderId="19" fillId="0" fontId="37" numFmtId="0" xfId="0" applyAlignment="1" applyBorder="1" applyFont="1">
      <alignment horizontal="center" readingOrder="0" vertical="center"/>
    </xf>
    <xf borderId="147" fillId="0" fontId="2" numFmtId="0" xfId="0" applyBorder="1" applyFont="1"/>
    <xf borderId="19" fillId="0" fontId="1" numFmtId="0" xfId="0" applyAlignment="1" applyBorder="1" applyFont="1">
      <alignment horizontal="center" readingOrder="0"/>
    </xf>
    <xf borderId="145" fillId="0" fontId="1" numFmtId="0" xfId="0" applyAlignment="1" applyBorder="1" applyFont="1">
      <alignment horizontal="center" readingOrder="0"/>
    </xf>
    <xf borderId="144" fillId="0" fontId="1" numFmtId="0" xfId="0" applyAlignment="1" applyBorder="1" applyFont="1">
      <alignment horizontal="center" readingOrder="0"/>
    </xf>
    <xf borderId="15" fillId="0" fontId="1" numFmtId="0" xfId="0" applyAlignment="1" applyBorder="1" applyFont="1">
      <alignment horizontal="center" readingOrder="0"/>
    </xf>
    <xf borderId="0" fillId="31" fontId="1" numFmtId="0" xfId="0" applyAlignment="1" applyFont="1">
      <alignment horizontal="center" readingOrder="0" vertical="center"/>
    </xf>
    <xf borderId="17" fillId="6" fontId="2" numFmtId="0" xfId="0" applyBorder="1" applyFont="1"/>
    <xf borderId="147" fillId="0" fontId="2" numFmtId="0" xfId="0" applyAlignment="1" applyBorder="1" applyFont="1">
      <alignment readingOrder="0"/>
    </xf>
    <xf borderId="22" fillId="11" fontId="2" numFmtId="0" xfId="0" applyBorder="1" applyFont="1"/>
    <xf borderId="20" fillId="0" fontId="1" numFmtId="0" xfId="0" applyAlignment="1" applyBorder="1" applyFont="1">
      <alignment horizontal="center" readingOrder="0" vertical="center"/>
    </xf>
    <xf borderId="148" fillId="0" fontId="1" numFmtId="0" xfId="0" applyAlignment="1" applyBorder="1" applyFont="1">
      <alignment horizontal="center" readingOrder="0" vertical="center"/>
    </xf>
    <xf borderId="147" fillId="0" fontId="2" numFmtId="0" xfId="0" applyBorder="1" applyFont="1"/>
    <xf borderId="17" fillId="0" fontId="2" numFmtId="0" xfId="0" applyBorder="1" applyFont="1"/>
    <xf borderId="0" fillId="11" fontId="2" numFmtId="0" xfId="0" applyAlignment="1" applyFont="1">
      <alignment readingOrder="0"/>
    </xf>
    <xf borderId="0" fillId="6" fontId="2" numFmtId="0" xfId="0" applyAlignment="1" applyFont="1">
      <alignment readingOrder="0"/>
    </xf>
    <xf borderId="0" fillId="0" fontId="2" numFmtId="0" xfId="0" applyFont="1"/>
    <xf borderId="0" fillId="13" fontId="1" numFmtId="0" xfId="0" applyAlignment="1" applyFont="1">
      <alignment horizontal="center" readingOrder="0" vertical="center"/>
    </xf>
    <xf borderId="0" fillId="14" fontId="1" numFmtId="0" xfId="0" applyAlignment="1" applyFont="1">
      <alignment horizontal="center" readingOrder="0" vertical="center"/>
    </xf>
    <xf borderId="0" fillId="13" fontId="97" numFmtId="1" xfId="0" applyAlignment="1" applyFont="1" applyNumberFormat="1">
      <alignment horizontal="center" readingOrder="0" vertical="center"/>
    </xf>
    <xf borderId="0" fillId="13" fontId="1" numFmtId="1" xfId="0" applyAlignment="1" applyFont="1" applyNumberFormat="1">
      <alignment horizontal="center" readingOrder="0" vertical="center"/>
    </xf>
    <xf borderId="100" fillId="0" fontId="1" numFmtId="0" xfId="0" applyAlignment="1" applyBorder="1" applyFont="1">
      <alignment horizontal="center" readingOrder="0" vertical="center"/>
    </xf>
    <xf borderId="0" fillId="18" fontId="1" numFmtId="0" xfId="0" applyAlignment="1" applyFont="1">
      <alignment horizontal="center" readingOrder="0" vertical="center"/>
    </xf>
    <xf borderId="0" fillId="0" fontId="1" numFmtId="1" xfId="0" applyFont="1" applyNumberFormat="1"/>
    <xf borderId="0" fillId="0" fontId="97" numFmtId="1" xfId="0" applyFont="1" applyNumberFormat="1"/>
    <xf borderId="100" fillId="0" fontId="1" numFmtId="0" xfId="0" applyBorder="1" applyFont="1"/>
    <xf borderId="0" fillId="0" fontId="43" numFmtId="0" xfId="0" applyAlignment="1" applyFont="1">
      <alignment vertical="bottom"/>
    </xf>
    <xf borderId="0" fillId="0" fontId="43" numFmtId="0" xfId="0" applyAlignment="1" applyFont="1">
      <alignment readingOrder="0" vertical="bottom"/>
    </xf>
    <xf borderId="0" fillId="0" fontId="16" numFmtId="0" xfId="0" applyAlignment="1" applyFont="1">
      <alignment readingOrder="0" vertical="bottom"/>
    </xf>
    <xf borderId="0" fillId="0" fontId="16" numFmtId="49" xfId="0" applyAlignment="1" applyFont="1" applyNumberFormat="1">
      <alignment readingOrder="0" vertical="bottom"/>
    </xf>
    <xf borderId="0" fillId="0" fontId="16" numFmtId="168" xfId="0" applyAlignment="1" applyFont="1" applyNumberFormat="1">
      <alignment readingOrder="0" vertical="bottom"/>
    </xf>
    <xf borderId="0" fillId="0" fontId="16" numFmtId="0" xfId="0" applyAlignment="1" applyFont="1">
      <alignment vertical="bottom"/>
    </xf>
    <xf borderId="149" fillId="0" fontId="43" numFmtId="0" xfId="0" applyAlignment="1" applyBorder="1" applyFont="1">
      <alignment vertical="bottom"/>
    </xf>
    <xf borderId="149" fillId="0" fontId="43" numFmtId="0" xfId="0" applyAlignment="1" applyBorder="1" applyFont="1">
      <alignment readingOrder="0" vertical="bottom"/>
    </xf>
    <xf borderId="149" fillId="0" fontId="16" numFmtId="0" xfId="0" applyAlignment="1" applyBorder="1" applyFont="1">
      <alignment vertical="bottom"/>
    </xf>
    <xf borderId="0" fillId="6" fontId="16" numFmtId="0" xfId="0" applyAlignment="1" applyFont="1">
      <alignment readingOrder="0" vertical="bottom"/>
    </xf>
    <xf borderId="0" fillId="6" fontId="16" numFmtId="168" xfId="0" applyAlignment="1" applyFont="1" applyNumberFormat="1">
      <alignment readingOrder="0" vertical="bottom"/>
    </xf>
    <xf borderId="0" fillId="6" fontId="43" numFmtId="0" xfId="0" applyAlignment="1" applyFont="1">
      <alignment readingOrder="0" vertical="bottom"/>
    </xf>
    <xf borderId="16" fillId="6" fontId="43" numFmtId="0" xfId="0" applyAlignment="1" applyBorder="1" applyFont="1">
      <alignment vertical="bottom"/>
    </xf>
    <xf borderId="0" fillId="0" fontId="16" numFmtId="0" xfId="0" applyAlignment="1" applyFont="1">
      <alignment horizontal="right" vertical="bottom"/>
    </xf>
    <xf borderId="0" fillId="0" fontId="16" numFmtId="1" xfId="0" applyAlignment="1" applyFont="1" applyNumberFormat="1">
      <alignment horizontal="right" readingOrder="0" vertical="bottom"/>
    </xf>
    <xf borderId="0" fillId="0" fontId="16" numFmtId="1" xfId="0" applyAlignment="1" applyFont="1" applyNumberFormat="1">
      <alignment horizontal="right" vertical="bottom"/>
    </xf>
    <xf borderId="0" fillId="0" fontId="16" numFmtId="169" xfId="0" applyAlignment="1" applyFont="1" applyNumberFormat="1">
      <alignment horizontal="right" vertical="bottom"/>
    </xf>
    <xf borderId="0" fillId="0" fontId="16" numFmtId="14" xfId="0" applyAlignment="1" applyFont="1" applyNumberFormat="1">
      <alignment horizontal="right" vertical="bottom"/>
    </xf>
    <xf borderId="0" fillId="0" fontId="16" numFmtId="49" xfId="0" applyAlignment="1" applyFont="1" applyNumberFormat="1">
      <alignment vertical="bottom"/>
    </xf>
    <xf borderId="0" fillId="0" fontId="16" numFmtId="168" xfId="0" applyAlignment="1" applyFont="1" applyNumberFormat="1">
      <alignment vertical="bottom"/>
    </xf>
    <xf borderId="17" fillId="6" fontId="43" numFmtId="0" xfId="0" applyAlignment="1" applyBorder="1" applyFont="1">
      <alignment vertical="bottom"/>
    </xf>
    <xf borderId="0" fillId="0" fontId="16" numFmtId="0" xfId="0" applyAlignment="1" applyFont="1">
      <alignment horizontal="right" readingOrder="0" vertical="bottom"/>
    </xf>
    <xf borderId="0" fillId="0" fontId="17" numFmtId="49" xfId="0" applyFont="1" applyNumberFormat="1"/>
    <xf borderId="0" fillId="0" fontId="17" numFmtId="49" xfId="0" applyAlignment="1" applyFont="1" applyNumberFormat="1">
      <alignment readingOrder="0"/>
    </xf>
    <xf borderId="0" fillId="7" fontId="17" numFmtId="0" xfId="0" applyAlignment="1" applyFont="1">
      <alignment readingOrder="0"/>
    </xf>
    <xf borderId="0" fillId="0" fontId="17" numFmtId="164" xfId="0" applyAlignment="1" applyFont="1" applyNumberFormat="1">
      <alignment readingOrder="0"/>
    </xf>
    <xf borderId="0" fillId="7" fontId="17" numFmtId="0" xfId="0" applyFont="1"/>
    <xf borderId="0" fillId="0" fontId="17" numFmtId="164" xfId="0" applyFont="1" applyNumberFormat="1"/>
    <xf borderId="0" fillId="6" fontId="17" numFmtId="0" xfId="0" applyFont="1"/>
    <xf borderId="0" fillId="7" fontId="99" numFmtId="0" xfId="0" applyAlignment="1" applyFont="1">
      <alignment readingOrder="0"/>
    </xf>
    <xf borderId="0" fillId="7" fontId="17" numFmtId="0" xfId="0" applyFont="1"/>
    <xf borderId="0" fillId="0" fontId="100" numFmtId="0" xfId="0" applyFont="1"/>
    <xf borderId="0" fillId="0" fontId="16" numFmtId="0" xfId="0" applyFont="1"/>
    <xf borderId="0" fillId="0" fontId="16" numFmtId="0" xfId="0" applyAlignment="1" applyFont="1">
      <alignment readingOrder="0"/>
    </xf>
    <xf borderId="150" fillId="33" fontId="16" numFmtId="0" xfId="0" applyBorder="1" applyFill="1" applyFont="1"/>
    <xf borderId="151" fillId="33" fontId="43" numFmtId="0" xfId="0" applyBorder="1" applyFont="1"/>
    <xf borderId="152" fillId="33" fontId="16" numFmtId="0" xfId="0" applyAlignment="1" applyBorder="1" applyFont="1">
      <alignment readingOrder="0"/>
    </xf>
    <xf borderId="153" fillId="7" fontId="16" numFmtId="0" xfId="0" applyAlignment="1" applyBorder="1" applyFont="1">
      <alignment readingOrder="0"/>
    </xf>
    <xf borderId="154" fillId="33" fontId="43" numFmtId="0" xfId="0" applyBorder="1" applyFont="1"/>
    <xf borderId="155" fillId="34" fontId="43" numFmtId="0" xfId="0" applyBorder="1" applyFill="1" applyFont="1"/>
    <xf borderId="156" fillId="10" fontId="101" numFmtId="0" xfId="0" applyBorder="1" applyFont="1"/>
    <xf borderId="157" fillId="9" fontId="16" numFmtId="0" xfId="0" applyBorder="1" applyFont="1"/>
    <xf borderId="158" fillId="9" fontId="43" numFmtId="0" xfId="0" applyAlignment="1" applyBorder="1" applyFont="1">
      <alignment horizontal="right"/>
    </xf>
    <xf borderId="159" fillId="9" fontId="16" numFmtId="0" xfId="0" applyAlignment="1" applyBorder="1" applyFont="1">
      <alignment readingOrder="0"/>
    </xf>
    <xf borderId="160" fillId="9" fontId="16" numFmtId="0" xfId="0" applyAlignment="1" applyBorder="1" applyFont="1">
      <alignment readingOrder="0"/>
    </xf>
    <xf borderId="161" fillId="9" fontId="43" numFmtId="0" xfId="0" applyAlignment="1" applyBorder="1" applyFont="1">
      <alignment horizontal="right"/>
    </xf>
    <xf borderId="162" fillId="10" fontId="101" numFmtId="0" xfId="0" applyAlignment="1" applyBorder="1" applyFont="1">
      <alignment horizontal="right"/>
    </xf>
    <xf borderId="163" fillId="9" fontId="16" numFmtId="0" xfId="0" applyBorder="1" applyFont="1"/>
    <xf borderId="164" fillId="9" fontId="43" numFmtId="0" xfId="0" applyAlignment="1" applyBorder="1" applyFont="1">
      <alignment horizontal="right"/>
    </xf>
    <xf borderId="165" fillId="9" fontId="43" numFmtId="0" xfId="0" applyAlignment="1" applyBorder="1" applyFont="1">
      <alignment horizontal="right"/>
    </xf>
    <xf borderId="163" fillId="5" fontId="16" numFmtId="0" xfId="0" applyAlignment="1" applyBorder="1" applyFont="1">
      <alignment readingOrder="0"/>
    </xf>
    <xf borderId="164" fillId="5" fontId="43" numFmtId="0" xfId="0" applyAlignment="1" applyBorder="1" applyFont="1">
      <alignment horizontal="right"/>
    </xf>
    <xf borderId="159" fillId="5" fontId="16" numFmtId="0" xfId="0" applyAlignment="1" applyBorder="1" applyFont="1">
      <alignment readingOrder="0"/>
    </xf>
    <xf borderId="160" fillId="5" fontId="16" numFmtId="0" xfId="0" applyAlignment="1" applyBorder="1" applyFont="1">
      <alignment readingOrder="0"/>
    </xf>
    <xf borderId="164" fillId="5" fontId="43" numFmtId="0" xfId="0" applyAlignment="1" applyBorder="1" applyFont="1">
      <alignment horizontal="right" readingOrder="0"/>
    </xf>
    <xf borderId="165" fillId="5" fontId="43" numFmtId="0" xfId="0" applyAlignment="1" applyBorder="1" applyFont="1">
      <alignment horizontal="right" readingOrder="0"/>
    </xf>
    <xf borderId="163" fillId="0" fontId="16" numFmtId="0" xfId="0" applyBorder="1" applyFont="1"/>
    <xf borderId="164" fillId="0" fontId="43" numFmtId="0" xfId="0" applyAlignment="1" applyBorder="1" applyFont="1">
      <alignment horizontal="right"/>
    </xf>
    <xf borderId="159" fillId="0" fontId="16" numFmtId="0" xfId="0" applyAlignment="1" applyBorder="1" applyFont="1">
      <alignment readingOrder="0"/>
    </xf>
    <xf borderId="160" fillId="0" fontId="16" numFmtId="0" xfId="0" applyAlignment="1" applyBorder="1" applyFont="1">
      <alignment readingOrder="0"/>
    </xf>
    <xf borderId="165" fillId="0" fontId="43" numFmtId="0" xfId="0" applyAlignment="1" applyBorder="1" applyFont="1">
      <alignment horizontal="right"/>
    </xf>
    <xf borderId="162" fillId="0" fontId="101" numFmtId="0" xfId="0" applyAlignment="1" applyBorder="1" applyFont="1">
      <alignment horizontal="right"/>
    </xf>
    <xf borderId="166" fillId="9" fontId="16" numFmtId="0" xfId="0" applyBorder="1" applyFont="1"/>
    <xf borderId="167" fillId="9" fontId="43" numFmtId="0" xfId="0" applyAlignment="1" applyBorder="1" applyFont="1">
      <alignment horizontal="right"/>
    </xf>
    <xf borderId="168" fillId="9" fontId="43" numFmtId="0" xfId="0" applyAlignment="1" applyBorder="1" applyFont="1">
      <alignment horizontal="right"/>
    </xf>
    <xf borderId="166" fillId="0" fontId="16" numFmtId="0" xfId="0" applyBorder="1" applyFont="1"/>
    <xf borderId="167" fillId="0" fontId="43" numFmtId="0" xfId="0" applyAlignment="1" applyBorder="1" applyFont="1">
      <alignment horizontal="right"/>
    </xf>
    <xf borderId="168" fillId="0" fontId="43" numFmtId="0" xfId="0" applyAlignment="1" applyBorder="1" applyFont="1">
      <alignment horizontal="right"/>
    </xf>
    <xf borderId="166" fillId="9" fontId="16" numFmtId="0" xfId="0" applyAlignment="1" applyBorder="1" applyFont="1">
      <alignment readingOrder="0"/>
    </xf>
    <xf borderId="167" fillId="9" fontId="43" numFmtId="0" xfId="0" applyAlignment="1" applyBorder="1" applyFont="1">
      <alignment horizontal="right" readingOrder="0"/>
    </xf>
    <xf borderId="169" fillId="0" fontId="16" numFmtId="0" xfId="0" applyBorder="1" applyFont="1"/>
    <xf borderId="170" fillId="0" fontId="43" numFmtId="0" xfId="0" applyAlignment="1" applyBorder="1" applyFont="1">
      <alignment horizontal="right"/>
    </xf>
    <xf borderId="171" fillId="0" fontId="43" numFmtId="0" xfId="0" applyAlignment="1" applyBorder="1" applyFont="1">
      <alignment horizontal="right"/>
    </xf>
    <xf borderId="172" fillId="0" fontId="43" numFmtId="0" xfId="0" applyBorder="1" applyFont="1"/>
    <xf borderId="173" fillId="0" fontId="16" numFmtId="0" xfId="0" applyAlignment="1" applyBorder="1" applyFont="1">
      <alignment horizontal="right"/>
    </xf>
    <xf borderId="174" fillId="0" fontId="16" numFmtId="0" xfId="0" applyBorder="1" applyFont="1"/>
    <xf borderId="175" fillId="7" fontId="16" numFmtId="0" xfId="0" applyBorder="1" applyFont="1"/>
    <xf borderId="176" fillId="0" fontId="16" numFmtId="0" xfId="0" applyAlignment="1" applyBorder="1" applyFont="1">
      <alignment horizontal="right"/>
    </xf>
    <xf borderId="177" fillId="0" fontId="16" numFmtId="0" xfId="0" applyAlignment="1" applyBorder="1" applyFont="1">
      <alignment horizontal="right"/>
    </xf>
    <xf borderId="176" fillId="0" fontId="16" numFmtId="0" xfId="0" applyBorder="1" applyFont="1"/>
    <xf borderId="178" fillId="10" fontId="101" numFmtId="0" xfId="0" applyAlignment="1" applyBorder="1" applyFont="1">
      <alignment horizontal="right"/>
    </xf>
    <xf borderId="0" fillId="0" fontId="17" numFmtId="1" xfId="0" applyAlignment="1" applyFont="1" applyNumberFormat="1">
      <alignment readingOrder="0"/>
    </xf>
    <xf borderId="0" fillId="7" fontId="17" numFmtId="3" xfId="0" applyAlignment="1" applyFont="1" applyNumberFormat="1">
      <alignment readingOrder="0"/>
    </xf>
    <xf borderId="0" fillId="7" fontId="17" numFmtId="1" xfId="0" applyAlignment="1" applyFont="1" applyNumberFormat="1">
      <alignment readingOrder="0"/>
    </xf>
    <xf borderId="0" fillId="11" fontId="17" numFmtId="1" xfId="0" applyFont="1" applyNumberFormat="1"/>
    <xf borderId="169" fillId="9" fontId="16" numFmtId="0" xfId="0" applyBorder="1" applyFont="1"/>
    <xf borderId="170" fillId="9" fontId="43" numFmtId="0" xfId="0" applyAlignment="1" applyBorder="1" applyFont="1">
      <alignment horizontal="right"/>
    </xf>
    <xf borderId="171" fillId="9" fontId="43" numFmtId="0" xfId="0" applyAlignment="1" applyBorder="1" applyFont="1">
      <alignment horizontal="right"/>
    </xf>
    <xf borderId="0" fillId="6" fontId="34" numFmtId="0" xfId="0" applyFont="1"/>
    <xf borderId="0" fillId="10" fontId="34" numFmtId="0" xfId="0" applyFont="1"/>
    <xf borderId="152" fillId="33" fontId="16" numFmtId="0" xfId="0" applyBorder="1" applyFont="1"/>
    <xf borderId="154" fillId="34" fontId="16" numFmtId="0" xfId="0" applyBorder="1" applyFont="1"/>
    <xf borderId="157" fillId="0" fontId="16" numFmtId="0" xfId="0" applyBorder="1" applyFont="1"/>
    <xf borderId="158" fillId="0" fontId="43" numFmtId="0" xfId="0" applyAlignment="1" applyBorder="1" applyFont="1">
      <alignment horizontal="right"/>
    </xf>
    <xf borderId="159" fillId="0" fontId="16" numFmtId="0" xfId="0" applyBorder="1" applyFont="1"/>
    <xf borderId="161" fillId="0" fontId="43" numFmtId="0" xfId="0" applyAlignment="1" applyBorder="1" applyFont="1">
      <alignment horizontal="right"/>
    </xf>
    <xf borderId="160" fillId="0" fontId="16" numFmtId="0" xfId="0" applyBorder="1" applyFont="1"/>
    <xf borderId="179" fillId="0" fontId="16" numFmtId="0" xfId="0" applyBorder="1" applyFont="1"/>
    <xf borderId="180" fillId="0" fontId="16" numFmtId="0" xfId="0" applyBorder="1" applyFont="1"/>
    <xf borderId="181" fillId="10" fontId="101" numFmtId="0" xfId="0" applyAlignment="1" applyBorder="1" applyFont="1">
      <alignment horizontal="right"/>
    </xf>
    <xf borderId="182" fillId="0" fontId="16" numFmtId="0" xfId="0" applyBorder="1" applyFont="1"/>
    <xf borderId="183" fillId="0" fontId="16" numFmtId="0" xfId="0" applyBorder="1" applyFont="1"/>
    <xf borderId="184" fillId="10" fontId="16" numFmtId="0" xfId="0" applyBorder="1" applyFont="1"/>
    <xf borderId="185" fillId="0" fontId="16" numFmtId="0" xfId="0" applyBorder="1" applyFont="1"/>
    <xf borderId="186" fillId="0" fontId="16" numFmtId="0" xfId="0" applyBorder="1" applyFont="1"/>
    <xf borderId="187" fillId="10" fontId="101" numFmtId="0" xfId="0" applyAlignment="1" applyBorder="1" applyFont="1">
      <alignment horizontal="right"/>
    </xf>
    <xf borderId="0" fillId="0" fontId="17" numFmtId="14" xfId="0" applyAlignment="1" applyFont="1" applyNumberFormat="1">
      <alignment readingOrder="0"/>
    </xf>
    <xf borderId="9" fillId="6" fontId="17" numFmtId="0" xfId="0" applyAlignment="1" applyBorder="1" applyFont="1">
      <alignment readingOrder="0"/>
    </xf>
    <xf borderId="9" fillId="6" fontId="17" numFmtId="172" xfId="0" applyAlignment="1" applyBorder="1" applyFont="1" applyNumberFormat="1">
      <alignment readingOrder="0"/>
    </xf>
    <xf borderId="9" fillId="0" fontId="17" numFmtId="0" xfId="0" applyBorder="1" applyFont="1"/>
    <xf borderId="0" fillId="13" fontId="17" numFmtId="0" xfId="0" applyAlignment="1" applyFont="1">
      <alignment readingOrder="0"/>
    </xf>
    <xf borderId="0" fillId="6" fontId="17" numFmtId="172" xfId="0" applyAlignment="1" applyFont="1" applyNumberFormat="1">
      <alignment readingOrder="0"/>
    </xf>
    <xf borderId="0" fillId="35" fontId="87" numFmtId="0" xfId="0" applyAlignment="1" applyFill="1" applyFont="1">
      <alignment readingOrder="0" shrinkToFit="0" wrapText="1"/>
    </xf>
    <xf borderId="0" fillId="35" fontId="87" numFmtId="0" xfId="0" applyAlignment="1" applyFont="1">
      <alignment shrinkToFit="0" wrapText="1"/>
    </xf>
    <xf borderId="0" fillId="36" fontId="102" numFmtId="0" xfId="0" applyAlignment="1" applyFill="1" applyFont="1">
      <alignment readingOrder="0" shrinkToFit="0" wrapText="1"/>
    </xf>
    <xf borderId="0" fillId="35" fontId="87" numFmtId="168" xfId="0" applyAlignment="1" applyFont="1" applyNumberFormat="1">
      <alignment readingOrder="0" shrinkToFit="0" wrapText="1"/>
    </xf>
    <xf borderId="0" fillId="7" fontId="87" numFmtId="0" xfId="0" applyAlignment="1" applyFont="1">
      <alignment readingOrder="0" shrinkToFit="0" wrapText="1"/>
    </xf>
    <xf borderId="0" fillId="7" fontId="87" numFmtId="168" xfId="0" applyAlignment="1" applyFont="1" applyNumberFormat="1">
      <alignment readingOrder="0" shrinkToFit="0" wrapText="1"/>
    </xf>
    <xf borderId="0" fillId="0" fontId="34" numFmtId="0" xfId="0" applyAlignment="1" applyFont="1">
      <alignment shrinkToFit="0" wrapText="1"/>
    </xf>
    <xf borderId="0" fillId="18" fontId="17" numFmtId="0" xfId="0" applyFont="1"/>
    <xf borderId="0" fillId="18" fontId="17" numFmtId="0" xfId="0" applyAlignment="1" applyFont="1">
      <alignment readingOrder="0"/>
    </xf>
    <xf borderId="0" fillId="18" fontId="17" numFmtId="169" xfId="0" applyAlignment="1" applyFont="1" applyNumberFormat="1">
      <alignment readingOrder="0"/>
    </xf>
    <xf borderId="0" fillId="18" fontId="17" numFmtId="14" xfId="0" applyAlignment="1" applyFont="1" applyNumberFormat="1">
      <alignment readingOrder="0"/>
    </xf>
    <xf borderId="0" fillId="18" fontId="34" numFmtId="0" xfId="0" applyFont="1"/>
    <xf borderId="0" fillId="18" fontId="17" numFmtId="168" xfId="0" applyFont="1" applyNumberFormat="1"/>
    <xf borderId="0" fillId="37" fontId="34" numFmtId="0" xfId="0" applyFill="1" applyFont="1"/>
    <xf borderId="0" fillId="18" fontId="17" numFmtId="167" xfId="0" applyAlignment="1" applyFont="1" applyNumberFormat="1">
      <alignment readingOrder="0"/>
    </xf>
    <xf borderId="0" fillId="0" fontId="95" numFmtId="168" xfId="0" applyFont="1" applyNumberFormat="1"/>
    <xf borderId="119" fillId="0" fontId="17" numFmtId="168" xfId="0" applyBorder="1" applyFont="1" applyNumberFormat="1"/>
    <xf borderId="188" fillId="36" fontId="34" numFmtId="0" xfId="0" applyAlignment="1" applyBorder="1" applyFont="1">
      <alignment vertical="top"/>
    </xf>
    <xf borderId="188" fillId="36" fontId="34" numFmtId="0" xfId="0" applyAlignment="1" applyBorder="1" applyFont="1">
      <alignment readingOrder="0" vertical="top"/>
    </xf>
    <xf borderId="188" fillId="36" fontId="34" numFmtId="0" xfId="0" applyAlignment="1" applyBorder="1" applyFont="1">
      <alignment readingOrder="0" shrinkToFit="0" vertical="top" wrapText="0"/>
    </xf>
    <xf borderId="188" fillId="36" fontId="34" numFmtId="0" xfId="0" applyAlignment="1" applyBorder="1" applyFont="1">
      <alignment readingOrder="0" shrinkToFit="0" vertical="top" wrapText="1"/>
    </xf>
    <xf borderId="0" fillId="0" fontId="43" numFmtId="0" xfId="0" applyAlignment="1" applyFont="1">
      <alignment readingOrder="0" vertical="top"/>
    </xf>
    <xf borderId="16" fillId="0" fontId="43" numFmtId="0" xfId="0" applyAlignment="1" applyBorder="1" applyFont="1">
      <alignment vertical="top"/>
    </xf>
    <xf borderId="0" fillId="0" fontId="34" numFmtId="0" xfId="0" applyAlignment="1" applyFont="1">
      <alignment vertical="top"/>
    </xf>
    <xf borderId="188" fillId="0" fontId="17" numFmtId="0" xfId="0" applyAlignment="1" applyBorder="1" applyFont="1">
      <alignment vertical="top"/>
    </xf>
    <xf borderId="188" fillId="0" fontId="17" numFmtId="14" xfId="0" applyAlignment="1" applyBorder="1" applyFont="1" applyNumberFormat="1">
      <alignment readingOrder="0" vertical="top"/>
    </xf>
    <xf borderId="188" fillId="0" fontId="43" numFmtId="0" xfId="0" applyAlignment="1" applyBorder="1" applyFont="1">
      <alignment readingOrder="0" vertical="top"/>
    </xf>
    <xf borderId="188" fillId="0" fontId="43" numFmtId="0" xfId="0" applyAlignment="1" applyBorder="1" applyFont="1">
      <alignment vertical="top"/>
    </xf>
    <xf borderId="188" fillId="0" fontId="17" numFmtId="0" xfId="0" applyAlignment="1" applyBorder="1" applyFont="1">
      <alignment readingOrder="0" shrinkToFit="0" vertical="top" wrapText="0"/>
    </xf>
    <xf borderId="188" fillId="0" fontId="34" numFmtId="0" xfId="0" applyAlignment="1" applyBorder="1" applyFont="1">
      <alignment readingOrder="0" vertical="top"/>
    </xf>
    <xf borderId="188" fillId="0" fontId="17" numFmtId="0" xfId="0" applyAlignment="1" applyBorder="1" applyFont="1">
      <alignment readingOrder="0" vertical="top"/>
    </xf>
    <xf borderId="188" fillId="0" fontId="17" numFmtId="0" xfId="0" applyAlignment="1" applyBorder="1" applyFont="1">
      <alignment readingOrder="0" shrinkToFit="0" vertical="top" wrapText="1"/>
    </xf>
    <xf borderId="188" fillId="0" fontId="17" numFmtId="0" xfId="0" applyAlignment="1" applyBorder="1" applyFont="1">
      <alignment shrinkToFit="0" vertical="top" wrapText="1"/>
    </xf>
    <xf borderId="0" fillId="0" fontId="17" numFmtId="0" xfId="0" applyAlignment="1" applyFont="1">
      <alignment vertical="top"/>
    </xf>
    <xf borderId="188" fillId="0" fontId="103" numFmtId="0" xfId="0" applyAlignment="1" applyBorder="1" applyFont="1">
      <alignment readingOrder="0" shrinkToFit="0" vertical="top" wrapText="0"/>
    </xf>
    <xf borderId="188" fillId="0" fontId="34" numFmtId="0" xfId="0" applyAlignment="1" applyBorder="1" applyFont="1">
      <alignment vertical="top"/>
    </xf>
    <xf borderId="188" fillId="0" fontId="104" numFmtId="0" xfId="0" applyAlignment="1" applyBorder="1" applyFont="1">
      <alignment readingOrder="0" shrinkToFit="0" vertical="top" wrapText="1"/>
    </xf>
    <xf borderId="188" fillId="0" fontId="105" numFmtId="0" xfId="0" applyAlignment="1" applyBorder="1" applyFont="1">
      <alignment readingOrder="0" vertical="top"/>
    </xf>
    <xf borderId="188" fillId="0" fontId="106" numFmtId="0" xfId="0" applyAlignment="1" applyBorder="1" applyFont="1">
      <alignment readingOrder="0" shrinkToFit="0" vertical="top" wrapText="0"/>
    </xf>
    <xf borderId="188" fillId="0" fontId="34" numFmtId="0" xfId="0" applyAlignment="1" applyBorder="1" applyFont="1">
      <alignment readingOrder="0" shrinkToFit="0" vertical="top" wrapText="1"/>
    </xf>
    <xf borderId="188" fillId="0" fontId="99" numFmtId="0" xfId="0" applyAlignment="1" applyBorder="1" applyFont="1">
      <alignment readingOrder="0" shrinkToFit="0" vertical="top" wrapText="1"/>
    </xf>
    <xf borderId="188" fillId="0" fontId="17" numFmtId="14" xfId="0" applyAlignment="1" applyBorder="1" applyFont="1" applyNumberFormat="1">
      <alignment readingOrder="0" shrinkToFit="0" vertical="top" wrapText="1"/>
    </xf>
    <xf borderId="188" fillId="0" fontId="17" numFmtId="0" xfId="0" applyBorder="1" applyFont="1"/>
    <xf borderId="188" fillId="0" fontId="107" numFmtId="0" xfId="0" applyAlignment="1" applyBorder="1" applyFont="1">
      <alignment readingOrder="0"/>
    </xf>
    <xf borderId="188" fillId="0" fontId="17" numFmtId="0" xfId="0" applyAlignment="1" applyBorder="1" applyFont="1">
      <alignment readingOrder="0" shrinkToFit="0" wrapText="1"/>
    </xf>
    <xf borderId="188" fillId="0" fontId="17" numFmtId="14" xfId="0" applyAlignment="1" applyBorder="1" applyFont="1" applyNumberFormat="1">
      <alignment readingOrder="0"/>
    </xf>
    <xf borderId="188" fillId="0" fontId="17" numFmtId="0" xfId="0" applyAlignment="1" applyBorder="1" applyFont="1">
      <alignment readingOrder="0"/>
    </xf>
    <xf borderId="188" fillId="0" fontId="17" numFmtId="0" xfId="0" applyAlignment="1" applyBorder="1" applyFont="1">
      <alignment shrinkToFit="0" wrapText="1"/>
    </xf>
    <xf borderId="188" fillId="0" fontId="108" numFmtId="0" xfId="0" applyAlignment="1" applyBorder="1" applyFont="1">
      <alignment readingOrder="0"/>
    </xf>
    <xf borderId="188" fillId="0" fontId="17" numFmtId="0" xfId="0" applyAlignment="1" applyBorder="1" applyFont="1">
      <alignment readingOrder="0" shrinkToFit="0" vertical="top" wrapText="0"/>
    </xf>
    <xf borderId="0" fillId="0" fontId="17" numFmtId="0" xfId="0" applyAlignment="1" applyFont="1">
      <alignment shrinkToFit="0" vertical="top" wrapText="1"/>
    </xf>
    <xf borderId="188" fillId="0" fontId="34" numFmtId="0" xfId="0" applyAlignment="1" applyBorder="1" applyFont="1">
      <alignment readingOrder="0"/>
    </xf>
    <xf borderId="188" fillId="0" fontId="17" numFmtId="0" xfId="0" applyAlignment="1" applyBorder="1" applyFont="1">
      <alignment shrinkToFit="0" vertical="top" wrapText="0"/>
    </xf>
    <xf borderId="188" fillId="0" fontId="34" numFmtId="0" xfId="0" applyBorder="1" applyFont="1"/>
    <xf borderId="0" fillId="0" fontId="17" numFmtId="0" xfId="0" applyAlignment="1" applyFont="1">
      <alignment readingOrder="0" vertical="top"/>
    </xf>
    <xf borderId="0" fillId="0" fontId="17" numFmtId="14" xfId="0" applyAlignment="1" applyFont="1" applyNumberFormat="1">
      <alignment readingOrder="0" vertical="top"/>
    </xf>
    <xf borderId="0" fillId="0" fontId="109" numFmtId="0" xfId="0" applyAlignment="1" applyFont="1">
      <alignment readingOrder="0" shrinkToFit="0" vertical="top" wrapText="0"/>
    </xf>
    <xf borderId="0" fillId="0" fontId="34" numFmtId="0" xfId="0" applyAlignment="1" applyFont="1">
      <alignment readingOrder="0" vertical="top"/>
    </xf>
    <xf borderId="0" fillId="7" fontId="17" numFmtId="0" xfId="0" applyAlignment="1" applyFont="1">
      <alignment readingOrder="0" shrinkToFit="0" vertical="top" wrapText="1"/>
    </xf>
    <xf borderId="0" fillId="0" fontId="17" numFmtId="0" xfId="0" applyAlignment="1" applyFont="1">
      <alignment readingOrder="0" shrinkToFit="0" vertical="top" wrapText="1"/>
    </xf>
    <xf borderId="188" fillId="0" fontId="110" numFmtId="0" xfId="0" applyAlignment="1" applyBorder="1" applyFont="1">
      <alignment readingOrder="0"/>
    </xf>
    <xf borderId="188" fillId="6" fontId="17" numFmtId="0" xfId="0" applyAlignment="1" applyBorder="1" applyFont="1">
      <alignment readingOrder="0" vertical="top"/>
    </xf>
    <xf borderId="188" fillId="6" fontId="17" numFmtId="0" xfId="0" applyAlignment="1" applyBorder="1" applyFont="1">
      <alignment readingOrder="0"/>
    </xf>
    <xf borderId="188" fillId="0" fontId="1" numFmtId="0" xfId="0" applyAlignment="1" applyBorder="1" applyFont="1">
      <alignment readingOrder="0" shrinkToFit="0" vertical="top" wrapText="1"/>
    </xf>
    <xf borderId="188" fillId="0" fontId="17" numFmtId="166" xfId="0" applyAlignment="1" applyBorder="1" applyFont="1" applyNumberFormat="1">
      <alignment readingOrder="0" vertical="top"/>
    </xf>
    <xf borderId="189" fillId="0" fontId="17" numFmtId="0" xfId="0" applyAlignment="1" applyBorder="1" applyFont="1">
      <alignment vertical="top"/>
    </xf>
    <xf borderId="189" fillId="0" fontId="17" numFmtId="0" xfId="0" applyAlignment="1" applyBorder="1" applyFont="1">
      <alignment readingOrder="0" vertical="top"/>
    </xf>
    <xf borderId="189" fillId="0" fontId="34" numFmtId="0" xfId="0" applyAlignment="1" applyBorder="1" applyFont="1">
      <alignment readingOrder="0"/>
    </xf>
    <xf borderId="189" fillId="0" fontId="111" numFmtId="0" xfId="0" applyAlignment="1" applyBorder="1" applyFont="1">
      <alignment readingOrder="0" shrinkToFit="0" vertical="top" wrapText="0"/>
    </xf>
    <xf borderId="189" fillId="0" fontId="34" numFmtId="0" xfId="0" applyAlignment="1" applyBorder="1" applyFont="1">
      <alignment readingOrder="0" vertical="top"/>
    </xf>
    <xf borderId="189" fillId="0" fontId="17" numFmtId="0" xfId="0" applyAlignment="1" applyBorder="1" applyFont="1">
      <alignment shrinkToFit="0" vertical="top" wrapText="1"/>
    </xf>
    <xf borderId="189" fillId="0" fontId="17" numFmtId="0" xfId="0" applyAlignment="1" applyBorder="1" applyFont="1">
      <alignment readingOrder="0" shrinkToFit="0" vertical="top" wrapText="1"/>
    </xf>
    <xf borderId="189" fillId="0" fontId="17" numFmtId="14" xfId="0" applyAlignment="1" applyBorder="1" applyFont="1" applyNumberFormat="1">
      <alignment readingOrder="0" vertical="top"/>
    </xf>
    <xf borderId="189" fillId="0" fontId="17" numFmtId="0" xfId="0" applyAlignment="1" applyBorder="1" applyFont="1">
      <alignment readingOrder="0" shrinkToFit="0" vertical="top" wrapText="0"/>
    </xf>
    <xf borderId="190" fillId="0" fontId="112" numFmtId="0" xfId="0" applyAlignment="1" applyBorder="1" applyFont="1">
      <alignment readingOrder="0" shrinkToFit="0" vertical="center" wrapText="1"/>
    </xf>
    <xf borderId="191" fillId="0" fontId="17" numFmtId="0" xfId="0" applyAlignment="1" applyBorder="1" applyFont="1">
      <alignment vertical="top"/>
    </xf>
    <xf borderId="191" fillId="0" fontId="17" numFmtId="0" xfId="0" applyAlignment="1" applyBorder="1" applyFont="1">
      <alignment readingOrder="0" vertical="top"/>
    </xf>
    <xf borderId="191" fillId="0" fontId="17" numFmtId="14" xfId="0" applyAlignment="1" applyBorder="1" applyFont="1" applyNumberFormat="1">
      <alignment readingOrder="0" vertical="top"/>
    </xf>
    <xf borderId="191" fillId="0" fontId="34" numFmtId="0" xfId="0" applyAlignment="1" applyBorder="1" applyFont="1">
      <alignment readingOrder="0"/>
    </xf>
    <xf borderId="191" fillId="0" fontId="17" numFmtId="0" xfId="0" applyAlignment="1" applyBorder="1" applyFont="1">
      <alignment readingOrder="0" shrinkToFit="0" vertical="top" wrapText="0"/>
    </xf>
    <xf borderId="191" fillId="0" fontId="34" numFmtId="0" xfId="0" applyAlignment="1" applyBorder="1" applyFont="1">
      <alignment readingOrder="0" vertical="top"/>
    </xf>
    <xf borderId="191" fillId="0" fontId="17" numFmtId="0" xfId="0" applyAlignment="1" applyBorder="1" applyFont="1">
      <alignment shrinkToFit="0" vertical="top" wrapText="1"/>
    </xf>
    <xf borderId="191" fillId="0" fontId="17" numFmtId="0" xfId="0" applyAlignment="1" applyBorder="1" applyFont="1">
      <alignment readingOrder="0" shrinkToFit="0" vertical="top" wrapText="1"/>
    </xf>
    <xf borderId="191" fillId="0" fontId="112" numFmtId="0" xfId="0" applyAlignment="1" applyBorder="1" applyFont="1">
      <alignment readingOrder="0" shrinkToFit="0" vertical="center" wrapText="1"/>
    </xf>
    <xf borderId="191" fillId="0" fontId="34" numFmtId="0" xfId="0" applyAlignment="1" applyBorder="1" applyFont="1">
      <alignment vertical="top"/>
    </xf>
    <xf borderId="0" fillId="0" fontId="34" numFmtId="0" xfId="0" applyAlignment="1" applyFont="1">
      <alignment readingOrder="0" shrinkToFit="0" vertical="top" wrapText="0"/>
    </xf>
    <xf borderId="0" fillId="0" fontId="113" numFmtId="0" xfId="0" applyAlignment="1" applyFont="1">
      <alignment readingOrder="0" vertical="top"/>
    </xf>
    <xf borderId="0" fillId="0" fontId="17" numFmtId="0" xfId="0" applyAlignment="1" applyFont="1">
      <alignment readingOrder="0" shrinkToFit="0" vertical="top" wrapText="0"/>
    </xf>
    <xf borderId="0" fillId="0" fontId="114" numFmtId="0" xfId="0" applyAlignment="1" applyFont="1">
      <alignment readingOrder="0" vertical="top"/>
    </xf>
    <xf borderId="0" fillId="0" fontId="17" numFmtId="0" xfId="0" applyAlignment="1" applyFont="1">
      <alignment shrinkToFit="0" vertical="top" wrapText="0"/>
    </xf>
    <xf borderId="0" fillId="0" fontId="115" numFmtId="0" xfId="0" applyAlignment="1" applyFont="1">
      <alignment readingOrder="0"/>
    </xf>
    <xf borderId="0" fillId="0" fontId="116" numFmtId="0" xfId="0" applyAlignment="1" applyFont="1">
      <alignment readingOrder="0" shrinkToFit="0" vertical="top" wrapText="0"/>
    </xf>
    <xf borderId="0" fillId="0" fontId="17" numFmtId="167" xfId="0" applyAlignment="1" applyFont="1" applyNumberFormat="1">
      <alignment readingOrder="0" vertical="top"/>
    </xf>
    <xf borderId="0" fillId="0" fontId="17" numFmtId="14" xfId="0" applyAlignment="1" applyFont="1" applyNumberFormat="1">
      <alignment readingOrder="0" shrinkToFit="0" vertical="top" wrapText="0"/>
    </xf>
    <xf borderId="0" fillId="0" fontId="34" numFmtId="14" xfId="0" applyAlignment="1" applyFont="1" applyNumberFormat="1">
      <alignment readingOrder="0" vertical="top"/>
    </xf>
    <xf borderId="0" fillId="0" fontId="17" numFmtId="14" xfId="0" applyAlignment="1" applyFont="1" applyNumberFormat="1">
      <alignment readingOrder="0" shrinkToFit="0" vertical="top" wrapText="1"/>
    </xf>
    <xf borderId="0" fillId="0" fontId="17" numFmtId="14" xfId="0" applyAlignment="1" applyFont="1" applyNumberFormat="1">
      <alignment readingOrder="0" shrinkToFit="0" vertical="top" wrapText="0"/>
    </xf>
    <xf borderId="0" fillId="0" fontId="17" numFmtId="0" xfId="0" applyAlignment="1" applyFont="1">
      <alignment readingOrder="0" shrinkToFit="0" vertical="top" wrapText="0"/>
    </xf>
    <xf borderId="0" fillId="36" fontId="17" numFmtId="0" xfId="0" applyAlignment="1" applyFont="1">
      <alignment readingOrder="0" vertical="top"/>
    </xf>
    <xf borderId="0" fillId="0" fontId="34" numFmtId="0" xfId="0" applyAlignment="1" applyFont="1">
      <alignment readingOrder="0" shrinkToFit="0" vertical="top" wrapText="1"/>
    </xf>
    <xf borderId="0" fillId="0" fontId="17" numFmtId="0" xfId="0" applyAlignment="1" applyFont="1">
      <alignment readingOrder="0" shrinkToFit="0" wrapText="1"/>
    </xf>
    <xf borderId="0" fillId="0" fontId="34" numFmtId="0" xfId="0" applyAlignment="1" applyFont="1">
      <alignment horizontal="center" readingOrder="0" shrinkToFit="0" vertical="center" wrapText="1"/>
    </xf>
    <xf borderId="0" fillId="0" fontId="17" numFmtId="0" xfId="0" applyAlignment="1" applyFont="1">
      <alignment horizontal="left" readingOrder="0" shrinkToFit="0" vertical="center" wrapText="1"/>
    </xf>
    <xf borderId="0" fillId="0" fontId="86" numFmtId="0" xfId="0" applyAlignment="1" applyFont="1">
      <alignment shrinkToFit="0" vertical="center" wrapText="1"/>
    </xf>
    <xf borderId="0" fillId="0" fontId="17" numFmtId="0" xfId="0" applyAlignment="1" applyFont="1">
      <alignment readingOrder="0" shrinkToFit="0" vertical="center" wrapText="1"/>
    </xf>
    <xf borderId="0" fillId="0" fontId="17" numFmtId="0" xfId="0" applyAlignment="1" applyFont="1">
      <alignment shrinkToFit="0" vertical="center" wrapText="1"/>
    </xf>
    <xf borderId="0" fillId="0" fontId="17" numFmtId="0" xfId="0" applyAlignment="1" applyFont="1">
      <alignment readingOrder="0" shrinkToFit="0" vertical="center" wrapText="1"/>
    </xf>
    <xf borderId="51" fillId="10" fontId="34" numFmtId="0" xfId="0" applyAlignment="1" applyBorder="1" applyFont="1">
      <alignment horizontal="left" readingOrder="0" shrinkToFit="0" vertical="top" wrapText="1"/>
    </xf>
    <xf borderId="0" fillId="0" fontId="17" numFmtId="0" xfId="0" applyAlignment="1" applyFont="1">
      <alignment horizontal="left" shrinkToFit="0" vertical="top" wrapText="1"/>
    </xf>
    <xf borderId="51" fillId="0" fontId="17" numFmtId="0" xfId="0" applyAlignment="1" applyBorder="1" applyFont="1">
      <alignment horizontal="left" readingOrder="0" shrinkToFit="0" vertical="top" wrapText="1"/>
    </xf>
    <xf borderId="51" fillId="0" fontId="117" numFmtId="0" xfId="0" applyAlignment="1" applyBorder="1" applyFont="1">
      <alignment horizontal="left" readingOrder="0" shrinkToFit="0" vertical="top" wrapText="1"/>
    </xf>
    <xf borderId="51" fillId="0" fontId="118" numFmtId="0" xfId="0" applyAlignment="1" applyBorder="1" applyFont="1">
      <alignment horizontal="left" readingOrder="0" shrinkToFit="0" vertical="top" wrapText="1"/>
    </xf>
    <xf borderId="51" fillId="0" fontId="17" numFmtId="0" xfId="0" applyAlignment="1" applyBorder="1" applyFont="1">
      <alignment horizontal="left" shrinkToFit="0" vertical="top" wrapText="1"/>
    </xf>
    <xf borderId="0" fillId="0" fontId="119" numFmtId="0" xfId="0" applyAlignment="1" applyFont="1">
      <alignment readingOrder="0" shrinkToFit="0" wrapText="1"/>
    </xf>
    <xf borderId="51" fillId="38" fontId="86" numFmtId="0" xfId="0" applyBorder="1" applyFill="1" applyFont="1"/>
    <xf borderId="192" fillId="38" fontId="86" numFmtId="0" xfId="0" applyAlignment="1" applyBorder="1" applyFont="1">
      <alignment readingOrder="0"/>
    </xf>
    <xf borderId="193" fillId="38" fontId="86" numFmtId="0" xfId="0" applyAlignment="1" applyBorder="1" applyFont="1">
      <alignment readingOrder="0"/>
    </xf>
    <xf borderId="194" fillId="38" fontId="86" numFmtId="0" xfId="0" applyAlignment="1" applyBorder="1" applyFont="1">
      <alignment readingOrder="0"/>
    </xf>
    <xf borderId="75" fillId="39" fontId="86" numFmtId="0" xfId="0" applyAlignment="1" applyBorder="1" applyFill="1" applyFont="1">
      <alignment readingOrder="0"/>
    </xf>
    <xf borderId="195" fillId="38" fontId="17" numFmtId="0" xfId="0" applyAlignment="1" applyBorder="1" applyFont="1">
      <alignment readingOrder="0"/>
    </xf>
    <xf borderId="196" fillId="38" fontId="17" numFmtId="0" xfId="0" applyAlignment="1" applyBorder="1" applyFont="1">
      <alignment readingOrder="0"/>
    </xf>
    <xf borderId="197" fillId="38" fontId="17" numFmtId="0" xfId="0" applyAlignment="1" applyBorder="1" applyFont="1">
      <alignment readingOrder="0"/>
    </xf>
    <xf borderId="197" fillId="38" fontId="34" numFmtId="0" xfId="0" applyAlignment="1" applyBorder="1" applyFont="1">
      <alignment horizontal="center" readingOrder="0"/>
    </xf>
    <xf borderId="197" fillId="38" fontId="34" numFmtId="0" xfId="0" applyAlignment="1" applyBorder="1" applyFont="1">
      <alignment readingOrder="0"/>
    </xf>
    <xf borderId="198" fillId="38" fontId="17" numFmtId="0" xfId="0" applyBorder="1" applyFont="1"/>
    <xf borderId="199" fillId="39" fontId="17" numFmtId="0" xfId="0" applyAlignment="1" applyBorder="1" applyFont="1">
      <alignment readingOrder="0"/>
    </xf>
    <xf borderId="200" fillId="0" fontId="17" numFmtId="0" xfId="0" applyAlignment="1" applyBorder="1" applyFont="1">
      <alignment readingOrder="0"/>
    </xf>
    <xf borderId="196" fillId="0" fontId="17" numFmtId="0" xfId="0" applyAlignment="1" applyBorder="1" applyFont="1">
      <alignment readingOrder="0"/>
    </xf>
    <xf borderId="96" fillId="0" fontId="17" numFmtId="0" xfId="0" applyAlignment="1" applyBorder="1" applyFont="1">
      <alignment readingOrder="0"/>
    </xf>
    <xf borderId="196" fillId="8" fontId="34" numFmtId="0" xfId="0" applyAlignment="1" applyBorder="1" applyFont="1">
      <alignment horizontal="center" readingOrder="0"/>
    </xf>
    <xf borderId="197" fillId="5" fontId="34" numFmtId="0" xfId="0" applyAlignment="1" applyBorder="1" applyFont="1">
      <alignment horizontal="center" readingOrder="0"/>
    </xf>
    <xf borderId="197" fillId="0" fontId="34" numFmtId="0" xfId="0" applyAlignment="1" applyBorder="1" applyFont="1">
      <alignment horizontal="center" readingOrder="0"/>
    </xf>
    <xf borderId="201" fillId="0" fontId="17" numFmtId="0" xfId="0" applyBorder="1" applyFont="1"/>
    <xf borderId="202" fillId="39" fontId="17" numFmtId="0" xfId="0" applyAlignment="1" applyBorder="1" applyFont="1">
      <alignment readingOrder="0"/>
    </xf>
    <xf borderId="203" fillId="0" fontId="17" numFmtId="0" xfId="0" applyAlignment="1" applyBorder="1" applyFont="1">
      <alignment readingOrder="0"/>
    </xf>
    <xf borderId="201" fillId="0" fontId="17" numFmtId="0" xfId="0" applyAlignment="1" applyBorder="1" applyFont="1">
      <alignment readingOrder="0"/>
    </xf>
    <xf borderId="204" fillId="7" fontId="34" numFmtId="0" xfId="0" applyAlignment="1" applyBorder="1" applyFont="1">
      <alignment horizontal="center" readingOrder="0"/>
    </xf>
    <xf borderId="96" fillId="0" fontId="34" numFmtId="0" xfId="0" applyAlignment="1" applyBorder="1" applyFont="1">
      <alignment readingOrder="0"/>
    </xf>
    <xf borderId="205" fillId="0" fontId="17" numFmtId="0" xfId="0" applyAlignment="1" applyBorder="1" applyFont="1">
      <alignment readingOrder="0"/>
    </xf>
    <xf borderId="204" fillId="0" fontId="17" numFmtId="0" xfId="0" applyAlignment="1" applyBorder="1" applyFont="1">
      <alignment readingOrder="0"/>
    </xf>
    <xf borderId="206" fillId="0" fontId="17" numFmtId="0" xfId="0" applyAlignment="1" applyBorder="1" applyFont="1">
      <alignment readingOrder="0"/>
    </xf>
    <xf borderId="0" fillId="5" fontId="34" numFmtId="0" xfId="0" applyAlignment="1" applyFont="1">
      <alignment horizontal="center" readingOrder="0"/>
    </xf>
    <xf borderId="0" fillId="8" fontId="34" numFmtId="0" xfId="0" applyAlignment="1" applyFont="1">
      <alignment horizontal="center" readingOrder="0"/>
    </xf>
    <xf borderId="207" fillId="0" fontId="34" numFmtId="0" xfId="0" applyAlignment="1" applyBorder="1" applyFont="1">
      <alignment readingOrder="0"/>
    </xf>
    <xf borderId="208" fillId="39" fontId="17" numFmtId="0" xfId="0" applyAlignment="1" applyBorder="1" applyFont="1">
      <alignment readingOrder="0"/>
    </xf>
    <xf borderId="209" fillId="0" fontId="17" numFmtId="0" xfId="0" applyAlignment="1" applyBorder="1" applyFont="1">
      <alignment readingOrder="0"/>
    </xf>
    <xf borderId="197" fillId="10" fontId="34" numFmtId="0" xfId="0" applyAlignment="1" applyBorder="1" applyFont="1">
      <alignment horizontal="center" readingOrder="0"/>
    </xf>
    <xf borderId="96" fillId="0" fontId="34" numFmtId="0" xfId="0" applyAlignment="1" applyBorder="1" applyFont="1">
      <alignment horizontal="center" readingOrder="0"/>
    </xf>
    <xf borderId="51" fillId="0" fontId="17" numFmtId="0" xfId="0" applyAlignment="1" applyBorder="1" applyFont="1">
      <alignment readingOrder="0"/>
    </xf>
    <xf borderId="95" fillId="0" fontId="17" numFmtId="0" xfId="0" applyAlignment="1" applyBorder="1" applyFont="1">
      <alignment readingOrder="0"/>
    </xf>
    <xf borderId="96" fillId="0" fontId="34" numFmtId="0" xfId="0" applyBorder="1" applyFont="1"/>
    <xf borderId="206" fillId="0" fontId="34" numFmtId="0" xfId="0" applyAlignment="1" applyBorder="1" applyFont="1">
      <alignment readingOrder="0"/>
    </xf>
    <xf borderId="0" fillId="39" fontId="17" numFmtId="0" xfId="0" applyFont="1"/>
    <xf borderId="51" fillId="38" fontId="86" numFmtId="0" xfId="0" applyAlignment="1" applyBorder="1" applyFont="1">
      <alignment readingOrder="0"/>
    </xf>
    <xf borderId="51" fillId="39" fontId="86" numFmtId="0" xfId="0" applyAlignment="1" applyBorder="1" applyFont="1">
      <alignment readingOrder="0"/>
    </xf>
    <xf borderId="51" fillId="38" fontId="17" numFmtId="0" xfId="0" applyAlignment="1" applyBorder="1" applyFont="1">
      <alignment readingOrder="0"/>
    </xf>
    <xf borderId="51" fillId="38" fontId="34" numFmtId="0" xfId="0" applyAlignment="1" applyBorder="1" applyFont="1">
      <alignment horizontal="left" readingOrder="0"/>
    </xf>
    <xf borderId="51" fillId="38" fontId="17" numFmtId="0" xfId="0" applyAlignment="1" applyBorder="1" applyFont="1">
      <alignment horizontal="left"/>
    </xf>
    <xf borderId="51" fillId="39" fontId="17" numFmtId="0" xfId="0" applyAlignment="1" applyBorder="1" applyFont="1">
      <alignment horizontal="left" readingOrder="0"/>
    </xf>
    <xf borderId="51" fillId="0" fontId="34" numFmtId="0" xfId="0" applyAlignment="1" applyBorder="1" applyFont="1">
      <alignment horizontal="left" readingOrder="0"/>
    </xf>
    <xf borderId="51" fillId="0" fontId="17" numFmtId="0" xfId="0" applyAlignment="1" applyBorder="1" applyFont="1">
      <alignment horizontal="left"/>
    </xf>
    <xf borderId="51" fillId="0" fontId="84" numFmtId="0" xfId="0" applyAlignment="1" applyBorder="1" applyFont="1">
      <alignment horizontal="left" readingOrder="0"/>
    </xf>
    <xf borderId="51" fillId="38" fontId="120" numFmtId="0" xfId="0" applyAlignment="1" applyBorder="1" applyFont="1">
      <alignment readingOrder="0"/>
    </xf>
    <xf borderId="51" fillId="38" fontId="121" numFmtId="0" xfId="0" applyAlignment="1" applyBorder="1" applyFont="1">
      <alignment horizontal="left" readingOrder="0"/>
    </xf>
    <xf borderId="51" fillId="38" fontId="120" numFmtId="0" xfId="0" applyAlignment="1" applyBorder="1" applyFont="1">
      <alignment horizontal="left" readingOrder="0"/>
    </xf>
    <xf borderId="51" fillId="24" fontId="122" numFmtId="0" xfId="0" applyAlignment="1" applyBorder="1" applyFont="1">
      <alignment horizontal="left" readingOrder="0"/>
    </xf>
    <xf borderId="51" fillId="0" fontId="17" numFmtId="0" xfId="0" applyBorder="1" applyFont="1"/>
    <xf borderId="51" fillId="0" fontId="123" numFmtId="0" xfId="0" applyAlignment="1" applyBorder="1" applyFont="1">
      <alignment readingOrder="0"/>
    </xf>
    <xf borderId="51" fillId="0" fontId="34" numFmtId="0" xfId="0" applyAlignment="1" applyBorder="1" applyFont="1">
      <alignment readingOrder="0"/>
    </xf>
    <xf borderId="0" fillId="0" fontId="34" numFmtId="0" xfId="0" applyAlignment="1" applyFont="1">
      <alignment horizontal="left"/>
    </xf>
    <xf borderId="0" fillId="0" fontId="17" numFmtId="0" xfId="0" applyAlignment="1" applyFont="1">
      <alignment horizontal="left"/>
    </xf>
    <xf borderId="0" fillId="0" fontId="17" numFmtId="0" xfId="0" applyAlignment="1" applyFont="1">
      <alignment horizontal="left" readingOrder="0"/>
    </xf>
    <xf borderId="0" fillId="35" fontId="87" numFmtId="0" xfId="0" applyAlignment="1" applyFont="1">
      <alignment vertical="center"/>
    </xf>
    <xf borderId="0" fillId="35" fontId="87" numFmtId="0" xfId="0" applyAlignment="1" applyFont="1">
      <alignment readingOrder="0" vertical="center"/>
    </xf>
    <xf borderId="0" fillId="35" fontId="87" numFmtId="0" xfId="0" applyAlignment="1" applyFont="1">
      <alignment readingOrder="0" shrinkToFit="0" vertical="center" wrapText="1"/>
    </xf>
    <xf borderId="0" fillId="0" fontId="17" numFmtId="0" xfId="0" applyAlignment="1" applyFont="1">
      <alignment shrinkToFit="0" wrapText="1"/>
    </xf>
    <xf borderId="51" fillId="11" fontId="2" numFmtId="0" xfId="0" applyAlignment="1" applyBorder="1" applyFont="1">
      <alignment readingOrder="0" shrinkToFit="0" wrapText="0"/>
    </xf>
    <xf borderId="0" fillId="0" fontId="17" numFmtId="0" xfId="0" applyAlignment="1" applyFont="1">
      <alignment readingOrder="0" shrinkToFit="0" wrapText="0"/>
    </xf>
    <xf borderId="16" fillId="11" fontId="2" numFmtId="0" xfId="0" applyAlignment="1" applyBorder="1" applyFont="1">
      <alignment readingOrder="0" shrinkToFit="0" wrapText="0"/>
    </xf>
    <xf borderId="17" fillId="11" fontId="124" numFmtId="0" xfId="0" applyAlignment="1" applyBorder="1" applyFont="1">
      <alignment readingOrder="0" shrinkToFit="0" wrapText="0"/>
    </xf>
    <xf borderId="63" fillId="11" fontId="125" numFmtId="0" xfId="0" applyAlignment="1" applyBorder="1" applyFont="1">
      <alignment readingOrder="0" shrinkToFit="0" wrapText="0"/>
    </xf>
    <xf borderId="17" fillId="10" fontId="126" numFmtId="0" xfId="0" applyAlignment="1" applyBorder="1" applyFont="1">
      <alignment readingOrder="0" shrinkToFit="0" wrapText="0"/>
    </xf>
    <xf borderId="17" fillId="11" fontId="2" numFmtId="0" xfId="0" applyAlignment="1" applyBorder="1" applyFont="1">
      <alignment readingOrder="0" shrinkToFit="0" wrapText="0"/>
    </xf>
    <xf borderId="17" fillId="11" fontId="127" numFmtId="0" xfId="0" applyAlignment="1" applyBorder="1" applyFont="1">
      <alignment readingOrder="0" shrinkToFit="0" vertical="bottom" wrapText="0"/>
    </xf>
    <xf borderId="17" fillId="11" fontId="128" numFmtId="0" xfId="0" applyAlignment="1" applyBorder="1" applyFont="1">
      <alignment readingOrder="0" shrinkToFit="0" wrapText="0"/>
    </xf>
    <xf borderId="28" fillId="11" fontId="129" numFmtId="0" xfId="0" applyAlignment="1" applyBorder="1" applyFont="1">
      <alignment readingOrder="0" shrinkToFit="0" wrapText="0"/>
    </xf>
    <xf borderId="71" fillId="11" fontId="130" numFmtId="0" xfId="0" applyAlignment="1" applyBorder="1" applyFont="1">
      <alignment readingOrder="0" shrinkToFit="0" wrapText="0"/>
    </xf>
    <xf borderId="17" fillId="11" fontId="2" numFmtId="0" xfId="0" applyAlignment="1" applyBorder="1" applyFont="1">
      <alignment shrinkToFit="0" wrapText="0"/>
    </xf>
    <xf borderId="0" fillId="11" fontId="131" numFmtId="0" xfId="0" applyAlignment="1" applyFont="1">
      <alignment readingOrder="0" shrinkToFit="0" wrapText="0"/>
    </xf>
    <xf borderId="0" fillId="0" fontId="132" numFmtId="0" xfId="0" applyAlignment="1" applyFont="1">
      <alignment readingOrder="0" shrinkToFit="0" wrapText="0"/>
    </xf>
    <xf borderId="0" fillId="0" fontId="1" numFmtId="0" xfId="0" applyAlignment="1" applyFont="1">
      <alignment shrinkToFit="0" wrapText="0"/>
    </xf>
    <xf borderId="0" fillId="0" fontId="133" numFmtId="0" xfId="0" applyAlignment="1" applyFont="1">
      <alignment readingOrder="0" shrinkToFit="0" wrapText="0"/>
    </xf>
    <xf borderId="0" fillId="0" fontId="134" numFmtId="0" xfId="0" applyAlignment="1" applyFont="1">
      <alignment readingOrder="0"/>
    </xf>
    <xf borderId="0" fillId="0" fontId="85" numFmtId="0" xfId="0" applyAlignment="1" applyFont="1">
      <alignment readingOrder="0" shrinkToFit="0" wrapText="1"/>
    </xf>
    <xf borderId="0" fillId="0" fontId="135" numFmtId="0" xfId="0" applyAlignment="1" applyFont="1">
      <alignment readingOrder="0"/>
    </xf>
    <xf borderId="9" fillId="6" fontId="135" numFmtId="0" xfId="0" applyAlignment="1" applyBorder="1" applyFont="1">
      <alignment readingOrder="0"/>
    </xf>
    <xf borderId="9" fillId="6" fontId="135" numFmtId="172" xfId="0" applyAlignment="1" applyBorder="1" applyFont="1" applyNumberFormat="1">
      <alignment readingOrder="0"/>
    </xf>
    <xf borderId="54" fillId="6" fontId="135" numFmtId="172" xfId="0" applyAlignment="1" applyBorder="1" applyFont="1" applyNumberFormat="1">
      <alignment readingOrder="0"/>
    </xf>
    <xf borderId="9" fillId="0" fontId="93" numFmtId="0" xfId="0" applyBorder="1" applyFont="1"/>
    <xf borderId="0" fillId="11" fontId="17" numFmtId="0" xfId="0" applyAlignment="1" applyFont="1">
      <alignment readingOrder="0"/>
    </xf>
    <xf borderId="32" fillId="0" fontId="17" numFmtId="1" xfId="0" applyBorder="1" applyFont="1" applyNumberFormat="1"/>
    <xf borderId="210" fillId="0" fontId="17" numFmtId="1" xfId="0" applyBorder="1" applyFont="1" applyNumberFormat="1"/>
    <xf borderId="0" fillId="40" fontId="34" numFmtId="0" xfId="0" applyAlignment="1" applyFill="1" applyFont="1">
      <alignment readingOrder="0"/>
    </xf>
    <xf borderId="0" fillId="40" fontId="17" numFmtId="1" xfId="0" applyFont="1" applyNumberFormat="1"/>
    <xf borderId="0" fillId="40" fontId="17" numFmtId="0" xfId="0" applyFont="1"/>
    <xf borderId="100" fillId="40" fontId="17" numFmtId="0" xfId="0" applyBorder="1" applyFont="1"/>
    <xf borderId="0" fillId="0" fontId="95" numFmtId="0" xfId="0" applyAlignment="1" applyFont="1">
      <alignment readingOrder="0"/>
    </xf>
    <xf borderId="0" fillId="0" fontId="95" numFmtId="1" xfId="0" applyFont="1" applyNumberFormat="1"/>
    <xf borderId="0" fillId="0" fontId="95" numFmtId="1" xfId="0" applyAlignment="1" applyFont="1" applyNumberFormat="1">
      <alignment readingOrder="0"/>
    </xf>
    <xf borderId="100" fillId="0" fontId="95" numFmtId="1" xfId="0" applyAlignment="1" applyBorder="1" applyFont="1" applyNumberFormat="1">
      <alignment readingOrder="0"/>
    </xf>
    <xf borderId="100" fillId="0" fontId="17" numFmtId="1" xfId="0" applyBorder="1" applyFont="1" applyNumberFormat="1"/>
    <xf borderId="100" fillId="0" fontId="95" numFmtId="1" xfId="0" applyBorder="1" applyFont="1" applyNumberFormat="1"/>
    <xf borderId="100" fillId="0" fontId="17" numFmtId="1" xfId="0" applyAlignment="1" applyBorder="1" applyFont="1" applyNumberFormat="1">
      <alignment readingOrder="0"/>
    </xf>
    <xf borderId="0" fillId="40" fontId="34" numFmtId="0" xfId="0" applyFont="1"/>
    <xf borderId="100" fillId="40" fontId="34" numFmtId="0" xfId="0" applyAlignment="1" applyBorder="1" applyFont="1">
      <alignment readingOrder="0"/>
    </xf>
    <xf borderId="0" fillId="40" fontId="95" numFmtId="0" xfId="0" applyAlignment="1" applyFont="1">
      <alignment readingOrder="0"/>
    </xf>
    <xf borderId="100" fillId="0" fontId="34" numFmtId="0" xfId="0" applyAlignment="1" applyBorder="1" applyFont="1">
      <alignment readingOrder="0"/>
    </xf>
    <xf borderId="100" fillId="0" fontId="34" numFmtId="0" xfId="0" applyBorder="1" applyFont="1"/>
    <xf borderId="0" fillId="0" fontId="95" numFmtId="0" xfId="0" applyFont="1"/>
    <xf borderId="0" fillId="40" fontId="17" numFmtId="0" xfId="0" applyAlignment="1" applyFont="1">
      <alignment readingOrder="0"/>
    </xf>
    <xf borderId="100" fillId="40" fontId="17" numFmtId="0" xfId="0" applyAlignment="1" applyBorder="1" applyFont="1">
      <alignment readingOrder="0"/>
    </xf>
    <xf borderId="100" fillId="0" fontId="85" numFmtId="0" xfId="0" applyAlignment="1" applyBorder="1" applyFont="1">
      <alignment readingOrder="0"/>
    </xf>
    <xf borderId="0" fillId="6" fontId="135" numFmtId="172" xfId="0" applyAlignment="1" applyFont="1" applyNumberFormat="1">
      <alignment readingOrder="0"/>
    </xf>
    <xf borderId="0" fillId="6" fontId="135" numFmtId="0" xfId="0" applyFont="1"/>
    <xf borderId="0" fillId="41" fontId="17" numFmtId="0" xfId="0" applyAlignment="1" applyFill="1" applyFont="1">
      <alignment readingOrder="0"/>
    </xf>
    <xf borderId="0" fillId="4" fontId="17" numFmtId="0" xfId="0" applyAlignment="1" applyFont="1">
      <alignment readingOrder="0"/>
    </xf>
    <xf borderId="0" fillId="17" fontId="17" numFmtId="0" xfId="0" applyAlignment="1" applyFont="1">
      <alignment readingOrder="0"/>
    </xf>
    <xf borderId="100" fillId="18" fontId="17" numFmtId="0" xfId="0" applyAlignment="1" applyBorder="1" applyFont="1">
      <alignment readingOrder="0"/>
    </xf>
    <xf borderId="0" fillId="10" fontId="17" numFmtId="168" xfId="0" applyAlignment="1" applyFont="1" applyNumberFormat="1">
      <alignment readingOrder="0"/>
    </xf>
    <xf borderId="51" fillId="2" fontId="2" numFmtId="168" xfId="0" applyAlignment="1" applyBorder="1" applyFont="1" applyNumberFormat="1">
      <alignment horizontal="center" readingOrder="0" shrinkToFit="0" vertical="center" wrapText="1"/>
    </xf>
    <xf borderId="58" fillId="2" fontId="1" numFmtId="168" xfId="0" applyAlignment="1" applyBorder="1" applyFont="1" applyNumberFormat="1">
      <alignment horizontal="center" readingOrder="0" vertical="center"/>
    </xf>
    <xf borderId="16" fillId="13" fontId="2" numFmtId="164" xfId="0" applyAlignment="1" applyBorder="1" applyFont="1" applyNumberFormat="1">
      <alignment readingOrder="0"/>
    </xf>
    <xf borderId="64" fillId="13" fontId="2" numFmtId="164" xfId="0" applyAlignment="1" applyBorder="1" applyFont="1" applyNumberFormat="1">
      <alignment readingOrder="0"/>
    </xf>
    <xf borderId="211" fillId="13" fontId="1" numFmtId="0" xfId="0" applyAlignment="1" applyBorder="1" applyFont="1">
      <alignment horizontal="center" readingOrder="0" vertical="center"/>
    </xf>
    <xf borderId="66" fillId="13" fontId="1" numFmtId="0" xfId="0" applyAlignment="1" applyBorder="1" applyFont="1">
      <alignment horizontal="center" readingOrder="0" vertical="center"/>
    </xf>
    <xf borderId="71" fillId="13" fontId="2" numFmtId="164" xfId="0" applyAlignment="1" applyBorder="1" applyFont="1" applyNumberFormat="1">
      <alignment readingOrder="0"/>
    </xf>
    <xf borderId="212" fillId="13" fontId="1" numFmtId="0" xfId="0" applyAlignment="1" applyBorder="1" applyFont="1">
      <alignment horizontal="center" readingOrder="0" vertical="center"/>
    </xf>
    <xf borderId="0" fillId="11" fontId="136" numFmtId="0" xfId="0" applyAlignment="1" applyFont="1">
      <alignment readingOrder="0"/>
    </xf>
    <xf borderId="0" fillId="26" fontId="1" numFmtId="0" xfId="0" applyFont="1"/>
    <xf borderId="213" fillId="0" fontId="2" numFmtId="0" xfId="0" applyBorder="1" applyFont="1"/>
    <xf borderId="213" fillId="18" fontId="2" numFmtId="0" xfId="0" applyBorder="1" applyFont="1"/>
    <xf borderId="0" fillId="0" fontId="137" numFmtId="0" xfId="0" applyAlignment="1" applyFont="1">
      <alignment horizontal="left" readingOrder="0"/>
    </xf>
    <xf borderId="9" fillId="0" fontId="17" numFmtId="171" xfId="0" applyAlignment="1" applyBorder="1" applyFont="1" applyNumberFormat="1">
      <alignment readingOrder="0"/>
    </xf>
    <xf borderId="9" fillId="0" fontId="17" numFmtId="171" xfId="0" applyAlignment="1" applyBorder="1" applyFont="1" applyNumberFormat="1">
      <alignment readingOrder="0" shrinkToFit="0" vertical="center" wrapText="1"/>
    </xf>
    <xf borderId="17" fillId="0" fontId="2" numFmtId="0" xfId="0" applyAlignment="1" applyBorder="1" applyFont="1">
      <alignment readingOrder="0" shrinkToFit="0" wrapText="1"/>
    </xf>
    <xf borderId="0" fillId="0" fontId="37" numFmtId="0" xfId="0" applyAlignment="1" applyFont="1">
      <alignment readingOrder="0" shrinkToFit="0" vertical="center" wrapText="1"/>
    </xf>
    <xf borderId="32" fillId="0" fontId="34" numFmtId="0" xfId="0" applyBorder="1" applyFont="1"/>
    <xf borderId="214" fillId="0" fontId="34" numFmtId="0" xfId="0" applyAlignment="1" applyBorder="1" applyFont="1">
      <alignment readingOrder="0"/>
    </xf>
    <xf borderId="215" fillId="15" fontId="17" numFmtId="0" xfId="0" applyBorder="1" applyFont="1"/>
    <xf borderId="215" fillId="0" fontId="17" numFmtId="0" xfId="0" applyAlignment="1" applyBorder="1" applyFont="1">
      <alignment readingOrder="0"/>
    </xf>
    <xf borderId="215" fillId="10" fontId="17" numFmtId="0" xfId="0" applyAlignment="1" applyBorder="1" applyFont="1">
      <alignment readingOrder="0"/>
    </xf>
    <xf borderId="215" fillId="6" fontId="17" numFmtId="0" xfId="0" applyAlignment="1" applyBorder="1" applyFont="1">
      <alignment readingOrder="0"/>
    </xf>
    <xf borderId="0" fillId="12" fontId="96" numFmtId="0" xfId="0" applyAlignment="1" applyFont="1">
      <alignment horizontal="left" readingOrder="0"/>
    </xf>
    <xf borderId="0" fillId="10" fontId="96" numFmtId="0" xfId="0" applyAlignment="1" applyFont="1">
      <alignment horizontal="left" readingOrder="0"/>
    </xf>
    <xf borderId="210" fillId="0" fontId="17" numFmtId="0" xfId="0" applyAlignment="1" applyBorder="1" applyFont="1">
      <alignment readingOrder="0"/>
    </xf>
    <xf borderId="0" fillId="10" fontId="16" numFmtId="0" xfId="0" applyAlignment="1" applyFont="1">
      <alignment vertical="bottom"/>
    </xf>
    <xf borderId="0" fillId="10" fontId="43" numFmtId="0" xfId="0" applyAlignment="1" applyFont="1">
      <alignment readingOrder="0" vertical="bottom"/>
    </xf>
    <xf borderId="0" fillId="10" fontId="43" numFmtId="0" xfId="0" applyAlignment="1" applyFont="1">
      <alignment vertical="bottom"/>
    </xf>
    <xf borderId="0" fillId="10" fontId="16" numFmtId="0" xfId="0" applyAlignment="1" applyFont="1">
      <alignment readingOrder="0" vertical="bottom"/>
    </xf>
    <xf borderId="32" fillId="0" fontId="138" numFmtId="0" xfId="0" applyBorder="1" applyFont="1"/>
    <xf borderId="32" fillId="0" fontId="43" numFmtId="0" xfId="0" applyAlignment="1" applyBorder="1" applyFont="1">
      <alignment vertical="bottom"/>
    </xf>
    <xf borderId="32" fillId="0" fontId="16" numFmtId="0" xfId="0" applyAlignment="1" applyBorder="1" applyFont="1">
      <alignment horizontal="right" vertical="bottom"/>
    </xf>
    <xf borderId="32" fillId="0" fontId="16" numFmtId="0" xfId="0" applyAlignment="1" applyBorder="1" applyFont="1">
      <alignment vertical="bottom"/>
    </xf>
    <xf borderId="32" fillId="0" fontId="43" numFmtId="0" xfId="0" applyAlignment="1" applyBorder="1" applyFont="1">
      <alignment readingOrder="0" vertical="bottom"/>
    </xf>
    <xf borderId="0" fillId="0" fontId="139" numFmtId="0" xfId="0" applyAlignment="1" applyFont="1">
      <alignment horizontal="right" vertical="bottom"/>
    </xf>
    <xf borderId="0" fillId="0" fontId="140" numFmtId="0" xfId="0" applyAlignment="1" applyFont="1">
      <alignment readingOrder="0"/>
    </xf>
    <xf borderId="0" fillId="37" fontId="17" numFmtId="0" xfId="0" applyAlignment="1" applyFont="1">
      <alignment readingOrder="0"/>
    </xf>
    <xf borderId="0" fillId="37" fontId="17" numFmtId="0" xfId="0" applyFont="1"/>
    <xf borderId="64" fillId="7" fontId="87" numFmtId="0" xfId="0" applyAlignment="1" applyBorder="1" applyFont="1">
      <alignment readingOrder="0"/>
    </xf>
    <xf borderId="0" fillId="7" fontId="87" numFmtId="0" xfId="0" applyAlignment="1" applyFont="1">
      <alignment readingOrder="0"/>
    </xf>
    <xf borderId="0" fillId="7" fontId="87" numFmtId="0" xfId="0" applyFont="1"/>
    <xf borderId="0" fillId="0" fontId="87" numFmtId="0" xfId="0" applyFont="1"/>
    <xf borderId="64" fillId="11" fontId="17" numFmtId="0" xfId="0" applyAlignment="1" applyBorder="1" applyFont="1">
      <alignment readingOrder="0"/>
    </xf>
    <xf borderId="64" fillId="0" fontId="17" numFmtId="0" xfId="0" applyAlignment="1" applyBorder="1" applyFont="1">
      <alignment readingOrder="0"/>
    </xf>
    <xf borderId="64" fillId="0" fontId="17" numFmtId="0" xfId="0" applyBorder="1" applyFont="1"/>
    <xf borderId="64" fillId="11" fontId="17" numFmtId="0" xfId="0" applyBorder="1" applyFont="1"/>
    <xf borderId="0" fillId="11" fontId="17" numFmtId="0" xfId="0" applyFont="1"/>
    <xf borderId="64" fillId="0" fontId="17" numFmtId="0" xfId="0" applyAlignment="1" applyBorder="1" applyFont="1">
      <alignment readingOrder="0" vertical="top"/>
    </xf>
    <xf borderId="0" fillId="0" fontId="141" numFmtId="0" xfId="0" applyAlignment="1" applyFont="1">
      <alignment horizontal="left" readingOrder="0"/>
    </xf>
    <xf borderId="0" fillId="0" fontId="142" numFmtId="0" xfId="0" applyAlignment="1" applyFont="1">
      <alignment readingOrder="0"/>
    </xf>
  </cellXfs>
  <cellStyles count="1">
    <cellStyle xfId="0" name="Normal" builtinId="0"/>
  </cellStyles>
  <dxfs count="15">
    <dxf>
      <font/>
      <fill>
        <patternFill patternType="solid">
          <fgColor rgb="FFEA9999"/>
          <bgColor rgb="FFEA9999"/>
        </patternFill>
      </fill>
      <border/>
    </dxf>
    <dxf>
      <font/>
      <fill>
        <patternFill patternType="solid">
          <fgColor rgb="FFB7E1CD"/>
          <bgColor rgb="FFB7E1CD"/>
        </patternFill>
      </fill>
      <border/>
    </dxf>
    <dxf>
      <font/>
      <fill>
        <patternFill patternType="solid">
          <fgColor rgb="FFFF0000"/>
          <bgColor rgb="FFFF0000"/>
        </patternFill>
      </fill>
      <border/>
    </dxf>
    <dxf>
      <font/>
      <fill>
        <patternFill patternType="solid">
          <fgColor rgb="FF00FFFF"/>
          <bgColor rgb="FF00FFFF"/>
        </patternFill>
      </fill>
      <border/>
    </dxf>
    <dxf>
      <font/>
      <fill>
        <patternFill patternType="solid">
          <fgColor rgb="FFCCCCCC"/>
          <bgColor rgb="FFCCCCCC"/>
        </patternFill>
      </fill>
      <border/>
    </dxf>
    <dxf>
      <font/>
      <fill>
        <patternFill patternType="solid">
          <fgColor rgb="FFFFFF00"/>
          <bgColor rgb="FFFFFF00"/>
        </patternFill>
      </fill>
      <border/>
    </dxf>
    <dxf>
      <font>
        <color rgb="FF0000FF"/>
      </font>
      <fill>
        <patternFill patternType="none"/>
      </fill>
      <border/>
    </dxf>
    <dxf>
      <font>
        <color rgb="FFFF0000"/>
      </font>
      <fill>
        <patternFill patternType="none"/>
      </fill>
      <border/>
    </dxf>
    <dxf>
      <font/>
      <fill>
        <patternFill patternType="solid">
          <fgColor rgb="FF00FF00"/>
          <bgColor rgb="FF00FF00"/>
        </patternFill>
      </fill>
      <border/>
    </dxf>
    <dxf>
      <font/>
      <fill>
        <patternFill patternType="solid">
          <fgColor rgb="FFFF9900"/>
          <bgColor rgb="FFFF990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生徒の対応言語録-style">
      <tableStyleElement dxfId="11" type="headerRow"/>
      <tableStyleElement dxfId="12" type="firstRowStripe"/>
      <tableStyleElement dxfId="13" type="secondRowStripe"/>
      <tableStyleElement dxfId="14" size="0" type="wholeTabl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xdr:row>
      <xdr:rowOff>190500</xdr:rowOff>
    </xdr:from>
    <xdr:ext cx="9906000" cy="3314700"/>
    <xdr:sp>
      <xdr:nvSpPr>
        <xdr:cNvPr id="3" name="Shape 3"/>
        <xdr:cNvSpPr/>
      </xdr:nvSpPr>
      <xdr:spPr>
        <a:xfrm>
          <a:off x="2577500" y="1782300"/>
          <a:ext cx="7676100" cy="3292800"/>
        </a:xfrm>
        <a:prstGeom prst="rect">
          <a:avLst/>
        </a:prstGeom>
        <a:solidFill>
          <a:srgbClr val="232121">
            <a:alpha val="24720"/>
          </a:srgbClr>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5000">
              <a:solidFill>
                <a:srgbClr val="FF0000"/>
              </a:solidFill>
            </a:rPr>
            <a:t>旧割り振り</a:t>
          </a:r>
          <a:endParaRPr sz="5000">
            <a:solidFill>
              <a:srgbClr val="FF0000"/>
            </a:solidFill>
          </a:endParaRPr>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971550</xdr:colOff>
      <xdr:row>27</xdr:row>
      <xdr:rowOff>200025</xdr:rowOff>
    </xdr:from>
    <xdr:ext cx="2714625" cy="451485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8</xdr:row>
      <xdr:rowOff>19050</xdr:rowOff>
    </xdr:from>
    <xdr:ext cx="2076450" cy="1895475"/>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171450</xdr:colOff>
      <xdr:row>8</xdr:row>
      <xdr:rowOff>19050</xdr:rowOff>
    </xdr:from>
    <xdr:ext cx="2724150" cy="189547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923925</xdr:colOff>
      <xdr:row>8</xdr:row>
      <xdr:rowOff>19050</xdr:rowOff>
    </xdr:from>
    <xdr:ext cx="3162300" cy="1895475"/>
    <xdr:pic>
      <xdr:nvPicPr>
        <xdr:cNvPr id="0" name="image4.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228600</xdr:colOff>
      <xdr:row>8</xdr:row>
      <xdr:rowOff>19050</xdr:rowOff>
    </xdr:from>
    <xdr:ext cx="2076450" cy="2105025"/>
    <xdr:pic>
      <xdr:nvPicPr>
        <xdr:cNvPr id="0" name="image3.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 N" id="{663559b3-dff9-4146-8e8f-4023711dffdb}" providerId="google-sheets"/>
  <x18tc:person displayName="Anonymous" id="{5f242e64-4265-4cbb-a4b4-29c0a0920960}" providerId="google-sheets"/>
  <x18tc:person displayName="めぐみ" id="{984b7ea1-03af-4bbe-9884-91e0246e7d7b}" providerId="google-sheets"/>
  <x18tc:person displayName="野本友理" id="{081dd019-cf1c-49ec-a29c-231a64a50953}" providerId="google-sheets"/>
  <x18tc:person displayName="Tomohiro Nakatomi" id="{1eec799a-83d0-4bdc-ba91-5395d4636086}" providerId="google-sheets"/>
  <x18tc:person displayName="もも" id="{b4c9484b-b5f7-4504-a972-647c16a2214d}" providerId="google-sheets"/>
  <x18tc:person displayName="萌子" id="{419c4516-b981-48e5-911e-ae4c69bae182}" providerId="google-sheets"/>
  <x18tc:person displayName="南春菜" id="{0667ee3d-23ec-459e-b14f-e672d3d8cab9}" providerId="google-sheets"/>
  <x18tc:person displayName="yoshi y" id="{5270de8f-8ca4-4228-90ba-b4010573ec44}" providerId="google-sheets"/>
  <x18tc:person displayName="久保山菜々恵" id="{ea3e8879-62f5-40ea-a604-e239aa7680d5}" providerId="google-sheets"/>
  <x18tc:person displayName="高橋友希" id="{a646fa60-843a-4bdb-8312-ac9c604cf542}" providerId="google-sheets"/>
  <x18tc:person displayName="高木千鶴" id="{4ea7e36a-9f40-4d2b-82d5-64cd870d8dd2}" providerId="google-sheets"/>
  <x18tc:person displayName="森本風花" id="{5039702f-984e-4495-b483-0f3e19d2093d}" providerId="google-sheets"/>
  <x18tc:person displayName="yn1031" id="{5a1d17f3-3d44-47ac-8c18-afe2bc87112a}" providerId="google-sheets"/>
  <x18tc:person displayName="ゆか" id="{c66d29d3-9e2c-4665-9753-bc4383608d32}" providerId="google-sheets"/>
  <x18tc:person displayName="あきえ" id="{f21a1c0c-b603-419f-86f8-cdb38d9c3c23}" providerId="google-sheets"/>
  <x18tc:person displayName="森ソタカ" id="{8bdc3f19-d87d-47cc-bd2d-64dc3077a9f0}" providerId="google-sheets"/>
  <x18tc:person displayName="坂井なおき" id="{0b3c399f-043e-454e-9f02-0e98654e1c59}" providerId="google-sheets"/>
  <x18tc:person displayName="りな" id="{1b1aadf3-2860-49ca-9b23-5974b899da6a}" providerId="google-sheets"/>
  <x18tc:person displayName="小熊来瑠美" id="{b4dcf16a-117f-4d8a-bc00-a52f5544c705}" providerId="google-sheets"/>
  <x18tc:person displayName="今立なつみ" id="{86c13afd-9fd0-4871-8998-ad9adb0eb6d0}" providerId="google-sheets"/>
  <x18tc:person displayName="のぞみ" id="{381224a1-5429-43ea-8b3b-b48c8e2704b2}" providerId="google-sheets"/>
  <x18tc:person displayName="YUKI KIMURA" id="{a1d579e2-a89c-433d-8cd4-7ccedc36c0ca}" providerId="google-sheets"/>
  <x18tc:person displayName="小林彩織" id="{1fcf733a-b514-46f9-aa3f-96175a4ff84a}" providerId="google-sheets"/>
  <x18tc:person displayName="長谷川太一" id="{9786aa9e-c812-4351-833d-ab851f10f280}" providerId="google-sheets"/>
</x18tc:personList>
</file>

<file path=xl/tables/table1.xml><?xml version="1.0" encoding="utf-8"?>
<table xmlns="http://schemas.openxmlformats.org/spreadsheetml/2006/main" ref="A1:E101" displayName="表_1" name="表_1" id="1">
  <tableColumns count="5">
    <tableColumn name="列 1" id="1"/>
    <tableColumn name="生徒の状況" id="2"/>
    <tableColumn name="良い返信例" id="3"/>
    <tableColumn name="NG例" id="4"/>
    <tableColumn name="備考" id="5"/>
  </tableColumns>
  <tableStyleInfo name="生徒の対応言語録-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10" dT="2025-12-06T14:19:39.00" personId="{0667ee3d-23ec-459e-b14f-e672d3d8cab9}" id="{c25fe213-0add-4b95-b9fa-800302b7183c}" done="0">
    <x18tc:text xml:space="preserve">みやけせつこ様と共同受講</x18tc:text>
  </x18tc:threadedComment>
  <x18tc:threadedComment ref="T13" dT="2024-02-15T12:47:30.00" personId="{5039702f-984e-4495-b483-0f3e19d2093d}" id="{1ce5df12-adff-4649-b6ef-2bac10304aa2}" done="0">
    <x18tc:text xml:space="preserve">【コーチ】ふうか🌼</x18tc:text>
  </x18tc:threadedComment>
  <x18tc:threadedComment ref="X141" dT="2025-12-02T02:23:43.00" personId="{f21a1c0c-b603-419f-86f8-cdb38d9c3c23}" id="{bffb8f7d-9f01-45c4-ac93-f7bd3abf6164}" done="1">
    <x18tc:text xml:space="preserve">＠１２月以降で３回実施で調整。海外出張多く、変則的</x18tc:text>
  </x18tc:threadedComment>
  <x18tc:threadedComment ref="G26" dT="2024-12-14T11:28:46.00" personId="{5039702f-984e-4495-b483-0f3e19d2093d}" id="{2b2238ca-a782-4a82-8509-45fd8d8b5f31}" done="0">
    <x18tc:text xml:space="preserve">目検カウント（2024/2/6~8/26のリールカウント）</x18tc:text>
  </x18tc:threadedComment>
  <x18tc:threadedComment ref="T14" dT="2024-02-15T12:47:47.00" personId="{5039702f-984e-4495-b483-0f3e19d2093d}" id="{749bff09-c248-4bee-9e82-5640e0999f5e}" done="0">
    <x18tc:text xml:space="preserve">【コーチ】ゆか（しらゆき卒業生）</x18tc:text>
  </x18tc:threadedComment>
  <x18tc:threadedComment ref="T27" dT="2024-02-15T12:43:41.00" personId="{5039702f-984e-4495-b483-0f3e19d2093d}" id="{e5722ec8-46ae-4fc7-9fde-ae7a134e99ba}" done="0">
    <x18tc:text xml:space="preserve">【コーチ】ヤツ　駒居15期卒業生</x18tc:text>
  </x18tc:threadedComment>
  <x18tc:threadedComment ref="H64" dT="2024-12-19T07:18:22.00" personId="{5039702f-984e-4495-b483-0f3e19d2093d}" id="{aa5c1255-8bef-46d0-8b01-d4e8d8faeb79}" done="1">
    <x18tc:text xml:space="preserve">みちこさん以下、講師1on1入る</x18tc:text>
  </x18tc:threadedComment>
  <x18tc:threadedComment ref="T25" dT="2024-02-15T12:46:24.00" personId="{5039702f-984e-4495-b483-0f3e19d2093d}" id="{567816ff-aa11-400c-a06c-52e296cf37fd}" done="0">
    <x18tc:text xml:space="preserve">【コーチ】よし(駒居14期生)</x18tc:text>
  </x18tc:threadedComment>
  <x18tc:threadedComment ref="A1" dT="2025-10-07T01:48:07.00" personId="{0667ee3d-23ec-459e-b14f-e672d3d8cab9}" id="{3c2f0125-085c-4884-a51b-17680753d94c}" done="0">
    <x18tc:text xml:space="preserve">コース変更のため除外</x18tc:text>
  </x18tc:threadedComment>
  <x18tc:threadedComment ref="W125" dT="2025-10-03T04:55:09.00" personId="{8bdc3f19-d87d-47cc-bd2d-64dc3077a9f0}" id="{dbb0c3b1-b539-4dbb-9ffe-7c69a6a123d9}" done="0">
    <x18tc:text xml:space="preserve">ドバイに出張後、体調不良で入院。当日キャンセル連絡あり。
次回日程は未定。</x18tc:text>
  </x18tc:threadedComment>
  <x18tc:threadedComment ref="T23" dT="2024-02-15T12:46:42.00" personId="{5039702f-984e-4495-b483-0f3e19d2093d}" id="{15a93413-5d01-414a-bfbf-afc9eefac88d}" done="0">
    <x18tc:text xml:space="preserve">【コーチ】はるみ（しらゆき卒業生）</x18tc:text>
  </x18tc:threadedComment>
  <x18tc:threadedComment ref="T12" dT="2024-02-15T12:47:10.00" personId="{5039702f-984e-4495-b483-0f3e19d2093d}" id="{bb20ba5d-7eab-42f3-8c7f-e692b9886923}" done="0">
    <x18tc:text xml:space="preserve">【コーチ】こばみお 駒居卒業生</x18tc:text>
  </x18tc:threadedComment>
  <x18tc:threadedComment ref="V178" dT="2025-12-02T06:48:58.00" personId="{b4c9484b-b5f7-4504-a972-647c16a2214d}" id="{f85450df-465c-4f23-96b1-8448e950bd89}" done="0">
    <x18tc:text xml:space="preserve">初回HR未実施のため、12月より通常実施</x18tc:text>
  </x18tc:threadedComment>
  <x18tc:threadedComment ref="AD127" dT="2026-02-02T07:52:28.00" personId="{381224a1-5429-43ea-8b3b-b48c8e2704b2}" id="{dda23191-f6b3-444f-9ac9-b2902a806fe4}" done="0">
    <x18tc:text xml:space="preserve">体調不良により、１月は１回のみ実施。２月に３回実施予定。</x18tc:text>
  </x18tc:threadedComment>
  <x18tc:threadedComment ref="AC133" dT="2026-02-03T11:43:29.00" personId="{0667ee3d-23ec-459e-b14f-e672d3d8cab9}" id="{6438b911-2595-4b43-91c0-d969b5010532}" done="0">
    <x18tc:text xml:space="preserve">当日キャンセル1回目</x18tc:text>
  </x18tc:threadedComment>
  <x18tc:threadedComment ref="A1" dT="2025-10-16T02:42:26.00" personId="{0667ee3d-23ec-459e-b14f-e672d3d8cab9}" id="{70a9d5d8-ba8a-4255-8841-61ba7fc608e7}" done="0">
    <x18tc:text xml:space="preserve">10/16【クーリングオフ】</x18tc:text>
  </x18tc:threadedComment>
  <x18tc:threadedComment ref="A1" dT="2025-11-01T23:14:24.00" personId="{381224a1-5429-43ea-8b3b-b48c8e2704b2}" id="{62ecbe81-c17a-4700-8d0b-80df17c49471}" done="0">
    <x18tc:text xml:space="preserve">体調不良で10月分をリスケ</x18tc:text>
  </x18tc:threadedComment>
  <x18tc:threadedComment ref="V196" dT="2026-01-01T13:28:24.00" personId="{ea3e8879-62f5-40ea-a604-e239aa7680d5}" id="{dbb406e2-38bf-49de-b292-0c0be752b570}" done="0">
    <x18tc:text xml:space="preserve">日程調整後、連絡取れず</x18tc:text>
  </x18tc:threadedComment>
  <x18tc:threadedComment ref="A1" dT="2025-11-02T00:31:36.00" personId="{1eec799a-83d0-4bdc-ba91-5395d4636086}" id="{9a6d2143-c69a-4d1e-a7f8-230be44084f5}" done="0">
    <x18tc:text xml:space="preserve">Discordでのやりとりはしているが、返事に1週間要している。10月もセッションは未実施</x18tc:text>
  </x18tc:threadedComment>
  <x18tc:threadedComment ref="A1" dT="2025-11-01T15:20:38.00" personId="{5270de8f-8ca4-4228-90ba-b4010573ec44}" id="{ae90e1f4-e9bc-4f51-92cd-5c16478b2a90}" done="0">
    <x18tc:text xml:space="preserve">11/1～</x18tc:text>
  </x18tc:threadedComment>
  <x18tc:threadedComment ref="AH108" dT="2026-02-01T02:51:40.00" personId="{1eec799a-83d0-4bdc-ba91-5395d4636086}" id="{8bbb5c17-90df-4231-9362-4d96656a3182}" done="0">
    <x18tc:text xml:space="preserve">音信不通
1/18 当日に連絡
1/19 再度連絡</x18tc:text>
  </x18tc:threadedComment>
  <x18tc:threadedComment ref="X155" dT="2025-12-02T02:24:34.00" personId="{f21a1c0c-b603-419f-86f8-cdb38d9c3c23}" id="{ab2ee7b3-d474-406e-b5d7-870d415c7aee}" done="1">
    <x18tc:text xml:space="preserve">＠１２月に３回セッションで調整予定。海外出張多く変則的</x18tc:text>
  </x18tc:threadedComment>
  <x18tc:threadedComment ref="H272" dT="2026-02-02T07:38:12.00" personId="{0667ee3d-23ec-459e-b14f-e672d3d8cab9}" id="{5aa17bca-57d1-4c7a-8419-a1f3ef063763}" done="0">
    <x18tc:text xml:space="preserve">共同運用あさみゆか様</x18tc:text>
  </x18tc:threadedComment>
  <x18tc:threadedComment ref="T29" dT="2024-02-27T04:02:07.00" personId="{5039702f-984e-4495-b483-0f3e19d2093d}" id="{8d6349f8-5210-4393-add1-c1ccda7a0f4a}" done="0">
    <x18tc:text xml:space="preserve">【コーチ】ひろと（駒居8期生）</x18tc:text>
  </x18tc:threadedComment>
  <x18tc:threadedComment ref="A1" dT="2025-11-01T15:21:22.00" personId="{5270de8f-8ca4-4228-90ba-b4010573ec44}" id="{867d17ab-4eeb-4d3b-8bfa-02a8147aec94}" done="0">
    <x18tc:text xml:space="preserve">11/1～</x18tc:text>
  </x18tc:threadedComment>
  <x18tc:threadedComment ref="W141" dT="2025-10-08T13:21:01.00" personId="{f21a1c0c-b603-419f-86f8-cdb38d9c3c23}" id="{48489b89-7933-43d3-b98e-73089ac42665}" done="1">
    <x18tc:text xml:space="preserve">HR日程が決まり次第予定決めします</x18tc:text>
  </x18tc:threadedComment>
  <x18tc:threadedComment ref="Y141" dT="2025-12-28T02:47:39.00" personId="{f21a1c0c-b603-419f-86f8-cdb38d9c3c23}" id="{fe756acd-bb3e-43c5-8e07-0ee943a1bba2}" done="0">
    <x18tc:text xml:space="preserve">＠当日連絡なしキャンセル
キャンセル2回目</x18tc:text>
  </x18tc:threadedComment>
  <x18tc:threadedComment ref="AB82" dT="2025-09-01T05:27:32.00" personId="{5039702f-984e-4495-b483-0f3e19d2093d}" id="{f5ecfe22-2964-4d06-8b2e-84aceb9bb653}" done="0">
    <x18tc:text xml:space="preserve">キャンセル</x18tc:text>
  </x18tc:threadedComment>
  <x18tc:threadedComment ref="V114" dT="2025-09-05T00:10:46.00" personId="{0667ee3d-23ec-459e-b14f-e672d3d8cab9}" id="{80459aa6-0dfd-450b-a78a-8349326db734}" done="0">
    <x18tc:text xml:space="preserve">HR実施まちのため8月セッションなし</x18tc:text>
  </x18tc:threadedComment>
  <x18tc:threadedComment ref="A1" dT="2025-11-02T13:48:26.00" personId="{f21a1c0c-b603-419f-86f8-cdb38d9c3c23}" id="{cd61f7c1-a2be-4c63-8e53-70a10fd0596b}" done="0">
    <x18tc:text xml:space="preserve">＠未定</x18tc:text>
  </x18tc:threadedComment>
  <x18tc:threadedComment ref="W141" dT="2025-10-08T13:27:13.00" personId="{f21a1c0c-b603-419f-86f8-cdb38d9c3c23}" id="{de8ccf7d-8154-46f7-a90f-40d170a3e044}" done="1">
    <x18tc:text xml:space="preserve">＠HRがまだのため後日日程調整</x18tc:text>
  </x18tc:threadedComment>
  <x18tc:threadedComment ref="H55" dT="2025-01-05T09:05:40.00" personId="{5039702f-984e-4495-b483-0f3e19d2093d}" id="{4c681ea7-052b-4259-a62c-8efb4ca7b587}" done="0">
    <x18tc:text xml:space="preserve">めぐみさん以降、120投稿目標組</x18tc:text>
  </x18tc:threadedComment>
  <x18tc:threadedComment ref="AB134" dT="2025-12-29T14:54:40.00" personId="{b4dcf16a-117f-4d8a-bc00-a52f5544c705}" id="{815659d0-5421-49c8-8581-4ec51e7f7166}" done="0">
    <x18tc:text xml:space="preserve">リスケ希望により12月1回のみ実施</x18tc:text>
  </x18tc:threadedComment>
  <x18tc:threadedComment ref="H60" dT="2025-01-05T09:06:02.00" personId="{5039702f-984e-4495-b483-0f3e19d2093d}" id="{c3ec0406-285d-47dc-a679-c3b95569371a}" done="0">
    <x18tc:text xml:space="preserve">しもたかたにさん以降、講師1on1あり</x18tc:text>
  </x18tc:threadedComment>
  <x18tc:threadedComment ref="Z116" dT="2025-10-02T02:06:56.00" personId="{0667ee3d-23ec-459e-b14f-e672d3d8cab9}" id="{fe91678a-b5e3-4412-b4eb-f1bdbbf13f40}" done="0">
    <x18tc:text xml:space="preserve">8月持ち越し調整で9月3回実施</x18tc:text>
  </x18tc:threadedComment>
  <x18tc:threadedComment ref="V131" dT="2025-10-02T02:33:29.00" personId="{0667ee3d-23ec-459e-b14f-e672d3d8cab9}" id="{7d34e797-7f36-4d48-9a52-05a293400053}" done="0">
    <x18tc:text xml:space="preserve">10月より通常実施</x18tc:text>
  </x18tc:threadedComment>
  <x18tc:threadedComment ref="W173" dT="2025-12-19T00:21:01.00" personId="{86c13afd-9fd0-4871-8998-ad9adb0eb6d0}" id="{c15c0f7d-dbee-48a1-9094-48081aba4d0d}" done="0">
    <x18tc:text xml:space="preserve">出産予定のため１月に三回予定</x18tc:text>
  </x18tc:threadedComment>
  <x18tc:threadedComment ref="V135" dT="2025-10-02T02:32:59.00" personId="{0667ee3d-23ec-459e-b14f-e672d3d8cab9}" id="{7b4b378f-2696-4f50-bba3-bcb80bcc250d}" done="0">
    <x18tc:text xml:space="preserve">10月より通常実施</x18tc:text>
  </x18tc:threadedComment>
  <x18tc:threadedComment ref="H198" dT="2025-11-22T06:12:46.00" personId="{0667ee3d-23ec-459e-b14f-e672d3d8cab9}" id="{4d29aa57-054a-4f9c-b9c0-5d6b23af69fd}" done="0">
    <x18tc:text xml:space="preserve">Lステ珠美</x18tc:text>
  </x18tc:threadedComment>
  <x18tc:threadedComment ref="V137" dT="2025-10-02T03:20:51.00" personId="{0667ee3d-23ec-459e-b14f-e672d3d8cab9}" id="{b78f1d2e-3b81-4c9f-b32e-fe3ac51baa76}" done="0">
    <x18tc:text xml:space="preserve">初回HR未実施のため、10月より通常実施</x18tc:text>
  </x18tc:threadedComment>
  <x18tc:threadedComment ref="H194" dT="2025-11-20T07:21:52.00" personId="{0667ee3d-23ec-459e-b14f-e672d3d8cab9}" id="{9166a4de-63d1-4f8d-902c-1b0c8922e116}" done="0">
    <x18tc:text xml:space="preserve">Lステ江美子</x18tc:text>
  </x18tc:threadedComment>
  <x18tc:threadedComment ref="AF112" dT="2026-02-01T01:28:20.00" personId="{5a1d17f3-3d44-47ac-8c18-afe2bc87112a}" id="{59451a24-77c8-4fd6-8d55-c48406051d93}" done="0">
    <x18tc:text xml:space="preserve">サポート終了時期（2/25）に合わせて間隔をあけたため1月は1回のみの実施です</x18tc:text>
  </x18tc:threadedComment>
  <x18tc:threadedComment ref="H184" dT="2025-11-14T07:51:57.00" personId="{0667ee3d-23ec-459e-b14f-e672d3d8cab9}" id="{24575f57-2adb-4985-a4ed-65bc1ccf41df}" done="0">
    <x18tc:text xml:space="preserve">Lステップ【このしあきこ】</x18tc:text>
  </x18tc:threadedComment>
  <x18tc:threadedComment ref="H248" dT="2026-01-09T02:06:30.00" personId="{0667ee3d-23ec-459e-b14f-e672d3d8cab9}" id="{8075ee6a-23e0-40e5-9cc6-5eaaf886382e}" done="0">
    <x18tc:text xml:space="preserve">対応時間柔軟なMG希望（ひろとさん・やつさんあたり？）</x18tc:text>
  </x18tc:threadedComment>
  <x18tc:threadedComment ref="W227" dT="2026-02-01T12:41:04.00" personId="{a1d579e2-a89c-433d-8cd4-7ccedc36c0ca}" id="{c43512f5-54f4-4e84-b220-f9fa43c257c3}" done="0">
    <x18tc:text xml:space="preserve">1月に初回セッションがあり、日程が合わなかったため、2月に3回セッションを行う</x18tc:text>
  </x18tc:threadedComment>
  <x18tc:threadedComment ref="AA76" dT="2025-05-29T04:02:39.00" personId="{5039702f-984e-4495-b483-0f3e19d2093d}" id="{be6305c2-c149-47dc-8a41-0679063ab5f7}" done="0">
    <x18tc:text xml:space="preserve">リスケで、5/8が5/15に変更
5/15のものに返事がない
当日キャンセル　5回目消化</x18tc:text>
  </x18tc:threadedComment>
  <x18tc:threadedComment ref="H177" dT="2025-11-07T12:40:20.00" personId="{0667ee3d-23ec-459e-b14f-e672d3d8cab9}" id="{4f9cec1c-028d-4b02-8e0e-86e9c25e3148}" done="0">
    <x18tc:text xml:space="preserve">【クーリングオフ】</x18tc:text>
  </x18tc:threadedComment>
  <x18tc:threadedComment ref="W118" dT="2025-10-02T02:02:49.00" personId="{0667ee3d-23ec-459e-b14f-e672d3d8cab9}" id="{7f507471-8a31-4d70-92a5-4dcea7efd8f3}" done="0">
    <x18tc:text xml:space="preserve">日程調整不可のため10月に持ち出し</x18tc:text>
  </x18tc:threadedComment>
  <x18tc:threadedComment ref="AG107" dT="2025-12-23T21:33:01.00" personId="{663559b3-dff9-4146-8e8f-4023711dffdb}" id="{100c154b-b734-45b6-a439-336183e7d8cf}" done="0">
    <x18tc:text xml:space="preserve">１５分経っても現れず</x18tc:text>
  </x18tc:threadedComment>
  <x18tc:threadedComment ref="V129" dT="2025-10-02T01:59:51.00" personId="{0667ee3d-23ec-459e-b14f-e672d3d8cab9}" id="{30fa11ad-dc69-4b17-b2db-498924df3747}" done="0">
    <x18tc:text xml:space="preserve">10月より通常実施</x18tc:text>
  </x18tc:threadedComment>
  <x18tc:threadedComment ref="AA107" dT="2025-12-23T21:32:46.00" personId="{663559b3-dff9-4146-8e8f-4023711dffdb}" id="{a878a960-1351-4a98-a3d8-e70c2e7371de}" done="0">
    <x18tc:text xml:space="preserve">１５分経っても現れず（原因寝坊）</x18tc:text>
  </x18tc:threadedComment>
  <x18tc:threadedComment ref="X126" dT="2025-10-10T03:27:57.00" personId="{a646fa60-843a-4bdb-8312-ac9c604cf542}" id="{9d3f6936-9d12-4afb-bad7-15fd125e0f61}" done="0">
    <x18tc:text xml:space="preserve">１回目の添削会が11月５日なので３回目セッションは添削会後に予定しています。</x18tc:text>
  </x18tc:threadedComment>
  <x18tc:threadedComment ref="Y133" dT="2025-11-20T04:40:08.00" personId="{0667ee3d-23ec-459e-b14f-e672d3d8cab9}" id="{a90a0c94-4f3a-4979-b8fb-310804cc6be1}" done="0">
    <x18tc:text xml:space="preserve">11月前半生徒さんの体調不良によりリスケして1回のみ実施
11/26はお子さんの体調不良で15分間のみのセッション</x18tc:text>
  </x18tc:threadedComment>
  <x18tc:threadedComment ref="Y133" dT="2025-11-28T09:30:47.00" personId="{0667ee3d-23ec-459e-b14f-e672d3d8cab9}" id="{8b269c3d-c2b6-45be-ba1a-fc970550cffb}" parentId="{a90a0c94-4f3a-4979-b8fb-310804cc6be1}">
    <x18tc:text xml:space="preserve">11月は2回目のセッション調整ができず、1回のみの実施。12月に3回実施。</x18tc:text>
  </x18tc:threadedComment>
  <x18tc:threadedComment ref="H54" dT="2025-01-06T07:15:25.00" personId="{5039702f-984e-4495-b483-0f3e19d2093d}" id="{8a88ea54-4be7-4787-9c76-89030995daf0}" done="0">
    <x18tc:text xml:space="preserve">haru_yogatore</x18tc:text>
  </x18tc:threadedComment>
  <x18tc:threadedComment ref="H171" dT="2025-11-05T08:40:36.00" personId="{0667ee3d-23ec-459e-b14f-e672d3d8cab9}" id="{26be661b-12da-49e8-83e2-1c0c15de2fe9}" done="0">
    <x18tc:text xml:space="preserve">【クーリングオフ】</x18tc:text>
  </x18tc:threadedComment>
  <x18tc:threadedComment ref="V199" dT="2026-01-23T12:19:50.00" personId="{b4dcf16a-117f-4d8a-bc00-a52f5544c705}" id="{4c794f61-924f-429e-a35f-2ac8f7359330}" done="0">
    <x18tc:text xml:space="preserve">当日無断キャンセル一回目</x18tc:text>
  </x18tc:threadedComment>
  <x18tc:threadedComment ref="AF108" dT="2025-12-30T03:39:25.00" personId="{1eec799a-83d0-4bdc-ba91-5395d4636086}" id="{de37bb1b-0e17-4cbf-b3fa-02e7b2ae5e10}" done="0">
    <x18tc:text xml:space="preserve">生徒さんの直前キャンセルによりリスケ</x18tc:text>
  </x18tc:threadedComment>
  <x18tc:threadedComment ref="AF108" dT="2026-01-05T09:58:31.00" personId="{1eec799a-83d0-4bdc-ba91-5395d4636086}" id="{e887fed7-7680-418c-b92d-a0edbc85104d}" parentId="{de37bb1b-0e17-4cbf-b3fa-02e7b2ae5e10}">
    <x18tc:text xml:space="preserve">直前に所用あり、キャンセルとのこと。1回分消化</x18tc:text>
  </x18tc:threadedComment>
  <x18tc:threadedComment ref="V120" dT="2025-10-02T01:59:05.00" personId="{0667ee3d-23ec-459e-b14f-e672d3d8cab9}" id="{03c7f339-feb4-45bd-8992-fc8cb63d1075}" done="0">
    <x18tc:text xml:space="preserve">HR未実施のため10月より通常開始</x18tc:text>
  </x18tc:threadedComment>
  <x18tc:threadedComment ref="Y198" dT="2026-02-01T12:39:02.00" personId="{a1d579e2-a89c-433d-8cd4-7ccedc36c0ca}" id="{c27a5f31-1e8f-4796-b824-ef2bb1a51b00}" done="0">
    <x18tc:text xml:space="preserve">当日無断キャンセル（生徒の寝坊）1回目
生徒が仕事のことでメンタル不調、2月に3回セッションを行う</x18tc:text>
  </x18tc:threadedComment>
  <x18tc:threadedComment ref="H172" dT="2025-11-09T04:04:30.00" personId="{0667ee3d-23ec-459e-b14f-e672d3d8cab9}" id="{ced9303e-1231-4f7b-ab7b-0c72745fccca}" done="0">
    <x18tc:text xml:space="preserve">【クーリングオフ】</x18tc:text>
  </x18tc:threadedComment>
  <x18tc:threadedComment ref="V175" dT="2025-11-15T07:59:01.00" personId="{a646fa60-843a-4bdb-8312-ac9c604cf542}" id="{5d150332-430d-4865-8252-7f301199b3ab}" done="0">
    <x18tc:text xml:space="preserve">２回目の添削会が12/3のため次回のセッションは添削会後に行います。11月は１回のみの実施。</x18tc:text>
  </x18tc:threadedComment>
  <x18tc:threadedComment ref="V124" dT="2025-10-02T02:04:33.00" personId="{0667ee3d-23ec-459e-b14f-e672d3d8cab9}" id="{15c8aa98-f7a1-4886-8a97-00d3b4543a2e}" done="0">
    <x18tc:text xml:space="preserve">初回HR未実施のため10月より通常実施</x18tc:text>
  </x18tc:threadedComment>
  <x18tc:threadedComment ref="T11" dT="2024-02-24T09:15:08.00" personId="{5039702f-984e-4495-b483-0f3e19d2093d}" id="{073fe1ab-9db4-4d08-ba62-9a78f9e13102}" done="0">
    <x18tc:text xml:space="preserve">[コーチ]ゆり(駒居卒業生)</x18tc:text>
  </x18tc:threadedComment>
  <x18tc:threadedComment ref="X141" dT="2025-12-16T10:50:33.00" personId="{f21a1c0c-b603-419f-86f8-cdb38d9c3c23}" id="{3581fa93-1139-4463-82a7-ce937d3fbcad}" done="0">
    <x18tc:text xml:space="preserve">＠当日キャンセル1回目消化</x18tc:text>
  </x18tc:threadedComment>
  <x18tc:threadedComment ref="B69" dT="2025-01-12T08:53:25.00" personId="{5039702f-984e-4495-b483-0f3e19d2093d}" id="{8514d30a-8a03-4c97-a431-381a8a0796fd}" done="0">
    <x18tc:text xml:space="preserve">11月契約だど1月入会・誓約書書かせる</x18tc:text>
  </x18tc:threadedComment>
  <x18tc:threadedComment ref="AD110" dT="2025-11-27T00:38:43.00" personId="{86c13afd-9fd0-4871-8998-ad9adb0eb6d0}" id="{262bb48e-bba5-4cd9-962b-831c1ec8a95f}" done="0">
    <x18tc:text xml:space="preserve">体調不良によりリスケ。１２月に３回予定</x18tc:text>
  </x18tc:threadedComment>
  <x18tc:threadedComment ref="AC82" dT="2025-09-03T01:00:16.00" personId="{081dd019-cf1c-49ec-a29c-231a64a50953}" id="{0f094b0c-6770-4435-b9b0-b6074e862963}" done="0">
    <x18tc:text xml:space="preserve">当日キャンセル</x18tc:text>
  </x18tc:threadedComment>
  <x18tc:threadedComment ref="AC126" dT="2026-01-15T05:26:33.00" personId="{a646fa60-843a-4bdb-8312-ac9c604cf542}" id="{a1d4ca90-44a2-4387-9f13-1f9a581a0ec9}" done="0">
    <x18tc:text xml:space="preserve">12/17より音信不通のためセッション消化</x18tc:text>
  </x18tc:threadedComment>
  <x18tc:threadedComment ref="AE95" dT="2025-11-27T00:39:49.00" personId="{86c13afd-9fd0-4871-8998-ad9adb0eb6d0}" id="{0dc52032-28af-424c-9926-6d45f3620481}" done="0">
    <x18tc:text xml:space="preserve">体調不良によりリスケ。１２月３回実施予定</x18tc:text>
  </x18tc:threadedComment>
  <x18tc:threadedComment ref="W112" dT="2025-09-02T02:42:28.00" personId="{0667ee3d-23ec-459e-b14f-e672d3d8cab9}" id="{78c3074d-fb26-467c-a6ea-886a6a21d9ae}" done="0">
    <x18tc:text xml:space="preserve">初回講義が8/25だった為8月セッション1回</x18tc:text>
  </x18tc:threadedComment>
  <x18tc:threadedComment ref="AG108" dT="2026-01-18T01:06:21.00" personId="{1eec799a-83d0-4bdc-ba91-5395d4636086}" id="{b0794d21-9872-4960-aa8d-eb1833a93bc2}" done="0">
    <x18tc:text xml:space="preserve">当日連絡によりキャンセル</x18tc:text>
  </x18tc:threadedComment>
  <x18tc:threadedComment ref="X166" dT="2026-01-14T08:17:58.00" personId="{419c4516-b981-48e5-911e-ae4c69bae182}" id="{6bb97463-65e0-4d1b-992e-286cd34f6bc1}" done="0">
    <x18tc:text xml:space="preserve">1月中予定が合わないとのことで、実施予定の1/14は消化扱いとしています。（本人確認ずみ）</x18tc:text>
  </x18tc:threadedComment>
  <x18tc:threadedComment ref="AF44" dT="2025-01-30T10:18:51.00" personId="{5039702f-984e-4495-b483-0f3e19d2093d}" id="{2af7e141-271d-4914-a12b-fae72eb0dc42}" done="0">
    <x18tc:text xml:space="preserve">1月30日でコーチング停止</x18tc:text>
  </x18tc:threadedComment>
  <x18tc:threadedComment ref="W111" dT="2025-09-02T02:26:04.00" personId="{0667ee3d-23ec-459e-b14f-e672d3d8cab9}" id="{7656d772-df1d-4a38-bcee-d7f64c0dc340}" done="0">
    <x18tc:text xml:space="preserve">初回HR遅れのため8月は1回になった</x18tc:text>
  </x18tc:threadedComment>
  <x18tc:threadedComment ref="AB51" dT="2025-02-15T06:15:22.00" personId="{5039702f-984e-4495-b483-0f3e19d2093d}" id="{967e1d17-6ae0-44e4-9893-a8a64f5225e2}" done="0">
    <x18tc:text xml:space="preserve">ドタキャン</x18tc:text>
  </x18tc:threadedComment>
  <x18tc:threadedComment ref="W136" dT="2025-11-15T04:10:23.00" personId="{984b7ea1-03af-4bbe-9884-91e0246e7d7b}" id="{f360ade6-85be-42af-a793-6595746923d1}" done="0">
    <x18tc:text xml:space="preserve">初回HRが10/6のため、10月実施1回です</x18tc:text>
  </x18tc:threadedComment>
  <x18tc:threadedComment ref="Y94" dT="2025-10-03T02:24:35.00" personId="{0667ee3d-23ec-459e-b14f-e672d3d8cab9}" id="{f937df16-ad07-4ba3-8b1c-2c67943b3ba7}" done="0">
    <x18tc:text xml:space="preserve">8,9月ともにリスケ希望で実施なし</x18tc:text>
  </x18tc:threadedComment>
  <x18tc:threadedComment ref="Y94" dT="2025-12-01T15:32:13.00" personId="{1eec799a-83d0-4bdc-ba91-5395d4636086}" id="{264cbf21-0a9d-4bc1-97ae-624cf90c3312}" parentId="{f937df16-ad07-4ba3-8b1c-2c67943b3ba7}">
    <x18tc:text xml:space="preserve">10月、11月もリスケ希望で実施なし</x18tc:text>
  </x18tc:threadedComment>
  <x18tc:threadedComment ref="X133" dT="2025-10-15T03:17:42.00" personId="{0667ee3d-23ec-459e-b14f-e672d3d8cab9}" id="{992df21b-b632-4f4f-b19f-be4e2482d05e}" done="0">
    <x18tc:text xml:space="preserve">クラス添削会がまだのためセッション進捗調整します。そのため10月は1回です。</x18tc:text>
  </x18tc:threadedComment>
  <x18tc:threadedComment ref="Y130" dT="2025-10-21T12:31:21.00" personId="{f21a1c0c-b603-419f-86f8-cdb38d9c3c23}" id="{aa496731-1d9d-465a-a54c-b62b36305d5c}" done="1">
    <x18tc:text xml:space="preserve">＠後日決定</x18tc:text>
  </x18tc:threadedComment>
  <x18tc:threadedComment ref="W211" dT="2026-02-01T10:43:46.00" personId="{081dd019-cf1c-49ec-a29c-231a64a50953}" id="{baaed6fd-62d9-420e-9cac-b3d27a3fa3c3}" done="0">
    <x18tc:text xml:space="preserve">精神的不調により、1月の実施できなかった。2月に3回実施予定。</x18tc:text>
  </x18tc:threadedComment>
  <x18tc:threadedComment ref="AB79" dT="2025-09-02T04:11:19.00" personId="{0667ee3d-23ec-459e-b14f-e672d3d8cab9}" id="{c685c9c3-0590-4c9b-87d5-16711f0e0528}" done="0">
    <x18tc:text xml:space="preserve">キャンセル連絡ありその後音不</x18tc:text>
  </x18tc:threadedComment>
  <x18tc:threadedComment ref="AG95" dT="2025-12-21T11:55:07.00" personId="{86c13afd-9fd0-4871-8998-ad9adb0eb6d0}" id="{245b9936-7c14-48b1-b123-6a10c17f9b61}" done="0">
    <x18tc:text xml:space="preserve">体調不良でリスケ。1月に２回予定。（MGサポート1/24までに消化）</x18tc:text>
  </x18tc:threadedComment>
  <x18tc:threadedComment ref="A1" dT="2025-11-01T15:18:00.00" personId="{5270de8f-8ca4-4228-90ba-b4010573ec44}" id="{eefaab10-eaaa-42e6-9b71-cad6b4be979a}" done="0">
    <x18tc:text xml:space="preserve">11/1～アクションシート開始</x18tc:text>
  </x18tc:threadedComment>
  <x18tc:threadedComment ref="W110" dT="2025-09-02T02:21:56.00" personId="{0667ee3d-23ec-459e-b14f-e672d3d8cab9}" id="{bb828977-ff1f-471c-a74a-50e7b4d071c7}" done="0">
    <x18tc:text xml:space="preserve">９月に3回実施予定</x18tc:text>
  </x18tc:threadedComment>
  <x18tc:threadedComment ref="A1" dT="2025-11-01T15:19:30.00" personId="{5270de8f-8ca4-4228-90ba-b4010573ec44}" id="{eaecce6b-c716-45f1-9bf5-4c1b5ebddf37}" done="0">
    <x18tc:text xml:space="preserve">11/1～アクションシート開始</x18tc:text>
  </x18tc:threadedComment>
  <x18tc:threadedComment ref="Y208" dT="2026-01-22T02:45:19.00" personId="{1fcf733a-b514-46f9-aa3f-96175a4ff84a}" id="{848bc5d6-3510-419b-8e85-3298d2d30662}" done="0">
    <x18tc:text xml:space="preserve">15分経っても現れず。</x18tc:text>
  </x18tc:threadedComment>
  <x18tc:threadedComment ref="V232" dT="2026-02-01T08:10:31.00" personId="{0b3c399f-043e-454e-9f02-0e98654e1c59}" id="{0bd69295-7041-45f5-9084-2c9f1d027ca5}" done="0">
    <x18tc:text xml:space="preserve">当日キャンセル1回目消化</x18tc:text>
  </x18tc:threadedComment>
  <x18tc:threadedComment ref="AD50" dT="2025-01-30T10:19:02.00" personId="{5039702f-984e-4495-b483-0f3e19d2093d}" id="{4bbeea1d-35b3-46d2-be51-ee39037132da}" done="0">
    <x18tc:text xml:space="preserve">1月30日でコーチング停止</x18tc:text>
  </x18tc:threadedComment>
  <x18tc:threadedComment ref="AC105" dT="2025-11-30T10:42:02.00" personId="{381224a1-5429-43ea-8b3b-b48c8e2704b2}" id="{abe23931-c9cf-4e76-bcd0-4ac17aaf3cd1}" done="0">
    <x18tc:text xml:space="preserve">11月セッション1回。退会申請のため休止中。</x18tc:text>
  </x18tc:threadedComment>
  <x18tc:threadedComment ref="A1" dT="2025-10-31T17:04:31.00" personId="{0667ee3d-23ec-459e-b14f-e672d3d8cab9}" id="{c1f7a2d3-a12d-43c4-9059-f4fa8587892f}" done="0">
    <x18tc:text xml:space="preserve">【クーリングオフ】</x18tc:text>
  </x18tc:threadedComment>
  <x18tc:threadedComment ref="A1" dT="2025-10-18T09:23:19.00" personId="{0667ee3d-23ec-459e-b14f-e672d3d8cab9}" id="{02b302cc-d487-41f0-b299-0667476d1a4e}" done="0">
    <x18tc:text xml:space="preserve">【クーリングオフ】</x18tc:text>
  </x18tc:threadedComment>
  <x18tc:threadedComment ref="AA51" dT="2025-02-15T06:15:27.00" personId="{5039702f-984e-4495-b483-0f3e19d2093d}" id="{b2badf55-f980-4418-9937-cbd8cf1fe625}" done="0">
    <x18tc:text xml:space="preserve">ドタキャン</x18tc:text>
  </x18tc:threadedComment>
  <x18tc:threadedComment ref="X146" dT="2025-12-04T05:40:38.00" personId="{b4dcf16a-117f-4d8a-bc00-a52f5544c705}" id="{a69a5254-de0c-4027-a7aa-88a641eb0a8a}" done="0">
    <x18tc:text xml:space="preserve">予定が合わず、11月1回のみ実施
12月に3回実施予定</x18tc:text>
  </x18tc:threadedComment>
  <x18tc:threadedComment ref="AF138" dT="2026-01-25T03:15:39.00" personId="{4ea7e36a-9f40-4d2b-82d5-64cd870d8dd2}" id="{abf6c8ca-2288-4167-9192-a53a5d628370}" done="0">
    <x18tc:text xml:space="preserve">セッションの間隔調整のため、2月は1回のみとなります</x18tc:text>
  </x18tc:threadedComment>
  <x18tc:threadedComment ref="AF92" dT="2025-10-27T06:35:47.00" personId="{4ea7e36a-9f40-4d2b-82d5-64cd870d8dd2}" id="{63233924-30f6-49ae-bc8e-7856f70c22c0}" done="0">
    <x18tc:text xml:space="preserve">セッション間隔調整のため、10月は3回となります。</x18tc:text>
  </x18tc:threadedComment>
  <x18tc:threadedComment ref="I108" dT="2025-11-04T15:59:44.00" personId="{5039702f-984e-4495-b483-0f3e19d2093d}" id="{a2c070f7-4a73-4c11-a46f-21ce2d4d02ad}" done="0">
    <x18tc:text xml:space="preserve">https://www.instagram.com/shoya_iphone</x18tc:text>
    <x18tc:extLst>
      <ext uri="{F7C98A9C-CBB3-438F-8F68-D28B6AF4A901}">
        <xltc2:checksum/>
        <xltc2:hyperlink startIndex="0" length="38" url="https://www.instagram.com/shoya_iphone"/>
      </ext>
    </x18tc:extLst>
  </x18tc:threadedComment>
  <x18tc:threadedComment ref="H269" dT="2026-02-02T05:04:00.00" personId="{419c4516-b981-48e5-911e-ae4c69bae182}" id="{72cdd64b-3b1b-4ce3-8f0c-4463b954538a}" done="0">
    <x18tc:text xml:space="preserve">面談日程調整　保留
受講開始時期について生徒からの問い合わせがあったため</x18tc:text>
  </x18tc:threadedComment>
  <x18tc:threadedComment ref="AC73" dT="2025-05-24T01:02:51.00" personId="{5039702f-984e-4495-b483-0f3e19d2093d}" id="{612740dd-fcdc-46c7-9b76-a35037d4e30b}" done="0">
    <x18tc:text xml:space="preserve">当日キャンセル</x18tc:text>
  </x18tc:threadedComment>
  <x18tc:threadedComment ref="AB126" dT="2026-01-05T07:12:01.00" personId="{a646fa60-843a-4bdb-8312-ac9c604cf542}" id="{2b4e4cc3-7c75-4c2e-887d-6f01ed9b5a75}" done="0">
    <x18tc:text xml:space="preserve">当日キャンセル　一回目
12/17より音信不通で運営から対応中</x18tc:text>
  </x18tc:threadedComment>
  <x18tc:threadedComment ref="AB115" dT="2025-11-10T07:51:11.00" personId="{1b1aadf3-2860-49ca-9b23-5974b899da6a}" id="{32c86739-fbd1-4384-bd58-17228ba3ad36}" done="0">
    <x18tc:text xml:space="preserve">講義との日程調整のため、11月は１回のみ</x18tc:text>
  </x18tc:threadedComment>
  <x18tc:threadedComment ref="H170" dT="2025-10-28T04:01:55.00" personId="{0667ee3d-23ec-459e-b14f-e672d3d8cab9}" id="{3e9acc68-f400-4a89-81fa-4bf15a0fb298}" done="0">
    <x18tc:text xml:space="preserve">プレプラ変更済10/30</x18tc:text>
  </x18tc:threadedComment>
  <x18tc:threadedComment ref="A1" dT="2025-01-13T06:40:54.00" personId="{5039702f-984e-4495-b483-0f3e19d2093d}" id="{c5ef6c3e-a463-4163-85e5-ad5a0996ef73}" done="0">
    <x18tc:text xml:space="preserve">▼60以下は注意</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8" dT="2025-06-02T19:34:33.00" personId="{5f242e64-4265-4cbb-a4b4-29c0a0920960}" id="{8a1a8f01-8815-4afc-9b62-0a20321f11f0}" done="1">
    <x18tc:text xml:space="preserve">収益フラグが立っていてアカウント作り直す可能性が有</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22" dT="2026-01-28T00:16:11.00" personId="{c66d29d3-9e2c-4665-9753-bc4383608d32}" id="{8b5a80d0-3605-4cd5-a655-6be935b31eb4}" done="0">
    <x18tc:text xml:space="preserve">単身だが実家暮らし</x18tc:text>
  </x18tc:threadedComment>
  <x18tc:threadedComment ref="Q178" dT="2026-01-31T02:14:38.00" personId="{a646fa60-843a-4bdb-8312-ac9c604cf542}" id="{a0bd8e46-09f3-4212-ae0b-39b24496e206}" done="0">
    <x18tc:text xml:space="preserve">そのうちアーカイブ４本</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28" dT="2026-01-01T13:49:18.00" personId="{ea3e8879-62f5-40ea-a604-e239aa7680d5}" id="{50212f3c-a174-4b6a-b2ee-329e84f61af4}" done="0">
    <x18tc:text xml:space="preserve">1月以降希望</x18tc:text>
  </x18tc:threadedComment>
  <x18tc:threadedComment ref="G243" dT="2025-12-26T09:10:19.00" personId="{4ea7e36a-9f40-4d2b-82d5-64cd870d8dd2}" id="{061b4e34-694f-421b-a4af-bef363eb2604}" done="0">
    <x18tc:text xml:space="preserve">中途解約</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7" dT="2024-12-16T15:30:34.00" personId="{5039702f-984e-4495-b483-0f3e19d2093d}" id="{8b7e79d9-0325-403e-acff-3b7d60e4f936}" done="0">
    <x18tc:text xml:space="preserve">0もしくは未記入→1で調整</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4" dT="2025-12-23T05:21:17.00" personId="{0667ee3d-23ec-459e-b14f-e672d3d8cab9}" id="{69225306-0b9f-4727-b047-de3050ce367f}" done="0">
    <x18tc:text xml:space="preserve">1月契約</x18tc:text>
  </x18tc:threadedComment>
  <x18tc:threadedComment ref="I31" dT="2025-08-02T09:45:55.00" personId="{0667ee3d-23ec-459e-b14f-e672d3d8cab9}" id="{dec5b21b-5ad6-456d-b823-d56df811d2ab}" done="0">
    <x18tc:text xml:space="preserve">7700で新規発行▶すでに作成されてた。アカウント名「7700」で進めてしまい、現在変更できない</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 dT="2025-08-02T09:08:59.00" personId="{5039702f-984e-4495-b483-0f3e19d2093d}" id="{10b64d1a-5860-4a55-bb55-dc3925c9082e}" done="0">
    <x18tc:text xml:space="preserve">元々プラスキャパ残り（15名/1Mとして算出）で計算していたが、実際は中央値が44なので修正</x18tc:text>
  </x18tc:threadedComment>
  <x18tc:threadedComment ref="B9" dT="2025-02-01T11:36:48.00" personId="{9786aa9e-c812-4351-833d-ab851f10f280}" id="{01500e1a-b5ea-4fec-8875-d88772c56476}" done="0">
    <x18tc:text xml:space="preserve">15％は高いかもです、現状の6.4％と増えることを見込んで10％の2つでいいと思います
(10~12月までのコミットプラン率の平均が6.4%)
3ヶ月間全体成約数：248人
コミット成約数
10月：7人
11月：5人
12月；4人
合計リアクション数: 1 件
Youtube SnsCool さんが 2025-02-01 15:08 PMに 😃 でリアクションしました</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notion.so/A-30616aeef36d46609bace7715472cba9" TargetMode="External"/><Relationship Id="rId11" Type="http://schemas.openxmlformats.org/officeDocument/2006/relationships/hyperlink" Target="https://www.notion.so/H-a94b7996758f4e3c9ddb2a8211a4098c?pvs=4" TargetMode="External"/><Relationship Id="rId22" Type="http://schemas.openxmlformats.org/officeDocument/2006/relationships/hyperlink" Target="https://www.notion.so/c7b88ab6a5674a1cb0260e9c208c019a" TargetMode="External"/><Relationship Id="rId10" Type="http://schemas.openxmlformats.org/officeDocument/2006/relationships/hyperlink" Target="https://www.instagram.com/yukari_instakigyo?igsh=MWc1YWV0NHF3anIweA==" TargetMode="External"/><Relationship Id="rId21" Type="http://schemas.openxmlformats.org/officeDocument/2006/relationships/hyperlink" Target="https://www.notion.so/A-49f636e8bc784058b509202e308d986d?pvs=4" TargetMode="External"/><Relationship Id="rId13" Type="http://schemas.openxmlformats.org/officeDocument/2006/relationships/hyperlink" Target="https://www.notion.so/H-6c47c382fb41416bb5398a08d0efa69a?pvs=4" TargetMode="External"/><Relationship Id="rId12" Type="http://schemas.openxmlformats.org/officeDocument/2006/relationships/hyperlink" Target="https://www.notion.so/C-1b937693667844edb42ba0b3f91eb95a" TargetMode="External"/><Relationship Id="rId23" Type="http://schemas.openxmlformats.org/officeDocument/2006/relationships/drawing" Target="../drawings/drawing1.xml"/><Relationship Id="rId1" Type="http://schemas.openxmlformats.org/officeDocument/2006/relationships/hyperlink" Target="https://www.instagram.com/koji_no_chie?igsh=MTlhMjVlZWY5amRkeg==" TargetMode="External"/><Relationship Id="rId2" Type="http://schemas.openxmlformats.org/officeDocument/2006/relationships/hyperlink" Target="https://www.notion.so/f-737444a6e90e4062b518aa81f931d776?pvs=4" TargetMode="External"/><Relationship Id="rId3" Type="http://schemas.openxmlformats.org/officeDocument/2006/relationships/hyperlink" Target="https://www.instagram.com/cya__home?igsh=NzZwaHVzcnN1bGtx" TargetMode="External"/><Relationship Id="rId4" Type="http://schemas.openxmlformats.org/officeDocument/2006/relationships/hyperlink" Target="https://www.notion.so/f-6bc9cdd93a074de893311d8592e4ea8f?pvs=4" TargetMode="External"/><Relationship Id="rId9" Type="http://schemas.openxmlformats.org/officeDocument/2006/relationships/hyperlink" Target="https://www.notion.so/h-2df374753777409caed7a8803b749bdc" TargetMode="External"/><Relationship Id="rId15" Type="http://schemas.openxmlformats.org/officeDocument/2006/relationships/hyperlink" Target="https://www.notion.so/C-4f2fdb58942d4be1b66b12e294a78cce" TargetMode="External"/><Relationship Id="rId14" Type="http://schemas.openxmlformats.org/officeDocument/2006/relationships/hyperlink" Target="https://www.notion.so/h-4ee1213842f34a8abc522b1b681bf0a8?pvs=4" TargetMode="External"/><Relationship Id="rId17" Type="http://schemas.openxmlformats.org/officeDocument/2006/relationships/hyperlink" Target="https://www.notion.so/h-75b166b01bdd4a7dab2f816f840c40f6?pvs=4" TargetMode="External"/><Relationship Id="rId16" Type="http://schemas.openxmlformats.org/officeDocument/2006/relationships/hyperlink" Target="https://www.instagram.com/richan_hair?igsh=b2oxMXgybGl5NGNj&amp;utm_source=qr" TargetMode="External"/><Relationship Id="rId5" Type="http://schemas.openxmlformats.org/officeDocument/2006/relationships/hyperlink" Target="https://www.instagram.com/ta_ma_diet/" TargetMode="External"/><Relationship Id="rId19" Type="http://schemas.openxmlformats.org/officeDocument/2006/relationships/hyperlink" Target="https://www.notion.so/B-daf8c007896a46c19df1d51b7331b579?pvs=4" TargetMode="External"/><Relationship Id="rId6" Type="http://schemas.openxmlformats.org/officeDocument/2006/relationships/hyperlink" Target="https://www.notion.so/g-f905aeb65a5b41d2bd8e8e578a505b09?pvs=4" TargetMode="External"/><Relationship Id="rId18" Type="http://schemas.openxmlformats.org/officeDocument/2006/relationships/hyperlink" Target="https://www.notion.so/C-18ef10444b5245ea9a00a9fa9f6aa26f?pvs=4" TargetMode="External"/><Relationship Id="rId7" Type="http://schemas.openxmlformats.org/officeDocument/2006/relationships/hyperlink" Target="https://www.notion.so/g-bb484bedf0da44c3a9204e56c3708820?pvs=4" TargetMode="External"/><Relationship Id="rId8" Type="http://schemas.openxmlformats.org/officeDocument/2006/relationships/hyperlink" Target="https://www.notion.so/A-48b87799aff1416cbb3a1970912131a3?pvs=4"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notion.so/b515c503c3d34c819f31ec49ac36b6cb" TargetMode="External"/><Relationship Id="rId190" Type="http://schemas.openxmlformats.org/officeDocument/2006/relationships/hyperlink" Target="https://www.notion.so/_-D-2b5f3b0fba8580fe8037ed6097dce337" TargetMode="External"/><Relationship Id="rId42" Type="http://schemas.openxmlformats.org/officeDocument/2006/relationships/hyperlink" Target="https://www.notion.so/D-a2e1f37881bf4c309573caa5e56d0995?pvs=4" TargetMode="External"/><Relationship Id="rId41" Type="http://schemas.openxmlformats.org/officeDocument/2006/relationships/hyperlink" Target="https://www.notion.so/5f6422771ad04d888beaf27df2e1b58d" TargetMode="External"/><Relationship Id="rId44" Type="http://schemas.openxmlformats.org/officeDocument/2006/relationships/hyperlink" Target="https://www.notion.so/D-dc713793f1db47eea9b66d169086ed12" TargetMode="External"/><Relationship Id="rId194" Type="http://schemas.openxmlformats.org/officeDocument/2006/relationships/hyperlink" Target="https://www.notion.so/A-2bbf3b0fba858002adcff8a3f6235547" TargetMode="External"/><Relationship Id="rId43" Type="http://schemas.openxmlformats.org/officeDocument/2006/relationships/hyperlink" Target="https://www.notion.so/d-8d2da91b7a224ca08b5d234d9cffea00?pvs=4" TargetMode="External"/><Relationship Id="rId193" Type="http://schemas.openxmlformats.org/officeDocument/2006/relationships/hyperlink" Target="https://www.notion.so/A-2b6f3b0fba8580c08274e1ab79d59bcc?v=fe41848ef8d642c6b1c0988a174dc89b&amp;source=copy_link" TargetMode="External"/><Relationship Id="rId46" Type="http://schemas.openxmlformats.org/officeDocument/2006/relationships/hyperlink" Target="https://www.notion.so/_-d-65e5c04ab54b40189649253e4df2d881?pvs=4" TargetMode="External"/><Relationship Id="rId192" Type="http://schemas.openxmlformats.org/officeDocument/2006/relationships/hyperlink" Target="https://www.notion.so/wara-e-2c7f3b0fba8580f88657d30475f17d29" TargetMode="External"/><Relationship Id="rId45" Type="http://schemas.openxmlformats.org/officeDocument/2006/relationships/hyperlink" Target="https://www.notion.so/d301c23b9c184206a85c5b20793208aa" TargetMode="External"/><Relationship Id="rId191" Type="http://schemas.openxmlformats.org/officeDocument/2006/relationships/hyperlink" Target="https://www.notion.so/_-F-2c3f3b0fba8580f1ae06cf958ddfd87a?v=fe41848ef8d642c6b1c0988a174dc89b&amp;source=copy_link" TargetMode="External"/><Relationship Id="rId48" Type="http://schemas.openxmlformats.org/officeDocument/2006/relationships/hyperlink" Target="https://www.notion.so/I-9c0078522d0748c788341ec5dea7be0b?pvs=4" TargetMode="External"/><Relationship Id="rId187" Type="http://schemas.openxmlformats.org/officeDocument/2006/relationships/hyperlink" Target="https://www.instagram.com/takuya_kako1hair?igsh=OHpxZ3ZzeG5rY21q" TargetMode="External"/><Relationship Id="rId47" Type="http://schemas.openxmlformats.org/officeDocument/2006/relationships/hyperlink" Target="https://www.notion.so/b-641d9434223d419db98f1d496c3a679e?pvs=4" TargetMode="External"/><Relationship Id="rId186" Type="http://schemas.openxmlformats.org/officeDocument/2006/relationships/hyperlink" Target="https://www.notion.so/A-2b0f3b0fba85809da68dc1b7e28cb568?source=copy_link" TargetMode="External"/><Relationship Id="rId185" Type="http://schemas.openxmlformats.org/officeDocument/2006/relationships/hyperlink" Target="https://www.notion.so/C-2b0f3b0fba85806fbdc7c9883df77cdd?source=copy_link" TargetMode="External"/><Relationship Id="rId49" Type="http://schemas.openxmlformats.org/officeDocument/2006/relationships/hyperlink" Target="https://www.notion.so/i-1bc07179157547f4b9d702972af2b48a?pvs=4" TargetMode="External"/><Relationship Id="rId184" Type="http://schemas.openxmlformats.org/officeDocument/2006/relationships/hyperlink" Target="https://www.notion.so/d-2b6f3b0fba8580019329dba954d503a1?source=copy_link" TargetMode="External"/><Relationship Id="rId189" Type="http://schemas.openxmlformats.org/officeDocument/2006/relationships/hyperlink" Target="https://www.notion.so/F-2b6f3b0fba8580798ed5de6718204ca4?source=copy_link" TargetMode="External"/><Relationship Id="rId188" Type="http://schemas.openxmlformats.org/officeDocument/2006/relationships/hyperlink" Target="https://www.notion.so/_-F-2bdf3b0fba8580c695aed7672f8cb5fa?source=copy_link" TargetMode="External"/><Relationship Id="rId31" Type="http://schemas.openxmlformats.org/officeDocument/2006/relationships/hyperlink" Target="https://www.notion.so/C-bea817e079364bfca66194d09a437660?pvs=4" TargetMode="External"/><Relationship Id="rId30" Type="http://schemas.openxmlformats.org/officeDocument/2006/relationships/hyperlink" Target="https://www.notion.so/H-e9118b5dfb1f457190e1445e8dd95a10?pvs=4" TargetMode="External"/><Relationship Id="rId33" Type="http://schemas.openxmlformats.org/officeDocument/2006/relationships/hyperlink" Target="https://www.notion.so/A-25281dca07c446008215c786f962bce8" TargetMode="External"/><Relationship Id="rId183" Type="http://schemas.openxmlformats.org/officeDocument/2006/relationships/hyperlink" Target="https://www.notion.so/A-2b4f3b0fba85805c8b5fcfa7aed04a54?source=copy_link" TargetMode="External"/><Relationship Id="rId32" Type="http://schemas.openxmlformats.org/officeDocument/2006/relationships/hyperlink" Target="https://www.instagram.com/yupi_nariagaru?utm_source=ig_web_button_share_sheet&amp;igsh=ZDNlZDc0MzIxNw==" TargetMode="External"/><Relationship Id="rId182" Type="http://schemas.openxmlformats.org/officeDocument/2006/relationships/hyperlink" Target="https://www.notion.so/_takuya-c-264f3b0fba85806fa427fea364903bd7?p=2baf3b0fba858055ba82c3ad73d29fba&amp;pm=s&amp;pvs=31" TargetMode="External"/><Relationship Id="rId35" Type="http://schemas.openxmlformats.org/officeDocument/2006/relationships/hyperlink" Target="https://www.notion.so/_-h-b9b593723c3d4ec0af9d76f2b7402c27?pvs=4" TargetMode="External"/><Relationship Id="rId181" Type="http://schemas.openxmlformats.org/officeDocument/2006/relationships/hyperlink" Target="https://www.notion.so/2b6f3b0fba85804da3a6da3b8d435dfc" TargetMode="External"/><Relationship Id="rId34" Type="http://schemas.openxmlformats.org/officeDocument/2006/relationships/hyperlink" Target="https://www.notion.so/_-h-35951262685743398d81dfd46366359d?pvs=4" TargetMode="External"/><Relationship Id="rId180" Type="http://schemas.openxmlformats.org/officeDocument/2006/relationships/hyperlink" Target="https://www.instagram.com/kako_koji_?igsh=b29pbWRjMTg5NGN2" TargetMode="External"/><Relationship Id="rId37" Type="http://schemas.openxmlformats.org/officeDocument/2006/relationships/hyperlink" Target="https://www.notion.so/F-10b62de8b68741299406e4152569f7b7?pvs=4" TargetMode="External"/><Relationship Id="rId176" Type="http://schemas.openxmlformats.org/officeDocument/2006/relationships/hyperlink" Target="https://www.instagram.com/hiiko.recipe?igsh=MW5rZnpuNTdhbGFhcw==" TargetMode="External"/><Relationship Id="rId36" Type="http://schemas.openxmlformats.org/officeDocument/2006/relationships/hyperlink" Target="https://www.instagram.com/katherine_kadota/" TargetMode="External"/><Relationship Id="rId175" Type="http://schemas.openxmlformats.org/officeDocument/2006/relationships/hyperlink" Target="https://www.notion.so/_-b-2b9f3b0fba8580eea1dbe886b7e56f38" TargetMode="External"/><Relationship Id="rId39" Type="http://schemas.openxmlformats.org/officeDocument/2006/relationships/hyperlink" Target="https://www.notion.so/E-ccdda3541c9f4dcd9854543e2a2e7db5" TargetMode="External"/><Relationship Id="rId174" Type="http://schemas.openxmlformats.org/officeDocument/2006/relationships/hyperlink" Target="https://www.notion.so/_-a-2a9f3b0fba8580ecb3c7d0f0b5df77c8?source=copy_link" TargetMode="External"/><Relationship Id="rId38" Type="http://schemas.openxmlformats.org/officeDocument/2006/relationships/hyperlink" Target="https://www.notion.so/E-da1c3a3c12ac4fed8eedeb5cdba4e3af?pvs=4" TargetMode="External"/><Relationship Id="rId173" Type="http://schemas.openxmlformats.org/officeDocument/2006/relationships/hyperlink" Target="https://www.notion.so/_-G-2acf3b0fba858014b678cbd9914e4e0a?source=copy_link" TargetMode="External"/><Relationship Id="rId179" Type="http://schemas.openxmlformats.org/officeDocument/2006/relationships/hyperlink" Target="https://www.notion.so/2b8f3b0fba8580d491ebfa924c1eb65b?source=copy_link" TargetMode="External"/><Relationship Id="rId178" Type="http://schemas.openxmlformats.org/officeDocument/2006/relationships/hyperlink" Target="https://www.instagram.com/nodoka0218_life?igsh=N2ZjbGlpa2loY2Yy" TargetMode="External"/><Relationship Id="rId177" Type="http://schemas.openxmlformats.org/officeDocument/2006/relationships/hyperlink" Target="https://www.notion.so/_-A-2b1f3b0fba8580b6b2fdc7c7fcaa2180?source=copy_link" TargetMode="External"/><Relationship Id="rId20" Type="http://schemas.openxmlformats.org/officeDocument/2006/relationships/hyperlink" Target="https://www.notion.so/A-49f636e8bc784058b509202e308d986d?pvs=4" TargetMode="External"/><Relationship Id="rId22" Type="http://schemas.openxmlformats.org/officeDocument/2006/relationships/hyperlink" Target="https://www.notion.so/c7b88ab6a5674a1cb0260e9c208c019a" TargetMode="External"/><Relationship Id="rId21" Type="http://schemas.openxmlformats.org/officeDocument/2006/relationships/hyperlink" Target="https://www.notion.so/B-53dabe8f44d94a4cb15a265041355304?pvs=4" TargetMode="External"/><Relationship Id="rId24" Type="http://schemas.openxmlformats.org/officeDocument/2006/relationships/hyperlink" Target="https://www.notion.so/E-8f23d32f1f464421991d9ed8f6f8752d?pvs=4" TargetMode="External"/><Relationship Id="rId23" Type="http://schemas.openxmlformats.org/officeDocument/2006/relationships/hyperlink" Target="https://www.notion.so/J-87189eeb81284fd2af9b7cedea12687b?pvs=4" TargetMode="External"/><Relationship Id="rId26" Type="http://schemas.openxmlformats.org/officeDocument/2006/relationships/hyperlink" Target="https://www.notion.so/f-0cccca78988d43189901752f176bbefb" TargetMode="External"/><Relationship Id="rId25" Type="http://schemas.openxmlformats.org/officeDocument/2006/relationships/hyperlink" Target="https://www.notion.so/L-b1b7515bcbb645c391931bdc154d8154?pvs=4" TargetMode="External"/><Relationship Id="rId28" Type="http://schemas.openxmlformats.org/officeDocument/2006/relationships/hyperlink" Target="https://www.notion.so/_-G-8a956a5fe49943a582abe0647e358088?pvs=4" TargetMode="External"/><Relationship Id="rId27" Type="http://schemas.openxmlformats.org/officeDocument/2006/relationships/hyperlink" Target="https://www.instagram.com/elu_excel.teiji?utm_source=ig_web_button_share_sheet&amp;igsh=ZDNlZDc0MzIxNw==" TargetMode="External"/><Relationship Id="rId29" Type="http://schemas.openxmlformats.org/officeDocument/2006/relationships/hyperlink" Target="https://www.instagram.com/maxa.san1012?utm_source=ig_web_button_share_sheet&amp;igsh=ZDNlZDc0MzIxNw==" TargetMode="External"/><Relationship Id="rId11" Type="http://schemas.openxmlformats.org/officeDocument/2006/relationships/hyperlink" Target="https://www.notion.so/H-a94b7996758f4e3c9ddb2a8211a4098c?pvs=4" TargetMode="External"/><Relationship Id="rId10" Type="http://schemas.openxmlformats.org/officeDocument/2006/relationships/hyperlink" Target="https://www.notion.so/h-2df374753777409caed7a8803b749bdc" TargetMode="External"/><Relationship Id="rId13" Type="http://schemas.openxmlformats.org/officeDocument/2006/relationships/hyperlink" Target="https://www.notion.so/H-6c47c382fb41416bb5398a08d0efa69a?pvs=4" TargetMode="External"/><Relationship Id="rId12" Type="http://schemas.openxmlformats.org/officeDocument/2006/relationships/hyperlink" Target="https://www.notion.so/C-1b937693667844edb42ba0b3f91eb95a" TargetMode="External"/><Relationship Id="rId15" Type="http://schemas.openxmlformats.org/officeDocument/2006/relationships/hyperlink" Target="https://www.notion.so/C-4f2fdb58942d4be1b66b12e294a78cce" TargetMode="External"/><Relationship Id="rId198" Type="http://schemas.openxmlformats.org/officeDocument/2006/relationships/hyperlink" Target="https://www.notion.so/b-2c3f3b0fba85806886c6f68f21a1451b" TargetMode="External"/><Relationship Id="rId14" Type="http://schemas.openxmlformats.org/officeDocument/2006/relationships/hyperlink" Target="https://www.notion.so/h-4ee1213842f34a8abc522b1b681bf0a8?pvs=4" TargetMode="External"/><Relationship Id="rId197" Type="http://schemas.openxmlformats.org/officeDocument/2006/relationships/hyperlink" Target="https://www.notion.so/B-2ccf3b0fba8580b9a94ddfec3a276d87?source=copy_link" TargetMode="External"/><Relationship Id="rId17" Type="http://schemas.openxmlformats.org/officeDocument/2006/relationships/hyperlink" Target="https://www.notion.so/C-18ef10444b5245ea9a00a9fa9f6aa26f?pvs=4" TargetMode="External"/><Relationship Id="rId196" Type="http://schemas.openxmlformats.org/officeDocument/2006/relationships/hyperlink" Target="https://www.notion.so/_-A-2c2f3b0fba85804a9799e58d3d854475" TargetMode="External"/><Relationship Id="rId16" Type="http://schemas.openxmlformats.org/officeDocument/2006/relationships/hyperlink" Target="https://www.notion.so/h-75b166b01bdd4a7dab2f816f840c40f6?pvs=4" TargetMode="External"/><Relationship Id="rId195" Type="http://schemas.openxmlformats.org/officeDocument/2006/relationships/hyperlink" Target="https://www.notion.so/WARA-E-2cff3b0fba8580dd9217cbf5e928f35b?source=copy_link" TargetMode="External"/><Relationship Id="rId19" Type="http://schemas.openxmlformats.org/officeDocument/2006/relationships/hyperlink" Target="https://www.notion.so/A-30616aeef36d46609bace7715472cba9" TargetMode="External"/><Relationship Id="rId18" Type="http://schemas.openxmlformats.org/officeDocument/2006/relationships/hyperlink" Target="https://www.notion.so/B-daf8c007896a46c19df1d51b7331b579?pvs=4" TargetMode="External"/><Relationship Id="rId199" Type="http://schemas.openxmlformats.org/officeDocument/2006/relationships/hyperlink" Target="https://www.notion.so/_-A-2cdf3b0fba85808ea727f0a05c30fab6?source=copy_link" TargetMode="External"/><Relationship Id="rId84" Type="http://schemas.openxmlformats.org/officeDocument/2006/relationships/hyperlink" Target="https://www.notion.so/205f3b0fba85809e817cd35f54db27bc?source=copy_link" TargetMode="External"/><Relationship Id="rId83" Type="http://schemas.openxmlformats.org/officeDocument/2006/relationships/hyperlink" Target="https://www.notion.so/J-204f3b0fba85805daea8c189fec3ed68" TargetMode="External"/><Relationship Id="rId86" Type="http://schemas.openxmlformats.org/officeDocument/2006/relationships/hyperlink" Target="https://www.notion.so/A-20af3b0fba85804a97ccf6e5ecf512e9?source=copy_link" TargetMode="External"/><Relationship Id="rId85" Type="http://schemas.openxmlformats.org/officeDocument/2006/relationships/hyperlink" Target="https://www.notion.so/TakuyaB-20ef3b0fba858073ae2bcc885f982750" TargetMode="External"/><Relationship Id="rId88" Type="http://schemas.openxmlformats.org/officeDocument/2006/relationships/hyperlink" Target="https://www.notion.so/4937f3153e0d45508b66fd2057aa74b3?v=6619d382b9104ae7b9f12baf3cc810b9&amp;p=1f4f3b0fba8581f3aa38ec01cf0093fa&amp;pm=s" TargetMode="External"/><Relationship Id="rId150" Type="http://schemas.openxmlformats.org/officeDocument/2006/relationships/hyperlink" Target="https://www.notion.so/_-287f3b0fba8580588b77edbc7e3d2166?v=fe41848ef8d642c6b1c0988a174dc89b&amp;source=copy_link" TargetMode="External"/><Relationship Id="rId87" Type="http://schemas.openxmlformats.org/officeDocument/2006/relationships/hyperlink" Target="https://www.notion.so/F-216f3b0fba85805fbe7bc87967cbb17a?source=copy_link" TargetMode="External"/><Relationship Id="rId89" Type="http://schemas.openxmlformats.org/officeDocument/2006/relationships/hyperlink" Target="https://docs.google.com/spreadsheets/d/1CyJDPWktOgavBfGobiSkpXzB-hfGZZOHnO7fzpFydTI/edit?usp=sharing" TargetMode="External"/><Relationship Id="rId80" Type="http://schemas.openxmlformats.org/officeDocument/2006/relationships/hyperlink" Target="https://www.notion.so/L-1f0f3b0fba858033a196d9df32ff760b" TargetMode="External"/><Relationship Id="rId82" Type="http://schemas.openxmlformats.org/officeDocument/2006/relationships/hyperlink" Target="https://www.notion.so/K-1f4f3b0fba8580bbb245e14942edd85e" TargetMode="External"/><Relationship Id="rId81" Type="http://schemas.openxmlformats.org/officeDocument/2006/relationships/hyperlink" Target="https://www.notion.so/201f3b0fba858059a978fa2a57e4b701?source=copy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notion.so/D-292f3b0fba858065add2e2ff038f641f" TargetMode="External"/><Relationship Id="rId4" Type="http://schemas.openxmlformats.org/officeDocument/2006/relationships/hyperlink" Target="https://docs.google.com/spreadsheets/d/1M0bfbCkULbFtvyCbAFnaiyuW9oN4kZkqfVYrhonlE5A/edit?gid=1649866131" TargetMode="External"/><Relationship Id="rId148" Type="http://schemas.openxmlformats.org/officeDocument/2006/relationships/hyperlink" Target="https://www.notion.so/_-A-264f3b0fba85800c886de6b521264e18?source=copy_link" TargetMode="External"/><Relationship Id="rId9" Type="http://schemas.openxmlformats.org/officeDocument/2006/relationships/hyperlink" Target="https://www.notion.so/A-48b87799aff1416cbb3a1970912131a3?pvs=4" TargetMode="External"/><Relationship Id="rId143" Type="http://schemas.openxmlformats.org/officeDocument/2006/relationships/hyperlink" Target="https://www.instagram.com/riisa_recipe/" TargetMode="External"/><Relationship Id="rId142" Type="http://schemas.openxmlformats.org/officeDocument/2006/relationships/hyperlink" Target="https://www.notion.so/A-28df3b0fba8580808944c76ca8dc08ae" TargetMode="External"/><Relationship Id="rId141" Type="http://schemas.openxmlformats.org/officeDocument/2006/relationships/hyperlink" Target="https://www.notion.so/_-h-290f3b0fba85800db453c4c9e82db529" TargetMode="External"/><Relationship Id="rId140" Type="http://schemas.openxmlformats.org/officeDocument/2006/relationships/hyperlink" Target="https://www.instagram.com/nana.ol.diet/" TargetMode="External"/><Relationship Id="rId5" Type="http://schemas.openxmlformats.org/officeDocument/2006/relationships/hyperlink" Target="https://www.notion.so/f-737444a6e90e4062b518aa81f931d776?pvs=4" TargetMode="External"/><Relationship Id="rId147" Type="http://schemas.openxmlformats.org/officeDocument/2006/relationships/hyperlink" Target="https://www.notion.so/E-29df3b0fba858051abf6c6b04f71c70b" TargetMode="External"/><Relationship Id="rId6" Type="http://schemas.openxmlformats.org/officeDocument/2006/relationships/hyperlink" Target="https://www.notion.so/f-6bc9cdd93a074de893311d8592e4ea8f?pvs=4" TargetMode="External"/><Relationship Id="rId146" Type="http://schemas.openxmlformats.org/officeDocument/2006/relationships/hyperlink" Target="https://www.notion.so/2a7f3b0fba8580bd952eef4b695845fe?source=copy_link" TargetMode="External"/><Relationship Id="rId7" Type="http://schemas.openxmlformats.org/officeDocument/2006/relationships/hyperlink" Target="https://www.notion.so/g-f905aeb65a5b41d2bd8e8e578a505b09?pvs=4" TargetMode="External"/><Relationship Id="rId145" Type="http://schemas.openxmlformats.org/officeDocument/2006/relationships/hyperlink" Target="https://www.instagram.com/vet_nekosensei?igsh=MXVkaW54YjlseW5jdw%3D%3D&amp;utm_source=qr" TargetMode="External"/><Relationship Id="rId8" Type="http://schemas.openxmlformats.org/officeDocument/2006/relationships/hyperlink" Target="https://www.notion.so/g-bb484bedf0da44c3a9204e56c3708820?pvs=4" TargetMode="External"/><Relationship Id="rId144" Type="http://schemas.openxmlformats.org/officeDocument/2006/relationships/hyperlink" Target="https://www.notion.so/_-A-292f3b0fba85801eb317c200b31a60ab" TargetMode="External"/><Relationship Id="rId73" Type="http://schemas.openxmlformats.org/officeDocument/2006/relationships/hyperlink" Target="https://www.notion.so/A-1ddf3b0fba85800fb77feb9bd585270e?pvs=4" TargetMode="External"/><Relationship Id="rId72" Type="http://schemas.openxmlformats.org/officeDocument/2006/relationships/hyperlink" Target="https://www.notion.so/B-1def3b0fba85801f8816cd4d0915ff1d?pvs=4" TargetMode="External"/><Relationship Id="rId75" Type="http://schemas.openxmlformats.org/officeDocument/2006/relationships/hyperlink" Target="https://www.notion.so/E-1ecf3b0fba858022ab36daa529505321?pvs=4" TargetMode="External"/><Relationship Id="rId74" Type="http://schemas.openxmlformats.org/officeDocument/2006/relationships/hyperlink" Target="https://www.notion.so/A-1e0f3b0fba85803b905beb10661b85d3?pvs=4" TargetMode="External"/><Relationship Id="rId77" Type="http://schemas.openxmlformats.org/officeDocument/2006/relationships/hyperlink" Target="https://docs.google.com/spreadsheets/d/1QRcHeZffB8htE0XcLlh2tZj_4_zlTln52pLTr_Add6Q/edit?usp=sharing" TargetMode="External"/><Relationship Id="rId76" Type="http://schemas.openxmlformats.org/officeDocument/2006/relationships/hyperlink" Target="https://www.notion.so/C-1ecf3b0fba8580978ddde5d8aff23665?pvs=4" TargetMode="External"/><Relationship Id="rId79" Type="http://schemas.openxmlformats.org/officeDocument/2006/relationships/hyperlink" Target="https://www.notion.so/K-1eaf3b0fba858022b461e5800a6e6a68?pvs=4" TargetMode="External"/><Relationship Id="rId78" Type="http://schemas.openxmlformats.org/officeDocument/2006/relationships/hyperlink" Target="https://www.notion.so/e-1e6f3b0fba8580e2bfe1e23adc548dfc?pvs=4" TargetMode="External"/><Relationship Id="rId71" Type="http://schemas.openxmlformats.org/officeDocument/2006/relationships/hyperlink" Target="https://www.notion.so/I-1a6f3b0fba858038a120d7c11b1c7bc1" TargetMode="External"/><Relationship Id="rId70" Type="http://schemas.openxmlformats.org/officeDocument/2006/relationships/hyperlink" Target="https://www.notion.so/C-1b2f3b0fba8580e5b430dece15f9128f?pvs=4" TargetMode="External"/><Relationship Id="rId139" Type="http://schemas.openxmlformats.org/officeDocument/2006/relationships/hyperlink" Target="https://www.notion.so/h-292f3b0fba8580209879c01475a68b76?source=copy_link" TargetMode="External"/><Relationship Id="rId138" Type="http://schemas.openxmlformats.org/officeDocument/2006/relationships/hyperlink" Target="https://www.notion.so/A-287f3b0fba8580f0ae71ce9367db93ad?source=copy_link" TargetMode="External"/><Relationship Id="rId137" Type="http://schemas.openxmlformats.org/officeDocument/2006/relationships/hyperlink" Target="https://www.notion.so/C-262f3b0fba858029ab0bd79b015c909a" TargetMode="External"/><Relationship Id="rId132" Type="http://schemas.openxmlformats.org/officeDocument/2006/relationships/hyperlink" Target="https://www.notion.so/A-286f3b0fba8580c084edfc14534af698?v=fe41848ef8d642c6b1c0988a174dc89b&amp;source=copy_link" TargetMode="External"/><Relationship Id="rId131" Type="http://schemas.openxmlformats.org/officeDocument/2006/relationships/hyperlink" Target="https://www.notion.so/A-27bf3b0fba8580cbb303d00040e3c9fd?source=copy_link" TargetMode="External"/><Relationship Id="rId130" Type="http://schemas.openxmlformats.org/officeDocument/2006/relationships/hyperlink" Target="https://docs.google.com/spreadsheets/d/16Zz0dh-NDmIiVK2ng2peY5E4trVYYQbSunpyHiTUQtY/edit?usp=sharing" TargetMode="External"/><Relationship Id="rId136" Type="http://schemas.openxmlformats.org/officeDocument/2006/relationships/hyperlink" Target="https://www.notion.so/_-A-284f3b0fba858034abd1d43ee7965a10?source=copy_link" TargetMode="External"/><Relationship Id="rId135" Type="http://schemas.openxmlformats.org/officeDocument/2006/relationships/hyperlink" Target="https://www.instagram.com/sumi_genkailife?igsh=eDBqcjAyZWo4NDBt" TargetMode="External"/><Relationship Id="rId134" Type="http://schemas.openxmlformats.org/officeDocument/2006/relationships/hyperlink" Target="https://www.notion.so/A-282f3b0fba85808db9dad0714952a996?source=copy_link" TargetMode="External"/><Relationship Id="rId133" Type="http://schemas.openxmlformats.org/officeDocument/2006/relationships/hyperlink" Target="https://www.notion.so/A-285f3b0fba858002b43dc34027eb6a94?source=copy_link" TargetMode="External"/><Relationship Id="rId62" Type="http://schemas.openxmlformats.org/officeDocument/2006/relationships/hyperlink" Target="https://www.notion.so/A-2a6aa8f57bc8456a9ff35efdf37a93a6?pvs=4" TargetMode="External"/><Relationship Id="rId61" Type="http://schemas.openxmlformats.org/officeDocument/2006/relationships/hyperlink" Target="https://www.notion.so/kenta-C-0e2a29fae6634e70b7d508fd67867a45?pvs=4" TargetMode="External"/><Relationship Id="rId64" Type="http://schemas.openxmlformats.org/officeDocument/2006/relationships/hyperlink" Target="https://www.notion.so/f-f953cdc79bf246e9979c29f981ec677c?pvs=4" TargetMode="External"/><Relationship Id="rId63" Type="http://schemas.openxmlformats.org/officeDocument/2006/relationships/hyperlink" Target="https://www.notion.so/C-c5765b90ac81462e920e2c30395dacf3?pvs=4" TargetMode="External"/><Relationship Id="rId66" Type="http://schemas.openxmlformats.org/officeDocument/2006/relationships/hyperlink" Target="https://www.notion.so/E-19bf3b0fba85809da5fdc7ce76a7636f" TargetMode="External"/><Relationship Id="rId172" Type="http://schemas.openxmlformats.org/officeDocument/2006/relationships/hyperlink" Target="https://www.notion.so/_-C-2abf3b0fba85809ba23bee3f8bcef934?source=copy_link" TargetMode="External"/><Relationship Id="rId65" Type="http://schemas.openxmlformats.org/officeDocument/2006/relationships/hyperlink" Target="https://www.notion.so/g-51a2126bef13487b92fd05386bdd67d2?pvs=4" TargetMode="External"/><Relationship Id="rId171" Type="http://schemas.openxmlformats.org/officeDocument/2006/relationships/hyperlink" Target="https://www.instagram.com/oyuki.recipe/" TargetMode="External"/><Relationship Id="rId68" Type="http://schemas.openxmlformats.org/officeDocument/2006/relationships/hyperlink" Target="https://www.notion.so/H-19af3b0fba85808fab66f27f0f29cab9" TargetMode="External"/><Relationship Id="rId170" Type="http://schemas.openxmlformats.org/officeDocument/2006/relationships/hyperlink" Target="https://www.notion.so/A-2b6f3b0fba85809ca8e8f07ab388f4c2?v=fe41848ef8d642c6b1c0988a174dc89b&amp;source=copy_link" TargetMode="External"/><Relationship Id="rId67" Type="http://schemas.openxmlformats.org/officeDocument/2006/relationships/hyperlink" Target="https://www.notion.so/a-19df3b0fba85806f8841f870fd7bcb43?pvs=4" TargetMode="External"/><Relationship Id="rId60" Type="http://schemas.openxmlformats.org/officeDocument/2006/relationships/hyperlink" Target="https://www.notion.so/d-2d82f0e95316486a99c070cd6448447f?pvs=4" TargetMode="External"/><Relationship Id="rId165" Type="http://schemas.openxmlformats.org/officeDocument/2006/relationships/hyperlink" Target="https://www.notion.so/D-29cf3b0fba8580fa8b86c9dbe2f42067?source=copy_link" TargetMode="External"/><Relationship Id="rId69" Type="http://schemas.openxmlformats.org/officeDocument/2006/relationships/hyperlink" Target="https://www.notion.so/a-196f3b0fba858021abffe914d10c5023" TargetMode="External"/><Relationship Id="rId164" Type="http://schemas.openxmlformats.org/officeDocument/2006/relationships/hyperlink" Target="https://www.notion.so/_KellyD-2a6f3b0fba85805e9a2df38408fc6cad" TargetMode="External"/><Relationship Id="rId163" Type="http://schemas.openxmlformats.org/officeDocument/2006/relationships/hyperlink" Target="https://www.notion.so/B-29ef3b0fba8580179f1fe6af383981a8?source=copy_link" TargetMode="External"/><Relationship Id="rId162" Type="http://schemas.openxmlformats.org/officeDocument/2006/relationships/hyperlink" Target="https://www.notion.so/B-2a2f3b0fba85809a8a3cc388348a1f96?source=copy_link" TargetMode="External"/><Relationship Id="rId169" Type="http://schemas.openxmlformats.org/officeDocument/2006/relationships/hyperlink" Target="https://www.notion.so/_-A-2a3f3b0fba8580ae9101c0d271c26d24?source=copy_link" TargetMode="External"/><Relationship Id="rId168" Type="http://schemas.openxmlformats.org/officeDocument/2006/relationships/hyperlink" Target="https://www.instagram.com/hiiko.recipe?igsh=MW5rZnpuNTdhbGFhcw==" TargetMode="External"/><Relationship Id="rId167" Type="http://schemas.openxmlformats.org/officeDocument/2006/relationships/hyperlink" Target="https://www.notion.so/_-A-2a7f3b0fba85807eb50ad4b86c57f94f?source=copy_link" TargetMode="External"/><Relationship Id="rId166" Type="http://schemas.openxmlformats.org/officeDocument/2006/relationships/hyperlink" Target="https://www.instagram.com/oyuki.recipe/" TargetMode="External"/><Relationship Id="rId51" Type="http://schemas.openxmlformats.org/officeDocument/2006/relationships/hyperlink" Target="https://www.notion.so/B-ed1eed969194445d86ad8022dceb95ae?pvs=4" TargetMode="External"/><Relationship Id="rId50" Type="http://schemas.openxmlformats.org/officeDocument/2006/relationships/hyperlink" Target="https://www.notion.so/D-3b6c59df4b114d669b74db023107cc72?pvs=4" TargetMode="External"/><Relationship Id="rId53" Type="http://schemas.openxmlformats.org/officeDocument/2006/relationships/hyperlink" Target="https://www.notion.so/d-52958dcf551f4d548ed1d9b7801add0a" TargetMode="External"/><Relationship Id="rId52" Type="http://schemas.openxmlformats.org/officeDocument/2006/relationships/hyperlink" Target="https://www.notion.so/B-6f377f96e51a485596554ec65ba68152" TargetMode="External"/><Relationship Id="rId55" Type="http://schemas.openxmlformats.org/officeDocument/2006/relationships/hyperlink" Target="https://www.notion.so/05b0670a8fef46ad929c317a19cd8f15" TargetMode="External"/><Relationship Id="rId161" Type="http://schemas.openxmlformats.org/officeDocument/2006/relationships/hyperlink" Target="https://www.notion.so/_-A-299f3b0fba85806aa975e1e629362cdf?source=copy_link" TargetMode="External"/><Relationship Id="rId54" Type="http://schemas.openxmlformats.org/officeDocument/2006/relationships/hyperlink" Target="https://www.notion.so/C-4934cc32f16246bf9c17f61d608aced9?pvs=4" TargetMode="External"/><Relationship Id="rId160" Type="http://schemas.openxmlformats.org/officeDocument/2006/relationships/hyperlink" Target="https://www.notion.so/29ef3b0fba8580818658c085fd63bb4e?source=copy_link" TargetMode="External"/><Relationship Id="rId57" Type="http://schemas.openxmlformats.org/officeDocument/2006/relationships/hyperlink" Target="https://www.notion.so/B-c2536f991d444a9aa30b852520a2f3c6" TargetMode="External"/><Relationship Id="rId56" Type="http://schemas.openxmlformats.org/officeDocument/2006/relationships/hyperlink" Target="https://www.notion.so/B-7835c0c6e57c470e9d51d28858d0347e" TargetMode="External"/><Relationship Id="rId159" Type="http://schemas.openxmlformats.org/officeDocument/2006/relationships/hyperlink" Target="https://www.notion.so/299f3b0fba85809eacdffa42186e1fc6?source=copy_link" TargetMode="External"/><Relationship Id="rId59" Type="http://schemas.openxmlformats.org/officeDocument/2006/relationships/hyperlink" Target="https://www.notion.so/E-f1946969b0c449b7be3560171afcdf8b" TargetMode="External"/><Relationship Id="rId154" Type="http://schemas.openxmlformats.org/officeDocument/2006/relationships/hyperlink" Target="https://www.instagram.com/tomoko_botanical?igsh=YW12NXA3NG5pNTFu" TargetMode="External"/><Relationship Id="rId58" Type="http://schemas.openxmlformats.org/officeDocument/2006/relationships/hyperlink" Target="https://www.notion.so/B-4792ce1202f14baabc2e903852c7c75b" TargetMode="External"/><Relationship Id="rId153" Type="http://schemas.openxmlformats.org/officeDocument/2006/relationships/hyperlink" Target="https://www.notion.so/_-D-292f3b0fba8580ac8c62e4e526e8a89a" TargetMode="External"/><Relationship Id="rId152" Type="http://schemas.openxmlformats.org/officeDocument/2006/relationships/hyperlink" Target="https://www.instagram.com/chomo_reitocooking/" TargetMode="External"/><Relationship Id="rId151" Type="http://schemas.openxmlformats.org/officeDocument/2006/relationships/hyperlink" Target="https://www.notion.so/H-25ff3b0fba85807aa14cecfe575472bb?source=copy_link" TargetMode="External"/><Relationship Id="rId158" Type="http://schemas.openxmlformats.org/officeDocument/2006/relationships/hyperlink" Target="https://www.notion.so/_-D-2a2f3b0fba8580bab736eb334248899a" TargetMode="External"/><Relationship Id="rId157" Type="http://schemas.openxmlformats.org/officeDocument/2006/relationships/hyperlink" Target="https://www.notion.so/_-D-29bf3b0fba85803080dcfea11cfd5d82?source=copy_link" TargetMode="External"/><Relationship Id="rId156" Type="http://schemas.openxmlformats.org/officeDocument/2006/relationships/hyperlink" Target="https://www.instagram.com/anya_boysmom?igsh=MTBiY3F3OXAyZG5neg==" TargetMode="External"/><Relationship Id="rId155" Type="http://schemas.openxmlformats.org/officeDocument/2006/relationships/hyperlink" Target="https://www.notion.so/298f3b0fba85811f83baf9d55c3ba12d?v=298f3b0fba85814c8db4000c5b039401&amp;source=copy_link" TargetMode="External"/><Relationship Id="rId107" Type="http://schemas.openxmlformats.org/officeDocument/2006/relationships/hyperlink" Target="https://www.notion.so/A-243f3b0fba85801f9c80dbbbd5c08f32?source=copy_link" TargetMode="External"/><Relationship Id="rId228" Type="http://schemas.openxmlformats.org/officeDocument/2006/relationships/hyperlink" Target="https://www.notion.so/d-2e7f3b0fba8580e59420c482d81c50a7?source=copy_link" TargetMode="External"/><Relationship Id="rId106" Type="http://schemas.openxmlformats.org/officeDocument/2006/relationships/hyperlink" Target="https://www.notion.so/E-245f3b0fba8580598d3ec9e20f4a68a0?source=copy_link" TargetMode="External"/><Relationship Id="rId227" Type="http://schemas.openxmlformats.org/officeDocument/2006/relationships/hyperlink" Target="https://www.notion.so/_-F-2daf3b0fba858023b16dd29660f2482a?v=fe41848ef8d642c6b1c0988a174dc89b&amp;source=copy_link" TargetMode="External"/><Relationship Id="rId105" Type="http://schemas.openxmlformats.org/officeDocument/2006/relationships/hyperlink" Target="https://www.notion.so/hamu-a-239f3b0fba858086ba47c742d6a2d05c" TargetMode="External"/><Relationship Id="rId226" Type="http://schemas.openxmlformats.org/officeDocument/2006/relationships/hyperlink" Target="https://www.notion.so/F-279f3b0fba8580d090dacbe61b15c4b8" TargetMode="External"/><Relationship Id="rId104" Type="http://schemas.openxmlformats.org/officeDocument/2006/relationships/hyperlink" Target="https://www.notion.so/E-243f3b0fba858082876ded70f0b8d3c1" TargetMode="External"/><Relationship Id="rId225" Type="http://schemas.openxmlformats.org/officeDocument/2006/relationships/hyperlink" Target="https://www.notion.so/_-a-2def3b0fba8580e68280d4b2db6280e5" TargetMode="External"/><Relationship Id="rId109" Type="http://schemas.openxmlformats.org/officeDocument/2006/relationships/hyperlink" Target="https://www.notion.so/A-22bf3b0fba858072a061eaac286a245d?source=copy_link" TargetMode="External"/><Relationship Id="rId108" Type="http://schemas.openxmlformats.org/officeDocument/2006/relationships/hyperlink" Target="https://www.notion.so/255f3b0fba8580ad83f3f91f1f95e4b3" TargetMode="External"/><Relationship Id="rId229" Type="http://schemas.openxmlformats.org/officeDocument/2006/relationships/hyperlink" Target="https://www.notion.so/kei-F-2e0f3b0fba8580ab8853eb3e8e45e48d?v=fe41848ef8d642c6b1c0988a174dc89b&amp;source=copy_link" TargetMode="External"/><Relationship Id="rId220" Type="http://schemas.openxmlformats.org/officeDocument/2006/relationships/hyperlink" Target="https://www.notion.so/_-C-2dcf3b0fba8580f98d79cb4454e6d083" TargetMode="External"/><Relationship Id="rId103" Type="http://schemas.openxmlformats.org/officeDocument/2006/relationships/hyperlink" Target="https://www.notion.so/WARA-C-23ff3b0fba8580c3b155d2f9000b9ca9" TargetMode="External"/><Relationship Id="rId224" Type="http://schemas.openxmlformats.org/officeDocument/2006/relationships/hyperlink" Target="https://docs.google.com/spreadsheets/d/1dxUx8TXQfNVnyhsSMc938ovwSDGrOopNnA7AQIUumCo/edit?usp=sharing" TargetMode="External"/><Relationship Id="rId102" Type="http://schemas.openxmlformats.org/officeDocument/2006/relationships/hyperlink" Target="https://www.notion.so/D-23ff3b0fba8580068bcccad0031ba44a?source=copy_link" TargetMode="External"/><Relationship Id="rId223" Type="http://schemas.openxmlformats.org/officeDocument/2006/relationships/hyperlink" Target="https://docs.google.com/spreadsheets/d/1e_jZe7nlXH-31W_tH4g45s3DD59FGrsL8aXOWHKtxuM/edit?usp=drivesdk" TargetMode="External"/><Relationship Id="rId101" Type="http://schemas.openxmlformats.org/officeDocument/2006/relationships/hyperlink" Target="https://www.notion.so/A-241f3b0fba85807aa4a3d603e26c2ee1?source=copy_link" TargetMode="External"/><Relationship Id="rId222" Type="http://schemas.openxmlformats.org/officeDocument/2006/relationships/hyperlink" Target="https://www.instagram.com/daddypon_eiru?igsh=MWI5MGY2cjRyZGtrdg%3D%3D&amp;utm_source=qr" TargetMode="External"/><Relationship Id="rId100" Type="http://schemas.openxmlformats.org/officeDocument/2006/relationships/hyperlink" Target="https://www.notion.so/_kellyB-23bf3b0fba85809f8814da4f6d164d01" TargetMode="External"/><Relationship Id="rId221" Type="http://schemas.openxmlformats.org/officeDocument/2006/relationships/hyperlink" Target="https://www.notion.so/E-2dcf3b0fba8580b4b303e753a9589a57?source=copy_link" TargetMode="External"/><Relationship Id="rId217" Type="http://schemas.openxmlformats.org/officeDocument/2006/relationships/hyperlink" Target="https://www.notion.so/aka-A-2d2f3b0fba858017a538df0c6e495b8e" TargetMode="External"/><Relationship Id="rId216" Type="http://schemas.openxmlformats.org/officeDocument/2006/relationships/hyperlink" Target="https://www.notion.so/A-2d0f3b0fba8580eca62fe8d6f48ef65a?source=copy_link" TargetMode="External"/><Relationship Id="rId215" Type="http://schemas.openxmlformats.org/officeDocument/2006/relationships/hyperlink" Target="https://www.notion.so/e-2d2f3b0fba85803bb7a8ef96800ae17e?source=copy_link" TargetMode="External"/><Relationship Id="rId214" Type="http://schemas.openxmlformats.org/officeDocument/2006/relationships/hyperlink" Target="https://www.notion.so/_-A-2d1f3b0fba858007bcd6e73c08fa2c5a?source=copy_link" TargetMode="External"/><Relationship Id="rId219" Type="http://schemas.openxmlformats.org/officeDocument/2006/relationships/hyperlink" Target="https://www.notion.so/c-2d7f3b0fba8580b7b7c8cd7d1d3acdb8" TargetMode="External"/><Relationship Id="rId218" Type="http://schemas.openxmlformats.org/officeDocument/2006/relationships/hyperlink" Target="https://www.notion.so/_-E-2cff3b0fba85807cb448d23bc02c88cd" TargetMode="External"/><Relationship Id="rId213" Type="http://schemas.openxmlformats.org/officeDocument/2006/relationships/hyperlink" Target="https://www.instagram.com/rur_family_odekake?igsh=MWZpMWxkOWxvcnJ3Yw==" TargetMode="External"/><Relationship Id="rId212" Type="http://schemas.openxmlformats.org/officeDocument/2006/relationships/hyperlink" Target="https://www.notion.so/2cff3b0fba85807086d1c41d22d0b6f8?source=copy_link" TargetMode="External"/><Relationship Id="rId211" Type="http://schemas.openxmlformats.org/officeDocument/2006/relationships/hyperlink" Target="https://www.notion.so/c-2d0f3b0fba85809aa056e2b5c5bbf1c0?source=copy_link" TargetMode="External"/><Relationship Id="rId210" Type="http://schemas.openxmlformats.org/officeDocument/2006/relationships/hyperlink" Target="https://www.notion.so/e-2d2f3b0fba85809e9b7ae562fc7443d4?source=copy_link" TargetMode="External"/><Relationship Id="rId129" Type="http://schemas.openxmlformats.org/officeDocument/2006/relationships/hyperlink" Target="https://www.notion.so/b-26ff3b0fba85800fb19ede52e2a795a5?source=copy_link" TargetMode="External"/><Relationship Id="rId128" Type="http://schemas.openxmlformats.org/officeDocument/2006/relationships/hyperlink" Target="https://www.notion.so/_-E-270f3b0fba8580dca489e50285ac9792?v=fe41848ef8d642c6b1c0988a174dc89b&amp;source=copy_link" TargetMode="External"/><Relationship Id="rId127" Type="http://schemas.openxmlformats.org/officeDocument/2006/relationships/hyperlink" Target="https://docs.google.com/spreadsheets/d/1b5Ym8f3VCH1Q4jrAwJ4_l6n1XRAJQ_jdlgpDkCQiAOY/edit?usp=sharing" TargetMode="External"/><Relationship Id="rId126" Type="http://schemas.openxmlformats.org/officeDocument/2006/relationships/hyperlink" Target="https://www.notion.so/C-271f3b0fba858096b0c8e197e328fe42?source=copy_link" TargetMode="External"/><Relationship Id="rId121" Type="http://schemas.openxmlformats.org/officeDocument/2006/relationships/hyperlink" Target="https://www.notion.so/277f3b0fba8580659007c6fd1697b6ca?source=copy_link" TargetMode="External"/><Relationship Id="rId242" Type="http://schemas.openxmlformats.org/officeDocument/2006/relationships/hyperlink" Target="https://www.notion.so/_-A-2fdf3b0fba858003ab35ff771b5e5428?source=copy_link" TargetMode="External"/><Relationship Id="rId120" Type="http://schemas.openxmlformats.org/officeDocument/2006/relationships/hyperlink" Target="https://www.notion.so/272f3b0fba8580c2af79eb003d2e5a20" TargetMode="External"/><Relationship Id="rId241" Type="http://schemas.openxmlformats.org/officeDocument/2006/relationships/hyperlink" Target="https://www.notion.so/d-2f0f3b0fba8580a49d24e84c3177213a?source=copy_link" TargetMode="External"/><Relationship Id="rId240" Type="http://schemas.openxmlformats.org/officeDocument/2006/relationships/hyperlink" Target="https://www.notion.so/_-D-2eaf3b0fba8580c68fd0e85880285a29" TargetMode="External"/><Relationship Id="rId125" Type="http://schemas.openxmlformats.org/officeDocument/2006/relationships/hyperlink" Target="https://www.notion.so/C-26bf3b0fba8580a4b4f7e322f91e9cc5?source=copy_link" TargetMode="External"/><Relationship Id="rId246" Type="http://schemas.openxmlformats.org/officeDocument/2006/relationships/vmlDrawing" Target="../drawings/vmlDrawing1.vml"/><Relationship Id="rId124" Type="http://schemas.openxmlformats.org/officeDocument/2006/relationships/hyperlink" Target="https://www.notion.so/26bf3b0fba858014adafe37e0418ae9c" TargetMode="External"/><Relationship Id="rId245" Type="http://schemas.openxmlformats.org/officeDocument/2006/relationships/drawing" Target="../drawings/drawing2.xml"/><Relationship Id="rId123" Type="http://schemas.openxmlformats.org/officeDocument/2006/relationships/hyperlink" Target="https://www.notion.so/26bf3b0fba85805d8bc8f09da29298c9?source=copy_link" TargetMode="External"/><Relationship Id="rId244" Type="http://schemas.openxmlformats.org/officeDocument/2006/relationships/hyperlink" Target="https://www.notion.so/2fdf3b0fba85805fa254cd392fa06cf7?source=copy_link" TargetMode="External"/><Relationship Id="rId122" Type="http://schemas.openxmlformats.org/officeDocument/2006/relationships/hyperlink" Target="https://www.notion.so/C-271f3b0fba85803e81a8d3bdc97ea30f?source=copy_link" TargetMode="External"/><Relationship Id="rId243" Type="http://schemas.openxmlformats.org/officeDocument/2006/relationships/hyperlink" Target="https://www.notion.so/a-2eef3b0fba8580299a57c9c2d15a0c1d" TargetMode="External"/><Relationship Id="rId95" Type="http://schemas.openxmlformats.org/officeDocument/2006/relationships/hyperlink" Target="https://www.notion.so/_-22bf3b0fba85803a94e0d8bd8f76d61b" TargetMode="External"/><Relationship Id="rId94" Type="http://schemas.openxmlformats.org/officeDocument/2006/relationships/hyperlink" Target="https://www.notion.so/C-231f3b0fba85807cb570d693b3b6a7b5" TargetMode="External"/><Relationship Id="rId97" Type="http://schemas.openxmlformats.org/officeDocument/2006/relationships/hyperlink" Target="https://www.notion.so/C-231f3b0fba858009b5bce5a093d87686" TargetMode="External"/><Relationship Id="rId96" Type="http://schemas.openxmlformats.org/officeDocument/2006/relationships/hyperlink" Target="https://www.notion.so/C-201f3b0fba858048b927d22b356ba468" TargetMode="External"/><Relationship Id="rId99" Type="http://schemas.openxmlformats.org/officeDocument/2006/relationships/hyperlink" Target="https://www.notion.so/KellyB-231f3b0fba858051a04dfe79f7ddb7b9" TargetMode="External"/><Relationship Id="rId98" Type="http://schemas.openxmlformats.org/officeDocument/2006/relationships/hyperlink" Target="https://www.notion.so/D-231f3b0fba858032831fc10ab567299b" TargetMode="External"/><Relationship Id="rId91" Type="http://schemas.openxmlformats.org/officeDocument/2006/relationships/hyperlink" Target="https://www.notion.so/B-21cf3b0fba858089b7eef341cd0a0037?source=copy_link" TargetMode="External"/><Relationship Id="rId90" Type="http://schemas.openxmlformats.org/officeDocument/2006/relationships/hyperlink" Target="https://www.notion.so/20ff3b0fba85805f8981d7fad2be5842?source=copy_link" TargetMode="External"/><Relationship Id="rId93" Type="http://schemas.openxmlformats.org/officeDocument/2006/relationships/hyperlink" Target="https://docs.google.com/spreadsheets/d/1W8oaDYXwLN-38e1MflbXBBW1p_sPMCT8KgO3YQaV8xo/edit?usp=drivesdk" TargetMode="External"/><Relationship Id="rId92" Type="http://schemas.openxmlformats.org/officeDocument/2006/relationships/hyperlink" Target="https://www.notion.so/4937f3153e0d45508b66fd2057aa74b3?v=6619d382b9104ae7b9f12baf3cc810b9&amp;p=209f3b0fba858148a9e7e10d9140932b&amp;pm=s" TargetMode="External"/><Relationship Id="rId118" Type="http://schemas.openxmlformats.org/officeDocument/2006/relationships/hyperlink" Target="https://www.notion.so/_-C-260f3b0fba8580db9dfbc44eee615733" TargetMode="External"/><Relationship Id="rId239" Type="http://schemas.openxmlformats.org/officeDocument/2006/relationships/hyperlink" Target="https://www.notion.so/a-2f5f3b0fba858065ab79e172bd4a4ee6" TargetMode="External"/><Relationship Id="rId117" Type="http://schemas.openxmlformats.org/officeDocument/2006/relationships/hyperlink" Target="https://www.notion.so/_nachi-A-264f3b0fba858097a559e46e20a64400?source=copy_link" TargetMode="External"/><Relationship Id="rId238" Type="http://schemas.openxmlformats.org/officeDocument/2006/relationships/hyperlink" Target="https://www.notion.so/_-A-2f1f3b0fba85808e98cbd5430b3075b1?source=copy_link" TargetMode="External"/><Relationship Id="rId116" Type="http://schemas.openxmlformats.org/officeDocument/2006/relationships/hyperlink" Target="https://www.notion.so/a-26bf3b0fba85808ea17cdc49e48dc1b3?source=copy_link" TargetMode="External"/><Relationship Id="rId237" Type="http://schemas.openxmlformats.org/officeDocument/2006/relationships/hyperlink" Target="https://www.notion.so/2eef3b0fba858188aa02ea5a57951137?v=2eef3b0fba85811eb12a000c1aca168d&amp;source=copy_link" TargetMode="External"/><Relationship Id="rId115" Type="http://schemas.openxmlformats.org/officeDocument/2006/relationships/hyperlink" Target="https://www.notion.so/C-262f3b0fba85808ab06edd434526a8f4?source=copy_link" TargetMode="External"/><Relationship Id="rId236" Type="http://schemas.openxmlformats.org/officeDocument/2006/relationships/hyperlink" Target="https://www.notion.so/_-A-2eef3b0fba8580cc89b9fb73e65a27a7" TargetMode="External"/><Relationship Id="rId119" Type="http://schemas.openxmlformats.org/officeDocument/2006/relationships/hyperlink" Target="https://www.notion.so/A-262f3b0fba8580c0905ef0369bbad06a?source=copy_link" TargetMode="External"/><Relationship Id="rId110" Type="http://schemas.openxmlformats.org/officeDocument/2006/relationships/hyperlink" Target="https://www.notion.so/C-260f3b0fba858043bb62c408d41de915?source=copy_link" TargetMode="External"/><Relationship Id="rId231" Type="http://schemas.openxmlformats.org/officeDocument/2006/relationships/hyperlink" Target="https://www.notion.so/_-2e8f3b0fba85808faeb8f92e9095cca3?source=copy_link" TargetMode="External"/><Relationship Id="rId230" Type="http://schemas.openxmlformats.org/officeDocument/2006/relationships/hyperlink" Target="https://www.notion.so/2faf3b0fba858079b06fded3fb513e55?source=copy_link" TargetMode="External"/><Relationship Id="rId114" Type="http://schemas.openxmlformats.org/officeDocument/2006/relationships/hyperlink" Target="https://docs.google.com/spreadsheets/d/1X5Ix6ESn3QVVrd7VannCgPD7Z7oNKNPcL9gkl3Ha8YE/edit?usp=drivesdk" TargetMode="External"/><Relationship Id="rId235" Type="http://schemas.openxmlformats.org/officeDocument/2006/relationships/hyperlink" Target="https://www.notion.so/_-A-2dcf3b0fba85804483e4c0ccdd1b9210" TargetMode="External"/><Relationship Id="rId113" Type="http://schemas.openxmlformats.org/officeDocument/2006/relationships/hyperlink" Target="https://docs.google.com/spreadsheets/d/1lqXxiDUiLNtQKimBUZtZ7gWlAGAwidpUW1qi1L6SU-0/edit?usp=sharing" TargetMode="External"/><Relationship Id="rId234" Type="http://schemas.openxmlformats.org/officeDocument/2006/relationships/hyperlink" Target="https://www.notion.so/_-B-2ecf3b0fba85802189d1cebf8d1f8891" TargetMode="External"/><Relationship Id="rId112" Type="http://schemas.openxmlformats.org/officeDocument/2006/relationships/hyperlink" Target="https://www.notion.so/H-25df3b0fba8580f5894ee5382122d164?source=copy_link" TargetMode="External"/><Relationship Id="rId233" Type="http://schemas.openxmlformats.org/officeDocument/2006/relationships/hyperlink" Target="https://www.notion.so/2dff3b0fba8581498f23c43bc3cfb8ec?source=copy_link" TargetMode="External"/><Relationship Id="rId111" Type="http://schemas.openxmlformats.org/officeDocument/2006/relationships/hyperlink" Target="https://www.notion.so/_maguC-25ef3b0fba85809ca569ede9f385d0f0?source=copy_link" TargetMode="External"/><Relationship Id="rId232" Type="http://schemas.openxmlformats.org/officeDocument/2006/relationships/hyperlink" Target="https://www.notion.so/_-E-2e3f3b0fba858069babfe8a9cbcee749" TargetMode="External"/><Relationship Id="rId206" Type="http://schemas.openxmlformats.org/officeDocument/2006/relationships/hyperlink" Target="https://www.notion.so/B-2daf3b0fba8580e88255fc2a95aba6f0?source=copy_link" TargetMode="External"/><Relationship Id="rId205" Type="http://schemas.openxmlformats.org/officeDocument/2006/relationships/hyperlink" Target="https://www.notion.so/_-G-2c5f3b0fba858093bceacc770f1b17db" TargetMode="External"/><Relationship Id="rId204" Type="http://schemas.openxmlformats.org/officeDocument/2006/relationships/hyperlink" Target="https://www.notion.so/D-2d6f3b0fba8580a6affcc5d823324cb7?v=fe41848ef8d642c6b1c0988a174dc89b" TargetMode="External"/><Relationship Id="rId203" Type="http://schemas.openxmlformats.org/officeDocument/2006/relationships/hyperlink" Target="https://www.notion.so/2d1f3b0fba8580589182f25ba934a069?source=copy_link" TargetMode="External"/><Relationship Id="rId209" Type="http://schemas.openxmlformats.org/officeDocument/2006/relationships/hyperlink" Target="https://www.notion.so/_-B-2e0f3b0fba858032b718c4ac3e3f76db?source=copy_link" TargetMode="External"/><Relationship Id="rId208" Type="http://schemas.openxmlformats.org/officeDocument/2006/relationships/hyperlink" Target="https://www.notion.so/b-2cef3b0fba8580b8aa27d9c551046e2a?source=copy_link" TargetMode="External"/><Relationship Id="rId207" Type="http://schemas.openxmlformats.org/officeDocument/2006/relationships/hyperlink" Target="https://www.notion.so/2dcf3b0fba8580c2ac2ad6c174645e75?source=copy_link" TargetMode="External"/><Relationship Id="rId202" Type="http://schemas.openxmlformats.org/officeDocument/2006/relationships/hyperlink" Target="https://www.notion.so/_-2c8f3b0fba8580d59a34fe5b23ff0f76?source=copy_link" TargetMode="External"/><Relationship Id="rId201" Type="http://schemas.openxmlformats.org/officeDocument/2006/relationships/hyperlink" Target="https://www.notion.so/_-b-2c8f3b0fba8580199a7ec93a51beff53?source=copy_link" TargetMode="External"/><Relationship Id="rId200" Type="http://schemas.openxmlformats.org/officeDocument/2006/relationships/hyperlink" Target="https://www.notion.so/2c8f3b0fba85803fa4e2ff6d8ba548b3?source=copy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spreadsheets/d/11zQ7LGBBG1J1QvPRFt2jkhhxOIBkWHInjVqqzUuba7Y/edit?usp=sharing" TargetMode="External"/><Relationship Id="rId190" Type="http://schemas.openxmlformats.org/officeDocument/2006/relationships/hyperlink" Target="https://www.notion.so/B-2daf3b0fba8580e88255fc2a95aba6f0?source=copy_link" TargetMode="External"/><Relationship Id="rId42" Type="http://schemas.openxmlformats.org/officeDocument/2006/relationships/hyperlink" Target="https://docs.google.com/spreadsheets/d/1BzLaVlXkAfZj65CEe6dflGe2tauh195QIODDIaP56MA/edit?usp=sharing" TargetMode="External"/><Relationship Id="rId41" Type="http://schemas.openxmlformats.org/officeDocument/2006/relationships/hyperlink" Target="https://docs.google.com/spreadsheets/d/17aQgAeC-4lrjNGk2OjjNRj_JJ_FG7RENQ9C9x2KPkzI/edit?usp=sharing" TargetMode="External"/><Relationship Id="rId44" Type="http://schemas.openxmlformats.org/officeDocument/2006/relationships/hyperlink" Target="https://docs.google.com/spreadsheets/d/1otQobybd52I1J6FPx51aKUr94LHXkarSkef57LsVlog/edit?gid=1837929075" TargetMode="External"/><Relationship Id="rId194" Type="http://schemas.openxmlformats.org/officeDocument/2006/relationships/hyperlink" Target="https://docs.google.com/spreadsheets/d/1d4aE6hZh7ZvCSNmga36kj9_iq2bZ2g1X__kIFp56v4g/edit?usp=sharing" TargetMode="External"/><Relationship Id="rId43" Type="http://schemas.openxmlformats.org/officeDocument/2006/relationships/hyperlink" Target="https://docs.google.com/spreadsheets/d/1jQFF11-NlB3UKVvEQ1qr1N4R7OXYXRHcRh6K2FJwwrg/edit?usp=sharing" TargetMode="External"/><Relationship Id="rId193" Type="http://schemas.openxmlformats.org/officeDocument/2006/relationships/hyperlink" Target="https://docs.google.com/spreadsheets/d/1ybhJg0ChQdnNPGvav1CxUrVX02-lNeFJMysss_eVSfk/edit?usp=sharing" TargetMode="External"/><Relationship Id="rId46" Type="http://schemas.openxmlformats.org/officeDocument/2006/relationships/hyperlink" Target="https://docs.google.com/spreadsheets/d/1SQ5HuJae9eTM_r1ZGWkiRdH9vJv4qajZrmRnmvtHgu8/edit?gid=1519876919" TargetMode="External"/><Relationship Id="rId192" Type="http://schemas.openxmlformats.org/officeDocument/2006/relationships/hyperlink" Target="https://docs.google.com/spreadsheets/d/1ZOIMddk56s9A1MbEp_3hKY9t56T60ynbfTO63m5qLhs/edit?usp=sharing" TargetMode="External"/><Relationship Id="rId45" Type="http://schemas.openxmlformats.org/officeDocument/2006/relationships/hyperlink" Target="https://docs.google.com/spreadsheets/d/1d77fNnj8kZBtaGnHf0ctthbmIwyZgdDrh5j5VDxQmLw/edit?usp=sharing" TargetMode="External"/><Relationship Id="rId191" Type="http://schemas.openxmlformats.org/officeDocument/2006/relationships/hyperlink" Target="https://docs.google.com/spreadsheets/d/1EyCpFgGrtw3Ai2oREpZRmtoBGa5qEmMi0llsgxkQ_BM/edit?gid=159884613" TargetMode="External"/><Relationship Id="rId48" Type="http://schemas.openxmlformats.org/officeDocument/2006/relationships/hyperlink" Target="https://docs.google.com/spreadsheets/d/1_pg5KqZzYBQSwQuapTI79iH-errU6r-0qWoVbFwvd0s/edit?usp=sharing" TargetMode="External"/><Relationship Id="rId187" Type="http://schemas.openxmlformats.org/officeDocument/2006/relationships/hyperlink" Target="https://docs.google.com/spreadsheets/d/1KC_XIDceRvglpxg2dwC0reyrplk7baaxBaniHMDxRpA/edit?gid=997181537" TargetMode="External"/><Relationship Id="rId47" Type="http://schemas.openxmlformats.org/officeDocument/2006/relationships/hyperlink" Target="https://docs.google.com/spreadsheets/d/1nx1gDIkVqGDoNx2Cl-w9rIUFbUHUz51gZrzOiXhWNL4/edit?usp=sharing" TargetMode="External"/><Relationship Id="rId186" Type="http://schemas.openxmlformats.org/officeDocument/2006/relationships/hyperlink" Target="https://docs.google.com/spreadsheets/d/1IwcBbjg4zWt0iKQwEI4pzLganOpGL2LfZWrWnT4-n4U/edit?usp=drivesdk" TargetMode="External"/><Relationship Id="rId185" Type="http://schemas.openxmlformats.org/officeDocument/2006/relationships/hyperlink" Target="https://docs.google.com/spreadsheets/d/11IEFOfl_n073T9cZ2yNZ_GrN06MH0zMmFhk1Pj3Qg1g/edit?usp=sharing" TargetMode="External"/><Relationship Id="rId49" Type="http://schemas.openxmlformats.org/officeDocument/2006/relationships/hyperlink" Target="https://docs.google.com/spreadsheets/d/1FeQAKQ0e5IPTM8i1QLDx_O4jnpNUNFNF-tdJV37FpM4/edit" TargetMode="External"/><Relationship Id="rId184" Type="http://schemas.openxmlformats.org/officeDocument/2006/relationships/hyperlink" Target="https://www.notion.so/2c8f3b0fba85803fa4e2ff6d8ba548b3?source=copy_link" TargetMode="External"/><Relationship Id="rId189" Type="http://schemas.openxmlformats.org/officeDocument/2006/relationships/hyperlink" Target="https://docs.google.com/spreadsheets/d/155DAKnogeaE9Hbf9HsPxBjWN1IzJbcuyrbH-Rw-tp0c/edit?gid=1837929075" TargetMode="External"/><Relationship Id="rId188" Type="http://schemas.openxmlformats.org/officeDocument/2006/relationships/hyperlink" Target="https://docs.google.com/spreadsheets/d/1T--B79c_8dZ06CwhzcB6Z6_Pces1hRtKDsu-Gw7m_TE/edit?usp=sharing" TargetMode="External"/><Relationship Id="rId31" Type="http://schemas.openxmlformats.org/officeDocument/2006/relationships/hyperlink" Target="https://docs.google.com/spreadsheets/d/1cLZxLobnns6l5qsCzis2K-0ExuzYfyM-lwwwAIHLs4I/edit?usp=sharing" TargetMode="External"/><Relationship Id="rId30" Type="http://schemas.openxmlformats.org/officeDocument/2006/relationships/hyperlink" Target="https://docs.google.com/spreadsheets/d/1KUzmr3xtmoxZoaUGLNkXeiOhWtZH2XMc0mIrtsN5NfY/edit?gid=1837929075" TargetMode="External"/><Relationship Id="rId33" Type="http://schemas.openxmlformats.org/officeDocument/2006/relationships/hyperlink" Target="https://docs.google.com/spreadsheets/d/1ebN8k5ldf44k8jTRewRqsxTldkdZkrenDrjVfnkIifk/edit?gid=997181537" TargetMode="External"/><Relationship Id="rId183" Type="http://schemas.openxmlformats.org/officeDocument/2006/relationships/hyperlink" Target="https://docs.google.com/spreadsheets/d/1EjJlbrWEOXxTdRI_bUMNfK79u7eneB1xKaRLCThZQOA/edit?gid=1837929075" TargetMode="External"/><Relationship Id="rId32" Type="http://schemas.openxmlformats.org/officeDocument/2006/relationships/hyperlink" Target="https://docs.google.com/spreadsheets/d/1-nBXgVm4fFVn9mFP8x3DkA6Hdr4bwHGdacqxyi-qSQQ/edit?usp=sharing" TargetMode="External"/><Relationship Id="rId182" Type="http://schemas.openxmlformats.org/officeDocument/2006/relationships/hyperlink" Target="https://docs.google.com/spreadsheets/d/1g8QCUTspysuMOmX38H_70WFiSp7Xj70i4k5zx305HB0/edit?gid=0" TargetMode="External"/><Relationship Id="rId35" Type="http://schemas.openxmlformats.org/officeDocument/2006/relationships/hyperlink" Target="https://docs.google.com/spreadsheets/d/1QXQuaq3pmYIvHh9F4CNNTetKESed_OfbCrWXPmDI_JA/edit?gid=997181537" TargetMode="External"/><Relationship Id="rId181" Type="http://schemas.openxmlformats.org/officeDocument/2006/relationships/hyperlink" Target="https://docs.google.com/spreadsheets/d/1nt9JLaRmQ7Jh6vil-gzD1BwpmEuolnphXnpMcJRAT90/edit?usp=sharing" TargetMode="External"/><Relationship Id="rId34" Type="http://schemas.openxmlformats.org/officeDocument/2006/relationships/hyperlink" Target="https://www.notion.so/_-h-35951262685743398d81dfd46366359d?pvs=4" TargetMode="External"/><Relationship Id="rId180" Type="http://schemas.openxmlformats.org/officeDocument/2006/relationships/hyperlink" Target="https://docs.google.com/spreadsheets/d/1WLTP54rZys1CHVWqT7IO8Q7A4GboZTPx-W3MlF3px8A/edit?gid=159884613" TargetMode="External"/><Relationship Id="rId37" Type="http://schemas.openxmlformats.org/officeDocument/2006/relationships/hyperlink" Target="https://docs.google.com/spreadsheets/d/14C4EEtFXcUlQ9weztnfV3d21_BUlEy8LNPo2MEHJx_Q/edit" TargetMode="External"/><Relationship Id="rId176" Type="http://schemas.openxmlformats.org/officeDocument/2006/relationships/hyperlink" Target="https://docs.google.com/spreadsheets/d/1AIjBZzgQO_RIAkfyT9Rq6ql_uRnK8ptXx6H4IAyG7PM/edit?gid=0" TargetMode="External"/><Relationship Id="rId36" Type="http://schemas.openxmlformats.org/officeDocument/2006/relationships/hyperlink" Target="https://docs.google.com/spreadsheets/d/1d8grjIeo0hHS1eJXfducbttTR4LHhyhvHQb35ZZ8VyA/edit?usp=sharing" TargetMode="External"/><Relationship Id="rId175" Type="http://schemas.openxmlformats.org/officeDocument/2006/relationships/hyperlink" Target="https://docs.google.com/spreadsheets/d/13i7VgNsE8m-a0UVOPst4WvPfbQNap1Fpa7qgQ4kA6Jw/edit?gid=0" TargetMode="External"/><Relationship Id="rId39" Type="http://schemas.openxmlformats.org/officeDocument/2006/relationships/hyperlink" Target="https://docs.google.com/spreadsheets/d/16QaGXtVjnl5cPXQE1qTlz8GODeQV7sxGiSCsO8FuFPo/edit?usp=sharing" TargetMode="External"/><Relationship Id="rId174" Type="http://schemas.openxmlformats.org/officeDocument/2006/relationships/hyperlink" Target="https://docs.google.com/spreadsheets/d/1f9mYAxtiJ8nWzWQBrgZJWABhX4AJgY4fhRFaSzTVySg/edit?gid=1837929075" TargetMode="External"/><Relationship Id="rId38" Type="http://schemas.openxmlformats.org/officeDocument/2006/relationships/hyperlink" Target="https://docs.google.com/spreadsheets/d/1ZFIKfjjCS0lYeQg1VvF9L5T89pGQVX0-Ogw4b5gKuPM/edit?usp=sharing" TargetMode="External"/><Relationship Id="rId173" Type="http://schemas.openxmlformats.org/officeDocument/2006/relationships/hyperlink" Target="https://docs.google.com/spreadsheets/d/1gbl_5agAYYsDILTSgRuF2yijzxfe9iWuAq-WuwZN0vM/edit?usp=drivesdk" TargetMode="External"/><Relationship Id="rId179" Type="http://schemas.openxmlformats.org/officeDocument/2006/relationships/hyperlink" Target="https://docs.google.com/spreadsheets/d/1fwBmh0uAGod4_0omuabDdHwXSAsGUgTmnMYXvIpqhAM/edit?gid=997181537" TargetMode="External"/><Relationship Id="rId178" Type="http://schemas.openxmlformats.org/officeDocument/2006/relationships/hyperlink" Target="https://docs.google.com/spreadsheets/d/1u-UkVK5CePZYNxUMDKjEFJak_JeBiNYW30P6MKnBdm8/edit?gid=997181537" TargetMode="External"/><Relationship Id="rId177" Type="http://schemas.openxmlformats.org/officeDocument/2006/relationships/hyperlink" Target="https://docs.google.com/spreadsheets/d/15g5Gyqn_LH5WS1-1-L1-fkaDl3_uv8TfjjAJJmXAJKQ/edit?usp=sharing" TargetMode="External"/><Relationship Id="rId20" Type="http://schemas.openxmlformats.org/officeDocument/2006/relationships/hyperlink" Target="https://docs.google.com/spreadsheets/d/1P3zoWs4wk923BxN-pxOOJCmM7T9U9KCwSopcluoqnls/edit?gid=0" TargetMode="External"/><Relationship Id="rId22" Type="http://schemas.openxmlformats.org/officeDocument/2006/relationships/hyperlink" Target="https://docs.google.com/spreadsheets/d/1lsfeuqbKMTpSp1QjH9bAMAeuybHwaj2ewjj1etJI1JA/edit?usp=sharing" TargetMode="External"/><Relationship Id="rId21" Type="http://schemas.openxmlformats.org/officeDocument/2006/relationships/hyperlink" Target="https://docs.google.com/spreadsheets/d/1XatV0nRbZnvl1QKJ6wXlGpdTKpzOQ7rcEl887_pX_-c/edit?usp=sharing" TargetMode="External"/><Relationship Id="rId24" Type="http://schemas.openxmlformats.org/officeDocument/2006/relationships/hyperlink" Target="https://docs.google.com/spreadsheets/d/1mLPCfMplb1pxA08rBjE6hym2dksQlMm05CYjXSIF0Gk/edit" TargetMode="External"/><Relationship Id="rId23" Type="http://schemas.openxmlformats.org/officeDocument/2006/relationships/hyperlink" Target="https://docs.google.com/spreadsheets/d/1_sorqfBgBOIUJSQc8BV-I7n8u25Q-wJ_-7InjjC2Y9U/edit" TargetMode="External"/><Relationship Id="rId26" Type="http://schemas.openxmlformats.org/officeDocument/2006/relationships/hyperlink" Target="https://docs.google.com/spreadsheets/d/17QYwOXEXZK-iQo82a_DJd27fJUJK4_h-B37kvGzB_g0/edit?gid=0" TargetMode="External"/><Relationship Id="rId25" Type="http://schemas.openxmlformats.org/officeDocument/2006/relationships/hyperlink" Target="https://docs.google.com/spreadsheets/d/1TLF48muTLxNSP-22O7ME6vthSYqfxDlYBYCiGGznaJc/edit?usp=sharing" TargetMode="External"/><Relationship Id="rId28" Type="http://schemas.openxmlformats.org/officeDocument/2006/relationships/hyperlink" Target="https://docs.google.com/spreadsheets/d/1rTTDfcCjHe0OlDMufgES-EFYIo1a0jLvlOSgnQXMQU8/edit?usp=sharing" TargetMode="External"/><Relationship Id="rId27" Type="http://schemas.openxmlformats.org/officeDocument/2006/relationships/hyperlink" Target="https://docs.google.com/spreadsheets/d/1wpdiKAZA3G7mneaUJYaYagJAxhvATWlpDsGSeQYEjEU/edit?usp=sharing" TargetMode="External"/><Relationship Id="rId29" Type="http://schemas.openxmlformats.org/officeDocument/2006/relationships/hyperlink" Target="https://docs.google.com/spreadsheets/d/1OatbpHQcF2GQqcx7BWzIrYEahfEK-ZtcYa9MzmWto4U/edit?gid=0" TargetMode="External"/><Relationship Id="rId11" Type="http://schemas.openxmlformats.org/officeDocument/2006/relationships/hyperlink" Target="https://docs.google.com/spreadsheets/d/1VcZW6sZO5CzEjG-LGvBO6r1yQjJicqYLWUDbBD9Pw2E/edit" TargetMode="External"/><Relationship Id="rId10" Type="http://schemas.openxmlformats.org/officeDocument/2006/relationships/hyperlink" Target="https://docs.google.com/spreadsheets/d/16gm19l8AK-WT0DiGdwsvCSYJyap52t5KdnlJ7ASvaSQ/edit?usp=sharing" TargetMode="External"/><Relationship Id="rId13" Type="http://schemas.openxmlformats.org/officeDocument/2006/relationships/hyperlink" Target="https://docs.google.com/spreadsheets/d/1CJI2fnbP3Vn3MKDn_UAnEjJBoPYa8N4JiLFiYx3GYSs/edit?usp=sharing" TargetMode="External"/><Relationship Id="rId12" Type="http://schemas.openxmlformats.org/officeDocument/2006/relationships/hyperlink" Target="https://docs.google.com/spreadsheets/d/1HGYcq04YAsY7AfEQsu6pG2qTM6XEKBkaugZcBIDQ6MI/edit" TargetMode="External"/><Relationship Id="rId15" Type="http://schemas.openxmlformats.org/officeDocument/2006/relationships/hyperlink" Target="https://docs.google.com/spreadsheets/d/1iiVwBPeuCtVinoSA2fND9peuWwfCzWoX3eywaLQp80s/edit?usp=sharing" TargetMode="External"/><Relationship Id="rId198" Type="http://schemas.openxmlformats.org/officeDocument/2006/relationships/hyperlink" Target="https://docs.google.com/spreadsheets/d/1L7ra25vR-cSGNZKnKqlCIQp4gVh2Ab1XqKg6-yxgKg0/edit?usp=sharing" TargetMode="External"/><Relationship Id="rId14" Type="http://schemas.openxmlformats.org/officeDocument/2006/relationships/hyperlink" Target="https://docs.google.com/spreadsheets/d/1R0rLpzIT3lOxy9m047XlKioLu3_bwzVy7h6N7-L9qhg/edit?usp=sharing" TargetMode="External"/><Relationship Id="rId197" Type="http://schemas.openxmlformats.org/officeDocument/2006/relationships/hyperlink" Target="https://docs.google.com/spreadsheets/d/11CzuWFED0-Ifx5QT_aZtEwFu2rs6C_cHQikGj5Vej7g/edit?usp=drivesdk" TargetMode="External"/><Relationship Id="rId17" Type="http://schemas.openxmlformats.org/officeDocument/2006/relationships/hyperlink" Target="https://docs.google.com/spreadsheets/d/1zfFRF0yMhvb2WXHz1HWEfZslrgg0zfEeBfQRp2QCk5g/edit" TargetMode="External"/><Relationship Id="rId196" Type="http://schemas.openxmlformats.org/officeDocument/2006/relationships/hyperlink" Target="https://www.notion.so/2cff3b0fba85807086d1c41d22d0b6f8?source=copy_link" TargetMode="External"/><Relationship Id="rId16" Type="http://schemas.openxmlformats.org/officeDocument/2006/relationships/hyperlink" Target="https://docs.google.com/spreadsheets/d/1HmZ5bY36oJDddcl9k45VoZMs7Ee2FgjZedYnnPCEWyg/edit?usp=sharing" TargetMode="External"/><Relationship Id="rId195" Type="http://schemas.openxmlformats.org/officeDocument/2006/relationships/hyperlink" Target="https://docs.google.com/spreadsheets/d/1IiqRSFlmo7qI0IdGBnFSooShOY7brpT1MteHYVsNsek/edit?usp=sharing" TargetMode="External"/><Relationship Id="rId19" Type="http://schemas.openxmlformats.org/officeDocument/2006/relationships/hyperlink" Target="https://docs.google.com/spreadsheets/d/1YdNzqMy28X-4Ca9gLPF9a2ClrGb8sZP0ZUJPbnIPOJc/edit?gid=0" TargetMode="External"/><Relationship Id="rId18" Type="http://schemas.openxmlformats.org/officeDocument/2006/relationships/hyperlink" Target="https://docs.google.com/spreadsheets/d/1eYeCKwGOsr3UdyrLNCD3X4OjKsTIJY_ai0fbcC5upAs/edit?usp=sharing" TargetMode="External"/><Relationship Id="rId199" Type="http://schemas.openxmlformats.org/officeDocument/2006/relationships/hyperlink" Target="https://docs.google.com/spreadsheets/d/1YWJzjmOYWTpvRmrdVZYq0mGa5MujWSvytU1Y5UVGtpE/edit?usp=sharing" TargetMode="External"/><Relationship Id="rId84" Type="http://schemas.openxmlformats.org/officeDocument/2006/relationships/hyperlink" Target="https://docs.google.com/spreadsheets/d/1DITMcJIv9peqVEbWRdKVjSptlRiGRkU6kEVzSzzOlz0/edit?usp=sharing" TargetMode="External"/><Relationship Id="rId83" Type="http://schemas.openxmlformats.org/officeDocument/2006/relationships/hyperlink" Target="https://docs.google.com/spreadsheets/d/1OyQILO3SIpSbD74ppDh-W6iLKXyP7__Jqw5lh7dbaWU/edit?gid=0" TargetMode="External"/><Relationship Id="rId86" Type="http://schemas.openxmlformats.org/officeDocument/2006/relationships/hyperlink" Target="https://docs.google.com/spreadsheets/d/1Az7KfWqjgAMVBOS5fLPQJBPFGeJgcwQGf1_mhc_s54A/edit?gid=1837929075" TargetMode="External"/><Relationship Id="rId85" Type="http://schemas.openxmlformats.org/officeDocument/2006/relationships/hyperlink" Target="https://docs.google.com/spreadsheets/d/1rV8ti4qi4LOLKhZFXxoia7mV3C9GXaCSLwLJ-8ETza8/edit?gid=997181537" TargetMode="External"/><Relationship Id="rId88" Type="http://schemas.openxmlformats.org/officeDocument/2006/relationships/hyperlink" Target="https://docs.google.com/spreadsheets/d/1cFy9csYDiHFPgAJd6joUF_uoLvPMQw8D2bwLPZKIFI0/edit?gid=1837929075" TargetMode="External"/><Relationship Id="rId150" Type="http://schemas.openxmlformats.org/officeDocument/2006/relationships/hyperlink" Target="https://docs.google.com/spreadsheets/d/1ksbQyQNChmLJCkie6XCVYSsnstnBmQuqN2AmOoQtgIs/edit?usp=drivesdk" TargetMode="External"/><Relationship Id="rId87" Type="http://schemas.openxmlformats.org/officeDocument/2006/relationships/hyperlink" Target="https://www.notion.so/F-216f3b0fba85805fbe7bc87967cbb17a?source=copy_link" TargetMode="External"/><Relationship Id="rId89" Type="http://schemas.openxmlformats.org/officeDocument/2006/relationships/hyperlink" Target="https://docs.google.com/spreadsheets/d/1CyJDPWktOgavBfGobiSkpXzB-hfGZZOHnO7fzpFydTI/edit?usp=sharing" TargetMode="External"/><Relationship Id="rId80" Type="http://schemas.openxmlformats.org/officeDocument/2006/relationships/hyperlink" Target="https://docs.google.com/spreadsheets/d/1_AveVJPogQ7464fTUPxOIQSfFdNtmoCu_y7POBmcCFo/edit?gid=0" TargetMode="External"/><Relationship Id="rId82" Type="http://schemas.openxmlformats.org/officeDocument/2006/relationships/hyperlink" Target="https://docs.google.com/spreadsheets/d/1uvMv3FvFwe5-ongIRzVeSDbW2UTnSZ0ZBqtmVA4wq9g/edit?usp=sharing" TargetMode="External"/><Relationship Id="rId81" Type="http://schemas.openxmlformats.org/officeDocument/2006/relationships/hyperlink" Target="https://docs.google.com/spreadsheets/d/1zI9wlzNnpkuUqrq6mqYfsEwdDWAmHz4Dw9NQJ8VCynw/edit?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ocs.google.com/spreadsheets/d/15m2Cbuslbsa_bxp6ryjHRZBnRTKJXl4j36r5FTXgC3U/edit?gid=1837929075" TargetMode="External"/><Relationship Id="rId4" Type="http://schemas.openxmlformats.org/officeDocument/2006/relationships/hyperlink" Target="https://docs.google.com/spreadsheets/d/1RQ1i_eyk31MMP-wjt5wEUlXzJWPRVCjqK3ZmtmiYJiY/edit?usp=sharing" TargetMode="External"/><Relationship Id="rId148" Type="http://schemas.openxmlformats.org/officeDocument/2006/relationships/hyperlink" Target="https://docs.google.com/spreadsheets/d/1ekqmlgPdUjsSHUsZ9Du4yQuCAcpDUxAPBAS3CNWf2Es/edit?gid=0" TargetMode="External"/><Relationship Id="rId9" Type="http://schemas.openxmlformats.org/officeDocument/2006/relationships/hyperlink" Target="https://docs.google.com/spreadsheets/d/1FDgWv1TaU7NONEzy8isYhtlzxGj8bpfooK0xi56QQQI/edit?usp=sharing" TargetMode="External"/><Relationship Id="rId143" Type="http://schemas.openxmlformats.org/officeDocument/2006/relationships/hyperlink" Target="https://docs.google.com/spreadsheets/d/1mBTxiVC95OFtRw3_WichcMH6HFYozVLLVLjbGOKB1-4/edit?gid=0" TargetMode="External"/><Relationship Id="rId142" Type="http://schemas.openxmlformats.org/officeDocument/2006/relationships/hyperlink" Target="https://docs.google.com/spreadsheets/d/1RTralQlATsc4c9RL1QDg_YlcYUp78fs5sEpFub6Zj28/edit?gid=997181537" TargetMode="External"/><Relationship Id="rId141" Type="http://schemas.openxmlformats.org/officeDocument/2006/relationships/hyperlink" Target="https://docs.google.com/spreadsheets/d/1pg8SlTB1HffNq_Sv6S9pqrx5SYY9x_X5LxtOAbqCDzc/edit?gid=0" TargetMode="External"/><Relationship Id="rId140" Type="http://schemas.openxmlformats.org/officeDocument/2006/relationships/hyperlink" Target="https://docs.google.com/spreadsheets/d/1Klyaa2RapyRg7mGwu7suxJpT5K5_3qpx39GQzVRtDk4/edit?gid=0" TargetMode="External"/><Relationship Id="rId5" Type="http://schemas.openxmlformats.org/officeDocument/2006/relationships/hyperlink" Target="https://docs.google.com/spreadsheets/d/13WYWfgJBL9cRnrDfXGMTMyu-O1Oo2N6x-99iOo9amV0/edit" TargetMode="External"/><Relationship Id="rId147" Type="http://schemas.openxmlformats.org/officeDocument/2006/relationships/hyperlink" Target="https://docs.google.com/spreadsheets/d/1Pj0xRrgtqGo2HHYhQ3n4pDe73Mi9LlPysCnJivOhYBM/edit?usp=drivesdk" TargetMode="External"/><Relationship Id="rId6" Type="http://schemas.openxmlformats.org/officeDocument/2006/relationships/hyperlink" Target="https://docs.google.com/spreadsheets/d/1P7lV1jvZjxbK1uZ7NM7uhW3LAsP0PYvQKrq7aPBsOk4/edit?usp=sharing" TargetMode="External"/><Relationship Id="rId146" Type="http://schemas.openxmlformats.org/officeDocument/2006/relationships/hyperlink" Target="https://docs.google.com/spreadsheets/d/1Tgx4MupcfOAsPc94I5JtajpbaoVVQewfsOhSSuSq8hs/edit?usp=sharing" TargetMode="External"/><Relationship Id="rId7" Type="http://schemas.openxmlformats.org/officeDocument/2006/relationships/hyperlink" Target="https://docs.google.com/spreadsheets/d/1dDsldPC_LoIFAFPjNSBbpMJoKhvVhpWWe__BpOst8ig/edit" TargetMode="External"/><Relationship Id="rId145" Type="http://schemas.openxmlformats.org/officeDocument/2006/relationships/hyperlink" Target="https://docs.google.com/spreadsheets/d/19pNoBWVL5eKiOz1jUg5fTLPyINapHQ6372tGGOiE7W4/edit?gid=1220109173" TargetMode="External"/><Relationship Id="rId8" Type="http://schemas.openxmlformats.org/officeDocument/2006/relationships/hyperlink" Target="https://docs.google.com/spreadsheets/d/1VF6-P-SWrjPNTkdevk6pBPF7_eKqo9Y4HqFzaHa75IY/edit?usp=sharing" TargetMode="External"/><Relationship Id="rId144" Type="http://schemas.openxmlformats.org/officeDocument/2006/relationships/hyperlink" Target="https://docs.google.com/spreadsheets/d/1NI7fn0s8avKlOIsfudX1saIz7hKlCLNcj96Dq8MysY0/edit?usp=sharing" TargetMode="External"/><Relationship Id="rId73" Type="http://schemas.openxmlformats.org/officeDocument/2006/relationships/hyperlink" Target="https://docs.google.com/spreadsheets/d/1Aj3fjxUX54cR1jlXRO0GAMuv_GFQGcrLy7WGZYfJ7xs/edit?usp=sharing" TargetMode="External"/><Relationship Id="rId72" Type="http://schemas.openxmlformats.org/officeDocument/2006/relationships/hyperlink" Target="https://docs.google.com/spreadsheets/d/1VPxy8N0wUV7l7xGB4mUhS7_HnqwwTDUYw_gZC1TgYvs/edit?usp=sharing" TargetMode="External"/><Relationship Id="rId75" Type="http://schemas.openxmlformats.org/officeDocument/2006/relationships/hyperlink" Target="https://docs.google.com/spreadsheets/d/1BTbQ19mUAUv0-Fo-BaQq4-E3pf1YdI5UnaZckC9DJLQ/edit?gid=1837929075" TargetMode="External"/><Relationship Id="rId74" Type="http://schemas.openxmlformats.org/officeDocument/2006/relationships/hyperlink" Target="https://docs.google.com/spreadsheets/d/1ajQNqK6co2_DE_epsNJiBOlXiJ2cF_19klutwRAm2As/edit?gid=1837929075" TargetMode="External"/><Relationship Id="rId77" Type="http://schemas.openxmlformats.org/officeDocument/2006/relationships/hyperlink" Target="https://docs.google.com/spreadsheets/d/1QRcHeZffB8htE0XcLlh2tZj_4_zlTln52pLTr_Add6Q/edit?usp=sharing" TargetMode="External"/><Relationship Id="rId76" Type="http://schemas.openxmlformats.org/officeDocument/2006/relationships/hyperlink" Target="https://docs.google.com/spreadsheets/d/1Gud3dsIpMUFLHWKszQ6m8HEVt5JAQBvcNaz0EI0WC0s/edit?gid=1837929075" TargetMode="External"/><Relationship Id="rId79" Type="http://schemas.openxmlformats.org/officeDocument/2006/relationships/hyperlink" Target="https://docs.google.com/spreadsheets/d/13M_VFTWCvsiTL__bpxSEPQMvSf2MLfia2LCEvLDKdp0/edit?usp=sharing" TargetMode="External"/><Relationship Id="rId78" Type="http://schemas.openxmlformats.org/officeDocument/2006/relationships/hyperlink" Target="https://docs.google.com/spreadsheets/d/1dFZq9pYe_tqUGCOTpPmtuJzc2xn8TVeSmyzXattJwfc/edit?usp=sharing" TargetMode="External"/><Relationship Id="rId71" Type="http://schemas.openxmlformats.org/officeDocument/2006/relationships/hyperlink" Target="https://docs.google.com/spreadsheets/d/15cZeFocUbkMJxLRe_P2TxphXcj4IIPIoBJEGg3nPV0o/edit?usp=sharing" TargetMode="External"/><Relationship Id="rId70" Type="http://schemas.openxmlformats.org/officeDocument/2006/relationships/hyperlink" Target="https://docs.google.com/spreadsheets/d/1nXaLCe8qHk3XZhV0LtdzyKLnnoTYbDQhii7kMl3ebuY/edit?usp=sharing" TargetMode="External"/><Relationship Id="rId139" Type="http://schemas.openxmlformats.org/officeDocument/2006/relationships/hyperlink" Target="https://docs.google.com/spreadsheets/d/1IA68vBK1OGAGbo_QvvkgZxwgucvEjqV_4dvObZOuNPA/edit?usp=drivesdk" TargetMode="External"/><Relationship Id="rId138" Type="http://schemas.openxmlformats.org/officeDocument/2006/relationships/hyperlink" Target="https://docs.google.com/spreadsheets/d/1tCuvkpjmjGnJ7xCtV0QZXco5YRI9o4_M27zayGWBjsU/edit?gid=997181537" TargetMode="External"/><Relationship Id="rId137" Type="http://schemas.openxmlformats.org/officeDocument/2006/relationships/hyperlink" Target="https://docs.google.com/spreadsheets/d/1ceXQD_yezaGpBnQGFiLUG2w8pTWM1-TaysjkWIL1xEg/edit" TargetMode="External"/><Relationship Id="rId132" Type="http://schemas.openxmlformats.org/officeDocument/2006/relationships/hyperlink" Target="https://docs.google.com/spreadsheets/d/1_bxISfsP5lB-QNcgXodU9JzONFLcBP088ZT_5gj2VSg/edit?usp=drive_link" TargetMode="External"/><Relationship Id="rId131" Type="http://schemas.openxmlformats.org/officeDocument/2006/relationships/hyperlink" Target="https://docs.google.com/spreadsheets/d/1PwkhMyGkr59kAM-ryydRqDQGHrZoZdMn1RsEWZyGEGI/edit?usp=drivesdk" TargetMode="External"/><Relationship Id="rId130" Type="http://schemas.openxmlformats.org/officeDocument/2006/relationships/hyperlink" Target="https://docs.google.com/spreadsheets/d/16Zz0dh-NDmIiVK2ng2peY5E4trVYYQbSunpyHiTUQtY/edit?usp=sharing" TargetMode="External"/><Relationship Id="rId136" Type="http://schemas.openxmlformats.org/officeDocument/2006/relationships/hyperlink" Target="https://docs.google.com/spreadsheets/d/1bGi2NstPujzzvFe74RSk2Jts4l7J3v0VeWoWYF-df7U/edit?gid=1837929075" TargetMode="External"/><Relationship Id="rId135" Type="http://schemas.openxmlformats.org/officeDocument/2006/relationships/hyperlink" Target="https://docs.google.com/spreadsheets/d/1o4eyzFXTcgp4v5_DgXMsnS-bscKBbkM_o7Hp5GCLqPM/edit?gid=0" TargetMode="External"/><Relationship Id="rId134" Type="http://schemas.openxmlformats.org/officeDocument/2006/relationships/hyperlink" Target="https://docs.google.com/spreadsheets/d/1vMlKtv8X3xNsR4peIVUCyHYOdMKL6g83FqR8S6z9yXM/edit?gid=0" TargetMode="External"/><Relationship Id="rId133" Type="http://schemas.openxmlformats.org/officeDocument/2006/relationships/hyperlink" Target="https://docs.google.com/spreadsheets/d/1jn3kWdlWxijalzXcDwLA9d6oyBW11P6tkMs4wQfm0Q0/edit?gid=0" TargetMode="External"/><Relationship Id="rId62" Type="http://schemas.openxmlformats.org/officeDocument/2006/relationships/hyperlink" Target="https://docs.google.com/spreadsheets/d/1511S8N3fqodY6J8oF9aP1IkcXR0YaUyyn9nmSFNRpEk/edit?gid=997181537" TargetMode="External"/><Relationship Id="rId61" Type="http://schemas.openxmlformats.org/officeDocument/2006/relationships/hyperlink" Target="https://docs.google.com/spreadsheets/d/16pp5KhXzsROfzGIbbHxyalPddNj4-Jid11lhfpWal6c/edit?usp=sharing" TargetMode="External"/><Relationship Id="rId64" Type="http://schemas.openxmlformats.org/officeDocument/2006/relationships/hyperlink" Target="https://docs.google.com/spreadsheets/d/1irC9yPxJZzB0yqE7yFX7FdVnyi7ZVeLtZE3wNhDGkxY/edit?gid=159884613" TargetMode="External"/><Relationship Id="rId63" Type="http://schemas.openxmlformats.org/officeDocument/2006/relationships/hyperlink" Target="https://docs.google.com/spreadsheets/d/1ORWoMTpGoYtyRNrgKC_IbOipx9RJuxITdAaNAgLa_aU/edit?gid=1837929075" TargetMode="External"/><Relationship Id="rId66" Type="http://schemas.openxmlformats.org/officeDocument/2006/relationships/hyperlink" Target="https://docs.google.com/spreadsheets/d/1SJcOeaE_21BchVEZMUF0uGMXfwGoFX6TcGOr4RiV73s/edit?gid=0" TargetMode="External"/><Relationship Id="rId172" Type="http://schemas.openxmlformats.org/officeDocument/2006/relationships/hyperlink" Target="https://docs.google.com/spreadsheets/d/1VaQnerhSQcFL_U8Vhd4ilU79VcsAiK93jaUaoYcHHJU/edit?usp=sharing" TargetMode="External"/><Relationship Id="rId65" Type="http://schemas.openxmlformats.org/officeDocument/2006/relationships/hyperlink" Target="https://docs.google.com/spreadsheets/d/1kYFdRSfcFeUWy53n_3sJwY5qDhhG6cQ81POhWsPWNnw/edit?gid=1837929075" TargetMode="External"/><Relationship Id="rId171" Type="http://schemas.openxmlformats.org/officeDocument/2006/relationships/hyperlink" Target="https://docs.google.com/spreadsheets/d/1nGj8LkUX95zw6zx678AUzjur_jGDgTt_RXf1L6s5qsk/edit?gid=1837929075" TargetMode="External"/><Relationship Id="rId68" Type="http://schemas.openxmlformats.org/officeDocument/2006/relationships/hyperlink" Target="https://docs.google.com/spreadsheets/d/1nCnPVnaJvB7QrlrTko_HQ9FQvle8R90qA-M-PT74Kbo/edit?gid=997181537" TargetMode="External"/><Relationship Id="rId170" Type="http://schemas.openxmlformats.org/officeDocument/2006/relationships/hyperlink" Target="https://docs.google.com/spreadsheets/d/13kO-BRZpcwN8Oz1OyZ7FO0l8zrHGO-nkM_6DwpXc6q4/edit?usp=sharing" TargetMode="External"/><Relationship Id="rId67" Type="http://schemas.openxmlformats.org/officeDocument/2006/relationships/hyperlink" Target="https://docs.google.com/spreadsheets/d/1kDua-zpg-zmrarr4gGZ0aG-wCpNlxzvCQNKR4VD95V0/edit" TargetMode="External"/><Relationship Id="rId60" Type="http://schemas.openxmlformats.org/officeDocument/2006/relationships/hyperlink" Target="https://docs.google.com/spreadsheets/d/1HqPVDdr26PvLp1LiurBog8pPnESlPZf4cT6jYF9SROU/edit?gid=1449816138" TargetMode="External"/><Relationship Id="rId165" Type="http://schemas.openxmlformats.org/officeDocument/2006/relationships/hyperlink" Target="https://docs.google.com/spreadsheets/d/1RzbZO29SQx1q2VIw2X5PAJXyuTp2XrPglZ_S7iUxvZ4/edit?gid=159884613" TargetMode="External"/><Relationship Id="rId69" Type="http://schemas.openxmlformats.org/officeDocument/2006/relationships/hyperlink" Target="https://docs.google.com/spreadsheets/d/1GuHkUl7tAhrpuhUak8u5QSGppPV0Q_T4z-fdMslErk0/edit?gid=1837929075" TargetMode="External"/><Relationship Id="rId164" Type="http://schemas.openxmlformats.org/officeDocument/2006/relationships/hyperlink" Target="https://docs.google.com/spreadsheets/d/1kWZD-bQ_0uCso_8XFmvZg3WeAC8RbUYJr4crwo7xBtA/edit?usp=sharing" TargetMode="External"/><Relationship Id="rId163" Type="http://schemas.openxmlformats.org/officeDocument/2006/relationships/hyperlink" Target="https://docs.google.com/spreadsheets/d/16fqddtpjt9S56Af4V_ImniZof5haLZLzQirOgznOS-w/edit?usp=sharing" TargetMode="External"/><Relationship Id="rId162" Type="http://schemas.openxmlformats.org/officeDocument/2006/relationships/hyperlink" Target="https://docs.google.com/spreadsheets/d/1TqR4cqfNjMSi7JIHsD9bnf4aftAEB5wIx0JO3HX494w/edit?usp=sharing" TargetMode="External"/><Relationship Id="rId169" Type="http://schemas.openxmlformats.org/officeDocument/2006/relationships/hyperlink" Target="https://docs.google.com/spreadsheets/d/1UoA3l0wjdVF9vuG9UmA6CxXOUQ3rRELZFob2slU4HYU/edit?gid=1837929075" TargetMode="External"/><Relationship Id="rId168" Type="http://schemas.openxmlformats.org/officeDocument/2006/relationships/hyperlink" Target="https://docs.google.com/spreadsheets/d/1r3nvIS6mMSNp9junq3TLMTt70jr6VqZbwELqu2pi3pQ/edit?gid=1837929075" TargetMode="External"/><Relationship Id="rId167" Type="http://schemas.openxmlformats.org/officeDocument/2006/relationships/hyperlink" Target="https://docs.google.com/spreadsheets/d/1i0V4hQffuEx17ieTdeWkCqlFp96w7tTZgMc2pefbEY4/edit?gid=0" TargetMode="External"/><Relationship Id="rId166" Type="http://schemas.openxmlformats.org/officeDocument/2006/relationships/hyperlink" Target="https://docs.google.com/spreadsheets/d/1RpJ3MQcWzIGoT-dVHFMdHHGJacCHACljID5mugr6hd8/edit?usp=drivesdk" TargetMode="External"/><Relationship Id="rId51" Type="http://schemas.openxmlformats.org/officeDocument/2006/relationships/hyperlink" Target="https://docs.google.com/spreadsheets/d/1FOlzcxfNqueQQCJw_EG8x9LZrNjY8nFCF3sUXbyxr1o/edit?usp=sharing" TargetMode="External"/><Relationship Id="rId50" Type="http://schemas.openxmlformats.org/officeDocument/2006/relationships/hyperlink" Target="https://docs.google.com/spreadsheets/d/17EkWnSWJwrJ4r5T-Mmxe-CetQl9oAnCGJ4llyFAgKtU/edit?usp=sharing" TargetMode="External"/><Relationship Id="rId53" Type="http://schemas.openxmlformats.org/officeDocument/2006/relationships/hyperlink" Target="https://docs.google.com/spreadsheets/d/1DnJk4CGiYGl9ZHmZV7usbbf2SBA_JBfVUD9YXJU9ufE/edit?usp=sharing" TargetMode="External"/><Relationship Id="rId52" Type="http://schemas.openxmlformats.org/officeDocument/2006/relationships/hyperlink" Target="https://docs.google.com/spreadsheets/d/1w7DziHt8oLtqrqqryhDskFi9g0hakM37GHtj28eY0Es/edit?gid=997181537" TargetMode="External"/><Relationship Id="rId55" Type="http://schemas.openxmlformats.org/officeDocument/2006/relationships/hyperlink" Target="https://docs.google.com/spreadsheets/d/1lv4vqmJ8QeM-m4aVV46mDtCgFlU5jIcJjsV73F4vj-w/edit?usp=sharing%E3%80%81https://docs.google.com/spreadsheets/d/1GOn6TW2r2-3bGJ3Lr9Ewv99Pz2jOc3UKYgjySC5msVg/edit?usp=sharing" TargetMode="External"/><Relationship Id="rId161" Type="http://schemas.openxmlformats.org/officeDocument/2006/relationships/hyperlink" Target="https://docs.google.com/spreadsheets/d/1mS5FLXQeXijTCNWDw3yHLFt3IQ4eiT1bwIL5ef9vErE/edit?gid=159884613" TargetMode="External"/><Relationship Id="rId54" Type="http://schemas.openxmlformats.org/officeDocument/2006/relationships/hyperlink" Target="https://docs.google.com/spreadsheets/d/151mQZY8cgk5_7Q59N_ET3Hj7l7ZcJMP6G8_fl6uqI8U/edit?gid=0" TargetMode="External"/><Relationship Id="rId160" Type="http://schemas.openxmlformats.org/officeDocument/2006/relationships/hyperlink" Target="https://docs.google.com/spreadsheets/d/1_lE_GTDT-kMKHv6NAB2oiVNG9OOJymfK9kdCqomx7Wc/edit?usp=drivesdk" TargetMode="External"/><Relationship Id="rId57" Type="http://schemas.openxmlformats.org/officeDocument/2006/relationships/hyperlink" Target="https://docs.google.com/spreadsheets/d/1ear-6aN5nVpIjEG_k_UPzDUD_MvWpiN0WxY0qq5cmQI/edit?gid=1837929075" TargetMode="External"/><Relationship Id="rId56" Type="http://schemas.openxmlformats.org/officeDocument/2006/relationships/hyperlink" Target="https://docs.google.com/spreadsheets/d/1dsb-jSrU9cc_c0mk5JAll4Iy0YdqQvWMcVwT3x-vH8s/edit?gid=1837929075" TargetMode="External"/><Relationship Id="rId159" Type="http://schemas.openxmlformats.org/officeDocument/2006/relationships/hyperlink" Target="https://docs.google.com/spreadsheets/d/192JgYFtnXYFfHexletHIQfZ5LStaaE2ks645uoR2WsU/edit?usp=sharing" TargetMode="External"/><Relationship Id="rId59" Type="http://schemas.openxmlformats.org/officeDocument/2006/relationships/hyperlink" Target="https://docs.google.com/spreadsheets/d/1cgXmUgeV2eKA6n499noe4cs7p6E30ynLDb9EwSnRwyk/edit" TargetMode="External"/><Relationship Id="rId154" Type="http://schemas.openxmlformats.org/officeDocument/2006/relationships/hyperlink" Target="https://docs.google.com/spreadsheets/d/1FdWXIAqZiY_5m8Kow5GEHhz6fBWCkSueBkxFFmReJe8/edit?usp=sharing" TargetMode="External"/><Relationship Id="rId58" Type="http://schemas.openxmlformats.org/officeDocument/2006/relationships/hyperlink" Target="https://docs.google.com/spreadsheets/d/1cgXmUgeV2eKA6n499noe4cs7p6E30ynLDb9EwSnRwyk/edit?gid=0" TargetMode="External"/><Relationship Id="rId153" Type="http://schemas.openxmlformats.org/officeDocument/2006/relationships/hyperlink" Target="https://docs.google.com/spreadsheets/d/1vQgm1UgkRHRrexVq2-UixqPd7qFLFqyZDHaXuQYIMlQ/edit?usp=drivesdk" TargetMode="External"/><Relationship Id="rId152" Type="http://schemas.openxmlformats.org/officeDocument/2006/relationships/hyperlink" Target="https://docs.google.com/spreadsheets/d/1dAWhOJ-h1wWJmphp7TWvQvUS7lGxavca25wnvp_mceE/edit?usp=drivesdk" TargetMode="External"/><Relationship Id="rId151" Type="http://schemas.openxmlformats.org/officeDocument/2006/relationships/hyperlink" Target="https://docs.google.com/spreadsheets/d/1p5obu3UYarocKB-ZybuEq03PTmioyFpzZvbM8GCp7hQ/edit?usp=sharing" TargetMode="External"/><Relationship Id="rId158" Type="http://schemas.openxmlformats.org/officeDocument/2006/relationships/hyperlink" Target="https://docs.google.com/spreadsheets/d/1Nxq03zBLzAmwwkm6KAyp0APBGXVMhgWo_d8NB6KRhsQ/edit?usp=sharing" TargetMode="External"/><Relationship Id="rId157" Type="http://schemas.openxmlformats.org/officeDocument/2006/relationships/hyperlink" Target="https://docs.google.com/spreadsheets/d/1olmb3AUjj65T4YYLUmNHcKzK9_VkaRrL7fMXiuYJjOU/edit?gid=0" TargetMode="External"/><Relationship Id="rId156" Type="http://schemas.openxmlformats.org/officeDocument/2006/relationships/hyperlink" Target="https://docs.google.com/spreadsheets/d/134gz1vdA58149xSjdubA1vHBHm4jaxVFrjBi4bCEy-s/edit?usp=drivesdk" TargetMode="External"/><Relationship Id="rId155" Type="http://schemas.openxmlformats.org/officeDocument/2006/relationships/hyperlink" Target="https://docs.google.com/spreadsheets/d/1jXizQA5O11fUK5Tue_gzZB8g5vpxj95ZHLusYFhOQMc/edit?gid=159884613" TargetMode="External"/><Relationship Id="rId107" Type="http://schemas.openxmlformats.org/officeDocument/2006/relationships/hyperlink" Target="https://docs.google.com/spreadsheets/d/1Zw0QdbkMih8JqavHAoUn01ExdrAooccHAO55S1I9EY4/edit?gid=1837929075" TargetMode="External"/><Relationship Id="rId106" Type="http://schemas.openxmlformats.org/officeDocument/2006/relationships/hyperlink" Target="https://docs.google.com/spreadsheets/d/1fvuXs4iixwReERJDvswjuprlt30miBvdVSgehBCPuZw/edit?usp=sharing" TargetMode="External"/><Relationship Id="rId105" Type="http://schemas.openxmlformats.org/officeDocument/2006/relationships/hyperlink" Target="https://docs.google.com/spreadsheets/d/1VyHHaCJ9b9whGG_OTDRccd_Cp_0eepeG61idkIJUVZk/edit?gid=1837929075" TargetMode="External"/><Relationship Id="rId104" Type="http://schemas.openxmlformats.org/officeDocument/2006/relationships/hyperlink" Target="https://docs.google.com/spreadsheets/d/179xzhtsVa7IHdwWIJs8WVVVZNcrSMJGW_7YGWXxHYxE/edit?gid=997181537" TargetMode="External"/><Relationship Id="rId225" Type="http://schemas.openxmlformats.org/officeDocument/2006/relationships/vmlDrawing" Target="../drawings/vmlDrawing2.vml"/><Relationship Id="rId109" Type="http://schemas.openxmlformats.org/officeDocument/2006/relationships/hyperlink" Target="https://docs.google.com/spreadsheets/d/1ToiQLBB6fHaIgzeo2Mu7_fR9OWRB-V24bIa_q2fRWAo/edit?usp=sharing" TargetMode="External"/><Relationship Id="rId108" Type="http://schemas.openxmlformats.org/officeDocument/2006/relationships/hyperlink" Target="https://docs.google.com/spreadsheets/d/1Vab1g4Pz0We1O215PwRbTfJW-7UgA2OLeP5-p4BIimE/edit?gid=0" TargetMode="External"/><Relationship Id="rId220" Type="http://schemas.openxmlformats.org/officeDocument/2006/relationships/hyperlink" Target="https://docs.google.com/spreadsheets/d/16fa6BRkKeDWqowlHPqlga42IqwSDXgbZGpis9_x5aAM/edit?gid=0" TargetMode="External"/><Relationship Id="rId103" Type="http://schemas.openxmlformats.org/officeDocument/2006/relationships/hyperlink" Target="https://docs.google.com/spreadsheets/d/1YLoT8sAIaD1yG3ANlPgsHJ-FvVRBv7Ko-qjuxPAI20s/edit?gid=0" TargetMode="External"/><Relationship Id="rId224" Type="http://schemas.openxmlformats.org/officeDocument/2006/relationships/drawing" Target="../drawings/drawing3.xml"/><Relationship Id="rId102" Type="http://schemas.openxmlformats.org/officeDocument/2006/relationships/hyperlink" Target="https://docs.google.com/spreadsheets/d/1QxQfP-eLDYDXEBDnFRBaL0SrnVN9FM3BTLuzEn_sRcE/edit?usp=sharing" TargetMode="External"/><Relationship Id="rId223" Type="http://schemas.openxmlformats.org/officeDocument/2006/relationships/hyperlink" Target="https://docs.google.com/spreadsheets/d/1RjiyW0iE-Znnxi4GhF1uEsJHWsBMMYBkUZJYTAXxuiY/edit?usp=sharing" TargetMode="External"/><Relationship Id="rId101" Type="http://schemas.openxmlformats.org/officeDocument/2006/relationships/hyperlink" Target="https://docs.google.com/spreadsheets/d/1jAZ-EGM3jwkFVq-wbcQH8zBFxCs9J2krct4JFmzIK7E/edit?gid=997181537" TargetMode="External"/><Relationship Id="rId222" Type="http://schemas.openxmlformats.org/officeDocument/2006/relationships/hyperlink" Target="https://docs.google.com/spreadsheets/d/1LHGplsonrZikdEra8HM9PCF0_tD_nM_Qjl0tvzyB3_E/edit?usp=drivesdk" TargetMode="External"/><Relationship Id="rId100" Type="http://schemas.openxmlformats.org/officeDocument/2006/relationships/hyperlink" Target="https://docs.google.com/spreadsheets/d/1LZ7Avc1_CxTURRF9kzQiz7C7Mp9zkT58TUIcjzWkWHc/edit?gid=0" TargetMode="External"/><Relationship Id="rId221" Type="http://schemas.openxmlformats.org/officeDocument/2006/relationships/hyperlink" Target="https://docs.google.com/spreadsheets/d/1DXzv-p5OsXA7X_bE2UzXwkrzeX1io74Xt_jG8SbeAvQ/edit?gid=1837929075" TargetMode="External"/><Relationship Id="rId217" Type="http://schemas.openxmlformats.org/officeDocument/2006/relationships/hyperlink" Target="https://docs.google.com/spreadsheets/d/1zCuLiyeLfgZKy7v8jedDeLWA9OlnC1qvcmSaIHXLyB4/edit?gid=1837929075" TargetMode="External"/><Relationship Id="rId216" Type="http://schemas.openxmlformats.org/officeDocument/2006/relationships/hyperlink" Target="https://docs.google.com/spreadsheets/d/1RIOh3BFCmGiOWAc1kL21pl3cBNiUZIhzvDZqekfv588/edit?gid=997181537" TargetMode="External"/><Relationship Id="rId215" Type="http://schemas.openxmlformats.org/officeDocument/2006/relationships/hyperlink" Target="https://docs.google.com/spreadsheets/d/1OuFytlIJ6tTRWqP8t8uOtUGT4Ltart__kKwBeW-6ePk/edit?gid=159884613" TargetMode="External"/><Relationship Id="rId214" Type="http://schemas.openxmlformats.org/officeDocument/2006/relationships/hyperlink" Target="https://docs.google.com/spreadsheets/d/1iDMfHHkcMlesLNBB1c44Fp0knUG1SdJe1sbqZk4H1B8/edit?usp=sharing" TargetMode="External"/><Relationship Id="rId219" Type="http://schemas.openxmlformats.org/officeDocument/2006/relationships/hyperlink" Target="https://docs.google.com/spreadsheets/d/18X7hMOzc_TFAh9rHewGQNgmpSZJcUqq7e5tnTLAe5Bw/edit?usp=sharing" TargetMode="External"/><Relationship Id="rId218" Type="http://schemas.openxmlformats.org/officeDocument/2006/relationships/hyperlink" Target="https://docs.google.com/spreadsheets/d/1UBzwTHzK_vM63P7AGWmu9VJYd5KJcOwl-wUP73pGYIE/edit?usp=sharing" TargetMode="External"/><Relationship Id="rId213" Type="http://schemas.openxmlformats.org/officeDocument/2006/relationships/hyperlink" Target="https://docs.google.com/spreadsheets/d/1E8fCb6bcjkt-p4ZdgbkY__TPy_BeGnO4fnEXs15je3U/edit?gid=1220109173" TargetMode="External"/><Relationship Id="rId212" Type="http://schemas.openxmlformats.org/officeDocument/2006/relationships/hyperlink" Target="https://docs.google.com/spreadsheets/d/1BOe7K7ktvFKa0dk0hV1g2K0UDadL7avFhTViRAhryII/edit?usp=sharing" TargetMode="External"/><Relationship Id="rId211" Type="http://schemas.openxmlformats.org/officeDocument/2006/relationships/hyperlink" Target="https://docs.google.com/spreadsheets/d/1ICBoFGkvtKK6dCS4Moy74hR4KhZ_8nmAXp4Q4Ab68_Y/edit?gid=0" TargetMode="External"/><Relationship Id="rId210" Type="http://schemas.openxmlformats.org/officeDocument/2006/relationships/hyperlink" Target="https://docs.google.com/spreadsheets/d/19H5cihPbHxKIrpmo7WVeTHCme_9VQWR-spAERYcRDKc/edit?usp=sharing" TargetMode="External"/><Relationship Id="rId129" Type="http://schemas.openxmlformats.org/officeDocument/2006/relationships/hyperlink" Target="https://docs.google.com/spreadsheets/d/1VzjfJ8HyzJlhgT4_-HlgCZxpbpX9ZX-cLtEAcep0aUw/edit?usp=sharing" TargetMode="External"/><Relationship Id="rId128" Type="http://schemas.openxmlformats.org/officeDocument/2006/relationships/hyperlink" Target="https://docs.google.com/spreadsheets/d/1XO0j6IGty0yy2WYDvvjgfiepJB1mWfsOJqTYXkNL6kA/edit?gid=997181537" TargetMode="External"/><Relationship Id="rId127" Type="http://schemas.openxmlformats.org/officeDocument/2006/relationships/hyperlink" Target="https://docs.google.com/spreadsheets/d/1b5Ym8f3VCH1Q4jrAwJ4_l6n1XRAJQ_jdlgpDkCQiAOY/edit?usp=sharing" TargetMode="External"/><Relationship Id="rId126" Type="http://schemas.openxmlformats.org/officeDocument/2006/relationships/hyperlink" Target="https://docs.google.com/spreadsheets/d/14RN0SUEUSeDCq9KdfkeA4Jp_kWK1z3ge7mntY_7FbQc/edit?gid=0" TargetMode="External"/><Relationship Id="rId121" Type="http://schemas.openxmlformats.org/officeDocument/2006/relationships/hyperlink" Target="https://docs.google.com/spreadsheets/d/1uZC77bxtRFuz4pPaKbPK55q-s1xVGnIFFlhyBrWpQB4/edit?usp=drivesdk" TargetMode="External"/><Relationship Id="rId120" Type="http://schemas.openxmlformats.org/officeDocument/2006/relationships/hyperlink" Target="https://docs.google.com/spreadsheets/d/1mKeVKnrxTdANjBhYpbgtOmGjUaaVDKTlnsONLhW83i0/edit?gid=0" TargetMode="External"/><Relationship Id="rId125" Type="http://schemas.openxmlformats.org/officeDocument/2006/relationships/hyperlink" Target="https://docs.google.com/spreadsheets/d/1Df2c9OMnC1UQEuyqYB-20je1hvnbENuogGRRNeO4UIA/edit?usp=sharing" TargetMode="External"/><Relationship Id="rId124" Type="http://schemas.openxmlformats.org/officeDocument/2006/relationships/hyperlink" Target="https://docs.google.com/spreadsheets/d/15Vaq700FZWYxy80Pgk2d7Iy8AxuKKusSLvlUmyG3ZeU/edit?gid=1837929075" TargetMode="External"/><Relationship Id="rId123" Type="http://schemas.openxmlformats.org/officeDocument/2006/relationships/hyperlink" Target="https://docs.google.com/spreadsheets/d/14PXIxZV1Xf7-Jg9Dufw-TkDBTdAbjF6EcXa1rwEPpn4/edit?usp=drivesdk" TargetMode="External"/><Relationship Id="rId122" Type="http://schemas.openxmlformats.org/officeDocument/2006/relationships/hyperlink" Target="https://docs.google.com/spreadsheets/d/1D2SEGigQJ7_5-3lyzJBuh_V97Eg7BDOIEVPwE5X_KfE/edit?gid=1837929075" TargetMode="External"/><Relationship Id="rId95" Type="http://schemas.openxmlformats.org/officeDocument/2006/relationships/hyperlink" Target="https://docs.google.com/spreadsheets/d/1TQGe0ZoYydXXIDmz_fOAywzZyHjAZmOy4aO0GEGyIxU/edit?gid=0" TargetMode="External"/><Relationship Id="rId94" Type="http://schemas.openxmlformats.org/officeDocument/2006/relationships/hyperlink" Target="https://docs.google.com/spreadsheets/d/1QZzXNR26sH3P0kqv8NhCqLFdSq1XFrBGZ33P2GCxgjo/edit?gid=0" TargetMode="External"/><Relationship Id="rId97" Type="http://schemas.openxmlformats.org/officeDocument/2006/relationships/hyperlink" Target="https://docs.google.com/spreadsheets/d/1JM-JNkOWnROgaaZ7bS5gI3QJDLw3K2RJIdYtxnyosVs/edit?gid=0" TargetMode="External"/><Relationship Id="rId96" Type="http://schemas.openxmlformats.org/officeDocument/2006/relationships/hyperlink" Target="https://docs.google.com/spreadsheets/d/1fAgrQGEiDqjKoEvt8B8xqRh2ZIfROD1Uhvf66FYZPRA/edit?gid=159884613" TargetMode="External"/><Relationship Id="rId99" Type="http://schemas.openxmlformats.org/officeDocument/2006/relationships/hyperlink" Target="https://docs.google.com/spreadsheets/d/1tx67Ew9e6n4Tj_HQfVODzAxgboBmarf_CIugHv-nalc/edit?gid=997181537" TargetMode="External"/><Relationship Id="rId98" Type="http://schemas.openxmlformats.org/officeDocument/2006/relationships/hyperlink" Target="https://docs.google.com/spreadsheets/d/1p4W-xFa-fnxdNQYpen5Vhwx267YlOLOLEX9Xsa6V1O8/edit?gid=1837929075" TargetMode="External"/><Relationship Id="rId91" Type="http://schemas.openxmlformats.org/officeDocument/2006/relationships/hyperlink" Target="https://docs.google.com/spreadsheets/d/1GSXTPgaqD-bu35tRa0_w4Md_rTa2iIj-xPe6KzUJssY/edit?gid=0" TargetMode="External"/><Relationship Id="rId90" Type="http://schemas.openxmlformats.org/officeDocument/2006/relationships/hyperlink" Target="https://docs.google.com/spreadsheets/d/1m3AUH94N70XnofDffrTVEC7LthpquHzzFHJXFzAfmYs/edit?usp=sharing" TargetMode="External"/><Relationship Id="rId93" Type="http://schemas.openxmlformats.org/officeDocument/2006/relationships/hyperlink" Target="https://docs.google.com/spreadsheets/d/1W8oaDYXwLN-38e1MflbXBBW1p_sPMCT8KgO3YQaV8xo/edit?gid=997181537" TargetMode="External"/><Relationship Id="rId92" Type="http://schemas.openxmlformats.org/officeDocument/2006/relationships/hyperlink" Target="https://docs.google.com/spreadsheets/d/14i-ZX5ZwY8wbZMAnQr98xLnOXU1Z5YmiNHxh30Vt5rM/edit?gid=997181537" TargetMode="External"/><Relationship Id="rId118" Type="http://schemas.openxmlformats.org/officeDocument/2006/relationships/hyperlink" Target="https://www.notion.so/_-C-260f3b0fba8580db9dfbc44eee615733" TargetMode="External"/><Relationship Id="rId117" Type="http://schemas.openxmlformats.org/officeDocument/2006/relationships/hyperlink" Target="https://docs.google.com/spreadsheets/d/1h5KCG_9yG255df2l6wanfsVRxLj89PCnDeNpFxQuzwk/edit?usp=sharing" TargetMode="External"/><Relationship Id="rId116" Type="http://schemas.openxmlformats.org/officeDocument/2006/relationships/hyperlink" Target="https://docs.google.com/spreadsheets/d/1xTnMmyIBGcTGRbd0xRbizr5jUkLnhBXsSogc2NaC6SM/edit?usp=sharing" TargetMode="External"/><Relationship Id="rId115" Type="http://schemas.openxmlformats.org/officeDocument/2006/relationships/hyperlink" Target="https://docs.google.com/spreadsheets/d/1NI5wMPi-k82rgQI5P2fnlyZw2fsSWP8uxwoFW404hDo/edit?usp=sharing" TargetMode="External"/><Relationship Id="rId119" Type="http://schemas.openxmlformats.org/officeDocument/2006/relationships/hyperlink" Target="https://docs.google.com/spreadsheets/d/1B6f1hynTs9oOEanbP1nIDiWd8vRc2VPswgRjvCyHHSc/edit?usp=drivesdk" TargetMode="External"/><Relationship Id="rId110" Type="http://schemas.openxmlformats.org/officeDocument/2006/relationships/hyperlink" Target="https://docs.google.com/spreadsheets/d/15yA6eF7AI2TBph04PgGqV2HmWbIONkmXEHYuFvIhArc/edit?usp=sharing" TargetMode="External"/><Relationship Id="rId114" Type="http://schemas.openxmlformats.org/officeDocument/2006/relationships/hyperlink" Target="https://docs.google.com/spreadsheets/d/1X5Ix6ESn3QVVrd7VannCgPD7Z7oNKNPcL9gkl3Ha8YE/edit?usp=sharing" TargetMode="External"/><Relationship Id="rId113" Type="http://schemas.openxmlformats.org/officeDocument/2006/relationships/hyperlink" Target="https://docs.google.com/spreadsheets/d/1lqXxiDUiLNtQKimBUZtZ7gWlAGAwidpUW1qi1L6SU-0/edit?usp=sharing" TargetMode="External"/><Relationship Id="rId112" Type="http://schemas.openxmlformats.org/officeDocument/2006/relationships/hyperlink" Target="https://docs.google.com/spreadsheets/d/1_wsSVm8lqzEk7hZeNQdXlv1rz0ghoEMQ5jX7eN27e9Y/edit?usp=drivesdk" TargetMode="External"/><Relationship Id="rId111" Type="http://schemas.openxmlformats.org/officeDocument/2006/relationships/hyperlink" Target="https://docs.google.com/spreadsheets/d/1knqd-j_dYqPIqoK-jX85q4sOoOigPoXlQD9rWdQ9OYs/edit?usp=sharing" TargetMode="External"/><Relationship Id="rId206" Type="http://schemas.openxmlformats.org/officeDocument/2006/relationships/hyperlink" Target="https://docs.google.com/spreadsheets/d/1dxUx8TXQfNVnyhsSMc938ovwSDGrOopNnA7AQIUumCo/edit?usp=sharing" TargetMode="External"/><Relationship Id="rId205" Type="http://schemas.openxmlformats.org/officeDocument/2006/relationships/hyperlink" Target="https://docs.google.com/spreadsheets/d/1e_jZe7nlXH-31W_tH4g45s3DD59FGrsL8aXOWHKtxuM/edit?usp=drivesdk" TargetMode="External"/><Relationship Id="rId204" Type="http://schemas.openxmlformats.org/officeDocument/2006/relationships/hyperlink" Target="https://docs.google.com/spreadsheets/d/1hcJIF41L0of88TQwbg24o7R8900bGjPURWOix7ve3ro/edit?gid=1837929075" TargetMode="External"/><Relationship Id="rId203" Type="http://schemas.openxmlformats.org/officeDocument/2006/relationships/hyperlink" Target="https://docs.google.com/spreadsheets/d/1-Ukm0XVEi6tIx4p4x9qNz3nww8B0nLiruV2_JZvEwTk/edit?gid=159884613" TargetMode="External"/><Relationship Id="rId209" Type="http://schemas.openxmlformats.org/officeDocument/2006/relationships/hyperlink" Target="https://docs.google.com/spreadsheets/d/19bITXb3jourO3CkP9poYt3au8hCM0WUNvyYgh-Z9tZo/edit?usp=sharing" TargetMode="External"/><Relationship Id="rId208" Type="http://schemas.openxmlformats.org/officeDocument/2006/relationships/hyperlink" Target="https://docs.google.com/spreadsheets/d/1Uxmyptqo-bGgtDd2TsjFE6zDZuDOeVkzljDHIssPx9w/edit" TargetMode="External"/><Relationship Id="rId207" Type="http://schemas.openxmlformats.org/officeDocument/2006/relationships/hyperlink" Target="https://docs.google.com/spreadsheets/d/17e8n2lufhGWp3Vqhm4xEBvdQbpTE6YypXniuO49qbmU/edit?gid=0" TargetMode="External"/><Relationship Id="rId202" Type="http://schemas.openxmlformats.org/officeDocument/2006/relationships/hyperlink" Target="https://docs.google.com/spreadsheets/d/1lKsRz8KDuVTTNgSWML3FTqTCoJQHzcb_-G_mN8SZ6yc/edit?gid=159884613" TargetMode="External"/><Relationship Id="rId201" Type="http://schemas.openxmlformats.org/officeDocument/2006/relationships/hyperlink" Target="https://docs.google.com/spreadsheets/d/1aPH_0TtrzWwnvYqLdx4EjmeE84BezIvu3r46sGWmEmY/edit?gid=1837929075" TargetMode="External"/><Relationship Id="rId200" Type="http://schemas.openxmlformats.org/officeDocument/2006/relationships/hyperlink" Target="https://docs.google.com/spreadsheets/d/1Uxmyptqo-bGgtDd2TsjFE6zDZuDOeVkzljDHIssPx9w/edit?gid=997181537" TargetMode="External"/></Relationships>
</file>

<file path=xl/worksheets/_rels/sheet4.xml.rels><?xml version="1.0" encoding="UTF-8" standalone="yes"?><Relationships xmlns="http://schemas.openxmlformats.org/package/2006/relationships"><Relationship Id="rId10" Type="http://schemas.openxmlformats.org/officeDocument/2006/relationships/vmlDrawing" Target="../drawings/vmlDrawing3.v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instagram.com/chibimaru_diet_100?igsh=ZHc1cTlwcGxid24w&amp;utm_source=qr" TargetMode="External"/><Relationship Id="rId9" Type="http://schemas.openxmlformats.org/officeDocument/2006/relationships/drawing" Target="../drawings/drawing4.xml"/><Relationship Id="rId5" Type="http://schemas.openxmlformats.org/officeDocument/2006/relationships/hyperlink" Target="https://www.instagram.com/ayano_fujii2222?igsh=MWdvZTY2czZlcGttYg%3D%3D&amp;utm_source=qr" TargetMode="External"/><Relationship Id="rId6" Type="http://schemas.openxmlformats.org/officeDocument/2006/relationships/hyperlink" Target="https://www.instagram.com/rur_family_odekake?igsh=MWZpMWxkOWxvcnJ3Yw==" TargetMode="External"/><Relationship Id="rId7" Type="http://schemas.openxmlformats.org/officeDocument/2006/relationships/hyperlink" Target="https://www.instagram.com/hope_gohan_?igsh=eWxod2UzcWxzYzl1&amp;utm_source=qr" TargetMode="External"/><Relationship Id="rId8" Type="http://schemas.openxmlformats.org/officeDocument/2006/relationships/hyperlink" Target="https://www.instagram.com/daddypon_eiru?igsh=MWI5MGY2cjRyZGtrdg%3D%3D&amp;utm_source=q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1" Type="http://schemas.openxmlformats.org/officeDocument/2006/relationships/hyperlink" Target="https://timerex.net/s/mawareh1gar1_a1a5/484fe277/" TargetMode="External"/><Relationship Id="rId30" Type="http://schemas.openxmlformats.org/officeDocument/2006/relationships/hyperlink" Target="https://timerex.net/s/shoken.business_2a73/300000f2" TargetMode="External"/><Relationship Id="rId33" Type="http://schemas.openxmlformats.org/officeDocument/2006/relationships/hyperlink" Target="mailto:iris.natural39@gmail.com" TargetMode="External"/><Relationship Id="rId32" Type="http://schemas.openxmlformats.org/officeDocument/2006/relationships/hyperlink" Target="https://timerex.net/s/ako.kobayashi0220_7452/3f279172" TargetMode="External"/><Relationship Id="rId35" Type="http://schemas.openxmlformats.org/officeDocument/2006/relationships/drawing" Target="../drawings/drawing6.xml"/><Relationship Id="rId34" Type="http://schemas.openxmlformats.org/officeDocument/2006/relationships/hyperlink" Target="https://timerex.net/s/hiro.ponpu.en_188a/12bb9342" TargetMode="External"/><Relationship Id="rId36" Type="http://schemas.openxmlformats.org/officeDocument/2006/relationships/vmlDrawing" Target="../drawings/vmlDrawing4.vml"/><Relationship Id="rId20" Type="http://schemas.openxmlformats.org/officeDocument/2006/relationships/hyperlink" Target="https://timerex.net/s/fumi_seiro_/798adb44" TargetMode="External"/><Relationship Id="rId22" Type="http://schemas.openxmlformats.org/officeDocument/2006/relationships/hyperlink" Target="https://timerex.net/s/job.ri.4849_20aa/71a598d5" TargetMode="External"/><Relationship Id="rId21" Type="http://schemas.openxmlformats.org/officeDocument/2006/relationships/hyperlink" Target="https://timerex.net/s/b2aa83ef" TargetMode="External"/><Relationship Id="rId24" Type="http://schemas.openxmlformats.org/officeDocument/2006/relationships/hyperlink" Target="https://timerex.net/s/erikakutsuzawa_6b51/8e73661e" TargetMode="External"/><Relationship Id="rId23" Type="http://schemas.openxmlformats.org/officeDocument/2006/relationships/hyperlink" Target="https://timerex.net/s/racobykura_1885/21698a8d" TargetMode="External"/><Relationship Id="rId26" Type="http://schemas.openxmlformats.org/officeDocument/2006/relationships/hyperlink" Target="https://timerex.net/s/tsukinorina1_5c34/56937c32" TargetMode="External"/><Relationship Id="rId25" Type="http://schemas.openxmlformats.org/officeDocument/2006/relationships/hyperlink" Target="https://timerex.net/s/1204aichin_aacd/2559124e" TargetMode="External"/><Relationship Id="rId28" Type="http://schemas.openxmlformats.org/officeDocument/2006/relationships/hyperlink" Target="https://timerex.net/s/taki.diet0430_c5b4/d468b775/" TargetMode="External"/><Relationship Id="rId27" Type="http://schemas.openxmlformats.org/officeDocument/2006/relationships/hyperlink" Target="https://timerex.net/s/info.shp23_9796/7a2eceb6" TargetMode="External"/><Relationship Id="rId29" Type="http://schemas.openxmlformats.org/officeDocument/2006/relationships/hyperlink" Target="https://timerex.net/s/eriz.eriz23_9abb/034b793d" TargetMode="External"/><Relationship Id="rId11" Type="http://schemas.openxmlformats.org/officeDocument/2006/relationships/hyperlink" Target="https://timerex.net/s/aym822k_0f1e/07837198" TargetMode="External"/><Relationship Id="rId10" Type="http://schemas.openxmlformats.org/officeDocument/2006/relationships/hyperlink" Target="mailto:fmsg.5s.tg@gmail.com" TargetMode="External"/><Relationship Id="rId13" Type="http://schemas.openxmlformats.org/officeDocument/2006/relationships/hyperlink" Target="mailto:mr.1024raanr@gmail.com" TargetMode="External"/><Relationship Id="rId12" Type="http://schemas.openxmlformats.org/officeDocument/2006/relationships/hyperlink" Target="https://timerex.net/s/yuta.fujisaka_3e07/90e25d8d" TargetMode="External"/><Relationship Id="rId15" Type="http://schemas.openxmlformats.org/officeDocument/2006/relationships/hyperlink" Target="mailto:jokajoka.love@gmail.com" TargetMode="External"/><Relationship Id="rId14" Type="http://schemas.openxmlformats.org/officeDocument/2006/relationships/hyperlink" Target="https://timerex.net/s/yun.oyakono_cbb4/3f13fc14" TargetMode="External"/><Relationship Id="rId17" Type="http://schemas.openxmlformats.org/officeDocument/2006/relationships/hyperlink" Target="https://timerex.net/s/yanagihara_7cd4_e3f6/d605cde3" TargetMode="External"/><Relationship Id="rId16" Type="http://schemas.openxmlformats.org/officeDocument/2006/relationships/hyperlink" Target="https://timerex.net/i/orima.ikuo1903_bd78/88b93df0" TargetMode="External"/><Relationship Id="rId19" Type="http://schemas.openxmlformats.org/officeDocument/2006/relationships/hyperlink" Target="https://timerex.net/s/toridori20240402_7a82/5f02f8fc" TargetMode="External"/><Relationship Id="rId18" Type="http://schemas.openxmlformats.org/officeDocument/2006/relationships/hyperlink" Target="https://timerex.net/s/mawareh1gar1_a1a5/484fe277/"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timerex.net/s/gappop13_be59/b6031c15/" TargetMode="External"/><Relationship Id="rId9" Type="http://schemas.openxmlformats.org/officeDocument/2006/relationships/hyperlink" Target="https://timerex.net/s/kurumiii093_ddfb/3ff8de7b" TargetMode="External"/><Relationship Id="rId5" Type="http://schemas.openxmlformats.org/officeDocument/2006/relationships/hyperlink" Target="https://timerex.net/s/ig.15.32.js_001e/232357f1" TargetMode="External"/><Relationship Id="rId6" Type="http://schemas.openxmlformats.org/officeDocument/2006/relationships/hyperlink" Target="https://timerex.net/s/eriz.eriz23_9abb/034b793d" TargetMode="External"/><Relationship Id="rId7" Type="http://schemas.openxmlformats.org/officeDocument/2006/relationships/hyperlink" Target="https://timerex.net/s/1010rombone1650_6547/a566d7da" TargetMode="External"/><Relationship Id="rId8" Type="http://schemas.openxmlformats.org/officeDocument/2006/relationships/hyperlink" Target="https://timerex.net/s/xiangtaichuanyuan7_5f15/3c83cf5a"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FOlzcxfNqueQQCJw_EG8x9LZrNjY8nFCF3sUXbyxr1o/edit?usp=sharing" TargetMode="External"/><Relationship Id="rId42" Type="http://schemas.openxmlformats.org/officeDocument/2006/relationships/drawing" Target="../drawings/drawing7.xml"/><Relationship Id="rId41" Type="http://schemas.openxmlformats.org/officeDocument/2006/relationships/hyperlink" Target="https://docs.google.com/spreadsheets/d/1fNM_NuPIJrgw6u0dEDIBID6TW1W-RjFMR0Mgjeeh5rE/edit?gid=0" TargetMode="External"/><Relationship Id="rId31" Type="http://schemas.openxmlformats.org/officeDocument/2006/relationships/hyperlink" Target="https://docs.google.com/spreadsheets/d/1JomP0Ahthtfmr58Q4ewI2etZ96kQojXuHswEqwnW_So/edit?gid=159884613" TargetMode="External"/><Relationship Id="rId30" Type="http://schemas.openxmlformats.org/officeDocument/2006/relationships/hyperlink" Target="https://docs.google.com/spreadsheets/d/1-nBXgVm4fFVn9mFP8x3DkA6Hdr4bwHGdacqxyi-qSQQ/edit?gid=0" TargetMode="External"/><Relationship Id="rId33" Type="http://schemas.openxmlformats.org/officeDocument/2006/relationships/hyperlink" Target="https://docs.google.com/spreadsheets/d/1d8grjIeo0hHS1eJXfducbttTR4LHhyhvHQb35ZZ8VyA/edit?usp=sharing" TargetMode="External"/><Relationship Id="rId32" Type="http://schemas.openxmlformats.org/officeDocument/2006/relationships/hyperlink" Target="https://docs.google.com/spreadsheets/d/1Q2J4Ls5bq0nfST9gjeZC9HsgNDjQIgqeGZVWpdIA3s0/edit?gid=0" TargetMode="External"/><Relationship Id="rId35" Type="http://schemas.openxmlformats.org/officeDocument/2006/relationships/hyperlink" Target="https://docs.google.com/spreadsheets/d/1ZFIKfjjCS0lYeQg1VvF9L5T89pGQVX0-Ogw4b5gKuPM/edit?usp=sharing" TargetMode="External"/><Relationship Id="rId34" Type="http://schemas.openxmlformats.org/officeDocument/2006/relationships/hyperlink" Target="https://docs.google.com/spreadsheets/d/14C4EEtFXcUlQ9weztnfV3d21_BUlEy8LNPo2MEHJx_Q/edit" TargetMode="External"/><Relationship Id="rId37" Type="http://schemas.openxmlformats.org/officeDocument/2006/relationships/hyperlink" Target="https://docs.google.com/spreadsheets/d/1nx1gDIkVqGDoNx2Cl-w9rIUFbUHUz51gZrzOiXhWNL4/edit?gid=159884613" TargetMode="External"/><Relationship Id="rId36" Type="http://schemas.openxmlformats.org/officeDocument/2006/relationships/hyperlink" Target="https://docs.google.com/spreadsheets/d/1BzLaVlXkAfZj65CEe6dflGe2tauh195QIODDIaP56MA/edit?usp=sharing" TargetMode="External"/><Relationship Id="rId39" Type="http://schemas.openxmlformats.org/officeDocument/2006/relationships/hyperlink" Target="https://docs.google.com/spreadsheets/d/17EkWnSWJwrJ4r5T-Mmxe-CetQl9oAnCGJ4llyFAgKtU/edit?gid=0" TargetMode="External"/><Relationship Id="rId38" Type="http://schemas.openxmlformats.org/officeDocument/2006/relationships/hyperlink" Target="https://docs.google.com/spreadsheets/d/1_pg5KqZzYBQSwQuapTI79iH-errU6r-0qWoVbFwvd0s/edit?usp=sharing" TargetMode="External"/><Relationship Id="rId20" Type="http://schemas.openxmlformats.org/officeDocument/2006/relationships/hyperlink" Target="https://docs.google.com/spreadsheets/d/1oPdMLm9oE65oGHmVxK7L4w1sdib91ZgxqgTmt5bHRSA/edit?usp=sharing" TargetMode="External"/><Relationship Id="rId22" Type="http://schemas.openxmlformats.org/officeDocument/2006/relationships/hyperlink" Target="https://docs.google.com/spreadsheets/d/1mLPCfMplb1pxA08rBjE6hym2dksQlMm05CYjXSIF0Gk/edit" TargetMode="External"/><Relationship Id="rId21" Type="http://schemas.openxmlformats.org/officeDocument/2006/relationships/hyperlink" Target="https://docs.google.com/spreadsheets/d/1_sorqfBgBOIUJSQc8BV-I7n8u25Q-wJ_-7InjjC2Y9U/edit" TargetMode="External"/><Relationship Id="rId24" Type="http://schemas.openxmlformats.org/officeDocument/2006/relationships/hyperlink" Target="https://www.notion.so/C-a2ae628e447b4043b3f089032fe04609" TargetMode="External"/><Relationship Id="rId23" Type="http://schemas.openxmlformats.org/officeDocument/2006/relationships/hyperlink" Target="https://docs.google.com/spreadsheets/d/1TLF48muTLxNSP-22O7ME6vthSYqfxDlYBYCiGGznaJc/edit?usp=sharing" TargetMode="External"/><Relationship Id="rId26" Type="http://schemas.openxmlformats.org/officeDocument/2006/relationships/hyperlink" Target="https://docs.google.com/spreadsheets/d/1rTTDfcCjHe0OlDMufgES-EFYIo1a0jLvlOSgnQXMQU8/edit?usp=sharing" TargetMode="External"/><Relationship Id="rId25" Type="http://schemas.openxmlformats.org/officeDocument/2006/relationships/hyperlink" Target="https://docs.google.com/spreadsheets/d/1wpdiKAZA3G7mneaUJYaYagJAxhvATWlpDsGSeQYEjEU/edit?usp=sharing" TargetMode="External"/><Relationship Id="rId28" Type="http://schemas.openxmlformats.org/officeDocument/2006/relationships/hyperlink" Target="https://docs.google.com/spreadsheets/d/1KUzmr3xtmoxZoaUGLNkXeiOhWtZH2XMc0mIrtsN5NfY/edit?gid=0" TargetMode="External"/><Relationship Id="rId27" Type="http://schemas.openxmlformats.org/officeDocument/2006/relationships/hyperlink" Target="https://www.notion.so/C-7650785c3c95436c85cf8b4f290862f8" TargetMode="External"/><Relationship Id="rId29" Type="http://schemas.openxmlformats.org/officeDocument/2006/relationships/hyperlink" Target="https://docs.google.com/spreadsheets/d/1cLZxLobnns6l5qsCzis2K-0ExuzYfyM-lwwwAIHLs4I/edit?usp=sharing" TargetMode="External"/><Relationship Id="rId11" Type="http://schemas.openxmlformats.org/officeDocument/2006/relationships/hyperlink" Target="https://docs.google.com/spreadsheets/d/1CJI2fnbP3Vn3MKDn_UAnEjJBoPYa8N4JiLFiYx3GYSs/edit?usp=sharing" TargetMode="External"/><Relationship Id="rId10" Type="http://schemas.openxmlformats.org/officeDocument/2006/relationships/hyperlink" Target="https://docs.google.com/spreadsheets/d/1HGYcq04YAsY7AfEQsu6pG2qTM6XEKBkaugZcBIDQ6MI/edit" TargetMode="External"/><Relationship Id="rId13" Type="http://schemas.openxmlformats.org/officeDocument/2006/relationships/hyperlink" Target="https://docs.google.com/spreadsheets/d/1iiVwBPeuCtVinoSA2fND9peuWwfCzWoX3eywaLQp80s/edit?usp=sharing" TargetMode="External"/><Relationship Id="rId12" Type="http://schemas.openxmlformats.org/officeDocument/2006/relationships/hyperlink" Target="https://docs.google.com/spreadsheets/d/1R0rLpzIT3lOxy9m047XlKioLu3_bwzVy7h6N7-L9qhg/edit?usp=sharing" TargetMode="External"/><Relationship Id="rId15" Type="http://schemas.openxmlformats.org/officeDocument/2006/relationships/hyperlink" Target="https://docs.google.com/spreadsheets/d/1zfFRF0yMhvb2WXHz1HWEfZslrgg0zfEeBfQRp2QCk5g/edit" TargetMode="External"/><Relationship Id="rId14" Type="http://schemas.openxmlformats.org/officeDocument/2006/relationships/hyperlink" Target="https://docs.google.com/spreadsheets/d/1HmZ5bY36oJDddcl9k45VoZMs7Ee2FgjZedYnnPCEWyg/edit?usp=sharing" TargetMode="External"/><Relationship Id="rId17" Type="http://schemas.openxmlformats.org/officeDocument/2006/relationships/hyperlink" Target="https://www.notion.so/B-53dabe8f44d94a4cb15a265041355304" TargetMode="External"/><Relationship Id="rId16" Type="http://schemas.openxmlformats.org/officeDocument/2006/relationships/hyperlink" Target="https://docs.google.com/spreadsheets/d/1eYeCKwGOsr3UdyrLNCD3X4OjKsTIJY_ai0fbcC5upAs/edit?usp=sharing" TargetMode="External"/><Relationship Id="rId19" Type="http://schemas.openxmlformats.org/officeDocument/2006/relationships/hyperlink" Target="https://docs.google.com/spreadsheets/d/1bhXLwtbSFGIcRfHxwo0Qvk8ANQ4IokBz4lOA6wSgekw/edit?usp=sharing" TargetMode="External"/><Relationship Id="rId18" Type="http://schemas.openxmlformats.org/officeDocument/2006/relationships/hyperlink" Target="https://docs.google.com/spreadsheets/d/1oAcUbWM2XSPvI6bork7hJtjKiSN-HyfD8pIsKbCOyn4/edit" TargetMode="External"/><Relationship Id="rId1" Type="http://schemas.openxmlformats.org/officeDocument/2006/relationships/hyperlink" Target="https://docs.google.com/spreadsheets/d/1RQ1i_eyk31MMP-wjt5wEUlXzJWPRVCjqK3ZmtmiYJiY/edit?usp=sharing" TargetMode="External"/><Relationship Id="rId2" Type="http://schemas.openxmlformats.org/officeDocument/2006/relationships/hyperlink" Target="https://docs.google.com/spreadsheets/d/13WYWfgJBL9cRnrDfXGMTMyu-O1Oo2N6x-99iOo9amV0/edit" TargetMode="External"/><Relationship Id="rId3" Type="http://schemas.openxmlformats.org/officeDocument/2006/relationships/hyperlink" Target="https://docs.google.com/spreadsheets/d/1P7lV1jvZjxbK1uZ7NM7uhW3LAsP0PYvQKrq7aPBsOk4/edit?usp=sharing" TargetMode="External"/><Relationship Id="rId4" Type="http://schemas.openxmlformats.org/officeDocument/2006/relationships/hyperlink" Target="https://docs.google.com/spreadsheets/d/1dDsldPC_LoIFAFPjNSBbpMJoKhvVhpWWe__BpOst8ig/edit" TargetMode="External"/><Relationship Id="rId9" Type="http://schemas.openxmlformats.org/officeDocument/2006/relationships/hyperlink" Target="https://docs.google.com/spreadsheets/d/1VcZW6sZO5CzEjG-LGvBO6r1yQjJicqYLWUDbBD9Pw2E/edit" TargetMode="External"/><Relationship Id="rId5" Type="http://schemas.openxmlformats.org/officeDocument/2006/relationships/hyperlink" Target="https://docs.google.com/spreadsheets/d/1X7JchMseBUzw193xGowDY6nW-LZoc2mpr1MVtfjfoWU/edit?usp=sharing" TargetMode="External"/><Relationship Id="rId6" Type="http://schemas.openxmlformats.org/officeDocument/2006/relationships/hyperlink" Target="https://docs.google.com/spreadsheets/d/1VF6-P-SWrjPNTkdevk6pBPF7_eKqo9Y4HqFzaHa75IY/edit?usp=sharing" TargetMode="External"/><Relationship Id="rId7" Type="http://schemas.openxmlformats.org/officeDocument/2006/relationships/hyperlink" Target="https://docs.google.com/spreadsheets/d/1FDgWv1TaU7NONEzy8isYhtlzxGj8bpfooK0xi56QQQI/edit?usp=sharing" TargetMode="External"/><Relationship Id="rId8" Type="http://schemas.openxmlformats.org/officeDocument/2006/relationships/hyperlink" Target="https://docs.google.com/spreadsheets/d/16gm19l8AK-WT0DiGdwsvCSYJyap52t5KdnlJ7ASvaSQ/edit?usp=sharing"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notion.so/d301c23b9c184206a85c5b20793208aa" TargetMode="External"/><Relationship Id="rId42" Type="http://schemas.openxmlformats.org/officeDocument/2006/relationships/hyperlink" Target="https://docs.google.com/spreadsheets/d/1nx1gDIkVqGDoNx2Cl-w9rIUFbUHUz51gZrzOiXhWNL4/edit?usp=sharing" TargetMode="External"/><Relationship Id="rId41" Type="http://schemas.openxmlformats.org/officeDocument/2006/relationships/hyperlink" Target="https://docs.google.com/spreadsheets/d/1SQ5HuJae9eTM_r1ZGWkiRdH9vJv4qajZrmRnmvtHgu8/edit?gid=1519876919" TargetMode="External"/><Relationship Id="rId44" Type="http://schemas.openxmlformats.org/officeDocument/2006/relationships/hyperlink" Target="https://docs.google.com/spreadsheets/d/17EkWnSWJwrJ4r5T-Mmxe-CetQl9oAnCGJ4llyFAgKtU/edit?usp=sharing" TargetMode="External"/><Relationship Id="rId43" Type="http://schemas.openxmlformats.org/officeDocument/2006/relationships/hyperlink" Target="https://docs.google.com/spreadsheets/d/1_pg5KqZzYBQSwQuapTI79iH-errU6r-0qWoVbFwvd0s/edit?usp=sharing" TargetMode="External"/><Relationship Id="rId46" Type="http://schemas.openxmlformats.org/officeDocument/2006/relationships/hyperlink" Target="https://docs.google.com/spreadsheets/d/1w7DziHt8oLtqrqqryhDskFi9g0hakM37GHtj28eY0Es/edit?gid=997181537" TargetMode="External"/><Relationship Id="rId45" Type="http://schemas.openxmlformats.org/officeDocument/2006/relationships/hyperlink" Target="https://docs.google.com/spreadsheets/d/1FOlzcxfNqueQQCJw_EG8x9LZrNjY8nFCF3sUXbyxr1o/edit?usp=sharing" TargetMode="External"/><Relationship Id="rId48" Type="http://schemas.openxmlformats.org/officeDocument/2006/relationships/hyperlink" Target="https://docs.google.com/spreadsheets/d/151mQZY8cgk5_7Q59N_ET3Hj7l7ZcJMP6G8_fl6uqI8U/edit?gid=0" TargetMode="External"/><Relationship Id="rId47" Type="http://schemas.openxmlformats.org/officeDocument/2006/relationships/hyperlink" Target="https://docs.google.com/spreadsheets/d/1DnJk4CGiYGl9ZHmZV7usbbf2SBA_JBfVUD9YXJU9ufE/edit?usp=sharing" TargetMode="External"/><Relationship Id="rId49" Type="http://schemas.openxmlformats.org/officeDocument/2006/relationships/hyperlink" Target="https://docs.google.com/spreadsheets/d/1lv4vqmJ8QeM-m4aVV46mDtCgFlU5jIcJjsV73F4vj-w/edit?usp=sharing%E3%80%81https://docs.google.com/spreadsheets/d/1GOn6TW2r2-3bGJ3Lr9Ewv99Pz2jOc3UKYgjySC5msVg/edit?usp=sharing" TargetMode="External"/><Relationship Id="rId31" Type="http://schemas.openxmlformats.org/officeDocument/2006/relationships/hyperlink" Target="https://www.notion.so/_-h-35951262685743398d81dfd46366359d?pvs=4" TargetMode="External"/><Relationship Id="rId30" Type="http://schemas.openxmlformats.org/officeDocument/2006/relationships/hyperlink" Target="https://docs.google.com/spreadsheets/d/1ebN8k5ldf44k8jTRewRqsxTldkdZkrenDrjVfnkIifk/edit?gid=997181537" TargetMode="External"/><Relationship Id="rId33" Type="http://schemas.openxmlformats.org/officeDocument/2006/relationships/hyperlink" Target="https://docs.google.com/spreadsheets/d/1d8grjIeo0hHS1eJXfducbttTR4LHhyhvHQb35ZZ8VyA/edit?usp=sharing" TargetMode="External"/><Relationship Id="rId32" Type="http://schemas.openxmlformats.org/officeDocument/2006/relationships/hyperlink" Target="https://docs.google.com/spreadsheets/d/1QXQuaq3pmYIvHh9F4CNNTetKESed_OfbCrWXPmDI_JA/edit?gid=997181537" TargetMode="External"/><Relationship Id="rId35" Type="http://schemas.openxmlformats.org/officeDocument/2006/relationships/hyperlink" Target="https://docs.google.com/spreadsheets/d/1ZFIKfjjCS0lYeQg1VvF9L5T89pGQVX0-Ogw4b5gKuPM/edit?usp=sharing" TargetMode="External"/><Relationship Id="rId34" Type="http://schemas.openxmlformats.org/officeDocument/2006/relationships/hyperlink" Target="https://www.notion.so/10b62de8b68741299406e4152569f7b7" TargetMode="External"/><Relationship Id="rId37" Type="http://schemas.openxmlformats.org/officeDocument/2006/relationships/hyperlink" Target="https://docs.google.com/spreadsheets/d/11zQ7LGBBG1J1QvPRFt2jkhhxOIBkWHInjVqqzUuba7Y/edit?usp=sharing" TargetMode="External"/><Relationship Id="rId36" Type="http://schemas.openxmlformats.org/officeDocument/2006/relationships/hyperlink" Target="https://docs.google.com/spreadsheets/d/1Q2J4Ls5bq0nfST9gjeZC9HsgNDjQIgqeGZVWpdIA3s0/edit?gid=0" TargetMode="External"/><Relationship Id="rId39" Type="http://schemas.openxmlformats.org/officeDocument/2006/relationships/hyperlink" Target="https://docs.google.com/spreadsheets/d/1BzLaVlXkAfZj65CEe6dflGe2tauh195QIODDIaP56MA/edit?usp=sharing" TargetMode="External"/><Relationship Id="rId38" Type="http://schemas.openxmlformats.org/officeDocument/2006/relationships/hyperlink" Target="https://docs.google.com/spreadsheets/d/17aQgAeC-4lrjNGk2OjjNRj_JJ_FG7RENQ9C9x2KPkzI/edit?usp=sharing" TargetMode="External"/><Relationship Id="rId20" Type="http://schemas.openxmlformats.org/officeDocument/2006/relationships/hyperlink" Target="https://docs.google.com/spreadsheets/d/1_sorqfBgBOIUJSQc8BV-I7n8u25Q-wJ_-7InjjC2Y9U/edit" TargetMode="External"/><Relationship Id="rId22" Type="http://schemas.openxmlformats.org/officeDocument/2006/relationships/hyperlink" Target="https://docs.google.com/spreadsheets/d/1TLF48muTLxNSP-22O7ME6vthSYqfxDlYBYCiGGznaJc/edit?usp=sharing" TargetMode="External"/><Relationship Id="rId21" Type="http://schemas.openxmlformats.org/officeDocument/2006/relationships/hyperlink" Target="https://docs.google.com/spreadsheets/d/1mLPCfMplb1pxA08rBjE6hym2dksQlMm05CYjXSIF0Gk/edit" TargetMode="External"/><Relationship Id="rId24" Type="http://schemas.openxmlformats.org/officeDocument/2006/relationships/hyperlink" Target="https://docs.google.com/spreadsheets/d/1wpdiKAZA3G7mneaUJYaYagJAxhvATWlpDsGSeQYEjEU/edit?usp=sharing" TargetMode="External"/><Relationship Id="rId23" Type="http://schemas.openxmlformats.org/officeDocument/2006/relationships/hyperlink" Target="https://docs.google.com/spreadsheets/d/17QYwOXEXZK-iQo82a_DJd27fJUJK4_h-B37kvGzB_g0/edit?gid=0" TargetMode="External"/><Relationship Id="rId26" Type="http://schemas.openxmlformats.org/officeDocument/2006/relationships/hyperlink" Target="https://docs.google.com/spreadsheets/d/1OatbpHQcF2GQqcx7BWzIrYEahfEK-ZtcYa9MzmWto4U/edit?gid=0" TargetMode="External"/><Relationship Id="rId25" Type="http://schemas.openxmlformats.org/officeDocument/2006/relationships/hyperlink" Target="https://docs.google.com/spreadsheets/d/1rTTDfcCjHe0OlDMufgES-EFYIo1a0jLvlOSgnQXMQU8/edit?usp=sharing" TargetMode="External"/><Relationship Id="rId28" Type="http://schemas.openxmlformats.org/officeDocument/2006/relationships/hyperlink" Target="https://docs.google.com/spreadsheets/d/1cLZxLobnns6l5qsCzis2K-0ExuzYfyM-lwwwAIHLs4I/edit?usp=sharing" TargetMode="External"/><Relationship Id="rId27" Type="http://schemas.openxmlformats.org/officeDocument/2006/relationships/hyperlink" Target="https://docs.google.com/spreadsheets/d/1KUzmr3xtmoxZoaUGLNkXeiOhWtZH2XMc0mIrtsN5NfY/edit?gid=1837929075" TargetMode="External"/><Relationship Id="rId29" Type="http://schemas.openxmlformats.org/officeDocument/2006/relationships/hyperlink" Target="https://docs.google.com/spreadsheets/d/1-nBXgVm4fFVn9mFP8x3DkA6Hdr4bwHGdacqxyi-qSQQ/edit?usp=sharing" TargetMode="External"/><Relationship Id="rId11" Type="http://schemas.openxmlformats.org/officeDocument/2006/relationships/hyperlink" Target="https://docs.google.com/spreadsheets/d/1R0rLpzIT3lOxy9m047XlKioLu3_bwzVy7h6N7-L9qhg/edit?usp=sharing" TargetMode="External"/><Relationship Id="rId10" Type="http://schemas.openxmlformats.org/officeDocument/2006/relationships/hyperlink" Target="https://docs.google.com/spreadsheets/d/1CJI2fnbP3Vn3MKDn_UAnEjJBoPYa8N4JiLFiYx3GYSs/edit?usp=sharing" TargetMode="External"/><Relationship Id="rId13" Type="http://schemas.openxmlformats.org/officeDocument/2006/relationships/hyperlink" Target="https://docs.google.com/spreadsheets/d/1HmZ5bY36oJDddcl9k45VoZMs7Ee2FgjZedYnnPCEWyg/edit?usp=sharing" TargetMode="External"/><Relationship Id="rId12" Type="http://schemas.openxmlformats.org/officeDocument/2006/relationships/hyperlink" Target="https://docs.google.com/spreadsheets/d/1iiVwBPeuCtVinoSA2fND9peuWwfCzWoX3eywaLQp80s/edit?usp=sharing" TargetMode="External"/><Relationship Id="rId15" Type="http://schemas.openxmlformats.org/officeDocument/2006/relationships/hyperlink" Target="https://docs.google.com/spreadsheets/d/1eYeCKwGOsr3UdyrLNCD3X4OjKsTIJY_ai0fbcC5upAs/edit?usp=sharing" TargetMode="External"/><Relationship Id="rId14" Type="http://schemas.openxmlformats.org/officeDocument/2006/relationships/hyperlink" Target="https://docs.google.com/spreadsheets/d/1zfFRF0yMhvb2WXHz1HWEfZslrgg0zfEeBfQRp2QCk5g/edit" TargetMode="External"/><Relationship Id="rId17" Type="http://schemas.openxmlformats.org/officeDocument/2006/relationships/hyperlink" Target="https://docs.google.com/spreadsheets/d/1P3zoWs4wk923BxN-pxOOJCmM7T9U9KCwSopcluoqnls/edit?gid=0" TargetMode="External"/><Relationship Id="rId16" Type="http://schemas.openxmlformats.org/officeDocument/2006/relationships/hyperlink" Target="https://docs.google.com/spreadsheets/d/1YdNzqMy28X-4Ca9gLPF9a2ClrGb8sZP0ZUJPbnIPOJc/edit?gid=0" TargetMode="External"/><Relationship Id="rId19" Type="http://schemas.openxmlformats.org/officeDocument/2006/relationships/hyperlink" Target="https://docs.google.com/spreadsheets/d/1lsfeuqbKMTpSp1QjH9bAMAeuybHwaj2ewjj1etJI1JA/edit?usp=sharing" TargetMode="External"/><Relationship Id="rId18" Type="http://schemas.openxmlformats.org/officeDocument/2006/relationships/hyperlink" Target="https://docs.google.com/spreadsheets/d/1XatV0nRbZnvl1QKJ6wXlGpdTKpzOQ7rcEl887_pX_-c/edit?usp=sharing" TargetMode="External"/><Relationship Id="rId1" Type="http://schemas.openxmlformats.org/officeDocument/2006/relationships/hyperlink" Target="https://docs.google.com/spreadsheets/d/1RQ1i_eyk31MMP-wjt5wEUlXzJWPRVCjqK3ZmtmiYJiY/edit?usp=sharing" TargetMode="External"/><Relationship Id="rId2" Type="http://schemas.openxmlformats.org/officeDocument/2006/relationships/hyperlink" Target="https://docs.google.com/spreadsheets/d/13WYWfgJBL9cRnrDfXGMTMyu-O1Oo2N6x-99iOo9amV0/edit" TargetMode="External"/><Relationship Id="rId3" Type="http://schemas.openxmlformats.org/officeDocument/2006/relationships/hyperlink" Target="https://docs.google.com/spreadsheets/d/1P7lV1jvZjxbK1uZ7NM7uhW3LAsP0PYvQKrq7aPBsOk4/edit?usp=sharing" TargetMode="External"/><Relationship Id="rId4" Type="http://schemas.openxmlformats.org/officeDocument/2006/relationships/hyperlink" Target="https://docs.google.com/spreadsheets/d/1dDsldPC_LoIFAFPjNSBbpMJoKhvVhpWWe__BpOst8ig/edit" TargetMode="External"/><Relationship Id="rId9" Type="http://schemas.openxmlformats.org/officeDocument/2006/relationships/hyperlink" Target="https://docs.google.com/spreadsheets/d/1HGYcq04YAsY7AfEQsu6pG2qTM6XEKBkaugZcBIDQ6MI/edit" TargetMode="External"/><Relationship Id="rId5" Type="http://schemas.openxmlformats.org/officeDocument/2006/relationships/hyperlink" Target="https://docs.google.com/spreadsheets/d/1VF6-P-SWrjPNTkdevk6pBPF7_eKqo9Y4HqFzaHa75IY/edit?usp=sharing" TargetMode="External"/><Relationship Id="rId6" Type="http://schemas.openxmlformats.org/officeDocument/2006/relationships/hyperlink" Target="https://docs.google.com/spreadsheets/d/1FDgWv1TaU7NONEzy8isYhtlzxGj8bpfooK0xi56QQQI/edit?usp=sharing" TargetMode="External"/><Relationship Id="rId7" Type="http://schemas.openxmlformats.org/officeDocument/2006/relationships/hyperlink" Target="https://docs.google.com/spreadsheets/d/16gm19l8AK-WT0DiGdwsvCSYJyap52t5KdnlJ7ASvaSQ/edit?usp=sharing" TargetMode="External"/><Relationship Id="rId8" Type="http://schemas.openxmlformats.org/officeDocument/2006/relationships/hyperlink" Target="https://docs.google.com/spreadsheets/d/1VcZW6sZO5CzEjG-LGvBO6r1yQjJicqYLWUDbBD9Pw2E/edit" TargetMode="External"/><Relationship Id="rId51" Type="http://schemas.openxmlformats.org/officeDocument/2006/relationships/hyperlink" Target="https://docs.google.com/spreadsheets/d/1cgXmUgeV2eKA6n499noe4cs7p6E30ynLDb9EwSnRwyk/edit?gid=0" TargetMode="External"/><Relationship Id="rId50" Type="http://schemas.openxmlformats.org/officeDocument/2006/relationships/hyperlink" Target="https://docs.google.com/spreadsheets/d/1dsb-jSrU9cc_c0mk5JAll4Iy0YdqQvWMcVwT3x-vH8s/edit?gid=1837929075" TargetMode="External"/><Relationship Id="rId5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9.xml"/><Relationship Id="rId5"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notion.so/C-4f2fdb58942d4be1b66b12e294a78cce?pvs=4" TargetMode="External"/><Relationship Id="rId190" Type="http://schemas.openxmlformats.org/officeDocument/2006/relationships/hyperlink" Target="https://www.notion.so/F-26ef3b0fba8580aab9fad307b45b6a5a?source=copy_link" TargetMode="External"/><Relationship Id="rId42" Type="http://schemas.openxmlformats.org/officeDocument/2006/relationships/hyperlink" Target="https://www.notion.so/C-bea817e079364bfca66194d09a437660?pvs=4" TargetMode="External"/><Relationship Id="rId41" Type="http://schemas.openxmlformats.org/officeDocument/2006/relationships/hyperlink" Target="https://www.notion.so/4-26-52eed1c160d24a018b52f678ce98b297?pvs=4" TargetMode="External"/><Relationship Id="rId44" Type="http://schemas.openxmlformats.org/officeDocument/2006/relationships/hyperlink" Target="https://www.notion.so/kei-A-b515c503c3d34c819f31ec49ac36b6cb?pvs=4" TargetMode="External"/><Relationship Id="rId194" Type="http://schemas.openxmlformats.org/officeDocument/2006/relationships/hyperlink" Target="https://www.notion.so/I-205f3b0fba85809e817cd35f54db27bc?source=copy_link" TargetMode="External"/><Relationship Id="rId43" Type="http://schemas.openxmlformats.org/officeDocument/2006/relationships/hyperlink" Target="https://www.notion.so/C-bea817e079364bfca66194d09a437660?pvs=4" TargetMode="External"/><Relationship Id="rId193" Type="http://schemas.openxmlformats.org/officeDocument/2006/relationships/hyperlink" Target="https://www.notion.so/1fdf3b0fba858062a48ff354b03ddb3b?p=266f3b0fba8580c78392dfc156d34403&amp;pm=s" TargetMode="External"/><Relationship Id="rId46" Type="http://schemas.openxmlformats.org/officeDocument/2006/relationships/hyperlink" Target="https://www.notion.so/b-641d9434223d419db98f1d496c3a679e?pvs=4" TargetMode="External"/><Relationship Id="rId192" Type="http://schemas.openxmlformats.org/officeDocument/2006/relationships/hyperlink" Target="https://www.notion.so/I-205f3b0fba85809e817cd35f54db27bc?source=copy_link" TargetMode="External"/><Relationship Id="rId45" Type="http://schemas.openxmlformats.org/officeDocument/2006/relationships/hyperlink" Target="https://www.notion.so/kei-A-b515c503c3d34c819f31ec49ac36b6cb?pvs=4" TargetMode="External"/><Relationship Id="rId191" Type="http://schemas.openxmlformats.org/officeDocument/2006/relationships/hyperlink" Target="https://www.notion.so/1-26bf3b0fba85805f809bc46235906627?source=copy_link" TargetMode="External"/><Relationship Id="rId48" Type="http://schemas.openxmlformats.org/officeDocument/2006/relationships/hyperlink" Target="https://www.notion.so/D-1f63334f79fd4b9cb8071591a33aacbc?pvs=4" TargetMode="External"/><Relationship Id="rId187" Type="http://schemas.openxmlformats.org/officeDocument/2006/relationships/hyperlink" Target="https://www.notion.so/0-265f3b0fba85802caa6dd978ddbd5647?source=copy_link" TargetMode="External"/><Relationship Id="rId47" Type="http://schemas.openxmlformats.org/officeDocument/2006/relationships/hyperlink" Target="https://www.notion.so/133f3b0fba8581bca12bd66eb1477e24?pvs=4" TargetMode="External"/><Relationship Id="rId186" Type="http://schemas.openxmlformats.org/officeDocument/2006/relationships/hyperlink" Target="https://www.notion.so/0-265f3b0fba85802caa6dd978ddbd5647?source=copy_link" TargetMode="External"/><Relationship Id="rId185" Type="http://schemas.openxmlformats.org/officeDocument/2006/relationships/hyperlink" Target="https://www.notion.so/TakuyaB-20ef3b0fba858073ae2bcc885f982750?p=263f3b0fba858071a44be706786aecca&amp;pm=s" TargetMode="External"/><Relationship Id="rId49" Type="http://schemas.openxmlformats.org/officeDocument/2006/relationships/hyperlink" Target="https://www.notion.so/C-d51a3f6774fa46a8b6522fdabe087786?pvs=4" TargetMode="External"/><Relationship Id="rId184" Type="http://schemas.openxmlformats.org/officeDocument/2006/relationships/hyperlink" Target="https://www.notion.so/2-238f3b0fba858138b8f8c8d7fcdf3b0a?source=copy_link" TargetMode="External"/><Relationship Id="rId189" Type="http://schemas.openxmlformats.org/officeDocument/2006/relationships/hyperlink" Target="https://www.notion.so/WARA-C-23ff3b0fba8580c3b155d2f9000b9ca9?p=26df3b0fba8580e19f08f188abf5ea0e&amp;pm=s" TargetMode="External"/><Relationship Id="rId188" Type="http://schemas.openxmlformats.org/officeDocument/2006/relationships/hyperlink" Target="https://www.notion.so/WARA-C-23ff3b0fba8580c3b155d2f9000b9ca9?p=26df3b0fba8580e19f08f188abf5ea0e&amp;pm=s" TargetMode="External"/><Relationship Id="rId31" Type="http://schemas.openxmlformats.org/officeDocument/2006/relationships/hyperlink" Target="https://www.notion.so/3-9b49bcbf954a4044b8f22aa1fa494132?pvs=4" TargetMode="External"/><Relationship Id="rId30" Type="http://schemas.openxmlformats.org/officeDocument/2006/relationships/hyperlink" Target="https://www.notion.so/1-130f3b0fba85816d8888deb21785b75e?pvs=4" TargetMode="External"/><Relationship Id="rId33" Type="http://schemas.openxmlformats.org/officeDocument/2006/relationships/hyperlink" Target="https://docs.google.com/forms/d/e/1FAIpQLSel14nwHsVEElIWgA97tLqZoqMrvFdEgVRiiLQk4sgbAdAXrQ/viewform?fbzx=-249888622466134076" TargetMode="External"/><Relationship Id="rId183" Type="http://schemas.openxmlformats.org/officeDocument/2006/relationships/hyperlink" Target="https://www.notion.so/1-265f3b0fba85809a8c9cf38ec56cda36?source=copy_link" TargetMode="External"/><Relationship Id="rId32" Type="http://schemas.openxmlformats.org/officeDocument/2006/relationships/hyperlink" Target="https://www.notion.so/E-da1c3a3c12ac4fed8eedeb5cdba4e3af?pvs=4" TargetMode="External"/><Relationship Id="rId182" Type="http://schemas.openxmlformats.org/officeDocument/2006/relationships/hyperlink" Target="https://www.notion.so/2-238f3b0fba858138b8f8c8d7fcdf3b0a?source=copy_link" TargetMode="External"/><Relationship Id="rId35" Type="http://schemas.openxmlformats.org/officeDocument/2006/relationships/hyperlink" Target="https://www.notion.so/E-da1c3a3c12ac4fed8eedeb5cdba4e3af?pvs=4" TargetMode="External"/><Relationship Id="rId181" Type="http://schemas.openxmlformats.org/officeDocument/2006/relationships/hyperlink" Target="https://www.notion.so/1fdf3b0fba858062a48ff354b03ddb3b?p=22af3b0fba85819ba459d44a4b9d1998&amp;pm=s" TargetMode="External"/><Relationship Id="rId34" Type="http://schemas.openxmlformats.org/officeDocument/2006/relationships/hyperlink" Target="https://www.notion.so/E-da1c3a3c12ac4fed8eedeb5cdba4e3af?pvs=4" TargetMode="External"/><Relationship Id="rId180" Type="http://schemas.openxmlformats.org/officeDocument/2006/relationships/hyperlink" Target="https://www.notion.so/_kentaG-25af3b0fba8580e48b76f2a71ae16242?source=copy_link" TargetMode="External"/><Relationship Id="rId37" Type="http://schemas.openxmlformats.org/officeDocument/2006/relationships/hyperlink" Target="https://www.notion.so/E-da1c3a3c12ac4fed8eedeb5cdba4e3af?pvs=4" TargetMode="External"/><Relationship Id="rId176" Type="http://schemas.openxmlformats.org/officeDocument/2006/relationships/hyperlink" Target="https://www.notion.so/1fdf3b0fba858062a48ff354b03ddb3b?p=22af3b0fba85819ba459d44a4b9d1998&amp;pm=s" TargetMode="External"/><Relationship Id="rId36" Type="http://schemas.openxmlformats.org/officeDocument/2006/relationships/hyperlink" Target="https://www.notion.so/E-da1c3a3c12ac4fed8eedeb5cdba4e3af?pvs=4" TargetMode="External"/><Relationship Id="rId175" Type="http://schemas.openxmlformats.org/officeDocument/2006/relationships/hyperlink" Target="https://www.notion.so/_8-260f3b0fba8580eb8983c92f5cead83d?source=copy_link" TargetMode="External"/><Relationship Id="rId39" Type="http://schemas.openxmlformats.org/officeDocument/2006/relationships/hyperlink" Target="https://www.notion.so/2-4-aef9aa0bac924c1eb5cc7c198a609deb?pvs=4" TargetMode="External"/><Relationship Id="rId174" Type="http://schemas.openxmlformats.org/officeDocument/2006/relationships/hyperlink" Target="https://www.notion.so/2-247f3b0fba8581648903e84b6aba4716?source=copy_link" TargetMode="External"/><Relationship Id="rId38" Type="http://schemas.openxmlformats.org/officeDocument/2006/relationships/hyperlink" Target="https://www.notion.so/E-da1c3a3c12ac4fed8eedeb5cdba4e3af?pvs=4" TargetMode="External"/><Relationship Id="rId173" Type="http://schemas.openxmlformats.org/officeDocument/2006/relationships/hyperlink" Target="https://www.notion.so/1-269f3b0fba8580239e8df4bbaead5126?source=copy_link" TargetMode="External"/><Relationship Id="rId179" Type="http://schemas.openxmlformats.org/officeDocument/2006/relationships/hyperlink" Target="https://www.notion.so/1fdf3b0fba858062a48ff354b03ddb3b?p=247f3b0fba85811cac5cce85df02c62f&amp;pm=s" TargetMode="External"/><Relationship Id="rId178" Type="http://schemas.openxmlformats.org/officeDocument/2006/relationships/hyperlink" Target="https://www.notion.so/_kentaG-25af3b0fba8580e48b76f2a71ae16242?source=copy_link" TargetMode="External"/><Relationship Id="rId177" Type="http://schemas.openxmlformats.org/officeDocument/2006/relationships/hyperlink" Target="https://www.notion.so/_-A-201f3b0fba8580748f1bfea747faec3f?p=201f3b0fba8581bcabf4f029d23f4127&amp;pm=s" TargetMode="External"/><Relationship Id="rId20" Type="http://schemas.openxmlformats.org/officeDocument/2006/relationships/hyperlink" Target="https://www.notion.so/E-8f23d32f1f464421991d9ed8f6f8752d?pvs=4" TargetMode="External"/><Relationship Id="rId22" Type="http://schemas.openxmlformats.org/officeDocument/2006/relationships/hyperlink" Target="https://www.notion.so/E-8f23d32f1f464421991d9ed8f6f8752d?pvs=4" TargetMode="External"/><Relationship Id="rId21" Type="http://schemas.openxmlformats.org/officeDocument/2006/relationships/hyperlink" Target="https://www.notion.so/E-8f23d32f1f464421991d9ed8f6f8752d?pvs=4" TargetMode="External"/><Relationship Id="rId24" Type="http://schemas.openxmlformats.org/officeDocument/2006/relationships/hyperlink" Target="https://www.notion.so/d-8d2da91b7a224ca08b5d234d9cffea00?pvs=4" TargetMode="External"/><Relationship Id="rId23" Type="http://schemas.openxmlformats.org/officeDocument/2006/relationships/hyperlink" Target="https://www.notion.so/E-8f23d32f1f464421991d9ed8f6f8752d?pvs=4" TargetMode="External"/><Relationship Id="rId26" Type="http://schemas.openxmlformats.org/officeDocument/2006/relationships/hyperlink" Target="https://file.notion.so/f/f/89e6f4ed-ae9b-4395-871a-0c505f895ff0/62e86be7-ef1c-4064-92c8-1f69343c5599/241218%E3%81%93%E3%82%82%E3%82%8A%E3%81%BF%E3%81%A1%E3%81%93%E3%81%95%E3%82%93.m4a?table=block&amp;id=8c2b3fef-6855-42e0-899a-9cecbfc43b00&amp;spaceId=89e6f4ed-ae9b-4395-871a-0c505f895ff0&amp;expirationTimestamp=1735516800000&amp;signature=G8GPptZB6XgWP4FC7x-kRJseLzfhvjCI_JACEvnPaS0&amp;downloadName=241218%E3%81%93%E3%82%82%E3%82%8A%E3%81%BF%E3%81%A1%E3%81%93%E3%81%95%E3%82%93.m4a" TargetMode="External"/><Relationship Id="rId25" Type="http://schemas.openxmlformats.org/officeDocument/2006/relationships/hyperlink" Target="https://www.notion.so/040fe5182c424749a3f5ab72f7355b0d?v=cdf35ac669b54ad0bf2ec34485e7244f&amp;pvs=4" TargetMode="External"/><Relationship Id="rId28" Type="http://schemas.openxmlformats.org/officeDocument/2006/relationships/hyperlink" Target="https://file.notion.so/f/f/89e6f4ed-ae9b-4395-871a-0c505f895ff0/e7b5dc9a-525d-4cd2-a9e9-4fb6a3264286/241223%E3%81%97%E3%81%8B%E3%82%99%E3%81%82%E3%81%8B%E3%81%AD00.m4a?table=block&amp;id=15ff3b0f-ba85-810a-beb5-c4f8b5059f88&amp;spaceId=89e6f4ed-ae9b-4395-871a-0c505f895ff0&amp;expirationTimestamp=1735516800000&amp;signature=tqdtbWpLlEu5wtwIa1wLxHc619V3GcniaGtFyg2pMmc&amp;downloadName=241223%E3%81%97%E3%81%8B%E3%82%99%E3%81%82%E3%81%8B%E3%81%AD00.m4a" TargetMode="External"/><Relationship Id="rId27" Type="http://schemas.openxmlformats.org/officeDocument/2006/relationships/hyperlink" Target="https://www.notion.so/E-da1c3a3c12ac4fed8eedeb5cdba4e3af?pvs=4" TargetMode="External"/><Relationship Id="rId29" Type="http://schemas.openxmlformats.org/officeDocument/2006/relationships/hyperlink" Target="https://www.notion.so/130f3b0fba85814f8eafd68ce9232ed4?pvs=4" TargetMode="External"/><Relationship Id="rId11" Type="http://schemas.openxmlformats.org/officeDocument/2006/relationships/hyperlink" Target="https://www.notion.so/D-1f63334f79fd4b9cb8071591a33aacbc?pvs=4" TargetMode="External"/><Relationship Id="rId10" Type="http://schemas.openxmlformats.org/officeDocument/2006/relationships/hyperlink" Target="https://www.notion.so/D-1f63334f79fd4b9cb8071591a33aacbc?pvs=4" TargetMode="External"/><Relationship Id="rId13" Type="http://schemas.openxmlformats.org/officeDocument/2006/relationships/hyperlink" Target="https://www.notion.so/D-1f63334f79fd4b9cb8071591a33aacbc?pvs=4" TargetMode="External"/><Relationship Id="rId12" Type="http://schemas.openxmlformats.org/officeDocument/2006/relationships/hyperlink" Target="https://www.notion.so/D-1f63334f79fd4b9cb8071591a33aacbc?pvs=4" TargetMode="External"/><Relationship Id="rId15" Type="http://schemas.openxmlformats.org/officeDocument/2006/relationships/hyperlink" Target="https://www.notion.so/h-2df374753777409caed7a8803b749bdc?pvs=4" TargetMode="External"/><Relationship Id="rId198" Type="http://schemas.openxmlformats.org/officeDocument/2006/relationships/hyperlink" Target="https://www.notion.so/1fdf3b0fba858062a48ff354b03ddb3b?p=266f3b0fba8580c78392dfc156d34403&amp;pm=s" TargetMode="External"/><Relationship Id="rId14" Type="http://schemas.openxmlformats.org/officeDocument/2006/relationships/hyperlink" Target="https://www.notion.so/fa35715eb4e243e58041d380fe587dd3?pvs=4" TargetMode="External"/><Relationship Id="rId197" Type="http://schemas.openxmlformats.org/officeDocument/2006/relationships/hyperlink" Target="https://www.notion.so/1-25ff3b0fba8580278394ef9429e28faa?source=copy_link" TargetMode="External"/><Relationship Id="rId17" Type="http://schemas.openxmlformats.org/officeDocument/2006/relationships/hyperlink" Target="https://www.notion.so/5f6422771ad04d888beaf27df2e1b58d?pvs=4" TargetMode="External"/><Relationship Id="rId196" Type="http://schemas.openxmlformats.org/officeDocument/2006/relationships/hyperlink" Target="https://www.notion.so/4-1fff3b0fba858187bebde059292f09ae" TargetMode="External"/><Relationship Id="rId16" Type="http://schemas.openxmlformats.org/officeDocument/2006/relationships/hyperlink" Target="https://www.notion.so/h-2df374753777409caed7a8803b749bdc?pvs=4" TargetMode="External"/><Relationship Id="rId195" Type="http://schemas.openxmlformats.org/officeDocument/2006/relationships/hyperlink" Target="https://www.notion.so/H-25df3b0fba8580f5894ee5382122d164?source=copy_link" TargetMode="External"/><Relationship Id="rId19" Type="http://schemas.openxmlformats.org/officeDocument/2006/relationships/hyperlink" Target="https://www.notion.so/d301c23b9c184206a85c5b20793208aa?pvs=4" TargetMode="External"/><Relationship Id="rId18" Type="http://schemas.openxmlformats.org/officeDocument/2006/relationships/hyperlink" Target="https://www.notion.so/2031a3afeba04e0eac54b055f946d716?pvs=4" TargetMode="External"/><Relationship Id="rId199" Type="http://schemas.openxmlformats.org/officeDocument/2006/relationships/hyperlink" Target="https://www.notion.so/2-202f3b0fba8581c692d4fbe0d548e053?source=copy_link" TargetMode="External"/><Relationship Id="rId84" Type="http://schemas.openxmlformats.org/officeDocument/2006/relationships/hyperlink" Target="https://www.notion.so/7-1a4f3b0fba8580a782b7ee9694c0243b?pvs=4" TargetMode="External"/><Relationship Id="rId83" Type="http://schemas.openxmlformats.org/officeDocument/2006/relationships/hyperlink" Target="https://www.notion.so/d301c23b9c184206a85c5b20793208aa?pvs=4" TargetMode="External"/><Relationship Id="rId86" Type="http://schemas.openxmlformats.org/officeDocument/2006/relationships/hyperlink" Target="https://www.notion.so/2-28-_1-1a8f3b0fba8580efb4c6f4b39fc78428?pvs=4" TargetMode="External"/><Relationship Id="rId85" Type="http://schemas.openxmlformats.org/officeDocument/2006/relationships/hyperlink" Target="https://www.notion.so/2-14-_7-19af3b0fba858010806de34255480cf2?pvs=4" TargetMode="External"/><Relationship Id="rId88" Type="http://schemas.openxmlformats.org/officeDocument/2006/relationships/hyperlink" Target="https://www.notion.so/2-17-19af3b0fba858013bd48fe254131534f?pvs=4" TargetMode="External"/><Relationship Id="rId150" Type="http://schemas.openxmlformats.org/officeDocument/2006/relationships/hyperlink" Target="https://www.notion.so/C-231f3b0fba85807cb570d693b3b6a7b5?p=23ff3b0fba85802da1a2fcf90eb6190a&amp;pm=s" TargetMode="External"/><Relationship Id="rId87" Type="http://schemas.openxmlformats.org/officeDocument/2006/relationships/hyperlink" Target="https://www.notion.so/2-14-12-924d4e006ef64a379595cfac4ffb779b?pvs=4" TargetMode="External"/><Relationship Id="rId89" Type="http://schemas.openxmlformats.org/officeDocument/2006/relationships/hyperlink" Target="https://www.notion.so/2-19-_-1b0f3b0fba8580558fe9fc08984b270e?pvs=4" TargetMode="External"/><Relationship Id="rId80" Type="http://schemas.openxmlformats.org/officeDocument/2006/relationships/hyperlink" Target="https://www.notion.so/3-20-_9-1bbf3b0fba85800bac48f3ac8af2e7b5?pvs=4" TargetMode="External"/><Relationship Id="rId82" Type="http://schemas.openxmlformats.org/officeDocument/2006/relationships/hyperlink" Target="https://www.notion.so/5f6422771ad04d888beaf27df2e1b58d?pvs=4" TargetMode="External"/><Relationship Id="rId81" Type="http://schemas.openxmlformats.org/officeDocument/2006/relationships/hyperlink" Target="https://www.notion.so/_-1abf3b0fba8580a7b072c34c8d5ef1c4?pvs=4" TargetMode="External"/><Relationship Id="rId1" Type="http://schemas.openxmlformats.org/officeDocument/2006/relationships/hyperlink" Target="https://www.notion.so/12-19-_2-3714fe6795604ae494af115cdabd948d?pvs=4" TargetMode="External"/><Relationship Id="rId2" Type="http://schemas.openxmlformats.org/officeDocument/2006/relationships/hyperlink" Target="https://www.notion.so/153f3b0fba8581ca8fc9ecfc4a986d13?pvs=4" TargetMode="External"/><Relationship Id="rId3" Type="http://schemas.openxmlformats.org/officeDocument/2006/relationships/hyperlink" Target="https://file.notion.so/f/f/89e6f4ed-ae9b-4395-871a-0c505f895ff0/b100eb1f-812a-4c2e-a814-3dfe5c7fdc7e/%E6%96%B0%E8%A6%8F%E9%8C%B2%E9%9F%B3_84.m4a?table=block&amp;id=133f3b0f-ba85-8115-a7fd-d45cc9011caf&amp;spaceId=89e6f4ed-ae9b-4395-871a-0c505f895ff0&amp;expirationTimestamp=1735344000000&amp;signature=dUFj8KdfmmpuBGZJESs1A3YOAZIn7AuQ7fWtGFu9boo&amp;downloadName=%E6%96%B0%E8%A6%8F%E9%8C%B2%E9%9F%B3+84.m4a" TargetMode="External"/><Relationship Id="rId149" Type="http://schemas.openxmlformats.org/officeDocument/2006/relationships/hyperlink" Target="https://www.notion.so/_-211f3b0fba858054b859fddb1c79fcb8?source=copy_link" TargetMode="External"/><Relationship Id="rId4" Type="http://schemas.openxmlformats.org/officeDocument/2006/relationships/hyperlink" Target="https://www.ashita-team.com/jinji-online/business/9427" TargetMode="External"/><Relationship Id="rId148" Type="http://schemas.openxmlformats.org/officeDocument/2006/relationships/hyperlink" Target="https://www.notion.so/E-245f3b0fba8580598d3ec9e20f4a68a0?source=copy_link" TargetMode="External"/><Relationship Id="rId9" Type="http://schemas.openxmlformats.org/officeDocument/2006/relationships/hyperlink" Target="https://file.notion.so/f/f/89e6f4ed-ae9b-4395-871a-0c505f895ff0/4cbfb1bd-3824-4758-8d6d-8cd4cba8fe90/%E6%96%B0%E8%A6%8F%E9%8C%B2%E9%9F%B3_11_(2).m4a?table=block&amp;id=13df3b0f-ba85-81d3-bd25-cf2b2ad27619&amp;spaceId=89e6f4ed-ae9b-4395-871a-0c505f895ff0&amp;expirationTimestamp=1735344000000&amp;signature=Kdpyv7z1woo2bssLuo4ADNU8Vzdsunou4KWTWYuoUpU&amp;downloadName=%E6%96%B0%E8%A6%8F%E9%8C%B2%E9%9F%B3+11+%282%29.m4a" TargetMode="External"/><Relationship Id="rId143" Type="http://schemas.openxmlformats.org/officeDocument/2006/relationships/hyperlink" Target="https://www.notion.so/3-203f3b0fba858176a46bd221c21864b4?source=copy_link" TargetMode="External"/><Relationship Id="rId142" Type="http://schemas.openxmlformats.org/officeDocument/2006/relationships/hyperlink" Target="https://www.notion.so/3-203f3b0fba858176a46bd221c21864b4?source=copy_link" TargetMode="External"/><Relationship Id="rId141" Type="http://schemas.openxmlformats.org/officeDocument/2006/relationships/hyperlink" Target="https://www.notion.so/1-23ef3b0fba8581c0ae94e7031ee3b973?source=copy_link" TargetMode="External"/><Relationship Id="rId140" Type="http://schemas.openxmlformats.org/officeDocument/2006/relationships/hyperlink" Target="https://www.notion.so/D-231f3b0fba858032831fc10ab567299b?p=23ff3b0fba85802eabffe19dd7d13fa4&amp;pm=s" TargetMode="External"/><Relationship Id="rId5" Type="http://schemas.openxmlformats.org/officeDocument/2006/relationships/hyperlink" Target="https://www.notion.so/10-25-e6349082f05141819e25ef814bb108ed?pvs=4" TargetMode="External"/><Relationship Id="rId147" Type="http://schemas.openxmlformats.org/officeDocument/2006/relationships/hyperlink" Target="https://www.notion.so/_-232f3b0fba8580129abce2e33ddbe947?source=copy_link" TargetMode="External"/><Relationship Id="rId6" Type="http://schemas.openxmlformats.org/officeDocument/2006/relationships/hyperlink" Target="https://file.notion.so/f/f/89e6f4ed-ae9b-4395-871a-0c505f895ff0/d3acacee-c076-4d13-bc5b-3368277328e5/%E6%96%B0%E8%A6%8F%E9%8C%B2%E9%9F%B3_86.m4a?table=block&amp;id=133f3b0f-ba85-8145-b97a-d384dcec42e5&amp;spaceId=89e6f4ed-ae9b-4395-871a-0c505f895ff0&amp;expirationTimestamp=1735344000000&amp;signature=l9YXaRTJqVq4ypEkoU9xP69zMX2Gnvh9tTgl89UNfMo&amp;downloadName=%E6%96%B0%E8%A6%8F%E9%8C%B2%E9%9F%B3+86.m4a" TargetMode="External"/><Relationship Id="rId146" Type="http://schemas.openxmlformats.org/officeDocument/2006/relationships/hyperlink" Target="https://www.notion.so/1-23ef3b0fba8581c0ae94e7031ee3b973?source=copy_link" TargetMode="External"/><Relationship Id="rId7" Type="http://schemas.openxmlformats.org/officeDocument/2006/relationships/hyperlink" Target="https://file.notion.so/f/f/89e6f4ed-ae9b-4395-871a-0c505f895ff0/ecc9eb96-6250-4340-a244-dcd16959aec9/%E6%96%B0%E8%A6%8F%E9%8C%B2%E9%9F%B3_7.m4a?table=block&amp;id=13df3b0f-ba85-81ed-a070-da9c61af825f&amp;spaceId=89e6f4ed-ae9b-4395-871a-0c505f895ff0&amp;expirationTimestamp=1735344000000&amp;signature=up_J31Yr4RyeylxPGUNwy8QI20RlQK-Zo2J55QNQYoI&amp;downloadName=%E6%96%B0%E8%A6%8F%E9%8C%B2%E9%9F%B3+7.m4a" TargetMode="External"/><Relationship Id="rId145" Type="http://schemas.openxmlformats.org/officeDocument/2006/relationships/hyperlink" Target="https://www.notion.so/1-23ef3b0fba8581c0ae94e7031ee3b973?source=copy_link" TargetMode="External"/><Relationship Id="rId8" Type="http://schemas.openxmlformats.org/officeDocument/2006/relationships/hyperlink" Target="https://file.notion.so/f/f/89e6f4ed-ae9b-4395-871a-0c505f895ff0/cbe3a675-1f59-4329-be8b-29e71ef16f14/%E6%96%B0%E8%A6%8F%E9%8C%B2%E9%9F%B3_9.m4a?table=block&amp;id=13df3b0f-ba85-81aa-968d-de02744bde4a&amp;spaceId=89e6f4ed-ae9b-4395-871a-0c505f895ff0&amp;expirationTimestamp=1735344000000&amp;signature=9z86Gw28vN_wn-1Tv9A6jxVQ3_gnN-28nDaItEL40dU&amp;downloadName=%E6%96%B0%E8%A6%8F%E9%8C%B2%E9%9F%B3+9.m4a" TargetMode="External"/><Relationship Id="rId144" Type="http://schemas.openxmlformats.org/officeDocument/2006/relationships/hyperlink" Target="https://www.notion.so/3-203f3b0fba858176a46bd221c21864b4?source=copy_link" TargetMode="External"/><Relationship Id="rId73" Type="http://schemas.openxmlformats.org/officeDocument/2006/relationships/hyperlink" Target="https://www.notion.so/F-10b62de8b68741299406e4152569f7b7?pvs=4" TargetMode="External"/><Relationship Id="rId72" Type="http://schemas.openxmlformats.org/officeDocument/2006/relationships/hyperlink" Target="https://www.notion.so/_3-01b208a68dff4c5aacabaed6b5fe1c1c?pvs=4" TargetMode="External"/><Relationship Id="rId75" Type="http://schemas.openxmlformats.org/officeDocument/2006/relationships/hyperlink" Target="https://www.notion.so/197f3b0fba8580d4a54bec4a070a9299?pvs=4" TargetMode="External"/><Relationship Id="rId74" Type="http://schemas.openxmlformats.org/officeDocument/2006/relationships/hyperlink" Target="https://www.notion.so/F-10b62de8b68741299406e4152569f7b7?pvs=4" TargetMode="External"/><Relationship Id="rId77" Type="http://schemas.openxmlformats.org/officeDocument/2006/relationships/hyperlink" Target="https://www.notion.so/_3-ff2315da96604297b9789d7765d43daa?pvs=4" TargetMode="External"/><Relationship Id="rId76" Type="http://schemas.openxmlformats.org/officeDocument/2006/relationships/hyperlink" Target="https://www.notion.so/3-6-_2-1aef3b0fba85809c97e4f1b17527171f?pvs=4" TargetMode="External"/><Relationship Id="rId79" Type="http://schemas.openxmlformats.org/officeDocument/2006/relationships/hyperlink" Target="https://www.notion.so/E-da1c3a3c12ac4fed8eedeb5cdba4e3af?pvs=4" TargetMode="External"/><Relationship Id="rId78" Type="http://schemas.openxmlformats.org/officeDocument/2006/relationships/hyperlink" Target="https://www.notion.so/02-24-_8-c6b676483afe4b3b9af877179483223b?pvs=4" TargetMode="External"/><Relationship Id="rId71" Type="http://schemas.openxmlformats.org/officeDocument/2006/relationships/hyperlink" Target="https://www.notion.so/_2-133f3b0fba8581afaaffff66024a638e?pvs=4" TargetMode="External"/><Relationship Id="rId70" Type="http://schemas.openxmlformats.org/officeDocument/2006/relationships/hyperlink" Target="https://www.notion.so/19df3b0fba8580ae81e3c0565b6672bb?pvs=4" TargetMode="External"/><Relationship Id="rId139" Type="http://schemas.openxmlformats.org/officeDocument/2006/relationships/hyperlink" Target="https://www.notion.so/_3-23bf3b0fba858096a52fc285b823c47a?source=copy_link" TargetMode="External"/><Relationship Id="rId138" Type="http://schemas.openxmlformats.org/officeDocument/2006/relationships/hyperlink" Target="https://www.notion.so/D-231f3b0fba858032831fc10ab567299b?p=23ff3b0fba85802eabffe19dd7d13fa4&amp;pm=s" TargetMode="External"/><Relationship Id="rId137" Type="http://schemas.openxmlformats.org/officeDocument/2006/relationships/hyperlink" Target="https://www.notion.so/1fdf3b0fba858062a48ff354b03ddb3b?p=22af3b0fba85816196c0c1264a056700&amp;pm=s" TargetMode="External"/><Relationship Id="rId132" Type="http://schemas.openxmlformats.org/officeDocument/2006/relationships/hyperlink" Target="https://www.notion.so/6-30-_8-222f3b0fba8580a9a9b9eedba2cd9540" TargetMode="External"/><Relationship Id="rId131" Type="http://schemas.openxmlformats.org/officeDocument/2006/relationships/hyperlink" Target="https://www.notion.so/_5-22ef3b0fba858057a742c367dcbca346?source=copy_link" TargetMode="External"/><Relationship Id="rId130" Type="http://schemas.openxmlformats.org/officeDocument/2006/relationships/hyperlink" Target="https://www.notion.so/_5-22ef3b0fba858057a742c367dcbca346?source=copy_link" TargetMode="External"/><Relationship Id="rId136" Type="http://schemas.openxmlformats.org/officeDocument/2006/relationships/hyperlink" Target="https://file.notion.so/f/f/89e6f4ed-ae9b-4395-871a-0c505f895ff0/2ccaeb55-8e01-4d15-92ff-a0cce7b7c91f/video1953764413.mp4?table=block&amp;id=222f3b0f-ba85-80a9-a9b9-eedba2cd9540&amp;spaceId=89e6f4ed-ae9b-4395-871a-0c505f895ff0&amp;expirationTimestamp=1753315200000&amp;signature=ZdbvGiP3O1BNI0CizNJin9sJh099TGtff7MXVtmIy9Y&amp;downloadName=video1953764413.mp4" TargetMode="External"/><Relationship Id="rId135" Type="http://schemas.openxmlformats.org/officeDocument/2006/relationships/hyperlink" Target="https://www.notion.so/6-11-_11-20ff3b0fba85804a8251ee8cfac282fe?source=copy_link" TargetMode="External"/><Relationship Id="rId134" Type="http://schemas.openxmlformats.org/officeDocument/2006/relationships/hyperlink" Target="https://www.notion.so/6-11-_11-20ff3b0fba85804a8251ee8cfac282fe?source=copy_link" TargetMode="External"/><Relationship Id="rId133" Type="http://schemas.openxmlformats.org/officeDocument/2006/relationships/hyperlink" Target="https://www.notion.so/6-11-_11-20ff3b0fba85804a8251ee8cfac282fe?source=copy_link" TargetMode="External"/><Relationship Id="rId62" Type="http://schemas.openxmlformats.org/officeDocument/2006/relationships/hyperlink" Target="https://www.notion.so/_-d07d5f16a5634025baca49510ae35b5e?pvs=4" TargetMode="External"/><Relationship Id="rId61" Type="http://schemas.openxmlformats.org/officeDocument/2006/relationships/hyperlink" Target="https://www.notion.so/B-53dabe8f44d94a4cb15a265041355304?pvs=4" TargetMode="External"/><Relationship Id="rId64" Type="http://schemas.openxmlformats.org/officeDocument/2006/relationships/hyperlink" Target="https://www.notion.so/1-30-_3-9881ec2593424e9ebd4ac3c54eedd817?pvs=4" TargetMode="External"/><Relationship Id="rId63" Type="http://schemas.openxmlformats.org/officeDocument/2006/relationships/hyperlink" Target="https://www.notion.so/d-e49efe63452145ebaf42be56957eb326?p=c3408c03b00e4a48821c368ce3cf8985&amp;pm=s%5D(https://www.notion.so/_-c3408c03b00e4a48821c368ce3cf8985?pvs=21)" TargetMode="External"/><Relationship Id="rId66" Type="http://schemas.openxmlformats.org/officeDocument/2006/relationships/hyperlink" Target="https://www.notion.so/E-f1946969b0c449b7be3560171afcdf8b?p=198f3b0fba8580cb9376c5aa0da6fca3&amp;pm=s" TargetMode="External"/><Relationship Id="rId172" Type="http://schemas.openxmlformats.org/officeDocument/2006/relationships/hyperlink" Target="https://www.notion.so/_00-25ff3b0fba858158aa3fe1613b1b198e?source=copy_link" TargetMode="External"/><Relationship Id="rId65" Type="http://schemas.openxmlformats.org/officeDocument/2006/relationships/hyperlink" Target="https://www.notion.so/C-4934cc32f16246bf9c17f61d608aced9?pvs=4" TargetMode="External"/><Relationship Id="rId171" Type="http://schemas.openxmlformats.org/officeDocument/2006/relationships/hyperlink" Target="https://www.notion.so/E-243f3b0fba858082876ded70f0b8d3c1" TargetMode="External"/><Relationship Id="rId68" Type="http://schemas.openxmlformats.org/officeDocument/2006/relationships/hyperlink" Target="https://www.notion.so/2-25-_7-1a5f3b0fba85803d8980d6afbde0ba30" TargetMode="External"/><Relationship Id="rId170" Type="http://schemas.openxmlformats.org/officeDocument/2006/relationships/hyperlink" Target="https://www.notion.so/1-26df3b0fba8580198b45e4113fa7fdc5?source=copy_link" TargetMode="External"/><Relationship Id="rId67" Type="http://schemas.openxmlformats.org/officeDocument/2006/relationships/hyperlink" Target="https://www.notion.so/E-da1c3a3c12ac4fed8eedeb5cdba4e3af?pvs=4" TargetMode="External"/><Relationship Id="rId60" Type="http://schemas.openxmlformats.org/officeDocument/2006/relationships/hyperlink" Target="https://www.notion.so/C-a2ae628e447b4043b3f089032fe04609?pvs=4" TargetMode="External"/><Relationship Id="rId165" Type="http://schemas.openxmlformats.org/officeDocument/2006/relationships/hyperlink" Target="https://www.notion.so/3-22df3b0fba85816897e9dbad0da87de0?source=copy_link" TargetMode="External"/><Relationship Id="rId69" Type="http://schemas.openxmlformats.org/officeDocument/2006/relationships/hyperlink" Target="https://www.notion.so/10-25-e6349082f05141819e25ef814bb108ed?pvs=4" TargetMode="External"/><Relationship Id="rId164" Type="http://schemas.openxmlformats.org/officeDocument/2006/relationships/hyperlink" Target="https://www.notion.so/_5-262f3b0fba8580178459dc795cdee3c5?v=21af3b0fba8581639257000c74155b65&amp;source=copy_link" TargetMode="External"/><Relationship Id="rId163" Type="http://schemas.openxmlformats.org/officeDocument/2006/relationships/hyperlink" Target="https://www.notion.so/1-265f3b0fba8581ea91ddc72740017608?source=copy_link" TargetMode="External"/><Relationship Id="rId162" Type="http://schemas.openxmlformats.org/officeDocument/2006/relationships/hyperlink" Target="https://www.notion.so/_5-262f3b0fba8580178459dc795cdee3c5?v=21af3b0fba8581639257000c74155b65&amp;source=copy_link" TargetMode="External"/><Relationship Id="rId169" Type="http://schemas.openxmlformats.org/officeDocument/2006/relationships/hyperlink" Target="https://www.notion.so/1-268f3b0fba85809483d6e4680c5454e3?source=copy_link" TargetMode="External"/><Relationship Id="rId168" Type="http://schemas.openxmlformats.org/officeDocument/2006/relationships/hyperlink" Target="https://www.notion.so/E-243f3b0fba858082876ded70f0b8d3c1" TargetMode="External"/><Relationship Id="rId167" Type="http://schemas.openxmlformats.org/officeDocument/2006/relationships/hyperlink" Target="https://www.notion.so/1-268f3b0fba85809483d6e4680c5454e3?source=copy_link" TargetMode="External"/><Relationship Id="rId166" Type="http://schemas.openxmlformats.org/officeDocument/2006/relationships/hyperlink" Target="https://www.notion.so/1-26cf3b0fba85812b882fef4c6118791e?source=copy_link" TargetMode="External"/><Relationship Id="rId51" Type="http://schemas.openxmlformats.org/officeDocument/2006/relationships/hyperlink" Target="https://www.notion.so/1-6_-_1-6f45653a38a748e58de7402af41e1e49?pvs=4" TargetMode="External"/><Relationship Id="rId50" Type="http://schemas.openxmlformats.org/officeDocument/2006/relationships/hyperlink" Target="https://www.notion.so/C-d51a3f6774fa46a8b6522fdabe087786?pvs=4" TargetMode="External"/><Relationship Id="rId53" Type="http://schemas.openxmlformats.org/officeDocument/2006/relationships/hyperlink" Target="https://www.notion.so/1-14-_2-25734188bff24228b71660943bf98e95?pvs=4" TargetMode="External"/><Relationship Id="rId52" Type="http://schemas.openxmlformats.org/officeDocument/2006/relationships/hyperlink" Target="https://www.notion.so/12-30-_1-13bf3b0fba858126b502e9d06549cfdd?pvs=4" TargetMode="External"/><Relationship Id="rId55" Type="http://schemas.openxmlformats.org/officeDocument/2006/relationships/hyperlink" Target="https://www.notion.so/1-23-_4-78d206d52649488ea92765c561a2f29c?pvs=4" TargetMode="External"/><Relationship Id="rId161" Type="http://schemas.openxmlformats.org/officeDocument/2006/relationships/hyperlink" Target="https://www.notion.so/20250824-_3-259f3b0fba858056aab7f2df7b2d7e48?source=copy_link" TargetMode="External"/><Relationship Id="rId54" Type="http://schemas.openxmlformats.org/officeDocument/2006/relationships/hyperlink" Target="https://www.notion.so/1-9-_1-15ff3b0fba85810b8250ed7e801f6d0d?pvs=4" TargetMode="External"/><Relationship Id="rId160" Type="http://schemas.openxmlformats.org/officeDocument/2006/relationships/hyperlink" Target="https://www.notion.so/1-26cf3b0fba8580798ab8d5af29071cf8?v=1fdf3b0fba858072b80f000c567764d1&amp;source=copy_link" TargetMode="External"/><Relationship Id="rId57" Type="http://schemas.openxmlformats.org/officeDocument/2006/relationships/hyperlink" Target="https://www.notion.so/1-24-_5-df7c0496d9cc42a88ffb8acd05258417?pvs=4" TargetMode="External"/><Relationship Id="rId56" Type="http://schemas.openxmlformats.org/officeDocument/2006/relationships/hyperlink" Target="https://www.notion.so/kei-A-b515c503c3d34c819f31ec49ac36b6cb?pvs=4" TargetMode="External"/><Relationship Id="rId159" Type="http://schemas.openxmlformats.org/officeDocument/2006/relationships/hyperlink" Target="https://www.notion.so/1-259f3b0fba858078a891d456db966649?source=copy_link" TargetMode="External"/><Relationship Id="rId59" Type="http://schemas.openxmlformats.org/officeDocument/2006/relationships/hyperlink" Target="https://www.notion.so/d301c23b9c184206a85c5b20793208aa?pvs=4" TargetMode="External"/><Relationship Id="rId154" Type="http://schemas.openxmlformats.org/officeDocument/2006/relationships/hyperlink" Target="https://www.notion.so/3-211f3b0fba8581eea116d62d52ed466b" TargetMode="External"/><Relationship Id="rId58" Type="http://schemas.openxmlformats.org/officeDocument/2006/relationships/hyperlink" Target="https://www.notion.so/H-e9118b5dfb1f457190e1445e8dd95a10?pvs=4" TargetMode="External"/><Relationship Id="rId153" Type="http://schemas.openxmlformats.org/officeDocument/2006/relationships/hyperlink" Target="https://www.notion.so/_-235f3b0fba8580268964d2c8e7982b5e?source=copy_link" TargetMode="External"/><Relationship Id="rId152" Type="http://schemas.openxmlformats.org/officeDocument/2006/relationships/hyperlink" Target="https://www.notion.so/C-231f3b0fba85807cb570d693b3b6a7b5?p=23ff3b0fba85802da1a2fcf90eb6190a&amp;pm=s" TargetMode="External"/><Relationship Id="rId151" Type="http://schemas.openxmlformats.org/officeDocument/2006/relationships/hyperlink" Target="https://www.notion.so/3-202f3b0fba8581739c4dccf6da3fa24a" TargetMode="External"/><Relationship Id="rId158" Type="http://schemas.openxmlformats.org/officeDocument/2006/relationships/hyperlink" Target="https://www.notion.so/20250824-_3-259f3b0fba858056aab7f2df7b2d7e48?source=copy_link" TargetMode="External"/><Relationship Id="rId157" Type="http://schemas.openxmlformats.org/officeDocument/2006/relationships/hyperlink" Target="https://www.notion.so/B-25cf3b0fba8580118ef8c1b6c73c8724?source=copy_link" TargetMode="External"/><Relationship Id="rId156" Type="http://schemas.openxmlformats.org/officeDocument/2006/relationships/hyperlink" Target="https://www.notion.so/B-25cf3b0fba8580118ef8c1b6c73c8724?source=copy_link" TargetMode="External"/><Relationship Id="rId155" Type="http://schemas.openxmlformats.org/officeDocument/2006/relationships/hyperlink" Target="https://www.notion.so/3-211f3b0fba8581eea116d62d52ed466b" TargetMode="External"/><Relationship Id="rId107" Type="http://schemas.openxmlformats.org/officeDocument/2006/relationships/hyperlink" Target="https://www.notion.so/214f3b0fba8581e39cd0d1bf4299c398?source=copy_link" TargetMode="External"/><Relationship Id="rId106" Type="http://schemas.openxmlformats.org/officeDocument/2006/relationships/hyperlink" Target="https://www.notion.so/6-9-_2-20ef3b0fba8580a58ba7e617cb80018a" TargetMode="External"/><Relationship Id="rId105" Type="http://schemas.openxmlformats.org/officeDocument/2006/relationships/hyperlink" Target="https://www.notion.so/TakuyaB-20ef3b0fba858073ae2bcc885f982750?source=copy_link" TargetMode="External"/><Relationship Id="rId104" Type="http://schemas.openxmlformats.org/officeDocument/2006/relationships/hyperlink" Target="https://www.notion.so/TakuyaB-20ef3b0fba858073ae2bcc885f982750?source=copy_link" TargetMode="External"/><Relationship Id="rId109" Type="http://schemas.openxmlformats.org/officeDocument/2006/relationships/hyperlink" Target="https://www.notion.so/20250605-_3-209f3b0fba858095b290f22d6885eaf8?source=copy_link" TargetMode="External"/><Relationship Id="rId108" Type="http://schemas.openxmlformats.org/officeDocument/2006/relationships/hyperlink" Target="https://www.notion.so/214f3b0fba8581e39cd0d1bf4299c398?source=copy_link" TargetMode="External"/><Relationship Id="rId103" Type="http://schemas.openxmlformats.org/officeDocument/2006/relationships/hyperlink" Target="https://www.notion.so/6-9-_2-20ef3b0fba8580a58ba7e617cb80018a" TargetMode="External"/><Relationship Id="rId102" Type="http://schemas.openxmlformats.org/officeDocument/2006/relationships/hyperlink" Target="https://www.notion.so/E-19bf3b0fba85809da5fdc7ce76a7636f?p=1f6f3b0fba85807e9a73ce3fa7675cdf&amp;pm=s" TargetMode="External"/><Relationship Id="rId101" Type="http://schemas.openxmlformats.org/officeDocument/2006/relationships/hyperlink" Target="https://www.notion.so/E-19bf3b0fba85809da5fdc7ce76a7636f?p=1f6f3b0fba85807e9a73ce3fa7675cdf&amp;pm=s" TargetMode="External"/><Relationship Id="rId100" Type="http://schemas.openxmlformats.org/officeDocument/2006/relationships/hyperlink" Target="https://www.notion.so/_-1f2f3b0fba8580a8bea6cb32a170111d?pvs=4" TargetMode="External"/><Relationship Id="rId217" Type="http://schemas.openxmlformats.org/officeDocument/2006/relationships/hyperlink" Target="https://www.notion.so/3-21df3b0fba858179a957e4fb7b03ca3a?source=copy_link" TargetMode="External"/><Relationship Id="rId216" Type="http://schemas.openxmlformats.org/officeDocument/2006/relationships/hyperlink" Target="https://www.notion.so/L-211f3b0fba8580008546f5f30daeab72?p=211f3b0fba85817d9707ea7fcf103569&amp;pm=s" TargetMode="External"/><Relationship Id="rId215" Type="http://schemas.openxmlformats.org/officeDocument/2006/relationships/hyperlink" Target="https://www.notion.so/1-267f3b0fba8581c58c66c7cd5d941b2c" TargetMode="External"/><Relationship Id="rId214" Type="http://schemas.openxmlformats.org/officeDocument/2006/relationships/hyperlink" Target="https://www.notion.so/2-251f3b0fba8581489ddbf2321f3e50a3?source=copy_link" TargetMode="External"/><Relationship Id="rId219" Type="http://schemas.openxmlformats.org/officeDocument/2006/relationships/drawing" Target="../drawings/drawing14.xml"/><Relationship Id="rId218" Type="http://schemas.openxmlformats.org/officeDocument/2006/relationships/hyperlink" Target="https://www.notion.so/_-E-270f3b0fba8580dca489e50285ac9792?source=copy_link" TargetMode="External"/><Relationship Id="rId213" Type="http://schemas.openxmlformats.org/officeDocument/2006/relationships/hyperlink" Target="https://www.notion.so/2-250f3b0fba8581f7911aef3f2fab668a?source=copy_link" TargetMode="External"/><Relationship Id="rId212" Type="http://schemas.openxmlformats.org/officeDocument/2006/relationships/hyperlink" Target="https://www.notion.so/2-250f3b0fba8581f7911aef3f2fab668a?source=copy_link" TargetMode="External"/><Relationship Id="rId211" Type="http://schemas.openxmlformats.org/officeDocument/2006/relationships/hyperlink" Target="https://www.notion.so/K-1eaf3b0fba858022b461e5800a6e6a68?source=copy_link" TargetMode="External"/><Relationship Id="rId210" Type="http://schemas.openxmlformats.org/officeDocument/2006/relationships/hyperlink" Target="https://www.notion.so/_-A-20af3b0fba8580aeb1aee833dea10bca?p=20af3b0fba8581559effe9b23a22a6a9&amp;pm=s" TargetMode="External"/><Relationship Id="rId129" Type="http://schemas.openxmlformats.org/officeDocument/2006/relationships/hyperlink" Target="https://www.notion.so/_5-22ef3b0fba858057a742c367dcbca346?source=copy_link" TargetMode="External"/><Relationship Id="rId128" Type="http://schemas.openxmlformats.org/officeDocument/2006/relationships/hyperlink" Target="https://www.notion.so/_5-22ef3b0fba858057a742c367dcbca346?source=copy_link" TargetMode="External"/><Relationship Id="rId127" Type="http://schemas.openxmlformats.org/officeDocument/2006/relationships/hyperlink" Target="https://www.notion.so/K-1eaf3b0fba858022b461e5800a6e6a68?source=copy_link" TargetMode="External"/><Relationship Id="rId126" Type="http://schemas.openxmlformats.org/officeDocument/2006/relationships/hyperlink" Target="https://www.notion.so/K-1eaf3b0fba858022b461e5800a6e6a68?source=copy_link" TargetMode="External"/><Relationship Id="rId121" Type="http://schemas.openxmlformats.org/officeDocument/2006/relationships/hyperlink" Target="https://www.notion.so/_-21cf3b0fba858057b1d8d0cb02b5de3d" TargetMode="External"/><Relationship Id="rId120" Type="http://schemas.openxmlformats.org/officeDocument/2006/relationships/hyperlink" Target="https://www.notion.so/L-1f0f3b0fba858033a196d9df32ff760b?source=copy_link" TargetMode="External"/><Relationship Id="rId125" Type="http://schemas.openxmlformats.org/officeDocument/2006/relationships/hyperlink" Target="https://www.notion.so/K-1eaf3b0fba858022b461e5800a6e6a68?source=copy_link" TargetMode="External"/><Relationship Id="rId124" Type="http://schemas.openxmlformats.org/officeDocument/2006/relationships/hyperlink" Target="https://www.notion.so/1-234f3b0fba8581de9f79f77933302602" TargetMode="External"/><Relationship Id="rId123" Type="http://schemas.openxmlformats.org/officeDocument/2006/relationships/hyperlink" Target="https://www.notion.so/B-214f3b0fba85804c98f4ef765c9d08ee?source=copy_link" TargetMode="External"/><Relationship Id="rId122" Type="http://schemas.openxmlformats.org/officeDocument/2006/relationships/hyperlink" Target="https://www.notion.so/_-21cf3b0fba858057b1d8d0cb02b5de3d?source=copy_link" TargetMode="External"/><Relationship Id="rId95" Type="http://schemas.openxmlformats.org/officeDocument/2006/relationships/hyperlink" Target="https://www.notion.so/3-20-_9-1bbf3b0fba85800bac48f3ac8af2e7b5?pvs=4" TargetMode="External"/><Relationship Id="rId94" Type="http://schemas.openxmlformats.org/officeDocument/2006/relationships/hyperlink" Target="https://www.notion.so/H-19af3b0fba85808fab66f27f0f29cab9?p=1c8f3b0fba858085bdb8d69011c9c9bc&amp;pm=s" TargetMode="External"/><Relationship Id="rId97" Type="http://schemas.openxmlformats.org/officeDocument/2006/relationships/hyperlink" Target="https://www.notion.so/5-7-5_-1dcf3b0fba858056959cf0995ab13db4?pvs=4" TargetMode="External"/><Relationship Id="rId96" Type="http://schemas.openxmlformats.org/officeDocument/2006/relationships/hyperlink" Target="https://www.notion.so/5-7-5_-1dcf3b0fba858056959cf0995ab13db4?pvs=4" TargetMode="External"/><Relationship Id="rId99" Type="http://schemas.openxmlformats.org/officeDocument/2006/relationships/hyperlink" Target="https://www.notion.so/_-1e5f3b0fba8580cbae45e850532eb20f?pvs=4" TargetMode="External"/><Relationship Id="rId98" Type="http://schemas.openxmlformats.org/officeDocument/2006/relationships/hyperlink" Target="https://www.notion.so/_-1eef3b0fba85809f8a9be591b8b411b9?pvs=4" TargetMode="External"/><Relationship Id="rId91" Type="http://schemas.openxmlformats.org/officeDocument/2006/relationships/hyperlink" Target="https://www.notion.so/D-1f63334f79fd4b9cb8071591a33aacbc?pvs=4" TargetMode="External"/><Relationship Id="rId90" Type="http://schemas.openxmlformats.org/officeDocument/2006/relationships/hyperlink" Target="https://www.notion.so/3-18-_2-1b0f3b0fba858020952dfebfa14192a6?pvs=4" TargetMode="External"/><Relationship Id="rId93" Type="http://schemas.openxmlformats.org/officeDocument/2006/relationships/hyperlink" Target="https://www.notion.so/11-_-1d3f3b0fba8580a1b359cb187a6e08f6?pvs=4" TargetMode="External"/><Relationship Id="rId92" Type="http://schemas.openxmlformats.org/officeDocument/2006/relationships/hyperlink" Target="https://www.notion.so/d301c23b9c184206a85c5b20793208aa?pvs=4" TargetMode="External"/><Relationship Id="rId118" Type="http://schemas.openxmlformats.org/officeDocument/2006/relationships/hyperlink" Target="https://www.notion.so/_-1d6f3b0fba8580da91f5f86aaafd3045" TargetMode="External"/><Relationship Id="rId117" Type="http://schemas.openxmlformats.org/officeDocument/2006/relationships/hyperlink" Target="https://file.notion.so/f/f/89e6f4ed-ae9b-4395-871a-0c505f895ff0/dc17e03c-3c3e-42c8-8912-f20de0e69dd6/video1278591470.mp4?table=block&amp;id=22af3b0f-ba85-8095-a91b-f865b4448029&amp;spaceId=89e6f4ed-ae9b-4395-871a-0c505f895ff0&amp;expirationTimestamp=1752710400000&amp;signature=wHumGJeYpgfEFcn6PLER5I4xvMJZORETmXFMBWGBLNI&amp;downloadName=video1278591470.mp4" TargetMode="External"/><Relationship Id="rId116" Type="http://schemas.openxmlformats.org/officeDocument/2006/relationships/hyperlink" Target="https://www.notion.so/1-22af3b0fba858177b7e8e7d633b16b74?source=copy_link" TargetMode="External"/><Relationship Id="rId115" Type="http://schemas.openxmlformats.org/officeDocument/2006/relationships/hyperlink" Target="https://file.notion.so/f/f/89e6f4ed-ae9b-4395-871a-0c505f895ff0/28828203-9dd3-4217-9d76-048c557d8e0a/video1173880517.mp4?table=block&amp;id=1edf3b0f-ba85-808b-96aa-e0cd3686ada8&amp;spaceId=89e6f4ed-ae9b-4395-871a-0c505f895ff0&amp;expirationTimestamp=1750291200000&amp;signature=axeEeaQhhlf-RQaZqY5h9Hi_YU4z6BZoAizw0RPRbz8&amp;downloadName=%E3%81%93%E3%81%A8%E3%81%AE%E3%81%95%E3%82%933%E5%9B%9E%E7%9B%AE.mp4" TargetMode="External"/><Relationship Id="rId119" Type="http://schemas.openxmlformats.org/officeDocument/2006/relationships/hyperlink" Target="https://www.notion.so/1-22af3b0fba858177b7e8e7d633b16b74?source=copy_link" TargetMode="External"/><Relationship Id="rId110" Type="http://schemas.openxmlformats.org/officeDocument/2006/relationships/hyperlink" Target="https://www.notion.so/20250508-_-1edf3b0fba85802880efc5442f274c21?source=copy_link" TargetMode="External"/><Relationship Id="rId114" Type="http://schemas.openxmlformats.org/officeDocument/2006/relationships/hyperlink" Target="https://www.notion.so/_-204f3b0fba85803fbda8cb98632d6c52?source=copy_link" TargetMode="External"/><Relationship Id="rId113" Type="http://schemas.openxmlformats.org/officeDocument/2006/relationships/hyperlink" Target="https://www.notion.so/_-1e6f3b0fba8580a2af73fae220e82704?source=copy_link" TargetMode="External"/><Relationship Id="rId112" Type="http://schemas.openxmlformats.org/officeDocument/2006/relationships/hyperlink" Target="https://www.notion.so/_-1e6f3b0fba8580a2af73fae220e82704?source=copy_link" TargetMode="External"/><Relationship Id="rId111" Type="http://schemas.openxmlformats.org/officeDocument/2006/relationships/hyperlink" Target="https://www.notion.so/_-1e5f3b0fba8580cbae45e850532eb20f?source=copy_link" TargetMode="External"/><Relationship Id="rId206" Type="http://schemas.openxmlformats.org/officeDocument/2006/relationships/hyperlink" Target="https://www.notion.so/1-26ff3b0fba85803984a1e87ad04ecca4?source=copy_link" TargetMode="External"/><Relationship Id="rId205" Type="http://schemas.openxmlformats.org/officeDocument/2006/relationships/hyperlink" Target="https://www.notion.so/F-26ef3b0fba8580aab9fad307b45b6a5a?source=copy_link" TargetMode="External"/><Relationship Id="rId204" Type="http://schemas.openxmlformats.org/officeDocument/2006/relationships/hyperlink" Target="https://www.notion.so/E-245f3b0fba8580598d3ec9e20f4a68a0?v=fe41848ef8d642c6b1c0988a174dc89b&amp;source=copy_link" TargetMode="External"/><Relationship Id="rId203" Type="http://schemas.openxmlformats.org/officeDocument/2006/relationships/hyperlink" Target="https://www.notion.so/A-22bf3b0fba858072a061eaac286a245d?source=copy_link" TargetMode="External"/><Relationship Id="rId209" Type="http://schemas.openxmlformats.org/officeDocument/2006/relationships/hyperlink" Target="https://www.notion.so/K-1eaf3b0fba858022b461e5800a6e6a68?source=copy_link" TargetMode="External"/><Relationship Id="rId208" Type="http://schemas.openxmlformats.org/officeDocument/2006/relationships/hyperlink" Target="https://www.notion.so/_-A-20af3b0fba8580aeb1aee833dea10bca?p=20af3b0fba8581559effe9b23a22a6a9&amp;pm=s" TargetMode="External"/><Relationship Id="rId207" Type="http://schemas.openxmlformats.org/officeDocument/2006/relationships/hyperlink" Target="https://www.notion.so/K-1eaf3b0fba858022b461e5800a6e6a68?source=copy_link" TargetMode="External"/><Relationship Id="rId202" Type="http://schemas.openxmlformats.org/officeDocument/2006/relationships/hyperlink" Target="https://www.notion.so/26bf3b0fba858014adafe37e0418ae9c" TargetMode="External"/><Relationship Id="rId201" Type="http://schemas.openxmlformats.org/officeDocument/2006/relationships/hyperlink" Target="https://www.notion.so/_9-270f3b0fba85800fbdd2f4fd1dabd41b?source=copy_link" TargetMode="External"/><Relationship Id="rId200" Type="http://schemas.openxmlformats.org/officeDocument/2006/relationships/hyperlink" Target="https://www.notion.so/_3-270f3b0fba8580e4bd89e02b3ac6807a?source=copy_lin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1" Type="http://schemas.openxmlformats.org/officeDocument/2006/relationships/drawing" Target="../drawings/drawing16.xml"/><Relationship Id="rId10" Type="http://schemas.openxmlformats.org/officeDocument/2006/relationships/hyperlink" Target="https://www.instagram.com/uni_beer_" TargetMode="External"/><Relationship Id="rId1" Type="http://schemas.openxmlformats.org/officeDocument/2006/relationships/hyperlink" Target="https://instagram.com/harumi_okatazuke?igshid=YTQwZjQ0NmI0OA%3D%3D&amp;utm_source=qr" TargetMode="External"/><Relationship Id="rId2" Type="http://schemas.openxmlformats.org/officeDocument/2006/relationships/hyperlink" Target="https://www.instagram.com/tokutabi_jp?igsh=YWV4endoaHhoNHUw" TargetMode="External"/><Relationship Id="rId3" Type="http://schemas.openxmlformats.org/officeDocument/2006/relationships/hyperlink" Target="https://www.instagram.com/noburin_zekkei?igsh=bGtmZ2MwbDYzam9r&amp;utm_source=qr" TargetMode="External"/><Relationship Id="rId4" Type="http://schemas.openxmlformats.org/officeDocument/2006/relationships/hyperlink" Target="https://www.instagram.com/yoshi_cafe.kr/?hl=ja" TargetMode="External"/><Relationship Id="rId9" Type="http://schemas.openxmlformats.org/officeDocument/2006/relationships/hyperlink" Target="https://www.instagram.com/amiri_instastory?utm_source=ig_web_button_share_sheet&amp;igsh=ZDNlZDc0MzIxNw==" TargetMode="External"/><Relationship Id="rId5" Type="http://schemas.openxmlformats.org/officeDocument/2006/relationships/hyperlink" Target="https://www.instagram.com/cafe_cobamio?igsh=MXc0YTVpNWU2bXl1MQ%3D%3D&amp;utm_source=qr" TargetMode="External"/><Relationship Id="rId6" Type="http://schemas.openxmlformats.org/officeDocument/2006/relationships/hyperlink" Target="https://instagram.com/hiroton_no_kurashi" TargetMode="External"/><Relationship Id="rId7" Type="http://schemas.openxmlformats.org/officeDocument/2006/relationships/hyperlink" Target="https://www.instagram.com/kbrayn_gourmet/" TargetMode="External"/><Relationship Id="rId8" Type="http://schemas.openxmlformats.org/officeDocument/2006/relationships/hyperlink" Target="https://www.instagram.com/maka_no_gohan/?hl=ja"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ww.notion.so/zoom-2025-7-27-235f3b0fba85803b8c19df33d7e87e03?source=copy_link" TargetMode="External"/><Relationship Id="rId5" Type="http://schemas.openxmlformats.org/officeDocument/2006/relationships/hyperlink" Target="https://www.zoom.com/" TargetMode="External"/><Relationship Id="rId6" Type="http://schemas.openxmlformats.org/officeDocument/2006/relationships/drawing" Target="../drawings/drawing17.xml"/><Relationship Id="rId7"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docs.google.com/spreadsheets/d/1wpdiKAZA3G7mneaUJYaYagJAxhvATWlpDsGSeQYEjEU/edit?usp=sharing" TargetMode="External"/><Relationship Id="rId42" Type="http://schemas.openxmlformats.org/officeDocument/2006/relationships/hyperlink" Target="https://docs.google.com/spreadsheets/d/1rTTDfcCjHe0OlDMufgES-EFYIo1a0jLvlOSgnQXMQU8/edit?usp=sharing" TargetMode="External"/><Relationship Id="rId41" Type="http://schemas.openxmlformats.org/officeDocument/2006/relationships/hyperlink" Target="https://docs.google.com/spreadsheets/d/1XXcyXnrzzyNgi71j0W95u5bgVm5PXtiu0oqnQ_6nxSc/edit?copiedFromTrash=&amp;gid=0" TargetMode="External"/><Relationship Id="rId44" Type="http://schemas.openxmlformats.org/officeDocument/2006/relationships/hyperlink" Target="https://docs.google.com/spreadsheets/d/1OatbpHQcF2GQqcx7BWzIrYEahfEK-ZtcYa9MzmWto4U/edit?gid=0" TargetMode="External"/><Relationship Id="rId43" Type="http://schemas.openxmlformats.org/officeDocument/2006/relationships/hyperlink" Target="https://docs.google.com/spreadsheets/d/1AXcqKGrBmS95Yu-klV-L1VJNedRkii2UGzH9-09Acro/edit?gid=0" TargetMode="External"/><Relationship Id="rId46" Type="http://schemas.openxmlformats.org/officeDocument/2006/relationships/hyperlink" Target="https://docs.google.com/spreadsheets/d/1I4gR0_9CqPkJR9E_yjc0z0RUlInqEO957T3AuEJVIto/edit?gid=0" TargetMode="External"/><Relationship Id="rId45" Type="http://schemas.openxmlformats.org/officeDocument/2006/relationships/hyperlink" Target="https://docs.google.com/spreadsheets/d/1KUzmr3xtmoxZoaUGLNkXeiOhWtZH2XMc0mIrtsN5NfY/edit?gid=1837929075" TargetMode="External"/><Relationship Id="rId48" Type="http://schemas.openxmlformats.org/officeDocument/2006/relationships/hyperlink" Target="https://docs.google.com/spreadsheets/d/1-uhtCCycLItrLHs5w8_foWANmXMXf7e7bp61nsjEVh8/edit?usp=sharing" TargetMode="External"/><Relationship Id="rId47" Type="http://schemas.openxmlformats.org/officeDocument/2006/relationships/hyperlink" Target="https://docs.google.com/spreadsheets/d/1cLZxLobnns6l5qsCzis2K-0ExuzYfyM-lwwwAIHLs4I/edit?usp=sharing" TargetMode="External"/><Relationship Id="rId49" Type="http://schemas.openxmlformats.org/officeDocument/2006/relationships/hyperlink" Target="https://docs.google.com/spreadsheets/d/1-nBXgVm4fFVn9mFP8x3DkA6Hdr4bwHGdacqxyi-qSQQ/edit?usp=sharing" TargetMode="External"/><Relationship Id="rId31" Type="http://schemas.openxmlformats.org/officeDocument/2006/relationships/hyperlink" Target="https://docs.google.com/spreadsheets/d/1676dhBgOu5cd1B9HvnHv-TLgTCAdU1x_OoNH9Tj2G04/edit?gid=0" TargetMode="External"/><Relationship Id="rId30" Type="http://schemas.openxmlformats.org/officeDocument/2006/relationships/hyperlink" Target="https://docs.google.com/spreadsheets/d/1XatV0nRbZnvl1QKJ6wXlGpdTKpzOQ7rcEl887_pX_-c/edit?usp=sharing" TargetMode="External"/><Relationship Id="rId33" Type="http://schemas.openxmlformats.org/officeDocument/2006/relationships/hyperlink" Target="https://docs.google.com/spreadsheets/d/1_sorqfBgBOIUJSQc8BV-I7n8u25Q-wJ_-7InjjC2Y9U/edit" TargetMode="External"/><Relationship Id="rId32" Type="http://schemas.openxmlformats.org/officeDocument/2006/relationships/hyperlink" Target="https://docs.google.com/spreadsheets/d/1lsfeuqbKMTpSp1QjH9bAMAeuybHwaj2ewjj1etJI1JA/edit?usp=sharing" TargetMode="External"/><Relationship Id="rId35" Type="http://schemas.openxmlformats.org/officeDocument/2006/relationships/hyperlink" Target="https://docs.google.com/spreadsheets/d/1mLPCfMplb1pxA08rBjE6hym2dksQlMm05CYjXSIF0Gk/edit" TargetMode="External"/><Relationship Id="rId34" Type="http://schemas.openxmlformats.org/officeDocument/2006/relationships/hyperlink" Target="https://docs.google.com/spreadsheets/d/17rqT3UfbnjQRqe1fQjluBwz7wAbiEhofFp0bseWY484/edit?gid=0" TargetMode="External"/><Relationship Id="rId37" Type="http://schemas.openxmlformats.org/officeDocument/2006/relationships/hyperlink" Target="https://docs.google.com/spreadsheets/d/1TLF48muTLxNSP-22O7ME6vthSYqfxDlYBYCiGGznaJc/edit?usp=sharing" TargetMode="External"/><Relationship Id="rId36" Type="http://schemas.openxmlformats.org/officeDocument/2006/relationships/hyperlink" Target="https://docs.google.com/spreadsheets/d/1YOvao8lOYP_xFJK1QtPXbwKf9cwPCiT08KHXgrRzbAE/edit?gid=0" TargetMode="External"/><Relationship Id="rId39" Type="http://schemas.openxmlformats.org/officeDocument/2006/relationships/hyperlink" Target="https://docs.google.com/spreadsheets/d/17QYwOXEXZK-iQo82a_DJd27fJUJK4_h-B37kvGzB_g0/edit?gid=0" TargetMode="External"/><Relationship Id="rId38" Type="http://schemas.openxmlformats.org/officeDocument/2006/relationships/hyperlink" Target="https://docs.google.com/spreadsheets/d/1-kF0hRfm_NEKgMXYlJkyQvcsRqHA_BMS4GZY-IfT5QM/edit?copiedFromTrash=&amp;gid=0" TargetMode="External"/><Relationship Id="rId20" Type="http://schemas.openxmlformats.org/officeDocument/2006/relationships/hyperlink" Target="https://docs.google.com/spreadsheets/d/1JsMqPkTEZesw_613J31aUnlJSBTv7SudR_w2xZP2y1M/edit?copiedFromTrash=&amp;gid=0" TargetMode="External"/><Relationship Id="rId22" Type="http://schemas.openxmlformats.org/officeDocument/2006/relationships/hyperlink" Target="https://docs.google.com/spreadsheets/d/1AOiFU91C_qLREK-96durRXIbJKFK59w4dIeUXFxbwcs/edit?copiedFromTrash=&amp;gid=0" TargetMode="External"/><Relationship Id="rId21" Type="http://schemas.openxmlformats.org/officeDocument/2006/relationships/hyperlink" Target="https://docs.google.com/spreadsheets/d/1HmZ5bY36oJDddcl9k45VoZMs7Ee2FgjZedYnnPCEWyg/edit?usp=sharing" TargetMode="External"/><Relationship Id="rId24" Type="http://schemas.openxmlformats.org/officeDocument/2006/relationships/hyperlink" Target="https://docs.google.com/spreadsheets/d/12yuQ52krNBhekjm3PDqYYM8O1-Ao4F3Z97fp42sX3BY/edit?usp=sharing" TargetMode="External"/><Relationship Id="rId23" Type="http://schemas.openxmlformats.org/officeDocument/2006/relationships/hyperlink" Target="https://docs.google.com/spreadsheets/d/1zfFRF0yMhvb2WXHz1HWEfZslrgg0zfEeBfQRp2QCk5g/edit" TargetMode="External"/><Relationship Id="rId26" Type="http://schemas.openxmlformats.org/officeDocument/2006/relationships/hyperlink" Target="https://docs.google.com/spreadsheets/d/1YdNzqMy28X-4Ca9gLPF9a2ClrGb8sZP0ZUJPbnIPOJc/edit?gid=0" TargetMode="External"/><Relationship Id="rId25" Type="http://schemas.openxmlformats.org/officeDocument/2006/relationships/hyperlink" Target="https://docs.google.com/spreadsheets/d/1eYeCKwGOsr3UdyrLNCD3X4OjKsTIJY_ai0fbcC5upAs/edit?usp=sharing" TargetMode="External"/><Relationship Id="rId28" Type="http://schemas.openxmlformats.org/officeDocument/2006/relationships/hyperlink" Target="https://docs.google.com/spreadsheets/d/1P3zoWs4wk923BxN-pxOOJCmM7T9U9KCwSopcluoqnls/edit?gid=0" TargetMode="External"/><Relationship Id="rId27" Type="http://schemas.openxmlformats.org/officeDocument/2006/relationships/hyperlink" Target="https://docs.google.com/spreadsheets/d/1NAxE5Be1orVzwSydAz4iRDOkQ_n6hKFxQT7JORJnjlk/edit?gid=112917445" TargetMode="External"/><Relationship Id="rId29" Type="http://schemas.openxmlformats.org/officeDocument/2006/relationships/hyperlink" Target="https://docs.google.com/spreadsheets/d/1HlQFo4KGKpcBGuNrV8YR2jhsP3sRGE1O0YTQTMRHZqo/edit?gid=0" TargetMode="External"/><Relationship Id="rId11" Type="http://schemas.openxmlformats.org/officeDocument/2006/relationships/hyperlink" Target="https://docs.google.com/spreadsheets/d/1e5QeeLVP0WA2Ks7I9EEQOWW1B8zKDhEoIkrkpE8xshg/edit?gid=0" TargetMode="External"/><Relationship Id="rId10" Type="http://schemas.openxmlformats.org/officeDocument/2006/relationships/hyperlink" Target="https://docs.google.com/spreadsheets/d/1FDgWv1TaU7NONEzy8isYhtlzxGj8bpfooK0xi56QQQI/edit?usp=sharing" TargetMode="External"/><Relationship Id="rId13" Type="http://schemas.openxmlformats.org/officeDocument/2006/relationships/hyperlink" Target="https://docs.google.com/spreadsheets/d/1VcZW6sZO5CzEjG-LGvBO6r1yQjJicqYLWUDbBD9Pw2E/edit" TargetMode="External"/><Relationship Id="rId12" Type="http://schemas.openxmlformats.org/officeDocument/2006/relationships/hyperlink" Target="https://docs.google.com/spreadsheets/d/16gm19l8AK-WT0DiGdwsvCSYJyap52t5KdnlJ7ASvaSQ/edit?usp=sharing" TargetMode="External"/><Relationship Id="rId15" Type="http://schemas.openxmlformats.org/officeDocument/2006/relationships/hyperlink" Target="https://docs.google.com/spreadsheets/d/1Kae2dUKBdTvYU4_GVYxols1qwjEbrNiAdBm0mRt4rBI/edit?gid=0" TargetMode="External"/><Relationship Id="rId14" Type="http://schemas.openxmlformats.org/officeDocument/2006/relationships/hyperlink" Target="https://docs.google.com/spreadsheets/d/1HGYcq04YAsY7AfEQsu6pG2qTM6XEKBkaugZcBIDQ6MI/edit" TargetMode="External"/><Relationship Id="rId17" Type="http://schemas.openxmlformats.org/officeDocument/2006/relationships/hyperlink" Target="https://docs.google.com/spreadsheets/d/1R0rLpzIT3lOxy9m047XlKioLu3_bwzVy7h6N7-L9qhg/edit?usp=sharing" TargetMode="External"/><Relationship Id="rId16" Type="http://schemas.openxmlformats.org/officeDocument/2006/relationships/hyperlink" Target="https://docs.google.com/spreadsheets/d/1CJI2fnbP3Vn3MKDn_UAnEjJBoPYa8N4JiLFiYx3GYSs/edit?usp=sharing" TargetMode="External"/><Relationship Id="rId19" Type="http://schemas.openxmlformats.org/officeDocument/2006/relationships/hyperlink" Target="https://docs.google.com/spreadsheets/d/1iiVwBPeuCtVinoSA2fND9peuWwfCzWoX3eywaLQp80s/edit?usp=sharing" TargetMode="External"/><Relationship Id="rId18" Type="http://schemas.openxmlformats.org/officeDocument/2006/relationships/hyperlink" Target="https://docs.google.com/spreadsheets/d/1a_TmQKRQN7zPR14BWmVzeWBdjEuYMmPcKasNPwV9pCQ/edit?gid=0" TargetMode="External"/><Relationship Id="rId84" Type="http://schemas.openxmlformats.org/officeDocument/2006/relationships/hyperlink" Target="https://docs.google.com/spreadsheets/d/1tcj82K5luDuz69mtl54LIRiLPKMpLe05aKUcOg9I4o0/edit?gid=0" TargetMode="External"/><Relationship Id="rId83" Type="http://schemas.openxmlformats.org/officeDocument/2006/relationships/hyperlink" Target="https://docs.google.com/spreadsheets/d/1DnJk4CGiYGl9ZHmZV7usbbf2SBA_JBfVUD9YXJU9ufE/edit?usp=sharing" TargetMode="External"/><Relationship Id="rId86" Type="http://schemas.openxmlformats.org/officeDocument/2006/relationships/hyperlink" Target="https://docs.google.com/spreadsheets/d/12DF9yK05f1JTmM3_JiGNFJyuw3_qyKHlOvlTUwcvDZE/edit?gid=0" TargetMode="External"/><Relationship Id="rId85" Type="http://schemas.openxmlformats.org/officeDocument/2006/relationships/hyperlink" Target="https://docs.google.com/spreadsheets/d/151mQZY8cgk5_7Q59N_ET3Hj7l7ZcJMP6G8_fl6uqI8U/edit?gid=0" TargetMode="External"/><Relationship Id="rId88" Type="http://schemas.openxmlformats.org/officeDocument/2006/relationships/hyperlink" Target="https://docs.google.com/spreadsheets/d/1dsb-jSrU9cc_c0mk5JAll4Iy0YdqQvWMcVwT3x-vH8s/edit?gid=1837929075" TargetMode="External"/><Relationship Id="rId87" Type="http://schemas.openxmlformats.org/officeDocument/2006/relationships/hyperlink" Target="https://docs.google.com/spreadsheets/d/1lv4vqmJ8QeM-m4aVV46mDtCgFlU5jIcJjsV73F4vj-w/edit?usp=sharing%E3%80%81https://docs.google.com/spreadsheets/d/1GOn6TW2r2-3bGJ3Lr9Ewv99Pz2jOc3UKYgjySC5msVg/edit?usp=sharing" TargetMode="External"/><Relationship Id="rId89" Type="http://schemas.openxmlformats.org/officeDocument/2006/relationships/hyperlink" Target="https://docs.google.com/spreadsheets/d/1ear-6aN5nVpIjEG_k_UPzDUD_MvWpiN0WxY0qq5cmQI/edit?gid=1837929075" TargetMode="External"/><Relationship Id="rId80" Type="http://schemas.openxmlformats.org/officeDocument/2006/relationships/hyperlink" Target="https://docs.google.com/spreadsheets/d/1FOlzcxfNqueQQCJw_EG8x9LZrNjY8nFCF3sUXbyxr1o/edit?usp=sharing" TargetMode="External"/><Relationship Id="rId82" Type="http://schemas.openxmlformats.org/officeDocument/2006/relationships/hyperlink" Target="https://docs.google.com/spreadsheets/d/1OlZmxcQaWwImqJMZmTluJOG0xXi0yR7wl_GJNK6s1yQ/edit?gid=997181537" TargetMode="External"/><Relationship Id="rId81" Type="http://schemas.openxmlformats.org/officeDocument/2006/relationships/hyperlink" Target="https://docs.google.com/spreadsheets/d/1w7DziHt8oLtqrqqryhDskFi9g0hakM37GHtj28eY0Es/edit?gid=997181537" TargetMode="External"/><Relationship Id="rId1" Type="http://schemas.openxmlformats.org/officeDocument/2006/relationships/hyperlink" Target="https://docs.google.com/spreadsheets/d/1RQ1i_eyk31MMP-wjt5wEUlXzJWPRVCjqK3ZmtmiYJiY/edit?usp=sharing" TargetMode="External"/><Relationship Id="rId2" Type="http://schemas.openxmlformats.org/officeDocument/2006/relationships/hyperlink" Target="https://docs.google.com/spreadsheets/d/1aWkRs0CxiJs75_geFkl2XOuuxyJ-798B1TlYtyHC8Dk/edit?gid=0" TargetMode="External"/><Relationship Id="rId3" Type="http://schemas.openxmlformats.org/officeDocument/2006/relationships/hyperlink" Target="https://docs.google.com/spreadsheets/d/13WYWfgJBL9cRnrDfXGMTMyu-O1Oo2N6x-99iOo9amV0/edit" TargetMode="External"/><Relationship Id="rId4" Type="http://schemas.openxmlformats.org/officeDocument/2006/relationships/hyperlink" Target="https://docs.google.com/spreadsheets/d/1y49qqu5GH3onGgfnwndjcHVbzQ_7P0zxJaGNVwMHxTM/edit?gid=0" TargetMode="External"/><Relationship Id="rId9" Type="http://schemas.openxmlformats.org/officeDocument/2006/relationships/hyperlink" Target="https://docs.google.com/spreadsheets/d/1cD64OTLm_WFo1HE8ERkFICnM5pFMDSSVNsRK8rkysNc/edit?gid=0" TargetMode="External"/><Relationship Id="rId5" Type="http://schemas.openxmlformats.org/officeDocument/2006/relationships/hyperlink" Target="https://docs.google.com/spreadsheets/d/1P7lV1jvZjxbK1uZ7NM7uhW3LAsP0PYvQKrq7aPBsOk4/edit?usp=sharing" TargetMode="External"/><Relationship Id="rId6" Type="http://schemas.openxmlformats.org/officeDocument/2006/relationships/hyperlink" Target="https://docs.google.com/spreadsheets/d/1dDsldPC_LoIFAFPjNSBbpMJoKhvVhpWWe__BpOst8ig/edit" TargetMode="External"/><Relationship Id="rId7" Type="http://schemas.openxmlformats.org/officeDocument/2006/relationships/hyperlink" Target="https://docs.google.com/spreadsheets/d/1__DY_eTrxRmymnZDmDIEbYualiAihrksM6TFXC6MnNw/edit?gid=0" TargetMode="External"/><Relationship Id="rId8" Type="http://schemas.openxmlformats.org/officeDocument/2006/relationships/hyperlink" Target="https://docs.google.com/spreadsheets/d/1VF6-P-SWrjPNTkdevk6pBPF7_eKqo9Y4HqFzaHa75IY/edit?usp=sharing" TargetMode="External"/><Relationship Id="rId73" Type="http://schemas.openxmlformats.org/officeDocument/2006/relationships/hyperlink" Target="https://docs.google.com/spreadsheets/d/1KJfOH56JvX4WLqptclYQQpd2Bxy6ULLlIDSVxKqt-dk/edit?usp=sharing" TargetMode="External"/><Relationship Id="rId72" Type="http://schemas.openxmlformats.org/officeDocument/2006/relationships/hyperlink" Target="https://docs.google.com/spreadsheets/d/1nx1gDIkVqGDoNx2Cl-w9rIUFbUHUz51gZrzOiXhWNL4/edit?usp=sharing" TargetMode="External"/><Relationship Id="rId75" Type="http://schemas.openxmlformats.org/officeDocument/2006/relationships/hyperlink" Target="https://docs.google.com/spreadsheets/d/1LxUd0R62j82pyui5jS_Z5YUK9f9iOlEUV4nTY_P-b68/edit?usp=sharing" TargetMode="External"/><Relationship Id="rId74" Type="http://schemas.openxmlformats.org/officeDocument/2006/relationships/hyperlink" Target="https://docs.google.com/spreadsheets/d/1_pg5KqZzYBQSwQuapTI79iH-errU6r-0qWoVbFwvd0s/edit?usp=sharing" TargetMode="External"/><Relationship Id="rId77" Type="http://schemas.openxmlformats.org/officeDocument/2006/relationships/hyperlink" Target="https://docs.google.com/spreadsheets/d/113buT9mOmsibYNPL5np21jftO_nb5Q21RbVmOhFaYyg/edit?usp=sharing" TargetMode="External"/><Relationship Id="rId76" Type="http://schemas.openxmlformats.org/officeDocument/2006/relationships/hyperlink" Target="https://docs.google.com/spreadsheets/d/1FeQAKQ0e5IPTM8i1QLDx_O4jnpNUNFNF-tdJV37FpM4/edit" TargetMode="External"/><Relationship Id="rId79" Type="http://schemas.openxmlformats.org/officeDocument/2006/relationships/hyperlink" Target="https://docs.google.com/spreadsheets/d/1XyGtaSymFhUilZmBOGOoTygqz3jCvKnngBxcvUZcZFg/edit?usp=sharing" TargetMode="External"/><Relationship Id="rId78" Type="http://schemas.openxmlformats.org/officeDocument/2006/relationships/hyperlink" Target="https://docs.google.com/spreadsheets/d/17EkWnSWJwrJ4r5T-Mmxe-CetQl9oAnCGJ4llyFAgKtU/edit?usp=sharing" TargetMode="External"/><Relationship Id="rId71" Type="http://schemas.openxmlformats.org/officeDocument/2006/relationships/hyperlink" Target="https://docs.google.com/spreadsheets/d/1WPlu3SW-DHAce4-DUg9Rbf4gIpIOQitHAM_l-53wTYc/edit?usp=sharing" TargetMode="External"/><Relationship Id="rId70" Type="http://schemas.openxmlformats.org/officeDocument/2006/relationships/hyperlink" Target="https://docs.google.com/spreadsheets/d/1SQ5HuJae9eTM_r1ZGWkiRdH9vJv4qajZrmRnmvtHgu8/edit?gid=1519876919" TargetMode="External"/><Relationship Id="rId62" Type="http://schemas.openxmlformats.org/officeDocument/2006/relationships/hyperlink" Target="https://docs.google.com/spreadsheets/d/1YshHQ12KCZKDdGpns643zKh_1CLVy8aMY9pyg2UceF4/edit?usp=sharing" TargetMode="External"/><Relationship Id="rId61" Type="http://schemas.openxmlformats.org/officeDocument/2006/relationships/hyperlink" Target="https://docs.google.com/spreadsheets/d/17aQgAeC-4lrjNGk2OjjNRj_JJ_FG7RENQ9C9x2KPkzI/edit?usp=sharing" TargetMode="External"/><Relationship Id="rId64" Type="http://schemas.openxmlformats.org/officeDocument/2006/relationships/hyperlink" Target="https://docs.google.com/spreadsheets/d/1jQFF11-NlB3UKVvEQ1qr1N4R7OXYXRHcRh6K2FJwwrg/edit?usp=sharing" TargetMode="External"/><Relationship Id="rId63" Type="http://schemas.openxmlformats.org/officeDocument/2006/relationships/hyperlink" Target="https://docs.google.com/spreadsheets/d/1BzLaVlXkAfZj65CEe6dflGe2tauh195QIODDIaP56MA/edit?usp=sharing" TargetMode="External"/><Relationship Id="rId66" Type="http://schemas.openxmlformats.org/officeDocument/2006/relationships/hyperlink" Target="https://docs.google.com/spreadsheets/d/1otQobybd52I1J6FPx51aKUr94LHXkarSkef57LsVlog/edit?gid=1837929075" TargetMode="External"/><Relationship Id="rId65" Type="http://schemas.openxmlformats.org/officeDocument/2006/relationships/hyperlink" Target="https://docs.google.com/spreadsheets/d/1tkGG7_PD6UDkta20pfGK7zD_lrYXWHTYWArpnfGzQVU/edit?gid=0" TargetMode="External"/><Relationship Id="rId68" Type="http://schemas.openxmlformats.org/officeDocument/2006/relationships/hyperlink" Target="https://docs.google.com/spreadsheets/d/1d77fNnj8kZBtaGnHf0ctthbmIwyZgdDrh5j5VDxQmLw/edit?usp=sharing" TargetMode="External"/><Relationship Id="rId67" Type="http://schemas.openxmlformats.org/officeDocument/2006/relationships/hyperlink" Target="https://docs.google.com/spreadsheets/d/1nHi88lnlZR7jgtG-p33DnlMaPJxgD76eLSjddoJw_aY/edit?usp=sharing" TargetMode="External"/><Relationship Id="rId60" Type="http://schemas.openxmlformats.org/officeDocument/2006/relationships/hyperlink" Target="https://docs.google.com/spreadsheets/d/1jo5g8gR081gY9Zati9TyB19Z3HEdd-6gFso6j6K33CE/edit?usp=sharing" TargetMode="External"/><Relationship Id="rId69" Type="http://schemas.openxmlformats.org/officeDocument/2006/relationships/hyperlink" Target="https://docs.google.com/spreadsheets/d/1FQn2AwY81n52Oo7LClYGPZrgR2SguR7E-oHEIGzLzQk/edit?usp=sharing" TargetMode="External"/><Relationship Id="rId51" Type="http://schemas.openxmlformats.org/officeDocument/2006/relationships/hyperlink" Target="https://docs.google.com/spreadsheets/d/1Y9N0dCY7XKogGwaPM4Ru22LnPV74xo49dI7qBqmnE_o/edit?usp=sharing" TargetMode="External"/><Relationship Id="rId50" Type="http://schemas.openxmlformats.org/officeDocument/2006/relationships/hyperlink" Target="https://docs.google.com/spreadsheets/d/1ebN8k5ldf44k8jTRewRqsxTldkdZkrenDrjVfnkIifk/edit?gid=997181537" TargetMode="External"/><Relationship Id="rId53" Type="http://schemas.openxmlformats.org/officeDocument/2006/relationships/hyperlink" Target="https://docs.google.com/spreadsheets/d/1d8grjIeo0hHS1eJXfducbttTR4LHhyhvHQb35ZZ8VyA/edit?usp=sharing" TargetMode="External"/><Relationship Id="rId52" Type="http://schemas.openxmlformats.org/officeDocument/2006/relationships/hyperlink" Target="https://docs.google.com/spreadsheets/d/1QXQuaq3pmYIvHh9F4CNNTetKESed_OfbCrWXPmDI_JA/edit?gid=997181537" TargetMode="External"/><Relationship Id="rId55" Type="http://schemas.openxmlformats.org/officeDocument/2006/relationships/hyperlink" Target="https://docs.google.com/spreadsheets/d/1ZFIKfjjCS0lYeQg1VvF9L5T89pGQVX0-Ogw4b5gKuPM/edit?usp=sharing" TargetMode="External"/><Relationship Id="rId54" Type="http://schemas.openxmlformats.org/officeDocument/2006/relationships/hyperlink" Target="https://docs.google.com/spreadsheets/d/14C4EEtFXcUlQ9weztnfV3d21_BUlEy8LNPo2MEHJx_Q/edit" TargetMode="External"/><Relationship Id="rId57" Type="http://schemas.openxmlformats.org/officeDocument/2006/relationships/hyperlink" Target="https://docs.google.com/spreadsheets/d/16QaGXtVjnl5cPXQE1qTlz8GODeQV7sxGiSCsO8FuFPo/edit?usp=sharing" TargetMode="External"/><Relationship Id="rId56" Type="http://schemas.openxmlformats.org/officeDocument/2006/relationships/hyperlink" Target="https://docs.google.com/spreadsheets/d/1OhXxux7maQ0FUHxo5-FzhZ44bkR6RkSpPNX_48ElPlw/edit?gid=0" TargetMode="External"/><Relationship Id="rId59" Type="http://schemas.openxmlformats.org/officeDocument/2006/relationships/hyperlink" Target="https://docs.google.com/spreadsheets/d/11zQ7LGBBG1J1QvPRFt2jkhhxOIBkWHInjVqqzUuba7Y/edit?usp=sharing" TargetMode="External"/><Relationship Id="rId58" Type="http://schemas.openxmlformats.org/officeDocument/2006/relationships/hyperlink" Target="https://docs.google.com/spreadsheets/d/16QaGXtVjnl5cPXQE1qTlz8GODeQV7sxGiSCsO8FuFPo/edit?usp=sharing" TargetMode="External"/><Relationship Id="rId107" Type="http://schemas.openxmlformats.org/officeDocument/2006/relationships/hyperlink" Target="https://docs.google.com/spreadsheets/d/1DIrK_gHHTpIegBNZ5m1_Yge-Xlf4_baAVbdsZ0GxDVk/edit?gid=0" TargetMode="External"/><Relationship Id="rId106" Type="http://schemas.openxmlformats.org/officeDocument/2006/relationships/hyperlink" Target="https://docs.google.com/spreadsheets/d/13M_VFTWCvsiTL__bpxSEPQMvSf2MLfia2LCEvLDKdp0/edit?usp=sharing" TargetMode="External"/><Relationship Id="rId105" Type="http://schemas.openxmlformats.org/officeDocument/2006/relationships/hyperlink" Target="https://docs.google.com/spreadsheets/d/1n4uJDR17bHA7FoAhirwvagAm2auqqVdeD4ctXt8pBkA/edit?usp=sharing" TargetMode="External"/><Relationship Id="rId104" Type="http://schemas.openxmlformats.org/officeDocument/2006/relationships/hyperlink" Target="https://docs.google.com/spreadsheets/d/1ajQNqK6co2_DE_epsNJiBOlXiJ2cF_19klutwRAm2As/edit?gid=1837929075" TargetMode="External"/><Relationship Id="rId109" Type="http://schemas.openxmlformats.org/officeDocument/2006/relationships/hyperlink" Target="https://www.notion.so/_-E-270f3b0fba8580dca489e50285ac9792?v=fe41848ef8d642c6b1c0988a174dc89b&amp;source=copy_link" TargetMode="External"/><Relationship Id="rId108" Type="http://schemas.openxmlformats.org/officeDocument/2006/relationships/hyperlink" Target="https://docs.google.com/spreadsheets/d/1Vab1g4Pz0We1O215PwRbTfJW-7UgA2OLeP5-p4BIimE/edit?gid=997181537" TargetMode="External"/><Relationship Id="rId103" Type="http://schemas.openxmlformats.org/officeDocument/2006/relationships/hyperlink" Target="https://docs.google.com/spreadsheets/d/1Aj3fjxUX54cR1jlXRO0GAMuv_GFQGcrLy7WGZYfJ7xs/edit?usp=drivesdk" TargetMode="External"/><Relationship Id="rId102" Type="http://schemas.openxmlformats.org/officeDocument/2006/relationships/hyperlink" Target="https://docs.google.com/spreadsheets/d/1cNUBIVqw_ku3OrHpCHmCPxXUKsLwYHpvzX-qa-ZlF2Q/edit?usp=sharing" TargetMode="External"/><Relationship Id="rId101" Type="http://schemas.openxmlformats.org/officeDocument/2006/relationships/hyperlink" Target="https://docs.google.com/spreadsheets/d/1nXaLCe8qHk3XZhV0LtdzyKLnnoTYbDQhii7kMl3ebuY/edit?usp=sharing" TargetMode="External"/><Relationship Id="rId100" Type="http://schemas.openxmlformats.org/officeDocument/2006/relationships/hyperlink" Target="https://docs.google.com/spreadsheets/d/1GuHkUl7tAhrpuhUak8u5QSGppPV0Q_T4z-fdMslErk0/edit?gid=1837929075" TargetMode="External"/><Relationship Id="rId95" Type="http://schemas.openxmlformats.org/officeDocument/2006/relationships/hyperlink" Target="https://docs.google.com/spreadsheets/d/1ORWoMTpGoYtyRNrgKC_IbOipx9RJuxITdAaNAgLa_aU/edit?gid=1837929075" TargetMode="External"/><Relationship Id="rId94" Type="http://schemas.openxmlformats.org/officeDocument/2006/relationships/hyperlink" Target="https://docs.google.com/spreadsheets/d/1511S8N3fqodY6J8oF9aP1IkcXR0YaUyyn9nmSFNRpEk/edit?gid=997181537" TargetMode="External"/><Relationship Id="rId97" Type="http://schemas.openxmlformats.org/officeDocument/2006/relationships/hyperlink" Target="https://docs.google.com/spreadsheets/d/1kYFdRSfcFeUWy53n_3sJwY5qDhhG6cQ81POhWsPWNnw/edit?gid=1837929075" TargetMode="External"/><Relationship Id="rId96" Type="http://schemas.openxmlformats.org/officeDocument/2006/relationships/hyperlink" Target="https://docs.google.com/spreadsheets/d/1irC9yPxJZzB0yqE7yFX7FdVnyi7ZVeLtZE3wNhDGkxY/edit?gid=159884613" TargetMode="External"/><Relationship Id="rId99" Type="http://schemas.openxmlformats.org/officeDocument/2006/relationships/hyperlink" Target="https://docs.google.com/spreadsheets/d/1kDua-zpg-zmrarr4gGZ0aG-wCpNlxzvCQNKR4VD95V0/edit" TargetMode="External"/><Relationship Id="rId98" Type="http://schemas.openxmlformats.org/officeDocument/2006/relationships/hyperlink" Target="https://docs.google.com/spreadsheets/d/1SJcOeaE_21BchVEZMUF0uGMXfwGoFX6TcGOr4RiV73s/edit?gid=0" TargetMode="External"/><Relationship Id="rId91" Type="http://schemas.openxmlformats.org/officeDocument/2006/relationships/hyperlink" Target="https://docs.google.com/spreadsheets/d/1cgXmUgeV2eKA6n499noe4cs7p6E30ynLDb9EwSnRwyk/edit" TargetMode="External"/><Relationship Id="rId90" Type="http://schemas.openxmlformats.org/officeDocument/2006/relationships/hyperlink" Target="https://docs.google.com/spreadsheets/d/1cgXmUgeV2eKA6n499noe4cs7p6E30ynLDb9EwSnRwyk/edit?gid=0" TargetMode="External"/><Relationship Id="rId93" Type="http://schemas.openxmlformats.org/officeDocument/2006/relationships/hyperlink" Target="https://docs.google.com/spreadsheets/d/16pp5KhXzsROfzGIbbHxyalPddNj4-Jid11lhfpWal6c/edit?usp=sharing" TargetMode="External"/><Relationship Id="rId92" Type="http://schemas.openxmlformats.org/officeDocument/2006/relationships/hyperlink" Target="https://docs.google.com/spreadsheets/d/1HqPVDdr26PvLp1LiurBog8pPnESlPZf4cT6jYF9SROU/edit?gid=1449816138" TargetMode="External"/><Relationship Id="rId110"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0.xml"/><Relationship Id="rId5"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40" Type="http://schemas.openxmlformats.org/officeDocument/2006/relationships/hyperlink" Target="https://docs.google.com/spreadsheets/d/1jQFF11-NlB3UKVvEQ1qr1N4R7OXYXRHcRh6K2FJwwrg/edit?usp=sharing" TargetMode="External"/><Relationship Id="rId42" Type="http://schemas.openxmlformats.org/officeDocument/2006/relationships/hyperlink" Target="https://docs.google.com/spreadsheets/d/1d77fNnj8kZBtaGnHf0ctthbmIwyZgdDrh5j5VDxQmLw/edit?usp=sharing" TargetMode="External"/><Relationship Id="rId41" Type="http://schemas.openxmlformats.org/officeDocument/2006/relationships/hyperlink" Target="https://docs.google.com/spreadsheets/d/1otQobybd52I1J6FPx51aKUr94LHXkarSkef57LsVlog/edit?gid=1837929075" TargetMode="External"/><Relationship Id="rId44" Type="http://schemas.openxmlformats.org/officeDocument/2006/relationships/hyperlink" Target="https://docs.google.com/spreadsheets/d/1nx1gDIkVqGDoNx2Cl-w9rIUFbUHUz51gZrzOiXhWNL4/edit?usp=sharing" TargetMode="External"/><Relationship Id="rId43" Type="http://schemas.openxmlformats.org/officeDocument/2006/relationships/hyperlink" Target="https://docs.google.com/spreadsheets/d/1SQ5HuJae9eTM_r1ZGWkiRdH9vJv4qajZrmRnmvtHgu8/edit?gid=1519876919" TargetMode="External"/><Relationship Id="rId46" Type="http://schemas.openxmlformats.org/officeDocument/2006/relationships/hyperlink" Target="https://docs.google.com/spreadsheets/d/1FeQAKQ0e5IPTM8i1QLDx_O4jnpNUNFNF-tdJV37FpM4/edit" TargetMode="External"/><Relationship Id="rId45" Type="http://schemas.openxmlformats.org/officeDocument/2006/relationships/hyperlink" Target="https://docs.google.com/spreadsheets/d/1_pg5KqZzYBQSwQuapTI79iH-errU6r-0qWoVbFwvd0s/edit?usp=sharing" TargetMode="External"/><Relationship Id="rId48" Type="http://schemas.openxmlformats.org/officeDocument/2006/relationships/hyperlink" Target="https://docs.google.com/spreadsheets/d/1FOlzcxfNqueQQCJw_EG8x9LZrNjY8nFCF3sUXbyxr1o/edit?usp=sharing" TargetMode="External"/><Relationship Id="rId47" Type="http://schemas.openxmlformats.org/officeDocument/2006/relationships/hyperlink" Target="https://docs.google.com/spreadsheets/d/17EkWnSWJwrJ4r5T-Mmxe-CetQl9oAnCGJ4llyFAgKtU/edit?usp=sharing" TargetMode="External"/><Relationship Id="rId49" Type="http://schemas.openxmlformats.org/officeDocument/2006/relationships/hyperlink" Target="https://docs.google.com/spreadsheets/d/1w7DziHt8oLtqrqqryhDskFi9g0hakM37GHtj28eY0Es/edit?gid=997181537" TargetMode="External"/><Relationship Id="rId31" Type="http://schemas.openxmlformats.org/officeDocument/2006/relationships/hyperlink" Target="https://www.notion.so/_-h-35951262685743398d81dfd46366359d?pvs=4" TargetMode="External"/><Relationship Id="rId30" Type="http://schemas.openxmlformats.org/officeDocument/2006/relationships/hyperlink" Target="https://docs.google.com/spreadsheets/d/1ebN8k5ldf44k8jTRewRqsxTldkdZkrenDrjVfnkIifk/edit?gid=997181537" TargetMode="External"/><Relationship Id="rId33" Type="http://schemas.openxmlformats.org/officeDocument/2006/relationships/hyperlink" Target="https://docs.google.com/spreadsheets/d/1d8grjIeo0hHS1eJXfducbttTR4LHhyhvHQb35ZZ8VyA/edit?usp=sharing" TargetMode="External"/><Relationship Id="rId32" Type="http://schemas.openxmlformats.org/officeDocument/2006/relationships/hyperlink" Target="https://docs.google.com/spreadsheets/d/1QXQuaq3pmYIvHh9F4CNNTetKESed_OfbCrWXPmDI_JA/edit?gid=997181537" TargetMode="External"/><Relationship Id="rId35" Type="http://schemas.openxmlformats.org/officeDocument/2006/relationships/hyperlink" Target="https://docs.google.com/spreadsheets/d/1ZFIKfjjCS0lYeQg1VvF9L5T89pGQVX0-Ogw4b5gKuPM/edit?usp=sharing" TargetMode="External"/><Relationship Id="rId34" Type="http://schemas.openxmlformats.org/officeDocument/2006/relationships/hyperlink" Target="https://docs.google.com/spreadsheets/d/14C4EEtFXcUlQ9weztnfV3d21_BUlEy8LNPo2MEHJx_Q/edit" TargetMode="External"/><Relationship Id="rId37" Type="http://schemas.openxmlformats.org/officeDocument/2006/relationships/hyperlink" Target="https://docs.google.com/spreadsheets/d/11zQ7LGBBG1J1QvPRFt2jkhhxOIBkWHInjVqqzUuba7Y/edit?usp=sharing" TargetMode="External"/><Relationship Id="rId36" Type="http://schemas.openxmlformats.org/officeDocument/2006/relationships/hyperlink" Target="https://docs.google.com/spreadsheets/d/16QaGXtVjnl5cPXQE1qTlz8GODeQV7sxGiSCsO8FuFPo/edit?usp=sharing" TargetMode="External"/><Relationship Id="rId39" Type="http://schemas.openxmlformats.org/officeDocument/2006/relationships/hyperlink" Target="https://docs.google.com/spreadsheets/d/1BzLaVlXkAfZj65CEe6dflGe2tauh195QIODDIaP56MA/edit?usp=sharing" TargetMode="External"/><Relationship Id="rId38" Type="http://schemas.openxmlformats.org/officeDocument/2006/relationships/hyperlink" Target="https://docs.google.com/spreadsheets/d/17aQgAeC-4lrjNGk2OjjNRj_JJ_FG7RENQ9C9x2KPkzI/edit?usp=sharing" TargetMode="External"/><Relationship Id="rId20" Type="http://schemas.openxmlformats.org/officeDocument/2006/relationships/hyperlink" Target="https://docs.google.com/spreadsheets/d/1_sorqfBgBOIUJSQc8BV-I7n8u25Q-wJ_-7InjjC2Y9U/edit" TargetMode="External"/><Relationship Id="rId22" Type="http://schemas.openxmlformats.org/officeDocument/2006/relationships/hyperlink" Target="https://docs.google.com/spreadsheets/d/1TLF48muTLxNSP-22O7ME6vthSYqfxDlYBYCiGGznaJc/edit?usp=sharing" TargetMode="External"/><Relationship Id="rId21" Type="http://schemas.openxmlformats.org/officeDocument/2006/relationships/hyperlink" Target="https://docs.google.com/spreadsheets/d/1mLPCfMplb1pxA08rBjE6hym2dksQlMm05CYjXSIF0Gk/edit" TargetMode="External"/><Relationship Id="rId24" Type="http://schemas.openxmlformats.org/officeDocument/2006/relationships/hyperlink" Target="https://docs.google.com/spreadsheets/d/1wpdiKAZA3G7mneaUJYaYagJAxhvATWlpDsGSeQYEjEU/edit?usp=sharing" TargetMode="External"/><Relationship Id="rId23" Type="http://schemas.openxmlformats.org/officeDocument/2006/relationships/hyperlink" Target="https://docs.google.com/spreadsheets/d/17QYwOXEXZK-iQo82a_DJd27fJUJK4_h-B37kvGzB_g0/edit?gid=0" TargetMode="External"/><Relationship Id="rId26" Type="http://schemas.openxmlformats.org/officeDocument/2006/relationships/hyperlink" Target="https://docs.google.com/spreadsheets/d/1OatbpHQcF2GQqcx7BWzIrYEahfEK-ZtcYa9MzmWto4U/edit?gid=0" TargetMode="External"/><Relationship Id="rId25" Type="http://schemas.openxmlformats.org/officeDocument/2006/relationships/hyperlink" Target="https://docs.google.com/spreadsheets/d/1rTTDfcCjHe0OlDMufgES-EFYIo1a0jLvlOSgnQXMQU8/edit?usp=sharing" TargetMode="External"/><Relationship Id="rId28" Type="http://schemas.openxmlformats.org/officeDocument/2006/relationships/hyperlink" Target="https://docs.google.com/spreadsheets/d/1cLZxLobnns6l5qsCzis2K-0ExuzYfyM-lwwwAIHLs4I/edit?usp=sharing" TargetMode="External"/><Relationship Id="rId27" Type="http://schemas.openxmlformats.org/officeDocument/2006/relationships/hyperlink" Target="https://docs.google.com/spreadsheets/d/1KUzmr3xtmoxZoaUGLNkXeiOhWtZH2XMc0mIrtsN5NfY/edit?gid=1837929075" TargetMode="External"/><Relationship Id="rId29" Type="http://schemas.openxmlformats.org/officeDocument/2006/relationships/hyperlink" Target="https://docs.google.com/spreadsheets/d/1-nBXgVm4fFVn9mFP8x3DkA6Hdr4bwHGdacqxyi-qSQQ/edit?usp=sharing" TargetMode="External"/><Relationship Id="rId11" Type="http://schemas.openxmlformats.org/officeDocument/2006/relationships/hyperlink" Target="https://docs.google.com/spreadsheets/d/1R0rLpzIT3lOxy9m047XlKioLu3_bwzVy7h6N7-L9qhg/edit?usp=sharing" TargetMode="External"/><Relationship Id="rId10" Type="http://schemas.openxmlformats.org/officeDocument/2006/relationships/hyperlink" Target="https://docs.google.com/spreadsheets/d/1CJI2fnbP3Vn3MKDn_UAnEjJBoPYa8N4JiLFiYx3GYSs/edit?usp=sharing" TargetMode="External"/><Relationship Id="rId13" Type="http://schemas.openxmlformats.org/officeDocument/2006/relationships/hyperlink" Target="https://docs.google.com/spreadsheets/d/1HmZ5bY36oJDddcl9k45VoZMs7Ee2FgjZedYnnPCEWyg/edit?usp=sharing" TargetMode="External"/><Relationship Id="rId12" Type="http://schemas.openxmlformats.org/officeDocument/2006/relationships/hyperlink" Target="https://docs.google.com/spreadsheets/d/1iiVwBPeuCtVinoSA2fND9peuWwfCzWoX3eywaLQp80s/edit?usp=sharing" TargetMode="External"/><Relationship Id="rId15" Type="http://schemas.openxmlformats.org/officeDocument/2006/relationships/hyperlink" Target="https://docs.google.com/spreadsheets/d/1eYeCKwGOsr3UdyrLNCD3X4OjKsTIJY_ai0fbcC5upAs/edit?usp=sharing" TargetMode="External"/><Relationship Id="rId14" Type="http://schemas.openxmlformats.org/officeDocument/2006/relationships/hyperlink" Target="https://docs.google.com/spreadsheets/d/1zfFRF0yMhvb2WXHz1HWEfZslrgg0zfEeBfQRp2QCk5g/edit" TargetMode="External"/><Relationship Id="rId17" Type="http://schemas.openxmlformats.org/officeDocument/2006/relationships/hyperlink" Target="https://docs.google.com/spreadsheets/d/1P3zoWs4wk923BxN-pxOOJCmM7T9U9KCwSopcluoqnls/edit?gid=0" TargetMode="External"/><Relationship Id="rId16" Type="http://schemas.openxmlformats.org/officeDocument/2006/relationships/hyperlink" Target="https://docs.google.com/spreadsheets/d/1YdNzqMy28X-4Ca9gLPF9a2ClrGb8sZP0ZUJPbnIPOJc/edit?gid=0" TargetMode="External"/><Relationship Id="rId19" Type="http://schemas.openxmlformats.org/officeDocument/2006/relationships/hyperlink" Target="https://docs.google.com/spreadsheets/d/1lsfeuqbKMTpSp1QjH9bAMAeuybHwaj2ewjj1etJI1JA/edit?usp=sharing" TargetMode="External"/><Relationship Id="rId18" Type="http://schemas.openxmlformats.org/officeDocument/2006/relationships/hyperlink" Target="https://docs.google.com/spreadsheets/d/1XatV0nRbZnvl1QKJ6wXlGpdTKpzOQ7rcEl887_pX_-c/edit?usp=sharing" TargetMode="External"/><Relationship Id="rId84" Type="http://schemas.openxmlformats.org/officeDocument/2006/relationships/hyperlink" Target="https://docs.google.com/spreadsheets/d/1W8oaDYXwLN-38e1MflbXBBW1p_sPMCT8KgO3YQaV8xo/edit?gid=997181537" TargetMode="External"/><Relationship Id="rId83" Type="http://schemas.openxmlformats.org/officeDocument/2006/relationships/hyperlink" Target="https://docs.google.com/spreadsheets/d/14i-ZX5ZwY8wbZMAnQr98xLnOXU1Z5YmiNHxh30Vt5rM/edit?usp=drivesdk" TargetMode="External"/><Relationship Id="rId86" Type="http://schemas.openxmlformats.org/officeDocument/2006/relationships/hyperlink" Target="https://docs.google.com/spreadsheets/d/1fAgrQGEiDqjKoEvt8B8xqRh2ZIfROD1Uhvf66FYZPRA/edit?gid=1220109173" TargetMode="External"/><Relationship Id="rId85" Type="http://schemas.openxmlformats.org/officeDocument/2006/relationships/hyperlink" Target="https://docs.google.com/spreadsheets/d/1QZzXNR26sH3P0kqv8NhCqLFdSq1XFrBGZ33P2GCxgjo/edit?gid=0" TargetMode="External"/><Relationship Id="rId88" Type="http://schemas.openxmlformats.org/officeDocument/2006/relationships/hyperlink" Target="https://docs.google.com/spreadsheets/d/1tx67Ew9e6n4Tj_HQfVODzAxgboBmarf_CIugHv-nalc/edit?gid=1837929075" TargetMode="External"/><Relationship Id="rId87" Type="http://schemas.openxmlformats.org/officeDocument/2006/relationships/hyperlink" Target="https://docs.google.com/spreadsheets/d/1JM-JNkOWnROgaaZ7bS5gI3QJDLw3K2RJIdYtxnyosVs/edit?gid=1837929075" TargetMode="External"/><Relationship Id="rId89" Type="http://schemas.openxmlformats.org/officeDocument/2006/relationships/hyperlink" Target="https://docs.google.com/spreadsheets/d/1jAZ-EGM3jwkFVq-wbcQH8zBFxCs9J2krct4JFmzIK7E/edit?gid=0" TargetMode="External"/><Relationship Id="rId80" Type="http://schemas.openxmlformats.org/officeDocument/2006/relationships/hyperlink" Target="https://docs.google.com/spreadsheets/d/1MQU-wQ-KtikJF-BnxW94d8Gyd51v4Cb9y1YfZ1G-5v4/edit?usp=sharing" TargetMode="External"/><Relationship Id="rId82" Type="http://schemas.openxmlformats.org/officeDocument/2006/relationships/hyperlink" Target="https://docs.google.com/spreadsheets/d/1GSXTPgaqD-bu35tRa0_w4Md_rTa2iIj-xPe6KzUJssY/edit?gid=0" TargetMode="External"/><Relationship Id="rId81" Type="http://schemas.openxmlformats.org/officeDocument/2006/relationships/hyperlink" Target="https://docs.google.com/spreadsheets/d/1B3DeJSFoiQrbi3T6YJNxo5ay9X8SwqeRqLI3g4tjgUI/edit?gid=997181537" TargetMode="External"/><Relationship Id="rId1" Type="http://schemas.openxmlformats.org/officeDocument/2006/relationships/hyperlink" Target="https://docs.google.com/spreadsheets/d/1RQ1i_eyk31MMP-wjt5wEUlXzJWPRVCjqK3ZmtmiYJiY/edit?usp=sharing" TargetMode="External"/><Relationship Id="rId2" Type="http://schemas.openxmlformats.org/officeDocument/2006/relationships/hyperlink" Target="https://docs.google.com/spreadsheets/d/13WYWfgJBL9cRnrDfXGMTMyu-O1Oo2N6x-99iOo9amV0/edit" TargetMode="External"/><Relationship Id="rId3" Type="http://schemas.openxmlformats.org/officeDocument/2006/relationships/hyperlink" Target="https://docs.google.com/spreadsheets/d/1P7lV1jvZjxbK1uZ7NM7uhW3LAsP0PYvQKrq7aPBsOk4/edit?usp=sharing" TargetMode="External"/><Relationship Id="rId4" Type="http://schemas.openxmlformats.org/officeDocument/2006/relationships/hyperlink" Target="https://docs.google.com/spreadsheets/d/1dDsldPC_LoIFAFPjNSBbpMJoKhvVhpWWe__BpOst8ig/edit" TargetMode="External"/><Relationship Id="rId9" Type="http://schemas.openxmlformats.org/officeDocument/2006/relationships/hyperlink" Target="https://docs.google.com/spreadsheets/d/1HGYcq04YAsY7AfEQsu6pG2qTM6XEKBkaugZcBIDQ6MI/edit" TargetMode="External"/><Relationship Id="rId5" Type="http://schemas.openxmlformats.org/officeDocument/2006/relationships/hyperlink" Target="https://docs.google.com/spreadsheets/d/1VF6-P-SWrjPNTkdevk6pBPF7_eKqo9Y4HqFzaHa75IY/edit?usp=sharing" TargetMode="External"/><Relationship Id="rId6" Type="http://schemas.openxmlformats.org/officeDocument/2006/relationships/hyperlink" Target="https://docs.google.com/spreadsheets/d/1FDgWv1TaU7NONEzy8isYhtlzxGj8bpfooK0xi56QQQI/edit?usp=sharing" TargetMode="External"/><Relationship Id="rId7" Type="http://schemas.openxmlformats.org/officeDocument/2006/relationships/hyperlink" Target="https://docs.google.com/spreadsheets/d/16gm19l8AK-WT0DiGdwsvCSYJyap52t5KdnlJ7ASvaSQ/edit?usp=sharing" TargetMode="External"/><Relationship Id="rId8" Type="http://schemas.openxmlformats.org/officeDocument/2006/relationships/hyperlink" Target="https://docs.google.com/spreadsheets/d/1VcZW6sZO5CzEjG-LGvBO6r1yQjJicqYLWUDbBD9Pw2E/edit" TargetMode="External"/><Relationship Id="rId73" Type="http://schemas.openxmlformats.org/officeDocument/2006/relationships/hyperlink" Target="https://docs.google.com/spreadsheets/d/13M_VFTWCvsiTL__bpxSEPQMvSf2MLfia2LCEvLDKdp0/edit?usp=sharing" TargetMode="External"/><Relationship Id="rId72" Type="http://schemas.openxmlformats.org/officeDocument/2006/relationships/hyperlink" Target="https://docs.google.com/spreadsheets/d/1n4uJDR17bHA7FoAhirwvagAm2auqqVdeD4ctXt8pBkA/edit?usp=sharing" TargetMode="External"/><Relationship Id="rId75" Type="http://schemas.openxmlformats.org/officeDocument/2006/relationships/hyperlink" Target="https://docs.google.com/spreadsheets/d/1zI9wlzNnpkuUqrq6mqYfsEwdDWAmHz4Dw9NQJ8VCynw/edit?usp=sharing" TargetMode="External"/><Relationship Id="rId74" Type="http://schemas.openxmlformats.org/officeDocument/2006/relationships/hyperlink" Target="https://docs.google.com/spreadsheets/d/1_AveVJPogQ7464fTUPxOIQSfFdNtmoCu_y7POBmcCFo/edit?gid=0" TargetMode="External"/><Relationship Id="rId77" Type="http://schemas.openxmlformats.org/officeDocument/2006/relationships/hyperlink" Target="https://docs.google.com/spreadsheets/d/1JuQwh3fYUIbJtUYmiTOHF3qzf4IfzxMTYPS6UMgxNsY/edit?usp=sharing" TargetMode="External"/><Relationship Id="rId76" Type="http://schemas.openxmlformats.org/officeDocument/2006/relationships/hyperlink" Target="https://docs.google.com/spreadsheets/d/1OyQILO3SIpSbD74ppDh-W6iLKXyP7__Jqw5lh7dbaWU/edit?gid=0" TargetMode="External"/><Relationship Id="rId79" Type="http://schemas.openxmlformats.org/officeDocument/2006/relationships/hyperlink" Target="https://docs.google.com/spreadsheets/d/1cFy9csYDiHFPgAJd6joUF_uoLvPMQw8D2bwLPZKIFI0/edit?gid=1837929075" TargetMode="External"/><Relationship Id="rId78" Type="http://schemas.openxmlformats.org/officeDocument/2006/relationships/hyperlink" Target="https://docs.google.com/spreadsheets/d/1Az7KfWqjgAMVBOS5fLPQJBPFGeJgcwQGf1_mhc_s54A/edit?gid=159884613" TargetMode="External"/><Relationship Id="rId71" Type="http://schemas.openxmlformats.org/officeDocument/2006/relationships/hyperlink" Target="https://docs.google.com/spreadsheets/d/1QRcHeZffB8htE0XcLlh2tZj_4_zlTln52pLTr_Add6Q/edit?usp=sharing" TargetMode="External"/><Relationship Id="rId70" Type="http://schemas.openxmlformats.org/officeDocument/2006/relationships/hyperlink" Target="https://docs.google.com/spreadsheets/d/1Gud3dsIpMUFLHWKszQ6m8HEVt5JAQBvcNaz0EI0WC0s/edit?gid=0" TargetMode="External"/><Relationship Id="rId62" Type="http://schemas.openxmlformats.org/officeDocument/2006/relationships/hyperlink" Target="https://docs.google.com/spreadsheets/d/1kYFdRSfcFeUWy53n_3sJwY5qDhhG6cQ81POhWsPWNnw/edit?gid=1837929075" TargetMode="External"/><Relationship Id="rId61" Type="http://schemas.openxmlformats.org/officeDocument/2006/relationships/hyperlink" Target="https://docs.google.com/spreadsheets/d/1irC9yPxJZzB0yqE7yFX7FdVnyi7ZVeLtZE3wNhDGkxY/edit?gid=159884613" TargetMode="External"/><Relationship Id="rId64" Type="http://schemas.openxmlformats.org/officeDocument/2006/relationships/hyperlink" Target="https://docs.google.com/spreadsheets/d/1kDua-zpg-zmrarr4gGZ0aG-wCpNlxzvCQNKR4VD95V0/edit" TargetMode="External"/><Relationship Id="rId63" Type="http://schemas.openxmlformats.org/officeDocument/2006/relationships/hyperlink" Target="https://docs.google.com/spreadsheets/d/1SJcOeaE_21BchVEZMUF0uGMXfwGoFX6TcGOr4RiV73s/edit?gid=0" TargetMode="External"/><Relationship Id="rId66" Type="http://schemas.openxmlformats.org/officeDocument/2006/relationships/hyperlink" Target="https://docs.google.com/spreadsheets/d/1nXaLCe8qHk3XZhV0LtdzyKLnnoTYbDQhii7kMl3ebuY/edit?usp=sharing" TargetMode="External"/><Relationship Id="rId65" Type="http://schemas.openxmlformats.org/officeDocument/2006/relationships/hyperlink" Target="https://docs.google.com/spreadsheets/d/1GuHkUl7tAhrpuhUak8u5QSGppPV0Q_T4z-fdMslErk0/edit?gid=1837929075" TargetMode="External"/><Relationship Id="rId68" Type="http://schemas.openxmlformats.org/officeDocument/2006/relationships/hyperlink" Target="https://docs.google.com/spreadsheets/d/1Aj3fjxUX54cR1jlXRO0GAMuv_GFQGcrLy7WGZYfJ7xs/edit?usp=drivesdk" TargetMode="External"/><Relationship Id="rId67" Type="http://schemas.openxmlformats.org/officeDocument/2006/relationships/hyperlink" Target="https://docs.google.com/spreadsheets/d/1cNUBIVqw_ku3OrHpCHmCPxXUKsLwYHpvzX-qa-ZlF2Q/edit?usp=sharing" TargetMode="External"/><Relationship Id="rId60" Type="http://schemas.openxmlformats.org/officeDocument/2006/relationships/hyperlink" Target="https://docs.google.com/spreadsheets/d/1ORWoMTpGoYtyRNrgKC_IbOipx9RJuxITdAaNAgLa_aU/edit?gid=1837929075" TargetMode="External"/><Relationship Id="rId69" Type="http://schemas.openxmlformats.org/officeDocument/2006/relationships/hyperlink" Target="https://docs.google.com/spreadsheets/d/1ajQNqK6co2_DE_epsNJiBOlXiJ2cF_19klutwRAm2As/edit?gid=1837929075" TargetMode="External"/><Relationship Id="rId51" Type="http://schemas.openxmlformats.org/officeDocument/2006/relationships/hyperlink" Target="https://docs.google.com/spreadsheets/d/151mQZY8cgk5_7Q59N_ET3Hj7l7ZcJMP6G8_fl6uqI8U/edit?gid=0" TargetMode="External"/><Relationship Id="rId50" Type="http://schemas.openxmlformats.org/officeDocument/2006/relationships/hyperlink" Target="https://docs.google.com/spreadsheets/d/1DnJk4CGiYGl9ZHmZV7usbbf2SBA_JBfVUD9YXJU9ufE/edit?usp=sharing" TargetMode="External"/><Relationship Id="rId53" Type="http://schemas.openxmlformats.org/officeDocument/2006/relationships/hyperlink" Target="https://docs.google.com/spreadsheets/d/1dsb-jSrU9cc_c0mk5JAll4Iy0YdqQvWMcVwT3x-vH8s/edit?gid=1837929075" TargetMode="External"/><Relationship Id="rId52" Type="http://schemas.openxmlformats.org/officeDocument/2006/relationships/hyperlink" Target="https://docs.google.com/spreadsheets/d/1lv4vqmJ8QeM-m4aVV46mDtCgFlU5jIcJjsV73F4vj-w/edit?usp=sharing%E3%80%81https://docs.google.com/spreadsheets/d/1GOn6TW2r2-3bGJ3Lr9Ewv99Pz2jOc3UKYgjySC5msVg/edit?usp=sharing" TargetMode="External"/><Relationship Id="rId55" Type="http://schemas.openxmlformats.org/officeDocument/2006/relationships/hyperlink" Target="https://docs.google.com/spreadsheets/d/1cgXmUgeV2eKA6n499noe4cs7p6E30ynLDb9EwSnRwyk/edit?gid=0" TargetMode="External"/><Relationship Id="rId54" Type="http://schemas.openxmlformats.org/officeDocument/2006/relationships/hyperlink" Target="https://docs.google.com/spreadsheets/d/1ear-6aN5nVpIjEG_k_UPzDUD_MvWpiN0WxY0qq5cmQI/edit?gid=1837929075" TargetMode="External"/><Relationship Id="rId57" Type="http://schemas.openxmlformats.org/officeDocument/2006/relationships/hyperlink" Target="https://docs.google.com/spreadsheets/d/1HqPVDdr26PvLp1LiurBog8pPnESlPZf4cT6jYF9SROU/edit?gid=1449816138" TargetMode="External"/><Relationship Id="rId56" Type="http://schemas.openxmlformats.org/officeDocument/2006/relationships/hyperlink" Target="https://docs.google.com/spreadsheets/d/1cgXmUgeV2eKA6n499noe4cs7p6E30ynLDb9EwSnRwyk/edit" TargetMode="External"/><Relationship Id="rId59" Type="http://schemas.openxmlformats.org/officeDocument/2006/relationships/hyperlink" Target="https://docs.google.com/spreadsheets/d/1511S8N3fqodY6J8oF9aP1IkcXR0YaUyyn9nmSFNRpEk/edit?gid=997181537" TargetMode="External"/><Relationship Id="rId58" Type="http://schemas.openxmlformats.org/officeDocument/2006/relationships/hyperlink" Target="https://docs.google.com/spreadsheets/d/16pp5KhXzsROfzGIbbHxyalPddNj4-Jid11lhfpWal6c/edit?usp=sharing" TargetMode="External"/><Relationship Id="rId101" Type="http://schemas.openxmlformats.org/officeDocument/2006/relationships/drawing" Target="../drawings/drawing21.xml"/><Relationship Id="rId100" Type="http://schemas.openxmlformats.org/officeDocument/2006/relationships/hyperlink" Target="https://docs.google.com/spreadsheets/d/15m2Cbuslbsa_bxp6ryjHRZBnRTKJXl4j36r5FTXgC3U/edit?gid=1837929075" TargetMode="External"/><Relationship Id="rId95" Type="http://schemas.openxmlformats.org/officeDocument/2006/relationships/hyperlink" Target="https://docs.google.com/spreadsheets/d/1D2SEGigQJ7_5-3lyzJBuh_V97Eg7BDOIEVPwE5X_KfE/edit?gid=1837929075" TargetMode="External"/><Relationship Id="rId94" Type="http://schemas.openxmlformats.org/officeDocument/2006/relationships/hyperlink" Target="https://docs.google.com/spreadsheets/d/1So1qqP3yPz7y5X9KTOGa-obJs6ks_2et1bMGgG-AZuE/edit?gid=1837929075" TargetMode="External"/><Relationship Id="rId97" Type="http://schemas.openxmlformats.org/officeDocument/2006/relationships/hyperlink" Target="https://docs.google.com/spreadsheets/d/1XO0j6IGty0yy2WYDvvjgfiepJB1mWfsOJqTYXkNL6kA/edit?gid=0" TargetMode="External"/><Relationship Id="rId96" Type="http://schemas.openxmlformats.org/officeDocument/2006/relationships/hyperlink" Target="https://docs.google.com/spreadsheets/d/14RN0SUEUSeDCq9KdfkeA4Jp_kWK1z3ge7mntY_7FbQc/edit?gid=0" TargetMode="External"/><Relationship Id="rId99" Type="http://schemas.openxmlformats.org/officeDocument/2006/relationships/hyperlink" Target="https://docs.google.com/spreadsheets/d/1vMlKtv8X3xNsR4peIVUCyHYOdMKL6g83FqR8S6z9yXM/edit?gid=1837929075" TargetMode="External"/><Relationship Id="rId98" Type="http://schemas.openxmlformats.org/officeDocument/2006/relationships/hyperlink" Target="https://docs.google.com/spreadsheets/d/16Zz0dh-NDmIiVK2ng2peY5E4trVYYQbSunpyHiTUQtY/edit?usp=sharing" TargetMode="External"/><Relationship Id="rId91" Type="http://schemas.openxmlformats.org/officeDocument/2006/relationships/hyperlink" Target="https://docs.google.com/spreadsheets/d/1Zw0QdbkMih8JqavHAoUn01ExdrAooccHAO55S1I9EY4/edit?gid=997181537" TargetMode="External"/><Relationship Id="rId90" Type="http://schemas.openxmlformats.org/officeDocument/2006/relationships/hyperlink" Target="https://docs.google.com/spreadsheets/d/1QxQfP-eLDYDXEBDnFRBaL0SrnVN9FM3BTLuzEn_sRcE/edit?usp=sharing" TargetMode="External"/><Relationship Id="rId93" Type="http://schemas.openxmlformats.org/officeDocument/2006/relationships/hyperlink" Target="https://docs.google.com/spreadsheets/d/1xTnMmyIBGcTGRbd0xRbizr5jUkLnhBXsSogc2NaC6SM/edit?usp=sharing" TargetMode="External"/><Relationship Id="rId92" Type="http://schemas.openxmlformats.org/officeDocument/2006/relationships/hyperlink" Target="https://docs.google.com/spreadsheets/d/1lqXxiDUiLNtQKimBUZtZ7gWlAGAwidpUW1qi1L6SU-0/edit?usp=sharing"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notion.so/HOME-5e7b082987af442ea70b2e0dd201ff02"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40" Type="http://schemas.openxmlformats.org/officeDocument/2006/relationships/hyperlink" Target="https://one-stream.io/user/1nTdVscsOTRacnDyjJsGD8ZGVwi1/playlist/1cf98434-cd0c-4271-bb4f-500901644786" TargetMode="External"/><Relationship Id="rId42" Type="http://schemas.openxmlformats.org/officeDocument/2006/relationships/hyperlink" Target="https://radio.snsclub.jp/radio115/" TargetMode="External"/><Relationship Id="rId41" Type="http://schemas.openxmlformats.org/officeDocument/2006/relationships/hyperlink" Target="https://radio.snsclub.jp/radio58/" TargetMode="External"/><Relationship Id="rId44" Type="http://schemas.openxmlformats.org/officeDocument/2006/relationships/hyperlink" Target="https://radio.snsclub.jp/radio38/" TargetMode="External"/><Relationship Id="rId43" Type="http://schemas.openxmlformats.org/officeDocument/2006/relationships/hyperlink" Target="https://radio.snsclub.jp/radio70/" TargetMode="External"/><Relationship Id="rId46" Type="http://schemas.openxmlformats.org/officeDocument/2006/relationships/hyperlink" Target="https://radio.snsclub.jp/radio93/" TargetMode="External"/><Relationship Id="rId45" Type="http://schemas.openxmlformats.org/officeDocument/2006/relationships/hyperlink" Target="https://radio.snsclub.jp/radio164/" TargetMode="External"/><Relationship Id="rId48" Type="http://schemas.openxmlformats.org/officeDocument/2006/relationships/hyperlink" Target="https://shared-beak-b34.notion.site/d5681131a306475d91ebb47f8f4cfd8c" TargetMode="External"/><Relationship Id="rId47" Type="http://schemas.openxmlformats.org/officeDocument/2006/relationships/hyperlink" Target="https://radio.snsclub.jp/radio160/" TargetMode="External"/><Relationship Id="rId49" Type="http://schemas.openxmlformats.org/officeDocument/2006/relationships/hyperlink" Target="https://radio.snsclub.jp/radio129/" TargetMode="External"/><Relationship Id="rId31" Type="http://schemas.openxmlformats.org/officeDocument/2006/relationships/hyperlink" Target="https://shared-beak-b34.notion.site/6-0-9cf718f540294c5f8af759ca951230f8" TargetMode="External"/><Relationship Id="rId30" Type="http://schemas.openxmlformats.org/officeDocument/2006/relationships/hyperlink" Target="https://radio.snsclub.jp/radio223/" TargetMode="External"/><Relationship Id="rId33" Type="http://schemas.openxmlformats.org/officeDocument/2006/relationships/hyperlink" Target="https://shared-beak-b34.notion.site/56053376ce2a46488bb6ea08952f1edd" TargetMode="External"/><Relationship Id="rId32" Type="http://schemas.openxmlformats.org/officeDocument/2006/relationships/hyperlink" Target="https://shared-beak-b34.notion.site/56053376ce2a46488bb6ea08952f1edd" TargetMode="External"/><Relationship Id="rId35" Type="http://schemas.openxmlformats.org/officeDocument/2006/relationships/hyperlink" Target="https://one-stream.io/user/1nTdVscsOTRacnDyjJsGD8ZGVwi1/playlist/9ce7353d-399c-417c-9bb3-68f26abd866a" TargetMode="External"/><Relationship Id="rId34" Type="http://schemas.openxmlformats.org/officeDocument/2006/relationships/hyperlink" Target="https://shared-beak-b34.notion.site/56053376ce2a46488bb6ea08952f1edd" TargetMode="External"/><Relationship Id="rId37" Type="http://schemas.openxmlformats.org/officeDocument/2006/relationships/hyperlink" Target="https://one-stream.io/user/1nTdVscsOTRacnDyjJsGD8ZGVwi1/playlist/b0670d24-e426-44c4-9d02-11ea4975ec06" TargetMode="External"/><Relationship Id="rId36" Type="http://schemas.openxmlformats.org/officeDocument/2006/relationships/hyperlink" Target="https://one-stream.io/user/1nTdVscsOTRacnDyjJsGD8ZGVwi1/video/e6c3f4d9-5515-4915-b025-e35164b39de5" TargetMode="External"/><Relationship Id="rId39" Type="http://schemas.openxmlformats.org/officeDocument/2006/relationships/hyperlink" Target="https://shared-beak-b34.notion.site/56053376ce2a46488bb6ea08952f1edd" TargetMode="External"/><Relationship Id="rId38" Type="http://schemas.openxmlformats.org/officeDocument/2006/relationships/hyperlink" Target="https://radio.snsclub.jp/radio31/" TargetMode="External"/><Relationship Id="rId20" Type="http://schemas.openxmlformats.org/officeDocument/2006/relationships/hyperlink" Target="https://one-stream.io/user/1nTdVscsOTRacnDyjJsGD8ZGVwi1/playlist/73767aac-f6a0-4288-8b10-d790fe08e344" TargetMode="External"/><Relationship Id="rId22" Type="http://schemas.openxmlformats.org/officeDocument/2006/relationships/hyperlink" Target="https://one-stream.io/user/1nTdVscsOTRacnDyjJsGD8ZGVwi1/playlist/89685eb7-ec74-4209-8157-770c1e57b850" TargetMode="External"/><Relationship Id="rId21" Type="http://schemas.openxmlformats.org/officeDocument/2006/relationships/hyperlink" Target="https://one-stream.io/user/1nTdVscsOTRacnDyjJsGD8ZGVwi1/playlist/848892ff-a5f5-4c74-8319-ad794a2b977b" TargetMode="External"/><Relationship Id="rId24" Type="http://schemas.openxmlformats.org/officeDocument/2006/relationships/hyperlink" Target="https://shared-beak-b34.notion.site/3fb2d1e0ce764f0b9f1f59290fa01dec" TargetMode="External"/><Relationship Id="rId23" Type="http://schemas.openxmlformats.org/officeDocument/2006/relationships/hyperlink" Target="https://one-stream.io/user/1nTdVscsOTRacnDyjJsGD8ZGVwi1/playlist/014801d5-b709-4a7e-9b15-3bfaf04e30b2" TargetMode="External"/><Relationship Id="rId26" Type="http://schemas.openxmlformats.org/officeDocument/2006/relationships/hyperlink" Target="https://one-stream.io/user/1nTdVscsOTRacnDyjJsGD8ZGVwi1/playlist/2f34f06f-6a95-49d9-9b2d-c7a7225eaff6" TargetMode="External"/><Relationship Id="rId25" Type="http://schemas.openxmlformats.org/officeDocument/2006/relationships/hyperlink" Target="https://one-stream.io/user/1nTdVscsOTRacnDyjJsGD8ZGVwi1/playlist/4e3fc13c-26a0-498f-9f8b-4aacfcbc54ba/821204f2-0f08-49a4-b1aa-624c8cf8e471" TargetMode="External"/><Relationship Id="rId28" Type="http://schemas.openxmlformats.org/officeDocument/2006/relationships/hyperlink" Target="https://one-stream.io/user/1nTdVscsOTRacnDyjJsGD8ZGVwi1/playlist/1cf98434-cd0c-4271-bb4f-500901644786" TargetMode="External"/><Relationship Id="rId27" Type="http://schemas.openxmlformats.org/officeDocument/2006/relationships/hyperlink" Target="https://shared-beak-b34.notion.site/3fb2d1e0ce764f0b9f1f59290fa01dec" TargetMode="External"/><Relationship Id="rId29" Type="http://schemas.openxmlformats.org/officeDocument/2006/relationships/hyperlink" Target="https://radio.snsclub.jp/radio228/" TargetMode="External"/><Relationship Id="rId11" Type="http://schemas.openxmlformats.org/officeDocument/2006/relationships/hyperlink" Target="https://shared-beak-b34.notion.site/3fb2d1e0ce764f0b9f1f59290fa01dec" TargetMode="External"/><Relationship Id="rId10" Type="http://schemas.openxmlformats.org/officeDocument/2006/relationships/hyperlink" Target="https://one-stream.io/user/1nTdVscsOTRacnDyjJsGD8ZGVwi1/playlist/d735c6be-bfd8-447c-9994-bc4c4d050aa0" TargetMode="External"/><Relationship Id="rId13" Type="http://schemas.openxmlformats.org/officeDocument/2006/relationships/hyperlink" Target="https://one-stream.io/user/1nTdVscsOTRacnDyjJsGD8ZGVwi1/playlist/0e348e64-03a0-4d5f-879c-f7a15f359dcd" TargetMode="External"/><Relationship Id="rId12" Type="http://schemas.openxmlformats.org/officeDocument/2006/relationships/hyperlink" Target="https://shared-beak-b34.notion.site/3fb2d1e0ce764f0b9f1f59290fa01dec" TargetMode="External"/><Relationship Id="rId15" Type="http://schemas.openxmlformats.org/officeDocument/2006/relationships/hyperlink" Target="https://shared-beak-b34.notion.site/3fb2d1e0ce764f0b9f1f59290fa01dec" TargetMode="External"/><Relationship Id="rId14" Type="http://schemas.openxmlformats.org/officeDocument/2006/relationships/hyperlink" Target="https://one-stream.io/user/1nTdVscsOTRacnDyjJsGD8ZGVwi1/playlist/2f34f06f-6a95-49d9-9b2d-c7a7225eaff6" TargetMode="External"/><Relationship Id="rId17" Type="http://schemas.openxmlformats.org/officeDocument/2006/relationships/hyperlink" Target="https://shared-beak-b34.notion.site/3fb2d1e0ce764f0b9f1f59290fa01dec" TargetMode="External"/><Relationship Id="rId16" Type="http://schemas.openxmlformats.org/officeDocument/2006/relationships/hyperlink" Target="https://shared-beak-b34.notion.site/3fb2d1e0ce764f0b9f1f59290fa01dec" TargetMode="External"/><Relationship Id="rId19" Type="http://schemas.openxmlformats.org/officeDocument/2006/relationships/hyperlink" Target="https://shared-beak-b34.notion.site/3fb2d1e0ce764f0b9f1f59290fa01dec" TargetMode="External"/><Relationship Id="rId18" Type="http://schemas.openxmlformats.org/officeDocument/2006/relationships/hyperlink" Target="https://shared-beak-b34.notion.site/3fb2d1e0ce764f0b9f1f59290fa01dec" TargetMode="External"/><Relationship Id="rId1" Type="http://schemas.openxmlformats.org/officeDocument/2006/relationships/hyperlink" Target="https://one-stream.io/user/1nTdVscsOTRacnDyjJsGD8ZGVwi1/playlist/462844c7-8277-48ff-9b68-3e04b82c5900" TargetMode="External"/><Relationship Id="rId2" Type="http://schemas.openxmlformats.org/officeDocument/2006/relationships/hyperlink" Target="https://shared-beak-b34.notion.site/CANVA-6defca19431e47928a60eb09aebf8d04" TargetMode="External"/><Relationship Id="rId3" Type="http://schemas.openxmlformats.org/officeDocument/2006/relationships/hyperlink" Target="https://one-stream.io/user/1nTdVscsOTRacnDyjJsGD8ZGVwi1/playlist/5071479a-165d-4989-a1e4-f8ba172b5b8e" TargetMode="External"/><Relationship Id="rId4" Type="http://schemas.openxmlformats.org/officeDocument/2006/relationships/hyperlink" Target="https://shared-beak-b34.notion.site/56053376ce2a46488bb6ea08952f1edd" TargetMode="External"/><Relationship Id="rId9" Type="http://schemas.openxmlformats.org/officeDocument/2006/relationships/hyperlink" Target="https://radio.snsclub.jp/radio97/" TargetMode="External"/><Relationship Id="rId5" Type="http://schemas.openxmlformats.org/officeDocument/2006/relationships/hyperlink" Target="https://shared-beak-b34.notion.site/56053376ce2a46488bb6ea08952f1edd" TargetMode="External"/><Relationship Id="rId6" Type="http://schemas.openxmlformats.org/officeDocument/2006/relationships/hyperlink" Target="https://one-stream.io/user/1nTdVscsOTRacnDyjJsGD8ZGVwi1/playlist/b0670d24-e426-44c4-9d02-11ea4975ec06" TargetMode="External"/><Relationship Id="rId7" Type="http://schemas.openxmlformats.org/officeDocument/2006/relationships/hyperlink" Target="https://shared-beak-b34.notion.site/4b6d90d35d134beaa2e3ceeb9de46ac3" TargetMode="External"/><Relationship Id="rId8" Type="http://schemas.openxmlformats.org/officeDocument/2006/relationships/hyperlink" Target="https://one-stream.io/user/1nTdVscsOTRacnDyjJsGD8ZGVwi1/playlist/ebd34e93-7240-4bd6-ab84-115ea177ac53" TargetMode="External"/><Relationship Id="rId70" Type="http://schemas.openxmlformats.org/officeDocument/2006/relationships/drawing" Target="../drawings/drawing30.xml"/><Relationship Id="rId62" Type="http://schemas.openxmlformats.org/officeDocument/2006/relationships/hyperlink" Target="https://shared-beak-b34.notion.site/5-0-bff22e08fee24d6d95191d84ccadc5db" TargetMode="External"/><Relationship Id="rId61" Type="http://schemas.openxmlformats.org/officeDocument/2006/relationships/hyperlink" Target="https://one-stream.io/user/1nTdVscsOTRacnDyjJsGD8ZGVwi1/videos/search/%E3%81%9F%E3%81%98" TargetMode="External"/><Relationship Id="rId64" Type="http://schemas.openxmlformats.org/officeDocument/2006/relationships/hyperlink" Target="https://one-stream.io/user/1nTdVscsOTRacnDyjJsGD8ZGVwi1/playlist/0c593bd3-9fc4-40f4-8a68-be4ed6e7ee7e" TargetMode="External"/><Relationship Id="rId63" Type="http://schemas.openxmlformats.org/officeDocument/2006/relationships/hyperlink" Target="https://shared-beak-b34.notion.site/3fb2d1e0ce764f0b9f1f59290fa01dec" TargetMode="External"/><Relationship Id="rId66" Type="http://schemas.openxmlformats.org/officeDocument/2006/relationships/hyperlink" Target="https://shared-beak-b34.notion.site/7-0-b8de1d4d8cb04ebe857a68f62e9c8bb2" TargetMode="External"/><Relationship Id="rId65" Type="http://schemas.openxmlformats.org/officeDocument/2006/relationships/hyperlink" Target="https://one-stream.io/user/1nTdVscsOTRacnDyjJsGD8ZGVwi1/playlist/330aba8e-0919-471e-9ade-f532545d034b" TargetMode="External"/><Relationship Id="rId68" Type="http://schemas.openxmlformats.org/officeDocument/2006/relationships/hyperlink" Target="https://radio.snsclub.jp/radio129/" TargetMode="External"/><Relationship Id="rId67" Type="http://schemas.openxmlformats.org/officeDocument/2006/relationships/hyperlink" Target="https://shared-beak-b34.notion.site/34a647e228ae4aef99ae8da08a54752e" TargetMode="External"/><Relationship Id="rId60" Type="http://schemas.openxmlformats.org/officeDocument/2006/relationships/hyperlink" Target="https://one-stream.io/user/1nTdVscsOTRacnDyjJsGD8ZGVwi1/video/cd6ed04c-c452-4b59-9f06-099f83bab828" TargetMode="External"/><Relationship Id="rId69" Type="http://schemas.openxmlformats.org/officeDocument/2006/relationships/hyperlink" Target="https://radio.snsclub.jp/radio167/" TargetMode="External"/><Relationship Id="rId51" Type="http://schemas.openxmlformats.org/officeDocument/2006/relationships/hyperlink" Target="https://radio.snsclub.jp/radio97/" TargetMode="External"/><Relationship Id="rId50" Type="http://schemas.openxmlformats.org/officeDocument/2006/relationships/hyperlink" Target="https://radio.snsclub.jp/radio162/" TargetMode="External"/><Relationship Id="rId53" Type="http://schemas.openxmlformats.org/officeDocument/2006/relationships/hyperlink" Target="https://radio.snsclub.jp/radio9/" TargetMode="External"/><Relationship Id="rId52" Type="http://schemas.openxmlformats.org/officeDocument/2006/relationships/hyperlink" Target="https://radio.snsclub.jp/radio143/" TargetMode="External"/><Relationship Id="rId55" Type="http://schemas.openxmlformats.org/officeDocument/2006/relationships/hyperlink" Target="https://shared-beak-b34.notion.site/4-0-b66a2a8cc11e4929ad4f3247e235a3ea" TargetMode="External"/><Relationship Id="rId54" Type="http://schemas.openxmlformats.org/officeDocument/2006/relationships/hyperlink" Target="https://radio.snsclub.jp/radio131/" TargetMode="External"/><Relationship Id="rId57" Type="http://schemas.openxmlformats.org/officeDocument/2006/relationships/hyperlink" Target="https://one-stream.io/user/1nTdVscsOTRacnDyjJsGD8ZGVwi1/playlist/1cf98434-cd0c-4271-bb4f-500901644786" TargetMode="External"/><Relationship Id="rId56" Type="http://schemas.openxmlformats.org/officeDocument/2006/relationships/hyperlink" Target="https://one-stream.io/user/1nTdVscsOTRacnDyjJsGD8ZGVwi1/playlist/4e3fc13c-26a0-498f-9f8b-4aacfcbc54ba" TargetMode="External"/><Relationship Id="rId59" Type="http://schemas.openxmlformats.org/officeDocument/2006/relationships/hyperlink" Target="https://shared-beak-b34.notion.site/234f3b0fba8580e4b5ddc6fd05c77c83" TargetMode="External"/><Relationship Id="rId58" Type="http://schemas.openxmlformats.org/officeDocument/2006/relationships/hyperlink" Target="https://one-stream.io/user/1nTdVscsOTRacnDyjJsGD8ZGVwi1/playlist/b0670d24-e426-44c4-9d02-11ea4975ec0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xSplit="7.0" topLeftCell="H1" activePane="topRight" state="frozen"/>
      <selection activeCell="I2" sqref="I2" pane="topRight"/>
    </sheetView>
  </sheetViews>
  <sheetFormatPr customHeight="1" defaultColWidth="12.63" defaultRowHeight="15.75"/>
  <cols>
    <col customWidth="1" min="1" max="1" width="4.25"/>
    <col customWidth="1" min="2" max="2" width="15.0"/>
    <col customWidth="1" hidden="1" min="3" max="4" width="10.88"/>
    <col customWidth="1" min="5" max="7" width="9.63"/>
    <col customWidth="1" min="8" max="11" width="9.88"/>
    <col customWidth="1" min="12" max="12" width="12.75"/>
    <col customWidth="1" min="13" max="13" width="12.0"/>
    <col customWidth="1" min="14" max="27" width="9.75"/>
    <col customWidth="1" min="28" max="28" width="10.63"/>
    <col customWidth="1" min="29" max="29" width="12.38"/>
    <col customWidth="1" min="30" max="30" width="10.25"/>
    <col customWidth="1" min="31" max="31" width="6.13"/>
    <col customWidth="1" min="32" max="32" width="13.63"/>
    <col customWidth="1" min="33" max="34" width="7.88"/>
    <col customWidth="1" min="35" max="35" width="13.63"/>
    <col customWidth="1" min="36" max="36" width="16.0"/>
    <col customWidth="1" min="37" max="37" width="16.63"/>
    <col customWidth="1" min="38" max="39" width="7.38"/>
  </cols>
  <sheetData>
    <row r="1">
      <c r="A1" s="1"/>
      <c r="B1" s="2"/>
      <c r="C1" s="2"/>
      <c r="D1" s="1"/>
      <c r="E1" s="1"/>
      <c r="F1" s="1"/>
      <c r="G1" s="1"/>
      <c r="H1" s="1"/>
      <c r="I1" s="1"/>
      <c r="J1" s="1"/>
      <c r="K1" s="3"/>
      <c r="L1" s="3"/>
      <c r="M1" s="1"/>
      <c r="N1" s="4"/>
      <c r="O1" s="4"/>
      <c r="P1" s="4"/>
      <c r="Q1" s="2"/>
      <c r="R1" s="2"/>
      <c r="S1" s="2"/>
      <c r="T1" s="2"/>
      <c r="U1" s="2"/>
      <c r="V1" s="2"/>
      <c r="W1" s="2"/>
      <c r="X1" s="2"/>
      <c r="Y1" s="2"/>
      <c r="Z1" s="5"/>
      <c r="AA1" s="5"/>
      <c r="AB1" s="2"/>
      <c r="AC1" s="2"/>
      <c r="AD1" s="2"/>
      <c r="AE1" s="2"/>
      <c r="AF1" s="2"/>
      <c r="AG1" s="2"/>
      <c r="AH1" s="2"/>
      <c r="AI1" s="2"/>
      <c r="AJ1" s="2"/>
      <c r="AK1" s="2"/>
      <c r="AL1" s="2"/>
      <c r="AM1" s="2"/>
    </row>
    <row r="2">
      <c r="A2" s="1"/>
      <c r="B2" s="6" t="s">
        <v>0</v>
      </c>
      <c r="C2" s="7"/>
      <c r="D2" s="8"/>
      <c r="E2" s="8"/>
      <c r="F2" s="8"/>
      <c r="G2" s="8"/>
      <c r="H2" s="8"/>
      <c r="I2" s="8"/>
      <c r="J2" s="8"/>
      <c r="K2" s="9"/>
      <c r="L2" s="9"/>
      <c r="M2" s="8"/>
      <c r="N2" s="7"/>
      <c r="O2" s="7"/>
      <c r="P2" s="7"/>
      <c r="Q2" s="10"/>
      <c r="R2" s="2"/>
      <c r="S2" s="2"/>
      <c r="T2" s="1" t="s">
        <v>1</v>
      </c>
      <c r="U2" s="2"/>
      <c r="V2" s="2"/>
      <c r="W2" s="2"/>
      <c r="X2" s="2"/>
      <c r="Y2" s="2"/>
      <c r="Z2" s="5"/>
      <c r="AA2" s="5"/>
      <c r="AB2" s="2"/>
      <c r="AC2" s="2"/>
      <c r="AD2" s="2"/>
      <c r="AE2" s="2"/>
      <c r="AF2" s="2"/>
      <c r="AG2" s="2"/>
      <c r="AH2" s="2"/>
      <c r="AI2" s="2"/>
      <c r="AJ2" s="2"/>
      <c r="AK2" s="2"/>
      <c r="AL2" s="2"/>
      <c r="AM2" s="2"/>
    </row>
    <row r="3">
      <c r="A3" s="1"/>
      <c r="B3" s="11" t="s">
        <v>2</v>
      </c>
      <c r="C3" s="1"/>
      <c r="D3" s="1"/>
      <c r="E3" s="1"/>
      <c r="F3" s="1"/>
      <c r="G3" s="1"/>
      <c r="H3" s="1"/>
      <c r="I3" s="1"/>
      <c r="J3" s="1"/>
      <c r="K3" s="3"/>
      <c r="L3" s="3"/>
      <c r="M3" s="1"/>
      <c r="N3" s="4"/>
      <c r="O3" s="4"/>
      <c r="P3" s="4"/>
      <c r="Q3" s="12"/>
      <c r="R3" s="2"/>
      <c r="S3" s="2"/>
      <c r="T3" s="2"/>
      <c r="U3" s="2"/>
      <c r="V3" s="2"/>
      <c r="W3" s="2"/>
      <c r="X3" s="2"/>
      <c r="Y3" s="2"/>
      <c r="Z3" s="5"/>
      <c r="AA3" s="13" t="s">
        <v>3</v>
      </c>
      <c r="AB3" s="2"/>
      <c r="AC3" s="2"/>
      <c r="AD3" s="2"/>
      <c r="AE3" s="2"/>
      <c r="AF3" s="2"/>
      <c r="AG3" s="2"/>
      <c r="AH3" s="2"/>
      <c r="AI3" s="2"/>
      <c r="AJ3" s="2"/>
      <c r="AK3" s="2"/>
      <c r="AL3" s="2"/>
      <c r="AM3" s="2"/>
    </row>
    <row r="4">
      <c r="A4" s="1"/>
      <c r="B4" s="14" t="s">
        <v>4</v>
      </c>
      <c r="C4" s="15"/>
      <c r="D4" s="15"/>
      <c r="E4" s="15"/>
      <c r="F4" s="15"/>
      <c r="G4" s="15"/>
      <c r="H4" s="15"/>
      <c r="I4" s="15"/>
      <c r="J4" s="15"/>
      <c r="K4" s="16"/>
      <c r="L4" s="16"/>
      <c r="M4" s="15"/>
      <c r="N4" s="17"/>
      <c r="O4" s="17"/>
      <c r="P4" s="17" t="s">
        <v>5</v>
      </c>
      <c r="Q4" s="18"/>
      <c r="R4" s="1" t="s">
        <v>6</v>
      </c>
      <c r="S4" s="2"/>
      <c r="T4" s="1" t="s">
        <v>7</v>
      </c>
      <c r="U4" s="2"/>
      <c r="V4" s="1" t="s">
        <v>8</v>
      </c>
      <c r="W4" s="2"/>
      <c r="X4" s="1" t="s">
        <v>9</v>
      </c>
      <c r="Y4" s="2"/>
      <c r="Z4" s="13" t="s">
        <v>10</v>
      </c>
      <c r="AA4" s="5"/>
      <c r="AB4" s="2"/>
      <c r="AC4" s="2"/>
      <c r="AD4" s="2"/>
      <c r="AE4" s="2"/>
      <c r="AF4" s="2"/>
      <c r="AG4" s="2"/>
      <c r="AH4" s="2"/>
      <c r="AI4" s="2"/>
      <c r="AJ4" s="2"/>
      <c r="AK4" s="2"/>
      <c r="AL4" s="2"/>
      <c r="AM4" s="2"/>
    </row>
    <row r="5">
      <c r="A5" s="1"/>
      <c r="B5" s="2"/>
      <c r="C5" s="2"/>
      <c r="D5" s="1"/>
      <c r="E5" s="1"/>
      <c r="F5" s="1"/>
      <c r="G5" s="1"/>
      <c r="H5" s="1"/>
      <c r="I5" s="1"/>
      <c r="J5" s="1"/>
      <c r="K5" s="3"/>
      <c r="L5" s="3"/>
      <c r="M5" s="1"/>
      <c r="N5" s="4"/>
      <c r="O5" s="4" t="s">
        <v>11</v>
      </c>
      <c r="P5" s="19" t="s">
        <v>12</v>
      </c>
      <c r="R5" s="20" t="s">
        <v>13</v>
      </c>
      <c r="T5" s="19" t="s">
        <v>14</v>
      </c>
      <c r="V5" s="20" t="s">
        <v>15</v>
      </c>
      <c r="X5" s="19" t="s">
        <v>16</v>
      </c>
      <c r="Z5" s="20" t="s">
        <v>17</v>
      </c>
      <c r="AB5" s="2"/>
      <c r="AC5" s="2"/>
      <c r="AD5" s="2"/>
      <c r="AE5" s="2"/>
      <c r="AF5" s="2"/>
      <c r="AG5" s="2"/>
      <c r="AH5" s="2"/>
      <c r="AI5" s="2"/>
      <c r="AJ5" s="2"/>
      <c r="AK5" s="2"/>
      <c r="AL5" s="2"/>
      <c r="AM5" s="2"/>
    </row>
    <row r="6">
      <c r="A6" s="1"/>
      <c r="B6" s="2"/>
      <c r="C6" s="2"/>
      <c r="D6" s="1"/>
      <c r="E6" s="1"/>
      <c r="F6" s="21" t="s">
        <v>18</v>
      </c>
      <c r="G6" s="1"/>
      <c r="H6" s="1"/>
      <c r="I6" s="1"/>
      <c r="J6" s="1"/>
      <c r="K6" s="3"/>
      <c r="L6" s="3" t="s">
        <v>19</v>
      </c>
      <c r="M6" s="1"/>
      <c r="N6" s="4"/>
      <c r="O6" s="4" t="s">
        <v>20</v>
      </c>
      <c r="P6" s="4" t="s">
        <v>21</v>
      </c>
      <c r="Q6" s="2"/>
      <c r="R6" s="2"/>
      <c r="S6" s="2"/>
      <c r="T6" s="2"/>
      <c r="U6" s="2"/>
      <c r="V6" s="2"/>
      <c r="W6" s="2"/>
      <c r="X6" s="2"/>
      <c r="Y6" s="2"/>
      <c r="Z6" s="5"/>
      <c r="AA6" s="22" t="s">
        <v>22</v>
      </c>
      <c r="AB6" s="1" t="s">
        <v>23</v>
      </c>
      <c r="AC6" s="2"/>
      <c r="AD6" s="1" t="s">
        <v>24</v>
      </c>
      <c r="AE6" s="2"/>
      <c r="AF6" s="2"/>
      <c r="AG6" s="2"/>
      <c r="AH6" s="2"/>
      <c r="AI6" s="2"/>
      <c r="AJ6" s="2"/>
      <c r="AK6" s="2"/>
      <c r="AL6" s="2"/>
      <c r="AM6" s="2"/>
    </row>
    <row r="7">
      <c r="A7" s="23" t="s">
        <v>25</v>
      </c>
      <c r="B7" s="24" t="s">
        <v>26</v>
      </c>
      <c r="C7" s="25" t="s">
        <v>27</v>
      </c>
      <c r="D7" s="25" t="s">
        <v>28</v>
      </c>
      <c r="E7" s="24" t="s">
        <v>29</v>
      </c>
      <c r="F7" s="25" t="s">
        <v>30</v>
      </c>
      <c r="G7" s="25" t="s">
        <v>31</v>
      </c>
      <c r="H7" s="24" t="s">
        <v>32</v>
      </c>
      <c r="I7" s="25" t="s">
        <v>33</v>
      </c>
      <c r="J7" s="25" t="s">
        <v>34</v>
      </c>
      <c r="K7" s="26" t="s">
        <v>35</v>
      </c>
      <c r="L7" s="26"/>
      <c r="M7" s="27" t="s">
        <v>36</v>
      </c>
      <c r="N7" s="28" t="s">
        <v>37</v>
      </c>
      <c r="O7" s="28">
        <v>0.0</v>
      </c>
      <c r="P7" s="29">
        <v>1.0</v>
      </c>
      <c r="Q7" s="30">
        <v>2.0</v>
      </c>
      <c r="R7" s="30">
        <v>3.0</v>
      </c>
      <c r="S7" s="30">
        <v>4.0</v>
      </c>
      <c r="T7" s="30">
        <v>5.0</v>
      </c>
      <c r="U7" s="30">
        <v>6.0</v>
      </c>
      <c r="V7" s="30">
        <v>7.0</v>
      </c>
      <c r="W7" s="30">
        <v>8.0</v>
      </c>
      <c r="X7" s="30">
        <v>9.0</v>
      </c>
      <c r="Y7" s="30">
        <v>10.0</v>
      </c>
      <c r="Z7" s="31">
        <v>11.0</v>
      </c>
      <c r="AA7" s="32">
        <v>12.0</v>
      </c>
      <c r="AB7" s="33" t="s">
        <v>38</v>
      </c>
      <c r="AC7" s="34" t="s">
        <v>39</v>
      </c>
      <c r="AD7" s="35" t="s">
        <v>40</v>
      </c>
      <c r="AE7" s="36" t="s">
        <v>41</v>
      </c>
      <c r="AF7" s="35" t="s">
        <v>42</v>
      </c>
      <c r="AG7" s="36" t="s">
        <v>43</v>
      </c>
      <c r="AH7" s="37" t="s">
        <v>44</v>
      </c>
      <c r="AI7" s="38" t="s">
        <v>45</v>
      </c>
      <c r="AJ7" s="39" t="s">
        <v>46</v>
      </c>
      <c r="AK7" s="39" t="s">
        <v>47</v>
      </c>
      <c r="AL7" s="4"/>
      <c r="AM7" s="4"/>
    </row>
    <row r="8">
      <c r="A8" s="40">
        <v>1.0</v>
      </c>
      <c r="B8" s="41" t="s">
        <v>48</v>
      </c>
      <c r="C8" s="42" t="s">
        <v>49</v>
      </c>
      <c r="D8" s="43" t="s">
        <v>50</v>
      </c>
      <c r="E8" s="44" t="s">
        <v>51</v>
      </c>
      <c r="F8" s="45" t="s">
        <v>52</v>
      </c>
      <c r="G8" s="40" t="s">
        <v>51</v>
      </c>
      <c r="H8" s="46">
        <v>45242.0</v>
      </c>
      <c r="I8" s="47">
        <v>45255.0</v>
      </c>
      <c r="J8" s="47"/>
      <c r="K8" s="48">
        <f t="shared" ref="K8:K47" si="1">P8</f>
        <v>5000</v>
      </c>
      <c r="L8" s="49" t="s">
        <v>53</v>
      </c>
      <c r="M8" s="50" t="s">
        <v>54</v>
      </c>
      <c r="N8" s="51">
        <v>5000.0</v>
      </c>
      <c r="O8" s="52">
        <v>5000.0</v>
      </c>
      <c r="P8" s="53">
        <v>5000.0</v>
      </c>
      <c r="Q8" s="52">
        <v>5000.0</v>
      </c>
      <c r="R8" s="53">
        <v>5000.0</v>
      </c>
      <c r="S8" s="52">
        <v>5000.0</v>
      </c>
      <c r="T8" s="53">
        <v>5000.0</v>
      </c>
      <c r="U8" s="54" t="s">
        <v>55</v>
      </c>
      <c r="V8" s="55"/>
      <c r="W8" s="55"/>
      <c r="X8" s="55"/>
      <c r="Y8" s="55"/>
      <c r="Z8" s="56"/>
      <c r="AA8" s="57"/>
      <c r="AB8" s="58"/>
      <c r="AC8" s="59">
        <f t="shared" ref="AC8:AC12" si="2">sum(N8:AA8)</f>
        <v>35000</v>
      </c>
      <c r="AD8" s="60">
        <f>sum(N8:T8)</f>
        <v>35000</v>
      </c>
      <c r="AE8" s="61">
        <v>0.0</v>
      </c>
      <c r="AF8" s="60">
        <f t="shared" ref="AF8:AF12" si="3">18000*AE8</f>
        <v>0</v>
      </c>
      <c r="AG8" s="61">
        <v>0.0</v>
      </c>
      <c r="AH8" s="62">
        <v>0.0</v>
      </c>
      <c r="AI8" s="63">
        <f t="shared" ref="AI8:AI12" si="4">sum(AD8,AF8,AH8)</f>
        <v>35000</v>
      </c>
      <c r="AJ8" s="64">
        <f>vlookup(A8,'セッション実施状況管理'!$A:$AH,26,false)</f>
        <v>45316</v>
      </c>
      <c r="AK8" s="63"/>
      <c r="AL8" s="2"/>
      <c r="AM8" s="2"/>
    </row>
    <row r="9">
      <c r="A9" s="65">
        <v>2.0</v>
      </c>
      <c r="B9" s="66" t="s">
        <v>56</v>
      </c>
      <c r="C9" s="67" t="s">
        <v>57</v>
      </c>
      <c r="D9" s="68" t="s">
        <v>58</v>
      </c>
      <c r="E9" s="69" t="s">
        <v>51</v>
      </c>
      <c r="F9" s="70" t="s">
        <v>52</v>
      </c>
      <c r="G9" s="65" t="s">
        <v>51</v>
      </c>
      <c r="H9" s="71">
        <v>45246.0</v>
      </c>
      <c r="I9" s="72">
        <v>45255.0</v>
      </c>
      <c r="J9" s="72"/>
      <c r="K9" s="48">
        <f t="shared" si="1"/>
        <v>5000</v>
      </c>
      <c r="L9" s="73">
        <v>45460.0</v>
      </c>
      <c r="M9" s="74" t="s">
        <v>59</v>
      </c>
      <c r="N9" s="51">
        <v>5000.0</v>
      </c>
      <c r="O9" s="52">
        <v>5000.0</v>
      </c>
      <c r="P9" s="52">
        <v>5000.0</v>
      </c>
      <c r="Q9" s="52">
        <v>5000.0</v>
      </c>
      <c r="R9" s="52">
        <v>5000.0</v>
      </c>
      <c r="S9" s="52">
        <v>5000.0</v>
      </c>
      <c r="T9" s="52">
        <v>5000.0</v>
      </c>
      <c r="U9" s="52">
        <v>5000.0</v>
      </c>
      <c r="V9" s="52">
        <v>5000.0</v>
      </c>
      <c r="W9" s="52">
        <v>5000.0</v>
      </c>
      <c r="X9" s="75">
        <v>18000.0</v>
      </c>
      <c r="Y9" s="75">
        <v>0.0</v>
      </c>
      <c r="Z9" s="75">
        <v>18000.0</v>
      </c>
      <c r="AA9" s="75">
        <v>0.0</v>
      </c>
      <c r="AB9" s="76"/>
      <c r="AC9" s="77">
        <f t="shared" si="2"/>
        <v>86000</v>
      </c>
      <c r="AD9" s="78">
        <f>sum(N9:W9)</f>
        <v>50000</v>
      </c>
      <c r="AE9" s="79">
        <v>2.0</v>
      </c>
      <c r="AF9" s="60">
        <f t="shared" si="3"/>
        <v>36000</v>
      </c>
      <c r="AG9" s="61">
        <v>0.0</v>
      </c>
      <c r="AH9" s="80">
        <v>0.0</v>
      </c>
      <c r="AI9" s="63">
        <f t="shared" si="4"/>
        <v>86000</v>
      </c>
      <c r="AJ9" s="64">
        <f>vlookup(A9,'セッション実施状況管理'!$A:$AH,26,false)</f>
        <v>45335</v>
      </c>
      <c r="AK9" s="81" t="s">
        <v>60</v>
      </c>
      <c r="AL9" s="2"/>
      <c r="AM9" s="2"/>
    </row>
    <row r="10">
      <c r="A10" s="65">
        <v>3.0</v>
      </c>
      <c r="B10" s="82" t="s">
        <v>61</v>
      </c>
      <c r="C10" s="83" t="s">
        <v>62</v>
      </c>
      <c r="D10" s="68" t="s">
        <v>63</v>
      </c>
      <c r="E10" s="69" t="s">
        <v>51</v>
      </c>
      <c r="F10" s="70" t="s">
        <v>64</v>
      </c>
      <c r="G10" s="65" t="s">
        <v>51</v>
      </c>
      <c r="H10" s="71">
        <v>45258.0</v>
      </c>
      <c r="I10" s="72">
        <v>45271.0</v>
      </c>
      <c r="J10" s="72"/>
      <c r="K10" s="48">
        <f t="shared" si="1"/>
        <v>5000</v>
      </c>
      <c r="L10" s="73">
        <v>45455.0</v>
      </c>
      <c r="M10" s="74" t="s">
        <v>65</v>
      </c>
      <c r="N10" s="51">
        <v>5000.0</v>
      </c>
      <c r="O10" s="52">
        <v>5000.0</v>
      </c>
      <c r="P10" s="52">
        <v>5000.0</v>
      </c>
      <c r="Q10" s="52">
        <v>5000.0</v>
      </c>
      <c r="R10" s="52">
        <v>5000.0</v>
      </c>
      <c r="S10" s="52">
        <v>5000.0</v>
      </c>
      <c r="T10" s="52">
        <v>5000.0</v>
      </c>
      <c r="U10" s="52">
        <v>5000.0</v>
      </c>
      <c r="V10" s="52">
        <v>5000.0</v>
      </c>
      <c r="W10" s="52">
        <v>5000.0</v>
      </c>
      <c r="X10" s="52">
        <v>5000.0</v>
      </c>
      <c r="Y10" s="84">
        <v>18000.0</v>
      </c>
      <c r="Z10" s="84">
        <v>0.0</v>
      </c>
      <c r="AA10" s="85">
        <v>9000.0</v>
      </c>
      <c r="AB10" s="58"/>
      <c r="AC10" s="77">
        <f t="shared" si="2"/>
        <v>82000</v>
      </c>
      <c r="AD10" s="78">
        <f>sum(N10:X10)</f>
        <v>55000</v>
      </c>
      <c r="AE10" s="86">
        <v>1.0</v>
      </c>
      <c r="AF10" s="60">
        <f t="shared" si="3"/>
        <v>18000</v>
      </c>
      <c r="AG10" s="61">
        <v>1.0</v>
      </c>
      <c r="AH10" s="87">
        <f>18000*(12/30)</f>
        <v>7200</v>
      </c>
      <c r="AI10" s="63">
        <f t="shared" si="4"/>
        <v>80200</v>
      </c>
      <c r="AJ10" s="64">
        <f>vlookup(A10,'セッション実施状況管理'!$A:$AH,26,false)</f>
        <v>45331</v>
      </c>
      <c r="AK10" s="88" t="s">
        <v>66</v>
      </c>
      <c r="AL10" s="2"/>
      <c r="AM10" s="2"/>
    </row>
    <row r="11">
      <c r="A11" s="65">
        <v>4.0</v>
      </c>
      <c r="B11" s="82" t="s">
        <v>67</v>
      </c>
      <c r="C11" s="89"/>
      <c r="D11" s="68" t="s">
        <v>68</v>
      </c>
      <c r="E11" s="69" t="s">
        <v>51</v>
      </c>
      <c r="F11" s="70" t="s">
        <v>64</v>
      </c>
      <c r="G11" s="65" t="s">
        <v>51</v>
      </c>
      <c r="H11" s="71">
        <v>45270.0</v>
      </c>
      <c r="I11" s="72">
        <v>45271.0</v>
      </c>
      <c r="J11" s="72"/>
      <c r="K11" s="48">
        <f t="shared" si="1"/>
        <v>5000</v>
      </c>
      <c r="L11" s="73">
        <v>45466.0</v>
      </c>
      <c r="M11" s="74" t="s">
        <v>69</v>
      </c>
      <c r="N11" s="51">
        <v>5000.0</v>
      </c>
      <c r="O11" s="52">
        <v>5000.0</v>
      </c>
      <c r="P11" s="52">
        <v>5000.0</v>
      </c>
      <c r="Q11" s="52">
        <v>5000.0</v>
      </c>
      <c r="R11" s="52">
        <v>5000.0</v>
      </c>
      <c r="S11" s="52">
        <v>5000.0</v>
      </c>
      <c r="T11" s="52">
        <v>5000.0</v>
      </c>
      <c r="U11" s="52">
        <v>5000.0</v>
      </c>
      <c r="V11" s="52">
        <v>5000.0</v>
      </c>
      <c r="W11" s="52">
        <v>5000.0</v>
      </c>
      <c r="X11" s="52">
        <v>5000.0</v>
      </c>
      <c r="Y11" s="52">
        <v>5000.0</v>
      </c>
      <c r="Z11" s="84">
        <v>18000.0</v>
      </c>
      <c r="AA11" s="84">
        <v>0.0</v>
      </c>
      <c r="AB11" s="58"/>
      <c r="AC11" s="77">
        <f t="shared" si="2"/>
        <v>78000</v>
      </c>
      <c r="AD11" s="78">
        <f>sum(N11:Y11)</f>
        <v>60000</v>
      </c>
      <c r="AE11" s="79">
        <v>1.0</v>
      </c>
      <c r="AF11" s="60">
        <f t="shared" si="3"/>
        <v>18000</v>
      </c>
      <c r="AG11" s="61">
        <v>0.0</v>
      </c>
      <c r="AH11" s="80">
        <v>0.0</v>
      </c>
      <c r="AI11" s="63">
        <f t="shared" si="4"/>
        <v>78000</v>
      </c>
      <c r="AJ11" s="64">
        <f>vlookup(A11,'セッション実施状況管理'!$A:$AH,26,false)</f>
        <v>45321</v>
      </c>
      <c r="AK11" s="88" t="s">
        <v>66</v>
      </c>
      <c r="AL11" s="2"/>
      <c r="AM11" s="2"/>
    </row>
    <row r="12">
      <c r="A12" s="65">
        <v>5.0</v>
      </c>
      <c r="B12" s="82" t="s">
        <v>70</v>
      </c>
      <c r="C12" s="89"/>
      <c r="D12" s="90" t="s">
        <v>71</v>
      </c>
      <c r="E12" s="69" t="s">
        <v>72</v>
      </c>
      <c r="F12" s="70" t="s">
        <v>73</v>
      </c>
      <c r="G12" s="65" t="s">
        <v>72</v>
      </c>
      <c r="H12" s="71">
        <v>45298.0</v>
      </c>
      <c r="I12" s="91">
        <v>45310.0</v>
      </c>
      <c r="J12" s="91">
        <v>45298.0</v>
      </c>
      <c r="K12" s="48">
        <f t="shared" si="1"/>
        <v>5000</v>
      </c>
      <c r="L12" s="73">
        <v>45130.0</v>
      </c>
      <c r="M12" s="74" t="s">
        <v>74</v>
      </c>
      <c r="N12" s="51">
        <v>5000.0</v>
      </c>
      <c r="O12" s="52">
        <v>5000.0</v>
      </c>
      <c r="P12" s="52">
        <v>5000.0</v>
      </c>
      <c r="Q12" s="52">
        <v>5000.0</v>
      </c>
      <c r="R12" s="52">
        <v>5000.0</v>
      </c>
      <c r="S12" s="52">
        <v>5000.0</v>
      </c>
      <c r="T12" s="52">
        <v>5000.0</v>
      </c>
      <c r="U12" s="52">
        <v>5000.0</v>
      </c>
      <c r="V12" s="52">
        <v>5000.0</v>
      </c>
      <c r="W12" s="75">
        <v>18000.0</v>
      </c>
      <c r="X12" s="75">
        <v>0.0</v>
      </c>
      <c r="Y12" s="75">
        <v>18000.0</v>
      </c>
      <c r="Z12" s="75">
        <v>0.0</v>
      </c>
      <c r="AA12" s="85">
        <v>9000.0</v>
      </c>
      <c r="AB12" s="58"/>
      <c r="AC12" s="77">
        <f t="shared" si="2"/>
        <v>90000</v>
      </c>
      <c r="AD12" s="78">
        <f>sum(N12:V12)</f>
        <v>45000</v>
      </c>
      <c r="AE12" s="86">
        <v>2.0</v>
      </c>
      <c r="AF12" s="60">
        <f t="shared" si="3"/>
        <v>36000</v>
      </c>
      <c r="AG12" s="61">
        <v>1.0</v>
      </c>
      <c r="AH12" s="87">
        <f>18000*(23/30)</f>
        <v>13800</v>
      </c>
      <c r="AI12" s="63">
        <f t="shared" si="4"/>
        <v>94800</v>
      </c>
      <c r="AJ12" s="64">
        <f>vlookup(A12,'セッション実施状況管理'!$A:$AH,26,false)</f>
        <v>45369</v>
      </c>
      <c r="AK12" s="88" t="s">
        <v>60</v>
      </c>
      <c r="AL12" s="2"/>
      <c r="AM12" s="2"/>
    </row>
    <row r="13">
      <c r="A13" s="65">
        <v>6.0</v>
      </c>
      <c r="B13" s="82" t="s">
        <v>75</v>
      </c>
      <c r="C13" s="89"/>
      <c r="D13" s="90" t="s">
        <v>76</v>
      </c>
      <c r="E13" s="69" t="s">
        <v>51</v>
      </c>
      <c r="F13" s="65" t="s">
        <v>77</v>
      </c>
      <c r="G13" s="65" t="s">
        <v>51</v>
      </c>
      <c r="H13" s="71">
        <v>45298.0</v>
      </c>
      <c r="I13" s="92">
        <v>45320.0</v>
      </c>
      <c r="J13" s="91"/>
      <c r="K13" s="48">
        <f t="shared" si="1"/>
        <v>5000</v>
      </c>
      <c r="L13" s="73">
        <f>K13+180</f>
        <v>5180</v>
      </c>
      <c r="M13" s="74" t="s">
        <v>78</v>
      </c>
      <c r="N13" s="52">
        <v>5000.0</v>
      </c>
      <c r="O13" s="52">
        <v>5000.0</v>
      </c>
      <c r="P13" s="93">
        <v>5000.0</v>
      </c>
      <c r="Q13" s="94">
        <v>5000.0</v>
      </c>
      <c r="R13" s="94">
        <v>5000.0</v>
      </c>
      <c r="S13" s="94">
        <v>5000.0</v>
      </c>
      <c r="T13" s="94">
        <v>5000.0</v>
      </c>
      <c r="U13" s="94">
        <v>5000.0</v>
      </c>
      <c r="V13" s="94">
        <v>18000.0</v>
      </c>
      <c r="W13" s="94">
        <v>0.0</v>
      </c>
      <c r="X13" s="94">
        <v>18000.0</v>
      </c>
      <c r="Y13" s="94">
        <v>0.0</v>
      </c>
      <c r="Z13" s="95">
        <v>18000.0</v>
      </c>
      <c r="AA13" s="96">
        <v>0.0</v>
      </c>
      <c r="AB13" s="97"/>
      <c r="AC13" s="98">
        <f>SUM(N13:AA13)</f>
        <v>94000</v>
      </c>
      <c r="AD13" s="99"/>
      <c r="AE13" s="99"/>
      <c r="AF13" s="99"/>
      <c r="AG13" s="99"/>
      <c r="AH13" s="100"/>
      <c r="AI13" s="100"/>
      <c r="AJ13" s="100"/>
      <c r="AK13" s="100"/>
      <c r="AL13" s="2"/>
      <c r="AM13" s="2"/>
    </row>
    <row r="14">
      <c r="A14" s="65">
        <v>7.0</v>
      </c>
      <c r="B14" s="82" t="s">
        <v>79</v>
      </c>
      <c r="C14" s="101" t="s">
        <v>80</v>
      </c>
      <c r="D14" s="90" t="s">
        <v>81</v>
      </c>
      <c r="E14" s="69" t="s">
        <v>51</v>
      </c>
      <c r="F14" s="65" t="s">
        <v>77</v>
      </c>
      <c r="G14" s="65" t="s">
        <v>51</v>
      </c>
      <c r="H14" s="71">
        <v>45299.0</v>
      </c>
      <c r="I14" s="92">
        <v>45320.0</v>
      </c>
      <c r="J14" s="97"/>
      <c r="K14" s="48">
        <f t="shared" si="1"/>
        <v>5000</v>
      </c>
      <c r="L14" s="73">
        <v>45503.0</v>
      </c>
      <c r="M14" s="74" t="s">
        <v>82</v>
      </c>
      <c r="N14" s="51">
        <v>5000.0</v>
      </c>
      <c r="O14" s="52">
        <v>5000.0</v>
      </c>
      <c r="P14" s="52">
        <v>5000.0</v>
      </c>
      <c r="Q14" s="52">
        <v>5000.0</v>
      </c>
      <c r="R14" s="52">
        <v>5000.0</v>
      </c>
      <c r="S14" s="52">
        <v>5000.0</v>
      </c>
      <c r="T14" s="52">
        <v>5000.0</v>
      </c>
      <c r="U14" s="52">
        <v>5000.0</v>
      </c>
      <c r="V14" s="75">
        <v>18000.0</v>
      </c>
      <c r="W14" s="75">
        <v>0.0</v>
      </c>
      <c r="X14" s="75">
        <v>18000.0</v>
      </c>
      <c r="Y14" s="75">
        <v>0.0</v>
      </c>
      <c r="Z14" s="75">
        <v>18000.0</v>
      </c>
      <c r="AA14" s="75">
        <v>0.0</v>
      </c>
      <c r="AB14" s="102"/>
      <c r="AC14" s="103">
        <f t="shared" ref="AC14:AC34" si="5">sum(N14:AA14)</f>
        <v>94000</v>
      </c>
      <c r="AD14" s="78">
        <f>sum(N14:U14)</f>
        <v>40000</v>
      </c>
      <c r="AE14" s="79">
        <v>3.0</v>
      </c>
      <c r="AF14" s="60">
        <f t="shared" ref="AF14:AF34" si="6">18000*AE14</f>
        <v>54000</v>
      </c>
      <c r="AG14" s="61">
        <v>0.0</v>
      </c>
      <c r="AH14" s="80">
        <v>0.0</v>
      </c>
      <c r="AI14" s="63">
        <f t="shared" ref="AI14:AI34" si="7">sum(AD14,AF14,AH14)</f>
        <v>94000</v>
      </c>
      <c r="AJ14" s="64">
        <f>vlookup(A14,'セッション実施状況管理'!$A:$AH,26,false)</f>
        <v>45376</v>
      </c>
      <c r="AK14" s="88" t="s">
        <v>60</v>
      </c>
      <c r="AL14" s="2"/>
      <c r="AM14" s="2"/>
    </row>
    <row r="15">
      <c r="A15" s="65">
        <v>8.0</v>
      </c>
      <c r="B15" s="82" t="s">
        <v>83</v>
      </c>
      <c r="C15" s="89"/>
      <c r="D15" s="90" t="s">
        <v>84</v>
      </c>
      <c r="E15" s="69" t="s">
        <v>85</v>
      </c>
      <c r="F15" s="65" t="s">
        <v>86</v>
      </c>
      <c r="G15" s="65" t="s">
        <v>85</v>
      </c>
      <c r="H15" s="71">
        <v>45313.0</v>
      </c>
      <c r="I15" s="65" t="s">
        <v>87</v>
      </c>
      <c r="J15" s="91">
        <v>45315.0</v>
      </c>
      <c r="K15" s="48">
        <f t="shared" si="1"/>
        <v>5000</v>
      </c>
      <c r="L15" s="73">
        <v>45521.0</v>
      </c>
      <c r="M15" s="74" t="s">
        <v>88</v>
      </c>
      <c r="N15" s="51">
        <v>5000.0</v>
      </c>
      <c r="O15" s="52">
        <v>5000.0</v>
      </c>
      <c r="P15" s="52">
        <v>5000.0</v>
      </c>
      <c r="Q15" s="52">
        <v>5000.0</v>
      </c>
      <c r="R15" s="52">
        <v>5000.0</v>
      </c>
      <c r="S15" s="52">
        <v>5000.0</v>
      </c>
      <c r="T15" s="52">
        <v>5000.0</v>
      </c>
      <c r="U15" s="75">
        <v>18000.0</v>
      </c>
      <c r="V15" s="75">
        <v>0.0</v>
      </c>
      <c r="W15" s="75">
        <v>18000.0</v>
      </c>
      <c r="X15" s="75">
        <v>0.0</v>
      </c>
      <c r="Y15" s="75">
        <v>18000.0</v>
      </c>
      <c r="Z15" s="75">
        <v>0.0</v>
      </c>
      <c r="AA15" s="85">
        <v>9000.0</v>
      </c>
      <c r="AB15" s="104"/>
      <c r="AC15" s="105">
        <f t="shared" si="5"/>
        <v>98000</v>
      </c>
      <c r="AD15" s="78">
        <f>sum(N15:T15)</f>
        <v>35000</v>
      </c>
      <c r="AE15" s="86">
        <v>3.0</v>
      </c>
      <c r="AF15" s="60">
        <f t="shared" si="6"/>
        <v>54000</v>
      </c>
      <c r="AG15" s="61">
        <v>1.0</v>
      </c>
      <c r="AH15" s="87">
        <f>18000*(17/30)</f>
        <v>10200</v>
      </c>
      <c r="AI15" s="63">
        <f t="shared" si="7"/>
        <v>99200</v>
      </c>
      <c r="AJ15" s="64">
        <f>vlookup(A15,'セッション実施状況管理'!$A:$AH,26,false)</f>
        <v>45390</v>
      </c>
      <c r="AK15" s="100"/>
      <c r="AL15" s="2"/>
      <c r="AM15" s="2"/>
    </row>
    <row r="16">
      <c r="A16" s="65">
        <v>9.0</v>
      </c>
      <c r="B16" s="82" t="s">
        <v>89</v>
      </c>
      <c r="C16" s="89"/>
      <c r="D16" s="90" t="s">
        <v>90</v>
      </c>
      <c r="E16" s="69" t="s">
        <v>91</v>
      </c>
      <c r="F16" s="65" t="s">
        <v>77</v>
      </c>
      <c r="G16" s="65" t="s">
        <v>92</v>
      </c>
      <c r="H16" s="71">
        <v>45314.0</v>
      </c>
      <c r="I16" s="65" t="s">
        <v>87</v>
      </c>
      <c r="J16" s="97"/>
      <c r="K16" s="48">
        <f t="shared" si="1"/>
        <v>5000</v>
      </c>
      <c r="L16" s="73">
        <v>45515.0</v>
      </c>
      <c r="M16" s="74" t="s">
        <v>93</v>
      </c>
      <c r="N16" s="51">
        <v>5000.0</v>
      </c>
      <c r="O16" s="52">
        <v>5000.0</v>
      </c>
      <c r="P16" s="52">
        <v>5000.0</v>
      </c>
      <c r="Q16" s="52">
        <v>5000.0</v>
      </c>
      <c r="R16" s="52">
        <v>5000.0</v>
      </c>
      <c r="S16" s="52">
        <v>5000.0</v>
      </c>
      <c r="T16" s="52">
        <v>5000.0</v>
      </c>
      <c r="U16" s="52">
        <v>5000.0</v>
      </c>
      <c r="V16" s="75">
        <v>18000.0</v>
      </c>
      <c r="W16" s="75">
        <v>0.0</v>
      </c>
      <c r="X16" s="75">
        <v>18000.0</v>
      </c>
      <c r="Y16" s="75">
        <v>0.0</v>
      </c>
      <c r="Z16" s="75">
        <v>18000.0</v>
      </c>
      <c r="AA16" s="75">
        <v>0.0</v>
      </c>
      <c r="AB16" s="102"/>
      <c r="AC16" s="105">
        <f t="shared" si="5"/>
        <v>94000</v>
      </c>
      <c r="AD16" s="78">
        <f t="shared" ref="AD16:AD17" si="8">sum(N16:U16)</f>
        <v>40000</v>
      </c>
      <c r="AE16" s="79">
        <v>3.0</v>
      </c>
      <c r="AF16" s="60">
        <f t="shared" si="6"/>
        <v>54000</v>
      </c>
      <c r="AG16" s="61">
        <v>0.0</v>
      </c>
      <c r="AH16" s="80">
        <v>0.0</v>
      </c>
      <c r="AI16" s="63">
        <f t="shared" si="7"/>
        <v>94000</v>
      </c>
      <c r="AJ16" s="64">
        <f>vlookup(A16,'セッション実施状況管理'!$A:$AH,26,false)</f>
        <v>45387</v>
      </c>
      <c r="AK16" s="100"/>
      <c r="AL16" s="2"/>
      <c r="AM16" s="2"/>
    </row>
    <row r="17">
      <c r="A17" s="65">
        <v>10.0</v>
      </c>
      <c r="B17" s="82" t="s">
        <v>94</v>
      </c>
      <c r="C17" s="106"/>
      <c r="D17" s="107" t="s">
        <v>95</v>
      </c>
      <c r="E17" s="69" t="s">
        <v>91</v>
      </c>
      <c r="F17" s="70" t="s">
        <v>77</v>
      </c>
      <c r="G17" s="65" t="s">
        <v>92</v>
      </c>
      <c r="H17" s="71">
        <v>45317.0</v>
      </c>
      <c r="I17" s="65" t="s">
        <v>87</v>
      </c>
      <c r="J17" s="91">
        <v>45319.0</v>
      </c>
      <c r="K17" s="48">
        <f t="shared" si="1"/>
        <v>5000</v>
      </c>
      <c r="L17" s="73">
        <v>45514.0</v>
      </c>
      <c r="M17" s="74" t="s">
        <v>96</v>
      </c>
      <c r="N17" s="51">
        <v>5000.0</v>
      </c>
      <c r="O17" s="52">
        <v>5000.0</v>
      </c>
      <c r="P17" s="52">
        <v>5000.0</v>
      </c>
      <c r="Q17" s="52">
        <v>5000.0</v>
      </c>
      <c r="R17" s="52">
        <v>5000.0</v>
      </c>
      <c r="S17" s="52">
        <v>5000.0</v>
      </c>
      <c r="T17" s="52">
        <v>5000.0</v>
      </c>
      <c r="U17" s="52">
        <v>5000.0</v>
      </c>
      <c r="V17" s="75">
        <v>18000.0</v>
      </c>
      <c r="W17" s="75">
        <v>0.0</v>
      </c>
      <c r="X17" s="75">
        <v>18000.0</v>
      </c>
      <c r="Y17" s="75">
        <v>0.0</v>
      </c>
      <c r="Z17" s="75">
        <v>18000.0</v>
      </c>
      <c r="AA17" s="75">
        <v>0.0</v>
      </c>
      <c r="AB17" s="102"/>
      <c r="AC17" s="105">
        <f t="shared" si="5"/>
        <v>94000</v>
      </c>
      <c r="AD17" s="78">
        <f t="shared" si="8"/>
        <v>40000</v>
      </c>
      <c r="AE17" s="79">
        <v>3.0</v>
      </c>
      <c r="AF17" s="60">
        <f t="shared" si="6"/>
        <v>54000</v>
      </c>
      <c r="AG17" s="61">
        <v>0.0</v>
      </c>
      <c r="AH17" s="80">
        <v>0.0</v>
      </c>
      <c r="AI17" s="63">
        <f t="shared" si="7"/>
        <v>94000</v>
      </c>
      <c r="AJ17" s="64">
        <f>vlookup(A17,'セッション実施状況管理'!$A:$AH,26,false)</f>
        <v>45375</v>
      </c>
      <c r="AK17" s="88" t="s">
        <v>60</v>
      </c>
      <c r="AL17" s="2"/>
      <c r="AM17" s="2"/>
    </row>
    <row r="18" ht="27.0" customHeight="1">
      <c r="A18" s="65">
        <v>11.0</v>
      </c>
      <c r="B18" s="82" t="s">
        <v>97</v>
      </c>
      <c r="C18" s="106"/>
      <c r="D18" s="90" t="s">
        <v>98</v>
      </c>
      <c r="E18" s="69" t="s">
        <v>85</v>
      </c>
      <c r="F18" s="65" t="s">
        <v>99</v>
      </c>
      <c r="G18" s="65" t="s">
        <v>85</v>
      </c>
      <c r="H18" s="71">
        <v>45320.0</v>
      </c>
      <c r="I18" s="65" t="s">
        <v>87</v>
      </c>
      <c r="J18" s="91">
        <v>45320.0</v>
      </c>
      <c r="K18" s="48">
        <f t="shared" si="1"/>
        <v>5000</v>
      </c>
      <c r="L18" s="73">
        <v>45520.0</v>
      </c>
      <c r="M18" s="74" t="s">
        <v>100</v>
      </c>
      <c r="N18" s="51">
        <v>5000.0</v>
      </c>
      <c r="O18" s="52">
        <v>5000.0</v>
      </c>
      <c r="P18" s="52">
        <v>5000.0</v>
      </c>
      <c r="Q18" s="52">
        <v>5000.0</v>
      </c>
      <c r="R18" s="52">
        <v>5000.0</v>
      </c>
      <c r="S18" s="52">
        <v>5000.0</v>
      </c>
      <c r="T18" s="52">
        <v>5000.0</v>
      </c>
      <c r="U18" s="75">
        <v>18000.0</v>
      </c>
      <c r="V18" s="75">
        <v>0.0</v>
      </c>
      <c r="W18" s="75">
        <v>18000.0</v>
      </c>
      <c r="X18" s="75">
        <v>0.0</v>
      </c>
      <c r="Y18" s="75">
        <v>18000.0</v>
      </c>
      <c r="Z18" s="75">
        <v>0.0</v>
      </c>
      <c r="AA18" s="85">
        <v>9000.0</v>
      </c>
      <c r="AB18" s="104"/>
      <c r="AC18" s="105">
        <f t="shared" si="5"/>
        <v>98000</v>
      </c>
      <c r="AD18" s="78">
        <f t="shared" ref="AD18:AD21" si="9">sum(N18:T18)</f>
        <v>35000</v>
      </c>
      <c r="AE18" s="86">
        <v>3.0</v>
      </c>
      <c r="AF18" s="60">
        <f t="shared" si="6"/>
        <v>54000</v>
      </c>
      <c r="AG18" s="61">
        <v>1.0</v>
      </c>
      <c r="AH18" s="87">
        <f>18000*(16/30)</f>
        <v>9600</v>
      </c>
      <c r="AI18" s="63">
        <f t="shared" si="7"/>
        <v>98600</v>
      </c>
      <c r="AJ18" s="64">
        <f>vlookup(A18,'セッション実施状況管理'!$A:$AH,26,false)</f>
        <v>45389</v>
      </c>
      <c r="AK18" s="100"/>
      <c r="AL18" s="2"/>
      <c r="AM18" s="2"/>
    </row>
    <row r="19">
      <c r="A19" s="65">
        <v>12.0</v>
      </c>
      <c r="B19" s="82" t="s">
        <v>101</v>
      </c>
      <c r="C19" s="101" t="s">
        <v>102</v>
      </c>
      <c r="D19" s="90" t="s">
        <v>103</v>
      </c>
      <c r="E19" s="69" t="s">
        <v>91</v>
      </c>
      <c r="F19" s="70" t="s">
        <v>77</v>
      </c>
      <c r="G19" s="65" t="s">
        <v>92</v>
      </c>
      <c r="H19" s="71">
        <v>45320.0</v>
      </c>
      <c r="I19" s="65" t="s">
        <v>87</v>
      </c>
      <c r="J19" s="91">
        <v>45320.0</v>
      </c>
      <c r="K19" s="48">
        <f t="shared" si="1"/>
        <v>5000</v>
      </c>
      <c r="L19" s="73">
        <v>45514.0</v>
      </c>
      <c r="M19" s="74" t="s">
        <v>104</v>
      </c>
      <c r="N19" s="51">
        <v>5000.0</v>
      </c>
      <c r="O19" s="52">
        <v>5000.0</v>
      </c>
      <c r="P19" s="52">
        <v>5000.0</v>
      </c>
      <c r="Q19" s="52">
        <v>5000.0</v>
      </c>
      <c r="R19" s="52">
        <v>5000.0</v>
      </c>
      <c r="S19" s="52">
        <v>5000.0</v>
      </c>
      <c r="T19" s="52">
        <v>5000.0</v>
      </c>
      <c r="U19" s="75">
        <v>18000.0</v>
      </c>
      <c r="V19" s="75">
        <v>0.0</v>
      </c>
      <c r="W19" s="75">
        <v>18000.0</v>
      </c>
      <c r="X19" s="75">
        <v>0.0</v>
      </c>
      <c r="Y19" s="75">
        <v>18000.0</v>
      </c>
      <c r="Z19" s="75">
        <v>0.0</v>
      </c>
      <c r="AA19" s="85">
        <v>9000.0</v>
      </c>
      <c r="AB19" s="104"/>
      <c r="AC19" s="103">
        <f t="shared" si="5"/>
        <v>98000</v>
      </c>
      <c r="AD19" s="108">
        <f t="shared" si="9"/>
        <v>35000</v>
      </c>
      <c r="AE19" s="109">
        <v>3.0</v>
      </c>
      <c r="AF19" s="60">
        <f t="shared" si="6"/>
        <v>54000</v>
      </c>
      <c r="AG19" s="61">
        <v>1.0</v>
      </c>
      <c r="AH19" s="87">
        <f>18000*(10/30)</f>
        <v>6000</v>
      </c>
      <c r="AI19" s="63">
        <f t="shared" si="7"/>
        <v>95000</v>
      </c>
      <c r="AJ19" s="64">
        <f>vlookup(A19,'セッション実施状況管理'!$A:$AH,26,false)</f>
        <v>45400</v>
      </c>
      <c r="AK19" s="110" t="s">
        <v>105</v>
      </c>
      <c r="AL19" s="2"/>
      <c r="AM19" s="2"/>
    </row>
    <row r="20">
      <c r="A20" s="65">
        <v>13.0</v>
      </c>
      <c r="B20" s="82" t="s">
        <v>106</v>
      </c>
      <c r="C20" s="106"/>
      <c r="D20" s="90" t="s">
        <v>107</v>
      </c>
      <c r="E20" s="69" t="s">
        <v>85</v>
      </c>
      <c r="F20" s="65" t="s">
        <v>99</v>
      </c>
      <c r="G20" s="65" t="s">
        <v>85</v>
      </c>
      <c r="H20" s="71">
        <v>45325.0</v>
      </c>
      <c r="I20" s="65" t="s">
        <v>87</v>
      </c>
      <c r="J20" s="91">
        <v>45325.0</v>
      </c>
      <c r="K20" s="48">
        <f t="shared" si="1"/>
        <v>5000</v>
      </c>
      <c r="L20" s="73">
        <v>45527.0</v>
      </c>
      <c r="M20" s="74" t="s">
        <v>108</v>
      </c>
      <c r="N20" s="111">
        <v>5000.0</v>
      </c>
      <c r="O20" s="112">
        <v>5000.0</v>
      </c>
      <c r="P20" s="112">
        <v>5000.0</v>
      </c>
      <c r="Q20" s="113">
        <v>5000.0</v>
      </c>
      <c r="R20" s="113">
        <v>5000.0</v>
      </c>
      <c r="S20" s="112">
        <v>5000.0</v>
      </c>
      <c r="T20" s="112">
        <v>5000.0</v>
      </c>
      <c r="U20" s="114">
        <v>18000.0</v>
      </c>
      <c r="V20" s="114">
        <v>0.0</v>
      </c>
      <c r="W20" s="115">
        <v>18000.0</v>
      </c>
      <c r="X20" s="115">
        <v>0.0</v>
      </c>
      <c r="Y20" s="114">
        <v>18000.0</v>
      </c>
      <c r="Z20" s="114">
        <v>0.0</v>
      </c>
      <c r="AA20" s="85">
        <v>9000.0</v>
      </c>
      <c r="AB20" s="104"/>
      <c r="AC20" s="105">
        <f t="shared" si="5"/>
        <v>98000</v>
      </c>
      <c r="AD20" s="108">
        <f t="shared" si="9"/>
        <v>35000</v>
      </c>
      <c r="AE20" s="109">
        <v>3.0</v>
      </c>
      <c r="AF20" s="60">
        <f t="shared" si="6"/>
        <v>54000</v>
      </c>
      <c r="AG20" s="61">
        <v>1.0</v>
      </c>
      <c r="AH20" s="87">
        <f>18000*(23/30)</f>
        <v>13800</v>
      </c>
      <c r="AI20" s="63">
        <f t="shared" si="7"/>
        <v>102800</v>
      </c>
      <c r="AJ20" s="64">
        <f>vlookup(A20,'セッション実施状況管理'!$A:$AH,26,false)</f>
        <v>45388</v>
      </c>
      <c r="AK20" s="110" t="s">
        <v>60</v>
      </c>
      <c r="AL20" s="2"/>
      <c r="AM20" s="2"/>
    </row>
    <row r="21">
      <c r="A21" s="65">
        <v>14.0</v>
      </c>
      <c r="B21" s="82" t="s">
        <v>109</v>
      </c>
      <c r="C21" s="106"/>
      <c r="D21" s="107" t="s">
        <v>110</v>
      </c>
      <c r="E21" s="69" t="s">
        <v>111</v>
      </c>
      <c r="F21" s="65" t="s">
        <v>112</v>
      </c>
      <c r="G21" s="65" t="s">
        <v>111</v>
      </c>
      <c r="H21" s="71">
        <v>45326.0</v>
      </c>
      <c r="I21" s="65" t="s">
        <v>113</v>
      </c>
      <c r="J21" s="91">
        <v>45326.0</v>
      </c>
      <c r="K21" s="48">
        <f t="shared" si="1"/>
        <v>5000</v>
      </c>
      <c r="L21" s="73">
        <v>45526.0</v>
      </c>
      <c r="M21" s="74" t="s">
        <v>114</v>
      </c>
      <c r="N21" s="116">
        <v>5000.0</v>
      </c>
      <c r="O21" s="117">
        <v>5000.0</v>
      </c>
      <c r="P21" s="117">
        <v>5000.0</v>
      </c>
      <c r="Q21" s="117">
        <v>5000.0</v>
      </c>
      <c r="R21" s="117">
        <v>5000.0</v>
      </c>
      <c r="S21" s="117">
        <v>5000.0</v>
      </c>
      <c r="T21" s="117">
        <v>5000.0</v>
      </c>
      <c r="U21" s="118">
        <v>18000.0</v>
      </c>
      <c r="V21" s="118">
        <v>0.0</v>
      </c>
      <c r="W21" s="118">
        <v>18000.0</v>
      </c>
      <c r="X21" s="118">
        <v>0.0</v>
      </c>
      <c r="Y21" s="118">
        <v>18000.0</v>
      </c>
      <c r="Z21" s="118">
        <v>0.0</v>
      </c>
      <c r="AA21" s="85">
        <v>9000.0</v>
      </c>
      <c r="AB21" s="104"/>
      <c r="AC21" s="105">
        <f t="shared" si="5"/>
        <v>98000</v>
      </c>
      <c r="AD21" s="108">
        <f t="shared" si="9"/>
        <v>35000</v>
      </c>
      <c r="AE21" s="109">
        <v>3.0</v>
      </c>
      <c r="AF21" s="60">
        <f t="shared" si="6"/>
        <v>54000</v>
      </c>
      <c r="AG21" s="61">
        <v>1.0</v>
      </c>
      <c r="AH21" s="87">
        <f>18000*(22/30)</f>
        <v>13200</v>
      </c>
      <c r="AI21" s="63">
        <f t="shared" si="7"/>
        <v>102200</v>
      </c>
      <c r="AJ21" s="64">
        <f>vlookup(A21,'セッション実施状況管理'!$A:$AH,26,false)</f>
        <v>45388</v>
      </c>
      <c r="AK21" s="110" t="s">
        <v>60</v>
      </c>
      <c r="AL21" s="2"/>
      <c r="AM21" s="2"/>
    </row>
    <row r="22">
      <c r="A22" s="65">
        <v>15.0</v>
      </c>
      <c r="B22" s="82" t="s">
        <v>115</v>
      </c>
      <c r="C22" s="106"/>
      <c r="D22" s="119" t="s">
        <v>116</v>
      </c>
      <c r="E22" s="69" t="s">
        <v>117</v>
      </c>
      <c r="F22" s="65" t="s">
        <v>73</v>
      </c>
      <c r="G22" s="65" t="s">
        <v>117</v>
      </c>
      <c r="H22" s="71">
        <v>45328.0</v>
      </c>
      <c r="I22" s="91">
        <v>45335.0</v>
      </c>
      <c r="J22" s="91">
        <v>45328.0</v>
      </c>
      <c r="K22" s="48">
        <f t="shared" si="1"/>
        <v>5000</v>
      </c>
      <c r="L22" s="73">
        <v>45520.0</v>
      </c>
      <c r="M22" s="74" t="s">
        <v>118</v>
      </c>
      <c r="N22" s="51">
        <v>5000.0</v>
      </c>
      <c r="O22" s="52">
        <v>5000.0</v>
      </c>
      <c r="P22" s="52">
        <v>5000.0</v>
      </c>
      <c r="Q22" s="52">
        <v>5000.0</v>
      </c>
      <c r="R22" s="52">
        <v>5000.0</v>
      </c>
      <c r="S22" s="52">
        <v>5000.0</v>
      </c>
      <c r="T22" s="52">
        <v>5000.0</v>
      </c>
      <c r="U22" s="52">
        <v>5000.0</v>
      </c>
      <c r="V22" s="75">
        <v>18000.0</v>
      </c>
      <c r="W22" s="75">
        <v>0.0</v>
      </c>
      <c r="X22" s="75">
        <v>18000.0</v>
      </c>
      <c r="Y22" s="75">
        <v>0.0</v>
      </c>
      <c r="Z22" s="75">
        <v>18000.0</v>
      </c>
      <c r="AA22" s="75">
        <v>0.0</v>
      </c>
      <c r="AB22" s="102"/>
      <c r="AC22" s="105">
        <f t="shared" si="5"/>
        <v>94000</v>
      </c>
      <c r="AD22" s="78">
        <f t="shared" ref="AD22:AD23" si="10">sum(N22:U22)</f>
        <v>40000</v>
      </c>
      <c r="AE22" s="79">
        <v>3.0</v>
      </c>
      <c r="AF22" s="60">
        <f t="shared" si="6"/>
        <v>54000</v>
      </c>
      <c r="AG22" s="61">
        <v>0.0</v>
      </c>
      <c r="AH22" s="80">
        <v>0.0</v>
      </c>
      <c r="AI22" s="63">
        <f t="shared" si="7"/>
        <v>94000</v>
      </c>
      <c r="AJ22" s="64" t="str">
        <f>vlookup(A22,'セッション実施状況管理'!$A:$AH,26,false)</f>
        <v>202403/30</v>
      </c>
      <c r="AK22" s="110" t="s">
        <v>60</v>
      </c>
      <c r="AL22" s="2"/>
      <c r="AM22" s="2"/>
    </row>
    <row r="23">
      <c r="A23" s="65">
        <v>16.0</v>
      </c>
      <c r="B23" s="82" t="s">
        <v>119</v>
      </c>
      <c r="C23" s="106"/>
      <c r="D23" s="107" t="s">
        <v>120</v>
      </c>
      <c r="E23" s="69" t="s">
        <v>117</v>
      </c>
      <c r="F23" s="65" t="s">
        <v>73</v>
      </c>
      <c r="G23" s="65" t="s">
        <v>117</v>
      </c>
      <c r="H23" s="71">
        <v>45328.0</v>
      </c>
      <c r="I23" s="65" t="s">
        <v>113</v>
      </c>
      <c r="J23" s="91">
        <v>45328.0</v>
      </c>
      <c r="K23" s="48">
        <f t="shared" si="1"/>
        <v>5000</v>
      </c>
      <c r="L23" s="73">
        <v>45531.0</v>
      </c>
      <c r="M23" s="74" t="s">
        <v>121</v>
      </c>
      <c r="N23" s="116">
        <v>5000.0</v>
      </c>
      <c r="O23" s="117">
        <v>5000.0</v>
      </c>
      <c r="P23" s="117">
        <v>5000.0</v>
      </c>
      <c r="Q23" s="117">
        <v>5000.0</v>
      </c>
      <c r="R23" s="117">
        <v>5000.0</v>
      </c>
      <c r="S23" s="117">
        <v>5000.0</v>
      </c>
      <c r="T23" s="117">
        <v>5000.0</v>
      </c>
      <c r="U23" s="117">
        <v>5000.0</v>
      </c>
      <c r="V23" s="118">
        <v>18000.0</v>
      </c>
      <c r="W23" s="118">
        <v>0.0</v>
      </c>
      <c r="X23" s="118">
        <v>18000.0</v>
      </c>
      <c r="Y23" s="118">
        <v>0.0</v>
      </c>
      <c r="Z23" s="118">
        <v>18000.0</v>
      </c>
      <c r="AA23" s="118">
        <v>0.0</v>
      </c>
      <c r="AB23" s="102"/>
      <c r="AC23" s="105">
        <f t="shared" si="5"/>
        <v>94000</v>
      </c>
      <c r="AD23" s="78">
        <f t="shared" si="10"/>
        <v>40000</v>
      </c>
      <c r="AE23" s="79">
        <v>3.0</v>
      </c>
      <c r="AF23" s="60">
        <f t="shared" si="6"/>
        <v>54000</v>
      </c>
      <c r="AG23" s="61">
        <v>0.0</v>
      </c>
      <c r="AH23" s="80">
        <v>0.0</v>
      </c>
      <c r="AI23" s="63">
        <f t="shared" si="7"/>
        <v>94000</v>
      </c>
      <c r="AJ23" s="64">
        <f>vlookup(A23,'セッション実施状況管理'!$A:$AH,26,false)</f>
        <v>45384</v>
      </c>
      <c r="AK23" s="110" t="s">
        <v>60</v>
      </c>
      <c r="AL23" s="2"/>
      <c r="AM23" s="2"/>
    </row>
    <row r="24">
      <c r="A24" s="65">
        <v>17.0</v>
      </c>
      <c r="B24" s="82" t="s">
        <v>122</v>
      </c>
      <c r="C24" s="106"/>
      <c r="D24" s="65"/>
      <c r="E24" s="69" t="s">
        <v>117</v>
      </c>
      <c r="F24" s="65" t="s">
        <v>112</v>
      </c>
      <c r="G24" s="65" t="s">
        <v>117</v>
      </c>
      <c r="H24" s="71">
        <v>45330.0</v>
      </c>
      <c r="I24" s="65" t="s">
        <v>113</v>
      </c>
      <c r="J24" s="91">
        <v>45330.0</v>
      </c>
      <c r="K24" s="48">
        <f t="shared" si="1"/>
        <v>5000</v>
      </c>
      <c r="L24" s="73">
        <v>45540.0</v>
      </c>
      <c r="M24" s="74" t="s">
        <v>123</v>
      </c>
      <c r="N24" s="51">
        <v>5000.0</v>
      </c>
      <c r="O24" s="52">
        <v>5000.0</v>
      </c>
      <c r="P24" s="52">
        <v>5000.0</v>
      </c>
      <c r="Q24" s="52">
        <v>5000.0</v>
      </c>
      <c r="R24" s="75">
        <v>18000.0</v>
      </c>
      <c r="S24" s="75">
        <v>0.0</v>
      </c>
      <c r="T24" s="75">
        <v>18000.0</v>
      </c>
      <c r="U24" s="75">
        <v>0.0</v>
      </c>
      <c r="V24" s="75">
        <v>18000.0</v>
      </c>
      <c r="W24" s="75">
        <v>0.0</v>
      </c>
      <c r="X24" s="75">
        <v>18000.0</v>
      </c>
      <c r="Y24" s="75">
        <v>0.0</v>
      </c>
      <c r="Z24" s="75">
        <v>18000.0</v>
      </c>
      <c r="AA24" s="75">
        <v>0.0</v>
      </c>
      <c r="AB24" s="104"/>
      <c r="AC24" s="105">
        <f t="shared" si="5"/>
        <v>110000</v>
      </c>
      <c r="AD24" s="78">
        <f>sum(N24:Q24)</f>
        <v>20000</v>
      </c>
      <c r="AE24" s="79">
        <v>5.0</v>
      </c>
      <c r="AF24" s="60">
        <f t="shared" si="6"/>
        <v>90000</v>
      </c>
      <c r="AG24" s="61">
        <v>0.0</v>
      </c>
      <c r="AH24" s="80">
        <v>0.0</v>
      </c>
      <c r="AI24" s="63">
        <f t="shared" si="7"/>
        <v>110000</v>
      </c>
      <c r="AJ24" s="64">
        <f>vlookup(A24,'セッション実施状況管理'!$A:$AH,26,false)</f>
        <v>45445</v>
      </c>
      <c r="AK24" s="100"/>
      <c r="AL24" s="2"/>
      <c r="AM24" s="2"/>
    </row>
    <row r="25">
      <c r="A25" s="65">
        <v>18.0</v>
      </c>
      <c r="B25" s="82" t="s">
        <v>124</v>
      </c>
      <c r="C25" s="106"/>
      <c r="D25" s="90" t="s">
        <v>125</v>
      </c>
      <c r="E25" s="69" t="s">
        <v>117</v>
      </c>
      <c r="F25" s="65" t="s">
        <v>112</v>
      </c>
      <c r="G25" s="65" t="s">
        <v>117</v>
      </c>
      <c r="H25" s="71">
        <v>45330.0</v>
      </c>
      <c r="I25" s="65" t="s">
        <v>113</v>
      </c>
      <c r="J25" s="91">
        <v>45330.0</v>
      </c>
      <c r="K25" s="48">
        <f t="shared" si="1"/>
        <v>5000</v>
      </c>
      <c r="L25" s="73">
        <v>45530.0</v>
      </c>
      <c r="M25" s="74" t="s">
        <v>126</v>
      </c>
      <c r="N25" s="51">
        <v>5000.0</v>
      </c>
      <c r="O25" s="52">
        <v>5000.0</v>
      </c>
      <c r="P25" s="52">
        <v>5000.0</v>
      </c>
      <c r="Q25" s="52">
        <v>5000.0</v>
      </c>
      <c r="R25" s="52">
        <v>5000.0</v>
      </c>
      <c r="S25" s="52">
        <v>5000.0</v>
      </c>
      <c r="T25" s="75">
        <v>18000.0</v>
      </c>
      <c r="U25" s="75">
        <v>0.0</v>
      </c>
      <c r="V25" s="75">
        <v>18000.0</v>
      </c>
      <c r="W25" s="75">
        <v>0.0</v>
      </c>
      <c r="X25" s="75">
        <v>18000.0</v>
      </c>
      <c r="Y25" s="75">
        <v>0.0</v>
      </c>
      <c r="Z25" s="75">
        <v>18000.0</v>
      </c>
      <c r="AA25" s="75">
        <v>0.0</v>
      </c>
      <c r="AB25" s="104"/>
      <c r="AC25" s="105">
        <f t="shared" si="5"/>
        <v>102000</v>
      </c>
      <c r="AD25" s="78">
        <f>sum(N25:S25)</f>
        <v>30000</v>
      </c>
      <c r="AE25" s="79">
        <v>4.0</v>
      </c>
      <c r="AF25" s="60">
        <f t="shared" si="6"/>
        <v>72000</v>
      </c>
      <c r="AG25" s="61">
        <v>0.0</v>
      </c>
      <c r="AH25" s="80">
        <v>0.0</v>
      </c>
      <c r="AI25" s="63">
        <f t="shared" si="7"/>
        <v>102000</v>
      </c>
      <c r="AJ25" s="64">
        <f>vlookup(A25,'セッション実施状況管理'!$A:$AH,26,false)</f>
        <v>45397</v>
      </c>
      <c r="AK25" s="100"/>
      <c r="AL25" s="2"/>
      <c r="AM25" s="2"/>
    </row>
    <row r="26">
      <c r="A26" s="65">
        <v>19.0</v>
      </c>
      <c r="B26" s="82" t="s">
        <v>127</v>
      </c>
      <c r="C26" s="106"/>
      <c r="D26" s="65"/>
      <c r="E26" s="69" t="s">
        <v>91</v>
      </c>
      <c r="F26" s="65" t="s">
        <v>128</v>
      </c>
      <c r="G26" s="65" t="s">
        <v>129</v>
      </c>
      <c r="H26" s="71">
        <v>45347.0</v>
      </c>
      <c r="I26" s="65" t="s">
        <v>130</v>
      </c>
      <c r="J26" s="91">
        <v>45348.0</v>
      </c>
      <c r="K26" s="48">
        <f t="shared" si="1"/>
        <v>5000</v>
      </c>
      <c r="L26" s="73">
        <v>45592.0</v>
      </c>
      <c r="M26" s="74" t="s">
        <v>131</v>
      </c>
      <c r="N26" s="51">
        <v>5000.0</v>
      </c>
      <c r="O26" s="52">
        <v>5000.0</v>
      </c>
      <c r="P26" s="120">
        <v>5000.0</v>
      </c>
      <c r="Q26" s="121">
        <v>18000.0</v>
      </c>
      <c r="R26" s="75">
        <v>0.0</v>
      </c>
      <c r="S26" s="75">
        <v>18000.0</v>
      </c>
      <c r="T26" s="75">
        <v>0.0</v>
      </c>
      <c r="U26" s="75">
        <v>18000.0</v>
      </c>
      <c r="V26" s="75">
        <v>0.0</v>
      </c>
      <c r="W26" s="75">
        <v>18000.0</v>
      </c>
      <c r="X26" s="75">
        <v>0.0</v>
      </c>
      <c r="Y26" s="75">
        <v>18000.0</v>
      </c>
      <c r="Z26" s="75">
        <v>0.0</v>
      </c>
      <c r="AA26" s="85">
        <v>9000.0</v>
      </c>
      <c r="AB26" s="104"/>
      <c r="AC26" s="105">
        <f t="shared" si="5"/>
        <v>114000</v>
      </c>
      <c r="AD26" s="78">
        <f t="shared" ref="AD26:AD27" si="11">sum(N26:P26)</f>
        <v>15000</v>
      </c>
      <c r="AE26" s="86">
        <v>5.0</v>
      </c>
      <c r="AF26" s="60">
        <f t="shared" si="6"/>
        <v>90000</v>
      </c>
      <c r="AG26" s="61">
        <v>1.0</v>
      </c>
      <c r="AH26" s="87">
        <f>18000*(27/30)</f>
        <v>16200</v>
      </c>
      <c r="AI26" s="63">
        <f t="shared" si="7"/>
        <v>121200</v>
      </c>
      <c r="AJ26" s="64">
        <f>vlookup(A26,'セッション実施状況管理'!$A:$AH,26,false)</f>
        <v>45481</v>
      </c>
      <c r="AK26" s="100"/>
      <c r="AL26" s="2"/>
      <c r="AM26" s="2"/>
    </row>
    <row r="27">
      <c r="A27" s="122">
        <v>20.0</v>
      </c>
      <c r="B27" s="123" t="s">
        <v>132</v>
      </c>
      <c r="C27" s="124"/>
      <c r="D27" s="122"/>
      <c r="E27" s="125" t="s">
        <v>133</v>
      </c>
      <c r="F27" s="122" t="s">
        <v>134</v>
      </c>
      <c r="G27" s="122" t="s">
        <v>133</v>
      </c>
      <c r="H27" s="126">
        <v>45385.0</v>
      </c>
      <c r="I27" s="122" t="s">
        <v>135</v>
      </c>
      <c r="J27" s="127">
        <v>45385.0</v>
      </c>
      <c r="K27" s="3">
        <f t="shared" si="1"/>
        <v>5000</v>
      </c>
      <c r="L27" s="128">
        <v>45594.0</v>
      </c>
      <c r="M27" s="129" t="s">
        <v>136</v>
      </c>
      <c r="N27" s="130">
        <v>5000.0</v>
      </c>
      <c r="O27" s="131">
        <v>5000.0</v>
      </c>
      <c r="P27" s="132">
        <v>5000.0</v>
      </c>
      <c r="Q27" s="133">
        <v>18000.0</v>
      </c>
      <c r="R27" s="134">
        <v>0.0</v>
      </c>
      <c r="S27" s="134">
        <v>18000.0</v>
      </c>
      <c r="T27" s="134">
        <v>0.0</v>
      </c>
      <c r="U27" s="134">
        <v>18000.0</v>
      </c>
      <c r="V27" s="134">
        <v>0.0</v>
      </c>
      <c r="W27" s="134">
        <v>18000.0</v>
      </c>
      <c r="X27" s="134">
        <v>0.0</v>
      </c>
      <c r="Y27" s="134">
        <v>18000.0</v>
      </c>
      <c r="Z27" s="134">
        <v>0.0</v>
      </c>
      <c r="AA27" s="85">
        <v>9000.0</v>
      </c>
      <c r="AB27" s="135"/>
      <c r="AC27" s="136">
        <f t="shared" si="5"/>
        <v>114000</v>
      </c>
      <c r="AD27" s="78">
        <f t="shared" si="11"/>
        <v>15000</v>
      </c>
      <c r="AE27" s="79">
        <v>5.0</v>
      </c>
      <c r="AF27" s="60">
        <f t="shared" si="6"/>
        <v>90000</v>
      </c>
      <c r="AG27" s="61">
        <v>0.0</v>
      </c>
      <c r="AH27" s="80">
        <f>18000*(29/30)</f>
        <v>17400</v>
      </c>
      <c r="AI27" s="63">
        <f t="shared" si="7"/>
        <v>122400</v>
      </c>
      <c r="AJ27" s="64">
        <f>vlookup(A27,'セッション実施状況管理'!$A:$AH,26,false)</f>
        <v>45477</v>
      </c>
      <c r="AK27" s="100"/>
      <c r="AL27" s="2"/>
      <c r="AM27" s="2"/>
    </row>
    <row r="28">
      <c r="A28" s="137">
        <v>21.0</v>
      </c>
      <c r="B28" s="138" t="s">
        <v>137</v>
      </c>
      <c r="C28" s="139"/>
      <c r="D28" s="137"/>
      <c r="E28" s="140" t="s">
        <v>91</v>
      </c>
      <c r="F28" s="137" t="s">
        <v>138</v>
      </c>
      <c r="G28" s="137" t="s">
        <v>133</v>
      </c>
      <c r="H28" s="141">
        <v>45392.0</v>
      </c>
      <c r="I28" s="137" t="s">
        <v>135</v>
      </c>
      <c r="J28" s="142">
        <v>45392.0</v>
      </c>
      <c r="K28" s="143">
        <f t="shared" si="1"/>
        <v>18000</v>
      </c>
      <c r="L28" s="143">
        <v>45586.0</v>
      </c>
      <c r="M28" s="144" t="s">
        <v>139</v>
      </c>
      <c r="N28" s="51">
        <v>5000.0</v>
      </c>
      <c r="O28" s="51">
        <v>5000.0</v>
      </c>
      <c r="P28" s="145">
        <v>18000.0</v>
      </c>
      <c r="Q28" s="145">
        <v>0.0</v>
      </c>
      <c r="R28" s="146">
        <v>18000.0</v>
      </c>
      <c r="S28" s="146">
        <v>0.0</v>
      </c>
      <c r="T28" s="146">
        <v>18000.0</v>
      </c>
      <c r="U28" s="146">
        <v>0.0</v>
      </c>
      <c r="V28" s="146">
        <v>18000.0</v>
      </c>
      <c r="W28" s="146">
        <v>0.0</v>
      </c>
      <c r="X28" s="146">
        <v>18000.0</v>
      </c>
      <c r="Y28" s="146">
        <v>0.0</v>
      </c>
      <c r="Z28" s="146">
        <v>18000.0</v>
      </c>
      <c r="AA28" s="147">
        <v>0.0</v>
      </c>
      <c r="AB28" s="102"/>
      <c r="AC28" s="103">
        <f t="shared" si="5"/>
        <v>118000</v>
      </c>
      <c r="AD28" s="148">
        <f>sum(N28:O28)</f>
        <v>10000</v>
      </c>
      <c r="AE28" s="86">
        <v>5.0</v>
      </c>
      <c r="AF28" s="60">
        <f t="shared" si="6"/>
        <v>90000</v>
      </c>
      <c r="AG28" s="61">
        <v>0.0</v>
      </c>
      <c r="AH28" s="149"/>
      <c r="AI28" s="63">
        <f t="shared" si="7"/>
        <v>100000</v>
      </c>
      <c r="AJ28" s="64">
        <f>vlookup(A28,'セッション実施状況管理'!$A:$AH,26,false)</f>
        <v>45455</v>
      </c>
      <c r="AK28" s="88" t="s">
        <v>140</v>
      </c>
      <c r="AL28" s="2"/>
      <c r="AM28" s="2"/>
    </row>
    <row r="29">
      <c r="A29" s="65">
        <v>22.0</v>
      </c>
      <c r="B29" s="82" t="s">
        <v>141</v>
      </c>
      <c r="C29" s="106"/>
      <c r="D29" s="65"/>
      <c r="E29" s="69" t="s">
        <v>133</v>
      </c>
      <c r="F29" s="65" t="s">
        <v>52</v>
      </c>
      <c r="G29" s="65" t="s">
        <v>133</v>
      </c>
      <c r="H29" s="71">
        <v>45409.0</v>
      </c>
      <c r="I29" s="65" t="s">
        <v>142</v>
      </c>
      <c r="J29" s="97"/>
      <c r="K29" s="48">
        <f t="shared" si="1"/>
        <v>18000</v>
      </c>
      <c r="L29" s="48">
        <v>45615.0</v>
      </c>
      <c r="M29" s="74" t="s">
        <v>143</v>
      </c>
      <c r="N29" s="52" t="s">
        <v>53</v>
      </c>
      <c r="O29" s="75">
        <v>0.0</v>
      </c>
      <c r="P29" s="75">
        <v>18000.0</v>
      </c>
      <c r="Q29" s="75">
        <v>0.0</v>
      </c>
      <c r="R29" s="75">
        <v>18000.0</v>
      </c>
      <c r="S29" s="75">
        <v>0.0</v>
      </c>
      <c r="T29" s="75">
        <v>18000.0</v>
      </c>
      <c r="U29" s="75">
        <v>0.0</v>
      </c>
      <c r="V29" s="75">
        <v>18000.0</v>
      </c>
      <c r="W29" s="75">
        <v>0.0</v>
      </c>
      <c r="X29" s="75">
        <v>18000.0</v>
      </c>
      <c r="Y29" s="75">
        <v>0.0</v>
      </c>
      <c r="Z29" s="75">
        <v>18000.0</v>
      </c>
      <c r="AA29" s="75">
        <v>0.0</v>
      </c>
      <c r="AB29" s="102"/>
      <c r="AC29" s="105">
        <f t="shared" si="5"/>
        <v>108000</v>
      </c>
      <c r="AD29" s="148">
        <v>0.0</v>
      </c>
      <c r="AE29" s="79">
        <v>6.0</v>
      </c>
      <c r="AF29" s="60">
        <f t="shared" si="6"/>
        <v>108000</v>
      </c>
      <c r="AG29" s="61">
        <v>0.0</v>
      </c>
      <c r="AH29" s="80">
        <v>0.0</v>
      </c>
      <c r="AI29" s="63">
        <f t="shared" si="7"/>
        <v>108000</v>
      </c>
      <c r="AJ29" s="64">
        <f>vlookup(A29,'セッション実施状況管理'!$A:$AH,26,false)</f>
        <v>45491</v>
      </c>
      <c r="AK29" s="100"/>
      <c r="AL29" s="2"/>
      <c r="AM29" s="2"/>
    </row>
    <row r="30">
      <c r="A30" s="65">
        <v>23.0</v>
      </c>
      <c r="B30" s="82" t="s">
        <v>144</v>
      </c>
      <c r="C30" s="106"/>
      <c r="D30" s="65"/>
      <c r="E30" s="69" t="s">
        <v>133</v>
      </c>
      <c r="F30" s="65" t="s">
        <v>52</v>
      </c>
      <c r="G30" s="65" t="s">
        <v>133</v>
      </c>
      <c r="H30" s="71">
        <v>45411.0</v>
      </c>
      <c r="I30" s="65" t="s">
        <v>142</v>
      </c>
      <c r="J30" s="91">
        <v>45414.0</v>
      </c>
      <c r="K30" s="48">
        <f t="shared" si="1"/>
        <v>18000</v>
      </c>
      <c r="L30" s="48">
        <v>45629.0</v>
      </c>
      <c r="M30" s="74" t="s">
        <v>145</v>
      </c>
      <c r="N30" s="52" t="s">
        <v>53</v>
      </c>
      <c r="O30" s="75">
        <v>0.0</v>
      </c>
      <c r="P30" s="75">
        <v>18000.0</v>
      </c>
      <c r="Q30" s="75">
        <v>0.0</v>
      </c>
      <c r="R30" s="75">
        <v>18000.0</v>
      </c>
      <c r="S30" s="75">
        <v>0.0</v>
      </c>
      <c r="T30" s="75">
        <v>18000.0</v>
      </c>
      <c r="U30" s="75">
        <v>0.0</v>
      </c>
      <c r="V30" s="75">
        <v>18000.0</v>
      </c>
      <c r="W30" s="75">
        <v>0.0</v>
      </c>
      <c r="X30" s="75">
        <v>18000.0</v>
      </c>
      <c r="Y30" s="75">
        <v>0.0</v>
      </c>
      <c r="Z30" s="75">
        <v>18000.0</v>
      </c>
      <c r="AA30" s="75">
        <v>0.0</v>
      </c>
      <c r="AB30" s="102"/>
      <c r="AC30" s="105">
        <f t="shared" si="5"/>
        <v>108000</v>
      </c>
      <c r="AD30" s="148">
        <v>0.0</v>
      </c>
      <c r="AE30" s="79">
        <v>6.0</v>
      </c>
      <c r="AF30" s="60">
        <f t="shared" si="6"/>
        <v>108000</v>
      </c>
      <c r="AG30" s="61">
        <v>0.0</v>
      </c>
      <c r="AH30" s="80">
        <v>0.0</v>
      </c>
      <c r="AI30" s="63">
        <f t="shared" si="7"/>
        <v>108000</v>
      </c>
      <c r="AJ30" s="64">
        <f>vlookup(A30,'セッション実施状況管理'!$A:$AH,26,false)</f>
        <v>45491</v>
      </c>
      <c r="AK30" s="100"/>
      <c r="AL30" s="2"/>
      <c r="AM30" s="2"/>
    </row>
    <row r="31">
      <c r="A31" s="65">
        <v>24.0</v>
      </c>
      <c r="B31" s="82" t="s">
        <v>146</v>
      </c>
      <c r="C31" s="106"/>
      <c r="D31" s="65"/>
      <c r="E31" s="69" t="s">
        <v>111</v>
      </c>
      <c r="F31" s="65" t="s">
        <v>99</v>
      </c>
      <c r="G31" s="65" t="s">
        <v>111</v>
      </c>
      <c r="H31" s="71">
        <v>45429.0</v>
      </c>
      <c r="I31" s="65" t="s">
        <v>147</v>
      </c>
      <c r="J31" s="97"/>
      <c r="K31" s="48">
        <f t="shared" si="1"/>
        <v>18000</v>
      </c>
      <c r="L31" s="48">
        <v>180.0</v>
      </c>
      <c r="M31" s="74" t="s">
        <v>148</v>
      </c>
      <c r="N31" s="52" t="s">
        <v>53</v>
      </c>
      <c r="O31" s="75">
        <v>0.0</v>
      </c>
      <c r="P31" s="75">
        <v>18000.0</v>
      </c>
      <c r="Q31" s="75">
        <v>0.0</v>
      </c>
      <c r="R31" s="75">
        <v>18000.0</v>
      </c>
      <c r="S31" s="75">
        <v>0.0</v>
      </c>
      <c r="T31" s="75">
        <v>18000.0</v>
      </c>
      <c r="U31" s="75">
        <v>0.0</v>
      </c>
      <c r="V31" s="75">
        <v>18000.0</v>
      </c>
      <c r="W31" s="75">
        <v>0.0</v>
      </c>
      <c r="X31" s="75">
        <v>18000.0</v>
      </c>
      <c r="Y31" s="75">
        <v>0.0</v>
      </c>
      <c r="Z31" s="75">
        <v>18000.0</v>
      </c>
      <c r="AA31" s="75">
        <v>0.0</v>
      </c>
      <c r="AB31" s="102"/>
      <c r="AC31" s="105">
        <f t="shared" si="5"/>
        <v>108000</v>
      </c>
      <c r="AD31" s="148">
        <v>0.0</v>
      </c>
      <c r="AE31" s="79">
        <v>6.0</v>
      </c>
      <c r="AF31" s="60">
        <f t="shared" si="6"/>
        <v>108000</v>
      </c>
      <c r="AG31" s="61">
        <v>0.0</v>
      </c>
      <c r="AH31" s="80">
        <v>0.0</v>
      </c>
      <c r="AI31" s="63">
        <f t="shared" si="7"/>
        <v>108000</v>
      </c>
      <c r="AJ31" s="64" t="str">
        <f>vlookup(A31,'セッション実施状況管理'!$A:$AH,26,false)</f>
        <v/>
      </c>
      <c r="AK31" s="100"/>
      <c r="AL31" s="2"/>
      <c r="AM31" s="2"/>
    </row>
    <row r="32">
      <c r="A32" s="65">
        <v>25.0</v>
      </c>
      <c r="B32" s="82" t="s">
        <v>149</v>
      </c>
      <c r="C32" s="106"/>
      <c r="D32" s="65"/>
      <c r="E32" s="69" t="s">
        <v>111</v>
      </c>
      <c r="F32" s="65" t="s">
        <v>99</v>
      </c>
      <c r="G32" s="65" t="s">
        <v>111</v>
      </c>
      <c r="H32" s="71">
        <v>45430.0</v>
      </c>
      <c r="I32" s="65" t="s">
        <v>147</v>
      </c>
      <c r="J32" s="91">
        <v>45433.0</v>
      </c>
      <c r="K32" s="48" t="str">
        <f t="shared" si="1"/>
        <v/>
      </c>
      <c r="L32" s="48">
        <v>180.0</v>
      </c>
      <c r="M32" s="74" t="s">
        <v>150</v>
      </c>
      <c r="N32" s="52" t="s">
        <v>53</v>
      </c>
      <c r="O32" s="150">
        <v>5000.0</v>
      </c>
      <c r="P32" s="75"/>
      <c r="Q32" s="75"/>
      <c r="R32" s="75"/>
      <c r="S32" s="75"/>
      <c r="T32" s="75"/>
      <c r="U32" s="75"/>
      <c r="V32" s="75"/>
      <c r="W32" s="75"/>
      <c r="X32" s="75"/>
      <c r="Y32" s="75"/>
      <c r="Z32" s="75"/>
      <c r="AA32" s="75"/>
      <c r="AB32" s="102"/>
      <c r="AC32" s="105">
        <f t="shared" si="5"/>
        <v>5000</v>
      </c>
      <c r="AD32" s="148">
        <v>0.0</v>
      </c>
      <c r="AE32" s="79">
        <v>6.0</v>
      </c>
      <c r="AF32" s="60">
        <f t="shared" si="6"/>
        <v>108000</v>
      </c>
      <c r="AG32" s="61">
        <v>0.0</v>
      </c>
      <c r="AH32" s="80">
        <v>0.0</v>
      </c>
      <c r="AI32" s="63">
        <f t="shared" si="7"/>
        <v>108000</v>
      </c>
      <c r="AJ32" s="64" t="str">
        <f>vlookup(A32,'セッション実施状況管理'!$A:$AH,26,false)</f>
        <v/>
      </c>
      <c r="AK32" s="100"/>
      <c r="AL32" s="2"/>
      <c r="AM32" s="2"/>
    </row>
    <row r="33">
      <c r="A33" s="65">
        <v>26.0</v>
      </c>
      <c r="B33" s="82" t="s">
        <v>151</v>
      </c>
      <c r="C33" s="106"/>
      <c r="D33" s="65"/>
      <c r="E33" s="69" t="s">
        <v>133</v>
      </c>
      <c r="F33" s="65" t="s">
        <v>64</v>
      </c>
      <c r="G33" s="65" t="s">
        <v>133</v>
      </c>
      <c r="H33" s="71">
        <v>45434.0</v>
      </c>
      <c r="I33" s="65" t="s">
        <v>147</v>
      </c>
      <c r="J33" s="97"/>
      <c r="K33" s="48">
        <f t="shared" si="1"/>
        <v>18000</v>
      </c>
      <c r="L33" s="48">
        <v>45634.0</v>
      </c>
      <c r="M33" s="74" t="s">
        <v>152</v>
      </c>
      <c r="N33" s="52" t="s">
        <v>53</v>
      </c>
      <c r="O33" s="75">
        <v>0.0</v>
      </c>
      <c r="P33" s="75">
        <v>18000.0</v>
      </c>
      <c r="Q33" s="75">
        <v>0.0</v>
      </c>
      <c r="R33" s="75">
        <v>18000.0</v>
      </c>
      <c r="S33" s="75">
        <v>0.0</v>
      </c>
      <c r="T33" s="75">
        <v>18000.0</v>
      </c>
      <c r="U33" s="75">
        <v>0.0</v>
      </c>
      <c r="V33" s="75">
        <v>18000.0</v>
      </c>
      <c r="W33" s="75">
        <v>0.0</v>
      </c>
      <c r="X33" s="75">
        <v>18000.0</v>
      </c>
      <c r="Y33" s="75">
        <v>0.0</v>
      </c>
      <c r="Z33" s="75">
        <v>18000.0</v>
      </c>
      <c r="AA33" s="75">
        <v>0.0</v>
      </c>
      <c r="AB33" s="102"/>
      <c r="AC33" s="105">
        <f t="shared" si="5"/>
        <v>108000</v>
      </c>
      <c r="AD33" s="148">
        <v>0.0</v>
      </c>
      <c r="AE33" s="79">
        <v>6.0</v>
      </c>
      <c r="AF33" s="60">
        <f t="shared" si="6"/>
        <v>108000</v>
      </c>
      <c r="AG33" s="61">
        <v>0.0</v>
      </c>
      <c r="AH33" s="80">
        <v>0.0</v>
      </c>
      <c r="AI33" s="63">
        <f t="shared" si="7"/>
        <v>108000</v>
      </c>
      <c r="AJ33" s="64">
        <f>vlookup(A33,'セッション実施状況管理'!$A:$AH,26,false)</f>
        <v>45496</v>
      </c>
      <c r="AK33" s="100"/>
      <c r="AL33" s="2"/>
      <c r="AM33" s="2"/>
    </row>
    <row r="34">
      <c r="A34" s="65">
        <v>27.0</v>
      </c>
      <c r="B34" s="82" t="s">
        <v>153</v>
      </c>
      <c r="C34" s="106"/>
      <c r="D34" s="65"/>
      <c r="E34" s="69" t="s">
        <v>117</v>
      </c>
      <c r="F34" s="65" t="s">
        <v>99</v>
      </c>
      <c r="G34" s="65" t="s">
        <v>117</v>
      </c>
      <c r="H34" s="71">
        <v>45438.0</v>
      </c>
      <c r="I34" s="65" t="s">
        <v>147</v>
      </c>
      <c r="J34" s="97"/>
      <c r="K34" s="48">
        <f t="shared" si="1"/>
        <v>18000</v>
      </c>
      <c r="L34" s="48">
        <v>180.0</v>
      </c>
      <c r="M34" s="74" t="s">
        <v>154</v>
      </c>
      <c r="N34" s="52" t="s">
        <v>53</v>
      </c>
      <c r="O34" s="75">
        <v>0.0</v>
      </c>
      <c r="P34" s="75">
        <v>18000.0</v>
      </c>
      <c r="Q34" s="75">
        <v>0.0</v>
      </c>
      <c r="R34" s="75">
        <v>18000.0</v>
      </c>
      <c r="S34" s="75">
        <v>0.0</v>
      </c>
      <c r="T34" s="75">
        <v>18000.0</v>
      </c>
      <c r="U34" s="75">
        <v>0.0</v>
      </c>
      <c r="V34" s="75">
        <v>18000.0</v>
      </c>
      <c r="W34" s="75">
        <v>0.0</v>
      </c>
      <c r="X34" s="75">
        <v>18000.0</v>
      </c>
      <c r="Y34" s="75">
        <v>0.0</v>
      </c>
      <c r="Z34" s="75">
        <v>18000.0</v>
      </c>
      <c r="AA34" s="75">
        <v>0.0</v>
      </c>
      <c r="AB34" s="102"/>
      <c r="AC34" s="105">
        <f t="shared" si="5"/>
        <v>108000</v>
      </c>
      <c r="AD34" s="148">
        <v>0.0</v>
      </c>
      <c r="AE34" s="79">
        <v>6.0</v>
      </c>
      <c r="AF34" s="60">
        <f t="shared" si="6"/>
        <v>108000</v>
      </c>
      <c r="AG34" s="61">
        <v>0.0</v>
      </c>
      <c r="AH34" s="80">
        <v>0.0</v>
      </c>
      <c r="AI34" s="63">
        <f t="shared" si="7"/>
        <v>108000</v>
      </c>
      <c r="AJ34" s="64" t="str">
        <f>vlookup(A34,'セッション実施状況管理'!$A:$AH,26,false)</f>
        <v/>
      </c>
      <c r="AK34" s="100"/>
      <c r="AL34" s="2"/>
      <c r="AM34" s="2"/>
    </row>
    <row r="35">
      <c r="A35" s="65">
        <v>28.0</v>
      </c>
      <c r="B35" s="151" t="s">
        <v>155</v>
      </c>
      <c r="C35" s="152"/>
      <c r="D35" s="153"/>
      <c r="E35" s="154" t="s">
        <v>156</v>
      </c>
      <c r="F35" s="153" t="s">
        <v>156</v>
      </c>
      <c r="G35" s="153" t="s">
        <v>156</v>
      </c>
      <c r="H35" s="155">
        <v>45440.0</v>
      </c>
      <c r="I35" s="154" t="s">
        <v>157</v>
      </c>
      <c r="J35" s="156"/>
      <c r="K35" s="48" t="str">
        <f t="shared" si="1"/>
        <v/>
      </c>
      <c r="L35" s="48">
        <f>K35+180</f>
        <v>180</v>
      </c>
      <c r="M35" s="157"/>
      <c r="N35" s="158"/>
      <c r="O35" s="158" t="s">
        <v>158</v>
      </c>
      <c r="P35" s="159"/>
      <c r="Q35" s="160"/>
      <c r="R35" s="160"/>
      <c r="S35" s="160"/>
      <c r="T35" s="160"/>
      <c r="U35" s="160"/>
      <c r="V35" s="160"/>
      <c r="W35" s="160"/>
      <c r="X35" s="160"/>
      <c r="Y35" s="160"/>
      <c r="Z35" s="161"/>
      <c r="AA35" s="162"/>
      <c r="AB35" s="97"/>
      <c r="AC35" s="98"/>
      <c r="AD35" s="99"/>
      <c r="AE35" s="99"/>
      <c r="AF35" s="99"/>
      <c r="AG35" s="99"/>
      <c r="AH35" s="100"/>
      <c r="AI35" s="100"/>
      <c r="AJ35" s="100"/>
      <c r="AK35" s="100"/>
      <c r="AL35" s="2"/>
      <c r="AM35" s="2"/>
    </row>
    <row r="36">
      <c r="A36" s="65">
        <v>29.0</v>
      </c>
      <c r="B36" s="82" t="s">
        <v>159</v>
      </c>
      <c r="C36" s="106"/>
      <c r="D36" s="65"/>
      <c r="E36" s="69" t="s">
        <v>117</v>
      </c>
      <c r="F36" s="65" t="s">
        <v>99</v>
      </c>
      <c r="G36" s="65" t="s">
        <v>117</v>
      </c>
      <c r="H36" s="71">
        <v>45440.0</v>
      </c>
      <c r="I36" s="65" t="s">
        <v>147</v>
      </c>
      <c r="J36" s="91">
        <v>45441.0</v>
      </c>
      <c r="K36" s="48">
        <f t="shared" si="1"/>
        <v>18000</v>
      </c>
      <c r="L36" s="48">
        <v>45643.0</v>
      </c>
      <c r="M36" s="74" t="s">
        <v>160</v>
      </c>
      <c r="N36" s="52" t="s">
        <v>53</v>
      </c>
      <c r="O36" s="75">
        <v>0.0</v>
      </c>
      <c r="P36" s="75">
        <v>18000.0</v>
      </c>
      <c r="Q36" s="75">
        <v>0.0</v>
      </c>
      <c r="R36" s="75">
        <v>18000.0</v>
      </c>
      <c r="S36" s="75">
        <v>0.0</v>
      </c>
      <c r="T36" s="75">
        <v>18000.0</v>
      </c>
      <c r="U36" s="75">
        <v>0.0</v>
      </c>
      <c r="V36" s="75">
        <v>18000.0</v>
      </c>
      <c r="W36" s="75">
        <v>0.0</v>
      </c>
      <c r="X36" s="75">
        <v>18000.0</v>
      </c>
      <c r="Y36" s="75">
        <v>0.0</v>
      </c>
      <c r="Z36" s="75">
        <v>18000.0</v>
      </c>
      <c r="AA36" s="75">
        <v>0.0</v>
      </c>
      <c r="AB36" s="102"/>
      <c r="AC36" s="103">
        <f t="shared" ref="AC36:AC38" si="12">sum(N36:AA36)</f>
        <v>108000</v>
      </c>
      <c r="AD36" s="148">
        <v>0.0</v>
      </c>
      <c r="AE36" s="79">
        <v>6.0</v>
      </c>
      <c r="AF36" s="60">
        <f t="shared" ref="AF36:AF38" si="13">18000*AE36</f>
        <v>108000</v>
      </c>
      <c r="AG36" s="61">
        <v>0.0</v>
      </c>
      <c r="AH36" s="80">
        <v>0.0</v>
      </c>
      <c r="AI36" s="63">
        <f t="shared" ref="AI36:AI38" si="14">sum(AD36,AF36,AH36)</f>
        <v>108000</v>
      </c>
      <c r="AJ36" s="64">
        <f>vlookup(A36,'セッション実施状況管理'!$A:$AH,26,false)</f>
        <v>45511</v>
      </c>
      <c r="AK36" s="100"/>
      <c r="AL36" s="2"/>
      <c r="AM36" s="2"/>
    </row>
    <row r="37">
      <c r="A37" s="65">
        <v>30.0</v>
      </c>
      <c r="B37" s="82" t="s">
        <v>161</v>
      </c>
      <c r="C37" s="106"/>
      <c r="D37" s="65"/>
      <c r="E37" s="69" t="s">
        <v>117</v>
      </c>
      <c r="F37" s="65" t="s">
        <v>99</v>
      </c>
      <c r="G37" s="65" t="s">
        <v>117</v>
      </c>
      <c r="H37" s="71">
        <v>45441.0</v>
      </c>
      <c r="I37" s="65" t="s">
        <v>147</v>
      </c>
      <c r="J37" s="91"/>
      <c r="K37" s="48">
        <f t="shared" si="1"/>
        <v>18000</v>
      </c>
      <c r="L37" s="48">
        <v>45637.0</v>
      </c>
      <c r="M37" s="74" t="s">
        <v>162</v>
      </c>
      <c r="N37" s="52" t="s">
        <v>53</v>
      </c>
      <c r="O37" s="75">
        <v>0.0</v>
      </c>
      <c r="P37" s="75">
        <v>18000.0</v>
      </c>
      <c r="Q37" s="75">
        <v>0.0</v>
      </c>
      <c r="R37" s="75">
        <v>18000.0</v>
      </c>
      <c r="S37" s="75">
        <v>0.0</v>
      </c>
      <c r="T37" s="75">
        <v>18000.0</v>
      </c>
      <c r="U37" s="75">
        <v>0.0</v>
      </c>
      <c r="V37" s="75">
        <v>18000.0</v>
      </c>
      <c r="W37" s="75">
        <v>0.0</v>
      </c>
      <c r="X37" s="75">
        <v>18000.0</v>
      </c>
      <c r="Y37" s="75">
        <v>0.0</v>
      </c>
      <c r="Z37" s="75">
        <v>18000.0</v>
      </c>
      <c r="AA37" s="75">
        <v>0.0</v>
      </c>
      <c r="AB37" s="102"/>
      <c r="AC37" s="105">
        <f t="shared" si="12"/>
        <v>108000</v>
      </c>
      <c r="AD37" s="148">
        <v>0.0</v>
      </c>
      <c r="AE37" s="79">
        <v>6.0</v>
      </c>
      <c r="AF37" s="60">
        <f t="shared" si="13"/>
        <v>108000</v>
      </c>
      <c r="AG37" s="61">
        <v>0.0</v>
      </c>
      <c r="AH37" s="80">
        <v>0.0</v>
      </c>
      <c r="AI37" s="63">
        <f t="shared" si="14"/>
        <v>108000</v>
      </c>
      <c r="AJ37" s="64">
        <f>vlookup(A37,'セッション実施状況管理'!$A:$AH,26,false)</f>
        <v>45498</v>
      </c>
      <c r="AK37" s="100"/>
      <c r="AL37" s="2"/>
      <c r="AM37" s="2"/>
    </row>
    <row r="38">
      <c r="A38" s="65">
        <v>31.0</v>
      </c>
      <c r="B38" s="82" t="s">
        <v>163</v>
      </c>
      <c r="C38" s="106"/>
      <c r="D38" s="65"/>
      <c r="E38" s="69" t="s">
        <v>164</v>
      </c>
      <c r="F38" s="65" t="s">
        <v>73</v>
      </c>
      <c r="G38" s="65" t="s">
        <v>164</v>
      </c>
      <c r="H38" s="71">
        <v>45458.0</v>
      </c>
      <c r="I38" s="65" t="s">
        <v>165</v>
      </c>
      <c r="J38" s="97"/>
      <c r="K38" s="48">
        <f t="shared" si="1"/>
        <v>18000</v>
      </c>
      <c r="L38" s="48">
        <v>180.0</v>
      </c>
      <c r="M38" s="74" t="s">
        <v>166</v>
      </c>
      <c r="N38" s="52" t="s">
        <v>53</v>
      </c>
      <c r="O38" s="75">
        <v>0.0</v>
      </c>
      <c r="P38" s="75">
        <v>18000.0</v>
      </c>
      <c r="Q38" s="75">
        <v>0.0</v>
      </c>
      <c r="R38" s="75">
        <v>18000.0</v>
      </c>
      <c r="S38" s="75">
        <v>0.0</v>
      </c>
      <c r="T38" s="75">
        <v>18000.0</v>
      </c>
      <c r="U38" s="75">
        <v>0.0</v>
      </c>
      <c r="V38" s="75">
        <v>18000.0</v>
      </c>
      <c r="W38" s="75">
        <v>0.0</v>
      </c>
      <c r="X38" s="75">
        <v>18000.0</v>
      </c>
      <c r="Y38" s="75">
        <v>0.0</v>
      </c>
      <c r="Z38" s="75">
        <v>18000.0</v>
      </c>
      <c r="AA38" s="75">
        <v>0.0</v>
      </c>
      <c r="AB38" s="102"/>
      <c r="AC38" s="105">
        <f t="shared" si="12"/>
        <v>108000</v>
      </c>
      <c r="AD38" s="148">
        <v>0.0</v>
      </c>
      <c r="AE38" s="79">
        <v>6.0</v>
      </c>
      <c r="AF38" s="60">
        <f t="shared" si="13"/>
        <v>108000</v>
      </c>
      <c r="AG38" s="61">
        <v>0.0</v>
      </c>
      <c r="AH38" s="80">
        <v>0.0</v>
      </c>
      <c r="AI38" s="63">
        <f t="shared" si="14"/>
        <v>108000</v>
      </c>
      <c r="AJ38" s="64">
        <f>vlookup(A38,'セッション実施状況管理'!$A:$AH,26,false)</f>
        <v>45573</v>
      </c>
      <c r="AK38" s="100"/>
      <c r="AL38" s="2"/>
      <c r="AM38" s="2"/>
    </row>
    <row r="39">
      <c r="A39" s="65">
        <v>32.0</v>
      </c>
      <c r="B39" s="82" t="s">
        <v>167</v>
      </c>
      <c r="C39" s="106"/>
      <c r="D39" s="65"/>
      <c r="E39" s="69" t="s">
        <v>51</v>
      </c>
      <c r="F39" s="65" t="s">
        <v>77</v>
      </c>
      <c r="G39" s="65" t="s">
        <v>51</v>
      </c>
      <c r="H39" s="71"/>
      <c r="I39" s="65"/>
      <c r="J39" s="97"/>
      <c r="K39" s="48" t="str">
        <f t="shared" si="1"/>
        <v/>
      </c>
      <c r="L39" s="48">
        <f t="shared" ref="L39:L47" si="15">K39+180</f>
        <v>180</v>
      </c>
      <c r="M39" s="157"/>
      <c r="N39" s="163"/>
      <c r="O39" s="163"/>
      <c r="P39" s="159"/>
      <c r="Q39" s="160"/>
      <c r="R39" s="160"/>
      <c r="S39" s="160"/>
      <c r="T39" s="160"/>
      <c r="U39" s="160"/>
      <c r="V39" s="160"/>
      <c r="W39" s="160"/>
      <c r="X39" s="160"/>
      <c r="Y39" s="160"/>
      <c r="Z39" s="161"/>
      <c r="AA39" s="162"/>
      <c r="AB39" s="97"/>
      <c r="AC39" s="98"/>
      <c r="AD39" s="99"/>
      <c r="AE39" s="99"/>
      <c r="AF39" s="99"/>
      <c r="AG39" s="99"/>
      <c r="AH39" s="100"/>
      <c r="AI39" s="100"/>
      <c r="AJ39" s="100"/>
      <c r="AK39" s="100"/>
      <c r="AL39" s="2"/>
      <c r="AM39" s="2"/>
    </row>
    <row r="40">
      <c r="A40" s="65">
        <v>33.0</v>
      </c>
      <c r="B40" s="82" t="s">
        <v>168</v>
      </c>
      <c r="C40" s="106"/>
      <c r="D40" s="65"/>
      <c r="E40" s="69" t="s">
        <v>133</v>
      </c>
      <c r="F40" s="65" t="s">
        <v>77</v>
      </c>
      <c r="G40" s="65" t="s">
        <v>133</v>
      </c>
      <c r="H40" s="71">
        <v>45510.0</v>
      </c>
      <c r="I40" s="65" t="s">
        <v>169</v>
      </c>
      <c r="J40" s="97"/>
      <c r="K40" s="48" t="str">
        <f t="shared" si="1"/>
        <v/>
      </c>
      <c r="L40" s="48">
        <f t="shared" si="15"/>
        <v>180</v>
      </c>
      <c r="M40" s="157"/>
      <c r="N40" s="163"/>
      <c r="O40" s="163"/>
      <c r="P40" s="159"/>
      <c r="Q40" s="160"/>
      <c r="R40" s="160"/>
      <c r="S40" s="160"/>
      <c r="T40" s="160"/>
      <c r="U40" s="160"/>
      <c r="V40" s="160"/>
      <c r="W40" s="160"/>
      <c r="X40" s="160"/>
      <c r="Y40" s="160"/>
      <c r="Z40" s="161"/>
      <c r="AA40" s="162"/>
      <c r="AB40" s="97"/>
      <c r="AC40" s="98"/>
      <c r="AD40" s="99"/>
      <c r="AE40" s="99"/>
      <c r="AF40" s="99"/>
      <c r="AG40" s="99"/>
      <c r="AH40" s="100"/>
      <c r="AI40" s="100"/>
      <c r="AJ40" s="100"/>
      <c r="AK40" s="100"/>
      <c r="AL40" s="2"/>
      <c r="AM40" s="2"/>
    </row>
    <row r="41">
      <c r="A41" s="65">
        <v>34.0</v>
      </c>
      <c r="B41" s="82" t="s">
        <v>170</v>
      </c>
      <c r="C41" s="106"/>
      <c r="D41" s="65"/>
      <c r="E41" s="69" t="s">
        <v>171</v>
      </c>
      <c r="F41" s="65" t="s">
        <v>86</v>
      </c>
      <c r="G41" s="65" t="s">
        <v>171</v>
      </c>
      <c r="H41" s="71">
        <v>45515.0</v>
      </c>
      <c r="I41" s="65" t="s">
        <v>169</v>
      </c>
      <c r="J41" s="97"/>
      <c r="K41" s="48" t="str">
        <f t="shared" si="1"/>
        <v/>
      </c>
      <c r="L41" s="48">
        <f t="shared" si="15"/>
        <v>180</v>
      </c>
      <c r="M41" s="74" t="s">
        <v>172</v>
      </c>
      <c r="N41" s="163"/>
      <c r="O41" s="163"/>
      <c r="P41" s="159"/>
      <c r="Q41" s="160"/>
      <c r="R41" s="160"/>
      <c r="S41" s="160"/>
      <c r="T41" s="160"/>
      <c r="U41" s="160"/>
      <c r="V41" s="160"/>
      <c r="W41" s="160"/>
      <c r="X41" s="160"/>
      <c r="Y41" s="160"/>
      <c r="Z41" s="161"/>
      <c r="AA41" s="162"/>
      <c r="AB41" s="97"/>
      <c r="AC41" s="98"/>
      <c r="AD41" s="99"/>
      <c r="AE41" s="99"/>
      <c r="AF41" s="99"/>
      <c r="AG41" s="99"/>
      <c r="AH41" s="100"/>
      <c r="AI41" s="100"/>
      <c r="AJ41" s="100"/>
      <c r="AK41" s="100"/>
      <c r="AL41" s="2"/>
      <c r="AM41" s="2"/>
    </row>
    <row r="42">
      <c r="A42" s="65">
        <v>35.0</v>
      </c>
      <c r="B42" s="82" t="s">
        <v>173</v>
      </c>
      <c r="C42" s="106"/>
      <c r="D42" s="65"/>
      <c r="E42" s="69" t="s">
        <v>171</v>
      </c>
      <c r="F42" s="65" t="s">
        <v>52</v>
      </c>
      <c r="G42" s="65" t="s">
        <v>171</v>
      </c>
      <c r="H42" s="71">
        <v>45517.0</v>
      </c>
      <c r="I42" s="65" t="s">
        <v>169</v>
      </c>
      <c r="J42" s="97"/>
      <c r="K42" s="48" t="str">
        <f t="shared" si="1"/>
        <v/>
      </c>
      <c r="L42" s="48">
        <f t="shared" si="15"/>
        <v>180</v>
      </c>
      <c r="M42" s="74" t="s">
        <v>174</v>
      </c>
      <c r="N42" s="163"/>
      <c r="O42" s="163"/>
      <c r="P42" s="159"/>
      <c r="Q42" s="160"/>
      <c r="R42" s="160"/>
      <c r="S42" s="160"/>
      <c r="T42" s="160"/>
      <c r="U42" s="160"/>
      <c r="V42" s="160"/>
      <c r="W42" s="160"/>
      <c r="X42" s="160"/>
      <c r="Y42" s="160"/>
      <c r="Z42" s="161"/>
      <c r="AA42" s="162"/>
      <c r="AB42" s="97"/>
      <c r="AC42" s="98"/>
      <c r="AD42" s="99"/>
      <c r="AE42" s="99"/>
      <c r="AF42" s="99"/>
      <c r="AG42" s="99"/>
      <c r="AH42" s="100"/>
      <c r="AI42" s="100"/>
      <c r="AJ42" s="100"/>
      <c r="AK42" s="100"/>
      <c r="AL42" s="2"/>
      <c r="AM42" s="2"/>
    </row>
    <row r="43">
      <c r="A43" s="65">
        <v>36.0</v>
      </c>
      <c r="B43" s="82" t="s">
        <v>175</v>
      </c>
      <c r="C43" s="106"/>
      <c r="D43" s="65"/>
      <c r="E43" s="69" t="s">
        <v>171</v>
      </c>
      <c r="F43" s="65" t="s">
        <v>134</v>
      </c>
      <c r="G43" s="65" t="s">
        <v>171</v>
      </c>
      <c r="H43" s="71">
        <v>45518.0</v>
      </c>
      <c r="I43" s="91">
        <v>45543.0</v>
      </c>
      <c r="J43" s="91">
        <v>45522.0</v>
      </c>
      <c r="K43" s="48" t="str">
        <f t="shared" si="1"/>
        <v/>
      </c>
      <c r="L43" s="48">
        <f t="shared" si="15"/>
        <v>180</v>
      </c>
      <c r="M43" s="74" t="s">
        <v>176</v>
      </c>
      <c r="N43" s="163"/>
      <c r="O43" s="163"/>
      <c r="P43" s="159"/>
      <c r="Q43" s="160"/>
      <c r="R43" s="160"/>
      <c r="S43" s="160"/>
      <c r="T43" s="160"/>
      <c r="U43" s="160"/>
      <c r="V43" s="160"/>
      <c r="W43" s="160"/>
      <c r="X43" s="160"/>
      <c r="Y43" s="160"/>
      <c r="Z43" s="161"/>
      <c r="AA43" s="162"/>
      <c r="AB43" s="97"/>
      <c r="AC43" s="98"/>
      <c r="AD43" s="99"/>
      <c r="AE43" s="99"/>
      <c r="AF43" s="99"/>
      <c r="AG43" s="99"/>
      <c r="AH43" s="100"/>
      <c r="AI43" s="100"/>
      <c r="AJ43" s="100"/>
      <c r="AK43" s="100"/>
      <c r="AL43" s="2"/>
      <c r="AM43" s="2"/>
    </row>
    <row r="44">
      <c r="A44" s="65">
        <v>37.0</v>
      </c>
      <c r="B44" s="82" t="s">
        <v>177</v>
      </c>
      <c r="C44" s="106"/>
      <c r="D44" s="65"/>
      <c r="E44" s="69" t="s">
        <v>178</v>
      </c>
      <c r="F44" s="65" t="s">
        <v>134</v>
      </c>
      <c r="G44" s="65" t="s">
        <v>178</v>
      </c>
      <c r="H44" s="71">
        <v>45523.0</v>
      </c>
      <c r="I44" s="164">
        <v>45542.0</v>
      </c>
      <c r="J44" s="97"/>
      <c r="K44" s="48" t="str">
        <f t="shared" si="1"/>
        <v/>
      </c>
      <c r="L44" s="48">
        <f t="shared" si="15"/>
        <v>180</v>
      </c>
      <c r="M44" s="74" t="s">
        <v>179</v>
      </c>
      <c r="N44" s="163"/>
      <c r="O44" s="163"/>
      <c r="P44" s="159"/>
      <c r="Q44" s="160"/>
      <c r="R44" s="160"/>
      <c r="S44" s="160"/>
      <c r="T44" s="160"/>
      <c r="U44" s="160"/>
      <c r="V44" s="160"/>
      <c r="W44" s="160"/>
      <c r="X44" s="160"/>
      <c r="Y44" s="160"/>
      <c r="Z44" s="161"/>
      <c r="AA44" s="162"/>
      <c r="AB44" s="97"/>
      <c r="AC44" s="98"/>
      <c r="AD44" s="99"/>
      <c r="AE44" s="99"/>
      <c r="AF44" s="99"/>
      <c r="AG44" s="99"/>
      <c r="AH44" s="100"/>
      <c r="AI44" s="100"/>
      <c r="AJ44" s="100"/>
      <c r="AK44" s="100"/>
      <c r="AL44" s="2"/>
      <c r="AM44" s="2"/>
    </row>
    <row r="45">
      <c r="A45" s="65">
        <v>38.0</v>
      </c>
      <c r="B45" s="82" t="s">
        <v>180</v>
      </c>
      <c r="C45" s="106"/>
      <c r="D45" s="65"/>
      <c r="E45" s="69" t="s">
        <v>181</v>
      </c>
      <c r="F45" s="65" t="s">
        <v>73</v>
      </c>
      <c r="G45" s="65" t="s">
        <v>181</v>
      </c>
      <c r="H45" s="71">
        <v>45532.0</v>
      </c>
      <c r="I45" s="65" t="s">
        <v>182</v>
      </c>
      <c r="J45" s="97"/>
      <c r="K45" s="48" t="str">
        <f t="shared" si="1"/>
        <v/>
      </c>
      <c r="L45" s="48">
        <f t="shared" si="15"/>
        <v>180</v>
      </c>
      <c r="M45" s="157"/>
      <c r="N45" s="163"/>
      <c r="O45" s="163"/>
      <c r="P45" s="159"/>
      <c r="Q45" s="160"/>
      <c r="R45" s="160"/>
      <c r="S45" s="160"/>
      <c r="T45" s="160"/>
      <c r="U45" s="160"/>
      <c r="V45" s="160"/>
      <c r="W45" s="160"/>
      <c r="X45" s="160"/>
      <c r="Y45" s="160"/>
      <c r="Z45" s="161"/>
      <c r="AA45" s="162"/>
      <c r="AB45" s="97"/>
      <c r="AC45" s="98"/>
      <c r="AD45" s="99"/>
      <c r="AE45" s="99"/>
      <c r="AF45" s="99"/>
      <c r="AG45" s="99"/>
      <c r="AH45" s="100"/>
      <c r="AI45" s="100"/>
      <c r="AJ45" s="100"/>
      <c r="AK45" s="100"/>
      <c r="AL45" s="2"/>
      <c r="AM45" s="2"/>
    </row>
    <row r="46" ht="15.0" customHeight="1">
      <c r="A46" s="65">
        <v>39.0</v>
      </c>
      <c r="B46" s="82" t="s">
        <v>183</v>
      </c>
      <c r="C46" s="106"/>
      <c r="D46" s="65"/>
      <c r="E46" s="69" t="s">
        <v>92</v>
      </c>
      <c r="F46" s="65" t="s">
        <v>86</v>
      </c>
      <c r="G46" s="65" t="s">
        <v>92</v>
      </c>
      <c r="H46" s="71">
        <v>45534.0</v>
      </c>
      <c r="I46" s="65" t="s">
        <v>182</v>
      </c>
      <c r="J46" s="97"/>
      <c r="K46" s="48" t="str">
        <f t="shared" si="1"/>
        <v/>
      </c>
      <c r="L46" s="48">
        <f t="shared" si="15"/>
        <v>180</v>
      </c>
      <c r="M46" s="74" t="s">
        <v>184</v>
      </c>
      <c r="N46" s="163"/>
      <c r="O46" s="163"/>
      <c r="P46" s="159"/>
      <c r="Q46" s="160"/>
      <c r="R46" s="160"/>
      <c r="S46" s="160"/>
      <c r="T46" s="160"/>
      <c r="U46" s="160"/>
      <c r="V46" s="160"/>
      <c r="W46" s="160"/>
      <c r="X46" s="160"/>
      <c r="Y46" s="160"/>
      <c r="Z46" s="161"/>
      <c r="AA46" s="162"/>
      <c r="AB46" s="97"/>
      <c r="AC46" s="98"/>
      <c r="AD46" s="99"/>
      <c r="AE46" s="99"/>
      <c r="AF46" s="99"/>
      <c r="AG46" s="99"/>
      <c r="AH46" s="100"/>
      <c r="AI46" s="100"/>
      <c r="AJ46" s="100"/>
      <c r="AK46" s="100"/>
      <c r="AL46" s="2"/>
      <c r="AM46" s="2"/>
    </row>
    <row r="47">
      <c r="A47" s="65">
        <v>40.0</v>
      </c>
      <c r="B47" s="82" t="s">
        <v>185</v>
      </c>
      <c r="C47" s="106"/>
      <c r="D47" s="65"/>
      <c r="E47" s="69" t="s">
        <v>72</v>
      </c>
      <c r="F47" s="65" t="s">
        <v>86</v>
      </c>
      <c r="G47" s="65" t="s">
        <v>72</v>
      </c>
      <c r="H47" s="71"/>
      <c r="I47" s="65"/>
      <c r="J47" s="97"/>
      <c r="K47" s="48" t="str">
        <f t="shared" si="1"/>
        <v/>
      </c>
      <c r="L47" s="48">
        <f t="shared" si="15"/>
        <v>180</v>
      </c>
      <c r="M47" s="74" t="s">
        <v>186</v>
      </c>
      <c r="N47" s="163"/>
      <c r="O47" s="163"/>
      <c r="P47" s="159"/>
      <c r="Q47" s="160"/>
      <c r="R47" s="160"/>
      <c r="S47" s="160"/>
      <c r="T47" s="160"/>
      <c r="U47" s="160"/>
      <c r="V47" s="160"/>
      <c r="W47" s="160"/>
      <c r="X47" s="160"/>
      <c r="Y47" s="160"/>
      <c r="Z47" s="161"/>
      <c r="AA47" s="162"/>
      <c r="AB47" s="97"/>
      <c r="AC47" s="98"/>
      <c r="AD47" s="99"/>
      <c r="AE47" s="99"/>
      <c r="AF47" s="99"/>
      <c r="AG47" s="99"/>
      <c r="AH47" s="100"/>
      <c r="AI47" s="100"/>
      <c r="AJ47" s="100"/>
      <c r="AK47" s="100"/>
      <c r="AL47" s="2"/>
      <c r="AM47" s="2"/>
    </row>
    <row r="48">
      <c r="A48" s="65">
        <v>41.0</v>
      </c>
      <c r="B48" s="82"/>
      <c r="C48" s="106"/>
      <c r="D48" s="65"/>
      <c r="E48" s="69"/>
      <c r="F48" s="65"/>
      <c r="G48" s="65"/>
      <c r="H48" s="71"/>
      <c r="I48" s="65"/>
      <c r="J48" s="97"/>
      <c r="K48" s="48"/>
      <c r="L48" s="48"/>
      <c r="M48" s="74"/>
      <c r="N48" s="163"/>
      <c r="O48" s="163"/>
      <c r="P48" s="159"/>
      <c r="Q48" s="160"/>
      <c r="R48" s="160"/>
      <c r="S48" s="160"/>
      <c r="T48" s="160"/>
      <c r="U48" s="160"/>
      <c r="V48" s="160"/>
      <c r="W48" s="160"/>
      <c r="X48" s="160"/>
      <c r="Y48" s="160"/>
      <c r="Z48" s="161"/>
      <c r="AA48" s="162"/>
      <c r="AB48" s="97"/>
      <c r="AC48" s="98"/>
      <c r="AD48" s="99"/>
      <c r="AE48" s="99"/>
      <c r="AF48" s="99"/>
      <c r="AG48" s="99"/>
      <c r="AH48" s="100"/>
      <c r="AI48" s="100"/>
      <c r="AJ48" s="100"/>
      <c r="AK48" s="100"/>
      <c r="AL48" s="2"/>
      <c r="AM48" s="2"/>
    </row>
    <row r="49">
      <c r="A49" s="65">
        <v>42.0</v>
      </c>
      <c r="B49" s="82"/>
      <c r="C49" s="106"/>
      <c r="D49" s="65"/>
      <c r="E49" s="69"/>
      <c r="F49" s="65"/>
      <c r="G49" s="65"/>
      <c r="H49" s="71"/>
      <c r="I49" s="65"/>
      <c r="J49" s="97"/>
      <c r="K49" s="48" t="str">
        <f t="shared" ref="K49:K84" si="16">P49</f>
        <v/>
      </c>
      <c r="L49" s="48">
        <f t="shared" ref="L49:L84" si="17">K49+180</f>
        <v>180</v>
      </c>
      <c r="M49" s="157"/>
      <c r="N49" s="163"/>
      <c r="O49" s="163"/>
      <c r="P49" s="159"/>
      <c r="Q49" s="160"/>
      <c r="R49" s="160"/>
      <c r="S49" s="160"/>
      <c r="T49" s="160"/>
      <c r="U49" s="160"/>
      <c r="V49" s="160"/>
      <c r="W49" s="160"/>
      <c r="X49" s="160"/>
      <c r="Y49" s="160"/>
      <c r="Z49" s="161"/>
      <c r="AA49" s="162"/>
      <c r="AB49" s="97"/>
      <c r="AC49" s="98"/>
      <c r="AD49" s="99"/>
      <c r="AE49" s="99"/>
      <c r="AF49" s="99"/>
      <c r="AG49" s="99"/>
      <c r="AH49" s="100"/>
      <c r="AI49" s="100"/>
      <c r="AJ49" s="100"/>
      <c r="AK49" s="100"/>
      <c r="AL49" s="2"/>
      <c r="AM49" s="2"/>
    </row>
    <row r="50">
      <c r="A50" s="65">
        <v>43.0</v>
      </c>
      <c r="B50" s="82"/>
      <c r="C50" s="106"/>
      <c r="D50" s="65"/>
      <c r="E50" s="69"/>
      <c r="F50" s="65"/>
      <c r="G50" s="65"/>
      <c r="H50" s="71"/>
      <c r="I50" s="65"/>
      <c r="J50" s="97"/>
      <c r="K50" s="48" t="str">
        <f t="shared" si="16"/>
        <v/>
      </c>
      <c r="L50" s="48">
        <f t="shared" si="17"/>
        <v>180</v>
      </c>
      <c r="M50" s="157"/>
      <c r="N50" s="163"/>
      <c r="O50" s="163"/>
      <c r="P50" s="159"/>
      <c r="Q50" s="160"/>
      <c r="R50" s="160"/>
      <c r="S50" s="160"/>
      <c r="T50" s="160"/>
      <c r="U50" s="160"/>
      <c r="V50" s="160"/>
      <c r="W50" s="160"/>
      <c r="X50" s="160"/>
      <c r="Y50" s="160"/>
      <c r="Z50" s="161"/>
      <c r="AA50" s="162"/>
      <c r="AB50" s="97"/>
      <c r="AC50" s="98"/>
      <c r="AD50" s="99"/>
      <c r="AE50" s="99"/>
      <c r="AF50" s="99"/>
      <c r="AG50" s="99"/>
      <c r="AH50" s="100"/>
      <c r="AI50" s="100"/>
      <c r="AJ50" s="100"/>
      <c r="AK50" s="100"/>
      <c r="AL50" s="2"/>
      <c r="AM50" s="2"/>
    </row>
    <row r="51">
      <c r="A51" s="65">
        <v>44.0</v>
      </c>
      <c r="B51" s="82"/>
      <c r="C51" s="106"/>
      <c r="D51" s="65"/>
      <c r="E51" s="69"/>
      <c r="F51" s="65"/>
      <c r="G51" s="65"/>
      <c r="H51" s="71"/>
      <c r="I51" s="65"/>
      <c r="J51" s="97"/>
      <c r="K51" s="48" t="str">
        <f t="shared" si="16"/>
        <v/>
      </c>
      <c r="L51" s="48">
        <f t="shared" si="17"/>
        <v>180</v>
      </c>
      <c r="M51" s="157"/>
      <c r="N51" s="163"/>
      <c r="O51" s="163"/>
      <c r="P51" s="159"/>
      <c r="Q51" s="160"/>
      <c r="R51" s="160"/>
      <c r="S51" s="160"/>
      <c r="T51" s="160"/>
      <c r="U51" s="160"/>
      <c r="V51" s="160"/>
      <c r="W51" s="160"/>
      <c r="X51" s="160"/>
      <c r="Y51" s="160"/>
      <c r="Z51" s="161"/>
      <c r="AA51" s="162"/>
      <c r="AB51" s="97"/>
      <c r="AC51" s="98"/>
      <c r="AD51" s="99"/>
      <c r="AE51" s="99"/>
      <c r="AF51" s="99"/>
      <c r="AG51" s="99"/>
      <c r="AH51" s="100"/>
      <c r="AI51" s="100"/>
      <c r="AJ51" s="100"/>
      <c r="AK51" s="100"/>
      <c r="AL51" s="2"/>
      <c r="AM51" s="2"/>
    </row>
    <row r="52">
      <c r="A52" s="65">
        <v>45.0</v>
      </c>
      <c r="B52" s="82"/>
      <c r="C52" s="106"/>
      <c r="D52" s="65"/>
      <c r="E52" s="69"/>
      <c r="F52" s="65"/>
      <c r="G52" s="65"/>
      <c r="H52" s="71"/>
      <c r="I52" s="65"/>
      <c r="J52" s="97"/>
      <c r="K52" s="48" t="str">
        <f t="shared" si="16"/>
        <v/>
      </c>
      <c r="L52" s="48">
        <f t="shared" si="17"/>
        <v>180</v>
      </c>
      <c r="M52" s="157"/>
      <c r="N52" s="163"/>
      <c r="O52" s="163"/>
      <c r="P52" s="159"/>
      <c r="Q52" s="160"/>
      <c r="R52" s="160"/>
      <c r="S52" s="160"/>
      <c r="T52" s="160"/>
      <c r="U52" s="160"/>
      <c r="V52" s="160"/>
      <c r="W52" s="160"/>
      <c r="X52" s="160"/>
      <c r="Y52" s="160"/>
      <c r="Z52" s="161"/>
      <c r="AA52" s="162"/>
      <c r="AB52" s="97"/>
      <c r="AC52" s="98"/>
      <c r="AD52" s="99"/>
      <c r="AE52" s="99"/>
      <c r="AF52" s="99"/>
      <c r="AG52" s="99"/>
      <c r="AH52" s="100"/>
      <c r="AI52" s="100"/>
      <c r="AJ52" s="100"/>
      <c r="AK52" s="100"/>
      <c r="AL52" s="2"/>
      <c r="AM52" s="2"/>
    </row>
    <row r="53">
      <c r="A53" s="65">
        <v>46.0</v>
      </c>
      <c r="B53" s="82"/>
      <c r="C53" s="106"/>
      <c r="D53" s="65"/>
      <c r="E53" s="69"/>
      <c r="F53" s="65"/>
      <c r="G53" s="65"/>
      <c r="H53" s="71"/>
      <c r="I53" s="65"/>
      <c r="J53" s="97"/>
      <c r="K53" s="48" t="str">
        <f t="shared" si="16"/>
        <v/>
      </c>
      <c r="L53" s="48">
        <f t="shared" si="17"/>
        <v>180</v>
      </c>
      <c r="M53" s="157"/>
      <c r="N53" s="163"/>
      <c r="O53" s="163"/>
      <c r="P53" s="159"/>
      <c r="Q53" s="160"/>
      <c r="R53" s="160"/>
      <c r="S53" s="160"/>
      <c r="T53" s="160"/>
      <c r="U53" s="160"/>
      <c r="V53" s="160"/>
      <c r="W53" s="160"/>
      <c r="X53" s="160"/>
      <c r="Y53" s="160"/>
      <c r="Z53" s="161"/>
      <c r="AA53" s="162"/>
      <c r="AB53" s="97"/>
      <c r="AC53" s="98"/>
      <c r="AD53" s="99"/>
      <c r="AE53" s="99"/>
      <c r="AF53" s="99"/>
      <c r="AG53" s="99"/>
      <c r="AH53" s="100"/>
      <c r="AI53" s="100"/>
      <c r="AJ53" s="100"/>
      <c r="AK53" s="100"/>
      <c r="AL53" s="2"/>
      <c r="AM53" s="2"/>
    </row>
    <row r="54">
      <c r="A54" s="65">
        <v>47.0</v>
      </c>
      <c r="B54" s="82"/>
      <c r="C54" s="106"/>
      <c r="D54" s="65"/>
      <c r="E54" s="69"/>
      <c r="F54" s="65"/>
      <c r="G54" s="65"/>
      <c r="H54" s="71"/>
      <c r="I54" s="65"/>
      <c r="J54" s="97"/>
      <c r="K54" s="48" t="str">
        <f t="shared" si="16"/>
        <v/>
      </c>
      <c r="L54" s="48">
        <f t="shared" si="17"/>
        <v>180</v>
      </c>
      <c r="M54" s="157"/>
      <c r="N54" s="163"/>
      <c r="O54" s="163"/>
      <c r="P54" s="159"/>
      <c r="Q54" s="160"/>
      <c r="R54" s="160"/>
      <c r="S54" s="160"/>
      <c r="T54" s="160"/>
      <c r="U54" s="160"/>
      <c r="V54" s="160"/>
      <c r="W54" s="160"/>
      <c r="X54" s="160"/>
      <c r="Y54" s="160"/>
      <c r="Z54" s="161"/>
      <c r="AA54" s="162"/>
      <c r="AB54" s="97"/>
      <c r="AC54" s="98"/>
      <c r="AD54" s="99"/>
      <c r="AE54" s="99"/>
      <c r="AF54" s="99"/>
      <c r="AG54" s="99"/>
      <c r="AH54" s="100"/>
      <c r="AI54" s="100"/>
      <c r="AJ54" s="100"/>
      <c r="AK54" s="100"/>
      <c r="AL54" s="2"/>
      <c r="AM54" s="2"/>
    </row>
    <row r="55">
      <c r="A55" s="65">
        <v>48.0</v>
      </c>
      <c r="B55" s="82"/>
      <c r="C55" s="106"/>
      <c r="D55" s="65"/>
      <c r="E55" s="69"/>
      <c r="F55" s="65"/>
      <c r="G55" s="65"/>
      <c r="H55" s="71"/>
      <c r="I55" s="65"/>
      <c r="J55" s="97"/>
      <c r="K55" s="48" t="str">
        <f t="shared" si="16"/>
        <v/>
      </c>
      <c r="L55" s="48">
        <f t="shared" si="17"/>
        <v>180</v>
      </c>
      <c r="M55" s="157"/>
      <c r="N55" s="163"/>
      <c r="O55" s="163"/>
      <c r="P55" s="159"/>
      <c r="Q55" s="160"/>
      <c r="R55" s="160"/>
      <c r="S55" s="160"/>
      <c r="T55" s="160"/>
      <c r="U55" s="160"/>
      <c r="V55" s="160"/>
      <c r="W55" s="160"/>
      <c r="X55" s="160"/>
      <c r="Y55" s="160"/>
      <c r="Z55" s="161"/>
      <c r="AA55" s="162"/>
      <c r="AB55" s="97"/>
      <c r="AC55" s="98"/>
      <c r="AD55" s="99"/>
      <c r="AE55" s="99"/>
      <c r="AF55" s="99"/>
      <c r="AG55" s="99"/>
      <c r="AH55" s="100"/>
      <c r="AI55" s="100"/>
      <c r="AJ55" s="100"/>
      <c r="AK55" s="100"/>
      <c r="AL55" s="2"/>
      <c r="AM55" s="2"/>
    </row>
    <row r="56">
      <c r="A56" s="65">
        <v>49.0</v>
      </c>
      <c r="B56" s="82"/>
      <c r="C56" s="106"/>
      <c r="D56" s="65"/>
      <c r="E56" s="69"/>
      <c r="F56" s="65"/>
      <c r="G56" s="65"/>
      <c r="H56" s="71"/>
      <c r="I56" s="65"/>
      <c r="J56" s="97"/>
      <c r="K56" s="48" t="str">
        <f t="shared" si="16"/>
        <v/>
      </c>
      <c r="L56" s="48">
        <f t="shared" si="17"/>
        <v>180</v>
      </c>
      <c r="M56" s="157"/>
      <c r="N56" s="163"/>
      <c r="O56" s="163"/>
      <c r="P56" s="159"/>
      <c r="Q56" s="160"/>
      <c r="R56" s="160"/>
      <c r="S56" s="160"/>
      <c r="T56" s="160"/>
      <c r="U56" s="160"/>
      <c r="V56" s="160"/>
      <c r="W56" s="160"/>
      <c r="X56" s="160"/>
      <c r="Y56" s="160"/>
      <c r="Z56" s="161"/>
      <c r="AA56" s="162"/>
      <c r="AB56" s="97"/>
      <c r="AC56" s="98"/>
      <c r="AD56" s="99"/>
      <c r="AE56" s="99"/>
      <c r="AF56" s="99"/>
      <c r="AG56" s="99"/>
      <c r="AH56" s="100"/>
      <c r="AI56" s="100"/>
      <c r="AJ56" s="100"/>
      <c r="AK56" s="100"/>
      <c r="AL56" s="2"/>
      <c r="AM56" s="2"/>
    </row>
    <row r="57">
      <c r="A57" s="65">
        <v>50.0</v>
      </c>
      <c r="B57" s="82"/>
      <c r="C57" s="106"/>
      <c r="D57" s="65"/>
      <c r="E57" s="69"/>
      <c r="F57" s="65"/>
      <c r="G57" s="65"/>
      <c r="H57" s="71"/>
      <c r="I57" s="65"/>
      <c r="J57" s="97"/>
      <c r="K57" s="48" t="str">
        <f t="shared" si="16"/>
        <v/>
      </c>
      <c r="L57" s="48">
        <f t="shared" si="17"/>
        <v>180</v>
      </c>
      <c r="M57" s="157"/>
      <c r="N57" s="163"/>
      <c r="O57" s="163"/>
      <c r="P57" s="159"/>
      <c r="Q57" s="160"/>
      <c r="R57" s="160"/>
      <c r="S57" s="160"/>
      <c r="T57" s="160"/>
      <c r="U57" s="160"/>
      <c r="V57" s="160"/>
      <c r="W57" s="160"/>
      <c r="X57" s="160"/>
      <c r="Y57" s="160"/>
      <c r="Z57" s="161"/>
      <c r="AA57" s="162"/>
      <c r="AB57" s="97"/>
      <c r="AC57" s="98"/>
      <c r="AD57" s="99"/>
      <c r="AE57" s="99"/>
      <c r="AF57" s="99"/>
      <c r="AG57" s="99"/>
      <c r="AH57" s="100"/>
      <c r="AI57" s="100"/>
      <c r="AJ57" s="100"/>
      <c r="AK57" s="100"/>
      <c r="AL57" s="2"/>
      <c r="AM57" s="2"/>
    </row>
    <row r="58">
      <c r="A58" s="65">
        <v>51.0</v>
      </c>
      <c r="B58" s="82"/>
      <c r="C58" s="106"/>
      <c r="D58" s="65"/>
      <c r="E58" s="69"/>
      <c r="F58" s="65"/>
      <c r="G58" s="65"/>
      <c r="H58" s="71"/>
      <c r="I58" s="65"/>
      <c r="J58" s="97"/>
      <c r="K58" s="48" t="str">
        <f t="shared" si="16"/>
        <v/>
      </c>
      <c r="L58" s="48">
        <f t="shared" si="17"/>
        <v>180</v>
      </c>
      <c r="M58" s="157"/>
      <c r="N58" s="163"/>
      <c r="O58" s="163"/>
      <c r="P58" s="159"/>
      <c r="Q58" s="160"/>
      <c r="R58" s="160"/>
      <c r="S58" s="160"/>
      <c r="T58" s="160"/>
      <c r="U58" s="160"/>
      <c r="V58" s="160"/>
      <c r="W58" s="160"/>
      <c r="X58" s="160"/>
      <c r="Y58" s="160"/>
      <c r="Z58" s="161"/>
      <c r="AA58" s="162"/>
      <c r="AB58" s="97"/>
      <c r="AC58" s="98"/>
      <c r="AD58" s="99"/>
      <c r="AE58" s="99"/>
      <c r="AF58" s="99"/>
      <c r="AG58" s="99"/>
      <c r="AH58" s="100"/>
      <c r="AI58" s="100"/>
      <c r="AJ58" s="100"/>
      <c r="AK58" s="100"/>
      <c r="AL58" s="2"/>
      <c r="AM58" s="2"/>
    </row>
    <row r="59">
      <c r="A59" s="65">
        <v>52.0</v>
      </c>
      <c r="B59" s="82"/>
      <c r="C59" s="106"/>
      <c r="D59" s="65"/>
      <c r="E59" s="69"/>
      <c r="F59" s="65"/>
      <c r="G59" s="65"/>
      <c r="H59" s="71"/>
      <c r="I59" s="65"/>
      <c r="J59" s="97"/>
      <c r="K59" s="48" t="str">
        <f t="shared" si="16"/>
        <v/>
      </c>
      <c r="L59" s="48">
        <f t="shared" si="17"/>
        <v>180</v>
      </c>
      <c r="M59" s="157"/>
      <c r="N59" s="163"/>
      <c r="O59" s="163"/>
      <c r="P59" s="159"/>
      <c r="Q59" s="160"/>
      <c r="R59" s="160"/>
      <c r="S59" s="160"/>
      <c r="T59" s="160"/>
      <c r="U59" s="160"/>
      <c r="V59" s="160"/>
      <c r="W59" s="160"/>
      <c r="X59" s="160"/>
      <c r="Y59" s="160"/>
      <c r="Z59" s="161"/>
      <c r="AA59" s="162"/>
      <c r="AB59" s="97"/>
      <c r="AC59" s="98"/>
      <c r="AD59" s="99"/>
      <c r="AE59" s="99"/>
      <c r="AF59" s="99"/>
      <c r="AG59" s="99"/>
      <c r="AH59" s="100"/>
      <c r="AI59" s="100"/>
      <c r="AJ59" s="100"/>
      <c r="AK59" s="100"/>
      <c r="AL59" s="2"/>
      <c r="AM59" s="2"/>
    </row>
    <row r="60">
      <c r="A60" s="65">
        <v>53.0</v>
      </c>
      <c r="B60" s="82"/>
      <c r="C60" s="106"/>
      <c r="D60" s="65"/>
      <c r="E60" s="69"/>
      <c r="F60" s="65"/>
      <c r="G60" s="65"/>
      <c r="H60" s="71"/>
      <c r="I60" s="65"/>
      <c r="J60" s="97"/>
      <c r="K60" s="48" t="str">
        <f t="shared" si="16"/>
        <v/>
      </c>
      <c r="L60" s="48">
        <f t="shared" si="17"/>
        <v>180</v>
      </c>
      <c r="M60" s="157"/>
      <c r="N60" s="163"/>
      <c r="O60" s="163"/>
      <c r="P60" s="159"/>
      <c r="Q60" s="160"/>
      <c r="R60" s="160"/>
      <c r="S60" s="160"/>
      <c r="T60" s="160"/>
      <c r="U60" s="160"/>
      <c r="V60" s="160"/>
      <c r="W60" s="160"/>
      <c r="X60" s="160"/>
      <c r="Y60" s="160"/>
      <c r="Z60" s="161"/>
      <c r="AA60" s="162"/>
      <c r="AB60" s="97"/>
      <c r="AC60" s="98"/>
      <c r="AD60" s="99"/>
      <c r="AE60" s="99"/>
      <c r="AF60" s="99"/>
      <c r="AG60" s="99"/>
      <c r="AH60" s="100"/>
      <c r="AI60" s="100"/>
      <c r="AJ60" s="100"/>
      <c r="AK60" s="100"/>
      <c r="AL60" s="2"/>
      <c r="AM60" s="2"/>
    </row>
    <row r="61">
      <c r="A61" s="65">
        <v>54.0</v>
      </c>
      <c r="B61" s="82"/>
      <c r="C61" s="106"/>
      <c r="D61" s="65"/>
      <c r="E61" s="69"/>
      <c r="F61" s="65"/>
      <c r="G61" s="65"/>
      <c r="H61" s="71"/>
      <c r="I61" s="65"/>
      <c r="J61" s="97"/>
      <c r="K61" s="48" t="str">
        <f t="shared" si="16"/>
        <v/>
      </c>
      <c r="L61" s="48">
        <f t="shared" si="17"/>
        <v>180</v>
      </c>
      <c r="M61" s="157"/>
      <c r="N61" s="163"/>
      <c r="O61" s="163"/>
      <c r="P61" s="159"/>
      <c r="Q61" s="160"/>
      <c r="R61" s="160"/>
      <c r="S61" s="160"/>
      <c r="T61" s="160"/>
      <c r="U61" s="160"/>
      <c r="V61" s="160"/>
      <c r="W61" s="160"/>
      <c r="X61" s="160"/>
      <c r="Y61" s="160"/>
      <c r="Z61" s="161"/>
      <c r="AA61" s="162"/>
      <c r="AB61" s="97"/>
      <c r="AC61" s="98"/>
      <c r="AD61" s="99"/>
      <c r="AE61" s="99"/>
      <c r="AF61" s="99"/>
      <c r="AG61" s="99"/>
      <c r="AH61" s="100"/>
      <c r="AI61" s="100"/>
      <c r="AJ61" s="100"/>
      <c r="AK61" s="100"/>
      <c r="AL61" s="2"/>
      <c r="AM61" s="2"/>
    </row>
    <row r="62">
      <c r="A62" s="65">
        <v>55.0</v>
      </c>
      <c r="B62" s="82"/>
      <c r="C62" s="106"/>
      <c r="D62" s="65"/>
      <c r="E62" s="69"/>
      <c r="F62" s="65"/>
      <c r="G62" s="65"/>
      <c r="H62" s="71"/>
      <c r="I62" s="65"/>
      <c r="J62" s="97"/>
      <c r="K62" s="48" t="str">
        <f t="shared" si="16"/>
        <v/>
      </c>
      <c r="L62" s="48">
        <f t="shared" si="17"/>
        <v>180</v>
      </c>
      <c r="M62" s="157"/>
      <c r="N62" s="163"/>
      <c r="O62" s="163"/>
      <c r="P62" s="159"/>
      <c r="Q62" s="160"/>
      <c r="R62" s="160"/>
      <c r="S62" s="160"/>
      <c r="T62" s="160"/>
      <c r="U62" s="160"/>
      <c r="V62" s="160"/>
      <c r="W62" s="160"/>
      <c r="X62" s="160"/>
      <c r="Y62" s="160"/>
      <c r="Z62" s="161"/>
      <c r="AA62" s="162"/>
      <c r="AB62" s="97"/>
      <c r="AC62" s="98"/>
      <c r="AD62" s="99"/>
      <c r="AE62" s="99"/>
      <c r="AF62" s="99"/>
      <c r="AG62" s="99"/>
      <c r="AH62" s="100"/>
      <c r="AI62" s="100"/>
      <c r="AJ62" s="100"/>
      <c r="AK62" s="100"/>
      <c r="AL62" s="2"/>
      <c r="AM62" s="2"/>
    </row>
    <row r="63">
      <c r="A63" s="65">
        <v>56.0</v>
      </c>
      <c r="B63" s="82"/>
      <c r="C63" s="106"/>
      <c r="D63" s="65"/>
      <c r="E63" s="69"/>
      <c r="F63" s="65"/>
      <c r="G63" s="65"/>
      <c r="H63" s="71"/>
      <c r="I63" s="65"/>
      <c r="J63" s="97"/>
      <c r="K63" s="48" t="str">
        <f t="shared" si="16"/>
        <v/>
      </c>
      <c r="L63" s="48">
        <f t="shared" si="17"/>
        <v>180</v>
      </c>
      <c r="M63" s="157"/>
      <c r="N63" s="163"/>
      <c r="O63" s="163"/>
      <c r="P63" s="159"/>
      <c r="Q63" s="160"/>
      <c r="R63" s="160"/>
      <c r="S63" s="160"/>
      <c r="T63" s="160"/>
      <c r="U63" s="160"/>
      <c r="V63" s="160"/>
      <c r="W63" s="160"/>
      <c r="X63" s="160"/>
      <c r="Y63" s="160"/>
      <c r="Z63" s="161"/>
      <c r="AA63" s="162"/>
      <c r="AB63" s="97"/>
      <c r="AC63" s="98"/>
      <c r="AD63" s="99"/>
      <c r="AE63" s="99"/>
      <c r="AF63" s="99"/>
      <c r="AG63" s="99"/>
      <c r="AH63" s="100"/>
      <c r="AI63" s="100"/>
      <c r="AJ63" s="100"/>
      <c r="AK63" s="100"/>
      <c r="AL63" s="2"/>
      <c r="AM63" s="2"/>
    </row>
    <row r="64">
      <c r="A64" s="65">
        <v>57.0</v>
      </c>
      <c r="B64" s="82"/>
      <c r="C64" s="106"/>
      <c r="D64" s="65"/>
      <c r="E64" s="69"/>
      <c r="F64" s="65"/>
      <c r="G64" s="65"/>
      <c r="H64" s="71"/>
      <c r="I64" s="65"/>
      <c r="J64" s="97"/>
      <c r="K64" s="48" t="str">
        <f t="shared" si="16"/>
        <v/>
      </c>
      <c r="L64" s="48">
        <f t="shared" si="17"/>
        <v>180</v>
      </c>
      <c r="M64" s="157"/>
      <c r="N64" s="163"/>
      <c r="O64" s="163"/>
      <c r="P64" s="159"/>
      <c r="Q64" s="160"/>
      <c r="R64" s="160"/>
      <c r="S64" s="160"/>
      <c r="T64" s="160"/>
      <c r="U64" s="160"/>
      <c r="V64" s="160"/>
      <c r="W64" s="160"/>
      <c r="X64" s="160"/>
      <c r="Y64" s="160"/>
      <c r="Z64" s="161"/>
      <c r="AA64" s="162"/>
      <c r="AB64" s="97"/>
      <c r="AC64" s="98"/>
      <c r="AD64" s="99"/>
      <c r="AE64" s="99"/>
      <c r="AF64" s="99"/>
      <c r="AG64" s="99"/>
      <c r="AH64" s="100"/>
      <c r="AI64" s="100"/>
      <c r="AJ64" s="100"/>
      <c r="AK64" s="100"/>
      <c r="AL64" s="2"/>
      <c r="AM64" s="2"/>
    </row>
    <row r="65">
      <c r="A65" s="65">
        <v>58.0</v>
      </c>
      <c r="B65" s="82"/>
      <c r="C65" s="106"/>
      <c r="D65" s="65"/>
      <c r="E65" s="69"/>
      <c r="F65" s="65"/>
      <c r="G65" s="65"/>
      <c r="H65" s="71"/>
      <c r="I65" s="65"/>
      <c r="J65" s="97"/>
      <c r="K65" s="48" t="str">
        <f t="shared" si="16"/>
        <v/>
      </c>
      <c r="L65" s="48">
        <f t="shared" si="17"/>
        <v>180</v>
      </c>
      <c r="M65" s="157"/>
      <c r="N65" s="163"/>
      <c r="O65" s="163"/>
      <c r="P65" s="159"/>
      <c r="Q65" s="160"/>
      <c r="R65" s="160"/>
      <c r="S65" s="160"/>
      <c r="T65" s="160"/>
      <c r="U65" s="160"/>
      <c r="V65" s="160"/>
      <c r="W65" s="160"/>
      <c r="X65" s="160"/>
      <c r="Y65" s="160"/>
      <c r="Z65" s="161"/>
      <c r="AA65" s="162"/>
      <c r="AB65" s="97"/>
      <c r="AC65" s="98"/>
      <c r="AD65" s="99"/>
      <c r="AE65" s="99"/>
      <c r="AF65" s="99"/>
      <c r="AG65" s="99"/>
      <c r="AH65" s="100"/>
      <c r="AI65" s="100"/>
      <c r="AJ65" s="100"/>
      <c r="AK65" s="100"/>
      <c r="AL65" s="2"/>
      <c r="AM65" s="2"/>
    </row>
    <row r="66">
      <c r="A66" s="65">
        <v>59.0</v>
      </c>
      <c r="B66" s="82"/>
      <c r="C66" s="106"/>
      <c r="D66" s="65"/>
      <c r="E66" s="69"/>
      <c r="F66" s="65"/>
      <c r="G66" s="65"/>
      <c r="H66" s="71"/>
      <c r="I66" s="65"/>
      <c r="J66" s="97"/>
      <c r="K66" s="48" t="str">
        <f t="shared" si="16"/>
        <v/>
      </c>
      <c r="L66" s="48">
        <f t="shared" si="17"/>
        <v>180</v>
      </c>
      <c r="M66" s="157"/>
      <c r="N66" s="163"/>
      <c r="O66" s="163"/>
      <c r="P66" s="159"/>
      <c r="Q66" s="160"/>
      <c r="R66" s="160"/>
      <c r="S66" s="160"/>
      <c r="T66" s="160"/>
      <c r="U66" s="160"/>
      <c r="V66" s="160"/>
      <c r="W66" s="160"/>
      <c r="X66" s="160"/>
      <c r="Y66" s="160"/>
      <c r="Z66" s="161"/>
      <c r="AA66" s="162"/>
      <c r="AB66" s="97"/>
      <c r="AC66" s="98"/>
      <c r="AD66" s="99"/>
      <c r="AE66" s="99"/>
      <c r="AF66" s="99"/>
      <c r="AG66" s="99"/>
      <c r="AH66" s="100"/>
      <c r="AI66" s="100"/>
      <c r="AJ66" s="100"/>
      <c r="AK66" s="100"/>
      <c r="AL66" s="2"/>
      <c r="AM66" s="2"/>
    </row>
    <row r="67">
      <c r="A67" s="65">
        <v>60.0</v>
      </c>
      <c r="B67" s="82"/>
      <c r="C67" s="106"/>
      <c r="D67" s="65"/>
      <c r="E67" s="69"/>
      <c r="F67" s="65"/>
      <c r="G67" s="65"/>
      <c r="H67" s="71"/>
      <c r="I67" s="65"/>
      <c r="J67" s="97"/>
      <c r="K67" s="48" t="str">
        <f t="shared" si="16"/>
        <v/>
      </c>
      <c r="L67" s="48">
        <f t="shared" si="17"/>
        <v>180</v>
      </c>
      <c r="M67" s="157"/>
      <c r="N67" s="163"/>
      <c r="O67" s="163"/>
      <c r="P67" s="159"/>
      <c r="Q67" s="160"/>
      <c r="R67" s="160"/>
      <c r="S67" s="160"/>
      <c r="T67" s="160"/>
      <c r="U67" s="160"/>
      <c r="V67" s="160"/>
      <c r="W67" s="160"/>
      <c r="X67" s="160"/>
      <c r="Y67" s="160"/>
      <c r="Z67" s="161"/>
      <c r="AA67" s="162"/>
      <c r="AB67" s="97"/>
      <c r="AC67" s="98"/>
      <c r="AD67" s="99"/>
      <c r="AE67" s="99"/>
      <c r="AF67" s="99"/>
      <c r="AG67" s="99"/>
      <c r="AH67" s="100"/>
      <c r="AI67" s="100"/>
      <c r="AJ67" s="100"/>
      <c r="AK67" s="100"/>
      <c r="AL67" s="2"/>
      <c r="AM67" s="2"/>
    </row>
    <row r="68">
      <c r="A68" s="65">
        <v>61.0</v>
      </c>
      <c r="B68" s="82"/>
      <c r="C68" s="106"/>
      <c r="D68" s="65"/>
      <c r="E68" s="69"/>
      <c r="F68" s="65"/>
      <c r="G68" s="65"/>
      <c r="H68" s="71"/>
      <c r="I68" s="65"/>
      <c r="J68" s="97"/>
      <c r="K68" s="48" t="str">
        <f t="shared" si="16"/>
        <v/>
      </c>
      <c r="L68" s="48">
        <f t="shared" si="17"/>
        <v>180</v>
      </c>
      <c r="M68" s="157"/>
      <c r="N68" s="163"/>
      <c r="O68" s="163"/>
      <c r="P68" s="159"/>
      <c r="Q68" s="160"/>
      <c r="R68" s="160"/>
      <c r="S68" s="160"/>
      <c r="T68" s="160"/>
      <c r="U68" s="160"/>
      <c r="V68" s="160"/>
      <c r="W68" s="160"/>
      <c r="X68" s="160"/>
      <c r="Y68" s="160"/>
      <c r="Z68" s="161"/>
      <c r="AA68" s="162"/>
      <c r="AB68" s="97"/>
      <c r="AC68" s="98"/>
      <c r="AD68" s="99"/>
      <c r="AE68" s="99"/>
      <c r="AF68" s="99"/>
      <c r="AG68" s="99"/>
      <c r="AH68" s="100"/>
      <c r="AI68" s="100"/>
      <c r="AJ68" s="100"/>
      <c r="AK68" s="100"/>
      <c r="AL68" s="2"/>
      <c r="AM68" s="2"/>
    </row>
    <row r="69">
      <c r="A69" s="65">
        <v>62.0</v>
      </c>
      <c r="B69" s="82"/>
      <c r="C69" s="106"/>
      <c r="D69" s="65"/>
      <c r="E69" s="69"/>
      <c r="F69" s="65"/>
      <c r="G69" s="65"/>
      <c r="H69" s="71"/>
      <c r="I69" s="65"/>
      <c r="J69" s="97"/>
      <c r="K69" s="48" t="str">
        <f t="shared" si="16"/>
        <v/>
      </c>
      <c r="L69" s="48">
        <f t="shared" si="17"/>
        <v>180</v>
      </c>
      <c r="M69" s="157"/>
      <c r="N69" s="163"/>
      <c r="O69" s="163"/>
      <c r="P69" s="159"/>
      <c r="Q69" s="160"/>
      <c r="R69" s="160"/>
      <c r="S69" s="160"/>
      <c r="T69" s="160"/>
      <c r="U69" s="160"/>
      <c r="V69" s="160"/>
      <c r="W69" s="160"/>
      <c r="X69" s="160"/>
      <c r="Y69" s="160"/>
      <c r="Z69" s="161"/>
      <c r="AA69" s="162"/>
      <c r="AB69" s="97"/>
      <c r="AC69" s="98"/>
      <c r="AD69" s="99"/>
      <c r="AE69" s="99"/>
      <c r="AF69" s="99"/>
      <c r="AG69" s="99"/>
      <c r="AH69" s="100"/>
      <c r="AI69" s="100"/>
      <c r="AJ69" s="100"/>
      <c r="AK69" s="100"/>
      <c r="AL69" s="2"/>
      <c r="AM69" s="2"/>
    </row>
    <row r="70">
      <c r="A70" s="65">
        <v>63.0</v>
      </c>
      <c r="B70" s="82"/>
      <c r="C70" s="106"/>
      <c r="D70" s="65"/>
      <c r="E70" s="69"/>
      <c r="F70" s="65"/>
      <c r="G70" s="65"/>
      <c r="H70" s="71"/>
      <c r="I70" s="65"/>
      <c r="J70" s="97"/>
      <c r="K70" s="48" t="str">
        <f t="shared" si="16"/>
        <v/>
      </c>
      <c r="L70" s="48">
        <f t="shared" si="17"/>
        <v>180</v>
      </c>
      <c r="M70" s="157"/>
      <c r="N70" s="163"/>
      <c r="O70" s="163"/>
      <c r="P70" s="159"/>
      <c r="Q70" s="160"/>
      <c r="R70" s="160"/>
      <c r="S70" s="160"/>
      <c r="T70" s="160"/>
      <c r="U70" s="160"/>
      <c r="V70" s="160"/>
      <c r="W70" s="160"/>
      <c r="X70" s="160"/>
      <c r="Y70" s="160"/>
      <c r="Z70" s="161"/>
      <c r="AA70" s="162"/>
      <c r="AB70" s="97"/>
      <c r="AC70" s="98"/>
      <c r="AD70" s="99"/>
      <c r="AE70" s="99"/>
      <c r="AF70" s="99"/>
      <c r="AG70" s="99"/>
      <c r="AH70" s="100"/>
      <c r="AI70" s="100"/>
      <c r="AJ70" s="100"/>
      <c r="AK70" s="100"/>
      <c r="AL70" s="2"/>
      <c r="AM70" s="2"/>
    </row>
    <row r="71">
      <c r="A71" s="65">
        <v>64.0</v>
      </c>
      <c r="B71" s="82"/>
      <c r="C71" s="106"/>
      <c r="D71" s="65"/>
      <c r="E71" s="69"/>
      <c r="F71" s="65"/>
      <c r="G71" s="65"/>
      <c r="H71" s="71"/>
      <c r="I71" s="65"/>
      <c r="J71" s="97"/>
      <c r="K71" s="48" t="str">
        <f t="shared" si="16"/>
        <v/>
      </c>
      <c r="L71" s="48">
        <f t="shared" si="17"/>
        <v>180</v>
      </c>
      <c r="M71" s="157"/>
      <c r="N71" s="163"/>
      <c r="O71" s="163"/>
      <c r="P71" s="159"/>
      <c r="Q71" s="160"/>
      <c r="R71" s="160"/>
      <c r="S71" s="160"/>
      <c r="T71" s="160"/>
      <c r="U71" s="160"/>
      <c r="V71" s="160"/>
      <c r="W71" s="160"/>
      <c r="X71" s="160"/>
      <c r="Y71" s="160"/>
      <c r="Z71" s="161"/>
      <c r="AA71" s="162"/>
      <c r="AB71" s="97"/>
      <c r="AC71" s="98"/>
      <c r="AD71" s="99"/>
      <c r="AE71" s="99"/>
      <c r="AF71" s="99"/>
      <c r="AG71" s="99"/>
      <c r="AH71" s="100"/>
      <c r="AI71" s="100"/>
      <c r="AJ71" s="100"/>
      <c r="AK71" s="100"/>
      <c r="AL71" s="2"/>
      <c r="AM71" s="2"/>
    </row>
    <row r="72">
      <c r="A72" s="65">
        <v>65.0</v>
      </c>
      <c r="B72" s="82"/>
      <c r="C72" s="106"/>
      <c r="D72" s="65"/>
      <c r="E72" s="69"/>
      <c r="F72" s="65"/>
      <c r="G72" s="65"/>
      <c r="H72" s="71"/>
      <c r="I72" s="65"/>
      <c r="J72" s="97"/>
      <c r="K72" s="48" t="str">
        <f t="shared" si="16"/>
        <v/>
      </c>
      <c r="L72" s="48">
        <f t="shared" si="17"/>
        <v>180</v>
      </c>
      <c r="M72" s="157"/>
      <c r="N72" s="163"/>
      <c r="O72" s="163"/>
      <c r="P72" s="159"/>
      <c r="Q72" s="160"/>
      <c r="R72" s="160"/>
      <c r="S72" s="160"/>
      <c r="T72" s="160"/>
      <c r="U72" s="160"/>
      <c r="V72" s="160"/>
      <c r="W72" s="160"/>
      <c r="X72" s="160"/>
      <c r="Y72" s="160"/>
      <c r="Z72" s="161"/>
      <c r="AA72" s="162"/>
      <c r="AB72" s="97"/>
      <c r="AC72" s="98"/>
      <c r="AD72" s="99"/>
      <c r="AE72" s="99"/>
      <c r="AF72" s="99"/>
      <c r="AG72" s="99"/>
      <c r="AH72" s="100"/>
      <c r="AI72" s="100"/>
      <c r="AJ72" s="100"/>
      <c r="AK72" s="100"/>
      <c r="AL72" s="2"/>
      <c r="AM72" s="2"/>
    </row>
    <row r="73">
      <c r="A73" s="65">
        <v>66.0</v>
      </c>
      <c r="B73" s="82"/>
      <c r="C73" s="106"/>
      <c r="D73" s="65"/>
      <c r="E73" s="69"/>
      <c r="F73" s="65"/>
      <c r="G73" s="65"/>
      <c r="H73" s="71"/>
      <c r="I73" s="65"/>
      <c r="J73" s="97"/>
      <c r="K73" s="48" t="str">
        <f t="shared" si="16"/>
        <v/>
      </c>
      <c r="L73" s="48">
        <f t="shared" si="17"/>
        <v>180</v>
      </c>
      <c r="M73" s="157"/>
      <c r="N73" s="163"/>
      <c r="O73" s="163"/>
      <c r="P73" s="159"/>
      <c r="Q73" s="160"/>
      <c r="R73" s="160"/>
      <c r="S73" s="160"/>
      <c r="T73" s="160"/>
      <c r="U73" s="160"/>
      <c r="V73" s="160"/>
      <c r="W73" s="160"/>
      <c r="X73" s="160"/>
      <c r="Y73" s="160"/>
      <c r="Z73" s="161"/>
      <c r="AA73" s="162"/>
      <c r="AB73" s="97"/>
      <c r="AC73" s="98"/>
      <c r="AD73" s="99"/>
      <c r="AE73" s="99"/>
      <c r="AF73" s="99"/>
      <c r="AG73" s="99"/>
      <c r="AH73" s="100"/>
      <c r="AI73" s="100"/>
      <c r="AJ73" s="100"/>
      <c r="AK73" s="100"/>
      <c r="AL73" s="2"/>
      <c r="AM73" s="2"/>
    </row>
    <row r="74">
      <c r="A74" s="65">
        <v>67.0</v>
      </c>
      <c r="B74" s="82"/>
      <c r="C74" s="106"/>
      <c r="D74" s="65"/>
      <c r="E74" s="69"/>
      <c r="F74" s="65"/>
      <c r="G74" s="65"/>
      <c r="H74" s="71"/>
      <c r="I74" s="65"/>
      <c r="J74" s="97"/>
      <c r="K74" s="48" t="str">
        <f t="shared" si="16"/>
        <v/>
      </c>
      <c r="L74" s="48">
        <f t="shared" si="17"/>
        <v>180</v>
      </c>
      <c r="M74" s="157"/>
      <c r="N74" s="163"/>
      <c r="O74" s="163"/>
      <c r="P74" s="159"/>
      <c r="Q74" s="160"/>
      <c r="R74" s="160"/>
      <c r="S74" s="160"/>
      <c r="T74" s="160"/>
      <c r="U74" s="160"/>
      <c r="V74" s="160"/>
      <c r="W74" s="160"/>
      <c r="X74" s="160"/>
      <c r="Y74" s="160"/>
      <c r="Z74" s="161"/>
      <c r="AA74" s="162"/>
      <c r="AB74" s="97"/>
      <c r="AC74" s="98"/>
      <c r="AD74" s="99"/>
      <c r="AE74" s="99"/>
      <c r="AF74" s="99"/>
      <c r="AG74" s="99"/>
      <c r="AH74" s="100"/>
      <c r="AI74" s="100"/>
      <c r="AJ74" s="100"/>
      <c r="AK74" s="100"/>
      <c r="AL74" s="2"/>
      <c r="AM74" s="2"/>
    </row>
    <row r="75">
      <c r="A75" s="65">
        <v>68.0</v>
      </c>
      <c r="B75" s="82"/>
      <c r="C75" s="106"/>
      <c r="D75" s="65"/>
      <c r="E75" s="69"/>
      <c r="F75" s="65"/>
      <c r="G75" s="65"/>
      <c r="H75" s="71"/>
      <c r="I75" s="65"/>
      <c r="J75" s="97"/>
      <c r="K75" s="48" t="str">
        <f t="shared" si="16"/>
        <v/>
      </c>
      <c r="L75" s="48">
        <f t="shared" si="17"/>
        <v>180</v>
      </c>
      <c r="M75" s="157"/>
      <c r="N75" s="163"/>
      <c r="O75" s="163"/>
      <c r="P75" s="159"/>
      <c r="Q75" s="160"/>
      <c r="R75" s="160"/>
      <c r="S75" s="160"/>
      <c r="T75" s="160"/>
      <c r="U75" s="160"/>
      <c r="V75" s="160"/>
      <c r="W75" s="160"/>
      <c r="X75" s="160"/>
      <c r="Y75" s="160"/>
      <c r="Z75" s="161"/>
      <c r="AA75" s="162"/>
      <c r="AB75" s="97"/>
      <c r="AC75" s="98"/>
      <c r="AD75" s="99"/>
      <c r="AE75" s="99"/>
      <c r="AF75" s="99"/>
      <c r="AG75" s="99"/>
      <c r="AH75" s="100"/>
      <c r="AI75" s="100"/>
      <c r="AJ75" s="100"/>
      <c r="AK75" s="100"/>
      <c r="AL75" s="2"/>
      <c r="AM75" s="2"/>
    </row>
    <row r="76">
      <c r="A76" s="65">
        <v>69.0</v>
      </c>
      <c r="B76" s="82"/>
      <c r="C76" s="106"/>
      <c r="D76" s="65"/>
      <c r="E76" s="69"/>
      <c r="F76" s="65"/>
      <c r="G76" s="65"/>
      <c r="H76" s="71"/>
      <c r="I76" s="65"/>
      <c r="J76" s="97"/>
      <c r="K76" s="48" t="str">
        <f t="shared" si="16"/>
        <v/>
      </c>
      <c r="L76" s="48">
        <f t="shared" si="17"/>
        <v>180</v>
      </c>
      <c r="M76" s="157"/>
      <c r="N76" s="163"/>
      <c r="O76" s="163"/>
      <c r="P76" s="159"/>
      <c r="Q76" s="160"/>
      <c r="R76" s="160"/>
      <c r="S76" s="160"/>
      <c r="T76" s="160"/>
      <c r="U76" s="160"/>
      <c r="V76" s="160"/>
      <c r="W76" s="160"/>
      <c r="X76" s="160"/>
      <c r="Y76" s="160"/>
      <c r="Z76" s="161"/>
      <c r="AA76" s="162"/>
      <c r="AB76" s="97"/>
      <c r="AC76" s="98"/>
      <c r="AD76" s="99"/>
      <c r="AE76" s="99"/>
      <c r="AF76" s="99"/>
      <c r="AG76" s="99"/>
      <c r="AH76" s="100"/>
      <c r="AI76" s="100"/>
      <c r="AJ76" s="100"/>
      <c r="AK76" s="100"/>
      <c r="AL76" s="2"/>
      <c r="AM76" s="2"/>
    </row>
    <row r="77">
      <c r="A77" s="65">
        <v>70.0</v>
      </c>
      <c r="B77" s="82"/>
      <c r="C77" s="106"/>
      <c r="D77" s="65"/>
      <c r="E77" s="69"/>
      <c r="F77" s="65"/>
      <c r="G77" s="65"/>
      <c r="H77" s="71"/>
      <c r="I77" s="65"/>
      <c r="J77" s="97"/>
      <c r="K77" s="48" t="str">
        <f t="shared" si="16"/>
        <v/>
      </c>
      <c r="L77" s="48">
        <f t="shared" si="17"/>
        <v>180</v>
      </c>
      <c r="M77" s="157"/>
      <c r="N77" s="163"/>
      <c r="O77" s="163"/>
      <c r="P77" s="159"/>
      <c r="Q77" s="160"/>
      <c r="R77" s="160"/>
      <c r="S77" s="160"/>
      <c r="T77" s="160"/>
      <c r="U77" s="160"/>
      <c r="V77" s="160"/>
      <c r="W77" s="160"/>
      <c r="X77" s="160"/>
      <c r="Y77" s="160"/>
      <c r="Z77" s="161"/>
      <c r="AA77" s="162"/>
      <c r="AB77" s="97"/>
      <c r="AC77" s="98"/>
      <c r="AD77" s="99"/>
      <c r="AE77" s="99"/>
      <c r="AF77" s="99"/>
      <c r="AG77" s="99"/>
      <c r="AH77" s="100"/>
      <c r="AI77" s="100"/>
      <c r="AJ77" s="100"/>
      <c r="AK77" s="100"/>
      <c r="AL77" s="2"/>
      <c r="AM77" s="2"/>
    </row>
    <row r="78">
      <c r="A78" s="65">
        <v>71.0</v>
      </c>
      <c r="B78" s="82"/>
      <c r="C78" s="106"/>
      <c r="D78" s="65"/>
      <c r="E78" s="69"/>
      <c r="F78" s="65"/>
      <c r="G78" s="65"/>
      <c r="H78" s="71"/>
      <c r="I78" s="65"/>
      <c r="J78" s="97"/>
      <c r="K78" s="48" t="str">
        <f t="shared" si="16"/>
        <v/>
      </c>
      <c r="L78" s="48">
        <f t="shared" si="17"/>
        <v>180</v>
      </c>
      <c r="M78" s="157"/>
      <c r="N78" s="163"/>
      <c r="O78" s="163"/>
      <c r="P78" s="159"/>
      <c r="Q78" s="160"/>
      <c r="R78" s="160"/>
      <c r="S78" s="160"/>
      <c r="T78" s="160"/>
      <c r="U78" s="160"/>
      <c r="V78" s="160"/>
      <c r="W78" s="160"/>
      <c r="X78" s="160"/>
      <c r="Y78" s="160"/>
      <c r="Z78" s="161"/>
      <c r="AA78" s="162"/>
      <c r="AB78" s="97"/>
      <c r="AC78" s="98"/>
      <c r="AD78" s="99"/>
      <c r="AE78" s="99"/>
      <c r="AF78" s="99"/>
      <c r="AG78" s="99"/>
      <c r="AH78" s="100"/>
      <c r="AI78" s="100"/>
      <c r="AJ78" s="100"/>
      <c r="AK78" s="100"/>
      <c r="AL78" s="2"/>
      <c r="AM78" s="2"/>
    </row>
    <row r="79">
      <c r="A79" s="65">
        <v>72.0</v>
      </c>
      <c r="B79" s="82"/>
      <c r="C79" s="106"/>
      <c r="D79" s="65"/>
      <c r="E79" s="69"/>
      <c r="F79" s="65"/>
      <c r="G79" s="65"/>
      <c r="H79" s="71"/>
      <c r="I79" s="65"/>
      <c r="J79" s="97"/>
      <c r="K79" s="48" t="str">
        <f t="shared" si="16"/>
        <v/>
      </c>
      <c r="L79" s="48">
        <f t="shared" si="17"/>
        <v>180</v>
      </c>
      <c r="M79" s="157"/>
      <c r="N79" s="163"/>
      <c r="O79" s="163"/>
      <c r="P79" s="159"/>
      <c r="Q79" s="160"/>
      <c r="R79" s="160"/>
      <c r="S79" s="160"/>
      <c r="T79" s="160"/>
      <c r="U79" s="160"/>
      <c r="V79" s="160"/>
      <c r="W79" s="160"/>
      <c r="X79" s="160"/>
      <c r="Y79" s="160"/>
      <c r="Z79" s="161"/>
      <c r="AA79" s="162"/>
      <c r="AB79" s="97"/>
      <c r="AC79" s="98"/>
      <c r="AD79" s="99"/>
      <c r="AE79" s="99"/>
      <c r="AF79" s="99"/>
      <c r="AG79" s="99"/>
      <c r="AH79" s="100"/>
      <c r="AI79" s="100"/>
      <c r="AJ79" s="100"/>
      <c r="AK79" s="100"/>
      <c r="AL79" s="2"/>
      <c r="AM79" s="2"/>
    </row>
    <row r="80">
      <c r="A80" s="65">
        <v>73.0</v>
      </c>
      <c r="B80" s="82"/>
      <c r="C80" s="106"/>
      <c r="D80" s="65"/>
      <c r="E80" s="69"/>
      <c r="F80" s="65"/>
      <c r="G80" s="65"/>
      <c r="H80" s="71"/>
      <c r="I80" s="65"/>
      <c r="J80" s="97"/>
      <c r="K80" s="48" t="str">
        <f t="shared" si="16"/>
        <v/>
      </c>
      <c r="L80" s="48">
        <f t="shared" si="17"/>
        <v>180</v>
      </c>
      <c r="M80" s="157"/>
      <c r="N80" s="163"/>
      <c r="O80" s="163"/>
      <c r="P80" s="159"/>
      <c r="Q80" s="160"/>
      <c r="R80" s="160"/>
      <c r="S80" s="160"/>
      <c r="T80" s="160"/>
      <c r="U80" s="160"/>
      <c r="V80" s="160"/>
      <c r="W80" s="160"/>
      <c r="X80" s="160"/>
      <c r="Y80" s="160"/>
      <c r="Z80" s="161"/>
      <c r="AA80" s="162"/>
      <c r="AB80" s="97"/>
      <c r="AC80" s="98"/>
      <c r="AD80" s="99"/>
      <c r="AE80" s="99"/>
      <c r="AF80" s="99"/>
      <c r="AG80" s="99"/>
      <c r="AH80" s="100"/>
      <c r="AI80" s="100"/>
      <c r="AJ80" s="100"/>
      <c r="AK80" s="100"/>
      <c r="AL80" s="2"/>
      <c r="AM80" s="2"/>
    </row>
    <row r="81">
      <c r="A81" s="65">
        <v>74.0</v>
      </c>
      <c r="B81" s="82"/>
      <c r="C81" s="106"/>
      <c r="D81" s="65"/>
      <c r="E81" s="69"/>
      <c r="F81" s="65"/>
      <c r="G81" s="65"/>
      <c r="H81" s="71"/>
      <c r="I81" s="65"/>
      <c r="J81" s="97"/>
      <c r="K81" s="48" t="str">
        <f t="shared" si="16"/>
        <v/>
      </c>
      <c r="L81" s="48">
        <f t="shared" si="17"/>
        <v>180</v>
      </c>
      <c r="M81" s="157"/>
      <c r="N81" s="163"/>
      <c r="O81" s="163"/>
      <c r="P81" s="159"/>
      <c r="Q81" s="160"/>
      <c r="R81" s="160"/>
      <c r="S81" s="160"/>
      <c r="T81" s="160"/>
      <c r="U81" s="160"/>
      <c r="V81" s="160"/>
      <c r="W81" s="160"/>
      <c r="X81" s="160"/>
      <c r="Y81" s="160"/>
      <c r="Z81" s="161"/>
      <c r="AA81" s="162"/>
      <c r="AB81" s="97"/>
      <c r="AC81" s="98"/>
      <c r="AD81" s="99"/>
      <c r="AE81" s="99"/>
      <c r="AF81" s="99"/>
      <c r="AG81" s="99"/>
      <c r="AH81" s="100"/>
      <c r="AI81" s="100"/>
      <c r="AJ81" s="100"/>
      <c r="AK81" s="100"/>
      <c r="AL81" s="2"/>
      <c r="AM81" s="2"/>
    </row>
    <row r="82">
      <c r="A82" s="65">
        <v>75.0</v>
      </c>
      <c r="B82" s="82"/>
      <c r="C82" s="106"/>
      <c r="D82" s="65"/>
      <c r="E82" s="69"/>
      <c r="F82" s="65"/>
      <c r="G82" s="65"/>
      <c r="H82" s="71"/>
      <c r="I82" s="65"/>
      <c r="J82" s="97"/>
      <c r="K82" s="48" t="str">
        <f t="shared" si="16"/>
        <v/>
      </c>
      <c r="L82" s="48">
        <f t="shared" si="17"/>
        <v>180</v>
      </c>
      <c r="M82" s="157"/>
      <c r="N82" s="163"/>
      <c r="O82" s="163"/>
      <c r="P82" s="159"/>
      <c r="Q82" s="160"/>
      <c r="R82" s="160"/>
      <c r="S82" s="160"/>
      <c r="T82" s="160"/>
      <c r="U82" s="160"/>
      <c r="V82" s="160"/>
      <c r="W82" s="160"/>
      <c r="X82" s="160"/>
      <c r="Y82" s="160"/>
      <c r="Z82" s="161"/>
      <c r="AA82" s="162"/>
      <c r="AB82" s="97"/>
      <c r="AC82" s="98"/>
      <c r="AD82" s="99"/>
      <c r="AE82" s="99"/>
      <c r="AF82" s="99"/>
      <c r="AG82" s="99"/>
      <c r="AH82" s="100"/>
      <c r="AI82" s="100"/>
      <c r="AJ82" s="100"/>
      <c r="AK82" s="100"/>
      <c r="AL82" s="2"/>
      <c r="AM82" s="2"/>
    </row>
    <row r="83">
      <c r="A83" s="65">
        <v>76.0</v>
      </c>
      <c r="B83" s="82"/>
      <c r="C83" s="106"/>
      <c r="D83" s="65"/>
      <c r="E83" s="69"/>
      <c r="F83" s="65"/>
      <c r="G83" s="65"/>
      <c r="H83" s="71"/>
      <c r="I83" s="65"/>
      <c r="J83" s="97"/>
      <c r="K83" s="48" t="str">
        <f t="shared" si="16"/>
        <v/>
      </c>
      <c r="L83" s="48">
        <f t="shared" si="17"/>
        <v>180</v>
      </c>
      <c r="M83" s="157"/>
      <c r="N83" s="163"/>
      <c r="O83" s="163"/>
      <c r="P83" s="159"/>
      <c r="Q83" s="160"/>
      <c r="R83" s="160"/>
      <c r="S83" s="160"/>
      <c r="T83" s="160"/>
      <c r="U83" s="160"/>
      <c r="V83" s="160"/>
      <c r="W83" s="160"/>
      <c r="X83" s="160"/>
      <c r="Y83" s="160"/>
      <c r="Z83" s="161"/>
      <c r="AA83" s="162"/>
      <c r="AB83" s="97"/>
      <c r="AC83" s="98"/>
      <c r="AD83" s="99"/>
      <c r="AE83" s="99"/>
      <c r="AF83" s="99"/>
      <c r="AG83" s="99"/>
      <c r="AH83" s="100"/>
      <c r="AI83" s="100"/>
      <c r="AJ83" s="100"/>
      <c r="AK83" s="100"/>
      <c r="AL83" s="2"/>
      <c r="AM83" s="2"/>
    </row>
    <row r="84">
      <c r="A84" s="65">
        <v>77.0</v>
      </c>
      <c r="B84" s="82"/>
      <c r="C84" s="106"/>
      <c r="D84" s="65"/>
      <c r="E84" s="69"/>
      <c r="F84" s="65"/>
      <c r="G84" s="65"/>
      <c r="H84" s="71"/>
      <c r="I84" s="65"/>
      <c r="J84" s="97"/>
      <c r="K84" s="48" t="str">
        <f t="shared" si="16"/>
        <v/>
      </c>
      <c r="L84" s="48">
        <f t="shared" si="17"/>
        <v>180</v>
      </c>
      <c r="M84" s="157"/>
      <c r="N84" s="163"/>
      <c r="O84" s="163"/>
      <c r="P84" s="159"/>
      <c r="Q84" s="160"/>
      <c r="R84" s="160"/>
      <c r="S84" s="160"/>
      <c r="T84" s="160"/>
      <c r="U84" s="160"/>
      <c r="V84" s="160"/>
      <c r="W84" s="160"/>
      <c r="X84" s="160"/>
      <c r="Y84" s="160"/>
      <c r="Z84" s="161"/>
      <c r="AA84" s="162"/>
      <c r="AB84" s="97"/>
      <c r="AC84" s="98"/>
      <c r="AD84" s="99"/>
      <c r="AE84" s="99"/>
      <c r="AF84" s="99"/>
      <c r="AG84" s="99"/>
      <c r="AH84" s="100"/>
      <c r="AI84" s="100"/>
      <c r="AJ84" s="100"/>
      <c r="AK84" s="100"/>
      <c r="AL84" s="2"/>
      <c r="AM84" s="2"/>
    </row>
    <row r="85">
      <c r="A85" s="2"/>
      <c r="B85" s="2"/>
      <c r="C85" s="2"/>
      <c r="D85" s="2"/>
      <c r="E85" s="2"/>
      <c r="F85" s="2"/>
      <c r="G85" s="2"/>
      <c r="H85" s="2"/>
      <c r="I85" s="2"/>
      <c r="J85" s="2"/>
      <c r="K85" s="165"/>
      <c r="L85" s="165"/>
      <c r="M85" s="2"/>
      <c r="N85" s="2"/>
      <c r="O85" s="2"/>
      <c r="P85" s="2"/>
      <c r="Q85" s="2"/>
      <c r="R85" s="2"/>
      <c r="S85" s="2"/>
      <c r="T85" s="2"/>
      <c r="U85" s="2"/>
      <c r="V85" s="2"/>
      <c r="W85" s="2"/>
      <c r="X85" s="2"/>
      <c r="Y85" s="2"/>
      <c r="Z85" s="5"/>
      <c r="AA85" s="5"/>
      <c r="AB85" s="2"/>
      <c r="AC85" s="2"/>
      <c r="AD85" s="2"/>
      <c r="AE85" s="2"/>
      <c r="AF85" s="2"/>
      <c r="AG85" s="2"/>
      <c r="AH85" s="2"/>
      <c r="AI85" s="2"/>
      <c r="AJ85" s="2"/>
      <c r="AK85" s="2"/>
      <c r="AL85" s="2"/>
      <c r="AM85" s="2"/>
    </row>
    <row r="86">
      <c r="A86" s="2"/>
      <c r="B86" s="2"/>
      <c r="C86" s="2"/>
      <c r="D86" s="2"/>
      <c r="E86" s="2"/>
      <c r="F86" s="2"/>
      <c r="G86" s="2"/>
      <c r="H86" s="2"/>
      <c r="I86" s="2"/>
      <c r="J86" s="2"/>
      <c r="K86" s="165"/>
      <c r="L86" s="165"/>
      <c r="M86" s="2"/>
      <c r="N86" s="2"/>
      <c r="O86" s="2"/>
      <c r="P86" s="2"/>
      <c r="Q86" s="2"/>
      <c r="R86" s="2"/>
      <c r="S86" s="2"/>
      <c r="T86" s="2"/>
      <c r="U86" s="2"/>
      <c r="V86" s="2"/>
      <c r="W86" s="2"/>
      <c r="X86" s="2"/>
      <c r="Y86" s="2"/>
      <c r="Z86" s="5"/>
      <c r="AA86" s="5"/>
      <c r="AB86" s="2"/>
      <c r="AC86" s="2"/>
      <c r="AD86" s="2"/>
      <c r="AE86" s="2"/>
      <c r="AF86" s="2"/>
      <c r="AG86" s="2"/>
      <c r="AH86" s="2"/>
      <c r="AI86" s="2"/>
      <c r="AJ86" s="2"/>
      <c r="AK86" s="2"/>
      <c r="AL86" s="2"/>
      <c r="AM86" s="2"/>
    </row>
    <row r="87">
      <c r="A87" s="2"/>
      <c r="B87" s="2"/>
      <c r="C87" s="2"/>
      <c r="D87" s="2"/>
      <c r="E87" s="2"/>
      <c r="F87" s="2"/>
      <c r="G87" s="2"/>
      <c r="H87" s="2"/>
      <c r="I87" s="2"/>
      <c r="J87" s="2"/>
      <c r="K87" s="165"/>
      <c r="L87" s="165"/>
      <c r="M87" s="2"/>
      <c r="N87" s="2"/>
      <c r="O87" s="2"/>
      <c r="P87" s="2"/>
      <c r="Q87" s="2"/>
      <c r="R87" s="2"/>
      <c r="S87" s="2"/>
      <c r="T87" s="2"/>
      <c r="U87" s="2"/>
      <c r="V87" s="2"/>
      <c r="W87" s="2"/>
      <c r="X87" s="2"/>
      <c r="Y87" s="2"/>
      <c r="Z87" s="5"/>
      <c r="AA87" s="5"/>
      <c r="AB87" s="2"/>
      <c r="AC87" s="2"/>
      <c r="AD87" s="2"/>
      <c r="AE87" s="2"/>
      <c r="AF87" s="2"/>
      <c r="AG87" s="2"/>
      <c r="AH87" s="2"/>
      <c r="AI87" s="2"/>
      <c r="AJ87" s="2"/>
      <c r="AK87" s="2"/>
      <c r="AL87" s="2"/>
      <c r="AM87" s="2"/>
    </row>
    <row r="88">
      <c r="A88" s="2"/>
      <c r="B88" s="2"/>
      <c r="C88" s="2"/>
      <c r="D88" s="2"/>
      <c r="E88" s="2"/>
      <c r="F88" s="2"/>
      <c r="G88" s="2"/>
      <c r="H88" s="2"/>
      <c r="I88" s="2"/>
      <c r="J88" s="2"/>
      <c r="K88" s="165"/>
      <c r="L88" s="165"/>
      <c r="M88" s="2"/>
      <c r="N88" s="2"/>
      <c r="O88" s="2"/>
      <c r="P88" s="2"/>
      <c r="Q88" s="2"/>
      <c r="R88" s="2"/>
      <c r="S88" s="2"/>
      <c r="T88" s="2"/>
      <c r="U88" s="2"/>
      <c r="V88" s="2"/>
      <c r="W88" s="2"/>
      <c r="X88" s="2"/>
      <c r="Y88" s="2"/>
      <c r="Z88" s="5"/>
      <c r="AA88" s="5"/>
      <c r="AB88" s="2"/>
      <c r="AC88" s="2"/>
      <c r="AD88" s="2"/>
      <c r="AE88" s="2"/>
      <c r="AF88" s="2"/>
      <c r="AG88" s="2"/>
      <c r="AH88" s="2"/>
      <c r="AI88" s="2"/>
      <c r="AJ88" s="2"/>
      <c r="AK88" s="2"/>
      <c r="AL88" s="2"/>
      <c r="AM88" s="2"/>
    </row>
    <row r="89">
      <c r="A89" s="2"/>
      <c r="B89" s="2"/>
      <c r="C89" s="2"/>
      <c r="D89" s="2"/>
      <c r="E89" s="2"/>
      <c r="F89" s="2"/>
      <c r="G89" s="2"/>
      <c r="H89" s="2"/>
      <c r="I89" s="2"/>
      <c r="J89" s="2"/>
      <c r="K89" s="165"/>
      <c r="L89" s="165"/>
      <c r="M89" s="2"/>
      <c r="N89" s="2"/>
      <c r="O89" s="2"/>
      <c r="P89" s="2"/>
      <c r="Q89" s="2"/>
      <c r="R89" s="2"/>
      <c r="S89" s="2"/>
      <c r="T89" s="2"/>
      <c r="U89" s="2"/>
      <c r="V89" s="2"/>
      <c r="W89" s="2"/>
      <c r="X89" s="2"/>
      <c r="Y89" s="2"/>
      <c r="Z89" s="5"/>
      <c r="AA89" s="5"/>
      <c r="AB89" s="2"/>
      <c r="AC89" s="2"/>
      <c r="AD89" s="2"/>
      <c r="AE89" s="2"/>
      <c r="AF89" s="2"/>
      <c r="AG89" s="2"/>
      <c r="AH89" s="2"/>
      <c r="AI89" s="2"/>
      <c r="AJ89" s="2"/>
      <c r="AK89" s="2"/>
      <c r="AL89" s="2"/>
      <c r="AM89" s="2"/>
    </row>
    <row r="90">
      <c r="A90" s="2"/>
      <c r="B90" s="2"/>
      <c r="C90" s="2"/>
      <c r="D90" s="2"/>
      <c r="E90" s="2"/>
      <c r="F90" s="2"/>
      <c r="G90" s="2"/>
      <c r="H90" s="2"/>
      <c r="I90" s="2"/>
      <c r="J90" s="2"/>
      <c r="K90" s="165"/>
      <c r="L90" s="165"/>
      <c r="M90" s="2"/>
      <c r="N90" s="2"/>
      <c r="O90" s="2"/>
      <c r="P90" s="2"/>
      <c r="Q90" s="2"/>
      <c r="R90" s="2"/>
      <c r="S90" s="2"/>
      <c r="T90" s="2"/>
      <c r="U90" s="2"/>
      <c r="V90" s="2"/>
      <c r="W90" s="2"/>
      <c r="X90" s="2"/>
      <c r="Y90" s="2"/>
      <c r="Z90" s="5"/>
      <c r="AA90" s="5"/>
      <c r="AB90" s="2"/>
      <c r="AC90" s="2"/>
      <c r="AD90" s="2"/>
      <c r="AE90" s="2"/>
      <c r="AF90" s="2"/>
      <c r="AG90" s="2"/>
      <c r="AH90" s="2"/>
      <c r="AI90" s="2"/>
      <c r="AJ90" s="2"/>
      <c r="AK90" s="2"/>
      <c r="AL90" s="2"/>
      <c r="AM90" s="2"/>
    </row>
    <row r="91">
      <c r="A91" s="2"/>
      <c r="B91" s="2"/>
      <c r="C91" s="2"/>
      <c r="D91" s="2"/>
      <c r="E91" s="2"/>
      <c r="F91" s="2"/>
      <c r="G91" s="2"/>
      <c r="H91" s="2"/>
      <c r="I91" s="2"/>
      <c r="J91" s="2"/>
      <c r="K91" s="165"/>
      <c r="L91" s="165"/>
      <c r="M91" s="2"/>
      <c r="N91" s="2"/>
      <c r="O91" s="2"/>
      <c r="P91" s="2"/>
      <c r="Q91" s="2"/>
      <c r="R91" s="2"/>
      <c r="S91" s="2"/>
      <c r="T91" s="2"/>
      <c r="U91" s="2"/>
      <c r="V91" s="2"/>
      <c r="W91" s="2"/>
      <c r="X91" s="2"/>
      <c r="Y91" s="2"/>
      <c r="Z91" s="5"/>
      <c r="AA91" s="5"/>
      <c r="AB91" s="2"/>
      <c r="AC91" s="2"/>
      <c r="AD91" s="2"/>
      <c r="AE91" s="2"/>
      <c r="AF91" s="2"/>
      <c r="AG91" s="2"/>
      <c r="AH91" s="2"/>
      <c r="AI91" s="2"/>
      <c r="AJ91" s="2"/>
      <c r="AK91" s="2"/>
      <c r="AL91" s="2"/>
      <c r="AM91" s="2"/>
    </row>
    <row r="92">
      <c r="A92" s="2"/>
      <c r="B92" s="2"/>
      <c r="C92" s="2"/>
      <c r="D92" s="2"/>
      <c r="E92" s="2"/>
      <c r="F92" s="2"/>
      <c r="G92" s="2"/>
      <c r="H92" s="2"/>
      <c r="I92" s="2"/>
      <c r="J92" s="2"/>
      <c r="K92" s="165"/>
      <c r="L92" s="165"/>
      <c r="M92" s="2"/>
      <c r="N92" s="2"/>
      <c r="O92" s="2"/>
      <c r="P92" s="2"/>
      <c r="Q92" s="2"/>
      <c r="R92" s="2"/>
      <c r="S92" s="2"/>
      <c r="T92" s="2"/>
      <c r="U92" s="2"/>
      <c r="V92" s="2"/>
      <c r="W92" s="2"/>
      <c r="X92" s="2"/>
      <c r="Y92" s="2"/>
      <c r="Z92" s="5"/>
      <c r="AA92" s="5"/>
      <c r="AB92" s="2"/>
      <c r="AC92" s="2"/>
      <c r="AD92" s="2"/>
      <c r="AE92" s="2"/>
      <c r="AF92" s="2"/>
      <c r="AG92" s="2"/>
      <c r="AH92" s="2"/>
      <c r="AI92" s="2"/>
      <c r="AJ92" s="2"/>
      <c r="AK92" s="2"/>
      <c r="AL92" s="2"/>
      <c r="AM92" s="2"/>
    </row>
    <row r="93">
      <c r="A93" s="2"/>
      <c r="B93" s="2"/>
      <c r="C93" s="2"/>
      <c r="D93" s="2"/>
      <c r="E93" s="2"/>
      <c r="F93" s="2"/>
      <c r="G93" s="2"/>
      <c r="H93" s="2"/>
      <c r="I93" s="2"/>
      <c r="J93" s="2"/>
      <c r="K93" s="165"/>
      <c r="L93" s="165"/>
      <c r="M93" s="2"/>
      <c r="N93" s="2"/>
      <c r="O93" s="2"/>
      <c r="P93" s="2"/>
      <c r="Q93" s="2"/>
      <c r="R93" s="2"/>
      <c r="S93" s="2"/>
      <c r="T93" s="2"/>
      <c r="U93" s="2"/>
      <c r="V93" s="2"/>
      <c r="W93" s="2"/>
      <c r="X93" s="2"/>
      <c r="Y93" s="2"/>
      <c r="Z93" s="5"/>
      <c r="AA93" s="5"/>
      <c r="AB93" s="2"/>
      <c r="AC93" s="2"/>
      <c r="AD93" s="2"/>
      <c r="AE93" s="2"/>
      <c r="AF93" s="2"/>
      <c r="AG93" s="2"/>
      <c r="AH93" s="2"/>
      <c r="AI93" s="2"/>
      <c r="AJ93" s="2"/>
      <c r="AK93" s="2"/>
      <c r="AL93" s="2"/>
      <c r="AM93" s="2"/>
    </row>
    <row r="94">
      <c r="A94" s="2"/>
      <c r="B94" s="2"/>
      <c r="C94" s="2"/>
      <c r="D94" s="2"/>
      <c r="E94" s="2"/>
      <c r="F94" s="2"/>
      <c r="G94" s="2"/>
      <c r="H94" s="2"/>
      <c r="I94" s="2"/>
      <c r="J94" s="2"/>
      <c r="K94" s="165"/>
      <c r="L94" s="165"/>
      <c r="M94" s="2"/>
      <c r="N94" s="2"/>
      <c r="O94" s="2"/>
      <c r="P94" s="2"/>
      <c r="Q94" s="2"/>
      <c r="R94" s="2"/>
      <c r="S94" s="2"/>
      <c r="T94" s="2"/>
      <c r="U94" s="2"/>
      <c r="V94" s="2"/>
      <c r="W94" s="2"/>
      <c r="X94" s="2"/>
      <c r="Y94" s="2"/>
      <c r="Z94" s="5"/>
      <c r="AA94" s="5"/>
      <c r="AB94" s="2"/>
      <c r="AC94" s="2"/>
      <c r="AD94" s="2"/>
      <c r="AE94" s="2"/>
      <c r="AF94" s="2"/>
      <c r="AG94" s="2"/>
      <c r="AH94" s="2"/>
      <c r="AI94" s="2"/>
      <c r="AJ94" s="2"/>
      <c r="AK94" s="2"/>
      <c r="AL94" s="2"/>
      <c r="AM94" s="2"/>
    </row>
    <row r="95">
      <c r="A95" s="2"/>
      <c r="B95" s="2"/>
      <c r="C95" s="2"/>
      <c r="D95" s="2"/>
      <c r="E95" s="2"/>
      <c r="F95" s="2"/>
      <c r="G95" s="2"/>
      <c r="H95" s="2"/>
      <c r="I95" s="2"/>
      <c r="J95" s="2"/>
      <c r="K95" s="165"/>
      <c r="L95" s="165"/>
      <c r="M95" s="2"/>
      <c r="N95" s="2"/>
      <c r="O95" s="2"/>
      <c r="P95" s="2"/>
      <c r="Q95" s="2"/>
      <c r="R95" s="2"/>
      <c r="S95" s="2"/>
      <c r="T95" s="2"/>
      <c r="U95" s="2"/>
      <c r="V95" s="2"/>
      <c r="W95" s="2"/>
      <c r="X95" s="2"/>
      <c r="Y95" s="2"/>
      <c r="Z95" s="5"/>
      <c r="AA95" s="5"/>
      <c r="AB95" s="2"/>
      <c r="AC95" s="2"/>
      <c r="AD95" s="2"/>
      <c r="AE95" s="2"/>
      <c r="AF95" s="2"/>
      <c r="AG95" s="2"/>
      <c r="AH95" s="2"/>
      <c r="AI95" s="2"/>
      <c r="AJ95" s="2"/>
      <c r="AK95" s="2"/>
      <c r="AL95" s="2"/>
      <c r="AM95" s="2"/>
    </row>
    <row r="96">
      <c r="A96" s="2"/>
      <c r="B96" s="2"/>
      <c r="C96" s="2"/>
      <c r="D96" s="2"/>
      <c r="E96" s="2"/>
      <c r="F96" s="2"/>
      <c r="G96" s="2"/>
      <c r="H96" s="2"/>
      <c r="I96" s="2"/>
      <c r="J96" s="2"/>
      <c r="K96" s="165"/>
      <c r="L96" s="165"/>
      <c r="M96" s="2"/>
      <c r="N96" s="2"/>
      <c r="O96" s="2"/>
      <c r="P96" s="2"/>
      <c r="Q96" s="2"/>
      <c r="R96" s="2"/>
      <c r="S96" s="2"/>
      <c r="T96" s="2"/>
      <c r="U96" s="2"/>
      <c r="V96" s="2"/>
      <c r="W96" s="2"/>
      <c r="X96" s="2"/>
      <c r="Y96" s="2"/>
      <c r="Z96" s="5"/>
      <c r="AA96" s="5"/>
      <c r="AB96" s="2"/>
      <c r="AC96" s="2"/>
      <c r="AD96" s="2"/>
      <c r="AE96" s="2"/>
      <c r="AF96" s="2"/>
      <c r="AG96" s="2"/>
      <c r="AH96" s="2"/>
      <c r="AI96" s="2"/>
      <c r="AJ96" s="2"/>
      <c r="AK96" s="2"/>
      <c r="AL96" s="2"/>
      <c r="AM96" s="2"/>
    </row>
    <row r="97">
      <c r="A97" s="2"/>
      <c r="B97" s="2"/>
      <c r="C97" s="2"/>
      <c r="D97" s="2"/>
      <c r="E97" s="2"/>
      <c r="F97" s="2"/>
      <c r="G97" s="2"/>
      <c r="H97" s="2"/>
      <c r="I97" s="2"/>
      <c r="J97" s="2"/>
      <c r="K97" s="165"/>
      <c r="L97" s="165"/>
      <c r="M97" s="2"/>
      <c r="N97" s="2"/>
      <c r="O97" s="2"/>
      <c r="P97" s="2"/>
      <c r="Q97" s="2"/>
      <c r="R97" s="2"/>
      <c r="S97" s="2"/>
      <c r="T97" s="2"/>
      <c r="U97" s="2"/>
      <c r="V97" s="2"/>
      <c r="W97" s="2"/>
      <c r="X97" s="2"/>
      <c r="Y97" s="2"/>
      <c r="Z97" s="5"/>
      <c r="AA97" s="5"/>
      <c r="AB97" s="2"/>
      <c r="AC97" s="2"/>
      <c r="AD97" s="2"/>
      <c r="AE97" s="2"/>
      <c r="AF97" s="2"/>
      <c r="AG97" s="2"/>
      <c r="AH97" s="2"/>
      <c r="AI97" s="2"/>
      <c r="AJ97" s="2"/>
      <c r="AK97" s="2"/>
      <c r="AL97" s="2"/>
      <c r="AM97" s="2"/>
    </row>
    <row r="98">
      <c r="A98" s="2"/>
      <c r="B98" s="2"/>
      <c r="C98" s="2"/>
      <c r="D98" s="2"/>
      <c r="E98" s="2"/>
      <c r="F98" s="2"/>
      <c r="G98" s="2"/>
      <c r="H98" s="2"/>
      <c r="I98" s="2"/>
      <c r="J98" s="2"/>
      <c r="K98" s="165"/>
      <c r="L98" s="165"/>
      <c r="M98" s="2"/>
      <c r="N98" s="2"/>
      <c r="O98" s="2"/>
      <c r="P98" s="2"/>
      <c r="Q98" s="2"/>
      <c r="R98" s="2"/>
      <c r="S98" s="2"/>
      <c r="T98" s="2"/>
      <c r="U98" s="2"/>
      <c r="V98" s="2"/>
      <c r="W98" s="2"/>
      <c r="X98" s="2"/>
      <c r="Y98" s="2"/>
      <c r="Z98" s="5"/>
      <c r="AA98" s="5"/>
      <c r="AB98" s="2"/>
      <c r="AC98" s="2"/>
      <c r="AD98" s="2"/>
      <c r="AE98" s="2"/>
      <c r="AF98" s="2"/>
      <c r="AG98" s="2"/>
      <c r="AH98" s="2"/>
      <c r="AI98" s="2"/>
      <c r="AJ98" s="2"/>
      <c r="AK98" s="2"/>
      <c r="AL98" s="2"/>
      <c r="AM98" s="2"/>
    </row>
    <row r="99">
      <c r="A99" s="2"/>
      <c r="B99" s="2"/>
      <c r="C99" s="2"/>
      <c r="D99" s="2"/>
      <c r="E99" s="2"/>
      <c r="F99" s="2"/>
      <c r="G99" s="2"/>
      <c r="H99" s="2"/>
      <c r="I99" s="2"/>
      <c r="J99" s="2"/>
      <c r="K99" s="165"/>
      <c r="L99" s="165"/>
      <c r="M99" s="2"/>
      <c r="N99" s="2"/>
      <c r="O99" s="2"/>
      <c r="P99" s="2"/>
      <c r="Q99" s="2"/>
      <c r="R99" s="2"/>
      <c r="S99" s="2"/>
      <c r="T99" s="2"/>
      <c r="U99" s="2"/>
      <c r="V99" s="2"/>
      <c r="W99" s="2"/>
      <c r="X99" s="2"/>
      <c r="Y99" s="2"/>
      <c r="Z99" s="5"/>
      <c r="AA99" s="5"/>
      <c r="AB99" s="2"/>
      <c r="AC99" s="2"/>
      <c r="AD99" s="2"/>
      <c r="AE99" s="2"/>
      <c r="AF99" s="2"/>
      <c r="AG99" s="2"/>
      <c r="AH99" s="2"/>
      <c r="AI99" s="2"/>
      <c r="AJ99" s="2"/>
      <c r="AK99" s="2"/>
      <c r="AL99" s="2"/>
      <c r="AM99" s="2"/>
    </row>
    <row r="100">
      <c r="A100" s="2"/>
      <c r="B100" s="2"/>
      <c r="C100" s="2"/>
      <c r="D100" s="2"/>
      <c r="E100" s="2"/>
      <c r="F100" s="2"/>
      <c r="G100" s="2"/>
      <c r="H100" s="2"/>
      <c r="I100" s="2"/>
      <c r="J100" s="2"/>
      <c r="K100" s="165"/>
      <c r="L100" s="165"/>
      <c r="M100" s="2"/>
      <c r="N100" s="2"/>
      <c r="O100" s="2"/>
      <c r="P100" s="2"/>
      <c r="Q100" s="2"/>
      <c r="R100" s="2"/>
      <c r="S100" s="2"/>
      <c r="T100" s="2"/>
      <c r="U100" s="2"/>
      <c r="V100" s="2"/>
      <c r="W100" s="2"/>
      <c r="X100" s="2"/>
      <c r="Y100" s="2"/>
      <c r="Z100" s="5"/>
      <c r="AA100" s="5"/>
      <c r="AB100" s="2"/>
      <c r="AC100" s="2"/>
      <c r="AD100" s="2"/>
      <c r="AE100" s="2"/>
      <c r="AF100" s="2"/>
      <c r="AG100" s="2"/>
      <c r="AH100" s="2"/>
      <c r="AI100" s="2"/>
      <c r="AJ100" s="2"/>
      <c r="AK100" s="2"/>
      <c r="AL100" s="2"/>
      <c r="AM100" s="2"/>
    </row>
    <row r="101">
      <c r="A101" s="2"/>
      <c r="B101" s="2"/>
      <c r="C101" s="2"/>
      <c r="D101" s="2"/>
      <c r="E101" s="2"/>
      <c r="F101" s="2"/>
      <c r="G101" s="2"/>
      <c r="H101" s="2"/>
      <c r="I101" s="2"/>
      <c r="J101" s="2"/>
      <c r="K101" s="165"/>
      <c r="L101" s="165"/>
      <c r="M101" s="2"/>
      <c r="N101" s="2"/>
      <c r="O101" s="2"/>
      <c r="P101" s="2"/>
      <c r="Q101" s="2"/>
      <c r="R101" s="2"/>
      <c r="S101" s="2"/>
      <c r="T101" s="2"/>
      <c r="U101" s="2"/>
      <c r="V101" s="2"/>
      <c r="W101" s="2"/>
      <c r="X101" s="2"/>
      <c r="Y101" s="2"/>
      <c r="Z101" s="5"/>
      <c r="AA101" s="5"/>
      <c r="AB101" s="2"/>
      <c r="AC101" s="2"/>
      <c r="AD101" s="2"/>
      <c r="AE101" s="2"/>
      <c r="AF101" s="2"/>
      <c r="AG101" s="2"/>
      <c r="AH101" s="2"/>
      <c r="AI101" s="2"/>
      <c r="AJ101" s="2"/>
      <c r="AK101" s="2"/>
      <c r="AL101" s="2"/>
      <c r="AM101" s="2"/>
    </row>
    <row r="102">
      <c r="A102" s="2"/>
      <c r="B102" s="2"/>
      <c r="C102" s="2"/>
      <c r="D102" s="2"/>
      <c r="E102" s="2"/>
      <c r="F102" s="2"/>
      <c r="G102" s="2"/>
      <c r="H102" s="2"/>
      <c r="I102" s="2"/>
      <c r="J102" s="2"/>
      <c r="K102" s="165"/>
      <c r="L102" s="165"/>
      <c r="M102" s="2"/>
      <c r="N102" s="2"/>
      <c r="O102" s="2"/>
      <c r="P102" s="2"/>
      <c r="Q102" s="2"/>
      <c r="R102" s="2"/>
      <c r="S102" s="2"/>
      <c r="T102" s="2"/>
      <c r="U102" s="2"/>
      <c r="V102" s="2"/>
      <c r="W102" s="2"/>
      <c r="X102" s="2"/>
      <c r="Y102" s="2"/>
      <c r="Z102" s="5"/>
      <c r="AA102" s="5"/>
      <c r="AB102" s="2"/>
      <c r="AC102" s="2"/>
      <c r="AD102" s="2"/>
      <c r="AE102" s="2"/>
      <c r="AF102" s="2"/>
      <c r="AG102" s="2"/>
      <c r="AH102" s="2"/>
      <c r="AI102" s="2"/>
      <c r="AJ102" s="2"/>
      <c r="AK102" s="2"/>
      <c r="AL102" s="2"/>
      <c r="AM102" s="2"/>
    </row>
    <row r="103">
      <c r="A103" s="2"/>
      <c r="B103" s="2"/>
      <c r="C103" s="2"/>
      <c r="D103" s="2"/>
      <c r="E103" s="2"/>
      <c r="F103" s="2"/>
      <c r="G103" s="2"/>
      <c r="H103" s="2"/>
      <c r="I103" s="2"/>
      <c r="J103" s="2"/>
      <c r="K103" s="165"/>
      <c r="L103" s="165"/>
      <c r="M103" s="2"/>
      <c r="N103" s="2"/>
      <c r="O103" s="2"/>
      <c r="P103" s="2"/>
      <c r="Q103" s="2"/>
      <c r="R103" s="2"/>
      <c r="S103" s="2"/>
      <c r="T103" s="2"/>
      <c r="U103" s="2"/>
      <c r="V103" s="2"/>
      <c r="W103" s="2"/>
      <c r="X103" s="2"/>
      <c r="Y103" s="2"/>
      <c r="Z103" s="5"/>
      <c r="AA103" s="5"/>
      <c r="AB103" s="2"/>
      <c r="AC103" s="2"/>
      <c r="AD103" s="2"/>
      <c r="AE103" s="2"/>
      <c r="AF103" s="2"/>
      <c r="AG103" s="2"/>
      <c r="AH103" s="2"/>
      <c r="AI103" s="2"/>
      <c r="AJ103" s="2"/>
      <c r="AK103" s="2"/>
      <c r="AL103" s="2"/>
      <c r="AM103" s="2"/>
    </row>
    <row r="104">
      <c r="A104" s="2"/>
      <c r="B104" s="2"/>
      <c r="C104" s="2"/>
      <c r="D104" s="2"/>
      <c r="E104" s="2"/>
      <c r="F104" s="2"/>
      <c r="G104" s="2"/>
      <c r="H104" s="2"/>
      <c r="I104" s="2"/>
      <c r="J104" s="2"/>
      <c r="K104" s="165"/>
      <c r="L104" s="165"/>
      <c r="M104" s="2"/>
      <c r="N104" s="2"/>
      <c r="O104" s="2"/>
      <c r="P104" s="2"/>
      <c r="Q104" s="2"/>
      <c r="R104" s="2"/>
      <c r="S104" s="2"/>
      <c r="T104" s="2"/>
      <c r="U104" s="2"/>
      <c r="V104" s="2"/>
      <c r="W104" s="2"/>
      <c r="X104" s="2"/>
      <c r="Y104" s="2"/>
      <c r="Z104" s="5"/>
      <c r="AA104" s="5"/>
      <c r="AB104" s="2"/>
      <c r="AC104" s="2"/>
      <c r="AD104" s="2"/>
      <c r="AE104" s="2"/>
      <c r="AF104" s="2"/>
      <c r="AG104" s="2"/>
      <c r="AH104" s="2"/>
      <c r="AI104" s="2"/>
      <c r="AJ104" s="2"/>
      <c r="AK104" s="2"/>
      <c r="AL104" s="2"/>
      <c r="AM104" s="2"/>
    </row>
    <row r="105">
      <c r="A105" s="2"/>
      <c r="B105" s="2"/>
      <c r="C105" s="2"/>
      <c r="D105" s="2"/>
      <c r="E105" s="2"/>
      <c r="F105" s="2"/>
      <c r="G105" s="2"/>
      <c r="H105" s="2"/>
      <c r="I105" s="2"/>
      <c r="J105" s="2"/>
      <c r="K105" s="165"/>
      <c r="L105" s="165"/>
      <c r="M105" s="2"/>
      <c r="N105" s="2"/>
      <c r="O105" s="2"/>
      <c r="P105" s="2"/>
      <c r="Q105" s="2"/>
      <c r="R105" s="2"/>
      <c r="S105" s="2"/>
      <c r="T105" s="2"/>
      <c r="U105" s="2"/>
      <c r="V105" s="2"/>
      <c r="W105" s="2"/>
      <c r="X105" s="2"/>
      <c r="Y105" s="2"/>
      <c r="Z105" s="5"/>
      <c r="AA105" s="5"/>
      <c r="AB105" s="2"/>
      <c r="AC105" s="2"/>
      <c r="AD105" s="2"/>
      <c r="AE105" s="2"/>
      <c r="AF105" s="2"/>
      <c r="AG105" s="2"/>
      <c r="AH105" s="2"/>
      <c r="AI105" s="2"/>
      <c r="AJ105" s="2"/>
      <c r="AK105" s="2"/>
      <c r="AL105" s="2"/>
      <c r="AM105" s="2"/>
    </row>
    <row r="106">
      <c r="A106" s="2"/>
      <c r="B106" s="2"/>
      <c r="C106" s="2"/>
      <c r="D106" s="2"/>
      <c r="E106" s="2"/>
      <c r="F106" s="2"/>
      <c r="G106" s="2"/>
      <c r="H106" s="2"/>
      <c r="I106" s="2"/>
      <c r="J106" s="2"/>
      <c r="K106" s="165"/>
      <c r="L106" s="165"/>
      <c r="M106" s="2"/>
      <c r="N106" s="2"/>
      <c r="O106" s="2"/>
      <c r="P106" s="2"/>
      <c r="Q106" s="2"/>
      <c r="R106" s="2"/>
      <c r="S106" s="2"/>
      <c r="T106" s="2"/>
      <c r="U106" s="2"/>
      <c r="V106" s="2"/>
      <c r="W106" s="2"/>
      <c r="X106" s="2"/>
      <c r="Y106" s="2"/>
      <c r="Z106" s="5"/>
      <c r="AA106" s="5"/>
      <c r="AB106" s="2"/>
      <c r="AC106" s="2"/>
      <c r="AD106" s="2"/>
      <c r="AE106" s="2"/>
      <c r="AF106" s="2"/>
      <c r="AG106" s="2"/>
      <c r="AH106" s="2"/>
      <c r="AI106" s="2"/>
      <c r="AJ106" s="2"/>
      <c r="AK106" s="2"/>
      <c r="AL106" s="2"/>
      <c r="AM106" s="2"/>
    </row>
    <row r="107">
      <c r="A107" s="2"/>
      <c r="B107" s="2"/>
      <c r="C107" s="2"/>
      <c r="D107" s="2"/>
      <c r="E107" s="2"/>
      <c r="F107" s="2"/>
      <c r="G107" s="2"/>
      <c r="H107" s="2"/>
      <c r="I107" s="2"/>
      <c r="J107" s="2"/>
      <c r="K107" s="165"/>
      <c r="L107" s="165"/>
      <c r="M107" s="2"/>
      <c r="N107" s="2"/>
      <c r="O107" s="2"/>
      <c r="P107" s="2"/>
      <c r="Q107" s="2"/>
      <c r="R107" s="2"/>
      <c r="S107" s="2"/>
      <c r="T107" s="2"/>
      <c r="U107" s="2"/>
      <c r="V107" s="2"/>
      <c r="W107" s="2"/>
      <c r="X107" s="2"/>
      <c r="Y107" s="2"/>
      <c r="Z107" s="5"/>
      <c r="AA107" s="5"/>
      <c r="AB107" s="2"/>
      <c r="AC107" s="2"/>
      <c r="AD107" s="2"/>
      <c r="AE107" s="2"/>
      <c r="AF107" s="2"/>
      <c r="AG107" s="2"/>
      <c r="AH107" s="2"/>
      <c r="AI107" s="2"/>
      <c r="AJ107" s="2"/>
      <c r="AK107" s="2"/>
      <c r="AL107" s="2"/>
      <c r="AM107" s="2"/>
    </row>
    <row r="108">
      <c r="A108" s="2"/>
      <c r="B108" s="2"/>
      <c r="C108" s="2"/>
      <c r="D108" s="2"/>
      <c r="E108" s="2"/>
      <c r="F108" s="2"/>
      <c r="G108" s="2"/>
      <c r="H108" s="2"/>
      <c r="I108" s="2"/>
      <c r="J108" s="2"/>
      <c r="K108" s="165"/>
      <c r="L108" s="165"/>
      <c r="M108" s="2"/>
      <c r="N108" s="2"/>
      <c r="O108" s="2"/>
      <c r="P108" s="2"/>
      <c r="Q108" s="2"/>
      <c r="R108" s="2"/>
      <c r="S108" s="2"/>
      <c r="T108" s="2"/>
      <c r="U108" s="2"/>
      <c r="V108" s="2"/>
      <c r="W108" s="2"/>
      <c r="X108" s="2"/>
      <c r="Y108" s="2"/>
      <c r="Z108" s="5"/>
      <c r="AA108" s="5"/>
      <c r="AB108" s="2"/>
      <c r="AC108" s="2"/>
      <c r="AD108" s="2"/>
      <c r="AE108" s="2"/>
      <c r="AF108" s="2"/>
      <c r="AG108" s="2"/>
      <c r="AH108" s="2"/>
      <c r="AI108" s="2"/>
      <c r="AJ108" s="2"/>
      <c r="AK108" s="2"/>
      <c r="AL108" s="2"/>
      <c r="AM108" s="2"/>
    </row>
    <row r="109">
      <c r="A109" s="2"/>
      <c r="B109" s="2"/>
      <c r="C109" s="2"/>
      <c r="D109" s="2"/>
      <c r="E109" s="2"/>
      <c r="F109" s="2"/>
      <c r="G109" s="2"/>
      <c r="H109" s="2"/>
      <c r="I109" s="2"/>
      <c r="J109" s="2"/>
      <c r="K109" s="165"/>
      <c r="L109" s="165"/>
      <c r="M109" s="2"/>
      <c r="N109" s="2"/>
      <c r="O109" s="2"/>
      <c r="P109" s="2"/>
      <c r="Q109" s="2"/>
      <c r="R109" s="2"/>
      <c r="S109" s="2"/>
      <c r="T109" s="2"/>
      <c r="U109" s="2"/>
      <c r="V109" s="2"/>
      <c r="W109" s="2"/>
      <c r="X109" s="2"/>
      <c r="Y109" s="2"/>
      <c r="Z109" s="5"/>
      <c r="AA109" s="5"/>
      <c r="AB109" s="2"/>
      <c r="AC109" s="2"/>
      <c r="AD109" s="2"/>
      <c r="AE109" s="2"/>
      <c r="AF109" s="2"/>
      <c r="AG109" s="2"/>
      <c r="AH109" s="2"/>
      <c r="AI109" s="2"/>
      <c r="AJ109" s="2"/>
      <c r="AK109" s="2"/>
      <c r="AL109" s="2"/>
      <c r="AM109" s="2"/>
    </row>
    <row r="110">
      <c r="A110" s="2"/>
      <c r="B110" s="2"/>
      <c r="C110" s="2"/>
      <c r="D110" s="2"/>
      <c r="E110" s="2"/>
      <c r="F110" s="2"/>
      <c r="G110" s="2"/>
      <c r="H110" s="2"/>
      <c r="I110" s="2"/>
      <c r="J110" s="2"/>
      <c r="K110" s="165"/>
      <c r="L110" s="165"/>
      <c r="M110" s="2"/>
      <c r="N110" s="2"/>
      <c r="O110" s="2"/>
      <c r="P110" s="2"/>
      <c r="Q110" s="2"/>
      <c r="R110" s="2"/>
      <c r="S110" s="2"/>
      <c r="T110" s="2"/>
      <c r="U110" s="2"/>
      <c r="V110" s="2"/>
      <c r="W110" s="2"/>
      <c r="X110" s="2"/>
      <c r="Y110" s="2"/>
      <c r="Z110" s="5"/>
      <c r="AA110" s="5"/>
      <c r="AB110" s="2"/>
      <c r="AC110" s="2"/>
      <c r="AD110" s="2"/>
      <c r="AE110" s="2"/>
      <c r="AF110" s="2"/>
      <c r="AG110" s="2"/>
      <c r="AH110" s="2"/>
      <c r="AI110" s="2"/>
      <c r="AJ110" s="2"/>
      <c r="AK110" s="2"/>
      <c r="AL110" s="2"/>
      <c r="AM110" s="2"/>
    </row>
    <row r="111">
      <c r="A111" s="2"/>
      <c r="B111" s="2"/>
      <c r="C111" s="2"/>
      <c r="D111" s="2"/>
      <c r="E111" s="2"/>
      <c r="F111" s="2"/>
      <c r="G111" s="2"/>
      <c r="H111" s="2"/>
      <c r="I111" s="2"/>
      <c r="J111" s="2"/>
      <c r="K111" s="165"/>
      <c r="L111" s="165"/>
      <c r="M111" s="2"/>
      <c r="N111" s="2"/>
      <c r="O111" s="2"/>
      <c r="P111" s="2"/>
      <c r="Q111" s="2"/>
      <c r="R111" s="2"/>
      <c r="S111" s="2"/>
      <c r="T111" s="2"/>
      <c r="U111" s="2"/>
      <c r="V111" s="2"/>
      <c r="W111" s="2"/>
      <c r="X111" s="2"/>
      <c r="Y111" s="2"/>
      <c r="Z111" s="5"/>
      <c r="AA111" s="5"/>
      <c r="AB111" s="2"/>
      <c r="AC111" s="2"/>
      <c r="AD111" s="2"/>
      <c r="AE111" s="2"/>
      <c r="AF111" s="2"/>
      <c r="AG111" s="2"/>
      <c r="AH111" s="2"/>
      <c r="AI111" s="2"/>
      <c r="AJ111" s="2"/>
      <c r="AK111" s="2"/>
      <c r="AL111" s="2"/>
      <c r="AM111" s="2"/>
    </row>
    <row r="112">
      <c r="A112" s="2"/>
      <c r="B112" s="2"/>
      <c r="C112" s="2"/>
      <c r="D112" s="2"/>
      <c r="E112" s="2"/>
      <c r="F112" s="2"/>
      <c r="G112" s="2"/>
      <c r="H112" s="2"/>
      <c r="I112" s="2"/>
      <c r="J112" s="2"/>
      <c r="K112" s="165"/>
      <c r="L112" s="165"/>
      <c r="M112" s="2"/>
      <c r="N112" s="2"/>
      <c r="O112" s="2"/>
      <c r="P112" s="2"/>
      <c r="Q112" s="2"/>
      <c r="R112" s="2"/>
      <c r="S112" s="2"/>
      <c r="T112" s="2"/>
      <c r="U112" s="2"/>
      <c r="V112" s="2"/>
      <c r="W112" s="2"/>
      <c r="X112" s="2"/>
      <c r="Y112" s="2"/>
      <c r="Z112" s="5"/>
      <c r="AA112" s="5"/>
      <c r="AB112" s="2"/>
      <c r="AC112" s="2"/>
      <c r="AD112" s="2"/>
      <c r="AE112" s="2"/>
      <c r="AF112" s="2"/>
      <c r="AG112" s="2"/>
      <c r="AH112" s="2"/>
      <c r="AI112" s="2"/>
      <c r="AJ112" s="2"/>
      <c r="AK112" s="2"/>
      <c r="AL112" s="2"/>
      <c r="AM112" s="2"/>
    </row>
    <row r="113">
      <c r="A113" s="2"/>
      <c r="B113" s="2"/>
      <c r="C113" s="2"/>
      <c r="D113" s="2"/>
      <c r="E113" s="2"/>
      <c r="F113" s="2"/>
      <c r="G113" s="2"/>
      <c r="H113" s="2"/>
      <c r="I113" s="2"/>
      <c r="J113" s="2"/>
      <c r="K113" s="165"/>
      <c r="L113" s="165"/>
      <c r="M113" s="2"/>
      <c r="N113" s="2"/>
      <c r="O113" s="2"/>
      <c r="P113" s="2"/>
      <c r="Q113" s="2"/>
      <c r="R113" s="2"/>
      <c r="S113" s="2"/>
      <c r="T113" s="2"/>
      <c r="U113" s="2"/>
      <c r="V113" s="2"/>
      <c r="W113" s="2"/>
      <c r="X113" s="2"/>
      <c r="Y113" s="2"/>
      <c r="Z113" s="5"/>
      <c r="AA113" s="5"/>
      <c r="AB113" s="2"/>
      <c r="AC113" s="2"/>
      <c r="AD113" s="2"/>
      <c r="AE113" s="2"/>
      <c r="AF113" s="2"/>
      <c r="AG113" s="2"/>
      <c r="AH113" s="2"/>
      <c r="AI113" s="2"/>
      <c r="AJ113" s="2"/>
      <c r="AK113" s="2"/>
      <c r="AL113" s="2"/>
      <c r="AM113" s="2"/>
    </row>
    <row r="114">
      <c r="A114" s="2"/>
      <c r="B114" s="2"/>
      <c r="C114" s="2"/>
      <c r="D114" s="2"/>
      <c r="E114" s="2"/>
      <c r="F114" s="2"/>
      <c r="G114" s="2"/>
      <c r="H114" s="2"/>
      <c r="I114" s="2"/>
      <c r="J114" s="2"/>
      <c r="K114" s="165"/>
      <c r="L114" s="165"/>
      <c r="M114" s="2"/>
      <c r="N114" s="2"/>
      <c r="O114" s="2"/>
      <c r="P114" s="2"/>
      <c r="Q114" s="2"/>
      <c r="R114" s="2"/>
      <c r="S114" s="2"/>
      <c r="T114" s="2"/>
      <c r="U114" s="2"/>
      <c r="V114" s="2"/>
      <c r="W114" s="2"/>
      <c r="X114" s="2"/>
      <c r="Y114" s="2"/>
      <c r="Z114" s="5"/>
      <c r="AA114" s="5"/>
      <c r="AB114" s="2"/>
      <c r="AC114" s="2"/>
      <c r="AD114" s="2"/>
      <c r="AE114" s="2"/>
      <c r="AF114" s="2"/>
      <c r="AG114" s="2"/>
      <c r="AH114" s="2"/>
      <c r="AI114" s="2"/>
      <c r="AJ114" s="2"/>
      <c r="AK114" s="2"/>
      <c r="AL114" s="2"/>
      <c r="AM114" s="2"/>
    </row>
    <row r="115">
      <c r="A115" s="2"/>
      <c r="B115" s="2"/>
      <c r="C115" s="2"/>
      <c r="D115" s="2"/>
      <c r="E115" s="2"/>
      <c r="F115" s="2"/>
      <c r="G115" s="2"/>
      <c r="H115" s="2"/>
      <c r="I115" s="2"/>
      <c r="J115" s="2"/>
      <c r="K115" s="165"/>
      <c r="L115" s="165"/>
      <c r="M115" s="2"/>
      <c r="N115" s="2"/>
      <c r="O115" s="2"/>
      <c r="P115" s="2"/>
      <c r="Q115" s="2"/>
      <c r="R115" s="2"/>
      <c r="S115" s="2"/>
      <c r="T115" s="2"/>
      <c r="U115" s="2"/>
      <c r="V115" s="2"/>
      <c r="W115" s="2"/>
      <c r="X115" s="2"/>
      <c r="Y115" s="2"/>
      <c r="Z115" s="5"/>
      <c r="AA115" s="5"/>
      <c r="AB115" s="2"/>
      <c r="AC115" s="2"/>
      <c r="AD115" s="2"/>
      <c r="AE115" s="2"/>
      <c r="AF115" s="2"/>
      <c r="AG115" s="2"/>
      <c r="AH115" s="2"/>
      <c r="AI115" s="2"/>
      <c r="AJ115" s="2"/>
      <c r="AK115" s="2"/>
      <c r="AL115" s="2"/>
      <c r="AM115" s="2"/>
    </row>
    <row r="116">
      <c r="A116" s="2"/>
      <c r="B116" s="2"/>
      <c r="C116" s="2"/>
      <c r="D116" s="2"/>
      <c r="E116" s="2"/>
      <c r="F116" s="2"/>
      <c r="G116" s="2"/>
      <c r="H116" s="2"/>
      <c r="I116" s="2"/>
      <c r="J116" s="2"/>
      <c r="K116" s="165"/>
      <c r="L116" s="165"/>
      <c r="M116" s="2"/>
      <c r="N116" s="2"/>
      <c r="O116" s="2"/>
      <c r="P116" s="2"/>
      <c r="Q116" s="2"/>
      <c r="R116" s="2"/>
      <c r="S116" s="2"/>
      <c r="T116" s="2"/>
      <c r="U116" s="2"/>
      <c r="V116" s="2"/>
      <c r="W116" s="2"/>
      <c r="X116" s="2"/>
      <c r="Y116" s="2"/>
      <c r="Z116" s="5"/>
      <c r="AA116" s="5"/>
      <c r="AB116" s="2"/>
      <c r="AC116" s="2"/>
      <c r="AD116" s="2"/>
      <c r="AE116" s="2"/>
      <c r="AF116" s="2"/>
      <c r="AG116" s="2"/>
      <c r="AH116" s="2"/>
      <c r="AI116" s="2"/>
      <c r="AJ116" s="2"/>
      <c r="AK116" s="2"/>
      <c r="AL116" s="2"/>
      <c r="AM116" s="2"/>
    </row>
    <row r="117">
      <c r="A117" s="2"/>
      <c r="B117" s="2"/>
      <c r="C117" s="2"/>
      <c r="D117" s="2"/>
      <c r="E117" s="2"/>
      <c r="F117" s="2"/>
      <c r="G117" s="2"/>
      <c r="H117" s="2"/>
      <c r="I117" s="2"/>
      <c r="J117" s="2"/>
      <c r="K117" s="165"/>
      <c r="L117" s="165"/>
      <c r="M117" s="2"/>
      <c r="N117" s="2"/>
      <c r="O117" s="2"/>
      <c r="P117" s="2"/>
      <c r="Q117" s="2"/>
      <c r="R117" s="2"/>
      <c r="S117" s="2"/>
      <c r="T117" s="2"/>
      <c r="U117" s="2"/>
      <c r="V117" s="2"/>
      <c r="W117" s="2"/>
      <c r="X117" s="2"/>
      <c r="Y117" s="2"/>
      <c r="Z117" s="5"/>
      <c r="AA117" s="5"/>
      <c r="AB117" s="2"/>
      <c r="AC117" s="2"/>
      <c r="AD117" s="2"/>
      <c r="AE117" s="2"/>
      <c r="AF117" s="2"/>
      <c r="AG117" s="2"/>
      <c r="AH117" s="2"/>
      <c r="AI117" s="2"/>
      <c r="AJ117" s="2"/>
      <c r="AK117" s="2"/>
      <c r="AL117" s="2"/>
      <c r="AM117" s="2"/>
    </row>
    <row r="118">
      <c r="A118" s="2"/>
      <c r="B118" s="2"/>
      <c r="C118" s="2"/>
      <c r="D118" s="2"/>
      <c r="E118" s="2"/>
      <c r="F118" s="2"/>
      <c r="G118" s="2"/>
      <c r="H118" s="2"/>
      <c r="I118" s="2"/>
      <c r="J118" s="2"/>
      <c r="K118" s="165"/>
      <c r="L118" s="165"/>
      <c r="M118" s="2"/>
      <c r="N118" s="2"/>
      <c r="O118" s="2"/>
      <c r="P118" s="2"/>
      <c r="Q118" s="2"/>
      <c r="R118" s="2"/>
      <c r="S118" s="2"/>
      <c r="T118" s="2"/>
      <c r="U118" s="2"/>
      <c r="V118" s="2"/>
      <c r="W118" s="2"/>
      <c r="X118" s="2"/>
      <c r="Y118" s="2"/>
      <c r="Z118" s="5"/>
      <c r="AA118" s="5"/>
      <c r="AB118" s="2"/>
      <c r="AC118" s="2"/>
      <c r="AD118" s="2"/>
      <c r="AE118" s="2"/>
      <c r="AF118" s="2"/>
      <c r="AG118" s="2"/>
      <c r="AH118" s="2"/>
      <c r="AI118" s="2"/>
      <c r="AJ118" s="2"/>
      <c r="AK118" s="2"/>
      <c r="AL118" s="2"/>
      <c r="AM118" s="2"/>
    </row>
    <row r="119">
      <c r="A119" s="2"/>
      <c r="B119" s="2"/>
      <c r="C119" s="2"/>
      <c r="D119" s="2"/>
      <c r="E119" s="2"/>
      <c r="F119" s="2"/>
      <c r="G119" s="2"/>
      <c r="H119" s="2"/>
      <c r="I119" s="2"/>
      <c r="J119" s="2"/>
      <c r="K119" s="165"/>
      <c r="L119" s="165"/>
      <c r="M119" s="2"/>
      <c r="N119" s="2"/>
      <c r="O119" s="2"/>
      <c r="P119" s="2"/>
      <c r="Q119" s="2"/>
      <c r="R119" s="2"/>
      <c r="S119" s="2"/>
      <c r="T119" s="2"/>
      <c r="U119" s="2"/>
      <c r="V119" s="2"/>
      <c r="W119" s="2"/>
      <c r="X119" s="2"/>
      <c r="Y119" s="2"/>
      <c r="Z119" s="5"/>
      <c r="AA119" s="5"/>
      <c r="AB119" s="2"/>
      <c r="AC119" s="2"/>
      <c r="AD119" s="2"/>
      <c r="AE119" s="2"/>
      <c r="AF119" s="2"/>
      <c r="AG119" s="2"/>
      <c r="AH119" s="2"/>
      <c r="AI119" s="2"/>
      <c r="AJ119" s="2"/>
      <c r="AK119" s="2"/>
      <c r="AL119" s="2"/>
      <c r="AM119" s="2"/>
    </row>
    <row r="120">
      <c r="A120" s="2"/>
      <c r="B120" s="2"/>
      <c r="C120" s="2"/>
      <c r="D120" s="2"/>
      <c r="E120" s="2"/>
      <c r="F120" s="2"/>
      <c r="G120" s="2"/>
      <c r="H120" s="2"/>
      <c r="I120" s="2"/>
      <c r="J120" s="2"/>
      <c r="K120" s="165"/>
      <c r="L120" s="165"/>
      <c r="M120" s="2"/>
      <c r="N120" s="2"/>
      <c r="O120" s="2"/>
      <c r="P120" s="2"/>
      <c r="Q120" s="2"/>
      <c r="R120" s="2"/>
      <c r="S120" s="2"/>
      <c r="T120" s="2"/>
      <c r="U120" s="2"/>
      <c r="V120" s="2"/>
      <c r="W120" s="2"/>
      <c r="X120" s="2"/>
      <c r="Y120" s="2"/>
      <c r="Z120" s="5"/>
      <c r="AA120" s="5"/>
      <c r="AB120" s="2"/>
      <c r="AC120" s="2"/>
      <c r="AD120" s="2"/>
      <c r="AE120" s="2"/>
      <c r="AF120" s="2"/>
      <c r="AG120" s="2"/>
      <c r="AH120" s="2"/>
      <c r="AI120" s="2"/>
      <c r="AJ120" s="2"/>
      <c r="AK120" s="2"/>
      <c r="AL120" s="2"/>
      <c r="AM120" s="2"/>
    </row>
    <row r="121">
      <c r="A121" s="2"/>
      <c r="B121" s="2"/>
      <c r="C121" s="2"/>
      <c r="D121" s="2"/>
      <c r="E121" s="2"/>
      <c r="F121" s="2"/>
      <c r="G121" s="2"/>
      <c r="H121" s="2"/>
      <c r="I121" s="2"/>
      <c r="J121" s="2"/>
      <c r="K121" s="165"/>
      <c r="L121" s="165"/>
      <c r="M121" s="2"/>
      <c r="N121" s="2"/>
      <c r="O121" s="2"/>
      <c r="P121" s="2"/>
      <c r="Q121" s="2"/>
      <c r="R121" s="2"/>
      <c r="S121" s="2"/>
      <c r="T121" s="2"/>
      <c r="U121" s="2"/>
      <c r="V121" s="2"/>
      <c r="W121" s="2"/>
      <c r="X121" s="2"/>
      <c r="Y121" s="2"/>
      <c r="Z121" s="5"/>
      <c r="AA121" s="5"/>
      <c r="AB121" s="2"/>
      <c r="AC121" s="2"/>
      <c r="AD121" s="2"/>
      <c r="AE121" s="2"/>
      <c r="AF121" s="2"/>
      <c r="AG121" s="2"/>
      <c r="AH121" s="2"/>
      <c r="AI121" s="2"/>
      <c r="AJ121" s="2"/>
      <c r="AK121" s="2"/>
      <c r="AL121" s="2"/>
      <c r="AM121" s="2"/>
    </row>
    <row r="122">
      <c r="A122" s="2"/>
      <c r="B122" s="2"/>
      <c r="C122" s="2"/>
      <c r="D122" s="2"/>
      <c r="E122" s="2"/>
      <c r="F122" s="2"/>
      <c r="G122" s="2"/>
      <c r="H122" s="2"/>
      <c r="I122" s="2"/>
      <c r="J122" s="2"/>
      <c r="K122" s="165"/>
      <c r="L122" s="165"/>
      <c r="M122" s="2"/>
      <c r="N122" s="2"/>
      <c r="O122" s="2"/>
      <c r="P122" s="2"/>
      <c r="Q122" s="2"/>
      <c r="R122" s="2"/>
      <c r="S122" s="2"/>
      <c r="T122" s="2"/>
      <c r="U122" s="2"/>
      <c r="V122" s="2"/>
      <c r="W122" s="2"/>
      <c r="X122" s="2"/>
      <c r="Y122" s="2"/>
      <c r="Z122" s="5"/>
      <c r="AA122" s="5"/>
      <c r="AB122" s="2"/>
      <c r="AC122" s="2"/>
      <c r="AD122" s="2"/>
      <c r="AE122" s="2"/>
      <c r="AF122" s="2"/>
      <c r="AG122" s="2"/>
      <c r="AH122" s="2"/>
      <c r="AI122" s="2"/>
      <c r="AJ122" s="2"/>
      <c r="AK122" s="2"/>
      <c r="AL122" s="2"/>
      <c r="AM122" s="2"/>
    </row>
    <row r="123">
      <c r="A123" s="2"/>
      <c r="B123" s="2"/>
      <c r="C123" s="2"/>
      <c r="D123" s="2"/>
      <c r="E123" s="2"/>
      <c r="F123" s="2"/>
      <c r="G123" s="2"/>
      <c r="H123" s="2"/>
      <c r="I123" s="2"/>
      <c r="J123" s="2"/>
      <c r="K123" s="165"/>
      <c r="L123" s="165"/>
      <c r="M123" s="2"/>
      <c r="N123" s="2"/>
      <c r="O123" s="2"/>
      <c r="P123" s="2"/>
      <c r="Q123" s="2"/>
      <c r="R123" s="2"/>
      <c r="S123" s="2"/>
      <c r="T123" s="2"/>
      <c r="U123" s="2"/>
      <c r="V123" s="2"/>
      <c r="W123" s="2"/>
      <c r="X123" s="2"/>
      <c r="Y123" s="2"/>
      <c r="Z123" s="5"/>
      <c r="AA123" s="5"/>
      <c r="AB123" s="2"/>
      <c r="AC123" s="2"/>
      <c r="AD123" s="2"/>
      <c r="AE123" s="2"/>
      <c r="AF123" s="2"/>
      <c r="AG123" s="2"/>
      <c r="AH123" s="2"/>
      <c r="AI123" s="2"/>
      <c r="AJ123" s="2"/>
      <c r="AK123" s="2"/>
      <c r="AL123" s="2"/>
      <c r="AM123" s="2"/>
    </row>
    <row r="124">
      <c r="A124" s="2"/>
      <c r="B124" s="2"/>
      <c r="C124" s="2"/>
      <c r="D124" s="2"/>
      <c r="E124" s="2"/>
      <c r="F124" s="2"/>
      <c r="G124" s="2"/>
      <c r="H124" s="2"/>
      <c r="I124" s="2"/>
      <c r="J124" s="2"/>
      <c r="K124" s="165"/>
      <c r="L124" s="165"/>
      <c r="M124" s="2"/>
      <c r="N124" s="2"/>
      <c r="O124" s="2"/>
      <c r="P124" s="2"/>
      <c r="Q124" s="2"/>
      <c r="R124" s="2"/>
      <c r="S124" s="2"/>
      <c r="T124" s="2"/>
      <c r="U124" s="2"/>
      <c r="V124" s="2"/>
      <c r="W124" s="2"/>
      <c r="X124" s="2"/>
      <c r="Y124" s="2"/>
      <c r="Z124" s="5"/>
      <c r="AA124" s="5"/>
      <c r="AB124" s="2"/>
      <c r="AC124" s="2"/>
      <c r="AD124" s="2"/>
      <c r="AE124" s="2"/>
      <c r="AF124" s="2"/>
      <c r="AG124" s="2"/>
      <c r="AH124" s="2"/>
      <c r="AI124" s="2"/>
      <c r="AJ124" s="2"/>
      <c r="AK124" s="2"/>
      <c r="AL124" s="2"/>
      <c r="AM124" s="2"/>
    </row>
    <row r="125">
      <c r="A125" s="2"/>
      <c r="B125" s="2"/>
      <c r="C125" s="2"/>
      <c r="D125" s="2"/>
      <c r="E125" s="2"/>
      <c r="F125" s="2"/>
      <c r="G125" s="2"/>
      <c r="H125" s="2"/>
      <c r="I125" s="2"/>
      <c r="J125" s="2"/>
      <c r="K125" s="165"/>
      <c r="L125" s="165"/>
      <c r="M125" s="2"/>
      <c r="N125" s="2"/>
      <c r="O125" s="2"/>
      <c r="P125" s="2"/>
      <c r="Q125" s="2"/>
      <c r="R125" s="2"/>
      <c r="S125" s="2"/>
      <c r="T125" s="2"/>
      <c r="U125" s="2"/>
      <c r="V125" s="2"/>
      <c r="W125" s="2"/>
      <c r="X125" s="2"/>
      <c r="Y125" s="2"/>
      <c r="Z125" s="5"/>
      <c r="AA125" s="5"/>
      <c r="AB125" s="2"/>
      <c r="AC125" s="2"/>
      <c r="AD125" s="2"/>
      <c r="AE125" s="2"/>
      <c r="AF125" s="2"/>
      <c r="AG125" s="2"/>
      <c r="AH125" s="2"/>
      <c r="AI125" s="2"/>
      <c r="AJ125" s="2"/>
      <c r="AK125" s="2"/>
      <c r="AL125" s="2"/>
      <c r="AM125" s="2"/>
    </row>
    <row r="126">
      <c r="A126" s="2"/>
      <c r="B126" s="2"/>
      <c r="C126" s="2"/>
      <c r="D126" s="2"/>
      <c r="E126" s="2"/>
      <c r="F126" s="2"/>
      <c r="G126" s="2"/>
      <c r="H126" s="2"/>
      <c r="I126" s="2"/>
      <c r="J126" s="2"/>
      <c r="K126" s="165"/>
      <c r="L126" s="165"/>
      <c r="M126" s="2"/>
      <c r="N126" s="2"/>
      <c r="O126" s="2"/>
      <c r="P126" s="2"/>
      <c r="Q126" s="2"/>
      <c r="R126" s="2"/>
      <c r="S126" s="2"/>
      <c r="T126" s="2"/>
      <c r="U126" s="2"/>
      <c r="V126" s="2"/>
      <c r="W126" s="2"/>
      <c r="X126" s="2"/>
      <c r="Y126" s="2"/>
      <c r="Z126" s="5"/>
      <c r="AA126" s="5"/>
      <c r="AB126" s="2"/>
      <c r="AC126" s="2"/>
      <c r="AD126" s="2"/>
      <c r="AE126" s="2"/>
      <c r="AF126" s="2"/>
      <c r="AG126" s="2"/>
      <c r="AH126" s="2"/>
      <c r="AI126" s="2"/>
      <c r="AJ126" s="2"/>
      <c r="AK126" s="2"/>
      <c r="AL126" s="2"/>
      <c r="AM126" s="2"/>
    </row>
    <row r="127">
      <c r="A127" s="2"/>
      <c r="B127" s="2"/>
      <c r="C127" s="2"/>
      <c r="D127" s="2"/>
      <c r="E127" s="2"/>
      <c r="F127" s="2"/>
      <c r="G127" s="2"/>
      <c r="H127" s="2"/>
      <c r="I127" s="2"/>
      <c r="J127" s="2"/>
      <c r="K127" s="165"/>
      <c r="L127" s="165"/>
      <c r="M127" s="2"/>
      <c r="N127" s="2"/>
      <c r="O127" s="2"/>
      <c r="P127" s="2"/>
      <c r="Q127" s="2"/>
      <c r="R127" s="2"/>
      <c r="S127" s="2"/>
      <c r="T127" s="2"/>
      <c r="U127" s="2"/>
      <c r="V127" s="2"/>
      <c r="W127" s="2"/>
      <c r="X127" s="2"/>
      <c r="Y127" s="2"/>
      <c r="Z127" s="5"/>
      <c r="AA127" s="5"/>
      <c r="AB127" s="2"/>
      <c r="AC127" s="2"/>
      <c r="AD127" s="2"/>
      <c r="AE127" s="2"/>
      <c r="AF127" s="2"/>
      <c r="AG127" s="2"/>
      <c r="AH127" s="2"/>
      <c r="AI127" s="2"/>
      <c r="AJ127" s="2"/>
      <c r="AK127" s="2"/>
      <c r="AL127" s="2"/>
      <c r="AM127" s="2"/>
    </row>
    <row r="128">
      <c r="A128" s="2"/>
      <c r="B128" s="2"/>
      <c r="C128" s="2"/>
      <c r="D128" s="2"/>
      <c r="E128" s="2"/>
      <c r="F128" s="2"/>
      <c r="G128" s="2"/>
      <c r="H128" s="2"/>
      <c r="I128" s="2"/>
      <c r="J128" s="2"/>
      <c r="K128" s="165"/>
      <c r="L128" s="165"/>
      <c r="M128" s="2"/>
      <c r="N128" s="2"/>
      <c r="O128" s="2"/>
      <c r="P128" s="2"/>
      <c r="Q128" s="2"/>
      <c r="R128" s="2"/>
      <c r="S128" s="2"/>
      <c r="T128" s="2"/>
      <c r="U128" s="2"/>
      <c r="V128" s="2"/>
      <c r="W128" s="2"/>
      <c r="X128" s="2"/>
      <c r="Y128" s="2"/>
      <c r="Z128" s="5"/>
      <c r="AA128" s="5"/>
      <c r="AB128" s="2"/>
      <c r="AC128" s="2"/>
      <c r="AD128" s="2"/>
      <c r="AE128" s="2"/>
      <c r="AF128" s="2"/>
      <c r="AG128" s="2"/>
      <c r="AH128" s="2"/>
      <c r="AI128" s="2"/>
      <c r="AJ128" s="2"/>
      <c r="AK128" s="2"/>
      <c r="AL128" s="2"/>
      <c r="AM128" s="2"/>
    </row>
    <row r="129">
      <c r="A129" s="2"/>
      <c r="B129" s="2"/>
      <c r="C129" s="2"/>
      <c r="D129" s="2"/>
      <c r="E129" s="2"/>
      <c r="F129" s="2"/>
      <c r="G129" s="2"/>
      <c r="H129" s="2"/>
      <c r="I129" s="2"/>
      <c r="J129" s="2"/>
      <c r="K129" s="165"/>
      <c r="L129" s="165"/>
      <c r="M129" s="2"/>
      <c r="N129" s="2"/>
      <c r="O129" s="2"/>
      <c r="P129" s="2"/>
      <c r="Q129" s="2"/>
      <c r="R129" s="2"/>
      <c r="S129" s="2"/>
      <c r="T129" s="2"/>
      <c r="U129" s="2"/>
      <c r="V129" s="2"/>
      <c r="W129" s="2"/>
      <c r="X129" s="2"/>
      <c r="Y129" s="2"/>
      <c r="Z129" s="5"/>
      <c r="AA129" s="5"/>
      <c r="AB129" s="2"/>
      <c r="AC129" s="2"/>
      <c r="AD129" s="2"/>
      <c r="AE129" s="2"/>
      <c r="AF129" s="2"/>
      <c r="AG129" s="2"/>
      <c r="AH129" s="2"/>
      <c r="AI129" s="2"/>
      <c r="AJ129" s="2"/>
      <c r="AK129" s="2"/>
      <c r="AL129" s="2"/>
      <c r="AM129" s="2"/>
    </row>
    <row r="130">
      <c r="A130" s="2"/>
      <c r="B130" s="2"/>
      <c r="C130" s="2"/>
      <c r="D130" s="2"/>
      <c r="E130" s="2"/>
      <c r="F130" s="2"/>
      <c r="G130" s="2"/>
      <c r="H130" s="2"/>
      <c r="I130" s="2"/>
      <c r="J130" s="2"/>
      <c r="K130" s="165"/>
      <c r="L130" s="165"/>
      <c r="M130" s="2"/>
      <c r="N130" s="2"/>
      <c r="O130" s="2"/>
      <c r="P130" s="2"/>
      <c r="Q130" s="2"/>
      <c r="R130" s="2"/>
      <c r="S130" s="2"/>
      <c r="T130" s="2"/>
      <c r="U130" s="2"/>
      <c r="V130" s="2"/>
      <c r="W130" s="2"/>
      <c r="X130" s="2"/>
      <c r="Y130" s="2"/>
      <c r="Z130" s="5"/>
      <c r="AA130" s="5"/>
      <c r="AB130" s="2"/>
      <c r="AC130" s="2"/>
      <c r="AD130" s="2"/>
      <c r="AE130" s="2"/>
      <c r="AF130" s="2"/>
      <c r="AG130" s="2"/>
      <c r="AH130" s="2"/>
      <c r="AI130" s="2"/>
      <c r="AJ130" s="2"/>
      <c r="AK130" s="2"/>
      <c r="AL130" s="2"/>
      <c r="AM130" s="2"/>
    </row>
    <row r="131">
      <c r="A131" s="2"/>
      <c r="B131" s="2"/>
      <c r="C131" s="2"/>
      <c r="D131" s="2"/>
      <c r="E131" s="2"/>
      <c r="F131" s="2"/>
      <c r="G131" s="2"/>
      <c r="H131" s="2"/>
      <c r="I131" s="2"/>
      <c r="J131" s="2"/>
      <c r="K131" s="165"/>
      <c r="L131" s="165"/>
      <c r="M131" s="2"/>
      <c r="N131" s="2"/>
      <c r="O131" s="2"/>
      <c r="P131" s="2"/>
      <c r="Q131" s="2"/>
      <c r="R131" s="2"/>
      <c r="S131" s="2"/>
      <c r="T131" s="2"/>
      <c r="U131" s="2"/>
      <c r="V131" s="2"/>
      <c r="W131" s="2"/>
      <c r="X131" s="2"/>
      <c r="Y131" s="2"/>
      <c r="Z131" s="5"/>
      <c r="AA131" s="5"/>
      <c r="AB131" s="2"/>
      <c r="AC131" s="2"/>
      <c r="AD131" s="2"/>
      <c r="AE131" s="2"/>
      <c r="AF131" s="2"/>
      <c r="AG131" s="2"/>
      <c r="AH131" s="2"/>
      <c r="AI131" s="2"/>
      <c r="AJ131" s="2"/>
      <c r="AK131" s="2"/>
      <c r="AL131" s="2"/>
      <c r="AM131" s="2"/>
    </row>
    <row r="132">
      <c r="A132" s="2"/>
      <c r="B132" s="2"/>
      <c r="C132" s="2"/>
      <c r="D132" s="2"/>
      <c r="E132" s="2"/>
      <c r="F132" s="2"/>
      <c r="G132" s="2"/>
      <c r="H132" s="2"/>
      <c r="I132" s="2"/>
      <c r="J132" s="2"/>
      <c r="K132" s="165"/>
      <c r="L132" s="165"/>
      <c r="M132" s="2"/>
      <c r="N132" s="2"/>
      <c r="O132" s="2"/>
      <c r="P132" s="2"/>
      <c r="Q132" s="2"/>
      <c r="R132" s="2"/>
      <c r="S132" s="2"/>
      <c r="T132" s="2"/>
      <c r="U132" s="2"/>
      <c r="V132" s="2"/>
      <c r="W132" s="2"/>
      <c r="X132" s="2"/>
      <c r="Y132" s="2"/>
      <c r="Z132" s="5"/>
      <c r="AA132" s="5"/>
      <c r="AB132" s="2"/>
      <c r="AC132" s="2"/>
      <c r="AD132" s="2"/>
      <c r="AE132" s="2"/>
      <c r="AF132" s="2"/>
      <c r="AG132" s="2"/>
      <c r="AH132" s="2"/>
      <c r="AI132" s="2"/>
      <c r="AJ132" s="2"/>
      <c r="AK132" s="2"/>
      <c r="AL132" s="2"/>
      <c r="AM132" s="2"/>
    </row>
    <row r="133">
      <c r="A133" s="2"/>
      <c r="B133" s="2"/>
      <c r="C133" s="2"/>
      <c r="D133" s="2"/>
      <c r="E133" s="2"/>
      <c r="F133" s="2"/>
      <c r="G133" s="2"/>
      <c r="H133" s="2"/>
      <c r="I133" s="2"/>
      <c r="J133" s="2"/>
      <c r="K133" s="165"/>
      <c r="L133" s="165"/>
      <c r="M133" s="2"/>
      <c r="N133" s="2"/>
      <c r="O133" s="2"/>
      <c r="P133" s="2"/>
      <c r="Q133" s="2"/>
      <c r="R133" s="2"/>
      <c r="S133" s="2"/>
      <c r="T133" s="2"/>
      <c r="U133" s="2"/>
      <c r="V133" s="2"/>
      <c r="W133" s="2"/>
      <c r="X133" s="2"/>
      <c r="Y133" s="2"/>
      <c r="Z133" s="5"/>
      <c r="AA133" s="5"/>
      <c r="AB133" s="2"/>
      <c r="AC133" s="2"/>
      <c r="AD133" s="2"/>
      <c r="AE133" s="2"/>
      <c r="AF133" s="2"/>
      <c r="AG133" s="2"/>
      <c r="AH133" s="2"/>
      <c r="AI133" s="2"/>
      <c r="AJ133" s="2"/>
      <c r="AK133" s="2"/>
      <c r="AL133" s="2"/>
      <c r="AM133" s="2"/>
    </row>
    <row r="134">
      <c r="A134" s="2"/>
      <c r="B134" s="2"/>
      <c r="C134" s="2"/>
      <c r="D134" s="2"/>
      <c r="E134" s="2"/>
      <c r="F134" s="2"/>
      <c r="G134" s="2"/>
      <c r="H134" s="2"/>
      <c r="I134" s="2"/>
      <c r="J134" s="2"/>
      <c r="K134" s="165"/>
      <c r="L134" s="165"/>
      <c r="M134" s="2"/>
      <c r="N134" s="2"/>
      <c r="O134" s="2"/>
      <c r="P134" s="2"/>
      <c r="Q134" s="2"/>
      <c r="R134" s="2"/>
      <c r="S134" s="2"/>
      <c r="T134" s="2"/>
      <c r="U134" s="2"/>
      <c r="V134" s="2"/>
      <c r="W134" s="2"/>
      <c r="X134" s="2"/>
      <c r="Y134" s="2"/>
      <c r="Z134" s="5"/>
      <c r="AA134" s="5"/>
      <c r="AB134" s="2"/>
      <c r="AC134" s="2"/>
      <c r="AD134" s="2"/>
      <c r="AE134" s="2"/>
      <c r="AF134" s="2"/>
      <c r="AG134" s="2"/>
      <c r="AH134" s="2"/>
      <c r="AI134" s="2"/>
      <c r="AJ134" s="2"/>
      <c r="AK134" s="2"/>
      <c r="AL134" s="2"/>
      <c r="AM134" s="2"/>
    </row>
    <row r="135">
      <c r="A135" s="2"/>
      <c r="B135" s="2"/>
      <c r="C135" s="2"/>
      <c r="D135" s="2"/>
      <c r="E135" s="2"/>
      <c r="F135" s="2"/>
      <c r="G135" s="2"/>
      <c r="H135" s="2"/>
      <c r="I135" s="2"/>
      <c r="J135" s="2"/>
      <c r="K135" s="165"/>
      <c r="L135" s="165"/>
      <c r="M135" s="2"/>
      <c r="N135" s="2"/>
      <c r="O135" s="2"/>
      <c r="P135" s="2"/>
      <c r="Q135" s="2"/>
      <c r="R135" s="2"/>
      <c r="S135" s="2"/>
      <c r="T135" s="2"/>
      <c r="U135" s="2"/>
      <c r="V135" s="2"/>
      <c r="W135" s="2"/>
      <c r="X135" s="2"/>
      <c r="Y135" s="2"/>
      <c r="Z135" s="5"/>
      <c r="AA135" s="5"/>
      <c r="AB135" s="2"/>
      <c r="AC135" s="2"/>
      <c r="AD135" s="2"/>
      <c r="AE135" s="2"/>
      <c r="AF135" s="2"/>
      <c r="AG135" s="2"/>
      <c r="AH135" s="2"/>
      <c r="AI135" s="2"/>
      <c r="AJ135" s="2"/>
      <c r="AK135" s="2"/>
      <c r="AL135" s="2"/>
      <c r="AM135" s="2"/>
    </row>
    <row r="136">
      <c r="A136" s="2"/>
      <c r="B136" s="2"/>
      <c r="C136" s="2"/>
      <c r="D136" s="2"/>
      <c r="E136" s="2"/>
      <c r="F136" s="2"/>
      <c r="G136" s="2"/>
      <c r="H136" s="2"/>
      <c r="I136" s="2"/>
      <c r="J136" s="2"/>
      <c r="K136" s="165"/>
      <c r="L136" s="165"/>
      <c r="M136" s="2"/>
      <c r="N136" s="2"/>
      <c r="O136" s="2"/>
      <c r="P136" s="2"/>
      <c r="Q136" s="2"/>
      <c r="R136" s="2"/>
      <c r="S136" s="2"/>
      <c r="T136" s="2"/>
      <c r="U136" s="2"/>
      <c r="V136" s="2"/>
      <c r="W136" s="2"/>
      <c r="X136" s="2"/>
      <c r="Y136" s="2"/>
      <c r="Z136" s="5"/>
      <c r="AA136" s="5"/>
      <c r="AB136" s="2"/>
      <c r="AC136" s="2"/>
      <c r="AD136" s="2"/>
      <c r="AE136" s="2"/>
      <c r="AF136" s="2"/>
      <c r="AG136" s="2"/>
      <c r="AH136" s="2"/>
      <c r="AI136" s="2"/>
      <c r="AJ136" s="2"/>
      <c r="AK136" s="2"/>
      <c r="AL136" s="2"/>
      <c r="AM136" s="2"/>
    </row>
    <row r="137">
      <c r="A137" s="2"/>
      <c r="B137" s="2"/>
      <c r="C137" s="2"/>
      <c r="D137" s="2"/>
      <c r="E137" s="2"/>
      <c r="F137" s="2"/>
      <c r="G137" s="2"/>
      <c r="H137" s="2"/>
      <c r="I137" s="2"/>
      <c r="J137" s="2"/>
      <c r="K137" s="165"/>
      <c r="L137" s="165"/>
      <c r="M137" s="2"/>
      <c r="N137" s="2"/>
      <c r="O137" s="2"/>
      <c r="P137" s="2"/>
      <c r="Q137" s="2"/>
      <c r="R137" s="2"/>
      <c r="S137" s="2"/>
      <c r="T137" s="2"/>
      <c r="U137" s="2"/>
      <c r="V137" s="2"/>
      <c r="W137" s="2"/>
      <c r="X137" s="2"/>
      <c r="Y137" s="2"/>
      <c r="Z137" s="5"/>
      <c r="AA137" s="5"/>
      <c r="AB137" s="2"/>
      <c r="AC137" s="2"/>
      <c r="AD137" s="2"/>
      <c r="AE137" s="2"/>
      <c r="AF137" s="2"/>
      <c r="AG137" s="2"/>
      <c r="AH137" s="2"/>
      <c r="AI137" s="2"/>
      <c r="AJ137" s="2"/>
      <c r="AK137" s="2"/>
      <c r="AL137" s="2"/>
      <c r="AM137" s="2"/>
    </row>
    <row r="138">
      <c r="A138" s="2"/>
      <c r="B138" s="2"/>
      <c r="C138" s="2"/>
      <c r="D138" s="2"/>
      <c r="E138" s="2"/>
      <c r="F138" s="2"/>
      <c r="G138" s="2"/>
      <c r="H138" s="2"/>
      <c r="I138" s="2"/>
      <c r="J138" s="2"/>
      <c r="K138" s="165"/>
      <c r="L138" s="165"/>
      <c r="M138" s="2"/>
      <c r="N138" s="2"/>
      <c r="O138" s="2"/>
      <c r="P138" s="2"/>
      <c r="Q138" s="2"/>
      <c r="R138" s="2"/>
      <c r="S138" s="2"/>
      <c r="T138" s="2"/>
      <c r="U138" s="2"/>
      <c r="V138" s="2"/>
      <c r="W138" s="2"/>
      <c r="X138" s="2"/>
      <c r="Y138" s="2"/>
      <c r="Z138" s="5"/>
      <c r="AA138" s="5"/>
      <c r="AB138" s="2"/>
      <c r="AC138" s="2"/>
      <c r="AD138" s="2"/>
      <c r="AE138" s="2"/>
      <c r="AF138" s="2"/>
      <c r="AG138" s="2"/>
      <c r="AH138" s="2"/>
      <c r="AI138" s="2"/>
      <c r="AJ138" s="2"/>
      <c r="AK138" s="2"/>
      <c r="AL138" s="2"/>
      <c r="AM138" s="2"/>
    </row>
    <row r="139">
      <c r="A139" s="2"/>
      <c r="B139" s="2"/>
      <c r="C139" s="2"/>
      <c r="D139" s="2"/>
      <c r="E139" s="2"/>
      <c r="F139" s="2"/>
      <c r="G139" s="2"/>
      <c r="H139" s="2"/>
      <c r="I139" s="2"/>
      <c r="J139" s="2"/>
      <c r="K139" s="165"/>
      <c r="L139" s="165"/>
      <c r="M139" s="2"/>
      <c r="N139" s="2"/>
      <c r="O139" s="2"/>
      <c r="P139" s="2"/>
      <c r="Q139" s="2"/>
      <c r="R139" s="2"/>
      <c r="S139" s="2"/>
      <c r="T139" s="2"/>
      <c r="U139" s="2"/>
      <c r="V139" s="2"/>
      <c r="W139" s="2"/>
      <c r="X139" s="2"/>
      <c r="Y139" s="2"/>
      <c r="Z139" s="5"/>
      <c r="AA139" s="5"/>
      <c r="AB139" s="2"/>
      <c r="AC139" s="2"/>
      <c r="AD139" s="2"/>
      <c r="AE139" s="2"/>
      <c r="AF139" s="2"/>
      <c r="AG139" s="2"/>
      <c r="AH139" s="2"/>
      <c r="AI139" s="2"/>
      <c r="AJ139" s="2"/>
      <c r="AK139" s="2"/>
      <c r="AL139" s="2"/>
      <c r="AM139" s="2"/>
    </row>
    <row r="140">
      <c r="A140" s="2"/>
      <c r="B140" s="2"/>
      <c r="C140" s="2"/>
      <c r="D140" s="2"/>
      <c r="E140" s="2"/>
      <c r="F140" s="2"/>
      <c r="G140" s="2"/>
      <c r="H140" s="2"/>
      <c r="I140" s="2"/>
      <c r="J140" s="2"/>
      <c r="K140" s="165"/>
      <c r="L140" s="165"/>
      <c r="M140" s="2"/>
      <c r="N140" s="2"/>
      <c r="O140" s="2"/>
      <c r="P140" s="2"/>
      <c r="Q140" s="2"/>
      <c r="R140" s="2"/>
      <c r="S140" s="2"/>
      <c r="T140" s="2"/>
      <c r="U140" s="2"/>
      <c r="V140" s="2"/>
      <c r="W140" s="2"/>
      <c r="X140" s="2"/>
      <c r="Y140" s="2"/>
      <c r="Z140" s="5"/>
      <c r="AA140" s="5"/>
      <c r="AB140" s="2"/>
      <c r="AC140" s="2"/>
      <c r="AD140" s="2"/>
      <c r="AE140" s="2"/>
      <c r="AF140" s="2"/>
      <c r="AG140" s="2"/>
      <c r="AH140" s="2"/>
      <c r="AI140" s="2"/>
      <c r="AJ140" s="2"/>
      <c r="AK140" s="2"/>
      <c r="AL140" s="2"/>
      <c r="AM140" s="2"/>
    </row>
    <row r="141">
      <c r="A141" s="2"/>
      <c r="B141" s="2"/>
      <c r="C141" s="2"/>
      <c r="D141" s="2"/>
      <c r="E141" s="2"/>
      <c r="F141" s="2"/>
      <c r="G141" s="2"/>
      <c r="H141" s="2"/>
      <c r="I141" s="2"/>
      <c r="J141" s="2"/>
      <c r="K141" s="165"/>
      <c r="L141" s="165"/>
      <c r="M141" s="2"/>
      <c r="N141" s="2"/>
      <c r="O141" s="2"/>
      <c r="P141" s="2"/>
      <c r="Q141" s="2"/>
      <c r="R141" s="2"/>
      <c r="S141" s="2"/>
      <c r="T141" s="2"/>
      <c r="U141" s="2"/>
      <c r="V141" s="2"/>
      <c r="W141" s="2"/>
      <c r="X141" s="2"/>
      <c r="Y141" s="2"/>
      <c r="Z141" s="5"/>
      <c r="AA141" s="5"/>
      <c r="AB141" s="2"/>
      <c r="AC141" s="2"/>
      <c r="AD141" s="2"/>
      <c r="AE141" s="2"/>
      <c r="AF141" s="2"/>
      <c r="AG141" s="2"/>
      <c r="AH141" s="2"/>
      <c r="AI141" s="2"/>
      <c r="AJ141" s="2"/>
      <c r="AK141" s="2"/>
      <c r="AL141" s="2"/>
      <c r="AM141" s="2"/>
    </row>
    <row r="142">
      <c r="A142" s="2"/>
      <c r="B142" s="2"/>
      <c r="C142" s="2"/>
      <c r="D142" s="2"/>
      <c r="E142" s="2"/>
      <c r="F142" s="2"/>
      <c r="G142" s="2"/>
      <c r="H142" s="2"/>
      <c r="I142" s="2"/>
      <c r="J142" s="2"/>
      <c r="K142" s="165"/>
      <c r="L142" s="165"/>
      <c r="M142" s="2"/>
      <c r="N142" s="2"/>
      <c r="O142" s="2"/>
      <c r="P142" s="2"/>
      <c r="Q142" s="2"/>
      <c r="R142" s="2"/>
      <c r="S142" s="2"/>
      <c r="T142" s="2"/>
      <c r="U142" s="2"/>
      <c r="V142" s="2"/>
      <c r="W142" s="2"/>
      <c r="X142" s="2"/>
      <c r="Y142" s="2"/>
      <c r="Z142" s="5"/>
      <c r="AA142" s="5"/>
      <c r="AB142" s="2"/>
      <c r="AC142" s="2"/>
      <c r="AD142" s="2"/>
      <c r="AE142" s="2"/>
      <c r="AF142" s="2"/>
      <c r="AG142" s="2"/>
      <c r="AH142" s="2"/>
      <c r="AI142" s="2"/>
      <c r="AJ142" s="2"/>
      <c r="AK142" s="2"/>
      <c r="AL142" s="2"/>
      <c r="AM142" s="2"/>
    </row>
    <row r="143">
      <c r="A143" s="2"/>
      <c r="B143" s="2"/>
      <c r="C143" s="2"/>
      <c r="D143" s="2"/>
      <c r="E143" s="2"/>
      <c r="F143" s="2"/>
      <c r="G143" s="2"/>
      <c r="H143" s="2"/>
      <c r="I143" s="2"/>
      <c r="J143" s="2"/>
      <c r="K143" s="165"/>
      <c r="L143" s="165"/>
      <c r="M143" s="2"/>
      <c r="N143" s="2"/>
      <c r="O143" s="2"/>
      <c r="P143" s="2"/>
      <c r="Q143" s="2"/>
      <c r="R143" s="2"/>
      <c r="S143" s="2"/>
      <c r="T143" s="2"/>
      <c r="U143" s="2"/>
      <c r="V143" s="2"/>
      <c r="W143" s="2"/>
      <c r="X143" s="2"/>
      <c r="Y143" s="2"/>
      <c r="Z143" s="5"/>
      <c r="AA143" s="5"/>
      <c r="AB143" s="2"/>
      <c r="AC143" s="2"/>
      <c r="AD143" s="2"/>
      <c r="AE143" s="2"/>
      <c r="AF143" s="2"/>
      <c r="AG143" s="2"/>
      <c r="AH143" s="2"/>
      <c r="AI143" s="2"/>
      <c r="AJ143" s="2"/>
      <c r="AK143" s="2"/>
      <c r="AL143" s="2"/>
      <c r="AM143" s="2"/>
    </row>
    <row r="144">
      <c r="A144" s="2"/>
      <c r="B144" s="2"/>
      <c r="C144" s="2"/>
      <c r="D144" s="2"/>
      <c r="E144" s="2"/>
      <c r="F144" s="2"/>
      <c r="G144" s="2"/>
      <c r="H144" s="2"/>
      <c r="I144" s="2"/>
      <c r="J144" s="2"/>
      <c r="K144" s="165"/>
      <c r="L144" s="165"/>
      <c r="M144" s="2"/>
      <c r="N144" s="2"/>
      <c r="O144" s="2"/>
      <c r="P144" s="2"/>
      <c r="Q144" s="2"/>
      <c r="R144" s="2"/>
      <c r="S144" s="2"/>
      <c r="T144" s="2"/>
      <c r="U144" s="2"/>
      <c r="V144" s="2"/>
      <c r="W144" s="2"/>
      <c r="X144" s="2"/>
      <c r="Y144" s="2"/>
      <c r="Z144" s="5"/>
      <c r="AA144" s="5"/>
      <c r="AB144" s="2"/>
      <c r="AC144" s="2"/>
      <c r="AD144" s="2"/>
      <c r="AE144" s="2"/>
      <c r="AF144" s="2"/>
      <c r="AG144" s="2"/>
      <c r="AH144" s="2"/>
      <c r="AI144" s="2"/>
      <c r="AJ144" s="2"/>
      <c r="AK144" s="2"/>
      <c r="AL144" s="2"/>
      <c r="AM144" s="2"/>
    </row>
    <row r="145">
      <c r="A145" s="2"/>
      <c r="B145" s="2"/>
      <c r="C145" s="2"/>
      <c r="D145" s="2"/>
      <c r="E145" s="2"/>
      <c r="F145" s="2"/>
      <c r="G145" s="2"/>
      <c r="H145" s="2"/>
      <c r="I145" s="2"/>
      <c r="J145" s="2"/>
      <c r="K145" s="165"/>
      <c r="L145" s="165"/>
      <c r="M145" s="2"/>
      <c r="N145" s="2"/>
      <c r="O145" s="2"/>
      <c r="P145" s="2"/>
      <c r="Q145" s="2"/>
      <c r="R145" s="2"/>
      <c r="S145" s="2"/>
      <c r="T145" s="2"/>
      <c r="U145" s="2"/>
      <c r="V145" s="2"/>
      <c r="W145" s="2"/>
      <c r="X145" s="2"/>
      <c r="Y145" s="2"/>
      <c r="Z145" s="5"/>
      <c r="AA145" s="5"/>
      <c r="AB145" s="2"/>
      <c r="AC145" s="2"/>
      <c r="AD145" s="2"/>
      <c r="AE145" s="2"/>
      <c r="AF145" s="2"/>
      <c r="AG145" s="2"/>
      <c r="AH145" s="2"/>
      <c r="AI145" s="2"/>
      <c r="AJ145" s="2"/>
      <c r="AK145" s="2"/>
      <c r="AL145" s="2"/>
      <c r="AM145" s="2"/>
    </row>
    <row r="146">
      <c r="A146" s="2"/>
      <c r="B146" s="2"/>
      <c r="C146" s="2"/>
      <c r="D146" s="2"/>
      <c r="E146" s="2"/>
      <c r="F146" s="2"/>
      <c r="G146" s="2"/>
      <c r="H146" s="2"/>
      <c r="I146" s="2"/>
      <c r="J146" s="2"/>
      <c r="K146" s="165"/>
      <c r="L146" s="165"/>
      <c r="M146" s="2"/>
      <c r="N146" s="2"/>
      <c r="O146" s="2"/>
      <c r="P146" s="2"/>
      <c r="Q146" s="2"/>
      <c r="R146" s="2"/>
      <c r="S146" s="2"/>
      <c r="T146" s="2"/>
      <c r="U146" s="2"/>
      <c r="V146" s="2"/>
      <c r="W146" s="2"/>
      <c r="X146" s="2"/>
      <c r="Y146" s="2"/>
      <c r="Z146" s="5"/>
      <c r="AA146" s="5"/>
      <c r="AB146" s="2"/>
      <c r="AC146" s="2"/>
      <c r="AD146" s="2"/>
      <c r="AE146" s="2"/>
      <c r="AF146" s="2"/>
      <c r="AG146" s="2"/>
      <c r="AH146" s="2"/>
      <c r="AI146" s="2"/>
      <c r="AJ146" s="2"/>
      <c r="AK146" s="2"/>
      <c r="AL146" s="2"/>
      <c r="AM146" s="2"/>
    </row>
    <row r="147">
      <c r="A147" s="2"/>
      <c r="B147" s="2"/>
      <c r="C147" s="2"/>
      <c r="D147" s="2"/>
      <c r="E147" s="2"/>
      <c r="F147" s="2"/>
      <c r="G147" s="2"/>
      <c r="H147" s="2"/>
      <c r="I147" s="2"/>
      <c r="J147" s="2"/>
      <c r="K147" s="165"/>
      <c r="L147" s="165"/>
      <c r="M147" s="2"/>
      <c r="N147" s="2"/>
      <c r="O147" s="2"/>
      <c r="P147" s="2"/>
      <c r="Q147" s="2"/>
      <c r="R147" s="2"/>
      <c r="S147" s="2"/>
      <c r="T147" s="2"/>
      <c r="U147" s="2"/>
      <c r="V147" s="2"/>
      <c r="W147" s="2"/>
      <c r="X147" s="2"/>
      <c r="Y147" s="2"/>
      <c r="Z147" s="5"/>
      <c r="AA147" s="5"/>
      <c r="AB147" s="2"/>
      <c r="AC147" s="2"/>
      <c r="AD147" s="2"/>
      <c r="AE147" s="2"/>
      <c r="AF147" s="2"/>
      <c r="AG147" s="2"/>
      <c r="AH147" s="2"/>
      <c r="AI147" s="2"/>
      <c r="AJ147" s="2"/>
      <c r="AK147" s="2"/>
      <c r="AL147" s="2"/>
      <c r="AM147" s="2"/>
    </row>
    <row r="148">
      <c r="A148" s="2"/>
      <c r="B148" s="2"/>
      <c r="C148" s="2"/>
      <c r="D148" s="2"/>
      <c r="E148" s="2"/>
      <c r="F148" s="2"/>
      <c r="G148" s="2"/>
      <c r="H148" s="2"/>
      <c r="I148" s="2"/>
      <c r="J148" s="2"/>
      <c r="K148" s="165"/>
      <c r="L148" s="165"/>
      <c r="M148" s="2"/>
      <c r="N148" s="2"/>
      <c r="O148" s="2"/>
      <c r="P148" s="2"/>
      <c r="Q148" s="2"/>
      <c r="R148" s="2"/>
      <c r="S148" s="2"/>
      <c r="T148" s="2"/>
      <c r="U148" s="2"/>
      <c r="V148" s="2"/>
      <c r="W148" s="2"/>
      <c r="X148" s="2"/>
      <c r="Y148" s="2"/>
      <c r="Z148" s="5"/>
      <c r="AA148" s="5"/>
      <c r="AB148" s="2"/>
      <c r="AC148" s="2"/>
      <c r="AD148" s="2"/>
      <c r="AE148" s="2"/>
      <c r="AF148" s="2"/>
      <c r="AG148" s="2"/>
      <c r="AH148" s="2"/>
      <c r="AI148" s="2"/>
      <c r="AJ148" s="2"/>
      <c r="AK148" s="2"/>
      <c r="AL148" s="2"/>
      <c r="AM148" s="2"/>
    </row>
    <row r="149">
      <c r="A149" s="2"/>
      <c r="B149" s="2"/>
      <c r="C149" s="2"/>
      <c r="D149" s="2"/>
      <c r="E149" s="2"/>
      <c r="F149" s="2"/>
      <c r="G149" s="2"/>
      <c r="H149" s="2"/>
      <c r="I149" s="2"/>
      <c r="J149" s="2"/>
      <c r="K149" s="165"/>
      <c r="L149" s="165"/>
      <c r="M149" s="2"/>
      <c r="N149" s="2"/>
      <c r="O149" s="2"/>
      <c r="P149" s="2"/>
      <c r="Q149" s="2"/>
      <c r="R149" s="2"/>
      <c r="S149" s="2"/>
      <c r="T149" s="2"/>
      <c r="U149" s="2"/>
      <c r="V149" s="2"/>
      <c r="W149" s="2"/>
      <c r="X149" s="2"/>
      <c r="Y149" s="2"/>
      <c r="Z149" s="5"/>
      <c r="AA149" s="5"/>
      <c r="AB149" s="2"/>
      <c r="AC149" s="2"/>
      <c r="AD149" s="2"/>
      <c r="AE149" s="2"/>
      <c r="AF149" s="2"/>
      <c r="AG149" s="2"/>
      <c r="AH149" s="2"/>
      <c r="AI149" s="2"/>
      <c r="AJ149" s="2"/>
      <c r="AK149" s="2"/>
      <c r="AL149" s="2"/>
      <c r="AM149" s="2"/>
    </row>
    <row r="150">
      <c r="A150" s="2"/>
      <c r="B150" s="2"/>
      <c r="C150" s="2"/>
      <c r="D150" s="2"/>
      <c r="E150" s="2"/>
      <c r="F150" s="2"/>
      <c r="G150" s="2"/>
      <c r="H150" s="2"/>
      <c r="I150" s="2"/>
      <c r="J150" s="2"/>
      <c r="K150" s="165"/>
      <c r="L150" s="165"/>
      <c r="M150" s="2"/>
      <c r="N150" s="2"/>
      <c r="O150" s="2"/>
      <c r="P150" s="2"/>
      <c r="Q150" s="2"/>
      <c r="R150" s="2"/>
      <c r="S150" s="2"/>
      <c r="T150" s="2"/>
      <c r="U150" s="2"/>
      <c r="V150" s="2"/>
      <c r="W150" s="2"/>
      <c r="X150" s="2"/>
      <c r="Y150" s="2"/>
      <c r="Z150" s="5"/>
      <c r="AA150" s="5"/>
      <c r="AB150" s="2"/>
      <c r="AC150" s="2"/>
      <c r="AD150" s="2"/>
      <c r="AE150" s="2"/>
      <c r="AF150" s="2"/>
      <c r="AG150" s="2"/>
      <c r="AH150" s="2"/>
      <c r="AI150" s="2"/>
      <c r="AJ150" s="2"/>
      <c r="AK150" s="2"/>
      <c r="AL150" s="2"/>
      <c r="AM150" s="2"/>
    </row>
    <row r="151">
      <c r="A151" s="2"/>
      <c r="B151" s="2"/>
      <c r="C151" s="2"/>
      <c r="D151" s="2"/>
      <c r="E151" s="2"/>
      <c r="F151" s="2"/>
      <c r="G151" s="2"/>
      <c r="H151" s="2"/>
      <c r="I151" s="2"/>
      <c r="J151" s="2"/>
      <c r="K151" s="165"/>
      <c r="L151" s="165"/>
      <c r="M151" s="2"/>
      <c r="N151" s="2"/>
      <c r="O151" s="2"/>
      <c r="P151" s="2"/>
      <c r="Q151" s="2"/>
      <c r="R151" s="2"/>
      <c r="S151" s="2"/>
      <c r="T151" s="2"/>
      <c r="U151" s="2"/>
      <c r="V151" s="2"/>
      <c r="W151" s="2"/>
      <c r="X151" s="2"/>
      <c r="Y151" s="2"/>
      <c r="Z151" s="5"/>
      <c r="AA151" s="5"/>
      <c r="AB151" s="2"/>
      <c r="AC151" s="2"/>
      <c r="AD151" s="2"/>
      <c r="AE151" s="2"/>
      <c r="AF151" s="2"/>
      <c r="AG151" s="2"/>
      <c r="AH151" s="2"/>
      <c r="AI151" s="2"/>
      <c r="AJ151" s="2"/>
      <c r="AK151" s="2"/>
      <c r="AL151" s="2"/>
      <c r="AM151" s="2"/>
    </row>
    <row r="152">
      <c r="A152" s="2"/>
      <c r="B152" s="2"/>
      <c r="C152" s="2"/>
      <c r="D152" s="2"/>
      <c r="E152" s="2"/>
      <c r="F152" s="2"/>
      <c r="G152" s="2"/>
      <c r="H152" s="2"/>
      <c r="I152" s="2"/>
      <c r="J152" s="2"/>
      <c r="K152" s="165"/>
      <c r="L152" s="165"/>
      <c r="M152" s="2"/>
      <c r="N152" s="2"/>
      <c r="O152" s="2"/>
      <c r="P152" s="2"/>
      <c r="Q152" s="2"/>
      <c r="R152" s="2"/>
      <c r="S152" s="2"/>
      <c r="T152" s="2"/>
      <c r="U152" s="2"/>
      <c r="V152" s="2"/>
      <c r="W152" s="2"/>
      <c r="X152" s="2"/>
      <c r="Y152" s="2"/>
      <c r="Z152" s="5"/>
      <c r="AA152" s="5"/>
      <c r="AB152" s="2"/>
      <c r="AC152" s="2"/>
      <c r="AD152" s="2"/>
      <c r="AE152" s="2"/>
      <c r="AF152" s="2"/>
      <c r="AG152" s="2"/>
      <c r="AH152" s="2"/>
      <c r="AI152" s="2"/>
      <c r="AJ152" s="2"/>
      <c r="AK152" s="2"/>
      <c r="AL152" s="2"/>
      <c r="AM152" s="2"/>
    </row>
    <row r="153">
      <c r="A153" s="2"/>
      <c r="B153" s="2"/>
      <c r="C153" s="2"/>
      <c r="D153" s="2"/>
      <c r="E153" s="2"/>
      <c r="F153" s="2"/>
      <c r="G153" s="2"/>
      <c r="H153" s="2"/>
      <c r="I153" s="2"/>
      <c r="J153" s="2"/>
      <c r="K153" s="165"/>
      <c r="L153" s="165"/>
      <c r="M153" s="2"/>
      <c r="N153" s="2"/>
      <c r="O153" s="2"/>
      <c r="P153" s="2"/>
      <c r="Q153" s="2"/>
      <c r="R153" s="2"/>
      <c r="S153" s="2"/>
      <c r="T153" s="2"/>
      <c r="U153" s="2"/>
      <c r="V153" s="2"/>
      <c r="W153" s="2"/>
      <c r="X153" s="2"/>
      <c r="Y153" s="2"/>
      <c r="Z153" s="5"/>
      <c r="AA153" s="5"/>
      <c r="AB153" s="2"/>
      <c r="AC153" s="2"/>
      <c r="AD153" s="2"/>
      <c r="AE153" s="2"/>
      <c r="AF153" s="2"/>
      <c r="AG153" s="2"/>
      <c r="AH153" s="2"/>
      <c r="AI153" s="2"/>
      <c r="AJ153" s="2"/>
      <c r="AK153" s="2"/>
      <c r="AL153" s="2"/>
      <c r="AM153" s="2"/>
    </row>
    <row r="154">
      <c r="A154" s="2"/>
      <c r="B154" s="2"/>
      <c r="C154" s="2"/>
      <c r="D154" s="2"/>
      <c r="E154" s="2"/>
      <c r="F154" s="2"/>
      <c r="G154" s="2"/>
      <c r="H154" s="2"/>
      <c r="I154" s="2"/>
      <c r="J154" s="2"/>
      <c r="K154" s="165"/>
      <c r="L154" s="165"/>
      <c r="M154" s="2"/>
      <c r="N154" s="2"/>
      <c r="O154" s="2"/>
      <c r="P154" s="2"/>
      <c r="Q154" s="2"/>
      <c r="R154" s="2"/>
      <c r="S154" s="2"/>
      <c r="T154" s="2"/>
      <c r="U154" s="2"/>
      <c r="V154" s="2"/>
      <c r="W154" s="2"/>
      <c r="X154" s="2"/>
      <c r="Y154" s="2"/>
      <c r="Z154" s="5"/>
      <c r="AA154" s="5"/>
      <c r="AB154" s="2"/>
      <c r="AC154" s="2"/>
      <c r="AD154" s="2"/>
      <c r="AE154" s="2"/>
      <c r="AF154" s="2"/>
      <c r="AG154" s="2"/>
      <c r="AH154" s="2"/>
      <c r="AI154" s="2"/>
      <c r="AJ154" s="2"/>
      <c r="AK154" s="2"/>
      <c r="AL154" s="2"/>
      <c r="AM154" s="2"/>
    </row>
    <row r="155">
      <c r="A155" s="2"/>
      <c r="B155" s="2"/>
      <c r="C155" s="2"/>
      <c r="D155" s="2"/>
      <c r="E155" s="2"/>
      <c r="F155" s="2"/>
      <c r="G155" s="2"/>
      <c r="H155" s="2"/>
      <c r="I155" s="2"/>
      <c r="J155" s="2"/>
      <c r="K155" s="165"/>
      <c r="L155" s="165"/>
      <c r="M155" s="2"/>
      <c r="N155" s="2"/>
      <c r="O155" s="2"/>
      <c r="P155" s="2"/>
      <c r="Q155" s="2"/>
      <c r="R155" s="2"/>
      <c r="S155" s="2"/>
      <c r="T155" s="2"/>
      <c r="U155" s="2"/>
      <c r="V155" s="2"/>
      <c r="W155" s="2"/>
      <c r="X155" s="2"/>
      <c r="Y155" s="2"/>
      <c r="Z155" s="5"/>
      <c r="AA155" s="5"/>
      <c r="AB155" s="2"/>
      <c r="AC155" s="2"/>
      <c r="AD155" s="2"/>
      <c r="AE155" s="2"/>
      <c r="AF155" s="2"/>
      <c r="AG155" s="2"/>
      <c r="AH155" s="2"/>
      <c r="AI155" s="2"/>
      <c r="AJ155" s="2"/>
      <c r="AK155" s="2"/>
      <c r="AL155" s="2"/>
      <c r="AM155" s="2"/>
    </row>
    <row r="156">
      <c r="A156" s="2"/>
      <c r="B156" s="2"/>
      <c r="C156" s="2"/>
      <c r="D156" s="2"/>
      <c r="E156" s="2"/>
      <c r="F156" s="2"/>
      <c r="G156" s="2"/>
      <c r="H156" s="2"/>
      <c r="I156" s="2"/>
      <c r="J156" s="2"/>
      <c r="K156" s="165"/>
      <c r="L156" s="165"/>
      <c r="M156" s="2"/>
      <c r="N156" s="2"/>
      <c r="O156" s="2"/>
      <c r="P156" s="2"/>
      <c r="Q156" s="2"/>
      <c r="R156" s="2"/>
      <c r="S156" s="2"/>
      <c r="T156" s="2"/>
      <c r="U156" s="2"/>
      <c r="V156" s="2"/>
      <c r="W156" s="2"/>
      <c r="X156" s="2"/>
      <c r="Y156" s="2"/>
      <c r="Z156" s="5"/>
      <c r="AA156" s="5"/>
      <c r="AB156" s="2"/>
      <c r="AC156" s="2"/>
      <c r="AD156" s="2"/>
      <c r="AE156" s="2"/>
      <c r="AF156" s="2"/>
      <c r="AG156" s="2"/>
      <c r="AH156" s="2"/>
      <c r="AI156" s="2"/>
      <c r="AJ156" s="2"/>
      <c r="AK156" s="2"/>
      <c r="AL156" s="2"/>
      <c r="AM156" s="2"/>
    </row>
    <row r="157">
      <c r="A157" s="2"/>
      <c r="B157" s="2"/>
      <c r="C157" s="2"/>
      <c r="D157" s="2"/>
      <c r="E157" s="2"/>
      <c r="F157" s="2"/>
      <c r="G157" s="2"/>
      <c r="H157" s="2"/>
      <c r="I157" s="2"/>
      <c r="J157" s="2"/>
      <c r="K157" s="165"/>
      <c r="L157" s="165"/>
      <c r="M157" s="2"/>
      <c r="N157" s="2"/>
      <c r="O157" s="2"/>
      <c r="P157" s="2"/>
      <c r="Q157" s="2"/>
      <c r="R157" s="2"/>
      <c r="S157" s="2"/>
      <c r="T157" s="2"/>
      <c r="U157" s="2"/>
      <c r="V157" s="2"/>
      <c r="W157" s="2"/>
      <c r="X157" s="2"/>
      <c r="Y157" s="2"/>
      <c r="Z157" s="5"/>
      <c r="AA157" s="5"/>
      <c r="AB157" s="2"/>
      <c r="AC157" s="2"/>
      <c r="AD157" s="2"/>
      <c r="AE157" s="2"/>
      <c r="AF157" s="2"/>
      <c r="AG157" s="2"/>
      <c r="AH157" s="2"/>
      <c r="AI157" s="2"/>
      <c r="AJ157" s="2"/>
      <c r="AK157" s="2"/>
      <c r="AL157" s="2"/>
      <c r="AM157" s="2"/>
    </row>
    <row r="158">
      <c r="A158" s="2"/>
      <c r="B158" s="2"/>
      <c r="C158" s="2"/>
      <c r="D158" s="2"/>
      <c r="E158" s="2"/>
      <c r="F158" s="2"/>
      <c r="G158" s="2"/>
      <c r="H158" s="2"/>
      <c r="I158" s="2"/>
      <c r="J158" s="2"/>
      <c r="K158" s="165"/>
      <c r="L158" s="165"/>
      <c r="M158" s="2"/>
      <c r="N158" s="2"/>
      <c r="O158" s="2"/>
      <c r="P158" s="2"/>
      <c r="Q158" s="2"/>
      <c r="R158" s="2"/>
      <c r="S158" s="2"/>
      <c r="T158" s="2"/>
      <c r="U158" s="2"/>
      <c r="V158" s="2"/>
      <c r="W158" s="2"/>
      <c r="X158" s="2"/>
      <c r="Y158" s="2"/>
      <c r="Z158" s="5"/>
      <c r="AA158" s="5"/>
      <c r="AB158" s="2"/>
      <c r="AC158" s="2"/>
      <c r="AD158" s="2"/>
      <c r="AE158" s="2"/>
      <c r="AF158" s="2"/>
      <c r="AG158" s="2"/>
      <c r="AH158" s="2"/>
      <c r="AI158" s="2"/>
      <c r="AJ158" s="2"/>
      <c r="AK158" s="2"/>
      <c r="AL158" s="2"/>
      <c r="AM158" s="2"/>
    </row>
    <row r="159">
      <c r="A159" s="2"/>
      <c r="B159" s="2"/>
      <c r="C159" s="2"/>
      <c r="D159" s="2"/>
      <c r="E159" s="2"/>
      <c r="F159" s="2"/>
      <c r="G159" s="2"/>
      <c r="H159" s="2"/>
      <c r="I159" s="2"/>
      <c r="J159" s="2"/>
      <c r="K159" s="165"/>
      <c r="L159" s="165"/>
      <c r="M159" s="2"/>
      <c r="N159" s="2"/>
      <c r="O159" s="2"/>
      <c r="P159" s="2"/>
      <c r="Q159" s="2"/>
      <c r="R159" s="2"/>
      <c r="S159" s="2"/>
      <c r="T159" s="2"/>
      <c r="U159" s="2"/>
      <c r="V159" s="2"/>
      <c r="W159" s="2"/>
      <c r="X159" s="2"/>
      <c r="Y159" s="2"/>
      <c r="Z159" s="5"/>
      <c r="AA159" s="5"/>
      <c r="AB159" s="2"/>
      <c r="AC159" s="2"/>
      <c r="AD159" s="2"/>
      <c r="AE159" s="2"/>
      <c r="AF159" s="2"/>
      <c r="AG159" s="2"/>
      <c r="AH159" s="2"/>
      <c r="AI159" s="2"/>
      <c r="AJ159" s="2"/>
      <c r="AK159" s="2"/>
      <c r="AL159" s="2"/>
      <c r="AM159" s="2"/>
    </row>
    <row r="160">
      <c r="A160" s="2"/>
      <c r="B160" s="2"/>
      <c r="C160" s="2"/>
      <c r="D160" s="2"/>
      <c r="E160" s="2"/>
      <c r="F160" s="2"/>
      <c r="G160" s="2"/>
      <c r="H160" s="2"/>
      <c r="I160" s="2"/>
      <c r="J160" s="2"/>
      <c r="K160" s="165"/>
      <c r="L160" s="165"/>
      <c r="M160" s="2"/>
      <c r="N160" s="2"/>
      <c r="O160" s="2"/>
      <c r="P160" s="2"/>
      <c r="Q160" s="2"/>
      <c r="R160" s="2"/>
      <c r="S160" s="2"/>
      <c r="T160" s="2"/>
      <c r="U160" s="2"/>
      <c r="V160" s="2"/>
      <c r="W160" s="2"/>
      <c r="X160" s="2"/>
      <c r="Y160" s="2"/>
      <c r="Z160" s="5"/>
      <c r="AA160" s="5"/>
      <c r="AB160" s="2"/>
      <c r="AC160" s="2"/>
      <c r="AD160" s="2"/>
      <c r="AE160" s="2"/>
      <c r="AF160" s="2"/>
      <c r="AG160" s="2"/>
      <c r="AH160" s="2"/>
      <c r="AI160" s="2"/>
      <c r="AJ160" s="2"/>
      <c r="AK160" s="2"/>
      <c r="AL160" s="2"/>
      <c r="AM160" s="2"/>
    </row>
    <row r="161">
      <c r="A161" s="2"/>
      <c r="B161" s="2"/>
      <c r="C161" s="2"/>
      <c r="D161" s="2"/>
      <c r="E161" s="2"/>
      <c r="F161" s="2"/>
      <c r="G161" s="2"/>
      <c r="H161" s="2"/>
      <c r="I161" s="2"/>
      <c r="J161" s="2"/>
      <c r="K161" s="165"/>
      <c r="L161" s="165"/>
      <c r="M161" s="2"/>
      <c r="N161" s="2"/>
      <c r="O161" s="2"/>
      <c r="P161" s="2"/>
      <c r="Q161" s="2"/>
      <c r="R161" s="2"/>
      <c r="S161" s="2"/>
      <c r="T161" s="2"/>
      <c r="U161" s="2"/>
      <c r="V161" s="2"/>
      <c r="W161" s="2"/>
      <c r="X161" s="2"/>
      <c r="Y161" s="2"/>
      <c r="Z161" s="5"/>
      <c r="AA161" s="5"/>
      <c r="AB161" s="2"/>
      <c r="AC161" s="2"/>
      <c r="AD161" s="2"/>
      <c r="AE161" s="2"/>
      <c r="AF161" s="2"/>
      <c r="AG161" s="2"/>
      <c r="AH161" s="2"/>
      <c r="AI161" s="2"/>
      <c r="AJ161" s="2"/>
      <c r="AK161" s="2"/>
      <c r="AL161" s="2"/>
      <c r="AM161" s="2"/>
    </row>
    <row r="162">
      <c r="A162" s="2"/>
      <c r="B162" s="2"/>
      <c r="C162" s="2"/>
      <c r="D162" s="2"/>
      <c r="E162" s="2"/>
      <c r="F162" s="2"/>
      <c r="G162" s="2"/>
      <c r="H162" s="2"/>
      <c r="I162" s="2"/>
      <c r="J162" s="2"/>
      <c r="K162" s="165"/>
      <c r="L162" s="165"/>
      <c r="M162" s="2"/>
      <c r="N162" s="2"/>
      <c r="O162" s="2"/>
      <c r="P162" s="2"/>
      <c r="Q162" s="2"/>
      <c r="R162" s="2"/>
      <c r="S162" s="2"/>
      <c r="T162" s="2"/>
      <c r="U162" s="2"/>
      <c r="V162" s="2"/>
      <c r="W162" s="2"/>
      <c r="X162" s="2"/>
      <c r="Y162" s="2"/>
      <c r="Z162" s="5"/>
      <c r="AA162" s="5"/>
      <c r="AB162" s="2"/>
      <c r="AC162" s="2"/>
      <c r="AD162" s="2"/>
      <c r="AE162" s="2"/>
      <c r="AF162" s="2"/>
      <c r="AG162" s="2"/>
      <c r="AH162" s="2"/>
      <c r="AI162" s="2"/>
      <c r="AJ162" s="2"/>
      <c r="AK162" s="2"/>
      <c r="AL162" s="2"/>
      <c r="AM162" s="2"/>
    </row>
    <row r="163">
      <c r="A163" s="2"/>
      <c r="B163" s="2"/>
      <c r="C163" s="2"/>
      <c r="D163" s="2"/>
      <c r="E163" s="2"/>
      <c r="F163" s="2"/>
      <c r="G163" s="2"/>
      <c r="H163" s="2"/>
      <c r="I163" s="2"/>
      <c r="J163" s="2"/>
      <c r="K163" s="165"/>
      <c r="L163" s="165"/>
      <c r="M163" s="2"/>
      <c r="N163" s="2"/>
      <c r="O163" s="2"/>
      <c r="P163" s="2"/>
      <c r="Q163" s="2"/>
      <c r="R163" s="2"/>
      <c r="S163" s="2"/>
      <c r="T163" s="2"/>
      <c r="U163" s="2"/>
      <c r="V163" s="2"/>
      <c r="W163" s="2"/>
      <c r="X163" s="2"/>
      <c r="Y163" s="2"/>
      <c r="Z163" s="5"/>
      <c r="AA163" s="5"/>
      <c r="AB163" s="2"/>
      <c r="AC163" s="2"/>
      <c r="AD163" s="2"/>
      <c r="AE163" s="2"/>
      <c r="AF163" s="2"/>
      <c r="AG163" s="2"/>
      <c r="AH163" s="2"/>
      <c r="AI163" s="2"/>
      <c r="AJ163" s="2"/>
      <c r="AK163" s="2"/>
      <c r="AL163" s="2"/>
      <c r="AM163" s="2"/>
    </row>
    <row r="164">
      <c r="A164" s="2"/>
      <c r="B164" s="2"/>
      <c r="C164" s="2"/>
      <c r="D164" s="2"/>
      <c r="E164" s="2"/>
      <c r="F164" s="2"/>
      <c r="G164" s="2"/>
      <c r="H164" s="2"/>
      <c r="I164" s="2"/>
      <c r="J164" s="2"/>
      <c r="K164" s="165"/>
      <c r="L164" s="165"/>
      <c r="M164" s="2"/>
      <c r="N164" s="2"/>
      <c r="O164" s="2"/>
      <c r="P164" s="2"/>
      <c r="Q164" s="2"/>
      <c r="R164" s="2"/>
      <c r="S164" s="2"/>
      <c r="T164" s="2"/>
      <c r="U164" s="2"/>
      <c r="V164" s="2"/>
      <c r="W164" s="2"/>
      <c r="X164" s="2"/>
      <c r="Y164" s="2"/>
      <c r="Z164" s="5"/>
      <c r="AA164" s="5"/>
      <c r="AB164" s="2"/>
      <c r="AC164" s="2"/>
      <c r="AD164" s="2"/>
      <c r="AE164" s="2"/>
      <c r="AF164" s="2"/>
      <c r="AG164" s="2"/>
      <c r="AH164" s="2"/>
      <c r="AI164" s="2"/>
      <c r="AJ164" s="2"/>
      <c r="AK164" s="2"/>
      <c r="AL164" s="2"/>
      <c r="AM164" s="2"/>
    </row>
    <row r="165">
      <c r="A165" s="2"/>
      <c r="B165" s="2"/>
      <c r="C165" s="2"/>
      <c r="D165" s="2"/>
      <c r="E165" s="2"/>
      <c r="F165" s="2"/>
      <c r="G165" s="2"/>
      <c r="H165" s="2"/>
      <c r="I165" s="2"/>
      <c r="J165" s="2"/>
      <c r="K165" s="165"/>
      <c r="L165" s="165"/>
      <c r="M165" s="2"/>
      <c r="N165" s="2"/>
      <c r="O165" s="2"/>
      <c r="P165" s="2"/>
      <c r="Q165" s="2"/>
      <c r="R165" s="2"/>
      <c r="S165" s="2"/>
      <c r="T165" s="2"/>
      <c r="U165" s="2"/>
      <c r="V165" s="2"/>
      <c r="W165" s="2"/>
      <c r="X165" s="2"/>
      <c r="Y165" s="2"/>
      <c r="Z165" s="5"/>
      <c r="AA165" s="5"/>
      <c r="AB165" s="2"/>
      <c r="AC165" s="2"/>
      <c r="AD165" s="2"/>
      <c r="AE165" s="2"/>
      <c r="AF165" s="2"/>
      <c r="AG165" s="2"/>
      <c r="AH165" s="2"/>
      <c r="AI165" s="2"/>
      <c r="AJ165" s="2"/>
      <c r="AK165" s="2"/>
      <c r="AL165" s="2"/>
      <c r="AM165" s="2"/>
    </row>
    <row r="166">
      <c r="A166" s="2"/>
      <c r="B166" s="2"/>
      <c r="C166" s="2"/>
      <c r="D166" s="2"/>
      <c r="E166" s="2"/>
      <c r="F166" s="2"/>
      <c r="G166" s="2"/>
      <c r="H166" s="2"/>
      <c r="I166" s="2"/>
      <c r="J166" s="2"/>
      <c r="K166" s="165"/>
      <c r="L166" s="165"/>
      <c r="M166" s="2"/>
      <c r="N166" s="2"/>
      <c r="O166" s="2"/>
      <c r="P166" s="2"/>
      <c r="Q166" s="2"/>
      <c r="R166" s="2"/>
      <c r="S166" s="2"/>
      <c r="T166" s="2"/>
      <c r="U166" s="2"/>
      <c r="V166" s="2"/>
      <c r="W166" s="2"/>
      <c r="X166" s="2"/>
      <c r="Y166" s="2"/>
      <c r="Z166" s="5"/>
      <c r="AA166" s="5"/>
      <c r="AB166" s="2"/>
      <c r="AC166" s="2"/>
      <c r="AD166" s="2"/>
      <c r="AE166" s="2"/>
      <c r="AF166" s="2"/>
      <c r="AG166" s="2"/>
      <c r="AH166" s="2"/>
      <c r="AI166" s="2"/>
      <c r="AJ166" s="2"/>
      <c r="AK166" s="2"/>
      <c r="AL166" s="2"/>
      <c r="AM166" s="2"/>
    </row>
    <row r="167">
      <c r="A167" s="2"/>
      <c r="B167" s="2"/>
      <c r="C167" s="2"/>
      <c r="D167" s="2"/>
      <c r="E167" s="2"/>
      <c r="F167" s="2"/>
      <c r="G167" s="2"/>
      <c r="H167" s="2"/>
      <c r="I167" s="2"/>
      <c r="J167" s="2"/>
      <c r="K167" s="165"/>
      <c r="L167" s="165"/>
      <c r="M167" s="2"/>
      <c r="N167" s="2"/>
      <c r="O167" s="2"/>
      <c r="P167" s="2"/>
      <c r="Q167" s="2"/>
      <c r="R167" s="2"/>
      <c r="S167" s="2"/>
      <c r="T167" s="2"/>
      <c r="U167" s="2"/>
      <c r="V167" s="2"/>
      <c r="W167" s="2"/>
      <c r="X167" s="2"/>
      <c r="Y167" s="2"/>
      <c r="Z167" s="5"/>
      <c r="AA167" s="5"/>
      <c r="AB167" s="2"/>
      <c r="AC167" s="2"/>
      <c r="AD167" s="2"/>
      <c r="AE167" s="2"/>
      <c r="AF167" s="2"/>
      <c r="AG167" s="2"/>
      <c r="AH167" s="2"/>
      <c r="AI167" s="2"/>
      <c r="AJ167" s="2"/>
      <c r="AK167" s="2"/>
      <c r="AL167" s="2"/>
      <c r="AM167" s="2"/>
    </row>
    <row r="168">
      <c r="A168" s="2"/>
      <c r="B168" s="2"/>
      <c r="C168" s="2"/>
      <c r="D168" s="2"/>
      <c r="E168" s="2"/>
      <c r="F168" s="2"/>
      <c r="G168" s="2"/>
      <c r="H168" s="2"/>
      <c r="I168" s="2"/>
      <c r="J168" s="2"/>
      <c r="K168" s="165"/>
      <c r="L168" s="165"/>
      <c r="M168" s="2"/>
      <c r="N168" s="2"/>
      <c r="O168" s="2"/>
      <c r="P168" s="2"/>
      <c r="Q168" s="2"/>
      <c r="R168" s="2"/>
      <c r="S168" s="2"/>
      <c r="T168" s="2"/>
      <c r="U168" s="2"/>
      <c r="V168" s="2"/>
      <c r="W168" s="2"/>
      <c r="X168" s="2"/>
      <c r="Y168" s="2"/>
      <c r="Z168" s="5"/>
      <c r="AA168" s="5"/>
      <c r="AB168" s="2"/>
      <c r="AC168" s="2"/>
      <c r="AD168" s="2"/>
      <c r="AE168" s="2"/>
      <c r="AF168" s="2"/>
      <c r="AG168" s="2"/>
      <c r="AH168" s="2"/>
      <c r="AI168" s="2"/>
      <c r="AJ168" s="2"/>
      <c r="AK168" s="2"/>
      <c r="AL168" s="2"/>
      <c r="AM168" s="2"/>
    </row>
    <row r="169">
      <c r="A169" s="2"/>
      <c r="B169" s="2"/>
      <c r="C169" s="2"/>
      <c r="D169" s="2"/>
      <c r="E169" s="2"/>
      <c r="F169" s="2"/>
      <c r="G169" s="2"/>
      <c r="H169" s="2"/>
      <c r="I169" s="2"/>
      <c r="J169" s="2"/>
      <c r="K169" s="165"/>
      <c r="L169" s="165"/>
      <c r="M169" s="2"/>
      <c r="N169" s="2"/>
      <c r="O169" s="2"/>
      <c r="P169" s="2"/>
      <c r="Q169" s="2"/>
      <c r="R169" s="2"/>
      <c r="S169" s="2"/>
      <c r="T169" s="2"/>
      <c r="U169" s="2"/>
      <c r="V169" s="2"/>
      <c r="W169" s="2"/>
      <c r="X169" s="2"/>
      <c r="Y169" s="2"/>
      <c r="Z169" s="5"/>
      <c r="AA169" s="5"/>
      <c r="AB169" s="2"/>
      <c r="AC169" s="2"/>
      <c r="AD169" s="2"/>
      <c r="AE169" s="2"/>
      <c r="AF169" s="2"/>
      <c r="AG169" s="2"/>
      <c r="AH169" s="2"/>
      <c r="AI169" s="2"/>
      <c r="AJ169" s="2"/>
      <c r="AK169" s="2"/>
      <c r="AL169" s="2"/>
      <c r="AM169" s="2"/>
    </row>
    <row r="170">
      <c r="A170" s="2"/>
      <c r="B170" s="2"/>
      <c r="C170" s="2"/>
      <c r="D170" s="2"/>
      <c r="E170" s="2"/>
      <c r="F170" s="2"/>
      <c r="G170" s="2"/>
      <c r="H170" s="2"/>
      <c r="I170" s="2"/>
      <c r="J170" s="2"/>
      <c r="K170" s="165"/>
      <c r="L170" s="165"/>
      <c r="M170" s="2"/>
      <c r="N170" s="2"/>
      <c r="O170" s="2"/>
      <c r="P170" s="2"/>
      <c r="Q170" s="2"/>
      <c r="R170" s="2"/>
      <c r="S170" s="2"/>
      <c r="T170" s="2"/>
      <c r="U170" s="2"/>
      <c r="V170" s="2"/>
      <c r="W170" s="2"/>
      <c r="X170" s="2"/>
      <c r="Y170" s="2"/>
      <c r="Z170" s="5"/>
      <c r="AA170" s="5"/>
      <c r="AB170" s="2"/>
      <c r="AC170" s="2"/>
      <c r="AD170" s="2"/>
      <c r="AE170" s="2"/>
      <c r="AF170" s="2"/>
      <c r="AG170" s="2"/>
      <c r="AH170" s="2"/>
      <c r="AI170" s="2"/>
      <c r="AJ170" s="2"/>
      <c r="AK170" s="2"/>
      <c r="AL170" s="2"/>
      <c r="AM170" s="2"/>
    </row>
    <row r="171">
      <c r="A171" s="2"/>
      <c r="B171" s="2"/>
      <c r="C171" s="2"/>
      <c r="D171" s="2"/>
      <c r="E171" s="2"/>
      <c r="F171" s="2"/>
      <c r="G171" s="2"/>
      <c r="H171" s="2"/>
      <c r="I171" s="2"/>
      <c r="J171" s="2"/>
      <c r="K171" s="165"/>
      <c r="L171" s="165"/>
      <c r="M171" s="2"/>
      <c r="N171" s="2"/>
      <c r="O171" s="2"/>
      <c r="P171" s="2"/>
      <c r="Q171" s="2"/>
      <c r="R171" s="2"/>
      <c r="S171" s="2"/>
      <c r="T171" s="2"/>
      <c r="U171" s="2"/>
      <c r="V171" s="2"/>
      <c r="W171" s="2"/>
      <c r="X171" s="2"/>
      <c r="Y171" s="2"/>
      <c r="Z171" s="5"/>
      <c r="AA171" s="5"/>
      <c r="AB171" s="2"/>
      <c r="AC171" s="2"/>
      <c r="AD171" s="2"/>
      <c r="AE171" s="2"/>
      <c r="AF171" s="2"/>
      <c r="AG171" s="2"/>
      <c r="AH171" s="2"/>
      <c r="AI171" s="2"/>
      <c r="AJ171" s="2"/>
      <c r="AK171" s="2"/>
      <c r="AL171" s="2"/>
      <c r="AM171" s="2"/>
    </row>
    <row r="172">
      <c r="A172" s="2"/>
      <c r="B172" s="2"/>
      <c r="C172" s="2"/>
      <c r="D172" s="2"/>
      <c r="E172" s="2"/>
      <c r="F172" s="2"/>
      <c r="G172" s="2"/>
      <c r="H172" s="2"/>
      <c r="I172" s="2"/>
      <c r="J172" s="2"/>
      <c r="K172" s="165"/>
      <c r="L172" s="165"/>
      <c r="M172" s="2"/>
      <c r="N172" s="2"/>
      <c r="O172" s="2"/>
      <c r="P172" s="2"/>
      <c r="Q172" s="2"/>
      <c r="R172" s="2"/>
      <c r="S172" s="2"/>
      <c r="T172" s="2"/>
      <c r="U172" s="2"/>
      <c r="V172" s="2"/>
      <c r="W172" s="2"/>
      <c r="X172" s="2"/>
      <c r="Y172" s="2"/>
      <c r="Z172" s="5"/>
      <c r="AA172" s="5"/>
      <c r="AB172" s="2"/>
      <c r="AC172" s="2"/>
      <c r="AD172" s="2"/>
      <c r="AE172" s="2"/>
      <c r="AF172" s="2"/>
      <c r="AG172" s="2"/>
      <c r="AH172" s="2"/>
      <c r="AI172" s="2"/>
      <c r="AJ172" s="2"/>
      <c r="AK172" s="2"/>
      <c r="AL172" s="2"/>
      <c r="AM172" s="2"/>
    </row>
    <row r="173">
      <c r="A173" s="2"/>
      <c r="B173" s="2"/>
      <c r="C173" s="2"/>
      <c r="D173" s="2"/>
      <c r="E173" s="2"/>
      <c r="F173" s="2"/>
      <c r="G173" s="2"/>
      <c r="H173" s="2"/>
      <c r="I173" s="2"/>
      <c r="J173" s="2"/>
      <c r="K173" s="165"/>
      <c r="L173" s="165"/>
      <c r="M173" s="2"/>
      <c r="N173" s="2"/>
      <c r="O173" s="2"/>
      <c r="P173" s="2"/>
      <c r="Q173" s="2"/>
      <c r="R173" s="2"/>
      <c r="S173" s="2"/>
      <c r="T173" s="2"/>
      <c r="U173" s="2"/>
      <c r="V173" s="2"/>
      <c r="W173" s="2"/>
      <c r="X173" s="2"/>
      <c r="Y173" s="2"/>
      <c r="Z173" s="5"/>
      <c r="AA173" s="5"/>
      <c r="AB173" s="2"/>
      <c r="AC173" s="2"/>
      <c r="AD173" s="2"/>
      <c r="AE173" s="2"/>
      <c r="AF173" s="2"/>
      <c r="AG173" s="2"/>
      <c r="AH173" s="2"/>
      <c r="AI173" s="2"/>
      <c r="AJ173" s="2"/>
      <c r="AK173" s="2"/>
      <c r="AL173" s="2"/>
      <c r="AM173" s="2"/>
    </row>
    <row r="174">
      <c r="A174" s="2"/>
      <c r="B174" s="2"/>
      <c r="C174" s="2"/>
      <c r="D174" s="2"/>
      <c r="E174" s="2"/>
      <c r="F174" s="2"/>
      <c r="G174" s="2"/>
      <c r="H174" s="2"/>
      <c r="I174" s="2"/>
      <c r="J174" s="2"/>
      <c r="K174" s="165"/>
      <c r="L174" s="165"/>
      <c r="M174" s="2"/>
      <c r="N174" s="2"/>
      <c r="O174" s="2"/>
      <c r="P174" s="2"/>
      <c r="Q174" s="2"/>
      <c r="R174" s="2"/>
      <c r="S174" s="2"/>
      <c r="T174" s="2"/>
      <c r="U174" s="2"/>
      <c r="V174" s="2"/>
      <c r="W174" s="2"/>
      <c r="X174" s="2"/>
      <c r="Y174" s="2"/>
      <c r="Z174" s="5"/>
      <c r="AA174" s="5"/>
      <c r="AB174" s="2"/>
      <c r="AC174" s="2"/>
      <c r="AD174" s="2"/>
      <c r="AE174" s="2"/>
      <c r="AF174" s="2"/>
      <c r="AG174" s="2"/>
      <c r="AH174" s="2"/>
      <c r="AI174" s="2"/>
      <c r="AJ174" s="2"/>
      <c r="AK174" s="2"/>
      <c r="AL174" s="2"/>
      <c r="AM174" s="2"/>
    </row>
    <row r="175">
      <c r="A175" s="2"/>
      <c r="B175" s="2"/>
      <c r="C175" s="2"/>
      <c r="D175" s="2"/>
      <c r="E175" s="2"/>
      <c r="F175" s="2"/>
      <c r="G175" s="2"/>
      <c r="H175" s="2"/>
      <c r="I175" s="2"/>
      <c r="J175" s="2"/>
      <c r="K175" s="165"/>
      <c r="L175" s="165"/>
      <c r="M175" s="2"/>
      <c r="N175" s="2"/>
      <c r="O175" s="2"/>
      <c r="P175" s="2"/>
      <c r="Q175" s="2"/>
      <c r="R175" s="2"/>
      <c r="S175" s="2"/>
      <c r="T175" s="2"/>
      <c r="U175" s="2"/>
      <c r="V175" s="2"/>
      <c r="W175" s="2"/>
      <c r="X175" s="2"/>
      <c r="Y175" s="2"/>
      <c r="Z175" s="5"/>
      <c r="AA175" s="5"/>
      <c r="AB175" s="2"/>
      <c r="AC175" s="2"/>
      <c r="AD175" s="2"/>
      <c r="AE175" s="2"/>
      <c r="AF175" s="2"/>
      <c r="AG175" s="2"/>
      <c r="AH175" s="2"/>
      <c r="AI175" s="2"/>
      <c r="AJ175" s="2"/>
      <c r="AK175" s="2"/>
      <c r="AL175" s="2"/>
      <c r="AM175" s="2"/>
    </row>
    <row r="176">
      <c r="A176" s="2"/>
      <c r="B176" s="2"/>
      <c r="C176" s="2"/>
      <c r="D176" s="2"/>
      <c r="E176" s="2"/>
      <c r="F176" s="2"/>
      <c r="G176" s="2"/>
      <c r="H176" s="2"/>
      <c r="I176" s="2"/>
      <c r="J176" s="2"/>
      <c r="K176" s="165"/>
      <c r="L176" s="165"/>
      <c r="M176" s="2"/>
      <c r="N176" s="2"/>
      <c r="O176" s="2"/>
      <c r="P176" s="2"/>
      <c r="Q176" s="2"/>
      <c r="R176" s="2"/>
      <c r="S176" s="2"/>
      <c r="T176" s="2"/>
      <c r="U176" s="2"/>
      <c r="V176" s="2"/>
      <c r="W176" s="2"/>
      <c r="X176" s="2"/>
      <c r="Y176" s="2"/>
      <c r="Z176" s="5"/>
      <c r="AA176" s="5"/>
      <c r="AB176" s="2"/>
      <c r="AC176" s="2"/>
      <c r="AD176" s="2"/>
      <c r="AE176" s="2"/>
      <c r="AF176" s="2"/>
      <c r="AG176" s="2"/>
      <c r="AH176" s="2"/>
      <c r="AI176" s="2"/>
      <c r="AJ176" s="2"/>
      <c r="AK176" s="2"/>
      <c r="AL176" s="2"/>
      <c r="AM176" s="2"/>
    </row>
    <row r="177">
      <c r="A177" s="2"/>
      <c r="B177" s="2"/>
      <c r="C177" s="2"/>
      <c r="D177" s="2"/>
      <c r="E177" s="2"/>
      <c r="F177" s="2"/>
      <c r="G177" s="2"/>
      <c r="H177" s="2"/>
      <c r="I177" s="2"/>
      <c r="J177" s="2"/>
      <c r="K177" s="165"/>
      <c r="L177" s="165"/>
      <c r="M177" s="2"/>
      <c r="N177" s="2"/>
      <c r="O177" s="2"/>
      <c r="P177" s="2"/>
      <c r="Q177" s="2"/>
      <c r="R177" s="2"/>
      <c r="S177" s="2"/>
      <c r="T177" s="2"/>
      <c r="U177" s="2"/>
      <c r="V177" s="2"/>
      <c r="W177" s="2"/>
      <c r="X177" s="2"/>
      <c r="Y177" s="2"/>
      <c r="Z177" s="5"/>
      <c r="AA177" s="5"/>
      <c r="AB177" s="2"/>
      <c r="AC177" s="2"/>
      <c r="AD177" s="2"/>
      <c r="AE177" s="2"/>
      <c r="AF177" s="2"/>
      <c r="AG177" s="2"/>
      <c r="AH177" s="2"/>
      <c r="AI177" s="2"/>
      <c r="AJ177" s="2"/>
      <c r="AK177" s="2"/>
      <c r="AL177" s="2"/>
      <c r="AM177" s="2"/>
    </row>
    <row r="178">
      <c r="A178" s="2"/>
      <c r="B178" s="2"/>
      <c r="C178" s="2"/>
      <c r="D178" s="2"/>
      <c r="E178" s="2"/>
      <c r="F178" s="2"/>
      <c r="G178" s="2"/>
      <c r="H178" s="2"/>
      <c r="I178" s="2"/>
      <c r="J178" s="2"/>
      <c r="K178" s="165"/>
      <c r="L178" s="165"/>
      <c r="M178" s="2"/>
      <c r="N178" s="2"/>
      <c r="O178" s="2"/>
      <c r="P178" s="2"/>
      <c r="Q178" s="2"/>
      <c r="R178" s="2"/>
      <c r="S178" s="2"/>
      <c r="T178" s="2"/>
      <c r="U178" s="2"/>
      <c r="V178" s="2"/>
      <c r="W178" s="2"/>
      <c r="X178" s="2"/>
      <c r="Y178" s="2"/>
      <c r="Z178" s="5"/>
      <c r="AA178" s="5"/>
      <c r="AB178" s="2"/>
      <c r="AC178" s="2"/>
      <c r="AD178" s="2"/>
      <c r="AE178" s="2"/>
      <c r="AF178" s="2"/>
      <c r="AG178" s="2"/>
      <c r="AH178" s="2"/>
      <c r="AI178" s="2"/>
      <c r="AJ178" s="2"/>
      <c r="AK178" s="2"/>
      <c r="AL178" s="2"/>
      <c r="AM178" s="2"/>
    </row>
    <row r="179">
      <c r="A179" s="2"/>
      <c r="B179" s="2"/>
      <c r="C179" s="2"/>
      <c r="D179" s="2"/>
      <c r="E179" s="2"/>
      <c r="F179" s="2"/>
      <c r="G179" s="2"/>
      <c r="H179" s="2"/>
      <c r="I179" s="2"/>
      <c r="J179" s="2"/>
      <c r="K179" s="165"/>
      <c r="L179" s="165"/>
      <c r="M179" s="2"/>
      <c r="N179" s="2"/>
      <c r="O179" s="2"/>
      <c r="P179" s="2"/>
      <c r="Q179" s="2"/>
      <c r="R179" s="2"/>
      <c r="S179" s="2"/>
      <c r="T179" s="2"/>
      <c r="U179" s="2"/>
      <c r="V179" s="2"/>
      <c r="W179" s="2"/>
      <c r="X179" s="2"/>
      <c r="Y179" s="2"/>
      <c r="Z179" s="5"/>
      <c r="AA179" s="5"/>
      <c r="AB179" s="2"/>
      <c r="AC179" s="2"/>
      <c r="AD179" s="2"/>
      <c r="AE179" s="2"/>
      <c r="AF179" s="2"/>
      <c r="AG179" s="2"/>
      <c r="AH179" s="2"/>
      <c r="AI179" s="2"/>
      <c r="AJ179" s="2"/>
      <c r="AK179" s="2"/>
      <c r="AL179" s="2"/>
      <c r="AM179" s="2"/>
    </row>
    <row r="180">
      <c r="A180" s="2"/>
      <c r="B180" s="2"/>
      <c r="C180" s="2"/>
      <c r="D180" s="2"/>
      <c r="E180" s="2"/>
      <c r="F180" s="2"/>
      <c r="G180" s="2"/>
      <c r="H180" s="2"/>
      <c r="I180" s="2"/>
      <c r="J180" s="2"/>
      <c r="K180" s="165"/>
      <c r="L180" s="165"/>
      <c r="M180" s="2"/>
      <c r="N180" s="2"/>
      <c r="O180" s="2"/>
      <c r="P180" s="2"/>
      <c r="Q180" s="2"/>
      <c r="R180" s="2"/>
      <c r="S180" s="2"/>
      <c r="T180" s="2"/>
      <c r="U180" s="2"/>
      <c r="V180" s="2"/>
      <c r="W180" s="2"/>
      <c r="X180" s="2"/>
      <c r="Y180" s="2"/>
      <c r="Z180" s="5"/>
      <c r="AA180" s="5"/>
      <c r="AB180" s="2"/>
      <c r="AC180" s="2"/>
      <c r="AD180" s="2"/>
      <c r="AE180" s="2"/>
      <c r="AF180" s="2"/>
      <c r="AG180" s="2"/>
      <c r="AH180" s="2"/>
      <c r="AI180" s="2"/>
      <c r="AJ180" s="2"/>
      <c r="AK180" s="2"/>
      <c r="AL180" s="2"/>
      <c r="AM180" s="2"/>
    </row>
    <row r="181">
      <c r="A181" s="2"/>
      <c r="B181" s="2"/>
      <c r="C181" s="2"/>
      <c r="D181" s="2"/>
      <c r="E181" s="2"/>
      <c r="F181" s="2"/>
      <c r="G181" s="2"/>
      <c r="H181" s="2"/>
      <c r="I181" s="2"/>
      <c r="J181" s="2"/>
      <c r="K181" s="165"/>
      <c r="L181" s="165"/>
      <c r="M181" s="2"/>
      <c r="N181" s="2"/>
      <c r="O181" s="2"/>
      <c r="P181" s="2"/>
      <c r="Q181" s="2"/>
      <c r="R181" s="2"/>
      <c r="S181" s="2"/>
      <c r="T181" s="2"/>
      <c r="U181" s="2"/>
      <c r="V181" s="2"/>
      <c r="W181" s="2"/>
      <c r="X181" s="2"/>
      <c r="Y181" s="2"/>
      <c r="Z181" s="5"/>
      <c r="AA181" s="5"/>
      <c r="AB181" s="2"/>
      <c r="AC181" s="2"/>
      <c r="AD181" s="2"/>
      <c r="AE181" s="2"/>
      <c r="AF181" s="2"/>
      <c r="AG181" s="2"/>
      <c r="AH181" s="2"/>
      <c r="AI181" s="2"/>
      <c r="AJ181" s="2"/>
      <c r="AK181" s="2"/>
      <c r="AL181" s="2"/>
      <c r="AM181" s="2"/>
    </row>
    <row r="182">
      <c r="A182" s="2"/>
      <c r="B182" s="2"/>
      <c r="C182" s="2"/>
      <c r="D182" s="2"/>
      <c r="E182" s="2"/>
      <c r="F182" s="2"/>
      <c r="G182" s="2"/>
      <c r="H182" s="2"/>
      <c r="I182" s="2"/>
      <c r="J182" s="2"/>
      <c r="K182" s="165"/>
      <c r="L182" s="165"/>
      <c r="M182" s="2"/>
      <c r="N182" s="2"/>
      <c r="O182" s="2"/>
      <c r="P182" s="2"/>
      <c r="Q182" s="2"/>
      <c r="R182" s="2"/>
      <c r="S182" s="2"/>
      <c r="T182" s="2"/>
      <c r="U182" s="2"/>
      <c r="V182" s="2"/>
      <c r="W182" s="2"/>
      <c r="X182" s="2"/>
      <c r="Y182" s="2"/>
      <c r="Z182" s="5"/>
      <c r="AA182" s="5"/>
      <c r="AB182" s="2"/>
      <c r="AC182" s="2"/>
      <c r="AD182" s="2"/>
      <c r="AE182" s="2"/>
      <c r="AF182" s="2"/>
      <c r="AG182" s="2"/>
      <c r="AH182" s="2"/>
      <c r="AI182" s="2"/>
      <c r="AJ182" s="2"/>
      <c r="AK182" s="2"/>
      <c r="AL182" s="2"/>
      <c r="AM182" s="2"/>
    </row>
    <row r="183">
      <c r="A183" s="2"/>
      <c r="B183" s="2"/>
      <c r="C183" s="2"/>
      <c r="D183" s="2"/>
      <c r="E183" s="2"/>
      <c r="F183" s="2"/>
      <c r="G183" s="2"/>
      <c r="H183" s="2"/>
      <c r="I183" s="2"/>
      <c r="J183" s="2"/>
      <c r="K183" s="165"/>
      <c r="L183" s="165"/>
      <c r="M183" s="2"/>
      <c r="N183" s="2"/>
      <c r="O183" s="2"/>
      <c r="P183" s="2"/>
      <c r="Q183" s="2"/>
      <c r="R183" s="2"/>
      <c r="S183" s="2"/>
      <c r="T183" s="2"/>
      <c r="U183" s="2"/>
      <c r="V183" s="2"/>
      <c r="W183" s="2"/>
      <c r="X183" s="2"/>
      <c r="Y183" s="2"/>
      <c r="Z183" s="5"/>
      <c r="AA183" s="5"/>
      <c r="AB183" s="2"/>
      <c r="AC183" s="2"/>
      <c r="AD183" s="2"/>
      <c r="AE183" s="2"/>
      <c r="AF183" s="2"/>
      <c r="AG183" s="2"/>
      <c r="AH183" s="2"/>
      <c r="AI183" s="2"/>
      <c r="AJ183" s="2"/>
      <c r="AK183" s="2"/>
      <c r="AL183" s="2"/>
      <c r="AM183" s="2"/>
    </row>
    <row r="184">
      <c r="A184" s="2"/>
      <c r="B184" s="2"/>
      <c r="C184" s="2"/>
      <c r="D184" s="2"/>
      <c r="E184" s="2"/>
      <c r="F184" s="2"/>
      <c r="G184" s="2"/>
      <c r="H184" s="2"/>
      <c r="I184" s="2"/>
      <c r="J184" s="2"/>
      <c r="K184" s="165"/>
      <c r="L184" s="165"/>
      <c r="M184" s="2"/>
      <c r="N184" s="2"/>
      <c r="O184" s="2"/>
      <c r="P184" s="2"/>
      <c r="Q184" s="2"/>
      <c r="R184" s="2"/>
      <c r="S184" s="2"/>
      <c r="T184" s="2"/>
      <c r="U184" s="2"/>
      <c r="V184" s="2"/>
      <c r="W184" s="2"/>
      <c r="X184" s="2"/>
      <c r="Y184" s="2"/>
      <c r="Z184" s="5"/>
      <c r="AA184" s="5"/>
      <c r="AB184" s="2"/>
      <c r="AC184" s="2"/>
      <c r="AD184" s="2"/>
      <c r="AE184" s="2"/>
      <c r="AF184" s="2"/>
      <c r="AG184" s="2"/>
      <c r="AH184" s="2"/>
      <c r="AI184" s="2"/>
      <c r="AJ184" s="2"/>
      <c r="AK184" s="2"/>
      <c r="AL184" s="2"/>
      <c r="AM184" s="2"/>
    </row>
    <row r="185">
      <c r="A185" s="2"/>
      <c r="B185" s="2"/>
      <c r="C185" s="2"/>
      <c r="D185" s="2"/>
      <c r="E185" s="2"/>
      <c r="F185" s="2"/>
      <c r="G185" s="2"/>
      <c r="H185" s="2"/>
      <c r="I185" s="2"/>
      <c r="J185" s="2"/>
      <c r="K185" s="165"/>
      <c r="L185" s="165"/>
      <c r="M185" s="2"/>
      <c r="N185" s="2"/>
      <c r="O185" s="2"/>
      <c r="P185" s="2"/>
      <c r="Q185" s="2"/>
      <c r="R185" s="2"/>
      <c r="S185" s="2"/>
      <c r="T185" s="2"/>
      <c r="U185" s="2"/>
      <c r="V185" s="2"/>
      <c r="W185" s="2"/>
      <c r="X185" s="2"/>
      <c r="Y185" s="2"/>
      <c r="Z185" s="5"/>
      <c r="AA185" s="5"/>
      <c r="AB185" s="2"/>
      <c r="AC185" s="2"/>
      <c r="AD185" s="2"/>
      <c r="AE185" s="2"/>
      <c r="AF185" s="2"/>
      <c r="AG185" s="2"/>
      <c r="AH185" s="2"/>
      <c r="AI185" s="2"/>
      <c r="AJ185" s="2"/>
      <c r="AK185" s="2"/>
      <c r="AL185" s="2"/>
      <c r="AM185" s="2"/>
    </row>
    <row r="186">
      <c r="A186" s="2"/>
      <c r="B186" s="2"/>
      <c r="C186" s="2"/>
      <c r="D186" s="2"/>
      <c r="E186" s="2"/>
      <c r="F186" s="2"/>
      <c r="G186" s="2"/>
      <c r="H186" s="2"/>
      <c r="I186" s="2"/>
      <c r="J186" s="2"/>
      <c r="K186" s="165"/>
      <c r="L186" s="165"/>
      <c r="M186" s="2"/>
      <c r="N186" s="2"/>
      <c r="O186" s="2"/>
      <c r="P186" s="2"/>
      <c r="Q186" s="2"/>
      <c r="R186" s="2"/>
      <c r="S186" s="2"/>
      <c r="T186" s="2"/>
      <c r="U186" s="2"/>
      <c r="V186" s="2"/>
      <c r="W186" s="2"/>
      <c r="X186" s="2"/>
      <c r="Y186" s="2"/>
      <c r="Z186" s="5"/>
      <c r="AA186" s="5"/>
      <c r="AB186" s="2"/>
      <c r="AC186" s="2"/>
      <c r="AD186" s="2"/>
      <c r="AE186" s="2"/>
      <c r="AF186" s="2"/>
      <c r="AG186" s="2"/>
      <c r="AH186" s="2"/>
      <c r="AI186" s="2"/>
      <c r="AJ186" s="2"/>
      <c r="AK186" s="2"/>
      <c r="AL186" s="2"/>
      <c r="AM186" s="2"/>
    </row>
    <row r="187">
      <c r="A187" s="2"/>
      <c r="B187" s="2"/>
      <c r="C187" s="2"/>
      <c r="D187" s="2"/>
      <c r="E187" s="2"/>
      <c r="F187" s="2"/>
      <c r="G187" s="2"/>
      <c r="H187" s="2"/>
      <c r="I187" s="2"/>
      <c r="J187" s="2"/>
      <c r="K187" s="165"/>
      <c r="L187" s="165"/>
      <c r="M187" s="2"/>
      <c r="N187" s="2"/>
      <c r="O187" s="2"/>
      <c r="P187" s="2"/>
      <c r="Q187" s="2"/>
      <c r="R187" s="2"/>
      <c r="S187" s="2"/>
      <c r="T187" s="2"/>
      <c r="U187" s="2"/>
      <c r="V187" s="2"/>
      <c r="W187" s="2"/>
      <c r="X187" s="2"/>
      <c r="Y187" s="2"/>
      <c r="Z187" s="5"/>
      <c r="AA187" s="5"/>
      <c r="AB187" s="2"/>
      <c r="AC187" s="2"/>
      <c r="AD187" s="2"/>
      <c r="AE187" s="2"/>
      <c r="AF187" s="2"/>
      <c r="AG187" s="2"/>
      <c r="AH187" s="2"/>
      <c r="AI187" s="2"/>
      <c r="AJ187" s="2"/>
      <c r="AK187" s="2"/>
      <c r="AL187" s="2"/>
      <c r="AM187" s="2"/>
    </row>
    <row r="188">
      <c r="A188" s="2"/>
      <c r="B188" s="2"/>
      <c r="C188" s="2"/>
      <c r="D188" s="2"/>
      <c r="E188" s="2"/>
      <c r="F188" s="2"/>
      <c r="G188" s="2"/>
      <c r="H188" s="2"/>
      <c r="I188" s="2"/>
      <c r="J188" s="2"/>
      <c r="K188" s="165"/>
      <c r="L188" s="165"/>
      <c r="M188" s="2"/>
      <c r="N188" s="2"/>
      <c r="O188" s="2"/>
      <c r="P188" s="2"/>
      <c r="Q188" s="2"/>
      <c r="R188" s="2"/>
      <c r="S188" s="2"/>
      <c r="T188" s="2"/>
      <c r="U188" s="2"/>
      <c r="V188" s="2"/>
      <c r="W188" s="2"/>
      <c r="X188" s="2"/>
      <c r="Y188" s="2"/>
      <c r="Z188" s="5"/>
      <c r="AA188" s="5"/>
      <c r="AB188" s="2"/>
      <c r="AC188" s="2"/>
      <c r="AD188" s="2"/>
      <c r="AE188" s="2"/>
      <c r="AF188" s="2"/>
      <c r="AG188" s="2"/>
      <c r="AH188" s="2"/>
      <c r="AI188" s="2"/>
      <c r="AJ188" s="2"/>
      <c r="AK188" s="2"/>
      <c r="AL188" s="2"/>
      <c r="AM188" s="2"/>
    </row>
    <row r="189">
      <c r="A189" s="2"/>
      <c r="B189" s="2"/>
      <c r="C189" s="2"/>
      <c r="D189" s="2"/>
      <c r="E189" s="2"/>
      <c r="F189" s="2"/>
      <c r="G189" s="2"/>
      <c r="H189" s="2"/>
      <c r="I189" s="2"/>
      <c r="J189" s="2"/>
      <c r="K189" s="165"/>
      <c r="L189" s="165"/>
      <c r="M189" s="2"/>
      <c r="N189" s="2"/>
      <c r="O189" s="2"/>
      <c r="P189" s="2"/>
      <c r="Q189" s="2"/>
      <c r="R189" s="2"/>
      <c r="S189" s="2"/>
      <c r="T189" s="2"/>
      <c r="U189" s="2"/>
      <c r="V189" s="2"/>
      <c r="W189" s="2"/>
      <c r="X189" s="2"/>
      <c r="Y189" s="2"/>
      <c r="Z189" s="5"/>
      <c r="AA189" s="5"/>
      <c r="AB189" s="2"/>
      <c r="AC189" s="2"/>
      <c r="AD189" s="2"/>
      <c r="AE189" s="2"/>
      <c r="AF189" s="2"/>
      <c r="AG189" s="2"/>
      <c r="AH189" s="2"/>
      <c r="AI189" s="2"/>
      <c r="AJ189" s="2"/>
      <c r="AK189" s="2"/>
      <c r="AL189" s="2"/>
      <c r="AM189" s="2"/>
    </row>
    <row r="190">
      <c r="A190" s="2"/>
      <c r="B190" s="2"/>
      <c r="C190" s="2"/>
      <c r="D190" s="2"/>
      <c r="E190" s="2"/>
      <c r="F190" s="2"/>
      <c r="G190" s="2"/>
      <c r="H190" s="2"/>
      <c r="I190" s="2"/>
      <c r="J190" s="2"/>
      <c r="K190" s="165"/>
      <c r="L190" s="165"/>
      <c r="M190" s="2"/>
      <c r="N190" s="2"/>
      <c r="O190" s="2"/>
      <c r="P190" s="2"/>
      <c r="Q190" s="2"/>
      <c r="R190" s="2"/>
      <c r="S190" s="2"/>
      <c r="T190" s="2"/>
      <c r="U190" s="2"/>
      <c r="V190" s="2"/>
      <c r="W190" s="2"/>
      <c r="X190" s="2"/>
      <c r="Y190" s="2"/>
      <c r="Z190" s="5"/>
      <c r="AA190" s="5"/>
      <c r="AB190" s="2"/>
      <c r="AC190" s="2"/>
      <c r="AD190" s="2"/>
      <c r="AE190" s="2"/>
      <c r="AF190" s="2"/>
      <c r="AG190" s="2"/>
      <c r="AH190" s="2"/>
      <c r="AI190" s="2"/>
      <c r="AJ190" s="2"/>
      <c r="AK190" s="2"/>
      <c r="AL190" s="2"/>
      <c r="AM190" s="2"/>
    </row>
    <row r="191">
      <c r="A191" s="2"/>
      <c r="B191" s="2"/>
      <c r="C191" s="2"/>
      <c r="D191" s="2"/>
      <c r="E191" s="2"/>
      <c r="F191" s="2"/>
      <c r="G191" s="2"/>
      <c r="H191" s="2"/>
      <c r="I191" s="2"/>
      <c r="J191" s="2"/>
      <c r="K191" s="165"/>
      <c r="L191" s="165"/>
      <c r="M191" s="2"/>
      <c r="N191" s="2"/>
      <c r="O191" s="2"/>
      <c r="P191" s="2"/>
      <c r="Q191" s="2"/>
      <c r="R191" s="2"/>
      <c r="S191" s="2"/>
      <c r="T191" s="2"/>
      <c r="U191" s="2"/>
      <c r="V191" s="2"/>
      <c r="W191" s="2"/>
      <c r="X191" s="2"/>
      <c r="Y191" s="2"/>
      <c r="Z191" s="5"/>
      <c r="AA191" s="5"/>
      <c r="AB191" s="2"/>
      <c r="AC191" s="2"/>
      <c r="AD191" s="2"/>
      <c r="AE191" s="2"/>
      <c r="AF191" s="2"/>
      <c r="AG191" s="2"/>
      <c r="AH191" s="2"/>
      <c r="AI191" s="2"/>
      <c r="AJ191" s="2"/>
      <c r="AK191" s="2"/>
      <c r="AL191" s="2"/>
      <c r="AM191" s="2"/>
    </row>
    <row r="192">
      <c r="A192" s="2"/>
      <c r="B192" s="2"/>
      <c r="C192" s="2"/>
      <c r="D192" s="2"/>
      <c r="E192" s="2"/>
      <c r="F192" s="2"/>
      <c r="G192" s="2"/>
      <c r="H192" s="2"/>
      <c r="I192" s="2"/>
      <c r="J192" s="2"/>
      <c r="K192" s="165"/>
      <c r="L192" s="165"/>
      <c r="M192" s="2"/>
      <c r="N192" s="2"/>
      <c r="O192" s="2"/>
      <c r="P192" s="2"/>
      <c r="Q192" s="2"/>
      <c r="R192" s="2"/>
      <c r="S192" s="2"/>
      <c r="T192" s="2"/>
      <c r="U192" s="2"/>
      <c r="V192" s="2"/>
      <c r="W192" s="2"/>
      <c r="X192" s="2"/>
      <c r="Y192" s="2"/>
      <c r="Z192" s="5"/>
      <c r="AA192" s="5"/>
      <c r="AB192" s="2"/>
      <c r="AC192" s="2"/>
      <c r="AD192" s="2"/>
      <c r="AE192" s="2"/>
      <c r="AF192" s="2"/>
      <c r="AG192" s="2"/>
      <c r="AH192" s="2"/>
      <c r="AI192" s="2"/>
      <c r="AJ192" s="2"/>
      <c r="AK192" s="2"/>
      <c r="AL192" s="2"/>
      <c r="AM192" s="2"/>
    </row>
    <row r="193">
      <c r="A193" s="2"/>
      <c r="B193" s="2"/>
      <c r="C193" s="2"/>
      <c r="D193" s="2"/>
      <c r="E193" s="2"/>
      <c r="F193" s="2"/>
      <c r="G193" s="2"/>
      <c r="H193" s="2"/>
      <c r="I193" s="2"/>
      <c r="J193" s="2"/>
      <c r="K193" s="165"/>
      <c r="L193" s="165"/>
      <c r="M193" s="2"/>
      <c r="N193" s="2"/>
      <c r="O193" s="2"/>
      <c r="P193" s="2"/>
      <c r="Q193" s="2"/>
      <c r="R193" s="2"/>
      <c r="S193" s="2"/>
      <c r="T193" s="2"/>
      <c r="U193" s="2"/>
      <c r="V193" s="2"/>
      <c r="W193" s="2"/>
      <c r="X193" s="2"/>
      <c r="Y193" s="2"/>
      <c r="Z193" s="5"/>
      <c r="AA193" s="5"/>
      <c r="AB193" s="2"/>
      <c r="AC193" s="2"/>
      <c r="AD193" s="2"/>
      <c r="AE193" s="2"/>
      <c r="AF193" s="2"/>
      <c r="AG193" s="2"/>
      <c r="AH193" s="2"/>
      <c r="AI193" s="2"/>
      <c r="AJ193" s="2"/>
      <c r="AK193" s="2"/>
      <c r="AL193" s="2"/>
      <c r="AM193" s="2"/>
    </row>
    <row r="194">
      <c r="A194" s="2"/>
      <c r="B194" s="2"/>
      <c r="C194" s="2"/>
      <c r="D194" s="2"/>
      <c r="E194" s="2"/>
      <c r="F194" s="2"/>
      <c r="G194" s="2"/>
      <c r="H194" s="2"/>
      <c r="I194" s="2"/>
      <c r="J194" s="2"/>
      <c r="K194" s="165"/>
      <c r="L194" s="165"/>
      <c r="M194" s="2"/>
      <c r="N194" s="2"/>
      <c r="O194" s="2"/>
      <c r="P194" s="2"/>
      <c r="Q194" s="2"/>
      <c r="R194" s="2"/>
      <c r="S194" s="2"/>
      <c r="T194" s="2"/>
      <c r="U194" s="2"/>
      <c r="V194" s="2"/>
      <c r="W194" s="2"/>
      <c r="X194" s="2"/>
      <c r="Y194" s="2"/>
      <c r="Z194" s="5"/>
      <c r="AA194" s="5"/>
      <c r="AB194" s="2"/>
      <c r="AC194" s="2"/>
      <c r="AD194" s="2"/>
      <c r="AE194" s="2"/>
      <c r="AF194" s="2"/>
      <c r="AG194" s="2"/>
      <c r="AH194" s="2"/>
      <c r="AI194" s="2"/>
      <c r="AJ194" s="2"/>
      <c r="AK194" s="2"/>
      <c r="AL194" s="2"/>
      <c r="AM194" s="2"/>
    </row>
    <row r="195">
      <c r="A195" s="2"/>
      <c r="B195" s="2"/>
      <c r="C195" s="2"/>
      <c r="D195" s="2"/>
      <c r="E195" s="2"/>
      <c r="F195" s="2"/>
      <c r="G195" s="2"/>
      <c r="H195" s="2"/>
      <c r="I195" s="2"/>
      <c r="J195" s="2"/>
      <c r="K195" s="165"/>
      <c r="L195" s="165"/>
      <c r="M195" s="2"/>
      <c r="N195" s="2"/>
      <c r="O195" s="2"/>
      <c r="P195" s="2"/>
      <c r="Q195" s="2"/>
      <c r="R195" s="2"/>
      <c r="S195" s="2"/>
      <c r="T195" s="2"/>
      <c r="U195" s="2"/>
      <c r="V195" s="2"/>
      <c r="W195" s="2"/>
      <c r="X195" s="2"/>
      <c r="Y195" s="2"/>
      <c r="Z195" s="5"/>
      <c r="AA195" s="5"/>
      <c r="AB195" s="2"/>
      <c r="AC195" s="2"/>
      <c r="AD195" s="2"/>
      <c r="AE195" s="2"/>
      <c r="AF195" s="2"/>
      <c r="AG195" s="2"/>
      <c r="AH195" s="2"/>
      <c r="AI195" s="2"/>
      <c r="AJ195" s="2"/>
      <c r="AK195" s="2"/>
      <c r="AL195" s="2"/>
      <c r="AM195" s="2"/>
    </row>
    <row r="196">
      <c r="A196" s="2"/>
      <c r="B196" s="2"/>
      <c r="C196" s="2"/>
      <c r="D196" s="2"/>
      <c r="E196" s="2"/>
      <c r="F196" s="2"/>
      <c r="G196" s="2"/>
      <c r="H196" s="2"/>
      <c r="I196" s="2"/>
      <c r="J196" s="2"/>
      <c r="K196" s="165"/>
      <c r="L196" s="165"/>
      <c r="M196" s="2"/>
      <c r="N196" s="2"/>
      <c r="O196" s="2"/>
      <c r="P196" s="2"/>
      <c r="Q196" s="2"/>
      <c r="R196" s="2"/>
      <c r="S196" s="2"/>
      <c r="T196" s="2"/>
      <c r="U196" s="2"/>
      <c r="V196" s="2"/>
      <c r="W196" s="2"/>
      <c r="X196" s="2"/>
      <c r="Y196" s="2"/>
      <c r="Z196" s="5"/>
      <c r="AA196" s="5"/>
      <c r="AB196" s="2"/>
      <c r="AC196" s="2"/>
      <c r="AD196" s="2"/>
      <c r="AE196" s="2"/>
      <c r="AF196" s="2"/>
      <c r="AG196" s="2"/>
      <c r="AH196" s="2"/>
      <c r="AI196" s="2"/>
      <c r="AJ196" s="2"/>
      <c r="AK196" s="2"/>
      <c r="AL196" s="2"/>
      <c r="AM196" s="2"/>
    </row>
    <row r="197">
      <c r="A197" s="2"/>
      <c r="B197" s="2"/>
      <c r="C197" s="2"/>
      <c r="D197" s="2"/>
      <c r="E197" s="2"/>
      <c r="F197" s="2"/>
      <c r="G197" s="2"/>
      <c r="H197" s="2"/>
      <c r="I197" s="2"/>
      <c r="J197" s="2"/>
      <c r="K197" s="165"/>
      <c r="L197" s="165"/>
      <c r="M197" s="2"/>
      <c r="N197" s="2"/>
      <c r="O197" s="2"/>
      <c r="P197" s="2"/>
      <c r="Q197" s="2"/>
      <c r="R197" s="2"/>
      <c r="S197" s="2"/>
      <c r="T197" s="2"/>
      <c r="U197" s="2"/>
      <c r="V197" s="2"/>
      <c r="W197" s="2"/>
      <c r="X197" s="2"/>
      <c r="Y197" s="2"/>
      <c r="Z197" s="5"/>
      <c r="AA197" s="5"/>
      <c r="AB197" s="2"/>
      <c r="AC197" s="2"/>
      <c r="AD197" s="2"/>
      <c r="AE197" s="2"/>
      <c r="AF197" s="2"/>
      <c r="AG197" s="2"/>
      <c r="AH197" s="2"/>
      <c r="AI197" s="2"/>
      <c r="AJ197" s="2"/>
      <c r="AK197" s="2"/>
      <c r="AL197" s="2"/>
      <c r="AM197" s="2"/>
    </row>
    <row r="198">
      <c r="A198" s="2"/>
      <c r="B198" s="2"/>
      <c r="C198" s="2"/>
      <c r="D198" s="2"/>
      <c r="E198" s="2"/>
      <c r="F198" s="2"/>
      <c r="G198" s="2"/>
      <c r="H198" s="2"/>
      <c r="I198" s="2"/>
      <c r="J198" s="2"/>
      <c r="K198" s="165"/>
      <c r="L198" s="165"/>
      <c r="M198" s="2"/>
      <c r="N198" s="2"/>
      <c r="O198" s="2"/>
      <c r="P198" s="2"/>
      <c r="Q198" s="2"/>
      <c r="R198" s="2"/>
      <c r="S198" s="2"/>
      <c r="T198" s="2"/>
      <c r="U198" s="2"/>
      <c r="V198" s="2"/>
      <c r="W198" s="2"/>
      <c r="X198" s="2"/>
      <c r="Y198" s="2"/>
      <c r="Z198" s="5"/>
      <c r="AA198" s="5"/>
      <c r="AB198" s="2"/>
      <c r="AC198" s="2"/>
      <c r="AD198" s="2"/>
      <c r="AE198" s="2"/>
      <c r="AF198" s="2"/>
      <c r="AG198" s="2"/>
      <c r="AH198" s="2"/>
      <c r="AI198" s="2"/>
      <c r="AJ198" s="2"/>
      <c r="AK198" s="2"/>
      <c r="AL198" s="2"/>
      <c r="AM198" s="2"/>
    </row>
    <row r="199">
      <c r="A199" s="2"/>
      <c r="B199" s="2"/>
      <c r="C199" s="2"/>
      <c r="D199" s="2"/>
      <c r="E199" s="2"/>
      <c r="F199" s="2"/>
      <c r="G199" s="2"/>
      <c r="H199" s="2"/>
      <c r="I199" s="2"/>
      <c r="J199" s="2"/>
      <c r="K199" s="165"/>
      <c r="L199" s="165"/>
      <c r="M199" s="2"/>
      <c r="N199" s="2"/>
      <c r="O199" s="2"/>
      <c r="P199" s="2"/>
      <c r="Q199" s="2"/>
      <c r="R199" s="2"/>
      <c r="S199" s="2"/>
      <c r="T199" s="2"/>
      <c r="U199" s="2"/>
      <c r="V199" s="2"/>
      <c r="W199" s="2"/>
      <c r="X199" s="2"/>
      <c r="Y199" s="2"/>
      <c r="Z199" s="5"/>
      <c r="AA199" s="5"/>
      <c r="AB199" s="2"/>
      <c r="AC199" s="2"/>
      <c r="AD199" s="2"/>
      <c r="AE199" s="2"/>
      <c r="AF199" s="2"/>
      <c r="AG199" s="2"/>
      <c r="AH199" s="2"/>
      <c r="AI199" s="2"/>
      <c r="AJ199" s="2"/>
      <c r="AK199" s="2"/>
      <c r="AL199" s="2"/>
      <c r="AM199" s="2"/>
    </row>
    <row r="200">
      <c r="A200" s="2"/>
      <c r="B200" s="2"/>
      <c r="C200" s="2"/>
      <c r="D200" s="2"/>
      <c r="E200" s="2"/>
      <c r="F200" s="2"/>
      <c r="G200" s="2"/>
      <c r="H200" s="2"/>
      <c r="I200" s="2"/>
      <c r="J200" s="2"/>
      <c r="K200" s="165"/>
      <c r="L200" s="165"/>
      <c r="M200" s="2"/>
      <c r="N200" s="2"/>
      <c r="O200" s="2"/>
      <c r="P200" s="2"/>
      <c r="Q200" s="2"/>
      <c r="R200" s="2"/>
      <c r="S200" s="2"/>
      <c r="T200" s="2"/>
      <c r="U200" s="2"/>
      <c r="V200" s="2"/>
      <c r="W200" s="2"/>
      <c r="X200" s="2"/>
      <c r="Y200" s="2"/>
      <c r="Z200" s="5"/>
      <c r="AA200" s="5"/>
      <c r="AB200" s="2"/>
      <c r="AC200" s="2"/>
      <c r="AD200" s="2"/>
      <c r="AE200" s="2"/>
      <c r="AF200" s="2"/>
      <c r="AG200" s="2"/>
      <c r="AH200" s="2"/>
      <c r="AI200" s="2"/>
      <c r="AJ200" s="2"/>
      <c r="AK200" s="2"/>
      <c r="AL200" s="2"/>
      <c r="AM200" s="2"/>
    </row>
    <row r="201">
      <c r="A201" s="2"/>
      <c r="B201" s="2"/>
      <c r="C201" s="2"/>
      <c r="D201" s="2"/>
      <c r="E201" s="2"/>
      <c r="F201" s="2"/>
      <c r="G201" s="2"/>
      <c r="H201" s="2"/>
      <c r="I201" s="2"/>
      <c r="J201" s="2"/>
      <c r="K201" s="165"/>
      <c r="L201" s="165"/>
      <c r="M201" s="2"/>
      <c r="N201" s="2"/>
      <c r="O201" s="2"/>
      <c r="P201" s="2"/>
      <c r="Q201" s="2"/>
      <c r="R201" s="2"/>
      <c r="S201" s="2"/>
      <c r="T201" s="2"/>
      <c r="U201" s="2"/>
      <c r="V201" s="2"/>
      <c r="W201" s="2"/>
      <c r="X201" s="2"/>
      <c r="Y201" s="2"/>
      <c r="Z201" s="5"/>
      <c r="AA201" s="5"/>
      <c r="AB201" s="2"/>
      <c r="AC201" s="2"/>
      <c r="AD201" s="2"/>
      <c r="AE201" s="2"/>
      <c r="AF201" s="2"/>
      <c r="AG201" s="2"/>
      <c r="AH201" s="2"/>
      <c r="AI201" s="2"/>
      <c r="AJ201" s="2"/>
      <c r="AK201" s="2"/>
      <c r="AL201" s="2"/>
      <c r="AM201" s="2"/>
    </row>
    <row r="202">
      <c r="A202" s="2"/>
      <c r="B202" s="2"/>
      <c r="C202" s="2"/>
      <c r="D202" s="2"/>
      <c r="E202" s="2"/>
      <c r="F202" s="2"/>
      <c r="G202" s="2"/>
      <c r="H202" s="2"/>
      <c r="I202" s="2"/>
      <c r="J202" s="2"/>
      <c r="K202" s="165"/>
      <c r="L202" s="165"/>
      <c r="M202" s="2"/>
      <c r="N202" s="2"/>
      <c r="O202" s="2"/>
      <c r="P202" s="2"/>
      <c r="Q202" s="2"/>
      <c r="R202" s="2"/>
      <c r="S202" s="2"/>
      <c r="T202" s="2"/>
      <c r="U202" s="2"/>
      <c r="V202" s="2"/>
      <c r="W202" s="2"/>
      <c r="X202" s="2"/>
      <c r="Y202" s="2"/>
      <c r="Z202" s="5"/>
      <c r="AA202" s="5"/>
      <c r="AB202" s="2"/>
      <c r="AC202" s="2"/>
      <c r="AD202" s="2"/>
      <c r="AE202" s="2"/>
      <c r="AF202" s="2"/>
      <c r="AG202" s="2"/>
      <c r="AH202" s="2"/>
      <c r="AI202" s="2"/>
      <c r="AJ202" s="2"/>
      <c r="AK202" s="2"/>
      <c r="AL202" s="2"/>
      <c r="AM202" s="2"/>
    </row>
    <row r="203">
      <c r="A203" s="2"/>
      <c r="B203" s="2"/>
      <c r="C203" s="2"/>
      <c r="D203" s="2"/>
      <c r="E203" s="2"/>
      <c r="F203" s="2"/>
      <c r="G203" s="2"/>
      <c r="H203" s="2"/>
      <c r="I203" s="2"/>
      <c r="J203" s="2"/>
      <c r="K203" s="165"/>
      <c r="L203" s="165"/>
      <c r="M203" s="2"/>
      <c r="N203" s="2"/>
      <c r="O203" s="2"/>
      <c r="P203" s="2"/>
      <c r="Q203" s="2"/>
      <c r="R203" s="2"/>
      <c r="S203" s="2"/>
      <c r="T203" s="2"/>
      <c r="U203" s="2"/>
      <c r="V203" s="2"/>
      <c r="W203" s="2"/>
      <c r="X203" s="2"/>
      <c r="Y203" s="2"/>
      <c r="Z203" s="5"/>
      <c r="AA203" s="5"/>
      <c r="AB203" s="2"/>
      <c r="AC203" s="2"/>
      <c r="AD203" s="2"/>
      <c r="AE203" s="2"/>
      <c r="AF203" s="2"/>
      <c r="AG203" s="2"/>
      <c r="AH203" s="2"/>
      <c r="AI203" s="2"/>
      <c r="AJ203" s="2"/>
      <c r="AK203" s="2"/>
      <c r="AL203" s="2"/>
      <c r="AM203" s="2"/>
    </row>
    <row r="204">
      <c r="A204" s="2"/>
      <c r="B204" s="2"/>
      <c r="C204" s="2"/>
      <c r="D204" s="2"/>
      <c r="E204" s="2"/>
      <c r="F204" s="2"/>
      <c r="G204" s="2"/>
      <c r="H204" s="2"/>
      <c r="I204" s="2"/>
      <c r="J204" s="2"/>
      <c r="K204" s="165"/>
      <c r="L204" s="165"/>
      <c r="M204" s="2"/>
      <c r="N204" s="2"/>
      <c r="O204" s="2"/>
      <c r="P204" s="2"/>
      <c r="Q204" s="2"/>
      <c r="R204" s="2"/>
      <c r="S204" s="2"/>
      <c r="T204" s="2"/>
      <c r="U204" s="2"/>
      <c r="V204" s="2"/>
      <c r="W204" s="2"/>
      <c r="X204" s="2"/>
      <c r="Y204" s="2"/>
      <c r="Z204" s="5"/>
      <c r="AA204" s="5"/>
      <c r="AB204" s="2"/>
      <c r="AC204" s="2"/>
      <c r="AD204" s="2"/>
      <c r="AE204" s="2"/>
      <c r="AF204" s="2"/>
      <c r="AG204" s="2"/>
      <c r="AH204" s="2"/>
      <c r="AI204" s="2"/>
      <c r="AJ204" s="2"/>
      <c r="AK204" s="2"/>
      <c r="AL204" s="2"/>
      <c r="AM204" s="2"/>
    </row>
    <row r="205">
      <c r="A205" s="2"/>
      <c r="B205" s="2"/>
      <c r="C205" s="2"/>
      <c r="D205" s="2"/>
      <c r="E205" s="2"/>
      <c r="F205" s="2"/>
      <c r="G205" s="2"/>
      <c r="H205" s="2"/>
      <c r="I205" s="2"/>
      <c r="J205" s="2"/>
      <c r="K205" s="165"/>
      <c r="L205" s="165"/>
      <c r="M205" s="2"/>
      <c r="N205" s="2"/>
      <c r="O205" s="2"/>
      <c r="P205" s="2"/>
      <c r="Q205" s="2"/>
      <c r="R205" s="2"/>
      <c r="S205" s="2"/>
      <c r="T205" s="2"/>
      <c r="U205" s="2"/>
      <c r="V205" s="2"/>
      <c r="W205" s="2"/>
      <c r="X205" s="2"/>
      <c r="Y205" s="2"/>
      <c r="Z205" s="5"/>
      <c r="AA205" s="5"/>
      <c r="AB205" s="2"/>
      <c r="AC205" s="2"/>
      <c r="AD205" s="2"/>
      <c r="AE205" s="2"/>
      <c r="AF205" s="2"/>
      <c r="AG205" s="2"/>
      <c r="AH205" s="2"/>
      <c r="AI205" s="2"/>
      <c r="AJ205" s="2"/>
      <c r="AK205" s="2"/>
      <c r="AL205" s="2"/>
      <c r="AM205" s="2"/>
    </row>
    <row r="206">
      <c r="A206" s="2"/>
      <c r="B206" s="2"/>
      <c r="C206" s="2"/>
      <c r="D206" s="2"/>
      <c r="E206" s="2"/>
      <c r="F206" s="2"/>
      <c r="G206" s="2"/>
      <c r="H206" s="2"/>
      <c r="I206" s="2"/>
      <c r="J206" s="2"/>
      <c r="K206" s="165"/>
      <c r="L206" s="165"/>
      <c r="M206" s="2"/>
      <c r="N206" s="2"/>
      <c r="O206" s="2"/>
      <c r="P206" s="2"/>
      <c r="Q206" s="2"/>
      <c r="R206" s="2"/>
      <c r="S206" s="2"/>
      <c r="T206" s="2"/>
      <c r="U206" s="2"/>
      <c r="V206" s="2"/>
      <c r="W206" s="2"/>
      <c r="X206" s="2"/>
      <c r="Y206" s="2"/>
      <c r="Z206" s="5"/>
      <c r="AA206" s="5"/>
      <c r="AB206" s="2"/>
      <c r="AC206" s="2"/>
      <c r="AD206" s="2"/>
      <c r="AE206" s="2"/>
      <c r="AF206" s="2"/>
      <c r="AG206" s="2"/>
      <c r="AH206" s="2"/>
      <c r="AI206" s="2"/>
      <c r="AJ206" s="2"/>
      <c r="AK206" s="2"/>
      <c r="AL206" s="2"/>
      <c r="AM206" s="2"/>
    </row>
    <row r="207">
      <c r="A207" s="2"/>
      <c r="B207" s="2"/>
      <c r="C207" s="2"/>
      <c r="D207" s="2"/>
      <c r="E207" s="2"/>
      <c r="F207" s="2"/>
      <c r="G207" s="2"/>
      <c r="H207" s="2"/>
      <c r="I207" s="2"/>
      <c r="J207" s="2"/>
      <c r="K207" s="165"/>
      <c r="L207" s="165"/>
      <c r="M207" s="2"/>
      <c r="N207" s="2"/>
      <c r="O207" s="2"/>
      <c r="P207" s="2"/>
      <c r="Q207" s="2"/>
      <c r="R207" s="2"/>
      <c r="S207" s="2"/>
      <c r="T207" s="2"/>
      <c r="U207" s="2"/>
      <c r="V207" s="2"/>
      <c r="W207" s="2"/>
      <c r="X207" s="2"/>
      <c r="Y207" s="2"/>
      <c r="Z207" s="5"/>
      <c r="AA207" s="5"/>
      <c r="AB207" s="2"/>
      <c r="AC207" s="2"/>
      <c r="AD207" s="2"/>
      <c r="AE207" s="2"/>
      <c r="AF207" s="2"/>
      <c r="AG207" s="2"/>
      <c r="AH207" s="2"/>
      <c r="AI207" s="2"/>
      <c r="AJ207" s="2"/>
      <c r="AK207" s="2"/>
      <c r="AL207" s="2"/>
      <c r="AM207" s="2"/>
    </row>
    <row r="208">
      <c r="A208" s="2"/>
      <c r="B208" s="2"/>
      <c r="C208" s="2"/>
      <c r="D208" s="2"/>
      <c r="E208" s="2"/>
      <c r="F208" s="2"/>
      <c r="G208" s="2"/>
      <c r="H208" s="2"/>
      <c r="I208" s="2"/>
      <c r="J208" s="2"/>
      <c r="K208" s="165"/>
      <c r="L208" s="165"/>
      <c r="M208" s="2"/>
      <c r="N208" s="2"/>
      <c r="O208" s="2"/>
      <c r="P208" s="2"/>
      <c r="Q208" s="2"/>
      <c r="R208" s="2"/>
      <c r="S208" s="2"/>
      <c r="T208" s="2"/>
      <c r="U208" s="2"/>
      <c r="V208" s="2"/>
      <c r="W208" s="2"/>
      <c r="X208" s="2"/>
      <c r="Y208" s="2"/>
      <c r="Z208" s="5"/>
      <c r="AA208" s="5"/>
      <c r="AB208" s="2"/>
      <c r="AC208" s="2"/>
      <c r="AD208" s="2"/>
      <c r="AE208" s="2"/>
      <c r="AF208" s="2"/>
      <c r="AG208" s="2"/>
      <c r="AH208" s="2"/>
      <c r="AI208" s="2"/>
      <c r="AJ208" s="2"/>
      <c r="AK208" s="2"/>
      <c r="AL208" s="2"/>
      <c r="AM208" s="2"/>
    </row>
    <row r="209">
      <c r="A209" s="2"/>
      <c r="B209" s="2"/>
      <c r="C209" s="2"/>
      <c r="D209" s="2"/>
      <c r="E209" s="2"/>
      <c r="F209" s="2"/>
      <c r="G209" s="2"/>
      <c r="H209" s="2"/>
      <c r="I209" s="2"/>
      <c r="J209" s="2"/>
      <c r="K209" s="165"/>
      <c r="L209" s="165"/>
      <c r="M209" s="2"/>
      <c r="N209" s="2"/>
      <c r="O209" s="2"/>
      <c r="P209" s="2"/>
      <c r="Q209" s="2"/>
      <c r="R209" s="2"/>
      <c r="S209" s="2"/>
      <c r="T209" s="2"/>
      <c r="U209" s="2"/>
      <c r="V209" s="2"/>
      <c r="W209" s="2"/>
      <c r="X209" s="2"/>
      <c r="Y209" s="2"/>
      <c r="Z209" s="5"/>
      <c r="AA209" s="5"/>
      <c r="AB209" s="2"/>
      <c r="AC209" s="2"/>
      <c r="AD209" s="2"/>
      <c r="AE209" s="2"/>
      <c r="AF209" s="2"/>
      <c r="AG209" s="2"/>
      <c r="AH209" s="2"/>
      <c r="AI209" s="2"/>
      <c r="AJ209" s="2"/>
      <c r="AK209" s="2"/>
      <c r="AL209" s="2"/>
      <c r="AM209" s="2"/>
    </row>
    <row r="210">
      <c r="A210" s="2"/>
      <c r="B210" s="2"/>
      <c r="C210" s="2"/>
      <c r="D210" s="2"/>
      <c r="E210" s="2"/>
      <c r="F210" s="2"/>
      <c r="G210" s="2"/>
      <c r="H210" s="2"/>
      <c r="I210" s="2"/>
      <c r="J210" s="2"/>
      <c r="K210" s="165"/>
      <c r="L210" s="165"/>
      <c r="M210" s="2"/>
      <c r="N210" s="2"/>
      <c r="O210" s="2"/>
      <c r="P210" s="2"/>
      <c r="Q210" s="2"/>
      <c r="R210" s="2"/>
      <c r="S210" s="2"/>
      <c r="T210" s="2"/>
      <c r="U210" s="2"/>
      <c r="V210" s="2"/>
      <c r="W210" s="2"/>
      <c r="X210" s="2"/>
      <c r="Y210" s="2"/>
      <c r="Z210" s="5"/>
      <c r="AA210" s="5"/>
      <c r="AB210" s="2"/>
      <c r="AC210" s="2"/>
      <c r="AD210" s="2"/>
      <c r="AE210" s="2"/>
      <c r="AF210" s="2"/>
      <c r="AG210" s="2"/>
      <c r="AH210" s="2"/>
      <c r="AI210" s="2"/>
      <c r="AJ210" s="2"/>
      <c r="AK210" s="2"/>
      <c r="AL210" s="2"/>
      <c r="AM210" s="2"/>
    </row>
    <row r="211">
      <c r="A211" s="2"/>
      <c r="B211" s="2"/>
      <c r="C211" s="2"/>
      <c r="D211" s="2"/>
      <c r="E211" s="2"/>
      <c r="F211" s="2"/>
      <c r="G211" s="2"/>
      <c r="H211" s="2"/>
      <c r="I211" s="2"/>
      <c r="J211" s="2"/>
      <c r="K211" s="165"/>
      <c r="L211" s="165"/>
      <c r="M211" s="2"/>
      <c r="N211" s="2"/>
      <c r="O211" s="2"/>
      <c r="P211" s="2"/>
      <c r="Q211" s="2"/>
      <c r="R211" s="2"/>
      <c r="S211" s="2"/>
      <c r="T211" s="2"/>
      <c r="U211" s="2"/>
      <c r="V211" s="2"/>
      <c r="W211" s="2"/>
      <c r="X211" s="2"/>
      <c r="Y211" s="2"/>
      <c r="Z211" s="5"/>
      <c r="AA211" s="5"/>
      <c r="AB211" s="2"/>
      <c r="AC211" s="2"/>
      <c r="AD211" s="2"/>
      <c r="AE211" s="2"/>
      <c r="AF211" s="2"/>
      <c r="AG211" s="2"/>
      <c r="AH211" s="2"/>
      <c r="AI211" s="2"/>
      <c r="AJ211" s="2"/>
      <c r="AK211" s="2"/>
      <c r="AL211" s="2"/>
      <c r="AM211" s="2"/>
    </row>
    <row r="212">
      <c r="A212" s="2"/>
      <c r="B212" s="2"/>
      <c r="C212" s="2"/>
      <c r="D212" s="2"/>
      <c r="E212" s="2"/>
      <c r="F212" s="2"/>
      <c r="G212" s="2"/>
      <c r="H212" s="2"/>
      <c r="I212" s="2"/>
      <c r="J212" s="2"/>
      <c r="K212" s="165"/>
      <c r="L212" s="165"/>
      <c r="M212" s="2"/>
      <c r="N212" s="2"/>
      <c r="O212" s="2"/>
      <c r="P212" s="2"/>
      <c r="Q212" s="2"/>
      <c r="R212" s="2"/>
      <c r="S212" s="2"/>
      <c r="T212" s="2"/>
      <c r="U212" s="2"/>
      <c r="V212" s="2"/>
      <c r="W212" s="2"/>
      <c r="X212" s="2"/>
      <c r="Y212" s="2"/>
      <c r="Z212" s="5"/>
      <c r="AA212" s="5"/>
      <c r="AB212" s="2"/>
      <c r="AC212" s="2"/>
      <c r="AD212" s="2"/>
      <c r="AE212" s="2"/>
      <c r="AF212" s="2"/>
      <c r="AG212" s="2"/>
      <c r="AH212" s="2"/>
      <c r="AI212" s="2"/>
      <c r="AJ212" s="2"/>
      <c r="AK212" s="2"/>
      <c r="AL212" s="2"/>
      <c r="AM212" s="2"/>
    </row>
    <row r="213">
      <c r="A213" s="2"/>
      <c r="B213" s="2"/>
      <c r="C213" s="2"/>
      <c r="D213" s="2"/>
      <c r="E213" s="2"/>
      <c r="F213" s="2"/>
      <c r="G213" s="2"/>
      <c r="H213" s="2"/>
      <c r="I213" s="2"/>
      <c r="J213" s="2"/>
      <c r="K213" s="165"/>
      <c r="L213" s="165"/>
      <c r="M213" s="2"/>
      <c r="N213" s="2"/>
      <c r="O213" s="2"/>
      <c r="P213" s="2"/>
      <c r="Q213" s="2"/>
      <c r="R213" s="2"/>
      <c r="S213" s="2"/>
      <c r="T213" s="2"/>
      <c r="U213" s="2"/>
      <c r="V213" s="2"/>
      <c r="W213" s="2"/>
      <c r="X213" s="2"/>
      <c r="Y213" s="2"/>
      <c r="Z213" s="5"/>
      <c r="AA213" s="5"/>
      <c r="AB213" s="2"/>
      <c r="AC213" s="2"/>
      <c r="AD213" s="2"/>
      <c r="AE213" s="2"/>
      <c r="AF213" s="2"/>
      <c r="AG213" s="2"/>
      <c r="AH213" s="2"/>
      <c r="AI213" s="2"/>
      <c r="AJ213" s="2"/>
      <c r="AK213" s="2"/>
      <c r="AL213" s="2"/>
      <c r="AM213" s="2"/>
    </row>
    <row r="214">
      <c r="A214" s="2"/>
      <c r="B214" s="2"/>
      <c r="C214" s="2"/>
      <c r="D214" s="2"/>
      <c r="E214" s="2"/>
      <c r="F214" s="2"/>
      <c r="G214" s="2"/>
      <c r="H214" s="2"/>
      <c r="I214" s="2"/>
      <c r="J214" s="2"/>
      <c r="K214" s="165"/>
      <c r="L214" s="165"/>
      <c r="M214" s="2"/>
      <c r="N214" s="2"/>
      <c r="O214" s="2"/>
      <c r="P214" s="2"/>
      <c r="Q214" s="2"/>
      <c r="R214" s="2"/>
      <c r="S214" s="2"/>
      <c r="T214" s="2"/>
      <c r="U214" s="2"/>
      <c r="V214" s="2"/>
      <c r="W214" s="2"/>
      <c r="X214" s="2"/>
      <c r="Y214" s="2"/>
      <c r="Z214" s="5"/>
      <c r="AA214" s="5"/>
      <c r="AB214" s="2"/>
      <c r="AC214" s="2"/>
      <c r="AD214" s="2"/>
      <c r="AE214" s="2"/>
      <c r="AF214" s="2"/>
      <c r="AG214" s="2"/>
      <c r="AH214" s="2"/>
      <c r="AI214" s="2"/>
      <c r="AJ214" s="2"/>
      <c r="AK214" s="2"/>
      <c r="AL214" s="2"/>
      <c r="AM214" s="2"/>
    </row>
    <row r="215">
      <c r="A215" s="2"/>
      <c r="B215" s="2"/>
      <c r="C215" s="2"/>
      <c r="D215" s="2"/>
      <c r="E215" s="2"/>
      <c r="F215" s="2"/>
      <c r="G215" s="2"/>
      <c r="H215" s="2"/>
      <c r="I215" s="2"/>
      <c r="J215" s="2"/>
      <c r="K215" s="165"/>
      <c r="L215" s="165"/>
      <c r="M215" s="2"/>
      <c r="N215" s="2"/>
      <c r="O215" s="2"/>
      <c r="P215" s="2"/>
      <c r="Q215" s="2"/>
      <c r="R215" s="2"/>
      <c r="S215" s="2"/>
      <c r="T215" s="2"/>
      <c r="U215" s="2"/>
      <c r="V215" s="2"/>
      <c r="W215" s="2"/>
      <c r="X215" s="2"/>
      <c r="Y215" s="2"/>
      <c r="Z215" s="5"/>
      <c r="AA215" s="5"/>
      <c r="AB215" s="2"/>
      <c r="AC215" s="2"/>
      <c r="AD215" s="2"/>
      <c r="AE215" s="2"/>
      <c r="AF215" s="2"/>
      <c r="AG215" s="2"/>
      <c r="AH215" s="2"/>
      <c r="AI215" s="2"/>
      <c r="AJ215" s="2"/>
      <c r="AK215" s="2"/>
      <c r="AL215" s="2"/>
      <c r="AM215" s="2"/>
    </row>
    <row r="216">
      <c r="A216" s="2"/>
      <c r="B216" s="2"/>
      <c r="C216" s="2"/>
      <c r="D216" s="2"/>
      <c r="E216" s="2"/>
      <c r="F216" s="2"/>
      <c r="G216" s="2"/>
      <c r="H216" s="2"/>
      <c r="I216" s="2"/>
      <c r="J216" s="2"/>
      <c r="K216" s="165"/>
      <c r="L216" s="165"/>
      <c r="M216" s="2"/>
      <c r="N216" s="2"/>
      <c r="O216" s="2"/>
      <c r="P216" s="2"/>
      <c r="Q216" s="2"/>
      <c r="R216" s="2"/>
      <c r="S216" s="2"/>
      <c r="T216" s="2"/>
      <c r="U216" s="2"/>
      <c r="V216" s="2"/>
      <c r="W216" s="2"/>
      <c r="X216" s="2"/>
      <c r="Y216" s="2"/>
      <c r="Z216" s="5"/>
      <c r="AA216" s="5"/>
      <c r="AB216" s="2"/>
      <c r="AC216" s="2"/>
      <c r="AD216" s="2"/>
      <c r="AE216" s="2"/>
      <c r="AF216" s="2"/>
      <c r="AG216" s="2"/>
      <c r="AH216" s="2"/>
      <c r="AI216" s="2"/>
      <c r="AJ216" s="2"/>
      <c r="AK216" s="2"/>
      <c r="AL216" s="2"/>
      <c r="AM216" s="2"/>
    </row>
    <row r="217">
      <c r="A217" s="2"/>
      <c r="B217" s="2"/>
      <c r="C217" s="2"/>
      <c r="D217" s="2"/>
      <c r="E217" s="2"/>
      <c r="F217" s="2"/>
      <c r="G217" s="2"/>
      <c r="H217" s="2"/>
      <c r="I217" s="2"/>
      <c r="J217" s="2"/>
      <c r="K217" s="165"/>
      <c r="L217" s="165"/>
      <c r="M217" s="2"/>
      <c r="N217" s="2"/>
      <c r="O217" s="2"/>
      <c r="P217" s="2"/>
      <c r="Q217" s="2"/>
      <c r="R217" s="2"/>
      <c r="S217" s="2"/>
      <c r="T217" s="2"/>
      <c r="U217" s="2"/>
      <c r="V217" s="2"/>
      <c r="W217" s="2"/>
      <c r="X217" s="2"/>
      <c r="Y217" s="2"/>
      <c r="Z217" s="5"/>
      <c r="AA217" s="5"/>
      <c r="AB217" s="2"/>
      <c r="AC217" s="2"/>
      <c r="AD217" s="2"/>
      <c r="AE217" s="2"/>
      <c r="AF217" s="2"/>
      <c r="AG217" s="2"/>
      <c r="AH217" s="2"/>
      <c r="AI217" s="2"/>
      <c r="AJ217" s="2"/>
      <c r="AK217" s="2"/>
      <c r="AL217" s="2"/>
      <c r="AM217" s="2"/>
    </row>
    <row r="218">
      <c r="A218" s="2"/>
      <c r="B218" s="2"/>
      <c r="C218" s="2"/>
      <c r="D218" s="2"/>
      <c r="E218" s="2"/>
      <c r="F218" s="2"/>
      <c r="G218" s="2"/>
      <c r="H218" s="2"/>
      <c r="I218" s="2"/>
      <c r="J218" s="2"/>
      <c r="K218" s="165"/>
      <c r="L218" s="165"/>
      <c r="M218" s="2"/>
      <c r="N218" s="2"/>
      <c r="O218" s="2"/>
      <c r="P218" s="2"/>
      <c r="Q218" s="2"/>
      <c r="R218" s="2"/>
      <c r="S218" s="2"/>
      <c r="T218" s="2"/>
      <c r="U218" s="2"/>
      <c r="V218" s="2"/>
      <c r="W218" s="2"/>
      <c r="X218" s="2"/>
      <c r="Y218" s="2"/>
      <c r="Z218" s="5"/>
      <c r="AA218" s="5"/>
      <c r="AB218" s="2"/>
      <c r="AC218" s="2"/>
      <c r="AD218" s="2"/>
      <c r="AE218" s="2"/>
      <c r="AF218" s="2"/>
      <c r="AG218" s="2"/>
      <c r="AH218" s="2"/>
      <c r="AI218" s="2"/>
      <c r="AJ218" s="2"/>
      <c r="AK218" s="2"/>
      <c r="AL218" s="2"/>
      <c r="AM218" s="2"/>
    </row>
    <row r="219">
      <c r="A219" s="2"/>
      <c r="B219" s="2"/>
      <c r="C219" s="2"/>
      <c r="D219" s="2"/>
      <c r="E219" s="2"/>
      <c r="F219" s="2"/>
      <c r="G219" s="2"/>
      <c r="H219" s="2"/>
      <c r="I219" s="2"/>
      <c r="J219" s="2"/>
      <c r="K219" s="165"/>
      <c r="L219" s="165"/>
      <c r="M219" s="2"/>
      <c r="N219" s="2"/>
      <c r="O219" s="2"/>
      <c r="P219" s="2"/>
      <c r="Q219" s="2"/>
      <c r="R219" s="2"/>
      <c r="S219" s="2"/>
      <c r="T219" s="2"/>
      <c r="U219" s="2"/>
      <c r="V219" s="2"/>
      <c r="W219" s="2"/>
      <c r="X219" s="2"/>
      <c r="Y219" s="2"/>
      <c r="Z219" s="5"/>
      <c r="AA219" s="5"/>
      <c r="AB219" s="2"/>
      <c r="AC219" s="2"/>
      <c r="AD219" s="2"/>
      <c r="AE219" s="2"/>
      <c r="AF219" s="2"/>
      <c r="AG219" s="2"/>
      <c r="AH219" s="2"/>
      <c r="AI219" s="2"/>
      <c r="AJ219" s="2"/>
      <c r="AK219" s="2"/>
      <c r="AL219" s="2"/>
      <c r="AM219" s="2"/>
    </row>
    <row r="220">
      <c r="A220" s="2"/>
      <c r="B220" s="2"/>
      <c r="C220" s="2"/>
      <c r="D220" s="2"/>
      <c r="E220" s="2"/>
      <c r="F220" s="2"/>
      <c r="G220" s="2"/>
      <c r="H220" s="2"/>
      <c r="I220" s="2"/>
      <c r="J220" s="2"/>
      <c r="K220" s="165"/>
      <c r="L220" s="165"/>
      <c r="M220" s="2"/>
      <c r="N220" s="2"/>
      <c r="O220" s="2"/>
      <c r="P220" s="2"/>
      <c r="Q220" s="2"/>
      <c r="R220" s="2"/>
      <c r="S220" s="2"/>
      <c r="T220" s="2"/>
      <c r="U220" s="2"/>
      <c r="V220" s="2"/>
      <c r="W220" s="2"/>
      <c r="X220" s="2"/>
      <c r="Y220" s="2"/>
      <c r="Z220" s="5"/>
      <c r="AA220" s="5"/>
      <c r="AB220" s="2"/>
      <c r="AC220" s="2"/>
      <c r="AD220" s="2"/>
      <c r="AE220" s="2"/>
      <c r="AF220" s="2"/>
      <c r="AG220" s="2"/>
      <c r="AH220" s="2"/>
      <c r="AI220" s="2"/>
      <c r="AJ220" s="2"/>
      <c r="AK220" s="2"/>
      <c r="AL220" s="2"/>
      <c r="AM220" s="2"/>
    </row>
    <row r="221">
      <c r="A221" s="2"/>
      <c r="B221" s="2"/>
      <c r="C221" s="2"/>
      <c r="D221" s="2"/>
      <c r="E221" s="2"/>
      <c r="F221" s="2"/>
      <c r="G221" s="2"/>
      <c r="H221" s="2"/>
      <c r="I221" s="2"/>
      <c r="J221" s="2"/>
      <c r="K221" s="165"/>
      <c r="L221" s="165"/>
      <c r="M221" s="2"/>
      <c r="N221" s="2"/>
      <c r="O221" s="2"/>
      <c r="P221" s="2"/>
      <c r="Q221" s="2"/>
      <c r="R221" s="2"/>
      <c r="S221" s="2"/>
      <c r="T221" s="2"/>
      <c r="U221" s="2"/>
      <c r="V221" s="2"/>
      <c r="W221" s="2"/>
      <c r="X221" s="2"/>
      <c r="Y221" s="2"/>
      <c r="Z221" s="5"/>
      <c r="AA221" s="5"/>
      <c r="AB221" s="2"/>
      <c r="AC221" s="2"/>
      <c r="AD221" s="2"/>
      <c r="AE221" s="2"/>
      <c r="AF221" s="2"/>
      <c r="AG221" s="2"/>
      <c r="AH221" s="2"/>
      <c r="AI221" s="2"/>
      <c r="AJ221" s="2"/>
      <c r="AK221" s="2"/>
      <c r="AL221" s="2"/>
      <c r="AM221" s="2"/>
    </row>
    <row r="222">
      <c r="A222" s="2"/>
      <c r="B222" s="2"/>
      <c r="C222" s="2"/>
      <c r="D222" s="2"/>
      <c r="E222" s="2"/>
      <c r="F222" s="2"/>
      <c r="G222" s="2"/>
      <c r="H222" s="2"/>
      <c r="I222" s="2"/>
      <c r="J222" s="2"/>
      <c r="K222" s="165"/>
      <c r="L222" s="165"/>
      <c r="M222" s="2"/>
      <c r="N222" s="2"/>
      <c r="O222" s="2"/>
      <c r="P222" s="2"/>
      <c r="Q222" s="2"/>
      <c r="R222" s="2"/>
      <c r="S222" s="2"/>
      <c r="T222" s="2"/>
      <c r="U222" s="2"/>
      <c r="V222" s="2"/>
      <c r="W222" s="2"/>
      <c r="X222" s="2"/>
      <c r="Y222" s="2"/>
      <c r="Z222" s="5"/>
      <c r="AA222" s="5"/>
      <c r="AB222" s="2"/>
      <c r="AC222" s="2"/>
      <c r="AD222" s="2"/>
      <c r="AE222" s="2"/>
      <c r="AF222" s="2"/>
      <c r="AG222" s="2"/>
      <c r="AH222" s="2"/>
      <c r="AI222" s="2"/>
      <c r="AJ222" s="2"/>
      <c r="AK222" s="2"/>
      <c r="AL222" s="2"/>
      <c r="AM222" s="2"/>
    </row>
    <row r="223">
      <c r="A223" s="2"/>
      <c r="B223" s="2"/>
      <c r="C223" s="2"/>
      <c r="D223" s="2"/>
      <c r="E223" s="2"/>
      <c r="F223" s="2"/>
      <c r="G223" s="2"/>
      <c r="H223" s="2"/>
      <c r="I223" s="2"/>
      <c r="J223" s="2"/>
      <c r="K223" s="165"/>
      <c r="L223" s="165"/>
      <c r="M223" s="2"/>
      <c r="N223" s="2"/>
      <c r="O223" s="2"/>
      <c r="P223" s="2"/>
      <c r="Q223" s="2"/>
      <c r="R223" s="2"/>
      <c r="S223" s="2"/>
      <c r="T223" s="2"/>
      <c r="U223" s="2"/>
      <c r="V223" s="2"/>
      <c r="W223" s="2"/>
      <c r="X223" s="2"/>
      <c r="Y223" s="2"/>
      <c r="Z223" s="5"/>
      <c r="AA223" s="5"/>
      <c r="AB223" s="2"/>
      <c r="AC223" s="2"/>
      <c r="AD223" s="2"/>
      <c r="AE223" s="2"/>
      <c r="AF223" s="2"/>
      <c r="AG223" s="2"/>
      <c r="AH223" s="2"/>
      <c r="AI223" s="2"/>
      <c r="AJ223" s="2"/>
      <c r="AK223" s="2"/>
      <c r="AL223" s="2"/>
      <c r="AM223" s="2"/>
    </row>
    <row r="224">
      <c r="A224" s="2"/>
      <c r="B224" s="2"/>
      <c r="C224" s="2"/>
      <c r="D224" s="2"/>
      <c r="E224" s="2"/>
      <c r="F224" s="2"/>
      <c r="G224" s="2"/>
      <c r="H224" s="2"/>
      <c r="I224" s="2"/>
      <c r="J224" s="2"/>
      <c r="K224" s="165"/>
      <c r="L224" s="165"/>
      <c r="M224" s="2"/>
      <c r="N224" s="2"/>
      <c r="O224" s="2"/>
      <c r="P224" s="2"/>
      <c r="Q224" s="2"/>
      <c r="R224" s="2"/>
      <c r="S224" s="2"/>
      <c r="T224" s="2"/>
      <c r="U224" s="2"/>
      <c r="V224" s="2"/>
      <c r="W224" s="2"/>
      <c r="X224" s="2"/>
      <c r="Y224" s="2"/>
      <c r="Z224" s="5"/>
      <c r="AA224" s="5"/>
      <c r="AB224" s="2"/>
      <c r="AC224" s="2"/>
      <c r="AD224" s="2"/>
      <c r="AE224" s="2"/>
      <c r="AF224" s="2"/>
      <c r="AG224" s="2"/>
      <c r="AH224" s="2"/>
      <c r="AI224" s="2"/>
      <c r="AJ224" s="2"/>
      <c r="AK224" s="2"/>
      <c r="AL224" s="2"/>
      <c r="AM224" s="2"/>
    </row>
    <row r="225">
      <c r="A225" s="2"/>
      <c r="B225" s="2"/>
      <c r="C225" s="2"/>
      <c r="D225" s="2"/>
      <c r="E225" s="2"/>
      <c r="F225" s="2"/>
      <c r="G225" s="2"/>
      <c r="H225" s="2"/>
      <c r="I225" s="2"/>
      <c r="J225" s="2"/>
      <c r="K225" s="165"/>
      <c r="L225" s="165"/>
      <c r="M225" s="2"/>
      <c r="N225" s="2"/>
      <c r="O225" s="2"/>
      <c r="P225" s="2"/>
      <c r="Q225" s="2"/>
      <c r="R225" s="2"/>
      <c r="S225" s="2"/>
      <c r="T225" s="2"/>
      <c r="U225" s="2"/>
      <c r="V225" s="2"/>
      <c r="W225" s="2"/>
      <c r="X225" s="2"/>
      <c r="Y225" s="2"/>
      <c r="Z225" s="5"/>
      <c r="AA225" s="5"/>
      <c r="AB225" s="2"/>
      <c r="AC225" s="2"/>
      <c r="AD225" s="2"/>
      <c r="AE225" s="2"/>
      <c r="AF225" s="2"/>
      <c r="AG225" s="2"/>
      <c r="AH225" s="2"/>
      <c r="AI225" s="2"/>
      <c r="AJ225" s="2"/>
      <c r="AK225" s="2"/>
      <c r="AL225" s="2"/>
      <c r="AM225" s="2"/>
    </row>
    <row r="226">
      <c r="A226" s="2"/>
      <c r="B226" s="2"/>
      <c r="C226" s="2"/>
      <c r="D226" s="2"/>
      <c r="E226" s="2"/>
      <c r="F226" s="2"/>
      <c r="G226" s="2"/>
      <c r="H226" s="2"/>
      <c r="I226" s="2"/>
      <c r="J226" s="2"/>
      <c r="K226" s="165"/>
      <c r="L226" s="165"/>
      <c r="M226" s="2"/>
      <c r="N226" s="2"/>
      <c r="O226" s="2"/>
      <c r="P226" s="2"/>
      <c r="Q226" s="2"/>
      <c r="R226" s="2"/>
      <c r="S226" s="2"/>
      <c r="T226" s="2"/>
      <c r="U226" s="2"/>
      <c r="V226" s="2"/>
      <c r="W226" s="2"/>
      <c r="X226" s="2"/>
      <c r="Y226" s="2"/>
      <c r="Z226" s="5"/>
      <c r="AA226" s="5"/>
      <c r="AB226" s="2"/>
      <c r="AC226" s="2"/>
      <c r="AD226" s="2"/>
      <c r="AE226" s="2"/>
      <c r="AF226" s="2"/>
      <c r="AG226" s="2"/>
      <c r="AH226" s="2"/>
      <c r="AI226" s="2"/>
      <c r="AJ226" s="2"/>
      <c r="AK226" s="2"/>
      <c r="AL226" s="2"/>
      <c r="AM226" s="2"/>
    </row>
    <row r="227">
      <c r="A227" s="2"/>
      <c r="B227" s="2"/>
      <c r="C227" s="2"/>
      <c r="D227" s="2"/>
      <c r="E227" s="2"/>
      <c r="F227" s="2"/>
      <c r="G227" s="2"/>
      <c r="H227" s="2"/>
      <c r="I227" s="2"/>
      <c r="J227" s="2"/>
      <c r="K227" s="165"/>
      <c r="L227" s="165"/>
      <c r="M227" s="2"/>
      <c r="N227" s="2"/>
      <c r="O227" s="2"/>
      <c r="P227" s="2"/>
      <c r="Q227" s="2"/>
      <c r="R227" s="2"/>
      <c r="S227" s="2"/>
      <c r="T227" s="2"/>
      <c r="U227" s="2"/>
      <c r="V227" s="2"/>
      <c r="W227" s="2"/>
      <c r="X227" s="2"/>
      <c r="Y227" s="2"/>
      <c r="Z227" s="5"/>
      <c r="AA227" s="5"/>
      <c r="AB227" s="2"/>
      <c r="AC227" s="2"/>
      <c r="AD227" s="2"/>
      <c r="AE227" s="2"/>
      <c r="AF227" s="2"/>
      <c r="AG227" s="2"/>
      <c r="AH227" s="2"/>
      <c r="AI227" s="2"/>
      <c r="AJ227" s="2"/>
      <c r="AK227" s="2"/>
      <c r="AL227" s="2"/>
      <c r="AM227" s="2"/>
    </row>
    <row r="228">
      <c r="A228" s="2"/>
      <c r="B228" s="2"/>
      <c r="C228" s="2"/>
      <c r="D228" s="2"/>
      <c r="E228" s="2"/>
      <c r="F228" s="2"/>
      <c r="G228" s="2"/>
      <c r="H228" s="2"/>
      <c r="I228" s="2"/>
      <c r="J228" s="2"/>
      <c r="K228" s="165"/>
      <c r="L228" s="165"/>
      <c r="M228" s="2"/>
      <c r="N228" s="2"/>
      <c r="O228" s="2"/>
      <c r="P228" s="2"/>
      <c r="Q228" s="2"/>
      <c r="R228" s="2"/>
      <c r="S228" s="2"/>
      <c r="T228" s="2"/>
      <c r="U228" s="2"/>
      <c r="V228" s="2"/>
      <c r="W228" s="2"/>
      <c r="X228" s="2"/>
      <c r="Y228" s="2"/>
      <c r="Z228" s="5"/>
      <c r="AA228" s="5"/>
      <c r="AB228" s="2"/>
      <c r="AC228" s="2"/>
      <c r="AD228" s="2"/>
      <c r="AE228" s="2"/>
      <c r="AF228" s="2"/>
      <c r="AG228" s="2"/>
      <c r="AH228" s="2"/>
      <c r="AI228" s="2"/>
      <c r="AJ228" s="2"/>
      <c r="AK228" s="2"/>
      <c r="AL228" s="2"/>
      <c r="AM228" s="2"/>
    </row>
    <row r="229">
      <c r="A229" s="2"/>
      <c r="B229" s="2"/>
      <c r="C229" s="2"/>
      <c r="D229" s="2"/>
      <c r="E229" s="2"/>
      <c r="F229" s="2"/>
      <c r="G229" s="2"/>
      <c r="H229" s="2"/>
      <c r="I229" s="2"/>
      <c r="J229" s="2"/>
      <c r="K229" s="165"/>
      <c r="L229" s="165"/>
      <c r="M229" s="2"/>
      <c r="N229" s="2"/>
      <c r="O229" s="2"/>
      <c r="P229" s="2"/>
      <c r="Q229" s="2"/>
      <c r="R229" s="2"/>
      <c r="S229" s="2"/>
      <c r="T229" s="2"/>
      <c r="U229" s="2"/>
      <c r="V229" s="2"/>
      <c r="W229" s="2"/>
      <c r="X229" s="2"/>
      <c r="Y229" s="2"/>
      <c r="Z229" s="5"/>
      <c r="AA229" s="5"/>
      <c r="AB229" s="2"/>
      <c r="AC229" s="2"/>
      <c r="AD229" s="2"/>
      <c r="AE229" s="2"/>
      <c r="AF229" s="2"/>
      <c r="AG229" s="2"/>
      <c r="AH229" s="2"/>
      <c r="AI229" s="2"/>
      <c r="AJ229" s="2"/>
      <c r="AK229" s="2"/>
      <c r="AL229" s="2"/>
      <c r="AM229" s="2"/>
    </row>
    <row r="230">
      <c r="A230" s="2"/>
      <c r="B230" s="2"/>
      <c r="C230" s="2"/>
      <c r="D230" s="2"/>
      <c r="E230" s="2"/>
      <c r="F230" s="2"/>
      <c r="G230" s="2"/>
      <c r="H230" s="2"/>
      <c r="I230" s="2"/>
      <c r="J230" s="2"/>
      <c r="K230" s="165"/>
      <c r="L230" s="165"/>
      <c r="M230" s="2"/>
      <c r="N230" s="2"/>
      <c r="O230" s="2"/>
      <c r="P230" s="2"/>
      <c r="Q230" s="2"/>
      <c r="R230" s="2"/>
      <c r="S230" s="2"/>
      <c r="T230" s="2"/>
      <c r="U230" s="2"/>
      <c r="V230" s="2"/>
      <c r="W230" s="2"/>
      <c r="X230" s="2"/>
      <c r="Y230" s="2"/>
      <c r="Z230" s="5"/>
      <c r="AA230" s="5"/>
      <c r="AB230" s="2"/>
      <c r="AC230" s="2"/>
      <c r="AD230" s="2"/>
      <c r="AE230" s="2"/>
      <c r="AF230" s="2"/>
      <c r="AG230" s="2"/>
      <c r="AH230" s="2"/>
      <c r="AI230" s="2"/>
      <c r="AJ230" s="2"/>
      <c r="AK230" s="2"/>
      <c r="AL230" s="2"/>
      <c r="AM230" s="2"/>
    </row>
    <row r="231">
      <c r="A231" s="2"/>
      <c r="B231" s="2"/>
      <c r="C231" s="2"/>
      <c r="D231" s="2"/>
      <c r="E231" s="2"/>
      <c r="F231" s="2"/>
      <c r="G231" s="2"/>
      <c r="H231" s="2"/>
      <c r="I231" s="2"/>
      <c r="J231" s="2"/>
      <c r="K231" s="165"/>
      <c r="L231" s="165"/>
      <c r="M231" s="2"/>
      <c r="N231" s="2"/>
      <c r="O231" s="2"/>
      <c r="P231" s="2"/>
      <c r="Q231" s="2"/>
      <c r="R231" s="2"/>
      <c r="S231" s="2"/>
      <c r="T231" s="2"/>
      <c r="U231" s="2"/>
      <c r="V231" s="2"/>
      <c r="W231" s="2"/>
      <c r="X231" s="2"/>
      <c r="Y231" s="2"/>
      <c r="Z231" s="5"/>
      <c r="AA231" s="5"/>
      <c r="AB231" s="2"/>
      <c r="AC231" s="2"/>
      <c r="AD231" s="2"/>
      <c r="AE231" s="2"/>
      <c r="AF231" s="2"/>
      <c r="AG231" s="2"/>
      <c r="AH231" s="2"/>
      <c r="AI231" s="2"/>
      <c r="AJ231" s="2"/>
      <c r="AK231" s="2"/>
      <c r="AL231" s="2"/>
      <c r="AM231" s="2"/>
    </row>
    <row r="232">
      <c r="A232" s="2"/>
      <c r="B232" s="2"/>
      <c r="C232" s="2"/>
      <c r="D232" s="2"/>
      <c r="E232" s="2"/>
      <c r="F232" s="2"/>
      <c r="G232" s="2"/>
      <c r="H232" s="2"/>
      <c r="I232" s="2"/>
      <c r="J232" s="2"/>
      <c r="K232" s="165"/>
      <c r="L232" s="165"/>
      <c r="M232" s="2"/>
      <c r="N232" s="2"/>
      <c r="O232" s="2"/>
      <c r="P232" s="2"/>
      <c r="Q232" s="2"/>
      <c r="R232" s="2"/>
      <c r="S232" s="2"/>
      <c r="T232" s="2"/>
      <c r="U232" s="2"/>
      <c r="V232" s="2"/>
      <c r="W232" s="2"/>
      <c r="X232" s="2"/>
      <c r="Y232" s="2"/>
      <c r="Z232" s="5"/>
      <c r="AA232" s="5"/>
      <c r="AB232" s="2"/>
      <c r="AC232" s="2"/>
      <c r="AD232" s="2"/>
      <c r="AE232" s="2"/>
      <c r="AF232" s="2"/>
      <c r="AG232" s="2"/>
      <c r="AH232" s="2"/>
      <c r="AI232" s="2"/>
      <c r="AJ232" s="2"/>
      <c r="AK232" s="2"/>
      <c r="AL232" s="2"/>
      <c r="AM232" s="2"/>
    </row>
    <row r="233">
      <c r="A233" s="2"/>
      <c r="B233" s="2"/>
      <c r="C233" s="2"/>
      <c r="D233" s="2"/>
      <c r="E233" s="2"/>
      <c r="F233" s="2"/>
      <c r="G233" s="2"/>
      <c r="H233" s="2"/>
      <c r="I233" s="2"/>
      <c r="J233" s="2"/>
      <c r="K233" s="165"/>
      <c r="L233" s="165"/>
      <c r="M233" s="2"/>
      <c r="N233" s="2"/>
      <c r="O233" s="2"/>
      <c r="P233" s="2"/>
      <c r="Q233" s="2"/>
      <c r="R233" s="2"/>
      <c r="S233" s="2"/>
      <c r="T233" s="2"/>
      <c r="U233" s="2"/>
      <c r="V233" s="2"/>
      <c r="W233" s="2"/>
      <c r="X233" s="2"/>
      <c r="Y233" s="2"/>
      <c r="Z233" s="5"/>
      <c r="AA233" s="5"/>
      <c r="AB233" s="2"/>
      <c r="AC233" s="2"/>
      <c r="AD233" s="2"/>
      <c r="AE233" s="2"/>
      <c r="AF233" s="2"/>
      <c r="AG233" s="2"/>
      <c r="AH233" s="2"/>
      <c r="AI233" s="2"/>
      <c r="AJ233" s="2"/>
      <c r="AK233" s="2"/>
      <c r="AL233" s="2"/>
      <c r="AM233" s="2"/>
    </row>
    <row r="234">
      <c r="A234" s="2"/>
      <c r="B234" s="2"/>
      <c r="C234" s="2"/>
      <c r="D234" s="2"/>
      <c r="E234" s="2"/>
      <c r="F234" s="2"/>
      <c r="G234" s="2"/>
      <c r="H234" s="2"/>
      <c r="I234" s="2"/>
      <c r="J234" s="2"/>
      <c r="K234" s="165"/>
      <c r="L234" s="165"/>
      <c r="M234" s="2"/>
      <c r="N234" s="2"/>
      <c r="O234" s="2"/>
      <c r="P234" s="2"/>
      <c r="Q234" s="2"/>
      <c r="R234" s="2"/>
      <c r="S234" s="2"/>
      <c r="T234" s="2"/>
      <c r="U234" s="2"/>
      <c r="V234" s="2"/>
      <c r="W234" s="2"/>
      <c r="X234" s="2"/>
      <c r="Y234" s="2"/>
      <c r="Z234" s="5"/>
      <c r="AA234" s="5"/>
      <c r="AB234" s="2"/>
      <c r="AC234" s="2"/>
      <c r="AD234" s="2"/>
      <c r="AE234" s="2"/>
      <c r="AF234" s="2"/>
      <c r="AG234" s="2"/>
      <c r="AH234" s="2"/>
      <c r="AI234" s="2"/>
      <c r="AJ234" s="2"/>
      <c r="AK234" s="2"/>
      <c r="AL234" s="2"/>
      <c r="AM234" s="2"/>
    </row>
    <row r="235">
      <c r="A235" s="2"/>
      <c r="B235" s="2"/>
      <c r="C235" s="2"/>
      <c r="D235" s="2"/>
      <c r="E235" s="2"/>
      <c r="F235" s="2"/>
      <c r="G235" s="2"/>
      <c r="H235" s="2"/>
      <c r="I235" s="2"/>
      <c r="J235" s="2"/>
      <c r="K235" s="165"/>
      <c r="L235" s="165"/>
      <c r="M235" s="2"/>
      <c r="N235" s="2"/>
      <c r="O235" s="2"/>
      <c r="P235" s="2"/>
      <c r="Q235" s="2"/>
      <c r="R235" s="2"/>
      <c r="S235" s="2"/>
      <c r="T235" s="2"/>
      <c r="U235" s="2"/>
      <c r="V235" s="2"/>
      <c r="W235" s="2"/>
      <c r="X235" s="2"/>
      <c r="Y235" s="2"/>
      <c r="Z235" s="5"/>
      <c r="AA235" s="5"/>
      <c r="AB235" s="2"/>
      <c r="AC235" s="2"/>
      <c r="AD235" s="2"/>
      <c r="AE235" s="2"/>
      <c r="AF235" s="2"/>
      <c r="AG235" s="2"/>
      <c r="AH235" s="2"/>
      <c r="AI235" s="2"/>
      <c r="AJ235" s="2"/>
      <c r="AK235" s="2"/>
      <c r="AL235" s="2"/>
      <c r="AM235" s="2"/>
    </row>
    <row r="236">
      <c r="A236" s="2"/>
      <c r="B236" s="2"/>
      <c r="C236" s="2"/>
      <c r="D236" s="2"/>
      <c r="E236" s="2"/>
      <c r="F236" s="2"/>
      <c r="G236" s="2"/>
      <c r="H236" s="2"/>
      <c r="I236" s="2"/>
      <c r="J236" s="2"/>
      <c r="K236" s="165"/>
      <c r="L236" s="165"/>
      <c r="M236" s="2"/>
      <c r="N236" s="2"/>
      <c r="O236" s="2"/>
      <c r="P236" s="2"/>
      <c r="Q236" s="2"/>
      <c r="R236" s="2"/>
      <c r="S236" s="2"/>
      <c r="T236" s="2"/>
      <c r="U236" s="2"/>
      <c r="V236" s="2"/>
      <c r="W236" s="2"/>
      <c r="X236" s="2"/>
      <c r="Y236" s="2"/>
      <c r="Z236" s="5"/>
      <c r="AA236" s="5"/>
      <c r="AB236" s="2"/>
      <c r="AC236" s="2"/>
      <c r="AD236" s="2"/>
      <c r="AE236" s="2"/>
      <c r="AF236" s="2"/>
      <c r="AG236" s="2"/>
      <c r="AH236" s="2"/>
      <c r="AI236" s="2"/>
      <c r="AJ236" s="2"/>
      <c r="AK236" s="2"/>
      <c r="AL236" s="2"/>
      <c r="AM236" s="2"/>
    </row>
    <row r="237">
      <c r="A237" s="2"/>
      <c r="B237" s="2"/>
      <c r="C237" s="2"/>
      <c r="D237" s="2"/>
      <c r="E237" s="2"/>
      <c r="F237" s="2"/>
      <c r="G237" s="2"/>
      <c r="H237" s="2"/>
      <c r="I237" s="2"/>
      <c r="J237" s="2"/>
      <c r="K237" s="165"/>
      <c r="L237" s="165"/>
      <c r="M237" s="2"/>
      <c r="N237" s="2"/>
      <c r="O237" s="2"/>
      <c r="P237" s="2"/>
      <c r="Q237" s="2"/>
      <c r="R237" s="2"/>
      <c r="S237" s="2"/>
      <c r="T237" s="2"/>
      <c r="U237" s="2"/>
      <c r="V237" s="2"/>
      <c r="W237" s="2"/>
      <c r="X237" s="2"/>
      <c r="Y237" s="2"/>
      <c r="Z237" s="5"/>
      <c r="AA237" s="5"/>
      <c r="AB237" s="2"/>
      <c r="AC237" s="2"/>
      <c r="AD237" s="2"/>
      <c r="AE237" s="2"/>
      <c r="AF237" s="2"/>
      <c r="AG237" s="2"/>
      <c r="AH237" s="2"/>
      <c r="AI237" s="2"/>
      <c r="AJ237" s="2"/>
      <c r="AK237" s="2"/>
      <c r="AL237" s="2"/>
      <c r="AM237" s="2"/>
    </row>
    <row r="238">
      <c r="A238" s="2"/>
      <c r="B238" s="2"/>
      <c r="C238" s="2"/>
      <c r="D238" s="2"/>
      <c r="E238" s="2"/>
      <c r="F238" s="2"/>
      <c r="G238" s="2"/>
      <c r="H238" s="2"/>
      <c r="I238" s="2"/>
      <c r="J238" s="2"/>
      <c r="K238" s="165"/>
      <c r="L238" s="165"/>
      <c r="M238" s="2"/>
      <c r="N238" s="2"/>
      <c r="O238" s="2"/>
      <c r="P238" s="2"/>
      <c r="Q238" s="2"/>
      <c r="R238" s="2"/>
      <c r="S238" s="2"/>
      <c r="T238" s="2"/>
      <c r="U238" s="2"/>
      <c r="V238" s="2"/>
      <c r="W238" s="2"/>
      <c r="X238" s="2"/>
      <c r="Y238" s="2"/>
      <c r="Z238" s="5"/>
      <c r="AA238" s="5"/>
      <c r="AB238" s="2"/>
      <c r="AC238" s="2"/>
      <c r="AD238" s="2"/>
      <c r="AE238" s="2"/>
      <c r="AF238" s="2"/>
      <c r="AG238" s="2"/>
      <c r="AH238" s="2"/>
      <c r="AI238" s="2"/>
      <c r="AJ238" s="2"/>
      <c r="AK238" s="2"/>
      <c r="AL238" s="2"/>
      <c r="AM238" s="2"/>
    </row>
    <row r="239">
      <c r="A239" s="2"/>
      <c r="B239" s="2"/>
      <c r="C239" s="2"/>
      <c r="D239" s="2"/>
      <c r="E239" s="2"/>
      <c r="F239" s="2"/>
      <c r="G239" s="2"/>
      <c r="H239" s="2"/>
      <c r="I239" s="2"/>
      <c r="J239" s="2"/>
      <c r="K239" s="165"/>
      <c r="L239" s="165"/>
      <c r="M239" s="2"/>
      <c r="N239" s="2"/>
      <c r="O239" s="2"/>
      <c r="P239" s="2"/>
      <c r="Q239" s="2"/>
      <c r="R239" s="2"/>
      <c r="S239" s="2"/>
      <c r="T239" s="2"/>
      <c r="U239" s="2"/>
      <c r="V239" s="2"/>
      <c r="W239" s="2"/>
      <c r="X239" s="2"/>
      <c r="Y239" s="2"/>
      <c r="Z239" s="5"/>
      <c r="AA239" s="5"/>
      <c r="AB239" s="2"/>
      <c r="AC239" s="2"/>
      <c r="AD239" s="2"/>
      <c r="AE239" s="2"/>
      <c r="AF239" s="2"/>
      <c r="AG239" s="2"/>
      <c r="AH239" s="2"/>
      <c r="AI239" s="2"/>
      <c r="AJ239" s="2"/>
      <c r="AK239" s="2"/>
      <c r="AL239" s="2"/>
      <c r="AM239" s="2"/>
    </row>
    <row r="240">
      <c r="A240" s="2"/>
      <c r="B240" s="2"/>
      <c r="C240" s="2"/>
      <c r="D240" s="2"/>
      <c r="E240" s="2"/>
      <c r="F240" s="2"/>
      <c r="G240" s="2"/>
      <c r="H240" s="2"/>
      <c r="I240" s="2"/>
      <c r="J240" s="2"/>
      <c r="K240" s="165"/>
      <c r="L240" s="165"/>
      <c r="M240" s="2"/>
      <c r="N240" s="2"/>
      <c r="O240" s="2"/>
      <c r="P240" s="2"/>
      <c r="Q240" s="2"/>
      <c r="R240" s="2"/>
      <c r="S240" s="2"/>
      <c r="T240" s="2"/>
      <c r="U240" s="2"/>
      <c r="V240" s="2"/>
      <c r="W240" s="2"/>
      <c r="X240" s="2"/>
      <c r="Y240" s="2"/>
      <c r="Z240" s="5"/>
      <c r="AA240" s="5"/>
      <c r="AB240" s="2"/>
      <c r="AC240" s="2"/>
      <c r="AD240" s="2"/>
      <c r="AE240" s="2"/>
      <c r="AF240" s="2"/>
      <c r="AG240" s="2"/>
      <c r="AH240" s="2"/>
      <c r="AI240" s="2"/>
      <c r="AJ240" s="2"/>
      <c r="AK240" s="2"/>
      <c r="AL240" s="2"/>
      <c r="AM240" s="2"/>
    </row>
    <row r="241">
      <c r="A241" s="2"/>
      <c r="B241" s="2"/>
      <c r="C241" s="2"/>
      <c r="D241" s="2"/>
      <c r="E241" s="2"/>
      <c r="F241" s="2"/>
      <c r="G241" s="2"/>
      <c r="H241" s="2"/>
      <c r="I241" s="2"/>
      <c r="J241" s="2"/>
      <c r="K241" s="165"/>
      <c r="L241" s="165"/>
      <c r="M241" s="2"/>
      <c r="N241" s="2"/>
      <c r="O241" s="2"/>
      <c r="P241" s="2"/>
      <c r="Q241" s="2"/>
      <c r="R241" s="2"/>
      <c r="S241" s="2"/>
      <c r="T241" s="2"/>
      <c r="U241" s="2"/>
      <c r="V241" s="2"/>
      <c r="W241" s="2"/>
      <c r="X241" s="2"/>
      <c r="Y241" s="2"/>
      <c r="Z241" s="5"/>
      <c r="AA241" s="5"/>
      <c r="AB241" s="2"/>
      <c r="AC241" s="2"/>
      <c r="AD241" s="2"/>
      <c r="AE241" s="2"/>
      <c r="AF241" s="2"/>
      <c r="AG241" s="2"/>
      <c r="AH241" s="2"/>
      <c r="AI241" s="2"/>
      <c r="AJ241" s="2"/>
      <c r="AK241" s="2"/>
      <c r="AL241" s="2"/>
      <c r="AM241" s="2"/>
    </row>
    <row r="242">
      <c r="A242" s="2"/>
      <c r="B242" s="2"/>
      <c r="C242" s="2"/>
      <c r="D242" s="2"/>
      <c r="E242" s="2"/>
      <c r="F242" s="2"/>
      <c r="G242" s="2"/>
      <c r="H242" s="2"/>
      <c r="I242" s="2"/>
      <c r="J242" s="2"/>
      <c r="K242" s="165"/>
      <c r="L242" s="165"/>
      <c r="M242" s="2"/>
      <c r="N242" s="2"/>
      <c r="O242" s="2"/>
      <c r="P242" s="2"/>
      <c r="Q242" s="2"/>
      <c r="R242" s="2"/>
      <c r="S242" s="2"/>
      <c r="T242" s="2"/>
      <c r="U242" s="2"/>
      <c r="V242" s="2"/>
      <c r="W242" s="2"/>
      <c r="X242" s="2"/>
      <c r="Y242" s="2"/>
      <c r="Z242" s="5"/>
      <c r="AA242" s="5"/>
      <c r="AB242" s="2"/>
      <c r="AC242" s="2"/>
      <c r="AD242" s="2"/>
      <c r="AE242" s="2"/>
      <c r="AF242" s="2"/>
      <c r="AG242" s="2"/>
      <c r="AH242" s="2"/>
      <c r="AI242" s="2"/>
      <c r="AJ242" s="2"/>
      <c r="AK242" s="2"/>
      <c r="AL242" s="2"/>
      <c r="AM242" s="2"/>
    </row>
    <row r="243">
      <c r="A243" s="2"/>
      <c r="B243" s="2"/>
      <c r="C243" s="2"/>
      <c r="D243" s="2"/>
      <c r="E243" s="2"/>
      <c r="F243" s="2"/>
      <c r="G243" s="2"/>
      <c r="H243" s="2"/>
      <c r="I243" s="2"/>
      <c r="J243" s="2"/>
      <c r="K243" s="165"/>
      <c r="L243" s="165"/>
      <c r="M243" s="2"/>
      <c r="N243" s="2"/>
      <c r="O243" s="2"/>
      <c r="P243" s="2"/>
      <c r="Q243" s="2"/>
      <c r="R243" s="2"/>
      <c r="S243" s="2"/>
      <c r="T243" s="2"/>
      <c r="U243" s="2"/>
      <c r="V243" s="2"/>
      <c r="W243" s="2"/>
      <c r="X243" s="2"/>
      <c r="Y243" s="2"/>
      <c r="Z243" s="5"/>
      <c r="AA243" s="5"/>
      <c r="AB243" s="2"/>
      <c r="AC243" s="2"/>
      <c r="AD243" s="2"/>
      <c r="AE243" s="2"/>
      <c r="AF243" s="2"/>
      <c r="AG243" s="2"/>
      <c r="AH243" s="2"/>
      <c r="AI243" s="2"/>
      <c r="AJ243" s="2"/>
      <c r="AK243" s="2"/>
      <c r="AL243" s="2"/>
      <c r="AM243" s="2"/>
    </row>
    <row r="244">
      <c r="A244" s="2"/>
      <c r="B244" s="2"/>
      <c r="C244" s="2"/>
      <c r="D244" s="2"/>
      <c r="E244" s="2"/>
      <c r="F244" s="2"/>
      <c r="G244" s="2"/>
      <c r="H244" s="2"/>
      <c r="I244" s="2"/>
      <c r="J244" s="2"/>
      <c r="K244" s="165"/>
      <c r="L244" s="165"/>
      <c r="M244" s="2"/>
      <c r="N244" s="2"/>
      <c r="O244" s="2"/>
      <c r="P244" s="2"/>
      <c r="Q244" s="2"/>
      <c r="R244" s="2"/>
      <c r="S244" s="2"/>
      <c r="T244" s="2"/>
      <c r="U244" s="2"/>
      <c r="V244" s="2"/>
      <c r="W244" s="2"/>
      <c r="X244" s="2"/>
      <c r="Y244" s="2"/>
      <c r="Z244" s="5"/>
      <c r="AA244" s="5"/>
      <c r="AB244" s="2"/>
      <c r="AC244" s="2"/>
      <c r="AD244" s="2"/>
      <c r="AE244" s="2"/>
      <c r="AF244" s="2"/>
      <c r="AG244" s="2"/>
      <c r="AH244" s="2"/>
      <c r="AI244" s="2"/>
      <c r="AJ244" s="2"/>
      <c r="AK244" s="2"/>
      <c r="AL244" s="2"/>
      <c r="AM244" s="2"/>
    </row>
    <row r="245">
      <c r="A245" s="2"/>
      <c r="B245" s="2"/>
      <c r="C245" s="2"/>
      <c r="D245" s="2"/>
      <c r="E245" s="2"/>
      <c r="F245" s="2"/>
      <c r="G245" s="2"/>
      <c r="H245" s="2"/>
      <c r="I245" s="2"/>
      <c r="J245" s="2"/>
      <c r="K245" s="165"/>
      <c r="L245" s="165"/>
      <c r="M245" s="2"/>
      <c r="N245" s="2"/>
      <c r="O245" s="2"/>
      <c r="P245" s="2"/>
      <c r="Q245" s="2"/>
      <c r="R245" s="2"/>
      <c r="S245" s="2"/>
      <c r="T245" s="2"/>
      <c r="U245" s="2"/>
      <c r="V245" s="2"/>
      <c r="W245" s="2"/>
      <c r="X245" s="2"/>
      <c r="Y245" s="2"/>
      <c r="Z245" s="5"/>
      <c r="AA245" s="5"/>
      <c r="AB245" s="2"/>
      <c r="AC245" s="2"/>
      <c r="AD245" s="2"/>
      <c r="AE245" s="2"/>
      <c r="AF245" s="2"/>
      <c r="AG245" s="2"/>
      <c r="AH245" s="2"/>
      <c r="AI245" s="2"/>
      <c r="AJ245" s="2"/>
      <c r="AK245" s="2"/>
      <c r="AL245" s="2"/>
      <c r="AM245" s="2"/>
    </row>
    <row r="246">
      <c r="A246" s="2"/>
      <c r="B246" s="2"/>
      <c r="C246" s="2"/>
      <c r="D246" s="2"/>
      <c r="E246" s="2"/>
      <c r="F246" s="2"/>
      <c r="G246" s="2"/>
      <c r="H246" s="2"/>
      <c r="I246" s="2"/>
      <c r="J246" s="2"/>
      <c r="K246" s="165"/>
      <c r="L246" s="165"/>
      <c r="M246" s="2"/>
      <c r="N246" s="2"/>
      <c r="O246" s="2"/>
      <c r="P246" s="2"/>
      <c r="Q246" s="2"/>
      <c r="R246" s="2"/>
      <c r="S246" s="2"/>
      <c r="T246" s="2"/>
      <c r="U246" s="2"/>
      <c r="V246" s="2"/>
      <c r="W246" s="2"/>
      <c r="X246" s="2"/>
      <c r="Y246" s="2"/>
      <c r="Z246" s="5"/>
      <c r="AA246" s="5"/>
      <c r="AB246" s="2"/>
      <c r="AC246" s="2"/>
      <c r="AD246" s="2"/>
      <c r="AE246" s="2"/>
      <c r="AF246" s="2"/>
      <c r="AG246" s="2"/>
      <c r="AH246" s="2"/>
      <c r="AI246" s="2"/>
      <c r="AJ246" s="2"/>
      <c r="AK246" s="2"/>
      <c r="AL246" s="2"/>
      <c r="AM246" s="2"/>
    </row>
    <row r="247">
      <c r="A247" s="2"/>
      <c r="B247" s="2"/>
      <c r="C247" s="2"/>
      <c r="D247" s="2"/>
      <c r="E247" s="2"/>
      <c r="F247" s="2"/>
      <c r="G247" s="2"/>
      <c r="H247" s="2"/>
      <c r="I247" s="2"/>
      <c r="J247" s="2"/>
      <c r="K247" s="165"/>
      <c r="L247" s="165"/>
      <c r="M247" s="2"/>
      <c r="N247" s="2"/>
      <c r="O247" s="2"/>
      <c r="P247" s="2"/>
      <c r="Q247" s="2"/>
      <c r="R247" s="2"/>
      <c r="S247" s="2"/>
      <c r="T247" s="2"/>
      <c r="U247" s="2"/>
      <c r="V247" s="2"/>
      <c r="W247" s="2"/>
      <c r="X247" s="2"/>
      <c r="Y247" s="2"/>
      <c r="Z247" s="5"/>
      <c r="AA247" s="5"/>
      <c r="AB247" s="2"/>
      <c r="AC247" s="2"/>
      <c r="AD247" s="2"/>
      <c r="AE247" s="2"/>
      <c r="AF247" s="2"/>
      <c r="AG247" s="2"/>
      <c r="AH247" s="2"/>
      <c r="AI247" s="2"/>
      <c r="AJ247" s="2"/>
      <c r="AK247" s="2"/>
      <c r="AL247" s="2"/>
      <c r="AM247" s="2"/>
    </row>
    <row r="248">
      <c r="A248" s="2"/>
      <c r="B248" s="2"/>
      <c r="C248" s="2"/>
      <c r="D248" s="2"/>
      <c r="E248" s="2"/>
      <c r="F248" s="2"/>
      <c r="G248" s="2"/>
      <c r="H248" s="2"/>
      <c r="I248" s="2"/>
      <c r="J248" s="2"/>
      <c r="K248" s="165"/>
      <c r="L248" s="165"/>
      <c r="M248" s="2"/>
      <c r="N248" s="2"/>
      <c r="O248" s="2"/>
      <c r="P248" s="2"/>
      <c r="Q248" s="2"/>
      <c r="R248" s="2"/>
      <c r="S248" s="2"/>
      <c r="T248" s="2"/>
      <c r="U248" s="2"/>
      <c r="V248" s="2"/>
      <c r="W248" s="2"/>
      <c r="X248" s="2"/>
      <c r="Y248" s="2"/>
      <c r="Z248" s="5"/>
      <c r="AA248" s="5"/>
      <c r="AB248" s="2"/>
      <c r="AC248" s="2"/>
      <c r="AD248" s="2"/>
      <c r="AE248" s="2"/>
      <c r="AF248" s="2"/>
      <c r="AG248" s="2"/>
      <c r="AH248" s="2"/>
      <c r="AI248" s="2"/>
      <c r="AJ248" s="2"/>
      <c r="AK248" s="2"/>
      <c r="AL248" s="2"/>
      <c r="AM248" s="2"/>
    </row>
    <row r="249">
      <c r="A249" s="2"/>
      <c r="B249" s="2"/>
      <c r="C249" s="2"/>
      <c r="D249" s="2"/>
      <c r="E249" s="2"/>
      <c r="F249" s="2"/>
      <c r="G249" s="2"/>
      <c r="H249" s="2"/>
      <c r="I249" s="2"/>
      <c r="J249" s="2"/>
      <c r="K249" s="165"/>
      <c r="L249" s="165"/>
      <c r="M249" s="2"/>
      <c r="N249" s="2"/>
      <c r="O249" s="2"/>
      <c r="P249" s="2"/>
      <c r="Q249" s="2"/>
      <c r="R249" s="2"/>
      <c r="S249" s="2"/>
      <c r="T249" s="2"/>
      <c r="U249" s="2"/>
      <c r="V249" s="2"/>
      <c r="W249" s="2"/>
      <c r="X249" s="2"/>
      <c r="Y249" s="2"/>
      <c r="Z249" s="5"/>
      <c r="AA249" s="5"/>
      <c r="AB249" s="2"/>
      <c r="AC249" s="2"/>
      <c r="AD249" s="2"/>
      <c r="AE249" s="2"/>
      <c r="AF249" s="2"/>
      <c r="AG249" s="2"/>
      <c r="AH249" s="2"/>
      <c r="AI249" s="2"/>
      <c r="AJ249" s="2"/>
      <c r="AK249" s="2"/>
      <c r="AL249" s="2"/>
      <c r="AM249" s="2"/>
    </row>
    <row r="250">
      <c r="A250" s="2"/>
      <c r="B250" s="2"/>
      <c r="C250" s="2"/>
      <c r="D250" s="2"/>
      <c r="E250" s="2"/>
      <c r="F250" s="2"/>
      <c r="G250" s="2"/>
      <c r="H250" s="2"/>
      <c r="I250" s="2"/>
      <c r="J250" s="2"/>
      <c r="K250" s="165"/>
      <c r="L250" s="165"/>
      <c r="M250" s="2"/>
      <c r="N250" s="2"/>
      <c r="O250" s="2"/>
      <c r="P250" s="2"/>
      <c r="Q250" s="2"/>
      <c r="R250" s="2"/>
      <c r="S250" s="2"/>
      <c r="T250" s="2"/>
      <c r="U250" s="2"/>
      <c r="V250" s="2"/>
      <c r="W250" s="2"/>
      <c r="X250" s="2"/>
      <c r="Y250" s="2"/>
      <c r="Z250" s="5"/>
      <c r="AA250" s="5"/>
      <c r="AB250" s="2"/>
      <c r="AC250" s="2"/>
      <c r="AD250" s="2"/>
      <c r="AE250" s="2"/>
      <c r="AF250" s="2"/>
      <c r="AG250" s="2"/>
      <c r="AH250" s="2"/>
      <c r="AI250" s="2"/>
      <c r="AJ250" s="2"/>
      <c r="AK250" s="2"/>
      <c r="AL250" s="2"/>
      <c r="AM250" s="2"/>
    </row>
    <row r="251">
      <c r="A251" s="2"/>
      <c r="B251" s="2"/>
      <c r="C251" s="2"/>
      <c r="D251" s="2"/>
      <c r="E251" s="2"/>
      <c r="F251" s="2"/>
      <c r="G251" s="2"/>
      <c r="H251" s="2"/>
      <c r="I251" s="2"/>
      <c r="J251" s="2"/>
      <c r="K251" s="165"/>
      <c r="L251" s="165"/>
      <c r="M251" s="2"/>
      <c r="N251" s="2"/>
      <c r="O251" s="2"/>
      <c r="P251" s="2"/>
      <c r="Q251" s="2"/>
      <c r="R251" s="2"/>
      <c r="S251" s="2"/>
      <c r="T251" s="2"/>
      <c r="U251" s="2"/>
      <c r="V251" s="2"/>
      <c r="W251" s="2"/>
      <c r="X251" s="2"/>
      <c r="Y251" s="2"/>
      <c r="Z251" s="5"/>
      <c r="AA251" s="5"/>
      <c r="AB251" s="2"/>
      <c r="AC251" s="2"/>
      <c r="AD251" s="2"/>
      <c r="AE251" s="2"/>
      <c r="AF251" s="2"/>
      <c r="AG251" s="2"/>
      <c r="AH251" s="2"/>
      <c r="AI251" s="2"/>
      <c r="AJ251" s="2"/>
      <c r="AK251" s="2"/>
      <c r="AL251" s="2"/>
      <c r="AM251" s="2"/>
    </row>
    <row r="252">
      <c r="A252" s="2"/>
      <c r="B252" s="2"/>
      <c r="C252" s="2"/>
      <c r="D252" s="2"/>
      <c r="E252" s="2"/>
      <c r="F252" s="2"/>
      <c r="G252" s="2"/>
      <c r="H252" s="2"/>
      <c r="I252" s="2"/>
      <c r="J252" s="2"/>
      <c r="K252" s="165"/>
      <c r="L252" s="165"/>
      <c r="M252" s="2"/>
      <c r="N252" s="2"/>
      <c r="O252" s="2"/>
      <c r="P252" s="2"/>
      <c r="Q252" s="2"/>
      <c r="R252" s="2"/>
      <c r="S252" s="2"/>
      <c r="T252" s="2"/>
      <c r="U252" s="2"/>
      <c r="V252" s="2"/>
      <c r="W252" s="2"/>
      <c r="X252" s="2"/>
      <c r="Y252" s="2"/>
      <c r="Z252" s="5"/>
      <c r="AA252" s="5"/>
      <c r="AB252" s="2"/>
      <c r="AC252" s="2"/>
      <c r="AD252" s="2"/>
      <c r="AE252" s="2"/>
      <c r="AF252" s="2"/>
      <c r="AG252" s="2"/>
      <c r="AH252" s="2"/>
      <c r="AI252" s="2"/>
      <c r="AJ252" s="2"/>
      <c r="AK252" s="2"/>
      <c r="AL252" s="2"/>
      <c r="AM252" s="2"/>
    </row>
    <row r="253">
      <c r="A253" s="2"/>
      <c r="B253" s="2"/>
      <c r="C253" s="2"/>
      <c r="D253" s="2"/>
      <c r="E253" s="2"/>
      <c r="F253" s="2"/>
      <c r="G253" s="2"/>
      <c r="H253" s="2"/>
      <c r="I253" s="2"/>
      <c r="J253" s="2"/>
      <c r="K253" s="165"/>
      <c r="L253" s="165"/>
      <c r="M253" s="2"/>
      <c r="N253" s="2"/>
      <c r="O253" s="2"/>
      <c r="P253" s="2"/>
      <c r="Q253" s="2"/>
      <c r="R253" s="2"/>
      <c r="S253" s="2"/>
      <c r="T253" s="2"/>
      <c r="U253" s="2"/>
      <c r="V253" s="2"/>
      <c r="W253" s="2"/>
      <c r="X253" s="2"/>
      <c r="Y253" s="2"/>
      <c r="Z253" s="5"/>
      <c r="AA253" s="5"/>
      <c r="AB253" s="2"/>
      <c r="AC253" s="2"/>
      <c r="AD253" s="2"/>
      <c r="AE253" s="2"/>
      <c r="AF253" s="2"/>
      <c r="AG253" s="2"/>
      <c r="AH253" s="2"/>
      <c r="AI253" s="2"/>
      <c r="AJ253" s="2"/>
      <c r="AK253" s="2"/>
      <c r="AL253" s="2"/>
      <c r="AM253" s="2"/>
    </row>
    <row r="254">
      <c r="A254" s="2"/>
      <c r="B254" s="2"/>
      <c r="C254" s="2"/>
      <c r="D254" s="2"/>
      <c r="E254" s="2"/>
      <c r="F254" s="2"/>
      <c r="G254" s="2"/>
      <c r="H254" s="2"/>
      <c r="I254" s="2"/>
      <c r="J254" s="2"/>
      <c r="K254" s="165"/>
      <c r="L254" s="165"/>
      <c r="M254" s="2"/>
      <c r="N254" s="2"/>
      <c r="O254" s="2"/>
      <c r="P254" s="2"/>
      <c r="Q254" s="2"/>
      <c r="R254" s="2"/>
      <c r="S254" s="2"/>
      <c r="T254" s="2"/>
      <c r="U254" s="2"/>
      <c r="V254" s="2"/>
      <c r="W254" s="2"/>
      <c r="X254" s="2"/>
      <c r="Y254" s="2"/>
      <c r="Z254" s="5"/>
      <c r="AA254" s="5"/>
      <c r="AB254" s="2"/>
      <c r="AC254" s="2"/>
      <c r="AD254" s="2"/>
      <c r="AE254" s="2"/>
      <c r="AF254" s="2"/>
      <c r="AG254" s="2"/>
      <c r="AH254" s="2"/>
      <c r="AI254" s="2"/>
      <c r="AJ254" s="2"/>
      <c r="AK254" s="2"/>
      <c r="AL254" s="2"/>
      <c r="AM254" s="2"/>
    </row>
    <row r="255">
      <c r="A255" s="2"/>
      <c r="B255" s="2"/>
      <c r="C255" s="2"/>
      <c r="D255" s="2"/>
      <c r="E255" s="2"/>
      <c r="F255" s="2"/>
      <c r="G255" s="2"/>
      <c r="H255" s="2"/>
      <c r="I255" s="2"/>
      <c r="J255" s="2"/>
      <c r="K255" s="165"/>
      <c r="L255" s="165"/>
      <c r="M255" s="2"/>
      <c r="N255" s="2"/>
      <c r="O255" s="2"/>
      <c r="P255" s="2"/>
      <c r="Q255" s="2"/>
      <c r="R255" s="2"/>
      <c r="S255" s="2"/>
      <c r="T255" s="2"/>
      <c r="U255" s="2"/>
      <c r="V255" s="2"/>
      <c r="W255" s="2"/>
      <c r="X255" s="2"/>
      <c r="Y255" s="2"/>
      <c r="Z255" s="5"/>
      <c r="AA255" s="5"/>
      <c r="AB255" s="2"/>
      <c r="AC255" s="2"/>
      <c r="AD255" s="2"/>
      <c r="AE255" s="2"/>
      <c r="AF255" s="2"/>
      <c r="AG255" s="2"/>
      <c r="AH255" s="2"/>
      <c r="AI255" s="2"/>
      <c r="AJ255" s="2"/>
      <c r="AK255" s="2"/>
      <c r="AL255" s="2"/>
      <c r="AM255" s="2"/>
    </row>
    <row r="256">
      <c r="A256" s="2"/>
      <c r="B256" s="2"/>
      <c r="C256" s="2"/>
      <c r="D256" s="2"/>
      <c r="E256" s="2"/>
      <c r="F256" s="2"/>
      <c r="G256" s="2"/>
      <c r="H256" s="2"/>
      <c r="I256" s="2"/>
      <c r="J256" s="2"/>
      <c r="K256" s="165"/>
      <c r="L256" s="165"/>
      <c r="M256" s="2"/>
      <c r="N256" s="2"/>
      <c r="O256" s="2"/>
      <c r="P256" s="2"/>
      <c r="Q256" s="2"/>
      <c r="R256" s="2"/>
      <c r="S256" s="2"/>
      <c r="T256" s="2"/>
      <c r="U256" s="2"/>
      <c r="V256" s="2"/>
      <c r="W256" s="2"/>
      <c r="X256" s="2"/>
      <c r="Y256" s="2"/>
      <c r="Z256" s="5"/>
      <c r="AA256" s="5"/>
      <c r="AB256" s="2"/>
      <c r="AC256" s="2"/>
      <c r="AD256" s="2"/>
      <c r="AE256" s="2"/>
      <c r="AF256" s="2"/>
      <c r="AG256" s="2"/>
      <c r="AH256" s="2"/>
      <c r="AI256" s="2"/>
      <c r="AJ256" s="2"/>
      <c r="AK256" s="2"/>
      <c r="AL256" s="2"/>
      <c r="AM256" s="2"/>
    </row>
    <row r="257">
      <c r="A257" s="2"/>
      <c r="B257" s="2"/>
      <c r="C257" s="2"/>
      <c r="D257" s="2"/>
      <c r="E257" s="2"/>
      <c r="F257" s="2"/>
      <c r="G257" s="2"/>
      <c r="H257" s="2"/>
      <c r="I257" s="2"/>
      <c r="J257" s="2"/>
      <c r="K257" s="165"/>
      <c r="L257" s="165"/>
      <c r="M257" s="2"/>
      <c r="N257" s="2"/>
      <c r="O257" s="2"/>
      <c r="P257" s="2"/>
      <c r="Q257" s="2"/>
      <c r="R257" s="2"/>
      <c r="S257" s="2"/>
      <c r="T257" s="2"/>
      <c r="U257" s="2"/>
      <c r="V257" s="2"/>
      <c r="W257" s="2"/>
      <c r="X257" s="2"/>
      <c r="Y257" s="2"/>
      <c r="Z257" s="5"/>
      <c r="AA257" s="5"/>
      <c r="AB257" s="2"/>
      <c r="AC257" s="2"/>
      <c r="AD257" s="2"/>
      <c r="AE257" s="2"/>
      <c r="AF257" s="2"/>
      <c r="AG257" s="2"/>
      <c r="AH257" s="2"/>
      <c r="AI257" s="2"/>
      <c r="AJ257" s="2"/>
      <c r="AK257" s="2"/>
      <c r="AL257" s="2"/>
      <c r="AM257" s="2"/>
    </row>
    <row r="258">
      <c r="A258" s="2"/>
      <c r="B258" s="2"/>
      <c r="C258" s="2"/>
      <c r="D258" s="2"/>
      <c r="E258" s="2"/>
      <c r="F258" s="2"/>
      <c r="G258" s="2"/>
      <c r="H258" s="2"/>
      <c r="I258" s="2"/>
      <c r="J258" s="2"/>
      <c r="K258" s="165"/>
      <c r="L258" s="165"/>
      <c r="M258" s="2"/>
      <c r="N258" s="2"/>
      <c r="O258" s="2"/>
      <c r="P258" s="2"/>
      <c r="Q258" s="2"/>
      <c r="R258" s="2"/>
      <c r="S258" s="2"/>
      <c r="T258" s="2"/>
      <c r="U258" s="2"/>
      <c r="V258" s="2"/>
      <c r="W258" s="2"/>
      <c r="X258" s="2"/>
      <c r="Y258" s="2"/>
      <c r="Z258" s="5"/>
      <c r="AA258" s="5"/>
      <c r="AB258" s="2"/>
      <c r="AC258" s="2"/>
      <c r="AD258" s="2"/>
      <c r="AE258" s="2"/>
      <c r="AF258" s="2"/>
      <c r="AG258" s="2"/>
      <c r="AH258" s="2"/>
      <c r="AI258" s="2"/>
      <c r="AJ258" s="2"/>
      <c r="AK258" s="2"/>
      <c r="AL258" s="2"/>
      <c r="AM258" s="2"/>
    </row>
    <row r="259">
      <c r="A259" s="2"/>
      <c r="B259" s="2"/>
      <c r="C259" s="2"/>
      <c r="D259" s="2"/>
      <c r="E259" s="2"/>
      <c r="F259" s="2"/>
      <c r="G259" s="2"/>
      <c r="H259" s="2"/>
      <c r="I259" s="2"/>
      <c r="J259" s="2"/>
      <c r="K259" s="165"/>
      <c r="L259" s="165"/>
      <c r="M259" s="2"/>
      <c r="N259" s="2"/>
      <c r="O259" s="2"/>
      <c r="P259" s="2"/>
      <c r="Q259" s="2"/>
      <c r="R259" s="2"/>
      <c r="S259" s="2"/>
      <c r="T259" s="2"/>
      <c r="U259" s="2"/>
      <c r="V259" s="2"/>
      <c r="W259" s="2"/>
      <c r="X259" s="2"/>
      <c r="Y259" s="2"/>
      <c r="Z259" s="5"/>
      <c r="AA259" s="5"/>
      <c r="AB259" s="2"/>
      <c r="AC259" s="2"/>
      <c r="AD259" s="2"/>
      <c r="AE259" s="2"/>
      <c r="AF259" s="2"/>
      <c r="AG259" s="2"/>
      <c r="AH259" s="2"/>
      <c r="AI259" s="2"/>
      <c r="AJ259" s="2"/>
      <c r="AK259" s="2"/>
      <c r="AL259" s="2"/>
      <c r="AM259" s="2"/>
    </row>
    <row r="260">
      <c r="A260" s="2"/>
      <c r="B260" s="2"/>
      <c r="C260" s="2"/>
      <c r="D260" s="2"/>
      <c r="E260" s="2"/>
      <c r="F260" s="2"/>
      <c r="G260" s="2"/>
      <c r="H260" s="2"/>
      <c r="I260" s="2"/>
      <c r="J260" s="2"/>
      <c r="K260" s="165"/>
      <c r="L260" s="165"/>
      <c r="M260" s="2"/>
      <c r="N260" s="2"/>
      <c r="O260" s="2"/>
      <c r="P260" s="2"/>
      <c r="Q260" s="2"/>
      <c r="R260" s="2"/>
      <c r="S260" s="2"/>
      <c r="T260" s="2"/>
      <c r="U260" s="2"/>
      <c r="V260" s="2"/>
      <c r="W260" s="2"/>
      <c r="X260" s="2"/>
      <c r="Y260" s="2"/>
      <c r="Z260" s="5"/>
      <c r="AA260" s="5"/>
      <c r="AB260" s="2"/>
      <c r="AC260" s="2"/>
      <c r="AD260" s="2"/>
      <c r="AE260" s="2"/>
      <c r="AF260" s="2"/>
      <c r="AG260" s="2"/>
      <c r="AH260" s="2"/>
      <c r="AI260" s="2"/>
      <c r="AJ260" s="2"/>
      <c r="AK260" s="2"/>
      <c r="AL260" s="2"/>
      <c r="AM260" s="2"/>
    </row>
    <row r="261">
      <c r="A261" s="2"/>
      <c r="B261" s="2"/>
      <c r="C261" s="2"/>
      <c r="D261" s="2"/>
      <c r="E261" s="2"/>
      <c r="F261" s="2"/>
      <c r="G261" s="2"/>
      <c r="H261" s="2"/>
      <c r="I261" s="2"/>
      <c r="J261" s="2"/>
      <c r="K261" s="165"/>
      <c r="L261" s="165"/>
      <c r="M261" s="2"/>
      <c r="N261" s="2"/>
      <c r="O261" s="2"/>
      <c r="P261" s="2"/>
      <c r="Q261" s="2"/>
      <c r="R261" s="2"/>
      <c r="S261" s="2"/>
      <c r="T261" s="2"/>
      <c r="U261" s="2"/>
      <c r="V261" s="2"/>
      <c r="W261" s="2"/>
      <c r="X261" s="2"/>
      <c r="Y261" s="2"/>
      <c r="Z261" s="5"/>
      <c r="AA261" s="5"/>
      <c r="AB261" s="2"/>
      <c r="AC261" s="2"/>
      <c r="AD261" s="2"/>
      <c r="AE261" s="2"/>
      <c r="AF261" s="2"/>
      <c r="AG261" s="2"/>
      <c r="AH261" s="2"/>
      <c r="AI261" s="2"/>
      <c r="AJ261" s="2"/>
      <c r="AK261" s="2"/>
      <c r="AL261" s="2"/>
      <c r="AM261" s="2"/>
    </row>
    <row r="262">
      <c r="A262" s="2"/>
      <c r="B262" s="2"/>
      <c r="C262" s="2"/>
      <c r="D262" s="2"/>
      <c r="E262" s="2"/>
      <c r="F262" s="2"/>
      <c r="G262" s="2"/>
      <c r="H262" s="2"/>
      <c r="I262" s="2"/>
      <c r="J262" s="2"/>
      <c r="K262" s="165"/>
      <c r="L262" s="165"/>
      <c r="M262" s="2"/>
      <c r="N262" s="2"/>
      <c r="O262" s="2"/>
      <c r="P262" s="2"/>
      <c r="Q262" s="2"/>
      <c r="R262" s="2"/>
      <c r="S262" s="2"/>
      <c r="T262" s="2"/>
      <c r="U262" s="2"/>
      <c r="V262" s="2"/>
      <c r="W262" s="2"/>
      <c r="X262" s="2"/>
      <c r="Y262" s="2"/>
      <c r="Z262" s="5"/>
      <c r="AA262" s="5"/>
      <c r="AB262" s="2"/>
      <c r="AC262" s="2"/>
      <c r="AD262" s="2"/>
      <c r="AE262" s="2"/>
      <c r="AF262" s="2"/>
      <c r="AG262" s="2"/>
      <c r="AH262" s="2"/>
      <c r="AI262" s="2"/>
      <c r="AJ262" s="2"/>
      <c r="AK262" s="2"/>
      <c r="AL262" s="2"/>
      <c r="AM262" s="2"/>
    </row>
    <row r="263">
      <c r="A263" s="2"/>
      <c r="B263" s="2"/>
      <c r="C263" s="2"/>
      <c r="D263" s="2"/>
      <c r="E263" s="2"/>
      <c r="F263" s="2"/>
      <c r="G263" s="2"/>
      <c r="H263" s="2"/>
      <c r="I263" s="2"/>
      <c r="J263" s="2"/>
      <c r="K263" s="165"/>
      <c r="L263" s="165"/>
      <c r="M263" s="2"/>
      <c r="N263" s="2"/>
      <c r="O263" s="2"/>
      <c r="P263" s="2"/>
      <c r="Q263" s="2"/>
      <c r="R263" s="2"/>
      <c r="S263" s="2"/>
      <c r="T263" s="2"/>
      <c r="U263" s="2"/>
      <c r="V263" s="2"/>
      <c r="W263" s="2"/>
      <c r="X263" s="2"/>
      <c r="Y263" s="2"/>
      <c r="Z263" s="5"/>
      <c r="AA263" s="5"/>
      <c r="AB263" s="2"/>
      <c r="AC263" s="2"/>
      <c r="AD263" s="2"/>
      <c r="AE263" s="2"/>
      <c r="AF263" s="2"/>
      <c r="AG263" s="2"/>
      <c r="AH263" s="2"/>
      <c r="AI263" s="2"/>
      <c r="AJ263" s="2"/>
      <c r="AK263" s="2"/>
      <c r="AL263" s="2"/>
      <c r="AM263" s="2"/>
    </row>
    <row r="264">
      <c r="A264" s="2"/>
      <c r="B264" s="2"/>
      <c r="C264" s="2"/>
      <c r="D264" s="2"/>
      <c r="E264" s="2"/>
      <c r="F264" s="2"/>
      <c r="G264" s="2"/>
      <c r="H264" s="2"/>
      <c r="I264" s="2"/>
      <c r="J264" s="2"/>
      <c r="K264" s="165"/>
      <c r="L264" s="165"/>
      <c r="M264" s="2"/>
      <c r="N264" s="2"/>
      <c r="O264" s="2"/>
      <c r="P264" s="2"/>
      <c r="Q264" s="2"/>
      <c r="R264" s="2"/>
      <c r="S264" s="2"/>
      <c r="T264" s="2"/>
      <c r="U264" s="2"/>
      <c r="V264" s="2"/>
      <c r="W264" s="2"/>
      <c r="X264" s="2"/>
      <c r="Y264" s="2"/>
      <c r="Z264" s="5"/>
      <c r="AA264" s="5"/>
      <c r="AB264" s="2"/>
      <c r="AC264" s="2"/>
      <c r="AD264" s="2"/>
      <c r="AE264" s="2"/>
      <c r="AF264" s="2"/>
      <c r="AG264" s="2"/>
      <c r="AH264" s="2"/>
      <c r="AI264" s="2"/>
      <c r="AJ264" s="2"/>
      <c r="AK264" s="2"/>
      <c r="AL264" s="2"/>
      <c r="AM264" s="2"/>
    </row>
    <row r="265">
      <c r="A265" s="2"/>
      <c r="B265" s="2"/>
      <c r="C265" s="2"/>
      <c r="D265" s="2"/>
      <c r="E265" s="2"/>
      <c r="F265" s="2"/>
      <c r="G265" s="2"/>
      <c r="H265" s="2"/>
      <c r="I265" s="2"/>
      <c r="J265" s="2"/>
      <c r="K265" s="165"/>
      <c r="L265" s="165"/>
      <c r="M265" s="2"/>
      <c r="N265" s="2"/>
      <c r="O265" s="2"/>
      <c r="P265" s="2"/>
      <c r="Q265" s="2"/>
      <c r="R265" s="2"/>
      <c r="S265" s="2"/>
      <c r="T265" s="2"/>
      <c r="U265" s="2"/>
      <c r="V265" s="2"/>
      <c r="W265" s="2"/>
      <c r="X265" s="2"/>
      <c r="Y265" s="2"/>
      <c r="Z265" s="5"/>
      <c r="AA265" s="5"/>
      <c r="AB265" s="2"/>
      <c r="AC265" s="2"/>
      <c r="AD265" s="2"/>
      <c r="AE265" s="2"/>
      <c r="AF265" s="2"/>
      <c r="AG265" s="2"/>
      <c r="AH265" s="2"/>
      <c r="AI265" s="2"/>
      <c r="AJ265" s="2"/>
      <c r="AK265" s="2"/>
      <c r="AL265" s="2"/>
      <c r="AM265" s="2"/>
    </row>
    <row r="266">
      <c r="A266" s="2"/>
      <c r="B266" s="2"/>
      <c r="C266" s="2"/>
      <c r="D266" s="2"/>
      <c r="E266" s="2"/>
      <c r="F266" s="2"/>
      <c r="G266" s="2"/>
      <c r="H266" s="2"/>
      <c r="I266" s="2"/>
      <c r="J266" s="2"/>
      <c r="K266" s="165"/>
      <c r="L266" s="165"/>
      <c r="M266" s="2"/>
      <c r="N266" s="2"/>
      <c r="O266" s="2"/>
      <c r="P266" s="2"/>
      <c r="Q266" s="2"/>
      <c r="R266" s="2"/>
      <c r="S266" s="2"/>
      <c r="T266" s="2"/>
      <c r="U266" s="2"/>
      <c r="V266" s="2"/>
      <c r="W266" s="2"/>
      <c r="X266" s="2"/>
      <c r="Y266" s="2"/>
      <c r="Z266" s="5"/>
      <c r="AA266" s="5"/>
      <c r="AB266" s="2"/>
      <c r="AC266" s="2"/>
      <c r="AD266" s="2"/>
      <c r="AE266" s="2"/>
      <c r="AF266" s="2"/>
      <c r="AG266" s="2"/>
      <c r="AH266" s="2"/>
      <c r="AI266" s="2"/>
      <c r="AJ266" s="2"/>
      <c r="AK266" s="2"/>
      <c r="AL266" s="2"/>
      <c r="AM266" s="2"/>
    </row>
    <row r="267">
      <c r="A267" s="2"/>
      <c r="B267" s="2"/>
      <c r="C267" s="2"/>
      <c r="D267" s="2"/>
      <c r="E267" s="2"/>
      <c r="F267" s="2"/>
      <c r="G267" s="2"/>
      <c r="H267" s="2"/>
      <c r="I267" s="2"/>
      <c r="J267" s="2"/>
      <c r="K267" s="165"/>
      <c r="L267" s="165"/>
      <c r="M267" s="2"/>
      <c r="N267" s="2"/>
      <c r="O267" s="2"/>
      <c r="P267" s="2"/>
      <c r="Q267" s="2"/>
      <c r="R267" s="2"/>
      <c r="S267" s="2"/>
      <c r="T267" s="2"/>
      <c r="U267" s="2"/>
      <c r="V267" s="2"/>
      <c r="W267" s="2"/>
      <c r="X267" s="2"/>
      <c r="Y267" s="2"/>
      <c r="Z267" s="5"/>
      <c r="AA267" s="5"/>
      <c r="AB267" s="2"/>
      <c r="AC267" s="2"/>
      <c r="AD267" s="2"/>
      <c r="AE267" s="2"/>
      <c r="AF267" s="2"/>
      <c r="AG267" s="2"/>
      <c r="AH267" s="2"/>
      <c r="AI267" s="2"/>
      <c r="AJ267" s="2"/>
      <c r="AK267" s="2"/>
      <c r="AL267" s="2"/>
      <c r="AM267" s="2"/>
    </row>
    <row r="268">
      <c r="A268" s="2"/>
      <c r="B268" s="2"/>
      <c r="C268" s="2"/>
      <c r="D268" s="2"/>
      <c r="E268" s="2"/>
      <c r="F268" s="2"/>
      <c r="G268" s="2"/>
      <c r="H268" s="2"/>
      <c r="I268" s="2"/>
      <c r="J268" s="2"/>
      <c r="K268" s="165"/>
      <c r="L268" s="165"/>
      <c r="M268" s="2"/>
      <c r="N268" s="2"/>
      <c r="O268" s="2"/>
      <c r="P268" s="2"/>
      <c r="Q268" s="2"/>
      <c r="R268" s="2"/>
      <c r="S268" s="2"/>
      <c r="T268" s="2"/>
      <c r="U268" s="2"/>
      <c r="V268" s="2"/>
      <c r="W268" s="2"/>
      <c r="X268" s="2"/>
      <c r="Y268" s="2"/>
      <c r="Z268" s="5"/>
      <c r="AA268" s="5"/>
      <c r="AB268" s="2"/>
      <c r="AC268" s="2"/>
      <c r="AD268" s="2"/>
      <c r="AE268" s="2"/>
      <c r="AF268" s="2"/>
      <c r="AG268" s="2"/>
      <c r="AH268" s="2"/>
      <c r="AI268" s="2"/>
      <c r="AJ268" s="2"/>
      <c r="AK268" s="2"/>
      <c r="AL268" s="2"/>
      <c r="AM268" s="2"/>
    </row>
    <row r="269">
      <c r="A269" s="2"/>
      <c r="B269" s="2"/>
      <c r="C269" s="2"/>
      <c r="D269" s="2"/>
      <c r="E269" s="2"/>
      <c r="F269" s="2"/>
      <c r="G269" s="2"/>
      <c r="H269" s="2"/>
      <c r="I269" s="2"/>
      <c r="J269" s="2"/>
      <c r="K269" s="165"/>
      <c r="L269" s="165"/>
      <c r="M269" s="2"/>
      <c r="N269" s="2"/>
      <c r="O269" s="2"/>
      <c r="P269" s="2"/>
      <c r="Q269" s="2"/>
      <c r="R269" s="2"/>
      <c r="S269" s="2"/>
      <c r="T269" s="2"/>
      <c r="U269" s="2"/>
      <c r="V269" s="2"/>
      <c r="W269" s="2"/>
      <c r="X269" s="2"/>
      <c r="Y269" s="2"/>
      <c r="Z269" s="5"/>
      <c r="AA269" s="5"/>
      <c r="AB269" s="2"/>
      <c r="AC269" s="2"/>
      <c r="AD269" s="2"/>
      <c r="AE269" s="2"/>
      <c r="AF269" s="2"/>
      <c r="AG269" s="2"/>
      <c r="AH269" s="2"/>
      <c r="AI269" s="2"/>
      <c r="AJ269" s="2"/>
      <c r="AK269" s="2"/>
      <c r="AL269" s="2"/>
      <c r="AM269" s="2"/>
    </row>
    <row r="270">
      <c r="A270" s="2"/>
      <c r="B270" s="2"/>
      <c r="C270" s="2"/>
      <c r="D270" s="2"/>
      <c r="E270" s="2"/>
      <c r="F270" s="2"/>
      <c r="G270" s="2"/>
      <c r="H270" s="2"/>
      <c r="I270" s="2"/>
      <c r="J270" s="2"/>
      <c r="K270" s="165"/>
      <c r="L270" s="165"/>
      <c r="M270" s="2"/>
      <c r="N270" s="2"/>
      <c r="O270" s="2"/>
      <c r="P270" s="2"/>
      <c r="Q270" s="2"/>
      <c r="R270" s="2"/>
      <c r="S270" s="2"/>
      <c r="T270" s="2"/>
      <c r="U270" s="2"/>
      <c r="V270" s="2"/>
      <c r="W270" s="2"/>
      <c r="X270" s="2"/>
      <c r="Y270" s="2"/>
      <c r="Z270" s="5"/>
      <c r="AA270" s="5"/>
      <c r="AB270" s="2"/>
      <c r="AC270" s="2"/>
      <c r="AD270" s="2"/>
      <c r="AE270" s="2"/>
      <c r="AF270" s="2"/>
      <c r="AG270" s="2"/>
      <c r="AH270" s="2"/>
      <c r="AI270" s="2"/>
      <c r="AJ270" s="2"/>
      <c r="AK270" s="2"/>
      <c r="AL270" s="2"/>
      <c r="AM270" s="2"/>
    </row>
    <row r="271">
      <c r="A271" s="2"/>
      <c r="B271" s="2"/>
      <c r="C271" s="2"/>
      <c r="D271" s="2"/>
      <c r="E271" s="2"/>
      <c r="F271" s="2"/>
      <c r="G271" s="2"/>
      <c r="H271" s="2"/>
      <c r="I271" s="2"/>
      <c r="J271" s="2"/>
      <c r="K271" s="165"/>
      <c r="L271" s="165"/>
      <c r="M271" s="2"/>
      <c r="N271" s="2"/>
      <c r="O271" s="2"/>
      <c r="P271" s="2"/>
      <c r="Q271" s="2"/>
      <c r="R271" s="2"/>
      <c r="S271" s="2"/>
      <c r="T271" s="2"/>
      <c r="U271" s="2"/>
      <c r="V271" s="2"/>
      <c r="W271" s="2"/>
      <c r="X271" s="2"/>
      <c r="Y271" s="2"/>
      <c r="Z271" s="5"/>
      <c r="AA271" s="5"/>
      <c r="AB271" s="2"/>
      <c r="AC271" s="2"/>
      <c r="AD271" s="2"/>
      <c r="AE271" s="2"/>
      <c r="AF271" s="2"/>
      <c r="AG271" s="2"/>
      <c r="AH271" s="2"/>
      <c r="AI271" s="2"/>
      <c r="AJ271" s="2"/>
      <c r="AK271" s="2"/>
      <c r="AL271" s="2"/>
      <c r="AM271" s="2"/>
    </row>
    <row r="272">
      <c r="A272" s="2"/>
      <c r="B272" s="2"/>
      <c r="C272" s="2"/>
      <c r="D272" s="2"/>
      <c r="E272" s="2"/>
      <c r="F272" s="2"/>
      <c r="G272" s="2"/>
      <c r="H272" s="2"/>
      <c r="I272" s="2"/>
      <c r="J272" s="2"/>
      <c r="K272" s="165"/>
      <c r="L272" s="165"/>
      <c r="M272" s="2"/>
      <c r="N272" s="2"/>
      <c r="O272" s="2"/>
      <c r="P272" s="2"/>
      <c r="Q272" s="2"/>
      <c r="R272" s="2"/>
      <c r="S272" s="2"/>
      <c r="T272" s="2"/>
      <c r="U272" s="2"/>
      <c r="V272" s="2"/>
      <c r="W272" s="2"/>
      <c r="X272" s="2"/>
      <c r="Y272" s="2"/>
      <c r="Z272" s="5"/>
      <c r="AA272" s="5"/>
      <c r="AB272" s="2"/>
      <c r="AC272" s="2"/>
      <c r="AD272" s="2"/>
      <c r="AE272" s="2"/>
      <c r="AF272" s="2"/>
      <c r="AG272" s="2"/>
      <c r="AH272" s="2"/>
      <c r="AI272" s="2"/>
      <c r="AJ272" s="2"/>
      <c r="AK272" s="2"/>
      <c r="AL272" s="2"/>
      <c r="AM272" s="2"/>
    </row>
    <row r="273">
      <c r="A273" s="2"/>
      <c r="B273" s="2"/>
      <c r="C273" s="2"/>
      <c r="D273" s="2"/>
      <c r="E273" s="2"/>
      <c r="F273" s="2"/>
      <c r="G273" s="2"/>
      <c r="H273" s="2"/>
      <c r="I273" s="2"/>
      <c r="J273" s="2"/>
      <c r="K273" s="165"/>
      <c r="L273" s="165"/>
      <c r="M273" s="2"/>
      <c r="N273" s="2"/>
      <c r="O273" s="2"/>
      <c r="P273" s="2"/>
      <c r="Q273" s="2"/>
      <c r="R273" s="2"/>
      <c r="S273" s="2"/>
      <c r="T273" s="2"/>
      <c r="U273" s="2"/>
      <c r="V273" s="2"/>
      <c r="W273" s="2"/>
      <c r="X273" s="2"/>
      <c r="Y273" s="2"/>
      <c r="Z273" s="5"/>
      <c r="AA273" s="5"/>
      <c r="AB273" s="2"/>
      <c r="AC273" s="2"/>
      <c r="AD273" s="2"/>
      <c r="AE273" s="2"/>
      <c r="AF273" s="2"/>
      <c r="AG273" s="2"/>
      <c r="AH273" s="2"/>
      <c r="AI273" s="2"/>
      <c r="AJ273" s="2"/>
      <c r="AK273" s="2"/>
      <c r="AL273" s="2"/>
      <c r="AM273" s="2"/>
    </row>
    <row r="274">
      <c r="A274" s="2"/>
      <c r="B274" s="2"/>
      <c r="C274" s="2"/>
      <c r="D274" s="2"/>
      <c r="E274" s="2"/>
      <c r="F274" s="2"/>
      <c r="G274" s="2"/>
      <c r="H274" s="2"/>
      <c r="I274" s="2"/>
      <c r="J274" s="2"/>
      <c r="K274" s="165"/>
      <c r="L274" s="165"/>
      <c r="M274" s="2"/>
      <c r="N274" s="2"/>
      <c r="O274" s="2"/>
      <c r="P274" s="2"/>
      <c r="Q274" s="2"/>
      <c r="R274" s="2"/>
      <c r="S274" s="2"/>
      <c r="T274" s="2"/>
      <c r="U274" s="2"/>
      <c r="V274" s="2"/>
      <c r="W274" s="2"/>
      <c r="X274" s="2"/>
      <c r="Y274" s="2"/>
      <c r="Z274" s="5"/>
      <c r="AA274" s="5"/>
      <c r="AB274" s="2"/>
      <c r="AC274" s="2"/>
      <c r="AD274" s="2"/>
      <c r="AE274" s="2"/>
      <c r="AF274" s="2"/>
      <c r="AG274" s="2"/>
      <c r="AH274" s="2"/>
      <c r="AI274" s="2"/>
      <c r="AJ274" s="2"/>
      <c r="AK274" s="2"/>
      <c r="AL274" s="2"/>
      <c r="AM274" s="2"/>
    </row>
    <row r="275">
      <c r="A275" s="2"/>
      <c r="B275" s="2"/>
      <c r="C275" s="2"/>
      <c r="D275" s="2"/>
      <c r="E275" s="2"/>
      <c r="F275" s="2"/>
      <c r="G275" s="2"/>
      <c r="H275" s="2"/>
      <c r="I275" s="2"/>
      <c r="J275" s="2"/>
      <c r="K275" s="165"/>
      <c r="L275" s="165"/>
      <c r="M275" s="2"/>
      <c r="N275" s="2"/>
      <c r="O275" s="2"/>
      <c r="P275" s="2"/>
      <c r="Q275" s="2"/>
      <c r="R275" s="2"/>
      <c r="S275" s="2"/>
      <c r="T275" s="2"/>
      <c r="U275" s="2"/>
      <c r="V275" s="2"/>
      <c r="W275" s="2"/>
      <c r="X275" s="2"/>
      <c r="Y275" s="2"/>
      <c r="Z275" s="5"/>
      <c r="AA275" s="5"/>
      <c r="AB275" s="2"/>
      <c r="AC275" s="2"/>
      <c r="AD275" s="2"/>
      <c r="AE275" s="2"/>
      <c r="AF275" s="2"/>
      <c r="AG275" s="2"/>
      <c r="AH275" s="2"/>
      <c r="AI275" s="2"/>
      <c r="AJ275" s="2"/>
      <c r="AK275" s="2"/>
      <c r="AL275" s="2"/>
      <c r="AM275" s="2"/>
    </row>
    <row r="276">
      <c r="A276" s="2"/>
      <c r="B276" s="2"/>
      <c r="C276" s="2"/>
      <c r="D276" s="2"/>
      <c r="E276" s="2"/>
      <c r="F276" s="2"/>
      <c r="G276" s="2"/>
      <c r="H276" s="2"/>
      <c r="I276" s="2"/>
      <c r="J276" s="2"/>
      <c r="K276" s="165"/>
      <c r="L276" s="165"/>
      <c r="M276" s="2"/>
      <c r="N276" s="2"/>
      <c r="O276" s="2"/>
      <c r="P276" s="2"/>
      <c r="Q276" s="2"/>
      <c r="R276" s="2"/>
      <c r="S276" s="2"/>
      <c r="T276" s="2"/>
      <c r="U276" s="2"/>
      <c r="V276" s="2"/>
      <c r="W276" s="2"/>
      <c r="X276" s="2"/>
      <c r="Y276" s="2"/>
      <c r="Z276" s="5"/>
      <c r="AA276" s="5"/>
      <c r="AB276" s="2"/>
      <c r="AC276" s="2"/>
      <c r="AD276" s="2"/>
      <c r="AE276" s="2"/>
      <c r="AF276" s="2"/>
      <c r="AG276" s="2"/>
      <c r="AH276" s="2"/>
      <c r="AI276" s="2"/>
      <c r="AJ276" s="2"/>
      <c r="AK276" s="2"/>
      <c r="AL276" s="2"/>
      <c r="AM276" s="2"/>
    </row>
    <row r="277">
      <c r="A277" s="2"/>
      <c r="B277" s="2"/>
      <c r="C277" s="2"/>
      <c r="D277" s="2"/>
      <c r="E277" s="2"/>
      <c r="F277" s="2"/>
      <c r="G277" s="2"/>
      <c r="H277" s="2"/>
      <c r="I277" s="2"/>
      <c r="J277" s="2"/>
      <c r="K277" s="165"/>
      <c r="L277" s="165"/>
      <c r="M277" s="2"/>
      <c r="N277" s="2"/>
      <c r="O277" s="2"/>
      <c r="P277" s="2"/>
      <c r="Q277" s="2"/>
      <c r="R277" s="2"/>
      <c r="S277" s="2"/>
      <c r="T277" s="2"/>
      <c r="U277" s="2"/>
      <c r="V277" s="2"/>
      <c r="W277" s="2"/>
      <c r="X277" s="2"/>
      <c r="Y277" s="2"/>
      <c r="Z277" s="5"/>
      <c r="AA277" s="5"/>
      <c r="AB277" s="2"/>
      <c r="AC277" s="2"/>
      <c r="AD277" s="2"/>
      <c r="AE277" s="2"/>
      <c r="AF277" s="2"/>
      <c r="AG277" s="2"/>
      <c r="AH277" s="2"/>
      <c r="AI277" s="2"/>
      <c r="AJ277" s="2"/>
      <c r="AK277" s="2"/>
      <c r="AL277" s="2"/>
      <c r="AM277" s="2"/>
    </row>
    <row r="278">
      <c r="A278" s="2"/>
      <c r="B278" s="2"/>
      <c r="C278" s="2"/>
      <c r="D278" s="2"/>
      <c r="E278" s="2"/>
      <c r="F278" s="2"/>
      <c r="G278" s="2"/>
      <c r="H278" s="2"/>
      <c r="I278" s="2"/>
      <c r="J278" s="2"/>
      <c r="K278" s="165"/>
      <c r="L278" s="165"/>
      <c r="M278" s="2"/>
      <c r="N278" s="2"/>
      <c r="O278" s="2"/>
      <c r="P278" s="2"/>
      <c r="Q278" s="2"/>
      <c r="R278" s="2"/>
      <c r="S278" s="2"/>
      <c r="T278" s="2"/>
      <c r="U278" s="2"/>
      <c r="V278" s="2"/>
      <c r="W278" s="2"/>
      <c r="X278" s="2"/>
      <c r="Y278" s="2"/>
      <c r="Z278" s="5"/>
      <c r="AA278" s="5"/>
      <c r="AB278" s="2"/>
      <c r="AC278" s="2"/>
      <c r="AD278" s="2"/>
      <c r="AE278" s="2"/>
      <c r="AF278" s="2"/>
      <c r="AG278" s="2"/>
      <c r="AH278" s="2"/>
      <c r="AI278" s="2"/>
      <c r="AJ278" s="2"/>
      <c r="AK278" s="2"/>
      <c r="AL278" s="2"/>
      <c r="AM278" s="2"/>
    </row>
    <row r="279">
      <c r="A279" s="2"/>
      <c r="B279" s="2"/>
      <c r="C279" s="2"/>
      <c r="D279" s="2"/>
      <c r="E279" s="2"/>
      <c r="F279" s="2"/>
      <c r="G279" s="2"/>
      <c r="H279" s="2"/>
      <c r="I279" s="2"/>
      <c r="J279" s="2"/>
      <c r="K279" s="165"/>
      <c r="L279" s="165"/>
      <c r="M279" s="2"/>
      <c r="N279" s="2"/>
      <c r="O279" s="2"/>
      <c r="P279" s="2"/>
      <c r="Q279" s="2"/>
      <c r="R279" s="2"/>
      <c r="S279" s="2"/>
      <c r="T279" s="2"/>
      <c r="U279" s="2"/>
      <c r="V279" s="2"/>
      <c r="W279" s="2"/>
      <c r="X279" s="2"/>
      <c r="Y279" s="2"/>
      <c r="Z279" s="5"/>
      <c r="AA279" s="5"/>
      <c r="AB279" s="2"/>
      <c r="AC279" s="2"/>
      <c r="AD279" s="2"/>
      <c r="AE279" s="2"/>
      <c r="AF279" s="2"/>
      <c r="AG279" s="2"/>
      <c r="AH279" s="2"/>
      <c r="AI279" s="2"/>
      <c r="AJ279" s="2"/>
      <c r="AK279" s="2"/>
      <c r="AL279" s="2"/>
      <c r="AM279" s="2"/>
    </row>
    <row r="280">
      <c r="A280" s="2"/>
      <c r="B280" s="2"/>
      <c r="C280" s="2"/>
      <c r="D280" s="2"/>
      <c r="E280" s="2"/>
      <c r="F280" s="2"/>
      <c r="G280" s="2"/>
      <c r="H280" s="2"/>
      <c r="I280" s="2"/>
      <c r="J280" s="2"/>
      <c r="K280" s="165"/>
      <c r="L280" s="165"/>
      <c r="M280" s="2"/>
      <c r="N280" s="2"/>
      <c r="O280" s="2"/>
      <c r="P280" s="2"/>
      <c r="Q280" s="2"/>
      <c r="R280" s="2"/>
      <c r="S280" s="2"/>
      <c r="T280" s="2"/>
      <c r="U280" s="2"/>
      <c r="V280" s="2"/>
      <c r="W280" s="2"/>
      <c r="X280" s="2"/>
      <c r="Y280" s="2"/>
      <c r="Z280" s="5"/>
      <c r="AA280" s="5"/>
      <c r="AB280" s="2"/>
      <c r="AC280" s="2"/>
      <c r="AD280" s="2"/>
      <c r="AE280" s="2"/>
      <c r="AF280" s="2"/>
      <c r="AG280" s="2"/>
      <c r="AH280" s="2"/>
      <c r="AI280" s="2"/>
      <c r="AJ280" s="2"/>
      <c r="AK280" s="2"/>
      <c r="AL280" s="2"/>
      <c r="AM280" s="2"/>
    </row>
    <row r="281">
      <c r="A281" s="2"/>
      <c r="B281" s="2"/>
      <c r="C281" s="2"/>
      <c r="D281" s="2"/>
      <c r="E281" s="2"/>
      <c r="F281" s="2"/>
      <c r="G281" s="2"/>
      <c r="H281" s="2"/>
      <c r="I281" s="2"/>
      <c r="J281" s="2"/>
      <c r="K281" s="165"/>
      <c r="L281" s="165"/>
      <c r="M281" s="2"/>
      <c r="N281" s="2"/>
      <c r="O281" s="2"/>
      <c r="P281" s="2"/>
      <c r="Q281" s="2"/>
      <c r="R281" s="2"/>
      <c r="S281" s="2"/>
      <c r="T281" s="2"/>
      <c r="U281" s="2"/>
      <c r="V281" s="2"/>
      <c r="W281" s="2"/>
      <c r="X281" s="2"/>
      <c r="Y281" s="2"/>
      <c r="Z281" s="5"/>
      <c r="AA281" s="5"/>
      <c r="AB281" s="2"/>
      <c r="AC281" s="2"/>
      <c r="AD281" s="2"/>
      <c r="AE281" s="2"/>
      <c r="AF281" s="2"/>
      <c r="AG281" s="2"/>
      <c r="AH281" s="2"/>
      <c r="AI281" s="2"/>
      <c r="AJ281" s="2"/>
      <c r="AK281" s="2"/>
      <c r="AL281" s="2"/>
      <c r="AM281" s="2"/>
    </row>
    <row r="282">
      <c r="A282" s="2"/>
      <c r="B282" s="2"/>
      <c r="C282" s="2"/>
      <c r="D282" s="2"/>
      <c r="E282" s="2"/>
      <c r="F282" s="2"/>
      <c r="G282" s="2"/>
      <c r="H282" s="2"/>
      <c r="I282" s="2"/>
      <c r="J282" s="2"/>
      <c r="K282" s="165"/>
      <c r="L282" s="165"/>
      <c r="M282" s="2"/>
      <c r="N282" s="2"/>
      <c r="O282" s="2"/>
      <c r="P282" s="2"/>
      <c r="Q282" s="2"/>
      <c r="R282" s="2"/>
      <c r="S282" s="2"/>
      <c r="T282" s="2"/>
      <c r="U282" s="2"/>
      <c r="V282" s="2"/>
      <c r="W282" s="2"/>
      <c r="X282" s="2"/>
      <c r="Y282" s="2"/>
      <c r="Z282" s="5"/>
      <c r="AA282" s="5"/>
      <c r="AB282" s="2"/>
      <c r="AC282" s="2"/>
      <c r="AD282" s="2"/>
      <c r="AE282" s="2"/>
      <c r="AF282" s="2"/>
      <c r="AG282" s="2"/>
      <c r="AH282" s="2"/>
      <c r="AI282" s="2"/>
      <c r="AJ282" s="2"/>
      <c r="AK282" s="2"/>
      <c r="AL282" s="2"/>
      <c r="AM282" s="2"/>
    </row>
    <row r="283">
      <c r="A283" s="2"/>
      <c r="B283" s="2"/>
      <c r="C283" s="2"/>
      <c r="D283" s="2"/>
      <c r="E283" s="2"/>
      <c r="F283" s="2"/>
      <c r="G283" s="2"/>
      <c r="H283" s="2"/>
      <c r="I283" s="2"/>
      <c r="J283" s="2"/>
      <c r="K283" s="165"/>
      <c r="L283" s="165"/>
      <c r="M283" s="2"/>
      <c r="N283" s="2"/>
      <c r="O283" s="2"/>
      <c r="P283" s="2"/>
      <c r="Q283" s="2"/>
      <c r="R283" s="2"/>
      <c r="S283" s="2"/>
      <c r="T283" s="2"/>
      <c r="U283" s="2"/>
      <c r="V283" s="2"/>
      <c r="W283" s="2"/>
      <c r="X283" s="2"/>
      <c r="Y283" s="2"/>
      <c r="Z283" s="5"/>
      <c r="AA283" s="5"/>
      <c r="AB283" s="2"/>
      <c r="AC283" s="2"/>
      <c r="AD283" s="2"/>
      <c r="AE283" s="2"/>
      <c r="AF283" s="2"/>
      <c r="AG283" s="2"/>
      <c r="AH283" s="2"/>
      <c r="AI283" s="2"/>
      <c r="AJ283" s="2"/>
      <c r="AK283" s="2"/>
      <c r="AL283" s="2"/>
      <c r="AM283" s="2"/>
    </row>
    <row r="284">
      <c r="A284" s="2"/>
      <c r="B284" s="2"/>
      <c r="C284" s="2"/>
      <c r="D284" s="2"/>
      <c r="E284" s="2"/>
      <c r="F284" s="2"/>
      <c r="G284" s="2"/>
      <c r="H284" s="2"/>
      <c r="I284" s="2"/>
      <c r="J284" s="2"/>
      <c r="K284" s="165"/>
      <c r="L284" s="165"/>
      <c r="M284" s="2"/>
      <c r="N284" s="2"/>
      <c r="O284" s="2"/>
      <c r="P284" s="2"/>
      <c r="Q284" s="2"/>
      <c r="R284" s="2"/>
      <c r="S284" s="2"/>
      <c r="T284" s="2"/>
      <c r="U284" s="2"/>
      <c r="V284" s="2"/>
      <c r="W284" s="2"/>
      <c r="X284" s="2"/>
      <c r="Y284" s="2"/>
      <c r="Z284" s="5"/>
      <c r="AA284" s="5"/>
      <c r="AB284" s="2"/>
      <c r="AC284" s="2"/>
      <c r="AD284" s="2"/>
      <c r="AE284" s="2"/>
      <c r="AF284" s="2"/>
      <c r="AG284" s="2"/>
      <c r="AH284" s="2"/>
      <c r="AI284" s="2"/>
      <c r="AJ284" s="2"/>
      <c r="AK284" s="2"/>
      <c r="AL284" s="2"/>
      <c r="AM284" s="2"/>
    </row>
    <row r="285">
      <c r="A285" s="2"/>
      <c r="B285" s="2"/>
      <c r="C285" s="2"/>
      <c r="D285" s="2"/>
      <c r="E285" s="2"/>
      <c r="F285" s="2"/>
      <c r="G285" s="2"/>
      <c r="H285" s="2"/>
      <c r="I285" s="2"/>
      <c r="J285" s="2"/>
      <c r="K285" s="165"/>
      <c r="L285" s="165"/>
      <c r="M285" s="2"/>
      <c r="N285" s="2"/>
      <c r="O285" s="2"/>
      <c r="P285" s="2"/>
      <c r="Q285" s="2"/>
      <c r="R285" s="2"/>
      <c r="S285" s="2"/>
      <c r="T285" s="2"/>
      <c r="U285" s="2"/>
      <c r="V285" s="2"/>
      <c r="W285" s="2"/>
      <c r="X285" s="2"/>
      <c r="Y285" s="2"/>
      <c r="Z285" s="5"/>
      <c r="AA285" s="5"/>
      <c r="AB285" s="2"/>
      <c r="AC285" s="2"/>
      <c r="AD285" s="2"/>
      <c r="AE285" s="2"/>
      <c r="AF285" s="2"/>
      <c r="AG285" s="2"/>
      <c r="AH285" s="2"/>
      <c r="AI285" s="2"/>
      <c r="AJ285" s="2"/>
      <c r="AK285" s="2"/>
      <c r="AL285" s="2"/>
      <c r="AM285" s="2"/>
    </row>
    <row r="286">
      <c r="A286" s="2"/>
      <c r="B286" s="2"/>
      <c r="C286" s="2"/>
      <c r="D286" s="2"/>
      <c r="E286" s="2"/>
      <c r="F286" s="2"/>
      <c r="G286" s="2"/>
      <c r="H286" s="2"/>
      <c r="I286" s="2"/>
      <c r="J286" s="2"/>
      <c r="K286" s="165"/>
      <c r="L286" s="165"/>
      <c r="M286" s="2"/>
      <c r="N286" s="2"/>
      <c r="O286" s="2"/>
      <c r="P286" s="2"/>
      <c r="Q286" s="2"/>
      <c r="R286" s="2"/>
      <c r="S286" s="2"/>
      <c r="T286" s="2"/>
      <c r="U286" s="2"/>
      <c r="V286" s="2"/>
      <c r="W286" s="2"/>
      <c r="X286" s="2"/>
      <c r="Y286" s="2"/>
      <c r="Z286" s="5"/>
      <c r="AA286" s="5"/>
      <c r="AB286" s="2"/>
      <c r="AC286" s="2"/>
      <c r="AD286" s="2"/>
      <c r="AE286" s="2"/>
      <c r="AF286" s="2"/>
      <c r="AG286" s="2"/>
      <c r="AH286" s="2"/>
      <c r="AI286" s="2"/>
      <c r="AJ286" s="2"/>
      <c r="AK286" s="2"/>
      <c r="AL286" s="2"/>
      <c r="AM286" s="2"/>
    </row>
    <row r="287">
      <c r="A287" s="2"/>
      <c r="B287" s="2"/>
      <c r="C287" s="2"/>
      <c r="D287" s="2"/>
      <c r="E287" s="2"/>
      <c r="F287" s="2"/>
      <c r="G287" s="2"/>
      <c r="H287" s="2"/>
      <c r="I287" s="2"/>
      <c r="J287" s="2"/>
      <c r="K287" s="165"/>
      <c r="L287" s="165"/>
      <c r="M287" s="2"/>
      <c r="N287" s="2"/>
      <c r="O287" s="2"/>
      <c r="P287" s="2"/>
      <c r="Q287" s="2"/>
      <c r="R287" s="2"/>
      <c r="S287" s="2"/>
      <c r="T287" s="2"/>
      <c r="U287" s="2"/>
      <c r="V287" s="2"/>
      <c r="W287" s="2"/>
      <c r="X287" s="2"/>
      <c r="Y287" s="2"/>
      <c r="Z287" s="5"/>
      <c r="AA287" s="5"/>
      <c r="AB287" s="2"/>
      <c r="AC287" s="2"/>
      <c r="AD287" s="2"/>
      <c r="AE287" s="2"/>
      <c r="AF287" s="2"/>
      <c r="AG287" s="2"/>
      <c r="AH287" s="2"/>
      <c r="AI287" s="2"/>
      <c r="AJ287" s="2"/>
      <c r="AK287" s="2"/>
      <c r="AL287" s="2"/>
      <c r="AM287" s="2"/>
    </row>
    <row r="288">
      <c r="A288" s="2"/>
      <c r="B288" s="2"/>
      <c r="C288" s="2"/>
      <c r="D288" s="2"/>
      <c r="E288" s="2"/>
      <c r="F288" s="2"/>
      <c r="G288" s="2"/>
      <c r="H288" s="2"/>
      <c r="I288" s="2"/>
      <c r="J288" s="2"/>
      <c r="K288" s="165"/>
      <c r="L288" s="165"/>
      <c r="M288" s="2"/>
      <c r="N288" s="2"/>
      <c r="O288" s="2"/>
      <c r="P288" s="2"/>
      <c r="Q288" s="2"/>
      <c r="R288" s="2"/>
      <c r="S288" s="2"/>
      <c r="T288" s="2"/>
      <c r="U288" s="2"/>
      <c r="V288" s="2"/>
      <c r="W288" s="2"/>
      <c r="X288" s="2"/>
      <c r="Y288" s="2"/>
      <c r="Z288" s="5"/>
      <c r="AA288" s="5"/>
      <c r="AB288" s="2"/>
      <c r="AC288" s="2"/>
      <c r="AD288" s="2"/>
      <c r="AE288" s="2"/>
      <c r="AF288" s="2"/>
      <c r="AG288" s="2"/>
      <c r="AH288" s="2"/>
      <c r="AI288" s="2"/>
      <c r="AJ288" s="2"/>
      <c r="AK288" s="2"/>
      <c r="AL288" s="2"/>
      <c r="AM288" s="2"/>
    </row>
    <row r="289">
      <c r="A289" s="2"/>
      <c r="B289" s="2"/>
      <c r="C289" s="2"/>
      <c r="D289" s="2"/>
      <c r="E289" s="2"/>
      <c r="F289" s="2"/>
      <c r="G289" s="2"/>
      <c r="H289" s="2"/>
      <c r="I289" s="2"/>
      <c r="J289" s="2"/>
      <c r="K289" s="165"/>
      <c r="L289" s="165"/>
      <c r="M289" s="2"/>
      <c r="N289" s="2"/>
      <c r="O289" s="2"/>
      <c r="P289" s="2"/>
      <c r="Q289" s="2"/>
      <c r="R289" s="2"/>
      <c r="S289" s="2"/>
      <c r="T289" s="2"/>
      <c r="U289" s="2"/>
      <c r="V289" s="2"/>
      <c r="W289" s="2"/>
      <c r="X289" s="2"/>
      <c r="Y289" s="2"/>
      <c r="Z289" s="5"/>
      <c r="AA289" s="5"/>
      <c r="AB289" s="2"/>
      <c r="AC289" s="2"/>
      <c r="AD289" s="2"/>
      <c r="AE289" s="2"/>
      <c r="AF289" s="2"/>
      <c r="AG289" s="2"/>
      <c r="AH289" s="2"/>
      <c r="AI289" s="2"/>
      <c r="AJ289" s="2"/>
      <c r="AK289" s="2"/>
      <c r="AL289" s="2"/>
      <c r="AM289" s="2"/>
    </row>
    <row r="290">
      <c r="A290" s="2"/>
      <c r="B290" s="2"/>
      <c r="C290" s="2"/>
      <c r="D290" s="2"/>
      <c r="E290" s="2"/>
      <c r="F290" s="2"/>
      <c r="G290" s="2"/>
      <c r="H290" s="2"/>
      <c r="I290" s="2"/>
      <c r="J290" s="2"/>
      <c r="K290" s="165"/>
      <c r="L290" s="165"/>
      <c r="M290" s="2"/>
      <c r="N290" s="2"/>
      <c r="O290" s="2"/>
      <c r="P290" s="2"/>
      <c r="Q290" s="2"/>
      <c r="R290" s="2"/>
      <c r="S290" s="2"/>
      <c r="T290" s="2"/>
      <c r="U290" s="2"/>
      <c r="V290" s="2"/>
      <c r="W290" s="2"/>
      <c r="X290" s="2"/>
      <c r="Y290" s="2"/>
      <c r="Z290" s="5"/>
      <c r="AA290" s="5"/>
      <c r="AB290" s="2"/>
      <c r="AC290" s="2"/>
      <c r="AD290" s="2"/>
      <c r="AE290" s="2"/>
      <c r="AF290" s="2"/>
      <c r="AG290" s="2"/>
      <c r="AH290" s="2"/>
      <c r="AI290" s="2"/>
      <c r="AJ290" s="2"/>
      <c r="AK290" s="2"/>
      <c r="AL290" s="2"/>
      <c r="AM290" s="2"/>
    </row>
    <row r="291">
      <c r="A291" s="2"/>
      <c r="B291" s="2"/>
      <c r="C291" s="2"/>
      <c r="D291" s="2"/>
      <c r="E291" s="2"/>
      <c r="F291" s="2"/>
      <c r="G291" s="2"/>
      <c r="H291" s="2"/>
      <c r="I291" s="2"/>
      <c r="J291" s="2"/>
      <c r="K291" s="165"/>
      <c r="L291" s="165"/>
      <c r="M291" s="2"/>
      <c r="N291" s="2"/>
      <c r="O291" s="2"/>
      <c r="P291" s="2"/>
      <c r="Q291" s="2"/>
      <c r="R291" s="2"/>
      <c r="S291" s="2"/>
      <c r="T291" s="2"/>
      <c r="U291" s="2"/>
      <c r="V291" s="2"/>
      <c r="W291" s="2"/>
      <c r="X291" s="2"/>
      <c r="Y291" s="2"/>
      <c r="Z291" s="5"/>
      <c r="AA291" s="5"/>
      <c r="AB291" s="2"/>
      <c r="AC291" s="2"/>
      <c r="AD291" s="2"/>
      <c r="AE291" s="2"/>
      <c r="AF291" s="2"/>
      <c r="AG291" s="2"/>
      <c r="AH291" s="2"/>
      <c r="AI291" s="2"/>
      <c r="AJ291" s="2"/>
      <c r="AK291" s="2"/>
      <c r="AL291" s="2"/>
      <c r="AM291" s="2"/>
    </row>
    <row r="292">
      <c r="A292" s="2"/>
      <c r="B292" s="2"/>
      <c r="C292" s="2"/>
      <c r="D292" s="2"/>
      <c r="E292" s="2"/>
      <c r="F292" s="2"/>
      <c r="G292" s="2"/>
      <c r="H292" s="2"/>
      <c r="I292" s="2"/>
      <c r="J292" s="2"/>
      <c r="K292" s="165"/>
      <c r="L292" s="165"/>
      <c r="M292" s="2"/>
      <c r="N292" s="2"/>
      <c r="O292" s="2"/>
      <c r="P292" s="2"/>
      <c r="Q292" s="2"/>
      <c r="R292" s="2"/>
      <c r="S292" s="2"/>
      <c r="T292" s="2"/>
      <c r="U292" s="2"/>
      <c r="V292" s="2"/>
      <c r="W292" s="2"/>
      <c r="X292" s="2"/>
      <c r="Y292" s="2"/>
      <c r="Z292" s="5"/>
      <c r="AA292" s="5"/>
      <c r="AB292" s="2"/>
      <c r="AC292" s="2"/>
      <c r="AD292" s="2"/>
      <c r="AE292" s="2"/>
      <c r="AF292" s="2"/>
      <c r="AG292" s="2"/>
      <c r="AH292" s="2"/>
      <c r="AI292" s="2"/>
      <c r="AJ292" s="2"/>
      <c r="AK292" s="2"/>
      <c r="AL292" s="2"/>
      <c r="AM292" s="2"/>
    </row>
    <row r="293">
      <c r="A293" s="2"/>
      <c r="B293" s="2"/>
      <c r="C293" s="2"/>
      <c r="D293" s="2"/>
      <c r="E293" s="2"/>
      <c r="F293" s="2"/>
      <c r="G293" s="2"/>
      <c r="H293" s="2"/>
      <c r="I293" s="2"/>
      <c r="J293" s="2"/>
      <c r="K293" s="165"/>
      <c r="L293" s="165"/>
      <c r="M293" s="2"/>
      <c r="N293" s="2"/>
      <c r="O293" s="2"/>
      <c r="P293" s="2"/>
      <c r="Q293" s="2"/>
      <c r="R293" s="2"/>
      <c r="S293" s="2"/>
      <c r="T293" s="2"/>
      <c r="U293" s="2"/>
      <c r="V293" s="2"/>
      <c r="W293" s="2"/>
      <c r="X293" s="2"/>
      <c r="Y293" s="2"/>
      <c r="Z293" s="5"/>
      <c r="AA293" s="5"/>
      <c r="AB293" s="2"/>
      <c r="AC293" s="2"/>
      <c r="AD293" s="2"/>
      <c r="AE293" s="2"/>
      <c r="AF293" s="2"/>
      <c r="AG293" s="2"/>
      <c r="AH293" s="2"/>
      <c r="AI293" s="2"/>
      <c r="AJ293" s="2"/>
      <c r="AK293" s="2"/>
      <c r="AL293" s="2"/>
      <c r="AM293" s="2"/>
    </row>
    <row r="294">
      <c r="A294" s="2"/>
      <c r="B294" s="2"/>
      <c r="C294" s="2"/>
      <c r="D294" s="2"/>
      <c r="E294" s="2"/>
      <c r="F294" s="2"/>
      <c r="G294" s="2"/>
      <c r="H294" s="2"/>
      <c r="I294" s="2"/>
      <c r="J294" s="2"/>
      <c r="K294" s="165"/>
      <c r="L294" s="165"/>
      <c r="M294" s="2"/>
      <c r="N294" s="2"/>
      <c r="O294" s="2"/>
      <c r="P294" s="2"/>
      <c r="Q294" s="2"/>
      <c r="R294" s="2"/>
      <c r="S294" s="2"/>
      <c r="T294" s="2"/>
      <c r="U294" s="2"/>
      <c r="V294" s="2"/>
      <c r="W294" s="2"/>
      <c r="X294" s="2"/>
      <c r="Y294" s="2"/>
      <c r="Z294" s="5"/>
      <c r="AA294" s="5"/>
      <c r="AB294" s="2"/>
      <c r="AC294" s="2"/>
      <c r="AD294" s="2"/>
      <c r="AE294" s="2"/>
      <c r="AF294" s="2"/>
      <c r="AG294" s="2"/>
      <c r="AH294" s="2"/>
      <c r="AI294" s="2"/>
      <c r="AJ294" s="2"/>
      <c r="AK294" s="2"/>
      <c r="AL294" s="2"/>
      <c r="AM294" s="2"/>
    </row>
    <row r="295">
      <c r="A295" s="2"/>
      <c r="B295" s="2"/>
      <c r="C295" s="2"/>
      <c r="D295" s="2"/>
      <c r="E295" s="2"/>
      <c r="F295" s="2"/>
      <c r="G295" s="2"/>
      <c r="H295" s="2"/>
      <c r="I295" s="2"/>
      <c r="J295" s="2"/>
      <c r="K295" s="165"/>
      <c r="L295" s="165"/>
      <c r="M295" s="2"/>
      <c r="N295" s="2"/>
      <c r="O295" s="2"/>
      <c r="P295" s="2"/>
      <c r="Q295" s="2"/>
      <c r="R295" s="2"/>
      <c r="S295" s="2"/>
      <c r="T295" s="2"/>
      <c r="U295" s="2"/>
      <c r="V295" s="2"/>
      <c r="W295" s="2"/>
      <c r="X295" s="2"/>
      <c r="Y295" s="2"/>
      <c r="Z295" s="5"/>
      <c r="AA295" s="5"/>
      <c r="AB295" s="2"/>
      <c r="AC295" s="2"/>
      <c r="AD295" s="2"/>
      <c r="AE295" s="2"/>
      <c r="AF295" s="2"/>
      <c r="AG295" s="2"/>
      <c r="AH295" s="2"/>
      <c r="AI295" s="2"/>
      <c r="AJ295" s="2"/>
      <c r="AK295" s="2"/>
      <c r="AL295" s="2"/>
      <c r="AM295" s="2"/>
    </row>
    <row r="296">
      <c r="A296" s="2"/>
      <c r="B296" s="2"/>
      <c r="C296" s="2"/>
      <c r="D296" s="2"/>
      <c r="E296" s="2"/>
      <c r="F296" s="2"/>
      <c r="G296" s="2"/>
      <c r="H296" s="2"/>
      <c r="I296" s="2"/>
      <c r="J296" s="2"/>
      <c r="K296" s="165"/>
      <c r="L296" s="165"/>
      <c r="M296" s="2"/>
      <c r="N296" s="2"/>
      <c r="O296" s="2"/>
      <c r="P296" s="2"/>
      <c r="Q296" s="2"/>
      <c r="R296" s="2"/>
      <c r="S296" s="2"/>
      <c r="T296" s="2"/>
      <c r="U296" s="2"/>
      <c r="V296" s="2"/>
      <c r="W296" s="2"/>
      <c r="X296" s="2"/>
      <c r="Y296" s="2"/>
      <c r="Z296" s="5"/>
      <c r="AA296" s="5"/>
      <c r="AB296" s="2"/>
      <c r="AC296" s="2"/>
      <c r="AD296" s="2"/>
      <c r="AE296" s="2"/>
      <c r="AF296" s="2"/>
      <c r="AG296" s="2"/>
      <c r="AH296" s="2"/>
      <c r="AI296" s="2"/>
      <c r="AJ296" s="2"/>
      <c r="AK296" s="2"/>
      <c r="AL296" s="2"/>
      <c r="AM296" s="2"/>
    </row>
    <row r="297">
      <c r="A297" s="2"/>
      <c r="B297" s="2"/>
      <c r="C297" s="2"/>
      <c r="D297" s="2"/>
      <c r="E297" s="2"/>
      <c r="F297" s="2"/>
      <c r="G297" s="2"/>
      <c r="H297" s="2"/>
      <c r="I297" s="2"/>
      <c r="J297" s="2"/>
      <c r="K297" s="165"/>
      <c r="L297" s="165"/>
      <c r="M297" s="2"/>
      <c r="N297" s="2"/>
      <c r="O297" s="2"/>
      <c r="P297" s="2"/>
      <c r="Q297" s="2"/>
      <c r="R297" s="2"/>
      <c r="S297" s="2"/>
      <c r="T297" s="2"/>
      <c r="U297" s="2"/>
      <c r="V297" s="2"/>
      <c r="W297" s="2"/>
      <c r="X297" s="2"/>
      <c r="Y297" s="2"/>
      <c r="Z297" s="5"/>
      <c r="AA297" s="5"/>
      <c r="AB297" s="2"/>
      <c r="AC297" s="2"/>
      <c r="AD297" s="2"/>
      <c r="AE297" s="2"/>
      <c r="AF297" s="2"/>
      <c r="AG297" s="2"/>
      <c r="AH297" s="2"/>
      <c r="AI297" s="2"/>
      <c r="AJ297" s="2"/>
      <c r="AK297" s="2"/>
      <c r="AL297" s="2"/>
      <c r="AM297" s="2"/>
    </row>
    <row r="298">
      <c r="A298" s="2"/>
      <c r="B298" s="2"/>
      <c r="C298" s="2"/>
      <c r="D298" s="2"/>
      <c r="E298" s="2"/>
      <c r="F298" s="2"/>
      <c r="G298" s="2"/>
      <c r="H298" s="2"/>
      <c r="I298" s="2"/>
      <c r="J298" s="2"/>
      <c r="K298" s="165"/>
      <c r="L298" s="165"/>
      <c r="M298" s="2"/>
      <c r="N298" s="2"/>
      <c r="O298" s="2"/>
      <c r="P298" s="2"/>
      <c r="Q298" s="2"/>
      <c r="R298" s="2"/>
      <c r="S298" s="2"/>
      <c r="T298" s="2"/>
      <c r="U298" s="2"/>
      <c r="V298" s="2"/>
      <c r="W298" s="2"/>
      <c r="X298" s="2"/>
      <c r="Y298" s="2"/>
      <c r="Z298" s="5"/>
      <c r="AA298" s="5"/>
      <c r="AB298" s="2"/>
      <c r="AC298" s="2"/>
      <c r="AD298" s="2"/>
      <c r="AE298" s="2"/>
      <c r="AF298" s="2"/>
      <c r="AG298" s="2"/>
      <c r="AH298" s="2"/>
      <c r="AI298" s="2"/>
      <c r="AJ298" s="2"/>
      <c r="AK298" s="2"/>
      <c r="AL298" s="2"/>
      <c r="AM298" s="2"/>
    </row>
    <row r="299">
      <c r="A299" s="2"/>
      <c r="B299" s="2"/>
      <c r="C299" s="2"/>
      <c r="D299" s="2"/>
      <c r="E299" s="2"/>
      <c r="F299" s="2"/>
      <c r="G299" s="2"/>
      <c r="H299" s="2"/>
      <c r="I299" s="2"/>
      <c r="J299" s="2"/>
      <c r="K299" s="165"/>
      <c r="L299" s="165"/>
      <c r="M299" s="2"/>
      <c r="N299" s="2"/>
      <c r="O299" s="2"/>
      <c r="P299" s="2"/>
      <c r="Q299" s="2"/>
      <c r="R299" s="2"/>
      <c r="S299" s="2"/>
      <c r="T299" s="2"/>
      <c r="U299" s="2"/>
      <c r="V299" s="2"/>
      <c r="W299" s="2"/>
      <c r="X299" s="2"/>
      <c r="Y299" s="2"/>
      <c r="Z299" s="5"/>
      <c r="AA299" s="5"/>
      <c r="AB299" s="2"/>
      <c r="AC299" s="2"/>
      <c r="AD299" s="2"/>
      <c r="AE299" s="2"/>
      <c r="AF299" s="2"/>
      <c r="AG299" s="2"/>
      <c r="AH299" s="2"/>
      <c r="AI299" s="2"/>
      <c r="AJ299" s="2"/>
      <c r="AK299" s="2"/>
      <c r="AL299" s="2"/>
      <c r="AM299" s="2"/>
    </row>
    <row r="300">
      <c r="A300" s="2"/>
      <c r="B300" s="2"/>
      <c r="C300" s="2"/>
      <c r="D300" s="2"/>
      <c r="E300" s="2"/>
      <c r="F300" s="2"/>
      <c r="G300" s="2"/>
      <c r="H300" s="2"/>
      <c r="I300" s="2"/>
      <c r="J300" s="2"/>
      <c r="K300" s="165"/>
      <c r="L300" s="165"/>
      <c r="M300" s="2"/>
      <c r="N300" s="2"/>
      <c r="O300" s="2"/>
      <c r="P300" s="2"/>
      <c r="Q300" s="2"/>
      <c r="R300" s="2"/>
      <c r="S300" s="2"/>
      <c r="T300" s="2"/>
      <c r="U300" s="2"/>
      <c r="V300" s="2"/>
      <c r="W300" s="2"/>
      <c r="X300" s="2"/>
      <c r="Y300" s="2"/>
      <c r="Z300" s="5"/>
      <c r="AA300" s="5"/>
      <c r="AB300" s="2"/>
      <c r="AC300" s="2"/>
      <c r="AD300" s="2"/>
      <c r="AE300" s="2"/>
      <c r="AF300" s="2"/>
      <c r="AG300" s="2"/>
      <c r="AH300" s="2"/>
      <c r="AI300" s="2"/>
      <c r="AJ300" s="2"/>
      <c r="AK300" s="2"/>
      <c r="AL300" s="2"/>
      <c r="AM300" s="2"/>
    </row>
    <row r="301">
      <c r="A301" s="2"/>
      <c r="B301" s="2"/>
      <c r="C301" s="2"/>
      <c r="D301" s="2"/>
      <c r="E301" s="2"/>
      <c r="F301" s="2"/>
      <c r="G301" s="2"/>
      <c r="H301" s="2"/>
      <c r="I301" s="2"/>
      <c r="J301" s="2"/>
      <c r="K301" s="165"/>
      <c r="L301" s="165"/>
      <c r="M301" s="2"/>
      <c r="N301" s="2"/>
      <c r="O301" s="2"/>
      <c r="P301" s="2"/>
      <c r="Q301" s="2"/>
      <c r="R301" s="2"/>
      <c r="S301" s="2"/>
      <c r="T301" s="2"/>
      <c r="U301" s="2"/>
      <c r="V301" s="2"/>
      <c r="W301" s="2"/>
      <c r="X301" s="2"/>
      <c r="Y301" s="2"/>
      <c r="Z301" s="5"/>
      <c r="AA301" s="5"/>
      <c r="AB301" s="2"/>
      <c r="AC301" s="2"/>
      <c r="AD301" s="2"/>
      <c r="AE301" s="2"/>
      <c r="AF301" s="2"/>
      <c r="AG301" s="2"/>
      <c r="AH301" s="2"/>
      <c r="AI301" s="2"/>
      <c r="AJ301" s="2"/>
      <c r="AK301" s="2"/>
      <c r="AL301" s="2"/>
      <c r="AM301" s="2"/>
    </row>
    <row r="302">
      <c r="A302" s="2"/>
      <c r="B302" s="2"/>
      <c r="C302" s="2"/>
      <c r="D302" s="2"/>
      <c r="E302" s="2"/>
      <c r="F302" s="2"/>
      <c r="G302" s="2"/>
      <c r="H302" s="2"/>
      <c r="I302" s="2"/>
      <c r="J302" s="2"/>
      <c r="K302" s="165"/>
      <c r="L302" s="165"/>
      <c r="M302" s="2"/>
      <c r="N302" s="2"/>
      <c r="O302" s="2"/>
      <c r="P302" s="2"/>
      <c r="Q302" s="2"/>
      <c r="R302" s="2"/>
      <c r="S302" s="2"/>
      <c r="T302" s="2"/>
      <c r="U302" s="2"/>
      <c r="V302" s="2"/>
      <c r="W302" s="2"/>
      <c r="X302" s="2"/>
      <c r="Y302" s="2"/>
      <c r="Z302" s="5"/>
      <c r="AA302" s="5"/>
      <c r="AB302" s="2"/>
      <c r="AC302" s="2"/>
      <c r="AD302" s="2"/>
      <c r="AE302" s="2"/>
      <c r="AF302" s="2"/>
      <c r="AG302" s="2"/>
      <c r="AH302" s="2"/>
      <c r="AI302" s="2"/>
      <c r="AJ302" s="2"/>
      <c r="AK302" s="2"/>
      <c r="AL302" s="2"/>
      <c r="AM302" s="2"/>
    </row>
    <row r="303">
      <c r="A303" s="2"/>
      <c r="B303" s="2"/>
      <c r="C303" s="2"/>
      <c r="D303" s="2"/>
      <c r="E303" s="2"/>
      <c r="F303" s="2"/>
      <c r="G303" s="2"/>
      <c r="H303" s="2"/>
      <c r="I303" s="2"/>
      <c r="J303" s="2"/>
      <c r="K303" s="165"/>
      <c r="L303" s="165"/>
      <c r="M303" s="2"/>
      <c r="N303" s="2"/>
      <c r="O303" s="2"/>
      <c r="P303" s="2"/>
      <c r="Q303" s="2"/>
      <c r="R303" s="2"/>
      <c r="S303" s="2"/>
      <c r="T303" s="2"/>
      <c r="U303" s="2"/>
      <c r="V303" s="2"/>
      <c r="W303" s="2"/>
      <c r="X303" s="2"/>
      <c r="Y303" s="2"/>
      <c r="Z303" s="5"/>
      <c r="AA303" s="5"/>
      <c r="AB303" s="2"/>
      <c r="AC303" s="2"/>
      <c r="AD303" s="2"/>
      <c r="AE303" s="2"/>
      <c r="AF303" s="2"/>
      <c r="AG303" s="2"/>
      <c r="AH303" s="2"/>
      <c r="AI303" s="2"/>
      <c r="AJ303" s="2"/>
      <c r="AK303" s="2"/>
      <c r="AL303" s="2"/>
      <c r="AM303" s="2"/>
    </row>
    <row r="304">
      <c r="A304" s="2"/>
      <c r="B304" s="2"/>
      <c r="C304" s="2"/>
      <c r="D304" s="2"/>
      <c r="E304" s="2"/>
      <c r="F304" s="2"/>
      <c r="G304" s="2"/>
      <c r="H304" s="2"/>
      <c r="I304" s="2"/>
      <c r="J304" s="2"/>
      <c r="K304" s="165"/>
      <c r="L304" s="165"/>
      <c r="M304" s="2"/>
      <c r="N304" s="2"/>
      <c r="O304" s="2"/>
      <c r="P304" s="2"/>
      <c r="Q304" s="2"/>
      <c r="R304" s="2"/>
      <c r="S304" s="2"/>
      <c r="T304" s="2"/>
      <c r="U304" s="2"/>
      <c r="V304" s="2"/>
      <c r="W304" s="2"/>
      <c r="X304" s="2"/>
      <c r="Y304" s="2"/>
      <c r="Z304" s="5"/>
      <c r="AA304" s="5"/>
      <c r="AB304" s="2"/>
      <c r="AC304" s="2"/>
      <c r="AD304" s="2"/>
      <c r="AE304" s="2"/>
      <c r="AF304" s="2"/>
      <c r="AG304" s="2"/>
      <c r="AH304" s="2"/>
      <c r="AI304" s="2"/>
      <c r="AJ304" s="2"/>
      <c r="AK304" s="2"/>
      <c r="AL304" s="2"/>
      <c r="AM304" s="2"/>
    </row>
    <row r="305">
      <c r="A305" s="2"/>
      <c r="B305" s="2"/>
      <c r="C305" s="2"/>
      <c r="D305" s="2"/>
      <c r="E305" s="2"/>
      <c r="F305" s="2"/>
      <c r="G305" s="2"/>
      <c r="H305" s="2"/>
      <c r="I305" s="2"/>
      <c r="J305" s="2"/>
      <c r="K305" s="165"/>
      <c r="L305" s="165"/>
      <c r="M305" s="2"/>
      <c r="N305" s="2"/>
      <c r="O305" s="2"/>
      <c r="P305" s="2"/>
      <c r="Q305" s="2"/>
      <c r="R305" s="2"/>
      <c r="S305" s="2"/>
      <c r="T305" s="2"/>
      <c r="U305" s="2"/>
      <c r="V305" s="2"/>
      <c r="W305" s="2"/>
      <c r="X305" s="2"/>
      <c r="Y305" s="2"/>
      <c r="Z305" s="5"/>
      <c r="AA305" s="5"/>
      <c r="AB305" s="2"/>
      <c r="AC305" s="2"/>
      <c r="AD305" s="2"/>
      <c r="AE305" s="2"/>
      <c r="AF305" s="2"/>
      <c r="AG305" s="2"/>
      <c r="AH305" s="2"/>
      <c r="AI305" s="2"/>
      <c r="AJ305" s="2"/>
      <c r="AK305" s="2"/>
      <c r="AL305" s="2"/>
      <c r="AM305" s="2"/>
    </row>
    <row r="306">
      <c r="A306" s="2"/>
      <c r="B306" s="2"/>
      <c r="C306" s="2"/>
      <c r="D306" s="2"/>
      <c r="E306" s="2"/>
      <c r="F306" s="2"/>
      <c r="G306" s="2"/>
      <c r="H306" s="2"/>
      <c r="I306" s="2"/>
      <c r="J306" s="2"/>
      <c r="K306" s="165"/>
      <c r="L306" s="165"/>
      <c r="M306" s="2"/>
      <c r="N306" s="2"/>
      <c r="O306" s="2"/>
      <c r="P306" s="2"/>
      <c r="Q306" s="2"/>
      <c r="R306" s="2"/>
      <c r="S306" s="2"/>
      <c r="T306" s="2"/>
      <c r="U306" s="2"/>
      <c r="V306" s="2"/>
      <c r="W306" s="2"/>
      <c r="X306" s="2"/>
      <c r="Y306" s="2"/>
      <c r="Z306" s="5"/>
      <c r="AA306" s="5"/>
      <c r="AB306" s="2"/>
      <c r="AC306" s="2"/>
      <c r="AD306" s="2"/>
      <c r="AE306" s="2"/>
      <c r="AF306" s="2"/>
      <c r="AG306" s="2"/>
      <c r="AH306" s="2"/>
      <c r="AI306" s="2"/>
      <c r="AJ306" s="2"/>
      <c r="AK306" s="2"/>
      <c r="AL306" s="2"/>
      <c r="AM306" s="2"/>
    </row>
    <row r="307">
      <c r="A307" s="2"/>
      <c r="B307" s="2"/>
      <c r="C307" s="2"/>
      <c r="D307" s="2"/>
      <c r="E307" s="2"/>
      <c r="F307" s="2"/>
      <c r="G307" s="2"/>
      <c r="H307" s="2"/>
      <c r="I307" s="2"/>
      <c r="J307" s="2"/>
      <c r="K307" s="165"/>
      <c r="L307" s="165"/>
      <c r="M307" s="2"/>
      <c r="N307" s="2"/>
      <c r="O307" s="2"/>
      <c r="P307" s="2"/>
      <c r="Q307" s="2"/>
      <c r="R307" s="2"/>
      <c r="S307" s="2"/>
      <c r="T307" s="2"/>
      <c r="U307" s="2"/>
      <c r="V307" s="2"/>
      <c r="W307" s="2"/>
      <c r="X307" s="2"/>
      <c r="Y307" s="2"/>
      <c r="Z307" s="5"/>
      <c r="AA307" s="5"/>
      <c r="AB307" s="2"/>
      <c r="AC307" s="2"/>
      <c r="AD307" s="2"/>
      <c r="AE307" s="2"/>
      <c r="AF307" s="2"/>
      <c r="AG307" s="2"/>
      <c r="AH307" s="2"/>
      <c r="AI307" s="2"/>
      <c r="AJ307" s="2"/>
      <c r="AK307" s="2"/>
      <c r="AL307" s="2"/>
      <c r="AM307" s="2"/>
    </row>
    <row r="308">
      <c r="A308" s="2"/>
      <c r="B308" s="2"/>
      <c r="C308" s="2"/>
      <c r="D308" s="2"/>
      <c r="E308" s="2"/>
      <c r="F308" s="2"/>
      <c r="G308" s="2"/>
      <c r="H308" s="2"/>
      <c r="I308" s="2"/>
      <c r="J308" s="2"/>
      <c r="K308" s="165"/>
      <c r="L308" s="165"/>
      <c r="M308" s="2"/>
      <c r="N308" s="2"/>
      <c r="O308" s="2"/>
      <c r="P308" s="2"/>
      <c r="Q308" s="2"/>
      <c r="R308" s="2"/>
      <c r="S308" s="2"/>
      <c r="T308" s="2"/>
      <c r="U308" s="2"/>
      <c r="V308" s="2"/>
      <c r="W308" s="2"/>
      <c r="X308" s="2"/>
      <c r="Y308" s="2"/>
      <c r="Z308" s="5"/>
      <c r="AA308" s="5"/>
      <c r="AB308" s="2"/>
      <c r="AC308" s="2"/>
      <c r="AD308" s="2"/>
      <c r="AE308" s="2"/>
      <c r="AF308" s="2"/>
      <c r="AG308" s="2"/>
      <c r="AH308" s="2"/>
      <c r="AI308" s="2"/>
      <c r="AJ308" s="2"/>
      <c r="AK308" s="2"/>
      <c r="AL308" s="2"/>
      <c r="AM308" s="2"/>
    </row>
    <row r="309">
      <c r="A309" s="2"/>
      <c r="B309" s="2"/>
      <c r="C309" s="2"/>
      <c r="D309" s="2"/>
      <c r="E309" s="2"/>
      <c r="F309" s="2"/>
      <c r="G309" s="2"/>
      <c r="H309" s="2"/>
      <c r="I309" s="2"/>
      <c r="J309" s="2"/>
      <c r="K309" s="165"/>
      <c r="L309" s="165"/>
      <c r="M309" s="2"/>
      <c r="N309" s="2"/>
      <c r="O309" s="2"/>
      <c r="P309" s="2"/>
      <c r="Q309" s="2"/>
      <c r="R309" s="2"/>
      <c r="S309" s="2"/>
      <c r="T309" s="2"/>
      <c r="U309" s="2"/>
      <c r="V309" s="2"/>
      <c r="W309" s="2"/>
      <c r="X309" s="2"/>
      <c r="Y309" s="2"/>
      <c r="Z309" s="5"/>
      <c r="AA309" s="5"/>
      <c r="AB309" s="2"/>
      <c r="AC309" s="2"/>
      <c r="AD309" s="2"/>
      <c r="AE309" s="2"/>
      <c r="AF309" s="2"/>
      <c r="AG309" s="2"/>
      <c r="AH309" s="2"/>
      <c r="AI309" s="2"/>
      <c r="AJ309" s="2"/>
      <c r="AK309" s="2"/>
      <c r="AL309" s="2"/>
      <c r="AM309" s="2"/>
    </row>
    <row r="310">
      <c r="A310" s="2"/>
      <c r="B310" s="2"/>
      <c r="C310" s="2"/>
      <c r="D310" s="2"/>
      <c r="E310" s="2"/>
      <c r="F310" s="2"/>
      <c r="G310" s="2"/>
      <c r="H310" s="2"/>
      <c r="I310" s="2"/>
      <c r="J310" s="2"/>
      <c r="K310" s="165"/>
      <c r="L310" s="165"/>
      <c r="M310" s="2"/>
      <c r="N310" s="2"/>
      <c r="O310" s="2"/>
      <c r="P310" s="2"/>
      <c r="Q310" s="2"/>
      <c r="R310" s="2"/>
      <c r="S310" s="2"/>
      <c r="T310" s="2"/>
      <c r="U310" s="2"/>
      <c r="V310" s="2"/>
      <c r="W310" s="2"/>
      <c r="X310" s="2"/>
      <c r="Y310" s="2"/>
      <c r="Z310" s="5"/>
      <c r="AA310" s="5"/>
      <c r="AB310" s="2"/>
      <c r="AC310" s="2"/>
      <c r="AD310" s="2"/>
      <c r="AE310" s="2"/>
      <c r="AF310" s="2"/>
      <c r="AG310" s="2"/>
      <c r="AH310" s="2"/>
      <c r="AI310" s="2"/>
      <c r="AJ310" s="2"/>
      <c r="AK310" s="2"/>
      <c r="AL310" s="2"/>
      <c r="AM310" s="2"/>
    </row>
    <row r="311">
      <c r="A311" s="2"/>
      <c r="B311" s="2"/>
      <c r="C311" s="2"/>
      <c r="D311" s="2"/>
      <c r="E311" s="2"/>
      <c r="F311" s="2"/>
      <c r="G311" s="2"/>
      <c r="H311" s="2"/>
      <c r="I311" s="2"/>
      <c r="J311" s="2"/>
      <c r="K311" s="165"/>
      <c r="L311" s="165"/>
      <c r="M311" s="2"/>
      <c r="N311" s="2"/>
      <c r="O311" s="2"/>
      <c r="P311" s="2"/>
      <c r="Q311" s="2"/>
      <c r="R311" s="2"/>
      <c r="S311" s="2"/>
      <c r="T311" s="2"/>
      <c r="U311" s="2"/>
      <c r="V311" s="2"/>
      <c r="W311" s="2"/>
      <c r="X311" s="2"/>
      <c r="Y311" s="2"/>
      <c r="Z311" s="5"/>
      <c r="AA311" s="5"/>
      <c r="AB311" s="2"/>
      <c r="AC311" s="2"/>
      <c r="AD311" s="2"/>
      <c r="AE311" s="2"/>
      <c r="AF311" s="2"/>
      <c r="AG311" s="2"/>
      <c r="AH311" s="2"/>
      <c r="AI311" s="2"/>
      <c r="AJ311" s="2"/>
      <c r="AK311" s="2"/>
      <c r="AL311" s="2"/>
      <c r="AM311" s="2"/>
    </row>
    <row r="312">
      <c r="A312" s="2"/>
      <c r="B312" s="2"/>
      <c r="C312" s="2"/>
      <c r="D312" s="2"/>
      <c r="E312" s="2"/>
      <c r="F312" s="2"/>
      <c r="G312" s="2"/>
      <c r="H312" s="2"/>
      <c r="I312" s="2"/>
      <c r="J312" s="2"/>
      <c r="K312" s="165"/>
      <c r="L312" s="165"/>
      <c r="M312" s="2"/>
      <c r="N312" s="2"/>
      <c r="O312" s="2"/>
      <c r="P312" s="2"/>
      <c r="Q312" s="2"/>
      <c r="R312" s="2"/>
      <c r="S312" s="2"/>
      <c r="T312" s="2"/>
      <c r="U312" s="2"/>
      <c r="V312" s="2"/>
      <c r="W312" s="2"/>
      <c r="X312" s="2"/>
      <c r="Y312" s="2"/>
      <c r="Z312" s="5"/>
      <c r="AA312" s="5"/>
      <c r="AB312" s="2"/>
      <c r="AC312" s="2"/>
      <c r="AD312" s="2"/>
      <c r="AE312" s="2"/>
      <c r="AF312" s="2"/>
      <c r="AG312" s="2"/>
      <c r="AH312" s="2"/>
      <c r="AI312" s="2"/>
      <c r="AJ312" s="2"/>
      <c r="AK312" s="2"/>
      <c r="AL312" s="2"/>
      <c r="AM312" s="2"/>
    </row>
    <row r="313">
      <c r="A313" s="2"/>
      <c r="B313" s="2"/>
      <c r="C313" s="2"/>
      <c r="D313" s="2"/>
      <c r="E313" s="2"/>
      <c r="F313" s="2"/>
      <c r="G313" s="2"/>
      <c r="H313" s="2"/>
      <c r="I313" s="2"/>
      <c r="J313" s="2"/>
      <c r="K313" s="165"/>
      <c r="L313" s="165"/>
      <c r="M313" s="2"/>
      <c r="N313" s="2"/>
      <c r="O313" s="2"/>
      <c r="P313" s="2"/>
      <c r="Q313" s="2"/>
      <c r="R313" s="2"/>
      <c r="S313" s="2"/>
      <c r="T313" s="2"/>
      <c r="U313" s="2"/>
      <c r="V313" s="2"/>
      <c r="W313" s="2"/>
      <c r="X313" s="2"/>
      <c r="Y313" s="2"/>
      <c r="Z313" s="5"/>
      <c r="AA313" s="5"/>
      <c r="AB313" s="2"/>
      <c r="AC313" s="2"/>
      <c r="AD313" s="2"/>
      <c r="AE313" s="2"/>
      <c r="AF313" s="2"/>
      <c r="AG313" s="2"/>
      <c r="AH313" s="2"/>
      <c r="AI313" s="2"/>
      <c r="AJ313" s="2"/>
      <c r="AK313" s="2"/>
      <c r="AL313" s="2"/>
      <c r="AM313" s="2"/>
    </row>
    <row r="314">
      <c r="A314" s="2"/>
      <c r="B314" s="2"/>
      <c r="C314" s="2"/>
      <c r="D314" s="2"/>
      <c r="E314" s="2"/>
      <c r="F314" s="2"/>
      <c r="G314" s="2"/>
      <c r="H314" s="2"/>
      <c r="I314" s="2"/>
      <c r="J314" s="2"/>
      <c r="K314" s="165"/>
      <c r="L314" s="165"/>
      <c r="M314" s="2"/>
      <c r="N314" s="2"/>
      <c r="O314" s="2"/>
      <c r="P314" s="2"/>
      <c r="Q314" s="2"/>
      <c r="R314" s="2"/>
      <c r="S314" s="2"/>
      <c r="T314" s="2"/>
      <c r="U314" s="2"/>
      <c r="V314" s="2"/>
      <c r="W314" s="2"/>
      <c r="X314" s="2"/>
      <c r="Y314" s="2"/>
      <c r="Z314" s="5"/>
      <c r="AA314" s="5"/>
      <c r="AB314" s="2"/>
      <c r="AC314" s="2"/>
      <c r="AD314" s="2"/>
      <c r="AE314" s="2"/>
      <c r="AF314" s="2"/>
      <c r="AG314" s="2"/>
      <c r="AH314" s="2"/>
      <c r="AI314" s="2"/>
      <c r="AJ314" s="2"/>
      <c r="AK314" s="2"/>
      <c r="AL314" s="2"/>
      <c r="AM314" s="2"/>
    </row>
    <row r="315">
      <c r="A315" s="2"/>
      <c r="B315" s="2"/>
      <c r="C315" s="2"/>
      <c r="D315" s="2"/>
      <c r="E315" s="2"/>
      <c r="F315" s="2"/>
      <c r="G315" s="2"/>
      <c r="H315" s="2"/>
      <c r="I315" s="2"/>
      <c r="J315" s="2"/>
      <c r="K315" s="165"/>
      <c r="L315" s="165"/>
      <c r="M315" s="2"/>
      <c r="N315" s="2"/>
      <c r="O315" s="2"/>
      <c r="P315" s="2"/>
      <c r="Q315" s="2"/>
      <c r="R315" s="2"/>
      <c r="S315" s="2"/>
      <c r="T315" s="2"/>
      <c r="U315" s="2"/>
      <c r="V315" s="2"/>
      <c r="W315" s="2"/>
      <c r="X315" s="2"/>
      <c r="Y315" s="2"/>
      <c r="Z315" s="5"/>
      <c r="AA315" s="5"/>
      <c r="AB315" s="2"/>
      <c r="AC315" s="2"/>
      <c r="AD315" s="2"/>
      <c r="AE315" s="2"/>
      <c r="AF315" s="2"/>
      <c r="AG315" s="2"/>
      <c r="AH315" s="2"/>
      <c r="AI315" s="2"/>
      <c r="AJ315" s="2"/>
      <c r="AK315" s="2"/>
      <c r="AL315" s="2"/>
      <c r="AM315" s="2"/>
    </row>
    <row r="316">
      <c r="A316" s="2"/>
      <c r="B316" s="2"/>
      <c r="C316" s="2"/>
      <c r="D316" s="2"/>
      <c r="E316" s="2"/>
      <c r="F316" s="2"/>
      <c r="G316" s="2"/>
      <c r="H316" s="2"/>
      <c r="I316" s="2"/>
      <c r="J316" s="2"/>
      <c r="K316" s="165"/>
      <c r="L316" s="165"/>
      <c r="M316" s="2"/>
      <c r="N316" s="2"/>
      <c r="O316" s="2"/>
      <c r="P316" s="2"/>
      <c r="Q316" s="2"/>
      <c r="R316" s="2"/>
      <c r="S316" s="2"/>
      <c r="T316" s="2"/>
      <c r="U316" s="2"/>
      <c r="V316" s="2"/>
      <c r="W316" s="2"/>
      <c r="X316" s="2"/>
      <c r="Y316" s="2"/>
      <c r="Z316" s="5"/>
      <c r="AA316" s="5"/>
      <c r="AB316" s="2"/>
      <c r="AC316" s="2"/>
      <c r="AD316" s="2"/>
      <c r="AE316" s="2"/>
      <c r="AF316" s="2"/>
      <c r="AG316" s="2"/>
      <c r="AH316" s="2"/>
      <c r="AI316" s="2"/>
      <c r="AJ316" s="2"/>
      <c r="AK316" s="2"/>
      <c r="AL316" s="2"/>
      <c r="AM316" s="2"/>
    </row>
    <row r="317">
      <c r="A317" s="2"/>
      <c r="B317" s="2"/>
      <c r="C317" s="2"/>
      <c r="D317" s="2"/>
      <c r="E317" s="2"/>
      <c r="F317" s="2"/>
      <c r="G317" s="2"/>
      <c r="H317" s="2"/>
      <c r="I317" s="2"/>
      <c r="J317" s="2"/>
      <c r="K317" s="165"/>
      <c r="L317" s="165"/>
      <c r="M317" s="2"/>
      <c r="N317" s="2"/>
      <c r="O317" s="2"/>
      <c r="P317" s="2"/>
      <c r="Q317" s="2"/>
      <c r="R317" s="2"/>
      <c r="S317" s="2"/>
      <c r="T317" s="2"/>
      <c r="U317" s="2"/>
      <c r="V317" s="2"/>
      <c r="W317" s="2"/>
      <c r="X317" s="2"/>
      <c r="Y317" s="2"/>
      <c r="Z317" s="5"/>
      <c r="AA317" s="5"/>
      <c r="AB317" s="2"/>
      <c r="AC317" s="2"/>
      <c r="AD317" s="2"/>
      <c r="AE317" s="2"/>
      <c r="AF317" s="2"/>
      <c r="AG317" s="2"/>
      <c r="AH317" s="2"/>
      <c r="AI317" s="2"/>
      <c r="AJ317" s="2"/>
      <c r="AK317" s="2"/>
      <c r="AL317" s="2"/>
      <c r="AM317" s="2"/>
    </row>
    <row r="318">
      <c r="A318" s="2"/>
      <c r="B318" s="2"/>
      <c r="C318" s="2"/>
      <c r="D318" s="2"/>
      <c r="E318" s="2"/>
      <c r="F318" s="2"/>
      <c r="G318" s="2"/>
      <c r="H318" s="2"/>
      <c r="I318" s="2"/>
      <c r="J318" s="2"/>
      <c r="K318" s="165"/>
      <c r="L318" s="165"/>
      <c r="M318" s="2"/>
      <c r="N318" s="2"/>
      <c r="O318" s="2"/>
      <c r="P318" s="2"/>
      <c r="Q318" s="2"/>
      <c r="R318" s="2"/>
      <c r="S318" s="2"/>
      <c r="T318" s="2"/>
      <c r="U318" s="2"/>
      <c r="V318" s="2"/>
      <c r="W318" s="2"/>
      <c r="X318" s="2"/>
      <c r="Y318" s="2"/>
      <c r="Z318" s="5"/>
      <c r="AA318" s="5"/>
      <c r="AB318" s="2"/>
      <c r="AC318" s="2"/>
      <c r="AD318" s="2"/>
      <c r="AE318" s="2"/>
      <c r="AF318" s="2"/>
      <c r="AG318" s="2"/>
      <c r="AH318" s="2"/>
      <c r="AI318" s="2"/>
      <c r="AJ318" s="2"/>
      <c r="AK318" s="2"/>
      <c r="AL318" s="2"/>
      <c r="AM318" s="2"/>
    </row>
    <row r="319">
      <c r="A319" s="2"/>
      <c r="B319" s="2"/>
      <c r="C319" s="2"/>
      <c r="D319" s="2"/>
      <c r="E319" s="2"/>
      <c r="F319" s="2"/>
      <c r="G319" s="2"/>
      <c r="H319" s="2"/>
      <c r="I319" s="2"/>
      <c r="J319" s="2"/>
      <c r="K319" s="165"/>
      <c r="L319" s="165"/>
      <c r="M319" s="2"/>
      <c r="N319" s="2"/>
      <c r="O319" s="2"/>
      <c r="P319" s="2"/>
      <c r="Q319" s="2"/>
      <c r="R319" s="2"/>
      <c r="S319" s="2"/>
      <c r="T319" s="2"/>
      <c r="U319" s="2"/>
      <c r="V319" s="2"/>
      <c r="W319" s="2"/>
      <c r="X319" s="2"/>
      <c r="Y319" s="2"/>
      <c r="Z319" s="5"/>
      <c r="AA319" s="5"/>
      <c r="AB319" s="2"/>
      <c r="AC319" s="2"/>
      <c r="AD319" s="2"/>
      <c r="AE319" s="2"/>
      <c r="AF319" s="2"/>
      <c r="AG319" s="2"/>
      <c r="AH319" s="2"/>
      <c r="AI319" s="2"/>
      <c r="AJ319" s="2"/>
      <c r="AK319" s="2"/>
      <c r="AL319" s="2"/>
      <c r="AM319" s="2"/>
    </row>
    <row r="320">
      <c r="A320" s="2"/>
      <c r="B320" s="2"/>
      <c r="C320" s="2"/>
      <c r="D320" s="2"/>
      <c r="E320" s="2"/>
      <c r="F320" s="2"/>
      <c r="G320" s="2"/>
      <c r="H320" s="2"/>
      <c r="I320" s="2"/>
      <c r="J320" s="2"/>
      <c r="K320" s="165"/>
      <c r="L320" s="165"/>
      <c r="M320" s="2"/>
      <c r="N320" s="2"/>
      <c r="O320" s="2"/>
      <c r="P320" s="2"/>
      <c r="Q320" s="2"/>
      <c r="R320" s="2"/>
      <c r="S320" s="2"/>
      <c r="T320" s="2"/>
      <c r="U320" s="2"/>
      <c r="V320" s="2"/>
      <c r="W320" s="2"/>
      <c r="X320" s="2"/>
      <c r="Y320" s="2"/>
      <c r="Z320" s="5"/>
      <c r="AA320" s="5"/>
      <c r="AB320" s="2"/>
      <c r="AC320" s="2"/>
      <c r="AD320" s="2"/>
      <c r="AE320" s="2"/>
      <c r="AF320" s="2"/>
      <c r="AG320" s="2"/>
      <c r="AH320" s="2"/>
      <c r="AI320" s="2"/>
      <c r="AJ320" s="2"/>
      <c r="AK320" s="2"/>
      <c r="AL320" s="2"/>
      <c r="AM320" s="2"/>
    </row>
    <row r="321">
      <c r="A321" s="2"/>
      <c r="B321" s="2"/>
      <c r="C321" s="2"/>
      <c r="D321" s="2"/>
      <c r="E321" s="2"/>
      <c r="F321" s="2"/>
      <c r="G321" s="2"/>
      <c r="H321" s="2"/>
      <c r="I321" s="2"/>
      <c r="J321" s="2"/>
      <c r="K321" s="165"/>
      <c r="L321" s="165"/>
      <c r="M321" s="2"/>
      <c r="N321" s="2"/>
      <c r="O321" s="2"/>
      <c r="P321" s="2"/>
      <c r="Q321" s="2"/>
      <c r="R321" s="2"/>
      <c r="S321" s="2"/>
      <c r="T321" s="2"/>
      <c r="U321" s="2"/>
      <c r="V321" s="2"/>
      <c r="W321" s="2"/>
      <c r="X321" s="2"/>
      <c r="Y321" s="2"/>
      <c r="Z321" s="5"/>
      <c r="AA321" s="5"/>
      <c r="AB321" s="2"/>
      <c r="AC321" s="2"/>
      <c r="AD321" s="2"/>
      <c r="AE321" s="2"/>
      <c r="AF321" s="2"/>
      <c r="AG321" s="2"/>
      <c r="AH321" s="2"/>
      <c r="AI321" s="2"/>
      <c r="AJ321" s="2"/>
      <c r="AK321" s="2"/>
      <c r="AL321" s="2"/>
      <c r="AM321" s="2"/>
    </row>
    <row r="322">
      <c r="A322" s="2"/>
      <c r="B322" s="2"/>
      <c r="C322" s="2"/>
      <c r="D322" s="2"/>
      <c r="E322" s="2"/>
      <c r="F322" s="2"/>
      <c r="G322" s="2"/>
      <c r="H322" s="2"/>
      <c r="I322" s="2"/>
      <c r="J322" s="2"/>
      <c r="K322" s="165"/>
      <c r="L322" s="165"/>
      <c r="M322" s="2"/>
      <c r="N322" s="2"/>
      <c r="O322" s="2"/>
      <c r="P322" s="2"/>
      <c r="Q322" s="2"/>
      <c r="R322" s="2"/>
      <c r="S322" s="2"/>
      <c r="T322" s="2"/>
      <c r="U322" s="2"/>
      <c r="V322" s="2"/>
      <c r="W322" s="2"/>
      <c r="X322" s="2"/>
      <c r="Y322" s="2"/>
      <c r="Z322" s="5"/>
      <c r="AA322" s="5"/>
      <c r="AB322" s="2"/>
      <c r="AC322" s="2"/>
      <c r="AD322" s="2"/>
      <c r="AE322" s="2"/>
      <c r="AF322" s="2"/>
      <c r="AG322" s="2"/>
      <c r="AH322" s="2"/>
      <c r="AI322" s="2"/>
      <c r="AJ322" s="2"/>
      <c r="AK322" s="2"/>
      <c r="AL322" s="2"/>
      <c r="AM322" s="2"/>
    </row>
    <row r="323">
      <c r="A323" s="2"/>
      <c r="B323" s="2"/>
      <c r="C323" s="2"/>
      <c r="D323" s="2"/>
      <c r="E323" s="2"/>
      <c r="F323" s="2"/>
      <c r="G323" s="2"/>
      <c r="H323" s="2"/>
      <c r="I323" s="2"/>
      <c r="J323" s="2"/>
      <c r="K323" s="165"/>
      <c r="L323" s="165"/>
      <c r="M323" s="2"/>
      <c r="N323" s="2"/>
      <c r="O323" s="2"/>
      <c r="P323" s="2"/>
      <c r="Q323" s="2"/>
      <c r="R323" s="2"/>
      <c r="S323" s="2"/>
      <c r="T323" s="2"/>
      <c r="U323" s="2"/>
      <c r="V323" s="2"/>
      <c r="W323" s="2"/>
      <c r="X323" s="2"/>
      <c r="Y323" s="2"/>
      <c r="Z323" s="5"/>
      <c r="AA323" s="5"/>
      <c r="AB323" s="2"/>
      <c r="AC323" s="2"/>
      <c r="AD323" s="2"/>
      <c r="AE323" s="2"/>
      <c r="AF323" s="2"/>
      <c r="AG323" s="2"/>
      <c r="AH323" s="2"/>
      <c r="AI323" s="2"/>
      <c r="AJ323" s="2"/>
      <c r="AK323" s="2"/>
      <c r="AL323" s="2"/>
      <c r="AM323" s="2"/>
    </row>
    <row r="324">
      <c r="A324" s="2"/>
      <c r="B324" s="2"/>
      <c r="C324" s="2"/>
      <c r="D324" s="2"/>
      <c r="E324" s="2"/>
      <c r="F324" s="2"/>
      <c r="G324" s="2"/>
      <c r="H324" s="2"/>
      <c r="I324" s="2"/>
      <c r="J324" s="2"/>
      <c r="K324" s="165"/>
      <c r="L324" s="165"/>
      <c r="M324" s="2"/>
      <c r="N324" s="2"/>
      <c r="O324" s="2"/>
      <c r="P324" s="2"/>
      <c r="Q324" s="2"/>
      <c r="R324" s="2"/>
      <c r="S324" s="2"/>
      <c r="T324" s="2"/>
      <c r="U324" s="2"/>
      <c r="V324" s="2"/>
      <c r="W324" s="2"/>
      <c r="X324" s="2"/>
      <c r="Y324" s="2"/>
      <c r="Z324" s="5"/>
      <c r="AA324" s="5"/>
      <c r="AB324" s="2"/>
      <c r="AC324" s="2"/>
      <c r="AD324" s="2"/>
      <c r="AE324" s="2"/>
      <c r="AF324" s="2"/>
      <c r="AG324" s="2"/>
      <c r="AH324" s="2"/>
      <c r="AI324" s="2"/>
      <c r="AJ324" s="2"/>
      <c r="AK324" s="2"/>
      <c r="AL324" s="2"/>
      <c r="AM324" s="2"/>
    </row>
    <row r="325">
      <c r="A325" s="2"/>
      <c r="B325" s="2"/>
      <c r="C325" s="2"/>
      <c r="D325" s="2"/>
      <c r="E325" s="2"/>
      <c r="F325" s="2"/>
      <c r="G325" s="2"/>
      <c r="H325" s="2"/>
      <c r="I325" s="2"/>
      <c r="J325" s="2"/>
      <c r="K325" s="165"/>
      <c r="L325" s="165"/>
      <c r="M325" s="2"/>
      <c r="N325" s="2"/>
      <c r="O325" s="2"/>
      <c r="P325" s="2"/>
      <c r="Q325" s="2"/>
      <c r="R325" s="2"/>
      <c r="S325" s="2"/>
      <c r="T325" s="2"/>
      <c r="U325" s="2"/>
      <c r="V325" s="2"/>
      <c r="W325" s="2"/>
      <c r="X325" s="2"/>
      <c r="Y325" s="2"/>
      <c r="Z325" s="5"/>
      <c r="AA325" s="5"/>
      <c r="AB325" s="2"/>
      <c r="AC325" s="2"/>
      <c r="AD325" s="2"/>
      <c r="AE325" s="2"/>
      <c r="AF325" s="2"/>
      <c r="AG325" s="2"/>
      <c r="AH325" s="2"/>
      <c r="AI325" s="2"/>
      <c r="AJ325" s="2"/>
      <c r="AK325" s="2"/>
      <c r="AL325" s="2"/>
      <c r="AM325" s="2"/>
    </row>
    <row r="326">
      <c r="A326" s="2"/>
      <c r="B326" s="2"/>
      <c r="C326" s="2"/>
      <c r="D326" s="2"/>
      <c r="E326" s="2"/>
      <c r="F326" s="2"/>
      <c r="G326" s="2"/>
      <c r="H326" s="2"/>
      <c r="I326" s="2"/>
      <c r="J326" s="2"/>
      <c r="K326" s="165"/>
      <c r="L326" s="165"/>
      <c r="M326" s="2"/>
      <c r="N326" s="2"/>
      <c r="O326" s="2"/>
      <c r="P326" s="2"/>
      <c r="Q326" s="2"/>
      <c r="R326" s="2"/>
      <c r="S326" s="2"/>
      <c r="T326" s="2"/>
      <c r="U326" s="2"/>
      <c r="V326" s="2"/>
      <c r="W326" s="2"/>
      <c r="X326" s="2"/>
      <c r="Y326" s="2"/>
      <c r="Z326" s="5"/>
      <c r="AA326" s="5"/>
      <c r="AB326" s="2"/>
      <c r="AC326" s="2"/>
      <c r="AD326" s="2"/>
      <c r="AE326" s="2"/>
      <c r="AF326" s="2"/>
      <c r="AG326" s="2"/>
      <c r="AH326" s="2"/>
      <c r="AI326" s="2"/>
      <c r="AJ326" s="2"/>
      <c r="AK326" s="2"/>
      <c r="AL326" s="2"/>
      <c r="AM326" s="2"/>
    </row>
    <row r="327">
      <c r="A327" s="2"/>
      <c r="B327" s="2"/>
      <c r="C327" s="2"/>
      <c r="D327" s="2"/>
      <c r="E327" s="2"/>
      <c r="F327" s="2"/>
      <c r="G327" s="2"/>
      <c r="H327" s="2"/>
      <c r="I327" s="2"/>
      <c r="J327" s="2"/>
      <c r="K327" s="165"/>
      <c r="L327" s="165"/>
      <c r="M327" s="2"/>
      <c r="N327" s="2"/>
      <c r="O327" s="2"/>
      <c r="P327" s="2"/>
      <c r="Q327" s="2"/>
      <c r="R327" s="2"/>
      <c r="S327" s="2"/>
      <c r="T327" s="2"/>
      <c r="U327" s="2"/>
      <c r="V327" s="2"/>
      <c r="W327" s="2"/>
      <c r="X327" s="2"/>
      <c r="Y327" s="2"/>
      <c r="Z327" s="5"/>
      <c r="AA327" s="5"/>
      <c r="AB327" s="2"/>
      <c r="AC327" s="2"/>
      <c r="AD327" s="2"/>
      <c r="AE327" s="2"/>
      <c r="AF327" s="2"/>
      <c r="AG327" s="2"/>
      <c r="AH327" s="2"/>
      <c r="AI327" s="2"/>
      <c r="AJ327" s="2"/>
      <c r="AK327" s="2"/>
      <c r="AL327" s="2"/>
      <c r="AM327" s="2"/>
    </row>
    <row r="328">
      <c r="A328" s="2"/>
      <c r="B328" s="2"/>
      <c r="C328" s="2"/>
      <c r="D328" s="2"/>
      <c r="E328" s="2"/>
      <c r="F328" s="2"/>
      <c r="G328" s="2"/>
      <c r="H328" s="2"/>
      <c r="I328" s="2"/>
      <c r="J328" s="2"/>
      <c r="K328" s="165"/>
      <c r="L328" s="165"/>
      <c r="M328" s="2"/>
      <c r="N328" s="2"/>
      <c r="O328" s="2"/>
      <c r="P328" s="2"/>
      <c r="Q328" s="2"/>
      <c r="R328" s="2"/>
      <c r="S328" s="2"/>
      <c r="T328" s="2"/>
      <c r="U328" s="2"/>
      <c r="V328" s="2"/>
      <c r="W328" s="2"/>
      <c r="X328" s="2"/>
      <c r="Y328" s="2"/>
      <c r="Z328" s="5"/>
      <c r="AA328" s="5"/>
      <c r="AB328" s="2"/>
      <c r="AC328" s="2"/>
      <c r="AD328" s="2"/>
      <c r="AE328" s="2"/>
      <c r="AF328" s="2"/>
      <c r="AG328" s="2"/>
      <c r="AH328" s="2"/>
      <c r="AI328" s="2"/>
      <c r="AJ328" s="2"/>
      <c r="AK328" s="2"/>
      <c r="AL328" s="2"/>
      <c r="AM328" s="2"/>
    </row>
    <row r="329">
      <c r="A329" s="2"/>
      <c r="B329" s="2"/>
      <c r="C329" s="2"/>
      <c r="D329" s="2"/>
      <c r="E329" s="2"/>
      <c r="F329" s="2"/>
      <c r="G329" s="2"/>
      <c r="H329" s="2"/>
      <c r="I329" s="2"/>
      <c r="J329" s="2"/>
      <c r="K329" s="165"/>
      <c r="L329" s="165"/>
      <c r="M329" s="2"/>
      <c r="N329" s="2"/>
      <c r="O329" s="2"/>
      <c r="P329" s="2"/>
      <c r="Q329" s="2"/>
      <c r="R329" s="2"/>
      <c r="S329" s="2"/>
      <c r="T329" s="2"/>
      <c r="U329" s="2"/>
      <c r="V329" s="2"/>
      <c r="W329" s="2"/>
      <c r="X329" s="2"/>
      <c r="Y329" s="2"/>
      <c r="Z329" s="5"/>
      <c r="AA329" s="5"/>
      <c r="AB329" s="2"/>
      <c r="AC329" s="2"/>
      <c r="AD329" s="2"/>
      <c r="AE329" s="2"/>
      <c r="AF329" s="2"/>
      <c r="AG329" s="2"/>
      <c r="AH329" s="2"/>
      <c r="AI329" s="2"/>
      <c r="AJ329" s="2"/>
      <c r="AK329" s="2"/>
      <c r="AL329" s="2"/>
      <c r="AM329" s="2"/>
    </row>
    <row r="330">
      <c r="A330" s="2"/>
      <c r="B330" s="2"/>
      <c r="C330" s="2"/>
      <c r="D330" s="2"/>
      <c r="E330" s="2"/>
      <c r="F330" s="2"/>
      <c r="G330" s="2"/>
      <c r="H330" s="2"/>
      <c r="I330" s="2"/>
      <c r="J330" s="2"/>
      <c r="K330" s="165"/>
      <c r="L330" s="165"/>
      <c r="M330" s="2"/>
      <c r="N330" s="2"/>
      <c r="O330" s="2"/>
      <c r="P330" s="2"/>
      <c r="Q330" s="2"/>
      <c r="R330" s="2"/>
      <c r="S330" s="2"/>
      <c r="T330" s="2"/>
      <c r="U330" s="2"/>
      <c r="V330" s="2"/>
      <c r="W330" s="2"/>
      <c r="X330" s="2"/>
      <c r="Y330" s="2"/>
      <c r="Z330" s="5"/>
      <c r="AA330" s="5"/>
      <c r="AB330" s="2"/>
      <c r="AC330" s="2"/>
      <c r="AD330" s="2"/>
      <c r="AE330" s="2"/>
      <c r="AF330" s="2"/>
      <c r="AG330" s="2"/>
      <c r="AH330" s="2"/>
      <c r="AI330" s="2"/>
      <c r="AJ330" s="2"/>
      <c r="AK330" s="2"/>
      <c r="AL330" s="2"/>
      <c r="AM330" s="2"/>
    </row>
    <row r="331">
      <c r="A331" s="2"/>
      <c r="B331" s="2"/>
      <c r="C331" s="2"/>
      <c r="D331" s="2"/>
      <c r="E331" s="2"/>
      <c r="F331" s="2"/>
      <c r="G331" s="2"/>
      <c r="H331" s="2"/>
      <c r="I331" s="2"/>
      <c r="J331" s="2"/>
      <c r="K331" s="165"/>
      <c r="L331" s="165"/>
      <c r="M331" s="2"/>
      <c r="N331" s="2"/>
      <c r="O331" s="2"/>
      <c r="P331" s="2"/>
      <c r="Q331" s="2"/>
      <c r="R331" s="2"/>
      <c r="S331" s="2"/>
      <c r="T331" s="2"/>
      <c r="U331" s="2"/>
      <c r="V331" s="2"/>
      <c r="W331" s="2"/>
      <c r="X331" s="2"/>
      <c r="Y331" s="2"/>
      <c r="Z331" s="5"/>
      <c r="AA331" s="5"/>
      <c r="AB331" s="2"/>
      <c r="AC331" s="2"/>
      <c r="AD331" s="2"/>
      <c r="AE331" s="2"/>
      <c r="AF331" s="2"/>
      <c r="AG331" s="2"/>
      <c r="AH331" s="2"/>
      <c r="AI331" s="2"/>
      <c r="AJ331" s="2"/>
      <c r="AK331" s="2"/>
      <c r="AL331" s="2"/>
      <c r="AM331" s="2"/>
    </row>
    <row r="332">
      <c r="A332" s="2"/>
      <c r="B332" s="2"/>
      <c r="C332" s="2"/>
      <c r="D332" s="2"/>
      <c r="E332" s="2"/>
      <c r="F332" s="2"/>
      <c r="G332" s="2"/>
      <c r="H332" s="2"/>
      <c r="I332" s="2"/>
      <c r="J332" s="2"/>
      <c r="K332" s="165"/>
      <c r="L332" s="165"/>
      <c r="M332" s="2"/>
      <c r="N332" s="2"/>
      <c r="O332" s="2"/>
      <c r="P332" s="2"/>
      <c r="Q332" s="2"/>
      <c r="R332" s="2"/>
      <c r="S332" s="2"/>
      <c r="T332" s="2"/>
      <c r="U332" s="2"/>
      <c r="V332" s="2"/>
      <c r="W332" s="2"/>
      <c r="X332" s="2"/>
      <c r="Y332" s="2"/>
      <c r="Z332" s="5"/>
      <c r="AA332" s="5"/>
      <c r="AB332" s="2"/>
      <c r="AC332" s="2"/>
      <c r="AD332" s="2"/>
      <c r="AE332" s="2"/>
      <c r="AF332" s="2"/>
      <c r="AG332" s="2"/>
      <c r="AH332" s="2"/>
      <c r="AI332" s="2"/>
      <c r="AJ332" s="2"/>
      <c r="AK332" s="2"/>
      <c r="AL332" s="2"/>
      <c r="AM332" s="2"/>
    </row>
    <row r="333">
      <c r="A333" s="2"/>
      <c r="B333" s="2"/>
      <c r="C333" s="2"/>
      <c r="D333" s="2"/>
      <c r="E333" s="2"/>
      <c r="F333" s="2"/>
      <c r="G333" s="2"/>
      <c r="H333" s="2"/>
      <c r="I333" s="2"/>
      <c r="J333" s="2"/>
      <c r="K333" s="165"/>
      <c r="L333" s="165"/>
      <c r="M333" s="2"/>
      <c r="N333" s="2"/>
      <c r="O333" s="2"/>
      <c r="P333" s="2"/>
      <c r="Q333" s="2"/>
      <c r="R333" s="2"/>
      <c r="S333" s="2"/>
      <c r="T333" s="2"/>
      <c r="U333" s="2"/>
      <c r="V333" s="2"/>
      <c r="W333" s="2"/>
      <c r="X333" s="2"/>
      <c r="Y333" s="2"/>
      <c r="Z333" s="5"/>
      <c r="AA333" s="5"/>
      <c r="AB333" s="2"/>
      <c r="AC333" s="2"/>
      <c r="AD333" s="2"/>
      <c r="AE333" s="2"/>
      <c r="AF333" s="2"/>
      <c r="AG333" s="2"/>
      <c r="AH333" s="2"/>
      <c r="AI333" s="2"/>
      <c r="AJ333" s="2"/>
      <c r="AK333" s="2"/>
      <c r="AL333" s="2"/>
      <c r="AM333" s="2"/>
    </row>
    <row r="334">
      <c r="A334" s="2"/>
      <c r="B334" s="2"/>
      <c r="C334" s="2"/>
      <c r="D334" s="2"/>
      <c r="E334" s="2"/>
      <c r="F334" s="2"/>
      <c r="G334" s="2"/>
      <c r="H334" s="2"/>
      <c r="I334" s="2"/>
      <c r="J334" s="2"/>
      <c r="K334" s="165"/>
      <c r="L334" s="165"/>
      <c r="M334" s="2"/>
      <c r="N334" s="2"/>
      <c r="O334" s="2"/>
      <c r="P334" s="2"/>
      <c r="Q334" s="2"/>
      <c r="R334" s="2"/>
      <c r="S334" s="2"/>
      <c r="T334" s="2"/>
      <c r="U334" s="2"/>
      <c r="V334" s="2"/>
      <c r="W334" s="2"/>
      <c r="X334" s="2"/>
      <c r="Y334" s="2"/>
      <c r="Z334" s="5"/>
      <c r="AA334" s="5"/>
      <c r="AB334" s="2"/>
      <c r="AC334" s="2"/>
      <c r="AD334" s="2"/>
      <c r="AE334" s="2"/>
      <c r="AF334" s="2"/>
      <c r="AG334" s="2"/>
      <c r="AH334" s="2"/>
      <c r="AI334" s="2"/>
      <c r="AJ334" s="2"/>
      <c r="AK334" s="2"/>
      <c r="AL334" s="2"/>
      <c r="AM334" s="2"/>
    </row>
    <row r="335">
      <c r="A335" s="2"/>
      <c r="B335" s="2"/>
      <c r="C335" s="2"/>
      <c r="D335" s="2"/>
      <c r="E335" s="2"/>
      <c r="F335" s="2"/>
      <c r="G335" s="2"/>
      <c r="H335" s="2"/>
      <c r="I335" s="2"/>
      <c r="J335" s="2"/>
      <c r="K335" s="165"/>
      <c r="L335" s="165"/>
      <c r="M335" s="2"/>
      <c r="N335" s="2"/>
      <c r="O335" s="2"/>
      <c r="P335" s="2"/>
      <c r="Q335" s="2"/>
      <c r="R335" s="2"/>
      <c r="S335" s="2"/>
      <c r="T335" s="2"/>
      <c r="U335" s="2"/>
      <c r="V335" s="2"/>
      <c r="W335" s="2"/>
      <c r="X335" s="2"/>
      <c r="Y335" s="2"/>
      <c r="Z335" s="5"/>
      <c r="AA335" s="5"/>
      <c r="AB335" s="2"/>
      <c r="AC335" s="2"/>
      <c r="AD335" s="2"/>
      <c r="AE335" s="2"/>
      <c r="AF335" s="2"/>
      <c r="AG335" s="2"/>
      <c r="AH335" s="2"/>
      <c r="AI335" s="2"/>
      <c r="AJ335" s="2"/>
      <c r="AK335" s="2"/>
      <c r="AL335" s="2"/>
      <c r="AM335" s="2"/>
    </row>
    <row r="336">
      <c r="A336" s="2"/>
      <c r="B336" s="2"/>
      <c r="C336" s="2"/>
      <c r="D336" s="2"/>
      <c r="E336" s="2"/>
      <c r="F336" s="2"/>
      <c r="G336" s="2"/>
      <c r="H336" s="2"/>
      <c r="I336" s="2"/>
      <c r="J336" s="2"/>
      <c r="K336" s="165"/>
      <c r="L336" s="165"/>
      <c r="M336" s="2"/>
      <c r="N336" s="2"/>
      <c r="O336" s="2"/>
      <c r="P336" s="2"/>
      <c r="Q336" s="2"/>
      <c r="R336" s="2"/>
      <c r="S336" s="2"/>
      <c r="T336" s="2"/>
      <c r="U336" s="2"/>
      <c r="V336" s="2"/>
      <c r="W336" s="2"/>
      <c r="X336" s="2"/>
      <c r="Y336" s="2"/>
      <c r="Z336" s="5"/>
      <c r="AA336" s="5"/>
      <c r="AB336" s="2"/>
      <c r="AC336" s="2"/>
      <c r="AD336" s="2"/>
      <c r="AE336" s="2"/>
      <c r="AF336" s="2"/>
      <c r="AG336" s="2"/>
      <c r="AH336" s="2"/>
      <c r="AI336" s="2"/>
      <c r="AJ336" s="2"/>
      <c r="AK336" s="2"/>
      <c r="AL336" s="2"/>
      <c r="AM336" s="2"/>
    </row>
    <row r="337">
      <c r="A337" s="2"/>
      <c r="B337" s="2"/>
      <c r="C337" s="2"/>
      <c r="D337" s="2"/>
      <c r="E337" s="2"/>
      <c r="F337" s="2"/>
      <c r="G337" s="2"/>
      <c r="H337" s="2"/>
      <c r="I337" s="2"/>
      <c r="J337" s="2"/>
      <c r="K337" s="165"/>
      <c r="L337" s="165"/>
      <c r="M337" s="2"/>
      <c r="N337" s="2"/>
      <c r="O337" s="2"/>
      <c r="P337" s="2"/>
      <c r="Q337" s="2"/>
      <c r="R337" s="2"/>
      <c r="S337" s="2"/>
      <c r="T337" s="2"/>
      <c r="U337" s="2"/>
      <c r="V337" s="2"/>
      <c r="W337" s="2"/>
      <c r="X337" s="2"/>
      <c r="Y337" s="2"/>
      <c r="Z337" s="5"/>
      <c r="AA337" s="5"/>
      <c r="AB337" s="2"/>
      <c r="AC337" s="2"/>
      <c r="AD337" s="2"/>
      <c r="AE337" s="2"/>
      <c r="AF337" s="2"/>
      <c r="AG337" s="2"/>
      <c r="AH337" s="2"/>
      <c r="AI337" s="2"/>
      <c r="AJ337" s="2"/>
      <c r="AK337" s="2"/>
      <c r="AL337" s="2"/>
      <c r="AM337" s="2"/>
    </row>
    <row r="338">
      <c r="A338" s="2"/>
      <c r="B338" s="2"/>
      <c r="C338" s="2"/>
      <c r="D338" s="2"/>
      <c r="E338" s="2"/>
      <c r="F338" s="2"/>
      <c r="G338" s="2"/>
      <c r="H338" s="2"/>
      <c r="I338" s="2"/>
      <c r="J338" s="2"/>
      <c r="K338" s="165"/>
      <c r="L338" s="165"/>
      <c r="M338" s="2"/>
      <c r="N338" s="2"/>
      <c r="O338" s="2"/>
      <c r="P338" s="2"/>
      <c r="Q338" s="2"/>
      <c r="R338" s="2"/>
      <c r="S338" s="2"/>
      <c r="T338" s="2"/>
      <c r="U338" s="2"/>
      <c r="V338" s="2"/>
      <c r="W338" s="2"/>
      <c r="X338" s="2"/>
      <c r="Y338" s="2"/>
      <c r="Z338" s="5"/>
      <c r="AA338" s="5"/>
      <c r="AB338" s="2"/>
      <c r="AC338" s="2"/>
      <c r="AD338" s="2"/>
      <c r="AE338" s="2"/>
      <c r="AF338" s="2"/>
      <c r="AG338" s="2"/>
      <c r="AH338" s="2"/>
      <c r="AI338" s="2"/>
      <c r="AJ338" s="2"/>
      <c r="AK338" s="2"/>
      <c r="AL338" s="2"/>
      <c r="AM338" s="2"/>
    </row>
    <row r="339">
      <c r="A339" s="2"/>
      <c r="B339" s="2"/>
      <c r="C339" s="2"/>
      <c r="D339" s="2"/>
      <c r="E339" s="2"/>
      <c r="F339" s="2"/>
      <c r="G339" s="2"/>
      <c r="H339" s="2"/>
      <c r="I339" s="2"/>
      <c r="J339" s="2"/>
      <c r="K339" s="165"/>
      <c r="L339" s="165"/>
      <c r="M339" s="2"/>
      <c r="N339" s="2"/>
      <c r="O339" s="2"/>
      <c r="P339" s="2"/>
      <c r="Q339" s="2"/>
      <c r="R339" s="2"/>
      <c r="S339" s="2"/>
      <c r="T339" s="2"/>
      <c r="U339" s="2"/>
      <c r="V339" s="2"/>
      <c r="W339" s="2"/>
      <c r="X339" s="2"/>
      <c r="Y339" s="2"/>
      <c r="Z339" s="5"/>
      <c r="AA339" s="5"/>
      <c r="AB339" s="2"/>
      <c r="AC339" s="2"/>
      <c r="AD339" s="2"/>
      <c r="AE339" s="2"/>
      <c r="AF339" s="2"/>
      <c r="AG339" s="2"/>
      <c r="AH339" s="2"/>
      <c r="AI339" s="2"/>
      <c r="AJ339" s="2"/>
      <c r="AK339" s="2"/>
      <c r="AL339" s="2"/>
      <c r="AM339" s="2"/>
    </row>
    <row r="340">
      <c r="A340" s="2"/>
      <c r="B340" s="2"/>
      <c r="C340" s="2"/>
      <c r="D340" s="2"/>
      <c r="E340" s="2"/>
      <c r="F340" s="2"/>
      <c r="G340" s="2"/>
      <c r="H340" s="2"/>
      <c r="I340" s="2"/>
      <c r="J340" s="2"/>
      <c r="K340" s="165"/>
      <c r="L340" s="165"/>
      <c r="M340" s="2"/>
      <c r="N340" s="2"/>
      <c r="O340" s="2"/>
      <c r="P340" s="2"/>
      <c r="Q340" s="2"/>
      <c r="R340" s="2"/>
      <c r="S340" s="2"/>
      <c r="T340" s="2"/>
      <c r="U340" s="2"/>
      <c r="V340" s="2"/>
      <c r="W340" s="2"/>
      <c r="X340" s="2"/>
      <c r="Y340" s="2"/>
      <c r="Z340" s="5"/>
      <c r="AA340" s="5"/>
      <c r="AB340" s="2"/>
      <c r="AC340" s="2"/>
      <c r="AD340" s="2"/>
      <c r="AE340" s="2"/>
      <c r="AF340" s="2"/>
      <c r="AG340" s="2"/>
      <c r="AH340" s="2"/>
      <c r="AI340" s="2"/>
      <c r="AJ340" s="2"/>
      <c r="AK340" s="2"/>
      <c r="AL340" s="2"/>
      <c r="AM340" s="2"/>
    </row>
    <row r="341">
      <c r="A341" s="2"/>
      <c r="B341" s="2"/>
      <c r="C341" s="2"/>
      <c r="D341" s="2"/>
      <c r="E341" s="2"/>
      <c r="F341" s="2"/>
      <c r="G341" s="2"/>
      <c r="H341" s="2"/>
      <c r="I341" s="2"/>
      <c r="J341" s="2"/>
      <c r="K341" s="165"/>
      <c r="L341" s="165"/>
      <c r="M341" s="2"/>
      <c r="N341" s="2"/>
      <c r="O341" s="2"/>
      <c r="P341" s="2"/>
      <c r="Q341" s="2"/>
      <c r="R341" s="2"/>
      <c r="S341" s="2"/>
      <c r="T341" s="2"/>
      <c r="U341" s="2"/>
      <c r="V341" s="2"/>
      <c r="W341" s="2"/>
      <c r="X341" s="2"/>
      <c r="Y341" s="2"/>
      <c r="Z341" s="5"/>
      <c r="AA341" s="5"/>
      <c r="AB341" s="2"/>
      <c r="AC341" s="2"/>
      <c r="AD341" s="2"/>
      <c r="AE341" s="2"/>
      <c r="AF341" s="2"/>
      <c r="AG341" s="2"/>
      <c r="AH341" s="2"/>
      <c r="AI341" s="2"/>
      <c r="AJ341" s="2"/>
      <c r="AK341" s="2"/>
      <c r="AL341" s="2"/>
      <c r="AM341" s="2"/>
    </row>
    <row r="342">
      <c r="A342" s="2"/>
      <c r="B342" s="2"/>
      <c r="C342" s="2"/>
      <c r="D342" s="2"/>
      <c r="E342" s="2"/>
      <c r="F342" s="2"/>
      <c r="G342" s="2"/>
      <c r="H342" s="2"/>
      <c r="I342" s="2"/>
      <c r="J342" s="2"/>
      <c r="K342" s="165"/>
      <c r="L342" s="165"/>
      <c r="M342" s="2"/>
      <c r="N342" s="2"/>
      <c r="O342" s="2"/>
      <c r="P342" s="2"/>
      <c r="Q342" s="2"/>
      <c r="R342" s="2"/>
      <c r="S342" s="2"/>
      <c r="T342" s="2"/>
      <c r="U342" s="2"/>
      <c r="V342" s="2"/>
      <c r="W342" s="2"/>
      <c r="X342" s="2"/>
      <c r="Y342" s="2"/>
      <c r="Z342" s="5"/>
      <c r="AA342" s="5"/>
      <c r="AB342" s="2"/>
      <c r="AC342" s="2"/>
      <c r="AD342" s="2"/>
      <c r="AE342" s="2"/>
      <c r="AF342" s="2"/>
      <c r="AG342" s="2"/>
      <c r="AH342" s="2"/>
      <c r="AI342" s="2"/>
      <c r="AJ342" s="2"/>
      <c r="AK342" s="2"/>
      <c r="AL342" s="2"/>
      <c r="AM342" s="2"/>
    </row>
    <row r="343">
      <c r="A343" s="2"/>
      <c r="B343" s="2"/>
      <c r="C343" s="2"/>
      <c r="D343" s="2"/>
      <c r="E343" s="2"/>
      <c r="F343" s="2"/>
      <c r="G343" s="2"/>
      <c r="H343" s="2"/>
      <c r="I343" s="2"/>
      <c r="J343" s="2"/>
      <c r="K343" s="165"/>
      <c r="L343" s="165"/>
      <c r="M343" s="2"/>
      <c r="N343" s="2"/>
      <c r="O343" s="2"/>
      <c r="P343" s="2"/>
      <c r="Q343" s="2"/>
      <c r="R343" s="2"/>
      <c r="S343" s="2"/>
      <c r="T343" s="2"/>
      <c r="U343" s="2"/>
      <c r="V343" s="2"/>
      <c r="W343" s="2"/>
      <c r="X343" s="2"/>
      <c r="Y343" s="2"/>
      <c r="Z343" s="5"/>
      <c r="AA343" s="5"/>
      <c r="AB343" s="2"/>
      <c r="AC343" s="2"/>
      <c r="AD343" s="2"/>
      <c r="AE343" s="2"/>
      <c r="AF343" s="2"/>
      <c r="AG343" s="2"/>
      <c r="AH343" s="2"/>
      <c r="AI343" s="2"/>
      <c r="AJ343" s="2"/>
      <c r="AK343" s="2"/>
      <c r="AL343" s="2"/>
      <c r="AM343" s="2"/>
    </row>
    <row r="344">
      <c r="A344" s="2"/>
      <c r="B344" s="2"/>
      <c r="C344" s="2"/>
      <c r="D344" s="2"/>
      <c r="E344" s="2"/>
      <c r="F344" s="2"/>
      <c r="G344" s="2"/>
      <c r="H344" s="2"/>
      <c r="I344" s="2"/>
      <c r="J344" s="2"/>
      <c r="K344" s="165"/>
      <c r="L344" s="165"/>
      <c r="M344" s="2"/>
      <c r="N344" s="2"/>
      <c r="O344" s="2"/>
      <c r="P344" s="2"/>
      <c r="Q344" s="2"/>
      <c r="R344" s="2"/>
      <c r="S344" s="2"/>
      <c r="T344" s="2"/>
      <c r="U344" s="2"/>
      <c r="V344" s="2"/>
      <c r="W344" s="2"/>
      <c r="X344" s="2"/>
      <c r="Y344" s="2"/>
      <c r="Z344" s="5"/>
      <c r="AA344" s="5"/>
      <c r="AB344" s="2"/>
      <c r="AC344" s="2"/>
      <c r="AD344" s="2"/>
      <c r="AE344" s="2"/>
      <c r="AF344" s="2"/>
      <c r="AG344" s="2"/>
      <c r="AH344" s="2"/>
      <c r="AI344" s="2"/>
      <c r="AJ344" s="2"/>
      <c r="AK344" s="2"/>
      <c r="AL344" s="2"/>
      <c r="AM344" s="2"/>
    </row>
    <row r="345">
      <c r="A345" s="2"/>
      <c r="B345" s="2"/>
      <c r="C345" s="2"/>
      <c r="D345" s="2"/>
      <c r="E345" s="2"/>
      <c r="F345" s="2"/>
      <c r="G345" s="2"/>
      <c r="H345" s="2"/>
      <c r="I345" s="2"/>
      <c r="J345" s="2"/>
      <c r="K345" s="165"/>
      <c r="L345" s="165"/>
      <c r="M345" s="2"/>
      <c r="N345" s="2"/>
      <c r="O345" s="2"/>
      <c r="P345" s="2"/>
      <c r="Q345" s="2"/>
      <c r="R345" s="2"/>
      <c r="S345" s="2"/>
      <c r="T345" s="2"/>
      <c r="U345" s="2"/>
      <c r="V345" s="2"/>
      <c r="W345" s="2"/>
      <c r="X345" s="2"/>
      <c r="Y345" s="2"/>
      <c r="Z345" s="5"/>
      <c r="AA345" s="5"/>
      <c r="AB345" s="2"/>
      <c r="AC345" s="2"/>
      <c r="AD345" s="2"/>
      <c r="AE345" s="2"/>
      <c r="AF345" s="2"/>
      <c r="AG345" s="2"/>
      <c r="AH345" s="2"/>
      <c r="AI345" s="2"/>
      <c r="AJ345" s="2"/>
      <c r="AK345" s="2"/>
      <c r="AL345" s="2"/>
      <c r="AM345" s="2"/>
    </row>
    <row r="346">
      <c r="A346" s="2"/>
      <c r="B346" s="2"/>
      <c r="C346" s="2"/>
      <c r="D346" s="2"/>
      <c r="E346" s="2"/>
      <c r="F346" s="2"/>
      <c r="G346" s="2"/>
      <c r="H346" s="2"/>
      <c r="I346" s="2"/>
      <c r="J346" s="2"/>
      <c r="K346" s="165"/>
      <c r="L346" s="165"/>
      <c r="M346" s="2"/>
      <c r="N346" s="2"/>
      <c r="O346" s="2"/>
      <c r="P346" s="2"/>
      <c r="Q346" s="2"/>
      <c r="R346" s="2"/>
      <c r="S346" s="2"/>
      <c r="T346" s="2"/>
      <c r="U346" s="2"/>
      <c r="V346" s="2"/>
      <c r="W346" s="2"/>
      <c r="X346" s="2"/>
      <c r="Y346" s="2"/>
      <c r="Z346" s="5"/>
      <c r="AA346" s="5"/>
      <c r="AB346" s="2"/>
      <c r="AC346" s="2"/>
      <c r="AD346" s="2"/>
      <c r="AE346" s="2"/>
      <c r="AF346" s="2"/>
      <c r="AG346" s="2"/>
      <c r="AH346" s="2"/>
      <c r="AI346" s="2"/>
      <c r="AJ346" s="2"/>
      <c r="AK346" s="2"/>
      <c r="AL346" s="2"/>
      <c r="AM346" s="2"/>
    </row>
    <row r="347">
      <c r="A347" s="2"/>
      <c r="B347" s="2"/>
      <c r="C347" s="2"/>
      <c r="D347" s="2"/>
      <c r="E347" s="2"/>
      <c r="F347" s="2"/>
      <c r="G347" s="2"/>
      <c r="H347" s="2"/>
      <c r="I347" s="2"/>
      <c r="J347" s="2"/>
      <c r="K347" s="165"/>
      <c r="L347" s="165"/>
      <c r="M347" s="2"/>
      <c r="N347" s="2"/>
      <c r="O347" s="2"/>
      <c r="P347" s="2"/>
      <c r="Q347" s="2"/>
      <c r="R347" s="2"/>
      <c r="S347" s="2"/>
      <c r="T347" s="2"/>
      <c r="U347" s="2"/>
      <c r="V347" s="2"/>
      <c r="W347" s="2"/>
      <c r="X347" s="2"/>
      <c r="Y347" s="2"/>
      <c r="Z347" s="5"/>
      <c r="AA347" s="5"/>
      <c r="AB347" s="2"/>
      <c r="AC347" s="2"/>
      <c r="AD347" s="2"/>
      <c r="AE347" s="2"/>
      <c r="AF347" s="2"/>
      <c r="AG347" s="2"/>
      <c r="AH347" s="2"/>
      <c r="AI347" s="2"/>
      <c r="AJ347" s="2"/>
      <c r="AK347" s="2"/>
      <c r="AL347" s="2"/>
      <c r="AM347" s="2"/>
    </row>
    <row r="348">
      <c r="A348" s="2"/>
      <c r="B348" s="2"/>
      <c r="C348" s="2"/>
      <c r="D348" s="2"/>
      <c r="E348" s="2"/>
      <c r="F348" s="2"/>
      <c r="G348" s="2"/>
      <c r="H348" s="2"/>
      <c r="I348" s="2"/>
      <c r="J348" s="2"/>
      <c r="K348" s="165"/>
      <c r="L348" s="165"/>
      <c r="M348" s="2"/>
      <c r="N348" s="2"/>
      <c r="O348" s="2"/>
      <c r="P348" s="2"/>
      <c r="Q348" s="2"/>
      <c r="R348" s="2"/>
      <c r="S348" s="2"/>
      <c r="T348" s="2"/>
      <c r="U348" s="2"/>
      <c r="V348" s="2"/>
      <c r="W348" s="2"/>
      <c r="X348" s="2"/>
      <c r="Y348" s="2"/>
      <c r="Z348" s="5"/>
      <c r="AA348" s="5"/>
      <c r="AB348" s="2"/>
      <c r="AC348" s="2"/>
      <c r="AD348" s="2"/>
      <c r="AE348" s="2"/>
      <c r="AF348" s="2"/>
      <c r="AG348" s="2"/>
      <c r="AH348" s="2"/>
      <c r="AI348" s="2"/>
      <c r="AJ348" s="2"/>
      <c r="AK348" s="2"/>
      <c r="AL348" s="2"/>
      <c r="AM348" s="2"/>
    </row>
    <row r="349">
      <c r="A349" s="2"/>
      <c r="B349" s="2"/>
      <c r="C349" s="2"/>
      <c r="D349" s="2"/>
      <c r="E349" s="2"/>
      <c r="F349" s="2"/>
      <c r="G349" s="2"/>
      <c r="H349" s="2"/>
      <c r="I349" s="2"/>
      <c r="J349" s="2"/>
      <c r="K349" s="165"/>
      <c r="L349" s="165"/>
      <c r="M349" s="2"/>
      <c r="N349" s="2"/>
      <c r="O349" s="2"/>
      <c r="P349" s="2"/>
      <c r="Q349" s="2"/>
      <c r="R349" s="2"/>
      <c r="S349" s="2"/>
      <c r="T349" s="2"/>
      <c r="U349" s="2"/>
      <c r="V349" s="2"/>
      <c r="W349" s="2"/>
      <c r="X349" s="2"/>
      <c r="Y349" s="2"/>
      <c r="Z349" s="5"/>
      <c r="AA349" s="5"/>
      <c r="AB349" s="2"/>
      <c r="AC349" s="2"/>
      <c r="AD349" s="2"/>
      <c r="AE349" s="2"/>
      <c r="AF349" s="2"/>
      <c r="AG349" s="2"/>
      <c r="AH349" s="2"/>
      <c r="AI349" s="2"/>
      <c r="AJ349" s="2"/>
      <c r="AK349" s="2"/>
      <c r="AL349" s="2"/>
      <c r="AM349" s="2"/>
    </row>
    <row r="350">
      <c r="A350" s="2"/>
      <c r="B350" s="2"/>
      <c r="C350" s="2"/>
      <c r="D350" s="2"/>
      <c r="E350" s="2"/>
      <c r="F350" s="2"/>
      <c r="G350" s="2"/>
      <c r="H350" s="2"/>
      <c r="I350" s="2"/>
      <c r="J350" s="2"/>
      <c r="K350" s="165"/>
      <c r="L350" s="165"/>
      <c r="M350" s="2"/>
      <c r="N350" s="2"/>
      <c r="O350" s="2"/>
      <c r="P350" s="2"/>
      <c r="Q350" s="2"/>
      <c r="R350" s="2"/>
      <c r="S350" s="2"/>
      <c r="T350" s="2"/>
      <c r="U350" s="2"/>
      <c r="V350" s="2"/>
      <c r="W350" s="2"/>
      <c r="X350" s="2"/>
      <c r="Y350" s="2"/>
      <c r="Z350" s="5"/>
      <c r="AA350" s="5"/>
      <c r="AB350" s="2"/>
      <c r="AC350" s="2"/>
      <c r="AD350" s="2"/>
      <c r="AE350" s="2"/>
      <c r="AF350" s="2"/>
      <c r="AG350" s="2"/>
      <c r="AH350" s="2"/>
      <c r="AI350" s="2"/>
      <c r="AJ350" s="2"/>
      <c r="AK350" s="2"/>
      <c r="AL350" s="2"/>
      <c r="AM350" s="2"/>
    </row>
    <row r="351">
      <c r="A351" s="2"/>
      <c r="B351" s="2"/>
      <c r="C351" s="2"/>
      <c r="D351" s="2"/>
      <c r="E351" s="2"/>
      <c r="F351" s="2"/>
      <c r="G351" s="2"/>
      <c r="H351" s="2"/>
      <c r="I351" s="2"/>
      <c r="J351" s="2"/>
      <c r="K351" s="165"/>
      <c r="L351" s="165"/>
      <c r="M351" s="2"/>
      <c r="N351" s="2"/>
      <c r="O351" s="2"/>
      <c r="P351" s="2"/>
      <c r="Q351" s="2"/>
      <c r="R351" s="2"/>
      <c r="S351" s="2"/>
      <c r="T351" s="2"/>
      <c r="U351" s="2"/>
      <c r="V351" s="2"/>
      <c r="W351" s="2"/>
      <c r="X351" s="2"/>
      <c r="Y351" s="2"/>
      <c r="Z351" s="5"/>
      <c r="AA351" s="5"/>
      <c r="AB351" s="2"/>
      <c r="AC351" s="2"/>
      <c r="AD351" s="2"/>
      <c r="AE351" s="2"/>
      <c r="AF351" s="2"/>
      <c r="AG351" s="2"/>
      <c r="AH351" s="2"/>
      <c r="AI351" s="2"/>
      <c r="AJ351" s="2"/>
      <c r="AK351" s="2"/>
      <c r="AL351" s="2"/>
      <c r="AM351" s="2"/>
    </row>
    <row r="352">
      <c r="A352" s="2"/>
      <c r="B352" s="2"/>
      <c r="C352" s="2"/>
      <c r="D352" s="2"/>
      <c r="E352" s="2"/>
      <c r="F352" s="2"/>
      <c r="G352" s="2"/>
      <c r="H352" s="2"/>
      <c r="I352" s="2"/>
      <c r="J352" s="2"/>
      <c r="K352" s="165"/>
      <c r="L352" s="165"/>
      <c r="M352" s="2"/>
      <c r="N352" s="2"/>
      <c r="O352" s="2"/>
      <c r="P352" s="2"/>
      <c r="Q352" s="2"/>
      <c r="R352" s="2"/>
      <c r="S352" s="2"/>
      <c r="T352" s="2"/>
      <c r="U352" s="2"/>
      <c r="V352" s="2"/>
      <c r="W352" s="2"/>
      <c r="X352" s="2"/>
      <c r="Y352" s="2"/>
      <c r="Z352" s="5"/>
      <c r="AA352" s="5"/>
      <c r="AB352" s="2"/>
      <c r="AC352" s="2"/>
      <c r="AD352" s="2"/>
      <c r="AE352" s="2"/>
      <c r="AF352" s="2"/>
      <c r="AG352" s="2"/>
      <c r="AH352" s="2"/>
      <c r="AI352" s="2"/>
      <c r="AJ352" s="2"/>
      <c r="AK352" s="2"/>
      <c r="AL352" s="2"/>
      <c r="AM352" s="2"/>
    </row>
    <row r="353">
      <c r="A353" s="2"/>
      <c r="B353" s="2"/>
      <c r="C353" s="2"/>
      <c r="D353" s="2"/>
      <c r="E353" s="2"/>
      <c r="F353" s="2"/>
      <c r="G353" s="2"/>
      <c r="H353" s="2"/>
      <c r="I353" s="2"/>
      <c r="J353" s="2"/>
      <c r="K353" s="165"/>
      <c r="L353" s="165"/>
      <c r="M353" s="2"/>
      <c r="N353" s="2"/>
      <c r="O353" s="2"/>
      <c r="P353" s="2"/>
      <c r="Q353" s="2"/>
      <c r="R353" s="2"/>
      <c r="S353" s="2"/>
      <c r="T353" s="2"/>
      <c r="U353" s="2"/>
      <c r="V353" s="2"/>
      <c r="W353" s="2"/>
      <c r="X353" s="2"/>
      <c r="Y353" s="2"/>
      <c r="Z353" s="5"/>
      <c r="AA353" s="5"/>
      <c r="AB353" s="2"/>
      <c r="AC353" s="2"/>
      <c r="AD353" s="2"/>
      <c r="AE353" s="2"/>
      <c r="AF353" s="2"/>
      <c r="AG353" s="2"/>
      <c r="AH353" s="2"/>
      <c r="AI353" s="2"/>
      <c r="AJ353" s="2"/>
      <c r="AK353" s="2"/>
      <c r="AL353" s="2"/>
      <c r="AM353" s="2"/>
    </row>
    <row r="354">
      <c r="A354" s="2"/>
      <c r="B354" s="2"/>
      <c r="C354" s="2"/>
      <c r="D354" s="2"/>
      <c r="E354" s="2"/>
      <c r="F354" s="2"/>
      <c r="G354" s="2"/>
      <c r="H354" s="2"/>
      <c r="I354" s="2"/>
      <c r="J354" s="2"/>
      <c r="K354" s="165"/>
      <c r="L354" s="165"/>
      <c r="M354" s="2"/>
      <c r="N354" s="2"/>
      <c r="O354" s="2"/>
      <c r="P354" s="2"/>
      <c r="Q354" s="2"/>
      <c r="R354" s="2"/>
      <c r="S354" s="2"/>
      <c r="T354" s="2"/>
      <c r="U354" s="2"/>
      <c r="V354" s="2"/>
      <c r="W354" s="2"/>
      <c r="X354" s="2"/>
      <c r="Y354" s="2"/>
      <c r="Z354" s="5"/>
      <c r="AA354" s="5"/>
      <c r="AB354" s="2"/>
      <c r="AC354" s="2"/>
      <c r="AD354" s="2"/>
      <c r="AE354" s="2"/>
      <c r="AF354" s="2"/>
      <c r="AG354" s="2"/>
      <c r="AH354" s="2"/>
      <c r="AI354" s="2"/>
      <c r="AJ354" s="2"/>
      <c r="AK354" s="2"/>
      <c r="AL354" s="2"/>
      <c r="AM354" s="2"/>
    </row>
    <row r="355">
      <c r="A355" s="2"/>
      <c r="B355" s="2"/>
      <c r="C355" s="2"/>
      <c r="D355" s="2"/>
      <c r="E355" s="2"/>
      <c r="F355" s="2"/>
      <c r="G355" s="2"/>
      <c r="H355" s="2"/>
      <c r="I355" s="2"/>
      <c r="J355" s="2"/>
      <c r="K355" s="165"/>
      <c r="L355" s="165"/>
      <c r="M355" s="2"/>
      <c r="N355" s="2"/>
      <c r="O355" s="2"/>
      <c r="P355" s="2"/>
      <c r="Q355" s="2"/>
      <c r="R355" s="2"/>
      <c r="S355" s="2"/>
      <c r="T355" s="2"/>
      <c r="U355" s="2"/>
      <c r="V355" s="2"/>
      <c r="W355" s="2"/>
      <c r="X355" s="2"/>
      <c r="Y355" s="2"/>
      <c r="Z355" s="5"/>
      <c r="AA355" s="5"/>
      <c r="AB355" s="2"/>
      <c r="AC355" s="2"/>
      <c r="AD355" s="2"/>
      <c r="AE355" s="2"/>
      <c r="AF355" s="2"/>
      <c r="AG355" s="2"/>
      <c r="AH355" s="2"/>
      <c r="AI355" s="2"/>
      <c r="AJ355" s="2"/>
      <c r="AK355" s="2"/>
      <c r="AL355" s="2"/>
      <c r="AM355" s="2"/>
    </row>
    <row r="356">
      <c r="A356" s="2"/>
      <c r="B356" s="2"/>
      <c r="C356" s="2"/>
      <c r="D356" s="2"/>
      <c r="E356" s="2"/>
      <c r="F356" s="2"/>
      <c r="G356" s="2"/>
      <c r="H356" s="2"/>
      <c r="I356" s="2"/>
      <c r="J356" s="2"/>
      <c r="K356" s="165"/>
      <c r="L356" s="165"/>
      <c r="M356" s="2"/>
      <c r="N356" s="2"/>
      <c r="O356" s="2"/>
      <c r="P356" s="2"/>
      <c r="Q356" s="2"/>
      <c r="R356" s="2"/>
      <c r="S356" s="2"/>
      <c r="T356" s="2"/>
      <c r="U356" s="2"/>
      <c r="V356" s="2"/>
      <c r="W356" s="2"/>
      <c r="X356" s="2"/>
      <c r="Y356" s="2"/>
      <c r="Z356" s="5"/>
      <c r="AA356" s="5"/>
      <c r="AB356" s="2"/>
      <c r="AC356" s="2"/>
      <c r="AD356" s="2"/>
      <c r="AE356" s="2"/>
      <c r="AF356" s="2"/>
      <c r="AG356" s="2"/>
      <c r="AH356" s="2"/>
      <c r="AI356" s="2"/>
      <c r="AJ356" s="2"/>
      <c r="AK356" s="2"/>
      <c r="AL356" s="2"/>
      <c r="AM356" s="2"/>
    </row>
    <row r="357">
      <c r="A357" s="2"/>
      <c r="B357" s="2"/>
      <c r="C357" s="2"/>
      <c r="D357" s="2"/>
      <c r="E357" s="2"/>
      <c r="F357" s="2"/>
      <c r="G357" s="2"/>
      <c r="H357" s="2"/>
      <c r="I357" s="2"/>
      <c r="J357" s="2"/>
      <c r="K357" s="165"/>
      <c r="L357" s="165"/>
      <c r="M357" s="2"/>
      <c r="N357" s="2"/>
      <c r="O357" s="2"/>
      <c r="P357" s="2"/>
      <c r="Q357" s="2"/>
      <c r="R357" s="2"/>
      <c r="S357" s="2"/>
      <c r="T357" s="2"/>
      <c r="U357" s="2"/>
      <c r="V357" s="2"/>
      <c r="W357" s="2"/>
      <c r="X357" s="2"/>
      <c r="Y357" s="2"/>
      <c r="Z357" s="5"/>
      <c r="AA357" s="5"/>
      <c r="AB357" s="2"/>
      <c r="AC357" s="2"/>
      <c r="AD357" s="2"/>
      <c r="AE357" s="2"/>
      <c r="AF357" s="2"/>
      <c r="AG357" s="2"/>
      <c r="AH357" s="2"/>
      <c r="AI357" s="2"/>
      <c r="AJ357" s="2"/>
      <c r="AK357" s="2"/>
      <c r="AL357" s="2"/>
      <c r="AM357" s="2"/>
    </row>
    <row r="358">
      <c r="A358" s="2"/>
      <c r="B358" s="2"/>
      <c r="C358" s="2"/>
      <c r="D358" s="2"/>
      <c r="E358" s="2"/>
      <c r="F358" s="2"/>
      <c r="G358" s="2"/>
      <c r="H358" s="2"/>
      <c r="I358" s="2"/>
      <c r="J358" s="2"/>
      <c r="K358" s="165"/>
      <c r="L358" s="165"/>
      <c r="M358" s="2"/>
      <c r="N358" s="2"/>
      <c r="O358" s="2"/>
      <c r="P358" s="2"/>
      <c r="Q358" s="2"/>
      <c r="R358" s="2"/>
      <c r="S358" s="2"/>
      <c r="T358" s="2"/>
      <c r="U358" s="2"/>
      <c r="V358" s="2"/>
      <c r="W358" s="2"/>
      <c r="X358" s="2"/>
      <c r="Y358" s="2"/>
      <c r="Z358" s="5"/>
      <c r="AA358" s="5"/>
      <c r="AB358" s="2"/>
      <c r="AC358" s="2"/>
      <c r="AD358" s="2"/>
      <c r="AE358" s="2"/>
      <c r="AF358" s="2"/>
      <c r="AG358" s="2"/>
      <c r="AH358" s="2"/>
      <c r="AI358" s="2"/>
      <c r="AJ358" s="2"/>
      <c r="AK358" s="2"/>
      <c r="AL358" s="2"/>
      <c r="AM358" s="2"/>
    </row>
    <row r="359">
      <c r="A359" s="2"/>
      <c r="B359" s="2"/>
      <c r="C359" s="2"/>
      <c r="D359" s="2"/>
      <c r="E359" s="2"/>
      <c r="F359" s="2"/>
      <c r="G359" s="2"/>
      <c r="H359" s="2"/>
      <c r="I359" s="2"/>
      <c r="J359" s="2"/>
      <c r="K359" s="165"/>
      <c r="L359" s="165"/>
      <c r="M359" s="2"/>
      <c r="N359" s="2"/>
      <c r="O359" s="2"/>
      <c r="P359" s="2"/>
      <c r="Q359" s="2"/>
      <c r="R359" s="2"/>
      <c r="S359" s="2"/>
      <c r="T359" s="2"/>
      <c r="U359" s="2"/>
      <c r="V359" s="2"/>
      <c r="W359" s="2"/>
      <c r="X359" s="2"/>
      <c r="Y359" s="2"/>
      <c r="Z359" s="5"/>
      <c r="AA359" s="5"/>
      <c r="AB359" s="2"/>
      <c r="AC359" s="2"/>
      <c r="AD359" s="2"/>
      <c r="AE359" s="2"/>
      <c r="AF359" s="2"/>
      <c r="AG359" s="2"/>
      <c r="AH359" s="2"/>
      <c r="AI359" s="2"/>
      <c r="AJ359" s="2"/>
      <c r="AK359" s="2"/>
      <c r="AL359" s="2"/>
      <c r="AM359" s="2"/>
    </row>
    <row r="360">
      <c r="A360" s="2"/>
      <c r="B360" s="2"/>
      <c r="C360" s="2"/>
      <c r="D360" s="2"/>
      <c r="E360" s="2"/>
      <c r="F360" s="2"/>
      <c r="G360" s="2"/>
      <c r="H360" s="2"/>
      <c r="I360" s="2"/>
      <c r="J360" s="2"/>
      <c r="K360" s="165"/>
      <c r="L360" s="165"/>
      <c r="M360" s="2"/>
      <c r="N360" s="2"/>
      <c r="O360" s="2"/>
      <c r="P360" s="2"/>
      <c r="Q360" s="2"/>
      <c r="R360" s="2"/>
      <c r="S360" s="2"/>
      <c r="T360" s="2"/>
      <c r="U360" s="2"/>
      <c r="V360" s="2"/>
      <c r="W360" s="2"/>
      <c r="X360" s="2"/>
      <c r="Y360" s="2"/>
      <c r="Z360" s="5"/>
      <c r="AA360" s="5"/>
      <c r="AB360" s="2"/>
      <c r="AC360" s="2"/>
      <c r="AD360" s="2"/>
      <c r="AE360" s="2"/>
      <c r="AF360" s="2"/>
      <c r="AG360" s="2"/>
      <c r="AH360" s="2"/>
      <c r="AI360" s="2"/>
      <c r="AJ360" s="2"/>
      <c r="AK360" s="2"/>
      <c r="AL360" s="2"/>
      <c r="AM360" s="2"/>
    </row>
    <row r="361">
      <c r="A361" s="2"/>
      <c r="B361" s="2"/>
      <c r="C361" s="2"/>
      <c r="D361" s="2"/>
      <c r="E361" s="2"/>
      <c r="F361" s="2"/>
      <c r="G361" s="2"/>
      <c r="H361" s="2"/>
      <c r="I361" s="2"/>
      <c r="J361" s="2"/>
      <c r="K361" s="165"/>
      <c r="L361" s="165"/>
      <c r="M361" s="2"/>
      <c r="N361" s="2"/>
      <c r="O361" s="2"/>
      <c r="P361" s="2"/>
      <c r="Q361" s="2"/>
      <c r="R361" s="2"/>
      <c r="S361" s="2"/>
      <c r="T361" s="2"/>
      <c r="U361" s="2"/>
      <c r="V361" s="2"/>
      <c r="W361" s="2"/>
      <c r="X361" s="2"/>
      <c r="Y361" s="2"/>
      <c r="Z361" s="5"/>
      <c r="AA361" s="5"/>
      <c r="AB361" s="2"/>
      <c r="AC361" s="2"/>
      <c r="AD361" s="2"/>
      <c r="AE361" s="2"/>
      <c r="AF361" s="2"/>
      <c r="AG361" s="2"/>
      <c r="AH361" s="2"/>
      <c r="AI361" s="2"/>
      <c r="AJ361" s="2"/>
      <c r="AK361" s="2"/>
      <c r="AL361" s="2"/>
      <c r="AM361" s="2"/>
    </row>
    <row r="362">
      <c r="A362" s="2"/>
      <c r="B362" s="2"/>
      <c r="C362" s="2"/>
      <c r="D362" s="2"/>
      <c r="E362" s="2"/>
      <c r="F362" s="2"/>
      <c r="G362" s="2"/>
      <c r="H362" s="2"/>
      <c r="I362" s="2"/>
      <c r="J362" s="2"/>
      <c r="K362" s="165"/>
      <c r="L362" s="165"/>
      <c r="M362" s="2"/>
      <c r="N362" s="2"/>
      <c r="O362" s="2"/>
      <c r="P362" s="2"/>
      <c r="Q362" s="2"/>
      <c r="R362" s="2"/>
      <c r="S362" s="2"/>
      <c r="T362" s="2"/>
      <c r="U362" s="2"/>
      <c r="V362" s="2"/>
      <c r="W362" s="2"/>
      <c r="X362" s="2"/>
      <c r="Y362" s="2"/>
      <c r="Z362" s="5"/>
      <c r="AA362" s="5"/>
      <c r="AB362" s="2"/>
      <c r="AC362" s="2"/>
      <c r="AD362" s="2"/>
      <c r="AE362" s="2"/>
      <c r="AF362" s="2"/>
      <c r="AG362" s="2"/>
      <c r="AH362" s="2"/>
      <c r="AI362" s="2"/>
      <c r="AJ362" s="2"/>
      <c r="AK362" s="2"/>
      <c r="AL362" s="2"/>
      <c r="AM362" s="2"/>
    </row>
    <row r="363">
      <c r="A363" s="2"/>
      <c r="B363" s="2"/>
      <c r="C363" s="2"/>
      <c r="D363" s="2"/>
      <c r="E363" s="2"/>
      <c r="F363" s="2"/>
      <c r="G363" s="2"/>
      <c r="H363" s="2"/>
      <c r="I363" s="2"/>
      <c r="J363" s="2"/>
      <c r="K363" s="165"/>
      <c r="L363" s="165"/>
      <c r="M363" s="2"/>
      <c r="N363" s="2"/>
      <c r="O363" s="2"/>
      <c r="P363" s="2"/>
      <c r="Q363" s="2"/>
      <c r="R363" s="2"/>
      <c r="S363" s="2"/>
      <c r="T363" s="2"/>
      <c r="U363" s="2"/>
      <c r="V363" s="2"/>
      <c r="W363" s="2"/>
      <c r="X363" s="2"/>
      <c r="Y363" s="2"/>
      <c r="Z363" s="5"/>
      <c r="AA363" s="5"/>
      <c r="AB363" s="2"/>
      <c r="AC363" s="2"/>
      <c r="AD363" s="2"/>
      <c r="AE363" s="2"/>
      <c r="AF363" s="2"/>
      <c r="AG363" s="2"/>
      <c r="AH363" s="2"/>
      <c r="AI363" s="2"/>
      <c r="AJ363" s="2"/>
      <c r="AK363" s="2"/>
      <c r="AL363" s="2"/>
      <c r="AM363" s="2"/>
    </row>
    <row r="364">
      <c r="A364" s="2"/>
      <c r="B364" s="2"/>
      <c r="C364" s="2"/>
      <c r="D364" s="2"/>
      <c r="E364" s="2"/>
      <c r="F364" s="2"/>
      <c r="G364" s="2"/>
      <c r="H364" s="2"/>
      <c r="I364" s="2"/>
      <c r="J364" s="2"/>
      <c r="K364" s="165"/>
      <c r="L364" s="165"/>
      <c r="M364" s="2"/>
      <c r="N364" s="2"/>
      <c r="O364" s="2"/>
      <c r="P364" s="2"/>
      <c r="Q364" s="2"/>
      <c r="R364" s="2"/>
      <c r="S364" s="2"/>
      <c r="T364" s="2"/>
      <c r="U364" s="2"/>
      <c r="V364" s="2"/>
      <c r="W364" s="2"/>
      <c r="X364" s="2"/>
      <c r="Y364" s="2"/>
      <c r="Z364" s="5"/>
      <c r="AA364" s="5"/>
      <c r="AB364" s="2"/>
      <c r="AC364" s="2"/>
      <c r="AD364" s="2"/>
      <c r="AE364" s="2"/>
      <c r="AF364" s="2"/>
      <c r="AG364" s="2"/>
      <c r="AH364" s="2"/>
      <c r="AI364" s="2"/>
      <c r="AJ364" s="2"/>
      <c r="AK364" s="2"/>
      <c r="AL364" s="2"/>
      <c r="AM364" s="2"/>
    </row>
    <row r="365">
      <c r="A365" s="2"/>
      <c r="B365" s="2"/>
      <c r="C365" s="2"/>
      <c r="D365" s="2"/>
      <c r="E365" s="2"/>
      <c r="F365" s="2"/>
      <c r="G365" s="2"/>
      <c r="H365" s="2"/>
      <c r="I365" s="2"/>
      <c r="J365" s="2"/>
      <c r="K365" s="165"/>
      <c r="L365" s="165"/>
      <c r="M365" s="2"/>
      <c r="N365" s="2"/>
      <c r="O365" s="2"/>
      <c r="P365" s="2"/>
      <c r="Q365" s="2"/>
      <c r="R365" s="2"/>
      <c r="S365" s="2"/>
      <c r="T365" s="2"/>
      <c r="U365" s="2"/>
      <c r="V365" s="2"/>
      <c r="W365" s="2"/>
      <c r="X365" s="2"/>
      <c r="Y365" s="2"/>
      <c r="Z365" s="5"/>
      <c r="AA365" s="5"/>
      <c r="AB365" s="2"/>
      <c r="AC365" s="2"/>
      <c r="AD365" s="2"/>
      <c r="AE365" s="2"/>
      <c r="AF365" s="2"/>
      <c r="AG365" s="2"/>
      <c r="AH365" s="2"/>
      <c r="AI365" s="2"/>
      <c r="AJ365" s="2"/>
      <c r="AK365" s="2"/>
      <c r="AL365" s="2"/>
      <c r="AM365" s="2"/>
    </row>
    <row r="366">
      <c r="A366" s="2"/>
      <c r="B366" s="2"/>
      <c r="C366" s="2"/>
      <c r="D366" s="2"/>
      <c r="E366" s="2"/>
      <c r="F366" s="2"/>
      <c r="G366" s="2"/>
      <c r="H366" s="2"/>
      <c r="I366" s="2"/>
      <c r="J366" s="2"/>
      <c r="K366" s="165"/>
      <c r="L366" s="165"/>
      <c r="M366" s="2"/>
      <c r="N366" s="2"/>
      <c r="O366" s="2"/>
      <c r="P366" s="2"/>
      <c r="Q366" s="2"/>
      <c r="R366" s="2"/>
      <c r="S366" s="2"/>
      <c r="T366" s="2"/>
      <c r="U366" s="2"/>
      <c r="V366" s="2"/>
      <c r="W366" s="2"/>
      <c r="X366" s="2"/>
      <c r="Y366" s="2"/>
      <c r="Z366" s="5"/>
      <c r="AA366" s="5"/>
      <c r="AB366" s="2"/>
      <c r="AC366" s="2"/>
      <c r="AD366" s="2"/>
      <c r="AE366" s="2"/>
      <c r="AF366" s="2"/>
      <c r="AG366" s="2"/>
      <c r="AH366" s="2"/>
      <c r="AI366" s="2"/>
      <c r="AJ366" s="2"/>
      <c r="AK366" s="2"/>
      <c r="AL366" s="2"/>
      <c r="AM366" s="2"/>
    </row>
    <row r="367">
      <c r="A367" s="2"/>
      <c r="B367" s="2"/>
      <c r="C367" s="2"/>
      <c r="D367" s="2"/>
      <c r="E367" s="2"/>
      <c r="F367" s="2"/>
      <c r="G367" s="2"/>
      <c r="H367" s="2"/>
      <c r="I367" s="2"/>
      <c r="J367" s="2"/>
      <c r="K367" s="165"/>
      <c r="L367" s="165"/>
      <c r="M367" s="2"/>
      <c r="N367" s="2"/>
      <c r="O367" s="2"/>
      <c r="P367" s="2"/>
      <c r="Q367" s="2"/>
      <c r="R367" s="2"/>
      <c r="S367" s="2"/>
      <c r="T367" s="2"/>
      <c r="U367" s="2"/>
      <c r="V367" s="2"/>
      <c r="W367" s="2"/>
      <c r="X367" s="2"/>
      <c r="Y367" s="2"/>
      <c r="Z367" s="5"/>
      <c r="AA367" s="5"/>
      <c r="AB367" s="2"/>
      <c r="AC367" s="2"/>
      <c r="AD367" s="2"/>
      <c r="AE367" s="2"/>
      <c r="AF367" s="2"/>
      <c r="AG367" s="2"/>
      <c r="AH367" s="2"/>
      <c r="AI367" s="2"/>
      <c r="AJ367" s="2"/>
      <c r="AK367" s="2"/>
      <c r="AL367" s="2"/>
      <c r="AM367" s="2"/>
    </row>
    <row r="368">
      <c r="A368" s="2"/>
      <c r="B368" s="2"/>
      <c r="C368" s="2"/>
      <c r="D368" s="2"/>
      <c r="E368" s="2"/>
      <c r="F368" s="2"/>
      <c r="G368" s="2"/>
      <c r="H368" s="2"/>
      <c r="I368" s="2"/>
      <c r="J368" s="2"/>
      <c r="K368" s="165"/>
      <c r="L368" s="165"/>
      <c r="M368" s="2"/>
      <c r="N368" s="2"/>
      <c r="O368" s="2"/>
      <c r="P368" s="2"/>
      <c r="Q368" s="2"/>
      <c r="R368" s="2"/>
      <c r="S368" s="2"/>
      <c r="T368" s="2"/>
      <c r="U368" s="2"/>
      <c r="V368" s="2"/>
      <c r="W368" s="2"/>
      <c r="X368" s="2"/>
      <c r="Y368" s="2"/>
      <c r="Z368" s="5"/>
      <c r="AA368" s="5"/>
      <c r="AB368" s="2"/>
      <c r="AC368" s="2"/>
      <c r="AD368" s="2"/>
      <c r="AE368" s="2"/>
      <c r="AF368" s="2"/>
      <c r="AG368" s="2"/>
      <c r="AH368" s="2"/>
      <c r="AI368" s="2"/>
      <c r="AJ368" s="2"/>
      <c r="AK368" s="2"/>
      <c r="AL368" s="2"/>
      <c r="AM368" s="2"/>
    </row>
    <row r="369">
      <c r="A369" s="2"/>
      <c r="B369" s="2"/>
      <c r="C369" s="2"/>
      <c r="D369" s="2"/>
      <c r="E369" s="2"/>
      <c r="F369" s="2"/>
      <c r="G369" s="2"/>
      <c r="H369" s="2"/>
      <c r="I369" s="2"/>
      <c r="J369" s="2"/>
      <c r="K369" s="165"/>
      <c r="L369" s="165"/>
      <c r="M369" s="2"/>
      <c r="N369" s="2"/>
      <c r="O369" s="2"/>
      <c r="P369" s="2"/>
      <c r="Q369" s="2"/>
      <c r="R369" s="2"/>
      <c r="S369" s="2"/>
      <c r="T369" s="2"/>
      <c r="U369" s="2"/>
      <c r="V369" s="2"/>
      <c r="W369" s="2"/>
      <c r="X369" s="2"/>
      <c r="Y369" s="2"/>
      <c r="Z369" s="5"/>
      <c r="AA369" s="5"/>
      <c r="AB369" s="2"/>
      <c r="AC369" s="2"/>
      <c r="AD369" s="2"/>
      <c r="AE369" s="2"/>
      <c r="AF369" s="2"/>
      <c r="AG369" s="2"/>
      <c r="AH369" s="2"/>
      <c r="AI369" s="2"/>
      <c r="AJ369" s="2"/>
      <c r="AK369" s="2"/>
      <c r="AL369" s="2"/>
      <c r="AM369" s="2"/>
    </row>
    <row r="370">
      <c r="A370" s="2"/>
      <c r="B370" s="2"/>
      <c r="C370" s="2"/>
      <c r="D370" s="2"/>
      <c r="E370" s="2"/>
      <c r="F370" s="2"/>
      <c r="G370" s="2"/>
      <c r="H370" s="2"/>
      <c r="I370" s="2"/>
      <c r="J370" s="2"/>
      <c r="K370" s="165"/>
      <c r="L370" s="165"/>
      <c r="M370" s="2"/>
      <c r="N370" s="2"/>
      <c r="O370" s="2"/>
      <c r="P370" s="2"/>
      <c r="Q370" s="2"/>
      <c r="R370" s="2"/>
      <c r="S370" s="2"/>
      <c r="T370" s="2"/>
      <c r="U370" s="2"/>
      <c r="V370" s="2"/>
      <c r="W370" s="2"/>
      <c r="X370" s="2"/>
      <c r="Y370" s="2"/>
      <c r="Z370" s="5"/>
      <c r="AA370" s="5"/>
      <c r="AB370" s="2"/>
      <c r="AC370" s="2"/>
      <c r="AD370" s="2"/>
      <c r="AE370" s="2"/>
      <c r="AF370" s="2"/>
      <c r="AG370" s="2"/>
      <c r="AH370" s="2"/>
      <c r="AI370" s="2"/>
      <c r="AJ370" s="2"/>
      <c r="AK370" s="2"/>
      <c r="AL370" s="2"/>
      <c r="AM370" s="2"/>
    </row>
    <row r="371">
      <c r="A371" s="2"/>
      <c r="B371" s="2"/>
      <c r="C371" s="2"/>
      <c r="D371" s="2"/>
      <c r="E371" s="2"/>
      <c r="F371" s="2"/>
      <c r="G371" s="2"/>
      <c r="H371" s="2"/>
      <c r="I371" s="2"/>
      <c r="J371" s="2"/>
      <c r="K371" s="165"/>
      <c r="L371" s="165"/>
      <c r="M371" s="2"/>
      <c r="N371" s="2"/>
      <c r="O371" s="2"/>
      <c r="P371" s="2"/>
      <c r="Q371" s="2"/>
      <c r="R371" s="2"/>
      <c r="S371" s="2"/>
      <c r="T371" s="2"/>
      <c r="U371" s="2"/>
      <c r="V371" s="2"/>
      <c r="W371" s="2"/>
      <c r="X371" s="2"/>
      <c r="Y371" s="2"/>
      <c r="Z371" s="5"/>
      <c r="AA371" s="5"/>
      <c r="AB371" s="2"/>
      <c r="AC371" s="2"/>
      <c r="AD371" s="2"/>
      <c r="AE371" s="2"/>
      <c r="AF371" s="2"/>
      <c r="AG371" s="2"/>
      <c r="AH371" s="2"/>
      <c r="AI371" s="2"/>
      <c r="AJ371" s="2"/>
      <c r="AK371" s="2"/>
      <c r="AL371" s="2"/>
      <c r="AM371" s="2"/>
    </row>
    <row r="372">
      <c r="A372" s="2"/>
      <c r="B372" s="2"/>
      <c r="C372" s="2"/>
      <c r="D372" s="2"/>
      <c r="E372" s="2"/>
      <c r="F372" s="2"/>
      <c r="G372" s="2"/>
      <c r="H372" s="2"/>
      <c r="I372" s="2"/>
      <c r="J372" s="2"/>
      <c r="K372" s="165"/>
      <c r="L372" s="165"/>
      <c r="M372" s="2"/>
      <c r="N372" s="2"/>
      <c r="O372" s="2"/>
      <c r="P372" s="2"/>
      <c r="Q372" s="2"/>
      <c r="R372" s="2"/>
      <c r="S372" s="2"/>
      <c r="T372" s="2"/>
      <c r="U372" s="2"/>
      <c r="V372" s="2"/>
      <c r="W372" s="2"/>
      <c r="X372" s="2"/>
      <c r="Y372" s="2"/>
      <c r="Z372" s="5"/>
      <c r="AA372" s="5"/>
      <c r="AB372" s="2"/>
      <c r="AC372" s="2"/>
      <c r="AD372" s="2"/>
      <c r="AE372" s="2"/>
      <c r="AF372" s="2"/>
      <c r="AG372" s="2"/>
      <c r="AH372" s="2"/>
      <c r="AI372" s="2"/>
      <c r="AJ372" s="2"/>
      <c r="AK372" s="2"/>
      <c r="AL372" s="2"/>
      <c r="AM372" s="2"/>
    </row>
    <row r="373">
      <c r="A373" s="2"/>
      <c r="B373" s="2"/>
      <c r="C373" s="2"/>
      <c r="D373" s="2"/>
      <c r="E373" s="2"/>
      <c r="F373" s="2"/>
      <c r="G373" s="2"/>
      <c r="H373" s="2"/>
      <c r="I373" s="2"/>
      <c r="J373" s="2"/>
      <c r="K373" s="165"/>
      <c r="L373" s="165"/>
      <c r="M373" s="2"/>
      <c r="N373" s="2"/>
      <c r="O373" s="2"/>
      <c r="P373" s="2"/>
      <c r="Q373" s="2"/>
      <c r="R373" s="2"/>
      <c r="S373" s="2"/>
      <c r="T373" s="2"/>
      <c r="U373" s="2"/>
      <c r="V373" s="2"/>
      <c r="W373" s="2"/>
      <c r="X373" s="2"/>
      <c r="Y373" s="2"/>
      <c r="Z373" s="5"/>
      <c r="AA373" s="5"/>
      <c r="AB373" s="2"/>
      <c r="AC373" s="2"/>
      <c r="AD373" s="2"/>
      <c r="AE373" s="2"/>
      <c r="AF373" s="2"/>
      <c r="AG373" s="2"/>
      <c r="AH373" s="2"/>
      <c r="AI373" s="2"/>
      <c r="AJ373" s="2"/>
      <c r="AK373" s="2"/>
      <c r="AL373" s="2"/>
      <c r="AM373" s="2"/>
    </row>
    <row r="374">
      <c r="A374" s="2"/>
      <c r="B374" s="2"/>
      <c r="C374" s="2"/>
      <c r="D374" s="2"/>
      <c r="E374" s="2"/>
      <c r="F374" s="2"/>
      <c r="G374" s="2"/>
      <c r="H374" s="2"/>
      <c r="I374" s="2"/>
      <c r="J374" s="2"/>
      <c r="K374" s="165"/>
      <c r="L374" s="165"/>
      <c r="M374" s="2"/>
      <c r="N374" s="2"/>
      <c r="O374" s="2"/>
      <c r="P374" s="2"/>
      <c r="Q374" s="2"/>
      <c r="R374" s="2"/>
      <c r="S374" s="2"/>
      <c r="T374" s="2"/>
      <c r="U374" s="2"/>
      <c r="V374" s="2"/>
      <c r="W374" s="2"/>
      <c r="X374" s="2"/>
      <c r="Y374" s="2"/>
      <c r="Z374" s="5"/>
      <c r="AA374" s="5"/>
      <c r="AB374" s="2"/>
      <c r="AC374" s="2"/>
      <c r="AD374" s="2"/>
      <c r="AE374" s="2"/>
      <c r="AF374" s="2"/>
      <c r="AG374" s="2"/>
      <c r="AH374" s="2"/>
      <c r="AI374" s="2"/>
      <c r="AJ374" s="2"/>
      <c r="AK374" s="2"/>
      <c r="AL374" s="2"/>
      <c r="AM374" s="2"/>
    </row>
    <row r="375">
      <c r="A375" s="2"/>
      <c r="B375" s="2"/>
      <c r="C375" s="2"/>
      <c r="D375" s="2"/>
      <c r="E375" s="2"/>
      <c r="F375" s="2"/>
      <c r="G375" s="2"/>
      <c r="H375" s="2"/>
      <c r="I375" s="2"/>
      <c r="J375" s="2"/>
      <c r="K375" s="165"/>
      <c r="L375" s="165"/>
      <c r="M375" s="2"/>
      <c r="N375" s="2"/>
      <c r="O375" s="2"/>
      <c r="P375" s="2"/>
      <c r="Q375" s="2"/>
      <c r="R375" s="2"/>
      <c r="S375" s="2"/>
      <c r="T375" s="2"/>
      <c r="U375" s="2"/>
      <c r="V375" s="2"/>
      <c r="W375" s="2"/>
      <c r="X375" s="2"/>
      <c r="Y375" s="2"/>
      <c r="Z375" s="5"/>
      <c r="AA375" s="5"/>
      <c r="AB375" s="2"/>
      <c r="AC375" s="2"/>
      <c r="AD375" s="2"/>
      <c r="AE375" s="2"/>
      <c r="AF375" s="2"/>
      <c r="AG375" s="2"/>
      <c r="AH375" s="2"/>
      <c r="AI375" s="2"/>
      <c r="AJ375" s="2"/>
      <c r="AK375" s="2"/>
      <c r="AL375" s="2"/>
      <c r="AM375" s="2"/>
    </row>
    <row r="376">
      <c r="A376" s="2"/>
      <c r="B376" s="2"/>
      <c r="C376" s="2"/>
      <c r="D376" s="2"/>
      <c r="E376" s="2"/>
      <c r="F376" s="2"/>
      <c r="G376" s="2"/>
      <c r="H376" s="2"/>
      <c r="I376" s="2"/>
      <c r="J376" s="2"/>
      <c r="K376" s="165"/>
      <c r="L376" s="165"/>
      <c r="M376" s="2"/>
      <c r="N376" s="2"/>
      <c r="O376" s="2"/>
      <c r="P376" s="2"/>
      <c r="Q376" s="2"/>
      <c r="R376" s="2"/>
      <c r="S376" s="2"/>
      <c r="T376" s="2"/>
      <c r="U376" s="2"/>
      <c r="V376" s="2"/>
      <c r="W376" s="2"/>
      <c r="X376" s="2"/>
      <c r="Y376" s="2"/>
      <c r="Z376" s="5"/>
      <c r="AA376" s="5"/>
      <c r="AB376" s="2"/>
      <c r="AC376" s="2"/>
      <c r="AD376" s="2"/>
      <c r="AE376" s="2"/>
      <c r="AF376" s="2"/>
      <c r="AG376" s="2"/>
      <c r="AH376" s="2"/>
      <c r="AI376" s="2"/>
      <c r="AJ376" s="2"/>
      <c r="AK376" s="2"/>
      <c r="AL376" s="2"/>
      <c r="AM376" s="2"/>
    </row>
    <row r="377">
      <c r="A377" s="2"/>
      <c r="B377" s="2"/>
      <c r="C377" s="2"/>
      <c r="D377" s="2"/>
      <c r="E377" s="2"/>
      <c r="F377" s="2"/>
      <c r="G377" s="2"/>
      <c r="H377" s="2"/>
      <c r="I377" s="2"/>
      <c r="J377" s="2"/>
      <c r="K377" s="165"/>
      <c r="L377" s="165"/>
      <c r="M377" s="2"/>
      <c r="N377" s="2"/>
      <c r="O377" s="2"/>
      <c r="P377" s="2"/>
      <c r="Q377" s="2"/>
      <c r="R377" s="2"/>
      <c r="S377" s="2"/>
      <c r="T377" s="2"/>
      <c r="U377" s="2"/>
      <c r="V377" s="2"/>
      <c r="W377" s="2"/>
      <c r="X377" s="2"/>
      <c r="Y377" s="2"/>
      <c r="Z377" s="5"/>
      <c r="AA377" s="5"/>
      <c r="AB377" s="2"/>
      <c r="AC377" s="2"/>
      <c r="AD377" s="2"/>
      <c r="AE377" s="2"/>
      <c r="AF377" s="2"/>
      <c r="AG377" s="2"/>
      <c r="AH377" s="2"/>
      <c r="AI377" s="2"/>
      <c r="AJ377" s="2"/>
      <c r="AK377" s="2"/>
      <c r="AL377" s="2"/>
      <c r="AM377" s="2"/>
    </row>
    <row r="378">
      <c r="A378" s="2"/>
      <c r="B378" s="2"/>
      <c r="C378" s="2"/>
      <c r="D378" s="2"/>
      <c r="E378" s="2"/>
      <c r="F378" s="2"/>
      <c r="G378" s="2"/>
      <c r="H378" s="2"/>
      <c r="I378" s="2"/>
      <c r="J378" s="2"/>
      <c r="K378" s="165"/>
      <c r="L378" s="165"/>
      <c r="M378" s="2"/>
      <c r="N378" s="2"/>
      <c r="O378" s="2"/>
      <c r="P378" s="2"/>
      <c r="Q378" s="2"/>
      <c r="R378" s="2"/>
      <c r="S378" s="2"/>
      <c r="T378" s="2"/>
      <c r="U378" s="2"/>
      <c r="V378" s="2"/>
      <c r="W378" s="2"/>
      <c r="X378" s="2"/>
      <c r="Y378" s="2"/>
      <c r="Z378" s="5"/>
      <c r="AA378" s="5"/>
      <c r="AB378" s="2"/>
      <c r="AC378" s="2"/>
      <c r="AD378" s="2"/>
      <c r="AE378" s="2"/>
      <c r="AF378" s="2"/>
      <c r="AG378" s="2"/>
      <c r="AH378" s="2"/>
      <c r="AI378" s="2"/>
      <c r="AJ378" s="2"/>
      <c r="AK378" s="2"/>
      <c r="AL378" s="2"/>
      <c r="AM378" s="2"/>
    </row>
    <row r="379">
      <c r="A379" s="2"/>
      <c r="B379" s="2"/>
      <c r="C379" s="2"/>
      <c r="D379" s="2"/>
      <c r="E379" s="2"/>
      <c r="F379" s="2"/>
      <c r="G379" s="2"/>
      <c r="H379" s="2"/>
      <c r="I379" s="2"/>
      <c r="J379" s="2"/>
      <c r="K379" s="165"/>
      <c r="L379" s="165"/>
      <c r="M379" s="2"/>
      <c r="N379" s="2"/>
      <c r="O379" s="2"/>
      <c r="P379" s="2"/>
      <c r="Q379" s="2"/>
      <c r="R379" s="2"/>
      <c r="S379" s="2"/>
      <c r="T379" s="2"/>
      <c r="U379" s="2"/>
      <c r="V379" s="2"/>
      <c r="W379" s="2"/>
      <c r="X379" s="2"/>
      <c r="Y379" s="2"/>
      <c r="Z379" s="5"/>
      <c r="AA379" s="5"/>
      <c r="AB379" s="2"/>
      <c r="AC379" s="2"/>
      <c r="AD379" s="2"/>
      <c r="AE379" s="2"/>
      <c r="AF379" s="2"/>
      <c r="AG379" s="2"/>
      <c r="AH379" s="2"/>
      <c r="AI379" s="2"/>
      <c r="AJ379" s="2"/>
      <c r="AK379" s="2"/>
      <c r="AL379" s="2"/>
      <c r="AM379" s="2"/>
    </row>
    <row r="380">
      <c r="A380" s="2"/>
      <c r="B380" s="2"/>
      <c r="C380" s="2"/>
      <c r="D380" s="2"/>
      <c r="E380" s="2"/>
      <c r="F380" s="2"/>
      <c r="G380" s="2"/>
      <c r="H380" s="2"/>
      <c r="I380" s="2"/>
      <c r="J380" s="2"/>
      <c r="K380" s="165"/>
      <c r="L380" s="165"/>
      <c r="M380" s="2"/>
      <c r="N380" s="2"/>
      <c r="O380" s="2"/>
      <c r="P380" s="2"/>
      <c r="Q380" s="2"/>
      <c r="R380" s="2"/>
      <c r="S380" s="2"/>
      <c r="T380" s="2"/>
      <c r="U380" s="2"/>
      <c r="V380" s="2"/>
      <c r="W380" s="2"/>
      <c r="X380" s="2"/>
      <c r="Y380" s="2"/>
      <c r="Z380" s="5"/>
      <c r="AA380" s="5"/>
      <c r="AB380" s="2"/>
      <c r="AC380" s="2"/>
      <c r="AD380" s="2"/>
      <c r="AE380" s="2"/>
      <c r="AF380" s="2"/>
      <c r="AG380" s="2"/>
      <c r="AH380" s="2"/>
      <c r="AI380" s="2"/>
      <c r="AJ380" s="2"/>
      <c r="AK380" s="2"/>
      <c r="AL380" s="2"/>
      <c r="AM380" s="2"/>
    </row>
    <row r="381">
      <c r="A381" s="2"/>
      <c r="B381" s="2"/>
      <c r="C381" s="2"/>
      <c r="D381" s="2"/>
      <c r="E381" s="2"/>
      <c r="F381" s="2"/>
      <c r="G381" s="2"/>
      <c r="H381" s="2"/>
      <c r="I381" s="2"/>
      <c r="J381" s="2"/>
      <c r="K381" s="165"/>
      <c r="L381" s="165"/>
      <c r="M381" s="2"/>
      <c r="N381" s="2"/>
      <c r="O381" s="2"/>
      <c r="P381" s="2"/>
      <c r="Q381" s="2"/>
      <c r="R381" s="2"/>
      <c r="S381" s="2"/>
      <c r="T381" s="2"/>
      <c r="U381" s="2"/>
      <c r="V381" s="2"/>
      <c r="W381" s="2"/>
      <c r="X381" s="2"/>
      <c r="Y381" s="2"/>
      <c r="Z381" s="5"/>
      <c r="AA381" s="5"/>
      <c r="AB381" s="2"/>
      <c r="AC381" s="2"/>
      <c r="AD381" s="2"/>
      <c r="AE381" s="2"/>
      <c r="AF381" s="2"/>
      <c r="AG381" s="2"/>
      <c r="AH381" s="2"/>
      <c r="AI381" s="2"/>
      <c r="AJ381" s="2"/>
      <c r="AK381" s="2"/>
      <c r="AL381" s="2"/>
      <c r="AM381" s="2"/>
    </row>
    <row r="382">
      <c r="A382" s="2"/>
      <c r="B382" s="2"/>
      <c r="C382" s="2"/>
      <c r="D382" s="2"/>
      <c r="E382" s="2"/>
      <c r="F382" s="2"/>
      <c r="G382" s="2"/>
      <c r="H382" s="2"/>
      <c r="I382" s="2"/>
      <c r="J382" s="2"/>
      <c r="K382" s="165"/>
      <c r="L382" s="165"/>
      <c r="M382" s="2"/>
      <c r="N382" s="2"/>
      <c r="O382" s="2"/>
      <c r="P382" s="2"/>
      <c r="Q382" s="2"/>
      <c r="R382" s="2"/>
      <c r="S382" s="2"/>
      <c r="T382" s="2"/>
      <c r="U382" s="2"/>
      <c r="V382" s="2"/>
      <c r="W382" s="2"/>
      <c r="X382" s="2"/>
      <c r="Y382" s="2"/>
      <c r="Z382" s="5"/>
      <c r="AA382" s="5"/>
      <c r="AB382" s="2"/>
      <c r="AC382" s="2"/>
      <c r="AD382" s="2"/>
      <c r="AE382" s="2"/>
      <c r="AF382" s="2"/>
      <c r="AG382" s="2"/>
      <c r="AH382" s="2"/>
      <c r="AI382" s="2"/>
      <c r="AJ382" s="2"/>
      <c r="AK382" s="2"/>
      <c r="AL382" s="2"/>
      <c r="AM382" s="2"/>
    </row>
    <row r="383">
      <c r="A383" s="2"/>
      <c r="B383" s="2"/>
      <c r="C383" s="2"/>
      <c r="D383" s="2"/>
      <c r="E383" s="2"/>
      <c r="F383" s="2"/>
      <c r="G383" s="2"/>
      <c r="H383" s="2"/>
      <c r="I383" s="2"/>
      <c r="J383" s="2"/>
      <c r="K383" s="165"/>
      <c r="L383" s="165"/>
      <c r="M383" s="2"/>
      <c r="N383" s="2"/>
      <c r="O383" s="2"/>
      <c r="P383" s="2"/>
      <c r="Q383" s="2"/>
      <c r="R383" s="2"/>
      <c r="S383" s="2"/>
      <c r="T383" s="2"/>
      <c r="U383" s="2"/>
      <c r="V383" s="2"/>
      <c r="W383" s="2"/>
      <c r="X383" s="2"/>
      <c r="Y383" s="2"/>
      <c r="Z383" s="5"/>
      <c r="AA383" s="5"/>
      <c r="AB383" s="2"/>
      <c r="AC383" s="2"/>
      <c r="AD383" s="2"/>
      <c r="AE383" s="2"/>
      <c r="AF383" s="2"/>
      <c r="AG383" s="2"/>
      <c r="AH383" s="2"/>
      <c r="AI383" s="2"/>
      <c r="AJ383" s="2"/>
      <c r="AK383" s="2"/>
      <c r="AL383" s="2"/>
      <c r="AM383" s="2"/>
    </row>
    <row r="384">
      <c r="A384" s="2"/>
      <c r="B384" s="2"/>
      <c r="C384" s="2"/>
      <c r="D384" s="2"/>
      <c r="E384" s="2"/>
      <c r="F384" s="2"/>
      <c r="G384" s="2"/>
      <c r="H384" s="2"/>
      <c r="I384" s="2"/>
      <c r="J384" s="2"/>
      <c r="K384" s="165"/>
      <c r="L384" s="165"/>
      <c r="M384" s="2"/>
      <c r="N384" s="2"/>
      <c r="O384" s="2"/>
      <c r="P384" s="2"/>
      <c r="Q384" s="2"/>
      <c r="R384" s="2"/>
      <c r="S384" s="2"/>
      <c r="T384" s="2"/>
      <c r="U384" s="2"/>
      <c r="V384" s="2"/>
      <c r="W384" s="2"/>
      <c r="X384" s="2"/>
      <c r="Y384" s="2"/>
      <c r="Z384" s="5"/>
      <c r="AA384" s="5"/>
      <c r="AB384" s="2"/>
      <c r="AC384" s="2"/>
      <c r="AD384" s="2"/>
      <c r="AE384" s="2"/>
      <c r="AF384" s="2"/>
      <c r="AG384" s="2"/>
      <c r="AH384" s="2"/>
      <c r="AI384" s="2"/>
      <c r="AJ384" s="2"/>
      <c r="AK384" s="2"/>
      <c r="AL384" s="2"/>
      <c r="AM384" s="2"/>
    </row>
    <row r="385">
      <c r="A385" s="2"/>
      <c r="B385" s="2"/>
      <c r="C385" s="2"/>
      <c r="D385" s="2"/>
      <c r="E385" s="2"/>
      <c r="F385" s="2"/>
      <c r="G385" s="2"/>
      <c r="H385" s="2"/>
      <c r="I385" s="2"/>
      <c r="J385" s="2"/>
      <c r="K385" s="165"/>
      <c r="L385" s="165"/>
      <c r="M385" s="2"/>
      <c r="N385" s="2"/>
      <c r="O385" s="2"/>
      <c r="P385" s="2"/>
      <c r="Q385" s="2"/>
      <c r="R385" s="2"/>
      <c r="S385" s="2"/>
      <c r="T385" s="2"/>
      <c r="U385" s="2"/>
      <c r="V385" s="2"/>
      <c r="W385" s="2"/>
      <c r="X385" s="2"/>
      <c r="Y385" s="2"/>
      <c r="Z385" s="5"/>
      <c r="AA385" s="5"/>
      <c r="AB385" s="2"/>
      <c r="AC385" s="2"/>
      <c r="AD385" s="2"/>
      <c r="AE385" s="2"/>
      <c r="AF385" s="2"/>
      <c r="AG385" s="2"/>
      <c r="AH385" s="2"/>
      <c r="AI385" s="2"/>
      <c r="AJ385" s="2"/>
      <c r="AK385" s="2"/>
      <c r="AL385" s="2"/>
      <c r="AM385" s="2"/>
    </row>
    <row r="386">
      <c r="A386" s="2"/>
      <c r="B386" s="2"/>
      <c r="C386" s="2"/>
      <c r="D386" s="2"/>
      <c r="E386" s="2"/>
      <c r="F386" s="2"/>
      <c r="G386" s="2"/>
      <c r="H386" s="2"/>
      <c r="I386" s="2"/>
      <c r="J386" s="2"/>
      <c r="K386" s="165"/>
      <c r="L386" s="165"/>
      <c r="M386" s="2"/>
      <c r="N386" s="2"/>
      <c r="O386" s="2"/>
      <c r="P386" s="2"/>
      <c r="Q386" s="2"/>
      <c r="R386" s="2"/>
      <c r="S386" s="2"/>
      <c r="T386" s="2"/>
      <c r="U386" s="2"/>
      <c r="V386" s="2"/>
      <c r="W386" s="2"/>
      <c r="X386" s="2"/>
      <c r="Y386" s="2"/>
      <c r="Z386" s="5"/>
      <c r="AA386" s="5"/>
      <c r="AB386" s="2"/>
      <c r="AC386" s="2"/>
      <c r="AD386" s="2"/>
      <c r="AE386" s="2"/>
      <c r="AF386" s="2"/>
      <c r="AG386" s="2"/>
      <c r="AH386" s="2"/>
      <c r="AI386" s="2"/>
      <c r="AJ386" s="2"/>
      <c r="AK386" s="2"/>
      <c r="AL386" s="2"/>
      <c r="AM386" s="2"/>
    </row>
    <row r="387">
      <c r="A387" s="2"/>
      <c r="B387" s="2"/>
      <c r="C387" s="2"/>
      <c r="D387" s="2"/>
      <c r="E387" s="2"/>
      <c r="F387" s="2"/>
      <c r="G387" s="2"/>
      <c r="H387" s="2"/>
      <c r="I387" s="2"/>
      <c r="J387" s="2"/>
      <c r="K387" s="165"/>
      <c r="L387" s="165"/>
      <c r="M387" s="2"/>
      <c r="N387" s="2"/>
      <c r="O387" s="2"/>
      <c r="P387" s="2"/>
      <c r="Q387" s="2"/>
      <c r="R387" s="2"/>
      <c r="S387" s="2"/>
      <c r="T387" s="2"/>
      <c r="U387" s="2"/>
      <c r="V387" s="2"/>
      <c r="W387" s="2"/>
      <c r="X387" s="2"/>
      <c r="Y387" s="2"/>
      <c r="Z387" s="5"/>
      <c r="AA387" s="5"/>
      <c r="AB387" s="2"/>
      <c r="AC387" s="2"/>
      <c r="AD387" s="2"/>
      <c r="AE387" s="2"/>
      <c r="AF387" s="2"/>
      <c r="AG387" s="2"/>
      <c r="AH387" s="2"/>
      <c r="AI387" s="2"/>
      <c r="AJ387" s="2"/>
      <c r="AK387" s="2"/>
      <c r="AL387" s="2"/>
      <c r="AM387" s="2"/>
    </row>
    <row r="388">
      <c r="A388" s="2"/>
      <c r="B388" s="2"/>
      <c r="C388" s="2"/>
      <c r="D388" s="2"/>
      <c r="E388" s="2"/>
      <c r="F388" s="2"/>
      <c r="G388" s="2"/>
      <c r="H388" s="2"/>
      <c r="I388" s="2"/>
      <c r="J388" s="2"/>
      <c r="K388" s="165"/>
      <c r="L388" s="165"/>
      <c r="M388" s="2"/>
      <c r="N388" s="2"/>
      <c r="O388" s="2"/>
      <c r="P388" s="2"/>
      <c r="Q388" s="2"/>
      <c r="R388" s="2"/>
      <c r="S388" s="2"/>
      <c r="T388" s="2"/>
      <c r="U388" s="2"/>
      <c r="V388" s="2"/>
      <c r="W388" s="2"/>
      <c r="X388" s="2"/>
      <c r="Y388" s="2"/>
      <c r="Z388" s="5"/>
      <c r="AA388" s="5"/>
      <c r="AB388" s="2"/>
      <c r="AC388" s="2"/>
      <c r="AD388" s="2"/>
      <c r="AE388" s="2"/>
      <c r="AF388" s="2"/>
      <c r="AG388" s="2"/>
      <c r="AH388" s="2"/>
      <c r="AI388" s="2"/>
      <c r="AJ388" s="2"/>
      <c r="AK388" s="2"/>
      <c r="AL388" s="2"/>
      <c r="AM388" s="2"/>
    </row>
    <row r="389">
      <c r="A389" s="2"/>
      <c r="B389" s="2"/>
      <c r="C389" s="2"/>
      <c r="D389" s="2"/>
      <c r="E389" s="2"/>
      <c r="F389" s="2"/>
      <c r="G389" s="2"/>
      <c r="H389" s="2"/>
      <c r="I389" s="2"/>
      <c r="J389" s="2"/>
      <c r="K389" s="165"/>
      <c r="L389" s="165"/>
      <c r="M389" s="2"/>
      <c r="N389" s="2"/>
      <c r="O389" s="2"/>
      <c r="P389" s="2"/>
      <c r="Q389" s="2"/>
      <c r="R389" s="2"/>
      <c r="S389" s="2"/>
      <c r="T389" s="2"/>
      <c r="U389" s="2"/>
      <c r="V389" s="2"/>
      <c r="W389" s="2"/>
      <c r="X389" s="2"/>
      <c r="Y389" s="2"/>
      <c r="Z389" s="5"/>
      <c r="AA389" s="5"/>
      <c r="AB389" s="2"/>
      <c r="AC389" s="2"/>
      <c r="AD389" s="2"/>
      <c r="AE389" s="2"/>
      <c r="AF389" s="2"/>
      <c r="AG389" s="2"/>
      <c r="AH389" s="2"/>
      <c r="AI389" s="2"/>
      <c r="AJ389" s="2"/>
      <c r="AK389" s="2"/>
      <c r="AL389" s="2"/>
      <c r="AM389" s="2"/>
    </row>
    <row r="390">
      <c r="A390" s="2"/>
      <c r="B390" s="2"/>
      <c r="C390" s="2"/>
      <c r="D390" s="2"/>
      <c r="E390" s="2"/>
      <c r="F390" s="2"/>
      <c r="G390" s="2"/>
      <c r="H390" s="2"/>
      <c r="I390" s="2"/>
      <c r="J390" s="2"/>
      <c r="K390" s="165"/>
      <c r="L390" s="165"/>
      <c r="M390" s="2"/>
      <c r="N390" s="2"/>
      <c r="O390" s="2"/>
      <c r="P390" s="2"/>
      <c r="Q390" s="2"/>
      <c r="R390" s="2"/>
      <c r="S390" s="2"/>
      <c r="T390" s="2"/>
      <c r="U390" s="2"/>
      <c r="V390" s="2"/>
      <c r="W390" s="2"/>
      <c r="X390" s="2"/>
      <c r="Y390" s="2"/>
      <c r="Z390" s="5"/>
      <c r="AA390" s="5"/>
      <c r="AB390" s="2"/>
      <c r="AC390" s="2"/>
      <c r="AD390" s="2"/>
      <c r="AE390" s="2"/>
      <c r="AF390" s="2"/>
      <c r="AG390" s="2"/>
      <c r="AH390" s="2"/>
      <c r="AI390" s="2"/>
      <c r="AJ390" s="2"/>
      <c r="AK390" s="2"/>
      <c r="AL390" s="2"/>
      <c r="AM390" s="2"/>
    </row>
    <row r="391">
      <c r="A391" s="2"/>
      <c r="B391" s="2"/>
      <c r="C391" s="2"/>
      <c r="D391" s="2"/>
      <c r="E391" s="2"/>
      <c r="F391" s="2"/>
      <c r="G391" s="2"/>
      <c r="H391" s="2"/>
      <c r="I391" s="2"/>
      <c r="J391" s="2"/>
      <c r="K391" s="165"/>
      <c r="L391" s="165"/>
      <c r="M391" s="2"/>
      <c r="N391" s="2"/>
      <c r="O391" s="2"/>
      <c r="P391" s="2"/>
      <c r="Q391" s="2"/>
      <c r="R391" s="2"/>
      <c r="S391" s="2"/>
      <c r="T391" s="2"/>
      <c r="U391" s="2"/>
      <c r="V391" s="2"/>
      <c r="W391" s="2"/>
      <c r="X391" s="2"/>
      <c r="Y391" s="2"/>
      <c r="Z391" s="5"/>
      <c r="AA391" s="5"/>
      <c r="AB391" s="2"/>
      <c r="AC391" s="2"/>
      <c r="AD391" s="2"/>
      <c r="AE391" s="2"/>
      <c r="AF391" s="2"/>
      <c r="AG391" s="2"/>
      <c r="AH391" s="2"/>
      <c r="AI391" s="2"/>
      <c r="AJ391" s="2"/>
      <c r="AK391" s="2"/>
      <c r="AL391" s="2"/>
      <c r="AM391" s="2"/>
    </row>
    <row r="392">
      <c r="A392" s="2"/>
      <c r="B392" s="2"/>
      <c r="C392" s="2"/>
      <c r="D392" s="2"/>
      <c r="E392" s="2"/>
      <c r="F392" s="2"/>
      <c r="G392" s="2"/>
      <c r="H392" s="2"/>
      <c r="I392" s="2"/>
      <c r="J392" s="2"/>
      <c r="K392" s="165"/>
      <c r="L392" s="165"/>
      <c r="M392" s="2"/>
      <c r="N392" s="2"/>
      <c r="O392" s="2"/>
      <c r="P392" s="2"/>
      <c r="Q392" s="2"/>
      <c r="R392" s="2"/>
      <c r="S392" s="2"/>
      <c r="T392" s="2"/>
      <c r="U392" s="2"/>
      <c r="V392" s="2"/>
      <c r="W392" s="2"/>
      <c r="X392" s="2"/>
      <c r="Y392" s="2"/>
      <c r="Z392" s="5"/>
      <c r="AA392" s="5"/>
      <c r="AB392" s="2"/>
      <c r="AC392" s="2"/>
      <c r="AD392" s="2"/>
      <c r="AE392" s="2"/>
      <c r="AF392" s="2"/>
      <c r="AG392" s="2"/>
      <c r="AH392" s="2"/>
      <c r="AI392" s="2"/>
      <c r="AJ392" s="2"/>
      <c r="AK392" s="2"/>
      <c r="AL392" s="2"/>
      <c r="AM392" s="2"/>
    </row>
    <row r="393">
      <c r="A393" s="2"/>
      <c r="B393" s="2"/>
      <c r="C393" s="2"/>
      <c r="D393" s="2"/>
      <c r="E393" s="2"/>
      <c r="F393" s="2"/>
      <c r="G393" s="2"/>
      <c r="H393" s="2"/>
      <c r="I393" s="2"/>
      <c r="J393" s="2"/>
      <c r="K393" s="165"/>
      <c r="L393" s="165"/>
      <c r="M393" s="2"/>
      <c r="N393" s="2"/>
      <c r="O393" s="2"/>
      <c r="P393" s="2"/>
      <c r="Q393" s="2"/>
      <c r="R393" s="2"/>
      <c r="S393" s="2"/>
      <c r="T393" s="2"/>
      <c r="U393" s="2"/>
      <c r="V393" s="2"/>
      <c r="W393" s="2"/>
      <c r="X393" s="2"/>
      <c r="Y393" s="2"/>
      <c r="Z393" s="5"/>
      <c r="AA393" s="5"/>
      <c r="AB393" s="2"/>
      <c r="AC393" s="2"/>
      <c r="AD393" s="2"/>
      <c r="AE393" s="2"/>
      <c r="AF393" s="2"/>
      <c r="AG393" s="2"/>
      <c r="AH393" s="2"/>
      <c r="AI393" s="2"/>
      <c r="AJ393" s="2"/>
      <c r="AK393" s="2"/>
      <c r="AL393" s="2"/>
      <c r="AM393" s="2"/>
    </row>
    <row r="394">
      <c r="A394" s="2"/>
      <c r="B394" s="2"/>
      <c r="C394" s="2"/>
      <c r="D394" s="2"/>
      <c r="E394" s="2"/>
      <c r="F394" s="2"/>
      <c r="G394" s="2"/>
      <c r="H394" s="2"/>
      <c r="I394" s="2"/>
      <c r="J394" s="2"/>
      <c r="K394" s="165"/>
      <c r="L394" s="165"/>
      <c r="M394" s="2"/>
      <c r="N394" s="2"/>
      <c r="O394" s="2"/>
      <c r="P394" s="2"/>
      <c r="Q394" s="2"/>
      <c r="R394" s="2"/>
      <c r="S394" s="2"/>
      <c r="T394" s="2"/>
      <c r="U394" s="2"/>
      <c r="V394" s="2"/>
      <c r="W394" s="2"/>
      <c r="X394" s="2"/>
      <c r="Y394" s="2"/>
      <c r="Z394" s="5"/>
      <c r="AA394" s="5"/>
      <c r="AB394" s="2"/>
      <c r="AC394" s="2"/>
      <c r="AD394" s="2"/>
      <c r="AE394" s="2"/>
      <c r="AF394" s="2"/>
      <c r="AG394" s="2"/>
      <c r="AH394" s="2"/>
      <c r="AI394" s="2"/>
      <c r="AJ394" s="2"/>
      <c r="AK394" s="2"/>
      <c r="AL394" s="2"/>
      <c r="AM394" s="2"/>
    </row>
    <row r="395">
      <c r="A395" s="2"/>
      <c r="B395" s="2"/>
      <c r="C395" s="2"/>
      <c r="D395" s="2"/>
      <c r="E395" s="2"/>
      <c r="F395" s="2"/>
      <c r="G395" s="2"/>
      <c r="H395" s="2"/>
      <c r="I395" s="2"/>
      <c r="J395" s="2"/>
      <c r="K395" s="165"/>
      <c r="L395" s="165"/>
      <c r="M395" s="2"/>
      <c r="N395" s="2"/>
      <c r="O395" s="2"/>
      <c r="P395" s="2"/>
      <c r="Q395" s="2"/>
      <c r="R395" s="2"/>
      <c r="S395" s="2"/>
      <c r="T395" s="2"/>
      <c r="U395" s="2"/>
      <c r="V395" s="2"/>
      <c r="W395" s="2"/>
      <c r="X395" s="2"/>
      <c r="Y395" s="2"/>
      <c r="Z395" s="5"/>
      <c r="AA395" s="5"/>
      <c r="AB395" s="2"/>
      <c r="AC395" s="2"/>
      <c r="AD395" s="2"/>
      <c r="AE395" s="2"/>
      <c r="AF395" s="2"/>
      <c r="AG395" s="2"/>
      <c r="AH395" s="2"/>
      <c r="AI395" s="2"/>
      <c r="AJ395" s="2"/>
      <c r="AK395" s="2"/>
      <c r="AL395" s="2"/>
      <c r="AM395" s="2"/>
    </row>
    <row r="396">
      <c r="A396" s="2"/>
      <c r="B396" s="2"/>
      <c r="C396" s="2"/>
      <c r="D396" s="2"/>
      <c r="E396" s="2"/>
      <c r="F396" s="2"/>
      <c r="G396" s="2"/>
      <c r="H396" s="2"/>
      <c r="I396" s="2"/>
      <c r="J396" s="2"/>
      <c r="K396" s="165"/>
      <c r="L396" s="165"/>
      <c r="M396" s="2"/>
      <c r="N396" s="2"/>
      <c r="O396" s="2"/>
      <c r="P396" s="2"/>
      <c r="Q396" s="2"/>
      <c r="R396" s="2"/>
      <c r="S396" s="2"/>
      <c r="T396" s="2"/>
      <c r="U396" s="2"/>
      <c r="V396" s="2"/>
      <c r="W396" s="2"/>
      <c r="X396" s="2"/>
      <c r="Y396" s="2"/>
      <c r="Z396" s="5"/>
      <c r="AA396" s="5"/>
      <c r="AB396" s="2"/>
      <c r="AC396" s="2"/>
      <c r="AD396" s="2"/>
      <c r="AE396" s="2"/>
      <c r="AF396" s="2"/>
      <c r="AG396" s="2"/>
      <c r="AH396" s="2"/>
      <c r="AI396" s="2"/>
      <c r="AJ396" s="2"/>
      <c r="AK396" s="2"/>
      <c r="AL396" s="2"/>
      <c r="AM396" s="2"/>
    </row>
    <row r="397">
      <c r="A397" s="2"/>
      <c r="B397" s="2"/>
      <c r="C397" s="2"/>
      <c r="D397" s="2"/>
      <c r="E397" s="2"/>
      <c r="F397" s="2"/>
      <c r="G397" s="2"/>
      <c r="H397" s="2"/>
      <c r="I397" s="2"/>
      <c r="J397" s="2"/>
      <c r="K397" s="165"/>
      <c r="L397" s="165"/>
      <c r="M397" s="2"/>
      <c r="N397" s="2"/>
      <c r="O397" s="2"/>
      <c r="P397" s="2"/>
      <c r="Q397" s="2"/>
      <c r="R397" s="2"/>
      <c r="S397" s="2"/>
      <c r="T397" s="2"/>
      <c r="U397" s="2"/>
      <c r="V397" s="2"/>
      <c r="W397" s="2"/>
      <c r="X397" s="2"/>
      <c r="Y397" s="2"/>
      <c r="Z397" s="5"/>
      <c r="AA397" s="5"/>
      <c r="AB397" s="2"/>
      <c r="AC397" s="2"/>
      <c r="AD397" s="2"/>
      <c r="AE397" s="2"/>
      <c r="AF397" s="2"/>
      <c r="AG397" s="2"/>
      <c r="AH397" s="2"/>
      <c r="AI397" s="2"/>
      <c r="AJ397" s="2"/>
      <c r="AK397" s="2"/>
      <c r="AL397" s="2"/>
      <c r="AM397" s="2"/>
    </row>
    <row r="398">
      <c r="A398" s="2"/>
      <c r="B398" s="2"/>
      <c r="C398" s="2"/>
      <c r="D398" s="2"/>
      <c r="E398" s="2"/>
      <c r="F398" s="2"/>
      <c r="G398" s="2"/>
      <c r="H398" s="2"/>
      <c r="I398" s="2"/>
      <c r="J398" s="2"/>
      <c r="K398" s="165"/>
      <c r="L398" s="165"/>
      <c r="M398" s="2"/>
      <c r="N398" s="2"/>
      <c r="O398" s="2"/>
      <c r="P398" s="2"/>
      <c r="Q398" s="2"/>
      <c r="R398" s="2"/>
      <c r="S398" s="2"/>
      <c r="T398" s="2"/>
      <c r="U398" s="2"/>
      <c r="V398" s="2"/>
      <c r="W398" s="2"/>
      <c r="X398" s="2"/>
      <c r="Y398" s="2"/>
      <c r="Z398" s="5"/>
      <c r="AA398" s="5"/>
      <c r="AB398" s="2"/>
      <c r="AC398" s="2"/>
      <c r="AD398" s="2"/>
      <c r="AE398" s="2"/>
      <c r="AF398" s="2"/>
      <c r="AG398" s="2"/>
      <c r="AH398" s="2"/>
      <c r="AI398" s="2"/>
      <c r="AJ398" s="2"/>
      <c r="AK398" s="2"/>
      <c r="AL398" s="2"/>
      <c r="AM398" s="2"/>
    </row>
    <row r="399">
      <c r="A399" s="2"/>
      <c r="B399" s="2"/>
      <c r="C399" s="2"/>
      <c r="D399" s="2"/>
      <c r="E399" s="2"/>
      <c r="F399" s="2"/>
      <c r="G399" s="2"/>
      <c r="H399" s="2"/>
      <c r="I399" s="2"/>
      <c r="J399" s="2"/>
      <c r="K399" s="165"/>
      <c r="L399" s="165"/>
      <c r="M399" s="2"/>
      <c r="N399" s="2"/>
      <c r="O399" s="2"/>
      <c r="P399" s="2"/>
      <c r="Q399" s="2"/>
      <c r="R399" s="2"/>
      <c r="S399" s="2"/>
      <c r="T399" s="2"/>
      <c r="U399" s="2"/>
      <c r="V399" s="2"/>
      <c r="W399" s="2"/>
      <c r="X399" s="2"/>
      <c r="Y399" s="2"/>
      <c r="Z399" s="5"/>
      <c r="AA399" s="5"/>
      <c r="AB399" s="2"/>
      <c r="AC399" s="2"/>
      <c r="AD399" s="2"/>
      <c r="AE399" s="2"/>
      <c r="AF399" s="2"/>
      <c r="AG399" s="2"/>
      <c r="AH399" s="2"/>
      <c r="AI399" s="2"/>
      <c r="AJ399" s="2"/>
      <c r="AK399" s="2"/>
      <c r="AL399" s="2"/>
      <c r="AM399" s="2"/>
    </row>
    <row r="400">
      <c r="A400" s="2"/>
      <c r="B400" s="2"/>
      <c r="C400" s="2"/>
      <c r="D400" s="2"/>
      <c r="E400" s="2"/>
      <c r="F400" s="2"/>
      <c r="G400" s="2"/>
      <c r="H400" s="2"/>
      <c r="I400" s="2"/>
      <c r="J400" s="2"/>
      <c r="K400" s="165"/>
      <c r="L400" s="165"/>
      <c r="M400" s="2"/>
      <c r="N400" s="2"/>
      <c r="O400" s="2"/>
      <c r="P400" s="2"/>
      <c r="Q400" s="2"/>
      <c r="R400" s="2"/>
      <c r="S400" s="2"/>
      <c r="T400" s="2"/>
      <c r="U400" s="2"/>
      <c r="V400" s="2"/>
      <c r="W400" s="2"/>
      <c r="X400" s="2"/>
      <c r="Y400" s="2"/>
      <c r="Z400" s="5"/>
      <c r="AA400" s="5"/>
      <c r="AB400" s="2"/>
      <c r="AC400" s="2"/>
      <c r="AD400" s="2"/>
      <c r="AE400" s="2"/>
      <c r="AF400" s="2"/>
      <c r="AG400" s="2"/>
      <c r="AH400" s="2"/>
      <c r="AI400" s="2"/>
      <c r="AJ400" s="2"/>
      <c r="AK400" s="2"/>
      <c r="AL400" s="2"/>
      <c r="AM400" s="2"/>
    </row>
    <row r="401">
      <c r="A401" s="2"/>
      <c r="B401" s="2"/>
      <c r="C401" s="2"/>
      <c r="D401" s="2"/>
      <c r="E401" s="2"/>
      <c r="F401" s="2"/>
      <c r="G401" s="2"/>
      <c r="H401" s="2"/>
      <c r="I401" s="2"/>
      <c r="J401" s="2"/>
      <c r="K401" s="165"/>
      <c r="L401" s="165"/>
      <c r="M401" s="2"/>
      <c r="N401" s="2"/>
      <c r="O401" s="2"/>
      <c r="P401" s="2"/>
      <c r="Q401" s="2"/>
      <c r="R401" s="2"/>
      <c r="S401" s="2"/>
      <c r="T401" s="2"/>
      <c r="U401" s="2"/>
      <c r="V401" s="2"/>
      <c r="W401" s="2"/>
      <c r="X401" s="2"/>
      <c r="Y401" s="2"/>
      <c r="Z401" s="5"/>
      <c r="AA401" s="5"/>
      <c r="AB401" s="2"/>
      <c r="AC401" s="2"/>
      <c r="AD401" s="2"/>
      <c r="AE401" s="2"/>
      <c r="AF401" s="2"/>
      <c r="AG401" s="2"/>
      <c r="AH401" s="2"/>
      <c r="AI401" s="2"/>
      <c r="AJ401" s="2"/>
      <c r="AK401" s="2"/>
      <c r="AL401" s="2"/>
      <c r="AM401" s="2"/>
    </row>
    <row r="402">
      <c r="A402" s="2"/>
      <c r="B402" s="2"/>
      <c r="C402" s="2"/>
      <c r="D402" s="2"/>
      <c r="E402" s="2"/>
      <c r="F402" s="2"/>
      <c r="G402" s="2"/>
      <c r="H402" s="2"/>
      <c r="I402" s="2"/>
      <c r="J402" s="2"/>
      <c r="K402" s="165"/>
      <c r="L402" s="165"/>
      <c r="M402" s="2"/>
      <c r="N402" s="2"/>
      <c r="O402" s="2"/>
      <c r="P402" s="2"/>
      <c r="Q402" s="2"/>
      <c r="R402" s="2"/>
      <c r="S402" s="2"/>
      <c r="T402" s="2"/>
      <c r="U402" s="2"/>
      <c r="V402" s="2"/>
      <c r="W402" s="2"/>
      <c r="X402" s="2"/>
      <c r="Y402" s="2"/>
      <c r="Z402" s="5"/>
      <c r="AA402" s="5"/>
      <c r="AB402" s="2"/>
      <c r="AC402" s="2"/>
      <c r="AD402" s="2"/>
      <c r="AE402" s="2"/>
      <c r="AF402" s="2"/>
      <c r="AG402" s="2"/>
      <c r="AH402" s="2"/>
      <c r="AI402" s="2"/>
      <c r="AJ402" s="2"/>
      <c r="AK402" s="2"/>
      <c r="AL402" s="2"/>
      <c r="AM402" s="2"/>
    </row>
    <row r="403">
      <c r="A403" s="2"/>
      <c r="B403" s="2"/>
      <c r="C403" s="2"/>
      <c r="D403" s="2"/>
      <c r="E403" s="2"/>
      <c r="F403" s="2"/>
      <c r="G403" s="2"/>
      <c r="H403" s="2"/>
      <c r="I403" s="2"/>
      <c r="J403" s="2"/>
      <c r="K403" s="165"/>
      <c r="L403" s="165"/>
      <c r="M403" s="2"/>
      <c r="N403" s="2"/>
      <c r="O403" s="2"/>
      <c r="P403" s="2"/>
      <c r="Q403" s="2"/>
      <c r="R403" s="2"/>
      <c r="S403" s="2"/>
      <c r="T403" s="2"/>
      <c r="U403" s="2"/>
      <c r="V403" s="2"/>
      <c r="W403" s="2"/>
      <c r="X403" s="2"/>
      <c r="Y403" s="2"/>
      <c r="Z403" s="5"/>
      <c r="AA403" s="5"/>
      <c r="AB403" s="2"/>
      <c r="AC403" s="2"/>
      <c r="AD403" s="2"/>
      <c r="AE403" s="2"/>
      <c r="AF403" s="2"/>
      <c r="AG403" s="2"/>
      <c r="AH403" s="2"/>
      <c r="AI403" s="2"/>
      <c r="AJ403" s="2"/>
      <c r="AK403" s="2"/>
      <c r="AL403" s="2"/>
      <c r="AM403" s="2"/>
    </row>
    <row r="404">
      <c r="A404" s="2"/>
      <c r="B404" s="2"/>
      <c r="C404" s="2"/>
      <c r="D404" s="2"/>
      <c r="E404" s="2"/>
      <c r="F404" s="2"/>
      <c r="G404" s="2"/>
      <c r="H404" s="2"/>
      <c r="I404" s="2"/>
      <c r="J404" s="2"/>
      <c r="K404" s="165"/>
      <c r="L404" s="165"/>
      <c r="M404" s="2"/>
      <c r="N404" s="2"/>
      <c r="O404" s="2"/>
      <c r="P404" s="2"/>
      <c r="Q404" s="2"/>
      <c r="R404" s="2"/>
      <c r="S404" s="2"/>
      <c r="T404" s="2"/>
      <c r="U404" s="2"/>
      <c r="V404" s="2"/>
      <c r="W404" s="2"/>
      <c r="X404" s="2"/>
      <c r="Y404" s="2"/>
      <c r="Z404" s="5"/>
      <c r="AA404" s="5"/>
      <c r="AB404" s="2"/>
      <c r="AC404" s="2"/>
      <c r="AD404" s="2"/>
      <c r="AE404" s="2"/>
      <c r="AF404" s="2"/>
      <c r="AG404" s="2"/>
      <c r="AH404" s="2"/>
      <c r="AI404" s="2"/>
      <c r="AJ404" s="2"/>
      <c r="AK404" s="2"/>
      <c r="AL404" s="2"/>
      <c r="AM404" s="2"/>
    </row>
    <row r="405">
      <c r="A405" s="2"/>
      <c r="B405" s="2"/>
      <c r="C405" s="2"/>
      <c r="D405" s="2"/>
      <c r="E405" s="2"/>
      <c r="F405" s="2"/>
      <c r="G405" s="2"/>
      <c r="H405" s="2"/>
      <c r="I405" s="2"/>
      <c r="J405" s="2"/>
      <c r="K405" s="165"/>
      <c r="L405" s="165"/>
      <c r="M405" s="2"/>
      <c r="N405" s="2"/>
      <c r="O405" s="2"/>
      <c r="P405" s="2"/>
      <c r="Q405" s="2"/>
      <c r="R405" s="2"/>
      <c r="S405" s="2"/>
      <c r="T405" s="2"/>
      <c r="U405" s="2"/>
      <c r="V405" s="2"/>
      <c r="W405" s="2"/>
      <c r="X405" s="2"/>
      <c r="Y405" s="2"/>
      <c r="Z405" s="5"/>
      <c r="AA405" s="5"/>
      <c r="AB405" s="2"/>
      <c r="AC405" s="2"/>
      <c r="AD405" s="2"/>
      <c r="AE405" s="2"/>
      <c r="AF405" s="2"/>
      <c r="AG405" s="2"/>
      <c r="AH405" s="2"/>
      <c r="AI405" s="2"/>
      <c r="AJ405" s="2"/>
      <c r="AK405" s="2"/>
      <c r="AL405" s="2"/>
      <c r="AM405" s="2"/>
    </row>
    <row r="406">
      <c r="A406" s="2"/>
      <c r="B406" s="2"/>
      <c r="C406" s="2"/>
      <c r="D406" s="2"/>
      <c r="E406" s="2"/>
      <c r="F406" s="2"/>
      <c r="G406" s="2"/>
      <c r="H406" s="2"/>
      <c r="I406" s="2"/>
      <c r="J406" s="2"/>
      <c r="K406" s="165"/>
      <c r="L406" s="165"/>
      <c r="M406" s="2"/>
      <c r="N406" s="2"/>
      <c r="O406" s="2"/>
      <c r="P406" s="2"/>
      <c r="Q406" s="2"/>
      <c r="R406" s="2"/>
      <c r="S406" s="2"/>
      <c r="T406" s="2"/>
      <c r="U406" s="2"/>
      <c r="V406" s="2"/>
      <c r="W406" s="2"/>
      <c r="X406" s="2"/>
      <c r="Y406" s="2"/>
      <c r="Z406" s="5"/>
      <c r="AA406" s="5"/>
      <c r="AB406" s="2"/>
      <c r="AC406" s="2"/>
      <c r="AD406" s="2"/>
      <c r="AE406" s="2"/>
      <c r="AF406" s="2"/>
      <c r="AG406" s="2"/>
      <c r="AH406" s="2"/>
      <c r="AI406" s="2"/>
      <c r="AJ406" s="2"/>
      <c r="AK406" s="2"/>
      <c r="AL406" s="2"/>
      <c r="AM406" s="2"/>
    </row>
    <row r="407">
      <c r="A407" s="2"/>
      <c r="B407" s="2"/>
      <c r="C407" s="2"/>
      <c r="D407" s="2"/>
      <c r="E407" s="2"/>
      <c r="F407" s="2"/>
      <c r="G407" s="2"/>
      <c r="H407" s="2"/>
      <c r="I407" s="2"/>
      <c r="J407" s="2"/>
      <c r="K407" s="165"/>
      <c r="L407" s="165"/>
      <c r="M407" s="2"/>
      <c r="N407" s="2"/>
      <c r="O407" s="2"/>
      <c r="P407" s="2"/>
      <c r="Q407" s="2"/>
      <c r="R407" s="2"/>
      <c r="S407" s="2"/>
      <c r="T407" s="2"/>
      <c r="U407" s="2"/>
      <c r="V407" s="2"/>
      <c r="W407" s="2"/>
      <c r="X407" s="2"/>
      <c r="Y407" s="2"/>
      <c r="Z407" s="5"/>
      <c r="AA407" s="5"/>
      <c r="AB407" s="2"/>
      <c r="AC407" s="2"/>
      <c r="AD407" s="2"/>
      <c r="AE407" s="2"/>
      <c r="AF407" s="2"/>
      <c r="AG407" s="2"/>
      <c r="AH407" s="2"/>
      <c r="AI407" s="2"/>
      <c r="AJ407" s="2"/>
      <c r="AK407" s="2"/>
      <c r="AL407" s="2"/>
      <c r="AM407" s="2"/>
    </row>
    <row r="408">
      <c r="A408" s="2"/>
      <c r="B408" s="2"/>
      <c r="C408" s="2"/>
      <c r="D408" s="2"/>
      <c r="E408" s="2"/>
      <c r="F408" s="2"/>
      <c r="G408" s="2"/>
      <c r="H408" s="2"/>
      <c r="I408" s="2"/>
      <c r="J408" s="2"/>
      <c r="K408" s="165"/>
      <c r="L408" s="165"/>
      <c r="M408" s="2"/>
      <c r="N408" s="2"/>
      <c r="O408" s="2"/>
      <c r="P408" s="2"/>
      <c r="Q408" s="2"/>
      <c r="R408" s="2"/>
      <c r="S408" s="2"/>
      <c r="T408" s="2"/>
      <c r="U408" s="2"/>
      <c r="V408" s="2"/>
      <c r="W408" s="2"/>
      <c r="X408" s="2"/>
      <c r="Y408" s="2"/>
      <c r="Z408" s="5"/>
      <c r="AA408" s="5"/>
      <c r="AB408" s="2"/>
      <c r="AC408" s="2"/>
      <c r="AD408" s="2"/>
      <c r="AE408" s="2"/>
      <c r="AF408" s="2"/>
      <c r="AG408" s="2"/>
      <c r="AH408" s="2"/>
      <c r="AI408" s="2"/>
      <c r="AJ408" s="2"/>
      <c r="AK408" s="2"/>
      <c r="AL408" s="2"/>
      <c r="AM408" s="2"/>
    </row>
    <row r="409">
      <c r="A409" s="2"/>
      <c r="B409" s="2"/>
      <c r="C409" s="2"/>
      <c r="D409" s="2"/>
      <c r="E409" s="2"/>
      <c r="F409" s="2"/>
      <c r="G409" s="2"/>
      <c r="H409" s="2"/>
      <c r="I409" s="2"/>
      <c r="J409" s="2"/>
      <c r="K409" s="165"/>
      <c r="L409" s="165"/>
      <c r="M409" s="2"/>
      <c r="N409" s="2"/>
      <c r="O409" s="2"/>
      <c r="P409" s="2"/>
      <c r="Q409" s="2"/>
      <c r="R409" s="2"/>
      <c r="S409" s="2"/>
      <c r="T409" s="2"/>
      <c r="U409" s="2"/>
      <c r="V409" s="2"/>
      <c r="W409" s="2"/>
      <c r="X409" s="2"/>
      <c r="Y409" s="2"/>
      <c r="Z409" s="5"/>
      <c r="AA409" s="5"/>
      <c r="AB409" s="2"/>
      <c r="AC409" s="2"/>
      <c r="AD409" s="2"/>
      <c r="AE409" s="2"/>
      <c r="AF409" s="2"/>
      <c r="AG409" s="2"/>
      <c r="AH409" s="2"/>
      <c r="AI409" s="2"/>
      <c r="AJ409" s="2"/>
      <c r="AK409" s="2"/>
      <c r="AL409" s="2"/>
      <c r="AM409" s="2"/>
    </row>
    <row r="410">
      <c r="A410" s="2"/>
      <c r="B410" s="2"/>
      <c r="C410" s="2"/>
      <c r="D410" s="2"/>
      <c r="E410" s="2"/>
      <c r="F410" s="2"/>
      <c r="G410" s="2"/>
      <c r="H410" s="2"/>
      <c r="I410" s="2"/>
      <c r="J410" s="2"/>
      <c r="K410" s="165"/>
      <c r="L410" s="165"/>
      <c r="M410" s="2"/>
      <c r="N410" s="2"/>
      <c r="O410" s="2"/>
      <c r="P410" s="2"/>
      <c r="Q410" s="2"/>
      <c r="R410" s="2"/>
      <c r="S410" s="2"/>
      <c r="T410" s="2"/>
      <c r="U410" s="2"/>
      <c r="V410" s="2"/>
      <c r="W410" s="2"/>
      <c r="X410" s="2"/>
      <c r="Y410" s="2"/>
      <c r="Z410" s="5"/>
      <c r="AA410" s="5"/>
      <c r="AB410" s="2"/>
      <c r="AC410" s="2"/>
      <c r="AD410" s="2"/>
      <c r="AE410" s="2"/>
      <c r="AF410" s="2"/>
      <c r="AG410" s="2"/>
      <c r="AH410" s="2"/>
      <c r="AI410" s="2"/>
      <c r="AJ410" s="2"/>
      <c r="AK410" s="2"/>
      <c r="AL410" s="2"/>
      <c r="AM410" s="2"/>
    </row>
    <row r="411">
      <c r="A411" s="2"/>
      <c r="B411" s="2"/>
      <c r="C411" s="2"/>
      <c r="D411" s="2"/>
      <c r="E411" s="2"/>
      <c r="F411" s="2"/>
      <c r="G411" s="2"/>
      <c r="H411" s="2"/>
      <c r="I411" s="2"/>
      <c r="J411" s="2"/>
      <c r="K411" s="165"/>
      <c r="L411" s="165"/>
      <c r="M411" s="2"/>
      <c r="N411" s="2"/>
      <c r="O411" s="2"/>
      <c r="P411" s="2"/>
      <c r="Q411" s="2"/>
      <c r="R411" s="2"/>
      <c r="S411" s="2"/>
      <c r="T411" s="2"/>
      <c r="U411" s="2"/>
      <c r="V411" s="2"/>
      <c r="W411" s="2"/>
      <c r="X411" s="2"/>
      <c r="Y411" s="2"/>
      <c r="Z411" s="5"/>
      <c r="AA411" s="5"/>
      <c r="AB411" s="2"/>
      <c r="AC411" s="2"/>
      <c r="AD411" s="2"/>
      <c r="AE411" s="2"/>
      <c r="AF411" s="2"/>
      <c r="AG411" s="2"/>
      <c r="AH411" s="2"/>
      <c r="AI411" s="2"/>
      <c r="AJ411" s="2"/>
      <c r="AK411" s="2"/>
      <c r="AL411" s="2"/>
      <c r="AM411" s="2"/>
    </row>
    <row r="412">
      <c r="A412" s="2"/>
      <c r="B412" s="2"/>
      <c r="C412" s="2"/>
      <c r="D412" s="2"/>
      <c r="E412" s="2"/>
      <c r="F412" s="2"/>
      <c r="G412" s="2"/>
      <c r="H412" s="2"/>
      <c r="I412" s="2"/>
      <c r="J412" s="2"/>
      <c r="K412" s="165"/>
      <c r="L412" s="165"/>
      <c r="M412" s="2"/>
      <c r="N412" s="2"/>
      <c r="O412" s="2"/>
      <c r="P412" s="2"/>
      <c r="Q412" s="2"/>
      <c r="R412" s="2"/>
      <c r="S412" s="2"/>
      <c r="T412" s="2"/>
      <c r="U412" s="2"/>
      <c r="V412" s="2"/>
      <c r="W412" s="2"/>
      <c r="X412" s="2"/>
      <c r="Y412" s="2"/>
      <c r="Z412" s="5"/>
      <c r="AA412" s="5"/>
      <c r="AB412" s="2"/>
      <c r="AC412" s="2"/>
      <c r="AD412" s="2"/>
      <c r="AE412" s="2"/>
      <c r="AF412" s="2"/>
      <c r="AG412" s="2"/>
      <c r="AH412" s="2"/>
      <c r="AI412" s="2"/>
      <c r="AJ412" s="2"/>
      <c r="AK412" s="2"/>
      <c r="AL412" s="2"/>
      <c r="AM412" s="2"/>
    </row>
    <row r="413">
      <c r="A413" s="2"/>
      <c r="B413" s="2"/>
      <c r="C413" s="2"/>
      <c r="D413" s="2"/>
      <c r="E413" s="2"/>
      <c r="F413" s="2"/>
      <c r="G413" s="2"/>
      <c r="H413" s="2"/>
      <c r="I413" s="2"/>
      <c r="J413" s="2"/>
      <c r="K413" s="165"/>
      <c r="L413" s="165"/>
      <c r="M413" s="2"/>
      <c r="N413" s="2"/>
      <c r="O413" s="2"/>
      <c r="P413" s="2"/>
      <c r="Q413" s="2"/>
      <c r="R413" s="2"/>
      <c r="S413" s="2"/>
      <c r="T413" s="2"/>
      <c r="U413" s="2"/>
      <c r="V413" s="2"/>
      <c r="W413" s="2"/>
      <c r="X413" s="2"/>
      <c r="Y413" s="2"/>
      <c r="Z413" s="5"/>
      <c r="AA413" s="5"/>
      <c r="AB413" s="2"/>
      <c r="AC413" s="2"/>
      <c r="AD413" s="2"/>
      <c r="AE413" s="2"/>
      <c r="AF413" s="2"/>
      <c r="AG413" s="2"/>
      <c r="AH413" s="2"/>
      <c r="AI413" s="2"/>
      <c r="AJ413" s="2"/>
      <c r="AK413" s="2"/>
      <c r="AL413" s="2"/>
      <c r="AM413" s="2"/>
    </row>
    <row r="414">
      <c r="A414" s="2"/>
      <c r="B414" s="2"/>
      <c r="C414" s="2"/>
      <c r="D414" s="2"/>
      <c r="E414" s="2"/>
      <c r="F414" s="2"/>
      <c r="G414" s="2"/>
      <c r="H414" s="2"/>
      <c r="I414" s="2"/>
      <c r="J414" s="2"/>
      <c r="K414" s="165"/>
      <c r="L414" s="165"/>
      <c r="M414" s="2"/>
      <c r="N414" s="2"/>
      <c r="O414" s="2"/>
      <c r="P414" s="2"/>
      <c r="Q414" s="2"/>
      <c r="R414" s="2"/>
      <c r="S414" s="2"/>
      <c r="T414" s="2"/>
      <c r="U414" s="2"/>
      <c r="V414" s="2"/>
      <c r="W414" s="2"/>
      <c r="X414" s="2"/>
      <c r="Y414" s="2"/>
      <c r="Z414" s="5"/>
      <c r="AA414" s="5"/>
      <c r="AB414" s="2"/>
      <c r="AC414" s="2"/>
      <c r="AD414" s="2"/>
      <c r="AE414" s="2"/>
      <c r="AF414" s="2"/>
      <c r="AG414" s="2"/>
      <c r="AH414" s="2"/>
      <c r="AI414" s="2"/>
      <c r="AJ414" s="2"/>
      <c r="AK414" s="2"/>
      <c r="AL414" s="2"/>
      <c r="AM414" s="2"/>
    </row>
    <row r="415">
      <c r="A415" s="2"/>
      <c r="B415" s="2"/>
      <c r="C415" s="2"/>
      <c r="D415" s="2"/>
      <c r="E415" s="2"/>
      <c r="F415" s="2"/>
      <c r="G415" s="2"/>
      <c r="H415" s="2"/>
      <c r="I415" s="2"/>
      <c r="J415" s="2"/>
      <c r="K415" s="165"/>
      <c r="L415" s="165"/>
      <c r="M415" s="2"/>
      <c r="N415" s="2"/>
      <c r="O415" s="2"/>
      <c r="P415" s="2"/>
      <c r="Q415" s="2"/>
      <c r="R415" s="2"/>
      <c r="S415" s="2"/>
      <c r="T415" s="2"/>
      <c r="U415" s="2"/>
      <c r="V415" s="2"/>
      <c r="W415" s="2"/>
      <c r="X415" s="2"/>
      <c r="Y415" s="2"/>
      <c r="Z415" s="5"/>
      <c r="AA415" s="5"/>
      <c r="AB415" s="2"/>
      <c r="AC415" s="2"/>
      <c r="AD415" s="2"/>
      <c r="AE415" s="2"/>
      <c r="AF415" s="2"/>
      <c r="AG415" s="2"/>
      <c r="AH415" s="2"/>
      <c r="AI415" s="2"/>
      <c r="AJ415" s="2"/>
      <c r="AK415" s="2"/>
      <c r="AL415" s="2"/>
      <c r="AM415" s="2"/>
    </row>
    <row r="416">
      <c r="A416" s="2"/>
      <c r="B416" s="2"/>
      <c r="C416" s="2"/>
      <c r="D416" s="2"/>
      <c r="E416" s="2"/>
      <c r="F416" s="2"/>
      <c r="G416" s="2"/>
      <c r="H416" s="2"/>
      <c r="I416" s="2"/>
      <c r="J416" s="2"/>
      <c r="K416" s="165"/>
      <c r="L416" s="165"/>
      <c r="M416" s="2"/>
      <c r="N416" s="2"/>
      <c r="O416" s="2"/>
      <c r="P416" s="2"/>
      <c r="Q416" s="2"/>
      <c r="R416" s="2"/>
      <c r="S416" s="2"/>
      <c r="T416" s="2"/>
      <c r="U416" s="2"/>
      <c r="V416" s="2"/>
      <c r="W416" s="2"/>
      <c r="X416" s="2"/>
      <c r="Y416" s="2"/>
      <c r="Z416" s="5"/>
      <c r="AA416" s="5"/>
      <c r="AB416" s="2"/>
      <c r="AC416" s="2"/>
      <c r="AD416" s="2"/>
      <c r="AE416" s="2"/>
      <c r="AF416" s="2"/>
      <c r="AG416" s="2"/>
      <c r="AH416" s="2"/>
      <c r="AI416" s="2"/>
      <c r="AJ416" s="2"/>
      <c r="AK416" s="2"/>
      <c r="AL416" s="2"/>
      <c r="AM416" s="2"/>
    </row>
    <row r="417">
      <c r="A417" s="2"/>
      <c r="B417" s="2"/>
      <c r="C417" s="2"/>
      <c r="D417" s="2"/>
      <c r="E417" s="2"/>
      <c r="F417" s="2"/>
      <c r="G417" s="2"/>
      <c r="H417" s="2"/>
      <c r="I417" s="2"/>
      <c r="J417" s="2"/>
      <c r="K417" s="165"/>
      <c r="L417" s="165"/>
      <c r="M417" s="2"/>
      <c r="N417" s="2"/>
      <c r="O417" s="2"/>
      <c r="P417" s="2"/>
      <c r="Q417" s="2"/>
      <c r="R417" s="2"/>
      <c r="S417" s="2"/>
      <c r="T417" s="2"/>
      <c r="U417" s="2"/>
      <c r="V417" s="2"/>
      <c r="W417" s="2"/>
      <c r="X417" s="2"/>
      <c r="Y417" s="2"/>
      <c r="Z417" s="5"/>
      <c r="AA417" s="5"/>
      <c r="AB417" s="2"/>
      <c r="AC417" s="2"/>
      <c r="AD417" s="2"/>
      <c r="AE417" s="2"/>
      <c r="AF417" s="2"/>
      <c r="AG417" s="2"/>
      <c r="AH417" s="2"/>
      <c r="AI417" s="2"/>
      <c r="AJ417" s="2"/>
      <c r="AK417" s="2"/>
      <c r="AL417" s="2"/>
      <c r="AM417" s="2"/>
    </row>
    <row r="418">
      <c r="A418" s="2"/>
      <c r="B418" s="2"/>
      <c r="C418" s="2"/>
      <c r="D418" s="2"/>
      <c r="E418" s="2"/>
      <c r="F418" s="2"/>
      <c r="G418" s="2"/>
      <c r="H418" s="2"/>
      <c r="I418" s="2"/>
      <c r="J418" s="2"/>
      <c r="K418" s="165"/>
      <c r="L418" s="165"/>
      <c r="M418" s="2"/>
      <c r="N418" s="2"/>
      <c r="O418" s="2"/>
      <c r="P418" s="2"/>
      <c r="Q418" s="2"/>
      <c r="R418" s="2"/>
      <c r="S418" s="2"/>
      <c r="T418" s="2"/>
      <c r="U418" s="2"/>
      <c r="V418" s="2"/>
      <c r="W418" s="2"/>
      <c r="X418" s="2"/>
      <c r="Y418" s="2"/>
      <c r="Z418" s="5"/>
      <c r="AA418" s="5"/>
      <c r="AB418" s="2"/>
      <c r="AC418" s="2"/>
      <c r="AD418" s="2"/>
      <c r="AE418" s="2"/>
      <c r="AF418" s="2"/>
      <c r="AG418" s="2"/>
      <c r="AH418" s="2"/>
      <c r="AI418" s="2"/>
      <c r="AJ418" s="2"/>
      <c r="AK418" s="2"/>
      <c r="AL418" s="2"/>
      <c r="AM418" s="2"/>
    </row>
    <row r="419">
      <c r="A419" s="2"/>
      <c r="B419" s="2"/>
      <c r="C419" s="2"/>
      <c r="D419" s="2"/>
      <c r="E419" s="2"/>
      <c r="F419" s="2"/>
      <c r="G419" s="2"/>
      <c r="H419" s="2"/>
      <c r="I419" s="2"/>
      <c r="J419" s="2"/>
      <c r="K419" s="165"/>
      <c r="L419" s="165"/>
      <c r="M419" s="2"/>
      <c r="N419" s="2"/>
      <c r="O419" s="2"/>
      <c r="P419" s="2"/>
      <c r="Q419" s="2"/>
      <c r="R419" s="2"/>
      <c r="S419" s="2"/>
      <c r="T419" s="2"/>
      <c r="U419" s="2"/>
      <c r="V419" s="2"/>
      <c r="W419" s="2"/>
      <c r="X419" s="2"/>
      <c r="Y419" s="2"/>
      <c r="Z419" s="5"/>
      <c r="AA419" s="5"/>
      <c r="AB419" s="2"/>
      <c r="AC419" s="2"/>
      <c r="AD419" s="2"/>
      <c r="AE419" s="2"/>
      <c r="AF419" s="2"/>
      <c r="AG419" s="2"/>
      <c r="AH419" s="2"/>
      <c r="AI419" s="2"/>
      <c r="AJ419" s="2"/>
      <c r="AK419" s="2"/>
      <c r="AL419" s="2"/>
      <c r="AM419" s="2"/>
    </row>
    <row r="420">
      <c r="A420" s="2"/>
      <c r="B420" s="2"/>
      <c r="C420" s="2"/>
      <c r="D420" s="2"/>
      <c r="E420" s="2"/>
      <c r="F420" s="2"/>
      <c r="G420" s="2"/>
      <c r="H420" s="2"/>
      <c r="I420" s="2"/>
      <c r="J420" s="2"/>
      <c r="K420" s="165"/>
      <c r="L420" s="165"/>
      <c r="M420" s="2"/>
      <c r="N420" s="2"/>
      <c r="O420" s="2"/>
      <c r="P420" s="2"/>
      <c r="Q420" s="2"/>
      <c r="R420" s="2"/>
      <c r="S420" s="2"/>
      <c r="T420" s="2"/>
      <c r="U420" s="2"/>
      <c r="V420" s="2"/>
      <c r="W420" s="2"/>
      <c r="X420" s="2"/>
      <c r="Y420" s="2"/>
      <c r="Z420" s="5"/>
      <c r="AA420" s="5"/>
      <c r="AB420" s="2"/>
      <c r="AC420" s="2"/>
      <c r="AD420" s="2"/>
      <c r="AE420" s="2"/>
      <c r="AF420" s="2"/>
      <c r="AG420" s="2"/>
      <c r="AH420" s="2"/>
      <c r="AI420" s="2"/>
      <c r="AJ420" s="2"/>
      <c r="AK420" s="2"/>
      <c r="AL420" s="2"/>
      <c r="AM420" s="2"/>
    </row>
    <row r="421">
      <c r="A421" s="2"/>
      <c r="B421" s="2"/>
      <c r="C421" s="2"/>
      <c r="D421" s="2"/>
      <c r="E421" s="2"/>
      <c r="F421" s="2"/>
      <c r="G421" s="2"/>
      <c r="H421" s="2"/>
      <c r="I421" s="2"/>
      <c r="J421" s="2"/>
      <c r="K421" s="165"/>
      <c r="L421" s="165"/>
      <c r="M421" s="2"/>
      <c r="N421" s="2"/>
      <c r="O421" s="2"/>
      <c r="P421" s="2"/>
      <c r="Q421" s="2"/>
      <c r="R421" s="2"/>
      <c r="S421" s="2"/>
      <c r="T421" s="2"/>
      <c r="U421" s="2"/>
      <c r="V421" s="2"/>
      <c r="W421" s="2"/>
      <c r="X421" s="2"/>
      <c r="Y421" s="2"/>
      <c r="Z421" s="5"/>
      <c r="AA421" s="5"/>
      <c r="AB421" s="2"/>
      <c r="AC421" s="2"/>
      <c r="AD421" s="2"/>
      <c r="AE421" s="2"/>
      <c r="AF421" s="2"/>
      <c r="AG421" s="2"/>
      <c r="AH421" s="2"/>
      <c r="AI421" s="2"/>
      <c r="AJ421" s="2"/>
      <c r="AK421" s="2"/>
      <c r="AL421" s="2"/>
      <c r="AM421" s="2"/>
    </row>
    <row r="422">
      <c r="A422" s="2"/>
      <c r="B422" s="2"/>
      <c r="C422" s="2"/>
      <c r="D422" s="2"/>
      <c r="E422" s="2"/>
      <c r="F422" s="2"/>
      <c r="G422" s="2"/>
      <c r="H422" s="2"/>
      <c r="I422" s="2"/>
      <c r="J422" s="2"/>
      <c r="K422" s="165"/>
      <c r="L422" s="165"/>
      <c r="M422" s="2"/>
      <c r="N422" s="2"/>
      <c r="O422" s="2"/>
      <c r="P422" s="2"/>
      <c r="Q422" s="2"/>
      <c r="R422" s="2"/>
      <c r="S422" s="2"/>
      <c r="T422" s="2"/>
      <c r="U422" s="2"/>
      <c r="V422" s="2"/>
      <c r="W422" s="2"/>
      <c r="X422" s="2"/>
      <c r="Y422" s="2"/>
      <c r="Z422" s="5"/>
      <c r="AA422" s="5"/>
      <c r="AB422" s="2"/>
      <c r="AC422" s="2"/>
      <c r="AD422" s="2"/>
      <c r="AE422" s="2"/>
      <c r="AF422" s="2"/>
      <c r="AG422" s="2"/>
      <c r="AH422" s="2"/>
      <c r="AI422" s="2"/>
      <c r="AJ422" s="2"/>
      <c r="AK422" s="2"/>
      <c r="AL422" s="2"/>
      <c r="AM422" s="2"/>
    </row>
    <row r="423">
      <c r="A423" s="2"/>
      <c r="B423" s="2"/>
      <c r="C423" s="2"/>
      <c r="D423" s="2"/>
      <c r="E423" s="2"/>
      <c r="F423" s="2"/>
      <c r="G423" s="2"/>
      <c r="H423" s="2"/>
      <c r="I423" s="2"/>
      <c r="J423" s="2"/>
      <c r="K423" s="165"/>
      <c r="L423" s="165"/>
      <c r="M423" s="2"/>
      <c r="N423" s="2"/>
      <c r="O423" s="2"/>
      <c r="P423" s="2"/>
      <c r="Q423" s="2"/>
      <c r="R423" s="2"/>
      <c r="S423" s="2"/>
      <c r="T423" s="2"/>
      <c r="U423" s="2"/>
      <c r="V423" s="2"/>
      <c r="W423" s="2"/>
      <c r="X423" s="2"/>
      <c r="Y423" s="2"/>
      <c r="Z423" s="5"/>
      <c r="AA423" s="5"/>
      <c r="AB423" s="2"/>
      <c r="AC423" s="2"/>
      <c r="AD423" s="2"/>
      <c r="AE423" s="2"/>
      <c r="AF423" s="2"/>
      <c r="AG423" s="2"/>
      <c r="AH423" s="2"/>
      <c r="AI423" s="2"/>
      <c r="AJ423" s="2"/>
      <c r="AK423" s="2"/>
      <c r="AL423" s="2"/>
      <c r="AM423" s="2"/>
    </row>
    <row r="424">
      <c r="A424" s="2"/>
      <c r="B424" s="2"/>
      <c r="C424" s="2"/>
      <c r="D424" s="2"/>
      <c r="E424" s="2"/>
      <c r="F424" s="2"/>
      <c r="G424" s="2"/>
      <c r="H424" s="2"/>
      <c r="I424" s="2"/>
      <c r="J424" s="2"/>
      <c r="K424" s="165"/>
      <c r="L424" s="165"/>
      <c r="M424" s="2"/>
      <c r="N424" s="2"/>
      <c r="O424" s="2"/>
      <c r="P424" s="2"/>
      <c r="Q424" s="2"/>
      <c r="R424" s="2"/>
      <c r="S424" s="2"/>
      <c r="T424" s="2"/>
      <c r="U424" s="2"/>
      <c r="V424" s="2"/>
      <c r="W424" s="2"/>
      <c r="X424" s="2"/>
      <c r="Y424" s="2"/>
      <c r="Z424" s="5"/>
      <c r="AA424" s="5"/>
      <c r="AB424" s="2"/>
      <c r="AC424" s="2"/>
      <c r="AD424" s="2"/>
      <c r="AE424" s="2"/>
      <c r="AF424" s="2"/>
      <c r="AG424" s="2"/>
      <c r="AH424" s="2"/>
      <c r="AI424" s="2"/>
      <c r="AJ424" s="2"/>
      <c r="AK424" s="2"/>
      <c r="AL424" s="2"/>
      <c r="AM424" s="2"/>
    </row>
    <row r="425">
      <c r="A425" s="2"/>
      <c r="B425" s="2"/>
      <c r="C425" s="2"/>
      <c r="D425" s="2"/>
      <c r="E425" s="2"/>
      <c r="F425" s="2"/>
      <c r="G425" s="2"/>
      <c r="H425" s="2"/>
      <c r="I425" s="2"/>
      <c r="J425" s="2"/>
      <c r="K425" s="165"/>
      <c r="L425" s="165"/>
      <c r="M425" s="2"/>
      <c r="N425" s="2"/>
      <c r="O425" s="2"/>
      <c r="P425" s="2"/>
      <c r="Q425" s="2"/>
      <c r="R425" s="2"/>
      <c r="S425" s="2"/>
      <c r="T425" s="2"/>
      <c r="U425" s="2"/>
      <c r="V425" s="2"/>
      <c r="W425" s="2"/>
      <c r="X425" s="2"/>
      <c r="Y425" s="2"/>
      <c r="Z425" s="5"/>
      <c r="AA425" s="5"/>
      <c r="AB425" s="2"/>
      <c r="AC425" s="2"/>
      <c r="AD425" s="2"/>
      <c r="AE425" s="2"/>
      <c r="AF425" s="2"/>
      <c r="AG425" s="2"/>
      <c r="AH425" s="2"/>
      <c r="AI425" s="2"/>
      <c r="AJ425" s="2"/>
      <c r="AK425" s="2"/>
      <c r="AL425" s="2"/>
      <c r="AM425" s="2"/>
    </row>
    <row r="426">
      <c r="A426" s="2"/>
      <c r="B426" s="2"/>
      <c r="C426" s="2"/>
      <c r="D426" s="2"/>
      <c r="E426" s="2"/>
      <c r="F426" s="2"/>
      <c r="G426" s="2"/>
      <c r="H426" s="2"/>
      <c r="I426" s="2"/>
      <c r="J426" s="2"/>
      <c r="K426" s="165"/>
      <c r="L426" s="165"/>
      <c r="M426" s="2"/>
      <c r="N426" s="2"/>
      <c r="O426" s="2"/>
      <c r="P426" s="2"/>
      <c r="Q426" s="2"/>
      <c r="R426" s="2"/>
      <c r="S426" s="2"/>
      <c r="T426" s="2"/>
      <c r="U426" s="2"/>
      <c r="V426" s="2"/>
      <c r="W426" s="2"/>
      <c r="X426" s="2"/>
      <c r="Y426" s="2"/>
      <c r="Z426" s="5"/>
      <c r="AA426" s="5"/>
      <c r="AB426" s="2"/>
      <c r="AC426" s="2"/>
      <c r="AD426" s="2"/>
      <c r="AE426" s="2"/>
      <c r="AF426" s="2"/>
      <c r="AG426" s="2"/>
      <c r="AH426" s="2"/>
      <c r="AI426" s="2"/>
      <c r="AJ426" s="2"/>
      <c r="AK426" s="2"/>
      <c r="AL426" s="2"/>
      <c r="AM426" s="2"/>
    </row>
    <row r="427">
      <c r="A427" s="2"/>
      <c r="B427" s="2"/>
      <c r="C427" s="2"/>
      <c r="D427" s="2"/>
      <c r="E427" s="2"/>
      <c r="F427" s="2"/>
      <c r="G427" s="2"/>
      <c r="H427" s="2"/>
      <c r="I427" s="2"/>
      <c r="J427" s="2"/>
      <c r="K427" s="165"/>
      <c r="L427" s="165"/>
      <c r="M427" s="2"/>
      <c r="N427" s="2"/>
      <c r="O427" s="2"/>
      <c r="P427" s="2"/>
      <c r="Q427" s="2"/>
      <c r="R427" s="2"/>
      <c r="S427" s="2"/>
      <c r="T427" s="2"/>
      <c r="U427" s="2"/>
      <c r="V427" s="2"/>
      <c r="W427" s="2"/>
      <c r="X427" s="2"/>
      <c r="Y427" s="2"/>
      <c r="Z427" s="5"/>
      <c r="AA427" s="5"/>
      <c r="AB427" s="2"/>
      <c r="AC427" s="2"/>
      <c r="AD427" s="2"/>
      <c r="AE427" s="2"/>
      <c r="AF427" s="2"/>
      <c r="AG427" s="2"/>
      <c r="AH427" s="2"/>
      <c r="AI427" s="2"/>
      <c r="AJ427" s="2"/>
      <c r="AK427" s="2"/>
      <c r="AL427" s="2"/>
      <c r="AM427" s="2"/>
    </row>
    <row r="428">
      <c r="A428" s="2"/>
      <c r="B428" s="2"/>
      <c r="C428" s="2"/>
      <c r="D428" s="2"/>
      <c r="E428" s="2"/>
      <c r="F428" s="2"/>
      <c r="G428" s="2"/>
      <c r="H428" s="2"/>
      <c r="I428" s="2"/>
      <c r="J428" s="2"/>
      <c r="K428" s="165"/>
      <c r="L428" s="165"/>
      <c r="M428" s="2"/>
      <c r="N428" s="2"/>
      <c r="O428" s="2"/>
      <c r="P428" s="2"/>
      <c r="Q428" s="2"/>
      <c r="R428" s="2"/>
      <c r="S428" s="2"/>
      <c r="T428" s="2"/>
      <c r="U428" s="2"/>
      <c r="V428" s="2"/>
      <c r="W428" s="2"/>
      <c r="X428" s="2"/>
      <c r="Y428" s="2"/>
      <c r="Z428" s="5"/>
      <c r="AA428" s="5"/>
      <c r="AB428" s="2"/>
      <c r="AC428" s="2"/>
      <c r="AD428" s="2"/>
      <c r="AE428" s="2"/>
      <c r="AF428" s="2"/>
      <c r="AG428" s="2"/>
      <c r="AH428" s="2"/>
      <c r="AI428" s="2"/>
      <c r="AJ428" s="2"/>
      <c r="AK428" s="2"/>
      <c r="AL428" s="2"/>
      <c r="AM428" s="2"/>
    </row>
    <row r="429">
      <c r="A429" s="2"/>
      <c r="B429" s="2"/>
      <c r="C429" s="2"/>
      <c r="D429" s="2"/>
      <c r="E429" s="2"/>
      <c r="F429" s="2"/>
      <c r="G429" s="2"/>
      <c r="H429" s="2"/>
      <c r="I429" s="2"/>
      <c r="J429" s="2"/>
      <c r="K429" s="165"/>
      <c r="L429" s="165"/>
      <c r="M429" s="2"/>
      <c r="N429" s="2"/>
      <c r="O429" s="2"/>
      <c r="P429" s="2"/>
      <c r="Q429" s="2"/>
      <c r="R429" s="2"/>
      <c r="S429" s="2"/>
      <c r="T429" s="2"/>
      <c r="U429" s="2"/>
      <c r="V429" s="2"/>
      <c r="W429" s="2"/>
      <c r="X429" s="2"/>
      <c r="Y429" s="2"/>
      <c r="Z429" s="5"/>
      <c r="AA429" s="5"/>
      <c r="AB429" s="2"/>
      <c r="AC429" s="2"/>
      <c r="AD429" s="2"/>
      <c r="AE429" s="2"/>
      <c r="AF429" s="2"/>
      <c r="AG429" s="2"/>
      <c r="AH429" s="2"/>
      <c r="AI429" s="2"/>
      <c r="AJ429" s="2"/>
      <c r="AK429" s="2"/>
      <c r="AL429" s="2"/>
      <c r="AM429" s="2"/>
    </row>
    <row r="430">
      <c r="A430" s="2"/>
      <c r="B430" s="2"/>
      <c r="C430" s="2"/>
      <c r="D430" s="2"/>
      <c r="E430" s="2"/>
      <c r="F430" s="2"/>
      <c r="G430" s="2"/>
      <c r="H430" s="2"/>
      <c r="I430" s="2"/>
      <c r="J430" s="2"/>
      <c r="K430" s="165"/>
      <c r="L430" s="165"/>
      <c r="M430" s="2"/>
      <c r="N430" s="2"/>
      <c r="O430" s="2"/>
      <c r="P430" s="2"/>
      <c r="Q430" s="2"/>
      <c r="R430" s="2"/>
      <c r="S430" s="2"/>
      <c r="T430" s="2"/>
      <c r="U430" s="2"/>
      <c r="V430" s="2"/>
      <c r="W430" s="2"/>
      <c r="X430" s="2"/>
      <c r="Y430" s="2"/>
      <c r="Z430" s="5"/>
      <c r="AA430" s="5"/>
      <c r="AB430" s="2"/>
      <c r="AC430" s="2"/>
      <c r="AD430" s="2"/>
      <c r="AE430" s="2"/>
      <c r="AF430" s="2"/>
      <c r="AG430" s="2"/>
      <c r="AH430" s="2"/>
      <c r="AI430" s="2"/>
      <c r="AJ430" s="2"/>
      <c r="AK430" s="2"/>
      <c r="AL430" s="2"/>
      <c r="AM430" s="2"/>
    </row>
    <row r="431">
      <c r="A431" s="2"/>
      <c r="B431" s="2"/>
      <c r="C431" s="2"/>
      <c r="D431" s="2"/>
      <c r="E431" s="2"/>
      <c r="F431" s="2"/>
      <c r="G431" s="2"/>
      <c r="H431" s="2"/>
      <c r="I431" s="2"/>
      <c r="J431" s="2"/>
      <c r="K431" s="165"/>
      <c r="L431" s="165"/>
      <c r="M431" s="2"/>
      <c r="N431" s="2"/>
      <c r="O431" s="2"/>
      <c r="P431" s="2"/>
      <c r="Q431" s="2"/>
      <c r="R431" s="2"/>
      <c r="S431" s="2"/>
      <c r="T431" s="2"/>
      <c r="U431" s="2"/>
      <c r="V431" s="2"/>
      <c r="W431" s="2"/>
      <c r="X431" s="2"/>
      <c r="Y431" s="2"/>
      <c r="Z431" s="5"/>
      <c r="AA431" s="5"/>
      <c r="AB431" s="2"/>
      <c r="AC431" s="2"/>
      <c r="AD431" s="2"/>
      <c r="AE431" s="2"/>
      <c r="AF431" s="2"/>
      <c r="AG431" s="2"/>
      <c r="AH431" s="2"/>
      <c r="AI431" s="2"/>
      <c r="AJ431" s="2"/>
      <c r="AK431" s="2"/>
      <c r="AL431" s="2"/>
      <c r="AM431" s="2"/>
    </row>
    <row r="432">
      <c r="A432" s="2"/>
      <c r="B432" s="2"/>
      <c r="C432" s="2"/>
      <c r="D432" s="2"/>
      <c r="E432" s="2"/>
      <c r="F432" s="2"/>
      <c r="G432" s="2"/>
      <c r="H432" s="2"/>
      <c r="I432" s="2"/>
      <c r="J432" s="2"/>
      <c r="K432" s="165"/>
      <c r="L432" s="165"/>
      <c r="M432" s="2"/>
      <c r="N432" s="2"/>
      <c r="O432" s="2"/>
      <c r="P432" s="2"/>
      <c r="Q432" s="2"/>
      <c r="R432" s="2"/>
      <c r="S432" s="2"/>
      <c r="T432" s="2"/>
      <c r="U432" s="2"/>
      <c r="V432" s="2"/>
      <c r="W432" s="2"/>
      <c r="X432" s="2"/>
      <c r="Y432" s="2"/>
      <c r="Z432" s="5"/>
      <c r="AA432" s="5"/>
      <c r="AB432" s="2"/>
      <c r="AC432" s="2"/>
      <c r="AD432" s="2"/>
      <c r="AE432" s="2"/>
      <c r="AF432" s="2"/>
      <c r="AG432" s="2"/>
      <c r="AH432" s="2"/>
      <c r="AI432" s="2"/>
      <c r="AJ432" s="2"/>
      <c r="AK432" s="2"/>
      <c r="AL432" s="2"/>
      <c r="AM432" s="2"/>
    </row>
    <row r="433">
      <c r="A433" s="2"/>
      <c r="B433" s="2"/>
      <c r="C433" s="2"/>
      <c r="D433" s="2"/>
      <c r="E433" s="2"/>
      <c r="F433" s="2"/>
      <c r="G433" s="2"/>
      <c r="H433" s="2"/>
      <c r="I433" s="2"/>
      <c r="J433" s="2"/>
      <c r="K433" s="165"/>
      <c r="L433" s="165"/>
      <c r="M433" s="2"/>
      <c r="N433" s="2"/>
      <c r="O433" s="2"/>
      <c r="P433" s="2"/>
      <c r="Q433" s="2"/>
      <c r="R433" s="2"/>
      <c r="S433" s="2"/>
      <c r="T433" s="2"/>
      <c r="U433" s="2"/>
      <c r="V433" s="2"/>
      <c r="W433" s="2"/>
      <c r="X433" s="2"/>
      <c r="Y433" s="2"/>
      <c r="Z433" s="5"/>
      <c r="AA433" s="5"/>
      <c r="AB433" s="2"/>
      <c r="AC433" s="2"/>
      <c r="AD433" s="2"/>
      <c r="AE433" s="2"/>
      <c r="AF433" s="2"/>
      <c r="AG433" s="2"/>
      <c r="AH433" s="2"/>
      <c r="AI433" s="2"/>
      <c r="AJ433" s="2"/>
      <c r="AK433" s="2"/>
      <c r="AL433" s="2"/>
      <c r="AM433" s="2"/>
    </row>
    <row r="434">
      <c r="A434" s="2"/>
      <c r="B434" s="2"/>
      <c r="C434" s="2"/>
      <c r="D434" s="2"/>
      <c r="E434" s="2"/>
      <c r="F434" s="2"/>
      <c r="G434" s="2"/>
      <c r="H434" s="2"/>
      <c r="I434" s="2"/>
      <c r="J434" s="2"/>
      <c r="K434" s="165"/>
      <c r="L434" s="165"/>
      <c r="M434" s="2"/>
      <c r="N434" s="2"/>
      <c r="O434" s="2"/>
      <c r="P434" s="2"/>
      <c r="Q434" s="2"/>
      <c r="R434" s="2"/>
      <c r="S434" s="2"/>
      <c r="T434" s="2"/>
      <c r="U434" s="2"/>
      <c r="V434" s="2"/>
      <c r="W434" s="2"/>
      <c r="X434" s="2"/>
      <c r="Y434" s="2"/>
      <c r="Z434" s="5"/>
      <c r="AA434" s="5"/>
      <c r="AB434" s="2"/>
      <c r="AC434" s="2"/>
      <c r="AD434" s="2"/>
      <c r="AE434" s="2"/>
      <c r="AF434" s="2"/>
      <c r="AG434" s="2"/>
      <c r="AH434" s="2"/>
      <c r="AI434" s="2"/>
      <c r="AJ434" s="2"/>
      <c r="AK434" s="2"/>
      <c r="AL434" s="2"/>
      <c r="AM434" s="2"/>
    </row>
    <row r="435">
      <c r="A435" s="2"/>
      <c r="B435" s="2"/>
      <c r="C435" s="2"/>
      <c r="D435" s="2"/>
      <c r="E435" s="2"/>
      <c r="F435" s="2"/>
      <c r="G435" s="2"/>
      <c r="H435" s="2"/>
      <c r="I435" s="2"/>
      <c r="J435" s="2"/>
      <c r="K435" s="165"/>
      <c r="L435" s="165"/>
      <c r="M435" s="2"/>
      <c r="N435" s="2"/>
      <c r="O435" s="2"/>
      <c r="P435" s="2"/>
      <c r="Q435" s="2"/>
      <c r="R435" s="2"/>
      <c r="S435" s="2"/>
      <c r="T435" s="2"/>
      <c r="U435" s="2"/>
      <c r="V435" s="2"/>
      <c r="W435" s="2"/>
      <c r="X435" s="2"/>
      <c r="Y435" s="2"/>
      <c r="Z435" s="5"/>
      <c r="AA435" s="5"/>
      <c r="AB435" s="2"/>
      <c r="AC435" s="2"/>
      <c r="AD435" s="2"/>
      <c r="AE435" s="2"/>
      <c r="AF435" s="2"/>
      <c r="AG435" s="2"/>
      <c r="AH435" s="2"/>
      <c r="AI435" s="2"/>
      <c r="AJ435" s="2"/>
      <c r="AK435" s="2"/>
      <c r="AL435" s="2"/>
      <c r="AM435" s="2"/>
    </row>
    <row r="436">
      <c r="A436" s="2"/>
      <c r="B436" s="2"/>
      <c r="C436" s="2"/>
      <c r="D436" s="2"/>
      <c r="E436" s="2"/>
      <c r="F436" s="2"/>
      <c r="G436" s="2"/>
      <c r="H436" s="2"/>
      <c r="I436" s="2"/>
      <c r="J436" s="2"/>
      <c r="K436" s="165"/>
      <c r="L436" s="165"/>
      <c r="M436" s="2"/>
      <c r="N436" s="2"/>
      <c r="O436" s="2"/>
      <c r="P436" s="2"/>
      <c r="Q436" s="2"/>
      <c r="R436" s="2"/>
      <c r="S436" s="2"/>
      <c r="T436" s="2"/>
      <c r="U436" s="2"/>
      <c r="V436" s="2"/>
      <c r="W436" s="2"/>
      <c r="X436" s="2"/>
      <c r="Y436" s="2"/>
      <c r="Z436" s="5"/>
      <c r="AA436" s="5"/>
      <c r="AB436" s="2"/>
      <c r="AC436" s="2"/>
      <c r="AD436" s="2"/>
      <c r="AE436" s="2"/>
      <c r="AF436" s="2"/>
      <c r="AG436" s="2"/>
      <c r="AH436" s="2"/>
      <c r="AI436" s="2"/>
      <c r="AJ436" s="2"/>
      <c r="AK436" s="2"/>
      <c r="AL436" s="2"/>
      <c r="AM436" s="2"/>
    </row>
    <row r="437">
      <c r="A437" s="2"/>
      <c r="B437" s="2"/>
      <c r="C437" s="2"/>
      <c r="D437" s="2"/>
      <c r="E437" s="2"/>
      <c r="F437" s="2"/>
      <c r="G437" s="2"/>
      <c r="H437" s="2"/>
      <c r="I437" s="2"/>
      <c r="J437" s="2"/>
      <c r="K437" s="165"/>
      <c r="L437" s="165"/>
      <c r="M437" s="2"/>
      <c r="N437" s="2"/>
      <c r="O437" s="2"/>
      <c r="P437" s="2"/>
      <c r="Q437" s="2"/>
      <c r="R437" s="2"/>
      <c r="S437" s="2"/>
      <c r="T437" s="2"/>
      <c r="U437" s="2"/>
      <c r="V437" s="2"/>
      <c r="W437" s="2"/>
      <c r="X437" s="2"/>
      <c r="Y437" s="2"/>
      <c r="Z437" s="5"/>
      <c r="AA437" s="5"/>
      <c r="AB437" s="2"/>
      <c r="AC437" s="2"/>
      <c r="AD437" s="2"/>
      <c r="AE437" s="2"/>
      <c r="AF437" s="2"/>
      <c r="AG437" s="2"/>
      <c r="AH437" s="2"/>
      <c r="AI437" s="2"/>
      <c r="AJ437" s="2"/>
      <c r="AK437" s="2"/>
      <c r="AL437" s="2"/>
      <c r="AM437" s="2"/>
    </row>
    <row r="438">
      <c r="A438" s="2"/>
      <c r="B438" s="2"/>
      <c r="C438" s="2"/>
      <c r="D438" s="2"/>
      <c r="E438" s="2"/>
      <c r="F438" s="2"/>
      <c r="G438" s="2"/>
      <c r="H438" s="2"/>
      <c r="I438" s="2"/>
      <c r="J438" s="2"/>
      <c r="K438" s="165"/>
      <c r="L438" s="165"/>
      <c r="M438" s="2"/>
      <c r="N438" s="2"/>
      <c r="O438" s="2"/>
      <c r="P438" s="2"/>
      <c r="Q438" s="2"/>
      <c r="R438" s="2"/>
      <c r="S438" s="2"/>
      <c r="T438" s="2"/>
      <c r="U438" s="2"/>
      <c r="V438" s="2"/>
      <c r="W438" s="2"/>
      <c r="X438" s="2"/>
      <c r="Y438" s="2"/>
      <c r="Z438" s="5"/>
      <c r="AA438" s="5"/>
      <c r="AB438" s="2"/>
      <c r="AC438" s="2"/>
      <c r="AD438" s="2"/>
      <c r="AE438" s="2"/>
      <c r="AF438" s="2"/>
      <c r="AG438" s="2"/>
      <c r="AH438" s="2"/>
      <c r="AI438" s="2"/>
      <c r="AJ438" s="2"/>
      <c r="AK438" s="2"/>
      <c r="AL438" s="2"/>
      <c r="AM438" s="2"/>
    </row>
    <row r="439">
      <c r="A439" s="2"/>
      <c r="B439" s="2"/>
      <c r="C439" s="2"/>
      <c r="D439" s="2"/>
      <c r="E439" s="2"/>
      <c r="F439" s="2"/>
      <c r="G439" s="2"/>
      <c r="H439" s="2"/>
      <c r="I439" s="2"/>
      <c r="J439" s="2"/>
      <c r="K439" s="165"/>
      <c r="L439" s="165"/>
      <c r="M439" s="2"/>
      <c r="N439" s="2"/>
      <c r="O439" s="2"/>
      <c r="P439" s="2"/>
      <c r="Q439" s="2"/>
      <c r="R439" s="2"/>
      <c r="S439" s="2"/>
      <c r="T439" s="2"/>
      <c r="U439" s="2"/>
      <c r="V439" s="2"/>
      <c r="W439" s="2"/>
      <c r="X439" s="2"/>
      <c r="Y439" s="2"/>
      <c r="Z439" s="5"/>
      <c r="AA439" s="5"/>
      <c r="AB439" s="2"/>
      <c r="AC439" s="2"/>
      <c r="AD439" s="2"/>
      <c r="AE439" s="2"/>
      <c r="AF439" s="2"/>
      <c r="AG439" s="2"/>
      <c r="AH439" s="2"/>
      <c r="AI439" s="2"/>
      <c r="AJ439" s="2"/>
      <c r="AK439" s="2"/>
      <c r="AL439" s="2"/>
      <c r="AM439" s="2"/>
    </row>
    <row r="440">
      <c r="A440" s="2"/>
      <c r="B440" s="2"/>
      <c r="C440" s="2"/>
      <c r="D440" s="2"/>
      <c r="E440" s="2"/>
      <c r="F440" s="2"/>
      <c r="G440" s="2"/>
      <c r="H440" s="2"/>
      <c r="I440" s="2"/>
      <c r="J440" s="2"/>
      <c r="K440" s="165"/>
      <c r="L440" s="165"/>
      <c r="M440" s="2"/>
      <c r="N440" s="2"/>
      <c r="O440" s="2"/>
      <c r="P440" s="2"/>
      <c r="Q440" s="2"/>
      <c r="R440" s="2"/>
      <c r="S440" s="2"/>
      <c r="T440" s="2"/>
      <c r="U440" s="2"/>
      <c r="V440" s="2"/>
      <c r="W440" s="2"/>
      <c r="X440" s="2"/>
      <c r="Y440" s="2"/>
      <c r="Z440" s="5"/>
      <c r="AA440" s="5"/>
      <c r="AB440" s="2"/>
      <c r="AC440" s="2"/>
      <c r="AD440" s="2"/>
      <c r="AE440" s="2"/>
      <c r="AF440" s="2"/>
      <c r="AG440" s="2"/>
      <c r="AH440" s="2"/>
      <c r="AI440" s="2"/>
      <c r="AJ440" s="2"/>
      <c r="AK440" s="2"/>
      <c r="AL440" s="2"/>
      <c r="AM440" s="2"/>
    </row>
    <row r="441">
      <c r="A441" s="2"/>
      <c r="B441" s="2"/>
      <c r="C441" s="2"/>
      <c r="D441" s="2"/>
      <c r="E441" s="2"/>
      <c r="F441" s="2"/>
      <c r="G441" s="2"/>
      <c r="H441" s="2"/>
      <c r="I441" s="2"/>
      <c r="J441" s="2"/>
      <c r="K441" s="165"/>
      <c r="L441" s="165"/>
      <c r="M441" s="2"/>
      <c r="N441" s="2"/>
      <c r="O441" s="2"/>
      <c r="P441" s="2"/>
      <c r="Q441" s="2"/>
      <c r="R441" s="2"/>
      <c r="S441" s="2"/>
      <c r="T441" s="2"/>
      <c r="U441" s="2"/>
      <c r="V441" s="2"/>
      <c r="W441" s="2"/>
      <c r="X441" s="2"/>
      <c r="Y441" s="2"/>
      <c r="Z441" s="5"/>
      <c r="AA441" s="5"/>
      <c r="AB441" s="2"/>
      <c r="AC441" s="2"/>
      <c r="AD441" s="2"/>
      <c r="AE441" s="2"/>
      <c r="AF441" s="2"/>
      <c r="AG441" s="2"/>
      <c r="AH441" s="2"/>
      <c r="AI441" s="2"/>
      <c r="AJ441" s="2"/>
      <c r="AK441" s="2"/>
      <c r="AL441" s="2"/>
      <c r="AM441" s="2"/>
    </row>
    <row r="442">
      <c r="A442" s="2"/>
      <c r="B442" s="2"/>
      <c r="C442" s="2"/>
      <c r="D442" s="2"/>
      <c r="E442" s="2"/>
      <c r="F442" s="2"/>
      <c r="G442" s="2"/>
      <c r="H442" s="2"/>
      <c r="I442" s="2"/>
      <c r="J442" s="2"/>
      <c r="K442" s="165"/>
      <c r="L442" s="165"/>
      <c r="M442" s="2"/>
      <c r="N442" s="2"/>
      <c r="O442" s="2"/>
      <c r="P442" s="2"/>
      <c r="Q442" s="2"/>
      <c r="R442" s="2"/>
      <c r="S442" s="2"/>
      <c r="T442" s="2"/>
      <c r="U442" s="2"/>
      <c r="V442" s="2"/>
      <c r="W442" s="2"/>
      <c r="X442" s="2"/>
      <c r="Y442" s="2"/>
      <c r="Z442" s="5"/>
      <c r="AA442" s="5"/>
      <c r="AB442" s="2"/>
      <c r="AC442" s="2"/>
      <c r="AD442" s="2"/>
      <c r="AE442" s="2"/>
      <c r="AF442" s="2"/>
      <c r="AG442" s="2"/>
      <c r="AH442" s="2"/>
      <c r="AI442" s="2"/>
      <c r="AJ442" s="2"/>
      <c r="AK442" s="2"/>
      <c r="AL442" s="2"/>
      <c r="AM442" s="2"/>
    </row>
    <row r="443">
      <c r="A443" s="2"/>
      <c r="B443" s="2"/>
      <c r="C443" s="2"/>
      <c r="D443" s="2"/>
      <c r="E443" s="2"/>
      <c r="F443" s="2"/>
      <c r="G443" s="2"/>
      <c r="H443" s="2"/>
      <c r="I443" s="2"/>
      <c r="J443" s="2"/>
      <c r="K443" s="165"/>
      <c r="L443" s="165"/>
      <c r="M443" s="2"/>
      <c r="N443" s="2"/>
      <c r="O443" s="2"/>
      <c r="P443" s="2"/>
      <c r="Q443" s="2"/>
      <c r="R443" s="2"/>
      <c r="S443" s="2"/>
      <c r="T443" s="2"/>
      <c r="U443" s="2"/>
      <c r="V443" s="2"/>
      <c r="W443" s="2"/>
      <c r="X443" s="2"/>
      <c r="Y443" s="2"/>
      <c r="Z443" s="5"/>
      <c r="AA443" s="5"/>
      <c r="AB443" s="2"/>
      <c r="AC443" s="2"/>
      <c r="AD443" s="2"/>
      <c r="AE443" s="2"/>
      <c r="AF443" s="2"/>
      <c r="AG443" s="2"/>
      <c r="AH443" s="2"/>
      <c r="AI443" s="2"/>
      <c r="AJ443" s="2"/>
      <c r="AK443" s="2"/>
      <c r="AL443" s="2"/>
      <c r="AM443" s="2"/>
    </row>
    <row r="444">
      <c r="A444" s="2"/>
      <c r="B444" s="2"/>
      <c r="C444" s="2"/>
      <c r="D444" s="2"/>
      <c r="E444" s="2"/>
      <c r="F444" s="2"/>
      <c r="G444" s="2"/>
      <c r="H444" s="2"/>
      <c r="I444" s="2"/>
      <c r="J444" s="2"/>
      <c r="K444" s="165"/>
      <c r="L444" s="165"/>
      <c r="M444" s="2"/>
      <c r="N444" s="2"/>
      <c r="O444" s="2"/>
      <c r="P444" s="2"/>
      <c r="Q444" s="2"/>
      <c r="R444" s="2"/>
      <c r="S444" s="2"/>
      <c r="T444" s="2"/>
      <c r="U444" s="2"/>
      <c r="V444" s="2"/>
      <c r="W444" s="2"/>
      <c r="X444" s="2"/>
      <c r="Y444" s="2"/>
      <c r="Z444" s="5"/>
      <c r="AA444" s="5"/>
      <c r="AB444" s="2"/>
      <c r="AC444" s="2"/>
      <c r="AD444" s="2"/>
      <c r="AE444" s="2"/>
      <c r="AF444" s="2"/>
      <c r="AG444" s="2"/>
      <c r="AH444" s="2"/>
      <c r="AI444" s="2"/>
      <c r="AJ444" s="2"/>
      <c r="AK444" s="2"/>
      <c r="AL444" s="2"/>
      <c r="AM444" s="2"/>
    </row>
    <row r="445">
      <c r="A445" s="2"/>
      <c r="B445" s="2"/>
      <c r="C445" s="2"/>
      <c r="D445" s="2"/>
      <c r="E445" s="2"/>
      <c r="F445" s="2"/>
      <c r="G445" s="2"/>
      <c r="H445" s="2"/>
      <c r="I445" s="2"/>
      <c r="J445" s="2"/>
      <c r="K445" s="165"/>
      <c r="L445" s="165"/>
      <c r="M445" s="2"/>
      <c r="N445" s="2"/>
      <c r="O445" s="2"/>
      <c r="P445" s="2"/>
      <c r="Q445" s="2"/>
      <c r="R445" s="2"/>
      <c r="S445" s="2"/>
      <c r="T445" s="2"/>
      <c r="U445" s="2"/>
      <c r="V445" s="2"/>
      <c r="W445" s="2"/>
      <c r="X445" s="2"/>
      <c r="Y445" s="2"/>
      <c r="Z445" s="5"/>
      <c r="AA445" s="5"/>
      <c r="AB445" s="2"/>
      <c r="AC445" s="2"/>
      <c r="AD445" s="2"/>
      <c r="AE445" s="2"/>
      <c r="AF445" s="2"/>
      <c r="AG445" s="2"/>
      <c r="AH445" s="2"/>
      <c r="AI445" s="2"/>
      <c r="AJ445" s="2"/>
      <c r="AK445" s="2"/>
      <c r="AL445" s="2"/>
      <c r="AM445" s="2"/>
    </row>
    <row r="446">
      <c r="A446" s="2"/>
      <c r="B446" s="2"/>
      <c r="C446" s="2"/>
      <c r="D446" s="2"/>
      <c r="E446" s="2"/>
      <c r="F446" s="2"/>
      <c r="G446" s="2"/>
      <c r="H446" s="2"/>
      <c r="I446" s="2"/>
      <c r="J446" s="2"/>
      <c r="K446" s="165"/>
      <c r="L446" s="165"/>
      <c r="M446" s="2"/>
      <c r="N446" s="2"/>
      <c r="O446" s="2"/>
      <c r="P446" s="2"/>
      <c r="Q446" s="2"/>
      <c r="R446" s="2"/>
      <c r="S446" s="2"/>
      <c r="T446" s="2"/>
      <c r="U446" s="2"/>
      <c r="V446" s="2"/>
      <c r="W446" s="2"/>
      <c r="X446" s="2"/>
      <c r="Y446" s="2"/>
      <c r="Z446" s="5"/>
      <c r="AA446" s="5"/>
      <c r="AB446" s="2"/>
      <c r="AC446" s="2"/>
      <c r="AD446" s="2"/>
      <c r="AE446" s="2"/>
      <c r="AF446" s="2"/>
      <c r="AG446" s="2"/>
      <c r="AH446" s="2"/>
      <c r="AI446" s="2"/>
      <c r="AJ446" s="2"/>
      <c r="AK446" s="2"/>
      <c r="AL446" s="2"/>
      <c r="AM446" s="2"/>
    </row>
    <row r="447">
      <c r="A447" s="2"/>
      <c r="B447" s="2"/>
      <c r="C447" s="2"/>
      <c r="D447" s="2"/>
      <c r="E447" s="2"/>
      <c r="F447" s="2"/>
      <c r="G447" s="2"/>
      <c r="H447" s="2"/>
      <c r="I447" s="2"/>
      <c r="J447" s="2"/>
      <c r="K447" s="165"/>
      <c r="L447" s="165"/>
      <c r="M447" s="2"/>
      <c r="N447" s="2"/>
      <c r="O447" s="2"/>
      <c r="P447" s="2"/>
      <c r="Q447" s="2"/>
      <c r="R447" s="2"/>
      <c r="S447" s="2"/>
      <c r="T447" s="2"/>
      <c r="U447" s="2"/>
      <c r="V447" s="2"/>
      <c r="W447" s="2"/>
      <c r="X447" s="2"/>
      <c r="Y447" s="2"/>
      <c r="Z447" s="5"/>
      <c r="AA447" s="5"/>
      <c r="AB447" s="2"/>
      <c r="AC447" s="2"/>
      <c r="AD447" s="2"/>
      <c r="AE447" s="2"/>
      <c r="AF447" s="2"/>
      <c r="AG447" s="2"/>
      <c r="AH447" s="2"/>
      <c r="AI447" s="2"/>
      <c r="AJ447" s="2"/>
      <c r="AK447" s="2"/>
      <c r="AL447" s="2"/>
      <c r="AM447" s="2"/>
    </row>
    <row r="448">
      <c r="A448" s="2"/>
      <c r="B448" s="2"/>
      <c r="C448" s="2"/>
      <c r="D448" s="2"/>
      <c r="E448" s="2"/>
      <c r="F448" s="2"/>
      <c r="G448" s="2"/>
      <c r="H448" s="2"/>
      <c r="I448" s="2"/>
      <c r="J448" s="2"/>
      <c r="K448" s="165"/>
      <c r="L448" s="165"/>
      <c r="M448" s="2"/>
      <c r="N448" s="2"/>
      <c r="O448" s="2"/>
      <c r="P448" s="2"/>
      <c r="Q448" s="2"/>
      <c r="R448" s="2"/>
      <c r="S448" s="2"/>
      <c r="T448" s="2"/>
      <c r="U448" s="2"/>
      <c r="V448" s="2"/>
      <c r="W448" s="2"/>
      <c r="X448" s="2"/>
      <c r="Y448" s="2"/>
      <c r="Z448" s="5"/>
      <c r="AA448" s="5"/>
      <c r="AB448" s="2"/>
      <c r="AC448" s="2"/>
      <c r="AD448" s="2"/>
      <c r="AE448" s="2"/>
      <c r="AF448" s="2"/>
      <c r="AG448" s="2"/>
      <c r="AH448" s="2"/>
      <c r="AI448" s="2"/>
      <c r="AJ448" s="2"/>
      <c r="AK448" s="2"/>
      <c r="AL448" s="2"/>
      <c r="AM448" s="2"/>
    </row>
    <row r="449">
      <c r="A449" s="2"/>
      <c r="B449" s="2"/>
      <c r="C449" s="2"/>
      <c r="D449" s="2"/>
      <c r="E449" s="2"/>
      <c r="F449" s="2"/>
      <c r="G449" s="2"/>
      <c r="H449" s="2"/>
      <c r="I449" s="2"/>
      <c r="J449" s="2"/>
      <c r="K449" s="165"/>
      <c r="L449" s="165"/>
      <c r="M449" s="2"/>
      <c r="N449" s="2"/>
      <c r="O449" s="2"/>
      <c r="P449" s="2"/>
      <c r="Q449" s="2"/>
      <c r="R449" s="2"/>
      <c r="S449" s="2"/>
      <c r="T449" s="2"/>
      <c r="U449" s="2"/>
      <c r="V449" s="2"/>
      <c r="W449" s="2"/>
      <c r="X449" s="2"/>
      <c r="Y449" s="2"/>
      <c r="Z449" s="5"/>
      <c r="AA449" s="5"/>
      <c r="AB449" s="2"/>
      <c r="AC449" s="2"/>
      <c r="AD449" s="2"/>
      <c r="AE449" s="2"/>
      <c r="AF449" s="2"/>
      <c r="AG449" s="2"/>
      <c r="AH449" s="2"/>
      <c r="AI449" s="2"/>
      <c r="AJ449" s="2"/>
      <c r="AK449" s="2"/>
      <c r="AL449" s="2"/>
      <c r="AM449" s="2"/>
    </row>
    <row r="450">
      <c r="A450" s="2"/>
      <c r="B450" s="2"/>
      <c r="C450" s="2"/>
      <c r="D450" s="2"/>
      <c r="E450" s="2"/>
      <c r="F450" s="2"/>
      <c r="G450" s="2"/>
      <c r="H450" s="2"/>
      <c r="I450" s="2"/>
      <c r="J450" s="2"/>
      <c r="K450" s="165"/>
      <c r="L450" s="165"/>
      <c r="M450" s="2"/>
      <c r="N450" s="2"/>
      <c r="O450" s="2"/>
      <c r="P450" s="2"/>
      <c r="Q450" s="2"/>
      <c r="R450" s="2"/>
      <c r="S450" s="2"/>
      <c r="T450" s="2"/>
      <c r="U450" s="2"/>
      <c r="V450" s="2"/>
      <c r="W450" s="2"/>
      <c r="X450" s="2"/>
      <c r="Y450" s="2"/>
      <c r="Z450" s="5"/>
      <c r="AA450" s="5"/>
      <c r="AB450" s="2"/>
      <c r="AC450" s="2"/>
      <c r="AD450" s="2"/>
      <c r="AE450" s="2"/>
      <c r="AF450" s="2"/>
      <c r="AG450" s="2"/>
      <c r="AH450" s="2"/>
      <c r="AI450" s="2"/>
      <c r="AJ450" s="2"/>
      <c r="AK450" s="2"/>
      <c r="AL450" s="2"/>
      <c r="AM450" s="2"/>
    </row>
    <row r="451">
      <c r="A451" s="2"/>
      <c r="B451" s="2"/>
      <c r="C451" s="2"/>
      <c r="D451" s="2"/>
      <c r="E451" s="2"/>
      <c r="F451" s="2"/>
      <c r="G451" s="2"/>
      <c r="H451" s="2"/>
      <c r="I451" s="2"/>
      <c r="J451" s="2"/>
      <c r="K451" s="165"/>
      <c r="L451" s="165"/>
      <c r="M451" s="2"/>
      <c r="N451" s="2"/>
      <c r="O451" s="2"/>
      <c r="P451" s="2"/>
      <c r="Q451" s="2"/>
      <c r="R451" s="2"/>
      <c r="S451" s="2"/>
      <c r="T451" s="2"/>
      <c r="U451" s="2"/>
      <c r="V451" s="2"/>
      <c r="W451" s="2"/>
      <c r="X451" s="2"/>
      <c r="Y451" s="2"/>
      <c r="Z451" s="5"/>
      <c r="AA451" s="5"/>
      <c r="AB451" s="2"/>
      <c r="AC451" s="2"/>
      <c r="AD451" s="2"/>
      <c r="AE451" s="2"/>
      <c r="AF451" s="2"/>
      <c r="AG451" s="2"/>
      <c r="AH451" s="2"/>
      <c r="AI451" s="2"/>
      <c r="AJ451" s="2"/>
      <c r="AK451" s="2"/>
      <c r="AL451" s="2"/>
      <c r="AM451" s="2"/>
    </row>
    <row r="452">
      <c r="A452" s="2"/>
      <c r="B452" s="2"/>
      <c r="C452" s="2"/>
      <c r="D452" s="2"/>
      <c r="E452" s="2"/>
      <c r="F452" s="2"/>
      <c r="G452" s="2"/>
      <c r="H452" s="2"/>
      <c r="I452" s="2"/>
      <c r="J452" s="2"/>
      <c r="K452" s="165"/>
      <c r="L452" s="165"/>
      <c r="M452" s="2"/>
      <c r="N452" s="2"/>
      <c r="O452" s="2"/>
      <c r="P452" s="2"/>
      <c r="Q452" s="2"/>
      <c r="R452" s="2"/>
      <c r="S452" s="2"/>
      <c r="T452" s="2"/>
      <c r="U452" s="2"/>
      <c r="V452" s="2"/>
      <c r="W452" s="2"/>
      <c r="X452" s="2"/>
      <c r="Y452" s="2"/>
      <c r="Z452" s="5"/>
      <c r="AA452" s="5"/>
      <c r="AB452" s="2"/>
      <c r="AC452" s="2"/>
      <c r="AD452" s="2"/>
      <c r="AE452" s="2"/>
      <c r="AF452" s="2"/>
      <c r="AG452" s="2"/>
      <c r="AH452" s="2"/>
      <c r="AI452" s="2"/>
      <c r="AJ452" s="2"/>
      <c r="AK452" s="2"/>
      <c r="AL452" s="2"/>
      <c r="AM452" s="2"/>
    </row>
    <row r="453">
      <c r="A453" s="2"/>
      <c r="B453" s="2"/>
      <c r="C453" s="2"/>
      <c r="D453" s="2"/>
      <c r="E453" s="2"/>
      <c r="F453" s="2"/>
      <c r="G453" s="2"/>
      <c r="H453" s="2"/>
      <c r="I453" s="2"/>
      <c r="J453" s="2"/>
      <c r="K453" s="165"/>
      <c r="L453" s="165"/>
      <c r="M453" s="2"/>
      <c r="N453" s="2"/>
      <c r="O453" s="2"/>
      <c r="P453" s="2"/>
      <c r="Q453" s="2"/>
      <c r="R453" s="2"/>
      <c r="S453" s="2"/>
      <c r="T453" s="2"/>
      <c r="U453" s="2"/>
      <c r="V453" s="2"/>
      <c r="W453" s="2"/>
      <c r="X453" s="2"/>
      <c r="Y453" s="2"/>
      <c r="Z453" s="5"/>
      <c r="AA453" s="5"/>
      <c r="AB453" s="2"/>
      <c r="AC453" s="2"/>
      <c r="AD453" s="2"/>
      <c r="AE453" s="2"/>
      <c r="AF453" s="2"/>
      <c r="AG453" s="2"/>
      <c r="AH453" s="2"/>
      <c r="AI453" s="2"/>
      <c r="AJ453" s="2"/>
      <c r="AK453" s="2"/>
      <c r="AL453" s="2"/>
      <c r="AM453" s="2"/>
    </row>
    <row r="454">
      <c r="A454" s="2"/>
      <c r="B454" s="2"/>
      <c r="C454" s="2"/>
      <c r="D454" s="2"/>
      <c r="E454" s="2"/>
      <c r="F454" s="2"/>
      <c r="G454" s="2"/>
      <c r="H454" s="2"/>
      <c r="I454" s="2"/>
      <c r="J454" s="2"/>
      <c r="K454" s="165"/>
      <c r="L454" s="165"/>
      <c r="M454" s="2"/>
      <c r="N454" s="2"/>
      <c r="O454" s="2"/>
      <c r="P454" s="2"/>
      <c r="Q454" s="2"/>
      <c r="R454" s="2"/>
      <c r="S454" s="2"/>
      <c r="T454" s="2"/>
      <c r="U454" s="2"/>
      <c r="V454" s="2"/>
      <c r="W454" s="2"/>
      <c r="X454" s="2"/>
      <c r="Y454" s="2"/>
      <c r="Z454" s="5"/>
      <c r="AA454" s="5"/>
      <c r="AB454" s="2"/>
      <c r="AC454" s="2"/>
      <c r="AD454" s="2"/>
      <c r="AE454" s="2"/>
      <c r="AF454" s="2"/>
      <c r="AG454" s="2"/>
      <c r="AH454" s="2"/>
      <c r="AI454" s="2"/>
      <c r="AJ454" s="2"/>
      <c r="AK454" s="2"/>
      <c r="AL454" s="2"/>
      <c r="AM454" s="2"/>
    </row>
    <row r="455">
      <c r="A455" s="2"/>
      <c r="B455" s="2"/>
      <c r="C455" s="2"/>
      <c r="D455" s="2"/>
      <c r="E455" s="2"/>
      <c r="F455" s="2"/>
      <c r="G455" s="2"/>
      <c r="H455" s="2"/>
      <c r="I455" s="2"/>
      <c r="J455" s="2"/>
      <c r="K455" s="165"/>
      <c r="L455" s="165"/>
      <c r="M455" s="2"/>
      <c r="N455" s="2"/>
      <c r="O455" s="2"/>
      <c r="P455" s="2"/>
      <c r="Q455" s="2"/>
      <c r="R455" s="2"/>
      <c r="S455" s="2"/>
      <c r="T455" s="2"/>
      <c r="U455" s="2"/>
      <c r="V455" s="2"/>
      <c r="W455" s="2"/>
      <c r="X455" s="2"/>
      <c r="Y455" s="2"/>
      <c r="Z455" s="5"/>
      <c r="AA455" s="5"/>
      <c r="AB455" s="2"/>
      <c r="AC455" s="2"/>
      <c r="AD455" s="2"/>
      <c r="AE455" s="2"/>
      <c r="AF455" s="2"/>
      <c r="AG455" s="2"/>
      <c r="AH455" s="2"/>
      <c r="AI455" s="2"/>
      <c r="AJ455" s="2"/>
      <c r="AK455" s="2"/>
      <c r="AL455" s="2"/>
      <c r="AM455" s="2"/>
    </row>
    <row r="456">
      <c r="A456" s="2"/>
      <c r="B456" s="2"/>
      <c r="C456" s="2"/>
      <c r="D456" s="2"/>
      <c r="E456" s="2"/>
      <c r="F456" s="2"/>
      <c r="G456" s="2"/>
      <c r="H456" s="2"/>
      <c r="I456" s="2"/>
      <c r="J456" s="2"/>
      <c r="K456" s="165"/>
      <c r="L456" s="165"/>
      <c r="M456" s="2"/>
      <c r="N456" s="2"/>
      <c r="O456" s="2"/>
      <c r="P456" s="2"/>
      <c r="Q456" s="2"/>
      <c r="R456" s="2"/>
      <c r="S456" s="2"/>
      <c r="T456" s="2"/>
      <c r="U456" s="2"/>
      <c r="V456" s="2"/>
      <c r="W456" s="2"/>
      <c r="X456" s="2"/>
      <c r="Y456" s="2"/>
      <c r="Z456" s="5"/>
      <c r="AA456" s="5"/>
      <c r="AB456" s="2"/>
      <c r="AC456" s="2"/>
      <c r="AD456" s="2"/>
      <c r="AE456" s="2"/>
      <c r="AF456" s="2"/>
      <c r="AG456" s="2"/>
      <c r="AH456" s="2"/>
      <c r="AI456" s="2"/>
      <c r="AJ456" s="2"/>
      <c r="AK456" s="2"/>
      <c r="AL456" s="2"/>
      <c r="AM456" s="2"/>
    </row>
    <row r="457">
      <c r="A457" s="2"/>
      <c r="B457" s="2"/>
      <c r="C457" s="2"/>
      <c r="D457" s="2"/>
      <c r="E457" s="2"/>
      <c r="F457" s="2"/>
      <c r="G457" s="2"/>
      <c r="H457" s="2"/>
      <c r="I457" s="2"/>
      <c r="J457" s="2"/>
      <c r="K457" s="165"/>
      <c r="L457" s="165"/>
      <c r="M457" s="2"/>
      <c r="N457" s="2"/>
      <c r="O457" s="2"/>
      <c r="P457" s="2"/>
      <c r="Q457" s="2"/>
      <c r="R457" s="2"/>
      <c r="S457" s="2"/>
      <c r="T457" s="2"/>
      <c r="U457" s="2"/>
      <c r="V457" s="2"/>
      <c r="W457" s="2"/>
      <c r="X457" s="2"/>
      <c r="Y457" s="2"/>
      <c r="Z457" s="5"/>
      <c r="AA457" s="5"/>
      <c r="AB457" s="2"/>
      <c r="AC457" s="2"/>
      <c r="AD457" s="2"/>
      <c r="AE457" s="2"/>
      <c r="AF457" s="2"/>
      <c r="AG457" s="2"/>
      <c r="AH457" s="2"/>
      <c r="AI457" s="2"/>
      <c r="AJ457" s="2"/>
      <c r="AK457" s="2"/>
      <c r="AL457" s="2"/>
      <c r="AM457" s="2"/>
    </row>
    <row r="458">
      <c r="A458" s="2"/>
      <c r="B458" s="2"/>
      <c r="C458" s="2"/>
      <c r="D458" s="2"/>
      <c r="E458" s="2"/>
      <c r="F458" s="2"/>
      <c r="G458" s="2"/>
      <c r="H458" s="2"/>
      <c r="I458" s="2"/>
      <c r="J458" s="2"/>
      <c r="K458" s="165"/>
      <c r="L458" s="165"/>
      <c r="M458" s="2"/>
      <c r="N458" s="2"/>
      <c r="O458" s="2"/>
      <c r="P458" s="2"/>
      <c r="Q458" s="2"/>
      <c r="R458" s="2"/>
      <c r="S458" s="2"/>
      <c r="T458" s="2"/>
      <c r="U458" s="2"/>
      <c r="V458" s="2"/>
      <c r="W458" s="2"/>
      <c r="X458" s="2"/>
      <c r="Y458" s="2"/>
      <c r="Z458" s="5"/>
      <c r="AA458" s="5"/>
      <c r="AB458" s="2"/>
      <c r="AC458" s="2"/>
      <c r="AD458" s="2"/>
      <c r="AE458" s="2"/>
      <c r="AF458" s="2"/>
      <c r="AG458" s="2"/>
      <c r="AH458" s="2"/>
      <c r="AI458" s="2"/>
      <c r="AJ458" s="2"/>
      <c r="AK458" s="2"/>
      <c r="AL458" s="2"/>
      <c r="AM458" s="2"/>
    </row>
    <row r="459">
      <c r="A459" s="2"/>
      <c r="B459" s="2"/>
      <c r="C459" s="2"/>
      <c r="D459" s="2"/>
      <c r="E459" s="2"/>
      <c r="F459" s="2"/>
      <c r="G459" s="2"/>
      <c r="H459" s="2"/>
      <c r="I459" s="2"/>
      <c r="J459" s="2"/>
      <c r="K459" s="165"/>
      <c r="L459" s="165"/>
      <c r="M459" s="2"/>
      <c r="N459" s="2"/>
      <c r="O459" s="2"/>
      <c r="P459" s="2"/>
      <c r="Q459" s="2"/>
      <c r="R459" s="2"/>
      <c r="S459" s="2"/>
      <c r="T459" s="2"/>
      <c r="U459" s="2"/>
      <c r="V459" s="2"/>
      <c r="W459" s="2"/>
      <c r="X459" s="2"/>
      <c r="Y459" s="2"/>
      <c r="Z459" s="5"/>
      <c r="AA459" s="5"/>
      <c r="AB459" s="2"/>
      <c r="AC459" s="2"/>
      <c r="AD459" s="2"/>
      <c r="AE459" s="2"/>
      <c r="AF459" s="2"/>
      <c r="AG459" s="2"/>
      <c r="AH459" s="2"/>
      <c r="AI459" s="2"/>
      <c r="AJ459" s="2"/>
      <c r="AK459" s="2"/>
      <c r="AL459" s="2"/>
      <c r="AM459" s="2"/>
    </row>
    <row r="460">
      <c r="A460" s="2"/>
      <c r="B460" s="2"/>
      <c r="C460" s="2"/>
      <c r="D460" s="2"/>
      <c r="E460" s="2"/>
      <c r="F460" s="2"/>
      <c r="G460" s="2"/>
      <c r="H460" s="2"/>
      <c r="I460" s="2"/>
      <c r="J460" s="2"/>
      <c r="K460" s="165"/>
      <c r="L460" s="165"/>
      <c r="M460" s="2"/>
      <c r="N460" s="2"/>
      <c r="O460" s="2"/>
      <c r="P460" s="2"/>
      <c r="Q460" s="2"/>
      <c r="R460" s="2"/>
      <c r="S460" s="2"/>
      <c r="T460" s="2"/>
      <c r="U460" s="2"/>
      <c r="V460" s="2"/>
      <c r="W460" s="2"/>
      <c r="X460" s="2"/>
      <c r="Y460" s="2"/>
      <c r="Z460" s="5"/>
      <c r="AA460" s="5"/>
      <c r="AB460" s="2"/>
      <c r="AC460" s="2"/>
      <c r="AD460" s="2"/>
      <c r="AE460" s="2"/>
      <c r="AF460" s="2"/>
      <c r="AG460" s="2"/>
      <c r="AH460" s="2"/>
      <c r="AI460" s="2"/>
      <c r="AJ460" s="2"/>
      <c r="AK460" s="2"/>
      <c r="AL460" s="2"/>
      <c r="AM460" s="2"/>
    </row>
    <row r="461">
      <c r="A461" s="2"/>
      <c r="B461" s="2"/>
      <c r="C461" s="2"/>
      <c r="D461" s="2"/>
      <c r="E461" s="2"/>
      <c r="F461" s="2"/>
      <c r="G461" s="2"/>
      <c r="H461" s="2"/>
      <c r="I461" s="2"/>
      <c r="J461" s="2"/>
      <c r="K461" s="165"/>
      <c r="L461" s="165"/>
      <c r="M461" s="2"/>
      <c r="N461" s="2"/>
      <c r="O461" s="2"/>
      <c r="P461" s="2"/>
      <c r="Q461" s="2"/>
      <c r="R461" s="2"/>
      <c r="S461" s="2"/>
      <c r="T461" s="2"/>
      <c r="U461" s="2"/>
      <c r="V461" s="2"/>
      <c r="W461" s="2"/>
      <c r="X461" s="2"/>
      <c r="Y461" s="2"/>
      <c r="Z461" s="5"/>
      <c r="AA461" s="5"/>
      <c r="AB461" s="2"/>
      <c r="AC461" s="2"/>
      <c r="AD461" s="2"/>
      <c r="AE461" s="2"/>
      <c r="AF461" s="2"/>
      <c r="AG461" s="2"/>
      <c r="AH461" s="2"/>
      <c r="AI461" s="2"/>
      <c r="AJ461" s="2"/>
      <c r="AK461" s="2"/>
      <c r="AL461" s="2"/>
      <c r="AM461" s="2"/>
    </row>
    <row r="462">
      <c r="A462" s="2"/>
      <c r="B462" s="2"/>
      <c r="C462" s="2"/>
      <c r="D462" s="2"/>
      <c r="E462" s="2"/>
      <c r="F462" s="2"/>
      <c r="G462" s="2"/>
      <c r="H462" s="2"/>
      <c r="I462" s="2"/>
      <c r="J462" s="2"/>
      <c r="K462" s="165"/>
      <c r="L462" s="165"/>
      <c r="M462" s="2"/>
      <c r="N462" s="2"/>
      <c r="O462" s="2"/>
      <c r="P462" s="2"/>
      <c r="Q462" s="2"/>
      <c r="R462" s="2"/>
      <c r="S462" s="2"/>
      <c r="T462" s="2"/>
      <c r="U462" s="2"/>
      <c r="V462" s="2"/>
      <c r="W462" s="2"/>
      <c r="X462" s="2"/>
      <c r="Y462" s="2"/>
      <c r="Z462" s="5"/>
      <c r="AA462" s="5"/>
      <c r="AB462" s="2"/>
      <c r="AC462" s="2"/>
      <c r="AD462" s="2"/>
      <c r="AE462" s="2"/>
      <c r="AF462" s="2"/>
      <c r="AG462" s="2"/>
      <c r="AH462" s="2"/>
      <c r="AI462" s="2"/>
      <c r="AJ462" s="2"/>
      <c r="AK462" s="2"/>
      <c r="AL462" s="2"/>
      <c r="AM462" s="2"/>
    </row>
    <row r="463">
      <c r="A463" s="2"/>
      <c r="B463" s="2"/>
      <c r="C463" s="2"/>
      <c r="D463" s="2"/>
      <c r="E463" s="2"/>
      <c r="F463" s="2"/>
      <c r="G463" s="2"/>
      <c r="H463" s="2"/>
      <c r="I463" s="2"/>
      <c r="J463" s="2"/>
      <c r="K463" s="165"/>
      <c r="L463" s="165"/>
      <c r="M463" s="2"/>
      <c r="N463" s="2"/>
      <c r="O463" s="2"/>
      <c r="P463" s="2"/>
      <c r="Q463" s="2"/>
      <c r="R463" s="2"/>
      <c r="S463" s="2"/>
      <c r="T463" s="2"/>
      <c r="U463" s="2"/>
      <c r="V463" s="2"/>
      <c r="W463" s="2"/>
      <c r="X463" s="2"/>
      <c r="Y463" s="2"/>
      <c r="Z463" s="5"/>
      <c r="AA463" s="5"/>
      <c r="AB463" s="2"/>
      <c r="AC463" s="2"/>
      <c r="AD463" s="2"/>
      <c r="AE463" s="2"/>
      <c r="AF463" s="2"/>
      <c r="AG463" s="2"/>
      <c r="AH463" s="2"/>
      <c r="AI463" s="2"/>
      <c r="AJ463" s="2"/>
      <c r="AK463" s="2"/>
      <c r="AL463" s="2"/>
      <c r="AM463" s="2"/>
    </row>
    <row r="464">
      <c r="A464" s="2"/>
      <c r="B464" s="2"/>
      <c r="C464" s="2"/>
      <c r="D464" s="2"/>
      <c r="E464" s="2"/>
      <c r="F464" s="2"/>
      <c r="G464" s="2"/>
      <c r="H464" s="2"/>
      <c r="I464" s="2"/>
      <c r="J464" s="2"/>
      <c r="K464" s="165"/>
      <c r="L464" s="165"/>
      <c r="M464" s="2"/>
      <c r="N464" s="2"/>
      <c r="O464" s="2"/>
      <c r="P464" s="2"/>
      <c r="Q464" s="2"/>
      <c r="R464" s="2"/>
      <c r="S464" s="2"/>
      <c r="T464" s="2"/>
      <c r="U464" s="2"/>
      <c r="V464" s="2"/>
      <c r="W464" s="2"/>
      <c r="X464" s="2"/>
      <c r="Y464" s="2"/>
      <c r="Z464" s="5"/>
      <c r="AA464" s="5"/>
      <c r="AB464" s="2"/>
      <c r="AC464" s="2"/>
      <c r="AD464" s="2"/>
      <c r="AE464" s="2"/>
      <c r="AF464" s="2"/>
      <c r="AG464" s="2"/>
      <c r="AH464" s="2"/>
      <c r="AI464" s="2"/>
      <c r="AJ464" s="2"/>
      <c r="AK464" s="2"/>
      <c r="AL464" s="2"/>
      <c r="AM464" s="2"/>
    </row>
    <row r="465">
      <c r="A465" s="2"/>
      <c r="B465" s="2"/>
      <c r="C465" s="2"/>
      <c r="D465" s="2"/>
      <c r="E465" s="2"/>
      <c r="F465" s="2"/>
      <c r="G465" s="2"/>
      <c r="H465" s="2"/>
      <c r="I465" s="2"/>
      <c r="J465" s="2"/>
      <c r="K465" s="165"/>
      <c r="L465" s="165"/>
      <c r="M465" s="2"/>
      <c r="N465" s="2"/>
      <c r="O465" s="2"/>
      <c r="P465" s="2"/>
      <c r="Q465" s="2"/>
      <c r="R465" s="2"/>
      <c r="S465" s="2"/>
      <c r="T465" s="2"/>
      <c r="U465" s="2"/>
      <c r="V465" s="2"/>
      <c r="W465" s="2"/>
      <c r="X465" s="2"/>
      <c r="Y465" s="2"/>
      <c r="Z465" s="5"/>
      <c r="AA465" s="5"/>
      <c r="AB465" s="2"/>
      <c r="AC465" s="2"/>
      <c r="AD465" s="2"/>
      <c r="AE465" s="2"/>
      <c r="AF465" s="2"/>
      <c r="AG465" s="2"/>
      <c r="AH465" s="2"/>
      <c r="AI465" s="2"/>
      <c r="AJ465" s="2"/>
      <c r="AK465" s="2"/>
      <c r="AL465" s="2"/>
      <c r="AM465" s="2"/>
    </row>
    <row r="466">
      <c r="A466" s="2"/>
      <c r="B466" s="2"/>
      <c r="C466" s="2"/>
      <c r="D466" s="2"/>
      <c r="E466" s="2"/>
      <c r="F466" s="2"/>
      <c r="G466" s="2"/>
      <c r="H466" s="2"/>
      <c r="I466" s="2"/>
      <c r="J466" s="2"/>
      <c r="K466" s="165"/>
      <c r="L466" s="165"/>
      <c r="M466" s="2"/>
      <c r="N466" s="2"/>
      <c r="O466" s="2"/>
      <c r="P466" s="2"/>
      <c r="Q466" s="2"/>
      <c r="R466" s="2"/>
      <c r="S466" s="2"/>
      <c r="T466" s="2"/>
      <c r="U466" s="2"/>
      <c r="V466" s="2"/>
      <c r="W466" s="2"/>
      <c r="X466" s="2"/>
      <c r="Y466" s="2"/>
      <c r="Z466" s="5"/>
      <c r="AA466" s="5"/>
      <c r="AB466" s="2"/>
      <c r="AC466" s="2"/>
      <c r="AD466" s="2"/>
      <c r="AE466" s="2"/>
      <c r="AF466" s="2"/>
      <c r="AG466" s="2"/>
      <c r="AH466" s="2"/>
      <c r="AI466" s="2"/>
      <c r="AJ466" s="2"/>
      <c r="AK466" s="2"/>
      <c r="AL466" s="2"/>
      <c r="AM466" s="2"/>
    </row>
    <row r="467">
      <c r="A467" s="2"/>
      <c r="B467" s="2"/>
      <c r="C467" s="2"/>
      <c r="D467" s="2"/>
      <c r="E467" s="2"/>
      <c r="F467" s="2"/>
      <c r="G467" s="2"/>
      <c r="H467" s="2"/>
      <c r="I467" s="2"/>
      <c r="J467" s="2"/>
      <c r="K467" s="165"/>
      <c r="L467" s="165"/>
      <c r="M467" s="2"/>
      <c r="N467" s="2"/>
      <c r="O467" s="2"/>
      <c r="P467" s="2"/>
      <c r="Q467" s="2"/>
      <c r="R467" s="2"/>
      <c r="S467" s="2"/>
      <c r="T467" s="2"/>
      <c r="U467" s="2"/>
      <c r="V467" s="2"/>
      <c r="W467" s="2"/>
      <c r="X467" s="2"/>
      <c r="Y467" s="2"/>
      <c r="Z467" s="5"/>
      <c r="AA467" s="5"/>
      <c r="AB467" s="2"/>
      <c r="AC467" s="2"/>
      <c r="AD467" s="2"/>
      <c r="AE467" s="2"/>
      <c r="AF467" s="2"/>
      <c r="AG467" s="2"/>
      <c r="AH467" s="2"/>
      <c r="AI467" s="2"/>
      <c r="AJ467" s="2"/>
      <c r="AK467" s="2"/>
      <c r="AL467" s="2"/>
      <c r="AM467" s="2"/>
    </row>
    <row r="468">
      <c r="A468" s="2"/>
      <c r="B468" s="2"/>
      <c r="C468" s="2"/>
      <c r="D468" s="2"/>
      <c r="E468" s="2"/>
      <c r="F468" s="2"/>
      <c r="G468" s="2"/>
      <c r="H468" s="2"/>
      <c r="I468" s="2"/>
      <c r="J468" s="2"/>
      <c r="K468" s="165"/>
      <c r="L468" s="165"/>
      <c r="M468" s="2"/>
      <c r="N468" s="2"/>
      <c r="O468" s="2"/>
      <c r="P468" s="2"/>
      <c r="Q468" s="2"/>
      <c r="R468" s="2"/>
      <c r="S468" s="2"/>
      <c r="T468" s="2"/>
      <c r="U468" s="2"/>
      <c r="V468" s="2"/>
      <c r="W468" s="2"/>
      <c r="X468" s="2"/>
      <c r="Y468" s="2"/>
      <c r="Z468" s="5"/>
      <c r="AA468" s="5"/>
      <c r="AB468" s="2"/>
      <c r="AC468" s="2"/>
      <c r="AD468" s="2"/>
      <c r="AE468" s="2"/>
      <c r="AF468" s="2"/>
      <c r="AG468" s="2"/>
      <c r="AH468" s="2"/>
      <c r="AI468" s="2"/>
      <c r="AJ468" s="2"/>
      <c r="AK468" s="2"/>
      <c r="AL468" s="2"/>
      <c r="AM468" s="2"/>
    </row>
    <row r="469">
      <c r="A469" s="2"/>
      <c r="B469" s="2"/>
      <c r="C469" s="2"/>
      <c r="D469" s="2"/>
      <c r="E469" s="2"/>
      <c r="F469" s="2"/>
      <c r="G469" s="2"/>
      <c r="H469" s="2"/>
      <c r="I469" s="2"/>
      <c r="J469" s="2"/>
      <c r="K469" s="165"/>
      <c r="L469" s="165"/>
      <c r="M469" s="2"/>
      <c r="N469" s="2"/>
      <c r="O469" s="2"/>
      <c r="P469" s="2"/>
      <c r="Q469" s="2"/>
      <c r="R469" s="2"/>
      <c r="S469" s="2"/>
      <c r="T469" s="2"/>
      <c r="U469" s="2"/>
      <c r="V469" s="2"/>
      <c r="W469" s="2"/>
      <c r="X469" s="2"/>
      <c r="Y469" s="2"/>
      <c r="Z469" s="5"/>
      <c r="AA469" s="5"/>
      <c r="AB469" s="2"/>
      <c r="AC469" s="2"/>
      <c r="AD469" s="2"/>
      <c r="AE469" s="2"/>
      <c r="AF469" s="2"/>
      <c r="AG469" s="2"/>
      <c r="AH469" s="2"/>
      <c r="AI469" s="2"/>
      <c r="AJ469" s="2"/>
      <c r="AK469" s="2"/>
      <c r="AL469" s="2"/>
      <c r="AM469" s="2"/>
    </row>
    <row r="470">
      <c r="A470" s="2"/>
      <c r="B470" s="2"/>
      <c r="C470" s="2"/>
      <c r="D470" s="2"/>
      <c r="E470" s="2"/>
      <c r="F470" s="2"/>
      <c r="G470" s="2"/>
      <c r="H470" s="2"/>
      <c r="I470" s="2"/>
      <c r="J470" s="2"/>
      <c r="K470" s="165"/>
      <c r="L470" s="165"/>
      <c r="M470" s="2"/>
      <c r="N470" s="2"/>
      <c r="O470" s="2"/>
      <c r="P470" s="2"/>
      <c r="Q470" s="2"/>
      <c r="R470" s="2"/>
      <c r="S470" s="2"/>
      <c r="T470" s="2"/>
      <c r="U470" s="2"/>
      <c r="V470" s="2"/>
      <c r="W470" s="2"/>
      <c r="X470" s="2"/>
      <c r="Y470" s="2"/>
      <c r="Z470" s="5"/>
      <c r="AA470" s="5"/>
      <c r="AB470" s="2"/>
      <c r="AC470" s="2"/>
      <c r="AD470" s="2"/>
      <c r="AE470" s="2"/>
      <c r="AF470" s="2"/>
      <c r="AG470" s="2"/>
      <c r="AH470" s="2"/>
      <c r="AI470" s="2"/>
      <c r="AJ470" s="2"/>
      <c r="AK470" s="2"/>
      <c r="AL470" s="2"/>
      <c r="AM470" s="2"/>
    </row>
    <row r="471">
      <c r="A471" s="2"/>
      <c r="B471" s="2"/>
      <c r="C471" s="2"/>
      <c r="D471" s="2"/>
      <c r="E471" s="2"/>
      <c r="F471" s="2"/>
      <c r="G471" s="2"/>
      <c r="H471" s="2"/>
      <c r="I471" s="2"/>
      <c r="J471" s="2"/>
      <c r="K471" s="165"/>
      <c r="L471" s="165"/>
      <c r="M471" s="2"/>
      <c r="N471" s="2"/>
      <c r="O471" s="2"/>
      <c r="P471" s="2"/>
      <c r="Q471" s="2"/>
      <c r="R471" s="2"/>
      <c r="S471" s="2"/>
      <c r="T471" s="2"/>
      <c r="U471" s="2"/>
      <c r="V471" s="2"/>
      <c r="W471" s="2"/>
      <c r="X471" s="2"/>
      <c r="Y471" s="2"/>
      <c r="Z471" s="5"/>
      <c r="AA471" s="5"/>
      <c r="AB471" s="2"/>
      <c r="AC471" s="2"/>
      <c r="AD471" s="2"/>
      <c r="AE471" s="2"/>
      <c r="AF471" s="2"/>
      <c r="AG471" s="2"/>
      <c r="AH471" s="2"/>
      <c r="AI471" s="2"/>
      <c r="AJ471" s="2"/>
      <c r="AK471" s="2"/>
      <c r="AL471" s="2"/>
      <c r="AM471" s="2"/>
    </row>
    <row r="472">
      <c r="A472" s="2"/>
      <c r="B472" s="2"/>
      <c r="C472" s="2"/>
      <c r="D472" s="2"/>
      <c r="E472" s="2"/>
      <c r="F472" s="2"/>
      <c r="G472" s="2"/>
      <c r="H472" s="2"/>
      <c r="I472" s="2"/>
      <c r="J472" s="2"/>
      <c r="K472" s="165"/>
      <c r="L472" s="165"/>
      <c r="M472" s="2"/>
      <c r="N472" s="2"/>
      <c r="O472" s="2"/>
      <c r="P472" s="2"/>
      <c r="Q472" s="2"/>
      <c r="R472" s="2"/>
      <c r="S472" s="2"/>
      <c r="T472" s="2"/>
      <c r="U472" s="2"/>
      <c r="V472" s="2"/>
      <c r="W472" s="2"/>
      <c r="X472" s="2"/>
      <c r="Y472" s="2"/>
      <c r="Z472" s="5"/>
      <c r="AA472" s="5"/>
      <c r="AB472" s="2"/>
      <c r="AC472" s="2"/>
      <c r="AD472" s="2"/>
      <c r="AE472" s="2"/>
      <c r="AF472" s="2"/>
      <c r="AG472" s="2"/>
      <c r="AH472" s="2"/>
      <c r="AI472" s="2"/>
      <c r="AJ472" s="2"/>
      <c r="AK472" s="2"/>
      <c r="AL472" s="2"/>
      <c r="AM472" s="2"/>
    </row>
    <row r="473">
      <c r="A473" s="2"/>
      <c r="B473" s="2"/>
      <c r="C473" s="2"/>
      <c r="D473" s="2"/>
      <c r="E473" s="2"/>
      <c r="F473" s="2"/>
      <c r="G473" s="2"/>
      <c r="H473" s="2"/>
      <c r="I473" s="2"/>
      <c r="J473" s="2"/>
      <c r="K473" s="165"/>
      <c r="L473" s="165"/>
      <c r="M473" s="2"/>
      <c r="N473" s="2"/>
      <c r="O473" s="2"/>
      <c r="P473" s="2"/>
      <c r="Q473" s="2"/>
      <c r="R473" s="2"/>
      <c r="S473" s="2"/>
      <c r="T473" s="2"/>
      <c r="U473" s="2"/>
      <c r="V473" s="2"/>
      <c r="W473" s="2"/>
      <c r="X473" s="2"/>
      <c r="Y473" s="2"/>
      <c r="Z473" s="5"/>
      <c r="AA473" s="5"/>
      <c r="AB473" s="2"/>
      <c r="AC473" s="2"/>
      <c r="AD473" s="2"/>
      <c r="AE473" s="2"/>
      <c r="AF473" s="2"/>
      <c r="AG473" s="2"/>
      <c r="AH473" s="2"/>
      <c r="AI473" s="2"/>
      <c r="AJ473" s="2"/>
      <c r="AK473" s="2"/>
      <c r="AL473" s="2"/>
      <c r="AM473" s="2"/>
    </row>
    <row r="474">
      <c r="A474" s="2"/>
      <c r="B474" s="2"/>
      <c r="C474" s="2"/>
      <c r="D474" s="2"/>
      <c r="E474" s="2"/>
      <c r="F474" s="2"/>
      <c r="G474" s="2"/>
      <c r="H474" s="2"/>
      <c r="I474" s="2"/>
      <c r="J474" s="2"/>
      <c r="K474" s="165"/>
      <c r="L474" s="165"/>
      <c r="M474" s="2"/>
      <c r="N474" s="2"/>
      <c r="O474" s="2"/>
      <c r="P474" s="2"/>
      <c r="Q474" s="2"/>
      <c r="R474" s="2"/>
      <c r="S474" s="2"/>
      <c r="T474" s="2"/>
      <c r="U474" s="2"/>
      <c r="V474" s="2"/>
      <c r="W474" s="2"/>
      <c r="X474" s="2"/>
      <c r="Y474" s="2"/>
      <c r="Z474" s="5"/>
      <c r="AA474" s="5"/>
      <c r="AB474" s="2"/>
      <c r="AC474" s="2"/>
      <c r="AD474" s="2"/>
      <c r="AE474" s="2"/>
      <c r="AF474" s="2"/>
      <c r="AG474" s="2"/>
      <c r="AH474" s="2"/>
      <c r="AI474" s="2"/>
      <c r="AJ474" s="2"/>
      <c r="AK474" s="2"/>
      <c r="AL474" s="2"/>
      <c r="AM474" s="2"/>
    </row>
    <row r="475">
      <c r="A475" s="2"/>
      <c r="B475" s="2"/>
      <c r="C475" s="2"/>
      <c r="D475" s="2"/>
      <c r="E475" s="2"/>
      <c r="F475" s="2"/>
      <c r="G475" s="2"/>
      <c r="H475" s="2"/>
      <c r="I475" s="2"/>
      <c r="J475" s="2"/>
      <c r="K475" s="165"/>
      <c r="L475" s="165"/>
      <c r="M475" s="2"/>
      <c r="N475" s="2"/>
      <c r="O475" s="2"/>
      <c r="P475" s="2"/>
      <c r="Q475" s="2"/>
      <c r="R475" s="2"/>
      <c r="S475" s="2"/>
      <c r="T475" s="2"/>
      <c r="U475" s="2"/>
      <c r="V475" s="2"/>
      <c r="W475" s="2"/>
      <c r="X475" s="2"/>
      <c r="Y475" s="2"/>
      <c r="Z475" s="5"/>
      <c r="AA475" s="5"/>
      <c r="AB475" s="2"/>
      <c r="AC475" s="2"/>
      <c r="AD475" s="2"/>
      <c r="AE475" s="2"/>
      <c r="AF475" s="2"/>
      <c r="AG475" s="2"/>
      <c r="AH475" s="2"/>
      <c r="AI475" s="2"/>
      <c r="AJ475" s="2"/>
      <c r="AK475" s="2"/>
      <c r="AL475" s="2"/>
      <c r="AM475" s="2"/>
    </row>
    <row r="476">
      <c r="A476" s="2"/>
      <c r="B476" s="2"/>
      <c r="C476" s="2"/>
      <c r="D476" s="2"/>
      <c r="E476" s="2"/>
      <c r="F476" s="2"/>
      <c r="G476" s="2"/>
      <c r="H476" s="2"/>
      <c r="I476" s="2"/>
      <c r="J476" s="2"/>
      <c r="K476" s="165"/>
      <c r="L476" s="165"/>
      <c r="M476" s="2"/>
      <c r="N476" s="2"/>
      <c r="O476" s="2"/>
      <c r="P476" s="2"/>
      <c r="Q476" s="2"/>
      <c r="R476" s="2"/>
      <c r="S476" s="2"/>
      <c r="T476" s="2"/>
      <c r="U476" s="2"/>
      <c r="V476" s="2"/>
      <c r="W476" s="2"/>
      <c r="X476" s="2"/>
      <c r="Y476" s="2"/>
      <c r="Z476" s="5"/>
      <c r="AA476" s="5"/>
      <c r="AB476" s="2"/>
      <c r="AC476" s="2"/>
      <c r="AD476" s="2"/>
      <c r="AE476" s="2"/>
      <c r="AF476" s="2"/>
      <c r="AG476" s="2"/>
      <c r="AH476" s="2"/>
      <c r="AI476" s="2"/>
      <c r="AJ476" s="2"/>
      <c r="AK476" s="2"/>
      <c r="AL476" s="2"/>
      <c r="AM476" s="2"/>
    </row>
    <row r="477">
      <c r="A477" s="2"/>
      <c r="B477" s="2"/>
      <c r="C477" s="2"/>
      <c r="D477" s="2"/>
      <c r="E477" s="2"/>
      <c r="F477" s="2"/>
      <c r="G477" s="2"/>
      <c r="H477" s="2"/>
      <c r="I477" s="2"/>
      <c r="J477" s="2"/>
      <c r="K477" s="165"/>
      <c r="L477" s="165"/>
      <c r="M477" s="2"/>
      <c r="N477" s="2"/>
      <c r="O477" s="2"/>
      <c r="P477" s="2"/>
      <c r="Q477" s="2"/>
      <c r="R477" s="2"/>
      <c r="S477" s="2"/>
      <c r="T477" s="2"/>
      <c r="U477" s="2"/>
      <c r="V477" s="2"/>
      <c r="W477" s="2"/>
      <c r="X477" s="2"/>
      <c r="Y477" s="2"/>
      <c r="Z477" s="5"/>
      <c r="AA477" s="5"/>
      <c r="AB477" s="2"/>
      <c r="AC477" s="2"/>
      <c r="AD477" s="2"/>
      <c r="AE477" s="2"/>
      <c r="AF477" s="2"/>
      <c r="AG477" s="2"/>
      <c r="AH477" s="2"/>
      <c r="AI477" s="2"/>
      <c r="AJ477" s="2"/>
      <c r="AK477" s="2"/>
      <c r="AL477" s="2"/>
      <c r="AM477" s="2"/>
    </row>
    <row r="478">
      <c r="A478" s="2"/>
      <c r="B478" s="2"/>
      <c r="C478" s="2"/>
      <c r="D478" s="2"/>
      <c r="E478" s="2"/>
      <c r="F478" s="2"/>
      <c r="G478" s="2"/>
      <c r="H478" s="2"/>
      <c r="I478" s="2"/>
      <c r="J478" s="2"/>
      <c r="K478" s="165"/>
      <c r="L478" s="165"/>
      <c r="M478" s="2"/>
      <c r="N478" s="2"/>
      <c r="O478" s="2"/>
      <c r="P478" s="2"/>
      <c r="Q478" s="2"/>
      <c r="R478" s="2"/>
      <c r="S478" s="2"/>
      <c r="T478" s="2"/>
      <c r="U478" s="2"/>
      <c r="V478" s="2"/>
      <c r="W478" s="2"/>
      <c r="X478" s="2"/>
      <c r="Y478" s="2"/>
      <c r="Z478" s="5"/>
      <c r="AA478" s="5"/>
      <c r="AB478" s="2"/>
      <c r="AC478" s="2"/>
      <c r="AD478" s="2"/>
      <c r="AE478" s="2"/>
      <c r="AF478" s="2"/>
      <c r="AG478" s="2"/>
      <c r="AH478" s="2"/>
      <c r="AI478" s="2"/>
      <c r="AJ478" s="2"/>
      <c r="AK478" s="2"/>
      <c r="AL478" s="2"/>
      <c r="AM478" s="2"/>
    </row>
    <row r="479">
      <c r="A479" s="2"/>
      <c r="B479" s="2"/>
      <c r="C479" s="2"/>
      <c r="D479" s="2"/>
      <c r="E479" s="2"/>
      <c r="F479" s="2"/>
      <c r="G479" s="2"/>
      <c r="H479" s="2"/>
      <c r="I479" s="2"/>
      <c r="J479" s="2"/>
      <c r="K479" s="165"/>
      <c r="L479" s="165"/>
      <c r="M479" s="2"/>
      <c r="N479" s="2"/>
      <c r="O479" s="2"/>
      <c r="P479" s="2"/>
      <c r="Q479" s="2"/>
      <c r="R479" s="2"/>
      <c r="S479" s="2"/>
      <c r="T479" s="2"/>
      <c r="U479" s="2"/>
      <c r="V479" s="2"/>
      <c r="W479" s="2"/>
      <c r="X479" s="2"/>
      <c r="Y479" s="2"/>
      <c r="Z479" s="5"/>
      <c r="AA479" s="5"/>
      <c r="AB479" s="2"/>
      <c r="AC479" s="2"/>
      <c r="AD479" s="2"/>
      <c r="AE479" s="2"/>
      <c r="AF479" s="2"/>
      <c r="AG479" s="2"/>
      <c r="AH479" s="2"/>
      <c r="AI479" s="2"/>
      <c r="AJ479" s="2"/>
      <c r="AK479" s="2"/>
      <c r="AL479" s="2"/>
      <c r="AM479" s="2"/>
    </row>
    <row r="480">
      <c r="A480" s="2"/>
      <c r="B480" s="2"/>
      <c r="C480" s="2"/>
      <c r="D480" s="2"/>
      <c r="E480" s="2"/>
      <c r="F480" s="2"/>
      <c r="G480" s="2"/>
      <c r="H480" s="2"/>
      <c r="I480" s="2"/>
      <c r="J480" s="2"/>
      <c r="K480" s="165"/>
      <c r="L480" s="165"/>
      <c r="M480" s="2"/>
      <c r="N480" s="2"/>
      <c r="O480" s="2"/>
      <c r="P480" s="2"/>
      <c r="Q480" s="2"/>
      <c r="R480" s="2"/>
      <c r="S480" s="2"/>
      <c r="T480" s="2"/>
      <c r="U480" s="2"/>
      <c r="V480" s="2"/>
      <c r="W480" s="2"/>
      <c r="X480" s="2"/>
      <c r="Y480" s="2"/>
      <c r="Z480" s="5"/>
      <c r="AA480" s="5"/>
      <c r="AB480" s="2"/>
      <c r="AC480" s="2"/>
      <c r="AD480" s="2"/>
      <c r="AE480" s="2"/>
      <c r="AF480" s="2"/>
      <c r="AG480" s="2"/>
      <c r="AH480" s="2"/>
      <c r="AI480" s="2"/>
      <c r="AJ480" s="2"/>
      <c r="AK480" s="2"/>
      <c r="AL480" s="2"/>
      <c r="AM480" s="2"/>
    </row>
    <row r="481">
      <c r="A481" s="2"/>
      <c r="B481" s="2"/>
      <c r="C481" s="2"/>
      <c r="D481" s="2"/>
      <c r="E481" s="2"/>
      <c r="F481" s="2"/>
      <c r="G481" s="2"/>
      <c r="H481" s="2"/>
      <c r="I481" s="2"/>
      <c r="J481" s="2"/>
      <c r="K481" s="165"/>
      <c r="L481" s="165"/>
      <c r="M481" s="2"/>
      <c r="N481" s="2"/>
      <c r="O481" s="2"/>
      <c r="P481" s="2"/>
      <c r="Q481" s="2"/>
      <c r="R481" s="2"/>
      <c r="S481" s="2"/>
      <c r="T481" s="2"/>
      <c r="U481" s="2"/>
      <c r="V481" s="2"/>
      <c r="W481" s="2"/>
      <c r="X481" s="2"/>
      <c r="Y481" s="2"/>
      <c r="Z481" s="5"/>
      <c r="AA481" s="5"/>
      <c r="AB481" s="2"/>
      <c r="AC481" s="2"/>
      <c r="AD481" s="2"/>
      <c r="AE481" s="2"/>
      <c r="AF481" s="2"/>
      <c r="AG481" s="2"/>
      <c r="AH481" s="2"/>
      <c r="AI481" s="2"/>
      <c r="AJ481" s="2"/>
      <c r="AK481" s="2"/>
      <c r="AL481" s="2"/>
      <c r="AM481" s="2"/>
    </row>
    <row r="482">
      <c r="A482" s="2"/>
      <c r="B482" s="2"/>
      <c r="C482" s="2"/>
      <c r="D482" s="2"/>
      <c r="E482" s="2"/>
      <c r="F482" s="2"/>
      <c r="G482" s="2"/>
      <c r="H482" s="2"/>
      <c r="I482" s="2"/>
      <c r="J482" s="2"/>
      <c r="K482" s="165"/>
      <c r="L482" s="165"/>
      <c r="M482" s="2"/>
      <c r="N482" s="2"/>
      <c r="O482" s="2"/>
      <c r="P482" s="2"/>
      <c r="Q482" s="2"/>
      <c r="R482" s="2"/>
      <c r="S482" s="2"/>
      <c r="T482" s="2"/>
      <c r="U482" s="2"/>
      <c r="V482" s="2"/>
      <c r="W482" s="2"/>
      <c r="X482" s="2"/>
      <c r="Y482" s="2"/>
      <c r="Z482" s="5"/>
      <c r="AA482" s="5"/>
      <c r="AB482" s="2"/>
      <c r="AC482" s="2"/>
      <c r="AD482" s="2"/>
      <c r="AE482" s="2"/>
      <c r="AF482" s="2"/>
      <c r="AG482" s="2"/>
      <c r="AH482" s="2"/>
      <c r="AI482" s="2"/>
      <c r="AJ482" s="2"/>
      <c r="AK482" s="2"/>
      <c r="AL482" s="2"/>
      <c r="AM482" s="2"/>
    </row>
    <row r="483">
      <c r="A483" s="2"/>
      <c r="B483" s="2"/>
      <c r="C483" s="2"/>
      <c r="D483" s="2"/>
      <c r="E483" s="2"/>
      <c r="F483" s="2"/>
      <c r="G483" s="2"/>
      <c r="H483" s="2"/>
      <c r="I483" s="2"/>
      <c r="J483" s="2"/>
      <c r="K483" s="165"/>
      <c r="L483" s="165"/>
      <c r="M483" s="2"/>
      <c r="N483" s="2"/>
      <c r="O483" s="2"/>
      <c r="P483" s="2"/>
      <c r="Q483" s="2"/>
      <c r="R483" s="2"/>
      <c r="S483" s="2"/>
      <c r="T483" s="2"/>
      <c r="U483" s="2"/>
      <c r="V483" s="2"/>
      <c r="W483" s="2"/>
      <c r="X483" s="2"/>
      <c r="Y483" s="2"/>
      <c r="Z483" s="5"/>
      <c r="AA483" s="5"/>
      <c r="AB483" s="2"/>
      <c r="AC483" s="2"/>
      <c r="AD483" s="2"/>
      <c r="AE483" s="2"/>
      <c r="AF483" s="2"/>
      <c r="AG483" s="2"/>
      <c r="AH483" s="2"/>
      <c r="AI483" s="2"/>
      <c r="AJ483" s="2"/>
      <c r="AK483" s="2"/>
      <c r="AL483" s="2"/>
      <c r="AM483" s="2"/>
    </row>
    <row r="484">
      <c r="A484" s="2"/>
      <c r="B484" s="2"/>
      <c r="C484" s="2"/>
      <c r="D484" s="2"/>
      <c r="E484" s="2"/>
      <c r="F484" s="2"/>
      <c r="G484" s="2"/>
      <c r="H484" s="2"/>
      <c r="I484" s="2"/>
      <c r="J484" s="2"/>
      <c r="K484" s="165"/>
      <c r="L484" s="165"/>
      <c r="M484" s="2"/>
      <c r="N484" s="2"/>
      <c r="O484" s="2"/>
      <c r="P484" s="2"/>
      <c r="Q484" s="2"/>
      <c r="R484" s="2"/>
      <c r="S484" s="2"/>
      <c r="T484" s="2"/>
      <c r="U484" s="2"/>
      <c r="V484" s="2"/>
      <c r="W484" s="2"/>
      <c r="X484" s="2"/>
      <c r="Y484" s="2"/>
      <c r="Z484" s="5"/>
      <c r="AA484" s="5"/>
      <c r="AB484" s="2"/>
      <c r="AC484" s="2"/>
      <c r="AD484" s="2"/>
      <c r="AE484" s="2"/>
      <c r="AF484" s="2"/>
      <c r="AG484" s="2"/>
      <c r="AH484" s="2"/>
      <c r="AI484" s="2"/>
      <c r="AJ484" s="2"/>
      <c r="AK484" s="2"/>
      <c r="AL484" s="2"/>
      <c r="AM484" s="2"/>
    </row>
    <row r="485">
      <c r="A485" s="2"/>
      <c r="B485" s="2"/>
      <c r="C485" s="2"/>
      <c r="D485" s="2"/>
      <c r="E485" s="2"/>
      <c r="F485" s="2"/>
      <c r="G485" s="2"/>
      <c r="H485" s="2"/>
      <c r="I485" s="2"/>
      <c r="J485" s="2"/>
      <c r="K485" s="165"/>
      <c r="L485" s="165"/>
      <c r="M485" s="2"/>
      <c r="N485" s="2"/>
      <c r="O485" s="2"/>
      <c r="P485" s="2"/>
      <c r="Q485" s="2"/>
      <c r="R485" s="2"/>
      <c r="S485" s="2"/>
      <c r="T485" s="2"/>
      <c r="U485" s="2"/>
      <c r="V485" s="2"/>
      <c r="W485" s="2"/>
      <c r="X485" s="2"/>
      <c r="Y485" s="2"/>
      <c r="Z485" s="5"/>
      <c r="AA485" s="5"/>
      <c r="AB485" s="2"/>
      <c r="AC485" s="2"/>
      <c r="AD485" s="2"/>
      <c r="AE485" s="2"/>
      <c r="AF485" s="2"/>
      <c r="AG485" s="2"/>
      <c r="AH485" s="2"/>
      <c r="AI485" s="2"/>
      <c r="AJ485" s="2"/>
      <c r="AK485" s="2"/>
      <c r="AL485" s="2"/>
      <c r="AM485" s="2"/>
    </row>
    <row r="486">
      <c r="A486" s="2"/>
      <c r="B486" s="2"/>
      <c r="C486" s="2"/>
      <c r="D486" s="2"/>
      <c r="E486" s="2"/>
      <c r="F486" s="2"/>
      <c r="G486" s="2"/>
      <c r="H486" s="2"/>
      <c r="I486" s="2"/>
      <c r="J486" s="2"/>
      <c r="K486" s="165"/>
      <c r="L486" s="165"/>
      <c r="M486" s="2"/>
      <c r="N486" s="2"/>
      <c r="O486" s="2"/>
      <c r="P486" s="2"/>
      <c r="Q486" s="2"/>
      <c r="R486" s="2"/>
      <c r="S486" s="2"/>
      <c r="T486" s="2"/>
      <c r="U486" s="2"/>
      <c r="V486" s="2"/>
      <c r="W486" s="2"/>
      <c r="X486" s="2"/>
      <c r="Y486" s="2"/>
      <c r="Z486" s="5"/>
      <c r="AA486" s="5"/>
      <c r="AB486" s="2"/>
      <c r="AC486" s="2"/>
      <c r="AD486" s="2"/>
      <c r="AE486" s="2"/>
      <c r="AF486" s="2"/>
      <c r="AG486" s="2"/>
      <c r="AH486" s="2"/>
      <c r="AI486" s="2"/>
      <c r="AJ486" s="2"/>
      <c r="AK486" s="2"/>
      <c r="AL486" s="2"/>
      <c r="AM486" s="2"/>
    </row>
    <row r="487">
      <c r="A487" s="2"/>
      <c r="B487" s="2"/>
      <c r="C487" s="2"/>
      <c r="D487" s="2"/>
      <c r="E487" s="2"/>
      <c r="F487" s="2"/>
      <c r="G487" s="2"/>
      <c r="H487" s="2"/>
      <c r="I487" s="2"/>
      <c r="J487" s="2"/>
      <c r="K487" s="165"/>
      <c r="L487" s="165"/>
      <c r="M487" s="2"/>
      <c r="N487" s="2"/>
      <c r="O487" s="2"/>
      <c r="P487" s="2"/>
      <c r="Q487" s="2"/>
      <c r="R487" s="2"/>
      <c r="S487" s="2"/>
      <c r="T487" s="2"/>
      <c r="U487" s="2"/>
      <c r="V487" s="2"/>
      <c r="W487" s="2"/>
      <c r="X487" s="2"/>
      <c r="Y487" s="2"/>
      <c r="Z487" s="5"/>
      <c r="AA487" s="5"/>
      <c r="AB487" s="2"/>
      <c r="AC487" s="2"/>
      <c r="AD487" s="2"/>
      <c r="AE487" s="2"/>
      <c r="AF487" s="2"/>
      <c r="AG487" s="2"/>
      <c r="AH487" s="2"/>
      <c r="AI487" s="2"/>
      <c r="AJ487" s="2"/>
      <c r="AK487" s="2"/>
      <c r="AL487" s="2"/>
      <c r="AM487" s="2"/>
    </row>
    <row r="488">
      <c r="A488" s="2"/>
      <c r="B488" s="2"/>
      <c r="C488" s="2"/>
      <c r="D488" s="2"/>
      <c r="E488" s="2"/>
      <c r="F488" s="2"/>
      <c r="G488" s="2"/>
      <c r="H488" s="2"/>
      <c r="I488" s="2"/>
      <c r="J488" s="2"/>
      <c r="K488" s="165"/>
      <c r="L488" s="165"/>
      <c r="M488" s="2"/>
      <c r="N488" s="2"/>
      <c r="O488" s="2"/>
      <c r="P488" s="2"/>
      <c r="Q488" s="2"/>
      <c r="R488" s="2"/>
      <c r="S488" s="2"/>
      <c r="T488" s="2"/>
      <c r="U488" s="2"/>
      <c r="V488" s="2"/>
      <c r="W488" s="2"/>
      <c r="X488" s="2"/>
      <c r="Y488" s="2"/>
      <c r="Z488" s="5"/>
      <c r="AA488" s="5"/>
      <c r="AB488" s="2"/>
      <c r="AC488" s="2"/>
      <c r="AD488" s="2"/>
      <c r="AE488" s="2"/>
      <c r="AF488" s="2"/>
      <c r="AG488" s="2"/>
      <c r="AH488" s="2"/>
      <c r="AI488" s="2"/>
      <c r="AJ488" s="2"/>
      <c r="AK488" s="2"/>
      <c r="AL488" s="2"/>
      <c r="AM488" s="2"/>
    </row>
    <row r="489">
      <c r="A489" s="2"/>
      <c r="B489" s="2"/>
      <c r="C489" s="2"/>
      <c r="D489" s="2"/>
      <c r="E489" s="2"/>
      <c r="F489" s="2"/>
      <c r="G489" s="2"/>
      <c r="H489" s="2"/>
      <c r="I489" s="2"/>
      <c r="J489" s="2"/>
      <c r="K489" s="165"/>
      <c r="L489" s="165"/>
      <c r="M489" s="2"/>
      <c r="N489" s="2"/>
      <c r="O489" s="2"/>
      <c r="P489" s="2"/>
      <c r="Q489" s="2"/>
      <c r="R489" s="2"/>
      <c r="S489" s="2"/>
      <c r="T489" s="2"/>
      <c r="U489" s="2"/>
      <c r="V489" s="2"/>
      <c r="W489" s="2"/>
      <c r="X489" s="2"/>
      <c r="Y489" s="2"/>
      <c r="Z489" s="5"/>
      <c r="AA489" s="5"/>
      <c r="AB489" s="2"/>
      <c r="AC489" s="2"/>
      <c r="AD489" s="2"/>
      <c r="AE489" s="2"/>
      <c r="AF489" s="2"/>
      <c r="AG489" s="2"/>
      <c r="AH489" s="2"/>
      <c r="AI489" s="2"/>
      <c r="AJ489" s="2"/>
      <c r="AK489" s="2"/>
      <c r="AL489" s="2"/>
      <c r="AM489" s="2"/>
    </row>
    <row r="490">
      <c r="A490" s="2"/>
      <c r="B490" s="2"/>
      <c r="C490" s="2"/>
      <c r="D490" s="2"/>
      <c r="E490" s="2"/>
      <c r="F490" s="2"/>
      <c r="G490" s="2"/>
      <c r="H490" s="2"/>
      <c r="I490" s="2"/>
      <c r="J490" s="2"/>
      <c r="K490" s="165"/>
      <c r="L490" s="165"/>
      <c r="M490" s="2"/>
      <c r="N490" s="2"/>
      <c r="O490" s="2"/>
      <c r="P490" s="2"/>
      <c r="Q490" s="2"/>
      <c r="R490" s="2"/>
      <c r="S490" s="2"/>
      <c r="T490" s="2"/>
      <c r="U490" s="2"/>
      <c r="V490" s="2"/>
      <c r="W490" s="2"/>
      <c r="X490" s="2"/>
      <c r="Y490" s="2"/>
      <c r="Z490" s="5"/>
      <c r="AA490" s="5"/>
      <c r="AB490" s="2"/>
      <c r="AC490" s="2"/>
      <c r="AD490" s="2"/>
      <c r="AE490" s="2"/>
      <c r="AF490" s="2"/>
      <c r="AG490" s="2"/>
      <c r="AH490" s="2"/>
      <c r="AI490" s="2"/>
      <c r="AJ490" s="2"/>
      <c r="AK490" s="2"/>
      <c r="AL490" s="2"/>
      <c r="AM490" s="2"/>
    </row>
    <row r="491">
      <c r="A491" s="2"/>
      <c r="B491" s="2"/>
      <c r="C491" s="2"/>
      <c r="D491" s="2"/>
      <c r="E491" s="2"/>
      <c r="F491" s="2"/>
      <c r="G491" s="2"/>
      <c r="H491" s="2"/>
      <c r="I491" s="2"/>
      <c r="J491" s="2"/>
      <c r="K491" s="165"/>
      <c r="L491" s="165"/>
      <c r="M491" s="2"/>
      <c r="N491" s="2"/>
      <c r="O491" s="2"/>
      <c r="P491" s="2"/>
      <c r="Q491" s="2"/>
      <c r="R491" s="2"/>
      <c r="S491" s="2"/>
      <c r="T491" s="2"/>
      <c r="U491" s="2"/>
      <c r="V491" s="2"/>
      <c r="W491" s="2"/>
      <c r="X491" s="2"/>
      <c r="Y491" s="2"/>
      <c r="Z491" s="5"/>
      <c r="AA491" s="5"/>
      <c r="AB491" s="2"/>
      <c r="AC491" s="2"/>
      <c r="AD491" s="2"/>
      <c r="AE491" s="2"/>
      <c r="AF491" s="2"/>
      <c r="AG491" s="2"/>
      <c r="AH491" s="2"/>
      <c r="AI491" s="2"/>
      <c r="AJ491" s="2"/>
      <c r="AK491" s="2"/>
      <c r="AL491" s="2"/>
      <c r="AM491" s="2"/>
    </row>
    <row r="492">
      <c r="A492" s="2"/>
      <c r="B492" s="2"/>
      <c r="C492" s="2"/>
      <c r="D492" s="2"/>
      <c r="E492" s="2"/>
      <c r="F492" s="2"/>
      <c r="G492" s="2"/>
      <c r="H492" s="2"/>
      <c r="I492" s="2"/>
      <c r="J492" s="2"/>
      <c r="K492" s="165"/>
      <c r="L492" s="165"/>
      <c r="M492" s="2"/>
      <c r="N492" s="2"/>
      <c r="O492" s="2"/>
      <c r="P492" s="2"/>
      <c r="Q492" s="2"/>
      <c r="R492" s="2"/>
      <c r="S492" s="2"/>
      <c r="T492" s="2"/>
      <c r="U492" s="2"/>
      <c r="V492" s="2"/>
      <c r="W492" s="2"/>
      <c r="X492" s="2"/>
      <c r="Y492" s="2"/>
      <c r="Z492" s="5"/>
      <c r="AA492" s="5"/>
      <c r="AB492" s="2"/>
      <c r="AC492" s="2"/>
      <c r="AD492" s="2"/>
      <c r="AE492" s="2"/>
      <c r="AF492" s="2"/>
      <c r="AG492" s="2"/>
      <c r="AH492" s="2"/>
      <c r="AI492" s="2"/>
      <c r="AJ492" s="2"/>
      <c r="AK492" s="2"/>
      <c r="AL492" s="2"/>
      <c r="AM492" s="2"/>
    </row>
    <row r="493">
      <c r="A493" s="2"/>
      <c r="B493" s="2"/>
      <c r="C493" s="2"/>
      <c r="D493" s="2"/>
      <c r="E493" s="2"/>
      <c r="F493" s="2"/>
      <c r="G493" s="2"/>
      <c r="H493" s="2"/>
      <c r="I493" s="2"/>
      <c r="J493" s="2"/>
      <c r="K493" s="165"/>
      <c r="L493" s="165"/>
      <c r="M493" s="2"/>
      <c r="N493" s="2"/>
      <c r="O493" s="2"/>
      <c r="P493" s="2"/>
      <c r="Q493" s="2"/>
      <c r="R493" s="2"/>
      <c r="S493" s="2"/>
      <c r="T493" s="2"/>
      <c r="U493" s="2"/>
      <c r="V493" s="2"/>
      <c r="W493" s="2"/>
      <c r="X493" s="2"/>
      <c r="Y493" s="2"/>
      <c r="Z493" s="5"/>
      <c r="AA493" s="5"/>
      <c r="AB493" s="2"/>
      <c r="AC493" s="2"/>
      <c r="AD493" s="2"/>
      <c r="AE493" s="2"/>
      <c r="AF493" s="2"/>
      <c r="AG493" s="2"/>
      <c r="AH493" s="2"/>
      <c r="AI493" s="2"/>
      <c r="AJ493" s="2"/>
      <c r="AK493" s="2"/>
      <c r="AL493" s="2"/>
      <c r="AM493" s="2"/>
    </row>
    <row r="494">
      <c r="A494" s="2"/>
      <c r="B494" s="2"/>
      <c r="C494" s="2"/>
      <c r="D494" s="2"/>
      <c r="E494" s="2"/>
      <c r="F494" s="2"/>
      <c r="G494" s="2"/>
      <c r="H494" s="2"/>
      <c r="I494" s="2"/>
      <c r="J494" s="2"/>
      <c r="K494" s="165"/>
      <c r="L494" s="165"/>
      <c r="M494" s="2"/>
      <c r="N494" s="2"/>
      <c r="O494" s="2"/>
      <c r="P494" s="2"/>
      <c r="Q494" s="2"/>
      <c r="R494" s="2"/>
      <c r="S494" s="2"/>
      <c r="T494" s="2"/>
      <c r="U494" s="2"/>
      <c r="V494" s="2"/>
      <c r="W494" s="2"/>
      <c r="X494" s="2"/>
      <c r="Y494" s="2"/>
      <c r="Z494" s="5"/>
      <c r="AA494" s="5"/>
      <c r="AB494" s="2"/>
      <c r="AC494" s="2"/>
      <c r="AD494" s="2"/>
      <c r="AE494" s="2"/>
      <c r="AF494" s="2"/>
      <c r="AG494" s="2"/>
      <c r="AH494" s="2"/>
      <c r="AI494" s="2"/>
      <c r="AJ494" s="2"/>
      <c r="AK494" s="2"/>
      <c r="AL494" s="2"/>
      <c r="AM494" s="2"/>
    </row>
    <row r="495">
      <c r="A495" s="2"/>
      <c r="B495" s="2"/>
      <c r="C495" s="2"/>
      <c r="D495" s="2"/>
      <c r="E495" s="2"/>
      <c r="F495" s="2"/>
      <c r="G495" s="2"/>
      <c r="H495" s="2"/>
      <c r="I495" s="2"/>
      <c r="J495" s="2"/>
      <c r="K495" s="165"/>
      <c r="L495" s="165"/>
      <c r="M495" s="2"/>
      <c r="N495" s="2"/>
      <c r="O495" s="2"/>
      <c r="P495" s="2"/>
      <c r="Q495" s="2"/>
      <c r="R495" s="2"/>
      <c r="S495" s="2"/>
      <c r="T495" s="2"/>
      <c r="U495" s="2"/>
      <c r="V495" s="2"/>
      <c r="W495" s="2"/>
      <c r="X495" s="2"/>
      <c r="Y495" s="2"/>
      <c r="Z495" s="5"/>
      <c r="AA495" s="5"/>
      <c r="AB495" s="2"/>
      <c r="AC495" s="2"/>
      <c r="AD495" s="2"/>
      <c r="AE495" s="2"/>
      <c r="AF495" s="2"/>
      <c r="AG495" s="2"/>
      <c r="AH495" s="2"/>
      <c r="AI495" s="2"/>
      <c r="AJ495" s="2"/>
      <c r="AK495" s="2"/>
      <c r="AL495" s="2"/>
      <c r="AM495" s="2"/>
    </row>
    <row r="496">
      <c r="A496" s="2"/>
      <c r="B496" s="2"/>
      <c r="C496" s="2"/>
      <c r="D496" s="2"/>
      <c r="E496" s="2"/>
      <c r="F496" s="2"/>
      <c r="G496" s="2"/>
      <c r="H496" s="2"/>
      <c r="I496" s="2"/>
      <c r="J496" s="2"/>
      <c r="K496" s="165"/>
      <c r="L496" s="165"/>
      <c r="M496" s="2"/>
      <c r="N496" s="2"/>
      <c r="O496" s="2"/>
      <c r="P496" s="2"/>
      <c r="Q496" s="2"/>
      <c r="R496" s="2"/>
      <c r="S496" s="2"/>
      <c r="T496" s="2"/>
      <c r="U496" s="2"/>
      <c r="V496" s="2"/>
      <c r="W496" s="2"/>
      <c r="X496" s="2"/>
      <c r="Y496" s="2"/>
      <c r="Z496" s="5"/>
      <c r="AA496" s="5"/>
      <c r="AB496" s="2"/>
      <c r="AC496" s="2"/>
      <c r="AD496" s="2"/>
      <c r="AE496" s="2"/>
      <c r="AF496" s="2"/>
      <c r="AG496" s="2"/>
      <c r="AH496" s="2"/>
      <c r="AI496" s="2"/>
      <c r="AJ496" s="2"/>
      <c r="AK496" s="2"/>
      <c r="AL496" s="2"/>
      <c r="AM496" s="2"/>
    </row>
    <row r="497">
      <c r="A497" s="2"/>
      <c r="B497" s="2"/>
      <c r="C497" s="2"/>
      <c r="D497" s="2"/>
      <c r="E497" s="2"/>
      <c r="F497" s="2"/>
      <c r="G497" s="2"/>
      <c r="H497" s="2"/>
      <c r="I497" s="2"/>
      <c r="J497" s="2"/>
      <c r="K497" s="165"/>
      <c r="L497" s="165"/>
      <c r="M497" s="2"/>
      <c r="N497" s="2"/>
      <c r="O497" s="2"/>
      <c r="P497" s="2"/>
      <c r="Q497" s="2"/>
      <c r="R497" s="2"/>
      <c r="S497" s="2"/>
      <c r="T497" s="2"/>
      <c r="U497" s="2"/>
      <c r="V497" s="2"/>
      <c r="W497" s="2"/>
      <c r="X497" s="2"/>
      <c r="Y497" s="2"/>
      <c r="Z497" s="5"/>
      <c r="AA497" s="5"/>
      <c r="AB497" s="2"/>
      <c r="AC497" s="2"/>
      <c r="AD497" s="2"/>
      <c r="AE497" s="2"/>
      <c r="AF497" s="2"/>
      <c r="AG497" s="2"/>
      <c r="AH497" s="2"/>
      <c r="AI497" s="2"/>
      <c r="AJ497" s="2"/>
      <c r="AK497" s="2"/>
      <c r="AL497" s="2"/>
      <c r="AM497" s="2"/>
    </row>
    <row r="498">
      <c r="A498" s="2"/>
      <c r="B498" s="2"/>
      <c r="C498" s="2"/>
      <c r="D498" s="2"/>
      <c r="E498" s="2"/>
      <c r="F498" s="2"/>
      <c r="G498" s="2"/>
      <c r="H498" s="2"/>
      <c r="I498" s="2"/>
      <c r="J498" s="2"/>
      <c r="K498" s="165"/>
      <c r="L498" s="165"/>
      <c r="M498" s="2"/>
      <c r="N498" s="2"/>
      <c r="O498" s="2"/>
      <c r="P498" s="2"/>
      <c r="Q498" s="2"/>
      <c r="R498" s="2"/>
      <c r="S498" s="2"/>
      <c r="T498" s="2"/>
      <c r="U498" s="2"/>
      <c r="V498" s="2"/>
      <c r="W498" s="2"/>
      <c r="X498" s="2"/>
      <c r="Y498" s="2"/>
      <c r="Z498" s="5"/>
      <c r="AA498" s="5"/>
      <c r="AB498" s="2"/>
      <c r="AC498" s="2"/>
      <c r="AD498" s="2"/>
      <c r="AE498" s="2"/>
      <c r="AF498" s="2"/>
      <c r="AG498" s="2"/>
      <c r="AH498" s="2"/>
      <c r="AI498" s="2"/>
      <c r="AJ498" s="2"/>
      <c r="AK498" s="2"/>
      <c r="AL498" s="2"/>
      <c r="AM498" s="2"/>
    </row>
    <row r="499">
      <c r="A499" s="2"/>
      <c r="B499" s="2"/>
      <c r="C499" s="2"/>
      <c r="D499" s="2"/>
      <c r="E499" s="2"/>
      <c r="F499" s="2"/>
      <c r="G499" s="2"/>
      <c r="H499" s="2"/>
      <c r="I499" s="2"/>
      <c r="J499" s="2"/>
      <c r="K499" s="165"/>
      <c r="L499" s="165"/>
      <c r="M499" s="2"/>
      <c r="N499" s="2"/>
      <c r="O499" s="2"/>
      <c r="P499" s="2"/>
      <c r="Q499" s="2"/>
      <c r="R499" s="2"/>
      <c r="S499" s="2"/>
      <c r="T499" s="2"/>
      <c r="U499" s="2"/>
      <c r="V499" s="2"/>
      <c r="W499" s="2"/>
      <c r="X499" s="2"/>
      <c r="Y499" s="2"/>
      <c r="Z499" s="5"/>
      <c r="AA499" s="5"/>
      <c r="AB499" s="2"/>
      <c r="AC499" s="2"/>
      <c r="AD499" s="2"/>
      <c r="AE499" s="2"/>
      <c r="AF499" s="2"/>
      <c r="AG499" s="2"/>
      <c r="AH499" s="2"/>
      <c r="AI499" s="2"/>
      <c r="AJ499" s="2"/>
      <c r="AK499" s="2"/>
      <c r="AL499" s="2"/>
      <c r="AM499" s="2"/>
    </row>
    <row r="500">
      <c r="A500" s="2"/>
      <c r="B500" s="2"/>
      <c r="C500" s="2"/>
      <c r="D500" s="2"/>
      <c r="E500" s="2"/>
      <c r="F500" s="2"/>
      <c r="G500" s="2"/>
      <c r="H500" s="2"/>
      <c r="I500" s="2"/>
      <c r="J500" s="2"/>
      <c r="K500" s="165"/>
      <c r="L500" s="165"/>
      <c r="M500" s="2"/>
      <c r="N500" s="2"/>
      <c r="O500" s="2"/>
      <c r="P500" s="2"/>
      <c r="Q500" s="2"/>
      <c r="R500" s="2"/>
      <c r="S500" s="2"/>
      <c r="T500" s="2"/>
      <c r="U500" s="2"/>
      <c r="V500" s="2"/>
      <c r="W500" s="2"/>
      <c r="X500" s="2"/>
      <c r="Y500" s="2"/>
      <c r="Z500" s="5"/>
      <c r="AA500" s="5"/>
      <c r="AB500" s="2"/>
      <c r="AC500" s="2"/>
      <c r="AD500" s="2"/>
      <c r="AE500" s="2"/>
      <c r="AF500" s="2"/>
      <c r="AG500" s="2"/>
      <c r="AH500" s="2"/>
      <c r="AI500" s="2"/>
      <c r="AJ500" s="2"/>
      <c r="AK500" s="2"/>
      <c r="AL500" s="2"/>
      <c r="AM500" s="2"/>
    </row>
    <row r="501">
      <c r="A501" s="2"/>
      <c r="B501" s="2"/>
      <c r="C501" s="2"/>
      <c r="D501" s="2"/>
      <c r="E501" s="2"/>
      <c r="F501" s="2"/>
      <c r="G501" s="2"/>
      <c r="H501" s="2"/>
      <c r="I501" s="2"/>
      <c r="J501" s="2"/>
      <c r="K501" s="165"/>
      <c r="L501" s="165"/>
      <c r="M501" s="2"/>
      <c r="N501" s="2"/>
      <c r="O501" s="2"/>
      <c r="P501" s="2"/>
      <c r="Q501" s="2"/>
      <c r="R501" s="2"/>
      <c r="S501" s="2"/>
      <c r="T501" s="2"/>
      <c r="U501" s="2"/>
      <c r="V501" s="2"/>
      <c r="W501" s="2"/>
      <c r="X501" s="2"/>
      <c r="Y501" s="2"/>
      <c r="Z501" s="5"/>
      <c r="AA501" s="5"/>
      <c r="AB501" s="2"/>
      <c r="AC501" s="2"/>
      <c r="AD501" s="2"/>
      <c r="AE501" s="2"/>
      <c r="AF501" s="2"/>
      <c r="AG501" s="2"/>
      <c r="AH501" s="2"/>
      <c r="AI501" s="2"/>
      <c r="AJ501" s="2"/>
      <c r="AK501" s="2"/>
      <c r="AL501" s="2"/>
      <c r="AM501" s="2"/>
    </row>
    <row r="502">
      <c r="A502" s="2"/>
      <c r="B502" s="2"/>
      <c r="C502" s="2"/>
      <c r="D502" s="2"/>
      <c r="E502" s="2"/>
      <c r="F502" s="2"/>
      <c r="G502" s="2"/>
      <c r="H502" s="2"/>
      <c r="I502" s="2"/>
      <c r="J502" s="2"/>
      <c r="K502" s="165"/>
      <c r="L502" s="165"/>
      <c r="M502" s="2"/>
      <c r="N502" s="2"/>
      <c r="O502" s="2"/>
      <c r="P502" s="2"/>
      <c r="Q502" s="2"/>
      <c r="R502" s="2"/>
      <c r="S502" s="2"/>
      <c r="T502" s="2"/>
      <c r="U502" s="2"/>
      <c r="V502" s="2"/>
      <c r="W502" s="2"/>
      <c r="X502" s="2"/>
      <c r="Y502" s="2"/>
      <c r="Z502" s="5"/>
      <c r="AA502" s="5"/>
      <c r="AB502" s="2"/>
      <c r="AC502" s="2"/>
      <c r="AD502" s="2"/>
      <c r="AE502" s="2"/>
      <c r="AF502" s="2"/>
      <c r="AG502" s="2"/>
      <c r="AH502" s="2"/>
      <c r="AI502" s="2"/>
      <c r="AJ502" s="2"/>
      <c r="AK502" s="2"/>
      <c r="AL502" s="2"/>
      <c r="AM502" s="2"/>
    </row>
    <row r="503">
      <c r="A503" s="2"/>
      <c r="B503" s="2"/>
      <c r="C503" s="2"/>
      <c r="D503" s="2"/>
      <c r="E503" s="2"/>
      <c r="F503" s="2"/>
      <c r="G503" s="2"/>
      <c r="H503" s="2"/>
      <c r="I503" s="2"/>
      <c r="J503" s="2"/>
      <c r="K503" s="165"/>
      <c r="L503" s="165"/>
      <c r="M503" s="2"/>
      <c r="N503" s="2"/>
      <c r="O503" s="2"/>
      <c r="P503" s="2"/>
      <c r="Q503" s="2"/>
      <c r="R503" s="2"/>
      <c r="S503" s="2"/>
      <c r="T503" s="2"/>
      <c r="U503" s="2"/>
      <c r="V503" s="2"/>
      <c r="W503" s="2"/>
      <c r="X503" s="2"/>
      <c r="Y503" s="2"/>
      <c r="Z503" s="5"/>
      <c r="AA503" s="5"/>
      <c r="AB503" s="2"/>
      <c r="AC503" s="2"/>
      <c r="AD503" s="2"/>
      <c r="AE503" s="2"/>
      <c r="AF503" s="2"/>
      <c r="AG503" s="2"/>
      <c r="AH503" s="2"/>
      <c r="AI503" s="2"/>
      <c r="AJ503" s="2"/>
      <c r="AK503" s="2"/>
      <c r="AL503" s="2"/>
      <c r="AM503" s="2"/>
    </row>
    <row r="504">
      <c r="A504" s="2"/>
      <c r="B504" s="2"/>
      <c r="C504" s="2"/>
      <c r="D504" s="2"/>
      <c r="E504" s="2"/>
      <c r="F504" s="2"/>
      <c r="G504" s="2"/>
      <c r="H504" s="2"/>
      <c r="I504" s="2"/>
      <c r="J504" s="2"/>
      <c r="K504" s="165"/>
      <c r="L504" s="165"/>
      <c r="M504" s="2"/>
      <c r="N504" s="2"/>
      <c r="O504" s="2"/>
      <c r="P504" s="2"/>
      <c r="Q504" s="2"/>
      <c r="R504" s="2"/>
      <c r="S504" s="2"/>
      <c r="T504" s="2"/>
      <c r="U504" s="2"/>
      <c r="V504" s="2"/>
      <c r="W504" s="2"/>
      <c r="X504" s="2"/>
      <c r="Y504" s="2"/>
      <c r="Z504" s="5"/>
      <c r="AA504" s="5"/>
      <c r="AB504" s="2"/>
      <c r="AC504" s="2"/>
      <c r="AD504" s="2"/>
      <c r="AE504" s="2"/>
      <c r="AF504" s="2"/>
      <c r="AG504" s="2"/>
      <c r="AH504" s="2"/>
      <c r="AI504" s="2"/>
      <c r="AJ504" s="2"/>
      <c r="AK504" s="2"/>
      <c r="AL504" s="2"/>
      <c r="AM504" s="2"/>
    </row>
    <row r="505">
      <c r="A505" s="2"/>
      <c r="B505" s="2"/>
      <c r="C505" s="2"/>
      <c r="D505" s="2"/>
      <c r="E505" s="2"/>
      <c r="F505" s="2"/>
      <c r="G505" s="2"/>
      <c r="H505" s="2"/>
      <c r="I505" s="2"/>
      <c r="J505" s="2"/>
      <c r="K505" s="165"/>
      <c r="L505" s="165"/>
      <c r="M505" s="2"/>
      <c r="N505" s="2"/>
      <c r="O505" s="2"/>
      <c r="P505" s="2"/>
      <c r="Q505" s="2"/>
      <c r="R505" s="2"/>
      <c r="S505" s="2"/>
      <c r="T505" s="2"/>
      <c r="U505" s="2"/>
      <c r="V505" s="2"/>
      <c r="W505" s="2"/>
      <c r="X505" s="2"/>
      <c r="Y505" s="2"/>
      <c r="Z505" s="5"/>
      <c r="AA505" s="5"/>
      <c r="AB505" s="2"/>
      <c r="AC505" s="2"/>
      <c r="AD505" s="2"/>
      <c r="AE505" s="2"/>
      <c r="AF505" s="2"/>
      <c r="AG505" s="2"/>
      <c r="AH505" s="2"/>
      <c r="AI505" s="2"/>
      <c r="AJ505" s="2"/>
      <c r="AK505" s="2"/>
      <c r="AL505" s="2"/>
      <c r="AM505" s="2"/>
    </row>
    <row r="506">
      <c r="A506" s="2"/>
      <c r="B506" s="2"/>
      <c r="C506" s="2"/>
      <c r="D506" s="2"/>
      <c r="E506" s="2"/>
      <c r="F506" s="2"/>
      <c r="G506" s="2"/>
      <c r="H506" s="2"/>
      <c r="I506" s="2"/>
      <c r="J506" s="2"/>
      <c r="K506" s="165"/>
      <c r="L506" s="165"/>
      <c r="M506" s="2"/>
      <c r="N506" s="2"/>
      <c r="O506" s="2"/>
      <c r="P506" s="2"/>
      <c r="Q506" s="2"/>
      <c r="R506" s="2"/>
      <c r="S506" s="2"/>
      <c r="T506" s="2"/>
      <c r="U506" s="2"/>
      <c r="V506" s="2"/>
      <c r="W506" s="2"/>
      <c r="X506" s="2"/>
      <c r="Y506" s="2"/>
      <c r="Z506" s="5"/>
      <c r="AA506" s="5"/>
      <c r="AB506" s="2"/>
      <c r="AC506" s="2"/>
      <c r="AD506" s="2"/>
      <c r="AE506" s="2"/>
      <c r="AF506" s="2"/>
      <c r="AG506" s="2"/>
      <c r="AH506" s="2"/>
      <c r="AI506" s="2"/>
      <c r="AJ506" s="2"/>
      <c r="AK506" s="2"/>
      <c r="AL506" s="2"/>
      <c r="AM506" s="2"/>
    </row>
    <row r="507">
      <c r="A507" s="2"/>
      <c r="B507" s="2"/>
      <c r="C507" s="2"/>
      <c r="D507" s="2"/>
      <c r="E507" s="2"/>
      <c r="F507" s="2"/>
      <c r="G507" s="2"/>
      <c r="H507" s="2"/>
      <c r="I507" s="2"/>
      <c r="J507" s="2"/>
      <c r="K507" s="165"/>
      <c r="L507" s="165"/>
      <c r="M507" s="2"/>
      <c r="N507" s="2"/>
      <c r="O507" s="2"/>
      <c r="P507" s="2"/>
      <c r="Q507" s="2"/>
      <c r="R507" s="2"/>
      <c r="S507" s="2"/>
      <c r="T507" s="2"/>
      <c r="U507" s="2"/>
      <c r="V507" s="2"/>
      <c r="W507" s="2"/>
      <c r="X507" s="2"/>
      <c r="Y507" s="2"/>
      <c r="Z507" s="5"/>
      <c r="AA507" s="5"/>
      <c r="AB507" s="2"/>
      <c r="AC507" s="2"/>
      <c r="AD507" s="2"/>
      <c r="AE507" s="2"/>
      <c r="AF507" s="2"/>
      <c r="AG507" s="2"/>
      <c r="AH507" s="2"/>
      <c r="AI507" s="2"/>
      <c r="AJ507" s="2"/>
      <c r="AK507" s="2"/>
      <c r="AL507" s="2"/>
      <c r="AM507" s="2"/>
    </row>
    <row r="508">
      <c r="A508" s="2"/>
      <c r="B508" s="2"/>
      <c r="C508" s="2"/>
      <c r="D508" s="2"/>
      <c r="E508" s="2"/>
      <c r="F508" s="2"/>
      <c r="G508" s="2"/>
      <c r="H508" s="2"/>
      <c r="I508" s="2"/>
      <c r="J508" s="2"/>
      <c r="K508" s="165"/>
      <c r="L508" s="165"/>
      <c r="M508" s="2"/>
      <c r="N508" s="2"/>
      <c r="O508" s="2"/>
      <c r="P508" s="2"/>
      <c r="Q508" s="2"/>
      <c r="R508" s="2"/>
      <c r="S508" s="2"/>
      <c r="T508" s="2"/>
      <c r="U508" s="2"/>
      <c r="V508" s="2"/>
      <c r="W508" s="2"/>
      <c r="X508" s="2"/>
      <c r="Y508" s="2"/>
      <c r="Z508" s="5"/>
      <c r="AA508" s="5"/>
      <c r="AB508" s="2"/>
      <c r="AC508" s="2"/>
      <c r="AD508" s="2"/>
      <c r="AE508" s="2"/>
      <c r="AF508" s="2"/>
      <c r="AG508" s="2"/>
      <c r="AH508" s="2"/>
      <c r="AI508" s="2"/>
      <c r="AJ508" s="2"/>
      <c r="AK508" s="2"/>
      <c r="AL508" s="2"/>
      <c r="AM508" s="2"/>
    </row>
    <row r="509">
      <c r="A509" s="2"/>
      <c r="B509" s="2"/>
      <c r="C509" s="2"/>
      <c r="D509" s="2"/>
      <c r="E509" s="2"/>
      <c r="F509" s="2"/>
      <c r="G509" s="2"/>
      <c r="H509" s="2"/>
      <c r="I509" s="2"/>
      <c r="J509" s="2"/>
      <c r="K509" s="165"/>
      <c r="L509" s="165"/>
      <c r="M509" s="2"/>
      <c r="N509" s="2"/>
      <c r="O509" s="2"/>
      <c r="P509" s="2"/>
      <c r="Q509" s="2"/>
      <c r="R509" s="2"/>
      <c r="S509" s="2"/>
      <c r="T509" s="2"/>
      <c r="U509" s="2"/>
      <c r="V509" s="2"/>
      <c r="W509" s="2"/>
      <c r="X509" s="2"/>
      <c r="Y509" s="2"/>
      <c r="Z509" s="5"/>
      <c r="AA509" s="5"/>
      <c r="AB509" s="2"/>
      <c r="AC509" s="2"/>
      <c r="AD509" s="2"/>
      <c r="AE509" s="2"/>
      <c r="AF509" s="2"/>
      <c r="AG509" s="2"/>
      <c r="AH509" s="2"/>
      <c r="AI509" s="2"/>
      <c r="AJ509" s="2"/>
      <c r="AK509" s="2"/>
      <c r="AL509" s="2"/>
      <c r="AM509" s="2"/>
    </row>
    <row r="510">
      <c r="A510" s="2"/>
      <c r="B510" s="2"/>
      <c r="C510" s="2"/>
      <c r="D510" s="2"/>
      <c r="E510" s="2"/>
      <c r="F510" s="2"/>
      <c r="G510" s="2"/>
      <c r="H510" s="2"/>
      <c r="I510" s="2"/>
      <c r="J510" s="2"/>
      <c r="K510" s="165"/>
      <c r="L510" s="165"/>
      <c r="M510" s="2"/>
      <c r="N510" s="2"/>
      <c r="O510" s="2"/>
      <c r="P510" s="2"/>
      <c r="Q510" s="2"/>
      <c r="R510" s="2"/>
      <c r="S510" s="2"/>
      <c r="T510" s="2"/>
      <c r="U510" s="2"/>
      <c r="V510" s="2"/>
      <c r="W510" s="2"/>
      <c r="X510" s="2"/>
      <c r="Y510" s="2"/>
      <c r="Z510" s="5"/>
      <c r="AA510" s="5"/>
      <c r="AB510" s="2"/>
      <c r="AC510" s="2"/>
      <c r="AD510" s="2"/>
      <c r="AE510" s="2"/>
      <c r="AF510" s="2"/>
      <c r="AG510" s="2"/>
      <c r="AH510" s="2"/>
      <c r="AI510" s="2"/>
      <c r="AJ510" s="2"/>
      <c r="AK510" s="2"/>
      <c r="AL510" s="2"/>
      <c r="AM510" s="2"/>
    </row>
    <row r="511">
      <c r="A511" s="2"/>
      <c r="B511" s="2"/>
      <c r="C511" s="2"/>
      <c r="D511" s="2"/>
      <c r="E511" s="2"/>
      <c r="F511" s="2"/>
      <c r="G511" s="2"/>
      <c r="H511" s="2"/>
      <c r="I511" s="2"/>
      <c r="J511" s="2"/>
      <c r="K511" s="165"/>
      <c r="L511" s="165"/>
      <c r="M511" s="2"/>
      <c r="N511" s="2"/>
      <c r="O511" s="2"/>
      <c r="P511" s="2"/>
      <c r="Q511" s="2"/>
      <c r="R511" s="2"/>
      <c r="S511" s="2"/>
      <c r="T511" s="2"/>
      <c r="U511" s="2"/>
      <c r="V511" s="2"/>
      <c r="W511" s="2"/>
      <c r="X511" s="2"/>
      <c r="Y511" s="2"/>
      <c r="Z511" s="5"/>
      <c r="AA511" s="5"/>
      <c r="AB511" s="2"/>
      <c r="AC511" s="2"/>
      <c r="AD511" s="2"/>
      <c r="AE511" s="2"/>
      <c r="AF511" s="2"/>
      <c r="AG511" s="2"/>
      <c r="AH511" s="2"/>
      <c r="AI511" s="2"/>
      <c r="AJ511" s="2"/>
      <c r="AK511" s="2"/>
      <c r="AL511" s="2"/>
      <c r="AM511" s="2"/>
    </row>
    <row r="512">
      <c r="A512" s="2"/>
      <c r="B512" s="2"/>
      <c r="C512" s="2"/>
      <c r="D512" s="2"/>
      <c r="E512" s="2"/>
      <c r="F512" s="2"/>
      <c r="G512" s="2"/>
      <c r="H512" s="2"/>
      <c r="I512" s="2"/>
      <c r="J512" s="2"/>
      <c r="K512" s="165"/>
      <c r="L512" s="165"/>
      <c r="M512" s="2"/>
      <c r="N512" s="2"/>
      <c r="O512" s="2"/>
      <c r="P512" s="2"/>
      <c r="Q512" s="2"/>
      <c r="R512" s="2"/>
      <c r="S512" s="2"/>
      <c r="T512" s="2"/>
      <c r="U512" s="2"/>
      <c r="V512" s="2"/>
      <c r="W512" s="2"/>
      <c r="X512" s="2"/>
      <c r="Y512" s="2"/>
      <c r="Z512" s="5"/>
      <c r="AA512" s="5"/>
      <c r="AB512" s="2"/>
      <c r="AC512" s="2"/>
      <c r="AD512" s="2"/>
      <c r="AE512" s="2"/>
      <c r="AF512" s="2"/>
      <c r="AG512" s="2"/>
      <c r="AH512" s="2"/>
      <c r="AI512" s="2"/>
      <c r="AJ512" s="2"/>
      <c r="AK512" s="2"/>
      <c r="AL512" s="2"/>
      <c r="AM512" s="2"/>
    </row>
    <row r="513">
      <c r="A513" s="2"/>
      <c r="B513" s="2"/>
      <c r="C513" s="2"/>
      <c r="D513" s="2"/>
      <c r="E513" s="2"/>
      <c r="F513" s="2"/>
      <c r="G513" s="2"/>
      <c r="H513" s="2"/>
      <c r="I513" s="2"/>
      <c r="J513" s="2"/>
      <c r="K513" s="165"/>
      <c r="L513" s="165"/>
      <c r="M513" s="2"/>
      <c r="N513" s="2"/>
      <c r="O513" s="2"/>
      <c r="P513" s="2"/>
      <c r="Q513" s="2"/>
      <c r="R513" s="2"/>
      <c r="S513" s="2"/>
      <c r="T513" s="2"/>
      <c r="U513" s="2"/>
      <c r="V513" s="2"/>
      <c r="W513" s="2"/>
      <c r="X513" s="2"/>
      <c r="Y513" s="2"/>
      <c r="Z513" s="5"/>
      <c r="AA513" s="5"/>
      <c r="AB513" s="2"/>
      <c r="AC513" s="2"/>
      <c r="AD513" s="2"/>
      <c r="AE513" s="2"/>
      <c r="AF513" s="2"/>
      <c r="AG513" s="2"/>
      <c r="AH513" s="2"/>
      <c r="AI513" s="2"/>
      <c r="AJ513" s="2"/>
      <c r="AK513" s="2"/>
      <c r="AL513" s="2"/>
      <c r="AM513" s="2"/>
    </row>
    <row r="514">
      <c r="A514" s="2"/>
      <c r="B514" s="2"/>
      <c r="C514" s="2"/>
      <c r="D514" s="2"/>
      <c r="E514" s="2"/>
      <c r="F514" s="2"/>
      <c r="G514" s="2"/>
      <c r="H514" s="2"/>
      <c r="I514" s="2"/>
      <c r="J514" s="2"/>
      <c r="K514" s="165"/>
      <c r="L514" s="165"/>
      <c r="M514" s="2"/>
      <c r="N514" s="2"/>
      <c r="O514" s="2"/>
      <c r="P514" s="2"/>
      <c r="Q514" s="2"/>
      <c r="R514" s="2"/>
      <c r="S514" s="2"/>
      <c r="T514" s="2"/>
      <c r="U514" s="2"/>
      <c r="V514" s="2"/>
      <c r="W514" s="2"/>
      <c r="X514" s="2"/>
      <c r="Y514" s="2"/>
      <c r="Z514" s="5"/>
      <c r="AA514" s="5"/>
      <c r="AB514" s="2"/>
      <c r="AC514" s="2"/>
      <c r="AD514" s="2"/>
      <c r="AE514" s="2"/>
      <c r="AF514" s="2"/>
      <c r="AG514" s="2"/>
      <c r="AH514" s="2"/>
      <c r="AI514" s="2"/>
      <c r="AJ514" s="2"/>
      <c r="AK514" s="2"/>
      <c r="AL514" s="2"/>
      <c r="AM514" s="2"/>
    </row>
    <row r="515">
      <c r="A515" s="2"/>
      <c r="B515" s="2"/>
      <c r="C515" s="2"/>
      <c r="D515" s="2"/>
      <c r="E515" s="2"/>
      <c r="F515" s="2"/>
      <c r="G515" s="2"/>
      <c r="H515" s="2"/>
      <c r="I515" s="2"/>
      <c r="J515" s="2"/>
      <c r="K515" s="165"/>
      <c r="L515" s="165"/>
      <c r="M515" s="2"/>
      <c r="N515" s="2"/>
      <c r="O515" s="2"/>
      <c r="P515" s="2"/>
      <c r="Q515" s="2"/>
      <c r="R515" s="2"/>
      <c r="S515" s="2"/>
      <c r="T515" s="2"/>
      <c r="U515" s="2"/>
      <c r="V515" s="2"/>
      <c r="W515" s="2"/>
      <c r="X515" s="2"/>
      <c r="Y515" s="2"/>
      <c r="Z515" s="5"/>
      <c r="AA515" s="5"/>
      <c r="AB515" s="2"/>
      <c r="AC515" s="2"/>
      <c r="AD515" s="2"/>
      <c r="AE515" s="2"/>
      <c r="AF515" s="2"/>
      <c r="AG515" s="2"/>
      <c r="AH515" s="2"/>
      <c r="AI515" s="2"/>
      <c r="AJ515" s="2"/>
      <c r="AK515" s="2"/>
      <c r="AL515" s="2"/>
      <c r="AM515" s="2"/>
    </row>
    <row r="516">
      <c r="A516" s="2"/>
      <c r="B516" s="2"/>
      <c r="C516" s="2"/>
      <c r="D516" s="2"/>
      <c r="E516" s="2"/>
      <c r="F516" s="2"/>
      <c r="G516" s="2"/>
      <c r="H516" s="2"/>
      <c r="I516" s="2"/>
      <c r="J516" s="2"/>
      <c r="K516" s="165"/>
      <c r="L516" s="165"/>
      <c r="M516" s="2"/>
      <c r="N516" s="2"/>
      <c r="O516" s="2"/>
      <c r="P516" s="2"/>
      <c r="Q516" s="2"/>
      <c r="R516" s="2"/>
      <c r="S516" s="2"/>
      <c r="T516" s="2"/>
      <c r="U516" s="2"/>
      <c r="V516" s="2"/>
      <c r="W516" s="2"/>
      <c r="X516" s="2"/>
      <c r="Y516" s="2"/>
      <c r="Z516" s="5"/>
      <c r="AA516" s="5"/>
      <c r="AB516" s="2"/>
      <c r="AC516" s="2"/>
      <c r="AD516" s="2"/>
      <c r="AE516" s="2"/>
      <c r="AF516" s="2"/>
      <c r="AG516" s="2"/>
      <c r="AH516" s="2"/>
      <c r="AI516" s="2"/>
      <c r="AJ516" s="2"/>
      <c r="AK516" s="2"/>
      <c r="AL516" s="2"/>
      <c r="AM516" s="2"/>
    </row>
    <row r="517">
      <c r="A517" s="2"/>
      <c r="B517" s="2"/>
      <c r="C517" s="2"/>
      <c r="D517" s="2"/>
      <c r="E517" s="2"/>
      <c r="F517" s="2"/>
      <c r="G517" s="2"/>
      <c r="H517" s="2"/>
      <c r="I517" s="2"/>
      <c r="J517" s="2"/>
      <c r="K517" s="165"/>
      <c r="L517" s="165"/>
      <c r="M517" s="2"/>
      <c r="N517" s="2"/>
      <c r="O517" s="2"/>
      <c r="P517" s="2"/>
      <c r="Q517" s="2"/>
      <c r="R517" s="2"/>
      <c r="S517" s="2"/>
      <c r="T517" s="2"/>
      <c r="U517" s="2"/>
      <c r="V517" s="2"/>
      <c r="W517" s="2"/>
      <c r="X517" s="2"/>
      <c r="Y517" s="2"/>
      <c r="Z517" s="5"/>
      <c r="AA517" s="5"/>
      <c r="AB517" s="2"/>
      <c r="AC517" s="2"/>
      <c r="AD517" s="2"/>
      <c r="AE517" s="2"/>
      <c r="AF517" s="2"/>
      <c r="AG517" s="2"/>
      <c r="AH517" s="2"/>
      <c r="AI517" s="2"/>
      <c r="AJ517" s="2"/>
      <c r="AK517" s="2"/>
      <c r="AL517" s="2"/>
      <c r="AM517" s="2"/>
    </row>
    <row r="518">
      <c r="A518" s="2"/>
      <c r="B518" s="2"/>
      <c r="C518" s="2"/>
      <c r="D518" s="2"/>
      <c r="E518" s="2"/>
      <c r="F518" s="2"/>
      <c r="G518" s="2"/>
      <c r="H518" s="2"/>
      <c r="I518" s="2"/>
      <c r="J518" s="2"/>
      <c r="K518" s="165"/>
      <c r="L518" s="165"/>
      <c r="M518" s="2"/>
      <c r="N518" s="2"/>
      <c r="O518" s="2"/>
      <c r="P518" s="2"/>
      <c r="Q518" s="2"/>
      <c r="R518" s="2"/>
      <c r="S518" s="2"/>
      <c r="T518" s="2"/>
      <c r="U518" s="2"/>
      <c r="V518" s="2"/>
      <c r="W518" s="2"/>
      <c r="X518" s="2"/>
      <c r="Y518" s="2"/>
      <c r="Z518" s="5"/>
      <c r="AA518" s="5"/>
      <c r="AB518" s="2"/>
      <c r="AC518" s="2"/>
      <c r="AD518" s="2"/>
      <c r="AE518" s="2"/>
      <c r="AF518" s="2"/>
      <c r="AG518" s="2"/>
      <c r="AH518" s="2"/>
      <c r="AI518" s="2"/>
      <c r="AJ518" s="2"/>
      <c r="AK518" s="2"/>
      <c r="AL518" s="2"/>
      <c r="AM518" s="2"/>
    </row>
    <row r="519">
      <c r="A519" s="2"/>
      <c r="B519" s="2"/>
      <c r="C519" s="2"/>
      <c r="D519" s="2"/>
      <c r="E519" s="2"/>
      <c r="F519" s="2"/>
      <c r="G519" s="2"/>
      <c r="H519" s="2"/>
      <c r="I519" s="2"/>
      <c r="J519" s="2"/>
      <c r="K519" s="165"/>
      <c r="L519" s="165"/>
      <c r="M519" s="2"/>
      <c r="N519" s="2"/>
      <c r="O519" s="2"/>
      <c r="P519" s="2"/>
      <c r="Q519" s="2"/>
      <c r="R519" s="2"/>
      <c r="S519" s="2"/>
      <c r="T519" s="2"/>
      <c r="U519" s="2"/>
      <c r="V519" s="2"/>
      <c r="W519" s="2"/>
      <c r="X519" s="2"/>
      <c r="Y519" s="2"/>
      <c r="Z519" s="5"/>
      <c r="AA519" s="5"/>
      <c r="AB519" s="2"/>
      <c r="AC519" s="2"/>
      <c r="AD519" s="2"/>
      <c r="AE519" s="2"/>
      <c r="AF519" s="2"/>
      <c r="AG519" s="2"/>
      <c r="AH519" s="2"/>
      <c r="AI519" s="2"/>
      <c r="AJ519" s="2"/>
      <c r="AK519" s="2"/>
      <c r="AL519" s="2"/>
      <c r="AM519" s="2"/>
    </row>
    <row r="520">
      <c r="A520" s="2"/>
      <c r="B520" s="2"/>
      <c r="C520" s="2"/>
      <c r="D520" s="2"/>
      <c r="E520" s="2"/>
      <c r="F520" s="2"/>
      <c r="G520" s="2"/>
      <c r="H520" s="2"/>
      <c r="I520" s="2"/>
      <c r="J520" s="2"/>
      <c r="K520" s="165"/>
      <c r="L520" s="165"/>
      <c r="M520" s="2"/>
      <c r="N520" s="2"/>
      <c r="O520" s="2"/>
      <c r="P520" s="2"/>
      <c r="Q520" s="2"/>
      <c r="R520" s="2"/>
      <c r="S520" s="2"/>
      <c r="T520" s="2"/>
      <c r="U520" s="2"/>
      <c r="V520" s="2"/>
      <c r="W520" s="2"/>
      <c r="X520" s="2"/>
      <c r="Y520" s="2"/>
      <c r="Z520" s="5"/>
      <c r="AA520" s="5"/>
      <c r="AB520" s="2"/>
      <c r="AC520" s="2"/>
      <c r="AD520" s="2"/>
      <c r="AE520" s="2"/>
      <c r="AF520" s="2"/>
      <c r="AG520" s="2"/>
      <c r="AH520" s="2"/>
      <c r="AI520" s="2"/>
      <c r="AJ520" s="2"/>
      <c r="AK520" s="2"/>
      <c r="AL520" s="2"/>
      <c r="AM520" s="2"/>
    </row>
    <row r="521">
      <c r="A521" s="2"/>
      <c r="B521" s="2"/>
      <c r="C521" s="2"/>
      <c r="D521" s="2"/>
      <c r="E521" s="2"/>
      <c r="F521" s="2"/>
      <c r="G521" s="2"/>
      <c r="H521" s="2"/>
      <c r="I521" s="2"/>
      <c r="J521" s="2"/>
      <c r="K521" s="165"/>
      <c r="L521" s="165"/>
      <c r="M521" s="2"/>
      <c r="N521" s="2"/>
      <c r="O521" s="2"/>
      <c r="P521" s="2"/>
      <c r="Q521" s="2"/>
      <c r="R521" s="2"/>
      <c r="S521" s="2"/>
      <c r="T521" s="2"/>
      <c r="U521" s="2"/>
      <c r="V521" s="2"/>
      <c r="W521" s="2"/>
      <c r="X521" s="2"/>
      <c r="Y521" s="2"/>
      <c r="Z521" s="5"/>
      <c r="AA521" s="5"/>
      <c r="AB521" s="2"/>
      <c r="AC521" s="2"/>
      <c r="AD521" s="2"/>
      <c r="AE521" s="2"/>
      <c r="AF521" s="2"/>
      <c r="AG521" s="2"/>
      <c r="AH521" s="2"/>
      <c r="AI521" s="2"/>
      <c r="AJ521" s="2"/>
      <c r="AK521" s="2"/>
      <c r="AL521" s="2"/>
      <c r="AM521" s="2"/>
    </row>
    <row r="522">
      <c r="A522" s="2"/>
      <c r="B522" s="2"/>
      <c r="C522" s="2"/>
      <c r="D522" s="2"/>
      <c r="E522" s="2"/>
      <c r="F522" s="2"/>
      <c r="G522" s="2"/>
      <c r="H522" s="2"/>
      <c r="I522" s="2"/>
      <c r="J522" s="2"/>
      <c r="K522" s="165"/>
      <c r="L522" s="165"/>
      <c r="M522" s="2"/>
      <c r="N522" s="2"/>
      <c r="O522" s="2"/>
      <c r="P522" s="2"/>
      <c r="Q522" s="2"/>
      <c r="R522" s="2"/>
      <c r="S522" s="2"/>
      <c r="T522" s="2"/>
      <c r="U522" s="2"/>
      <c r="V522" s="2"/>
      <c r="W522" s="2"/>
      <c r="X522" s="2"/>
      <c r="Y522" s="2"/>
      <c r="Z522" s="5"/>
      <c r="AA522" s="5"/>
      <c r="AB522" s="2"/>
      <c r="AC522" s="2"/>
      <c r="AD522" s="2"/>
      <c r="AE522" s="2"/>
      <c r="AF522" s="2"/>
      <c r="AG522" s="2"/>
      <c r="AH522" s="2"/>
      <c r="AI522" s="2"/>
      <c r="AJ522" s="2"/>
      <c r="AK522" s="2"/>
      <c r="AL522" s="2"/>
      <c r="AM522" s="2"/>
    </row>
    <row r="523">
      <c r="A523" s="2"/>
      <c r="B523" s="2"/>
      <c r="C523" s="2"/>
      <c r="D523" s="2"/>
      <c r="E523" s="2"/>
      <c r="F523" s="2"/>
      <c r="G523" s="2"/>
      <c r="H523" s="2"/>
      <c r="I523" s="2"/>
      <c r="J523" s="2"/>
      <c r="K523" s="165"/>
      <c r="L523" s="165"/>
      <c r="M523" s="2"/>
      <c r="N523" s="2"/>
      <c r="O523" s="2"/>
      <c r="P523" s="2"/>
      <c r="Q523" s="2"/>
      <c r="R523" s="2"/>
      <c r="S523" s="2"/>
      <c r="T523" s="2"/>
      <c r="U523" s="2"/>
      <c r="V523" s="2"/>
      <c r="W523" s="2"/>
      <c r="X523" s="2"/>
      <c r="Y523" s="2"/>
      <c r="Z523" s="5"/>
      <c r="AA523" s="5"/>
      <c r="AB523" s="2"/>
      <c r="AC523" s="2"/>
      <c r="AD523" s="2"/>
      <c r="AE523" s="2"/>
      <c r="AF523" s="2"/>
      <c r="AG523" s="2"/>
      <c r="AH523" s="2"/>
      <c r="AI523" s="2"/>
      <c r="AJ523" s="2"/>
      <c r="AK523" s="2"/>
      <c r="AL523" s="2"/>
      <c r="AM523" s="2"/>
    </row>
    <row r="524">
      <c r="A524" s="2"/>
      <c r="B524" s="2"/>
      <c r="C524" s="2"/>
      <c r="D524" s="2"/>
      <c r="E524" s="2"/>
      <c r="F524" s="2"/>
      <c r="G524" s="2"/>
      <c r="H524" s="2"/>
      <c r="I524" s="2"/>
      <c r="J524" s="2"/>
      <c r="K524" s="165"/>
      <c r="L524" s="165"/>
      <c r="M524" s="2"/>
      <c r="N524" s="2"/>
      <c r="O524" s="2"/>
      <c r="P524" s="2"/>
      <c r="Q524" s="2"/>
      <c r="R524" s="2"/>
      <c r="S524" s="2"/>
      <c r="T524" s="2"/>
      <c r="U524" s="2"/>
      <c r="V524" s="2"/>
      <c r="W524" s="2"/>
      <c r="X524" s="2"/>
      <c r="Y524" s="2"/>
      <c r="Z524" s="5"/>
      <c r="AA524" s="5"/>
      <c r="AB524" s="2"/>
      <c r="AC524" s="2"/>
      <c r="AD524" s="2"/>
      <c r="AE524" s="2"/>
      <c r="AF524" s="2"/>
      <c r="AG524" s="2"/>
      <c r="AH524" s="2"/>
      <c r="AI524" s="2"/>
      <c r="AJ524" s="2"/>
      <c r="AK524" s="2"/>
      <c r="AL524" s="2"/>
      <c r="AM524" s="2"/>
    </row>
    <row r="525">
      <c r="A525" s="2"/>
      <c r="B525" s="2"/>
      <c r="C525" s="2"/>
      <c r="D525" s="2"/>
      <c r="E525" s="2"/>
      <c r="F525" s="2"/>
      <c r="G525" s="2"/>
      <c r="H525" s="2"/>
      <c r="I525" s="2"/>
      <c r="J525" s="2"/>
      <c r="K525" s="165"/>
      <c r="L525" s="165"/>
      <c r="M525" s="2"/>
      <c r="N525" s="2"/>
      <c r="O525" s="2"/>
      <c r="P525" s="2"/>
      <c r="Q525" s="2"/>
      <c r="R525" s="2"/>
      <c r="S525" s="2"/>
      <c r="T525" s="2"/>
      <c r="U525" s="2"/>
      <c r="V525" s="2"/>
      <c r="W525" s="2"/>
      <c r="X525" s="2"/>
      <c r="Y525" s="2"/>
      <c r="Z525" s="5"/>
      <c r="AA525" s="5"/>
      <c r="AB525" s="2"/>
      <c r="AC525" s="2"/>
      <c r="AD525" s="2"/>
      <c r="AE525" s="2"/>
      <c r="AF525" s="2"/>
      <c r="AG525" s="2"/>
      <c r="AH525" s="2"/>
      <c r="AI525" s="2"/>
      <c r="AJ525" s="2"/>
      <c r="AK525" s="2"/>
      <c r="AL525" s="2"/>
      <c r="AM525" s="2"/>
    </row>
    <row r="526">
      <c r="A526" s="2"/>
      <c r="B526" s="2"/>
      <c r="C526" s="2"/>
      <c r="D526" s="2"/>
      <c r="E526" s="2"/>
      <c r="F526" s="2"/>
      <c r="G526" s="2"/>
      <c r="H526" s="2"/>
      <c r="I526" s="2"/>
      <c r="J526" s="2"/>
      <c r="K526" s="165"/>
      <c r="L526" s="165"/>
      <c r="M526" s="2"/>
      <c r="N526" s="2"/>
      <c r="O526" s="2"/>
      <c r="P526" s="2"/>
      <c r="Q526" s="2"/>
      <c r="R526" s="2"/>
      <c r="S526" s="2"/>
      <c r="T526" s="2"/>
      <c r="U526" s="2"/>
      <c r="V526" s="2"/>
      <c r="W526" s="2"/>
      <c r="X526" s="2"/>
      <c r="Y526" s="2"/>
      <c r="Z526" s="5"/>
      <c r="AA526" s="5"/>
      <c r="AB526" s="2"/>
      <c r="AC526" s="2"/>
      <c r="AD526" s="2"/>
      <c r="AE526" s="2"/>
      <c r="AF526" s="2"/>
      <c r="AG526" s="2"/>
      <c r="AH526" s="2"/>
      <c r="AI526" s="2"/>
      <c r="AJ526" s="2"/>
      <c r="AK526" s="2"/>
      <c r="AL526" s="2"/>
      <c r="AM526" s="2"/>
    </row>
    <row r="527">
      <c r="A527" s="2"/>
      <c r="B527" s="2"/>
      <c r="C527" s="2"/>
      <c r="D527" s="2"/>
      <c r="E527" s="2"/>
      <c r="F527" s="2"/>
      <c r="G527" s="2"/>
      <c r="H527" s="2"/>
      <c r="I527" s="2"/>
      <c r="J527" s="2"/>
      <c r="K527" s="165"/>
      <c r="L527" s="165"/>
      <c r="M527" s="2"/>
      <c r="N527" s="2"/>
      <c r="O527" s="2"/>
      <c r="P527" s="2"/>
      <c r="Q527" s="2"/>
      <c r="R527" s="2"/>
      <c r="S527" s="2"/>
      <c r="T527" s="2"/>
      <c r="U527" s="2"/>
      <c r="V527" s="2"/>
      <c r="W527" s="2"/>
      <c r="X527" s="2"/>
      <c r="Y527" s="2"/>
      <c r="Z527" s="5"/>
      <c r="AA527" s="5"/>
      <c r="AB527" s="2"/>
      <c r="AC527" s="2"/>
      <c r="AD527" s="2"/>
      <c r="AE527" s="2"/>
      <c r="AF527" s="2"/>
      <c r="AG527" s="2"/>
      <c r="AH527" s="2"/>
      <c r="AI527" s="2"/>
      <c r="AJ527" s="2"/>
      <c r="AK527" s="2"/>
      <c r="AL527" s="2"/>
      <c r="AM527" s="2"/>
    </row>
    <row r="528">
      <c r="A528" s="2"/>
      <c r="B528" s="2"/>
      <c r="C528" s="2"/>
      <c r="D528" s="2"/>
      <c r="E528" s="2"/>
      <c r="F528" s="2"/>
      <c r="G528" s="2"/>
      <c r="H528" s="2"/>
      <c r="I528" s="2"/>
      <c r="J528" s="2"/>
      <c r="K528" s="165"/>
      <c r="L528" s="165"/>
      <c r="M528" s="2"/>
      <c r="N528" s="2"/>
      <c r="O528" s="2"/>
      <c r="P528" s="2"/>
      <c r="Q528" s="2"/>
      <c r="R528" s="2"/>
      <c r="S528" s="2"/>
      <c r="T528" s="2"/>
      <c r="U528" s="2"/>
      <c r="V528" s="2"/>
      <c r="W528" s="2"/>
      <c r="X528" s="2"/>
      <c r="Y528" s="2"/>
      <c r="Z528" s="5"/>
      <c r="AA528" s="5"/>
      <c r="AB528" s="2"/>
      <c r="AC528" s="2"/>
      <c r="AD528" s="2"/>
      <c r="AE528" s="2"/>
      <c r="AF528" s="2"/>
      <c r="AG528" s="2"/>
      <c r="AH528" s="2"/>
      <c r="AI528" s="2"/>
      <c r="AJ528" s="2"/>
      <c r="AK528" s="2"/>
      <c r="AL528" s="2"/>
      <c r="AM528" s="2"/>
    </row>
    <row r="529">
      <c r="A529" s="2"/>
      <c r="B529" s="2"/>
      <c r="C529" s="2"/>
      <c r="D529" s="2"/>
      <c r="E529" s="2"/>
      <c r="F529" s="2"/>
      <c r="G529" s="2"/>
      <c r="H529" s="2"/>
      <c r="I529" s="2"/>
      <c r="J529" s="2"/>
      <c r="K529" s="165"/>
      <c r="L529" s="165"/>
      <c r="M529" s="2"/>
      <c r="N529" s="2"/>
      <c r="O529" s="2"/>
      <c r="P529" s="2"/>
      <c r="Q529" s="2"/>
      <c r="R529" s="2"/>
      <c r="S529" s="2"/>
      <c r="T529" s="2"/>
      <c r="U529" s="2"/>
      <c r="V529" s="2"/>
      <c r="W529" s="2"/>
      <c r="X529" s="2"/>
      <c r="Y529" s="2"/>
      <c r="Z529" s="5"/>
      <c r="AA529" s="5"/>
      <c r="AB529" s="2"/>
      <c r="AC529" s="2"/>
      <c r="AD529" s="2"/>
      <c r="AE529" s="2"/>
      <c r="AF529" s="2"/>
      <c r="AG529" s="2"/>
      <c r="AH529" s="2"/>
      <c r="AI529" s="2"/>
      <c r="AJ529" s="2"/>
      <c r="AK529" s="2"/>
      <c r="AL529" s="2"/>
      <c r="AM529" s="2"/>
    </row>
    <row r="530">
      <c r="A530" s="2"/>
      <c r="B530" s="2"/>
      <c r="C530" s="2"/>
      <c r="D530" s="2"/>
      <c r="E530" s="2"/>
      <c r="F530" s="2"/>
      <c r="G530" s="2"/>
      <c r="H530" s="2"/>
      <c r="I530" s="2"/>
      <c r="J530" s="2"/>
      <c r="K530" s="165"/>
      <c r="L530" s="165"/>
      <c r="M530" s="2"/>
      <c r="N530" s="2"/>
      <c r="O530" s="2"/>
      <c r="P530" s="2"/>
      <c r="Q530" s="2"/>
      <c r="R530" s="2"/>
      <c r="S530" s="2"/>
      <c r="T530" s="2"/>
      <c r="U530" s="2"/>
      <c r="V530" s="2"/>
      <c r="W530" s="2"/>
      <c r="X530" s="2"/>
      <c r="Y530" s="2"/>
      <c r="Z530" s="5"/>
      <c r="AA530" s="5"/>
      <c r="AB530" s="2"/>
      <c r="AC530" s="2"/>
      <c r="AD530" s="2"/>
      <c r="AE530" s="2"/>
      <c r="AF530" s="2"/>
      <c r="AG530" s="2"/>
      <c r="AH530" s="2"/>
      <c r="AI530" s="2"/>
      <c r="AJ530" s="2"/>
      <c r="AK530" s="2"/>
      <c r="AL530" s="2"/>
      <c r="AM530" s="2"/>
    </row>
    <row r="531">
      <c r="A531" s="2"/>
      <c r="B531" s="2"/>
      <c r="C531" s="2"/>
      <c r="D531" s="2"/>
      <c r="E531" s="2"/>
      <c r="F531" s="2"/>
      <c r="G531" s="2"/>
      <c r="H531" s="2"/>
      <c r="I531" s="2"/>
      <c r="J531" s="2"/>
      <c r="K531" s="165"/>
      <c r="L531" s="165"/>
      <c r="M531" s="2"/>
      <c r="N531" s="2"/>
      <c r="O531" s="2"/>
      <c r="P531" s="2"/>
      <c r="Q531" s="2"/>
      <c r="R531" s="2"/>
      <c r="S531" s="2"/>
      <c r="T531" s="2"/>
      <c r="U531" s="2"/>
      <c r="V531" s="2"/>
      <c r="W531" s="2"/>
      <c r="X531" s="2"/>
      <c r="Y531" s="2"/>
      <c r="Z531" s="5"/>
      <c r="AA531" s="5"/>
      <c r="AB531" s="2"/>
      <c r="AC531" s="2"/>
      <c r="AD531" s="2"/>
      <c r="AE531" s="2"/>
      <c r="AF531" s="2"/>
      <c r="AG531" s="2"/>
      <c r="AH531" s="2"/>
      <c r="AI531" s="2"/>
      <c r="AJ531" s="2"/>
      <c r="AK531" s="2"/>
      <c r="AL531" s="2"/>
      <c r="AM531" s="2"/>
    </row>
    <row r="532">
      <c r="A532" s="2"/>
      <c r="B532" s="2"/>
      <c r="C532" s="2"/>
      <c r="D532" s="2"/>
      <c r="E532" s="2"/>
      <c r="F532" s="2"/>
      <c r="G532" s="2"/>
      <c r="H532" s="2"/>
      <c r="I532" s="2"/>
      <c r="J532" s="2"/>
      <c r="K532" s="165"/>
      <c r="L532" s="165"/>
      <c r="M532" s="2"/>
      <c r="N532" s="2"/>
      <c r="O532" s="2"/>
      <c r="P532" s="2"/>
      <c r="Q532" s="2"/>
      <c r="R532" s="2"/>
      <c r="S532" s="2"/>
      <c r="T532" s="2"/>
      <c r="U532" s="2"/>
      <c r="V532" s="2"/>
      <c r="W532" s="2"/>
      <c r="X532" s="2"/>
      <c r="Y532" s="2"/>
      <c r="Z532" s="5"/>
      <c r="AA532" s="5"/>
      <c r="AB532" s="2"/>
      <c r="AC532" s="2"/>
      <c r="AD532" s="2"/>
      <c r="AE532" s="2"/>
      <c r="AF532" s="2"/>
      <c r="AG532" s="2"/>
      <c r="AH532" s="2"/>
      <c r="AI532" s="2"/>
      <c r="AJ532" s="2"/>
      <c r="AK532" s="2"/>
      <c r="AL532" s="2"/>
      <c r="AM532" s="2"/>
    </row>
    <row r="533">
      <c r="A533" s="2"/>
      <c r="B533" s="2"/>
      <c r="C533" s="2"/>
      <c r="D533" s="2"/>
      <c r="E533" s="2"/>
      <c r="F533" s="2"/>
      <c r="G533" s="2"/>
      <c r="H533" s="2"/>
      <c r="I533" s="2"/>
      <c r="J533" s="2"/>
      <c r="K533" s="165"/>
      <c r="L533" s="165"/>
      <c r="M533" s="2"/>
      <c r="N533" s="2"/>
      <c r="O533" s="2"/>
      <c r="P533" s="2"/>
      <c r="Q533" s="2"/>
      <c r="R533" s="2"/>
      <c r="S533" s="2"/>
      <c r="T533" s="2"/>
      <c r="U533" s="2"/>
      <c r="V533" s="2"/>
      <c r="W533" s="2"/>
      <c r="X533" s="2"/>
      <c r="Y533" s="2"/>
      <c r="Z533" s="5"/>
      <c r="AA533" s="5"/>
      <c r="AB533" s="2"/>
      <c r="AC533" s="2"/>
      <c r="AD533" s="2"/>
      <c r="AE533" s="2"/>
      <c r="AF533" s="2"/>
      <c r="AG533" s="2"/>
      <c r="AH533" s="2"/>
      <c r="AI533" s="2"/>
      <c r="AJ533" s="2"/>
      <c r="AK533" s="2"/>
      <c r="AL533" s="2"/>
      <c r="AM533" s="2"/>
    </row>
    <row r="534">
      <c r="A534" s="2"/>
      <c r="B534" s="2"/>
      <c r="C534" s="2"/>
      <c r="D534" s="2"/>
      <c r="E534" s="2"/>
      <c r="F534" s="2"/>
      <c r="G534" s="2"/>
      <c r="H534" s="2"/>
      <c r="I534" s="2"/>
      <c r="J534" s="2"/>
      <c r="K534" s="165"/>
      <c r="L534" s="165"/>
      <c r="M534" s="2"/>
      <c r="N534" s="2"/>
      <c r="O534" s="2"/>
      <c r="P534" s="2"/>
      <c r="Q534" s="2"/>
      <c r="R534" s="2"/>
      <c r="S534" s="2"/>
      <c r="T534" s="2"/>
      <c r="U534" s="2"/>
      <c r="V534" s="2"/>
      <c r="W534" s="2"/>
      <c r="X534" s="2"/>
      <c r="Y534" s="2"/>
      <c r="Z534" s="5"/>
      <c r="AA534" s="5"/>
      <c r="AB534" s="2"/>
      <c r="AC534" s="2"/>
      <c r="AD534" s="2"/>
      <c r="AE534" s="2"/>
      <c r="AF534" s="2"/>
      <c r="AG534" s="2"/>
      <c r="AH534" s="2"/>
      <c r="AI534" s="2"/>
      <c r="AJ534" s="2"/>
      <c r="AK534" s="2"/>
      <c r="AL534" s="2"/>
      <c r="AM534" s="2"/>
    </row>
    <row r="535">
      <c r="A535" s="2"/>
      <c r="B535" s="2"/>
      <c r="C535" s="2"/>
      <c r="D535" s="2"/>
      <c r="E535" s="2"/>
      <c r="F535" s="2"/>
      <c r="G535" s="2"/>
      <c r="H535" s="2"/>
      <c r="I535" s="2"/>
      <c r="J535" s="2"/>
      <c r="K535" s="165"/>
      <c r="L535" s="165"/>
      <c r="M535" s="2"/>
      <c r="N535" s="2"/>
      <c r="O535" s="2"/>
      <c r="P535" s="2"/>
      <c r="Q535" s="2"/>
      <c r="R535" s="2"/>
      <c r="S535" s="2"/>
      <c r="T535" s="2"/>
      <c r="U535" s="2"/>
      <c r="V535" s="2"/>
      <c r="W535" s="2"/>
      <c r="X535" s="2"/>
      <c r="Y535" s="2"/>
      <c r="Z535" s="5"/>
      <c r="AA535" s="5"/>
      <c r="AB535" s="2"/>
      <c r="AC535" s="2"/>
      <c r="AD535" s="2"/>
      <c r="AE535" s="2"/>
      <c r="AF535" s="2"/>
      <c r="AG535" s="2"/>
      <c r="AH535" s="2"/>
      <c r="AI535" s="2"/>
      <c r="AJ535" s="2"/>
      <c r="AK535" s="2"/>
      <c r="AL535" s="2"/>
      <c r="AM535" s="2"/>
    </row>
    <row r="536">
      <c r="A536" s="2"/>
      <c r="B536" s="2"/>
      <c r="C536" s="2"/>
      <c r="D536" s="2"/>
      <c r="E536" s="2"/>
      <c r="F536" s="2"/>
      <c r="G536" s="2"/>
      <c r="H536" s="2"/>
      <c r="I536" s="2"/>
      <c r="J536" s="2"/>
      <c r="K536" s="165"/>
      <c r="L536" s="165"/>
      <c r="M536" s="2"/>
      <c r="N536" s="2"/>
      <c r="O536" s="2"/>
      <c r="P536" s="2"/>
      <c r="Q536" s="2"/>
      <c r="R536" s="2"/>
      <c r="S536" s="2"/>
      <c r="T536" s="2"/>
      <c r="U536" s="2"/>
      <c r="V536" s="2"/>
      <c r="W536" s="2"/>
      <c r="X536" s="2"/>
      <c r="Y536" s="2"/>
      <c r="Z536" s="5"/>
      <c r="AA536" s="5"/>
      <c r="AB536" s="2"/>
      <c r="AC536" s="2"/>
      <c r="AD536" s="2"/>
      <c r="AE536" s="2"/>
      <c r="AF536" s="2"/>
      <c r="AG536" s="2"/>
      <c r="AH536" s="2"/>
      <c r="AI536" s="2"/>
      <c r="AJ536" s="2"/>
      <c r="AK536" s="2"/>
      <c r="AL536" s="2"/>
      <c r="AM536" s="2"/>
    </row>
    <row r="537">
      <c r="A537" s="2"/>
      <c r="B537" s="2"/>
      <c r="C537" s="2"/>
      <c r="D537" s="2"/>
      <c r="E537" s="2"/>
      <c r="F537" s="2"/>
      <c r="G537" s="2"/>
      <c r="H537" s="2"/>
      <c r="I537" s="2"/>
      <c r="J537" s="2"/>
      <c r="K537" s="165"/>
      <c r="L537" s="165"/>
      <c r="M537" s="2"/>
      <c r="N537" s="2"/>
      <c r="O537" s="2"/>
      <c r="P537" s="2"/>
      <c r="Q537" s="2"/>
      <c r="R537" s="2"/>
      <c r="S537" s="2"/>
      <c r="T537" s="2"/>
      <c r="U537" s="2"/>
      <c r="V537" s="2"/>
      <c r="W537" s="2"/>
      <c r="X537" s="2"/>
      <c r="Y537" s="2"/>
      <c r="Z537" s="5"/>
      <c r="AA537" s="5"/>
      <c r="AB537" s="2"/>
      <c r="AC537" s="2"/>
      <c r="AD537" s="2"/>
      <c r="AE537" s="2"/>
      <c r="AF537" s="2"/>
      <c r="AG537" s="2"/>
      <c r="AH537" s="2"/>
      <c r="AI537" s="2"/>
      <c r="AJ537" s="2"/>
      <c r="AK537" s="2"/>
      <c r="AL537" s="2"/>
      <c r="AM537" s="2"/>
    </row>
    <row r="538">
      <c r="A538" s="2"/>
      <c r="B538" s="2"/>
      <c r="C538" s="2"/>
      <c r="D538" s="2"/>
      <c r="E538" s="2"/>
      <c r="F538" s="2"/>
      <c r="G538" s="2"/>
      <c r="H538" s="2"/>
      <c r="I538" s="2"/>
      <c r="J538" s="2"/>
      <c r="K538" s="165"/>
      <c r="L538" s="165"/>
      <c r="M538" s="2"/>
      <c r="N538" s="2"/>
      <c r="O538" s="2"/>
      <c r="P538" s="2"/>
      <c r="Q538" s="2"/>
      <c r="R538" s="2"/>
      <c r="S538" s="2"/>
      <c r="T538" s="2"/>
      <c r="U538" s="2"/>
      <c r="V538" s="2"/>
      <c r="W538" s="2"/>
      <c r="X538" s="2"/>
      <c r="Y538" s="2"/>
      <c r="Z538" s="5"/>
      <c r="AA538" s="5"/>
      <c r="AB538" s="2"/>
      <c r="AC538" s="2"/>
      <c r="AD538" s="2"/>
      <c r="AE538" s="2"/>
      <c r="AF538" s="2"/>
      <c r="AG538" s="2"/>
      <c r="AH538" s="2"/>
      <c r="AI538" s="2"/>
      <c r="AJ538" s="2"/>
      <c r="AK538" s="2"/>
      <c r="AL538" s="2"/>
      <c r="AM538" s="2"/>
    </row>
    <row r="539">
      <c r="A539" s="2"/>
      <c r="B539" s="2"/>
      <c r="C539" s="2"/>
      <c r="D539" s="2"/>
      <c r="E539" s="2"/>
      <c r="F539" s="2"/>
      <c r="G539" s="2"/>
      <c r="H539" s="2"/>
      <c r="I539" s="2"/>
      <c r="J539" s="2"/>
      <c r="K539" s="165"/>
      <c r="L539" s="165"/>
      <c r="M539" s="2"/>
      <c r="N539" s="2"/>
      <c r="O539" s="2"/>
      <c r="P539" s="2"/>
      <c r="Q539" s="2"/>
      <c r="R539" s="2"/>
      <c r="S539" s="2"/>
      <c r="T539" s="2"/>
      <c r="U539" s="2"/>
      <c r="V539" s="2"/>
      <c r="W539" s="2"/>
      <c r="X539" s="2"/>
      <c r="Y539" s="2"/>
      <c r="Z539" s="5"/>
      <c r="AA539" s="5"/>
      <c r="AB539" s="2"/>
      <c r="AC539" s="2"/>
      <c r="AD539" s="2"/>
      <c r="AE539" s="2"/>
      <c r="AF539" s="2"/>
      <c r="AG539" s="2"/>
      <c r="AH539" s="2"/>
      <c r="AI539" s="2"/>
      <c r="AJ539" s="2"/>
      <c r="AK539" s="2"/>
      <c r="AL539" s="2"/>
      <c r="AM539" s="2"/>
    </row>
    <row r="540">
      <c r="A540" s="2"/>
      <c r="B540" s="2"/>
      <c r="C540" s="2"/>
      <c r="D540" s="2"/>
      <c r="E540" s="2"/>
      <c r="F540" s="2"/>
      <c r="G540" s="2"/>
      <c r="H540" s="2"/>
      <c r="I540" s="2"/>
      <c r="J540" s="2"/>
      <c r="K540" s="165"/>
      <c r="L540" s="165"/>
      <c r="M540" s="2"/>
      <c r="N540" s="2"/>
      <c r="O540" s="2"/>
      <c r="P540" s="2"/>
      <c r="Q540" s="2"/>
      <c r="R540" s="2"/>
      <c r="S540" s="2"/>
      <c r="T540" s="2"/>
      <c r="U540" s="2"/>
      <c r="V540" s="2"/>
      <c r="W540" s="2"/>
      <c r="X540" s="2"/>
      <c r="Y540" s="2"/>
      <c r="Z540" s="5"/>
      <c r="AA540" s="5"/>
      <c r="AB540" s="2"/>
      <c r="AC540" s="2"/>
      <c r="AD540" s="2"/>
      <c r="AE540" s="2"/>
      <c r="AF540" s="2"/>
      <c r="AG540" s="2"/>
      <c r="AH540" s="2"/>
      <c r="AI540" s="2"/>
      <c r="AJ540" s="2"/>
      <c r="AK540" s="2"/>
      <c r="AL540" s="2"/>
      <c r="AM540" s="2"/>
    </row>
    <row r="541">
      <c r="A541" s="2"/>
      <c r="B541" s="2"/>
      <c r="C541" s="2"/>
      <c r="D541" s="2"/>
      <c r="E541" s="2"/>
      <c r="F541" s="2"/>
      <c r="G541" s="2"/>
      <c r="H541" s="2"/>
      <c r="I541" s="2"/>
      <c r="J541" s="2"/>
      <c r="K541" s="165"/>
      <c r="L541" s="165"/>
      <c r="M541" s="2"/>
      <c r="N541" s="2"/>
      <c r="O541" s="2"/>
      <c r="P541" s="2"/>
      <c r="Q541" s="2"/>
      <c r="R541" s="2"/>
      <c r="S541" s="2"/>
      <c r="T541" s="2"/>
      <c r="U541" s="2"/>
      <c r="V541" s="2"/>
      <c r="W541" s="2"/>
      <c r="X541" s="2"/>
      <c r="Y541" s="2"/>
      <c r="Z541" s="5"/>
      <c r="AA541" s="5"/>
      <c r="AB541" s="2"/>
      <c r="AC541" s="2"/>
      <c r="AD541" s="2"/>
      <c r="AE541" s="2"/>
      <c r="AF541" s="2"/>
      <c r="AG541" s="2"/>
      <c r="AH541" s="2"/>
      <c r="AI541" s="2"/>
      <c r="AJ541" s="2"/>
      <c r="AK541" s="2"/>
      <c r="AL541" s="2"/>
      <c r="AM541" s="2"/>
    </row>
    <row r="542">
      <c r="A542" s="2"/>
      <c r="B542" s="2"/>
      <c r="C542" s="2"/>
      <c r="D542" s="2"/>
      <c r="E542" s="2"/>
      <c r="F542" s="2"/>
      <c r="G542" s="2"/>
      <c r="H542" s="2"/>
      <c r="I542" s="2"/>
      <c r="J542" s="2"/>
      <c r="K542" s="165"/>
      <c r="L542" s="165"/>
      <c r="M542" s="2"/>
      <c r="N542" s="2"/>
      <c r="O542" s="2"/>
      <c r="P542" s="2"/>
      <c r="Q542" s="2"/>
      <c r="R542" s="2"/>
      <c r="S542" s="2"/>
      <c r="T542" s="2"/>
      <c r="U542" s="2"/>
      <c r="V542" s="2"/>
      <c r="W542" s="2"/>
      <c r="X542" s="2"/>
      <c r="Y542" s="2"/>
      <c r="Z542" s="5"/>
      <c r="AA542" s="5"/>
      <c r="AB542" s="2"/>
      <c r="AC542" s="2"/>
      <c r="AD542" s="2"/>
      <c r="AE542" s="2"/>
      <c r="AF542" s="2"/>
      <c r="AG542" s="2"/>
      <c r="AH542" s="2"/>
      <c r="AI542" s="2"/>
      <c r="AJ542" s="2"/>
      <c r="AK542" s="2"/>
      <c r="AL542" s="2"/>
      <c r="AM542" s="2"/>
    </row>
    <row r="543">
      <c r="A543" s="2"/>
      <c r="B543" s="2"/>
      <c r="C543" s="2"/>
      <c r="D543" s="2"/>
      <c r="E543" s="2"/>
      <c r="F543" s="2"/>
      <c r="G543" s="2"/>
      <c r="H543" s="2"/>
      <c r="I543" s="2"/>
      <c r="J543" s="2"/>
      <c r="K543" s="165"/>
      <c r="L543" s="165"/>
      <c r="M543" s="2"/>
      <c r="N543" s="2"/>
      <c r="O543" s="2"/>
      <c r="P543" s="2"/>
      <c r="Q543" s="2"/>
      <c r="R543" s="2"/>
      <c r="S543" s="2"/>
      <c r="T543" s="2"/>
      <c r="U543" s="2"/>
      <c r="V543" s="2"/>
      <c r="W543" s="2"/>
      <c r="X543" s="2"/>
      <c r="Y543" s="2"/>
      <c r="Z543" s="5"/>
      <c r="AA543" s="5"/>
      <c r="AB543" s="2"/>
      <c r="AC543" s="2"/>
      <c r="AD543" s="2"/>
      <c r="AE543" s="2"/>
      <c r="AF543" s="2"/>
      <c r="AG543" s="2"/>
      <c r="AH543" s="2"/>
      <c r="AI543" s="2"/>
      <c r="AJ543" s="2"/>
      <c r="AK543" s="2"/>
      <c r="AL543" s="2"/>
      <c r="AM543" s="2"/>
    </row>
    <row r="544">
      <c r="A544" s="2"/>
      <c r="B544" s="2"/>
      <c r="C544" s="2"/>
      <c r="D544" s="2"/>
      <c r="E544" s="2"/>
      <c r="F544" s="2"/>
      <c r="G544" s="2"/>
      <c r="H544" s="2"/>
      <c r="I544" s="2"/>
      <c r="J544" s="2"/>
      <c r="K544" s="165"/>
      <c r="L544" s="165"/>
      <c r="M544" s="2"/>
      <c r="N544" s="2"/>
      <c r="O544" s="2"/>
      <c r="P544" s="2"/>
      <c r="Q544" s="2"/>
      <c r="R544" s="2"/>
      <c r="S544" s="2"/>
      <c r="T544" s="2"/>
      <c r="U544" s="2"/>
      <c r="V544" s="2"/>
      <c r="W544" s="2"/>
      <c r="X544" s="2"/>
      <c r="Y544" s="2"/>
      <c r="Z544" s="5"/>
      <c r="AA544" s="5"/>
      <c r="AB544" s="2"/>
      <c r="AC544" s="2"/>
      <c r="AD544" s="2"/>
      <c r="AE544" s="2"/>
      <c r="AF544" s="2"/>
      <c r="AG544" s="2"/>
      <c r="AH544" s="2"/>
      <c r="AI544" s="2"/>
      <c r="AJ544" s="2"/>
      <c r="AK544" s="2"/>
      <c r="AL544" s="2"/>
      <c r="AM544" s="2"/>
    </row>
    <row r="545">
      <c r="A545" s="2"/>
      <c r="B545" s="2"/>
      <c r="C545" s="2"/>
      <c r="D545" s="2"/>
      <c r="E545" s="2"/>
      <c r="F545" s="2"/>
      <c r="G545" s="2"/>
      <c r="H545" s="2"/>
      <c r="I545" s="2"/>
      <c r="J545" s="2"/>
      <c r="K545" s="165"/>
      <c r="L545" s="165"/>
      <c r="M545" s="2"/>
      <c r="N545" s="2"/>
      <c r="O545" s="2"/>
      <c r="P545" s="2"/>
      <c r="Q545" s="2"/>
      <c r="R545" s="2"/>
      <c r="S545" s="2"/>
      <c r="T545" s="2"/>
      <c r="U545" s="2"/>
      <c r="V545" s="2"/>
      <c r="W545" s="2"/>
      <c r="X545" s="2"/>
      <c r="Y545" s="2"/>
      <c r="Z545" s="5"/>
      <c r="AA545" s="5"/>
      <c r="AB545" s="2"/>
      <c r="AC545" s="2"/>
      <c r="AD545" s="2"/>
      <c r="AE545" s="2"/>
      <c r="AF545" s="2"/>
      <c r="AG545" s="2"/>
      <c r="AH545" s="2"/>
      <c r="AI545" s="2"/>
      <c r="AJ545" s="2"/>
      <c r="AK545" s="2"/>
      <c r="AL545" s="2"/>
      <c r="AM545" s="2"/>
    </row>
    <row r="546">
      <c r="A546" s="2"/>
      <c r="B546" s="2"/>
      <c r="C546" s="2"/>
      <c r="D546" s="2"/>
      <c r="E546" s="2"/>
      <c r="F546" s="2"/>
      <c r="G546" s="2"/>
      <c r="H546" s="2"/>
      <c r="I546" s="2"/>
      <c r="J546" s="2"/>
      <c r="K546" s="165"/>
      <c r="L546" s="165"/>
      <c r="M546" s="2"/>
      <c r="N546" s="2"/>
      <c r="O546" s="2"/>
      <c r="P546" s="2"/>
      <c r="Q546" s="2"/>
      <c r="R546" s="2"/>
      <c r="S546" s="2"/>
      <c r="T546" s="2"/>
      <c r="U546" s="2"/>
      <c r="V546" s="2"/>
      <c r="W546" s="2"/>
      <c r="X546" s="2"/>
      <c r="Y546" s="2"/>
      <c r="Z546" s="5"/>
      <c r="AA546" s="5"/>
      <c r="AB546" s="2"/>
      <c r="AC546" s="2"/>
      <c r="AD546" s="2"/>
      <c r="AE546" s="2"/>
      <c r="AF546" s="2"/>
      <c r="AG546" s="2"/>
      <c r="AH546" s="2"/>
      <c r="AI546" s="2"/>
      <c r="AJ546" s="2"/>
      <c r="AK546" s="2"/>
      <c r="AL546" s="2"/>
      <c r="AM546" s="2"/>
    </row>
    <row r="547">
      <c r="A547" s="2"/>
      <c r="B547" s="2"/>
      <c r="C547" s="2"/>
      <c r="D547" s="2"/>
      <c r="E547" s="2"/>
      <c r="F547" s="2"/>
      <c r="G547" s="2"/>
      <c r="H547" s="2"/>
      <c r="I547" s="2"/>
      <c r="J547" s="2"/>
      <c r="K547" s="165"/>
      <c r="L547" s="165"/>
      <c r="M547" s="2"/>
      <c r="N547" s="2"/>
      <c r="O547" s="2"/>
      <c r="P547" s="2"/>
      <c r="Q547" s="2"/>
      <c r="R547" s="2"/>
      <c r="S547" s="2"/>
      <c r="T547" s="2"/>
      <c r="U547" s="2"/>
      <c r="V547" s="2"/>
      <c r="W547" s="2"/>
      <c r="X547" s="2"/>
      <c r="Y547" s="2"/>
      <c r="Z547" s="5"/>
      <c r="AA547" s="5"/>
      <c r="AB547" s="2"/>
      <c r="AC547" s="2"/>
      <c r="AD547" s="2"/>
      <c r="AE547" s="2"/>
      <c r="AF547" s="2"/>
      <c r="AG547" s="2"/>
      <c r="AH547" s="2"/>
      <c r="AI547" s="2"/>
      <c r="AJ547" s="2"/>
      <c r="AK547" s="2"/>
      <c r="AL547" s="2"/>
      <c r="AM547" s="2"/>
    </row>
    <row r="548">
      <c r="A548" s="2"/>
      <c r="B548" s="2"/>
      <c r="C548" s="2"/>
      <c r="D548" s="2"/>
      <c r="E548" s="2"/>
      <c r="F548" s="2"/>
      <c r="G548" s="2"/>
      <c r="H548" s="2"/>
      <c r="I548" s="2"/>
      <c r="J548" s="2"/>
      <c r="K548" s="165"/>
      <c r="L548" s="165"/>
      <c r="M548" s="2"/>
      <c r="N548" s="2"/>
      <c r="O548" s="2"/>
      <c r="P548" s="2"/>
      <c r="Q548" s="2"/>
      <c r="R548" s="2"/>
      <c r="S548" s="2"/>
      <c r="T548" s="2"/>
      <c r="U548" s="2"/>
      <c r="V548" s="2"/>
      <c r="W548" s="2"/>
      <c r="X548" s="2"/>
      <c r="Y548" s="2"/>
      <c r="Z548" s="5"/>
      <c r="AA548" s="5"/>
      <c r="AB548" s="2"/>
      <c r="AC548" s="2"/>
      <c r="AD548" s="2"/>
      <c r="AE548" s="2"/>
      <c r="AF548" s="2"/>
      <c r="AG548" s="2"/>
      <c r="AH548" s="2"/>
      <c r="AI548" s="2"/>
      <c r="AJ548" s="2"/>
      <c r="AK548" s="2"/>
      <c r="AL548" s="2"/>
      <c r="AM548" s="2"/>
    </row>
    <row r="549">
      <c r="A549" s="2"/>
      <c r="B549" s="2"/>
      <c r="C549" s="2"/>
      <c r="D549" s="2"/>
      <c r="E549" s="2"/>
      <c r="F549" s="2"/>
      <c r="G549" s="2"/>
      <c r="H549" s="2"/>
      <c r="I549" s="2"/>
      <c r="J549" s="2"/>
      <c r="K549" s="165"/>
      <c r="L549" s="165"/>
      <c r="M549" s="2"/>
      <c r="N549" s="2"/>
      <c r="O549" s="2"/>
      <c r="P549" s="2"/>
      <c r="Q549" s="2"/>
      <c r="R549" s="2"/>
      <c r="S549" s="2"/>
      <c r="T549" s="2"/>
      <c r="U549" s="2"/>
      <c r="V549" s="2"/>
      <c r="W549" s="2"/>
      <c r="X549" s="2"/>
      <c r="Y549" s="2"/>
      <c r="Z549" s="5"/>
      <c r="AA549" s="5"/>
      <c r="AB549" s="2"/>
      <c r="AC549" s="2"/>
      <c r="AD549" s="2"/>
      <c r="AE549" s="2"/>
      <c r="AF549" s="2"/>
      <c r="AG549" s="2"/>
      <c r="AH549" s="2"/>
      <c r="AI549" s="2"/>
      <c r="AJ549" s="2"/>
      <c r="AK549" s="2"/>
      <c r="AL549" s="2"/>
      <c r="AM549" s="2"/>
    </row>
    <row r="550">
      <c r="A550" s="2"/>
      <c r="B550" s="2"/>
      <c r="C550" s="2"/>
      <c r="D550" s="2"/>
      <c r="E550" s="2"/>
      <c r="F550" s="2"/>
      <c r="G550" s="2"/>
      <c r="H550" s="2"/>
      <c r="I550" s="2"/>
      <c r="J550" s="2"/>
      <c r="K550" s="165"/>
      <c r="L550" s="165"/>
      <c r="M550" s="2"/>
      <c r="N550" s="2"/>
      <c r="O550" s="2"/>
      <c r="P550" s="2"/>
      <c r="Q550" s="2"/>
      <c r="R550" s="2"/>
      <c r="S550" s="2"/>
      <c r="T550" s="2"/>
      <c r="U550" s="2"/>
      <c r="V550" s="2"/>
      <c r="W550" s="2"/>
      <c r="X550" s="2"/>
      <c r="Y550" s="2"/>
      <c r="Z550" s="5"/>
      <c r="AA550" s="5"/>
      <c r="AB550" s="2"/>
      <c r="AC550" s="2"/>
      <c r="AD550" s="2"/>
      <c r="AE550" s="2"/>
      <c r="AF550" s="2"/>
      <c r="AG550" s="2"/>
      <c r="AH550" s="2"/>
      <c r="AI550" s="2"/>
      <c r="AJ550" s="2"/>
      <c r="AK550" s="2"/>
      <c r="AL550" s="2"/>
      <c r="AM550" s="2"/>
    </row>
    <row r="551">
      <c r="A551" s="2"/>
      <c r="B551" s="2"/>
      <c r="C551" s="2"/>
      <c r="D551" s="2"/>
      <c r="E551" s="2"/>
      <c r="F551" s="2"/>
      <c r="G551" s="2"/>
      <c r="H551" s="2"/>
      <c r="I551" s="2"/>
      <c r="J551" s="2"/>
      <c r="K551" s="165"/>
      <c r="L551" s="165"/>
      <c r="M551" s="2"/>
      <c r="N551" s="2"/>
      <c r="O551" s="2"/>
      <c r="P551" s="2"/>
      <c r="Q551" s="2"/>
      <c r="R551" s="2"/>
      <c r="S551" s="2"/>
      <c r="T551" s="2"/>
      <c r="U551" s="2"/>
      <c r="V551" s="2"/>
      <c r="W551" s="2"/>
      <c r="X551" s="2"/>
      <c r="Y551" s="2"/>
      <c r="Z551" s="5"/>
      <c r="AA551" s="5"/>
      <c r="AB551" s="2"/>
      <c r="AC551" s="2"/>
      <c r="AD551" s="2"/>
      <c r="AE551" s="2"/>
      <c r="AF551" s="2"/>
      <c r="AG551" s="2"/>
      <c r="AH551" s="2"/>
      <c r="AI551" s="2"/>
      <c r="AJ551" s="2"/>
      <c r="AK551" s="2"/>
      <c r="AL551" s="2"/>
      <c r="AM551" s="2"/>
    </row>
    <row r="552">
      <c r="A552" s="2"/>
      <c r="B552" s="2"/>
      <c r="C552" s="2"/>
      <c r="D552" s="2"/>
      <c r="E552" s="2"/>
      <c r="F552" s="2"/>
      <c r="G552" s="2"/>
      <c r="H552" s="2"/>
      <c r="I552" s="2"/>
      <c r="J552" s="2"/>
      <c r="K552" s="165"/>
      <c r="L552" s="165"/>
      <c r="M552" s="2"/>
      <c r="N552" s="2"/>
      <c r="O552" s="2"/>
      <c r="P552" s="2"/>
      <c r="Q552" s="2"/>
      <c r="R552" s="2"/>
      <c r="S552" s="2"/>
      <c r="T552" s="2"/>
      <c r="U552" s="2"/>
      <c r="V552" s="2"/>
      <c r="W552" s="2"/>
      <c r="X552" s="2"/>
      <c r="Y552" s="2"/>
      <c r="Z552" s="5"/>
      <c r="AA552" s="5"/>
      <c r="AB552" s="2"/>
      <c r="AC552" s="2"/>
      <c r="AD552" s="2"/>
      <c r="AE552" s="2"/>
      <c r="AF552" s="2"/>
      <c r="AG552" s="2"/>
      <c r="AH552" s="2"/>
      <c r="AI552" s="2"/>
      <c r="AJ552" s="2"/>
      <c r="AK552" s="2"/>
      <c r="AL552" s="2"/>
      <c r="AM552" s="2"/>
    </row>
    <row r="553">
      <c r="A553" s="2"/>
      <c r="B553" s="2"/>
      <c r="C553" s="2"/>
      <c r="D553" s="2"/>
      <c r="E553" s="2"/>
      <c r="F553" s="2"/>
      <c r="G553" s="2"/>
      <c r="H553" s="2"/>
      <c r="I553" s="2"/>
      <c r="J553" s="2"/>
      <c r="K553" s="165"/>
      <c r="L553" s="165"/>
      <c r="M553" s="2"/>
      <c r="N553" s="2"/>
      <c r="O553" s="2"/>
      <c r="P553" s="2"/>
      <c r="Q553" s="2"/>
      <c r="R553" s="2"/>
      <c r="S553" s="2"/>
      <c r="T553" s="2"/>
      <c r="U553" s="2"/>
      <c r="V553" s="2"/>
      <c r="W553" s="2"/>
      <c r="X553" s="2"/>
      <c r="Y553" s="2"/>
      <c r="Z553" s="5"/>
      <c r="AA553" s="5"/>
      <c r="AB553" s="2"/>
      <c r="AC553" s="2"/>
      <c r="AD553" s="2"/>
      <c r="AE553" s="2"/>
      <c r="AF553" s="2"/>
      <c r="AG553" s="2"/>
      <c r="AH553" s="2"/>
      <c r="AI553" s="2"/>
      <c r="AJ553" s="2"/>
      <c r="AK553" s="2"/>
      <c r="AL553" s="2"/>
      <c r="AM553" s="2"/>
    </row>
    <row r="554">
      <c r="A554" s="2"/>
      <c r="B554" s="2"/>
      <c r="C554" s="2"/>
      <c r="D554" s="2"/>
      <c r="E554" s="2"/>
      <c r="F554" s="2"/>
      <c r="G554" s="2"/>
      <c r="H554" s="2"/>
      <c r="I554" s="2"/>
      <c r="J554" s="2"/>
      <c r="K554" s="165"/>
      <c r="L554" s="165"/>
      <c r="M554" s="2"/>
      <c r="N554" s="2"/>
      <c r="O554" s="2"/>
      <c r="P554" s="2"/>
      <c r="Q554" s="2"/>
      <c r="R554" s="2"/>
      <c r="S554" s="2"/>
      <c r="T554" s="2"/>
      <c r="U554" s="2"/>
      <c r="V554" s="2"/>
      <c r="W554" s="2"/>
      <c r="X554" s="2"/>
      <c r="Y554" s="2"/>
      <c r="Z554" s="5"/>
      <c r="AA554" s="5"/>
      <c r="AB554" s="2"/>
      <c r="AC554" s="2"/>
      <c r="AD554" s="2"/>
      <c r="AE554" s="2"/>
      <c r="AF554" s="2"/>
      <c r="AG554" s="2"/>
      <c r="AH554" s="2"/>
      <c r="AI554" s="2"/>
      <c r="AJ554" s="2"/>
      <c r="AK554" s="2"/>
      <c r="AL554" s="2"/>
      <c r="AM554" s="2"/>
    </row>
    <row r="555">
      <c r="A555" s="2"/>
      <c r="B555" s="2"/>
      <c r="C555" s="2"/>
      <c r="D555" s="2"/>
      <c r="E555" s="2"/>
      <c r="F555" s="2"/>
      <c r="G555" s="2"/>
      <c r="H555" s="2"/>
      <c r="I555" s="2"/>
      <c r="J555" s="2"/>
      <c r="K555" s="165"/>
      <c r="L555" s="165"/>
      <c r="M555" s="2"/>
      <c r="N555" s="2"/>
      <c r="O555" s="2"/>
      <c r="P555" s="2"/>
      <c r="Q555" s="2"/>
      <c r="R555" s="2"/>
      <c r="S555" s="2"/>
      <c r="T555" s="2"/>
      <c r="U555" s="2"/>
      <c r="V555" s="2"/>
      <c r="W555" s="2"/>
      <c r="X555" s="2"/>
      <c r="Y555" s="2"/>
      <c r="Z555" s="5"/>
      <c r="AA555" s="5"/>
      <c r="AB555" s="2"/>
      <c r="AC555" s="2"/>
      <c r="AD555" s="2"/>
      <c r="AE555" s="2"/>
      <c r="AF555" s="2"/>
      <c r="AG555" s="2"/>
      <c r="AH555" s="2"/>
      <c r="AI555" s="2"/>
      <c r="AJ555" s="2"/>
      <c r="AK555" s="2"/>
      <c r="AL555" s="2"/>
      <c r="AM555" s="2"/>
    </row>
    <row r="556">
      <c r="A556" s="2"/>
      <c r="B556" s="2"/>
      <c r="C556" s="2"/>
      <c r="D556" s="2"/>
      <c r="E556" s="2"/>
      <c r="F556" s="2"/>
      <c r="G556" s="2"/>
      <c r="H556" s="2"/>
      <c r="I556" s="2"/>
      <c r="J556" s="2"/>
      <c r="K556" s="165"/>
      <c r="L556" s="165"/>
      <c r="M556" s="2"/>
      <c r="N556" s="2"/>
      <c r="O556" s="2"/>
      <c r="P556" s="2"/>
      <c r="Q556" s="2"/>
      <c r="R556" s="2"/>
      <c r="S556" s="2"/>
      <c r="T556" s="2"/>
      <c r="U556" s="2"/>
      <c r="V556" s="2"/>
      <c r="W556" s="2"/>
      <c r="X556" s="2"/>
      <c r="Y556" s="2"/>
      <c r="Z556" s="5"/>
      <c r="AA556" s="5"/>
      <c r="AB556" s="2"/>
      <c r="AC556" s="2"/>
      <c r="AD556" s="2"/>
      <c r="AE556" s="2"/>
      <c r="AF556" s="2"/>
      <c r="AG556" s="2"/>
      <c r="AH556" s="2"/>
      <c r="AI556" s="2"/>
      <c r="AJ556" s="2"/>
      <c r="AK556" s="2"/>
      <c r="AL556" s="2"/>
      <c r="AM556" s="2"/>
    </row>
    <row r="557">
      <c r="A557" s="2"/>
      <c r="B557" s="2"/>
      <c r="C557" s="2"/>
      <c r="D557" s="2"/>
      <c r="E557" s="2"/>
      <c r="F557" s="2"/>
      <c r="G557" s="2"/>
      <c r="H557" s="2"/>
      <c r="I557" s="2"/>
      <c r="J557" s="2"/>
      <c r="K557" s="165"/>
      <c r="L557" s="165"/>
      <c r="M557" s="2"/>
      <c r="N557" s="2"/>
      <c r="O557" s="2"/>
      <c r="P557" s="2"/>
      <c r="Q557" s="2"/>
      <c r="R557" s="2"/>
      <c r="S557" s="2"/>
      <c r="T557" s="2"/>
      <c r="U557" s="2"/>
      <c r="V557" s="2"/>
      <c r="W557" s="2"/>
      <c r="X557" s="2"/>
      <c r="Y557" s="2"/>
      <c r="Z557" s="5"/>
      <c r="AA557" s="5"/>
      <c r="AB557" s="2"/>
      <c r="AC557" s="2"/>
      <c r="AD557" s="2"/>
      <c r="AE557" s="2"/>
      <c r="AF557" s="2"/>
      <c r="AG557" s="2"/>
      <c r="AH557" s="2"/>
      <c r="AI557" s="2"/>
      <c r="AJ557" s="2"/>
      <c r="AK557" s="2"/>
      <c r="AL557" s="2"/>
      <c r="AM557" s="2"/>
    </row>
    <row r="558">
      <c r="A558" s="2"/>
      <c r="B558" s="2"/>
      <c r="C558" s="2"/>
      <c r="D558" s="2"/>
      <c r="E558" s="2"/>
      <c r="F558" s="2"/>
      <c r="G558" s="2"/>
      <c r="H558" s="2"/>
      <c r="I558" s="2"/>
      <c r="J558" s="2"/>
      <c r="K558" s="165"/>
      <c r="L558" s="165"/>
      <c r="M558" s="2"/>
      <c r="N558" s="2"/>
      <c r="O558" s="2"/>
      <c r="P558" s="2"/>
      <c r="Q558" s="2"/>
      <c r="R558" s="2"/>
      <c r="S558" s="2"/>
      <c r="T558" s="2"/>
      <c r="U558" s="2"/>
      <c r="V558" s="2"/>
      <c r="W558" s="2"/>
      <c r="X558" s="2"/>
      <c r="Y558" s="2"/>
      <c r="Z558" s="5"/>
      <c r="AA558" s="5"/>
      <c r="AB558" s="2"/>
      <c r="AC558" s="2"/>
      <c r="AD558" s="2"/>
      <c r="AE558" s="2"/>
      <c r="AF558" s="2"/>
      <c r="AG558" s="2"/>
      <c r="AH558" s="2"/>
      <c r="AI558" s="2"/>
      <c r="AJ558" s="2"/>
      <c r="AK558" s="2"/>
      <c r="AL558" s="2"/>
      <c r="AM558" s="2"/>
    </row>
    <row r="559">
      <c r="A559" s="2"/>
      <c r="B559" s="2"/>
      <c r="C559" s="2"/>
      <c r="D559" s="2"/>
      <c r="E559" s="2"/>
      <c r="F559" s="2"/>
      <c r="G559" s="2"/>
      <c r="H559" s="2"/>
      <c r="I559" s="2"/>
      <c r="J559" s="2"/>
      <c r="K559" s="165"/>
      <c r="L559" s="165"/>
      <c r="M559" s="2"/>
      <c r="N559" s="2"/>
      <c r="O559" s="2"/>
      <c r="P559" s="2"/>
      <c r="Q559" s="2"/>
      <c r="R559" s="2"/>
      <c r="S559" s="2"/>
      <c r="T559" s="2"/>
      <c r="U559" s="2"/>
      <c r="V559" s="2"/>
      <c r="W559" s="2"/>
      <c r="X559" s="2"/>
      <c r="Y559" s="2"/>
      <c r="Z559" s="5"/>
      <c r="AA559" s="5"/>
      <c r="AB559" s="2"/>
      <c r="AC559" s="2"/>
      <c r="AD559" s="2"/>
      <c r="AE559" s="2"/>
      <c r="AF559" s="2"/>
      <c r="AG559" s="2"/>
      <c r="AH559" s="2"/>
      <c r="AI559" s="2"/>
      <c r="AJ559" s="2"/>
      <c r="AK559" s="2"/>
      <c r="AL559" s="2"/>
      <c r="AM559" s="2"/>
    </row>
    <row r="560">
      <c r="A560" s="2"/>
      <c r="B560" s="2"/>
      <c r="C560" s="2"/>
      <c r="D560" s="2"/>
      <c r="E560" s="2"/>
      <c r="F560" s="2"/>
      <c r="G560" s="2"/>
      <c r="H560" s="2"/>
      <c r="I560" s="2"/>
      <c r="J560" s="2"/>
      <c r="K560" s="165"/>
      <c r="L560" s="165"/>
      <c r="M560" s="2"/>
      <c r="N560" s="2"/>
      <c r="O560" s="2"/>
      <c r="P560" s="2"/>
      <c r="Q560" s="2"/>
      <c r="R560" s="2"/>
      <c r="S560" s="2"/>
      <c r="T560" s="2"/>
      <c r="U560" s="2"/>
      <c r="V560" s="2"/>
      <c r="W560" s="2"/>
      <c r="X560" s="2"/>
      <c r="Y560" s="2"/>
      <c r="Z560" s="5"/>
      <c r="AA560" s="5"/>
      <c r="AB560" s="2"/>
      <c r="AC560" s="2"/>
      <c r="AD560" s="2"/>
      <c r="AE560" s="2"/>
      <c r="AF560" s="2"/>
      <c r="AG560" s="2"/>
      <c r="AH560" s="2"/>
      <c r="AI560" s="2"/>
      <c r="AJ560" s="2"/>
      <c r="AK560" s="2"/>
      <c r="AL560" s="2"/>
      <c r="AM560" s="2"/>
    </row>
    <row r="561">
      <c r="A561" s="2"/>
      <c r="B561" s="2"/>
      <c r="C561" s="2"/>
      <c r="D561" s="2"/>
      <c r="E561" s="2"/>
      <c r="F561" s="2"/>
      <c r="G561" s="2"/>
      <c r="H561" s="2"/>
      <c r="I561" s="2"/>
      <c r="J561" s="2"/>
      <c r="K561" s="165"/>
      <c r="L561" s="165"/>
      <c r="M561" s="2"/>
      <c r="N561" s="2"/>
      <c r="O561" s="2"/>
      <c r="P561" s="2"/>
      <c r="Q561" s="2"/>
      <c r="R561" s="2"/>
      <c r="S561" s="2"/>
      <c r="T561" s="2"/>
      <c r="U561" s="2"/>
      <c r="V561" s="2"/>
      <c r="W561" s="2"/>
      <c r="X561" s="2"/>
      <c r="Y561" s="2"/>
      <c r="Z561" s="5"/>
      <c r="AA561" s="5"/>
      <c r="AB561" s="2"/>
      <c r="AC561" s="2"/>
      <c r="AD561" s="2"/>
      <c r="AE561" s="2"/>
      <c r="AF561" s="2"/>
      <c r="AG561" s="2"/>
      <c r="AH561" s="2"/>
      <c r="AI561" s="2"/>
      <c r="AJ561" s="2"/>
      <c r="AK561" s="2"/>
      <c r="AL561" s="2"/>
      <c r="AM561" s="2"/>
    </row>
    <row r="562">
      <c r="A562" s="2"/>
      <c r="B562" s="2"/>
      <c r="C562" s="2"/>
      <c r="D562" s="2"/>
      <c r="E562" s="2"/>
      <c r="F562" s="2"/>
      <c r="G562" s="2"/>
      <c r="H562" s="2"/>
      <c r="I562" s="2"/>
      <c r="J562" s="2"/>
      <c r="K562" s="165"/>
      <c r="L562" s="165"/>
      <c r="M562" s="2"/>
      <c r="N562" s="2"/>
      <c r="O562" s="2"/>
      <c r="P562" s="2"/>
      <c r="Q562" s="2"/>
      <c r="R562" s="2"/>
      <c r="S562" s="2"/>
      <c r="T562" s="2"/>
      <c r="U562" s="2"/>
      <c r="V562" s="2"/>
      <c r="W562" s="2"/>
      <c r="X562" s="2"/>
      <c r="Y562" s="2"/>
      <c r="Z562" s="5"/>
      <c r="AA562" s="5"/>
      <c r="AB562" s="2"/>
      <c r="AC562" s="2"/>
      <c r="AD562" s="2"/>
      <c r="AE562" s="2"/>
      <c r="AF562" s="2"/>
      <c r="AG562" s="2"/>
      <c r="AH562" s="2"/>
      <c r="AI562" s="2"/>
      <c r="AJ562" s="2"/>
      <c r="AK562" s="2"/>
      <c r="AL562" s="2"/>
      <c r="AM562" s="2"/>
    </row>
    <row r="563">
      <c r="A563" s="2"/>
      <c r="B563" s="2"/>
      <c r="C563" s="2"/>
      <c r="D563" s="2"/>
      <c r="E563" s="2"/>
      <c r="F563" s="2"/>
      <c r="G563" s="2"/>
      <c r="H563" s="2"/>
      <c r="I563" s="2"/>
      <c r="J563" s="2"/>
      <c r="K563" s="165"/>
      <c r="L563" s="165"/>
      <c r="M563" s="2"/>
      <c r="N563" s="2"/>
      <c r="O563" s="2"/>
      <c r="P563" s="2"/>
      <c r="Q563" s="2"/>
      <c r="R563" s="2"/>
      <c r="S563" s="2"/>
      <c r="T563" s="2"/>
      <c r="U563" s="2"/>
      <c r="V563" s="2"/>
      <c r="W563" s="2"/>
      <c r="X563" s="2"/>
      <c r="Y563" s="2"/>
      <c r="Z563" s="5"/>
      <c r="AA563" s="5"/>
      <c r="AB563" s="2"/>
      <c r="AC563" s="2"/>
      <c r="AD563" s="2"/>
      <c r="AE563" s="2"/>
      <c r="AF563" s="2"/>
      <c r="AG563" s="2"/>
      <c r="AH563" s="2"/>
      <c r="AI563" s="2"/>
      <c r="AJ563" s="2"/>
      <c r="AK563" s="2"/>
      <c r="AL563" s="2"/>
      <c r="AM563" s="2"/>
    </row>
    <row r="564">
      <c r="A564" s="2"/>
      <c r="B564" s="2"/>
      <c r="C564" s="2"/>
      <c r="D564" s="2"/>
      <c r="E564" s="2"/>
      <c r="F564" s="2"/>
      <c r="G564" s="2"/>
      <c r="H564" s="2"/>
      <c r="I564" s="2"/>
      <c r="J564" s="2"/>
      <c r="K564" s="165"/>
      <c r="L564" s="165"/>
      <c r="M564" s="2"/>
      <c r="N564" s="2"/>
      <c r="O564" s="2"/>
      <c r="P564" s="2"/>
      <c r="Q564" s="2"/>
      <c r="R564" s="2"/>
      <c r="S564" s="2"/>
      <c r="T564" s="2"/>
      <c r="U564" s="2"/>
      <c r="V564" s="2"/>
      <c r="W564" s="2"/>
      <c r="X564" s="2"/>
      <c r="Y564" s="2"/>
      <c r="Z564" s="5"/>
      <c r="AA564" s="5"/>
      <c r="AB564" s="2"/>
      <c r="AC564" s="2"/>
      <c r="AD564" s="2"/>
      <c r="AE564" s="2"/>
      <c r="AF564" s="2"/>
      <c r="AG564" s="2"/>
      <c r="AH564" s="2"/>
      <c r="AI564" s="2"/>
      <c r="AJ564" s="2"/>
      <c r="AK564" s="2"/>
      <c r="AL564" s="2"/>
      <c r="AM564" s="2"/>
    </row>
    <row r="565">
      <c r="A565" s="2"/>
      <c r="B565" s="2"/>
      <c r="C565" s="2"/>
      <c r="D565" s="2"/>
      <c r="E565" s="2"/>
      <c r="F565" s="2"/>
      <c r="G565" s="2"/>
      <c r="H565" s="2"/>
      <c r="I565" s="2"/>
      <c r="J565" s="2"/>
      <c r="K565" s="165"/>
      <c r="L565" s="165"/>
      <c r="M565" s="2"/>
      <c r="N565" s="2"/>
      <c r="O565" s="2"/>
      <c r="P565" s="2"/>
      <c r="Q565" s="2"/>
      <c r="R565" s="2"/>
      <c r="S565" s="2"/>
      <c r="T565" s="2"/>
      <c r="U565" s="2"/>
      <c r="V565" s="2"/>
      <c r="W565" s="2"/>
      <c r="X565" s="2"/>
      <c r="Y565" s="2"/>
      <c r="Z565" s="5"/>
      <c r="AA565" s="5"/>
      <c r="AB565" s="2"/>
      <c r="AC565" s="2"/>
      <c r="AD565" s="2"/>
      <c r="AE565" s="2"/>
      <c r="AF565" s="2"/>
      <c r="AG565" s="2"/>
      <c r="AH565" s="2"/>
      <c r="AI565" s="2"/>
      <c r="AJ565" s="2"/>
      <c r="AK565" s="2"/>
      <c r="AL565" s="2"/>
      <c r="AM565" s="2"/>
    </row>
    <row r="566">
      <c r="A566" s="2"/>
      <c r="B566" s="2"/>
      <c r="C566" s="2"/>
      <c r="D566" s="2"/>
      <c r="E566" s="2"/>
      <c r="F566" s="2"/>
      <c r="G566" s="2"/>
      <c r="H566" s="2"/>
      <c r="I566" s="2"/>
      <c r="J566" s="2"/>
      <c r="K566" s="165"/>
      <c r="L566" s="165"/>
      <c r="M566" s="2"/>
      <c r="N566" s="2"/>
      <c r="O566" s="2"/>
      <c r="P566" s="2"/>
      <c r="Q566" s="2"/>
      <c r="R566" s="2"/>
      <c r="S566" s="2"/>
      <c r="T566" s="2"/>
      <c r="U566" s="2"/>
      <c r="V566" s="2"/>
      <c r="W566" s="2"/>
      <c r="X566" s="2"/>
      <c r="Y566" s="2"/>
      <c r="Z566" s="5"/>
      <c r="AA566" s="5"/>
      <c r="AB566" s="2"/>
      <c r="AC566" s="2"/>
      <c r="AD566" s="2"/>
      <c r="AE566" s="2"/>
      <c r="AF566" s="2"/>
      <c r="AG566" s="2"/>
      <c r="AH566" s="2"/>
      <c r="AI566" s="2"/>
      <c r="AJ566" s="2"/>
      <c r="AK566" s="2"/>
      <c r="AL566" s="2"/>
      <c r="AM566" s="2"/>
    </row>
    <row r="567">
      <c r="A567" s="2"/>
      <c r="B567" s="2"/>
      <c r="C567" s="2"/>
      <c r="D567" s="2"/>
      <c r="E567" s="2"/>
      <c r="F567" s="2"/>
      <c r="G567" s="2"/>
      <c r="H567" s="2"/>
      <c r="I567" s="2"/>
      <c r="J567" s="2"/>
      <c r="K567" s="165"/>
      <c r="L567" s="165"/>
      <c r="M567" s="2"/>
      <c r="N567" s="2"/>
      <c r="O567" s="2"/>
      <c r="P567" s="2"/>
      <c r="Q567" s="2"/>
      <c r="R567" s="2"/>
      <c r="S567" s="2"/>
      <c r="T567" s="2"/>
      <c r="U567" s="2"/>
      <c r="V567" s="2"/>
      <c r="W567" s="2"/>
      <c r="X567" s="2"/>
      <c r="Y567" s="2"/>
      <c r="Z567" s="5"/>
      <c r="AA567" s="5"/>
      <c r="AB567" s="2"/>
      <c r="AC567" s="2"/>
      <c r="AD567" s="2"/>
      <c r="AE567" s="2"/>
      <c r="AF567" s="2"/>
      <c r="AG567" s="2"/>
      <c r="AH567" s="2"/>
      <c r="AI567" s="2"/>
      <c r="AJ567" s="2"/>
      <c r="AK567" s="2"/>
      <c r="AL567" s="2"/>
      <c r="AM567" s="2"/>
    </row>
    <row r="568">
      <c r="A568" s="2"/>
      <c r="B568" s="2"/>
      <c r="C568" s="2"/>
      <c r="D568" s="2"/>
      <c r="E568" s="2"/>
      <c r="F568" s="2"/>
      <c r="G568" s="2"/>
      <c r="H568" s="2"/>
      <c r="I568" s="2"/>
      <c r="J568" s="2"/>
      <c r="K568" s="165"/>
      <c r="L568" s="165"/>
      <c r="M568" s="2"/>
      <c r="N568" s="2"/>
      <c r="O568" s="2"/>
      <c r="P568" s="2"/>
      <c r="Q568" s="2"/>
      <c r="R568" s="2"/>
      <c r="S568" s="2"/>
      <c r="T568" s="2"/>
      <c r="U568" s="2"/>
      <c r="V568" s="2"/>
      <c r="W568" s="2"/>
      <c r="X568" s="2"/>
      <c r="Y568" s="2"/>
      <c r="Z568" s="5"/>
      <c r="AA568" s="5"/>
      <c r="AB568" s="2"/>
      <c r="AC568" s="2"/>
      <c r="AD568" s="2"/>
      <c r="AE568" s="2"/>
      <c r="AF568" s="2"/>
      <c r="AG568" s="2"/>
      <c r="AH568" s="2"/>
      <c r="AI568" s="2"/>
      <c r="AJ568" s="2"/>
      <c r="AK568" s="2"/>
      <c r="AL568" s="2"/>
      <c r="AM568" s="2"/>
    </row>
    <row r="569">
      <c r="A569" s="2"/>
      <c r="B569" s="2"/>
      <c r="C569" s="2"/>
      <c r="D569" s="2"/>
      <c r="E569" s="2"/>
      <c r="F569" s="2"/>
      <c r="G569" s="2"/>
      <c r="H569" s="2"/>
      <c r="I569" s="2"/>
      <c r="J569" s="2"/>
      <c r="K569" s="165"/>
      <c r="L569" s="165"/>
      <c r="M569" s="2"/>
      <c r="N569" s="2"/>
      <c r="O569" s="2"/>
      <c r="P569" s="2"/>
      <c r="Q569" s="2"/>
      <c r="R569" s="2"/>
      <c r="S569" s="2"/>
      <c r="T569" s="2"/>
      <c r="U569" s="2"/>
      <c r="V569" s="2"/>
      <c r="W569" s="2"/>
      <c r="X569" s="2"/>
      <c r="Y569" s="2"/>
      <c r="Z569" s="5"/>
      <c r="AA569" s="5"/>
      <c r="AB569" s="2"/>
      <c r="AC569" s="2"/>
      <c r="AD569" s="2"/>
      <c r="AE569" s="2"/>
      <c r="AF569" s="2"/>
      <c r="AG569" s="2"/>
      <c r="AH569" s="2"/>
      <c r="AI569" s="2"/>
      <c r="AJ569" s="2"/>
      <c r="AK569" s="2"/>
      <c r="AL569" s="2"/>
      <c r="AM569" s="2"/>
    </row>
    <row r="570">
      <c r="A570" s="2"/>
      <c r="B570" s="2"/>
      <c r="C570" s="2"/>
      <c r="D570" s="2"/>
      <c r="E570" s="2"/>
      <c r="F570" s="2"/>
      <c r="G570" s="2"/>
      <c r="H570" s="2"/>
      <c r="I570" s="2"/>
      <c r="J570" s="2"/>
      <c r="K570" s="165"/>
      <c r="L570" s="165"/>
      <c r="M570" s="2"/>
      <c r="N570" s="2"/>
      <c r="O570" s="2"/>
      <c r="P570" s="2"/>
      <c r="Q570" s="2"/>
      <c r="R570" s="2"/>
      <c r="S570" s="2"/>
      <c r="T570" s="2"/>
      <c r="U570" s="2"/>
      <c r="V570" s="2"/>
      <c r="W570" s="2"/>
      <c r="X570" s="2"/>
      <c r="Y570" s="2"/>
      <c r="Z570" s="5"/>
      <c r="AA570" s="5"/>
      <c r="AB570" s="2"/>
      <c r="AC570" s="2"/>
      <c r="AD570" s="2"/>
      <c r="AE570" s="2"/>
      <c r="AF570" s="2"/>
      <c r="AG570" s="2"/>
      <c r="AH570" s="2"/>
      <c r="AI570" s="2"/>
      <c r="AJ570" s="2"/>
      <c r="AK570" s="2"/>
      <c r="AL570" s="2"/>
      <c r="AM570" s="2"/>
    </row>
    <row r="571">
      <c r="A571" s="2"/>
      <c r="B571" s="2"/>
      <c r="C571" s="2"/>
      <c r="D571" s="2"/>
      <c r="E571" s="2"/>
      <c r="F571" s="2"/>
      <c r="G571" s="2"/>
      <c r="H571" s="2"/>
      <c r="I571" s="2"/>
      <c r="J571" s="2"/>
      <c r="K571" s="165"/>
      <c r="L571" s="165"/>
      <c r="M571" s="2"/>
      <c r="N571" s="2"/>
      <c r="O571" s="2"/>
      <c r="P571" s="2"/>
      <c r="Q571" s="2"/>
      <c r="R571" s="2"/>
      <c r="S571" s="2"/>
      <c r="T571" s="2"/>
      <c r="U571" s="2"/>
      <c r="V571" s="2"/>
      <c r="W571" s="2"/>
      <c r="X571" s="2"/>
      <c r="Y571" s="2"/>
      <c r="Z571" s="5"/>
      <c r="AA571" s="5"/>
      <c r="AB571" s="2"/>
      <c r="AC571" s="2"/>
      <c r="AD571" s="2"/>
      <c r="AE571" s="2"/>
      <c r="AF571" s="2"/>
      <c r="AG571" s="2"/>
      <c r="AH571" s="2"/>
      <c r="AI571" s="2"/>
      <c r="AJ571" s="2"/>
      <c r="AK571" s="2"/>
      <c r="AL571" s="2"/>
      <c r="AM571" s="2"/>
    </row>
    <row r="572">
      <c r="A572" s="2"/>
      <c r="B572" s="2"/>
      <c r="C572" s="2"/>
      <c r="D572" s="2"/>
      <c r="E572" s="2"/>
      <c r="F572" s="2"/>
      <c r="G572" s="2"/>
      <c r="H572" s="2"/>
      <c r="I572" s="2"/>
      <c r="J572" s="2"/>
      <c r="K572" s="165"/>
      <c r="L572" s="165"/>
      <c r="M572" s="2"/>
      <c r="N572" s="2"/>
      <c r="O572" s="2"/>
      <c r="P572" s="2"/>
      <c r="Q572" s="2"/>
      <c r="R572" s="2"/>
      <c r="S572" s="2"/>
      <c r="T572" s="2"/>
      <c r="U572" s="2"/>
      <c r="V572" s="2"/>
      <c r="W572" s="2"/>
      <c r="X572" s="2"/>
      <c r="Y572" s="2"/>
      <c r="Z572" s="5"/>
      <c r="AA572" s="5"/>
      <c r="AB572" s="2"/>
      <c r="AC572" s="2"/>
      <c r="AD572" s="2"/>
      <c r="AE572" s="2"/>
      <c r="AF572" s="2"/>
      <c r="AG572" s="2"/>
      <c r="AH572" s="2"/>
      <c r="AI572" s="2"/>
      <c r="AJ572" s="2"/>
      <c r="AK572" s="2"/>
      <c r="AL572" s="2"/>
      <c r="AM572" s="2"/>
    </row>
    <row r="573">
      <c r="A573" s="2"/>
      <c r="B573" s="2"/>
      <c r="C573" s="2"/>
      <c r="D573" s="2"/>
      <c r="E573" s="2"/>
      <c r="F573" s="2"/>
      <c r="G573" s="2"/>
      <c r="H573" s="2"/>
      <c r="I573" s="2"/>
      <c r="J573" s="2"/>
      <c r="K573" s="165"/>
      <c r="L573" s="165"/>
      <c r="M573" s="2"/>
      <c r="N573" s="2"/>
      <c r="O573" s="2"/>
      <c r="P573" s="2"/>
      <c r="Q573" s="2"/>
      <c r="R573" s="2"/>
      <c r="S573" s="2"/>
      <c r="T573" s="2"/>
      <c r="U573" s="2"/>
      <c r="V573" s="2"/>
      <c r="W573" s="2"/>
      <c r="X573" s="2"/>
      <c r="Y573" s="2"/>
      <c r="Z573" s="5"/>
      <c r="AA573" s="5"/>
      <c r="AB573" s="2"/>
      <c r="AC573" s="2"/>
      <c r="AD573" s="2"/>
      <c r="AE573" s="2"/>
      <c r="AF573" s="2"/>
      <c r="AG573" s="2"/>
      <c r="AH573" s="2"/>
      <c r="AI573" s="2"/>
      <c r="AJ573" s="2"/>
      <c r="AK573" s="2"/>
      <c r="AL573" s="2"/>
      <c r="AM573" s="2"/>
    </row>
    <row r="574">
      <c r="A574" s="2"/>
      <c r="B574" s="2"/>
      <c r="C574" s="2"/>
      <c r="D574" s="2"/>
      <c r="E574" s="2"/>
      <c r="F574" s="2"/>
      <c r="G574" s="2"/>
      <c r="H574" s="2"/>
      <c r="I574" s="2"/>
      <c r="J574" s="2"/>
      <c r="K574" s="165"/>
      <c r="L574" s="165"/>
      <c r="M574" s="2"/>
      <c r="N574" s="2"/>
      <c r="O574" s="2"/>
      <c r="P574" s="2"/>
      <c r="Q574" s="2"/>
      <c r="R574" s="2"/>
      <c r="S574" s="2"/>
      <c r="T574" s="2"/>
      <c r="U574" s="2"/>
      <c r="V574" s="2"/>
      <c r="W574" s="2"/>
      <c r="X574" s="2"/>
      <c r="Y574" s="2"/>
      <c r="Z574" s="5"/>
      <c r="AA574" s="5"/>
      <c r="AB574" s="2"/>
      <c r="AC574" s="2"/>
      <c r="AD574" s="2"/>
      <c r="AE574" s="2"/>
      <c r="AF574" s="2"/>
      <c r="AG574" s="2"/>
      <c r="AH574" s="2"/>
      <c r="AI574" s="2"/>
      <c r="AJ574" s="2"/>
      <c r="AK574" s="2"/>
      <c r="AL574" s="2"/>
      <c r="AM574" s="2"/>
    </row>
    <row r="575">
      <c r="A575" s="2"/>
      <c r="B575" s="2"/>
      <c r="C575" s="2"/>
      <c r="D575" s="2"/>
      <c r="E575" s="2"/>
      <c r="F575" s="2"/>
      <c r="G575" s="2"/>
      <c r="H575" s="2"/>
      <c r="I575" s="2"/>
      <c r="J575" s="2"/>
      <c r="K575" s="165"/>
      <c r="L575" s="165"/>
      <c r="M575" s="2"/>
      <c r="N575" s="2"/>
      <c r="O575" s="2"/>
      <c r="P575" s="2"/>
      <c r="Q575" s="2"/>
      <c r="R575" s="2"/>
      <c r="S575" s="2"/>
      <c r="T575" s="2"/>
      <c r="U575" s="2"/>
      <c r="V575" s="2"/>
      <c r="W575" s="2"/>
      <c r="X575" s="2"/>
      <c r="Y575" s="2"/>
      <c r="Z575" s="5"/>
      <c r="AA575" s="5"/>
      <c r="AB575" s="2"/>
      <c r="AC575" s="2"/>
      <c r="AD575" s="2"/>
      <c r="AE575" s="2"/>
      <c r="AF575" s="2"/>
      <c r="AG575" s="2"/>
      <c r="AH575" s="2"/>
      <c r="AI575" s="2"/>
      <c r="AJ575" s="2"/>
      <c r="AK575" s="2"/>
      <c r="AL575" s="2"/>
      <c r="AM575" s="2"/>
    </row>
    <row r="576">
      <c r="A576" s="2"/>
      <c r="B576" s="2"/>
      <c r="C576" s="2"/>
      <c r="D576" s="2"/>
      <c r="E576" s="2"/>
      <c r="F576" s="2"/>
      <c r="G576" s="2"/>
      <c r="H576" s="2"/>
      <c r="I576" s="2"/>
      <c r="J576" s="2"/>
      <c r="K576" s="165"/>
      <c r="L576" s="165"/>
      <c r="M576" s="2"/>
      <c r="N576" s="2"/>
      <c r="O576" s="2"/>
      <c r="P576" s="2"/>
      <c r="Q576" s="2"/>
      <c r="R576" s="2"/>
      <c r="S576" s="2"/>
      <c r="T576" s="2"/>
      <c r="U576" s="2"/>
      <c r="V576" s="2"/>
      <c r="W576" s="2"/>
      <c r="X576" s="2"/>
      <c r="Y576" s="2"/>
      <c r="Z576" s="5"/>
      <c r="AA576" s="5"/>
      <c r="AB576" s="2"/>
      <c r="AC576" s="2"/>
      <c r="AD576" s="2"/>
      <c r="AE576" s="2"/>
      <c r="AF576" s="2"/>
      <c r="AG576" s="2"/>
      <c r="AH576" s="2"/>
      <c r="AI576" s="2"/>
      <c r="AJ576" s="2"/>
      <c r="AK576" s="2"/>
      <c r="AL576" s="2"/>
      <c r="AM576" s="2"/>
    </row>
    <row r="577">
      <c r="A577" s="2"/>
      <c r="B577" s="2"/>
      <c r="C577" s="2"/>
      <c r="D577" s="2"/>
      <c r="E577" s="2"/>
      <c r="F577" s="2"/>
      <c r="G577" s="2"/>
      <c r="H577" s="2"/>
      <c r="I577" s="2"/>
      <c r="J577" s="2"/>
      <c r="K577" s="165"/>
      <c r="L577" s="165"/>
      <c r="M577" s="2"/>
      <c r="N577" s="2"/>
      <c r="O577" s="2"/>
      <c r="P577" s="2"/>
      <c r="Q577" s="2"/>
      <c r="R577" s="2"/>
      <c r="S577" s="2"/>
      <c r="T577" s="2"/>
      <c r="U577" s="2"/>
      <c r="V577" s="2"/>
      <c r="W577" s="2"/>
      <c r="X577" s="2"/>
      <c r="Y577" s="2"/>
      <c r="Z577" s="5"/>
      <c r="AA577" s="5"/>
      <c r="AB577" s="2"/>
      <c r="AC577" s="2"/>
      <c r="AD577" s="2"/>
      <c r="AE577" s="2"/>
      <c r="AF577" s="2"/>
      <c r="AG577" s="2"/>
      <c r="AH577" s="2"/>
      <c r="AI577" s="2"/>
      <c r="AJ577" s="2"/>
      <c r="AK577" s="2"/>
      <c r="AL577" s="2"/>
      <c r="AM577" s="2"/>
    </row>
    <row r="578">
      <c r="A578" s="2"/>
      <c r="B578" s="2"/>
      <c r="C578" s="2"/>
      <c r="D578" s="2"/>
      <c r="E578" s="2"/>
      <c r="F578" s="2"/>
      <c r="G578" s="2"/>
      <c r="H578" s="2"/>
      <c r="I578" s="2"/>
      <c r="J578" s="2"/>
      <c r="K578" s="165"/>
      <c r="L578" s="165"/>
      <c r="M578" s="2"/>
      <c r="N578" s="2"/>
      <c r="O578" s="2"/>
      <c r="P578" s="2"/>
      <c r="Q578" s="2"/>
      <c r="R578" s="2"/>
      <c r="S578" s="2"/>
      <c r="T578" s="2"/>
      <c r="U578" s="2"/>
      <c r="V578" s="2"/>
      <c r="W578" s="2"/>
      <c r="X578" s="2"/>
      <c r="Y578" s="2"/>
      <c r="Z578" s="5"/>
      <c r="AA578" s="5"/>
      <c r="AB578" s="2"/>
      <c r="AC578" s="2"/>
      <c r="AD578" s="2"/>
      <c r="AE578" s="2"/>
      <c r="AF578" s="2"/>
      <c r="AG578" s="2"/>
      <c r="AH578" s="2"/>
      <c r="AI578" s="2"/>
      <c r="AJ578" s="2"/>
      <c r="AK578" s="2"/>
      <c r="AL578" s="2"/>
      <c r="AM578" s="2"/>
    </row>
    <row r="579">
      <c r="A579" s="2"/>
      <c r="B579" s="2"/>
      <c r="C579" s="2"/>
      <c r="D579" s="2"/>
      <c r="E579" s="2"/>
      <c r="F579" s="2"/>
      <c r="G579" s="2"/>
      <c r="H579" s="2"/>
      <c r="I579" s="2"/>
      <c r="J579" s="2"/>
      <c r="K579" s="165"/>
      <c r="L579" s="165"/>
      <c r="M579" s="2"/>
      <c r="N579" s="2"/>
      <c r="O579" s="2"/>
      <c r="P579" s="2"/>
      <c r="Q579" s="2"/>
      <c r="R579" s="2"/>
      <c r="S579" s="2"/>
      <c r="T579" s="2"/>
      <c r="U579" s="2"/>
      <c r="V579" s="2"/>
      <c r="W579" s="2"/>
      <c r="X579" s="2"/>
      <c r="Y579" s="2"/>
      <c r="Z579" s="5"/>
      <c r="AA579" s="5"/>
      <c r="AB579" s="2"/>
      <c r="AC579" s="2"/>
      <c r="AD579" s="2"/>
      <c r="AE579" s="2"/>
      <c r="AF579" s="2"/>
      <c r="AG579" s="2"/>
      <c r="AH579" s="2"/>
      <c r="AI579" s="2"/>
      <c r="AJ579" s="2"/>
      <c r="AK579" s="2"/>
      <c r="AL579" s="2"/>
      <c r="AM579" s="2"/>
    </row>
    <row r="580">
      <c r="A580" s="2"/>
      <c r="B580" s="2"/>
      <c r="C580" s="2"/>
      <c r="D580" s="2"/>
      <c r="E580" s="2"/>
      <c r="F580" s="2"/>
      <c r="G580" s="2"/>
      <c r="H580" s="2"/>
      <c r="I580" s="2"/>
      <c r="J580" s="2"/>
      <c r="K580" s="165"/>
      <c r="L580" s="165"/>
      <c r="M580" s="2"/>
      <c r="N580" s="2"/>
      <c r="O580" s="2"/>
      <c r="P580" s="2"/>
      <c r="Q580" s="2"/>
      <c r="R580" s="2"/>
      <c r="S580" s="2"/>
      <c r="T580" s="2"/>
      <c r="U580" s="2"/>
      <c r="V580" s="2"/>
      <c r="W580" s="2"/>
      <c r="X580" s="2"/>
      <c r="Y580" s="2"/>
      <c r="Z580" s="5"/>
      <c r="AA580" s="5"/>
      <c r="AB580" s="2"/>
      <c r="AC580" s="2"/>
      <c r="AD580" s="2"/>
      <c r="AE580" s="2"/>
      <c r="AF580" s="2"/>
      <c r="AG580" s="2"/>
      <c r="AH580" s="2"/>
      <c r="AI580" s="2"/>
      <c r="AJ580" s="2"/>
      <c r="AK580" s="2"/>
      <c r="AL580" s="2"/>
      <c r="AM580" s="2"/>
    </row>
    <row r="581">
      <c r="A581" s="2"/>
      <c r="B581" s="2"/>
      <c r="C581" s="2"/>
      <c r="D581" s="2"/>
      <c r="E581" s="2"/>
      <c r="F581" s="2"/>
      <c r="G581" s="2"/>
      <c r="H581" s="2"/>
      <c r="I581" s="2"/>
      <c r="J581" s="2"/>
      <c r="K581" s="165"/>
      <c r="L581" s="165"/>
      <c r="M581" s="2"/>
      <c r="N581" s="2"/>
      <c r="O581" s="2"/>
      <c r="P581" s="2"/>
      <c r="Q581" s="2"/>
      <c r="R581" s="2"/>
      <c r="S581" s="2"/>
      <c r="T581" s="2"/>
      <c r="U581" s="2"/>
      <c r="V581" s="2"/>
      <c r="W581" s="2"/>
      <c r="X581" s="2"/>
      <c r="Y581" s="2"/>
      <c r="Z581" s="5"/>
      <c r="AA581" s="5"/>
      <c r="AB581" s="2"/>
      <c r="AC581" s="2"/>
      <c r="AD581" s="2"/>
      <c r="AE581" s="2"/>
      <c r="AF581" s="2"/>
      <c r="AG581" s="2"/>
      <c r="AH581" s="2"/>
      <c r="AI581" s="2"/>
      <c r="AJ581" s="2"/>
      <c r="AK581" s="2"/>
      <c r="AL581" s="2"/>
      <c r="AM581" s="2"/>
    </row>
    <row r="582">
      <c r="A582" s="2"/>
      <c r="B582" s="2"/>
      <c r="C582" s="2"/>
      <c r="D582" s="2"/>
      <c r="E582" s="2"/>
      <c r="F582" s="2"/>
      <c r="G582" s="2"/>
      <c r="H582" s="2"/>
      <c r="I582" s="2"/>
      <c r="J582" s="2"/>
      <c r="K582" s="165"/>
      <c r="L582" s="165"/>
      <c r="M582" s="2"/>
      <c r="N582" s="2"/>
      <c r="O582" s="2"/>
      <c r="P582" s="2"/>
      <c r="Q582" s="2"/>
      <c r="R582" s="2"/>
      <c r="S582" s="2"/>
      <c r="T582" s="2"/>
      <c r="U582" s="2"/>
      <c r="V582" s="2"/>
      <c r="W582" s="2"/>
      <c r="X582" s="2"/>
      <c r="Y582" s="2"/>
      <c r="Z582" s="5"/>
      <c r="AA582" s="5"/>
      <c r="AB582" s="2"/>
      <c r="AC582" s="2"/>
      <c r="AD582" s="2"/>
      <c r="AE582" s="2"/>
      <c r="AF582" s="2"/>
      <c r="AG582" s="2"/>
      <c r="AH582" s="2"/>
      <c r="AI582" s="2"/>
      <c r="AJ582" s="2"/>
      <c r="AK582" s="2"/>
      <c r="AL582" s="2"/>
      <c r="AM582" s="2"/>
    </row>
    <row r="583">
      <c r="A583" s="2"/>
      <c r="B583" s="2"/>
      <c r="C583" s="2"/>
      <c r="D583" s="2"/>
      <c r="E583" s="2"/>
      <c r="F583" s="2"/>
      <c r="G583" s="2"/>
      <c r="H583" s="2"/>
      <c r="I583" s="2"/>
      <c r="J583" s="2"/>
      <c r="K583" s="165"/>
      <c r="L583" s="165"/>
      <c r="M583" s="2"/>
      <c r="N583" s="2"/>
      <c r="O583" s="2"/>
      <c r="P583" s="2"/>
      <c r="Q583" s="2"/>
      <c r="R583" s="2"/>
      <c r="S583" s="2"/>
      <c r="T583" s="2"/>
      <c r="U583" s="2"/>
      <c r="V583" s="2"/>
      <c r="W583" s="2"/>
      <c r="X583" s="2"/>
      <c r="Y583" s="2"/>
      <c r="Z583" s="5"/>
      <c r="AA583" s="5"/>
      <c r="AB583" s="2"/>
      <c r="AC583" s="2"/>
      <c r="AD583" s="2"/>
      <c r="AE583" s="2"/>
      <c r="AF583" s="2"/>
      <c r="AG583" s="2"/>
      <c r="AH583" s="2"/>
      <c r="AI583" s="2"/>
      <c r="AJ583" s="2"/>
      <c r="AK583" s="2"/>
      <c r="AL583" s="2"/>
      <c r="AM583" s="2"/>
    </row>
    <row r="584">
      <c r="A584" s="2"/>
      <c r="B584" s="2"/>
      <c r="C584" s="2"/>
      <c r="D584" s="2"/>
      <c r="E584" s="2"/>
      <c r="F584" s="2"/>
      <c r="G584" s="2"/>
      <c r="H584" s="2"/>
      <c r="I584" s="2"/>
      <c r="J584" s="2"/>
      <c r="K584" s="165"/>
      <c r="L584" s="165"/>
      <c r="M584" s="2"/>
      <c r="N584" s="2"/>
      <c r="O584" s="2"/>
      <c r="P584" s="2"/>
      <c r="Q584" s="2"/>
      <c r="R584" s="2"/>
      <c r="S584" s="2"/>
      <c r="T584" s="2"/>
      <c r="U584" s="2"/>
      <c r="V584" s="2"/>
      <c r="W584" s="2"/>
      <c r="X584" s="2"/>
      <c r="Y584" s="2"/>
      <c r="Z584" s="5"/>
      <c r="AA584" s="5"/>
      <c r="AB584" s="2"/>
      <c r="AC584" s="2"/>
      <c r="AD584" s="2"/>
      <c r="AE584" s="2"/>
      <c r="AF584" s="2"/>
      <c r="AG584" s="2"/>
      <c r="AH584" s="2"/>
      <c r="AI584" s="2"/>
      <c r="AJ584" s="2"/>
      <c r="AK584" s="2"/>
      <c r="AL584" s="2"/>
      <c r="AM584" s="2"/>
    </row>
    <row r="585">
      <c r="A585" s="2"/>
      <c r="B585" s="2"/>
      <c r="C585" s="2"/>
      <c r="D585" s="2"/>
      <c r="E585" s="2"/>
      <c r="F585" s="2"/>
      <c r="G585" s="2"/>
      <c r="H585" s="2"/>
      <c r="I585" s="2"/>
      <c r="J585" s="2"/>
      <c r="K585" s="165"/>
      <c r="L585" s="165"/>
      <c r="M585" s="2"/>
      <c r="N585" s="2"/>
      <c r="O585" s="2"/>
      <c r="P585" s="2"/>
      <c r="Q585" s="2"/>
      <c r="R585" s="2"/>
      <c r="S585" s="2"/>
      <c r="T585" s="2"/>
      <c r="U585" s="2"/>
      <c r="V585" s="2"/>
      <c r="W585" s="2"/>
      <c r="X585" s="2"/>
      <c r="Y585" s="2"/>
      <c r="Z585" s="5"/>
      <c r="AA585" s="5"/>
      <c r="AB585" s="2"/>
      <c r="AC585" s="2"/>
      <c r="AD585" s="2"/>
      <c r="AE585" s="2"/>
      <c r="AF585" s="2"/>
      <c r="AG585" s="2"/>
      <c r="AH585" s="2"/>
      <c r="AI585" s="2"/>
      <c r="AJ585" s="2"/>
      <c r="AK585" s="2"/>
      <c r="AL585" s="2"/>
      <c r="AM585" s="2"/>
    </row>
    <row r="586">
      <c r="A586" s="2"/>
      <c r="B586" s="2"/>
      <c r="C586" s="2"/>
      <c r="D586" s="2"/>
      <c r="E586" s="2"/>
      <c r="F586" s="2"/>
      <c r="G586" s="2"/>
      <c r="H586" s="2"/>
      <c r="I586" s="2"/>
      <c r="J586" s="2"/>
      <c r="K586" s="165"/>
      <c r="L586" s="165"/>
      <c r="M586" s="2"/>
      <c r="N586" s="2"/>
      <c r="O586" s="2"/>
      <c r="P586" s="2"/>
      <c r="Q586" s="2"/>
      <c r="R586" s="2"/>
      <c r="S586" s="2"/>
      <c r="T586" s="2"/>
      <c r="U586" s="2"/>
      <c r="V586" s="2"/>
      <c r="W586" s="2"/>
      <c r="X586" s="2"/>
      <c r="Y586" s="2"/>
      <c r="Z586" s="5"/>
      <c r="AA586" s="5"/>
      <c r="AB586" s="2"/>
      <c r="AC586" s="2"/>
      <c r="AD586" s="2"/>
      <c r="AE586" s="2"/>
      <c r="AF586" s="2"/>
      <c r="AG586" s="2"/>
      <c r="AH586" s="2"/>
      <c r="AI586" s="2"/>
      <c r="AJ586" s="2"/>
      <c r="AK586" s="2"/>
      <c r="AL586" s="2"/>
      <c r="AM586" s="2"/>
    </row>
    <row r="587">
      <c r="A587" s="2"/>
      <c r="B587" s="2"/>
      <c r="C587" s="2"/>
      <c r="D587" s="2"/>
      <c r="E587" s="2"/>
      <c r="F587" s="2"/>
      <c r="G587" s="2"/>
      <c r="H587" s="2"/>
      <c r="I587" s="2"/>
      <c r="J587" s="2"/>
      <c r="K587" s="165"/>
      <c r="L587" s="165"/>
      <c r="M587" s="2"/>
      <c r="N587" s="2"/>
      <c r="O587" s="2"/>
      <c r="P587" s="2"/>
      <c r="Q587" s="2"/>
      <c r="R587" s="2"/>
      <c r="S587" s="2"/>
      <c r="T587" s="2"/>
      <c r="U587" s="2"/>
      <c r="V587" s="2"/>
      <c r="W587" s="2"/>
      <c r="X587" s="2"/>
      <c r="Y587" s="2"/>
      <c r="Z587" s="5"/>
      <c r="AA587" s="5"/>
      <c r="AB587" s="2"/>
      <c r="AC587" s="2"/>
      <c r="AD587" s="2"/>
      <c r="AE587" s="2"/>
      <c r="AF587" s="2"/>
      <c r="AG587" s="2"/>
      <c r="AH587" s="2"/>
      <c r="AI587" s="2"/>
      <c r="AJ587" s="2"/>
      <c r="AK587" s="2"/>
      <c r="AL587" s="2"/>
      <c r="AM587" s="2"/>
    </row>
    <row r="588">
      <c r="A588" s="2"/>
      <c r="B588" s="2"/>
      <c r="C588" s="2"/>
      <c r="D588" s="2"/>
      <c r="E588" s="2"/>
      <c r="F588" s="2"/>
      <c r="G588" s="2"/>
      <c r="H588" s="2"/>
      <c r="I588" s="2"/>
      <c r="J588" s="2"/>
      <c r="K588" s="165"/>
      <c r="L588" s="165"/>
      <c r="M588" s="2"/>
      <c r="N588" s="2"/>
      <c r="O588" s="2"/>
      <c r="P588" s="2"/>
      <c r="Q588" s="2"/>
      <c r="R588" s="2"/>
      <c r="S588" s="2"/>
      <c r="T588" s="2"/>
      <c r="U588" s="2"/>
      <c r="V588" s="2"/>
      <c r="W588" s="2"/>
      <c r="X588" s="2"/>
      <c r="Y588" s="2"/>
      <c r="Z588" s="5"/>
      <c r="AA588" s="5"/>
      <c r="AB588" s="2"/>
      <c r="AC588" s="2"/>
      <c r="AD588" s="2"/>
      <c r="AE588" s="2"/>
      <c r="AF588" s="2"/>
      <c r="AG588" s="2"/>
      <c r="AH588" s="2"/>
      <c r="AI588" s="2"/>
      <c r="AJ588" s="2"/>
      <c r="AK588" s="2"/>
      <c r="AL588" s="2"/>
      <c r="AM588" s="2"/>
    </row>
    <row r="589">
      <c r="A589" s="2"/>
      <c r="B589" s="2"/>
      <c r="C589" s="2"/>
      <c r="D589" s="2"/>
      <c r="E589" s="2"/>
      <c r="F589" s="2"/>
      <c r="G589" s="2"/>
      <c r="H589" s="2"/>
      <c r="I589" s="2"/>
      <c r="J589" s="2"/>
      <c r="K589" s="165"/>
      <c r="L589" s="165"/>
      <c r="M589" s="2"/>
      <c r="N589" s="2"/>
      <c r="O589" s="2"/>
      <c r="P589" s="2"/>
      <c r="Q589" s="2"/>
      <c r="R589" s="2"/>
      <c r="S589" s="2"/>
      <c r="T589" s="2"/>
      <c r="U589" s="2"/>
      <c r="V589" s="2"/>
      <c r="W589" s="2"/>
      <c r="X589" s="2"/>
      <c r="Y589" s="2"/>
      <c r="Z589" s="5"/>
      <c r="AA589" s="5"/>
      <c r="AB589" s="2"/>
      <c r="AC589" s="2"/>
      <c r="AD589" s="2"/>
      <c r="AE589" s="2"/>
      <c r="AF589" s="2"/>
      <c r="AG589" s="2"/>
      <c r="AH589" s="2"/>
      <c r="AI589" s="2"/>
      <c r="AJ589" s="2"/>
      <c r="AK589" s="2"/>
      <c r="AL589" s="2"/>
      <c r="AM589" s="2"/>
    </row>
    <row r="590">
      <c r="A590" s="2"/>
      <c r="B590" s="2"/>
      <c r="C590" s="2"/>
      <c r="D590" s="2"/>
      <c r="E590" s="2"/>
      <c r="F590" s="2"/>
      <c r="G590" s="2"/>
      <c r="H590" s="2"/>
      <c r="I590" s="2"/>
      <c r="J590" s="2"/>
      <c r="K590" s="165"/>
      <c r="L590" s="165"/>
      <c r="M590" s="2"/>
      <c r="N590" s="2"/>
      <c r="O590" s="2"/>
      <c r="P590" s="2"/>
      <c r="Q590" s="2"/>
      <c r="R590" s="2"/>
      <c r="S590" s="2"/>
      <c r="T590" s="2"/>
      <c r="U590" s="2"/>
      <c r="V590" s="2"/>
      <c r="W590" s="2"/>
      <c r="X590" s="2"/>
      <c r="Y590" s="2"/>
      <c r="Z590" s="5"/>
      <c r="AA590" s="5"/>
      <c r="AB590" s="2"/>
      <c r="AC590" s="2"/>
      <c r="AD590" s="2"/>
      <c r="AE590" s="2"/>
      <c r="AF590" s="2"/>
      <c r="AG590" s="2"/>
      <c r="AH590" s="2"/>
      <c r="AI590" s="2"/>
      <c r="AJ590" s="2"/>
      <c r="AK590" s="2"/>
      <c r="AL590" s="2"/>
      <c r="AM590" s="2"/>
    </row>
    <row r="591">
      <c r="A591" s="2"/>
      <c r="B591" s="2"/>
      <c r="C591" s="2"/>
      <c r="D591" s="2"/>
      <c r="E591" s="2"/>
      <c r="F591" s="2"/>
      <c r="G591" s="2"/>
      <c r="H591" s="2"/>
      <c r="I591" s="2"/>
      <c r="J591" s="2"/>
      <c r="K591" s="165"/>
      <c r="L591" s="165"/>
      <c r="M591" s="2"/>
      <c r="N591" s="2"/>
      <c r="O591" s="2"/>
      <c r="P591" s="2"/>
      <c r="Q591" s="2"/>
      <c r="R591" s="2"/>
      <c r="S591" s="2"/>
      <c r="T591" s="2"/>
      <c r="U591" s="2"/>
      <c r="V591" s="2"/>
      <c r="W591" s="2"/>
      <c r="X591" s="2"/>
      <c r="Y591" s="2"/>
      <c r="Z591" s="5"/>
      <c r="AA591" s="5"/>
      <c r="AB591" s="2"/>
      <c r="AC591" s="2"/>
      <c r="AD591" s="2"/>
      <c r="AE591" s="2"/>
      <c r="AF591" s="2"/>
      <c r="AG591" s="2"/>
      <c r="AH591" s="2"/>
      <c r="AI591" s="2"/>
      <c r="AJ591" s="2"/>
      <c r="AK591" s="2"/>
      <c r="AL591" s="2"/>
      <c r="AM591" s="2"/>
    </row>
    <row r="592">
      <c r="A592" s="2"/>
      <c r="B592" s="2"/>
      <c r="C592" s="2"/>
      <c r="D592" s="2"/>
      <c r="E592" s="2"/>
      <c r="F592" s="2"/>
      <c r="G592" s="2"/>
      <c r="H592" s="2"/>
      <c r="I592" s="2"/>
      <c r="J592" s="2"/>
      <c r="K592" s="165"/>
      <c r="L592" s="165"/>
      <c r="M592" s="2"/>
      <c r="N592" s="2"/>
      <c r="O592" s="2"/>
      <c r="P592" s="2"/>
      <c r="Q592" s="2"/>
      <c r="R592" s="2"/>
      <c r="S592" s="2"/>
      <c r="T592" s="2"/>
      <c r="U592" s="2"/>
      <c r="V592" s="2"/>
      <c r="W592" s="2"/>
      <c r="X592" s="2"/>
      <c r="Y592" s="2"/>
      <c r="Z592" s="5"/>
      <c r="AA592" s="5"/>
      <c r="AB592" s="2"/>
      <c r="AC592" s="2"/>
      <c r="AD592" s="2"/>
      <c r="AE592" s="2"/>
      <c r="AF592" s="2"/>
      <c r="AG592" s="2"/>
      <c r="AH592" s="2"/>
      <c r="AI592" s="2"/>
      <c r="AJ592" s="2"/>
      <c r="AK592" s="2"/>
      <c r="AL592" s="2"/>
      <c r="AM592" s="2"/>
    </row>
    <row r="593">
      <c r="A593" s="2"/>
      <c r="B593" s="2"/>
      <c r="C593" s="2"/>
      <c r="D593" s="2"/>
      <c r="E593" s="2"/>
      <c r="F593" s="2"/>
      <c r="G593" s="2"/>
      <c r="H593" s="2"/>
      <c r="I593" s="2"/>
      <c r="J593" s="2"/>
      <c r="K593" s="165"/>
      <c r="L593" s="165"/>
      <c r="M593" s="2"/>
      <c r="N593" s="2"/>
      <c r="O593" s="2"/>
      <c r="P593" s="2"/>
      <c r="Q593" s="2"/>
      <c r="R593" s="2"/>
      <c r="S593" s="2"/>
      <c r="T593" s="2"/>
      <c r="U593" s="2"/>
      <c r="V593" s="2"/>
      <c r="W593" s="2"/>
      <c r="X593" s="2"/>
      <c r="Y593" s="2"/>
      <c r="Z593" s="5"/>
      <c r="AA593" s="5"/>
      <c r="AB593" s="2"/>
      <c r="AC593" s="2"/>
      <c r="AD593" s="2"/>
      <c r="AE593" s="2"/>
      <c r="AF593" s="2"/>
      <c r="AG593" s="2"/>
      <c r="AH593" s="2"/>
      <c r="AI593" s="2"/>
      <c r="AJ593" s="2"/>
      <c r="AK593" s="2"/>
      <c r="AL593" s="2"/>
      <c r="AM593" s="2"/>
    </row>
    <row r="594">
      <c r="A594" s="2"/>
      <c r="B594" s="2"/>
      <c r="C594" s="2"/>
      <c r="D594" s="2"/>
      <c r="E594" s="2"/>
      <c r="F594" s="2"/>
      <c r="G594" s="2"/>
      <c r="H594" s="2"/>
      <c r="I594" s="2"/>
      <c r="J594" s="2"/>
      <c r="K594" s="165"/>
      <c r="L594" s="165"/>
      <c r="M594" s="2"/>
      <c r="N594" s="2"/>
      <c r="O594" s="2"/>
      <c r="P594" s="2"/>
      <c r="Q594" s="2"/>
      <c r="R594" s="2"/>
      <c r="S594" s="2"/>
      <c r="T594" s="2"/>
      <c r="U594" s="2"/>
      <c r="V594" s="2"/>
      <c r="W594" s="2"/>
      <c r="X594" s="2"/>
      <c r="Y594" s="2"/>
      <c r="Z594" s="5"/>
      <c r="AA594" s="5"/>
      <c r="AB594" s="2"/>
      <c r="AC594" s="2"/>
      <c r="AD594" s="2"/>
      <c r="AE594" s="2"/>
      <c r="AF594" s="2"/>
      <c r="AG594" s="2"/>
      <c r="AH594" s="2"/>
      <c r="AI594" s="2"/>
      <c r="AJ594" s="2"/>
      <c r="AK594" s="2"/>
      <c r="AL594" s="2"/>
      <c r="AM594" s="2"/>
    </row>
    <row r="595">
      <c r="A595" s="2"/>
      <c r="B595" s="2"/>
      <c r="C595" s="2"/>
      <c r="D595" s="2"/>
      <c r="E595" s="2"/>
      <c r="F595" s="2"/>
      <c r="G595" s="2"/>
      <c r="H595" s="2"/>
      <c r="I595" s="2"/>
      <c r="J595" s="2"/>
      <c r="K595" s="165"/>
      <c r="L595" s="165"/>
      <c r="M595" s="2"/>
      <c r="N595" s="2"/>
      <c r="O595" s="2"/>
      <c r="P595" s="2"/>
      <c r="Q595" s="2"/>
      <c r="R595" s="2"/>
      <c r="S595" s="2"/>
      <c r="T595" s="2"/>
      <c r="U595" s="2"/>
      <c r="V595" s="2"/>
      <c r="W595" s="2"/>
      <c r="X595" s="2"/>
      <c r="Y595" s="2"/>
      <c r="Z595" s="5"/>
      <c r="AA595" s="5"/>
      <c r="AB595" s="2"/>
      <c r="AC595" s="2"/>
      <c r="AD595" s="2"/>
      <c r="AE595" s="2"/>
      <c r="AF595" s="2"/>
      <c r="AG595" s="2"/>
      <c r="AH595" s="2"/>
      <c r="AI595" s="2"/>
      <c r="AJ595" s="2"/>
      <c r="AK595" s="2"/>
      <c r="AL595" s="2"/>
      <c r="AM595" s="2"/>
    </row>
    <row r="596">
      <c r="A596" s="2"/>
      <c r="B596" s="2"/>
      <c r="C596" s="2"/>
      <c r="D596" s="2"/>
      <c r="E596" s="2"/>
      <c r="F596" s="2"/>
      <c r="G596" s="2"/>
      <c r="H596" s="2"/>
      <c r="I596" s="2"/>
      <c r="J596" s="2"/>
      <c r="K596" s="165"/>
      <c r="L596" s="165"/>
      <c r="M596" s="2"/>
      <c r="N596" s="2"/>
      <c r="O596" s="2"/>
      <c r="P596" s="2"/>
      <c r="Q596" s="2"/>
      <c r="R596" s="2"/>
      <c r="S596" s="2"/>
      <c r="T596" s="2"/>
      <c r="U596" s="2"/>
      <c r="V596" s="2"/>
      <c r="W596" s="2"/>
      <c r="X596" s="2"/>
      <c r="Y596" s="2"/>
      <c r="Z596" s="5"/>
      <c r="AA596" s="5"/>
      <c r="AB596" s="2"/>
      <c r="AC596" s="2"/>
      <c r="AD596" s="2"/>
      <c r="AE596" s="2"/>
      <c r="AF596" s="2"/>
      <c r="AG596" s="2"/>
      <c r="AH596" s="2"/>
      <c r="AI596" s="2"/>
      <c r="AJ596" s="2"/>
      <c r="AK596" s="2"/>
      <c r="AL596" s="2"/>
      <c r="AM596" s="2"/>
    </row>
    <row r="597">
      <c r="A597" s="2"/>
      <c r="B597" s="2"/>
      <c r="C597" s="2"/>
      <c r="D597" s="2"/>
      <c r="E597" s="2"/>
      <c r="F597" s="2"/>
      <c r="G597" s="2"/>
      <c r="H597" s="2"/>
      <c r="I597" s="2"/>
      <c r="J597" s="2"/>
      <c r="K597" s="165"/>
      <c r="L597" s="165"/>
      <c r="M597" s="2"/>
      <c r="N597" s="2"/>
      <c r="O597" s="2"/>
      <c r="P597" s="2"/>
      <c r="Q597" s="2"/>
      <c r="R597" s="2"/>
      <c r="S597" s="2"/>
      <c r="T597" s="2"/>
      <c r="U597" s="2"/>
      <c r="V597" s="2"/>
      <c r="W597" s="2"/>
      <c r="X597" s="2"/>
      <c r="Y597" s="2"/>
      <c r="Z597" s="5"/>
      <c r="AA597" s="5"/>
      <c r="AB597" s="2"/>
      <c r="AC597" s="2"/>
      <c r="AD597" s="2"/>
      <c r="AE597" s="2"/>
      <c r="AF597" s="2"/>
      <c r="AG597" s="2"/>
      <c r="AH597" s="2"/>
      <c r="AI597" s="2"/>
      <c r="AJ597" s="2"/>
      <c r="AK597" s="2"/>
      <c r="AL597" s="2"/>
      <c r="AM597" s="2"/>
    </row>
    <row r="598">
      <c r="A598" s="2"/>
      <c r="B598" s="2"/>
      <c r="C598" s="2"/>
      <c r="D598" s="2"/>
      <c r="E598" s="2"/>
      <c r="F598" s="2"/>
      <c r="G598" s="2"/>
      <c r="H598" s="2"/>
      <c r="I598" s="2"/>
      <c r="J598" s="2"/>
      <c r="K598" s="165"/>
      <c r="L598" s="165"/>
      <c r="M598" s="2"/>
      <c r="N598" s="2"/>
      <c r="O598" s="2"/>
      <c r="P598" s="2"/>
      <c r="Q598" s="2"/>
      <c r="R598" s="2"/>
      <c r="S598" s="2"/>
      <c r="T598" s="2"/>
      <c r="U598" s="2"/>
      <c r="V598" s="2"/>
      <c r="W598" s="2"/>
      <c r="X598" s="2"/>
      <c r="Y598" s="2"/>
      <c r="Z598" s="5"/>
      <c r="AA598" s="5"/>
      <c r="AB598" s="2"/>
      <c r="AC598" s="2"/>
      <c r="AD598" s="2"/>
      <c r="AE598" s="2"/>
      <c r="AF598" s="2"/>
      <c r="AG598" s="2"/>
      <c r="AH598" s="2"/>
      <c r="AI598" s="2"/>
      <c r="AJ598" s="2"/>
      <c r="AK598" s="2"/>
      <c r="AL598" s="2"/>
      <c r="AM598" s="2"/>
    </row>
    <row r="599">
      <c r="A599" s="2"/>
      <c r="B599" s="2"/>
      <c r="C599" s="2"/>
      <c r="D599" s="2"/>
      <c r="E599" s="2"/>
      <c r="F599" s="2"/>
      <c r="G599" s="2"/>
      <c r="H599" s="2"/>
      <c r="I599" s="2"/>
      <c r="J599" s="2"/>
      <c r="K599" s="165"/>
      <c r="L599" s="165"/>
      <c r="M599" s="2"/>
      <c r="N599" s="2"/>
      <c r="O599" s="2"/>
      <c r="P599" s="2"/>
      <c r="Q599" s="2"/>
      <c r="R599" s="2"/>
      <c r="S599" s="2"/>
      <c r="T599" s="2"/>
      <c r="U599" s="2"/>
      <c r="V599" s="2"/>
      <c r="W599" s="2"/>
      <c r="X599" s="2"/>
      <c r="Y599" s="2"/>
      <c r="Z599" s="5"/>
      <c r="AA599" s="5"/>
      <c r="AB599" s="2"/>
      <c r="AC599" s="2"/>
      <c r="AD599" s="2"/>
      <c r="AE599" s="2"/>
      <c r="AF599" s="2"/>
      <c r="AG599" s="2"/>
      <c r="AH599" s="2"/>
      <c r="AI599" s="2"/>
      <c r="AJ599" s="2"/>
      <c r="AK599" s="2"/>
      <c r="AL599" s="2"/>
      <c r="AM599" s="2"/>
    </row>
    <row r="600">
      <c r="A600" s="2"/>
      <c r="B600" s="2"/>
      <c r="C600" s="2"/>
      <c r="D600" s="2"/>
      <c r="E600" s="2"/>
      <c r="F600" s="2"/>
      <c r="G600" s="2"/>
      <c r="H600" s="2"/>
      <c r="I600" s="2"/>
      <c r="J600" s="2"/>
      <c r="K600" s="165"/>
      <c r="L600" s="165"/>
      <c r="M600" s="2"/>
      <c r="N600" s="2"/>
      <c r="O600" s="2"/>
      <c r="P600" s="2"/>
      <c r="Q600" s="2"/>
      <c r="R600" s="2"/>
      <c r="S600" s="2"/>
      <c r="T600" s="2"/>
      <c r="U600" s="2"/>
      <c r="V600" s="2"/>
      <c r="W600" s="2"/>
      <c r="X600" s="2"/>
      <c r="Y600" s="2"/>
      <c r="Z600" s="5"/>
      <c r="AA600" s="5"/>
      <c r="AB600" s="2"/>
      <c r="AC600" s="2"/>
      <c r="AD600" s="2"/>
      <c r="AE600" s="2"/>
      <c r="AF600" s="2"/>
      <c r="AG600" s="2"/>
      <c r="AH600" s="2"/>
      <c r="AI600" s="2"/>
      <c r="AJ600" s="2"/>
      <c r="AK600" s="2"/>
      <c r="AL600" s="2"/>
      <c r="AM600" s="2"/>
    </row>
    <row r="601">
      <c r="A601" s="2"/>
      <c r="B601" s="2"/>
      <c r="C601" s="2"/>
      <c r="D601" s="2"/>
      <c r="E601" s="2"/>
      <c r="F601" s="2"/>
      <c r="G601" s="2"/>
      <c r="H601" s="2"/>
      <c r="I601" s="2"/>
      <c r="J601" s="2"/>
      <c r="K601" s="165"/>
      <c r="L601" s="165"/>
      <c r="M601" s="2"/>
      <c r="N601" s="2"/>
      <c r="O601" s="2"/>
      <c r="P601" s="2"/>
      <c r="Q601" s="2"/>
      <c r="R601" s="2"/>
      <c r="S601" s="2"/>
      <c r="T601" s="2"/>
      <c r="U601" s="2"/>
      <c r="V601" s="2"/>
      <c r="W601" s="2"/>
      <c r="X601" s="2"/>
      <c r="Y601" s="2"/>
      <c r="Z601" s="5"/>
      <c r="AA601" s="5"/>
      <c r="AB601" s="2"/>
      <c r="AC601" s="2"/>
      <c r="AD601" s="2"/>
      <c r="AE601" s="2"/>
      <c r="AF601" s="2"/>
      <c r="AG601" s="2"/>
      <c r="AH601" s="2"/>
      <c r="AI601" s="2"/>
      <c r="AJ601" s="2"/>
      <c r="AK601" s="2"/>
      <c r="AL601" s="2"/>
      <c r="AM601" s="2"/>
    </row>
    <row r="602">
      <c r="A602" s="2"/>
      <c r="B602" s="2"/>
      <c r="C602" s="2"/>
      <c r="D602" s="2"/>
      <c r="E602" s="2"/>
      <c r="F602" s="2"/>
      <c r="G602" s="2"/>
      <c r="H602" s="2"/>
      <c r="I602" s="2"/>
      <c r="J602" s="2"/>
      <c r="K602" s="165"/>
      <c r="L602" s="165"/>
      <c r="M602" s="2"/>
      <c r="N602" s="2"/>
      <c r="O602" s="2"/>
      <c r="P602" s="2"/>
      <c r="Q602" s="2"/>
      <c r="R602" s="2"/>
      <c r="S602" s="2"/>
      <c r="T602" s="2"/>
      <c r="U602" s="2"/>
      <c r="V602" s="2"/>
      <c r="W602" s="2"/>
      <c r="X602" s="2"/>
      <c r="Y602" s="2"/>
      <c r="Z602" s="5"/>
      <c r="AA602" s="5"/>
      <c r="AB602" s="2"/>
      <c r="AC602" s="2"/>
      <c r="AD602" s="2"/>
      <c r="AE602" s="2"/>
      <c r="AF602" s="2"/>
      <c r="AG602" s="2"/>
      <c r="AH602" s="2"/>
      <c r="AI602" s="2"/>
      <c r="AJ602" s="2"/>
      <c r="AK602" s="2"/>
      <c r="AL602" s="2"/>
      <c r="AM602" s="2"/>
    </row>
    <row r="603">
      <c r="A603" s="2"/>
      <c r="B603" s="2"/>
      <c r="C603" s="2"/>
      <c r="D603" s="2"/>
      <c r="E603" s="2"/>
      <c r="F603" s="2"/>
      <c r="G603" s="2"/>
      <c r="H603" s="2"/>
      <c r="I603" s="2"/>
      <c r="J603" s="2"/>
      <c r="K603" s="165"/>
      <c r="L603" s="165"/>
      <c r="M603" s="2"/>
      <c r="N603" s="2"/>
      <c r="O603" s="2"/>
      <c r="P603" s="2"/>
      <c r="Q603" s="2"/>
      <c r="R603" s="2"/>
      <c r="S603" s="2"/>
      <c r="T603" s="2"/>
      <c r="U603" s="2"/>
      <c r="V603" s="2"/>
      <c r="W603" s="2"/>
      <c r="X603" s="2"/>
      <c r="Y603" s="2"/>
      <c r="Z603" s="5"/>
      <c r="AA603" s="5"/>
      <c r="AB603" s="2"/>
      <c r="AC603" s="2"/>
      <c r="AD603" s="2"/>
      <c r="AE603" s="2"/>
      <c r="AF603" s="2"/>
      <c r="AG603" s="2"/>
      <c r="AH603" s="2"/>
      <c r="AI603" s="2"/>
      <c r="AJ603" s="2"/>
      <c r="AK603" s="2"/>
      <c r="AL603" s="2"/>
      <c r="AM603" s="2"/>
    </row>
    <row r="604">
      <c r="A604" s="2"/>
      <c r="B604" s="2"/>
      <c r="C604" s="2"/>
      <c r="D604" s="2"/>
      <c r="E604" s="2"/>
      <c r="F604" s="2"/>
      <c r="G604" s="2"/>
      <c r="H604" s="2"/>
      <c r="I604" s="2"/>
      <c r="J604" s="2"/>
      <c r="K604" s="165"/>
      <c r="L604" s="165"/>
      <c r="M604" s="2"/>
      <c r="N604" s="2"/>
      <c r="O604" s="2"/>
      <c r="P604" s="2"/>
      <c r="Q604" s="2"/>
      <c r="R604" s="2"/>
      <c r="S604" s="2"/>
      <c r="T604" s="2"/>
      <c r="U604" s="2"/>
      <c r="V604" s="2"/>
      <c r="W604" s="2"/>
      <c r="X604" s="2"/>
      <c r="Y604" s="2"/>
      <c r="Z604" s="5"/>
      <c r="AA604" s="5"/>
      <c r="AB604" s="2"/>
      <c r="AC604" s="2"/>
      <c r="AD604" s="2"/>
      <c r="AE604" s="2"/>
      <c r="AF604" s="2"/>
      <c r="AG604" s="2"/>
      <c r="AH604" s="2"/>
      <c r="AI604" s="2"/>
      <c r="AJ604" s="2"/>
      <c r="AK604" s="2"/>
      <c r="AL604" s="2"/>
      <c r="AM604" s="2"/>
    </row>
    <row r="605">
      <c r="A605" s="2"/>
      <c r="B605" s="2"/>
      <c r="C605" s="2"/>
      <c r="D605" s="2"/>
      <c r="E605" s="2"/>
      <c r="F605" s="2"/>
      <c r="G605" s="2"/>
      <c r="H605" s="2"/>
      <c r="I605" s="2"/>
      <c r="J605" s="2"/>
      <c r="K605" s="165"/>
      <c r="L605" s="165"/>
      <c r="M605" s="2"/>
      <c r="N605" s="2"/>
      <c r="O605" s="2"/>
      <c r="P605" s="2"/>
      <c r="Q605" s="2"/>
      <c r="R605" s="2"/>
      <c r="S605" s="2"/>
      <c r="T605" s="2"/>
      <c r="U605" s="2"/>
      <c r="V605" s="2"/>
      <c r="W605" s="2"/>
      <c r="X605" s="2"/>
      <c r="Y605" s="2"/>
      <c r="Z605" s="5"/>
      <c r="AA605" s="5"/>
      <c r="AB605" s="2"/>
      <c r="AC605" s="2"/>
      <c r="AD605" s="2"/>
      <c r="AE605" s="2"/>
      <c r="AF605" s="2"/>
      <c r="AG605" s="2"/>
      <c r="AH605" s="2"/>
      <c r="AI605" s="2"/>
      <c r="AJ605" s="2"/>
      <c r="AK605" s="2"/>
      <c r="AL605" s="2"/>
      <c r="AM605" s="2"/>
    </row>
    <row r="606">
      <c r="A606" s="2"/>
      <c r="B606" s="2"/>
      <c r="C606" s="2"/>
      <c r="D606" s="2"/>
      <c r="E606" s="2"/>
      <c r="F606" s="2"/>
      <c r="G606" s="2"/>
      <c r="H606" s="2"/>
      <c r="I606" s="2"/>
      <c r="J606" s="2"/>
      <c r="K606" s="165"/>
      <c r="L606" s="165"/>
      <c r="M606" s="2"/>
      <c r="N606" s="2"/>
      <c r="O606" s="2"/>
      <c r="P606" s="2"/>
      <c r="Q606" s="2"/>
      <c r="R606" s="2"/>
      <c r="S606" s="2"/>
      <c r="T606" s="2"/>
      <c r="U606" s="2"/>
      <c r="V606" s="2"/>
      <c r="W606" s="2"/>
      <c r="X606" s="2"/>
      <c r="Y606" s="2"/>
      <c r="Z606" s="5"/>
      <c r="AA606" s="5"/>
      <c r="AB606" s="2"/>
      <c r="AC606" s="2"/>
      <c r="AD606" s="2"/>
      <c r="AE606" s="2"/>
      <c r="AF606" s="2"/>
      <c r="AG606" s="2"/>
      <c r="AH606" s="2"/>
      <c r="AI606" s="2"/>
      <c r="AJ606" s="2"/>
      <c r="AK606" s="2"/>
      <c r="AL606" s="2"/>
      <c r="AM606" s="2"/>
    </row>
    <row r="607">
      <c r="A607" s="2"/>
      <c r="B607" s="2"/>
      <c r="C607" s="2"/>
      <c r="D607" s="2"/>
      <c r="E607" s="2"/>
      <c r="F607" s="2"/>
      <c r="G607" s="2"/>
      <c r="H607" s="2"/>
      <c r="I607" s="2"/>
      <c r="J607" s="2"/>
      <c r="K607" s="165"/>
      <c r="L607" s="165"/>
      <c r="M607" s="2"/>
      <c r="N607" s="2"/>
      <c r="O607" s="2"/>
      <c r="P607" s="2"/>
      <c r="Q607" s="2"/>
      <c r="R607" s="2"/>
      <c r="S607" s="2"/>
      <c r="T607" s="2"/>
      <c r="U607" s="2"/>
      <c r="V607" s="2"/>
      <c r="W607" s="2"/>
      <c r="X607" s="2"/>
      <c r="Y607" s="2"/>
      <c r="Z607" s="5"/>
      <c r="AA607" s="5"/>
      <c r="AB607" s="2"/>
      <c r="AC607" s="2"/>
      <c r="AD607" s="2"/>
      <c r="AE607" s="2"/>
      <c r="AF607" s="2"/>
      <c r="AG607" s="2"/>
      <c r="AH607" s="2"/>
      <c r="AI607" s="2"/>
      <c r="AJ607" s="2"/>
      <c r="AK607" s="2"/>
      <c r="AL607" s="2"/>
      <c r="AM607" s="2"/>
    </row>
    <row r="608">
      <c r="A608" s="2"/>
      <c r="B608" s="2"/>
      <c r="C608" s="2"/>
      <c r="D608" s="2"/>
      <c r="E608" s="2"/>
      <c r="F608" s="2"/>
      <c r="G608" s="2"/>
      <c r="H608" s="2"/>
      <c r="I608" s="2"/>
      <c r="J608" s="2"/>
      <c r="K608" s="165"/>
      <c r="L608" s="165"/>
      <c r="M608" s="2"/>
      <c r="N608" s="2"/>
      <c r="O608" s="2"/>
      <c r="P608" s="2"/>
      <c r="Q608" s="2"/>
      <c r="R608" s="2"/>
      <c r="S608" s="2"/>
      <c r="T608" s="2"/>
      <c r="U608" s="2"/>
      <c r="V608" s="2"/>
      <c r="W608" s="2"/>
      <c r="X608" s="2"/>
      <c r="Y608" s="2"/>
      <c r="Z608" s="5"/>
      <c r="AA608" s="5"/>
      <c r="AB608" s="2"/>
      <c r="AC608" s="2"/>
      <c r="AD608" s="2"/>
      <c r="AE608" s="2"/>
      <c r="AF608" s="2"/>
      <c r="AG608" s="2"/>
      <c r="AH608" s="2"/>
      <c r="AI608" s="2"/>
      <c r="AJ608" s="2"/>
      <c r="AK608" s="2"/>
      <c r="AL608" s="2"/>
      <c r="AM608" s="2"/>
    </row>
    <row r="609">
      <c r="A609" s="2"/>
      <c r="B609" s="2"/>
      <c r="C609" s="2"/>
      <c r="D609" s="2"/>
      <c r="E609" s="2"/>
      <c r="F609" s="2"/>
      <c r="G609" s="2"/>
      <c r="H609" s="2"/>
      <c r="I609" s="2"/>
      <c r="J609" s="2"/>
      <c r="K609" s="165"/>
      <c r="L609" s="165"/>
      <c r="M609" s="2"/>
      <c r="N609" s="2"/>
      <c r="O609" s="2"/>
      <c r="P609" s="2"/>
      <c r="Q609" s="2"/>
      <c r="R609" s="2"/>
      <c r="S609" s="2"/>
      <c r="T609" s="2"/>
      <c r="U609" s="2"/>
      <c r="V609" s="2"/>
      <c r="W609" s="2"/>
      <c r="X609" s="2"/>
      <c r="Y609" s="2"/>
      <c r="Z609" s="5"/>
      <c r="AA609" s="5"/>
      <c r="AB609" s="2"/>
      <c r="AC609" s="2"/>
      <c r="AD609" s="2"/>
      <c r="AE609" s="2"/>
      <c r="AF609" s="2"/>
      <c r="AG609" s="2"/>
      <c r="AH609" s="2"/>
      <c r="AI609" s="2"/>
      <c r="AJ609" s="2"/>
      <c r="AK609" s="2"/>
      <c r="AL609" s="2"/>
      <c r="AM609" s="2"/>
    </row>
    <row r="610">
      <c r="A610" s="2"/>
      <c r="B610" s="2"/>
      <c r="C610" s="2"/>
      <c r="D610" s="2"/>
      <c r="E610" s="2"/>
      <c r="F610" s="2"/>
      <c r="G610" s="2"/>
      <c r="H610" s="2"/>
      <c r="I610" s="2"/>
      <c r="J610" s="2"/>
      <c r="K610" s="165"/>
      <c r="L610" s="165"/>
      <c r="M610" s="2"/>
      <c r="N610" s="2"/>
      <c r="O610" s="2"/>
      <c r="P610" s="2"/>
      <c r="Q610" s="2"/>
      <c r="R610" s="2"/>
      <c r="S610" s="2"/>
      <c r="T610" s="2"/>
      <c r="U610" s="2"/>
      <c r="V610" s="2"/>
      <c r="W610" s="2"/>
      <c r="X610" s="2"/>
      <c r="Y610" s="2"/>
      <c r="Z610" s="5"/>
      <c r="AA610" s="5"/>
      <c r="AB610" s="2"/>
      <c r="AC610" s="2"/>
      <c r="AD610" s="2"/>
      <c r="AE610" s="2"/>
      <c r="AF610" s="2"/>
      <c r="AG610" s="2"/>
      <c r="AH610" s="2"/>
      <c r="AI610" s="2"/>
      <c r="AJ610" s="2"/>
      <c r="AK610" s="2"/>
      <c r="AL610" s="2"/>
      <c r="AM610" s="2"/>
    </row>
    <row r="611">
      <c r="A611" s="2"/>
      <c r="B611" s="2"/>
      <c r="C611" s="2"/>
      <c r="D611" s="2"/>
      <c r="E611" s="2"/>
      <c r="F611" s="2"/>
      <c r="G611" s="2"/>
      <c r="H611" s="2"/>
      <c r="I611" s="2"/>
      <c r="J611" s="2"/>
      <c r="K611" s="165"/>
      <c r="L611" s="165"/>
      <c r="M611" s="2"/>
      <c r="N611" s="2"/>
      <c r="O611" s="2"/>
      <c r="P611" s="2"/>
      <c r="Q611" s="2"/>
      <c r="R611" s="2"/>
      <c r="S611" s="2"/>
      <c r="T611" s="2"/>
      <c r="U611" s="2"/>
      <c r="V611" s="2"/>
      <c r="W611" s="2"/>
      <c r="X611" s="2"/>
      <c r="Y611" s="2"/>
      <c r="Z611" s="5"/>
      <c r="AA611" s="5"/>
      <c r="AB611" s="2"/>
      <c r="AC611" s="2"/>
      <c r="AD611" s="2"/>
      <c r="AE611" s="2"/>
      <c r="AF611" s="2"/>
      <c r="AG611" s="2"/>
      <c r="AH611" s="2"/>
      <c r="AI611" s="2"/>
      <c r="AJ611" s="2"/>
      <c r="AK611" s="2"/>
      <c r="AL611" s="2"/>
      <c r="AM611" s="2"/>
    </row>
    <row r="612">
      <c r="A612" s="2"/>
      <c r="B612" s="2"/>
      <c r="C612" s="2"/>
      <c r="D612" s="2"/>
      <c r="E612" s="2"/>
      <c r="F612" s="2"/>
      <c r="G612" s="2"/>
      <c r="H612" s="2"/>
      <c r="I612" s="2"/>
      <c r="J612" s="2"/>
      <c r="K612" s="165"/>
      <c r="L612" s="165"/>
      <c r="M612" s="2"/>
      <c r="N612" s="2"/>
      <c r="O612" s="2"/>
      <c r="P612" s="2"/>
      <c r="Q612" s="2"/>
      <c r="R612" s="2"/>
      <c r="S612" s="2"/>
      <c r="T612" s="2"/>
      <c r="U612" s="2"/>
      <c r="V612" s="2"/>
      <c r="W612" s="2"/>
      <c r="X612" s="2"/>
      <c r="Y612" s="2"/>
      <c r="Z612" s="5"/>
      <c r="AA612" s="5"/>
      <c r="AB612" s="2"/>
      <c r="AC612" s="2"/>
      <c r="AD612" s="2"/>
      <c r="AE612" s="2"/>
      <c r="AF612" s="2"/>
      <c r="AG612" s="2"/>
      <c r="AH612" s="2"/>
      <c r="AI612" s="2"/>
      <c r="AJ612" s="2"/>
      <c r="AK612" s="2"/>
      <c r="AL612" s="2"/>
      <c r="AM612" s="2"/>
    </row>
    <row r="613">
      <c r="A613" s="2"/>
      <c r="B613" s="2"/>
      <c r="C613" s="2"/>
      <c r="D613" s="2"/>
      <c r="E613" s="2"/>
      <c r="F613" s="2"/>
      <c r="G613" s="2"/>
      <c r="H613" s="2"/>
      <c r="I613" s="2"/>
      <c r="J613" s="2"/>
      <c r="K613" s="165"/>
      <c r="L613" s="165"/>
      <c r="M613" s="2"/>
      <c r="N613" s="2"/>
      <c r="O613" s="2"/>
      <c r="P613" s="2"/>
      <c r="Q613" s="2"/>
      <c r="R613" s="2"/>
      <c r="S613" s="2"/>
      <c r="T613" s="2"/>
      <c r="U613" s="2"/>
      <c r="V613" s="2"/>
      <c r="W613" s="2"/>
      <c r="X613" s="2"/>
      <c r="Y613" s="2"/>
      <c r="Z613" s="5"/>
      <c r="AA613" s="5"/>
      <c r="AB613" s="2"/>
      <c r="AC613" s="2"/>
      <c r="AD613" s="2"/>
      <c r="AE613" s="2"/>
      <c r="AF613" s="2"/>
      <c r="AG613" s="2"/>
      <c r="AH613" s="2"/>
      <c r="AI613" s="2"/>
      <c r="AJ613" s="2"/>
      <c r="AK613" s="2"/>
      <c r="AL613" s="2"/>
      <c r="AM613" s="2"/>
    </row>
    <row r="614">
      <c r="A614" s="2"/>
      <c r="B614" s="2"/>
      <c r="C614" s="2"/>
      <c r="D614" s="2"/>
      <c r="E614" s="2"/>
      <c r="F614" s="2"/>
      <c r="G614" s="2"/>
      <c r="H614" s="2"/>
      <c r="I614" s="2"/>
      <c r="J614" s="2"/>
      <c r="K614" s="165"/>
      <c r="L614" s="165"/>
      <c r="M614" s="2"/>
      <c r="N614" s="2"/>
      <c r="O614" s="2"/>
      <c r="P614" s="2"/>
      <c r="Q614" s="2"/>
      <c r="R614" s="2"/>
      <c r="S614" s="2"/>
      <c r="T614" s="2"/>
      <c r="U614" s="2"/>
      <c r="V614" s="2"/>
      <c r="W614" s="2"/>
      <c r="X614" s="2"/>
      <c r="Y614" s="2"/>
      <c r="Z614" s="5"/>
      <c r="AA614" s="5"/>
      <c r="AB614" s="2"/>
      <c r="AC614" s="2"/>
      <c r="AD614" s="2"/>
      <c r="AE614" s="2"/>
      <c r="AF614" s="2"/>
      <c r="AG614" s="2"/>
      <c r="AH614" s="2"/>
      <c r="AI614" s="2"/>
      <c r="AJ614" s="2"/>
      <c r="AK614" s="2"/>
      <c r="AL614" s="2"/>
      <c r="AM614" s="2"/>
    </row>
    <row r="615">
      <c r="A615" s="2"/>
      <c r="B615" s="2"/>
      <c r="C615" s="2"/>
      <c r="D615" s="2"/>
      <c r="E615" s="2"/>
      <c r="F615" s="2"/>
      <c r="G615" s="2"/>
      <c r="H615" s="2"/>
      <c r="I615" s="2"/>
      <c r="J615" s="2"/>
      <c r="K615" s="165"/>
      <c r="L615" s="165"/>
      <c r="M615" s="2"/>
      <c r="N615" s="2"/>
      <c r="O615" s="2"/>
      <c r="P615" s="2"/>
      <c r="Q615" s="2"/>
      <c r="R615" s="2"/>
      <c r="S615" s="2"/>
      <c r="T615" s="2"/>
      <c r="U615" s="2"/>
      <c r="V615" s="2"/>
      <c r="W615" s="2"/>
      <c r="X615" s="2"/>
      <c r="Y615" s="2"/>
      <c r="Z615" s="5"/>
      <c r="AA615" s="5"/>
      <c r="AB615" s="2"/>
      <c r="AC615" s="2"/>
      <c r="AD615" s="2"/>
      <c r="AE615" s="2"/>
      <c r="AF615" s="2"/>
      <c r="AG615" s="2"/>
      <c r="AH615" s="2"/>
      <c r="AI615" s="2"/>
      <c r="AJ615" s="2"/>
      <c r="AK615" s="2"/>
      <c r="AL615" s="2"/>
      <c r="AM615" s="2"/>
    </row>
    <row r="616">
      <c r="A616" s="2"/>
      <c r="B616" s="2"/>
      <c r="C616" s="2"/>
      <c r="D616" s="2"/>
      <c r="E616" s="2"/>
      <c r="F616" s="2"/>
      <c r="G616" s="2"/>
      <c r="H616" s="2"/>
      <c r="I616" s="2"/>
      <c r="J616" s="2"/>
      <c r="K616" s="165"/>
      <c r="L616" s="165"/>
      <c r="M616" s="2"/>
      <c r="N616" s="2"/>
      <c r="O616" s="2"/>
      <c r="P616" s="2"/>
      <c r="Q616" s="2"/>
      <c r="R616" s="2"/>
      <c r="S616" s="2"/>
      <c r="T616" s="2"/>
      <c r="U616" s="2"/>
      <c r="V616" s="2"/>
      <c r="W616" s="2"/>
      <c r="X616" s="2"/>
      <c r="Y616" s="2"/>
      <c r="Z616" s="5"/>
      <c r="AA616" s="5"/>
      <c r="AB616" s="2"/>
      <c r="AC616" s="2"/>
      <c r="AD616" s="2"/>
      <c r="AE616" s="2"/>
      <c r="AF616" s="2"/>
      <c r="AG616" s="2"/>
      <c r="AH616" s="2"/>
      <c r="AI616" s="2"/>
      <c r="AJ616" s="2"/>
      <c r="AK616" s="2"/>
      <c r="AL616" s="2"/>
      <c r="AM616" s="2"/>
    </row>
    <row r="617">
      <c r="A617" s="2"/>
      <c r="B617" s="2"/>
      <c r="C617" s="2"/>
      <c r="D617" s="2"/>
      <c r="E617" s="2"/>
      <c r="F617" s="2"/>
      <c r="G617" s="2"/>
      <c r="H617" s="2"/>
      <c r="I617" s="2"/>
      <c r="J617" s="2"/>
      <c r="K617" s="165"/>
      <c r="L617" s="165"/>
      <c r="M617" s="2"/>
      <c r="N617" s="2"/>
      <c r="O617" s="2"/>
      <c r="P617" s="2"/>
      <c r="Q617" s="2"/>
      <c r="R617" s="2"/>
      <c r="S617" s="2"/>
      <c r="T617" s="2"/>
      <c r="U617" s="2"/>
      <c r="V617" s="2"/>
      <c r="W617" s="2"/>
      <c r="X617" s="2"/>
      <c r="Y617" s="2"/>
      <c r="Z617" s="5"/>
      <c r="AA617" s="5"/>
      <c r="AB617" s="2"/>
      <c r="AC617" s="2"/>
      <c r="AD617" s="2"/>
      <c r="AE617" s="2"/>
      <c r="AF617" s="2"/>
      <c r="AG617" s="2"/>
      <c r="AH617" s="2"/>
      <c r="AI617" s="2"/>
      <c r="AJ617" s="2"/>
      <c r="AK617" s="2"/>
      <c r="AL617" s="2"/>
      <c r="AM617" s="2"/>
    </row>
    <row r="618">
      <c r="A618" s="2"/>
      <c r="B618" s="2"/>
      <c r="C618" s="2"/>
      <c r="D618" s="2"/>
      <c r="E618" s="2"/>
      <c r="F618" s="2"/>
      <c r="G618" s="2"/>
      <c r="H618" s="2"/>
      <c r="I618" s="2"/>
      <c r="J618" s="2"/>
      <c r="K618" s="165"/>
      <c r="L618" s="165"/>
      <c r="M618" s="2"/>
      <c r="N618" s="2"/>
      <c r="O618" s="2"/>
      <c r="P618" s="2"/>
      <c r="Q618" s="2"/>
      <c r="R618" s="2"/>
      <c r="S618" s="2"/>
      <c r="T618" s="2"/>
      <c r="U618" s="2"/>
      <c r="V618" s="2"/>
      <c r="W618" s="2"/>
      <c r="X618" s="2"/>
      <c r="Y618" s="2"/>
      <c r="Z618" s="5"/>
      <c r="AA618" s="5"/>
      <c r="AB618" s="2"/>
      <c r="AC618" s="2"/>
      <c r="AD618" s="2"/>
      <c r="AE618" s="2"/>
      <c r="AF618" s="2"/>
      <c r="AG618" s="2"/>
      <c r="AH618" s="2"/>
      <c r="AI618" s="2"/>
      <c r="AJ618" s="2"/>
      <c r="AK618" s="2"/>
      <c r="AL618" s="2"/>
      <c r="AM618" s="2"/>
    </row>
    <row r="619">
      <c r="A619" s="2"/>
      <c r="B619" s="2"/>
      <c r="C619" s="2"/>
      <c r="D619" s="2"/>
      <c r="E619" s="2"/>
      <c r="F619" s="2"/>
      <c r="G619" s="2"/>
      <c r="H619" s="2"/>
      <c r="I619" s="2"/>
      <c r="J619" s="2"/>
      <c r="K619" s="165"/>
      <c r="L619" s="165"/>
      <c r="M619" s="2"/>
      <c r="N619" s="2"/>
      <c r="O619" s="2"/>
      <c r="P619" s="2"/>
      <c r="Q619" s="2"/>
      <c r="R619" s="2"/>
      <c r="S619" s="2"/>
      <c r="T619" s="2"/>
      <c r="U619" s="2"/>
      <c r="V619" s="2"/>
      <c r="W619" s="2"/>
      <c r="X619" s="2"/>
      <c r="Y619" s="2"/>
      <c r="Z619" s="5"/>
      <c r="AA619" s="5"/>
      <c r="AB619" s="2"/>
      <c r="AC619" s="2"/>
      <c r="AD619" s="2"/>
      <c r="AE619" s="2"/>
      <c r="AF619" s="2"/>
      <c r="AG619" s="2"/>
      <c r="AH619" s="2"/>
      <c r="AI619" s="2"/>
      <c r="AJ619" s="2"/>
      <c r="AK619" s="2"/>
      <c r="AL619" s="2"/>
      <c r="AM619" s="2"/>
    </row>
    <row r="620">
      <c r="A620" s="2"/>
      <c r="B620" s="2"/>
      <c r="C620" s="2"/>
      <c r="D620" s="2"/>
      <c r="E620" s="2"/>
      <c r="F620" s="2"/>
      <c r="G620" s="2"/>
      <c r="H620" s="2"/>
      <c r="I620" s="2"/>
      <c r="J620" s="2"/>
      <c r="K620" s="165"/>
      <c r="L620" s="165"/>
      <c r="M620" s="2"/>
      <c r="N620" s="2"/>
      <c r="O620" s="2"/>
      <c r="P620" s="2"/>
      <c r="Q620" s="2"/>
      <c r="R620" s="2"/>
      <c r="S620" s="2"/>
      <c r="T620" s="2"/>
      <c r="U620" s="2"/>
      <c r="V620" s="2"/>
      <c r="W620" s="2"/>
      <c r="X620" s="2"/>
      <c r="Y620" s="2"/>
      <c r="Z620" s="5"/>
      <c r="AA620" s="5"/>
      <c r="AB620" s="2"/>
      <c r="AC620" s="2"/>
      <c r="AD620" s="2"/>
      <c r="AE620" s="2"/>
      <c r="AF620" s="2"/>
      <c r="AG620" s="2"/>
      <c r="AH620" s="2"/>
      <c r="AI620" s="2"/>
      <c r="AJ620" s="2"/>
      <c r="AK620" s="2"/>
      <c r="AL620" s="2"/>
      <c r="AM620" s="2"/>
    </row>
    <row r="621">
      <c r="A621" s="2"/>
      <c r="B621" s="2"/>
      <c r="C621" s="2"/>
      <c r="D621" s="2"/>
      <c r="E621" s="2"/>
      <c r="F621" s="2"/>
      <c r="G621" s="2"/>
      <c r="H621" s="2"/>
      <c r="I621" s="2"/>
      <c r="J621" s="2"/>
      <c r="K621" s="165"/>
      <c r="L621" s="165"/>
      <c r="M621" s="2"/>
      <c r="N621" s="2"/>
      <c r="O621" s="2"/>
      <c r="P621" s="2"/>
      <c r="Q621" s="2"/>
      <c r="R621" s="2"/>
      <c r="S621" s="2"/>
      <c r="T621" s="2"/>
      <c r="U621" s="2"/>
      <c r="V621" s="2"/>
      <c r="W621" s="2"/>
      <c r="X621" s="2"/>
      <c r="Y621" s="2"/>
      <c r="Z621" s="5"/>
      <c r="AA621" s="5"/>
      <c r="AB621" s="2"/>
      <c r="AC621" s="2"/>
      <c r="AD621" s="2"/>
      <c r="AE621" s="2"/>
      <c r="AF621" s="2"/>
      <c r="AG621" s="2"/>
      <c r="AH621" s="2"/>
      <c r="AI621" s="2"/>
      <c r="AJ621" s="2"/>
      <c r="AK621" s="2"/>
      <c r="AL621" s="2"/>
      <c r="AM621" s="2"/>
    </row>
    <row r="622">
      <c r="A622" s="2"/>
      <c r="B622" s="2"/>
      <c r="C622" s="2"/>
      <c r="D622" s="2"/>
      <c r="E622" s="2"/>
      <c r="F622" s="2"/>
      <c r="G622" s="2"/>
      <c r="H622" s="2"/>
      <c r="I622" s="2"/>
      <c r="J622" s="2"/>
      <c r="K622" s="165"/>
      <c r="L622" s="165"/>
      <c r="M622" s="2"/>
      <c r="N622" s="2"/>
      <c r="O622" s="2"/>
      <c r="P622" s="2"/>
      <c r="Q622" s="2"/>
      <c r="R622" s="2"/>
      <c r="S622" s="2"/>
      <c r="T622" s="2"/>
      <c r="U622" s="2"/>
      <c r="V622" s="2"/>
      <c r="W622" s="2"/>
      <c r="X622" s="2"/>
      <c r="Y622" s="2"/>
      <c r="Z622" s="5"/>
      <c r="AA622" s="5"/>
      <c r="AB622" s="2"/>
      <c r="AC622" s="2"/>
      <c r="AD622" s="2"/>
      <c r="AE622" s="2"/>
      <c r="AF622" s="2"/>
      <c r="AG622" s="2"/>
      <c r="AH622" s="2"/>
      <c r="AI622" s="2"/>
      <c r="AJ622" s="2"/>
      <c r="AK622" s="2"/>
      <c r="AL622" s="2"/>
      <c r="AM622" s="2"/>
    </row>
    <row r="623">
      <c r="A623" s="2"/>
      <c r="B623" s="2"/>
      <c r="C623" s="2"/>
      <c r="D623" s="2"/>
      <c r="E623" s="2"/>
      <c r="F623" s="2"/>
      <c r="G623" s="2"/>
      <c r="H623" s="2"/>
      <c r="I623" s="2"/>
      <c r="J623" s="2"/>
      <c r="K623" s="165"/>
      <c r="L623" s="165"/>
      <c r="M623" s="2"/>
      <c r="N623" s="2"/>
      <c r="O623" s="2"/>
      <c r="P623" s="2"/>
      <c r="Q623" s="2"/>
      <c r="R623" s="2"/>
      <c r="S623" s="2"/>
      <c r="T623" s="2"/>
      <c r="U623" s="2"/>
      <c r="V623" s="2"/>
      <c r="W623" s="2"/>
      <c r="X623" s="2"/>
      <c r="Y623" s="2"/>
      <c r="Z623" s="5"/>
      <c r="AA623" s="5"/>
      <c r="AB623" s="2"/>
      <c r="AC623" s="2"/>
      <c r="AD623" s="2"/>
      <c r="AE623" s="2"/>
      <c r="AF623" s="2"/>
      <c r="AG623" s="2"/>
      <c r="AH623" s="2"/>
      <c r="AI623" s="2"/>
      <c r="AJ623" s="2"/>
      <c r="AK623" s="2"/>
      <c r="AL623" s="2"/>
      <c r="AM623" s="2"/>
    </row>
    <row r="624">
      <c r="A624" s="2"/>
      <c r="B624" s="2"/>
      <c r="C624" s="2"/>
      <c r="D624" s="2"/>
      <c r="E624" s="2"/>
      <c r="F624" s="2"/>
      <c r="G624" s="2"/>
      <c r="H624" s="2"/>
      <c r="I624" s="2"/>
      <c r="J624" s="2"/>
      <c r="K624" s="165"/>
      <c r="L624" s="165"/>
      <c r="M624" s="2"/>
      <c r="N624" s="2"/>
      <c r="O624" s="2"/>
      <c r="P624" s="2"/>
      <c r="Q624" s="2"/>
      <c r="R624" s="2"/>
      <c r="S624" s="2"/>
      <c r="T624" s="2"/>
      <c r="U624" s="2"/>
      <c r="V624" s="2"/>
      <c r="W624" s="2"/>
      <c r="X624" s="2"/>
      <c r="Y624" s="2"/>
      <c r="Z624" s="5"/>
      <c r="AA624" s="5"/>
      <c r="AB624" s="2"/>
      <c r="AC624" s="2"/>
      <c r="AD624" s="2"/>
      <c r="AE624" s="2"/>
      <c r="AF624" s="2"/>
      <c r="AG624" s="2"/>
      <c r="AH624" s="2"/>
      <c r="AI624" s="2"/>
      <c r="AJ624" s="2"/>
      <c r="AK624" s="2"/>
      <c r="AL624" s="2"/>
      <c r="AM624" s="2"/>
    </row>
    <row r="625">
      <c r="A625" s="2"/>
      <c r="B625" s="2"/>
      <c r="C625" s="2"/>
      <c r="D625" s="2"/>
      <c r="E625" s="2"/>
      <c r="F625" s="2"/>
      <c r="G625" s="2"/>
      <c r="H625" s="2"/>
      <c r="I625" s="2"/>
      <c r="J625" s="2"/>
      <c r="K625" s="165"/>
      <c r="L625" s="165"/>
      <c r="M625" s="2"/>
      <c r="N625" s="2"/>
      <c r="O625" s="2"/>
      <c r="P625" s="2"/>
      <c r="Q625" s="2"/>
      <c r="R625" s="2"/>
      <c r="S625" s="2"/>
      <c r="T625" s="2"/>
      <c r="U625" s="2"/>
      <c r="V625" s="2"/>
      <c r="W625" s="2"/>
      <c r="X625" s="2"/>
      <c r="Y625" s="2"/>
      <c r="Z625" s="5"/>
      <c r="AA625" s="5"/>
      <c r="AB625" s="2"/>
      <c r="AC625" s="2"/>
      <c r="AD625" s="2"/>
      <c r="AE625" s="2"/>
      <c r="AF625" s="2"/>
      <c r="AG625" s="2"/>
      <c r="AH625" s="2"/>
      <c r="AI625" s="2"/>
      <c r="AJ625" s="2"/>
      <c r="AK625" s="2"/>
      <c r="AL625" s="2"/>
      <c r="AM625" s="2"/>
    </row>
    <row r="626">
      <c r="A626" s="2"/>
      <c r="B626" s="2"/>
      <c r="C626" s="2"/>
      <c r="D626" s="2"/>
      <c r="E626" s="2"/>
      <c r="F626" s="2"/>
      <c r="G626" s="2"/>
      <c r="H626" s="2"/>
      <c r="I626" s="2"/>
      <c r="J626" s="2"/>
      <c r="K626" s="165"/>
      <c r="L626" s="165"/>
      <c r="M626" s="2"/>
      <c r="N626" s="2"/>
      <c r="O626" s="2"/>
      <c r="P626" s="2"/>
      <c r="Q626" s="2"/>
      <c r="R626" s="2"/>
      <c r="S626" s="2"/>
      <c r="T626" s="2"/>
      <c r="U626" s="2"/>
      <c r="V626" s="2"/>
      <c r="W626" s="2"/>
      <c r="X626" s="2"/>
      <c r="Y626" s="2"/>
      <c r="Z626" s="5"/>
      <c r="AA626" s="5"/>
      <c r="AB626" s="2"/>
      <c r="AC626" s="2"/>
      <c r="AD626" s="2"/>
      <c r="AE626" s="2"/>
      <c r="AF626" s="2"/>
      <c r="AG626" s="2"/>
      <c r="AH626" s="2"/>
      <c r="AI626" s="2"/>
      <c r="AJ626" s="2"/>
      <c r="AK626" s="2"/>
      <c r="AL626" s="2"/>
      <c r="AM626" s="2"/>
    </row>
    <row r="627">
      <c r="A627" s="2"/>
      <c r="B627" s="2"/>
      <c r="C627" s="2"/>
      <c r="D627" s="2"/>
      <c r="E627" s="2"/>
      <c r="F627" s="2"/>
      <c r="G627" s="2"/>
      <c r="H627" s="2"/>
      <c r="I627" s="2"/>
      <c r="J627" s="2"/>
      <c r="K627" s="165"/>
      <c r="L627" s="165"/>
      <c r="M627" s="2"/>
      <c r="N627" s="2"/>
      <c r="O627" s="2"/>
      <c r="P627" s="2"/>
      <c r="Q627" s="2"/>
      <c r="R627" s="2"/>
      <c r="S627" s="2"/>
      <c r="T627" s="2"/>
      <c r="U627" s="2"/>
      <c r="V627" s="2"/>
      <c r="W627" s="2"/>
      <c r="X627" s="2"/>
      <c r="Y627" s="2"/>
      <c r="Z627" s="5"/>
      <c r="AA627" s="5"/>
      <c r="AB627" s="2"/>
      <c r="AC627" s="2"/>
      <c r="AD627" s="2"/>
      <c r="AE627" s="2"/>
      <c r="AF627" s="2"/>
      <c r="AG627" s="2"/>
      <c r="AH627" s="2"/>
      <c r="AI627" s="2"/>
      <c r="AJ627" s="2"/>
      <c r="AK627" s="2"/>
      <c r="AL627" s="2"/>
      <c r="AM627" s="2"/>
    </row>
    <row r="628">
      <c r="A628" s="2"/>
      <c r="B628" s="2"/>
      <c r="C628" s="2"/>
      <c r="D628" s="2"/>
      <c r="E628" s="2"/>
      <c r="F628" s="2"/>
      <c r="G628" s="2"/>
      <c r="H628" s="2"/>
      <c r="I628" s="2"/>
      <c r="J628" s="2"/>
      <c r="K628" s="165"/>
      <c r="L628" s="165"/>
      <c r="M628" s="2"/>
      <c r="N628" s="2"/>
      <c r="O628" s="2"/>
      <c r="P628" s="2"/>
      <c r="Q628" s="2"/>
      <c r="R628" s="2"/>
      <c r="S628" s="2"/>
      <c r="T628" s="2"/>
      <c r="U628" s="2"/>
      <c r="V628" s="2"/>
      <c r="W628" s="2"/>
      <c r="X628" s="2"/>
      <c r="Y628" s="2"/>
      <c r="Z628" s="5"/>
      <c r="AA628" s="5"/>
      <c r="AB628" s="2"/>
      <c r="AC628" s="2"/>
      <c r="AD628" s="2"/>
      <c r="AE628" s="2"/>
      <c r="AF628" s="2"/>
      <c r="AG628" s="2"/>
      <c r="AH628" s="2"/>
      <c r="AI628" s="2"/>
      <c r="AJ628" s="2"/>
      <c r="AK628" s="2"/>
      <c r="AL628" s="2"/>
      <c r="AM628" s="2"/>
    </row>
    <row r="629">
      <c r="A629" s="2"/>
      <c r="B629" s="2"/>
      <c r="C629" s="2"/>
      <c r="D629" s="2"/>
      <c r="E629" s="2"/>
      <c r="F629" s="2"/>
      <c r="G629" s="2"/>
      <c r="H629" s="2"/>
      <c r="I629" s="2"/>
      <c r="J629" s="2"/>
      <c r="K629" s="165"/>
      <c r="L629" s="165"/>
      <c r="M629" s="2"/>
      <c r="N629" s="2"/>
      <c r="O629" s="2"/>
      <c r="P629" s="2"/>
      <c r="Q629" s="2"/>
      <c r="R629" s="2"/>
      <c r="S629" s="2"/>
      <c r="T629" s="2"/>
      <c r="U629" s="2"/>
      <c r="V629" s="2"/>
      <c r="W629" s="2"/>
      <c r="X629" s="2"/>
      <c r="Y629" s="2"/>
      <c r="Z629" s="5"/>
      <c r="AA629" s="5"/>
      <c r="AB629" s="2"/>
      <c r="AC629" s="2"/>
      <c r="AD629" s="2"/>
      <c r="AE629" s="2"/>
      <c r="AF629" s="2"/>
      <c r="AG629" s="2"/>
      <c r="AH629" s="2"/>
      <c r="AI629" s="2"/>
      <c r="AJ629" s="2"/>
      <c r="AK629" s="2"/>
      <c r="AL629" s="2"/>
      <c r="AM629" s="2"/>
    </row>
    <row r="630">
      <c r="A630" s="2"/>
      <c r="B630" s="2"/>
      <c r="C630" s="2"/>
      <c r="D630" s="2"/>
      <c r="E630" s="2"/>
      <c r="F630" s="2"/>
      <c r="G630" s="2"/>
      <c r="H630" s="2"/>
      <c r="I630" s="2"/>
      <c r="J630" s="2"/>
      <c r="K630" s="165"/>
      <c r="L630" s="165"/>
      <c r="M630" s="2"/>
      <c r="N630" s="2"/>
      <c r="O630" s="2"/>
      <c r="P630" s="2"/>
      <c r="Q630" s="2"/>
      <c r="R630" s="2"/>
      <c r="S630" s="2"/>
      <c r="T630" s="2"/>
      <c r="U630" s="2"/>
      <c r="V630" s="2"/>
      <c r="W630" s="2"/>
      <c r="X630" s="2"/>
      <c r="Y630" s="2"/>
      <c r="Z630" s="5"/>
      <c r="AA630" s="5"/>
      <c r="AB630" s="2"/>
      <c r="AC630" s="2"/>
      <c r="AD630" s="2"/>
      <c r="AE630" s="2"/>
      <c r="AF630" s="2"/>
      <c r="AG630" s="2"/>
      <c r="AH630" s="2"/>
      <c r="AI630" s="2"/>
      <c r="AJ630" s="2"/>
      <c r="AK630" s="2"/>
      <c r="AL630" s="2"/>
      <c r="AM630" s="2"/>
    </row>
    <row r="631">
      <c r="A631" s="2"/>
      <c r="B631" s="2"/>
      <c r="C631" s="2"/>
      <c r="D631" s="2"/>
      <c r="E631" s="2"/>
      <c r="F631" s="2"/>
      <c r="G631" s="2"/>
      <c r="H631" s="2"/>
      <c r="I631" s="2"/>
      <c r="J631" s="2"/>
      <c r="K631" s="165"/>
      <c r="L631" s="165"/>
      <c r="M631" s="2"/>
      <c r="N631" s="2"/>
      <c r="O631" s="2"/>
      <c r="P631" s="2"/>
      <c r="Q631" s="2"/>
      <c r="R631" s="2"/>
      <c r="S631" s="2"/>
      <c r="T631" s="2"/>
      <c r="U631" s="2"/>
      <c r="V631" s="2"/>
      <c r="W631" s="2"/>
      <c r="X631" s="2"/>
      <c r="Y631" s="2"/>
      <c r="Z631" s="5"/>
      <c r="AA631" s="5"/>
      <c r="AB631" s="2"/>
      <c r="AC631" s="2"/>
      <c r="AD631" s="2"/>
      <c r="AE631" s="2"/>
      <c r="AF631" s="2"/>
      <c r="AG631" s="2"/>
      <c r="AH631" s="2"/>
      <c r="AI631" s="2"/>
      <c r="AJ631" s="2"/>
      <c r="AK631" s="2"/>
      <c r="AL631" s="2"/>
      <c r="AM631" s="2"/>
    </row>
    <row r="632">
      <c r="A632" s="2"/>
      <c r="B632" s="2"/>
      <c r="C632" s="2"/>
      <c r="D632" s="2"/>
      <c r="E632" s="2"/>
      <c r="F632" s="2"/>
      <c r="G632" s="2"/>
      <c r="H632" s="2"/>
      <c r="I632" s="2"/>
      <c r="J632" s="2"/>
      <c r="K632" s="165"/>
      <c r="L632" s="165"/>
      <c r="M632" s="2"/>
      <c r="N632" s="2"/>
      <c r="O632" s="2"/>
      <c r="P632" s="2"/>
      <c r="Q632" s="2"/>
      <c r="R632" s="2"/>
      <c r="S632" s="2"/>
      <c r="T632" s="2"/>
      <c r="U632" s="2"/>
      <c r="V632" s="2"/>
      <c r="W632" s="2"/>
      <c r="X632" s="2"/>
      <c r="Y632" s="2"/>
      <c r="Z632" s="5"/>
      <c r="AA632" s="5"/>
      <c r="AB632" s="2"/>
      <c r="AC632" s="2"/>
      <c r="AD632" s="2"/>
      <c r="AE632" s="2"/>
      <c r="AF632" s="2"/>
      <c r="AG632" s="2"/>
      <c r="AH632" s="2"/>
      <c r="AI632" s="2"/>
      <c r="AJ632" s="2"/>
      <c r="AK632" s="2"/>
      <c r="AL632" s="2"/>
      <c r="AM632" s="2"/>
    </row>
    <row r="633">
      <c r="A633" s="2"/>
      <c r="B633" s="2"/>
      <c r="C633" s="2"/>
      <c r="D633" s="2"/>
      <c r="E633" s="2"/>
      <c r="F633" s="2"/>
      <c r="G633" s="2"/>
      <c r="H633" s="2"/>
      <c r="I633" s="2"/>
      <c r="J633" s="2"/>
      <c r="K633" s="165"/>
      <c r="L633" s="165"/>
      <c r="M633" s="2"/>
      <c r="N633" s="2"/>
      <c r="O633" s="2"/>
      <c r="P633" s="2"/>
      <c r="Q633" s="2"/>
      <c r="R633" s="2"/>
      <c r="S633" s="2"/>
      <c r="T633" s="2"/>
      <c r="U633" s="2"/>
      <c r="V633" s="2"/>
      <c r="W633" s="2"/>
      <c r="X633" s="2"/>
      <c r="Y633" s="2"/>
      <c r="Z633" s="5"/>
      <c r="AA633" s="5"/>
      <c r="AB633" s="2"/>
      <c r="AC633" s="2"/>
      <c r="AD633" s="2"/>
      <c r="AE633" s="2"/>
      <c r="AF633" s="2"/>
      <c r="AG633" s="2"/>
      <c r="AH633" s="2"/>
      <c r="AI633" s="2"/>
      <c r="AJ633" s="2"/>
      <c r="AK633" s="2"/>
      <c r="AL633" s="2"/>
      <c r="AM633" s="2"/>
    </row>
    <row r="634">
      <c r="A634" s="2"/>
      <c r="B634" s="2"/>
      <c r="C634" s="2"/>
      <c r="D634" s="2"/>
      <c r="E634" s="2"/>
      <c r="F634" s="2"/>
      <c r="G634" s="2"/>
      <c r="H634" s="2"/>
      <c r="I634" s="2"/>
      <c r="J634" s="2"/>
      <c r="K634" s="165"/>
      <c r="L634" s="165"/>
      <c r="M634" s="2"/>
      <c r="N634" s="2"/>
      <c r="O634" s="2"/>
      <c r="P634" s="2"/>
      <c r="Q634" s="2"/>
      <c r="R634" s="2"/>
      <c r="S634" s="2"/>
      <c r="T634" s="2"/>
      <c r="U634" s="2"/>
      <c r="V634" s="2"/>
      <c r="W634" s="2"/>
      <c r="X634" s="2"/>
      <c r="Y634" s="2"/>
      <c r="Z634" s="5"/>
      <c r="AA634" s="5"/>
      <c r="AB634" s="2"/>
      <c r="AC634" s="2"/>
      <c r="AD634" s="2"/>
      <c r="AE634" s="2"/>
      <c r="AF634" s="2"/>
      <c r="AG634" s="2"/>
      <c r="AH634" s="2"/>
      <c r="AI634" s="2"/>
      <c r="AJ634" s="2"/>
      <c r="AK634" s="2"/>
      <c r="AL634" s="2"/>
      <c r="AM634" s="2"/>
    </row>
    <row r="635">
      <c r="A635" s="2"/>
      <c r="B635" s="2"/>
      <c r="C635" s="2"/>
      <c r="D635" s="2"/>
      <c r="E635" s="2"/>
      <c r="F635" s="2"/>
      <c r="G635" s="2"/>
      <c r="H635" s="2"/>
      <c r="I635" s="2"/>
      <c r="J635" s="2"/>
      <c r="K635" s="165"/>
      <c r="L635" s="165"/>
      <c r="M635" s="2"/>
      <c r="N635" s="2"/>
      <c r="O635" s="2"/>
      <c r="P635" s="2"/>
      <c r="Q635" s="2"/>
      <c r="R635" s="2"/>
      <c r="S635" s="2"/>
      <c r="T635" s="2"/>
      <c r="U635" s="2"/>
      <c r="V635" s="2"/>
      <c r="W635" s="2"/>
      <c r="X635" s="2"/>
      <c r="Y635" s="2"/>
      <c r="Z635" s="5"/>
      <c r="AA635" s="5"/>
      <c r="AB635" s="2"/>
      <c r="AC635" s="2"/>
      <c r="AD635" s="2"/>
      <c r="AE635" s="2"/>
      <c r="AF635" s="2"/>
      <c r="AG635" s="2"/>
      <c r="AH635" s="2"/>
      <c r="AI635" s="2"/>
      <c r="AJ635" s="2"/>
      <c r="AK635" s="2"/>
      <c r="AL635" s="2"/>
      <c r="AM635" s="2"/>
    </row>
    <row r="636">
      <c r="A636" s="2"/>
      <c r="B636" s="2"/>
      <c r="C636" s="2"/>
      <c r="D636" s="2"/>
      <c r="E636" s="2"/>
      <c r="F636" s="2"/>
      <c r="G636" s="2"/>
      <c r="H636" s="2"/>
      <c r="I636" s="2"/>
      <c r="J636" s="2"/>
      <c r="K636" s="165"/>
      <c r="L636" s="165"/>
      <c r="M636" s="2"/>
      <c r="N636" s="2"/>
      <c r="O636" s="2"/>
      <c r="P636" s="2"/>
      <c r="Q636" s="2"/>
      <c r="R636" s="2"/>
      <c r="S636" s="2"/>
      <c r="T636" s="2"/>
      <c r="U636" s="2"/>
      <c r="V636" s="2"/>
      <c r="W636" s="2"/>
      <c r="X636" s="2"/>
      <c r="Y636" s="2"/>
      <c r="Z636" s="5"/>
      <c r="AA636" s="5"/>
      <c r="AB636" s="2"/>
      <c r="AC636" s="2"/>
      <c r="AD636" s="2"/>
      <c r="AE636" s="2"/>
      <c r="AF636" s="2"/>
      <c r="AG636" s="2"/>
      <c r="AH636" s="2"/>
      <c r="AI636" s="2"/>
      <c r="AJ636" s="2"/>
      <c r="AK636" s="2"/>
      <c r="AL636" s="2"/>
      <c r="AM636" s="2"/>
    </row>
    <row r="637">
      <c r="A637" s="2"/>
      <c r="B637" s="2"/>
      <c r="C637" s="2"/>
      <c r="D637" s="2"/>
      <c r="E637" s="2"/>
      <c r="F637" s="2"/>
      <c r="G637" s="2"/>
      <c r="H637" s="2"/>
      <c r="I637" s="2"/>
      <c r="J637" s="2"/>
      <c r="K637" s="165"/>
      <c r="L637" s="165"/>
      <c r="M637" s="2"/>
      <c r="N637" s="2"/>
      <c r="O637" s="2"/>
      <c r="P637" s="2"/>
      <c r="Q637" s="2"/>
      <c r="R637" s="2"/>
      <c r="S637" s="2"/>
      <c r="T637" s="2"/>
      <c r="U637" s="2"/>
      <c r="V637" s="2"/>
      <c r="W637" s="2"/>
      <c r="X637" s="2"/>
      <c r="Y637" s="2"/>
      <c r="Z637" s="5"/>
      <c r="AA637" s="5"/>
      <c r="AB637" s="2"/>
      <c r="AC637" s="2"/>
      <c r="AD637" s="2"/>
      <c r="AE637" s="2"/>
      <c r="AF637" s="2"/>
      <c r="AG637" s="2"/>
      <c r="AH637" s="2"/>
      <c r="AI637" s="2"/>
      <c r="AJ637" s="2"/>
      <c r="AK637" s="2"/>
      <c r="AL637" s="2"/>
      <c r="AM637" s="2"/>
    </row>
    <row r="638">
      <c r="A638" s="2"/>
      <c r="B638" s="2"/>
      <c r="C638" s="2"/>
      <c r="D638" s="2"/>
      <c r="E638" s="2"/>
      <c r="F638" s="2"/>
      <c r="G638" s="2"/>
      <c r="H638" s="2"/>
      <c r="I638" s="2"/>
      <c r="J638" s="2"/>
      <c r="K638" s="165"/>
      <c r="L638" s="165"/>
      <c r="M638" s="2"/>
      <c r="N638" s="2"/>
      <c r="O638" s="2"/>
      <c r="P638" s="2"/>
      <c r="Q638" s="2"/>
      <c r="R638" s="2"/>
      <c r="S638" s="2"/>
      <c r="T638" s="2"/>
      <c r="U638" s="2"/>
      <c r="V638" s="2"/>
      <c r="W638" s="2"/>
      <c r="X638" s="2"/>
      <c r="Y638" s="2"/>
      <c r="Z638" s="5"/>
      <c r="AA638" s="5"/>
      <c r="AB638" s="2"/>
      <c r="AC638" s="2"/>
      <c r="AD638" s="2"/>
      <c r="AE638" s="2"/>
      <c r="AF638" s="2"/>
      <c r="AG638" s="2"/>
      <c r="AH638" s="2"/>
      <c r="AI638" s="2"/>
      <c r="AJ638" s="2"/>
      <c r="AK638" s="2"/>
      <c r="AL638" s="2"/>
      <c r="AM638" s="2"/>
    </row>
    <row r="639">
      <c r="A639" s="2"/>
      <c r="B639" s="2"/>
      <c r="C639" s="2"/>
      <c r="D639" s="2"/>
      <c r="E639" s="2"/>
      <c r="F639" s="2"/>
      <c r="G639" s="2"/>
      <c r="H639" s="2"/>
      <c r="I639" s="2"/>
      <c r="J639" s="2"/>
      <c r="K639" s="165"/>
      <c r="L639" s="165"/>
      <c r="M639" s="2"/>
      <c r="N639" s="2"/>
      <c r="O639" s="2"/>
      <c r="P639" s="2"/>
      <c r="Q639" s="2"/>
      <c r="R639" s="2"/>
      <c r="S639" s="2"/>
      <c r="T639" s="2"/>
      <c r="U639" s="2"/>
      <c r="V639" s="2"/>
      <c r="W639" s="2"/>
      <c r="X639" s="2"/>
      <c r="Y639" s="2"/>
      <c r="Z639" s="5"/>
      <c r="AA639" s="5"/>
      <c r="AB639" s="2"/>
      <c r="AC639" s="2"/>
      <c r="AD639" s="2"/>
      <c r="AE639" s="2"/>
      <c r="AF639" s="2"/>
      <c r="AG639" s="2"/>
      <c r="AH639" s="2"/>
      <c r="AI639" s="2"/>
      <c r="AJ639" s="2"/>
      <c r="AK639" s="2"/>
      <c r="AL639" s="2"/>
      <c r="AM639" s="2"/>
    </row>
    <row r="640">
      <c r="A640" s="2"/>
      <c r="B640" s="2"/>
      <c r="C640" s="2"/>
      <c r="D640" s="2"/>
      <c r="E640" s="2"/>
      <c r="F640" s="2"/>
      <c r="G640" s="2"/>
      <c r="H640" s="2"/>
      <c r="I640" s="2"/>
      <c r="J640" s="2"/>
      <c r="K640" s="165"/>
      <c r="L640" s="165"/>
      <c r="M640" s="2"/>
      <c r="N640" s="2"/>
      <c r="O640" s="2"/>
      <c r="P640" s="2"/>
      <c r="Q640" s="2"/>
      <c r="R640" s="2"/>
      <c r="S640" s="2"/>
      <c r="T640" s="2"/>
      <c r="U640" s="2"/>
      <c r="V640" s="2"/>
      <c r="W640" s="2"/>
      <c r="X640" s="2"/>
      <c r="Y640" s="2"/>
      <c r="Z640" s="5"/>
      <c r="AA640" s="5"/>
      <c r="AB640" s="2"/>
      <c r="AC640" s="2"/>
      <c r="AD640" s="2"/>
      <c r="AE640" s="2"/>
      <c r="AF640" s="2"/>
      <c r="AG640" s="2"/>
      <c r="AH640" s="2"/>
      <c r="AI640" s="2"/>
      <c r="AJ640" s="2"/>
      <c r="AK640" s="2"/>
      <c r="AL640" s="2"/>
      <c r="AM640" s="2"/>
    </row>
    <row r="641">
      <c r="A641" s="2"/>
      <c r="B641" s="2"/>
      <c r="C641" s="2"/>
      <c r="D641" s="2"/>
      <c r="E641" s="2"/>
      <c r="F641" s="2"/>
      <c r="G641" s="2"/>
      <c r="H641" s="2"/>
      <c r="I641" s="2"/>
      <c r="J641" s="2"/>
      <c r="K641" s="165"/>
      <c r="L641" s="165"/>
      <c r="M641" s="2"/>
      <c r="N641" s="2"/>
      <c r="O641" s="2"/>
      <c r="P641" s="2"/>
      <c r="Q641" s="2"/>
      <c r="R641" s="2"/>
      <c r="S641" s="2"/>
      <c r="T641" s="2"/>
      <c r="U641" s="2"/>
      <c r="V641" s="2"/>
      <c r="W641" s="2"/>
      <c r="X641" s="2"/>
      <c r="Y641" s="2"/>
      <c r="Z641" s="5"/>
      <c r="AA641" s="5"/>
      <c r="AB641" s="2"/>
      <c r="AC641" s="2"/>
      <c r="AD641" s="2"/>
      <c r="AE641" s="2"/>
      <c r="AF641" s="2"/>
      <c r="AG641" s="2"/>
      <c r="AH641" s="2"/>
      <c r="AI641" s="2"/>
      <c r="AJ641" s="2"/>
      <c r="AK641" s="2"/>
      <c r="AL641" s="2"/>
      <c r="AM641" s="2"/>
    </row>
    <row r="642">
      <c r="A642" s="2"/>
      <c r="B642" s="2"/>
      <c r="C642" s="2"/>
      <c r="D642" s="2"/>
      <c r="E642" s="2"/>
      <c r="F642" s="2"/>
      <c r="G642" s="2"/>
      <c r="H642" s="2"/>
      <c r="I642" s="2"/>
      <c r="J642" s="2"/>
      <c r="K642" s="165"/>
      <c r="L642" s="165"/>
      <c r="M642" s="2"/>
      <c r="N642" s="2"/>
      <c r="O642" s="2"/>
      <c r="P642" s="2"/>
      <c r="Q642" s="2"/>
      <c r="R642" s="2"/>
      <c r="S642" s="2"/>
      <c r="T642" s="2"/>
      <c r="U642" s="2"/>
      <c r="V642" s="2"/>
      <c r="W642" s="2"/>
      <c r="X642" s="2"/>
      <c r="Y642" s="2"/>
      <c r="Z642" s="5"/>
      <c r="AA642" s="5"/>
      <c r="AB642" s="2"/>
      <c r="AC642" s="2"/>
      <c r="AD642" s="2"/>
      <c r="AE642" s="2"/>
      <c r="AF642" s="2"/>
      <c r="AG642" s="2"/>
      <c r="AH642" s="2"/>
      <c r="AI642" s="2"/>
      <c r="AJ642" s="2"/>
      <c r="AK642" s="2"/>
      <c r="AL642" s="2"/>
      <c r="AM642" s="2"/>
    </row>
    <row r="643">
      <c r="A643" s="2"/>
      <c r="B643" s="2"/>
      <c r="C643" s="2"/>
      <c r="D643" s="2"/>
      <c r="E643" s="2"/>
      <c r="F643" s="2"/>
      <c r="G643" s="2"/>
      <c r="H643" s="2"/>
      <c r="I643" s="2"/>
      <c r="J643" s="2"/>
      <c r="K643" s="165"/>
      <c r="L643" s="165"/>
      <c r="M643" s="2"/>
      <c r="N643" s="2"/>
      <c r="O643" s="2"/>
      <c r="P643" s="2"/>
      <c r="Q643" s="2"/>
      <c r="R643" s="2"/>
      <c r="S643" s="2"/>
      <c r="T643" s="2"/>
      <c r="U643" s="2"/>
      <c r="V643" s="2"/>
      <c r="W643" s="2"/>
      <c r="X643" s="2"/>
      <c r="Y643" s="2"/>
      <c r="Z643" s="5"/>
      <c r="AA643" s="5"/>
      <c r="AB643" s="2"/>
      <c r="AC643" s="2"/>
      <c r="AD643" s="2"/>
      <c r="AE643" s="2"/>
      <c r="AF643" s="2"/>
      <c r="AG643" s="2"/>
      <c r="AH643" s="2"/>
      <c r="AI643" s="2"/>
      <c r="AJ643" s="2"/>
      <c r="AK643" s="2"/>
      <c r="AL643" s="2"/>
      <c r="AM643" s="2"/>
    </row>
    <row r="644">
      <c r="A644" s="2"/>
      <c r="B644" s="2"/>
      <c r="C644" s="2"/>
      <c r="D644" s="2"/>
      <c r="E644" s="2"/>
      <c r="F644" s="2"/>
      <c r="G644" s="2"/>
      <c r="H644" s="2"/>
      <c r="I644" s="2"/>
      <c r="J644" s="2"/>
      <c r="K644" s="165"/>
      <c r="L644" s="165"/>
      <c r="M644" s="2"/>
      <c r="N644" s="2"/>
      <c r="O644" s="2"/>
      <c r="P644" s="2"/>
      <c r="Q644" s="2"/>
      <c r="R644" s="2"/>
      <c r="S644" s="2"/>
      <c r="T644" s="2"/>
      <c r="U644" s="2"/>
      <c r="V644" s="2"/>
      <c r="W644" s="2"/>
      <c r="X644" s="2"/>
      <c r="Y644" s="2"/>
      <c r="Z644" s="5"/>
      <c r="AA644" s="5"/>
      <c r="AB644" s="2"/>
      <c r="AC644" s="2"/>
      <c r="AD644" s="2"/>
      <c r="AE644" s="2"/>
      <c r="AF644" s="2"/>
      <c r="AG644" s="2"/>
      <c r="AH644" s="2"/>
      <c r="AI644" s="2"/>
      <c r="AJ644" s="2"/>
      <c r="AK644" s="2"/>
      <c r="AL644" s="2"/>
      <c r="AM644" s="2"/>
    </row>
    <row r="645">
      <c r="A645" s="2"/>
      <c r="B645" s="2"/>
      <c r="C645" s="2"/>
      <c r="D645" s="2"/>
      <c r="E645" s="2"/>
      <c r="F645" s="2"/>
      <c r="G645" s="2"/>
      <c r="H645" s="2"/>
      <c r="I645" s="2"/>
      <c r="J645" s="2"/>
      <c r="K645" s="165"/>
      <c r="L645" s="165"/>
      <c r="M645" s="2"/>
      <c r="N645" s="2"/>
      <c r="O645" s="2"/>
      <c r="P645" s="2"/>
      <c r="Q645" s="2"/>
      <c r="R645" s="2"/>
      <c r="S645" s="2"/>
      <c r="T645" s="2"/>
      <c r="U645" s="2"/>
      <c r="V645" s="2"/>
      <c r="W645" s="2"/>
      <c r="X645" s="2"/>
      <c r="Y645" s="2"/>
      <c r="Z645" s="5"/>
      <c r="AA645" s="5"/>
      <c r="AB645" s="2"/>
      <c r="AC645" s="2"/>
      <c r="AD645" s="2"/>
      <c r="AE645" s="2"/>
      <c r="AF645" s="2"/>
      <c r="AG645" s="2"/>
      <c r="AH645" s="2"/>
      <c r="AI645" s="2"/>
      <c r="AJ645" s="2"/>
      <c r="AK645" s="2"/>
      <c r="AL645" s="2"/>
      <c r="AM645" s="2"/>
    </row>
    <row r="646">
      <c r="A646" s="2"/>
      <c r="B646" s="2"/>
      <c r="C646" s="2"/>
      <c r="D646" s="2"/>
      <c r="E646" s="2"/>
      <c r="F646" s="2"/>
      <c r="G646" s="2"/>
      <c r="H646" s="2"/>
      <c r="I646" s="2"/>
      <c r="J646" s="2"/>
      <c r="K646" s="165"/>
      <c r="L646" s="165"/>
      <c r="M646" s="2"/>
      <c r="N646" s="2"/>
      <c r="O646" s="2"/>
      <c r="P646" s="2"/>
      <c r="Q646" s="2"/>
      <c r="R646" s="2"/>
      <c r="S646" s="2"/>
      <c r="T646" s="2"/>
      <c r="U646" s="2"/>
      <c r="V646" s="2"/>
      <c r="W646" s="2"/>
      <c r="X646" s="2"/>
      <c r="Y646" s="2"/>
      <c r="Z646" s="5"/>
      <c r="AA646" s="5"/>
      <c r="AB646" s="2"/>
      <c r="AC646" s="2"/>
      <c r="AD646" s="2"/>
      <c r="AE646" s="2"/>
      <c r="AF646" s="2"/>
      <c r="AG646" s="2"/>
      <c r="AH646" s="2"/>
      <c r="AI646" s="2"/>
      <c r="AJ646" s="2"/>
      <c r="AK646" s="2"/>
      <c r="AL646" s="2"/>
      <c r="AM646" s="2"/>
    </row>
    <row r="647">
      <c r="A647" s="2"/>
      <c r="B647" s="2"/>
      <c r="C647" s="2"/>
      <c r="D647" s="2"/>
      <c r="E647" s="2"/>
      <c r="F647" s="2"/>
      <c r="G647" s="2"/>
      <c r="H647" s="2"/>
      <c r="I647" s="2"/>
      <c r="J647" s="2"/>
      <c r="K647" s="165"/>
      <c r="L647" s="165"/>
      <c r="M647" s="2"/>
      <c r="N647" s="2"/>
      <c r="O647" s="2"/>
      <c r="P647" s="2"/>
      <c r="Q647" s="2"/>
      <c r="R647" s="2"/>
      <c r="S647" s="2"/>
      <c r="T647" s="2"/>
      <c r="U647" s="2"/>
      <c r="V647" s="2"/>
      <c r="W647" s="2"/>
      <c r="X647" s="2"/>
      <c r="Y647" s="2"/>
      <c r="Z647" s="5"/>
      <c r="AA647" s="5"/>
      <c r="AB647" s="2"/>
      <c r="AC647" s="2"/>
      <c r="AD647" s="2"/>
      <c r="AE647" s="2"/>
      <c r="AF647" s="2"/>
      <c r="AG647" s="2"/>
      <c r="AH647" s="2"/>
      <c r="AI647" s="2"/>
      <c r="AJ647" s="2"/>
      <c r="AK647" s="2"/>
      <c r="AL647" s="2"/>
      <c r="AM647" s="2"/>
    </row>
    <row r="648">
      <c r="A648" s="2"/>
      <c r="B648" s="2"/>
      <c r="C648" s="2"/>
      <c r="D648" s="2"/>
      <c r="E648" s="2"/>
      <c r="F648" s="2"/>
      <c r="G648" s="2"/>
      <c r="H648" s="2"/>
      <c r="I648" s="2"/>
      <c r="J648" s="2"/>
      <c r="K648" s="165"/>
      <c r="L648" s="165"/>
      <c r="M648" s="2"/>
      <c r="N648" s="2"/>
      <c r="O648" s="2"/>
      <c r="P648" s="2"/>
      <c r="Q648" s="2"/>
      <c r="R648" s="2"/>
      <c r="S648" s="2"/>
      <c r="T648" s="2"/>
      <c r="U648" s="2"/>
      <c r="V648" s="2"/>
      <c r="W648" s="2"/>
      <c r="X648" s="2"/>
      <c r="Y648" s="2"/>
      <c r="Z648" s="5"/>
      <c r="AA648" s="5"/>
      <c r="AB648" s="2"/>
      <c r="AC648" s="2"/>
      <c r="AD648" s="2"/>
      <c r="AE648" s="2"/>
      <c r="AF648" s="2"/>
      <c r="AG648" s="2"/>
      <c r="AH648" s="2"/>
      <c r="AI648" s="2"/>
      <c r="AJ648" s="2"/>
      <c r="AK648" s="2"/>
      <c r="AL648" s="2"/>
      <c r="AM648" s="2"/>
    </row>
    <row r="649">
      <c r="A649" s="2"/>
      <c r="B649" s="2"/>
      <c r="C649" s="2"/>
      <c r="D649" s="2"/>
      <c r="E649" s="2"/>
      <c r="F649" s="2"/>
      <c r="G649" s="2"/>
      <c r="H649" s="2"/>
      <c r="I649" s="2"/>
      <c r="J649" s="2"/>
      <c r="K649" s="165"/>
      <c r="L649" s="165"/>
      <c r="M649" s="2"/>
      <c r="N649" s="2"/>
      <c r="O649" s="2"/>
      <c r="P649" s="2"/>
      <c r="Q649" s="2"/>
      <c r="R649" s="2"/>
      <c r="S649" s="2"/>
      <c r="T649" s="2"/>
      <c r="U649" s="2"/>
      <c r="V649" s="2"/>
      <c r="W649" s="2"/>
      <c r="X649" s="2"/>
      <c r="Y649" s="2"/>
      <c r="Z649" s="5"/>
      <c r="AA649" s="5"/>
      <c r="AB649" s="2"/>
      <c r="AC649" s="2"/>
      <c r="AD649" s="2"/>
      <c r="AE649" s="2"/>
      <c r="AF649" s="2"/>
      <c r="AG649" s="2"/>
      <c r="AH649" s="2"/>
      <c r="AI649" s="2"/>
      <c r="AJ649" s="2"/>
      <c r="AK649" s="2"/>
      <c r="AL649" s="2"/>
      <c r="AM649" s="2"/>
    </row>
    <row r="650">
      <c r="A650" s="2"/>
      <c r="B650" s="2"/>
      <c r="C650" s="2"/>
      <c r="D650" s="2"/>
      <c r="E650" s="2"/>
      <c r="F650" s="2"/>
      <c r="G650" s="2"/>
      <c r="H650" s="2"/>
      <c r="I650" s="2"/>
      <c r="J650" s="2"/>
      <c r="K650" s="165"/>
      <c r="L650" s="165"/>
      <c r="M650" s="2"/>
      <c r="N650" s="2"/>
      <c r="O650" s="2"/>
      <c r="P650" s="2"/>
      <c r="Q650" s="2"/>
      <c r="R650" s="2"/>
      <c r="S650" s="2"/>
      <c r="T650" s="2"/>
      <c r="U650" s="2"/>
      <c r="V650" s="2"/>
      <c r="W650" s="2"/>
      <c r="X650" s="2"/>
      <c r="Y650" s="2"/>
      <c r="Z650" s="5"/>
      <c r="AA650" s="5"/>
      <c r="AB650" s="2"/>
      <c r="AC650" s="2"/>
      <c r="AD650" s="2"/>
      <c r="AE650" s="2"/>
      <c r="AF650" s="2"/>
      <c r="AG650" s="2"/>
      <c r="AH650" s="2"/>
      <c r="AI650" s="2"/>
      <c r="AJ650" s="2"/>
      <c r="AK650" s="2"/>
      <c r="AL650" s="2"/>
      <c r="AM650" s="2"/>
    </row>
    <row r="651">
      <c r="A651" s="2"/>
      <c r="B651" s="2"/>
      <c r="C651" s="2"/>
      <c r="D651" s="2"/>
      <c r="E651" s="2"/>
      <c r="F651" s="2"/>
      <c r="G651" s="2"/>
      <c r="H651" s="2"/>
      <c r="I651" s="2"/>
      <c r="J651" s="2"/>
      <c r="K651" s="165"/>
      <c r="L651" s="165"/>
      <c r="M651" s="2"/>
      <c r="N651" s="2"/>
      <c r="O651" s="2"/>
      <c r="P651" s="2"/>
      <c r="Q651" s="2"/>
      <c r="R651" s="2"/>
      <c r="S651" s="2"/>
      <c r="T651" s="2"/>
      <c r="U651" s="2"/>
      <c r="V651" s="2"/>
      <c r="W651" s="2"/>
      <c r="X651" s="2"/>
      <c r="Y651" s="2"/>
      <c r="Z651" s="5"/>
      <c r="AA651" s="5"/>
      <c r="AB651" s="2"/>
      <c r="AC651" s="2"/>
      <c r="AD651" s="2"/>
      <c r="AE651" s="2"/>
      <c r="AF651" s="2"/>
      <c r="AG651" s="2"/>
      <c r="AH651" s="2"/>
      <c r="AI651" s="2"/>
      <c r="AJ651" s="2"/>
      <c r="AK651" s="2"/>
      <c r="AL651" s="2"/>
      <c r="AM651" s="2"/>
    </row>
    <row r="652">
      <c r="A652" s="2"/>
      <c r="B652" s="2"/>
      <c r="C652" s="2"/>
      <c r="D652" s="2"/>
      <c r="E652" s="2"/>
      <c r="F652" s="2"/>
      <c r="G652" s="2"/>
      <c r="H652" s="2"/>
      <c r="I652" s="2"/>
      <c r="J652" s="2"/>
      <c r="K652" s="165"/>
      <c r="L652" s="165"/>
      <c r="M652" s="2"/>
      <c r="N652" s="2"/>
      <c r="O652" s="2"/>
      <c r="P652" s="2"/>
      <c r="Q652" s="2"/>
      <c r="R652" s="2"/>
      <c r="S652" s="2"/>
      <c r="T652" s="2"/>
      <c r="U652" s="2"/>
      <c r="V652" s="2"/>
      <c r="W652" s="2"/>
      <c r="X652" s="2"/>
      <c r="Y652" s="2"/>
      <c r="Z652" s="5"/>
      <c r="AA652" s="5"/>
      <c r="AB652" s="2"/>
      <c r="AC652" s="2"/>
      <c r="AD652" s="2"/>
      <c r="AE652" s="2"/>
      <c r="AF652" s="2"/>
      <c r="AG652" s="2"/>
      <c r="AH652" s="2"/>
      <c r="AI652" s="2"/>
      <c r="AJ652" s="2"/>
      <c r="AK652" s="2"/>
      <c r="AL652" s="2"/>
      <c r="AM652" s="2"/>
    </row>
    <row r="653">
      <c r="A653" s="2"/>
      <c r="B653" s="2"/>
      <c r="C653" s="2"/>
      <c r="D653" s="2"/>
      <c r="E653" s="2"/>
      <c r="F653" s="2"/>
      <c r="G653" s="2"/>
      <c r="H653" s="2"/>
      <c r="I653" s="2"/>
      <c r="J653" s="2"/>
      <c r="K653" s="165"/>
      <c r="L653" s="165"/>
      <c r="M653" s="2"/>
      <c r="N653" s="2"/>
      <c r="O653" s="2"/>
      <c r="P653" s="2"/>
      <c r="Q653" s="2"/>
      <c r="R653" s="2"/>
      <c r="S653" s="2"/>
      <c r="T653" s="2"/>
      <c r="U653" s="2"/>
      <c r="V653" s="2"/>
      <c r="W653" s="2"/>
      <c r="X653" s="2"/>
      <c r="Y653" s="2"/>
      <c r="Z653" s="5"/>
      <c r="AA653" s="5"/>
      <c r="AB653" s="2"/>
      <c r="AC653" s="2"/>
      <c r="AD653" s="2"/>
      <c r="AE653" s="2"/>
      <c r="AF653" s="2"/>
      <c r="AG653" s="2"/>
      <c r="AH653" s="2"/>
      <c r="AI653" s="2"/>
      <c r="AJ653" s="2"/>
      <c r="AK653" s="2"/>
      <c r="AL653" s="2"/>
      <c r="AM653" s="2"/>
    </row>
    <row r="654">
      <c r="A654" s="2"/>
      <c r="B654" s="2"/>
      <c r="C654" s="2"/>
      <c r="D654" s="2"/>
      <c r="E654" s="2"/>
      <c r="F654" s="2"/>
      <c r="G654" s="2"/>
      <c r="H654" s="2"/>
      <c r="I654" s="2"/>
      <c r="J654" s="2"/>
      <c r="K654" s="165"/>
      <c r="L654" s="165"/>
      <c r="M654" s="2"/>
      <c r="N654" s="2"/>
      <c r="O654" s="2"/>
      <c r="P654" s="2"/>
      <c r="Q654" s="2"/>
      <c r="R654" s="2"/>
      <c r="S654" s="2"/>
      <c r="T654" s="2"/>
      <c r="U654" s="2"/>
      <c r="V654" s="2"/>
      <c r="W654" s="2"/>
      <c r="X654" s="2"/>
      <c r="Y654" s="2"/>
      <c r="Z654" s="5"/>
      <c r="AA654" s="5"/>
      <c r="AB654" s="2"/>
      <c r="AC654" s="2"/>
      <c r="AD654" s="2"/>
      <c r="AE654" s="2"/>
      <c r="AF654" s="2"/>
      <c r="AG654" s="2"/>
      <c r="AH654" s="2"/>
      <c r="AI654" s="2"/>
      <c r="AJ654" s="2"/>
      <c r="AK654" s="2"/>
      <c r="AL654" s="2"/>
      <c r="AM654" s="2"/>
    </row>
    <row r="655">
      <c r="A655" s="2"/>
      <c r="B655" s="2"/>
      <c r="C655" s="2"/>
      <c r="D655" s="2"/>
      <c r="E655" s="2"/>
      <c r="F655" s="2"/>
      <c r="G655" s="2"/>
      <c r="H655" s="2"/>
      <c r="I655" s="2"/>
      <c r="J655" s="2"/>
      <c r="K655" s="165"/>
      <c r="L655" s="165"/>
      <c r="M655" s="2"/>
      <c r="N655" s="2"/>
      <c r="O655" s="2"/>
      <c r="P655" s="2"/>
      <c r="Q655" s="2"/>
      <c r="R655" s="2"/>
      <c r="S655" s="2"/>
      <c r="T655" s="2"/>
      <c r="U655" s="2"/>
      <c r="V655" s="2"/>
      <c r="W655" s="2"/>
      <c r="X655" s="2"/>
      <c r="Y655" s="2"/>
      <c r="Z655" s="5"/>
      <c r="AA655" s="5"/>
      <c r="AB655" s="2"/>
      <c r="AC655" s="2"/>
      <c r="AD655" s="2"/>
      <c r="AE655" s="2"/>
      <c r="AF655" s="2"/>
      <c r="AG655" s="2"/>
      <c r="AH655" s="2"/>
      <c r="AI655" s="2"/>
      <c r="AJ655" s="2"/>
      <c r="AK655" s="2"/>
      <c r="AL655" s="2"/>
      <c r="AM655" s="2"/>
    </row>
    <row r="656">
      <c r="A656" s="2"/>
      <c r="B656" s="2"/>
      <c r="C656" s="2"/>
      <c r="D656" s="2"/>
      <c r="E656" s="2"/>
      <c r="F656" s="2"/>
      <c r="G656" s="2"/>
      <c r="H656" s="2"/>
      <c r="I656" s="2"/>
      <c r="J656" s="2"/>
      <c r="K656" s="165"/>
      <c r="L656" s="165"/>
      <c r="M656" s="2"/>
      <c r="N656" s="2"/>
      <c r="O656" s="2"/>
      <c r="P656" s="2"/>
      <c r="Q656" s="2"/>
      <c r="R656" s="2"/>
      <c r="S656" s="2"/>
      <c r="T656" s="2"/>
      <c r="U656" s="2"/>
      <c r="V656" s="2"/>
      <c r="W656" s="2"/>
      <c r="X656" s="2"/>
      <c r="Y656" s="2"/>
      <c r="Z656" s="5"/>
      <c r="AA656" s="5"/>
      <c r="AB656" s="2"/>
      <c r="AC656" s="2"/>
      <c r="AD656" s="2"/>
      <c r="AE656" s="2"/>
      <c r="AF656" s="2"/>
      <c r="AG656" s="2"/>
      <c r="AH656" s="2"/>
      <c r="AI656" s="2"/>
      <c r="AJ656" s="2"/>
      <c r="AK656" s="2"/>
      <c r="AL656" s="2"/>
      <c r="AM656" s="2"/>
    </row>
    <row r="657">
      <c r="A657" s="2"/>
      <c r="B657" s="2"/>
      <c r="C657" s="2"/>
      <c r="D657" s="2"/>
      <c r="E657" s="2"/>
      <c r="F657" s="2"/>
      <c r="G657" s="2"/>
      <c r="H657" s="2"/>
      <c r="I657" s="2"/>
      <c r="J657" s="2"/>
      <c r="K657" s="165"/>
      <c r="L657" s="165"/>
      <c r="M657" s="2"/>
      <c r="N657" s="2"/>
      <c r="O657" s="2"/>
      <c r="P657" s="2"/>
      <c r="Q657" s="2"/>
      <c r="R657" s="2"/>
      <c r="S657" s="2"/>
      <c r="T657" s="2"/>
      <c r="U657" s="2"/>
      <c r="V657" s="2"/>
      <c r="W657" s="2"/>
      <c r="X657" s="2"/>
      <c r="Y657" s="2"/>
      <c r="Z657" s="5"/>
      <c r="AA657" s="5"/>
      <c r="AB657" s="2"/>
      <c r="AC657" s="2"/>
      <c r="AD657" s="2"/>
      <c r="AE657" s="2"/>
      <c r="AF657" s="2"/>
      <c r="AG657" s="2"/>
      <c r="AH657" s="2"/>
      <c r="AI657" s="2"/>
      <c r="AJ657" s="2"/>
      <c r="AK657" s="2"/>
      <c r="AL657" s="2"/>
      <c r="AM657" s="2"/>
    </row>
    <row r="658">
      <c r="A658" s="2"/>
      <c r="B658" s="2"/>
      <c r="C658" s="2"/>
      <c r="D658" s="2"/>
      <c r="E658" s="2"/>
      <c r="F658" s="2"/>
      <c r="G658" s="2"/>
      <c r="H658" s="2"/>
      <c r="I658" s="2"/>
      <c r="J658" s="2"/>
      <c r="K658" s="165"/>
      <c r="L658" s="165"/>
      <c r="M658" s="2"/>
      <c r="N658" s="2"/>
      <c r="O658" s="2"/>
      <c r="P658" s="2"/>
      <c r="Q658" s="2"/>
      <c r="R658" s="2"/>
      <c r="S658" s="2"/>
      <c r="T658" s="2"/>
      <c r="U658" s="2"/>
      <c r="V658" s="2"/>
      <c r="W658" s="2"/>
      <c r="X658" s="2"/>
      <c r="Y658" s="2"/>
      <c r="Z658" s="5"/>
      <c r="AA658" s="5"/>
      <c r="AB658" s="2"/>
      <c r="AC658" s="2"/>
      <c r="AD658" s="2"/>
      <c r="AE658" s="2"/>
      <c r="AF658" s="2"/>
      <c r="AG658" s="2"/>
      <c r="AH658" s="2"/>
      <c r="AI658" s="2"/>
      <c r="AJ658" s="2"/>
      <c r="AK658" s="2"/>
      <c r="AL658" s="2"/>
      <c r="AM658" s="2"/>
    </row>
    <row r="659">
      <c r="A659" s="2"/>
      <c r="B659" s="2"/>
      <c r="C659" s="2"/>
      <c r="D659" s="2"/>
      <c r="E659" s="2"/>
      <c r="F659" s="2"/>
      <c r="G659" s="2"/>
      <c r="H659" s="2"/>
      <c r="I659" s="2"/>
      <c r="J659" s="2"/>
      <c r="K659" s="165"/>
      <c r="L659" s="165"/>
      <c r="M659" s="2"/>
      <c r="N659" s="2"/>
      <c r="O659" s="2"/>
      <c r="P659" s="2"/>
      <c r="Q659" s="2"/>
      <c r="R659" s="2"/>
      <c r="S659" s="2"/>
      <c r="T659" s="2"/>
      <c r="U659" s="2"/>
      <c r="V659" s="2"/>
      <c r="W659" s="2"/>
      <c r="X659" s="2"/>
      <c r="Y659" s="2"/>
      <c r="Z659" s="5"/>
      <c r="AA659" s="5"/>
      <c r="AB659" s="2"/>
      <c r="AC659" s="2"/>
      <c r="AD659" s="2"/>
      <c r="AE659" s="2"/>
      <c r="AF659" s="2"/>
      <c r="AG659" s="2"/>
      <c r="AH659" s="2"/>
      <c r="AI659" s="2"/>
      <c r="AJ659" s="2"/>
      <c r="AK659" s="2"/>
      <c r="AL659" s="2"/>
      <c r="AM659" s="2"/>
    </row>
    <row r="660">
      <c r="A660" s="2"/>
      <c r="B660" s="2"/>
      <c r="C660" s="2"/>
      <c r="D660" s="2"/>
      <c r="E660" s="2"/>
      <c r="F660" s="2"/>
      <c r="G660" s="2"/>
      <c r="H660" s="2"/>
      <c r="I660" s="2"/>
      <c r="J660" s="2"/>
      <c r="K660" s="165"/>
      <c r="L660" s="165"/>
      <c r="M660" s="2"/>
      <c r="N660" s="2"/>
      <c r="O660" s="2"/>
      <c r="P660" s="2"/>
      <c r="Q660" s="2"/>
      <c r="R660" s="2"/>
      <c r="S660" s="2"/>
      <c r="T660" s="2"/>
      <c r="U660" s="2"/>
      <c r="V660" s="2"/>
      <c r="W660" s="2"/>
      <c r="X660" s="2"/>
      <c r="Y660" s="2"/>
      <c r="Z660" s="5"/>
      <c r="AA660" s="5"/>
      <c r="AB660" s="2"/>
      <c r="AC660" s="2"/>
      <c r="AD660" s="2"/>
      <c r="AE660" s="2"/>
      <c r="AF660" s="2"/>
      <c r="AG660" s="2"/>
      <c r="AH660" s="2"/>
      <c r="AI660" s="2"/>
      <c r="AJ660" s="2"/>
      <c r="AK660" s="2"/>
      <c r="AL660" s="2"/>
      <c r="AM660" s="2"/>
    </row>
    <row r="661">
      <c r="A661" s="2"/>
      <c r="B661" s="2"/>
      <c r="C661" s="2"/>
      <c r="D661" s="2"/>
      <c r="E661" s="2"/>
      <c r="F661" s="2"/>
      <c r="G661" s="2"/>
      <c r="H661" s="2"/>
      <c r="I661" s="2"/>
      <c r="J661" s="2"/>
      <c r="K661" s="165"/>
      <c r="L661" s="165"/>
      <c r="M661" s="2"/>
      <c r="N661" s="2"/>
      <c r="O661" s="2"/>
      <c r="P661" s="2"/>
      <c r="Q661" s="2"/>
      <c r="R661" s="2"/>
      <c r="S661" s="2"/>
      <c r="T661" s="2"/>
      <c r="U661" s="2"/>
      <c r="V661" s="2"/>
      <c r="W661" s="2"/>
      <c r="X661" s="2"/>
      <c r="Y661" s="2"/>
      <c r="Z661" s="5"/>
      <c r="AA661" s="5"/>
      <c r="AB661" s="2"/>
      <c r="AC661" s="2"/>
      <c r="AD661" s="2"/>
      <c r="AE661" s="2"/>
      <c r="AF661" s="2"/>
      <c r="AG661" s="2"/>
      <c r="AH661" s="2"/>
      <c r="AI661" s="2"/>
      <c r="AJ661" s="2"/>
      <c r="AK661" s="2"/>
      <c r="AL661" s="2"/>
      <c r="AM661" s="2"/>
    </row>
    <row r="662">
      <c r="A662" s="2"/>
      <c r="B662" s="2"/>
      <c r="C662" s="2"/>
      <c r="D662" s="2"/>
      <c r="E662" s="2"/>
      <c r="F662" s="2"/>
      <c r="G662" s="2"/>
      <c r="H662" s="2"/>
      <c r="I662" s="2"/>
      <c r="J662" s="2"/>
      <c r="K662" s="165"/>
      <c r="L662" s="165"/>
      <c r="M662" s="2"/>
      <c r="N662" s="2"/>
      <c r="O662" s="2"/>
      <c r="P662" s="2"/>
      <c r="Q662" s="2"/>
      <c r="R662" s="2"/>
      <c r="S662" s="2"/>
      <c r="T662" s="2"/>
      <c r="U662" s="2"/>
      <c r="V662" s="2"/>
      <c r="W662" s="2"/>
      <c r="X662" s="2"/>
      <c r="Y662" s="2"/>
      <c r="Z662" s="5"/>
      <c r="AA662" s="5"/>
      <c r="AB662" s="2"/>
      <c r="AC662" s="2"/>
      <c r="AD662" s="2"/>
      <c r="AE662" s="2"/>
      <c r="AF662" s="2"/>
      <c r="AG662" s="2"/>
      <c r="AH662" s="2"/>
      <c r="AI662" s="2"/>
      <c r="AJ662" s="2"/>
      <c r="AK662" s="2"/>
      <c r="AL662" s="2"/>
      <c r="AM662" s="2"/>
    </row>
    <row r="663">
      <c r="A663" s="2"/>
      <c r="B663" s="2"/>
      <c r="C663" s="2"/>
      <c r="D663" s="2"/>
      <c r="E663" s="2"/>
      <c r="F663" s="2"/>
      <c r="G663" s="2"/>
      <c r="H663" s="2"/>
      <c r="I663" s="2"/>
      <c r="J663" s="2"/>
      <c r="K663" s="165"/>
      <c r="L663" s="165"/>
      <c r="M663" s="2"/>
      <c r="N663" s="2"/>
      <c r="O663" s="2"/>
      <c r="P663" s="2"/>
      <c r="Q663" s="2"/>
      <c r="R663" s="2"/>
      <c r="S663" s="2"/>
      <c r="T663" s="2"/>
      <c r="U663" s="2"/>
      <c r="V663" s="2"/>
      <c r="W663" s="2"/>
      <c r="X663" s="2"/>
      <c r="Y663" s="2"/>
      <c r="Z663" s="5"/>
      <c r="AA663" s="5"/>
      <c r="AB663" s="2"/>
      <c r="AC663" s="2"/>
      <c r="AD663" s="2"/>
      <c r="AE663" s="2"/>
      <c r="AF663" s="2"/>
      <c r="AG663" s="2"/>
      <c r="AH663" s="2"/>
      <c r="AI663" s="2"/>
      <c r="AJ663" s="2"/>
      <c r="AK663" s="2"/>
      <c r="AL663" s="2"/>
      <c r="AM663" s="2"/>
    </row>
    <row r="664">
      <c r="A664" s="2"/>
      <c r="B664" s="2"/>
      <c r="C664" s="2"/>
      <c r="D664" s="2"/>
      <c r="E664" s="2"/>
      <c r="F664" s="2"/>
      <c r="G664" s="2"/>
      <c r="H664" s="2"/>
      <c r="I664" s="2"/>
      <c r="J664" s="2"/>
      <c r="K664" s="165"/>
      <c r="L664" s="165"/>
      <c r="M664" s="2"/>
      <c r="N664" s="2"/>
      <c r="O664" s="2"/>
      <c r="P664" s="2"/>
      <c r="Q664" s="2"/>
      <c r="R664" s="2"/>
      <c r="S664" s="2"/>
      <c r="T664" s="2"/>
      <c r="U664" s="2"/>
      <c r="V664" s="2"/>
      <c r="W664" s="2"/>
      <c r="X664" s="2"/>
      <c r="Y664" s="2"/>
      <c r="Z664" s="5"/>
      <c r="AA664" s="5"/>
      <c r="AB664" s="2"/>
      <c r="AC664" s="2"/>
      <c r="AD664" s="2"/>
      <c r="AE664" s="2"/>
      <c r="AF664" s="2"/>
      <c r="AG664" s="2"/>
      <c r="AH664" s="2"/>
      <c r="AI664" s="2"/>
      <c r="AJ664" s="2"/>
      <c r="AK664" s="2"/>
      <c r="AL664" s="2"/>
      <c r="AM664" s="2"/>
    </row>
    <row r="665">
      <c r="A665" s="2"/>
      <c r="B665" s="2"/>
      <c r="C665" s="2"/>
      <c r="D665" s="2"/>
      <c r="E665" s="2"/>
      <c r="F665" s="2"/>
      <c r="G665" s="2"/>
      <c r="H665" s="2"/>
      <c r="I665" s="2"/>
      <c r="J665" s="2"/>
      <c r="K665" s="165"/>
      <c r="L665" s="165"/>
      <c r="M665" s="2"/>
      <c r="N665" s="2"/>
      <c r="O665" s="2"/>
      <c r="P665" s="2"/>
      <c r="Q665" s="2"/>
      <c r="R665" s="2"/>
      <c r="S665" s="2"/>
      <c r="T665" s="2"/>
      <c r="U665" s="2"/>
      <c r="V665" s="2"/>
      <c r="W665" s="2"/>
      <c r="X665" s="2"/>
      <c r="Y665" s="2"/>
      <c r="Z665" s="5"/>
      <c r="AA665" s="5"/>
      <c r="AB665" s="2"/>
      <c r="AC665" s="2"/>
      <c r="AD665" s="2"/>
      <c r="AE665" s="2"/>
      <c r="AF665" s="2"/>
      <c r="AG665" s="2"/>
      <c r="AH665" s="2"/>
      <c r="AI665" s="2"/>
      <c r="AJ665" s="2"/>
      <c r="AK665" s="2"/>
      <c r="AL665" s="2"/>
      <c r="AM665" s="2"/>
    </row>
    <row r="666">
      <c r="A666" s="2"/>
      <c r="B666" s="2"/>
      <c r="C666" s="2"/>
      <c r="D666" s="2"/>
      <c r="E666" s="2"/>
      <c r="F666" s="2"/>
      <c r="G666" s="2"/>
      <c r="H666" s="2"/>
      <c r="I666" s="2"/>
      <c r="J666" s="2"/>
      <c r="K666" s="165"/>
      <c r="L666" s="165"/>
      <c r="M666" s="2"/>
      <c r="N666" s="2"/>
      <c r="O666" s="2"/>
      <c r="P666" s="2"/>
      <c r="Q666" s="2"/>
      <c r="R666" s="2"/>
      <c r="S666" s="2"/>
      <c r="T666" s="2"/>
      <c r="U666" s="2"/>
      <c r="V666" s="2"/>
      <c r="W666" s="2"/>
      <c r="X666" s="2"/>
      <c r="Y666" s="2"/>
      <c r="Z666" s="5"/>
      <c r="AA666" s="5"/>
      <c r="AB666" s="2"/>
      <c r="AC666" s="2"/>
      <c r="AD666" s="2"/>
      <c r="AE666" s="2"/>
      <c r="AF666" s="2"/>
      <c r="AG666" s="2"/>
      <c r="AH666" s="2"/>
      <c r="AI666" s="2"/>
      <c r="AJ666" s="2"/>
      <c r="AK666" s="2"/>
      <c r="AL666" s="2"/>
      <c r="AM666" s="2"/>
    </row>
    <row r="667">
      <c r="A667" s="2"/>
      <c r="B667" s="2"/>
      <c r="C667" s="2"/>
      <c r="D667" s="2"/>
      <c r="E667" s="2"/>
      <c r="F667" s="2"/>
      <c r="G667" s="2"/>
      <c r="H667" s="2"/>
      <c r="I667" s="2"/>
      <c r="J667" s="2"/>
      <c r="K667" s="165"/>
      <c r="L667" s="165"/>
      <c r="M667" s="2"/>
      <c r="N667" s="2"/>
      <c r="O667" s="2"/>
      <c r="P667" s="2"/>
      <c r="Q667" s="2"/>
      <c r="R667" s="2"/>
      <c r="S667" s="2"/>
      <c r="T667" s="2"/>
      <c r="U667" s="2"/>
      <c r="V667" s="2"/>
      <c r="W667" s="2"/>
      <c r="X667" s="2"/>
      <c r="Y667" s="2"/>
      <c r="Z667" s="5"/>
      <c r="AA667" s="5"/>
      <c r="AB667" s="2"/>
      <c r="AC667" s="2"/>
      <c r="AD667" s="2"/>
      <c r="AE667" s="2"/>
      <c r="AF667" s="2"/>
      <c r="AG667" s="2"/>
      <c r="AH667" s="2"/>
      <c r="AI667" s="2"/>
      <c r="AJ667" s="2"/>
      <c r="AK667" s="2"/>
      <c r="AL667" s="2"/>
      <c r="AM667" s="2"/>
    </row>
    <row r="668">
      <c r="A668" s="2"/>
      <c r="B668" s="2"/>
      <c r="C668" s="2"/>
      <c r="D668" s="2"/>
      <c r="E668" s="2"/>
      <c r="F668" s="2"/>
      <c r="G668" s="2"/>
      <c r="H668" s="2"/>
      <c r="I668" s="2"/>
      <c r="J668" s="2"/>
      <c r="K668" s="165"/>
      <c r="L668" s="165"/>
      <c r="M668" s="2"/>
      <c r="N668" s="2"/>
      <c r="O668" s="2"/>
      <c r="P668" s="2"/>
      <c r="Q668" s="2"/>
      <c r="R668" s="2"/>
      <c r="S668" s="2"/>
      <c r="T668" s="2"/>
      <c r="U668" s="2"/>
      <c r="V668" s="2"/>
      <c r="W668" s="2"/>
      <c r="X668" s="2"/>
      <c r="Y668" s="2"/>
      <c r="Z668" s="5"/>
      <c r="AA668" s="5"/>
      <c r="AB668" s="2"/>
      <c r="AC668" s="2"/>
      <c r="AD668" s="2"/>
      <c r="AE668" s="2"/>
      <c r="AF668" s="2"/>
      <c r="AG668" s="2"/>
      <c r="AH668" s="2"/>
      <c r="AI668" s="2"/>
      <c r="AJ668" s="2"/>
      <c r="AK668" s="2"/>
      <c r="AL668" s="2"/>
      <c r="AM668" s="2"/>
    </row>
    <row r="669">
      <c r="A669" s="2"/>
      <c r="B669" s="2"/>
      <c r="C669" s="2"/>
      <c r="D669" s="2"/>
      <c r="E669" s="2"/>
      <c r="F669" s="2"/>
      <c r="G669" s="2"/>
      <c r="H669" s="2"/>
      <c r="I669" s="2"/>
      <c r="J669" s="2"/>
      <c r="K669" s="165"/>
      <c r="L669" s="165"/>
      <c r="M669" s="2"/>
      <c r="N669" s="2"/>
      <c r="O669" s="2"/>
      <c r="P669" s="2"/>
      <c r="Q669" s="2"/>
      <c r="R669" s="2"/>
      <c r="S669" s="2"/>
      <c r="T669" s="2"/>
      <c r="U669" s="2"/>
      <c r="V669" s="2"/>
      <c r="W669" s="2"/>
      <c r="X669" s="2"/>
      <c r="Y669" s="2"/>
      <c r="Z669" s="5"/>
      <c r="AA669" s="5"/>
      <c r="AB669" s="2"/>
      <c r="AC669" s="2"/>
      <c r="AD669" s="2"/>
      <c r="AE669" s="2"/>
      <c r="AF669" s="2"/>
      <c r="AG669" s="2"/>
      <c r="AH669" s="2"/>
      <c r="AI669" s="2"/>
      <c r="AJ669" s="2"/>
      <c r="AK669" s="2"/>
      <c r="AL669" s="2"/>
      <c r="AM669" s="2"/>
    </row>
    <row r="670">
      <c r="A670" s="2"/>
      <c r="B670" s="2"/>
      <c r="C670" s="2"/>
      <c r="D670" s="2"/>
      <c r="E670" s="2"/>
      <c r="F670" s="2"/>
      <c r="G670" s="2"/>
      <c r="H670" s="2"/>
      <c r="I670" s="2"/>
      <c r="J670" s="2"/>
      <c r="K670" s="165"/>
      <c r="L670" s="165"/>
      <c r="M670" s="2"/>
      <c r="N670" s="2"/>
      <c r="O670" s="2"/>
      <c r="P670" s="2"/>
      <c r="Q670" s="2"/>
      <c r="R670" s="2"/>
      <c r="S670" s="2"/>
      <c r="T670" s="2"/>
      <c r="U670" s="2"/>
      <c r="V670" s="2"/>
      <c r="W670" s="2"/>
      <c r="X670" s="2"/>
      <c r="Y670" s="2"/>
      <c r="Z670" s="5"/>
      <c r="AA670" s="5"/>
      <c r="AB670" s="2"/>
      <c r="AC670" s="2"/>
      <c r="AD670" s="2"/>
      <c r="AE670" s="2"/>
      <c r="AF670" s="2"/>
      <c r="AG670" s="2"/>
      <c r="AH670" s="2"/>
      <c r="AI670" s="2"/>
      <c r="AJ670" s="2"/>
      <c r="AK670" s="2"/>
      <c r="AL670" s="2"/>
      <c r="AM670" s="2"/>
    </row>
    <row r="671">
      <c r="A671" s="2"/>
      <c r="B671" s="2"/>
      <c r="C671" s="2"/>
      <c r="D671" s="2"/>
      <c r="E671" s="2"/>
      <c r="F671" s="2"/>
      <c r="G671" s="2"/>
      <c r="H671" s="2"/>
      <c r="I671" s="2"/>
      <c r="J671" s="2"/>
      <c r="K671" s="165"/>
      <c r="L671" s="165"/>
      <c r="M671" s="2"/>
      <c r="N671" s="2"/>
      <c r="O671" s="2"/>
      <c r="P671" s="2"/>
      <c r="Q671" s="2"/>
      <c r="R671" s="2"/>
      <c r="S671" s="2"/>
      <c r="T671" s="2"/>
      <c r="U671" s="2"/>
      <c r="V671" s="2"/>
      <c r="W671" s="2"/>
      <c r="X671" s="2"/>
      <c r="Y671" s="2"/>
      <c r="Z671" s="5"/>
      <c r="AA671" s="5"/>
      <c r="AB671" s="2"/>
      <c r="AC671" s="2"/>
      <c r="AD671" s="2"/>
      <c r="AE671" s="2"/>
      <c r="AF671" s="2"/>
      <c r="AG671" s="2"/>
      <c r="AH671" s="2"/>
      <c r="AI671" s="2"/>
      <c r="AJ671" s="2"/>
      <c r="AK671" s="2"/>
      <c r="AL671" s="2"/>
      <c r="AM671" s="2"/>
    </row>
    <row r="672">
      <c r="A672" s="2"/>
      <c r="B672" s="2"/>
      <c r="C672" s="2"/>
      <c r="D672" s="2"/>
      <c r="E672" s="2"/>
      <c r="F672" s="2"/>
      <c r="G672" s="2"/>
      <c r="H672" s="2"/>
      <c r="I672" s="2"/>
      <c r="J672" s="2"/>
      <c r="K672" s="165"/>
      <c r="L672" s="165"/>
      <c r="M672" s="2"/>
      <c r="N672" s="2"/>
      <c r="O672" s="2"/>
      <c r="P672" s="2"/>
      <c r="Q672" s="2"/>
      <c r="R672" s="2"/>
      <c r="S672" s="2"/>
      <c r="T672" s="2"/>
      <c r="U672" s="2"/>
      <c r="V672" s="2"/>
      <c r="W672" s="2"/>
      <c r="X672" s="2"/>
      <c r="Y672" s="2"/>
      <c r="Z672" s="5"/>
      <c r="AA672" s="5"/>
      <c r="AB672" s="2"/>
      <c r="AC672" s="2"/>
      <c r="AD672" s="2"/>
      <c r="AE672" s="2"/>
      <c r="AF672" s="2"/>
      <c r="AG672" s="2"/>
      <c r="AH672" s="2"/>
      <c r="AI672" s="2"/>
      <c r="AJ672" s="2"/>
      <c r="AK672" s="2"/>
      <c r="AL672" s="2"/>
      <c r="AM672" s="2"/>
    </row>
    <row r="673">
      <c r="A673" s="2"/>
      <c r="B673" s="2"/>
      <c r="C673" s="2"/>
      <c r="D673" s="2"/>
      <c r="E673" s="2"/>
      <c r="F673" s="2"/>
      <c r="G673" s="2"/>
      <c r="H673" s="2"/>
      <c r="I673" s="2"/>
      <c r="J673" s="2"/>
      <c r="K673" s="165"/>
      <c r="L673" s="165"/>
      <c r="M673" s="2"/>
      <c r="N673" s="2"/>
      <c r="O673" s="2"/>
      <c r="P673" s="2"/>
      <c r="Q673" s="2"/>
      <c r="R673" s="2"/>
      <c r="S673" s="2"/>
      <c r="T673" s="2"/>
      <c r="U673" s="2"/>
      <c r="V673" s="2"/>
      <c r="W673" s="2"/>
      <c r="X673" s="2"/>
      <c r="Y673" s="2"/>
      <c r="Z673" s="5"/>
      <c r="AA673" s="5"/>
      <c r="AB673" s="2"/>
      <c r="AC673" s="2"/>
      <c r="AD673" s="2"/>
      <c r="AE673" s="2"/>
      <c r="AF673" s="2"/>
      <c r="AG673" s="2"/>
      <c r="AH673" s="2"/>
      <c r="AI673" s="2"/>
      <c r="AJ673" s="2"/>
      <c r="AK673" s="2"/>
      <c r="AL673" s="2"/>
      <c r="AM673" s="2"/>
    </row>
    <row r="674">
      <c r="A674" s="2"/>
      <c r="B674" s="2"/>
      <c r="C674" s="2"/>
      <c r="D674" s="2"/>
      <c r="E674" s="2"/>
      <c r="F674" s="2"/>
      <c r="G674" s="2"/>
      <c r="H674" s="2"/>
      <c r="I674" s="2"/>
      <c r="J674" s="2"/>
      <c r="K674" s="165"/>
      <c r="L674" s="165"/>
      <c r="M674" s="2"/>
      <c r="N674" s="2"/>
      <c r="O674" s="2"/>
      <c r="P674" s="2"/>
      <c r="Q674" s="2"/>
      <c r="R674" s="2"/>
      <c r="S674" s="2"/>
      <c r="T674" s="2"/>
      <c r="U674" s="2"/>
      <c r="V674" s="2"/>
      <c r="W674" s="2"/>
      <c r="X674" s="2"/>
      <c r="Y674" s="2"/>
      <c r="Z674" s="5"/>
      <c r="AA674" s="5"/>
      <c r="AB674" s="2"/>
      <c r="AC674" s="2"/>
      <c r="AD674" s="2"/>
      <c r="AE674" s="2"/>
      <c r="AF674" s="2"/>
      <c r="AG674" s="2"/>
      <c r="AH674" s="2"/>
      <c r="AI674" s="2"/>
      <c r="AJ674" s="2"/>
      <c r="AK674" s="2"/>
      <c r="AL674" s="2"/>
      <c r="AM674" s="2"/>
    </row>
    <row r="675">
      <c r="A675" s="2"/>
      <c r="B675" s="2"/>
      <c r="C675" s="2"/>
      <c r="D675" s="2"/>
      <c r="E675" s="2"/>
      <c r="F675" s="2"/>
      <c r="G675" s="2"/>
      <c r="H675" s="2"/>
      <c r="I675" s="2"/>
      <c r="J675" s="2"/>
      <c r="K675" s="165"/>
      <c r="L675" s="165"/>
      <c r="M675" s="2"/>
      <c r="N675" s="2"/>
      <c r="O675" s="2"/>
      <c r="P675" s="2"/>
      <c r="Q675" s="2"/>
      <c r="R675" s="2"/>
      <c r="S675" s="2"/>
      <c r="T675" s="2"/>
      <c r="U675" s="2"/>
      <c r="V675" s="2"/>
      <c r="W675" s="2"/>
      <c r="X675" s="2"/>
      <c r="Y675" s="2"/>
      <c r="Z675" s="5"/>
      <c r="AA675" s="5"/>
      <c r="AB675" s="2"/>
      <c r="AC675" s="2"/>
      <c r="AD675" s="2"/>
      <c r="AE675" s="2"/>
      <c r="AF675" s="2"/>
      <c r="AG675" s="2"/>
      <c r="AH675" s="2"/>
      <c r="AI675" s="2"/>
      <c r="AJ675" s="2"/>
      <c r="AK675" s="2"/>
      <c r="AL675" s="2"/>
      <c r="AM675" s="2"/>
    </row>
    <row r="676">
      <c r="A676" s="2"/>
      <c r="B676" s="2"/>
      <c r="C676" s="2"/>
      <c r="D676" s="2"/>
      <c r="E676" s="2"/>
      <c r="F676" s="2"/>
      <c r="G676" s="2"/>
      <c r="H676" s="2"/>
      <c r="I676" s="2"/>
      <c r="J676" s="2"/>
      <c r="K676" s="165"/>
      <c r="L676" s="165"/>
      <c r="M676" s="2"/>
      <c r="N676" s="2"/>
      <c r="O676" s="2"/>
      <c r="P676" s="2"/>
      <c r="Q676" s="2"/>
      <c r="R676" s="2"/>
      <c r="S676" s="2"/>
      <c r="T676" s="2"/>
      <c r="U676" s="2"/>
      <c r="V676" s="2"/>
      <c r="W676" s="2"/>
      <c r="X676" s="2"/>
      <c r="Y676" s="2"/>
      <c r="Z676" s="5"/>
      <c r="AA676" s="5"/>
      <c r="AB676" s="2"/>
      <c r="AC676" s="2"/>
      <c r="AD676" s="2"/>
      <c r="AE676" s="2"/>
      <c r="AF676" s="2"/>
      <c r="AG676" s="2"/>
      <c r="AH676" s="2"/>
      <c r="AI676" s="2"/>
      <c r="AJ676" s="2"/>
      <c r="AK676" s="2"/>
      <c r="AL676" s="2"/>
      <c r="AM676" s="2"/>
    </row>
    <row r="677">
      <c r="A677" s="2"/>
      <c r="B677" s="2"/>
      <c r="C677" s="2"/>
      <c r="D677" s="2"/>
      <c r="E677" s="2"/>
      <c r="F677" s="2"/>
      <c r="G677" s="2"/>
      <c r="H677" s="2"/>
      <c r="I677" s="2"/>
      <c r="J677" s="2"/>
      <c r="K677" s="165"/>
      <c r="L677" s="165"/>
      <c r="M677" s="2"/>
      <c r="N677" s="2"/>
      <c r="O677" s="2"/>
      <c r="P677" s="2"/>
      <c r="Q677" s="2"/>
      <c r="R677" s="2"/>
      <c r="S677" s="2"/>
      <c r="T677" s="2"/>
      <c r="U677" s="2"/>
      <c r="V677" s="2"/>
      <c r="W677" s="2"/>
      <c r="X677" s="2"/>
      <c r="Y677" s="2"/>
      <c r="Z677" s="5"/>
      <c r="AA677" s="5"/>
      <c r="AB677" s="2"/>
      <c r="AC677" s="2"/>
      <c r="AD677" s="2"/>
      <c r="AE677" s="2"/>
      <c r="AF677" s="2"/>
      <c r="AG677" s="2"/>
      <c r="AH677" s="2"/>
      <c r="AI677" s="2"/>
      <c r="AJ677" s="2"/>
      <c r="AK677" s="2"/>
      <c r="AL677" s="2"/>
      <c r="AM677" s="2"/>
    </row>
    <row r="678">
      <c r="A678" s="2"/>
      <c r="B678" s="2"/>
      <c r="C678" s="2"/>
      <c r="D678" s="2"/>
      <c r="E678" s="2"/>
      <c r="F678" s="2"/>
      <c r="G678" s="2"/>
      <c r="H678" s="2"/>
      <c r="I678" s="2"/>
      <c r="J678" s="2"/>
      <c r="K678" s="165"/>
      <c r="L678" s="165"/>
      <c r="M678" s="2"/>
      <c r="N678" s="2"/>
      <c r="O678" s="2"/>
      <c r="P678" s="2"/>
      <c r="Q678" s="2"/>
      <c r="R678" s="2"/>
      <c r="S678" s="2"/>
      <c r="T678" s="2"/>
      <c r="U678" s="2"/>
      <c r="V678" s="2"/>
      <c r="W678" s="2"/>
      <c r="X678" s="2"/>
      <c r="Y678" s="2"/>
      <c r="Z678" s="5"/>
      <c r="AA678" s="5"/>
      <c r="AB678" s="2"/>
      <c r="AC678" s="2"/>
      <c r="AD678" s="2"/>
      <c r="AE678" s="2"/>
      <c r="AF678" s="2"/>
      <c r="AG678" s="2"/>
      <c r="AH678" s="2"/>
      <c r="AI678" s="2"/>
      <c r="AJ678" s="2"/>
      <c r="AK678" s="2"/>
      <c r="AL678" s="2"/>
      <c r="AM678" s="2"/>
    </row>
    <row r="679">
      <c r="A679" s="2"/>
      <c r="B679" s="2"/>
      <c r="C679" s="2"/>
      <c r="D679" s="2"/>
      <c r="E679" s="2"/>
      <c r="F679" s="2"/>
      <c r="G679" s="2"/>
      <c r="H679" s="2"/>
      <c r="I679" s="2"/>
      <c r="J679" s="2"/>
      <c r="K679" s="165"/>
      <c r="L679" s="165"/>
      <c r="M679" s="2"/>
      <c r="N679" s="2"/>
      <c r="O679" s="2"/>
      <c r="P679" s="2"/>
      <c r="Q679" s="2"/>
      <c r="R679" s="2"/>
      <c r="S679" s="2"/>
      <c r="T679" s="2"/>
      <c r="U679" s="2"/>
      <c r="V679" s="2"/>
      <c r="W679" s="2"/>
      <c r="X679" s="2"/>
      <c r="Y679" s="2"/>
      <c r="Z679" s="5"/>
      <c r="AA679" s="5"/>
      <c r="AB679" s="2"/>
      <c r="AC679" s="2"/>
      <c r="AD679" s="2"/>
      <c r="AE679" s="2"/>
      <c r="AF679" s="2"/>
      <c r="AG679" s="2"/>
      <c r="AH679" s="2"/>
      <c r="AI679" s="2"/>
      <c r="AJ679" s="2"/>
      <c r="AK679" s="2"/>
      <c r="AL679" s="2"/>
      <c r="AM679" s="2"/>
    </row>
    <row r="680">
      <c r="A680" s="2"/>
      <c r="B680" s="2"/>
      <c r="C680" s="2"/>
      <c r="D680" s="2"/>
      <c r="E680" s="2"/>
      <c r="F680" s="2"/>
      <c r="G680" s="2"/>
      <c r="H680" s="2"/>
      <c r="I680" s="2"/>
      <c r="J680" s="2"/>
      <c r="K680" s="165"/>
      <c r="L680" s="165"/>
      <c r="M680" s="2"/>
      <c r="N680" s="2"/>
      <c r="O680" s="2"/>
      <c r="P680" s="2"/>
      <c r="Q680" s="2"/>
      <c r="R680" s="2"/>
      <c r="S680" s="2"/>
      <c r="T680" s="2"/>
      <c r="U680" s="2"/>
      <c r="V680" s="2"/>
      <c r="W680" s="2"/>
      <c r="X680" s="2"/>
      <c r="Y680" s="2"/>
      <c r="Z680" s="5"/>
      <c r="AA680" s="5"/>
      <c r="AB680" s="2"/>
      <c r="AC680" s="2"/>
      <c r="AD680" s="2"/>
      <c r="AE680" s="2"/>
      <c r="AF680" s="2"/>
      <c r="AG680" s="2"/>
      <c r="AH680" s="2"/>
      <c r="AI680" s="2"/>
      <c r="AJ680" s="2"/>
      <c r="AK680" s="2"/>
      <c r="AL680" s="2"/>
      <c r="AM680" s="2"/>
    </row>
    <row r="681">
      <c r="A681" s="2"/>
      <c r="B681" s="2"/>
      <c r="C681" s="2"/>
      <c r="D681" s="2"/>
      <c r="E681" s="2"/>
      <c r="F681" s="2"/>
      <c r="G681" s="2"/>
      <c r="H681" s="2"/>
      <c r="I681" s="2"/>
      <c r="J681" s="2"/>
      <c r="K681" s="165"/>
      <c r="L681" s="165"/>
      <c r="M681" s="2"/>
      <c r="N681" s="2"/>
      <c r="O681" s="2"/>
      <c r="P681" s="2"/>
      <c r="Q681" s="2"/>
      <c r="R681" s="2"/>
      <c r="S681" s="2"/>
      <c r="T681" s="2"/>
      <c r="U681" s="2"/>
      <c r="V681" s="2"/>
      <c r="W681" s="2"/>
      <c r="X681" s="2"/>
      <c r="Y681" s="2"/>
      <c r="Z681" s="5"/>
      <c r="AA681" s="5"/>
      <c r="AB681" s="2"/>
      <c r="AC681" s="2"/>
      <c r="AD681" s="2"/>
      <c r="AE681" s="2"/>
      <c r="AF681" s="2"/>
      <c r="AG681" s="2"/>
      <c r="AH681" s="2"/>
      <c r="AI681" s="2"/>
      <c r="AJ681" s="2"/>
      <c r="AK681" s="2"/>
      <c r="AL681" s="2"/>
      <c r="AM681" s="2"/>
    </row>
    <row r="682">
      <c r="A682" s="2"/>
      <c r="B682" s="2"/>
      <c r="C682" s="2"/>
      <c r="D682" s="2"/>
      <c r="E682" s="2"/>
      <c r="F682" s="2"/>
      <c r="G682" s="2"/>
      <c r="H682" s="2"/>
      <c r="I682" s="2"/>
      <c r="J682" s="2"/>
      <c r="K682" s="165"/>
      <c r="L682" s="165"/>
      <c r="M682" s="2"/>
      <c r="N682" s="2"/>
      <c r="O682" s="2"/>
      <c r="P682" s="2"/>
      <c r="Q682" s="2"/>
      <c r="R682" s="2"/>
      <c r="S682" s="2"/>
      <c r="T682" s="2"/>
      <c r="U682" s="2"/>
      <c r="V682" s="2"/>
      <c r="W682" s="2"/>
      <c r="X682" s="2"/>
      <c r="Y682" s="2"/>
      <c r="Z682" s="5"/>
      <c r="AA682" s="5"/>
      <c r="AB682" s="2"/>
      <c r="AC682" s="2"/>
      <c r="AD682" s="2"/>
      <c r="AE682" s="2"/>
      <c r="AF682" s="2"/>
      <c r="AG682" s="2"/>
      <c r="AH682" s="2"/>
      <c r="AI682" s="2"/>
      <c r="AJ682" s="2"/>
      <c r="AK682" s="2"/>
      <c r="AL682" s="2"/>
      <c r="AM682" s="2"/>
    </row>
    <row r="683">
      <c r="A683" s="2"/>
      <c r="B683" s="2"/>
      <c r="C683" s="2"/>
      <c r="D683" s="2"/>
      <c r="E683" s="2"/>
      <c r="F683" s="2"/>
      <c r="G683" s="2"/>
      <c r="H683" s="2"/>
      <c r="I683" s="2"/>
      <c r="J683" s="2"/>
      <c r="K683" s="165"/>
      <c r="L683" s="165"/>
      <c r="M683" s="2"/>
      <c r="N683" s="2"/>
      <c r="O683" s="2"/>
      <c r="P683" s="2"/>
      <c r="Q683" s="2"/>
      <c r="R683" s="2"/>
      <c r="S683" s="2"/>
      <c r="T683" s="2"/>
      <c r="U683" s="2"/>
      <c r="V683" s="2"/>
      <c r="W683" s="2"/>
      <c r="X683" s="2"/>
      <c r="Y683" s="2"/>
      <c r="Z683" s="5"/>
      <c r="AA683" s="5"/>
      <c r="AB683" s="2"/>
      <c r="AC683" s="2"/>
      <c r="AD683" s="2"/>
      <c r="AE683" s="2"/>
      <c r="AF683" s="2"/>
      <c r="AG683" s="2"/>
      <c r="AH683" s="2"/>
      <c r="AI683" s="2"/>
      <c r="AJ683" s="2"/>
      <c r="AK683" s="2"/>
      <c r="AL683" s="2"/>
      <c r="AM683" s="2"/>
    </row>
    <row r="684">
      <c r="A684" s="2"/>
      <c r="B684" s="2"/>
      <c r="C684" s="2"/>
      <c r="D684" s="2"/>
      <c r="E684" s="2"/>
      <c r="F684" s="2"/>
      <c r="G684" s="2"/>
      <c r="H684" s="2"/>
      <c r="I684" s="2"/>
      <c r="J684" s="2"/>
      <c r="K684" s="165"/>
      <c r="L684" s="165"/>
      <c r="M684" s="2"/>
      <c r="N684" s="2"/>
      <c r="O684" s="2"/>
      <c r="P684" s="2"/>
      <c r="Q684" s="2"/>
      <c r="R684" s="2"/>
      <c r="S684" s="2"/>
      <c r="T684" s="2"/>
      <c r="U684" s="2"/>
      <c r="V684" s="2"/>
      <c r="W684" s="2"/>
      <c r="X684" s="2"/>
      <c r="Y684" s="2"/>
      <c r="Z684" s="5"/>
      <c r="AA684" s="5"/>
      <c r="AB684" s="2"/>
      <c r="AC684" s="2"/>
      <c r="AD684" s="2"/>
      <c r="AE684" s="2"/>
      <c r="AF684" s="2"/>
      <c r="AG684" s="2"/>
      <c r="AH684" s="2"/>
      <c r="AI684" s="2"/>
      <c r="AJ684" s="2"/>
      <c r="AK684" s="2"/>
      <c r="AL684" s="2"/>
      <c r="AM684" s="2"/>
    </row>
    <row r="685">
      <c r="A685" s="2"/>
      <c r="B685" s="2"/>
      <c r="C685" s="2"/>
      <c r="D685" s="2"/>
      <c r="E685" s="2"/>
      <c r="F685" s="2"/>
      <c r="G685" s="2"/>
      <c r="H685" s="2"/>
      <c r="I685" s="2"/>
      <c r="J685" s="2"/>
      <c r="K685" s="165"/>
      <c r="L685" s="165"/>
      <c r="M685" s="2"/>
      <c r="N685" s="2"/>
      <c r="O685" s="2"/>
      <c r="P685" s="2"/>
      <c r="Q685" s="2"/>
      <c r="R685" s="2"/>
      <c r="S685" s="2"/>
      <c r="T685" s="2"/>
      <c r="U685" s="2"/>
      <c r="V685" s="2"/>
      <c r="W685" s="2"/>
      <c r="X685" s="2"/>
      <c r="Y685" s="2"/>
      <c r="Z685" s="5"/>
      <c r="AA685" s="5"/>
      <c r="AB685" s="2"/>
      <c r="AC685" s="2"/>
      <c r="AD685" s="2"/>
      <c r="AE685" s="2"/>
      <c r="AF685" s="2"/>
      <c r="AG685" s="2"/>
      <c r="AH685" s="2"/>
      <c r="AI685" s="2"/>
      <c r="AJ685" s="2"/>
      <c r="AK685" s="2"/>
      <c r="AL685" s="2"/>
      <c r="AM685" s="2"/>
    </row>
    <row r="686">
      <c r="A686" s="2"/>
      <c r="B686" s="2"/>
      <c r="C686" s="2"/>
      <c r="D686" s="2"/>
      <c r="E686" s="2"/>
      <c r="F686" s="2"/>
      <c r="G686" s="2"/>
      <c r="H686" s="2"/>
      <c r="I686" s="2"/>
      <c r="J686" s="2"/>
      <c r="K686" s="165"/>
      <c r="L686" s="165"/>
      <c r="M686" s="2"/>
      <c r="N686" s="2"/>
      <c r="O686" s="2"/>
      <c r="P686" s="2"/>
      <c r="Q686" s="2"/>
      <c r="R686" s="2"/>
      <c r="S686" s="2"/>
      <c r="T686" s="2"/>
      <c r="U686" s="2"/>
      <c r="V686" s="2"/>
      <c r="W686" s="2"/>
      <c r="X686" s="2"/>
      <c r="Y686" s="2"/>
      <c r="Z686" s="5"/>
      <c r="AA686" s="5"/>
      <c r="AB686" s="2"/>
      <c r="AC686" s="2"/>
      <c r="AD686" s="2"/>
      <c r="AE686" s="2"/>
      <c r="AF686" s="2"/>
      <c r="AG686" s="2"/>
      <c r="AH686" s="2"/>
      <c r="AI686" s="2"/>
      <c r="AJ686" s="2"/>
      <c r="AK686" s="2"/>
      <c r="AL686" s="2"/>
      <c r="AM686" s="2"/>
    </row>
    <row r="687">
      <c r="A687" s="2"/>
      <c r="B687" s="2"/>
      <c r="C687" s="2"/>
      <c r="D687" s="2"/>
      <c r="E687" s="2"/>
      <c r="F687" s="2"/>
      <c r="G687" s="2"/>
      <c r="H687" s="2"/>
      <c r="I687" s="2"/>
      <c r="J687" s="2"/>
      <c r="K687" s="165"/>
      <c r="L687" s="165"/>
      <c r="M687" s="2"/>
      <c r="N687" s="2"/>
      <c r="O687" s="2"/>
      <c r="P687" s="2"/>
      <c r="Q687" s="2"/>
      <c r="R687" s="2"/>
      <c r="S687" s="2"/>
      <c r="T687" s="2"/>
      <c r="U687" s="2"/>
      <c r="V687" s="2"/>
      <c r="W687" s="2"/>
      <c r="X687" s="2"/>
      <c r="Y687" s="2"/>
      <c r="Z687" s="5"/>
      <c r="AA687" s="5"/>
      <c r="AB687" s="2"/>
      <c r="AC687" s="2"/>
      <c r="AD687" s="2"/>
      <c r="AE687" s="2"/>
      <c r="AF687" s="2"/>
      <c r="AG687" s="2"/>
      <c r="AH687" s="2"/>
      <c r="AI687" s="2"/>
      <c r="AJ687" s="2"/>
      <c r="AK687" s="2"/>
      <c r="AL687" s="2"/>
      <c r="AM687" s="2"/>
    </row>
    <row r="688">
      <c r="A688" s="2"/>
      <c r="B688" s="2"/>
      <c r="C688" s="2"/>
      <c r="D688" s="2"/>
      <c r="E688" s="2"/>
      <c r="F688" s="2"/>
      <c r="G688" s="2"/>
      <c r="H688" s="2"/>
      <c r="I688" s="2"/>
      <c r="J688" s="2"/>
      <c r="K688" s="165"/>
      <c r="L688" s="165"/>
      <c r="M688" s="2"/>
      <c r="N688" s="2"/>
      <c r="O688" s="2"/>
      <c r="P688" s="2"/>
      <c r="Q688" s="2"/>
      <c r="R688" s="2"/>
      <c r="S688" s="2"/>
      <c r="T688" s="2"/>
      <c r="U688" s="2"/>
      <c r="V688" s="2"/>
      <c r="W688" s="2"/>
      <c r="X688" s="2"/>
      <c r="Y688" s="2"/>
      <c r="Z688" s="5"/>
      <c r="AA688" s="5"/>
      <c r="AB688" s="2"/>
      <c r="AC688" s="2"/>
      <c r="AD688" s="2"/>
      <c r="AE688" s="2"/>
      <c r="AF688" s="2"/>
      <c r="AG688" s="2"/>
      <c r="AH688" s="2"/>
      <c r="AI688" s="2"/>
      <c r="AJ688" s="2"/>
      <c r="AK688" s="2"/>
      <c r="AL688" s="2"/>
      <c r="AM688" s="2"/>
    </row>
    <row r="689">
      <c r="A689" s="2"/>
      <c r="B689" s="2"/>
      <c r="C689" s="2"/>
      <c r="D689" s="2"/>
      <c r="E689" s="2"/>
      <c r="F689" s="2"/>
      <c r="G689" s="2"/>
      <c r="H689" s="2"/>
      <c r="I689" s="2"/>
      <c r="J689" s="2"/>
      <c r="K689" s="165"/>
      <c r="L689" s="165"/>
      <c r="M689" s="2"/>
      <c r="N689" s="2"/>
      <c r="O689" s="2"/>
      <c r="P689" s="2"/>
      <c r="Q689" s="2"/>
      <c r="R689" s="2"/>
      <c r="S689" s="2"/>
      <c r="T689" s="2"/>
      <c r="U689" s="2"/>
      <c r="V689" s="2"/>
      <c r="W689" s="2"/>
      <c r="X689" s="2"/>
      <c r="Y689" s="2"/>
      <c r="Z689" s="5"/>
      <c r="AA689" s="5"/>
      <c r="AB689" s="2"/>
      <c r="AC689" s="2"/>
      <c r="AD689" s="2"/>
      <c r="AE689" s="2"/>
      <c r="AF689" s="2"/>
      <c r="AG689" s="2"/>
      <c r="AH689" s="2"/>
      <c r="AI689" s="2"/>
      <c r="AJ689" s="2"/>
      <c r="AK689" s="2"/>
      <c r="AL689" s="2"/>
      <c r="AM689" s="2"/>
    </row>
    <row r="690">
      <c r="A690" s="2"/>
      <c r="B690" s="2"/>
      <c r="C690" s="2"/>
      <c r="D690" s="2"/>
      <c r="E690" s="2"/>
      <c r="F690" s="2"/>
      <c r="G690" s="2"/>
      <c r="H690" s="2"/>
      <c r="I690" s="2"/>
      <c r="J690" s="2"/>
      <c r="K690" s="165"/>
      <c r="L690" s="165"/>
      <c r="M690" s="2"/>
      <c r="N690" s="2"/>
      <c r="O690" s="2"/>
      <c r="P690" s="2"/>
      <c r="Q690" s="2"/>
      <c r="R690" s="2"/>
      <c r="S690" s="2"/>
      <c r="T690" s="2"/>
      <c r="U690" s="2"/>
      <c r="V690" s="2"/>
      <c r="W690" s="2"/>
      <c r="X690" s="2"/>
      <c r="Y690" s="2"/>
      <c r="Z690" s="5"/>
      <c r="AA690" s="5"/>
      <c r="AB690" s="2"/>
      <c r="AC690" s="2"/>
      <c r="AD690" s="2"/>
      <c r="AE690" s="2"/>
      <c r="AF690" s="2"/>
      <c r="AG690" s="2"/>
      <c r="AH690" s="2"/>
      <c r="AI690" s="2"/>
      <c r="AJ690" s="2"/>
      <c r="AK690" s="2"/>
      <c r="AL690" s="2"/>
      <c r="AM690" s="2"/>
    </row>
    <row r="691">
      <c r="A691" s="2"/>
      <c r="B691" s="2"/>
      <c r="C691" s="2"/>
      <c r="D691" s="2"/>
      <c r="E691" s="2"/>
      <c r="F691" s="2"/>
      <c r="G691" s="2"/>
      <c r="H691" s="2"/>
      <c r="I691" s="2"/>
      <c r="J691" s="2"/>
      <c r="K691" s="165"/>
      <c r="L691" s="165"/>
      <c r="M691" s="2"/>
      <c r="N691" s="2"/>
      <c r="O691" s="2"/>
      <c r="P691" s="2"/>
      <c r="Q691" s="2"/>
      <c r="R691" s="2"/>
      <c r="S691" s="2"/>
      <c r="T691" s="2"/>
      <c r="U691" s="2"/>
      <c r="V691" s="2"/>
      <c r="W691" s="2"/>
      <c r="X691" s="2"/>
      <c r="Y691" s="2"/>
      <c r="Z691" s="5"/>
      <c r="AA691" s="5"/>
      <c r="AB691" s="2"/>
      <c r="AC691" s="2"/>
      <c r="AD691" s="2"/>
      <c r="AE691" s="2"/>
      <c r="AF691" s="2"/>
      <c r="AG691" s="2"/>
      <c r="AH691" s="2"/>
      <c r="AI691" s="2"/>
      <c r="AJ691" s="2"/>
      <c r="AK691" s="2"/>
      <c r="AL691" s="2"/>
      <c r="AM691" s="2"/>
    </row>
    <row r="692">
      <c r="A692" s="2"/>
      <c r="B692" s="2"/>
      <c r="C692" s="2"/>
      <c r="D692" s="2"/>
      <c r="E692" s="2"/>
      <c r="F692" s="2"/>
      <c r="G692" s="2"/>
      <c r="H692" s="2"/>
      <c r="I692" s="2"/>
      <c r="J692" s="2"/>
      <c r="K692" s="165"/>
      <c r="L692" s="165"/>
      <c r="M692" s="2"/>
      <c r="N692" s="2"/>
      <c r="O692" s="2"/>
      <c r="P692" s="2"/>
      <c r="Q692" s="2"/>
      <c r="R692" s="2"/>
      <c r="S692" s="2"/>
      <c r="T692" s="2"/>
      <c r="U692" s="2"/>
      <c r="V692" s="2"/>
      <c r="W692" s="2"/>
      <c r="X692" s="2"/>
      <c r="Y692" s="2"/>
      <c r="Z692" s="5"/>
      <c r="AA692" s="5"/>
      <c r="AB692" s="2"/>
      <c r="AC692" s="2"/>
      <c r="AD692" s="2"/>
      <c r="AE692" s="2"/>
      <c r="AF692" s="2"/>
      <c r="AG692" s="2"/>
      <c r="AH692" s="2"/>
      <c r="AI692" s="2"/>
      <c r="AJ692" s="2"/>
      <c r="AK692" s="2"/>
      <c r="AL692" s="2"/>
      <c r="AM692" s="2"/>
    </row>
    <row r="693">
      <c r="A693" s="2"/>
      <c r="B693" s="2"/>
      <c r="C693" s="2"/>
      <c r="D693" s="2"/>
      <c r="E693" s="2"/>
      <c r="F693" s="2"/>
      <c r="G693" s="2"/>
      <c r="H693" s="2"/>
      <c r="I693" s="2"/>
      <c r="J693" s="2"/>
      <c r="K693" s="165"/>
      <c r="L693" s="165"/>
      <c r="M693" s="2"/>
      <c r="N693" s="2"/>
      <c r="O693" s="2"/>
      <c r="P693" s="2"/>
      <c r="Q693" s="2"/>
      <c r="R693" s="2"/>
      <c r="S693" s="2"/>
      <c r="T693" s="2"/>
      <c r="U693" s="2"/>
      <c r="V693" s="2"/>
      <c r="W693" s="2"/>
      <c r="X693" s="2"/>
      <c r="Y693" s="2"/>
      <c r="Z693" s="5"/>
      <c r="AA693" s="5"/>
      <c r="AB693" s="2"/>
      <c r="AC693" s="2"/>
      <c r="AD693" s="2"/>
      <c r="AE693" s="2"/>
      <c r="AF693" s="2"/>
      <c r="AG693" s="2"/>
      <c r="AH693" s="2"/>
      <c r="AI693" s="2"/>
      <c r="AJ693" s="2"/>
      <c r="AK693" s="2"/>
      <c r="AL693" s="2"/>
      <c r="AM693" s="2"/>
    </row>
    <row r="694">
      <c r="A694" s="2"/>
      <c r="B694" s="2"/>
      <c r="C694" s="2"/>
      <c r="D694" s="2"/>
      <c r="E694" s="2"/>
      <c r="F694" s="2"/>
      <c r="G694" s="2"/>
      <c r="H694" s="2"/>
      <c r="I694" s="2"/>
      <c r="J694" s="2"/>
      <c r="K694" s="165"/>
      <c r="L694" s="165"/>
      <c r="M694" s="2"/>
      <c r="N694" s="2"/>
      <c r="O694" s="2"/>
      <c r="P694" s="2"/>
      <c r="Q694" s="2"/>
      <c r="R694" s="2"/>
      <c r="S694" s="2"/>
      <c r="T694" s="2"/>
      <c r="U694" s="2"/>
      <c r="V694" s="2"/>
      <c r="W694" s="2"/>
      <c r="X694" s="2"/>
      <c r="Y694" s="2"/>
      <c r="Z694" s="5"/>
      <c r="AA694" s="5"/>
      <c r="AB694" s="2"/>
      <c r="AC694" s="2"/>
      <c r="AD694" s="2"/>
      <c r="AE694" s="2"/>
      <c r="AF694" s="2"/>
      <c r="AG694" s="2"/>
      <c r="AH694" s="2"/>
      <c r="AI694" s="2"/>
      <c r="AJ694" s="2"/>
      <c r="AK694" s="2"/>
      <c r="AL694" s="2"/>
      <c r="AM694" s="2"/>
    </row>
    <row r="695">
      <c r="A695" s="2"/>
      <c r="B695" s="2"/>
      <c r="C695" s="2"/>
      <c r="D695" s="2"/>
      <c r="E695" s="2"/>
      <c r="F695" s="2"/>
      <c r="G695" s="2"/>
      <c r="H695" s="2"/>
      <c r="I695" s="2"/>
      <c r="J695" s="2"/>
      <c r="K695" s="165"/>
      <c r="L695" s="165"/>
      <c r="M695" s="2"/>
      <c r="N695" s="2"/>
      <c r="O695" s="2"/>
      <c r="P695" s="2"/>
      <c r="Q695" s="2"/>
      <c r="R695" s="2"/>
      <c r="S695" s="2"/>
      <c r="T695" s="2"/>
      <c r="U695" s="2"/>
      <c r="V695" s="2"/>
      <c r="W695" s="2"/>
      <c r="X695" s="2"/>
      <c r="Y695" s="2"/>
      <c r="Z695" s="5"/>
      <c r="AA695" s="5"/>
      <c r="AB695" s="2"/>
      <c r="AC695" s="2"/>
      <c r="AD695" s="2"/>
      <c r="AE695" s="2"/>
      <c r="AF695" s="2"/>
      <c r="AG695" s="2"/>
      <c r="AH695" s="2"/>
      <c r="AI695" s="2"/>
      <c r="AJ695" s="2"/>
      <c r="AK695" s="2"/>
      <c r="AL695" s="2"/>
      <c r="AM695" s="2"/>
    </row>
    <row r="696">
      <c r="A696" s="2"/>
      <c r="B696" s="2"/>
      <c r="C696" s="2"/>
      <c r="D696" s="2"/>
      <c r="E696" s="2"/>
      <c r="F696" s="2"/>
      <c r="G696" s="2"/>
      <c r="H696" s="2"/>
      <c r="I696" s="2"/>
      <c r="J696" s="2"/>
      <c r="K696" s="165"/>
      <c r="L696" s="165"/>
      <c r="M696" s="2"/>
      <c r="N696" s="2"/>
      <c r="O696" s="2"/>
      <c r="P696" s="2"/>
      <c r="Q696" s="2"/>
      <c r="R696" s="2"/>
      <c r="S696" s="2"/>
      <c r="T696" s="2"/>
      <c r="U696" s="2"/>
      <c r="V696" s="2"/>
      <c r="W696" s="2"/>
      <c r="X696" s="2"/>
      <c r="Y696" s="2"/>
      <c r="Z696" s="5"/>
      <c r="AA696" s="5"/>
      <c r="AB696" s="2"/>
      <c r="AC696" s="2"/>
      <c r="AD696" s="2"/>
      <c r="AE696" s="2"/>
      <c r="AF696" s="2"/>
      <c r="AG696" s="2"/>
      <c r="AH696" s="2"/>
      <c r="AI696" s="2"/>
      <c r="AJ696" s="2"/>
      <c r="AK696" s="2"/>
      <c r="AL696" s="2"/>
      <c r="AM696" s="2"/>
    </row>
    <row r="697">
      <c r="A697" s="2"/>
      <c r="B697" s="2"/>
      <c r="C697" s="2"/>
      <c r="D697" s="2"/>
      <c r="E697" s="2"/>
      <c r="F697" s="2"/>
      <c r="G697" s="2"/>
      <c r="H697" s="2"/>
      <c r="I697" s="2"/>
      <c r="J697" s="2"/>
      <c r="K697" s="165"/>
      <c r="L697" s="165"/>
      <c r="M697" s="2"/>
      <c r="N697" s="2"/>
      <c r="O697" s="2"/>
      <c r="P697" s="2"/>
      <c r="Q697" s="2"/>
      <c r="R697" s="2"/>
      <c r="S697" s="2"/>
      <c r="T697" s="2"/>
      <c r="U697" s="2"/>
      <c r="V697" s="2"/>
      <c r="W697" s="2"/>
      <c r="X697" s="2"/>
      <c r="Y697" s="2"/>
      <c r="Z697" s="5"/>
      <c r="AA697" s="5"/>
      <c r="AB697" s="2"/>
      <c r="AC697" s="2"/>
      <c r="AD697" s="2"/>
      <c r="AE697" s="2"/>
      <c r="AF697" s="2"/>
      <c r="AG697" s="2"/>
      <c r="AH697" s="2"/>
      <c r="AI697" s="2"/>
      <c r="AJ697" s="2"/>
      <c r="AK697" s="2"/>
      <c r="AL697" s="2"/>
      <c r="AM697" s="2"/>
    </row>
    <row r="698">
      <c r="A698" s="2"/>
      <c r="B698" s="2"/>
      <c r="C698" s="2"/>
      <c r="D698" s="2"/>
      <c r="E698" s="2"/>
      <c r="F698" s="2"/>
      <c r="G698" s="2"/>
      <c r="H698" s="2"/>
      <c r="I698" s="2"/>
      <c r="J698" s="2"/>
      <c r="K698" s="165"/>
      <c r="L698" s="165"/>
      <c r="M698" s="2"/>
      <c r="N698" s="2"/>
      <c r="O698" s="2"/>
      <c r="P698" s="2"/>
      <c r="Q698" s="2"/>
      <c r="R698" s="2"/>
      <c r="S698" s="2"/>
      <c r="T698" s="2"/>
      <c r="U698" s="2"/>
      <c r="V698" s="2"/>
      <c r="W698" s="2"/>
      <c r="X698" s="2"/>
      <c r="Y698" s="2"/>
      <c r="Z698" s="5"/>
      <c r="AA698" s="5"/>
      <c r="AB698" s="2"/>
      <c r="AC698" s="2"/>
      <c r="AD698" s="2"/>
      <c r="AE698" s="2"/>
      <c r="AF698" s="2"/>
      <c r="AG698" s="2"/>
      <c r="AH698" s="2"/>
      <c r="AI698" s="2"/>
      <c r="AJ698" s="2"/>
      <c r="AK698" s="2"/>
      <c r="AL698" s="2"/>
      <c r="AM698" s="2"/>
    </row>
    <row r="699">
      <c r="A699" s="2"/>
      <c r="B699" s="2"/>
      <c r="C699" s="2"/>
      <c r="D699" s="2"/>
      <c r="E699" s="2"/>
      <c r="F699" s="2"/>
      <c r="G699" s="2"/>
      <c r="H699" s="2"/>
      <c r="I699" s="2"/>
      <c r="J699" s="2"/>
      <c r="K699" s="165"/>
      <c r="L699" s="165"/>
      <c r="M699" s="2"/>
      <c r="N699" s="2"/>
      <c r="O699" s="2"/>
      <c r="P699" s="2"/>
      <c r="Q699" s="2"/>
      <c r="R699" s="2"/>
      <c r="S699" s="2"/>
      <c r="T699" s="2"/>
      <c r="U699" s="2"/>
      <c r="V699" s="2"/>
      <c r="W699" s="2"/>
      <c r="X699" s="2"/>
      <c r="Y699" s="2"/>
      <c r="Z699" s="5"/>
      <c r="AA699" s="5"/>
      <c r="AB699" s="2"/>
      <c r="AC699" s="2"/>
      <c r="AD699" s="2"/>
      <c r="AE699" s="2"/>
      <c r="AF699" s="2"/>
      <c r="AG699" s="2"/>
      <c r="AH699" s="2"/>
      <c r="AI699" s="2"/>
      <c r="AJ699" s="2"/>
      <c r="AK699" s="2"/>
      <c r="AL699" s="2"/>
      <c r="AM699" s="2"/>
    </row>
    <row r="700">
      <c r="A700" s="2"/>
      <c r="B700" s="2"/>
      <c r="C700" s="2"/>
      <c r="D700" s="2"/>
      <c r="E700" s="2"/>
      <c r="F700" s="2"/>
      <c r="G700" s="2"/>
      <c r="H700" s="2"/>
      <c r="I700" s="2"/>
      <c r="J700" s="2"/>
      <c r="K700" s="165"/>
      <c r="L700" s="165"/>
      <c r="M700" s="2"/>
      <c r="N700" s="2"/>
      <c r="O700" s="2"/>
      <c r="P700" s="2"/>
      <c r="Q700" s="2"/>
      <c r="R700" s="2"/>
      <c r="S700" s="2"/>
      <c r="T700" s="2"/>
      <c r="U700" s="2"/>
      <c r="V700" s="2"/>
      <c r="W700" s="2"/>
      <c r="X700" s="2"/>
      <c r="Y700" s="2"/>
      <c r="Z700" s="5"/>
      <c r="AA700" s="5"/>
      <c r="AB700" s="2"/>
      <c r="AC700" s="2"/>
      <c r="AD700" s="2"/>
      <c r="AE700" s="2"/>
      <c r="AF700" s="2"/>
      <c r="AG700" s="2"/>
      <c r="AH700" s="2"/>
      <c r="AI700" s="2"/>
      <c r="AJ700" s="2"/>
      <c r="AK700" s="2"/>
      <c r="AL700" s="2"/>
      <c r="AM700" s="2"/>
    </row>
    <row r="701">
      <c r="A701" s="2"/>
      <c r="B701" s="2"/>
      <c r="C701" s="2"/>
      <c r="D701" s="2"/>
      <c r="E701" s="2"/>
      <c r="F701" s="2"/>
      <c r="G701" s="2"/>
      <c r="H701" s="2"/>
      <c r="I701" s="2"/>
      <c r="J701" s="2"/>
      <c r="K701" s="165"/>
      <c r="L701" s="165"/>
      <c r="M701" s="2"/>
      <c r="N701" s="2"/>
      <c r="O701" s="2"/>
      <c r="P701" s="2"/>
      <c r="Q701" s="2"/>
      <c r="R701" s="2"/>
      <c r="S701" s="2"/>
      <c r="T701" s="2"/>
      <c r="U701" s="2"/>
      <c r="V701" s="2"/>
      <c r="W701" s="2"/>
      <c r="X701" s="2"/>
      <c r="Y701" s="2"/>
      <c r="Z701" s="5"/>
      <c r="AA701" s="5"/>
      <c r="AB701" s="2"/>
      <c r="AC701" s="2"/>
      <c r="AD701" s="2"/>
      <c r="AE701" s="2"/>
      <c r="AF701" s="2"/>
      <c r="AG701" s="2"/>
      <c r="AH701" s="2"/>
      <c r="AI701" s="2"/>
      <c r="AJ701" s="2"/>
      <c r="AK701" s="2"/>
      <c r="AL701" s="2"/>
      <c r="AM701" s="2"/>
    </row>
    <row r="702">
      <c r="A702" s="2"/>
      <c r="B702" s="2"/>
      <c r="C702" s="2"/>
      <c r="D702" s="2"/>
      <c r="E702" s="2"/>
      <c r="F702" s="2"/>
      <c r="G702" s="2"/>
      <c r="H702" s="2"/>
      <c r="I702" s="2"/>
      <c r="J702" s="2"/>
      <c r="K702" s="165"/>
      <c r="L702" s="165"/>
      <c r="M702" s="2"/>
      <c r="N702" s="2"/>
      <c r="O702" s="2"/>
      <c r="P702" s="2"/>
      <c r="Q702" s="2"/>
      <c r="R702" s="2"/>
      <c r="S702" s="2"/>
      <c r="T702" s="2"/>
      <c r="U702" s="2"/>
      <c r="V702" s="2"/>
      <c r="W702" s="2"/>
      <c r="X702" s="2"/>
      <c r="Y702" s="2"/>
      <c r="Z702" s="5"/>
      <c r="AA702" s="5"/>
      <c r="AB702" s="2"/>
      <c r="AC702" s="2"/>
      <c r="AD702" s="2"/>
      <c r="AE702" s="2"/>
      <c r="AF702" s="2"/>
      <c r="AG702" s="2"/>
      <c r="AH702" s="2"/>
      <c r="AI702" s="2"/>
      <c r="AJ702" s="2"/>
      <c r="AK702" s="2"/>
      <c r="AL702" s="2"/>
      <c r="AM702" s="2"/>
    </row>
    <row r="703">
      <c r="A703" s="2"/>
      <c r="B703" s="2"/>
      <c r="C703" s="2"/>
      <c r="D703" s="2"/>
      <c r="E703" s="2"/>
      <c r="F703" s="2"/>
      <c r="G703" s="2"/>
      <c r="H703" s="2"/>
      <c r="I703" s="2"/>
      <c r="J703" s="2"/>
      <c r="K703" s="165"/>
      <c r="L703" s="165"/>
      <c r="M703" s="2"/>
      <c r="N703" s="2"/>
      <c r="O703" s="2"/>
      <c r="P703" s="2"/>
      <c r="Q703" s="2"/>
      <c r="R703" s="2"/>
      <c r="S703" s="2"/>
      <c r="T703" s="2"/>
      <c r="U703" s="2"/>
      <c r="V703" s="2"/>
      <c r="W703" s="2"/>
      <c r="X703" s="2"/>
      <c r="Y703" s="2"/>
      <c r="Z703" s="5"/>
      <c r="AA703" s="5"/>
      <c r="AB703" s="2"/>
      <c r="AC703" s="2"/>
      <c r="AD703" s="2"/>
      <c r="AE703" s="2"/>
      <c r="AF703" s="2"/>
      <c r="AG703" s="2"/>
      <c r="AH703" s="2"/>
      <c r="AI703" s="2"/>
      <c r="AJ703" s="2"/>
      <c r="AK703" s="2"/>
      <c r="AL703" s="2"/>
      <c r="AM703" s="2"/>
    </row>
    <row r="704">
      <c r="A704" s="2"/>
      <c r="B704" s="2"/>
      <c r="C704" s="2"/>
      <c r="D704" s="2"/>
      <c r="E704" s="2"/>
      <c r="F704" s="2"/>
      <c r="G704" s="2"/>
      <c r="H704" s="2"/>
      <c r="I704" s="2"/>
      <c r="J704" s="2"/>
      <c r="K704" s="165"/>
      <c r="L704" s="165"/>
      <c r="M704" s="2"/>
      <c r="N704" s="2"/>
      <c r="O704" s="2"/>
      <c r="P704" s="2"/>
      <c r="Q704" s="2"/>
      <c r="R704" s="2"/>
      <c r="S704" s="2"/>
      <c r="T704" s="2"/>
      <c r="U704" s="2"/>
      <c r="V704" s="2"/>
      <c r="W704" s="2"/>
      <c r="X704" s="2"/>
      <c r="Y704" s="2"/>
      <c r="Z704" s="5"/>
      <c r="AA704" s="5"/>
      <c r="AB704" s="2"/>
      <c r="AC704" s="2"/>
      <c r="AD704" s="2"/>
      <c r="AE704" s="2"/>
      <c r="AF704" s="2"/>
      <c r="AG704" s="2"/>
      <c r="AH704" s="2"/>
      <c r="AI704" s="2"/>
      <c r="AJ704" s="2"/>
      <c r="AK704" s="2"/>
      <c r="AL704" s="2"/>
      <c r="AM704" s="2"/>
    </row>
    <row r="705">
      <c r="A705" s="2"/>
      <c r="B705" s="2"/>
      <c r="C705" s="2"/>
      <c r="D705" s="2"/>
      <c r="E705" s="2"/>
      <c r="F705" s="2"/>
      <c r="G705" s="2"/>
      <c r="H705" s="2"/>
      <c r="I705" s="2"/>
      <c r="J705" s="2"/>
      <c r="K705" s="165"/>
      <c r="L705" s="165"/>
      <c r="M705" s="2"/>
      <c r="N705" s="2"/>
      <c r="O705" s="2"/>
      <c r="P705" s="2"/>
      <c r="Q705" s="2"/>
      <c r="R705" s="2"/>
      <c r="S705" s="2"/>
      <c r="T705" s="2"/>
      <c r="U705" s="2"/>
      <c r="V705" s="2"/>
      <c r="W705" s="2"/>
      <c r="X705" s="2"/>
      <c r="Y705" s="2"/>
      <c r="Z705" s="5"/>
      <c r="AA705" s="5"/>
      <c r="AB705" s="2"/>
      <c r="AC705" s="2"/>
      <c r="AD705" s="2"/>
      <c r="AE705" s="2"/>
      <c r="AF705" s="2"/>
      <c r="AG705" s="2"/>
      <c r="AH705" s="2"/>
      <c r="AI705" s="2"/>
      <c r="AJ705" s="2"/>
      <c r="AK705" s="2"/>
      <c r="AL705" s="2"/>
      <c r="AM705" s="2"/>
    </row>
    <row r="706">
      <c r="A706" s="2"/>
      <c r="B706" s="2"/>
      <c r="C706" s="2"/>
      <c r="D706" s="2"/>
      <c r="E706" s="2"/>
      <c r="F706" s="2"/>
      <c r="G706" s="2"/>
      <c r="H706" s="2"/>
      <c r="I706" s="2"/>
      <c r="J706" s="2"/>
      <c r="K706" s="165"/>
      <c r="L706" s="165"/>
      <c r="M706" s="2"/>
      <c r="N706" s="2"/>
      <c r="O706" s="2"/>
      <c r="P706" s="2"/>
      <c r="Q706" s="2"/>
      <c r="R706" s="2"/>
      <c r="S706" s="2"/>
      <c r="T706" s="2"/>
      <c r="U706" s="2"/>
      <c r="V706" s="2"/>
      <c r="W706" s="2"/>
      <c r="X706" s="2"/>
      <c r="Y706" s="2"/>
      <c r="Z706" s="5"/>
      <c r="AA706" s="5"/>
      <c r="AB706" s="2"/>
      <c r="AC706" s="2"/>
      <c r="AD706" s="2"/>
      <c r="AE706" s="2"/>
      <c r="AF706" s="2"/>
      <c r="AG706" s="2"/>
      <c r="AH706" s="2"/>
      <c r="AI706" s="2"/>
      <c r="AJ706" s="2"/>
      <c r="AK706" s="2"/>
      <c r="AL706" s="2"/>
      <c r="AM706" s="2"/>
    </row>
    <row r="707">
      <c r="A707" s="2"/>
      <c r="B707" s="2"/>
      <c r="C707" s="2"/>
      <c r="D707" s="2"/>
      <c r="E707" s="2"/>
      <c r="F707" s="2"/>
      <c r="G707" s="2"/>
      <c r="H707" s="2"/>
      <c r="I707" s="2"/>
      <c r="J707" s="2"/>
      <c r="K707" s="165"/>
      <c r="L707" s="165"/>
      <c r="M707" s="2"/>
      <c r="N707" s="2"/>
      <c r="O707" s="2"/>
      <c r="P707" s="2"/>
      <c r="Q707" s="2"/>
      <c r="R707" s="2"/>
      <c r="S707" s="2"/>
      <c r="T707" s="2"/>
      <c r="U707" s="2"/>
      <c r="V707" s="2"/>
      <c r="W707" s="2"/>
      <c r="X707" s="2"/>
      <c r="Y707" s="2"/>
      <c r="Z707" s="5"/>
      <c r="AA707" s="5"/>
      <c r="AB707" s="2"/>
      <c r="AC707" s="2"/>
      <c r="AD707" s="2"/>
      <c r="AE707" s="2"/>
      <c r="AF707" s="2"/>
      <c r="AG707" s="2"/>
      <c r="AH707" s="2"/>
      <c r="AI707" s="2"/>
      <c r="AJ707" s="2"/>
      <c r="AK707" s="2"/>
      <c r="AL707" s="2"/>
      <c r="AM707" s="2"/>
    </row>
    <row r="708">
      <c r="A708" s="2"/>
      <c r="B708" s="2"/>
      <c r="C708" s="2"/>
      <c r="D708" s="2"/>
      <c r="E708" s="2"/>
      <c r="F708" s="2"/>
      <c r="G708" s="2"/>
      <c r="H708" s="2"/>
      <c r="I708" s="2"/>
      <c r="J708" s="2"/>
      <c r="K708" s="165"/>
      <c r="L708" s="165"/>
      <c r="M708" s="2"/>
      <c r="N708" s="2"/>
      <c r="O708" s="2"/>
      <c r="P708" s="2"/>
      <c r="Q708" s="2"/>
      <c r="R708" s="2"/>
      <c r="S708" s="2"/>
      <c r="T708" s="2"/>
      <c r="U708" s="2"/>
      <c r="V708" s="2"/>
      <c r="W708" s="2"/>
      <c r="X708" s="2"/>
      <c r="Y708" s="2"/>
      <c r="Z708" s="5"/>
      <c r="AA708" s="5"/>
      <c r="AB708" s="2"/>
      <c r="AC708" s="2"/>
      <c r="AD708" s="2"/>
      <c r="AE708" s="2"/>
      <c r="AF708" s="2"/>
      <c r="AG708" s="2"/>
      <c r="AH708" s="2"/>
      <c r="AI708" s="2"/>
      <c r="AJ708" s="2"/>
      <c r="AK708" s="2"/>
      <c r="AL708" s="2"/>
      <c r="AM708" s="2"/>
    </row>
    <row r="709">
      <c r="A709" s="2"/>
      <c r="B709" s="2"/>
      <c r="C709" s="2"/>
      <c r="D709" s="2"/>
      <c r="E709" s="2"/>
      <c r="F709" s="2"/>
      <c r="G709" s="2"/>
      <c r="H709" s="2"/>
      <c r="I709" s="2"/>
      <c r="J709" s="2"/>
      <c r="K709" s="165"/>
      <c r="L709" s="165"/>
      <c r="M709" s="2"/>
      <c r="N709" s="2"/>
      <c r="O709" s="2"/>
      <c r="P709" s="2"/>
      <c r="Q709" s="2"/>
      <c r="R709" s="2"/>
      <c r="S709" s="2"/>
      <c r="T709" s="2"/>
      <c r="U709" s="2"/>
      <c r="V709" s="2"/>
      <c r="W709" s="2"/>
      <c r="X709" s="2"/>
      <c r="Y709" s="2"/>
      <c r="Z709" s="5"/>
      <c r="AA709" s="5"/>
      <c r="AB709" s="2"/>
      <c r="AC709" s="2"/>
      <c r="AD709" s="2"/>
      <c r="AE709" s="2"/>
      <c r="AF709" s="2"/>
      <c r="AG709" s="2"/>
      <c r="AH709" s="2"/>
      <c r="AI709" s="2"/>
      <c r="AJ709" s="2"/>
      <c r="AK709" s="2"/>
      <c r="AL709" s="2"/>
      <c r="AM709" s="2"/>
    </row>
    <row r="710">
      <c r="A710" s="2"/>
      <c r="B710" s="2"/>
      <c r="C710" s="2"/>
      <c r="D710" s="2"/>
      <c r="E710" s="2"/>
      <c r="F710" s="2"/>
      <c r="G710" s="2"/>
      <c r="H710" s="2"/>
      <c r="I710" s="2"/>
      <c r="J710" s="2"/>
      <c r="K710" s="165"/>
      <c r="L710" s="165"/>
      <c r="M710" s="2"/>
      <c r="N710" s="2"/>
      <c r="O710" s="2"/>
      <c r="P710" s="2"/>
      <c r="Q710" s="2"/>
      <c r="R710" s="2"/>
      <c r="S710" s="2"/>
      <c r="T710" s="2"/>
      <c r="U710" s="2"/>
      <c r="V710" s="2"/>
      <c r="W710" s="2"/>
      <c r="X710" s="2"/>
      <c r="Y710" s="2"/>
      <c r="Z710" s="5"/>
      <c r="AA710" s="5"/>
      <c r="AB710" s="2"/>
      <c r="AC710" s="2"/>
      <c r="AD710" s="2"/>
      <c r="AE710" s="2"/>
      <c r="AF710" s="2"/>
      <c r="AG710" s="2"/>
      <c r="AH710" s="2"/>
      <c r="AI710" s="2"/>
      <c r="AJ710" s="2"/>
      <c r="AK710" s="2"/>
      <c r="AL710" s="2"/>
      <c r="AM710" s="2"/>
    </row>
    <row r="711">
      <c r="A711" s="2"/>
      <c r="B711" s="2"/>
      <c r="C711" s="2"/>
      <c r="D711" s="2"/>
      <c r="E711" s="2"/>
      <c r="F711" s="2"/>
      <c r="G711" s="2"/>
      <c r="H711" s="2"/>
      <c r="I711" s="2"/>
      <c r="J711" s="2"/>
      <c r="K711" s="165"/>
      <c r="L711" s="165"/>
      <c r="M711" s="2"/>
      <c r="N711" s="2"/>
      <c r="O711" s="2"/>
      <c r="P711" s="2"/>
      <c r="Q711" s="2"/>
      <c r="R711" s="2"/>
      <c r="S711" s="2"/>
      <c r="T711" s="2"/>
      <c r="U711" s="2"/>
      <c r="V711" s="2"/>
      <c r="W711" s="2"/>
      <c r="X711" s="2"/>
      <c r="Y711" s="2"/>
      <c r="Z711" s="5"/>
      <c r="AA711" s="5"/>
      <c r="AB711" s="2"/>
      <c r="AC711" s="2"/>
      <c r="AD711" s="2"/>
      <c r="AE711" s="2"/>
      <c r="AF711" s="2"/>
      <c r="AG711" s="2"/>
      <c r="AH711" s="2"/>
      <c r="AI711" s="2"/>
      <c r="AJ711" s="2"/>
      <c r="AK711" s="2"/>
      <c r="AL711" s="2"/>
      <c r="AM711" s="2"/>
    </row>
    <row r="712">
      <c r="A712" s="2"/>
      <c r="B712" s="2"/>
      <c r="C712" s="2"/>
      <c r="D712" s="2"/>
      <c r="E712" s="2"/>
      <c r="F712" s="2"/>
      <c r="G712" s="2"/>
      <c r="H712" s="2"/>
      <c r="I712" s="2"/>
      <c r="J712" s="2"/>
      <c r="K712" s="165"/>
      <c r="L712" s="165"/>
      <c r="M712" s="2"/>
      <c r="N712" s="2"/>
      <c r="O712" s="2"/>
      <c r="P712" s="2"/>
      <c r="Q712" s="2"/>
      <c r="R712" s="2"/>
      <c r="S712" s="2"/>
      <c r="T712" s="2"/>
      <c r="U712" s="2"/>
      <c r="V712" s="2"/>
      <c r="W712" s="2"/>
      <c r="X712" s="2"/>
      <c r="Y712" s="2"/>
      <c r="Z712" s="5"/>
      <c r="AA712" s="5"/>
      <c r="AB712" s="2"/>
      <c r="AC712" s="2"/>
      <c r="AD712" s="2"/>
      <c r="AE712" s="2"/>
      <c r="AF712" s="2"/>
      <c r="AG712" s="2"/>
      <c r="AH712" s="2"/>
      <c r="AI712" s="2"/>
      <c r="AJ712" s="2"/>
      <c r="AK712" s="2"/>
      <c r="AL712" s="2"/>
      <c r="AM712" s="2"/>
    </row>
    <row r="713">
      <c r="A713" s="2"/>
      <c r="B713" s="2"/>
      <c r="C713" s="2"/>
      <c r="D713" s="2"/>
      <c r="E713" s="2"/>
      <c r="F713" s="2"/>
      <c r="G713" s="2"/>
      <c r="H713" s="2"/>
      <c r="I713" s="2"/>
      <c r="J713" s="2"/>
      <c r="K713" s="165"/>
      <c r="L713" s="165"/>
      <c r="M713" s="2"/>
      <c r="N713" s="2"/>
      <c r="O713" s="2"/>
      <c r="P713" s="2"/>
      <c r="Q713" s="2"/>
      <c r="R713" s="2"/>
      <c r="S713" s="2"/>
      <c r="T713" s="2"/>
      <c r="U713" s="2"/>
      <c r="V713" s="2"/>
      <c r="W713" s="2"/>
      <c r="X713" s="2"/>
      <c r="Y713" s="2"/>
      <c r="Z713" s="5"/>
      <c r="AA713" s="5"/>
      <c r="AB713" s="2"/>
      <c r="AC713" s="2"/>
      <c r="AD713" s="2"/>
      <c r="AE713" s="2"/>
      <c r="AF713" s="2"/>
      <c r="AG713" s="2"/>
      <c r="AH713" s="2"/>
      <c r="AI713" s="2"/>
      <c r="AJ713" s="2"/>
      <c r="AK713" s="2"/>
      <c r="AL713" s="2"/>
      <c r="AM713" s="2"/>
    </row>
    <row r="714">
      <c r="A714" s="2"/>
      <c r="B714" s="2"/>
      <c r="C714" s="2"/>
      <c r="D714" s="2"/>
      <c r="E714" s="2"/>
      <c r="F714" s="2"/>
      <c r="G714" s="2"/>
      <c r="H714" s="2"/>
      <c r="I714" s="2"/>
      <c r="J714" s="2"/>
      <c r="K714" s="165"/>
      <c r="L714" s="165"/>
      <c r="M714" s="2"/>
      <c r="N714" s="2"/>
      <c r="O714" s="2"/>
      <c r="P714" s="2"/>
      <c r="Q714" s="2"/>
      <c r="R714" s="2"/>
      <c r="S714" s="2"/>
      <c r="T714" s="2"/>
      <c r="U714" s="2"/>
      <c r="V714" s="2"/>
      <c r="W714" s="2"/>
      <c r="X714" s="2"/>
      <c r="Y714" s="2"/>
      <c r="Z714" s="5"/>
      <c r="AA714" s="5"/>
      <c r="AB714" s="2"/>
      <c r="AC714" s="2"/>
      <c r="AD714" s="2"/>
      <c r="AE714" s="2"/>
      <c r="AF714" s="2"/>
      <c r="AG714" s="2"/>
      <c r="AH714" s="2"/>
      <c r="AI714" s="2"/>
      <c r="AJ714" s="2"/>
      <c r="AK714" s="2"/>
      <c r="AL714" s="2"/>
      <c r="AM714" s="2"/>
    </row>
    <row r="715">
      <c r="A715" s="2"/>
      <c r="B715" s="2"/>
      <c r="C715" s="2"/>
      <c r="D715" s="2"/>
      <c r="E715" s="2"/>
      <c r="F715" s="2"/>
      <c r="G715" s="2"/>
      <c r="H715" s="2"/>
      <c r="I715" s="2"/>
      <c r="J715" s="2"/>
      <c r="K715" s="165"/>
      <c r="L715" s="165"/>
      <c r="M715" s="2"/>
      <c r="N715" s="2"/>
      <c r="O715" s="2"/>
      <c r="P715" s="2"/>
      <c r="Q715" s="2"/>
      <c r="R715" s="2"/>
      <c r="S715" s="2"/>
      <c r="T715" s="2"/>
      <c r="U715" s="2"/>
      <c r="V715" s="2"/>
      <c r="W715" s="2"/>
      <c r="X715" s="2"/>
      <c r="Y715" s="2"/>
      <c r="Z715" s="5"/>
      <c r="AA715" s="5"/>
      <c r="AB715" s="2"/>
      <c r="AC715" s="2"/>
      <c r="AD715" s="2"/>
      <c r="AE715" s="2"/>
      <c r="AF715" s="2"/>
      <c r="AG715" s="2"/>
      <c r="AH715" s="2"/>
      <c r="AI715" s="2"/>
      <c r="AJ715" s="2"/>
      <c r="AK715" s="2"/>
      <c r="AL715" s="2"/>
      <c r="AM715" s="2"/>
    </row>
    <row r="716">
      <c r="A716" s="2"/>
      <c r="B716" s="2"/>
      <c r="C716" s="2"/>
      <c r="D716" s="2"/>
      <c r="E716" s="2"/>
      <c r="F716" s="2"/>
      <c r="G716" s="2"/>
      <c r="H716" s="2"/>
      <c r="I716" s="2"/>
      <c r="J716" s="2"/>
      <c r="K716" s="165"/>
      <c r="L716" s="165"/>
      <c r="M716" s="2"/>
      <c r="N716" s="2"/>
      <c r="O716" s="2"/>
      <c r="P716" s="2"/>
      <c r="Q716" s="2"/>
      <c r="R716" s="2"/>
      <c r="S716" s="2"/>
      <c r="T716" s="2"/>
      <c r="U716" s="2"/>
      <c r="V716" s="2"/>
      <c r="W716" s="2"/>
      <c r="X716" s="2"/>
      <c r="Y716" s="2"/>
      <c r="Z716" s="5"/>
      <c r="AA716" s="5"/>
      <c r="AB716" s="2"/>
      <c r="AC716" s="2"/>
      <c r="AD716" s="2"/>
      <c r="AE716" s="2"/>
      <c r="AF716" s="2"/>
      <c r="AG716" s="2"/>
      <c r="AH716" s="2"/>
      <c r="AI716" s="2"/>
      <c r="AJ716" s="2"/>
      <c r="AK716" s="2"/>
      <c r="AL716" s="2"/>
      <c r="AM716" s="2"/>
    </row>
    <row r="717">
      <c r="A717" s="2"/>
      <c r="B717" s="2"/>
      <c r="C717" s="2"/>
      <c r="D717" s="2"/>
      <c r="E717" s="2"/>
      <c r="F717" s="2"/>
      <c r="G717" s="2"/>
      <c r="H717" s="2"/>
      <c r="I717" s="2"/>
      <c r="J717" s="2"/>
      <c r="K717" s="165"/>
      <c r="L717" s="165"/>
      <c r="M717" s="2"/>
      <c r="N717" s="2"/>
      <c r="O717" s="2"/>
      <c r="P717" s="2"/>
      <c r="Q717" s="2"/>
      <c r="R717" s="2"/>
      <c r="S717" s="2"/>
      <c r="T717" s="2"/>
      <c r="U717" s="2"/>
      <c r="V717" s="2"/>
      <c r="W717" s="2"/>
      <c r="X717" s="2"/>
      <c r="Y717" s="2"/>
      <c r="Z717" s="5"/>
      <c r="AA717" s="5"/>
      <c r="AB717" s="2"/>
      <c r="AC717" s="2"/>
      <c r="AD717" s="2"/>
      <c r="AE717" s="2"/>
      <c r="AF717" s="2"/>
      <c r="AG717" s="2"/>
      <c r="AH717" s="2"/>
      <c r="AI717" s="2"/>
      <c r="AJ717" s="2"/>
      <c r="AK717" s="2"/>
      <c r="AL717" s="2"/>
      <c r="AM717" s="2"/>
    </row>
    <row r="718">
      <c r="A718" s="2"/>
      <c r="B718" s="2"/>
      <c r="C718" s="2"/>
      <c r="D718" s="2"/>
      <c r="E718" s="2"/>
      <c r="F718" s="2"/>
      <c r="G718" s="2"/>
      <c r="H718" s="2"/>
      <c r="I718" s="2"/>
      <c r="J718" s="2"/>
      <c r="K718" s="165"/>
      <c r="L718" s="165"/>
      <c r="M718" s="2"/>
      <c r="N718" s="2"/>
      <c r="O718" s="2"/>
      <c r="P718" s="2"/>
      <c r="Q718" s="2"/>
      <c r="R718" s="2"/>
      <c r="S718" s="2"/>
      <c r="T718" s="2"/>
      <c r="U718" s="2"/>
      <c r="V718" s="2"/>
      <c r="W718" s="2"/>
      <c r="X718" s="2"/>
      <c r="Y718" s="2"/>
      <c r="Z718" s="5"/>
      <c r="AA718" s="5"/>
      <c r="AB718" s="2"/>
      <c r="AC718" s="2"/>
      <c r="AD718" s="2"/>
      <c r="AE718" s="2"/>
      <c r="AF718" s="2"/>
      <c r="AG718" s="2"/>
      <c r="AH718" s="2"/>
      <c r="AI718" s="2"/>
      <c r="AJ718" s="2"/>
      <c r="AK718" s="2"/>
      <c r="AL718" s="2"/>
      <c r="AM718" s="2"/>
    </row>
    <row r="719">
      <c r="A719" s="2"/>
      <c r="B719" s="2"/>
      <c r="C719" s="2"/>
      <c r="D719" s="2"/>
      <c r="E719" s="2"/>
      <c r="F719" s="2"/>
      <c r="G719" s="2"/>
      <c r="H719" s="2"/>
      <c r="I719" s="2"/>
      <c r="J719" s="2"/>
      <c r="K719" s="165"/>
      <c r="L719" s="165"/>
      <c r="M719" s="2"/>
      <c r="N719" s="2"/>
      <c r="O719" s="2"/>
      <c r="P719" s="2"/>
      <c r="Q719" s="2"/>
      <c r="R719" s="2"/>
      <c r="S719" s="2"/>
      <c r="T719" s="2"/>
      <c r="U719" s="2"/>
      <c r="V719" s="2"/>
      <c r="W719" s="2"/>
      <c r="X719" s="2"/>
      <c r="Y719" s="2"/>
      <c r="Z719" s="5"/>
      <c r="AA719" s="5"/>
      <c r="AB719" s="2"/>
      <c r="AC719" s="2"/>
      <c r="AD719" s="2"/>
      <c r="AE719" s="2"/>
      <c r="AF719" s="2"/>
      <c r="AG719" s="2"/>
      <c r="AH719" s="2"/>
      <c r="AI719" s="2"/>
      <c r="AJ719" s="2"/>
      <c r="AK719" s="2"/>
      <c r="AL719" s="2"/>
      <c r="AM719" s="2"/>
    </row>
    <row r="720">
      <c r="A720" s="2"/>
      <c r="B720" s="2"/>
      <c r="C720" s="2"/>
      <c r="D720" s="2"/>
      <c r="E720" s="2"/>
      <c r="F720" s="2"/>
      <c r="G720" s="2"/>
      <c r="H720" s="2"/>
      <c r="I720" s="2"/>
      <c r="J720" s="2"/>
      <c r="K720" s="165"/>
      <c r="L720" s="165"/>
      <c r="M720" s="2"/>
      <c r="N720" s="2"/>
      <c r="O720" s="2"/>
      <c r="P720" s="2"/>
      <c r="Q720" s="2"/>
      <c r="R720" s="2"/>
      <c r="S720" s="2"/>
      <c r="T720" s="2"/>
      <c r="U720" s="2"/>
      <c r="V720" s="2"/>
      <c r="W720" s="2"/>
      <c r="X720" s="2"/>
      <c r="Y720" s="2"/>
      <c r="Z720" s="5"/>
      <c r="AA720" s="5"/>
      <c r="AB720" s="2"/>
      <c r="AC720" s="2"/>
      <c r="AD720" s="2"/>
      <c r="AE720" s="2"/>
      <c r="AF720" s="2"/>
      <c r="AG720" s="2"/>
      <c r="AH720" s="2"/>
      <c r="AI720" s="2"/>
      <c r="AJ720" s="2"/>
      <c r="AK720" s="2"/>
      <c r="AL720" s="2"/>
      <c r="AM720" s="2"/>
    </row>
    <row r="721">
      <c r="A721" s="2"/>
      <c r="B721" s="2"/>
      <c r="C721" s="2"/>
      <c r="D721" s="2"/>
      <c r="E721" s="2"/>
      <c r="F721" s="2"/>
      <c r="G721" s="2"/>
      <c r="H721" s="2"/>
      <c r="I721" s="2"/>
      <c r="J721" s="2"/>
      <c r="K721" s="165"/>
      <c r="L721" s="165"/>
      <c r="M721" s="2"/>
      <c r="N721" s="2"/>
      <c r="O721" s="2"/>
      <c r="P721" s="2"/>
      <c r="Q721" s="2"/>
      <c r="R721" s="2"/>
      <c r="S721" s="2"/>
      <c r="T721" s="2"/>
      <c r="U721" s="2"/>
      <c r="V721" s="2"/>
      <c r="W721" s="2"/>
      <c r="X721" s="2"/>
      <c r="Y721" s="2"/>
      <c r="Z721" s="5"/>
      <c r="AA721" s="5"/>
      <c r="AB721" s="2"/>
      <c r="AC721" s="2"/>
      <c r="AD721" s="2"/>
      <c r="AE721" s="2"/>
      <c r="AF721" s="2"/>
      <c r="AG721" s="2"/>
      <c r="AH721" s="2"/>
      <c r="AI721" s="2"/>
      <c r="AJ721" s="2"/>
      <c r="AK721" s="2"/>
      <c r="AL721" s="2"/>
      <c r="AM721" s="2"/>
    </row>
    <row r="722">
      <c r="A722" s="2"/>
      <c r="B722" s="2"/>
      <c r="C722" s="2"/>
      <c r="D722" s="2"/>
      <c r="E722" s="2"/>
      <c r="F722" s="2"/>
      <c r="G722" s="2"/>
      <c r="H722" s="2"/>
      <c r="I722" s="2"/>
      <c r="J722" s="2"/>
      <c r="K722" s="165"/>
      <c r="L722" s="165"/>
      <c r="M722" s="2"/>
      <c r="N722" s="2"/>
      <c r="O722" s="2"/>
      <c r="P722" s="2"/>
      <c r="Q722" s="2"/>
      <c r="R722" s="2"/>
      <c r="S722" s="2"/>
      <c r="T722" s="2"/>
      <c r="U722" s="2"/>
      <c r="V722" s="2"/>
      <c r="W722" s="2"/>
      <c r="X722" s="2"/>
      <c r="Y722" s="2"/>
      <c r="Z722" s="5"/>
      <c r="AA722" s="5"/>
      <c r="AB722" s="2"/>
      <c r="AC722" s="2"/>
      <c r="AD722" s="2"/>
      <c r="AE722" s="2"/>
      <c r="AF722" s="2"/>
      <c r="AG722" s="2"/>
      <c r="AH722" s="2"/>
      <c r="AI722" s="2"/>
      <c r="AJ722" s="2"/>
      <c r="AK722" s="2"/>
      <c r="AL722" s="2"/>
      <c r="AM722" s="2"/>
    </row>
    <row r="723">
      <c r="A723" s="2"/>
      <c r="B723" s="2"/>
      <c r="C723" s="2"/>
      <c r="D723" s="2"/>
      <c r="E723" s="2"/>
      <c r="F723" s="2"/>
      <c r="G723" s="2"/>
      <c r="H723" s="2"/>
      <c r="I723" s="2"/>
      <c r="J723" s="2"/>
      <c r="K723" s="165"/>
      <c r="L723" s="165"/>
      <c r="M723" s="2"/>
      <c r="N723" s="2"/>
      <c r="O723" s="2"/>
      <c r="P723" s="2"/>
      <c r="Q723" s="2"/>
      <c r="R723" s="2"/>
      <c r="S723" s="2"/>
      <c r="T723" s="2"/>
      <c r="U723" s="2"/>
      <c r="V723" s="2"/>
      <c r="W723" s="2"/>
      <c r="X723" s="2"/>
      <c r="Y723" s="2"/>
      <c r="Z723" s="5"/>
      <c r="AA723" s="5"/>
      <c r="AB723" s="2"/>
      <c r="AC723" s="2"/>
      <c r="AD723" s="2"/>
      <c r="AE723" s="2"/>
      <c r="AF723" s="2"/>
      <c r="AG723" s="2"/>
      <c r="AH723" s="2"/>
      <c r="AI723" s="2"/>
      <c r="AJ723" s="2"/>
      <c r="AK723" s="2"/>
      <c r="AL723" s="2"/>
      <c r="AM723" s="2"/>
    </row>
    <row r="724">
      <c r="A724" s="2"/>
      <c r="B724" s="2"/>
      <c r="C724" s="2"/>
      <c r="D724" s="2"/>
      <c r="E724" s="2"/>
      <c r="F724" s="2"/>
      <c r="G724" s="2"/>
      <c r="H724" s="2"/>
      <c r="I724" s="2"/>
      <c r="J724" s="2"/>
      <c r="K724" s="165"/>
      <c r="L724" s="165"/>
      <c r="M724" s="2"/>
      <c r="N724" s="2"/>
      <c r="O724" s="2"/>
      <c r="P724" s="2"/>
      <c r="Q724" s="2"/>
      <c r="R724" s="2"/>
      <c r="S724" s="2"/>
      <c r="T724" s="2"/>
      <c r="U724" s="2"/>
      <c r="V724" s="2"/>
      <c r="W724" s="2"/>
      <c r="X724" s="2"/>
      <c r="Y724" s="2"/>
      <c r="Z724" s="5"/>
      <c r="AA724" s="5"/>
      <c r="AB724" s="2"/>
      <c r="AC724" s="2"/>
      <c r="AD724" s="2"/>
      <c r="AE724" s="2"/>
      <c r="AF724" s="2"/>
      <c r="AG724" s="2"/>
      <c r="AH724" s="2"/>
      <c r="AI724" s="2"/>
      <c r="AJ724" s="2"/>
      <c r="AK724" s="2"/>
      <c r="AL724" s="2"/>
      <c r="AM724" s="2"/>
    </row>
    <row r="725">
      <c r="A725" s="2"/>
      <c r="B725" s="2"/>
      <c r="C725" s="2"/>
      <c r="D725" s="2"/>
      <c r="E725" s="2"/>
      <c r="F725" s="2"/>
      <c r="G725" s="2"/>
      <c r="H725" s="2"/>
      <c r="I725" s="2"/>
      <c r="J725" s="2"/>
      <c r="K725" s="165"/>
      <c r="L725" s="165"/>
      <c r="M725" s="2"/>
      <c r="N725" s="2"/>
      <c r="O725" s="2"/>
      <c r="P725" s="2"/>
      <c r="Q725" s="2"/>
      <c r="R725" s="2"/>
      <c r="S725" s="2"/>
      <c r="T725" s="2"/>
      <c r="U725" s="2"/>
      <c r="V725" s="2"/>
      <c r="W725" s="2"/>
      <c r="X725" s="2"/>
      <c r="Y725" s="2"/>
      <c r="Z725" s="5"/>
      <c r="AA725" s="5"/>
      <c r="AB725" s="2"/>
      <c r="AC725" s="2"/>
      <c r="AD725" s="2"/>
      <c r="AE725" s="2"/>
      <c r="AF725" s="2"/>
      <c r="AG725" s="2"/>
      <c r="AH725" s="2"/>
      <c r="AI725" s="2"/>
      <c r="AJ725" s="2"/>
      <c r="AK725" s="2"/>
      <c r="AL725" s="2"/>
      <c r="AM725" s="2"/>
    </row>
    <row r="726">
      <c r="A726" s="2"/>
      <c r="B726" s="2"/>
      <c r="C726" s="2"/>
      <c r="D726" s="2"/>
      <c r="E726" s="2"/>
      <c r="F726" s="2"/>
      <c r="G726" s="2"/>
      <c r="H726" s="2"/>
      <c r="I726" s="2"/>
      <c r="J726" s="2"/>
      <c r="K726" s="165"/>
      <c r="L726" s="165"/>
      <c r="M726" s="2"/>
      <c r="N726" s="2"/>
      <c r="O726" s="2"/>
      <c r="P726" s="2"/>
      <c r="Q726" s="2"/>
      <c r="R726" s="2"/>
      <c r="S726" s="2"/>
      <c r="T726" s="2"/>
      <c r="U726" s="2"/>
      <c r="V726" s="2"/>
      <c r="W726" s="2"/>
      <c r="X726" s="2"/>
      <c r="Y726" s="2"/>
      <c r="Z726" s="5"/>
      <c r="AA726" s="5"/>
      <c r="AB726" s="2"/>
      <c r="AC726" s="2"/>
      <c r="AD726" s="2"/>
      <c r="AE726" s="2"/>
      <c r="AF726" s="2"/>
      <c r="AG726" s="2"/>
      <c r="AH726" s="2"/>
      <c r="AI726" s="2"/>
      <c r="AJ726" s="2"/>
      <c r="AK726" s="2"/>
      <c r="AL726" s="2"/>
      <c r="AM726" s="2"/>
    </row>
    <row r="727">
      <c r="A727" s="2"/>
      <c r="B727" s="2"/>
      <c r="C727" s="2"/>
      <c r="D727" s="2"/>
      <c r="E727" s="2"/>
      <c r="F727" s="2"/>
      <c r="G727" s="2"/>
      <c r="H727" s="2"/>
      <c r="I727" s="2"/>
      <c r="J727" s="2"/>
      <c r="K727" s="165"/>
      <c r="L727" s="165"/>
      <c r="M727" s="2"/>
      <c r="N727" s="2"/>
      <c r="O727" s="2"/>
      <c r="P727" s="2"/>
      <c r="Q727" s="2"/>
      <c r="R727" s="2"/>
      <c r="S727" s="2"/>
      <c r="T727" s="2"/>
      <c r="U727" s="2"/>
      <c r="V727" s="2"/>
      <c r="W727" s="2"/>
      <c r="X727" s="2"/>
      <c r="Y727" s="2"/>
      <c r="Z727" s="5"/>
      <c r="AA727" s="5"/>
      <c r="AB727" s="2"/>
      <c r="AC727" s="2"/>
      <c r="AD727" s="2"/>
      <c r="AE727" s="2"/>
      <c r="AF727" s="2"/>
      <c r="AG727" s="2"/>
      <c r="AH727" s="2"/>
      <c r="AI727" s="2"/>
      <c r="AJ727" s="2"/>
      <c r="AK727" s="2"/>
      <c r="AL727" s="2"/>
      <c r="AM727" s="2"/>
    </row>
    <row r="728">
      <c r="A728" s="2"/>
      <c r="B728" s="2"/>
      <c r="C728" s="2"/>
      <c r="D728" s="2"/>
      <c r="E728" s="2"/>
      <c r="F728" s="2"/>
      <c r="G728" s="2"/>
      <c r="H728" s="2"/>
      <c r="I728" s="2"/>
      <c r="J728" s="2"/>
      <c r="K728" s="165"/>
      <c r="L728" s="165"/>
      <c r="M728" s="2"/>
      <c r="N728" s="2"/>
      <c r="O728" s="2"/>
      <c r="P728" s="2"/>
      <c r="Q728" s="2"/>
      <c r="R728" s="2"/>
      <c r="S728" s="2"/>
      <c r="T728" s="2"/>
      <c r="U728" s="2"/>
      <c r="V728" s="2"/>
      <c r="W728" s="2"/>
      <c r="X728" s="2"/>
      <c r="Y728" s="2"/>
      <c r="Z728" s="5"/>
      <c r="AA728" s="5"/>
      <c r="AB728" s="2"/>
      <c r="AC728" s="2"/>
      <c r="AD728" s="2"/>
      <c r="AE728" s="2"/>
      <c r="AF728" s="2"/>
      <c r="AG728" s="2"/>
      <c r="AH728" s="2"/>
      <c r="AI728" s="2"/>
      <c r="AJ728" s="2"/>
      <c r="AK728" s="2"/>
      <c r="AL728" s="2"/>
      <c r="AM728" s="2"/>
    </row>
    <row r="729">
      <c r="A729" s="2"/>
      <c r="B729" s="2"/>
      <c r="C729" s="2"/>
      <c r="D729" s="2"/>
      <c r="E729" s="2"/>
      <c r="F729" s="2"/>
      <c r="G729" s="2"/>
      <c r="H729" s="2"/>
      <c r="I729" s="2"/>
      <c r="J729" s="2"/>
      <c r="K729" s="165"/>
      <c r="L729" s="165"/>
      <c r="M729" s="2"/>
      <c r="N729" s="2"/>
      <c r="O729" s="2"/>
      <c r="P729" s="2"/>
      <c r="Q729" s="2"/>
      <c r="R729" s="2"/>
      <c r="S729" s="2"/>
      <c r="T729" s="2"/>
      <c r="U729" s="2"/>
      <c r="V729" s="2"/>
      <c r="W729" s="2"/>
      <c r="X729" s="2"/>
      <c r="Y729" s="2"/>
      <c r="Z729" s="5"/>
      <c r="AA729" s="5"/>
      <c r="AB729" s="2"/>
      <c r="AC729" s="2"/>
      <c r="AD729" s="2"/>
      <c r="AE729" s="2"/>
      <c r="AF729" s="2"/>
      <c r="AG729" s="2"/>
      <c r="AH729" s="2"/>
      <c r="AI729" s="2"/>
      <c r="AJ729" s="2"/>
      <c r="AK729" s="2"/>
      <c r="AL729" s="2"/>
      <c r="AM729" s="2"/>
    </row>
    <row r="730">
      <c r="A730" s="2"/>
      <c r="B730" s="2"/>
      <c r="C730" s="2"/>
      <c r="D730" s="2"/>
      <c r="E730" s="2"/>
      <c r="F730" s="2"/>
      <c r="G730" s="2"/>
      <c r="H730" s="2"/>
      <c r="I730" s="2"/>
      <c r="J730" s="2"/>
      <c r="K730" s="165"/>
      <c r="L730" s="165"/>
      <c r="M730" s="2"/>
      <c r="N730" s="2"/>
      <c r="O730" s="2"/>
      <c r="P730" s="2"/>
      <c r="Q730" s="2"/>
      <c r="R730" s="2"/>
      <c r="S730" s="2"/>
      <c r="T730" s="2"/>
      <c r="U730" s="2"/>
      <c r="V730" s="2"/>
      <c r="W730" s="2"/>
      <c r="X730" s="2"/>
      <c r="Y730" s="2"/>
      <c r="Z730" s="5"/>
      <c r="AA730" s="5"/>
      <c r="AB730" s="2"/>
      <c r="AC730" s="2"/>
      <c r="AD730" s="2"/>
      <c r="AE730" s="2"/>
      <c r="AF730" s="2"/>
      <c r="AG730" s="2"/>
      <c r="AH730" s="2"/>
      <c r="AI730" s="2"/>
      <c r="AJ730" s="2"/>
      <c r="AK730" s="2"/>
      <c r="AL730" s="2"/>
      <c r="AM730" s="2"/>
    </row>
    <row r="731">
      <c r="A731" s="2"/>
      <c r="B731" s="2"/>
      <c r="C731" s="2"/>
      <c r="D731" s="2"/>
      <c r="E731" s="2"/>
      <c r="F731" s="2"/>
      <c r="G731" s="2"/>
      <c r="H731" s="2"/>
      <c r="I731" s="2"/>
      <c r="J731" s="2"/>
      <c r="K731" s="165"/>
      <c r="L731" s="165"/>
      <c r="M731" s="2"/>
      <c r="N731" s="2"/>
      <c r="O731" s="2"/>
      <c r="P731" s="2"/>
      <c r="Q731" s="2"/>
      <c r="R731" s="2"/>
      <c r="S731" s="2"/>
      <c r="T731" s="2"/>
      <c r="U731" s="2"/>
      <c r="V731" s="2"/>
      <c r="W731" s="2"/>
      <c r="X731" s="2"/>
      <c r="Y731" s="2"/>
      <c r="Z731" s="5"/>
      <c r="AA731" s="5"/>
      <c r="AB731" s="2"/>
      <c r="AC731" s="2"/>
      <c r="AD731" s="2"/>
      <c r="AE731" s="2"/>
      <c r="AF731" s="2"/>
      <c r="AG731" s="2"/>
      <c r="AH731" s="2"/>
      <c r="AI731" s="2"/>
      <c r="AJ731" s="2"/>
      <c r="AK731" s="2"/>
      <c r="AL731" s="2"/>
      <c r="AM731" s="2"/>
    </row>
    <row r="732">
      <c r="A732" s="2"/>
      <c r="B732" s="2"/>
      <c r="C732" s="2"/>
      <c r="D732" s="2"/>
      <c r="E732" s="2"/>
      <c r="F732" s="2"/>
      <c r="G732" s="2"/>
      <c r="H732" s="2"/>
      <c r="I732" s="2"/>
      <c r="J732" s="2"/>
      <c r="K732" s="165"/>
      <c r="L732" s="165"/>
      <c r="M732" s="2"/>
      <c r="N732" s="2"/>
      <c r="O732" s="2"/>
      <c r="P732" s="2"/>
      <c r="Q732" s="2"/>
      <c r="R732" s="2"/>
      <c r="S732" s="2"/>
      <c r="T732" s="2"/>
      <c r="U732" s="2"/>
      <c r="V732" s="2"/>
      <c r="W732" s="2"/>
      <c r="X732" s="2"/>
      <c r="Y732" s="2"/>
      <c r="Z732" s="5"/>
      <c r="AA732" s="5"/>
      <c r="AB732" s="2"/>
      <c r="AC732" s="2"/>
      <c r="AD732" s="2"/>
      <c r="AE732" s="2"/>
      <c r="AF732" s="2"/>
      <c r="AG732" s="2"/>
      <c r="AH732" s="2"/>
      <c r="AI732" s="2"/>
      <c r="AJ732" s="2"/>
      <c r="AK732" s="2"/>
      <c r="AL732" s="2"/>
      <c r="AM732" s="2"/>
    </row>
    <row r="733">
      <c r="A733" s="2"/>
      <c r="B733" s="2"/>
      <c r="C733" s="2"/>
      <c r="D733" s="2"/>
      <c r="E733" s="2"/>
      <c r="F733" s="2"/>
      <c r="G733" s="2"/>
      <c r="H733" s="2"/>
      <c r="I733" s="2"/>
      <c r="J733" s="2"/>
      <c r="K733" s="165"/>
      <c r="L733" s="165"/>
      <c r="M733" s="2"/>
      <c r="N733" s="2"/>
      <c r="O733" s="2"/>
      <c r="P733" s="2"/>
      <c r="Q733" s="2"/>
      <c r="R733" s="2"/>
      <c r="S733" s="2"/>
      <c r="T733" s="2"/>
      <c r="U733" s="2"/>
      <c r="V733" s="2"/>
      <c r="W733" s="2"/>
      <c r="X733" s="2"/>
      <c r="Y733" s="2"/>
      <c r="Z733" s="5"/>
      <c r="AA733" s="5"/>
      <c r="AB733" s="2"/>
      <c r="AC733" s="2"/>
      <c r="AD733" s="2"/>
      <c r="AE733" s="2"/>
      <c r="AF733" s="2"/>
      <c r="AG733" s="2"/>
      <c r="AH733" s="2"/>
      <c r="AI733" s="2"/>
      <c r="AJ733" s="2"/>
      <c r="AK733" s="2"/>
      <c r="AL733" s="2"/>
      <c r="AM733" s="2"/>
    </row>
    <row r="734">
      <c r="A734" s="2"/>
      <c r="B734" s="2"/>
      <c r="C734" s="2"/>
      <c r="D734" s="2"/>
      <c r="E734" s="2"/>
      <c r="F734" s="2"/>
      <c r="G734" s="2"/>
      <c r="H734" s="2"/>
      <c r="I734" s="2"/>
      <c r="J734" s="2"/>
      <c r="K734" s="165"/>
      <c r="L734" s="165"/>
      <c r="M734" s="2"/>
      <c r="N734" s="2"/>
      <c r="O734" s="2"/>
      <c r="P734" s="2"/>
      <c r="Q734" s="2"/>
      <c r="R734" s="2"/>
      <c r="S734" s="2"/>
      <c r="T734" s="2"/>
      <c r="U734" s="2"/>
      <c r="V734" s="2"/>
      <c r="W734" s="2"/>
      <c r="X734" s="2"/>
      <c r="Y734" s="2"/>
      <c r="Z734" s="5"/>
      <c r="AA734" s="5"/>
      <c r="AB734" s="2"/>
      <c r="AC734" s="2"/>
      <c r="AD734" s="2"/>
      <c r="AE734" s="2"/>
      <c r="AF734" s="2"/>
      <c r="AG734" s="2"/>
      <c r="AH734" s="2"/>
      <c r="AI734" s="2"/>
      <c r="AJ734" s="2"/>
      <c r="AK734" s="2"/>
      <c r="AL734" s="2"/>
      <c r="AM734" s="2"/>
    </row>
    <row r="735">
      <c r="A735" s="2"/>
      <c r="B735" s="2"/>
      <c r="C735" s="2"/>
      <c r="D735" s="2"/>
      <c r="E735" s="2"/>
      <c r="F735" s="2"/>
      <c r="G735" s="2"/>
      <c r="H735" s="2"/>
      <c r="I735" s="2"/>
      <c r="J735" s="2"/>
      <c r="K735" s="165"/>
      <c r="L735" s="165"/>
      <c r="M735" s="2"/>
      <c r="N735" s="2"/>
      <c r="O735" s="2"/>
      <c r="P735" s="2"/>
      <c r="Q735" s="2"/>
      <c r="R735" s="2"/>
      <c r="S735" s="2"/>
      <c r="T735" s="2"/>
      <c r="U735" s="2"/>
      <c r="V735" s="2"/>
      <c r="W735" s="2"/>
      <c r="X735" s="2"/>
      <c r="Y735" s="2"/>
      <c r="Z735" s="5"/>
      <c r="AA735" s="5"/>
      <c r="AB735" s="2"/>
      <c r="AC735" s="2"/>
      <c r="AD735" s="2"/>
      <c r="AE735" s="2"/>
      <c r="AF735" s="2"/>
      <c r="AG735" s="2"/>
      <c r="AH735" s="2"/>
      <c r="AI735" s="2"/>
      <c r="AJ735" s="2"/>
      <c r="AK735" s="2"/>
      <c r="AL735" s="2"/>
      <c r="AM735" s="2"/>
    </row>
    <row r="736">
      <c r="A736" s="2"/>
      <c r="B736" s="2"/>
      <c r="C736" s="2"/>
      <c r="D736" s="2"/>
      <c r="E736" s="2"/>
      <c r="F736" s="2"/>
      <c r="G736" s="2"/>
      <c r="H736" s="2"/>
      <c r="I736" s="2"/>
      <c r="J736" s="2"/>
      <c r="K736" s="165"/>
      <c r="L736" s="165"/>
      <c r="M736" s="2"/>
      <c r="N736" s="2"/>
      <c r="O736" s="2"/>
      <c r="P736" s="2"/>
      <c r="Q736" s="2"/>
      <c r="R736" s="2"/>
      <c r="S736" s="2"/>
      <c r="T736" s="2"/>
      <c r="U736" s="2"/>
      <c r="V736" s="2"/>
      <c r="W736" s="2"/>
      <c r="X736" s="2"/>
      <c r="Y736" s="2"/>
      <c r="Z736" s="5"/>
      <c r="AA736" s="5"/>
      <c r="AB736" s="2"/>
      <c r="AC736" s="2"/>
      <c r="AD736" s="2"/>
      <c r="AE736" s="2"/>
      <c r="AF736" s="2"/>
      <c r="AG736" s="2"/>
      <c r="AH736" s="2"/>
      <c r="AI736" s="2"/>
      <c r="AJ736" s="2"/>
      <c r="AK736" s="2"/>
      <c r="AL736" s="2"/>
      <c r="AM736" s="2"/>
    </row>
    <row r="737">
      <c r="A737" s="2"/>
      <c r="B737" s="2"/>
      <c r="C737" s="2"/>
      <c r="D737" s="2"/>
      <c r="E737" s="2"/>
      <c r="F737" s="2"/>
      <c r="G737" s="2"/>
      <c r="H737" s="2"/>
      <c r="I737" s="2"/>
      <c r="J737" s="2"/>
      <c r="K737" s="165"/>
      <c r="L737" s="165"/>
      <c r="M737" s="2"/>
      <c r="N737" s="2"/>
      <c r="O737" s="2"/>
      <c r="P737" s="2"/>
      <c r="Q737" s="2"/>
      <c r="R737" s="2"/>
      <c r="S737" s="2"/>
      <c r="T737" s="2"/>
      <c r="U737" s="2"/>
      <c r="V737" s="2"/>
      <c r="W737" s="2"/>
      <c r="X737" s="2"/>
      <c r="Y737" s="2"/>
      <c r="Z737" s="5"/>
      <c r="AA737" s="5"/>
      <c r="AB737" s="2"/>
      <c r="AC737" s="2"/>
      <c r="AD737" s="2"/>
      <c r="AE737" s="2"/>
      <c r="AF737" s="2"/>
      <c r="AG737" s="2"/>
      <c r="AH737" s="2"/>
      <c r="AI737" s="2"/>
      <c r="AJ737" s="2"/>
      <c r="AK737" s="2"/>
      <c r="AL737" s="2"/>
      <c r="AM737" s="2"/>
    </row>
    <row r="738">
      <c r="A738" s="2"/>
      <c r="B738" s="2"/>
      <c r="C738" s="2"/>
      <c r="D738" s="2"/>
      <c r="E738" s="2"/>
      <c r="F738" s="2"/>
      <c r="G738" s="2"/>
      <c r="H738" s="2"/>
      <c r="I738" s="2"/>
      <c r="J738" s="2"/>
      <c r="K738" s="165"/>
      <c r="L738" s="165"/>
      <c r="M738" s="2"/>
      <c r="N738" s="2"/>
      <c r="O738" s="2"/>
      <c r="P738" s="2"/>
      <c r="Q738" s="2"/>
      <c r="R738" s="2"/>
      <c r="S738" s="2"/>
      <c r="T738" s="2"/>
      <c r="U738" s="2"/>
      <c r="V738" s="2"/>
      <c r="W738" s="2"/>
      <c r="X738" s="2"/>
      <c r="Y738" s="2"/>
      <c r="Z738" s="5"/>
      <c r="AA738" s="5"/>
      <c r="AB738" s="2"/>
      <c r="AC738" s="2"/>
      <c r="AD738" s="2"/>
      <c r="AE738" s="2"/>
      <c r="AF738" s="2"/>
      <c r="AG738" s="2"/>
      <c r="AH738" s="2"/>
      <c r="AI738" s="2"/>
      <c r="AJ738" s="2"/>
      <c r="AK738" s="2"/>
      <c r="AL738" s="2"/>
      <c r="AM738" s="2"/>
    </row>
    <row r="739">
      <c r="A739" s="2"/>
      <c r="B739" s="2"/>
      <c r="C739" s="2"/>
      <c r="D739" s="2"/>
      <c r="E739" s="2"/>
      <c r="F739" s="2"/>
      <c r="G739" s="2"/>
      <c r="H739" s="2"/>
      <c r="I739" s="2"/>
      <c r="J739" s="2"/>
      <c r="K739" s="165"/>
      <c r="L739" s="165"/>
      <c r="M739" s="2"/>
      <c r="N739" s="2"/>
      <c r="O739" s="2"/>
      <c r="P739" s="2"/>
      <c r="Q739" s="2"/>
      <c r="R739" s="2"/>
      <c r="S739" s="2"/>
      <c r="T739" s="2"/>
      <c r="U739" s="2"/>
      <c r="V739" s="2"/>
      <c r="W739" s="2"/>
      <c r="X739" s="2"/>
      <c r="Y739" s="2"/>
      <c r="Z739" s="5"/>
      <c r="AA739" s="5"/>
      <c r="AB739" s="2"/>
      <c r="AC739" s="2"/>
      <c r="AD739" s="2"/>
      <c r="AE739" s="2"/>
      <c r="AF739" s="2"/>
      <c r="AG739" s="2"/>
      <c r="AH739" s="2"/>
      <c r="AI739" s="2"/>
      <c r="AJ739" s="2"/>
      <c r="AK739" s="2"/>
      <c r="AL739" s="2"/>
      <c r="AM739" s="2"/>
    </row>
    <row r="740">
      <c r="A740" s="2"/>
      <c r="B740" s="2"/>
      <c r="C740" s="2"/>
      <c r="D740" s="2"/>
      <c r="E740" s="2"/>
      <c r="F740" s="2"/>
      <c r="G740" s="2"/>
      <c r="H740" s="2"/>
      <c r="I740" s="2"/>
      <c r="J740" s="2"/>
      <c r="K740" s="165"/>
      <c r="L740" s="165"/>
      <c r="M740" s="2"/>
      <c r="N740" s="2"/>
      <c r="O740" s="2"/>
      <c r="P740" s="2"/>
      <c r="Q740" s="2"/>
      <c r="R740" s="2"/>
      <c r="S740" s="2"/>
      <c r="T740" s="2"/>
      <c r="U740" s="2"/>
      <c r="V740" s="2"/>
      <c r="W740" s="2"/>
      <c r="X740" s="2"/>
      <c r="Y740" s="2"/>
      <c r="Z740" s="5"/>
      <c r="AA740" s="5"/>
      <c r="AB740" s="2"/>
      <c r="AC740" s="2"/>
      <c r="AD740" s="2"/>
      <c r="AE740" s="2"/>
      <c r="AF740" s="2"/>
      <c r="AG740" s="2"/>
      <c r="AH740" s="2"/>
      <c r="AI740" s="2"/>
      <c r="AJ740" s="2"/>
      <c r="AK740" s="2"/>
      <c r="AL740" s="2"/>
      <c r="AM740" s="2"/>
    </row>
    <row r="741">
      <c r="A741" s="2"/>
      <c r="B741" s="2"/>
      <c r="C741" s="2"/>
      <c r="D741" s="2"/>
      <c r="E741" s="2"/>
      <c r="F741" s="2"/>
      <c r="G741" s="2"/>
      <c r="H741" s="2"/>
      <c r="I741" s="2"/>
      <c r="J741" s="2"/>
      <c r="K741" s="165"/>
      <c r="L741" s="165"/>
      <c r="M741" s="2"/>
      <c r="N741" s="2"/>
      <c r="O741" s="2"/>
      <c r="P741" s="2"/>
      <c r="Q741" s="2"/>
      <c r="R741" s="2"/>
      <c r="S741" s="2"/>
      <c r="T741" s="2"/>
      <c r="U741" s="2"/>
      <c r="V741" s="2"/>
      <c r="W741" s="2"/>
      <c r="X741" s="2"/>
      <c r="Y741" s="2"/>
      <c r="Z741" s="5"/>
      <c r="AA741" s="5"/>
      <c r="AB741" s="2"/>
      <c r="AC741" s="2"/>
      <c r="AD741" s="2"/>
      <c r="AE741" s="2"/>
      <c r="AF741" s="2"/>
      <c r="AG741" s="2"/>
      <c r="AH741" s="2"/>
      <c r="AI741" s="2"/>
      <c r="AJ741" s="2"/>
      <c r="AK741" s="2"/>
      <c r="AL741" s="2"/>
      <c r="AM741" s="2"/>
    </row>
    <row r="742">
      <c r="A742" s="2"/>
      <c r="B742" s="2"/>
      <c r="C742" s="2"/>
      <c r="D742" s="2"/>
      <c r="E742" s="2"/>
      <c r="F742" s="2"/>
      <c r="G742" s="2"/>
      <c r="H742" s="2"/>
      <c r="I742" s="2"/>
      <c r="J742" s="2"/>
      <c r="K742" s="165"/>
      <c r="L742" s="165"/>
      <c r="M742" s="2"/>
      <c r="N742" s="2"/>
      <c r="O742" s="2"/>
      <c r="P742" s="2"/>
      <c r="Q742" s="2"/>
      <c r="R742" s="2"/>
      <c r="S742" s="2"/>
      <c r="T742" s="2"/>
      <c r="U742" s="2"/>
      <c r="V742" s="2"/>
      <c r="W742" s="2"/>
      <c r="X742" s="2"/>
      <c r="Y742" s="2"/>
      <c r="Z742" s="5"/>
      <c r="AA742" s="5"/>
      <c r="AB742" s="2"/>
      <c r="AC742" s="2"/>
      <c r="AD742" s="2"/>
      <c r="AE742" s="2"/>
      <c r="AF742" s="2"/>
      <c r="AG742" s="2"/>
      <c r="AH742" s="2"/>
      <c r="AI742" s="2"/>
      <c r="AJ742" s="2"/>
      <c r="AK742" s="2"/>
      <c r="AL742" s="2"/>
      <c r="AM742" s="2"/>
    </row>
    <row r="743">
      <c r="A743" s="2"/>
      <c r="B743" s="2"/>
      <c r="C743" s="2"/>
      <c r="D743" s="2"/>
      <c r="E743" s="2"/>
      <c r="F743" s="2"/>
      <c r="G743" s="2"/>
      <c r="H743" s="2"/>
      <c r="I743" s="2"/>
      <c r="J743" s="2"/>
      <c r="K743" s="165"/>
      <c r="L743" s="165"/>
      <c r="M743" s="2"/>
      <c r="N743" s="2"/>
      <c r="O743" s="2"/>
      <c r="P743" s="2"/>
      <c r="Q743" s="2"/>
      <c r="R743" s="2"/>
      <c r="S743" s="2"/>
      <c r="T743" s="2"/>
      <c r="U743" s="2"/>
      <c r="V743" s="2"/>
      <c r="W743" s="2"/>
      <c r="X743" s="2"/>
      <c r="Y743" s="2"/>
      <c r="Z743" s="5"/>
      <c r="AA743" s="5"/>
      <c r="AB743" s="2"/>
      <c r="AC743" s="2"/>
      <c r="AD743" s="2"/>
      <c r="AE743" s="2"/>
      <c r="AF743" s="2"/>
      <c r="AG743" s="2"/>
      <c r="AH743" s="2"/>
      <c r="AI743" s="2"/>
      <c r="AJ743" s="2"/>
      <c r="AK743" s="2"/>
      <c r="AL743" s="2"/>
      <c r="AM743" s="2"/>
    </row>
    <row r="744">
      <c r="A744" s="2"/>
      <c r="B744" s="2"/>
      <c r="C744" s="2"/>
      <c r="D744" s="2"/>
      <c r="E744" s="2"/>
      <c r="F744" s="2"/>
      <c r="G744" s="2"/>
      <c r="H744" s="2"/>
      <c r="I744" s="2"/>
      <c r="J744" s="2"/>
      <c r="K744" s="165"/>
      <c r="L744" s="165"/>
      <c r="M744" s="2"/>
      <c r="N744" s="2"/>
      <c r="O744" s="2"/>
      <c r="P744" s="2"/>
      <c r="Q744" s="2"/>
      <c r="R744" s="2"/>
      <c r="S744" s="2"/>
      <c r="T744" s="2"/>
      <c r="U744" s="2"/>
      <c r="V744" s="2"/>
      <c r="W744" s="2"/>
      <c r="X744" s="2"/>
      <c r="Y744" s="2"/>
      <c r="Z744" s="5"/>
      <c r="AA744" s="5"/>
      <c r="AB744" s="2"/>
      <c r="AC744" s="2"/>
      <c r="AD744" s="2"/>
      <c r="AE744" s="2"/>
      <c r="AF744" s="2"/>
      <c r="AG744" s="2"/>
      <c r="AH744" s="2"/>
      <c r="AI744" s="2"/>
      <c r="AJ744" s="2"/>
      <c r="AK744" s="2"/>
      <c r="AL744" s="2"/>
      <c r="AM744" s="2"/>
    </row>
    <row r="745">
      <c r="A745" s="2"/>
      <c r="B745" s="2"/>
      <c r="C745" s="2"/>
      <c r="D745" s="2"/>
      <c r="E745" s="2"/>
      <c r="F745" s="2"/>
      <c r="G745" s="2"/>
      <c r="H745" s="2"/>
      <c r="I745" s="2"/>
      <c r="J745" s="2"/>
      <c r="K745" s="165"/>
      <c r="L745" s="165"/>
      <c r="M745" s="2"/>
      <c r="N745" s="2"/>
      <c r="O745" s="2"/>
      <c r="P745" s="2"/>
      <c r="Q745" s="2"/>
      <c r="R745" s="2"/>
      <c r="S745" s="2"/>
      <c r="T745" s="2"/>
      <c r="U745" s="2"/>
      <c r="V745" s="2"/>
      <c r="W745" s="2"/>
      <c r="X745" s="2"/>
      <c r="Y745" s="2"/>
      <c r="Z745" s="5"/>
      <c r="AA745" s="5"/>
      <c r="AB745" s="2"/>
      <c r="AC745" s="2"/>
      <c r="AD745" s="2"/>
      <c r="AE745" s="2"/>
      <c r="AF745" s="2"/>
      <c r="AG745" s="2"/>
      <c r="AH745" s="2"/>
      <c r="AI745" s="2"/>
      <c r="AJ745" s="2"/>
      <c r="AK745" s="2"/>
      <c r="AL745" s="2"/>
      <c r="AM745" s="2"/>
    </row>
    <row r="746">
      <c r="A746" s="2"/>
      <c r="B746" s="2"/>
      <c r="C746" s="2"/>
      <c r="D746" s="2"/>
      <c r="E746" s="2"/>
      <c r="F746" s="2"/>
      <c r="G746" s="2"/>
      <c r="H746" s="2"/>
      <c r="I746" s="2"/>
      <c r="J746" s="2"/>
      <c r="K746" s="165"/>
      <c r="L746" s="165"/>
      <c r="M746" s="2"/>
      <c r="N746" s="2"/>
      <c r="O746" s="2"/>
      <c r="P746" s="2"/>
      <c r="Q746" s="2"/>
      <c r="R746" s="2"/>
      <c r="S746" s="2"/>
      <c r="T746" s="2"/>
      <c r="U746" s="2"/>
      <c r="V746" s="2"/>
      <c r="W746" s="2"/>
      <c r="X746" s="2"/>
      <c r="Y746" s="2"/>
      <c r="Z746" s="5"/>
      <c r="AA746" s="5"/>
      <c r="AB746" s="2"/>
      <c r="AC746" s="2"/>
      <c r="AD746" s="2"/>
      <c r="AE746" s="2"/>
      <c r="AF746" s="2"/>
      <c r="AG746" s="2"/>
      <c r="AH746" s="2"/>
      <c r="AI746" s="2"/>
      <c r="AJ746" s="2"/>
      <c r="AK746" s="2"/>
      <c r="AL746" s="2"/>
      <c r="AM746" s="2"/>
    </row>
    <row r="747">
      <c r="A747" s="2"/>
      <c r="B747" s="2"/>
      <c r="C747" s="2"/>
      <c r="D747" s="2"/>
      <c r="E747" s="2"/>
      <c r="F747" s="2"/>
      <c r="G747" s="2"/>
      <c r="H747" s="2"/>
      <c r="I747" s="2"/>
      <c r="J747" s="2"/>
      <c r="K747" s="165"/>
      <c r="L747" s="165"/>
      <c r="M747" s="2"/>
      <c r="N747" s="2"/>
      <c r="O747" s="2"/>
      <c r="P747" s="2"/>
      <c r="Q747" s="2"/>
      <c r="R747" s="2"/>
      <c r="S747" s="2"/>
      <c r="T747" s="2"/>
      <c r="U747" s="2"/>
      <c r="V747" s="2"/>
      <c r="W747" s="2"/>
      <c r="X747" s="2"/>
      <c r="Y747" s="2"/>
      <c r="Z747" s="5"/>
      <c r="AA747" s="5"/>
      <c r="AB747" s="2"/>
      <c r="AC747" s="2"/>
      <c r="AD747" s="2"/>
      <c r="AE747" s="2"/>
      <c r="AF747" s="2"/>
      <c r="AG747" s="2"/>
      <c r="AH747" s="2"/>
      <c r="AI747" s="2"/>
      <c r="AJ747" s="2"/>
      <c r="AK747" s="2"/>
      <c r="AL747" s="2"/>
      <c r="AM747" s="2"/>
    </row>
    <row r="748">
      <c r="A748" s="2"/>
      <c r="B748" s="2"/>
      <c r="C748" s="2"/>
      <c r="D748" s="2"/>
      <c r="E748" s="2"/>
      <c r="F748" s="2"/>
      <c r="G748" s="2"/>
      <c r="H748" s="2"/>
      <c r="I748" s="2"/>
      <c r="J748" s="2"/>
      <c r="K748" s="165"/>
      <c r="L748" s="165"/>
      <c r="M748" s="2"/>
      <c r="N748" s="2"/>
      <c r="O748" s="2"/>
      <c r="P748" s="2"/>
      <c r="Q748" s="2"/>
      <c r="R748" s="2"/>
      <c r="S748" s="2"/>
      <c r="T748" s="2"/>
      <c r="U748" s="2"/>
      <c r="V748" s="2"/>
      <c r="W748" s="2"/>
      <c r="X748" s="2"/>
      <c r="Y748" s="2"/>
      <c r="Z748" s="5"/>
      <c r="AA748" s="5"/>
      <c r="AB748" s="2"/>
      <c r="AC748" s="2"/>
      <c r="AD748" s="2"/>
      <c r="AE748" s="2"/>
      <c r="AF748" s="2"/>
      <c r="AG748" s="2"/>
      <c r="AH748" s="2"/>
      <c r="AI748" s="2"/>
      <c r="AJ748" s="2"/>
      <c r="AK748" s="2"/>
      <c r="AL748" s="2"/>
      <c r="AM748" s="2"/>
    </row>
    <row r="749">
      <c r="A749" s="2"/>
      <c r="B749" s="2"/>
      <c r="C749" s="2"/>
      <c r="D749" s="2"/>
      <c r="E749" s="2"/>
      <c r="F749" s="2"/>
      <c r="G749" s="2"/>
      <c r="H749" s="2"/>
      <c r="I749" s="2"/>
      <c r="J749" s="2"/>
      <c r="K749" s="165"/>
      <c r="L749" s="165"/>
      <c r="M749" s="2"/>
      <c r="N749" s="2"/>
      <c r="O749" s="2"/>
      <c r="P749" s="2"/>
      <c r="Q749" s="2"/>
      <c r="R749" s="2"/>
      <c r="S749" s="2"/>
      <c r="T749" s="2"/>
      <c r="U749" s="2"/>
      <c r="V749" s="2"/>
      <c r="W749" s="2"/>
      <c r="X749" s="2"/>
      <c r="Y749" s="2"/>
      <c r="Z749" s="5"/>
      <c r="AA749" s="5"/>
      <c r="AB749" s="2"/>
      <c r="AC749" s="2"/>
      <c r="AD749" s="2"/>
      <c r="AE749" s="2"/>
      <c r="AF749" s="2"/>
      <c r="AG749" s="2"/>
      <c r="AH749" s="2"/>
      <c r="AI749" s="2"/>
      <c r="AJ749" s="2"/>
      <c r="AK749" s="2"/>
      <c r="AL749" s="2"/>
      <c r="AM749" s="2"/>
    </row>
    <row r="750">
      <c r="A750" s="2"/>
      <c r="B750" s="2"/>
      <c r="C750" s="2"/>
      <c r="D750" s="2"/>
      <c r="E750" s="2"/>
      <c r="F750" s="2"/>
      <c r="G750" s="2"/>
      <c r="H750" s="2"/>
      <c r="I750" s="2"/>
      <c r="J750" s="2"/>
      <c r="K750" s="165"/>
      <c r="L750" s="165"/>
      <c r="M750" s="2"/>
      <c r="N750" s="2"/>
      <c r="O750" s="2"/>
      <c r="P750" s="2"/>
      <c r="Q750" s="2"/>
      <c r="R750" s="2"/>
      <c r="S750" s="2"/>
      <c r="T750" s="2"/>
      <c r="U750" s="2"/>
      <c r="V750" s="2"/>
      <c r="W750" s="2"/>
      <c r="X750" s="2"/>
      <c r="Y750" s="2"/>
      <c r="Z750" s="5"/>
      <c r="AA750" s="5"/>
      <c r="AB750" s="2"/>
      <c r="AC750" s="2"/>
      <c r="AD750" s="2"/>
      <c r="AE750" s="2"/>
      <c r="AF750" s="2"/>
      <c r="AG750" s="2"/>
      <c r="AH750" s="2"/>
      <c r="AI750" s="2"/>
      <c r="AJ750" s="2"/>
      <c r="AK750" s="2"/>
      <c r="AL750" s="2"/>
      <c r="AM750" s="2"/>
    </row>
    <row r="751">
      <c r="A751" s="2"/>
      <c r="B751" s="2"/>
      <c r="C751" s="2"/>
      <c r="D751" s="2"/>
      <c r="E751" s="2"/>
      <c r="F751" s="2"/>
      <c r="G751" s="2"/>
      <c r="H751" s="2"/>
      <c r="I751" s="2"/>
      <c r="J751" s="2"/>
      <c r="K751" s="165"/>
      <c r="L751" s="165"/>
      <c r="M751" s="2"/>
      <c r="N751" s="2"/>
      <c r="O751" s="2"/>
      <c r="P751" s="2"/>
      <c r="Q751" s="2"/>
      <c r="R751" s="2"/>
      <c r="S751" s="2"/>
      <c r="T751" s="2"/>
      <c r="U751" s="2"/>
      <c r="V751" s="2"/>
      <c r="W751" s="2"/>
      <c r="X751" s="2"/>
      <c r="Y751" s="2"/>
      <c r="Z751" s="5"/>
      <c r="AA751" s="5"/>
      <c r="AB751" s="2"/>
      <c r="AC751" s="2"/>
      <c r="AD751" s="2"/>
      <c r="AE751" s="2"/>
      <c r="AF751" s="2"/>
      <c r="AG751" s="2"/>
      <c r="AH751" s="2"/>
      <c r="AI751" s="2"/>
      <c r="AJ751" s="2"/>
      <c r="AK751" s="2"/>
      <c r="AL751" s="2"/>
      <c r="AM751" s="2"/>
    </row>
    <row r="752">
      <c r="A752" s="2"/>
      <c r="B752" s="2"/>
      <c r="C752" s="2"/>
      <c r="D752" s="2"/>
      <c r="E752" s="2"/>
      <c r="F752" s="2"/>
      <c r="G752" s="2"/>
      <c r="H752" s="2"/>
      <c r="I752" s="2"/>
      <c r="J752" s="2"/>
      <c r="K752" s="165"/>
      <c r="L752" s="165"/>
      <c r="M752" s="2"/>
      <c r="N752" s="2"/>
      <c r="O752" s="2"/>
      <c r="P752" s="2"/>
      <c r="Q752" s="2"/>
      <c r="R752" s="2"/>
      <c r="S752" s="2"/>
      <c r="T752" s="2"/>
      <c r="U752" s="2"/>
      <c r="V752" s="2"/>
      <c r="W752" s="2"/>
      <c r="X752" s="2"/>
      <c r="Y752" s="2"/>
      <c r="Z752" s="5"/>
      <c r="AA752" s="5"/>
      <c r="AB752" s="2"/>
      <c r="AC752" s="2"/>
      <c r="AD752" s="2"/>
      <c r="AE752" s="2"/>
      <c r="AF752" s="2"/>
      <c r="AG752" s="2"/>
      <c r="AH752" s="2"/>
      <c r="AI752" s="2"/>
      <c r="AJ752" s="2"/>
      <c r="AK752" s="2"/>
      <c r="AL752" s="2"/>
      <c r="AM752" s="2"/>
    </row>
    <row r="753">
      <c r="A753" s="2"/>
      <c r="B753" s="2"/>
      <c r="C753" s="2"/>
      <c r="D753" s="2"/>
      <c r="E753" s="2"/>
      <c r="F753" s="2"/>
      <c r="G753" s="2"/>
      <c r="H753" s="2"/>
      <c r="I753" s="2"/>
      <c r="J753" s="2"/>
      <c r="K753" s="165"/>
      <c r="L753" s="165"/>
      <c r="M753" s="2"/>
      <c r="N753" s="2"/>
      <c r="O753" s="2"/>
      <c r="P753" s="2"/>
      <c r="Q753" s="2"/>
      <c r="R753" s="2"/>
      <c r="S753" s="2"/>
      <c r="T753" s="2"/>
      <c r="U753" s="2"/>
      <c r="V753" s="2"/>
      <c r="W753" s="2"/>
      <c r="X753" s="2"/>
      <c r="Y753" s="2"/>
      <c r="Z753" s="5"/>
      <c r="AA753" s="5"/>
      <c r="AB753" s="2"/>
      <c r="AC753" s="2"/>
      <c r="AD753" s="2"/>
      <c r="AE753" s="2"/>
      <c r="AF753" s="2"/>
      <c r="AG753" s="2"/>
      <c r="AH753" s="2"/>
      <c r="AI753" s="2"/>
      <c r="AJ753" s="2"/>
      <c r="AK753" s="2"/>
      <c r="AL753" s="2"/>
      <c r="AM753" s="2"/>
    </row>
    <row r="754">
      <c r="A754" s="2"/>
      <c r="B754" s="2"/>
      <c r="C754" s="2"/>
      <c r="D754" s="2"/>
      <c r="E754" s="2"/>
      <c r="F754" s="2"/>
      <c r="G754" s="2"/>
      <c r="H754" s="2"/>
      <c r="I754" s="2"/>
      <c r="J754" s="2"/>
      <c r="K754" s="165"/>
      <c r="L754" s="165"/>
      <c r="M754" s="2"/>
      <c r="N754" s="2"/>
      <c r="O754" s="2"/>
      <c r="P754" s="2"/>
      <c r="Q754" s="2"/>
      <c r="R754" s="2"/>
      <c r="S754" s="2"/>
      <c r="T754" s="2"/>
      <c r="U754" s="2"/>
      <c r="V754" s="2"/>
      <c r="W754" s="2"/>
      <c r="X754" s="2"/>
      <c r="Y754" s="2"/>
      <c r="Z754" s="5"/>
      <c r="AA754" s="5"/>
      <c r="AB754" s="2"/>
      <c r="AC754" s="2"/>
      <c r="AD754" s="2"/>
      <c r="AE754" s="2"/>
      <c r="AF754" s="2"/>
      <c r="AG754" s="2"/>
      <c r="AH754" s="2"/>
      <c r="AI754" s="2"/>
      <c r="AJ754" s="2"/>
      <c r="AK754" s="2"/>
      <c r="AL754" s="2"/>
      <c r="AM754" s="2"/>
    </row>
    <row r="755">
      <c r="A755" s="2"/>
      <c r="B755" s="2"/>
      <c r="C755" s="2"/>
      <c r="D755" s="2"/>
      <c r="E755" s="2"/>
      <c r="F755" s="2"/>
      <c r="G755" s="2"/>
      <c r="H755" s="2"/>
      <c r="I755" s="2"/>
      <c r="J755" s="2"/>
      <c r="K755" s="165"/>
      <c r="L755" s="165"/>
      <c r="M755" s="2"/>
      <c r="N755" s="2"/>
      <c r="O755" s="2"/>
      <c r="P755" s="2"/>
      <c r="Q755" s="2"/>
      <c r="R755" s="2"/>
      <c r="S755" s="2"/>
      <c r="T755" s="2"/>
      <c r="U755" s="2"/>
      <c r="V755" s="2"/>
      <c r="W755" s="2"/>
      <c r="X755" s="2"/>
      <c r="Y755" s="2"/>
      <c r="Z755" s="5"/>
      <c r="AA755" s="5"/>
      <c r="AB755" s="2"/>
      <c r="AC755" s="2"/>
      <c r="AD755" s="2"/>
      <c r="AE755" s="2"/>
      <c r="AF755" s="2"/>
      <c r="AG755" s="2"/>
      <c r="AH755" s="2"/>
      <c r="AI755" s="2"/>
      <c r="AJ755" s="2"/>
      <c r="AK755" s="2"/>
      <c r="AL755" s="2"/>
      <c r="AM755" s="2"/>
    </row>
    <row r="756">
      <c r="A756" s="2"/>
      <c r="B756" s="2"/>
      <c r="C756" s="2"/>
      <c r="D756" s="2"/>
      <c r="E756" s="2"/>
      <c r="F756" s="2"/>
      <c r="G756" s="2"/>
      <c r="H756" s="2"/>
      <c r="I756" s="2"/>
      <c r="J756" s="2"/>
      <c r="K756" s="165"/>
      <c r="L756" s="165"/>
      <c r="M756" s="2"/>
      <c r="N756" s="2"/>
      <c r="O756" s="2"/>
      <c r="P756" s="2"/>
      <c r="Q756" s="2"/>
      <c r="R756" s="2"/>
      <c r="S756" s="2"/>
      <c r="T756" s="2"/>
      <c r="U756" s="2"/>
      <c r="V756" s="2"/>
      <c r="W756" s="2"/>
      <c r="X756" s="2"/>
      <c r="Y756" s="2"/>
      <c r="Z756" s="5"/>
      <c r="AA756" s="5"/>
      <c r="AB756" s="2"/>
      <c r="AC756" s="2"/>
      <c r="AD756" s="2"/>
      <c r="AE756" s="2"/>
      <c r="AF756" s="2"/>
      <c r="AG756" s="2"/>
      <c r="AH756" s="2"/>
      <c r="AI756" s="2"/>
      <c r="AJ756" s="2"/>
      <c r="AK756" s="2"/>
      <c r="AL756" s="2"/>
      <c r="AM756" s="2"/>
    </row>
    <row r="757">
      <c r="A757" s="2"/>
      <c r="B757" s="2"/>
      <c r="C757" s="2"/>
      <c r="D757" s="2"/>
      <c r="E757" s="2"/>
      <c r="F757" s="2"/>
      <c r="G757" s="2"/>
      <c r="H757" s="2"/>
      <c r="I757" s="2"/>
      <c r="J757" s="2"/>
      <c r="K757" s="165"/>
      <c r="L757" s="165"/>
      <c r="M757" s="2"/>
      <c r="N757" s="2"/>
      <c r="O757" s="2"/>
      <c r="P757" s="2"/>
      <c r="Q757" s="2"/>
      <c r="R757" s="2"/>
      <c r="S757" s="2"/>
      <c r="T757" s="2"/>
      <c r="U757" s="2"/>
      <c r="V757" s="2"/>
      <c r="W757" s="2"/>
      <c r="X757" s="2"/>
      <c r="Y757" s="2"/>
      <c r="Z757" s="5"/>
      <c r="AA757" s="5"/>
      <c r="AB757" s="2"/>
      <c r="AC757" s="2"/>
      <c r="AD757" s="2"/>
      <c r="AE757" s="2"/>
      <c r="AF757" s="2"/>
      <c r="AG757" s="2"/>
      <c r="AH757" s="2"/>
      <c r="AI757" s="2"/>
      <c r="AJ757" s="2"/>
      <c r="AK757" s="2"/>
      <c r="AL757" s="2"/>
      <c r="AM757" s="2"/>
    </row>
    <row r="758">
      <c r="A758" s="2"/>
      <c r="B758" s="2"/>
      <c r="C758" s="2"/>
      <c r="D758" s="2"/>
      <c r="E758" s="2"/>
      <c r="F758" s="2"/>
      <c r="G758" s="2"/>
      <c r="H758" s="2"/>
      <c r="I758" s="2"/>
      <c r="J758" s="2"/>
      <c r="K758" s="165"/>
      <c r="L758" s="165"/>
      <c r="M758" s="2"/>
      <c r="N758" s="2"/>
      <c r="O758" s="2"/>
      <c r="P758" s="2"/>
      <c r="Q758" s="2"/>
      <c r="R758" s="2"/>
      <c r="S758" s="2"/>
      <c r="T758" s="2"/>
      <c r="U758" s="2"/>
      <c r="V758" s="2"/>
      <c r="W758" s="2"/>
      <c r="X758" s="2"/>
      <c r="Y758" s="2"/>
      <c r="Z758" s="5"/>
      <c r="AA758" s="5"/>
      <c r="AB758" s="2"/>
      <c r="AC758" s="2"/>
      <c r="AD758" s="2"/>
      <c r="AE758" s="2"/>
      <c r="AF758" s="2"/>
      <c r="AG758" s="2"/>
      <c r="AH758" s="2"/>
      <c r="AI758" s="2"/>
      <c r="AJ758" s="2"/>
      <c r="AK758" s="2"/>
      <c r="AL758" s="2"/>
      <c r="AM758" s="2"/>
    </row>
    <row r="759">
      <c r="A759" s="2"/>
      <c r="B759" s="2"/>
      <c r="C759" s="2"/>
      <c r="D759" s="2"/>
      <c r="E759" s="2"/>
      <c r="F759" s="2"/>
      <c r="G759" s="2"/>
      <c r="H759" s="2"/>
      <c r="I759" s="2"/>
      <c r="J759" s="2"/>
      <c r="K759" s="165"/>
      <c r="L759" s="165"/>
      <c r="M759" s="2"/>
      <c r="N759" s="2"/>
      <c r="O759" s="2"/>
      <c r="P759" s="2"/>
      <c r="Q759" s="2"/>
      <c r="R759" s="2"/>
      <c r="S759" s="2"/>
      <c r="T759" s="2"/>
      <c r="U759" s="2"/>
      <c r="V759" s="2"/>
      <c r="W759" s="2"/>
      <c r="X759" s="2"/>
      <c r="Y759" s="2"/>
      <c r="Z759" s="5"/>
      <c r="AA759" s="5"/>
      <c r="AB759" s="2"/>
      <c r="AC759" s="2"/>
      <c r="AD759" s="2"/>
      <c r="AE759" s="2"/>
      <c r="AF759" s="2"/>
      <c r="AG759" s="2"/>
      <c r="AH759" s="2"/>
      <c r="AI759" s="2"/>
      <c r="AJ759" s="2"/>
      <c r="AK759" s="2"/>
      <c r="AL759" s="2"/>
      <c r="AM759" s="2"/>
    </row>
    <row r="760">
      <c r="A760" s="2"/>
      <c r="B760" s="2"/>
      <c r="C760" s="2"/>
      <c r="D760" s="2"/>
      <c r="E760" s="2"/>
      <c r="F760" s="2"/>
      <c r="G760" s="2"/>
      <c r="H760" s="2"/>
      <c r="I760" s="2"/>
      <c r="J760" s="2"/>
      <c r="K760" s="165"/>
      <c r="L760" s="165"/>
      <c r="M760" s="2"/>
      <c r="N760" s="2"/>
      <c r="O760" s="2"/>
      <c r="P760" s="2"/>
      <c r="Q760" s="2"/>
      <c r="R760" s="2"/>
      <c r="S760" s="2"/>
      <c r="T760" s="2"/>
      <c r="U760" s="2"/>
      <c r="V760" s="2"/>
      <c r="W760" s="2"/>
      <c r="X760" s="2"/>
      <c r="Y760" s="2"/>
      <c r="Z760" s="5"/>
      <c r="AA760" s="5"/>
      <c r="AB760" s="2"/>
      <c r="AC760" s="2"/>
      <c r="AD760" s="2"/>
      <c r="AE760" s="2"/>
      <c r="AF760" s="2"/>
      <c r="AG760" s="2"/>
      <c r="AH760" s="2"/>
      <c r="AI760" s="2"/>
      <c r="AJ760" s="2"/>
      <c r="AK760" s="2"/>
      <c r="AL760" s="2"/>
      <c r="AM760" s="2"/>
    </row>
    <row r="761">
      <c r="A761" s="2"/>
      <c r="B761" s="2"/>
      <c r="C761" s="2"/>
      <c r="D761" s="2"/>
      <c r="E761" s="2"/>
      <c r="F761" s="2"/>
      <c r="G761" s="2"/>
      <c r="H761" s="2"/>
      <c r="I761" s="2"/>
      <c r="J761" s="2"/>
      <c r="K761" s="165"/>
      <c r="L761" s="165"/>
      <c r="M761" s="2"/>
      <c r="N761" s="2"/>
      <c r="O761" s="2"/>
      <c r="P761" s="2"/>
      <c r="Q761" s="2"/>
      <c r="R761" s="2"/>
      <c r="S761" s="2"/>
      <c r="T761" s="2"/>
      <c r="U761" s="2"/>
      <c r="V761" s="2"/>
      <c r="W761" s="2"/>
      <c r="X761" s="2"/>
      <c r="Y761" s="2"/>
      <c r="Z761" s="5"/>
      <c r="AA761" s="5"/>
      <c r="AB761" s="2"/>
      <c r="AC761" s="2"/>
      <c r="AD761" s="2"/>
      <c r="AE761" s="2"/>
      <c r="AF761" s="2"/>
      <c r="AG761" s="2"/>
      <c r="AH761" s="2"/>
      <c r="AI761" s="2"/>
      <c r="AJ761" s="2"/>
      <c r="AK761" s="2"/>
      <c r="AL761" s="2"/>
      <c r="AM761" s="2"/>
    </row>
    <row r="762">
      <c r="A762" s="2"/>
      <c r="B762" s="2"/>
      <c r="C762" s="2"/>
      <c r="D762" s="2"/>
      <c r="E762" s="2"/>
      <c r="F762" s="2"/>
      <c r="G762" s="2"/>
      <c r="H762" s="2"/>
      <c r="I762" s="2"/>
      <c r="J762" s="2"/>
      <c r="K762" s="165"/>
      <c r="L762" s="165"/>
      <c r="M762" s="2"/>
      <c r="N762" s="2"/>
      <c r="O762" s="2"/>
      <c r="P762" s="2"/>
      <c r="Q762" s="2"/>
      <c r="R762" s="2"/>
      <c r="S762" s="2"/>
      <c r="T762" s="2"/>
      <c r="U762" s="2"/>
      <c r="V762" s="2"/>
      <c r="W762" s="2"/>
      <c r="X762" s="2"/>
      <c r="Y762" s="2"/>
      <c r="Z762" s="5"/>
      <c r="AA762" s="5"/>
      <c r="AB762" s="2"/>
      <c r="AC762" s="2"/>
      <c r="AD762" s="2"/>
      <c r="AE762" s="2"/>
      <c r="AF762" s="2"/>
      <c r="AG762" s="2"/>
      <c r="AH762" s="2"/>
      <c r="AI762" s="2"/>
      <c r="AJ762" s="2"/>
      <c r="AK762" s="2"/>
      <c r="AL762" s="2"/>
      <c r="AM762" s="2"/>
    </row>
    <row r="763">
      <c r="A763" s="2"/>
      <c r="B763" s="2"/>
      <c r="C763" s="2"/>
      <c r="D763" s="2"/>
      <c r="E763" s="2"/>
      <c r="F763" s="2"/>
      <c r="G763" s="2"/>
      <c r="H763" s="2"/>
      <c r="I763" s="2"/>
      <c r="J763" s="2"/>
      <c r="K763" s="165"/>
      <c r="L763" s="165"/>
      <c r="M763" s="2"/>
      <c r="N763" s="2"/>
      <c r="O763" s="2"/>
      <c r="P763" s="2"/>
      <c r="Q763" s="2"/>
      <c r="R763" s="2"/>
      <c r="S763" s="2"/>
      <c r="T763" s="2"/>
      <c r="U763" s="2"/>
      <c r="V763" s="2"/>
      <c r="W763" s="2"/>
      <c r="X763" s="2"/>
      <c r="Y763" s="2"/>
      <c r="Z763" s="5"/>
      <c r="AA763" s="5"/>
      <c r="AB763" s="2"/>
      <c r="AC763" s="2"/>
      <c r="AD763" s="2"/>
      <c r="AE763" s="2"/>
      <c r="AF763" s="2"/>
      <c r="AG763" s="2"/>
      <c r="AH763" s="2"/>
      <c r="AI763" s="2"/>
      <c r="AJ763" s="2"/>
      <c r="AK763" s="2"/>
      <c r="AL763" s="2"/>
      <c r="AM763" s="2"/>
    </row>
    <row r="764">
      <c r="A764" s="2"/>
      <c r="B764" s="2"/>
      <c r="C764" s="2"/>
      <c r="D764" s="2"/>
      <c r="E764" s="2"/>
      <c r="F764" s="2"/>
      <c r="G764" s="2"/>
      <c r="H764" s="2"/>
      <c r="I764" s="2"/>
      <c r="J764" s="2"/>
      <c r="K764" s="165"/>
      <c r="L764" s="165"/>
      <c r="M764" s="2"/>
      <c r="N764" s="2"/>
      <c r="O764" s="2"/>
      <c r="P764" s="2"/>
      <c r="Q764" s="2"/>
      <c r="R764" s="2"/>
      <c r="S764" s="2"/>
      <c r="T764" s="2"/>
      <c r="U764" s="2"/>
      <c r="V764" s="2"/>
      <c r="W764" s="2"/>
      <c r="X764" s="2"/>
      <c r="Y764" s="2"/>
      <c r="Z764" s="5"/>
      <c r="AA764" s="5"/>
      <c r="AB764" s="2"/>
      <c r="AC764" s="2"/>
      <c r="AD764" s="2"/>
      <c r="AE764" s="2"/>
      <c r="AF764" s="2"/>
      <c r="AG764" s="2"/>
      <c r="AH764" s="2"/>
      <c r="AI764" s="2"/>
      <c r="AJ764" s="2"/>
      <c r="AK764" s="2"/>
      <c r="AL764" s="2"/>
      <c r="AM764" s="2"/>
    </row>
    <row r="765">
      <c r="A765" s="2"/>
      <c r="B765" s="2"/>
      <c r="C765" s="2"/>
      <c r="D765" s="2"/>
      <c r="E765" s="2"/>
      <c r="F765" s="2"/>
      <c r="G765" s="2"/>
      <c r="H765" s="2"/>
      <c r="I765" s="2"/>
      <c r="J765" s="2"/>
      <c r="K765" s="165"/>
      <c r="L765" s="165"/>
      <c r="M765" s="2"/>
      <c r="N765" s="2"/>
      <c r="O765" s="2"/>
      <c r="P765" s="2"/>
      <c r="Q765" s="2"/>
      <c r="R765" s="2"/>
      <c r="S765" s="2"/>
      <c r="T765" s="2"/>
      <c r="U765" s="2"/>
      <c r="V765" s="2"/>
      <c r="W765" s="2"/>
      <c r="X765" s="2"/>
      <c r="Y765" s="2"/>
      <c r="Z765" s="5"/>
      <c r="AA765" s="5"/>
      <c r="AB765" s="2"/>
      <c r="AC765" s="2"/>
      <c r="AD765" s="2"/>
      <c r="AE765" s="2"/>
      <c r="AF765" s="2"/>
      <c r="AG765" s="2"/>
      <c r="AH765" s="2"/>
      <c r="AI765" s="2"/>
      <c r="AJ765" s="2"/>
      <c r="AK765" s="2"/>
      <c r="AL765" s="2"/>
      <c r="AM765" s="2"/>
    </row>
    <row r="766">
      <c r="A766" s="2"/>
      <c r="B766" s="2"/>
      <c r="C766" s="2"/>
      <c r="D766" s="2"/>
      <c r="E766" s="2"/>
      <c r="F766" s="2"/>
      <c r="G766" s="2"/>
      <c r="H766" s="2"/>
      <c r="I766" s="2"/>
      <c r="J766" s="2"/>
      <c r="K766" s="165"/>
      <c r="L766" s="165"/>
      <c r="M766" s="2"/>
      <c r="N766" s="2"/>
      <c r="O766" s="2"/>
      <c r="P766" s="2"/>
      <c r="Q766" s="2"/>
      <c r="R766" s="2"/>
      <c r="S766" s="2"/>
      <c r="T766" s="2"/>
      <c r="U766" s="2"/>
      <c r="V766" s="2"/>
      <c r="W766" s="2"/>
      <c r="X766" s="2"/>
      <c r="Y766" s="2"/>
      <c r="Z766" s="5"/>
      <c r="AA766" s="5"/>
      <c r="AB766" s="2"/>
      <c r="AC766" s="2"/>
      <c r="AD766" s="2"/>
      <c r="AE766" s="2"/>
      <c r="AF766" s="2"/>
      <c r="AG766" s="2"/>
      <c r="AH766" s="2"/>
      <c r="AI766" s="2"/>
      <c r="AJ766" s="2"/>
      <c r="AK766" s="2"/>
      <c r="AL766" s="2"/>
      <c r="AM766" s="2"/>
    </row>
    <row r="767">
      <c r="A767" s="2"/>
      <c r="B767" s="2"/>
      <c r="C767" s="2"/>
      <c r="D767" s="2"/>
      <c r="E767" s="2"/>
      <c r="F767" s="2"/>
      <c r="G767" s="2"/>
      <c r="H767" s="2"/>
      <c r="I767" s="2"/>
      <c r="J767" s="2"/>
      <c r="K767" s="165"/>
      <c r="L767" s="165"/>
      <c r="M767" s="2"/>
      <c r="N767" s="2"/>
      <c r="O767" s="2"/>
      <c r="P767" s="2"/>
      <c r="Q767" s="2"/>
      <c r="R767" s="2"/>
      <c r="S767" s="2"/>
      <c r="T767" s="2"/>
      <c r="U767" s="2"/>
      <c r="V767" s="2"/>
      <c r="W767" s="2"/>
      <c r="X767" s="2"/>
      <c r="Y767" s="2"/>
      <c r="Z767" s="5"/>
      <c r="AA767" s="5"/>
      <c r="AB767" s="2"/>
      <c r="AC767" s="2"/>
      <c r="AD767" s="2"/>
      <c r="AE767" s="2"/>
      <c r="AF767" s="2"/>
      <c r="AG767" s="2"/>
      <c r="AH767" s="2"/>
      <c r="AI767" s="2"/>
      <c r="AJ767" s="2"/>
      <c r="AK767" s="2"/>
      <c r="AL767" s="2"/>
      <c r="AM767" s="2"/>
    </row>
    <row r="768">
      <c r="A768" s="2"/>
      <c r="B768" s="2"/>
      <c r="C768" s="2"/>
      <c r="D768" s="2"/>
      <c r="E768" s="2"/>
      <c r="F768" s="2"/>
      <c r="G768" s="2"/>
      <c r="H768" s="2"/>
      <c r="I768" s="2"/>
      <c r="J768" s="2"/>
      <c r="K768" s="165"/>
      <c r="L768" s="165"/>
      <c r="M768" s="2"/>
      <c r="N768" s="2"/>
      <c r="O768" s="2"/>
      <c r="P768" s="2"/>
      <c r="Q768" s="2"/>
      <c r="R768" s="2"/>
      <c r="S768" s="2"/>
      <c r="T768" s="2"/>
      <c r="U768" s="2"/>
      <c r="V768" s="2"/>
      <c r="W768" s="2"/>
      <c r="X768" s="2"/>
      <c r="Y768" s="2"/>
      <c r="Z768" s="5"/>
      <c r="AA768" s="5"/>
      <c r="AB768" s="2"/>
      <c r="AC768" s="2"/>
      <c r="AD768" s="2"/>
      <c r="AE768" s="2"/>
      <c r="AF768" s="2"/>
      <c r="AG768" s="2"/>
      <c r="AH768" s="2"/>
      <c r="AI768" s="2"/>
      <c r="AJ768" s="2"/>
      <c r="AK768" s="2"/>
      <c r="AL768" s="2"/>
      <c r="AM768" s="2"/>
    </row>
    <row r="769">
      <c r="A769" s="2"/>
      <c r="B769" s="2"/>
      <c r="C769" s="2"/>
      <c r="D769" s="2"/>
      <c r="E769" s="2"/>
      <c r="F769" s="2"/>
      <c r="G769" s="2"/>
      <c r="H769" s="2"/>
      <c r="I769" s="2"/>
      <c r="J769" s="2"/>
      <c r="K769" s="165"/>
      <c r="L769" s="165"/>
      <c r="M769" s="2"/>
      <c r="N769" s="2"/>
      <c r="O769" s="2"/>
      <c r="P769" s="2"/>
      <c r="Q769" s="2"/>
      <c r="R769" s="2"/>
      <c r="S769" s="2"/>
      <c r="T769" s="2"/>
      <c r="U769" s="2"/>
      <c r="V769" s="2"/>
      <c r="W769" s="2"/>
      <c r="X769" s="2"/>
      <c r="Y769" s="2"/>
      <c r="Z769" s="5"/>
      <c r="AA769" s="5"/>
      <c r="AB769" s="2"/>
      <c r="AC769" s="2"/>
      <c r="AD769" s="2"/>
      <c r="AE769" s="2"/>
      <c r="AF769" s="2"/>
      <c r="AG769" s="2"/>
      <c r="AH769" s="2"/>
      <c r="AI769" s="2"/>
      <c r="AJ769" s="2"/>
      <c r="AK769" s="2"/>
      <c r="AL769" s="2"/>
      <c r="AM769" s="2"/>
    </row>
    <row r="770">
      <c r="A770" s="2"/>
      <c r="B770" s="2"/>
      <c r="C770" s="2"/>
      <c r="D770" s="2"/>
      <c r="E770" s="2"/>
      <c r="F770" s="2"/>
      <c r="G770" s="2"/>
      <c r="H770" s="2"/>
      <c r="I770" s="2"/>
      <c r="J770" s="2"/>
      <c r="K770" s="165"/>
      <c r="L770" s="165"/>
      <c r="M770" s="2"/>
      <c r="N770" s="2"/>
      <c r="O770" s="2"/>
      <c r="P770" s="2"/>
      <c r="Q770" s="2"/>
      <c r="R770" s="2"/>
      <c r="S770" s="2"/>
      <c r="T770" s="2"/>
      <c r="U770" s="2"/>
      <c r="V770" s="2"/>
      <c r="W770" s="2"/>
      <c r="X770" s="2"/>
      <c r="Y770" s="2"/>
      <c r="Z770" s="5"/>
      <c r="AA770" s="5"/>
      <c r="AB770" s="2"/>
      <c r="AC770" s="2"/>
      <c r="AD770" s="2"/>
      <c r="AE770" s="2"/>
      <c r="AF770" s="2"/>
      <c r="AG770" s="2"/>
      <c r="AH770" s="2"/>
      <c r="AI770" s="2"/>
      <c r="AJ770" s="2"/>
      <c r="AK770" s="2"/>
      <c r="AL770" s="2"/>
      <c r="AM770" s="2"/>
    </row>
    <row r="771">
      <c r="A771" s="2"/>
      <c r="B771" s="2"/>
      <c r="C771" s="2"/>
      <c r="D771" s="2"/>
      <c r="E771" s="2"/>
      <c r="F771" s="2"/>
      <c r="G771" s="2"/>
      <c r="H771" s="2"/>
      <c r="I771" s="2"/>
      <c r="J771" s="2"/>
      <c r="K771" s="165"/>
      <c r="L771" s="165"/>
      <c r="M771" s="2"/>
      <c r="N771" s="2"/>
      <c r="O771" s="2"/>
      <c r="P771" s="2"/>
      <c r="Q771" s="2"/>
      <c r="R771" s="2"/>
      <c r="S771" s="2"/>
      <c r="T771" s="2"/>
      <c r="U771" s="2"/>
      <c r="V771" s="2"/>
      <c r="W771" s="2"/>
      <c r="X771" s="2"/>
      <c r="Y771" s="2"/>
      <c r="Z771" s="5"/>
      <c r="AA771" s="5"/>
      <c r="AB771" s="2"/>
      <c r="AC771" s="2"/>
      <c r="AD771" s="2"/>
      <c r="AE771" s="2"/>
      <c r="AF771" s="2"/>
      <c r="AG771" s="2"/>
      <c r="AH771" s="2"/>
      <c r="AI771" s="2"/>
      <c r="AJ771" s="2"/>
      <c r="AK771" s="2"/>
      <c r="AL771" s="2"/>
      <c r="AM771" s="2"/>
    </row>
    <row r="772">
      <c r="A772" s="2"/>
      <c r="B772" s="2"/>
      <c r="C772" s="2"/>
      <c r="D772" s="2"/>
      <c r="E772" s="2"/>
      <c r="F772" s="2"/>
      <c r="G772" s="2"/>
      <c r="H772" s="2"/>
      <c r="I772" s="2"/>
      <c r="J772" s="2"/>
      <c r="K772" s="165"/>
      <c r="L772" s="165"/>
      <c r="M772" s="2"/>
      <c r="N772" s="2"/>
      <c r="O772" s="2"/>
      <c r="P772" s="2"/>
      <c r="Q772" s="2"/>
      <c r="R772" s="2"/>
      <c r="S772" s="2"/>
      <c r="T772" s="2"/>
      <c r="U772" s="2"/>
      <c r="V772" s="2"/>
      <c r="W772" s="2"/>
      <c r="X772" s="2"/>
      <c r="Y772" s="2"/>
      <c r="Z772" s="5"/>
      <c r="AA772" s="5"/>
      <c r="AB772" s="2"/>
      <c r="AC772" s="2"/>
      <c r="AD772" s="2"/>
      <c r="AE772" s="2"/>
      <c r="AF772" s="2"/>
      <c r="AG772" s="2"/>
      <c r="AH772" s="2"/>
      <c r="AI772" s="2"/>
      <c r="AJ772" s="2"/>
      <c r="AK772" s="2"/>
      <c r="AL772" s="2"/>
      <c r="AM772" s="2"/>
    </row>
    <row r="773">
      <c r="A773" s="2"/>
      <c r="B773" s="2"/>
      <c r="C773" s="2"/>
      <c r="D773" s="2"/>
      <c r="E773" s="2"/>
      <c r="F773" s="2"/>
      <c r="G773" s="2"/>
      <c r="H773" s="2"/>
      <c r="I773" s="2"/>
      <c r="J773" s="2"/>
      <c r="K773" s="165"/>
      <c r="L773" s="165"/>
      <c r="M773" s="2"/>
      <c r="N773" s="2"/>
      <c r="O773" s="2"/>
      <c r="P773" s="2"/>
      <c r="Q773" s="2"/>
      <c r="R773" s="2"/>
      <c r="S773" s="2"/>
      <c r="T773" s="2"/>
      <c r="U773" s="2"/>
      <c r="V773" s="2"/>
      <c r="W773" s="2"/>
      <c r="X773" s="2"/>
      <c r="Y773" s="2"/>
      <c r="Z773" s="5"/>
      <c r="AA773" s="5"/>
      <c r="AB773" s="2"/>
      <c r="AC773" s="2"/>
      <c r="AD773" s="2"/>
      <c r="AE773" s="2"/>
      <c r="AF773" s="2"/>
      <c r="AG773" s="2"/>
      <c r="AH773" s="2"/>
      <c r="AI773" s="2"/>
      <c r="AJ773" s="2"/>
      <c r="AK773" s="2"/>
      <c r="AL773" s="2"/>
      <c r="AM773" s="2"/>
    </row>
    <row r="774">
      <c r="A774" s="2"/>
      <c r="B774" s="2"/>
      <c r="C774" s="2"/>
      <c r="D774" s="2"/>
      <c r="E774" s="2"/>
      <c r="F774" s="2"/>
      <c r="G774" s="2"/>
      <c r="H774" s="2"/>
      <c r="I774" s="2"/>
      <c r="J774" s="2"/>
      <c r="K774" s="165"/>
      <c r="L774" s="165"/>
      <c r="M774" s="2"/>
      <c r="N774" s="2"/>
      <c r="O774" s="2"/>
      <c r="P774" s="2"/>
      <c r="Q774" s="2"/>
      <c r="R774" s="2"/>
      <c r="S774" s="2"/>
      <c r="T774" s="2"/>
      <c r="U774" s="2"/>
      <c r="V774" s="2"/>
      <c r="W774" s="2"/>
      <c r="X774" s="2"/>
      <c r="Y774" s="2"/>
      <c r="Z774" s="5"/>
      <c r="AA774" s="5"/>
      <c r="AB774" s="2"/>
      <c r="AC774" s="2"/>
      <c r="AD774" s="2"/>
      <c r="AE774" s="2"/>
      <c r="AF774" s="2"/>
      <c r="AG774" s="2"/>
      <c r="AH774" s="2"/>
      <c r="AI774" s="2"/>
      <c r="AJ774" s="2"/>
      <c r="AK774" s="2"/>
      <c r="AL774" s="2"/>
      <c r="AM774" s="2"/>
    </row>
    <row r="775">
      <c r="A775" s="2"/>
      <c r="B775" s="2"/>
      <c r="C775" s="2"/>
      <c r="D775" s="2"/>
      <c r="E775" s="2"/>
      <c r="F775" s="2"/>
      <c r="G775" s="2"/>
      <c r="H775" s="2"/>
      <c r="I775" s="2"/>
      <c r="J775" s="2"/>
      <c r="K775" s="165"/>
      <c r="L775" s="165"/>
      <c r="M775" s="2"/>
      <c r="N775" s="2"/>
      <c r="O775" s="2"/>
      <c r="P775" s="2"/>
      <c r="Q775" s="2"/>
      <c r="R775" s="2"/>
      <c r="S775" s="2"/>
      <c r="T775" s="2"/>
      <c r="U775" s="2"/>
      <c r="V775" s="2"/>
      <c r="W775" s="2"/>
      <c r="X775" s="2"/>
      <c r="Y775" s="2"/>
      <c r="Z775" s="5"/>
      <c r="AA775" s="5"/>
      <c r="AB775" s="2"/>
      <c r="AC775" s="2"/>
      <c r="AD775" s="2"/>
      <c r="AE775" s="2"/>
      <c r="AF775" s="2"/>
      <c r="AG775" s="2"/>
      <c r="AH775" s="2"/>
      <c r="AI775" s="2"/>
      <c r="AJ775" s="2"/>
      <c r="AK775" s="2"/>
      <c r="AL775" s="2"/>
      <c r="AM775" s="2"/>
    </row>
    <row r="776">
      <c r="A776" s="2"/>
      <c r="B776" s="2"/>
      <c r="C776" s="2"/>
      <c r="D776" s="2"/>
      <c r="E776" s="2"/>
      <c r="F776" s="2"/>
      <c r="G776" s="2"/>
      <c r="H776" s="2"/>
      <c r="I776" s="2"/>
      <c r="J776" s="2"/>
      <c r="K776" s="165"/>
      <c r="L776" s="165"/>
      <c r="M776" s="2"/>
      <c r="N776" s="2"/>
      <c r="O776" s="2"/>
      <c r="P776" s="2"/>
      <c r="Q776" s="2"/>
      <c r="R776" s="2"/>
      <c r="S776" s="2"/>
      <c r="T776" s="2"/>
      <c r="U776" s="2"/>
      <c r="V776" s="2"/>
      <c r="W776" s="2"/>
      <c r="X776" s="2"/>
      <c r="Y776" s="2"/>
      <c r="Z776" s="5"/>
      <c r="AA776" s="5"/>
      <c r="AB776" s="2"/>
      <c r="AC776" s="2"/>
      <c r="AD776" s="2"/>
      <c r="AE776" s="2"/>
      <c r="AF776" s="2"/>
      <c r="AG776" s="2"/>
      <c r="AH776" s="2"/>
      <c r="AI776" s="2"/>
      <c r="AJ776" s="2"/>
      <c r="AK776" s="2"/>
      <c r="AL776" s="2"/>
      <c r="AM776" s="2"/>
    </row>
    <row r="777">
      <c r="A777" s="2"/>
      <c r="B777" s="2"/>
      <c r="C777" s="2"/>
      <c r="D777" s="2"/>
      <c r="E777" s="2"/>
      <c r="F777" s="2"/>
      <c r="G777" s="2"/>
      <c r="H777" s="2"/>
      <c r="I777" s="2"/>
      <c r="J777" s="2"/>
      <c r="K777" s="165"/>
      <c r="L777" s="165"/>
      <c r="M777" s="2"/>
      <c r="N777" s="2"/>
      <c r="O777" s="2"/>
      <c r="P777" s="2"/>
      <c r="Q777" s="2"/>
      <c r="R777" s="2"/>
      <c r="S777" s="2"/>
      <c r="T777" s="2"/>
      <c r="U777" s="2"/>
      <c r="V777" s="2"/>
      <c r="W777" s="2"/>
      <c r="X777" s="2"/>
      <c r="Y777" s="2"/>
      <c r="Z777" s="5"/>
      <c r="AA777" s="5"/>
      <c r="AB777" s="2"/>
      <c r="AC777" s="2"/>
      <c r="AD777" s="2"/>
      <c r="AE777" s="2"/>
      <c r="AF777" s="2"/>
      <c r="AG777" s="2"/>
      <c r="AH777" s="2"/>
      <c r="AI777" s="2"/>
      <c r="AJ777" s="2"/>
      <c r="AK777" s="2"/>
      <c r="AL777" s="2"/>
      <c r="AM777" s="2"/>
    </row>
    <row r="778">
      <c r="A778" s="2"/>
      <c r="B778" s="2"/>
      <c r="C778" s="2"/>
      <c r="D778" s="2"/>
      <c r="E778" s="2"/>
      <c r="F778" s="2"/>
      <c r="G778" s="2"/>
      <c r="H778" s="2"/>
      <c r="I778" s="2"/>
      <c r="J778" s="2"/>
      <c r="K778" s="165"/>
      <c r="L778" s="165"/>
      <c r="M778" s="2"/>
      <c r="N778" s="2"/>
      <c r="O778" s="2"/>
      <c r="P778" s="2"/>
      <c r="Q778" s="2"/>
      <c r="R778" s="2"/>
      <c r="S778" s="2"/>
      <c r="T778" s="2"/>
      <c r="U778" s="2"/>
      <c r="V778" s="2"/>
      <c r="W778" s="2"/>
      <c r="X778" s="2"/>
      <c r="Y778" s="2"/>
      <c r="Z778" s="5"/>
      <c r="AA778" s="5"/>
      <c r="AB778" s="2"/>
      <c r="AC778" s="2"/>
      <c r="AD778" s="2"/>
      <c r="AE778" s="2"/>
      <c r="AF778" s="2"/>
      <c r="AG778" s="2"/>
      <c r="AH778" s="2"/>
      <c r="AI778" s="2"/>
      <c r="AJ778" s="2"/>
      <c r="AK778" s="2"/>
      <c r="AL778" s="2"/>
      <c r="AM778" s="2"/>
    </row>
    <row r="779">
      <c r="A779" s="2"/>
      <c r="B779" s="2"/>
      <c r="C779" s="2"/>
      <c r="D779" s="2"/>
      <c r="E779" s="2"/>
      <c r="F779" s="2"/>
      <c r="G779" s="2"/>
      <c r="H779" s="2"/>
      <c r="I779" s="2"/>
      <c r="J779" s="2"/>
      <c r="K779" s="165"/>
      <c r="L779" s="165"/>
      <c r="M779" s="2"/>
      <c r="N779" s="2"/>
      <c r="O779" s="2"/>
      <c r="P779" s="2"/>
      <c r="Q779" s="2"/>
      <c r="R779" s="2"/>
      <c r="S779" s="2"/>
      <c r="T779" s="2"/>
      <c r="U779" s="2"/>
      <c r="V779" s="2"/>
      <c r="W779" s="2"/>
      <c r="X779" s="2"/>
      <c r="Y779" s="2"/>
      <c r="Z779" s="5"/>
      <c r="AA779" s="5"/>
      <c r="AB779" s="2"/>
      <c r="AC779" s="2"/>
      <c r="AD779" s="2"/>
      <c r="AE779" s="2"/>
      <c r="AF779" s="2"/>
      <c r="AG779" s="2"/>
      <c r="AH779" s="2"/>
      <c r="AI779" s="2"/>
      <c r="AJ779" s="2"/>
      <c r="AK779" s="2"/>
      <c r="AL779" s="2"/>
      <c r="AM779" s="2"/>
    </row>
    <row r="780">
      <c r="A780" s="2"/>
      <c r="B780" s="2"/>
      <c r="C780" s="2"/>
      <c r="D780" s="2"/>
      <c r="E780" s="2"/>
      <c r="F780" s="2"/>
      <c r="G780" s="2"/>
      <c r="H780" s="2"/>
      <c r="I780" s="2"/>
      <c r="J780" s="2"/>
      <c r="K780" s="165"/>
      <c r="L780" s="165"/>
      <c r="M780" s="2"/>
      <c r="N780" s="2"/>
      <c r="O780" s="2"/>
      <c r="P780" s="2"/>
      <c r="Q780" s="2"/>
      <c r="R780" s="2"/>
      <c r="S780" s="2"/>
      <c r="T780" s="2"/>
      <c r="U780" s="2"/>
      <c r="V780" s="2"/>
      <c r="W780" s="2"/>
      <c r="X780" s="2"/>
      <c r="Y780" s="2"/>
      <c r="Z780" s="5"/>
      <c r="AA780" s="5"/>
      <c r="AB780" s="2"/>
      <c r="AC780" s="2"/>
      <c r="AD780" s="2"/>
      <c r="AE780" s="2"/>
      <c r="AF780" s="2"/>
      <c r="AG780" s="2"/>
      <c r="AH780" s="2"/>
      <c r="AI780" s="2"/>
      <c r="AJ780" s="2"/>
      <c r="AK780" s="2"/>
      <c r="AL780" s="2"/>
      <c r="AM780" s="2"/>
    </row>
    <row r="781">
      <c r="A781" s="2"/>
      <c r="B781" s="2"/>
      <c r="C781" s="2"/>
      <c r="D781" s="2"/>
      <c r="E781" s="2"/>
      <c r="F781" s="2"/>
      <c r="G781" s="2"/>
      <c r="H781" s="2"/>
      <c r="I781" s="2"/>
      <c r="J781" s="2"/>
      <c r="K781" s="165"/>
      <c r="L781" s="165"/>
      <c r="M781" s="2"/>
      <c r="N781" s="2"/>
      <c r="O781" s="2"/>
      <c r="P781" s="2"/>
      <c r="Q781" s="2"/>
      <c r="R781" s="2"/>
      <c r="S781" s="2"/>
      <c r="T781" s="2"/>
      <c r="U781" s="2"/>
      <c r="V781" s="2"/>
      <c r="W781" s="2"/>
      <c r="X781" s="2"/>
      <c r="Y781" s="2"/>
      <c r="Z781" s="5"/>
      <c r="AA781" s="5"/>
      <c r="AB781" s="2"/>
      <c r="AC781" s="2"/>
      <c r="AD781" s="2"/>
      <c r="AE781" s="2"/>
      <c r="AF781" s="2"/>
      <c r="AG781" s="2"/>
      <c r="AH781" s="2"/>
      <c r="AI781" s="2"/>
      <c r="AJ781" s="2"/>
      <c r="AK781" s="2"/>
      <c r="AL781" s="2"/>
      <c r="AM781" s="2"/>
    </row>
    <row r="782">
      <c r="A782" s="2"/>
      <c r="B782" s="2"/>
      <c r="C782" s="2"/>
      <c r="D782" s="2"/>
      <c r="E782" s="2"/>
      <c r="F782" s="2"/>
      <c r="G782" s="2"/>
      <c r="H782" s="2"/>
      <c r="I782" s="2"/>
      <c r="J782" s="2"/>
      <c r="K782" s="165"/>
      <c r="L782" s="165"/>
      <c r="M782" s="2"/>
      <c r="N782" s="2"/>
      <c r="O782" s="2"/>
      <c r="P782" s="2"/>
      <c r="Q782" s="2"/>
      <c r="R782" s="2"/>
      <c r="S782" s="2"/>
      <c r="T782" s="2"/>
      <c r="U782" s="2"/>
      <c r="V782" s="2"/>
      <c r="W782" s="2"/>
      <c r="X782" s="2"/>
      <c r="Y782" s="2"/>
      <c r="Z782" s="5"/>
      <c r="AA782" s="5"/>
      <c r="AB782" s="2"/>
      <c r="AC782" s="2"/>
      <c r="AD782" s="2"/>
      <c r="AE782" s="2"/>
      <c r="AF782" s="2"/>
      <c r="AG782" s="2"/>
      <c r="AH782" s="2"/>
      <c r="AI782" s="2"/>
      <c r="AJ782" s="2"/>
      <c r="AK782" s="2"/>
      <c r="AL782" s="2"/>
      <c r="AM782" s="2"/>
    </row>
    <row r="783">
      <c r="A783" s="2"/>
      <c r="B783" s="2"/>
      <c r="C783" s="2"/>
      <c r="D783" s="2"/>
      <c r="E783" s="2"/>
      <c r="F783" s="2"/>
      <c r="G783" s="2"/>
      <c r="H783" s="2"/>
      <c r="I783" s="2"/>
      <c r="J783" s="2"/>
      <c r="K783" s="165"/>
      <c r="L783" s="165"/>
      <c r="M783" s="2"/>
      <c r="N783" s="2"/>
      <c r="O783" s="2"/>
      <c r="P783" s="2"/>
      <c r="Q783" s="2"/>
      <c r="R783" s="2"/>
      <c r="S783" s="2"/>
      <c r="T783" s="2"/>
      <c r="U783" s="2"/>
      <c r="V783" s="2"/>
      <c r="W783" s="2"/>
      <c r="X783" s="2"/>
      <c r="Y783" s="2"/>
      <c r="Z783" s="5"/>
      <c r="AA783" s="5"/>
      <c r="AB783" s="2"/>
      <c r="AC783" s="2"/>
      <c r="AD783" s="2"/>
      <c r="AE783" s="2"/>
      <c r="AF783" s="2"/>
      <c r="AG783" s="2"/>
      <c r="AH783" s="2"/>
      <c r="AI783" s="2"/>
      <c r="AJ783" s="2"/>
      <c r="AK783" s="2"/>
      <c r="AL783" s="2"/>
      <c r="AM783" s="2"/>
    </row>
    <row r="784">
      <c r="A784" s="2"/>
      <c r="B784" s="2"/>
      <c r="C784" s="2"/>
      <c r="D784" s="2"/>
      <c r="E784" s="2"/>
      <c r="F784" s="2"/>
      <c r="G784" s="2"/>
      <c r="H784" s="2"/>
      <c r="I784" s="2"/>
      <c r="J784" s="2"/>
      <c r="K784" s="165"/>
      <c r="L784" s="165"/>
      <c r="M784" s="2"/>
      <c r="N784" s="2"/>
      <c r="O784" s="2"/>
      <c r="P784" s="2"/>
      <c r="Q784" s="2"/>
      <c r="R784" s="2"/>
      <c r="S784" s="2"/>
      <c r="T784" s="2"/>
      <c r="U784" s="2"/>
      <c r="V784" s="2"/>
      <c r="W784" s="2"/>
      <c r="X784" s="2"/>
      <c r="Y784" s="2"/>
      <c r="Z784" s="5"/>
      <c r="AA784" s="5"/>
      <c r="AB784" s="2"/>
      <c r="AC784" s="2"/>
      <c r="AD784" s="2"/>
      <c r="AE784" s="2"/>
      <c r="AF784" s="2"/>
      <c r="AG784" s="2"/>
      <c r="AH784" s="2"/>
      <c r="AI784" s="2"/>
      <c r="AJ784" s="2"/>
      <c r="AK784" s="2"/>
      <c r="AL784" s="2"/>
      <c r="AM784" s="2"/>
    </row>
    <row r="785">
      <c r="A785" s="2"/>
      <c r="B785" s="2"/>
      <c r="C785" s="2"/>
      <c r="D785" s="2"/>
      <c r="E785" s="2"/>
      <c r="F785" s="2"/>
      <c r="G785" s="2"/>
      <c r="H785" s="2"/>
      <c r="I785" s="2"/>
      <c r="J785" s="2"/>
      <c r="K785" s="165"/>
      <c r="L785" s="165"/>
      <c r="M785" s="2"/>
      <c r="N785" s="2"/>
      <c r="O785" s="2"/>
      <c r="P785" s="2"/>
      <c r="Q785" s="2"/>
      <c r="R785" s="2"/>
      <c r="S785" s="2"/>
      <c r="T785" s="2"/>
      <c r="U785" s="2"/>
      <c r="V785" s="2"/>
      <c r="W785" s="2"/>
      <c r="X785" s="2"/>
      <c r="Y785" s="2"/>
      <c r="Z785" s="5"/>
      <c r="AA785" s="5"/>
      <c r="AB785" s="2"/>
      <c r="AC785" s="2"/>
      <c r="AD785" s="2"/>
      <c r="AE785" s="2"/>
      <c r="AF785" s="2"/>
      <c r="AG785" s="2"/>
      <c r="AH785" s="2"/>
      <c r="AI785" s="2"/>
      <c r="AJ785" s="2"/>
      <c r="AK785" s="2"/>
      <c r="AL785" s="2"/>
      <c r="AM785" s="2"/>
    </row>
    <row r="786">
      <c r="A786" s="2"/>
      <c r="B786" s="2"/>
      <c r="C786" s="2"/>
      <c r="D786" s="2"/>
      <c r="E786" s="2"/>
      <c r="F786" s="2"/>
      <c r="G786" s="2"/>
      <c r="H786" s="2"/>
      <c r="I786" s="2"/>
      <c r="J786" s="2"/>
      <c r="K786" s="165"/>
      <c r="L786" s="165"/>
      <c r="M786" s="2"/>
      <c r="N786" s="2"/>
      <c r="O786" s="2"/>
      <c r="P786" s="2"/>
      <c r="Q786" s="2"/>
      <c r="R786" s="2"/>
      <c r="S786" s="2"/>
      <c r="T786" s="2"/>
      <c r="U786" s="2"/>
      <c r="V786" s="2"/>
      <c r="W786" s="2"/>
      <c r="X786" s="2"/>
      <c r="Y786" s="2"/>
      <c r="Z786" s="5"/>
      <c r="AA786" s="5"/>
      <c r="AB786" s="2"/>
      <c r="AC786" s="2"/>
      <c r="AD786" s="2"/>
      <c r="AE786" s="2"/>
      <c r="AF786" s="2"/>
      <c r="AG786" s="2"/>
      <c r="AH786" s="2"/>
      <c r="AI786" s="2"/>
      <c r="AJ786" s="2"/>
      <c r="AK786" s="2"/>
      <c r="AL786" s="2"/>
      <c r="AM786" s="2"/>
    </row>
    <row r="787">
      <c r="A787" s="2"/>
      <c r="B787" s="2"/>
      <c r="C787" s="2"/>
      <c r="D787" s="2"/>
      <c r="E787" s="2"/>
      <c r="F787" s="2"/>
      <c r="G787" s="2"/>
      <c r="H787" s="2"/>
      <c r="I787" s="2"/>
      <c r="J787" s="2"/>
      <c r="K787" s="165"/>
      <c r="L787" s="165"/>
      <c r="M787" s="2"/>
      <c r="N787" s="2"/>
      <c r="O787" s="2"/>
      <c r="P787" s="2"/>
      <c r="Q787" s="2"/>
      <c r="R787" s="2"/>
      <c r="S787" s="2"/>
      <c r="T787" s="2"/>
      <c r="U787" s="2"/>
      <c r="V787" s="2"/>
      <c r="W787" s="2"/>
      <c r="X787" s="2"/>
      <c r="Y787" s="2"/>
      <c r="Z787" s="5"/>
      <c r="AA787" s="5"/>
      <c r="AB787" s="2"/>
      <c r="AC787" s="2"/>
      <c r="AD787" s="2"/>
      <c r="AE787" s="2"/>
      <c r="AF787" s="2"/>
      <c r="AG787" s="2"/>
      <c r="AH787" s="2"/>
      <c r="AI787" s="2"/>
      <c r="AJ787" s="2"/>
      <c r="AK787" s="2"/>
      <c r="AL787" s="2"/>
      <c r="AM787" s="2"/>
    </row>
    <row r="788">
      <c r="A788" s="2"/>
      <c r="B788" s="2"/>
      <c r="C788" s="2"/>
      <c r="D788" s="2"/>
      <c r="E788" s="2"/>
      <c r="F788" s="2"/>
      <c r="G788" s="2"/>
      <c r="H788" s="2"/>
      <c r="I788" s="2"/>
      <c r="J788" s="2"/>
      <c r="K788" s="165"/>
      <c r="L788" s="165"/>
      <c r="M788" s="2"/>
      <c r="N788" s="2"/>
      <c r="O788" s="2"/>
      <c r="P788" s="2"/>
      <c r="Q788" s="2"/>
      <c r="R788" s="2"/>
      <c r="S788" s="2"/>
      <c r="T788" s="2"/>
      <c r="U788" s="2"/>
      <c r="V788" s="2"/>
      <c r="W788" s="2"/>
      <c r="X788" s="2"/>
      <c r="Y788" s="2"/>
      <c r="Z788" s="5"/>
      <c r="AA788" s="5"/>
      <c r="AB788" s="2"/>
      <c r="AC788" s="2"/>
      <c r="AD788" s="2"/>
      <c r="AE788" s="2"/>
      <c r="AF788" s="2"/>
      <c r="AG788" s="2"/>
      <c r="AH788" s="2"/>
      <c r="AI788" s="2"/>
      <c r="AJ788" s="2"/>
      <c r="AK788" s="2"/>
      <c r="AL788" s="2"/>
      <c r="AM788" s="2"/>
    </row>
    <row r="789">
      <c r="A789" s="2"/>
      <c r="B789" s="2"/>
      <c r="C789" s="2"/>
      <c r="D789" s="2"/>
      <c r="E789" s="2"/>
      <c r="F789" s="2"/>
      <c r="G789" s="2"/>
      <c r="H789" s="2"/>
      <c r="I789" s="2"/>
      <c r="J789" s="2"/>
      <c r="K789" s="165"/>
      <c r="L789" s="165"/>
      <c r="M789" s="2"/>
      <c r="N789" s="2"/>
      <c r="O789" s="2"/>
      <c r="P789" s="2"/>
      <c r="Q789" s="2"/>
      <c r="R789" s="2"/>
      <c r="S789" s="2"/>
      <c r="T789" s="2"/>
      <c r="U789" s="2"/>
      <c r="V789" s="2"/>
      <c r="W789" s="2"/>
      <c r="X789" s="2"/>
      <c r="Y789" s="2"/>
      <c r="Z789" s="5"/>
      <c r="AA789" s="5"/>
      <c r="AB789" s="2"/>
      <c r="AC789" s="2"/>
      <c r="AD789" s="2"/>
      <c r="AE789" s="2"/>
      <c r="AF789" s="2"/>
      <c r="AG789" s="2"/>
      <c r="AH789" s="2"/>
      <c r="AI789" s="2"/>
      <c r="AJ789" s="2"/>
      <c r="AK789" s="2"/>
      <c r="AL789" s="2"/>
      <c r="AM789" s="2"/>
    </row>
    <row r="790">
      <c r="A790" s="2"/>
      <c r="B790" s="2"/>
      <c r="C790" s="2"/>
      <c r="D790" s="2"/>
      <c r="E790" s="2"/>
      <c r="F790" s="2"/>
      <c r="G790" s="2"/>
      <c r="H790" s="2"/>
      <c r="I790" s="2"/>
      <c r="J790" s="2"/>
      <c r="K790" s="165"/>
      <c r="L790" s="165"/>
      <c r="M790" s="2"/>
      <c r="N790" s="2"/>
      <c r="O790" s="2"/>
      <c r="P790" s="2"/>
      <c r="Q790" s="2"/>
      <c r="R790" s="2"/>
      <c r="S790" s="2"/>
      <c r="T790" s="2"/>
      <c r="U790" s="2"/>
      <c r="V790" s="2"/>
      <c r="W790" s="2"/>
      <c r="X790" s="2"/>
      <c r="Y790" s="2"/>
      <c r="Z790" s="5"/>
      <c r="AA790" s="5"/>
      <c r="AB790" s="2"/>
      <c r="AC790" s="2"/>
      <c r="AD790" s="2"/>
      <c r="AE790" s="2"/>
      <c r="AF790" s="2"/>
      <c r="AG790" s="2"/>
      <c r="AH790" s="2"/>
      <c r="AI790" s="2"/>
      <c r="AJ790" s="2"/>
      <c r="AK790" s="2"/>
      <c r="AL790" s="2"/>
      <c r="AM790" s="2"/>
    </row>
    <row r="791">
      <c r="A791" s="2"/>
      <c r="B791" s="2"/>
      <c r="C791" s="2"/>
      <c r="D791" s="2"/>
      <c r="E791" s="2"/>
      <c r="F791" s="2"/>
      <c r="G791" s="2"/>
      <c r="H791" s="2"/>
      <c r="I791" s="2"/>
      <c r="J791" s="2"/>
      <c r="K791" s="165"/>
      <c r="L791" s="165"/>
      <c r="M791" s="2"/>
      <c r="N791" s="2"/>
      <c r="O791" s="2"/>
      <c r="P791" s="2"/>
      <c r="Q791" s="2"/>
      <c r="R791" s="2"/>
      <c r="S791" s="2"/>
      <c r="T791" s="2"/>
      <c r="U791" s="2"/>
      <c r="V791" s="2"/>
      <c r="W791" s="2"/>
      <c r="X791" s="2"/>
      <c r="Y791" s="2"/>
      <c r="Z791" s="5"/>
      <c r="AA791" s="5"/>
      <c r="AB791" s="2"/>
      <c r="AC791" s="2"/>
      <c r="AD791" s="2"/>
      <c r="AE791" s="2"/>
      <c r="AF791" s="2"/>
      <c r="AG791" s="2"/>
      <c r="AH791" s="2"/>
      <c r="AI791" s="2"/>
      <c r="AJ791" s="2"/>
      <c r="AK791" s="2"/>
      <c r="AL791" s="2"/>
      <c r="AM791" s="2"/>
    </row>
    <row r="792">
      <c r="A792" s="2"/>
      <c r="B792" s="2"/>
      <c r="C792" s="2"/>
      <c r="D792" s="2"/>
      <c r="E792" s="2"/>
      <c r="F792" s="2"/>
      <c r="G792" s="2"/>
      <c r="H792" s="2"/>
      <c r="I792" s="2"/>
      <c r="J792" s="2"/>
      <c r="K792" s="165"/>
      <c r="L792" s="165"/>
      <c r="M792" s="2"/>
      <c r="N792" s="2"/>
      <c r="O792" s="2"/>
      <c r="P792" s="2"/>
      <c r="Q792" s="2"/>
      <c r="R792" s="2"/>
      <c r="S792" s="2"/>
      <c r="T792" s="2"/>
      <c r="U792" s="2"/>
      <c r="V792" s="2"/>
      <c r="W792" s="2"/>
      <c r="X792" s="2"/>
      <c r="Y792" s="2"/>
      <c r="Z792" s="5"/>
      <c r="AA792" s="5"/>
      <c r="AB792" s="2"/>
      <c r="AC792" s="2"/>
      <c r="AD792" s="2"/>
      <c r="AE792" s="2"/>
      <c r="AF792" s="2"/>
      <c r="AG792" s="2"/>
      <c r="AH792" s="2"/>
      <c r="AI792" s="2"/>
      <c r="AJ792" s="2"/>
      <c r="AK792" s="2"/>
      <c r="AL792" s="2"/>
      <c r="AM792" s="2"/>
    </row>
    <row r="793">
      <c r="A793" s="2"/>
      <c r="B793" s="2"/>
      <c r="C793" s="2"/>
      <c r="D793" s="2"/>
      <c r="E793" s="2"/>
      <c r="F793" s="2"/>
      <c r="G793" s="2"/>
      <c r="H793" s="2"/>
      <c r="I793" s="2"/>
      <c r="J793" s="2"/>
      <c r="K793" s="165"/>
      <c r="L793" s="165"/>
      <c r="M793" s="2"/>
      <c r="N793" s="2"/>
      <c r="O793" s="2"/>
      <c r="P793" s="2"/>
      <c r="Q793" s="2"/>
      <c r="R793" s="2"/>
      <c r="S793" s="2"/>
      <c r="T793" s="2"/>
      <c r="U793" s="2"/>
      <c r="V793" s="2"/>
      <c r="W793" s="2"/>
      <c r="X793" s="2"/>
      <c r="Y793" s="2"/>
      <c r="Z793" s="5"/>
      <c r="AA793" s="5"/>
      <c r="AB793" s="2"/>
      <c r="AC793" s="2"/>
      <c r="AD793" s="2"/>
      <c r="AE793" s="2"/>
      <c r="AF793" s="2"/>
      <c r="AG793" s="2"/>
      <c r="AH793" s="2"/>
      <c r="AI793" s="2"/>
      <c r="AJ793" s="2"/>
      <c r="AK793" s="2"/>
      <c r="AL793" s="2"/>
      <c r="AM793" s="2"/>
    </row>
    <row r="794">
      <c r="A794" s="2"/>
      <c r="B794" s="2"/>
      <c r="C794" s="2"/>
      <c r="D794" s="2"/>
      <c r="E794" s="2"/>
      <c r="F794" s="2"/>
      <c r="G794" s="2"/>
      <c r="H794" s="2"/>
      <c r="I794" s="2"/>
      <c r="J794" s="2"/>
      <c r="K794" s="165"/>
      <c r="L794" s="165"/>
      <c r="M794" s="2"/>
      <c r="N794" s="2"/>
      <c r="O794" s="2"/>
      <c r="P794" s="2"/>
      <c r="Q794" s="2"/>
      <c r="R794" s="2"/>
      <c r="S794" s="2"/>
      <c r="T794" s="2"/>
      <c r="U794" s="2"/>
      <c r="V794" s="2"/>
      <c r="W794" s="2"/>
      <c r="X794" s="2"/>
      <c r="Y794" s="2"/>
      <c r="Z794" s="5"/>
      <c r="AA794" s="5"/>
      <c r="AB794" s="2"/>
      <c r="AC794" s="2"/>
      <c r="AD794" s="2"/>
      <c r="AE794" s="2"/>
      <c r="AF794" s="2"/>
      <c r="AG794" s="2"/>
      <c r="AH794" s="2"/>
      <c r="AI794" s="2"/>
      <c r="AJ794" s="2"/>
      <c r="AK794" s="2"/>
      <c r="AL794" s="2"/>
      <c r="AM794" s="2"/>
    </row>
    <row r="795">
      <c r="A795" s="2"/>
      <c r="B795" s="2"/>
      <c r="C795" s="2"/>
      <c r="D795" s="2"/>
      <c r="E795" s="2"/>
      <c r="F795" s="2"/>
      <c r="G795" s="2"/>
      <c r="H795" s="2"/>
      <c r="I795" s="2"/>
      <c r="J795" s="2"/>
      <c r="K795" s="165"/>
      <c r="L795" s="165"/>
      <c r="M795" s="2"/>
      <c r="N795" s="2"/>
      <c r="O795" s="2"/>
      <c r="P795" s="2"/>
      <c r="Q795" s="2"/>
      <c r="R795" s="2"/>
      <c r="S795" s="2"/>
      <c r="T795" s="2"/>
      <c r="U795" s="2"/>
      <c r="V795" s="2"/>
      <c r="W795" s="2"/>
      <c r="X795" s="2"/>
      <c r="Y795" s="2"/>
      <c r="Z795" s="5"/>
      <c r="AA795" s="5"/>
      <c r="AB795" s="2"/>
      <c r="AC795" s="2"/>
      <c r="AD795" s="2"/>
      <c r="AE795" s="2"/>
      <c r="AF795" s="2"/>
      <c r="AG795" s="2"/>
      <c r="AH795" s="2"/>
      <c r="AI795" s="2"/>
      <c r="AJ795" s="2"/>
      <c r="AK795" s="2"/>
      <c r="AL795" s="2"/>
      <c r="AM795" s="2"/>
    </row>
    <row r="796">
      <c r="A796" s="2"/>
      <c r="B796" s="2"/>
      <c r="C796" s="2"/>
      <c r="D796" s="2"/>
      <c r="E796" s="2"/>
      <c r="F796" s="2"/>
      <c r="G796" s="2"/>
      <c r="H796" s="2"/>
      <c r="I796" s="2"/>
      <c r="J796" s="2"/>
      <c r="K796" s="165"/>
      <c r="L796" s="165"/>
      <c r="M796" s="2"/>
      <c r="N796" s="2"/>
      <c r="O796" s="2"/>
      <c r="P796" s="2"/>
      <c r="Q796" s="2"/>
      <c r="R796" s="2"/>
      <c r="S796" s="2"/>
      <c r="T796" s="2"/>
      <c r="U796" s="2"/>
      <c r="V796" s="2"/>
      <c r="W796" s="2"/>
      <c r="X796" s="2"/>
      <c r="Y796" s="2"/>
      <c r="Z796" s="5"/>
      <c r="AA796" s="5"/>
      <c r="AB796" s="2"/>
      <c r="AC796" s="2"/>
      <c r="AD796" s="2"/>
      <c r="AE796" s="2"/>
      <c r="AF796" s="2"/>
      <c r="AG796" s="2"/>
      <c r="AH796" s="2"/>
      <c r="AI796" s="2"/>
      <c r="AJ796" s="2"/>
      <c r="AK796" s="2"/>
      <c r="AL796" s="2"/>
      <c r="AM796" s="2"/>
    </row>
    <row r="797">
      <c r="A797" s="2"/>
      <c r="B797" s="2"/>
      <c r="C797" s="2"/>
      <c r="D797" s="2"/>
      <c r="E797" s="2"/>
      <c r="F797" s="2"/>
      <c r="G797" s="2"/>
      <c r="H797" s="2"/>
      <c r="I797" s="2"/>
      <c r="J797" s="2"/>
      <c r="K797" s="165"/>
      <c r="L797" s="165"/>
      <c r="M797" s="2"/>
      <c r="N797" s="2"/>
      <c r="O797" s="2"/>
      <c r="P797" s="2"/>
      <c r="Q797" s="2"/>
      <c r="R797" s="2"/>
      <c r="S797" s="2"/>
      <c r="T797" s="2"/>
      <c r="U797" s="2"/>
      <c r="V797" s="2"/>
      <c r="W797" s="2"/>
      <c r="X797" s="2"/>
      <c r="Y797" s="2"/>
      <c r="Z797" s="5"/>
      <c r="AA797" s="5"/>
      <c r="AB797" s="2"/>
      <c r="AC797" s="2"/>
      <c r="AD797" s="2"/>
      <c r="AE797" s="2"/>
      <c r="AF797" s="2"/>
      <c r="AG797" s="2"/>
      <c r="AH797" s="2"/>
      <c r="AI797" s="2"/>
      <c r="AJ797" s="2"/>
      <c r="AK797" s="2"/>
      <c r="AL797" s="2"/>
      <c r="AM797" s="2"/>
    </row>
    <row r="798">
      <c r="A798" s="2"/>
      <c r="B798" s="2"/>
      <c r="C798" s="2"/>
      <c r="D798" s="2"/>
      <c r="E798" s="2"/>
      <c r="F798" s="2"/>
      <c r="G798" s="2"/>
      <c r="H798" s="2"/>
      <c r="I798" s="2"/>
      <c r="J798" s="2"/>
      <c r="K798" s="165"/>
      <c r="L798" s="165"/>
      <c r="M798" s="2"/>
      <c r="N798" s="2"/>
      <c r="O798" s="2"/>
      <c r="P798" s="2"/>
      <c r="Q798" s="2"/>
      <c r="R798" s="2"/>
      <c r="S798" s="2"/>
      <c r="T798" s="2"/>
      <c r="U798" s="2"/>
      <c r="V798" s="2"/>
      <c r="W798" s="2"/>
      <c r="X798" s="2"/>
      <c r="Y798" s="2"/>
      <c r="Z798" s="5"/>
      <c r="AA798" s="5"/>
      <c r="AB798" s="2"/>
      <c r="AC798" s="2"/>
      <c r="AD798" s="2"/>
      <c r="AE798" s="2"/>
      <c r="AF798" s="2"/>
      <c r="AG798" s="2"/>
      <c r="AH798" s="2"/>
      <c r="AI798" s="2"/>
      <c r="AJ798" s="2"/>
      <c r="AK798" s="2"/>
      <c r="AL798" s="2"/>
      <c r="AM798" s="2"/>
    </row>
    <row r="799">
      <c r="A799" s="2"/>
      <c r="B799" s="2"/>
      <c r="C799" s="2"/>
      <c r="D799" s="2"/>
      <c r="E799" s="2"/>
      <c r="F799" s="2"/>
      <c r="G799" s="2"/>
      <c r="H799" s="2"/>
      <c r="I799" s="2"/>
      <c r="J799" s="2"/>
      <c r="K799" s="165"/>
      <c r="L799" s="165"/>
      <c r="M799" s="2"/>
      <c r="N799" s="2"/>
      <c r="O799" s="2"/>
      <c r="P799" s="2"/>
      <c r="Q799" s="2"/>
      <c r="R799" s="2"/>
      <c r="S799" s="2"/>
      <c r="T799" s="2"/>
      <c r="U799" s="2"/>
      <c r="V799" s="2"/>
      <c r="W799" s="2"/>
      <c r="X799" s="2"/>
      <c r="Y799" s="2"/>
      <c r="Z799" s="5"/>
      <c r="AA799" s="5"/>
      <c r="AB799" s="2"/>
      <c r="AC799" s="2"/>
      <c r="AD799" s="2"/>
      <c r="AE799" s="2"/>
      <c r="AF799" s="2"/>
      <c r="AG799" s="2"/>
      <c r="AH799" s="2"/>
      <c r="AI799" s="2"/>
      <c r="AJ799" s="2"/>
      <c r="AK799" s="2"/>
      <c r="AL799" s="2"/>
      <c r="AM799" s="2"/>
    </row>
    <row r="800">
      <c r="A800" s="2"/>
      <c r="B800" s="2"/>
      <c r="C800" s="2"/>
      <c r="D800" s="2"/>
      <c r="E800" s="2"/>
      <c r="F800" s="2"/>
      <c r="G800" s="2"/>
      <c r="H800" s="2"/>
      <c r="I800" s="2"/>
      <c r="J800" s="2"/>
      <c r="K800" s="165"/>
      <c r="L800" s="165"/>
      <c r="M800" s="2"/>
      <c r="N800" s="2"/>
      <c r="O800" s="2"/>
      <c r="P800" s="2"/>
      <c r="Q800" s="2"/>
      <c r="R800" s="2"/>
      <c r="S800" s="2"/>
      <c r="T800" s="2"/>
      <c r="U800" s="2"/>
      <c r="V800" s="2"/>
      <c r="W800" s="2"/>
      <c r="X800" s="2"/>
      <c r="Y800" s="2"/>
      <c r="Z800" s="5"/>
      <c r="AA800" s="5"/>
      <c r="AB800" s="2"/>
      <c r="AC800" s="2"/>
      <c r="AD800" s="2"/>
      <c r="AE800" s="2"/>
      <c r="AF800" s="2"/>
      <c r="AG800" s="2"/>
      <c r="AH800" s="2"/>
      <c r="AI800" s="2"/>
      <c r="AJ800" s="2"/>
      <c r="AK800" s="2"/>
      <c r="AL800" s="2"/>
      <c r="AM800" s="2"/>
    </row>
    <row r="801">
      <c r="A801" s="2"/>
      <c r="B801" s="2"/>
      <c r="C801" s="2"/>
      <c r="D801" s="2"/>
      <c r="E801" s="2"/>
      <c r="F801" s="2"/>
      <c r="G801" s="2"/>
      <c r="H801" s="2"/>
      <c r="I801" s="2"/>
      <c r="J801" s="2"/>
      <c r="K801" s="165"/>
      <c r="L801" s="165"/>
      <c r="M801" s="2"/>
      <c r="N801" s="2"/>
      <c r="O801" s="2"/>
      <c r="P801" s="2"/>
      <c r="Q801" s="2"/>
      <c r="R801" s="2"/>
      <c r="S801" s="2"/>
      <c r="T801" s="2"/>
      <c r="U801" s="2"/>
      <c r="V801" s="2"/>
      <c r="W801" s="2"/>
      <c r="X801" s="2"/>
      <c r="Y801" s="2"/>
      <c r="Z801" s="5"/>
      <c r="AA801" s="5"/>
      <c r="AB801" s="2"/>
      <c r="AC801" s="2"/>
      <c r="AD801" s="2"/>
      <c r="AE801" s="2"/>
      <c r="AF801" s="2"/>
      <c r="AG801" s="2"/>
      <c r="AH801" s="2"/>
      <c r="AI801" s="2"/>
      <c r="AJ801" s="2"/>
      <c r="AK801" s="2"/>
      <c r="AL801" s="2"/>
      <c r="AM801" s="2"/>
    </row>
    <row r="802">
      <c r="A802" s="2"/>
      <c r="B802" s="2"/>
      <c r="C802" s="2"/>
      <c r="D802" s="2"/>
      <c r="E802" s="2"/>
      <c r="F802" s="2"/>
      <c r="G802" s="2"/>
      <c r="H802" s="2"/>
      <c r="I802" s="2"/>
      <c r="J802" s="2"/>
      <c r="K802" s="165"/>
      <c r="L802" s="165"/>
      <c r="M802" s="2"/>
      <c r="N802" s="2"/>
      <c r="O802" s="2"/>
      <c r="P802" s="2"/>
      <c r="Q802" s="2"/>
      <c r="R802" s="2"/>
      <c r="S802" s="2"/>
      <c r="T802" s="2"/>
      <c r="U802" s="2"/>
      <c r="V802" s="2"/>
      <c r="W802" s="2"/>
      <c r="X802" s="2"/>
      <c r="Y802" s="2"/>
      <c r="Z802" s="5"/>
      <c r="AA802" s="5"/>
      <c r="AB802" s="2"/>
      <c r="AC802" s="2"/>
      <c r="AD802" s="2"/>
      <c r="AE802" s="2"/>
      <c r="AF802" s="2"/>
      <c r="AG802" s="2"/>
      <c r="AH802" s="2"/>
      <c r="AI802" s="2"/>
      <c r="AJ802" s="2"/>
      <c r="AK802" s="2"/>
      <c r="AL802" s="2"/>
      <c r="AM802" s="2"/>
    </row>
    <row r="803">
      <c r="A803" s="2"/>
      <c r="B803" s="2"/>
      <c r="C803" s="2"/>
      <c r="D803" s="2"/>
      <c r="E803" s="2"/>
      <c r="F803" s="2"/>
      <c r="G803" s="2"/>
      <c r="H803" s="2"/>
      <c r="I803" s="2"/>
      <c r="J803" s="2"/>
      <c r="K803" s="165"/>
      <c r="L803" s="165"/>
      <c r="M803" s="2"/>
      <c r="N803" s="2"/>
      <c r="O803" s="2"/>
      <c r="P803" s="2"/>
      <c r="Q803" s="2"/>
      <c r="R803" s="2"/>
      <c r="S803" s="2"/>
      <c r="T803" s="2"/>
      <c r="U803" s="2"/>
      <c r="V803" s="2"/>
      <c r="W803" s="2"/>
      <c r="X803" s="2"/>
      <c r="Y803" s="2"/>
      <c r="Z803" s="5"/>
      <c r="AA803" s="5"/>
      <c r="AB803" s="2"/>
      <c r="AC803" s="2"/>
      <c r="AD803" s="2"/>
      <c r="AE803" s="2"/>
      <c r="AF803" s="2"/>
      <c r="AG803" s="2"/>
      <c r="AH803" s="2"/>
      <c r="AI803" s="2"/>
      <c r="AJ803" s="2"/>
      <c r="AK803" s="2"/>
      <c r="AL803" s="2"/>
      <c r="AM803" s="2"/>
    </row>
    <row r="804">
      <c r="A804" s="2"/>
      <c r="B804" s="2"/>
      <c r="C804" s="2"/>
      <c r="D804" s="2"/>
      <c r="E804" s="2"/>
      <c r="F804" s="2"/>
      <c r="G804" s="2"/>
      <c r="H804" s="2"/>
      <c r="I804" s="2"/>
      <c r="J804" s="2"/>
      <c r="K804" s="165"/>
      <c r="L804" s="165"/>
      <c r="M804" s="2"/>
      <c r="N804" s="2"/>
      <c r="O804" s="2"/>
      <c r="P804" s="2"/>
      <c r="Q804" s="2"/>
      <c r="R804" s="2"/>
      <c r="S804" s="2"/>
      <c r="T804" s="2"/>
      <c r="U804" s="2"/>
      <c r="V804" s="2"/>
      <c r="W804" s="2"/>
      <c r="X804" s="2"/>
      <c r="Y804" s="2"/>
      <c r="Z804" s="5"/>
      <c r="AA804" s="5"/>
      <c r="AB804" s="2"/>
      <c r="AC804" s="2"/>
      <c r="AD804" s="2"/>
      <c r="AE804" s="2"/>
      <c r="AF804" s="2"/>
      <c r="AG804" s="2"/>
      <c r="AH804" s="2"/>
      <c r="AI804" s="2"/>
      <c r="AJ804" s="2"/>
      <c r="AK804" s="2"/>
      <c r="AL804" s="2"/>
      <c r="AM804" s="2"/>
    </row>
    <row r="805">
      <c r="A805" s="2"/>
      <c r="B805" s="2"/>
      <c r="C805" s="2"/>
      <c r="D805" s="2"/>
      <c r="E805" s="2"/>
      <c r="F805" s="2"/>
      <c r="G805" s="2"/>
      <c r="H805" s="2"/>
      <c r="I805" s="2"/>
      <c r="J805" s="2"/>
      <c r="K805" s="165"/>
      <c r="L805" s="165"/>
      <c r="M805" s="2"/>
      <c r="N805" s="2"/>
      <c r="O805" s="2"/>
      <c r="P805" s="2"/>
      <c r="Q805" s="2"/>
      <c r="R805" s="2"/>
      <c r="S805" s="2"/>
      <c r="T805" s="2"/>
      <c r="U805" s="2"/>
      <c r="V805" s="2"/>
      <c r="W805" s="2"/>
      <c r="X805" s="2"/>
      <c r="Y805" s="2"/>
      <c r="Z805" s="5"/>
      <c r="AA805" s="5"/>
      <c r="AB805" s="2"/>
      <c r="AC805" s="2"/>
      <c r="AD805" s="2"/>
      <c r="AE805" s="2"/>
      <c r="AF805" s="2"/>
      <c r="AG805" s="2"/>
      <c r="AH805" s="2"/>
      <c r="AI805" s="2"/>
      <c r="AJ805" s="2"/>
      <c r="AK805" s="2"/>
      <c r="AL805" s="2"/>
      <c r="AM805" s="2"/>
    </row>
    <row r="806">
      <c r="A806" s="2"/>
      <c r="B806" s="2"/>
      <c r="C806" s="2"/>
      <c r="D806" s="2"/>
      <c r="E806" s="2"/>
      <c r="F806" s="2"/>
      <c r="G806" s="2"/>
      <c r="H806" s="2"/>
      <c r="I806" s="2"/>
      <c r="J806" s="2"/>
      <c r="K806" s="165"/>
      <c r="L806" s="165"/>
      <c r="M806" s="2"/>
      <c r="N806" s="2"/>
      <c r="O806" s="2"/>
      <c r="P806" s="2"/>
      <c r="Q806" s="2"/>
      <c r="R806" s="2"/>
      <c r="S806" s="2"/>
      <c r="T806" s="2"/>
      <c r="U806" s="2"/>
      <c r="V806" s="2"/>
      <c r="W806" s="2"/>
      <c r="X806" s="2"/>
      <c r="Y806" s="2"/>
      <c r="Z806" s="5"/>
      <c r="AA806" s="5"/>
      <c r="AB806" s="2"/>
      <c r="AC806" s="2"/>
      <c r="AD806" s="2"/>
      <c r="AE806" s="2"/>
      <c r="AF806" s="2"/>
      <c r="AG806" s="2"/>
      <c r="AH806" s="2"/>
      <c r="AI806" s="2"/>
      <c r="AJ806" s="2"/>
      <c r="AK806" s="2"/>
      <c r="AL806" s="2"/>
      <c r="AM806" s="2"/>
    </row>
    <row r="807">
      <c r="A807" s="2"/>
      <c r="B807" s="2"/>
      <c r="C807" s="2"/>
      <c r="D807" s="2"/>
      <c r="E807" s="2"/>
      <c r="F807" s="2"/>
      <c r="G807" s="2"/>
      <c r="H807" s="2"/>
      <c r="I807" s="2"/>
      <c r="J807" s="2"/>
      <c r="K807" s="165"/>
      <c r="L807" s="165"/>
      <c r="M807" s="2"/>
      <c r="N807" s="2"/>
      <c r="O807" s="2"/>
      <c r="P807" s="2"/>
      <c r="Q807" s="2"/>
      <c r="R807" s="2"/>
      <c r="S807" s="2"/>
      <c r="T807" s="2"/>
      <c r="U807" s="2"/>
      <c r="V807" s="2"/>
      <c r="W807" s="2"/>
      <c r="X807" s="2"/>
      <c r="Y807" s="2"/>
      <c r="Z807" s="5"/>
      <c r="AA807" s="5"/>
      <c r="AB807" s="2"/>
      <c r="AC807" s="2"/>
      <c r="AD807" s="2"/>
      <c r="AE807" s="2"/>
      <c r="AF807" s="2"/>
      <c r="AG807" s="2"/>
      <c r="AH807" s="2"/>
      <c r="AI807" s="2"/>
      <c r="AJ807" s="2"/>
      <c r="AK807" s="2"/>
      <c r="AL807" s="2"/>
      <c r="AM807" s="2"/>
    </row>
    <row r="808">
      <c r="A808" s="2"/>
      <c r="B808" s="2"/>
      <c r="C808" s="2"/>
      <c r="D808" s="2"/>
      <c r="E808" s="2"/>
      <c r="F808" s="2"/>
      <c r="G808" s="2"/>
      <c r="H808" s="2"/>
      <c r="I808" s="2"/>
      <c r="J808" s="2"/>
      <c r="K808" s="165"/>
      <c r="L808" s="165"/>
      <c r="M808" s="2"/>
      <c r="N808" s="2"/>
      <c r="O808" s="2"/>
      <c r="P808" s="2"/>
      <c r="Q808" s="2"/>
      <c r="R808" s="2"/>
      <c r="S808" s="2"/>
      <c r="T808" s="2"/>
      <c r="U808" s="2"/>
      <c r="V808" s="2"/>
      <c r="W808" s="2"/>
      <c r="X808" s="2"/>
      <c r="Y808" s="2"/>
      <c r="Z808" s="5"/>
      <c r="AA808" s="5"/>
      <c r="AB808" s="2"/>
      <c r="AC808" s="2"/>
      <c r="AD808" s="2"/>
      <c r="AE808" s="2"/>
      <c r="AF808" s="2"/>
      <c r="AG808" s="2"/>
      <c r="AH808" s="2"/>
      <c r="AI808" s="2"/>
      <c r="AJ808" s="2"/>
      <c r="AK808" s="2"/>
      <c r="AL808" s="2"/>
      <c r="AM808" s="2"/>
    </row>
    <row r="809">
      <c r="A809" s="2"/>
      <c r="B809" s="2"/>
      <c r="C809" s="2"/>
      <c r="D809" s="2"/>
      <c r="E809" s="2"/>
      <c r="F809" s="2"/>
      <c r="G809" s="2"/>
      <c r="H809" s="2"/>
      <c r="I809" s="2"/>
      <c r="J809" s="2"/>
      <c r="K809" s="165"/>
      <c r="L809" s="165"/>
      <c r="M809" s="2"/>
      <c r="N809" s="2"/>
      <c r="O809" s="2"/>
      <c r="P809" s="2"/>
      <c r="Q809" s="2"/>
      <c r="R809" s="2"/>
      <c r="S809" s="2"/>
      <c r="T809" s="2"/>
      <c r="U809" s="2"/>
      <c r="V809" s="2"/>
      <c r="W809" s="2"/>
      <c r="X809" s="2"/>
      <c r="Y809" s="2"/>
      <c r="Z809" s="5"/>
      <c r="AA809" s="5"/>
      <c r="AB809" s="2"/>
      <c r="AC809" s="2"/>
      <c r="AD809" s="2"/>
      <c r="AE809" s="2"/>
      <c r="AF809" s="2"/>
      <c r="AG809" s="2"/>
      <c r="AH809" s="2"/>
      <c r="AI809" s="2"/>
      <c r="AJ809" s="2"/>
      <c r="AK809" s="2"/>
      <c r="AL809" s="2"/>
      <c r="AM809" s="2"/>
    </row>
    <row r="810">
      <c r="A810" s="2"/>
      <c r="B810" s="2"/>
      <c r="C810" s="2"/>
      <c r="D810" s="2"/>
      <c r="E810" s="2"/>
      <c r="F810" s="2"/>
      <c r="G810" s="2"/>
      <c r="H810" s="2"/>
      <c r="I810" s="2"/>
      <c r="J810" s="2"/>
      <c r="K810" s="165"/>
      <c r="L810" s="165"/>
      <c r="M810" s="2"/>
      <c r="N810" s="2"/>
      <c r="O810" s="2"/>
      <c r="P810" s="2"/>
      <c r="Q810" s="2"/>
      <c r="R810" s="2"/>
      <c r="S810" s="2"/>
      <c r="T810" s="2"/>
      <c r="U810" s="2"/>
      <c r="V810" s="2"/>
      <c r="W810" s="2"/>
      <c r="X810" s="2"/>
      <c r="Y810" s="2"/>
      <c r="Z810" s="5"/>
      <c r="AA810" s="5"/>
      <c r="AB810" s="2"/>
      <c r="AC810" s="2"/>
      <c r="AD810" s="2"/>
      <c r="AE810" s="2"/>
      <c r="AF810" s="2"/>
      <c r="AG810" s="2"/>
      <c r="AH810" s="2"/>
      <c r="AI810" s="2"/>
      <c r="AJ810" s="2"/>
      <c r="AK810" s="2"/>
      <c r="AL810" s="2"/>
      <c r="AM810" s="2"/>
    </row>
    <row r="811">
      <c r="A811" s="2"/>
      <c r="B811" s="2"/>
      <c r="C811" s="2"/>
      <c r="D811" s="2"/>
      <c r="E811" s="2"/>
      <c r="F811" s="2"/>
      <c r="G811" s="2"/>
      <c r="H811" s="2"/>
      <c r="I811" s="2"/>
      <c r="J811" s="2"/>
      <c r="K811" s="165"/>
      <c r="L811" s="165"/>
      <c r="M811" s="2"/>
      <c r="N811" s="2"/>
      <c r="O811" s="2"/>
      <c r="P811" s="2"/>
      <c r="Q811" s="2"/>
      <c r="R811" s="2"/>
      <c r="S811" s="2"/>
      <c r="T811" s="2"/>
      <c r="U811" s="2"/>
      <c r="V811" s="2"/>
      <c r="W811" s="2"/>
      <c r="X811" s="2"/>
      <c r="Y811" s="2"/>
      <c r="Z811" s="5"/>
      <c r="AA811" s="5"/>
      <c r="AB811" s="2"/>
      <c r="AC811" s="2"/>
      <c r="AD811" s="2"/>
      <c r="AE811" s="2"/>
      <c r="AF811" s="2"/>
      <c r="AG811" s="2"/>
      <c r="AH811" s="2"/>
      <c r="AI811" s="2"/>
      <c r="AJ811" s="2"/>
      <c r="AK811" s="2"/>
      <c r="AL811" s="2"/>
      <c r="AM811" s="2"/>
    </row>
    <row r="812">
      <c r="A812" s="2"/>
      <c r="B812" s="2"/>
      <c r="C812" s="2"/>
      <c r="D812" s="2"/>
      <c r="E812" s="2"/>
      <c r="F812" s="2"/>
      <c r="G812" s="2"/>
      <c r="H812" s="2"/>
      <c r="I812" s="2"/>
      <c r="J812" s="2"/>
      <c r="K812" s="165"/>
      <c r="L812" s="165"/>
      <c r="M812" s="2"/>
      <c r="N812" s="2"/>
      <c r="O812" s="2"/>
      <c r="P812" s="2"/>
      <c r="Q812" s="2"/>
      <c r="R812" s="2"/>
      <c r="S812" s="2"/>
      <c r="T812" s="2"/>
      <c r="U812" s="2"/>
      <c r="V812" s="2"/>
      <c r="W812" s="2"/>
      <c r="X812" s="2"/>
      <c r="Y812" s="2"/>
      <c r="Z812" s="5"/>
      <c r="AA812" s="5"/>
      <c r="AB812" s="2"/>
      <c r="AC812" s="2"/>
      <c r="AD812" s="2"/>
      <c r="AE812" s="2"/>
      <c r="AF812" s="2"/>
      <c r="AG812" s="2"/>
      <c r="AH812" s="2"/>
      <c r="AI812" s="2"/>
      <c r="AJ812" s="2"/>
      <c r="AK812" s="2"/>
      <c r="AL812" s="2"/>
      <c r="AM812" s="2"/>
    </row>
    <row r="813">
      <c r="A813" s="2"/>
      <c r="B813" s="2"/>
      <c r="C813" s="2"/>
      <c r="D813" s="2"/>
      <c r="E813" s="2"/>
      <c r="F813" s="2"/>
      <c r="G813" s="2"/>
      <c r="H813" s="2"/>
      <c r="I813" s="2"/>
      <c r="J813" s="2"/>
      <c r="K813" s="165"/>
      <c r="L813" s="165"/>
      <c r="M813" s="2"/>
      <c r="N813" s="2"/>
      <c r="O813" s="2"/>
      <c r="P813" s="2"/>
      <c r="Q813" s="2"/>
      <c r="R813" s="2"/>
      <c r="S813" s="2"/>
      <c r="T813" s="2"/>
      <c r="U813" s="2"/>
      <c r="V813" s="2"/>
      <c r="W813" s="2"/>
      <c r="X813" s="2"/>
      <c r="Y813" s="2"/>
      <c r="Z813" s="5"/>
      <c r="AA813" s="5"/>
      <c r="AB813" s="2"/>
      <c r="AC813" s="2"/>
      <c r="AD813" s="2"/>
      <c r="AE813" s="2"/>
      <c r="AF813" s="2"/>
      <c r="AG813" s="2"/>
      <c r="AH813" s="2"/>
      <c r="AI813" s="2"/>
      <c r="AJ813" s="2"/>
      <c r="AK813" s="2"/>
      <c r="AL813" s="2"/>
      <c r="AM813" s="2"/>
    </row>
    <row r="814">
      <c r="A814" s="2"/>
      <c r="B814" s="2"/>
      <c r="C814" s="2"/>
      <c r="D814" s="2"/>
      <c r="E814" s="2"/>
      <c r="F814" s="2"/>
      <c r="G814" s="2"/>
      <c r="H814" s="2"/>
      <c r="I814" s="2"/>
      <c r="J814" s="2"/>
      <c r="K814" s="165"/>
      <c r="L814" s="165"/>
      <c r="M814" s="2"/>
      <c r="N814" s="2"/>
      <c r="O814" s="2"/>
      <c r="P814" s="2"/>
      <c r="Q814" s="2"/>
      <c r="R814" s="2"/>
      <c r="S814" s="2"/>
      <c r="T814" s="2"/>
      <c r="U814" s="2"/>
      <c r="V814" s="2"/>
      <c r="W814" s="2"/>
      <c r="X814" s="2"/>
      <c r="Y814" s="2"/>
      <c r="Z814" s="5"/>
      <c r="AA814" s="5"/>
      <c r="AB814" s="2"/>
      <c r="AC814" s="2"/>
      <c r="AD814" s="2"/>
      <c r="AE814" s="2"/>
      <c r="AF814" s="2"/>
      <c r="AG814" s="2"/>
      <c r="AH814" s="2"/>
      <c r="AI814" s="2"/>
      <c r="AJ814" s="2"/>
      <c r="AK814" s="2"/>
      <c r="AL814" s="2"/>
      <c r="AM814" s="2"/>
    </row>
    <row r="815">
      <c r="A815" s="2"/>
      <c r="B815" s="2"/>
      <c r="C815" s="2"/>
      <c r="D815" s="2"/>
      <c r="E815" s="2"/>
      <c r="F815" s="2"/>
      <c r="G815" s="2"/>
      <c r="H815" s="2"/>
      <c r="I815" s="2"/>
      <c r="J815" s="2"/>
      <c r="K815" s="165"/>
      <c r="L815" s="165"/>
      <c r="M815" s="2"/>
      <c r="N815" s="2"/>
      <c r="O815" s="2"/>
      <c r="P815" s="2"/>
      <c r="Q815" s="2"/>
      <c r="R815" s="2"/>
      <c r="S815" s="2"/>
      <c r="T815" s="2"/>
      <c r="U815" s="2"/>
      <c r="V815" s="2"/>
      <c r="W815" s="2"/>
      <c r="X815" s="2"/>
      <c r="Y815" s="2"/>
      <c r="Z815" s="5"/>
      <c r="AA815" s="5"/>
      <c r="AB815" s="2"/>
      <c r="AC815" s="2"/>
      <c r="AD815" s="2"/>
      <c r="AE815" s="2"/>
      <c r="AF815" s="2"/>
      <c r="AG815" s="2"/>
      <c r="AH815" s="2"/>
      <c r="AI815" s="2"/>
      <c r="AJ815" s="2"/>
      <c r="AK815" s="2"/>
      <c r="AL815" s="2"/>
      <c r="AM815" s="2"/>
    </row>
    <row r="816">
      <c r="A816" s="2"/>
      <c r="B816" s="2"/>
      <c r="C816" s="2"/>
      <c r="D816" s="2"/>
      <c r="E816" s="2"/>
      <c r="F816" s="2"/>
      <c r="G816" s="2"/>
      <c r="H816" s="2"/>
      <c r="I816" s="2"/>
      <c r="J816" s="2"/>
      <c r="K816" s="165"/>
      <c r="L816" s="165"/>
      <c r="M816" s="2"/>
      <c r="N816" s="2"/>
      <c r="O816" s="2"/>
      <c r="P816" s="2"/>
      <c r="Q816" s="2"/>
      <c r="R816" s="2"/>
      <c r="S816" s="2"/>
      <c r="T816" s="2"/>
      <c r="U816" s="2"/>
      <c r="V816" s="2"/>
      <c r="W816" s="2"/>
      <c r="X816" s="2"/>
      <c r="Y816" s="2"/>
      <c r="Z816" s="5"/>
      <c r="AA816" s="5"/>
      <c r="AB816" s="2"/>
      <c r="AC816" s="2"/>
      <c r="AD816" s="2"/>
      <c r="AE816" s="2"/>
      <c r="AF816" s="2"/>
      <c r="AG816" s="2"/>
      <c r="AH816" s="2"/>
      <c r="AI816" s="2"/>
      <c r="AJ816" s="2"/>
      <c r="AK816" s="2"/>
      <c r="AL816" s="2"/>
      <c r="AM816" s="2"/>
    </row>
    <row r="817">
      <c r="A817" s="2"/>
      <c r="B817" s="2"/>
      <c r="C817" s="2"/>
      <c r="D817" s="2"/>
      <c r="E817" s="2"/>
      <c r="F817" s="2"/>
      <c r="G817" s="2"/>
      <c r="H817" s="2"/>
      <c r="I817" s="2"/>
      <c r="J817" s="2"/>
      <c r="K817" s="165"/>
      <c r="L817" s="165"/>
      <c r="M817" s="2"/>
      <c r="N817" s="2"/>
      <c r="O817" s="2"/>
      <c r="P817" s="2"/>
      <c r="Q817" s="2"/>
      <c r="R817" s="2"/>
      <c r="S817" s="2"/>
      <c r="T817" s="2"/>
      <c r="U817" s="2"/>
      <c r="V817" s="2"/>
      <c r="W817" s="2"/>
      <c r="X817" s="2"/>
      <c r="Y817" s="2"/>
      <c r="Z817" s="5"/>
      <c r="AA817" s="5"/>
      <c r="AB817" s="2"/>
      <c r="AC817" s="2"/>
      <c r="AD817" s="2"/>
      <c r="AE817" s="2"/>
      <c r="AF817" s="2"/>
      <c r="AG817" s="2"/>
      <c r="AH817" s="2"/>
      <c r="AI817" s="2"/>
      <c r="AJ817" s="2"/>
      <c r="AK817" s="2"/>
      <c r="AL817" s="2"/>
      <c r="AM817" s="2"/>
    </row>
    <row r="818">
      <c r="A818" s="2"/>
      <c r="B818" s="2"/>
      <c r="C818" s="2"/>
      <c r="D818" s="2"/>
      <c r="E818" s="2"/>
      <c r="F818" s="2"/>
      <c r="G818" s="2"/>
      <c r="H818" s="2"/>
      <c r="I818" s="2"/>
      <c r="J818" s="2"/>
      <c r="K818" s="165"/>
      <c r="L818" s="165"/>
      <c r="M818" s="2"/>
      <c r="N818" s="2"/>
      <c r="O818" s="2"/>
      <c r="P818" s="2"/>
      <c r="Q818" s="2"/>
      <c r="R818" s="2"/>
      <c r="S818" s="2"/>
      <c r="T818" s="2"/>
      <c r="U818" s="2"/>
      <c r="V818" s="2"/>
      <c r="W818" s="2"/>
      <c r="X818" s="2"/>
      <c r="Y818" s="2"/>
      <c r="Z818" s="5"/>
      <c r="AA818" s="5"/>
      <c r="AB818" s="2"/>
      <c r="AC818" s="2"/>
      <c r="AD818" s="2"/>
      <c r="AE818" s="2"/>
      <c r="AF818" s="2"/>
      <c r="AG818" s="2"/>
      <c r="AH818" s="2"/>
      <c r="AI818" s="2"/>
      <c r="AJ818" s="2"/>
      <c r="AK818" s="2"/>
      <c r="AL818" s="2"/>
      <c r="AM818" s="2"/>
    </row>
    <row r="819">
      <c r="A819" s="2"/>
      <c r="B819" s="2"/>
      <c r="C819" s="2"/>
      <c r="D819" s="2"/>
      <c r="E819" s="2"/>
      <c r="F819" s="2"/>
      <c r="G819" s="2"/>
      <c r="H819" s="2"/>
      <c r="I819" s="2"/>
      <c r="J819" s="2"/>
      <c r="K819" s="165"/>
      <c r="L819" s="165"/>
      <c r="M819" s="2"/>
      <c r="N819" s="2"/>
      <c r="O819" s="2"/>
      <c r="P819" s="2"/>
      <c r="Q819" s="2"/>
      <c r="R819" s="2"/>
      <c r="S819" s="2"/>
      <c r="T819" s="2"/>
      <c r="U819" s="2"/>
      <c r="V819" s="2"/>
      <c r="W819" s="2"/>
      <c r="X819" s="2"/>
      <c r="Y819" s="2"/>
      <c r="Z819" s="5"/>
      <c r="AA819" s="5"/>
      <c r="AB819" s="2"/>
      <c r="AC819" s="2"/>
      <c r="AD819" s="2"/>
      <c r="AE819" s="2"/>
      <c r="AF819" s="2"/>
      <c r="AG819" s="2"/>
      <c r="AH819" s="2"/>
      <c r="AI819" s="2"/>
      <c r="AJ819" s="2"/>
      <c r="AK819" s="2"/>
      <c r="AL819" s="2"/>
      <c r="AM819" s="2"/>
    </row>
    <row r="820">
      <c r="A820" s="2"/>
      <c r="B820" s="2"/>
      <c r="C820" s="2"/>
      <c r="D820" s="2"/>
      <c r="E820" s="2"/>
      <c r="F820" s="2"/>
      <c r="G820" s="2"/>
      <c r="H820" s="2"/>
      <c r="I820" s="2"/>
      <c r="J820" s="2"/>
      <c r="K820" s="165"/>
      <c r="L820" s="165"/>
      <c r="M820" s="2"/>
      <c r="N820" s="2"/>
      <c r="O820" s="2"/>
      <c r="P820" s="2"/>
      <c r="Q820" s="2"/>
      <c r="R820" s="2"/>
      <c r="S820" s="2"/>
      <c r="T820" s="2"/>
      <c r="U820" s="2"/>
      <c r="V820" s="2"/>
      <c r="W820" s="2"/>
      <c r="X820" s="2"/>
      <c r="Y820" s="2"/>
      <c r="Z820" s="5"/>
      <c r="AA820" s="5"/>
      <c r="AB820" s="2"/>
      <c r="AC820" s="2"/>
      <c r="AD820" s="2"/>
      <c r="AE820" s="2"/>
      <c r="AF820" s="2"/>
      <c r="AG820" s="2"/>
      <c r="AH820" s="2"/>
      <c r="AI820" s="2"/>
      <c r="AJ820" s="2"/>
      <c r="AK820" s="2"/>
      <c r="AL820" s="2"/>
      <c r="AM820" s="2"/>
    </row>
    <row r="821">
      <c r="A821" s="2"/>
      <c r="B821" s="2"/>
      <c r="C821" s="2"/>
      <c r="D821" s="2"/>
      <c r="E821" s="2"/>
      <c r="F821" s="2"/>
      <c r="G821" s="2"/>
      <c r="H821" s="2"/>
      <c r="I821" s="2"/>
      <c r="J821" s="2"/>
      <c r="K821" s="165"/>
      <c r="L821" s="165"/>
      <c r="M821" s="2"/>
      <c r="N821" s="2"/>
      <c r="O821" s="2"/>
      <c r="P821" s="2"/>
      <c r="Q821" s="2"/>
      <c r="R821" s="2"/>
      <c r="S821" s="2"/>
      <c r="T821" s="2"/>
      <c r="U821" s="2"/>
      <c r="V821" s="2"/>
      <c r="W821" s="2"/>
      <c r="X821" s="2"/>
      <c r="Y821" s="2"/>
      <c r="Z821" s="5"/>
      <c r="AA821" s="5"/>
      <c r="AB821" s="2"/>
      <c r="AC821" s="2"/>
      <c r="AD821" s="2"/>
      <c r="AE821" s="2"/>
      <c r="AF821" s="2"/>
      <c r="AG821" s="2"/>
      <c r="AH821" s="2"/>
      <c r="AI821" s="2"/>
      <c r="AJ821" s="2"/>
      <c r="AK821" s="2"/>
      <c r="AL821" s="2"/>
      <c r="AM821" s="2"/>
    </row>
    <row r="822">
      <c r="A822" s="2"/>
      <c r="B822" s="2"/>
      <c r="C822" s="2"/>
      <c r="D822" s="2"/>
      <c r="E822" s="2"/>
      <c r="F822" s="2"/>
      <c r="G822" s="2"/>
      <c r="H822" s="2"/>
      <c r="I822" s="2"/>
      <c r="J822" s="2"/>
      <c r="K822" s="165"/>
      <c r="L822" s="165"/>
      <c r="M822" s="2"/>
      <c r="N822" s="2"/>
      <c r="O822" s="2"/>
      <c r="P822" s="2"/>
      <c r="Q822" s="2"/>
      <c r="R822" s="2"/>
      <c r="S822" s="2"/>
      <c r="T822" s="2"/>
      <c r="U822" s="2"/>
      <c r="V822" s="2"/>
      <c r="W822" s="2"/>
      <c r="X822" s="2"/>
      <c r="Y822" s="2"/>
      <c r="Z822" s="5"/>
      <c r="AA822" s="5"/>
      <c r="AB822" s="2"/>
      <c r="AC822" s="2"/>
      <c r="AD822" s="2"/>
      <c r="AE822" s="2"/>
      <c r="AF822" s="2"/>
      <c r="AG822" s="2"/>
      <c r="AH822" s="2"/>
      <c r="AI822" s="2"/>
      <c r="AJ822" s="2"/>
      <c r="AK822" s="2"/>
      <c r="AL822" s="2"/>
      <c r="AM822" s="2"/>
    </row>
    <row r="823">
      <c r="A823" s="2"/>
      <c r="B823" s="2"/>
      <c r="C823" s="2"/>
      <c r="D823" s="2"/>
      <c r="E823" s="2"/>
      <c r="F823" s="2"/>
      <c r="G823" s="2"/>
      <c r="H823" s="2"/>
      <c r="I823" s="2"/>
      <c r="J823" s="2"/>
      <c r="K823" s="165"/>
      <c r="L823" s="165"/>
      <c r="M823" s="2"/>
      <c r="N823" s="2"/>
      <c r="O823" s="2"/>
      <c r="P823" s="2"/>
      <c r="Q823" s="2"/>
      <c r="R823" s="2"/>
      <c r="S823" s="2"/>
      <c r="T823" s="2"/>
      <c r="U823" s="2"/>
      <c r="V823" s="2"/>
      <c r="W823" s="2"/>
      <c r="X823" s="2"/>
      <c r="Y823" s="2"/>
      <c r="Z823" s="5"/>
      <c r="AA823" s="5"/>
      <c r="AB823" s="2"/>
      <c r="AC823" s="2"/>
      <c r="AD823" s="2"/>
      <c r="AE823" s="2"/>
      <c r="AF823" s="2"/>
      <c r="AG823" s="2"/>
      <c r="AH823" s="2"/>
      <c r="AI823" s="2"/>
      <c r="AJ823" s="2"/>
      <c r="AK823" s="2"/>
      <c r="AL823" s="2"/>
      <c r="AM823" s="2"/>
    </row>
    <row r="824">
      <c r="A824" s="2"/>
      <c r="B824" s="2"/>
      <c r="C824" s="2"/>
      <c r="D824" s="2"/>
      <c r="E824" s="2"/>
      <c r="F824" s="2"/>
      <c r="G824" s="2"/>
      <c r="H824" s="2"/>
      <c r="I824" s="2"/>
      <c r="J824" s="2"/>
      <c r="K824" s="165"/>
      <c r="L824" s="165"/>
      <c r="M824" s="2"/>
      <c r="N824" s="2"/>
      <c r="O824" s="2"/>
      <c r="P824" s="2"/>
      <c r="Q824" s="2"/>
      <c r="R824" s="2"/>
      <c r="S824" s="2"/>
      <c r="T824" s="2"/>
      <c r="U824" s="2"/>
      <c r="V824" s="2"/>
      <c r="W824" s="2"/>
      <c r="X824" s="2"/>
      <c r="Y824" s="2"/>
      <c r="Z824" s="5"/>
      <c r="AA824" s="5"/>
      <c r="AB824" s="2"/>
      <c r="AC824" s="2"/>
      <c r="AD824" s="2"/>
      <c r="AE824" s="2"/>
      <c r="AF824" s="2"/>
      <c r="AG824" s="2"/>
      <c r="AH824" s="2"/>
      <c r="AI824" s="2"/>
      <c r="AJ824" s="2"/>
      <c r="AK824" s="2"/>
      <c r="AL824" s="2"/>
      <c r="AM824" s="2"/>
    </row>
    <row r="825">
      <c r="A825" s="2"/>
      <c r="B825" s="2"/>
      <c r="C825" s="2"/>
      <c r="D825" s="2"/>
      <c r="E825" s="2"/>
      <c r="F825" s="2"/>
      <c r="G825" s="2"/>
      <c r="H825" s="2"/>
      <c r="I825" s="2"/>
      <c r="J825" s="2"/>
      <c r="K825" s="165"/>
      <c r="L825" s="165"/>
      <c r="M825" s="2"/>
      <c r="N825" s="2"/>
      <c r="O825" s="2"/>
      <c r="P825" s="2"/>
      <c r="Q825" s="2"/>
      <c r="R825" s="2"/>
      <c r="S825" s="2"/>
      <c r="T825" s="2"/>
      <c r="U825" s="2"/>
      <c r="V825" s="2"/>
      <c r="W825" s="2"/>
      <c r="X825" s="2"/>
      <c r="Y825" s="2"/>
      <c r="Z825" s="5"/>
      <c r="AA825" s="5"/>
      <c r="AB825" s="2"/>
      <c r="AC825" s="2"/>
      <c r="AD825" s="2"/>
      <c r="AE825" s="2"/>
      <c r="AF825" s="2"/>
      <c r="AG825" s="2"/>
      <c r="AH825" s="2"/>
      <c r="AI825" s="2"/>
      <c r="AJ825" s="2"/>
      <c r="AK825" s="2"/>
      <c r="AL825" s="2"/>
      <c r="AM825" s="2"/>
    </row>
    <row r="826">
      <c r="A826" s="2"/>
      <c r="B826" s="2"/>
      <c r="C826" s="2"/>
      <c r="D826" s="2"/>
      <c r="E826" s="2"/>
      <c r="F826" s="2"/>
      <c r="G826" s="2"/>
      <c r="H826" s="2"/>
      <c r="I826" s="2"/>
      <c r="J826" s="2"/>
      <c r="K826" s="165"/>
      <c r="L826" s="165"/>
      <c r="M826" s="2"/>
      <c r="N826" s="2"/>
      <c r="O826" s="2"/>
      <c r="P826" s="2"/>
      <c r="Q826" s="2"/>
      <c r="R826" s="2"/>
      <c r="S826" s="2"/>
      <c r="T826" s="2"/>
      <c r="U826" s="2"/>
      <c r="V826" s="2"/>
      <c r="W826" s="2"/>
      <c r="X826" s="2"/>
      <c r="Y826" s="2"/>
      <c r="Z826" s="5"/>
      <c r="AA826" s="5"/>
      <c r="AB826" s="2"/>
      <c r="AC826" s="2"/>
      <c r="AD826" s="2"/>
      <c r="AE826" s="2"/>
      <c r="AF826" s="2"/>
      <c r="AG826" s="2"/>
      <c r="AH826" s="2"/>
      <c r="AI826" s="2"/>
      <c r="AJ826" s="2"/>
      <c r="AK826" s="2"/>
      <c r="AL826" s="2"/>
      <c r="AM826" s="2"/>
    </row>
    <row r="827">
      <c r="A827" s="2"/>
      <c r="B827" s="2"/>
      <c r="C827" s="2"/>
      <c r="D827" s="2"/>
      <c r="E827" s="2"/>
      <c r="F827" s="2"/>
      <c r="G827" s="2"/>
      <c r="H827" s="2"/>
      <c r="I827" s="2"/>
      <c r="J827" s="2"/>
      <c r="K827" s="165"/>
      <c r="L827" s="165"/>
      <c r="M827" s="2"/>
      <c r="N827" s="2"/>
      <c r="O827" s="2"/>
      <c r="P827" s="2"/>
      <c r="Q827" s="2"/>
      <c r="R827" s="2"/>
      <c r="S827" s="2"/>
      <c r="T827" s="2"/>
      <c r="U827" s="2"/>
      <c r="V827" s="2"/>
      <c r="W827" s="2"/>
      <c r="X827" s="2"/>
      <c r="Y827" s="2"/>
      <c r="Z827" s="5"/>
      <c r="AA827" s="5"/>
      <c r="AB827" s="2"/>
      <c r="AC827" s="2"/>
      <c r="AD827" s="2"/>
      <c r="AE827" s="2"/>
      <c r="AF827" s="2"/>
      <c r="AG827" s="2"/>
      <c r="AH827" s="2"/>
      <c r="AI827" s="2"/>
      <c r="AJ827" s="2"/>
      <c r="AK827" s="2"/>
      <c r="AL827" s="2"/>
      <c r="AM827" s="2"/>
    </row>
    <row r="828">
      <c r="A828" s="2"/>
      <c r="B828" s="2"/>
      <c r="C828" s="2"/>
      <c r="D828" s="2"/>
      <c r="E828" s="2"/>
      <c r="F828" s="2"/>
      <c r="G828" s="2"/>
      <c r="H828" s="2"/>
      <c r="I828" s="2"/>
      <c r="J828" s="2"/>
      <c r="K828" s="165"/>
      <c r="L828" s="165"/>
      <c r="M828" s="2"/>
      <c r="N828" s="2"/>
      <c r="O828" s="2"/>
      <c r="P828" s="2"/>
      <c r="Q828" s="2"/>
      <c r="R828" s="2"/>
      <c r="S828" s="2"/>
      <c r="T828" s="2"/>
      <c r="U828" s="2"/>
      <c r="V828" s="2"/>
      <c r="W828" s="2"/>
      <c r="X828" s="2"/>
      <c r="Y828" s="2"/>
      <c r="Z828" s="5"/>
      <c r="AA828" s="5"/>
      <c r="AB828" s="2"/>
      <c r="AC828" s="2"/>
      <c r="AD828" s="2"/>
      <c r="AE828" s="2"/>
      <c r="AF828" s="2"/>
      <c r="AG828" s="2"/>
      <c r="AH828" s="2"/>
      <c r="AI828" s="2"/>
      <c r="AJ828" s="2"/>
      <c r="AK828" s="2"/>
      <c r="AL828" s="2"/>
      <c r="AM828" s="2"/>
    </row>
    <row r="829">
      <c r="A829" s="2"/>
      <c r="B829" s="2"/>
      <c r="C829" s="2"/>
      <c r="D829" s="2"/>
      <c r="E829" s="2"/>
      <c r="F829" s="2"/>
      <c r="G829" s="2"/>
      <c r="H829" s="2"/>
      <c r="I829" s="2"/>
      <c r="J829" s="2"/>
      <c r="K829" s="165"/>
      <c r="L829" s="165"/>
      <c r="M829" s="2"/>
      <c r="N829" s="2"/>
      <c r="O829" s="2"/>
      <c r="P829" s="2"/>
      <c r="Q829" s="2"/>
      <c r="R829" s="2"/>
      <c r="S829" s="2"/>
      <c r="T829" s="2"/>
      <c r="U829" s="2"/>
      <c r="V829" s="2"/>
      <c r="W829" s="2"/>
      <c r="X829" s="2"/>
      <c r="Y829" s="2"/>
      <c r="Z829" s="5"/>
      <c r="AA829" s="5"/>
      <c r="AB829" s="2"/>
      <c r="AC829" s="2"/>
      <c r="AD829" s="2"/>
      <c r="AE829" s="2"/>
      <c r="AF829" s="2"/>
      <c r="AG829" s="2"/>
      <c r="AH829" s="2"/>
      <c r="AI829" s="2"/>
      <c r="AJ829" s="2"/>
      <c r="AK829" s="2"/>
      <c r="AL829" s="2"/>
      <c r="AM829" s="2"/>
    </row>
    <row r="830">
      <c r="A830" s="2"/>
      <c r="B830" s="2"/>
      <c r="C830" s="2"/>
      <c r="D830" s="2"/>
      <c r="E830" s="2"/>
      <c r="F830" s="2"/>
      <c r="G830" s="2"/>
      <c r="H830" s="2"/>
      <c r="I830" s="2"/>
      <c r="J830" s="2"/>
      <c r="K830" s="165"/>
      <c r="L830" s="165"/>
      <c r="M830" s="2"/>
      <c r="N830" s="2"/>
      <c r="O830" s="2"/>
      <c r="P830" s="2"/>
      <c r="Q830" s="2"/>
      <c r="R830" s="2"/>
      <c r="S830" s="2"/>
      <c r="T830" s="2"/>
      <c r="U830" s="2"/>
      <c r="V830" s="2"/>
      <c r="W830" s="2"/>
      <c r="X830" s="2"/>
      <c r="Y830" s="2"/>
      <c r="Z830" s="5"/>
      <c r="AA830" s="5"/>
      <c r="AB830" s="2"/>
      <c r="AC830" s="2"/>
      <c r="AD830" s="2"/>
      <c r="AE830" s="2"/>
      <c r="AF830" s="2"/>
      <c r="AG830" s="2"/>
      <c r="AH830" s="2"/>
      <c r="AI830" s="2"/>
      <c r="AJ830" s="2"/>
      <c r="AK830" s="2"/>
      <c r="AL830" s="2"/>
      <c r="AM830" s="2"/>
    </row>
    <row r="831">
      <c r="A831" s="2"/>
      <c r="B831" s="2"/>
      <c r="C831" s="2"/>
      <c r="D831" s="2"/>
      <c r="E831" s="2"/>
      <c r="F831" s="2"/>
      <c r="G831" s="2"/>
      <c r="H831" s="2"/>
      <c r="I831" s="2"/>
      <c r="J831" s="2"/>
      <c r="K831" s="165"/>
      <c r="L831" s="165"/>
      <c r="M831" s="2"/>
      <c r="N831" s="2"/>
      <c r="O831" s="2"/>
      <c r="P831" s="2"/>
      <c r="Q831" s="2"/>
      <c r="R831" s="2"/>
      <c r="S831" s="2"/>
      <c r="T831" s="2"/>
      <c r="U831" s="2"/>
      <c r="V831" s="2"/>
      <c r="W831" s="2"/>
      <c r="X831" s="2"/>
      <c r="Y831" s="2"/>
      <c r="Z831" s="5"/>
      <c r="AA831" s="5"/>
      <c r="AB831" s="2"/>
      <c r="AC831" s="2"/>
      <c r="AD831" s="2"/>
      <c r="AE831" s="2"/>
      <c r="AF831" s="2"/>
      <c r="AG831" s="2"/>
      <c r="AH831" s="2"/>
      <c r="AI831" s="2"/>
      <c r="AJ831" s="2"/>
      <c r="AK831" s="2"/>
      <c r="AL831" s="2"/>
      <c r="AM831" s="2"/>
    </row>
    <row r="832">
      <c r="A832" s="2"/>
      <c r="B832" s="2"/>
      <c r="C832" s="2"/>
      <c r="D832" s="2"/>
      <c r="E832" s="2"/>
      <c r="F832" s="2"/>
      <c r="G832" s="2"/>
      <c r="H832" s="2"/>
      <c r="I832" s="2"/>
      <c r="J832" s="2"/>
      <c r="K832" s="165"/>
      <c r="L832" s="165"/>
      <c r="M832" s="2"/>
      <c r="N832" s="2"/>
      <c r="O832" s="2"/>
      <c r="P832" s="2"/>
      <c r="Q832" s="2"/>
      <c r="R832" s="2"/>
      <c r="S832" s="2"/>
      <c r="T832" s="2"/>
      <c r="U832" s="2"/>
      <c r="V832" s="2"/>
      <c r="W832" s="2"/>
      <c r="X832" s="2"/>
      <c r="Y832" s="2"/>
      <c r="Z832" s="5"/>
      <c r="AA832" s="5"/>
      <c r="AB832" s="2"/>
      <c r="AC832" s="2"/>
      <c r="AD832" s="2"/>
      <c r="AE832" s="2"/>
      <c r="AF832" s="2"/>
      <c r="AG832" s="2"/>
      <c r="AH832" s="2"/>
      <c r="AI832" s="2"/>
      <c r="AJ832" s="2"/>
      <c r="AK832" s="2"/>
      <c r="AL832" s="2"/>
      <c r="AM832" s="2"/>
    </row>
    <row r="833">
      <c r="A833" s="2"/>
      <c r="B833" s="2"/>
      <c r="C833" s="2"/>
      <c r="D833" s="2"/>
      <c r="E833" s="2"/>
      <c r="F833" s="2"/>
      <c r="G833" s="2"/>
      <c r="H833" s="2"/>
      <c r="I833" s="2"/>
      <c r="J833" s="2"/>
      <c r="K833" s="165"/>
      <c r="L833" s="165"/>
      <c r="M833" s="2"/>
      <c r="N833" s="2"/>
      <c r="O833" s="2"/>
      <c r="P833" s="2"/>
      <c r="Q833" s="2"/>
      <c r="R833" s="2"/>
      <c r="S833" s="2"/>
      <c r="T833" s="2"/>
      <c r="U833" s="2"/>
      <c r="V833" s="2"/>
      <c r="W833" s="2"/>
      <c r="X833" s="2"/>
      <c r="Y833" s="2"/>
      <c r="Z833" s="5"/>
      <c r="AA833" s="5"/>
      <c r="AB833" s="2"/>
      <c r="AC833" s="2"/>
      <c r="AD833" s="2"/>
      <c r="AE833" s="2"/>
      <c r="AF833" s="2"/>
      <c r="AG833" s="2"/>
      <c r="AH833" s="2"/>
      <c r="AI833" s="2"/>
      <c r="AJ833" s="2"/>
      <c r="AK833" s="2"/>
      <c r="AL833" s="2"/>
      <c r="AM833" s="2"/>
    </row>
    <row r="834">
      <c r="A834" s="2"/>
      <c r="B834" s="2"/>
      <c r="C834" s="2"/>
      <c r="D834" s="2"/>
      <c r="E834" s="2"/>
      <c r="F834" s="2"/>
      <c r="G834" s="2"/>
      <c r="H834" s="2"/>
      <c r="I834" s="2"/>
      <c r="J834" s="2"/>
      <c r="K834" s="165"/>
      <c r="L834" s="165"/>
      <c r="M834" s="2"/>
      <c r="N834" s="2"/>
      <c r="O834" s="2"/>
      <c r="P834" s="2"/>
      <c r="Q834" s="2"/>
      <c r="R834" s="2"/>
      <c r="S834" s="2"/>
      <c r="T834" s="2"/>
      <c r="U834" s="2"/>
      <c r="V834" s="2"/>
      <c r="W834" s="2"/>
      <c r="X834" s="2"/>
      <c r="Y834" s="2"/>
      <c r="Z834" s="5"/>
      <c r="AA834" s="5"/>
      <c r="AB834" s="2"/>
      <c r="AC834" s="2"/>
      <c r="AD834" s="2"/>
      <c r="AE834" s="2"/>
      <c r="AF834" s="2"/>
      <c r="AG834" s="2"/>
      <c r="AH834" s="2"/>
      <c r="AI834" s="2"/>
      <c r="AJ834" s="2"/>
      <c r="AK834" s="2"/>
      <c r="AL834" s="2"/>
      <c r="AM834" s="2"/>
    </row>
    <row r="835">
      <c r="A835" s="2"/>
      <c r="B835" s="2"/>
      <c r="C835" s="2"/>
      <c r="D835" s="2"/>
      <c r="E835" s="2"/>
      <c r="F835" s="2"/>
      <c r="G835" s="2"/>
      <c r="H835" s="2"/>
      <c r="I835" s="2"/>
      <c r="J835" s="2"/>
      <c r="K835" s="165"/>
      <c r="L835" s="165"/>
      <c r="M835" s="2"/>
      <c r="N835" s="2"/>
      <c r="O835" s="2"/>
      <c r="P835" s="2"/>
      <c r="Q835" s="2"/>
      <c r="R835" s="2"/>
      <c r="S835" s="2"/>
      <c r="T835" s="2"/>
      <c r="U835" s="2"/>
      <c r="V835" s="2"/>
      <c r="W835" s="2"/>
      <c r="X835" s="2"/>
      <c r="Y835" s="2"/>
      <c r="Z835" s="5"/>
      <c r="AA835" s="5"/>
      <c r="AB835" s="2"/>
      <c r="AC835" s="2"/>
      <c r="AD835" s="2"/>
      <c r="AE835" s="2"/>
      <c r="AF835" s="2"/>
      <c r="AG835" s="2"/>
      <c r="AH835" s="2"/>
      <c r="AI835" s="2"/>
      <c r="AJ835" s="2"/>
      <c r="AK835" s="2"/>
      <c r="AL835" s="2"/>
      <c r="AM835" s="2"/>
    </row>
    <row r="836">
      <c r="A836" s="2"/>
      <c r="B836" s="2"/>
      <c r="C836" s="2"/>
      <c r="D836" s="2"/>
      <c r="E836" s="2"/>
      <c r="F836" s="2"/>
      <c r="G836" s="2"/>
      <c r="H836" s="2"/>
      <c r="I836" s="2"/>
      <c r="J836" s="2"/>
      <c r="K836" s="165"/>
      <c r="L836" s="165"/>
      <c r="M836" s="2"/>
      <c r="N836" s="2"/>
      <c r="O836" s="2"/>
      <c r="P836" s="2"/>
      <c r="Q836" s="2"/>
      <c r="R836" s="2"/>
      <c r="S836" s="2"/>
      <c r="T836" s="2"/>
      <c r="U836" s="2"/>
      <c r="V836" s="2"/>
      <c r="W836" s="2"/>
      <c r="X836" s="2"/>
      <c r="Y836" s="2"/>
      <c r="Z836" s="5"/>
      <c r="AA836" s="5"/>
      <c r="AB836" s="2"/>
      <c r="AC836" s="2"/>
      <c r="AD836" s="2"/>
      <c r="AE836" s="2"/>
      <c r="AF836" s="2"/>
      <c r="AG836" s="2"/>
      <c r="AH836" s="2"/>
      <c r="AI836" s="2"/>
      <c r="AJ836" s="2"/>
      <c r="AK836" s="2"/>
      <c r="AL836" s="2"/>
      <c r="AM836" s="2"/>
    </row>
    <row r="837">
      <c r="A837" s="2"/>
      <c r="B837" s="2"/>
      <c r="C837" s="2"/>
      <c r="D837" s="2"/>
      <c r="E837" s="2"/>
      <c r="F837" s="2"/>
      <c r="G837" s="2"/>
      <c r="H837" s="2"/>
      <c r="I837" s="2"/>
      <c r="J837" s="2"/>
      <c r="K837" s="165"/>
      <c r="L837" s="165"/>
      <c r="M837" s="2"/>
      <c r="N837" s="2"/>
      <c r="O837" s="2"/>
      <c r="P837" s="2"/>
      <c r="Q837" s="2"/>
      <c r="R837" s="2"/>
      <c r="S837" s="2"/>
      <c r="T837" s="2"/>
      <c r="U837" s="2"/>
      <c r="V837" s="2"/>
      <c r="W837" s="2"/>
      <c r="X837" s="2"/>
      <c r="Y837" s="2"/>
      <c r="Z837" s="5"/>
      <c r="AA837" s="5"/>
      <c r="AB837" s="2"/>
      <c r="AC837" s="2"/>
      <c r="AD837" s="2"/>
      <c r="AE837" s="2"/>
      <c r="AF837" s="2"/>
      <c r="AG837" s="2"/>
      <c r="AH837" s="2"/>
      <c r="AI837" s="2"/>
      <c r="AJ837" s="2"/>
      <c r="AK837" s="2"/>
      <c r="AL837" s="2"/>
      <c r="AM837" s="2"/>
    </row>
    <row r="838">
      <c r="A838" s="2"/>
      <c r="B838" s="2"/>
      <c r="C838" s="2"/>
      <c r="D838" s="2"/>
      <c r="E838" s="2"/>
      <c r="F838" s="2"/>
      <c r="G838" s="2"/>
      <c r="H838" s="2"/>
      <c r="I838" s="2"/>
      <c r="J838" s="2"/>
      <c r="K838" s="165"/>
      <c r="L838" s="165"/>
      <c r="M838" s="2"/>
      <c r="N838" s="2"/>
      <c r="O838" s="2"/>
      <c r="P838" s="2"/>
      <c r="Q838" s="2"/>
      <c r="R838" s="2"/>
      <c r="S838" s="2"/>
      <c r="T838" s="2"/>
      <c r="U838" s="2"/>
      <c r="V838" s="2"/>
      <c r="W838" s="2"/>
      <c r="X838" s="2"/>
      <c r="Y838" s="2"/>
      <c r="Z838" s="5"/>
      <c r="AA838" s="5"/>
      <c r="AB838" s="2"/>
      <c r="AC838" s="2"/>
      <c r="AD838" s="2"/>
      <c r="AE838" s="2"/>
      <c r="AF838" s="2"/>
      <c r="AG838" s="2"/>
      <c r="AH838" s="2"/>
      <c r="AI838" s="2"/>
      <c r="AJ838" s="2"/>
      <c r="AK838" s="2"/>
      <c r="AL838" s="2"/>
      <c r="AM838" s="2"/>
    </row>
    <row r="839">
      <c r="A839" s="2"/>
      <c r="B839" s="2"/>
      <c r="C839" s="2"/>
      <c r="D839" s="2"/>
      <c r="E839" s="2"/>
      <c r="F839" s="2"/>
      <c r="G839" s="2"/>
      <c r="H839" s="2"/>
      <c r="I839" s="2"/>
      <c r="J839" s="2"/>
      <c r="K839" s="165"/>
      <c r="L839" s="165"/>
      <c r="M839" s="2"/>
      <c r="N839" s="2"/>
      <c r="O839" s="2"/>
      <c r="P839" s="2"/>
      <c r="Q839" s="2"/>
      <c r="R839" s="2"/>
      <c r="S839" s="2"/>
      <c r="T839" s="2"/>
      <c r="U839" s="2"/>
      <c r="V839" s="2"/>
      <c r="W839" s="2"/>
      <c r="X839" s="2"/>
      <c r="Y839" s="2"/>
      <c r="Z839" s="5"/>
      <c r="AA839" s="5"/>
      <c r="AB839" s="2"/>
      <c r="AC839" s="2"/>
      <c r="AD839" s="2"/>
      <c r="AE839" s="2"/>
      <c r="AF839" s="2"/>
      <c r="AG839" s="2"/>
      <c r="AH839" s="2"/>
      <c r="AI839" s="2"/>
      <c r="AJ839" s="2"/>
      <c r="AK839" s="2"/>
      <c r="AL839" s="2"/>
      <c r="AM839" s="2"/>
    </row>
    <row r="840">
      <c r="A840" s="2"/>
      <c r="B840" s="2"/>
      <c r="C840" s="2"/>
      <c r="D840" s="2"/>
      <c r="E840" s="2"/>
      <c r="F840" s="2"/>
      <c r="G840" s="2"/>
      <c r="H840" s="2"/>
      <c r="I840" s="2"/>
      <c r="J840" s="2"/>
      <c r="K840" s="165"/>
      <c r="L840" s="165"/>
      <c r="M840" s="2"/>
      <c r="N840" s="2"/>
      <c r="O840" s="2"/>
      <c r="P840" s="2"/>
      <c r="Q840" s="2"/>
      <c r="R840" s="2"/>
      <c r="S840" s="2"/>
      <c r="T840" s="2"/>
      <c r="U840" s="2"/>
      <c r="V840" s="2"/>
      <c r="W840" s="2"/>
      <c r="X840" s="2"/>
      <c r="Y840" s="2"/>
      <c r="Z840" s="5"/>
      <c r="AA840" s="5"/>
      <c r="AB840" s="2"/>
      <c r="AC840" s="2"/>
      <c r="AD840" s="2"/>
      <c r="AE840" s="2"/>
      <c r="AF840" s="2"/>
      <c r="AG840" s="2"/>
      <c r="AH840" s="2"/>
      <c r="AI840" s="2"/>
      <c r="AJ840" s="2"/>
      <c r="AK840" s="2"/>
      <c r="AL840" s="2"/>
      <c r="AM840" s="2"/>
    </row>
    <row r="841">
      <c r="A841" s="2"/>
      <c r="B841" s="2"/>
      <c r="C841" s="2"/>
      <c r="D841" s="2"/>
      <c r="E841" s="2"/>
      <c r="F841" s="2"/>
      <c r="G841" s="2"/>
      <c r="H841" s="2"/>
      <c r="I841" s="2"/>
      <c r="J841" s="2"/>
      <c r="K841" s="165"/>
      <c r="L841" s="165"/>
      <c r="M841" s="2"/>
      <c r="N841" s="2"/>
      <c r="O841" s="2"/>
      <c r="P841" s="2"/>
      <c r="Q841" s="2"/>
      <c r="R841" s="2"/>
      <c r="S841" s="2"/>
      <c r="T841" s="2"/>
      <c r="U841" s="2"/>
      <c r="V841" s="2"/>
      <c r="W841" s="2"/>
      <c r="X841" s="2"/>
      <c r="Y841" s="2"/>
      <c r="Z841" s="5"/>
      <c r="AA841" s="5"/>
      <c r="AB841" s="2"/>
      <c r="AC841" s="2"/>
      <c r="AD841" s="2"/>
      <c r="AE841" s="2"/>
      <c r="AF841" s="2"/>
      <c r="AG841" s="2"/>
      <c r="AH841" s="2"/>
      <c r="AI841" s="2"/>
      <c r="AJ841" s="2"/>
      <c r="AK841" s="2"/>
      <c r="AL841" s="2"/>
      <c r="AM841" s="2"/>
    </row>
    <row r="842">
      <c r="A842" s="2"/>
      <c r="B842" s="2"/>
      <c r="C842" s="2"/>
      <c r="D842" s="2"/>
      <c r="E842" s="2"/>
      <c r="F842" s="2"/>
      <c r="G842" s="2"/>
      <c r="H842" s="2"/>
      <c r="I842" s="2"/>
      <c r="J842" s="2"/>
      <c r="K842" s="165"/>
      <c r="L842" s="165"/>
      <c r="M842" s="2"/>
      <c r="N842" s="2"/>
      <c r="O842" s="2"/>
      <c r="P842" s="2"/>
      <c r="Q842" s="2"/>
      <c r="R842" s="2"/>
      <c r="S842" s="2"/>
      <c r="T842" s="2"/>
      <c r="U842" s="2"/>
      <c r="V842" s="2"/>
      <c r="W842" s="2"/>
      <c r="X842" s="2"/>
      <c r="Y842" s="2"/>
      <c r="Z842" s="5"/>
      <c r="AA842" s="5"/>
      <c r="AB842" s="2"/>
      <c r="AC842" s="2"/>
      <c r="AD842" s="2"/>
      <c r="AE842" s="2"/>
      <c r="AF842" s="2"/>
      <c r="AG842" s="2"/>
      <c r="AH842" s="2"/>
      <c r="AI842" s="2"/>
      <c r="AJ842" s="2"/>
      <c r="AK842" s="2"/>
      <c r="AL842" s="2"/>
      <c r="AM842" s="2"/>
    </row>
    <row r="843">
      <c r="A843" s="2"/>
      <c r="B843" s="2"/>
      <c r="C843" s="2"/>
      <c r="D843" s="2"/>
      <c r="E843" s="2"/>
      <c r="F843" s="2"/>
      <c r="G843" s="2"/>
      <c r="H843" s="2"/>
      <c r="I843" s="2"/>
      <c r="J843" s="2"/>
      <c r="K843" s="165"/>
      <c r="L843" s="165"/>
      <c r="M843" s="2"/>
      <c r="N843" s="2"/>
      <c r="O843" s="2"/>
      <c r="P843" s="2"/>
      <c r="Q843" s="2"/>
      <c r="R843" s="2"/>
      <c r="S843" s="2"/>
      <c r="T843" s="2"/>
      <c r="U843" s="2"/>
      <c r="V843" s="2"/>
      <c r="W843" s="2"/>
      <c r="X843" s="2"/>
      <c r="Y843" s="2"/>
      <c r="Z843" s="5"/>
      <c r="AA843" s="5"/>
      <c r="AB843" s="2"/>
      <c r="AC843" s="2"/>
      <c r="AD843" s="2"/>
      <c r="AE843" s="2"/>
      <c r="AF843" s="2"/>
      <c r="AG843" s="2"/>
      <c r="AH843" s="2"/>
      <c r="AI843" s="2"/>
      <c r="AJ843" s="2"/>
      <c r="AK843" s="2"/>
      <c r="AL843" s="2"/>
      <c r="AM843" s="2"/>
    </row>
    <row r="844">
      <c r="A844" s="2"/>
      <c r="B844" s="2"/>
      <c r="C844" s="2"/>
      <c r="D844" s="2"/>
      <c r="E844" s="2"/>
      <c r="F844" s="2"/>
      <c r="G844" s="2"/>
      <c r="H844" s="2"/>
      <c r="I844" s="2"/>
      <c r="J844" s="2"/>
      <c r="K844" s="165"/>
      <c r="L844" s="165"/>
      <c r="M844" s="2"/>
      <c r="N844" s="2"/>
      <c r="O844" s="2"/>
      <c r="P844" s="2"/>
      <c r="Q844" s="2"/>
      <c r="R844" s="2"/>
      <c r="S844" s="2"/>
      <c r="T844" s="2"/>
      <c r="U844" s="2"/>
      <c r="V844" s="2"/>
      <c r="W844" s="2"/>
      <c r="X844" s="2"/>
      <c r="Y844" s="2"/>
      <c r="Z844" s="5"/>
      <c r="AA844" s="5"/>
      <c r="AB844" s="2"/>
      <c r="AC844" s="2"/>
      <c r="AD844" s="2"/>
      <c r="AE844" s="2"/>
      <c r="AF844" s="2"/>
      <c r="AG844" s="2"/>
      <c r="AH844" s="2"/>
      <c r="AI844" s="2"/>
      <c r="AJ844" s="2"/>
      <c r="AK844" s="2"/>
      <c r="AL844" s="2"/>
      <c r="AM844" s="2"/>
    </row>
    <row r="845">
      <c r="A845" s="2"/>
      <c r="B845" s="2"/>
      <c r="C845" s="2"/>
      <c r="D845" s="2"/>
      <c r="E845" s="2"/>
      <c r="F845" s="2"/>
      <c r="G845" s="2"/>
      <c r="H845" s="2"/>
      <c r="I845" s="2"/>
      <c r="J845" s="2"/>
      <c r="K845" s="165"/>
      <c r="L845" s="165"/>
      <c r="M845" s="2"/>
      <c r="N845" s="2"/>
      <c r="O845" s="2"/>
      <c r="P845" s="2"/>
      <c r="Q845" s="2"/>
      <c r="R845" s="2"/>
      <c r="S845" s="2"/>
      <c r="T845" s="2"/>
      <c r="U845" s="2"/>
      <c r="V845" s="2"/>
      <c r="W845" s="2"/>
      <c r="X845" s="2"/>
      <c r="Y845" s="2"/>
      <c r="Z845" s="5"/>
      <c r="AA845" s="5"/>
      <c r="AB845" s="2"/>
      <c r="AC845" s="2"/>
      <c r="AD845" s="2"/>
      <c r="AE845" s="2"/>
      <c r="AF845" s="2"/>
      <c r="AG845" s="2"/>
      <c r="AH845" s="2"/>
      <c r="AI845" s="2"/>
      <c r="AJ845" s="2"/>
      <c r="AK845" s="2"/>
      <c r="AL845" s="2"/>
      <c r="AM845" s="2"/>
    </row>
    <row r="846">
      <c r="A846" s="2"/>
      <c r="B846" s="2"/>
      <c r="C846" s="2"/>
      <c r="D846" s="2"/>
      <c r="E846" s="2"/>
      <c r="F846" s="2"/>
      <c r="G846" s="2"/>
      <c r="H846" s="2"/>
      <c r="I846" s="2"/>
      <c r="J846" s="2"/>
      <c r="K846" s="165"/>
      <c r="L846" s="165"/>
      <c r="M846" s="2"/>
      <c r="N846" s="2"/>
      <c r="O846" s="2"/>
      <c r="P846" s="2"/>
      <c r="Q846" s="2"/>
      <c r="R846" s="2"/>
      <c r="S846" s="2"/>
      <c r="T846" s="2"/>
      <c r="U846" s="2"/>
      <c r="V846" s="2"/>
      <c r="W846" s="2"/>
      <c r="X846" s="2"/>
      <c r="Y846" s="2"/>
      <c r="Z846" s="5"/>
      <c r="AA846" s="5"/>
      <c r="AB846" s="2"/>
      <c r="AC846" s="2"/>
      <c r="AD846" s="2"/>
      <c r="AE846" s="2"/>
      <c r="AF846" s="2"/>
      <c r="AG846" s="2"/>
      <c r="AH846" s="2"/>
      <c r="AI846" s="2"/>
      <c r="AJ846" s="2"/>
      <c r="AK846" s="2"/>
      <c r="AL846" s="2"/>
      <c r="AM846" s="2"/>
    </row>
    <row r="847">
      <c r="A847" s="2"/>
      <c r="B847" s="2"/>
      <c r="C847" s="2"/>
      <c r="D847" s="2"/>
      <c r="E847" s="2"/>
      <c r="F847" s="2"/>
      <c r="G847" s="2"/>
      <c r="H847" s="2"/>
      <c r="I847" s="2"/>
      <c r="J847" s="2"/>
      <c r="K847" s="165"/>
      <c r="L847" s="165"/>
      <c r="M847" s="2"/>
      <c r="N847" s="2"/>
      <c r="O847" s="2"/>
      <c r="P847" s="2"/>
      <c r="Q847" s="2"/>
      <c r="R847" s="2"/>
      <c r="S847" s="2"/>
      <c r="T847" s="2"/>
      <c r="U847" s="2"/>
      <c r="V847" s="2"/>
      <c r="W847" s="2"/>
      <c r="X847" s="2"/>
      <c r="Y847" s="2"/>
      <c r="Z847" s="5"/>
      <c r="AA847" s="5"/>
      <c r="AB847" s="2"/>
      <c r="AC847" s="2"/>
      <c r="AD847" s="2"/>
      <c r="AE847" s="2"/>
      <c r="AF847" s="2"/>
      <c r="AG847" s="2"/>
      <c r="AH847" s="2"/>
      <c r="AI847" s="2"/>
      <c r="AJ847" s="2"/>
      <c r="AK847" s="2"/>
      <c r="AL847" s="2"/>
      <c r="AM847" s="2"/>
    </row>
    <row r="848">
      <c r="A848" s="2"/>
      <c r="B848" s="2"/>
      <c r="C848" s="2"/>
      <c r="D848" s="2"/>
      <c r="E848" s="2"/>
      <c r="F848" s="2"/>
      <c r="G848" s="2"/>
      <c r="H848" s="2"/>
      <c r="I848" s="2"/>
      <c r="J848" s="2"/>
      <c r="K848" s="165"/>
      <c r="L848" s="165"/>
      <c r="M848" s="2"/>
      <c r="N848" s="2"/>
      <c r="O848" s="2"/>
      <c r="P848" s="2"/>
      <c r="Q848" s="2"/>
      <c r="R848" s="2"/>
      <c r="S848" s="2"/>
      <c r="T848" s="2"/>
      <c r="U848" s="2"/>
      <c r="V848" s="2"/>
      <c r="W848" s="2"/>
      <c r="X848" s="2"/>
      <c r="Y848" s="2"/>
      <c r="Z848" s="5"/>
      <c r="AA848" s="5"/>
      <c r="AB848" s="2"/>
      <c r="AC848" s="2"/>
      <c r="AD848" s="2"/>
      <c r="AE848" s="2"/>
      <c r="AF848" s="2"/>
      <c r="AG848" s="2"/>
      <c r="AH848" s="2"/>
      <c r="AI848" s="2"/>
      <c r="AJ848" s="2"/>
      <c r="AK848" s="2"/>
      <c r="AL848" s="2"/>
      <c r="AM848" s="2"/>
    </row>
    <row r="849">
      <c r="A849" s="2"/>
      <c r="B849" s="2"/>
      <c r="C849" s="2"/>
      <c r="D849" s="2"/>
      <c r="E849" s="2"/>
      <c r="F849" s="2"/>
      <c r="G849" s="2"/>
      <c r="H849" s="2"/>
      <c r="I849" s="2"/>
      <c r="J849" s="2"/>
      <c r="K849" s="165"/>
      <c r="L849" s="165"/>
      <c r="M849" s="2"/>
      <c r="N849" s="2"/>
      <c r="O849" s="2"/>
      <c r="P849" s="2"/>
      <c r="Q849" s="2"/>
      <c r="R849" s="2"/>
      <c r="S849" s="2"/>
      <c r="T849" s="2"/>
      <c r="U849" s="2"/>
      <c r="V849" s="2"/>
      <c r="W849" s="2"/>
      <c r="X849" s="2"/>
      <c r="Y849" s="2"/>
      <c r="Z849" s="5"/>
      <c r="AA849" s="5"/>
      <c r="AB849" s="2"/>
      <c r="AC849" s="2"/>
      <c r="AD849" s="2"/>
      <c r="AE849" s="2"/>
      <c r="AF849" s="2"/>
      <c r="AG849" s="2"/>
      <c r="AH849" s="2"/>
      <c r="AI849" s="2"/>
      <c r="AJ849" s="2"/>
      <c r="AK849" s="2"/>
      <c r="AL849" s="2"/>
      <c r="AM849" s="2"/>
    </row>
    <row r="850">
      <c r="A850" s="2"/>
      <c r="B850" s="2"/>
      <c r="C850" s="2"/>
      <c r="D850" s="2"/>
      <c r="E850" s="2"/>
      <c r="F850" s="2"/>
      <c r="G850" s="2"/>
      <c r="H850" s="2"/>
      <c r="I850" s="2"/>
      <c r="J850" s="2"/>
      <c r="K850" s="165"/>
      <c r="L850" s="165"/>
      <c r="M850" s="2"/>
      <c r="N850" s="2"/>
      <c r="O850" s="2"/>
      <c r="P850" s="2"/>
      <c r="Q850" s="2"/>
      <c r="R850" s="2"/>
      <c r="S850" s="2"/>
      <c r="T850" s="2"/>
      <c r="U850" s="2"/>
      <c r="V850" s="2"/>
      <c r="W850" s="2"/>
      <c r="X850" s="2"/>
      <c r="Y850" s="2"/>
      <c r="Z850" s="5"/>
      <c r="AA850" s="5"/>
      <c r="AB850" s="2"/>
      <c r="AC850" s="2"/>
      <c r="AD850" s="2"/>
      <c r="AE850" s="2"/>
      <c r="AF850" s="2"/>
      <c r="AG850" s="2"/>
      <c r="AH850" s="2"/>
      <c r="AI850" s="2"/>
      <c r="AJ850" s="2"/>
      <c r="AK850" s="2"/>
      <c r="AL850" s="2"/>
      <c r="AM850" s="2"/>
    </row>
    <row r="851">
      <c r="A851" s="2"/>
      <c r="B851" s="2"/>
      <c r="C851" s="2"/>
      <c r="D851" s="2"/>
      <c r="E851" s="2"/>
      <c r="F851" s="2"/>
      <c r="G851" s="2"/>
      <c r="H851" s="2"/>
      <c r="I851" s="2"/>
      <c r="J851" s="2"/>
      <c r="K851" s="165"/>
      <c r="L851" s="165"/>
      <c r="M851" s="2"/>
      <c r="N851" s="2"/>
      <c r="O851" s="2"/>
      <c r="P851" s="2"/>
      <c r="Q851" s="2"/>
      <c r="R851" s="2"/>
      <c r="S851" s="2"/>
      <c r="T851" s="2"/>
      <c r="U851" s="2"/>
      <c r="V851" s="2"/>
      <c r="W851" s="2"/>
      <c r="X851" s="2"/>
      <c r="Y851" s="2"/>
      <c r="Z851" s="5"/>
      <c r="AA851" s="5"/>
      <c r="AB851" s="2"/>
      <c r="AC851" s="2"/>
      <c r="AD851" s="2"/>
      <c r="AE851" s="2"/>
      <c r="AF851" s="2"/>
      <c r="AG851" s="2"/>
      <c r="AH851" s="2"/>
      <c r="AI851" s="2"/>
      <c r="AJ851" s="2"/>
      <c r="AK851" s="2"/>
      <c r="AL851" s="2"/>
      <c r="AM851" s="2"/>
    </row>
    <row r="852">
      <c r="A852" s="2"/>
      <c r="B852" s="2"/>
      <c r="C852" s="2"/>
      <c r="D852" s="2"/>
      <c r="E852" s="2"/>
      <c r="F852" s="2"/>
      <c r="G852" s="2"/>
      <c r="H852" s="2"/>
      <c r="I852" s="2"/>
      <c r="J852" s="2"/>
      <c r="K852" s="165"/>
      <c r="L852" s="165"/>
      <c r="M852" s="2"/>
      <c r="N852" s="2"/>
      <c r="O852" s="2"/>
      <c r="P852" s="2"/>
      <c r="Q852" s="2"/>
      <c r="R852" s="2"/>
      <c r="S852" s="2"/>
      <c r="T852" s="2"/>
      <c r="U852" s="2"/>
      <c r="V852" s="2"/>
      <c r="W852" s="2"/>
      <c r="X852" s="2"/>
      <c r="Y852" s="2"/>
      <c r="Z852" s="5"/>
      <c r="AA852" s="5"/>
      <c r="AB852" s="2"/>
      <c r="AC852" s="2"/>
      <c r="AD852" s="2"/>
      <c r="AE852" s="2"/>
      <c r="AF852" s="2"/>
      <c r="AG852" s="2"/>
      <c r="AH852" s="2"/>
      <c r="AI852" s="2"/>
      <c r="AJ852" s="2"/>
      <c r="AK852" s="2"/>
      <c r="AL852" s="2"/>
      <c r="AM852" s="2"/>
    </row>
    <row r="853">
      <c r="A853" s="2"/>
      <c r="B853" s="2"/>
      <c r="C853" s="2"/>
      <c r="D853" s="2"/>
      <c r="E853" s="2"/>
      <c r="F853" s="2"/>
      <c r="G853" s="2"/>
      <c r="H853" s="2"/>
      <c r="I853" s="2"/>
      <c r="J853" s="2"/>
      <c r="K853" s="165"/>
      <c r="L853" s="165"/>
      <c r="M853" s="2"/>
      <c r="N853" s="2"/>
      <c r="O853" s="2"/>
      <c r="P853" s="2"/>
      <c r="Q853" s="2"/>
      <c r="R853" s="2"/>
      <c r="S853" s="2"/>
      <c r="T853" s="2"/>
      <c r="U853" s="2"/>
      <c r="V853" s="2"/>
      <c r="W853" s="2"/>
      <c r="X853" s="2"/>
      <c r="Y853" s="2"/>
      <c r="Z853" s="5"/>
      <c r="AA853" s="5"/>
      <c r="AB853" s="2"/>
      <c r="AC853" s="2"/>
      <c r="AD853" s="2"/>
      <c r="AE853" s="2"/>
      <c r="AF853" s="2"/>
      <c r="AG853" s="2"/>
      <c r="AH853" s="2"/>
      <c r="AI853" s="2"/>
      <c r="AJ853" s="2"/>
      <c r="AK853" s="2"/>
      <c r="AL853" s="2"/>
      <c r="AM853" s="2"/>
    </row>
    <row r="854">
      <c r="A854" s="2"/>
      <c r="B854" s="2"/>
      <c r="C854" s="2"/>
      <c r="D854" s="2"/>
      <c r="E854" s="2"/>
      <c r="F854" s="2"/>
      <c r="G854" s="2"/>
      <c r="H854" s="2"/>
      <c r="I854" s="2"/>
      <c r="J854" s="2"/>
      <c r="K854" s="165"/>
      <c r="L854" s="165"/>
      <c r="M854" s="2"/>
      <c r="N854" s="2"/>
      <c r="O854" s="2"/>
      <c r="P854" s="2"/>
      <c r="Q854" s="2"/>
      <c r="R854" s="2"/>
      <c r="S854" s="2"/>
      <c r="T854" s="2"/>
      <c r="U854" s="2"/>
      <c r="V854" s="2"/>
      <c r="W854" s="2"/>
      <c r="X854" s="2"/>
      <c r="Y854" s="2"/>
      <c r="Z854" s="5"/>
      <c r="AA854" s="5"/>
      <c r="AB854" s="2"/>
      <c r="AC854" s="2"/>
      <c r="AD854" s="2"/>
      <c r="AE854" s="2"/>
      <c r="AF854" s="2"/>
      <c r="AG854" s="2"/>
      <c r="AH854" s="2"/>
      <c r="AI854" s="2"/>
      <c r="AJ854" s="2"/>
      <c r="AK854" s="2"/>
      <c r="AL854" s="2"/>
      <c r="AM854" s="2"/>
    </row>
    <row r="855">
      <c r="A855" s="2"/>
      <c r="B855" s="2"/>
      <c r="C855" s="2"/>
      <c r="D855" s="2"/>
      <c r="E855" s="2"/>
      <c r="F855" s="2"/>
      <c r="G855" s="2"/>
      <c r="H855" s="2"/>
      <c r="I855" s="2"/>
      <c r="J855" s="2"/>
      <c r="K855" s="165"/>
      <c r="L855" s="165"/>
      <c r="M855" s="2"/>
      <c r="N855" s="2"/>
      <c r="O855" s="2"/>
      <c r="P855" s="2"/>
      <c r="Q855" s="2"/>
      <c r="R855" s="2"/>
      <c r="S855" s="2"/>
      <c r="T855" s="2"/>
      <c r="U855" s="2"/>
      <c r="V855" s="2"/>
      <c r="W855" s="2"/>
      <c r="X855" s="2"/>
      <c r="Y855" s="2"/>
      <c r="Z855" s="5"/>
      <c r="AA855" s="5"/>
      <c r="AB855" s="2"/>
      <c r="AC855" s="2"/>
      <c r="AD855" s="2"/>
      <c r="AE855" s="2"/>
      <c r="AF855" s="2"/>
      <c r="AG855" s="2"/>
      <c r="AH855" s="2"/>
      <c r="AI855" s="2"/>
      <c r="AJ855" s="2"/>
      <c r="AK855" s="2"/>
      <c r="AL855" s="2"/>
      <c r="AM855" s="2"/>
    </row>
    <row r="856">
      <c r="A856" s="2"/>
      <c r="B856" s="2"/>
      <c r="C856" s="2"/>
      <c r="D856" s="2"/>
      <c r="E856" s="2"/>
      <c r="F856" s="2"/>
      <c r="G856" s="2"/>
      <c r="H856" s="2"/>
      <c r="I856" s="2"/>
      <c r="J856" s="2"/>
      <c r="K856" s="165"/>
      <c r="L856" s="165"/>
      <c r="M856" s="2"/>
      <c r="N856" s="2"/>
      <c r="O856" s="2"/>
      <c r="P856" s="2"/>
      <c r="Q856" s="2"/>
      <c r="R856" s="2"/>
      <c r="S856" s="2"/>
      <c r="T856" s="2"/>
      <c r="U856" s="2"/>
      <c r="V856" s="2"/>
      <c r="W856" s="2"/>
      <c r="X856" s="2"/>
      <c r="Y856" s="2"/>
      <c r="Z856" s="5"/>
      <c r="AA856" s="5"/>
      <c r="AB856" s="2"/>
      <c r="AC856" s="2"/>
      <c r="AD856" s="2"/>
      <c r="AE856" s="2"/>
      <c r="AF856" s="2"/>
      <c r="AG856" s="2"/>
      <c r="AH856" s="2"/>
      <c r="AI856" s="2"/>
      <c r="AJ856" s="2"/>
      <c r="AK856" s="2"/>
      <c r="AL856" s="2"/>
      <c r="AM856" s="2"/>
    </row>
    <row r="857">
      <c r="A857" s="2"/>
      <c r="B857" s="2"/>
      <c r="C857" s="2"/>
      <c r="D857" s="2"/>
      <c r="E857" s="2"/>
      <c r="F857" s="2"/>
      <c r="G857" s="2"/>
      <c r="H857" s="2"/>
      <c r="I857" s="2"/>
      <c r="J857" s="2"/>
      <c r="K857" s="165"/>
      <c r="L857" s="165"/>
      <c r="M857" s="2"/>
      <c r="N857" s="2"/>
      <c r="O857" s="2"/>
      <c r="P857" s="2"/>
      <c r="Q857" s="2"/>
      <c r="R857" s="2"/>
      <c r="S857" s="2"/>
      <c r="T857" s="2"/>
      <c r="U857" s="2"/>
      <c r="V857" s="2"/>
      <c r="W857" s="2"/>
      <c r="X857" s="2"/>
      <c r="Y857" s="2"/>
      <c r="Z857" s="5"/>
      <c r="AA857" s="5"/>
      <c r="AB857" s="2"/>
      <c r="AC857" s="2"/>
      <c r="AD857" s="2"/>
      <c r="AE857" s="2"/>
      <c r="AF857" s="2"/>
      <c r="AG857" s="2"/>
      <c r="AH857" s="2"/>
      <c r="AI857" s="2"/>
      <c r="AJ857" s="2"/>
      <c r="AK857" s="2"/>
      <c r="AL857" s="2"/>
      <c r="AM857" s="2"/>
    </row>
    <row r="858">
      <c r="A858" s="2"/>
      <c r="B858" s="2"/>
      <c r="C858" s="2"/>
      <c r="D858" s="2"/>
      <c r="E858" s="2"/>
      <c r="F858" s="2"/>
      <c r="G858" s="2"/>
      <c r="H858" s="2"/>
      <c r="I858" s="2"/>
      <c r="J858" s="2"/>
      <c r="K858" s="165"/>
      <c r="L858" s="165"/>
      <c r="M858" s="2"/>
      <c r="N858" s="2"/>
      <c r="O858" s="2"/>
      <c r="P858" s="2"/>
      <c r="Q858" s="2"/>
      <c r="R858" s="2"/>
      <c r="S858" s="2"/>
      <c r="T858" s="2"/>
      <c r="U858" s="2"/>
      <c r="V858" s="2"/>
      <c r="W858" s="2"/>
      <c r="X858" s="2"/>
      <c r="Y858" s="2"/>
      <c r="Z858" s="5"/>
      <c r="AA858" s="5"/>
      <c r="AB858" s="2"/>
      <c r="AC858" s="2"/>
      <c r="AD858" s="2"/>
      <c r="AE858" s="2"/>
      <c r="AF858" s="2"/>
      <c r="AG858" s="2"/>
      <c r="AH858" s="2"/>
      <c r="AI858" s="2"/>
      <c r="AJ858" s="2"/>
      <c r="AK858" s="2"/>
      <c r="AL858" s="2"/>
      <c r="AM858" s="2"/>
    </row>
    <row r="859">
      <c r="A859" s="2"/>
      <c r="B859" s="2"/>
      <c r="C859" s="2"/>
      <c r="D859" s="2"/>
      <c r="E859" s="2"/>
      <c r="F859" s="2"/>
      <c r="G859" s="2"/>
      <c r="H859" s="2"/>
      <c r="I859" s="2"/>
      <c r="J859" s="2"/>
      <c r="K859" s="165"/>
      <c r="L859" s="165"/>
      <c r="M859" s="2"/>
      <c r="N859" s="2"/>
      <c r="O859" s="2"/>
      <c r="P859" s="2"/>
      <c r="Q859" s="2"/>
      <c r="R859" s="2"/>
      <c r="S859" s="2"/>
      <c r="T859" s="2"/>
      <c r="U859" s="2"/>
      <c r="V859" s="2"/>
      <c r="W859" s="2"/>
      <c r="X859" s="2"/>
      <c r="Y859" s="2"/>
      <c r="Z859" s="5"/>
      <c r="AA859" s="5"/>
      <c r="AB859" s="2"/>
      <c r="AC859" s="2"/>
      <c r="AD859" s="2"/>
      <c r="AE859" s="2"/>
      <c r="AF859" s="2"/>
      <c r="AG859" s="2"/>
      <c r="AH859" s="2"/>
      <c r="AI859" s="2"/>
      <c r="AJ859" s="2"/>
      <c r="AK859" s="2"/>
      <c r="AL859" s="2"/>
      <c r="AM859" s="2"/>
    </row>
    <row r="860">
      <c r="A860" s="2"/>
      <c r="B860" s="2"/>
      <c r="C860" s="2"/>
      <c r="D860" s="2"/>
      <c r="E860" s="2"/>
      <c r="F860" s="2"/>
      <c r="G860" s="2"/>
      <c r="H860" s="2"/>
      <c r="I860" s="2"/>
      <c r="J860" s="2"/>
      <c r="K860" s="165"/>
      <c r="L860" s="165"/>
      <c r="M860" s="2"/>
      <c r="N860" s="2"/>
      <c r="O860" s="2"/>
      <c r="P860" s="2"/>
      <c r="Q860" s="2"/>
      <c r="R860" s="2"/>
      <c r="S860" s="2"/>
      <c r="T860" s="2"/>
      <c r="U860" s="2"/>
      <c r="V860" s="2"/>
      <c r="W860" s="2"/>
      <c r="X860" s="2"/>
      <c r="Y860" s="2"/>
      <c r="Z860" s="5"/>
      <c r="AA860" s="5"/>
      <c r="AB860" s="2"/>
      <c r="AC860" s="2"/>
      <c r="AD860" s="2"/>
      <c r="AE860" s="2"/>
      <c r="AF860" s="2"/>
      <c r="AG860" s="2"/>
      <c r="AH860" s="2"/>
      <c r="AI860" s="2"/>
      <c r="AJ860" s="2"/>
      <c r="AK860" s="2"/>
      <c r="AL860" s="2"/>
      <c r="AM860" s="2"/>
    </row>
    <row r="861">
      <c r="A861" s="2"/>
      <c r="B861" s="2"/>
      <c r="C861" s="2"/>
      <c r="D861" s="2"/>
      <c r="E861" s="2"/>
      <c r="F861" s="2"/>
      <c r="G861" s="2"/>
      <c r="H861" s="2"/>
      <c r="I861" s="2"/>
      <c r="J861" s="2"/>
      <c r="K861" s="165"/>
      <c r="L861" s="165"/>
      <c r="M861" s="2"/>
      <c r="N861" s="2"/>
      <c r="O861" s="2"/>
      <c r="P861" s="2"/>
      <c r="Q861" s="2"/>
      <c r="R861" s="2"/>
      <c r="S861" s="2"/>
      <c r="T861" s="2"/>
      <c r="U861" s="2"/>
      <c r="V861" s="2"/>
      <c r="W861" s="2"/>
      <c r="X861" s="2"/>
      <c r="Y861" s="2"/>
      <c r="Z861" s="5"/>
      <c r="AA861" s="5"/>
      <c r="AB861" s="2"/>
      <c r="AC861" s="2"/>
      <c r="AD861" s="2"/>
      <c r="AE861" s="2"/>
      <c r="AF861" s="2"/>
      <c r="AG861" s="2"/>
      <c r="AH861" s="2"/>
      <c r="AI861" s="2"/>
      <c r="AJ861" s="2"/>
      <c r="AK861" s="2"/>
      <c r="AL861" s="2"/>
      <c r="AM861" s="2"/>
    </row>
    <row r="862">
      <c r="A862" s="2"/>
      <c r="B862" s="2"/>
      <c r="C862" s="2"/>
      <c r="D862" s="2"/>
      <c r="E862" s="2"/>
      <c r="F862" s="2"/>
      <c r="G862" s="2"/>
      <c r="H862" s="2"/>
      <c r="I862" s="2"/>
      <c r="J862" s="2"/>
      <c r="K862" s="165"/>
      <c r="L862" s="165"/>
      <c r="M862" s="2"/>
      <c r="N862" s="2"/>
      <c r="O862" s="2"/>
      <c r="P862" s="2"/>
      <c r="Q862" s="2"/>
      <c r="R862" s="2"/>
      <c r="S862" s="2"/>
      <c r="T862" s="2"/>
      <c r="U862" s="2"/>
      <c r="V862" s="2"/>
      <c r="W862" s="2"/>
      <c r="X862" s="2"/>
      <c r="Y862" s="2"/>
      <c r="Z862" s="5"/>
      <c r="AA862" s="5"/>
      <c r="AB862" s="2"/>
      <c r="AC862" s="2"/>
      <c r="AD862" s="2"/>
      <c r="AE862" s="2"/>
      <c r="AF862" s="2"/>
      <c r="AG862" s="2"/>
      <c r="AH862" s="2"/>
      <c r="AI862" s="2"/>
      <c r="AJ862" s="2"/>
      <c r="AK862" s="2"/>
      <c r="AL862" s="2"/>
      <c r="AM862" s="2"/>
    </row>
    <row r="863">
      <c r="A863" s="2"/>
      <c r="B863" s="2"/>
      <c r="C863" s="2"/>
      <c r="D863" s="2"/>
      <c r="E863" s="2"/>
      <c r="F863" s="2"/>
      <c r="G863" s="2"/>
      <c r="H863" s="2"/>
      <c r="I863" s="2"/>
      <c r="J863" s="2"/>
      <c r="K863" s="165"/>
      <c r="L863" s="165"/>
      <c r="M863" s="2"/>
      <c r="N863" s="2"/>
      <c r="O863" s="2"/>
      <c r="P863" s="2"/>
      <c r="Q863" s="2"/>
      <c r="R863" s="2"/>
      <c r="S863" s="2"/>
      <c r="T863" s="2"/>
      <c r="U863" s="2"/>
      <c r="V863" s="2"/>
      <c r="W863" s="2"/>
      <c r="X863" s="2"/>
      <c r="Y863" s="2"/>
      <c r="Z863" s="5"/>
      <c r="AA863" s="5"/>
      <c r="AB863" s="2"/>
      <c r="AC863" s="2"/>
      <c r="AD863" s="2"/>
      <c r="AE863" s="2"/>
      <c r="AF863" s="2"/>
      <c r="AG863" s="2"/>
      <c r="AH863" s="2"/>
      <c r="AI863" s="2"/>
      <c r="AJ863" s="2"/>
      <c r="AK863" s="2"/>
      <c r="AL863" s="2"/>
      <c r="AM863" s="2"/>
    </row>
    <row r="864">
      <c r="A864" s="2"/>
      <c r="B864" s="2"/>
      <c r="C864" s="2"/>
      <c r="D864" s="2"/>
      <c r="E864" s="2"/>
      <c r="F864" s="2"/>
      <c r="G864" s="2"/>
      <c r="H864" s="2"/>
      <c r="I864" s="2"/>
      <c r="J864" s="2"/>
      <c r="K864" s="165"/>
      <c r="L864" s="165"/>
      <c r="M864" s="2"/>
      <c r="N864" s="2"/>
      <c r="O864" s="2"/>
      <c r="P864" s="2"/>
      <c r="Q864" s="2"/>
      <c r="R864" s="2"/>
      <c r="S864" s="2"/>
      <c r="T864" s="2"/>
      <c r="U864" s="2"/>
      <c r="V864" s="2"/>
      <c r="W864" s="2"/>
      <c r="X864" s="2"/>
      <c r="Y864" s="2"/>
      <c r="Z864" s="5"/>
      <c r="AA864" s="5"/>
      <c r="AB864" s="2"/>
      <c r="AC864" s="2"/>
      <c r="AD864" s="2"/>
      <c r="AE864" s="2"/>
      <c r="AF864" s="2"/>
      <c r="AG864" s="2"/>
      <c r="AH864" s="2"/>
      <c r="AI864" s="2"/>
      <c r="AJ864" s="2"/>
      <c r="AK864" s="2"/>
      <c r="AL864" s="2"/>
      <c r="AM864" s="2"/>
    </row>
    <row r="865">
      <c r="A865" s="2"/>
      <c r="B865" s="2"/>
      <c r="C865" s="2"/>
      <c r="D865" s="2"/>
      <c r="E865" s="2"/>
      <c r="F865" s="2"/>
      <c r="G865" s="2"/>
      <c r="H865" s="2"/>
      <c r="I865" s="2"/>
      <c r="J865" s="2"/>
      <c r="K865" s="165"/>
      <c r="L865" s="165"/>
      <c r="M865" s="2"/>
      <c r="N865" s="2"/>
      <c r="O865" s="2"/>
      <c r="P865" s="2"/>
      <c r="Q865" s="2"/>
      <c r="R865" s="2"/>
      <c r="S865" s="2"/>
      <c r="T865" s="2"/>
      <c r="U865" s="2"/>
      <c r="V865" s="2"/>
      <c r="W865" s="2"/>
      <c r="X865" s="2"/>
      <c r="Y865" s="2"/>
      <c r="Z865" s="5"/>
      <c r="AA865" s="5"/>
      <c r="AB865" s="2"/>
      <c r="AC865" s="2"/>
      <c r="AD865" s="2"/>
      <c r="AE865" s="2"/>
      <c r="AF865" s="2"/>
      <c r="AG865" s="2"/>
      <c r="AH865" s="2"/>
      <c r="AI865" s="2"/>
      <c r="AJ865" s="2"/>
      <c r="AK865" s="2"/>
      <c r="AL865" s="2"/>
      <c r="AM865" s="2"/>
    </row>
    <row r="866">
      <c r="A866" s="2"/>
      <c r="B866" s="2"/>
      <c r="C866" s="2"/>
      <c r="D866" s="2"/>
      <c r="E866" s="2"/>
      <c r="F866" s="2"/>
      <c r="G866" s="2"/>
      <c r="H866" s="2"/>
      <c r="I866" s="2"/>
      <c r="J866" s="2"/>
      <c r="K866" s="165"/>
      <c r="L866" s="165"/>
      <c r="M866" s="2"/>
      <c r="N866" s="2"/>
      <c r="O866" s="2"/>
      <c r="P866" s="2"/>
      <c r="Q866" s="2"/>
      <c r="R866" s="2"/>
      <c r="S866" s="2"/>
      <c r="T866" s="2"/>
      <c r="U866" s="2"/>
      <c r="V866" s="2"/>
      <c r="W866" s="2"/>
      <c r="X866" s="2"/>
      <c r="Y866" s="2"/>
      <c r="Z866" s="5"/>
      <c r="AA866" s="5"/>
      <c r="AB866" s="2"/>
      <c r="AC866" s="2"/>
      <c r="AD866" s="2"/>
      <c r="AE866" s="2"/>
      <c r="AF866" s="2"/>
      <c r="AG866" s="2"/>
      <c r="AH866" s="2"/>
      <c r="AI866" s="2"/>
      <c r="AJ866" s="2"/>
      <c r="AK866" s="2"/>
      <c r="AL866" s="2"/>
      <c r="AM866" s="2"/>
    </row>
    <row r="867">
      <c r="A867" s="2"/>
      <c r="B867" s="2"/>
      <c r="C867" s="2"/>
      <c r="D867" s="2"/>
      <c r="E867" s="2"/>
      <c r="F867" s="2"/>
      <c r="G867" s="2"/>
      <c r="H867" s="2"/>
      <c r="I867" s="2"/>
      <c r="J867" s="2"/>
      <c r="K867" s="165"/>
      <c r="L867" s="165"/>
      <c r="M867" s="2"/>
      <c r="N867" s="2"/>
      <c r="O867" s="2"/>
      <c r="P867" s="2"/>
      <c r="Q867" s="2"/>
      <c r="R867" s="2"/>
      <c r="S867" s="2"/>
      <c r="T867" s="2"/>
      <c r="U867" s="2"/>
      <c r="V867" s="2"/>
      <c r="W867" s="2"/>
      <c r="X867" s="2"/>
      <c r="Y867" s="2"/>
      <c r="Z867" s="5"/>
      <c r="AA867" s="5"/>
      <c r="AB867" s="2"/>
      <c r="AC867" s="2"/>
      <c r="AD867" s="2"/>
      <c r="AE867" s="2"/>
      <c r="AF867" s="2"/>
      <c r="AG867" s="2"/>
      <c r="AH867" s="2"/>
      <c r="AI867" s="2"/>
      <c r="AJ867" s="2"/>
      <c r="AK867" s="2"/>
      <c r="AL867" s="2"/>
      <c r="AM867" s="2"/>
    </row>
    <row r="868">
      <c r="A868" s="2"/>
      <c r="B868" s="2"/>
      <c r="C868" s="2"/>
      <c r="D868" s="2"/>
      <c r="E868" s="2"/>
      <c r="F868" s="2"/>
      <c r="G868" s="2"/>
      <c r="H868" s="2"/>
      <c r="I868" s="2"/>
      <c r="J868" s="2"/>
      <c r="K868" s="165"/>
      <c r="L868" s="165"/>
      <c r="M868" s="2"/>
      <c r="N868" s="2"/>
      <c r="O868" s="2"/>
      <c r="P868" s="2"/>
      <c r="Q868" s="2"/>
      <c r="R868" s="2"/>
      <c r="S868" s="2"/>
      <c r="T868" s="2"/>
      <c r="U868" s="2"/>
      <c r="V868" s="2"/>
      <c r="W868" s="2"/>
      <c r="X868" s="2"/>
      <c r="Y868" s="2"/>
      <c r="Z868" s="5"/>
      <c r="AA868" s="5"/>
      <c r="AB868" s="2"/>
      <c r="AC868" s="2"/>
      <c r="AD868" s="2"/>
      <c r="AE868" s="2"/>
      <c r="AF868" s="2"/>
      <c r="AG868" s="2"/>
      <c r="AH868" s="2"/>
      <c r="AI868" s="2"/>
      <c r="AJ868" s="2"/>
      <c r="AK868" s="2"/>
      <c r="AL868" s="2"/>
      <c r="AM868" s="2"/>
    </row>
    <row r="869">
      <c r="A869" s="2"/>
      <c r="B869" s="2"/>
      <c r="C869" s="2"/>
      <c r="D869" s="2"/>
      <c r="E869" s="2"/>
      <c r="F869" s="2"/>
      <c r="G869" s="2"/>
      <c r="H869" s="2"/>
      <c r="I869" s="2"/>
      <c r="J869" s="2"/>
      <c r="K869" s="165"/>
      <c r="L869" s="165"/>
      <c r="M869" s="2"/>
      <c r="N869" s="2"/>
      <c r="O869" s="2"/>
      <c r="P869" s="2"/>
      <c r="Q869" s="2"/>
      <c r="R869" s="2"/>
      <c r="S869" s="2"/>
      <c r="T869" s="2"/>
      <c r="U869" s="2"/>
      <c r="V869" s="2"/>
      <c r="W869" s="2"/>
      <c r="X869" s="2"/>
      <c r="Y869" s="2"/>
      <c r="Z869" s="5"/>
      <c r="AA869" s="5"/>
      <c r="AB869" s="2"/>
      <c r="AC869" s="2"/>
      <c r="AD869" s="2"/>
      <c r="AE869" s="2"/>
      <c r="AF869" s="2"/>
      <c r="AG869" s="2"/>
      <c r="AH869" s="2"/>
      <c r="AI869" s="2"/>
      <c r="AJ869" s="2"/>
      <c r="AK869" s="2"/>
      <c r="AL869" s="2"/>
      <c r="AM869" s="2"/>
    </row>
    <row r="870">
      <c r="A870" s="2"/>
      <c r="B870" s="2"/>
      <c r="C870" s="2"/>
      <c r="D870" s="2"/>
      <c r="E870" s="2"/>
      <c r="F870" s="2"/>
      <c r="G870" s="2"/>
      <c r="H870" s="2"/>
      <c r="I870" s="2"/>
      <c r="J870" s="2"/>
      <c r="K870" s="165"/>
      <c r="L870" s="165"/>
      <c r="M870" s="2"/>
      <c r="N870" s="2"/>
      <c r="O870" s="2"/>
      <c r="P870" s="2"/>
      <c r="Q870" s="2"/>
      <c r="R870" s="2"/>
      <c r="S870" s="2"/>
      <c r="T870" s="2"/>
      <c r="U870" s="2"/>
      <c r="V870" s="2"/>
      <c r="W870" s="2"/>
      <c r="X870" s="2"/>
      <c r="Y870" s="2"/>
      <c r="Z870" s="5"/>
      <c r="AA870" s="5"/>
      <c r="AB870" s="2"/>
      <c r="AC870" s="2"/>
      <c r="AD870" s="2"/>
      <c r="AE870" s="2"/>
      <c r="AF870" s="2"/>
      <c r="AG870" s="2"/>
      <c r="AH870" s="2"/>
      <c r="AI870" s="2"/>
      <c r="AJ870" s="2"/>
      <c r="AK870" s="2"/>
      <c r="AL870" s="2"/>
      <c r="AM870" s="2"/>
    </row>
    <row r="871">
      <c r="A871" s="2"/>
      <c r="B871" s="2"/>
      <c r="C871" s="2"/>
      <c r="D871" s="2"/>
      <c r="E871" s="2"/>
      <c r="F871" s="2"/>
      <c r="G871" s="2"/>
      <c r="H871" s="2"/>
      <c r="I871" s="2"/>
      <c r="J871" s="2"/>
      <c r="K871" s="165"/>
      <c r="L871" s="165"/>
      <c r="M871" s="2"/>
      <c r="N871" s="2"/>
      <c r="O871" s="2"/>
      <c r="P871" s="2"/>
      <c r="Q871" s="2"/>
      <c r="R871" s="2"/>
      <c r="S871" s="2"/>
      <c r="T871" s="2"/>
      <c r="U871" s="2"/>
      <c r="V871" s="2"/>
      <c r="W871" s="2"/>
      <c r="X871" s="2"/>
      <c r="Y871" s="2"/>
      <c r="Z871" s="5"/>
      <c r="AA871" s="5"/>
      <c r="AB871" s="2"/>
      <c r="AC871" s="2"/>
      <c r="AD871" s="2"/>
      <c r="AE871" s="2"/>
      <c r="AF871" s="2"/>
      <c r="AG871" s="2"/>
      <c r="AH871" s="2"/>
      <c r="AI871" s="2"/>
      <c r="AJ871" s="2"/>
      <c r="AK871" s="2"/>
      <c r="AL871" s="2"/>
      <c r="AM871" s="2"/>
    </row>
    <row r="872">
      <c r="A872" s="2"/>
      <c r="B872" s="2"/>
      <c r="C872" s="2"/>
      <c r="D872" s="2"/>
      <c r="E872" s="2"/>
      <c r="F872" s="2"/>
      <c r="G872" s="2"/>
      <c r="H872" s="2"/>
      <c r="I872" s="2"/>
      <c r="J872" s="2"/>
      <c r="K872" s="165"/>
      <c r="L872" s="165"/>
      <c r="M872" s="2"/>
      <c r="N872" s="2"/>
      <c r="O872" s="2"/>
      <c r="P872" s="2"/>
      <c r="Q872" s="2"/>
      <c r="R872" s="2"/>
      <c r="S872" s="2"/>
      <c r="T872" s="2"/>
      <c r="U872" s="2"/>
      <c r="V872" s="2"/>
      <c r="W872" s="2"/>
      <c r="X872" s="2"/>
      <c r="Y872" s="2"/>
      <c r="Z872" s="5"/>
      <c r="AA872" s="5"/>
      <c r="AB872" s="2"/>
      <c r="AC872" s="2"/>
      <c r="AD872" s="2"/>
      <c r="AE872" s="2"/>
      <c r="AF872" s="2"/>
      <c r="AG872" s="2"/>
      <c r="AH872" s="2"/>
      <c r="AI872" s="2"/>
      <c r="AJ872" s="2"/>
      <c r="AK872" s="2"/>
      <c r="AL872" s="2"/>
      <c r="AM872" s="2"/>
    </row>
    <row r="873">
      <c r="A873" s="2"/>
      <c r="B873" s="2"/>
      <c r="C873" s="2"/>
      <c r="D873" s="2"/>
      <c r="E873" s="2"/>
      <c r="F873" s="2"/>
      <c r="G873" s="2"/>
      <c r="H873" s="2"/>
      <c r="I873" s="2"/>
      <c r="J873" s="2"/>
      <c r="K873" s="165"/>
      <c r="L873" s="165"/>
      <c r="M873" s="2"/>
      <c r="N873" s="2"/>
      <c r="O873" s="2"/>
      <c r="P873" s="2"/>
      <c r="Q873" s="2"/>
      <c r="R873" s="2"/>
      <c r="S873" s="2"/>
      <c r="T873" s="2"/>
      <c r="U873" s="2"/>
      <c r="V873" s="2"/>
      <c r="W873" s="2"/>
      <c r="X873" s="2"/>
      <c r="Y873" s="2"/>
      <c r="Z873" s="5"/>
      <c r="AA873" s="5"/>
      <c r="AB873" s="2"/>
      <c r="AC873" s="2"/>
      <c r="AD873" s="2"/>
      <c r="AE873" s="2"/>
      <c r="AF873" s="2"/>
      <c r="AG873" s="2"/>
      <c r="AH873" s="2"/>
      <c r="AI873" s="2"/>
      <c r="AJ873" s="2"/>
      <c r="AK873" s="2"/>
      <c r="AL873" s="2"/>
      <c r="AM873" s="2"/>
    </row>
    <row r="874">
      <c r="A874" s="2"/>
      <c r="B874" s="2"/>
      <c r="C874" s="2"/>
      <c r="D874" s="2"/>
      <c r="E874" s="2"/>
      <c r="F874" s="2"/>
      <c r="G874" s="2"/>
      <c r="H874" s="2"/>
      <c r="I874" s="2"/>
      <c r="J874" s="2"/>
      <c r="K874" s="165"/>
      <c r="L874" s="165"/>
      <c r="M874" s="2"/>
      <c r="N874" s="2"/>
      <c r="O874" s="2"/>
      <c r="P874" s="2"/>
      <c r="Q874" s="2"/>
      <c r="R874" s="2"/>
      <c r="S874" s="2"/>
      <c r="T874" s="2"/>
      <c r="U874" s="2"/>
      <c r="V874" s="2"/>
      <c r="W874" s="2"/>
      <c r="X874" s="2"/>
      <c r="Y874" s="2"/>
      <c r="Z874" s="5"/>
      <c r="AA874" s="5"/>
      <c r="AB874" s="2"/>
      <c r="AC874" s="2"/>
      <c r="AD874" s="2"/>
      <c r="AE874" s="2"/>
      <c r="AF874" s="2"/>
      <c r="AG874" s="2"/>
      <c r="AH874" s="2"/>
      <c r="AI874" s="2"/>
      <c r="AJ874" s="2"/>
      <c r="AK874" s="2"/>
      <c r="AL874" s="2"/>
      <c r="AM874" s="2"/>
    </row>
    <row r="875">
      <c r="A875" s="2"/>
      <c r="B875" s="2"/>
      <c r="C875" s="2"/>
      <c r="D875" s="2"/>
      <c r="E875" s="2"/>
      <c r="F875" s="2"/>
      <c r="G875" s="2"/>
      <c r="H875" s="2"/>
      <c r="I875" s="2"/>
      <c r="J875" s="2"/>
      <c r="K875" s="165"/>
      <c r="L875" s="165"/>
      <c r="M875" s="2"/>
      <c r="N875" s="2"/>
      <c r="O875" s="2"/>
      <c r="P875" s="2"/>
      <c r="Q875" s="2"/>
      <c r="R875" s="2"/>
      <c r="S875" s="2"/>
      <c r="T875" s="2"/>
      <c r="U875" s="2"/>
      <c r="V875" s="2"/>
      <c r="W875" s="2"/>
      <c r="X875" s="2"/>
      <c r="Y875" s="2"/>
      <c r="Z875" s="5"/>
      <c r="AA875" s="5"/>
      <c r="AB875" s="2"/>
      <c r="AC875" s="2"/>
      <c r="AD875" s="2"/>
      <c r="AE875" s="2"/>
      <c r="AF875" s="2"/>
      <c r="AG875" s="2"/>
      <c r="AH875" s="2"/>
      <c r="AI875" s="2"/>
      <c r="AJ875" s="2"/>
      <c r="AK875" s="2"/>
      <c r="AL875" s="2"/>
      <c r="AM875" s="2"/>
    </row>
    <row r="876">
      <c r="A876" s="2"/>
      <c r="B876" s="2"/>
      <c r="C876" s="2"/>
      <c r="D876" s="2"/>
      <c r="E876" s="2"/>
      <c r="F876" s="2"/>
      <c r="G876" s="2"/>
      <c r="H876" s="2"/>
      <c r="I876" s="2"/>
      <c r="J876" s="2"/>
      <c r="K876" s="165"/>
      <c r="L876" s="165"/>
      <c r="M876" s="2"/>
      <c r="N876" s="2"/>
      <c r="O876" s="2"/>
      <c r="P876" s="2"/>
      <c r="Q876" s="2"/>
      <c r="R876" s="2"/>
      <c r="S876" s="2"/>
      <c r="T876" s="2"/>
      <c r="U876" s="2"/>
      <c r="V876" s="2"/>
      <c r="W876" s="2"/>
      <c r="X876" s="2"/>
      <c r="Y876" s="2"/>
      <c r="Z876" s="5"/>
      <c r="AA876" s="5"/>
      <c r="AB876" s="2"/>
      <c r="AC876" s="2"/>
      <c r="AD876" s="2"/>
      <c r="AE876" s="2"/>
      <c r="AF876" s="2"/>
      <c r="AG876" s="2"/>
      <c r="AH876" s="2"/>
      <c r="AI876" s="2"/>
      <c r="AJ876" s="2"/>
      <c r="AK876" s="2"/>
      <c r="AL876" s="2"/>
      <c r="AM876" s="2"/>
    </row>
    <row r="877">
      <c r="A877" s="2"/>
      <c r="B877" s="2"/>
      <c r="C877" s="2"/>
      <c r="D877" s="2"/>
      <c r="E877" s="2"/>
      <c r="F877" s="2"/>
      <c r="G877" s="2"/>
      <c r="H877" s="2"/>
      <c r="I877" s="2"/>
      <c r="J877" s="2"/>
      <c r="K877" s="165"/>
      <c r="L877" s="165"/>
      <c r="M877" s="2"/>
      <c r="N877" s="2"/>
      <c r="O877" s="2"/>
      <c r="P877" s="2"/>
      <c r="Q877" s="2"/>
      <c r="R877" s="2"/>
      <c r="S877" s="2"/>
      <c r="T877" s="2"/>
      <c r="U877" s="2"/>
      <c r="V877" s="2"/>
      <c r="W877" s="2"/>
      <c r="X877" s="2"/>
      <c r="Y877" s="2"/>
      <c r="Z877" s="5"/>
      <c r="AA877" s="5"/>
      <c r="AB877" s="2"/>
      <c r="AC877" s="2"/>
      <c r="AD877" s="2"/>
      <c r="AE877" s="2"/>
      <c r="AF877" s="2"/>
      <c r="AG877" s="2"/>
      <c r="AH877" s="2"/>
      <c r="AI877" s="2"/>
      <c r="AJ877" s="2"/>
      <c r="AK877" s="2"/>
      <c r="AL877" s="2"/>
      <c r="AM877" s="2"/>
    </row>
    <row r="878">
      <c r="A878" s="2"/>
      <c r="B878" s="2"/>
      <c r="C878" s="2"/>
      <c r="D878" s="2"/>
      <c r="E878" s="2"/>
      <c r="F878" s="2"/>
      <c r="G878" s="2"/>
      <c r="H878" s="2"/>
      <c r="I878" s="2"/>
      <c r="J878" s="2"/>
      <c r="K878" s="165"/>
      <c r="L878" s="165"/>
      <c r="M878" s="2"/>
      <c r="N878" s="2"/>
      <c r="O878" s="2"/>
      <c r="P878" s="2"/>
      <c r="Q878" s="2"/>
      <c r="R878" s="2"/>
      <c r="S878" s="2"/>
      <c r="T878" s="2"/>
      <c r="U878" s="2"/>
      <c r="V878" s="2"/>
      <c r="W878" s="2"/>
      <c r="X878" s="2"/>
      <c r="Y878" s="2"/>
      <c r="Z878" s="5"/>
      <c r="AA878" s="5"/>
      <c r="AB878" s="2"/>
      <c r="AC878" s="2"/>
      <c r="AD878" s="2"/>
      <c r="AE878" s="2"/>
      <c r="AF878" s="2"/>
      <c r="AG878" s="2"/>
      <c r="AH878" s="2"/>
      <c r="AI878" s="2"/>
      <c r="AJ878" s="2"/>
      <c r="AK878" s="2"/>
      <c r="AL878" s="2"/>
      <c r="AM878" s="2"/>
    </row>
    <row r="879">
      <c r="A879" s="2"/>
      <c r="B879" s="2"/>
      <c r="C879" s="2"/>
      <c r="D879" s="2"/>
      <c r="E879" s="2"/>
      <c r="F879" s="2"/>
      <c r="G879" s="2"/>
      <c r="H879" s="2"/>
      <c r="I879" s="2"/>
      <c r="J879" s="2"/>
      <c r="K879" s="165"/>
      <c r="L879" s="165"/>
      <c r="M879" s="2"/>
      <c r="N879" s="2"/>
      <c r="O879" s="2"/>
      <c r="P879" s="2"/>
      <c r="Q879" s="2"/>
      <c r="R879" s="2"/>
      <c r="S879" s="2"/>
      <c r="T879" s="2"/>
      <c r="U879" s="2"/>
      <c r="V879" s="2"/>
      <c r="W879" s="2"/>
      <c r="X879" s="2"/>
      <c r="Y879" s="2"/>
      <c r="Z879" s="5"/>
      <c r="AA879" s="5"/>
      <c r="AB879" s="2"/>
      <c r="AC879" s="2"/>
      <c r="AD879" s="2"/>
      <c r="AE879" s="2"/>
      <c r="AF879" s="2"/>
      <c r="AG879" s="2"/>
      <c r="AH879" s="2"/>
      <c r="AI879" s="2"/>
      <c r="AJ879" s="2"/>
      <c r="AK879" s="2"/>
      <c r="AL879" s="2"/>
      <c r="AM879" s="2"/>
    </row>
    <row r="880">
      <c r="A880" s="2"/>
      <c r="B880" s="2"/>
      <c r="C880" s="2"/>
      <c r="D880" s="2"/>
      <c r="E880" s="2"/>
      <c r="F880" s="2"/>
      <c r="G880" s="2"/>
      <c r="H880" s="2"/>
      <c r="I880" s="2"/>
      <c r="J880" s="2"/>
      <c r="K880" s="165"/>
      <c r="L880" s="165"/>
      <c r="M880" s="2"/>
      <c r="N880" s="2"/>
      <c r="O880" s="2"/>
      <c r="P880" s="2"/>
      <c r="Q880" s="2"/>
      <c r="R880" s="2"/>
      <c r="S880" s="2"/>
      <c r="T880" s="2"/>
      <c r="U880" s="2"/>
      <c r="V880" s="2"/>
      <c r="W880" s="2"/>
      <c r="X880" s="2"/>
      <c r="Y880" s="2"/>
      <c r="Z880" s="5"/>
      <c r="AA880" s="5"/>
      <c r="AB880" s="2"/>
      <c r="AC880" s="2"/>
      <c r="AD880" s="2"/>
      <c r="AE880" s="2"/>
      <c r="AF880" s="2"/>
      <c r="AG880" s="2"/>
      <c r="AH880" s="2"/>
      <c r="AI880" s="2"/>
      <c r="AJ880" s="2"/>
      <c r="AK880" s="2"/>
      <c r="AL880" s="2"/>
      <c r="AM880" s="2"/>
    </row>
    <row r="881">
      <c r="A881" s="2"/>
      <c r="B881" s="2"/>
      <c r="C881" s="2"/>
      <c r="D881" s="2"/>
      <c r="E881" s="2"/>
      <c r="F881" s="2"/>
      <c r="G881" s="2"/>
      <c r="H881" s="2"/>
      <c r="I881" s="2"/>
      <c r="J881" s="2"/>
      <c r="K881" s="165"/>
      <c r="L881" s="165"/>
      <c r="M881" s="2"/>
      <c r="N881" s="2"/>
      <c r="O881" s="2"/>
      <c r="P881" s="2"/>
      <c r="Q881" s="2"/>
      <c r="R881" s="2"/>
      <c r="S881" s="2"/>
      <c r="T881" s="2"/>
      <c r="U881" s="2"/>
      <c r="V881" s="2"/>
      <c r="W881" s="2"/>
      <c r="X881" s="2"/>
      <c r="Y881" s="2"/>
      <c r="Z881" s="5"/>
      <c r="AA881" s="5"/>
      <c r="AB881" s="2"/>
      <c r="AC881" s="2"/>
      <c r="AD881" s="2"/>
      <c r="AE881" s="2"/>
      <c r="AF881" s="2"/>
      <c r="AG881" s="2"/>
      <c r="AH881" s="2"/>
      <c r="AI881" s="2"/>
      <c r="AJ881" s="2"/>
      <c r="AK881" s="2"/>
      <c r="AL881" s="2"/>
      <c r="AM881" s="2"/>
    </row>
    <row r="882">
      <c r="A882" s="2"/>
      <c r="B882" s="2"/>
      <c r="C882" s="2"/>
      <c r="D882" s="2"/>
      <c r="E882" s="2"/>
      <c r="F882" s="2"/>
      <c r="G882" s="2"/>
      <c r="H882" s="2"/>
      <c r="I882" s="2"/>
      <c r="J882" s="2"/>
      <c r="K882" s="165"/>
      <c r="L882" s="165"/>
      <c r="M882" s="2"/>
      <c r="N882" s="2"/>
      <c r="O882" s="2"/>
      <c r="P882" s="2"/>
      <c r="Q882" s="2"/>
      <c r="R882" s="2"/>
      <c r="S882" s="2"/>
      <c r="T882" s="2"/>
      <c r="U882" s="2"/>
      <c r="V882" s="2"/>
      <c r="W882" s="2"/>
      <c r="X882" s="2"/>
      <c r="Y882" s="2"/>
      <c r="Z882" s="5"/>
      <c r="AA882" s="5"/>
      <c r="AB882" s="2"/>
      <c r="AC882" s="2"/>
      <c r="AD882" s="2"/>
      <c r="AE882" s="2"/>
      <c r="AF882" s="2"/>
      <c r="AG882" s="2"/>
      <c r="AH882" s="2"/>
      <c r="AI882" s="2"/>
      <c r="AJ882" s="2"/>
      <c r="AK882" s="2"/>
      <c r="AL882" s="2"/>
      <c r="AM882" s="2"/>
    </row>
    <row r="883">
      <c r="A883" s="2"/>
      <c r="B883" s="2"/>
      <c r="C883" s="2"/>
      <c r="D883" s="2"/>
      <c r="E883" s="2"/>
      <c r="F883" s="2"/>
      <c r="G883" s="2"/>
      <c r="H883" s="2"/>
      <c r="I883" s="2"/>
      <c r="J883" s="2"/>
      <c r="K883" s="165"/>
      <c r="L883" s="165"/>
      <c r="M883" s="2"/>
      <c r="N883" s="2"/>
      <c r="O883" s="2"/>
      <c r="P883" s="2"/>
      <c r="Q883" s="2"/>
      <c r="R883" s="2"/>
      <c r="S883" s="2"/>
      <c r="T883" s="2"/>
      <c r="U883" s="2"/>
      <c r="V883" s="2"/>
      <c r="W883" s="2"/>
      <c r="X883" s="2"/>
      <c r="Y883" s="2"/>
      <c r="Z883" s="5"/>
      <c r="AA883" s="5"/>
      <c r="AB883" s="2"/>
      <c r="AC883" s="2"/>
      <c r="AD883" s="2"/>
      <c r="AE883" s="2"/>
      <c r="AF883" s="2"/>
      <c r="AG883" s="2"/>
      <c r="AH883" s="2"/>
      <c r="AI883" s="2"/>
      <c r="AJ883" s="2"/>
      <c r="AK883" s="2"/>
      <c r="AL883" s="2"/>
      <c r="AM883" s="2"/>
    </row>
    <row r="884">
      <c r="A884" s="2"/>
      <c r="B884" s="2"/>
      <c r="C884" s="2"/>
      <c r="D884" s="2"/>
      <c r="E884" s="2"/>
      <c r="F884" s="2"/>
      <c r="G884" s="2"/>
      <c r="H884" s="2"/>
      <c r="I884" s="2"/>
      <c r="J884" s="2"/>
      <c r="K884" s="165"/>
      <c r="L884" s="165"/>
      <c r="M884" s="2"/>
      <c r="N884" s="2"/>
      <c r="O884" s="2"/>
      <c r="P884" s="2"/>
      <c r="Q884" s="2"/>
      <c r="R884" s="2"/>
      <c r="S884" s="2"/>
      <c r="T884" s="2"/>
      <c r="U884" s="2"/>
      <c r="V884" s="2"/>
      <c r="W884" s="2"/>
      <c r="X884" s="2"/>
      <c r="Y884" s="2"/>
      <c r="Z884" s="5"/>
      <c r="AA884" s="5"/>
      <c r="AB884" s="2"/>
      <c r="AC884" s="2"/>
      <c r="AD884" s="2"/>
      <c r="AE884" s="2"/>
      <c r="AF884" s="2"/>
      <c r="AG884" s="2"/>
      <c r="AH884" s="2"/>
      <c r="AI884" s="2"/>
      <c r="AJ884" s="2"/>
      <c r="AK884" s="2"/>
      <c r="AL884" s="2"/>
      <c r="AM884" s="2"/>
    </row>
    <row r="885">
      <c r="A885" s="2"/>
      <c r="B885" s="2"/>
      <c r="C885" s="2"/>
      <c r="D885" s="2"/>
      <c r="E885" s="2"/>
      <c r="F885" s="2"/>
      <c r="G885" s="2"/>
      <c r="H885" s="2"/>
      <c r="I885" s="2"/>
      <c r="J885" s="2"/>
      <c r="K885" s="165"/>
      <c r="L885" s="165"/>
      <c r="M885" s="2"/>
      <c r="N885" s="2"/>
      <c r="O885" s="2"/>
      <c r="P885" s="2"/>
      <c r="Q885" s="2"/>
      <c r="R885" s="2"/>
      <c r="S885" s="2"/>
      <c r="T885" s="2"/>
      <c r="U885" s="2"/>
      <c r="V885" s="2"/>
      <c r="W885" s="2"/>
      <c r="X885" s="2"/>
      <c r="Y885" s="2"/>
      <c r="Z885" s="5"/>
      <c r="AA885" s="5"/>
      <c r="AB885" s="2"/>
      <c r="AC885" s="2"/>
      <c r="AD885" s="2"/>
      <c r="AE885" s="2"/>
      <c r="AF885" s="2"/>
      <c r="AG885" s="2"/>
      <c r="AH885" s="2"/>
      <c r="AI885" s="2"/>
      <c r="AJ885" s="2"/>
      <c r="AK885" s="2"/>
      <c r="AL885" s="2"/>
      <c r="AM885" s="2"/>
    </row>
    <row r="886">
      <c r="A886" s="2"/>
      <c r="B886" s="2"/>
      <c r="C886" s="2"/>
      <c r="D886" s="2"/>
      <c r="E886" s="2"/>
      <c r="F886" s="2"/>
      <c r="G886" s="2"/>
      <c r="H886" s="2"/>
      <c r="I886" s="2"/>
      <c r="J886" s="2"/>
      <c r="K886" s="165"/>
      <c r="L886" s="165"/>
      <c r="M886" s="2"/>
      <c r="N886" s="2"/>
      <c r="O886" s="2"/>
      <c r="P886" s="2"/>
      <c r="Q886" s="2"/>
      <c r="R886" s="2"/>
      <c r="S886" s="2"/>
      <c r="T886" s="2"/>
      <c r="U886" s="2"/>
      <c r="V886" s="2"/>
      <c r="W886" s="2"/>
      <c r="X886" s="2"/>
      <c r="Y886" s="2"/>
      <c r="Z886" s="5"/>
      <c r="AA886" s="5"/>
      <c r="AB886" s="2"/>
      <c r="AC886" s="2"/>
      <c r="AD886" s="2"/>
      <c r="AE886" s="2"/>
      <c r="AF886" s="2"/>
      <c r="AG886" s="2"/>
      <c r="AH886" s="2"/>
      <c r="AI886" s="2"/>
      <c r="AJ886" s="2"/>
      <c r="AK886" s="2"/>
      <c r="AL886" s="2"/>
      <c r="AM886" s="2"/>
    </row>
    <row r="887">
      <c r="A887" s="2"/>
      <c r="B887" s="2"/>
      <c r="C887" s="2"/>
      <c r="D887" s="2"/>
      <c r="E887" s="2"/>
      <c r="F887" s="2"/>
      <c r="G887" s="2"/>
      <c r="H887" s="2"/>
      <c r="I887" s="2"/>
      <c r="J887" s="2"/>
      <c r="K887" s="165"/>
      <c r="L887" s="165"/>
      <c r="M887" s="2"/>
      <c r="N887" s="2"/>
      <c r="O887" s="2"/>
      <c r="P887" s="2"/>
      <c r="Q887" s="2"/>
      <c r="R887" s="2"/>
      <c r="S887" s="2"/>
      <c r="T887" s="2"/>
      <c r="U887" s="2"/>
      <c r="V887" s="2"/>
      <c r="W887" s="2"/>
      <c r="X887" s="2"/>
      <c r="Y887" s="2"/>
      <c r="Z887" s="5"/>
      <c r="AA887" s="5"/>
      <c r="AB887" s="2"/>
      <c r="AC887" s="2"/>
      <c r="AD887" s="2"/>
      <c r="AE887" s="2"/>
      <c r="AF887" s="2"/>
      <c r="AG887" s="2"/>
      <c r="AH887" s="2"/>
      <c r="AI887" s="2"/>
      <c r="AJ887" s="2"/>
      <c r="AK887" s="2"/>
      <c r="AL887" s="2"/>
      <c r="AM887" s="2"/>
    </row>
    <row r="888">
      <c r="A888" s="2"/>
      <c r="B888" s="2"/>
      <c r="C888" s="2"/>
      <c r="D888" s="2"/>
      <c r="E888" s="2"/>
      <c r="F888" s="2"/>
      <c r="G888" s="2"/>
      <c r="H888" s="2"/>
      <c r="I888" s="2"/>
      <c r="J888" s="2"/>
      <c r="K888" s="165"/>
      <c r="L888" s="165"/>
      <c r="M888" s="2"/>
      <c r="N888" s="2"/>
      <c r="O888" s="2"/>
      <c r="P888" s="2"/>
      <c r="Q888" s="2"/>
      <c r="R888" s="2"/>
      <c r="S888" s="2"/>
      <c r="T888" s="2"/>
      <c r="U888" s="2"/>
      <c r="V888" s="2"/>
      <c r="W888" s="2"/>
      <c r="X888" s="2"/>
      <c r="Y888" s="2"/>
      <c r="Z888" s="5"/>
      <c r="AA888" s="5"/>
      <c r="AB888" s="2"/>
      <c r="AC888" s="2"/>
      <c r="AD888" s="2"/>
      <c r="AE888" s="2"/>
      <c r="AF888" s="2"/>
      <c r="AG888" s="2"/>
      <c r="AH888" s="2"/>
      <c r="AI888" s="2"/>
      <c r="AJ888" s="2"/>
      <c r="AK888" s="2"/>
      <c r="AL888" s="2"/>
      <c r="AM888" s="2"/>
    </row>
    <row r="889">
      <c r="A889" s="2"/>
      <c r="B889" s="2"/>
      <c r="C889" s="2"/>
      <c r="D889" s="2"/>
      <c r="E889" s="2"/>
      <c r="F889" s="2"/>
      <c r="G889" s="2"/>
      <c r="H889" s="2"/>
      <c r="I889" s="2"/>
      <c r="J889" s="2"/>
      <c r="K889" s="165"/>
      <c r="L889" s="165"/>
      <c r="M889" s="2"/>
      <c r="N889" s="2"/>
      <c r="O889" s="2"/>
      <c r="P889" s="2"/>
      <c r="Q889" s="2"/>
      <c r="R889" s="2"/>
      <c r="S889" s="2"/>
      <c r="T889" s="2"/>
      <c r="U889" s="2"/>
      <c r="V889" s="2"/>
      <c r="W889" s="2"/>
      <c r="X889" s="2"/>
      <c r="Y889" s="2"/>
      <c r="Z889" s="5"/>
      <c r="AA889" s="5"/>
      <c r="AB889" s="2"/>
      <c r="AC889" s="2"/>
      <c r="AD889" s="2"/>
      <c r="AE889" s="2"/>
      <c r="AF889" s="2"/>
      <c r="AG889" s="2"/>
      <c r="AH889" s="2"/>
      <c r="AI889" s="2"/>
      <c r="AJ889" s="2"/>
      <c r="AK889" s="2"/>
      <c r="AL889" s="2"/>
      <c r="AM889" s="2"/>
    </row>
    <row r="890">
      <c r="A890" s="2"/>
      <c r="B890" s="2"/>
      <c r="C890" s="2"/>
      <c r="D890" s="2"/>
      <c r="E890" s="2"/>
      <c r="F890" s="2"/>
      <c r="G890" s="2"/>
      <c r="H890" s="2"/>
      <c r="I890" s="2"/>
      <c r="J890" s="2"/>
      <c r="K890" s="165"/>
      <c r="L890" s="165"/>
      <c r="M890" s="2"/>
      <c r="N890" s="2"/>
      <c r="O890" s="2"/>
      <c r="P890" s="2"/>
      <c r="Q890" s="2"/>
      <c r="R890" s="2"/>
      <c r="S890" s="2"/>
      <c r="T890" s="2"/>
      <c r="U890" s="2"/>
      <c r="V890" s="2"/>
      <c r="W890" s="2"/>
      <c r="X890" s="2"/>
      <c r="Y890" s="2"/>
      <c r="Z890" s="5"/>
      <c r="AA890" s="5"/>
      <c r="AB890" s="2"/>
      <c r="AC890" s="2"/>
      <c r="AD890" s="2"/>
      <c r="AE890" s="2"/>
      <c r="AF890" s="2"/>
      <c r="AG890" s="2"/>
      <c r="AH890" s="2"/>
      <c r="AI890" s="2"/>
      <c r="AJ890" s="2"/>
      <c r="AK890" s="2"/>
      <c r="AL890" s="2"/>
      <c r="AM890" s="2"/>
    </row>
    <row r="891">
      <c r="A891" s="2"/>
      <c r="B891" s="2"/>
      <c r="C891" s="2"/>
      <c r="D891" s="2"/>
      <c r="E891" s="2"/>
      <c r="F891" s="2"/>
      <c r="G891" s="2"/>
      <c r="H891" s="2"/>
      <c r="I891" s="2"/>
      <c r="J891" s="2"/>
      <c r="K891" s="165"/>
      <c r="L891" s="165"/>
      <c r="M891" s="2"/>
      <c r="N891" s="2"/>
      <c r="O891" s="2"/>
      <c r="P891" s="2"/>
      <c r="Q891" s="2"/>
      <c r="R891" s="2"/>
      <c r="S891" s="2"/>
      <c r="T891" s="2"/>
      <c r="U891" s="2"/>
      <c r="V891" s="2"/>
      <c r="W891" s="2"/>
      <c r="X891" s="2"/>
      <c r="Y891" s="2"/>
      <c r="Z891" s="5"/>
      <c r="AA891" s="5"/>
      <c r="AB891" s="2"/>
      <c r="AC891" s="2"/>
      <c r="AD891" s="2"/>
      <c r="AE891" s="2"/>
      <c r="AF891" s="2"/>
      <c r="AG891" s="2"/>
      <c r="AH891" s="2"/>
      <c r="AI891" s="2"/>
      <c r="AJ891" s="2"/>
      <c r="AK891" s="2"/>
      <c r="AL891" s="2"/>
      <c r="AM891" s="2"/>
    </row>
    <row r="892">
      <c r="A892" s="2"/>
      <c r="B892" s="2"/>
      <c r="C892" s="2"/>
      <c r="D892" s="2"/>
      <c r="E892" s="2"/>
      <c r="F892" s="2"/>
      <c r="G892" s="2"/>
      <c r="H892" s="2"/>
      <c r="I892" s="2"/>
      <c r="J892" s="2"/>
      <c r="K892" s="165"/>
      <c r="L892" s="165"/>
      <c r="M892" s="2"/>
      <c r="N892" s="2"/>
      <c r="O892" s="2"/>
      <c r="P892" s="2"/>
      <c r="Q892" s="2"/>
      <c r="R892" s="2"/>
      <c r="S892" s="2"/>
      <c r="T892" s="2"/>
      <c r="U892" s="2"/>
      <c r="V892" s="2"/>
      <c r="W892" s="2"/>
      <c r="X892" s="2"/>
      <c r="Y892" s="2"/>
      <c r="Z892" s="5"/>
      <c r="AA892" s="5"/>
      <c r="AB892" s="2"/>
      <c r="AC892" s="2"/>
      <c r="AD892" s="2"/>
      <c r="AE892" s="2"/>
      <c r="AF892" s="2"/>
      <c r="AG892" s="2"/>
      <c r="AH892" s="2"/>
      <c r="AI892" s="2"/>
      <c r="AJ892" s="2"/>
      <c r="AK892" s="2"/>
      <c r="AL892" s="2"/>
      <c r="AM892" s="2"/>
    </row>
    <row r="893">
      <c r="A893" s="2"/>
      <c r="B893" s="2"/>
      <c r="C893" s="2"/>
      <c r="D893" s="2"/>
      <c r="E893" s="2"/>
      <c r="F893" s="2"/>
      <c r="G893" s="2"/>
      <c r="H893" s="2"/>
      <c r="I893" s="2"/>
      <c r="J893" s="2"/>
      <c r="K893" s="165"/>
      <c r="L893" s="165"/>
      <c r="M893" s="2"/>
      <c r="N893" s="2"/>
      <c r="O893" s="2"/>
      <c r="P893" s="2"/>
      <c r="Q893" s="2"/>
      <c r="R893" s="2"/>
      <c r="S893" s="2"/>
      <c r="T893" s="2"/>
      <c r="U893" s="2"/>
      <c r="V893" s="2"/>
      <c r="W893" s="2"/>
      <c r="X893" s="2"/>
      <c r="Y893" s="2"/>
      <c r="Z893" s="5"/>
      <c r="AA893" s="5"/>
      <c r="AB893" s="2"/>
      <c r="AC893" s="2"/>
      <c r="AD893" s="2"/>
      <c r="AE893" s="2"/>
      <c r="AF893" s="2"/>
      <c r="AG893" s="2"/>
      <c r="AH893" s="2"/>
      <c r="AI893" s="2"/>
      <c r="AJ893" s="2"/>
      <c r="AK893" s="2"/>
      <c r="AL893" s="2"/>
      <c r="AM893" s="2"/>
    </row>
    <row r="894">
      <c r="A894" s="2"/>
      <c r="B894" s="2"/>
      <c r="C894" s="2"/>
      <c r="D894" s="2"/>
      <c r="E894" s="2"/>
      <c r="F894" s="2"/>
      <c r="G894" s="2"/>
      <c r="H894" s="2"/>
      <c r="I894" s="2"/>
      <c r="J894" s="2"/>
      <c r="K894" s="165"/>
      <c r="L894" s="165"/>
      <c r="M894" s="2"/>
      <c r="N894" s="2"/>
      <c r="O894" s="2"/>
      <c r="P894" s="2"/>
      <c r="Q894" s="2"/>
      <c r="R894" s="2"/>
      <c r="S894" s="2"/>
      <c r="T894" s="2"/>
      <c r="U894" s="2"/>
      <c r="V894" s="2"/>
      <c r="W894" s="2"/>
      <c r="X894" s="2"/>
      <c r="Y894" s="2"/>
      <c r="Z894" s="5"/>
      <c r="AA894" s="5"/>
      <c r="AB894" s="2"/>
      <c r="AC894" s="2"/>
      <c r="AD894" s="2"/>
      <c r="AE894" s="2"/>
      <c r="AF894" s="2"/>
      <c r="AG894" s="2"/>
      <c r="AH894" s="2"/>
      <c r="AI894" s="2"/>
      <c r="AJ894" s="2"/>
      <c r="AK894" s="2"/>
      <c r="AL894" s="2"/>
      <c r="AM894" s="2"/>
    </row>
    <row r="895">
      <c r="A895" s="2"/>
      <c r="B895" s="2"/>
      <c r="C895" s="2"/>
      <c r="D895" s="2"/>
      <c r="E895" s="2"/>
      <c r="F895" s="2"/>
      <c r="G895" s="2"/>
      <c r="H895" s="2"/>
      <c r="I895" s="2"/>
      <c r="J895" s="2"/>
      <c r="K895" s="165"/>
      <c r="L895" s="165"/>
      <c r="M895" s="2"/>
      <c r="N895" s="2"/>
      <c r="O895" s="2"/>
      <c r="P895" s="2"/>
      <c r="Q895" s="2"/>
      <c r="R895" s="2"/>
      <c r="S895" s="2"/>
      <c r="T895" s="2"/>
      <c r="U895" s="2"/>
      <c r="V895" s="2"/>
      <c r="W895" s="2"/>
      <c r="X895" s="2"/>
      <c r="Y895" s="2"/>
      <c r="Z895" s="5"/>
      <c r="AA895" s="5"/>
      <c r="AB895" s="2"/>
      <c r="AC895" s="2"/>
      <c r="AD895" s="2"/>
      <c r="AE895" s="2"/>
      <c r="AF895" s="2"/>
      <c r="AG895" s="2"/>
      <c r="AH895" s="2"/>
      <c r="AI895" s="2"/>
      <c r="AJ895" s="2"/>
      <c r="AK895" s="2"/>
      <c r="AL895" s="2"/>
      <c r="AM895" s="2"/>
    </row>
    <row r="896">
      <c r="A896" s="2"/>
      <c r="B896" s="2"/>
      <c r="C896" s="2"/>
      <c r="D896" s="2"/>
      <c r="E896" s="2"/>
      <c r="F896" s="2"/>
      <c r="G896" s="2"/>
      <c r="H896" s="2"/>
      <c r="I896" s="2"/>
      <c r="J896" s="2"/>
      <c r="K896" s="165"/>
      <c r="L896" s="165"/>
      <c r="M896" s="2"/>
      <c r="N896" s="2"/>
      <c r="O896" s="2"/>
      <c r="P896" s="2"/>
      <c r="Q896" s="2"/>
      <c r="R896" s="2"/>
      <c r="S896" s="2"/>
      <c r="T896" s="2"/>
      <c r="U896" s="2"/>
      <c r="V896" s="2"/>
      <c r="W896" s="2"/>
      <c r="X896" s="2"/>
      <c r="Y896" s="2"/>
      <c r="Z896" s="5"/>
      <c r="AA896" s="5"/>
      <c r="AB896" s="2"/>
      <c r="AC896" s="2"/>
      <c r="AD896" s="2"/>
      <c r="AE896" s="2"/>
      <c r="AF896" s="2"/>
      <c r="AG896" s="2"/>
      <c r="AH896" s="2"/>
      <c r="AI896" s="2"/>
      <c r="AJ896" s="2"/>
      <c r="AK896" s="2"/>
      <c r="AL896" s="2"/>
      <c r="AM896" s="2"/>
    </row>
    <row r="897">
      <c r="A897" s="2"/>
      <c r="B897" s="2"/>
      <c r="C897" s="2"/>
      <c r="D897" s="2"/>
      <c r="E897" s="2"/>
      <c r="F897" s="2"/>
      <c r="G897" s="2"/>
      <c r="H897" s="2"/>
      <c r="I897" s="2"/>
      <c r="J897" s="2"/>
      <c r="K897" s="165"/>
      <c r="L897" s="165"/>
      <c r="M897" s="2"/>
      <c r="N897" s="2"/>
      <c r="O897" s="2"/>
      <c r="P897" s="2"/>
      <c r="Q897" s="2"/>
      <c r="R897" s="2"/>
      <c r="S897" s="2"/>
      <c r="T897" s="2"/>
      <c r="U897" s="2"/>
      <c r="V897" s="2"/>
      <c r="W897" s="2"/>
      <c r="X897" s="2"/>
      <c r="Y897" s="2"/>
      <c r="Z897" s="5"/>
      <c r="AA897" s="5"/>
      <c r="AB897" s="2"/>
      <c r="AC897" s="2"/>
      <c r="AD897" s="2"/>
      <c r="AE897" s="2"/>
      <c r="AF897" s="2"/>
      <c r="AG897" s="2"/>
      <c r="AH897" s="2"/>
      <c r="AI897" s="2"/>
      <c r="AJ897" s="2"/>
      <c r="AK897" s="2"/>
      <c r="AL897" s="2"/>
      <c r="AM897" s="2"/>
    </row>
    <row r="898">
      <c r="A898" s="2"/>
      <c r="B898" s="2"/>
      <c r="C898" s="2"/>
      <c r="D898" s="2"/>
      <c r="E898" s="2"/>
      <c r="F898" s="2"/>
      <c r="G898" s="2"/>
      <c r="H898" s="2"/>
      <c r="I898" s="2"/>
      <c r="J898" s="2"/>
      <c r="K898" s="165"/>
      <c r="L898" s="165"/>
      <c r="M898" s="2"/>
      <c r="N898" s="2"/>
      <c r="O898" s="2"/>
      <c r="P898" s="2"/>
      <c r="Q898" s="2"/>
      <c r="R898" s="2"/>
      <c r="S898" s="2"/>
      <c r="T898" s="2"/>
      <c r="U898" s="2"/>
      <c r="V898" s="2"/>
      <c r="W898" s="2"/>
      <c r="X898" s="2"/>
      <c r="Y898" s="2"/>
      <c r="Z898" s="5"/>
      <c r="AA898" s="5"/>
      <c r="AB898" s="2"/>
      <c r="AC898" s="2"/>
      <c r="AD898" s="2"/>
      <c r="AE898" s="2"/>
      <c r="AF898" s="2"/>
      <c r="AG898" s="2"/>
      <c r="AH898" s="2"/>
      <c r="AI898" s="2"/>
      <c r="AJ898" s="2"/>
      <c r="AK898" s="2"/>
      <c r="AL898" s="2"/>
      <c r="AM898" s="2"/>
    </row>
    <row r="899">
      <c r="A899" s="2"/>
      <c r="B899" s="2"/>
      <c r="C899" s="2"/>
      <c r="D899" s="2"/>
      <c r="E899" s="2"/>
      <c r="F899" s="2"/>
      <c r="G899" s="2"/>
      <c r="H899" s="2"/>
      <c r="I899" s="2"/>
      <c r="J899" s="2"/>
      <c r="K899" s="165"/>
      <c r="L899" s="165"/>
      <c r="M899" s="2"/>
      <c r="N899" s="2"/>
      <c r="O899" s="2"/>
      <c r="P899" s="2"/>
      <c r="Q899" s="2"/>
      <c r="R899" s="2"/>
      <c r="S899" s="2"/>
      <c r="T899" s="2"/>
      <c r="U899" s="2"/>
      <c r="V899" s="2"/>
      <c r="W899" s="2"/>
      <c r="X899" s="2"/>
      <c r="Y899" s="2"/>
      <c r="Z899" s="5"/>
      <c r="AA899" s="5"/>
      <c r="AB899" s="2"/>
      <c r="AC899" s="2"/>
      <c r="AD899" s="2"/>
      <c r="AE899" s="2"/>
      <c r="AF899" s="2"/>
      <c r="AG899" s="2"/>
      <c r="AH899" s="2"/>
      <c r="AI899" s="2"/>
      <c r="AJ899" s="2"/>
      <c r="AK899" s="2"/>
      <c r="AL899" s="2"/>
      <c r="AM899" s="2"/>
    </row>
    <row r="900">
      <c r="A900" s="2"/>
      <c r="B900" s="2"/>
      <c r="C900" s="2"/>
      <c r="D900" s="2"/>
      <c r="E900" s="2"/>
      <c r="F900" s="2"/>
      <c r="G900" s="2"/>
      <c r="H900" s="2"/>
      <c r="I900" s="2"/>
      <c r="J900" s="2"/>
      <c r="K900" s="165"/>
      <c r="L900" s="165"/>
      <c r="M900" s="2"/>
      <c r="N900" s="2"/>
      <c r="O900" s="2"/>
      <c r="P900" s="2"/>
      <c r="Q900" s="2"/>
      <c r="R900" s="2"/>
      <c r="S900" s="2"/>
      <c r="T900" s="2"/>
      <c r="U900" s="2"/>
      <c r="V900" s="2"/>
      <c r="W900" s="2"/>
      <c r="X900" s="2"/>
      <c r="Y900" s="2"/>
      <c r="Z900" s="5"/>
      <c r="AA900" s="5"/>
      <c r="AB900" s="2"/>
      <c r="AC900" s="2"/>
      <c r="AD900" s="2"/>
      <c r="AE900" s="2"/>
      <c r="AF900" s="2"/>
      <c r="AG900" s="2"/>
      <c r="AH900" s="2"/>
      <c r="AI900" s="2"/>
      <c r="AJ900" s="2"/>
      <c r="AK900" s="2"/>
      <c r="AL900" s="2"/>
      <c r="AM900" s="2"/>
    </row>
    <row r="901">
      <c r="A901" s="2"/>
      <c r="B901" s="2"/>
      <c r="C901" s="2"/>
      <c r="D901" s="2"/>
      <c r="E901" s="2"/>
      <c r="F901" s="2"/>
      <c r="G901" s="2"/>
      <c r="H901" s="2"/>
      <c r="I901" s="2"/>
      <c r="J901" s="2"/>
      <c r="K901" s="165"/>
      <c r="L901" s="165"/>
      <c r="M901" s="2"/>
      <c r="N901" s="2"/>
      <c r="O901" s="2"/>
      <c r="P901" s="2"/>
      <c r="Q901" s="2"/>
      <c r="R901" s="2"/>
      <c r="S901" s="2"/>
      <c r="T901" s="2"/>
      <c r="U901" s="2"/>
      <c r="V901" s="2"/>
      <c r="W901" s="2"/>
      <c r="X901" s="2"/>
      <c r="Y901" s="2"/>
      <c r="Z901" s="5"/>
      <c r="AA901" s="5"/>
      <c r="AB901" s="2"/>
      <c r="AC901" s="2"/>
      <c r="AD901" s="2"/>
      <c r="AE901" s="2"/>
      <c r="AF901" s="2"/>
      <c r="AG901" s="2"/>
      <c r="AH901" s="2"/>
      <c r="AI901" s="2"/>
      <c r="AJ901" s="2"/>
      <c r="AK901" s="2"/>
      <c r="AL901" s="2"/>
      <c r="AM901" s="2"/>
    </row>
    <row r="902">
      <c r="A902" s="2"/>
      <c r="B902" s="2"/>
      <c r="C902" s="2"/>
      <c r="D902" s="2"/>
      <c r="E902" s="2"/>
      <c r="F902" s="2"/>
      <c r="G902" s="2"/>
      <c r="H902" s="2"/>
      <c r="I902" s="2"/>
      <c r="J902" s="2"/>
      <c r="K902" s="165"/>
      <c r="L902" s="165"/>
      <c r="M902" s="2"/>
      <c r="N902" s="2"/>
      <c r="O902" s="2"/>
      <c r="P902" s="2"/>
      <c r="Q902" s="2"/>
      <c r="R902" s="2"/>
      <c r="S902" s="2"/>
      <c r="T902" s="2"/>
      <c r="U902" s="2"/>
      <c r="V902" s="2"/>
      <c r="W902" s="2"/>
      <c r="X902" s="2"/>
      <c r="Y902" s="2"/>
      <c r="Z902" s="5"/>
      <c r="AA902" s="5"/>
      <c r="AB902" s="2"/>
      <c r="AC902" s="2"/>
      <c r="AD902" s="2"/>
      <c r="AE902" s="2"/>
      <c r="AF902" s="2"/>
      <c r="AG902" s="2"/>
      <c r="AH902" s="2"/>
      <c r="AI902" s="2"/>
      <c r="AJ902" s="2"/>
      <c r="AK902" s="2"/>
      <c r="AL902" s="2"/>
      <c r="AM902" s="2"/>
    </row>
    <row r="903">
      <c r="A903" s="2"/>
      <c r="B903" s="2"/>
      <c r="C903" s="2"/>
      <c r="D903" s="2"/>
      <c r="E903" s="2"/>
      <c r="F903" s="2"/>
      <c r="G903" s="2"/>
      <c r="H903" s="2"/>
      <c r="I903" s="2"/>
      <c r="J903" s="2"/>
      <c r="K903" s="165"/>
      <c r="L903" s="165"/>
      <c r="M903" s="2"/>
      <c r="N903" s="2"/>
      <c r="O903" s="2"/>
      <c r="P903" s="2"/>
      <c r="Q903" s="2"/>
      <c r="R903" s="2"/>
      <c r="S903" s="2"/>
      <c r="T903" s="2"/>
      <c r="U903" s="2"/>
      <c r="V903" s="2"/>
      <c r="W903" s="2"/>
      <c r="X903" s="2"/>
      <c r="Y903" s="2"/>
      <c r="Z903" s="5"/>
      <c r="AA903" s="5"/>
      <c r="AB903" s="2"/>
      <c r="AC903" s="2"/>
      <c r="AD903" s="2"/>
      <c r="AE903" s="2"/>
      <c r="AF903" s="2"/>
      <c r="AG903" s="2"/>
      <c r="AH903" s="2"/>
      <c r="AI903" s="2"/>
      <c r="AJ903" s="2"/>
      <c r="AK903" s="2"/>
      <c r="AL903" s="2"/>
      <c r="AM903" s="2"/>
    </row>
    <row r="904">
      <c r="A904" s="2"/>
      <c r="B904" s="2"/>
      <c r="C904" s="2"/>
      <c r="D904" s="2"/>
      <c r="E904" s="2"/>
      <c r="F904" s="2"/>
      <c r="G904" s="2"/>
      <c r="H904" s="2"/>
      <c r="I904" s="2"/>
      <c r="J904" s="2"/>
      <c r="K904" s="165"/>
      <c r="L904" s="165"/>
      <c r="M904" s="2"/>
      <c r="N904" s="2"/>
      <c r="O904" s="2"/>
      <c r="P904" s="2"/>
      <c r="Q904" s="2"/>
      <c r="R904" s="2"/>
      <c r="S904" s="2"/>
      <c r="T904" s="2"/>
      <c r="U904" s="2"/>
      <c r="V904" s="2"/>
      <c r="W904" s="2"/>
      <c r="X904" s="2"/>
      <c r="Y904" s="2"/>
      <c r="Z904" s="5"/>
      <c r="AA904" s="5"/>
      <c r="AB904" s="2"/>
      <c r="AC904" s="2"/>
      <c r="AD904" s="2"/>
      <c r="AE904" s="2"/>
      <c r="AF904" s="2"/>
      <c r="AG904" s="2"/>
      <c r="AH904" s="2"/>
      <c r="AI904" s="2"/>
      <c r="AJ904" s="2"/>
      <c r="AK904" s="2"/>
      <c r="AL904" s="2"/>
      <c r="AM904" s="2"/>
    </row>
    <row r="905">
      <c r="A905" s="2"/>
      <c r="B905" s="2"/>
      <c r="C905" s="2"/>
      <c r="D905" s="2"/>
      <c r="E905" s="2"/>
      <c r="F905" s="2"/>
      <c r="G905" s="2"/>
      <c r="H905" s="2"/>
      <c r="I905" s="2"/>
      <c r="J905" s="2"/>
      <c r="K905" s="165"/>
      <c r="L905" s="165"/>
      <c r="M905" s="2"/>
      <c r="N905" s="2"/>
      <c r="O905" s="2"/>
      <c r="P905" s="2"/>
      <c r="Q905" s="2"/>
      <c r="R905" s="2"/>
      <c r="S905" s="2"/>
      <c r="T905" s="2"/>
      <c r="U905" s="2"/>
      <c r="V905" s="2"/>
      <c r="W905" s="2"/>
      <c r="X905" s="2"/>
      <c r="Y905" s="2"/>
      <c r="Z905" s="5"/>
      <c r="AA905" s="5"/>
      <c r="AB905" s="2"/>
      <c r="AC905" s="2"/>
      <c r="AD905" s="2"/>
      <c r="AE905" s="2"/>
      <c r="AF905" s="2"/>
      <c r="AG905" s="2"/>
      <c r="AH905" s="2"/>
      <c r="AI905" s="2"/>
      <c r="AJ905" s="2"/>
      <c r="AK905" s="2"/>
      <c r="AL905" s="2"/>
      <c r="AM905" s="2"/>
    </row>
    <row r="906">
      <c r="A906" s="2"/>
      <c r="B906" s="2"/>
      <c r="C906" s="2"/>
      <c r="D906" s="2"/>
      <c r="E906" s="2"/>
      <c r="F906" s="2"/>
      <c r="G906" s="2"/>
      <c r="H906" s="2"/>
      <c r="I906" s="2"/>
      <c r="J906" s="2"/>
      <c r="K906" s="165"/>
      <c r="L906" s="165"/>
      <c r="M906" s="2"/>
      <c r="N906" s="2"/>
      <c r="O906" s="2"/>
      <c r="P906" s="2"/>
      <c r="Q906" s="2"/>
      <c r="R906" s="2"/>
      <c r="S906" s="2"/>
      <c r="T906" s="2"/>
      <c r="U906" s="2"/>
      <c r="V906" s="2"/>
      <c r="W906" s="2"/>
      <c r="X906" s="2"/>
      <c r="Y906" s="2"/>
      <c r="Z906" s="5"/>
      <c r="AA906" s="5"/>
      <c r="AB906" s="2"/>
      <c r="AC906" s="2"/>
      <c r="AD906" s="2"/>
      <c r="AE906" s="2"/>
      <c r="AF906" s="2"/>
      <c r="AG906" s="2"/>
      <c r="AH906" s="2"/>
      <c r="AI906" s="2"/>
      <c r="AJ906" s="2"/>
      <c r="AK906" s="2"/>
      <c r="AL906" s="2"/>
      <c r="AM906" s="2"/>
    </row>
    <row r="907">
      <c r="A907" s="2"/>
      <c r="B907" s="2"/>
      <c r="C907" s="2"/>
      <c r="D907" s="2"/>
      <c r="E907" s="2"/>
      <c r="F907" s="2"/>
      <c r="G907" s="2"/>
      <c r="H907" s="2"/>
      <c r="I907" s="2"/>
      <c r="J907" s="2"/>
      <c r="K907" s="165"/>
      <c r="L907" s="165"/>
      <c r="M907" s="2"/>
      <c r="N907" s="2"/>
      <c r="O907" s="2"/>
      <c r="P907" s="2"/>
      <c r="Q907" s="2"/>
      <c r="R907" s="2"/>
      <c r="S907" s="2"/>
      <c r="T907" s="2"/>
      <c r="U907" s="2"/>
      <c r="V907" s="2"/>
      <c r="W907" s="2"/>
      <c r="X907" s="2"/>
      <c r="Y907" s="2"/>
      <c r="Z907" s="5"/>
      <c r="AA907" s="5"/>
      <c r="AB907" s="2"/>
      <c r="AC907" s="2"/>
      <c r="AD907" s="2"/>
      <c r="AE907" s="2"/>
      <c r="AF907" s="2"/>
      <c r="AG907" s="2"/>
      <c r="AH907" s="2"/>
      <c r="AI907" s="2"/>
      <c r="AJ907" s="2"/>
      <c r="AK907" s="2"/>
      <c r="AL907" s="2"/>
      <c r="AM907" s="2"/>
    </row>
    <row r="908">
      <c r="A908" s="2"/>
      <c r="B908" s="2"/>
      <c r="C908" s="2"/>
      <c r="D908" s="2"/>
      <c r="E908" s="2"/>
      <c r="F908" s="2"/>
      <c r="G908" s="2"/>
      <c r="H908" s="2"/>
      <c r="I908" s="2"/>
      <c r="J908" s="2"/>
      <c r="K908" s="165"/>
      <c r="L908" s="165"/>
      <c r="M908" s="2"/>
      <c r="N908" s="2"/>
      <c r="O908" s="2"/>
      <c r="P908" s="2"/>
      <c r="Q908" s="2"/>
      <c r="R908" s="2"/>
      <c r="S908" s="2"/>
      <c r="T908" s="2"/>
      <c r="U908" s="2"/>
      <c r="V908" s="2"/>
      <c r="W908" s="2"/>
      <c r="X908" s="2"/>
      <c r="Y908" s="2"/>
      <c r="Z908" s="5"/>
      <c r="AA908" s="5"/>
      <c r="AB908" s="2"/>
      <c r="AC908" s="2"/>
      <c r="AD908" s="2"/>
      <c r="AE908" s="2"/>
      <c r="AF908" s="2"/>
      <c r="AG908" s="2"/>
      <c r="AH908" s="2"/>
      <c r="AI908" s="2"/>
      <c r="AJ908" s="2"/>
      <c r="AK908" s="2"/>
      <c r="AL908" s="2"/>
      <c r="AM908" s="2"/>
    </row>
    <row r="909">
      <c r="A909" s="2"/>
      <c r="B909" s="2"/>
      <c r="C909" s="2"/>
      <c r="D909" s="2"/>
      <c r="E909" s="2"/>
      <c r="F909" s="2"/>
      <c r="G909" s="2"/>
      <c r="H909" s="2"/>
      <c r="I909" s="2"/>
      <c r="J909" s="2"/>
      <c r="K909" s="165"/>
      <c r="L909" s="165"/>
      <c r="M909" s="2"/>
      <c r="N909" s="2"/>
      <c r="O909" s="2"/>
      <c r="P909" s="2"/>
      <c r="Q909" s="2"/>
      <c r="R909" s="2"/>
      <c r="S909" s="2"/>
      <c r="T909" s="2"/>
      <c r="U909" s="2"/>
      <c r="V909" s="2"/>
      <c r="W909" s="2"/>
      <c r="X909" s="2"/>
      <c r="Y909" s="2"/>
      <c r="Z909" s="5"/>
      <c r="AA909" s="5"/>
      <c r="AB909" s="2"/>
      <c r="AC909" s="2"/>
      <c r="AD909" s="2"/>
      <c r="AE909" s="2"/>
      <c r="AF909" s="2"/>
      <c r="AG909" s="2"/>
      <c r="AH909" s="2"/>
      <c r="AI909" s="2"/>
      <c r="AJ909" s="2"/>
      <c r="AK909" s="2"/>
      <c r="AL909" s="2"/>
      <c r="AM909" s="2"/>
    </row>
    <row r="910">
      <c r="A910" s="2"/>
      <c r="B910" s="2"/>
      <c r="C910" s="2"/>
      <c r="D910" s="2"/>
      <c r="E910" s="2"/>
      <c r="F910" s="2"/>
      <c r="G910" s="2"/>
      <c r="H910" s="2"/>
      <c r="I910" s="2"/>
      <c r="J910" s="2"/>
      <c r="K910" s="165"/>
      <c r="L910" s="165"/>
      <c r="M910" s="2"/>
      <c r="N910" s="2"/>
      <c r="O910" s="2"/>
      <c r="P910" s="2"/>
      <c r="Q910" s="2"/>
      <c r="R910" s="2"/>
      <c r="S910" s="2"/>
      <c r="T910" s="2"/>
      <c r="U910" s="2"/>
      <c r="V910" s="2"/>
      <c r="W910" s="2"/>
      <c r="X910" s="2"/>
      <c r="Y910" s="2"/>
      <c r="Z910" s="5"/>
      <c r="AA910" s="5"/>
      <c r="AB910" s="2"/>
      <c r="AC910" s="2"/>
      <c r="AD910" s="2"/>
      <c r="AE910" s="2"/>
      <c r="AF910" s="2"/>
      <c r="AG910" s="2"/>
      <c r="AH910" s="2"/>
      <c r="AI910" s="2"/>
      <c r="AJ910" s="2"/>
      <c r="AK910" s="2"/>
      <c r="AL910" s="2"/>
      <c r="AM910" s="2"/>
    </row>
    <row r="911">
      <c r="A911" s="2"/>
      <c r="B911" s="2"/>
      <c r="C911" s="2"/>
      <c r="D911" s="2"/>
      <c r="E911" s="2"/>
      <c r="F911" s="2"/>
      <c r="G911" s="2"/>
      <c r="H911" s="2"/>
      <c r="I911" s="2"/>
      <c r="J911" s="2"/>
      <c r="K911" s="165"/>
      <c r="L911" s="165"/>
      <c r="M911" s="2"/>
      <c r="N911" s="2"/>
      <c r="O911" s="2"/>
      <c r="P911" s="2"/>
      <c r="Q911" s="2"/>
      <c r="R911" s="2"/>
      <c r="S911" s="2"/>
      <c r="T911" s="2"/>
      <c r="U911" s="2"/>
      <c r="V911" s="2"/>
      <c r="W911" s="2"/>
      <c r="X911" s="2"/>
      <c r="Y911" s="2"/>
      <c r="Z911" s="5"/>
      <c r="AA911" s="5"/>
      <c r="AB911" s="2"/>
      <c r="AC911" s="2"/>
      <c r="AD911" s="2"/>
      <c r="AE911" s="2"/>
      <c r="AF911" s="2"/>
      <c r="AG911" s="2"/>
      <c r="AH911" s="2"/>
      <c r="AI911" s="2"/>
      <c r="AJ911" s="2"/>
      <c r="AK911" s="2"/>
      <c r="AL911" s="2"/>
      <c r="AM911" s="2"/>
    </row>
    <row r="912">
      <c r="A912" s="2"/>
      <c r="B912" s="2"/>
      <c r="C912" s="2"/>
      <c r="D912" s="2"/>
      <c r="E912" s="2"/>
      <c r="F912" s="2"/>
      <c r="G912" s="2"/>
      <c r="H912" s="2"/>
      <c r="I912" s="2"/>
      <c r="J912" s="2"/>
      <c r="K912" s="165"/>
      <c r="L912" s="165"/>
      <c r="M912" s="2"/>
      <c r="N912" s="2"/>
      <c r="O912" s="2"/>
      <c r="P912" s="2"/>
      <c r="Q912" s="2"/>
      <c r="R912" s="2"/>
      <c r="S912" s="2"/>
      <c r="T912" s="2"/>
      <c r="U912" s="2"/>
      <c r="V912" s="2"/>
      <c r="W912" s="2"/>
      <c r="X912" s="2"/>
      <c r="Y912" s="2"/>
      <c r="Z912" s="5"/>
      <c r="AA912" s="5"/>
      <c r="AB912" s="2"/>
      <c r="AC912" s="2"/>
      <c r="AD912" s="2"/>
      <c r="AE912" s="2"/>
      <c r="AF912" s="2"/>
      <c r="AG912" s="2"/>
      <c r="AH912" s="2"/>
      <c r="AI912" s="2"/>
      <c r="AJ912" s="2"/>
      <c r="AK912" s="2"/>
      <c r="AL912" s="2"/>
      <c r="AM912" s="2"/>
    </row>
    <row r="913">
      <c r="A913" s="2"/>
      <c r="B913" s="2"/>
      <c r="C913" s="2"/>
      <c r="D913" s="2"/>
      <c r="E913" s="2"/>
      <c r="F913" s="2"/>
      <c r="G913" s="2"/>
      <c r="H913" s="2"/>
      <c r="I913" s="2"/>
      <c r="J913" s="2"/>
      <c r="K913" s="165"/>
      <c r="L913" s="165"/>
      <c r="M913" s="2"/>
      <c r="N913" s="2"/>
      <c r="O913" s="2"/>
      <c r="P913" s="2"/>
      <c r="Q913" s="2"/>
      <c r="R913" s="2"/>
      <c r="S913" s="2"/>
      <c r="T913" s="2"/>
      <c r="U913" s="2"/>
      <c r="V913" s="2"/>
      <c r="W913" s="2"/>
      <c r="X913" s="2"/>
      <c r="Y913" s="2"/>
      <c r="Z913" s="5"/>
      <c r="AA913" s="5"/>
      <c r="AB913" s="2"/>
      <c r="AC913" s="2"/>
      <c r="AD913" s="2"/>
      <c r="AE913" s="2"/>
      <c r="AF913" s="2"/>
      <c r="AG913" s="2"/>
      <c r="AH913" s="2"/>
      <c r="AI913" s="2"/>
      <c r="AJ913" s="2"/>
      <c r="AK913" s="2"/>
      <c r="AL913" s="2"/>
      <c r="AM913" s="2"/>
    </row>
    <row r="914">
      <c r="A914" s="2"/>
      <c r="B914" s="2"/>
      <c r="C914" s="2"/>
      <c r="D914" s="2"/>
      <c r="E914" s="2"/>
      <c r="F914" s="2"/>
      <c r="G914" s="2"/>
      <c r="H914" s="2"/>
      <c r="I914" s="2"/>
      <c r="J914" s="2"/>
      <c r="K914" s="165"/>
      <c r="L914" s="165"/>
      <c r="M914" s="2"/>
      <c r="N914" s="2"/>
      <c r="O914" s="2"/>
      <c r="P914" s="2"/>
      <c r="Q914" s="2"/>
      <c r="R914" s="2"/>
      <c r="S914" s="2"/>
      <c r="T914" s="2"/>
      <c r="U914" s="2"/>
      <c r="V914" s="2"/>
      <c r="W914" s="2"/>
      <c r="X914" s="2"/>
      <c r="Y914" s="2"/>
      <c r="Z914" s="5"/>
      <c r="AA914" s="5"/>
      <c r="AB914" s="2"/>
      <c r="AC914" s="2"/>
      <c r="AD914" s="2"/>
      <c r="AE914" s="2"/>
      <c r="AF914" s="2"/>
      <c r="AG914" s="2"/>
      <c r="AH914" s="2"/>
      <c r="AI914" s="2"/>
      <c r="AJ914" s="2"/>
      <c r="AK914" s="2"/>
      <c r="AL914" s="2"/>
      <c r="AM914" s="2"/>
    </row>
    <row r="915">
      <c r="A915" s="2"/>
      <c r="B915" s="2"/>
      <c r="C915" s="2"/>
      <c r="D915" s="2"/>
      <c r="E915" s="2"/>
      <c r="F915" s="2"/>
      <c r="G915" s="2"/>
      <c r="H915" s="2"/>
      <c r="I915" s="2"/>
      <c r="J915" s="2"/>
      <c r="K915" s="165"/>
      <c r="L915" s="165"/>
      <c r="M915" s="2"/>
      <c r="N915" s="2"/>
      <c r="O915" s="2"/>
      <c r="P915" s="2"/>
      <c r="Q915" s="2"/>
      <c r="R915" s="2"/>
      <c r="S915" s="2"/>
      <c r="T915" s="2"/>
      <c r="U915" s="2"/>
      <c r="V915" s="2"/>
      <c r="W915" s="2"/>
      <c r="X915" s="2"/>
      <c r="Y915" s="2"/>
      <c r="Z915" s="5"/>
      <c r="AA915" s="5"/>
      <c r="AB915" s="2"/>
      <c r="AC915" s="2"/>
      <c r="AD915" s="2"/>
      <c r="AE915" s="2"/>
      <c r="AF915" s="2"/>
      <c r="AG915" s="2"/>
      <c r="AH915" s="2"/>
      <c r="AI915" s="2"/>
      <c r="AJ915" s="2"/>
      <c r="AK915" s="2"/>
      <c r="AL915" s="2"/>
      <c r="AM915" s="2"/>
    </row>
    <row r="916">
      <c r="A916" s="2"/>
      <c r="B916" s="2"/>
      <c r="C916" s="2"/>
      <c r="D916" s="2"/>
      <c r="E916" s="2"/>
      <c r="F916" s="2"/>
      <c r="G916" s="2"/>
      <c r="H916" s="2"/>
      <c r="I916" s="2"/>
      <c r="J916" s="2"/>
      <c r="K916" s="165"/>
      <c r="L916" s="165"/>
      <c r="M916" s="2"/>
      <c r="N916" s="2"/>
      <c r="O916" s="2"/>
      <c r="P916" s="2"/>
      <c r="Q916" s="2"/>
      <c r="R916" s="2"/>
      <c r="S916" s="2"/>
      <c r="T916" s="2"/>
      <c r="U916" s="2"/>
      <c r="V916" s="2"/>
      <c r="W916" s="2"/>
      <c r="X916" s="2"/>
      <c r="Y916" s="2"/>
      <c r="Z916" s="5"/>
      <c r="AA916" s="5"/>
      <c r="AB916" s="2"/>
      <c r="AC916" s="2"/>
      <c r="AD916" s="2"/>
      <c r="AE916" s="2"/>
      <c r="AF916" s="2"/>
      <c r="AG916" s="2"/>
      <c r="AH916" s="2"/>
      <c r="AI916" s="2"/>
      <c r="AJ916" s="2"/>
      <c r="AK916" s="2"/>
      <c r="AL916" s="2"/>
      <c r="AM916" s="2"/>
    </row>
    <row r="917">
      <c r="A917" s="2"/>
      <c r="B917" s="2"/>
      <c r="C917" s="2"/>
      <c r="D917" s="2"/>
      <c r="E917" s="2"/>
      <c r="F917" s="2"/>
      <c r="G917" s="2"/>
      <c r="H917" s="2"/>
      <c r="I917" s="2"/>
      <c r="J917" s="2"/>
      <c r="K917" s="165"/>
      <c r="L917" s="165"/>
      <c r="M917" s="2"/>
      <c r="N917" s="2"/>
      <c r="O917" s="2"/>
      <c r="P917" s="2"/>
      <c r="Q917" s="2"/>
      <c r="R917" s="2"/>
      <c r="S917" s="2"/>
      <c r="T917" s="2"/>
      <c r="U917" s="2"/>
      <c r="V917" s="2"/>
      <c r="W917" s="2"/>
      <c r="X917" s="2"/>
      <c r="Y917" s="2"/>
      <c r="Z917" s="5"/>
      <c r="AA917" s="5"/>
      <c r="AB917" s="2"/>
      <c r="AC917" s="2"/>
      <c r="AD917" s="2"/>
      <c r="AE917" s="2"/>
      <c r="AF917" s="2"/>
      <c r="AG917" s="2"/>
      <c r="AH917" s="2"/>
      <c r="AI917" s="2"/>
      <c r="AJ917" s="2"/>
      <c r="AK917" s="2"/>
      <c r="AL917" s="2"/>
      <c r="AM917" s="2"/>
    </row>
    <row r="918">
      <c r="A918" s="2"/>
      <c r="B918" s="2"/>
      <c r="C918" s="2"/>
      <c r="D918" s="2"/>
      <c r="E918" s="2"/>
      <c r="F918" s="2"/>
      <c r="G918" s="2"/>
      <c r="H918" s="2"/>
      <c r="I918" s="2"/>
      <c r="J918" s="2"/>
      <c r="K918" s="165"/>
      <c r="L918" s="165"/>
      <c r="M918" s="2"/>
      <c r="N918" s="2"/>
      <c r="O918" s="2"/>
      <c r="P918" s="2"/>
      <c r="Q918" s="2"/>
      <c r="R918" s="2"/>
      <c r="S918" s="2"/>
      <c r="T918" s="2"/>
      <c r="U918" s="2"/>
      <c r="V918" s="2"/>
      <c r="W918" s="2"/>
      <c r="X918" s="2"/>
      <c r="Y918" s="2"/>
      <c r="Z918" s="5"/>
      <c r="AA918" s="5"/>
      <c r="AB918" s="2"/>
      <c r="AC918" s="2"/>
      <c r="AD918" s="2"/>
      <c r="AE918" s="2"/>
      <c r="AF918" s="2"/>
      <c r="AG918" s="2"/>
      <c r="AH918" s="2"/>
      <c r="AI918" s="2"/>
      <c r="AJ918" s="2"/>
      <c r="AK918" s="2"/>
      <c r="AL918" s="2"/>
      <c r="AM918" s="2"/>
    </row>
    <row r="919">
      <c r="A919" s="2"/>
      <c r="B919" s="2"/>
      <c r="C919" s="2"/>
      <c r="D919" s="2"/>
      <c r="E919" s="2"/>
      <c r="F919" s="2"/>
      <c r="G919" s="2"/>
      <c r="H919" s="2"/>
      <c r="I919" s="2"/>
      <c r="J919" s="2"/>
      <c r="K919" s="165"/>
      <c r="L919" s="165"/>
      <c r="M919" s="2"/>
      <c r="N919" s="2"/>
      <c r="O919" s="2"/>
      <c r="P919" s="2"/>
      <c r="Q919" s="2"/>
      <c r="R919" s="2"/>
      <c r="S919" s="2"/>
      <c r="T919" s="2"/>
      <c r="U919" s="2"/>
      <c r="V919" s="2"/>
      <c r="W919" s="2"/>
      <c r="X919" s="2"/>
      <c r="Y919" s="2"/>
      <c r="Z919" s="5"/>
      <c r="AA919" s="5"/>
      <c r="AB919" s="2"/>
      <c r="AC919" s="2"/>
      <c r="AD919" s="2"/>
      <c r="AE919" s="2"/>
      <c r="AF919" s="2"/>
      <c r="AG919" s="2"/>
      <c r="AH919" s="2"/>
      <c r="AI919" s="2"/>
      <c r="AJ919" s="2"/>
      <c r="AK919" s="2"/>
      <c r="AL919" s="2"/>
      <c r="AM919" s="2"/>
    </row>
    <row r="920">
      <c r="A920" s="2"/>
      <c r="B920" s="2"/>
      <c r="C920" s="2"/>
      <c r="D920" s="2"/>
      <c r="E920" s="2"/>
      <c r="F920" s="2"/>
      <c r="G920" s="2"/>
      <c r="H920" s="2"/>
      <c r="I920" s="2"/>
      <c r="J920" s="2"/>
      <c r="K920" s="165"/>
      <c r="L920" s="165"/>
      <c r="M920" s="2"/>
      <c r="N920" s="2"/>
      <c r="O920" s="2"/>
      <c r="P920" s="2"/>
      <c r="Q920" s="2"/>
      <c r="R920" s="2"/>
      <c r="S920" s="2"/>
      <c r="T920" s="2"/>
      <c r="U920" s="2"/>
      <c r="V920" s="2"/>
      <c r="W920" s="2"/>
      <c r="X920" s="2"/>
      <c r="Y920" s="2"/>
      <c r="Z920" s="5"/>
      <c r="AA920" s="5"/>
      <c r="AB920" s="2"/>
      <c r="AC920" s="2"/>
      <c r="AD920" s="2"/>
      <c r="AE920" s="2"/>
      <c r="AF920" s="2"/>
      <c r="AG920" s="2"/>
      <c r="AH920" s="2"/>
      <c r="AI920" s="2"/>
      <c r="AJ920" s="2"/>
      <c r="AK920" s="2"/>
      <c r="AL920" s="2"/>
      <c r="AM920" s="2"/>
    </row>
    <row r="921">
      <c r="A921" s="2"/>
      <c r="B921" s="2"/>
      <c r="C921" s="2"/>
      <c r="D921" s="2"/>
      <c r="E921" s="2"/>
      <c r="F921" s="2"/>
      <c r="G921" s="2"/>
      <c r="H921" s="2"/>
      <c r="I921" s="2"/>
      <c r="J921" s="2"/>
      <c r="K921" s="165"/>
      <c r="L921" s="165"/>
      <c r="M921" s="2"/>
      <c r="N921" s="2"/>
      <c r="O921" s="2"/>
      <c r="P921" s="2"/>
      <c r="Q921" s="2"/>
      <c r="R921" s="2"/>
      <c r="S921" s="2"/>
      <c r="T921" s="2"/>
      <c r="U921" s="2"/>
      <c r="V921" s="2"/>
      <c r="W921" s="2"/>
      <c r="X921" s="2"/>
      <c r="Y921" s="2"/>
      <c r="Z921" s="5"/>
      <c r="AA921" s="5"/>
      <c r="AB921" s="2"/>
      <c r="AC921" s="2"/>
      <c r="AD921" s="2"/>
      <c r="AE921" s="2"/>
      <c r="AF921" s="2"/>
      <c r="AG921" s="2"/>
      <c r="AH921" s="2"/>
      <c r="AI921" s="2"/>
      <c r="AJ921" s="2"/>
      <c r="AK921" s="2"/>
      <c r="AL921" s="2"/>
      <c r="AM921" s="2"/>
    </row>
    <row r="922">
      <c r="A922" s="2"/>
      <c r="B922" s="2"/>
      <c r="C922" s="2"/>
      <c r="D922" s="2"/>
      <c r="E922" s="2"/>
      <c r="F922" s="2"/>
      <c r="G922" s="2"/>
      <c r="H922" s="2"/>
      <c r="I922" s="2"/>
      <c r="J922" s="2"/>
      <c r="K922" s="165"/>
      <c r="L922" s="165"/>
      <c r="M922" s="2"/>
      <c r="N922" s="2"/>
      <c r="O922" s="2"/>
      <c r="P922" s="2"/>
      <c r="Q922" s="2"/>
      <c r="R922" s="2"/>
      <c r="S922" s="2"/>
      <c r="T922" s="2"/>
      <c r="U922" s="2"/>
      <c r="V922" s="2"/>
      <c r="W922" s="2"/>
      <c r="X922" s="2"/>
      <c r="Y922" s="2"/>
      <c r="Z922" s="5"/>
      <c r="AA922" s="5"/>
      <c r="AB922" s="2"/>
      <c r="AC922" s="2"/>
      <c r="AD922" s="2"/>
      <c r="AE922" s="2"/>
      <c r="AF922" s="2"/>
      <c r="AG922" s="2"/>
      <c r="AH922" s="2"/>
      <c r="AI922" s="2"/>
      <c r="AJ922" s="2"/>
      <c r="AK922" s="2"/>
      <c r="AL922" s="2"/>
      <c r="AM922" s="2"/>
    </row>
    <row r="923">
      <c r="A923" s="2"/>
      <c r="B923" s="2"/>
      <c r="C923" s="2"/>
      <c r="D923" s="2"/>
      <c r="E923" s="2"/>
      <c r="F923" s="2"/>
      <c r="G923" s="2"/>
      <c r="H923" s="2"/>
      <c r="I923" s="2"/>
      <c r="J923" s="2"/>
      <c r="K923" s="165"/>
      <c r="L923" s="165"/>
      <c r="M923" s="2"/>
      <c r="N923" s="2"/>
      <c r="O923" s="2"/>
      <c r="P923" s="2"/>
      <c r="Q923" s="2"/>
      <c r="R923" s="2"/>
      <c r="S923" s="2"/>
      <c r="T923" s="2"/>
      <c r="U923" s="2"/>
      <c r="V923" s="2"/>
      <c r="W923" s="2"/>
      <c r="X923" s="2"/>
      <c r="Y923" s="2"/>
      <c r="Z923" s="5"/>
      <c r="AA923" s="5"/>
      <c r="AB923" s="2"/>
      <c r="AC923" s="2"/>
      <c r="AD923" s="2"/>
      <c r="AE923" s="2"/>
      <c r="AF923" s="2"/>
      <c r="AG923" s="2"/>
      <c r="AH923" s="2"/>
      <c r="AI923" s="2"/>
      <c r="AJ923" s="2"/>
      <c r="AK923" s="2"/>
      <c r="AL923" s="2"/>
      <c r="AM923" s="2"/>
    </row>
    <row r="924">
      <c r="A924" s="2"/>
      <c r="B924" s="2"/>
      <c r="C924" s="2"/>
      <c r="D924" s="2"/>
      <c r="E924" s="2"/>
      <c r="F924" s="2"/>
      <c r="G924" s="2"/>
      <c r="H924" s="2"/>
      <c r="I924" s="2"/>
      <c r="J924" s="2"/>
      <c r="K924" s="165"/>
      <c r="L924" s="165"/>
      <c r="M924" s="2"/>
      <c r="N924" s="2"/>
      <c r="O924" s="2"/>
      <c r="P924" s="2"/>
      <c r="Q924" s="2"/>
      <c r="R924" s="2"/>
      <c r="S924" s="2"/>
      <c r="T924" s="2"/>
      <c r="U924" s="2"/>
      <c r="V924" s="2"/>
      <c r="W924" s="2"/>
      <c r="X924" s="2"/>
      <c r="Y924" s="2"/>
      <c r="Z924" s="5"/>
      <c r="AA924" s="5"/>
      <c r="AB924" s="2"/>
      <c r="AC924" s="2"/>
      <c r="AD924" s="2"/>
      <c r="AE924" s="2"/>
      <c r="AF924" s="2"/>
      <c r="AG924" s="2"/>
      <c r="AH924" s="2"/>
      <c r="AI924" s="2"/>
      <c r="AJ924" s="2"/>
      <c r="AK924" s="2"/>
      <c r="AL924" s="2"/>
      <c r="AM924" s="2"/>
    </row>
    <row r="925">
      <c r="A925" s="2"/>
      <c r="B925" s="2"/>
      <c r="C925" s="2"/>
      <c r="D925" s="2"/>
      <c r="E925" s="2"/>
      <c r="F925" s="2"/>
      <c r="G925" s="2"/>
      <c r="H925" s="2"/>
      <c r="I925" s="2"/>
      <c r="J925" s="2"/>
      <c r="K925" s="165"/>
      <c r="L925" s="165"/>
      <c r="M925" s="2"/>
      <c r="N925" s="2"/>
      <c r="O925" s="2"/>
      <c r="P925" s="2"/>
      <c r="Q925" s="2"/>
      <c r="R925" s="2"/>
      <c r="S925" s="2"/>
      <c r="T925" s="2"/>
      <c r="U925" s="2"/>
      <c r="V925" s="2"/>
      <c r="W925" s="2"/>
      <c r="X925" s="2"/>
      <c r="Y925" s="2"/>
      <c r="Z925" s="5"/>
      <c r="AA925" s="5"/>
      <c r="AB925" s="2"/>
      <c r="AC925" s="2"/>
      <c r="AD925" s="2"/>
      <c r="AE925" s="2"/>
      <c r="AF925" s="2"/>
      <c r="AG925" s="2"/>
      <c r="AH925" s="2"/>
      <c r="AI925" s="2"/>
      <c r="AJ925" s="2"/>
      <c r="AK925" s="2"/>
      <c r="AL925" s="2"/>
      <c r="AM925" s="2"/>
    </row>
    <row r="926">
      <c r="A926" s="2"/>
      <c r="B926" s="2"/>
      <c r="C926" s="2"/>
      <c r="D926" s="2"/>
      <c r="E926" s="2"/>
      <c r="F926" s="2"/>
      <c r="G926" s="2"/>
      <c r="H926" s="2"/>
      <c r="I926" s="2"/>
      <c r="J926" s="2"/>
      <c r="K926" s="165"/>
      <c r="L926" s="165"/>
      <c r="M926" s="2"/>
      <c r="N926" s="2"/>
      <c r="O926" s="2"/>
      <c r="P926" s="2"/>
      <c r="Q926" s="2"/>
      <c r="R926" s="2"/>
      <c r="S926" s="2"/>
      <c r="T926" s="2"/>
      <c r="U926" s="2"/>
      <c r="V926" s="2"/>
      <c r="W926" s="2"/>
      <c r="X926" s="2"/>
      <c r="Y926" s="2"/>
      <c r="Z926" s="5"/>
      <c r="AA926" s="5"/>
      <c r="AB926" s="2"/>
      <c r="AC926" s="2"/>
      <c r="AD926" s="2"/>
      <c r="AE926" s="2"/>
      <c r="AF926" s="2"/>
      <c r="AG926" s="2"/>
      <c r="AH926" s="2"/>
      <c r="AI926" s="2"/>
      <c r="AJ926" s="2"/>
      <c r="AK926" s="2"/>
      <c r="AL926" s="2"/>
      <c r="AM926" s="2"/>
    </row>
    <row r="927">
      <c r="A927" s="2"/>
      <c r="B927" s="2"/>
      <c r="C927" s="2"/>
      <c r="D927" s="2"/>
      <c r="E927" s="2"/>
      <c r="F927" s="2"/>
      <c r="G927" s="2"/>
      <c r="H927" s="2"/>
      <c r="I927" s="2"/>
      <c r="J927" s="2"/>
      <c r="K927" s="165"/>
      <c r="L927" s="165"/>
      <c r="M927" s="2"/>
      <c r="N927" s="2"/>
      <c r="O927" s="2"/>
      <c r="P927" s="2"/>
      <c r="Q927" s="2"/>
      <c r="R927" s="2"/>
      <c r="S927" s="2"/>
      <c r="T927" s="2"/>
      <c r="U927" s="2"/>
      <c r="V927" s="2"/>
      <c r="W927" s="2"/>
      <c r="X927" s="2"/>
      <c r="Y927" s="2"/>
      <c r="Z927" s="5"/>
      <c r="AA927" s="5"/>
      <c r="AB927" s="2"/>
      <c r="AC927" s="2"/>
      <c r="AD927" s="2"/>
      <c r="AE927" s="2"/>
      <c r="AF927" s="2"/>
      <c r="AG927" s="2"/>
      <c r="AH927" s="2"/>
      <c r="AI927" s="2"/>
      <c r="AJ927" s="2"/>
      <c r="AK927" s="2"/>
      <c r="AL927" s="2"/>
      <c r="AM927" s="2"/>
    </row>
    <row r="928">
      <c r="A928" s="2"/>
      <c r="B928" s="2"/>
      <c r="C928" s="2"/>
      <c r="D928" s="2"/>
      <c r="E928" s="2"/>
      <c r="F928" s="2"/>
      <c r="G928" s="2"/>
      <c r="H928" s="2"/>
      <c r="I928" s="2"/>
      <c r="J928" s="2"/>
      <c r="K928" s="165"/>
      <c r="L928" s="165"/>
      <c r="M928" s="2"/>
      <c r="N928" s="2"/>
      <c r="O928" s="2"/>
      <c r="P928" s="2"/>
      <c r="Q928" s="2"/>
      <c r="R928" s="2"/>
      <c r="S928" s="2"/>
      <c r="T928" s="2"/>
      <c r="U928" s="2"/>
      <c r="V928" s="2"/>
      <c r="W928" s="2"/>
      <c r="X928" s="2"/>
      <c r="Y928" s="2"/>
      <c r="Z928" s="5"/>
      <c r="AA928" s="5"/>
      <c r="AB928" s="2"/>
      <c r="AC928" s="2"/>
      <c r="AD928" s="2"/>
      <c r="AE928" s="2"/>
      <c r="AF928" s="2"/>
      <c r="AG928" s="2"/>
      <c r="AH928" s="2"/>
      <c r="AI928" s="2"/>
      <c r="AJ928" s="2"/>
      <c r="AK928" s="2"/>
      <c r="AL928" s="2"/>
      <c r="AM928" s="2"/>
    </row>
    <row r="929">
      <c r="A929" s="2"/>
      <c r="B929" s="2"/>
      <c r="C929" s="2"/>
      <c r="D929" s="2"/>
      <c r="E929" s="2"/>
      <c r="F929" s="2"/>
      <c r="G929" s="2"/>
      <c r="H929" s="2"/>
      <c r="I929" s="2"/>
      <c r="J929" s="2"/>
      <c r="K929" s="165"/>
      <c r="L929" s="165"/>
      <c r="M929" s="2"/>
      <c r="N929" s="2"/>
      <c r="O929" s="2"/>
      <c r="P929" s="2"/>
      <c r="Q929" s="2"/>
      <c r="R929" s="2"/>
      <c r="S929" s="2"/>
      <c r="T929" s="2"/>
      <c r="U929" s="2"/>
      <c r="V929" s="2"/>
      <c r="W929" s="2"/>
      <c r="X929" s="2"/>
      <c r="Y929" s="2"/>
      <c r="Z929" s="5"/>
      <c r="AA929" s="5"/>
      <c r="AB929" s="2"/>
      <c r="AC929" s="2"/>
      <c r="AD929" s="2"/>
      <c r="AE929" s="2"/>
      <c r="AF929" s="2"/>
      <c r="AG929" s="2"/>
      <c r="AH929" s="2"/>
      <c r="AI929" s="2"/>
      <c r="AJ929" s="2"/>
      <c r="AK929" s="2"/>
      <c r="AL929" s="2"/>
      <c r="AM929" s="2"/>
    </row>
    <row r="930">
      <c r="A930" s="2"/>
      <c r="B930" s="2"/>
      <c r="C930" s="2"/>
      <c r="D930" s="2"/>
      <c r="E930" s="2"/>
      <c r="F930" s="2"/>
      <c r="G930" s="2"/>
      <c r="H930" s="2"/>
      <c r="I930" s="2"/>
      <c r="J930" s="2"/>
      <c r="K930" s="165"/>
      <c r="L930" s="165"/>
      <c r="M930" s="2"/>
      <c r="N930" s="2"/>
      <c r="O930" s="2"/>
      <c r="P930" s="2"/>
      <c r="Q930" s="2"/>
      <c r="R930" s="2"/>
      <c r="S930" s="2"/>
      <c r="T930" s="2"/>
      <c r="U930" s="2"/>
      <c r="V930" s="2"/>
      <c r="W930" s="2"/>
      <c r="X930" s="2"/>
      <c r="Y930" s="2"/>
      <c r="Z930" s="5"/>
      <c r="AA930" s="5"/>
      <c r="AB930" s="2"/>
      <c r="AC930" s="2"/>
      <c r="AD930" s="2"/>
      <c r="AE930" s="2"/>
      <c r="AF930" s="2"/>
      <c r="AG930" s="2"/>
      <c r="AH930" s="2"/>
      <c r="AI930" s="2"/>
      <c r="AJ930" s="2"/>
      <c r="AK930" s="2"/>
      <c r="AL930" s="2"/>
      <c r="AM930" s="2"/>
    </row>
    <row r="931">
      <c r="A931" s="2"/>
      <c r="B931" s="2"/>
      <c r="C931" s="2"/>
      <c r="D931" s="2"/>
      <c r="E931" s="2"/>
      <c r="F931" s="2"/>
      <c r="G931" s="2"/>
      <c r="H931" s="2"/>
      <c r="I931" s="2"/>
      <c r="J931" s="2"/>
      <c r="K931" s="165"/>
      <c r="L931" s="165"/>
      <c r="M931" s="2"/>
      <c r="N931" s="2"/>
      <c r="O931" s="2"/>
      <c r="P931" s="2"/>
      <c r="Q931" s="2"/>
      <c r="R931" s="2"/>
      <c r="S931" s="2"/>
      <c r="T931" s="2"/>
      <c r="U931" s="2"/>
      <c r="V931" s="2"/>
      <c r="W931" s="2"/>
      <c r="X931" s="2"/>
      <c r="Y931" s="2"/>
      <c r="Z931" s="5"/>
      <c r="AA931" s="5"/>
      <c r="AB931" s="2"/>
      <c r="AC931" s="2"/>
      <c r="AD931" s="2"/>
      <c r="AE931" s="2"/>
      <c r="AF931" s="2"/>
      <c r="AG931" s="2"/>
      <c r="AH931" s="2"/>
      <c r="AI931" s="2"/>
      <c r="AJ931" s="2"/>
      <c r="AK931" s="2"/>
      <c r="AL931" s="2"/>
      <c r="AM931" s="2"/>
    </row>
    <row r="932">
      <c r="A932" s="2"/>
      <c r="B932" s="2"/>
      <c r="C932" s="2"/>
      <c r="D932" s="2"/>
      <c r="E932" s="2"/>
      <c r="F932" s="2"/>
      <c r="G932" s="2"/>
      <c r="H932" s="2"/>
      <c r="I932" s="2"/>
      <c r="J932" s="2"/>
      <c r="K932" s="165"/>
      <c r="L932" s="165"/>
      <c r="M932" s="2"/>
      <c r="N932" s="2"/>
      <c r="O932" s="2"/>
      <c r="P932" s="2"/>
      <c r="Q932" s="2"/>
      <c r="R932" s="2"/>
      <c r="S932" s="2"/>
      <c r="T932" s="2"/>
      <c r="U932" s="2"/>
      <c r="V932" s="2"/>
      <c r="W932" s="2"/>
      <c r="X932" s="2"/>
      <c r="Y932" s="2"/>
      <c r="Z932" s="5"/>
      <c r="AA932" s="5"/>
      <c r="AB932" s="2"/>
      <c r="AC932" s="2"/>
      <c r="AD932" s="2"/>
      <c r="AE932" s="2"/>
      <c r="AF932" s="2"/>
      <c r="AG932" s="2"/>
      <c r="AH932" s="2"/>
      <c r="AI932" s="2"/>
      <c r="AJ932" s="2"/>
      <c r="AK932" s="2"/>
      <c r="AL932" s="2"/>
      <c r="AM932" s="2"/>
    </row>
    <row r="933">
      <c r="A933" s="2"/>
      <c r="B933" s="2"/>
      <c r="C933" s="2"/>
      <c r="D933" s="2"/>
      <c r="E933" s="2"/>
      <c r="F933" s="2"/>
      <c r="G933" s="2"/>
      <c r="H933" s="2"/>
      <c r="I933" s="2"/>
      <c r="J933" s="2"/>
      <c r="K933" s="165"/>
      <c r="L933" s="165"/>
      <c r="M933" s="2"/>
      <c r="N933" s="2"/>
      <c r="O933" s="2"/>
      <c r="P933" s="2"/>
      <c r="Q933" s="2"/>
      <c r="R933" s="2"/>
      <c r="S933" s="2"/>
      <c r="T933" s="2"/>
      <c r="U933" s="2"/>
      <c r="V933" s="2"/>
      <c r="W933" s="2"/>
      <c r="X933" s="2"/>
      <c r="Y933" s="2"/>
      <c r="Z933" s="5"/>
      <c r="AA933" s="5"/>
      <c r="AB933" s="2"/>
      <c r="AC933" s="2"/>
      <c r="AD933" s="2"/>
      <c r="AE933" s="2"/>
      <c r="AF933" s="2"/>
      <c r="AG933" s="2"/>
      <c r="AH933" s="2"/>
      <c r="AI933" s="2"/>
      <c r="AJ933" s="2"/>
      <c r="AK933" s="2"/>
      <c r="AL933" s="2"/>
      <c r="AM933" s="2"/>
    </row>
    <row r="934">
      <c r="A934" s="2"/>
      <c r="B934" s="2"/>
      <c r="C934" s="2"/>
      <c r="D934" s="2"/>
      <c r="E934" s="2"/>
      <c r="F934" s="2"/>
      <c r="G934" s="2"/>
      <c r="H934" s="2"/>
      <c r="I934" s="2"/>
      <c r="J934" s="2"/>
      <c r="K934" s="165"/>
      <c r="L934" s="165"/>
      <c r="M934" s="2"/>
      <c r="N934" s="2"/>
      <c r="O934" s="2"/>
      <c r="P934" s="2"/>
      <c r="Q934" s="2"/>
      <c r="R934" s="2"/>
      <c r="S934" s="2"/>
      <c r="T934" s="2"/>
      <c r="U934" s="2"/>
      <c r="V934" s="2"/>
      <c r="W934" s="2"/>
      <c r="X934" s="2"/>
      <c r="Y934" s="2"/>
      <c r="Z934" s="5"/>
      <c r="AA934" s="5"/>
      <c r="AB934" s="2"/>
      <c r="AC934" s="2"/>
      <c r="AD934" s="2"/>
      <c r="AE934" s="2"/>
      <c r="AF934" s="2"/>
      <c r="AG934" s="2"/>
      <c r="AH934" s="2"/>
      <c r="AI934" s="2"/>
      <c r="AJ934" s="2"/>
      <c r="AK934" s="2"/>
      <c r="AL934" s="2"/>
      <c r="AM934" s="2"/>
    </row>
    <row r="935">
      <c r="A935" s="2"/>
      <c r="B935" s="2"/>
      <c r="C935" s="2"/>
      <c r="D935" s="2"/>
      <c r="E935" s="2"/>
      <c r="F935" s="2"/>
      <c r="G935" s="2"/>
      <c r="H935" s="2"/>
      <c r="I935" s="2"/>
      <c r="J935" s="2"/>
      <c r="K935" s="165"/>
      <c r="L935" s="165"/>
      <c r="M935" s="2"/>
      <c r="N935" s="2"/>
      <c r="O935" s="2"/>
      <c r="P935" s="2"/>
      <c r="Q935" s="2"/>
      <c r="R935" s="2"/>
      <c r="S935" s="2"/>
      <c r="T935" s="2"/>
      <c r="U935" s="2"/>
      <c r="V935" s="2"/>
      <c r="W935" s="2"/>
      <c r="X935" s="2"/>
      <c r="Y935" s="2"/>
      <c r="Z935" s="5"/>
      <c r="AA935" s="5"/>
      <c r="AB935" s="2"/>
      <c r="AC935" s="2"/>
      <c r="AD935" s="2"/>
      <c r="AE935" s="2"/>
      <c r="AF935" s="2"/>
      <c r="AG935" s="2"/>
      <c r="AH935" s="2"/>
      <c r="AI935" s="2"/>
      <c r="AJ935" s="2"/>
      <c r="AK935" s="2"/>
      <c r="AL935" s="2"/>
      <c r="AM935" s="2"/>
    </row>
    <row r="936">
      <c r="A936" s="2"/>
      <c r="B936" s="2"/>
      <c r="C936" s="2"/>
      <c r="D936" s="2"/>
      <c r="E936" s="2"/>
      <c r="F936" s="2"/>
      <c r="G936" s="2"/>
      <c r="H936" s="2"/>
      <c r="I936" s="2"/>
      <c r="J936" s="2"/>
      <c r="K936" s="165"/>
      <c r="L936" s="165"/>
      <c r="M936" s="2"/>
      <c r="N936" s="2"/>
      <c r="O936" s="2"/>
      <c r="P936" s="2"/>
      <c r="Q936" s="2"/>
      <c r="R936" s="2"/>
      <c r="S936" s="2"/>
      <c r="T936" s="2"/>
      <c r="U936" s="2"/>
      <c r="V936" s="2"/>
      <c r="W936" s="2"/>
      <c r="X936" s="2"/>
      <c r="Y936" s="2"/>
      <c r="Z936" s="5"/>
      <c r="AA936" s="5"/>
      <c r="AB936" s="2"/>
      <c r="AC936" s="2"/>
      <c r="AD936" s="2"/>
      <c r="AE936" s="2"/>
      <c r="AF936" s="2"/>
      <c r="AG936" s="2"/>
      <c r="AH936" s="2"/>
      <c r="AI936" s="2"/>
      <c r="AJ936" s="2"/>
      <c r="AK936" s="2"/>
      <c r="AL936" s="2"/>
      <c r="AM936" s="2"/>
    </row>
    <row r="937">
      <c r="A937" s="2"/>
      <c r="B937" s="2"/>
      <c r="C937" s="2"/>
      <c r="D937" s="2"/>
      <c r="E937" s="2"/>
      <c r="F937" s="2"/>
      <c r="G937" s="2"/>
      <c r="H937" s="2"/>
      <c r="I937" s="2"/>
      <c r="J937" s="2"/>
      <c r="K937" s="165"/>
      <c r="L937" s="165"/>
      <c r="M937" s="2"/>
      <c r="N937" s="2"/>
      <c r="O937" s="2"/>
      <c r="P937" s="2"/>
      <c r="Q937" s="2"/>
      <c r="R937" s="2"/>
      <c r="S937" s="2"/>
      <c r="T937" s="2"/>
      <c r="U937" s="2"/>
      <c r="V937" s="2"/>
      <c r="W937" s="2"/>
      <c r="X937" s="2"/>
      <c r="Y937" s="2"/>
      <c r="Z937" s="5"/>
      <c r="AA937" s="5"/>
      <c r="AB937" s="2"/>
      <c r="AC937" s="2"/>
      <c r="AD937" s="2"/>
      <c r="AE937" s="2"/>
      <c r="AF937" s="2"/>
      <c r="AG937" s="2"/>
      <c r="AH937" s="2"/>
      <c r="AI937" s="2"/>
      <c r="AJ937" s="2"/>
      <c r="AK937" s="2"/>
      <c r="AL937" s="2"/>
      <c r="AM937" s="2"/>
    </row>
    <row r="938">
      <c r="A938" s="2"/>
      <c r="B938" s="2"/>
      <c r="C938" s="2"/>
      <c r="D938" s="2"/>
      <c r="E938" s="2"/>
      <c r="F938" s="2"/>
      <c r="G938" s="2"/>
      <c r="H938" s="2"/>
      <c r="I938" s="2"/>
      <c r="J938" s="2"/>
      <c r="K938" s="165"/>
      <c r="L938" s="165"/>
      <c r="M938" s="2"/>
      <c r="N938" s="2"/>
      <c r="O938" s="2"/>
      <c r="P938" s="2"/>
      <c r="Q938" s="2"/>
      <c r="R938" s="2"/>
      <c r="S938" s="2"/>
      <c r="T938" s="2"/>
      <c r="U938" s="2"/>
      <c r="V938" s="2"/>
      <c r="W938" s="2"/>
      <c r="X938" s="2"/>
      <c r="Y938" s="2"/>
      <c r="Z938" s="5"/>
      <c r="AA938" s="5"/>
      <c r="AB938" s="2"/>
      <c r="AC938" s="2"/>
      <c r="AD938" s="2"/>
      <c r="AE938" s="2"/>
      <c r="AF938" s="2"/>
      <c r="AG938" s="2"/>
      <c r="AH938" s="2"/>
      <c r="AI938" s="2"/>
      <c r="AJ938" s="2"/>
      <c r="AK938" s="2"/>
      <c r="AL938" s="2"/>
      <c r="AM938" s="2"/>
    </row>
    <row r="939">
      <c r="A939" s="2"/>
      <c r="B939" s="2"/>
      <c r="C939" s="2"/>
      <c r="D939" s="2"/>
      <c r="E939" s="2"/>
      <c r="F939" s="2"/>
      <c r="G939" s="2"/>
      <c r="H939" s="2"/>
      <c r="I939" s="2"/>
      <c r="J939" s="2"/>
      <c r="K939" s="165"/>
      <c r="L939" s="165"/>
      <c r="M939" s="2"/>
      <c r="N939" s="2"/>
      <c r="O939" s="2"/>
      <c r="P939" s="2"/>
      <c r="Q939" s="2"/>
      <c r="R939" s="2"/>
      <c r="S939" s="2"/>
      <c r="T939" s="2"/>
      <c r="U939" s="2"/>
      <c r="V939" s="2"/>
      <c r="W939" s="2"/>
      <c r="X939" s="2"/>
      <c r="Y939" s="2"/>
      <c r="Z939" s="5"/>
      <c r="AA939" s="5"/>
      <c r="AB939" s="2"/>
      <c r="AC939" s="2"/>
      <c r="AD939" s="2"/>
      <c r="AE939" s="2"/>
      <c r="AF939" s="2"/>
      <c r="AG939" s="2"/>
      <c r="AH939" s="2"/>
      <c r="AI939" s="2"/>
      <c r="AJ939" s="2"/>
      <c r="AK939" s="2"/>
      <c r="AL939" s="2"/>
      <c r="AM939" s="2"/>
    </row>
    <row r="940">
      <c r="A940" s="2"/>
      <c r="B940" s="2"/>
      <c r="C940" s="2"/>
      <c r="D940" s="2"/>
      <c r="E940" s="2"/>
      <c r="F940" s="2"/>
      <c r="G940" s="2"/>
      <c r="H940" s="2"/>
      <c r="I940" s="2"/>
      <c r="J940" s="2"/>
      <c r="K940" s="165"/>
      <c r="L940" s="165"/>
      <c r="M940" s="2"/>
      <c r="N940" s="2"/>
      <c r="O940" s="2"/>
      <c r="P940" s="2"/>
      <c r="Q940" s="2"/>
      <c r="R940" s="2"/>
      <c r="S940" s="2"/>
      <c r="T940" s="2"/>
      <c r="U940" s="2"/>
      <c r="V940" s="2"/>
      <c r="W940" s="2"/>
      <c r="X940" s="2"/>
      <c r="Y940" s="2"/>
      <c r="Z940" s="5"/>
      <c r="AA940" s="5"/>
      <c r="AB940" s="2"/>
      <c r="AC940" s="2"/>
      <c r="AD940" s="2"/>
      <c r="AE940" s="2"/>
      <c r="AF940" s="2"/>
      <c r="AG940" s="2"/>
      <c r="AH940" s="2"/>
      <c r="AI940" s="2"/>
      <c r="AJ940" s="2"/>
      <c r="AK940" s="2"/>
      <c r="AL940" s="2"/>
      <c r="AM940" s="2"/>
    </row>
    <row r="941">
      <c r="A941" s="2"/>
      <c r="B941" s="2"/>
      <c r="C941" s="2"/>
      <c r="D941" s="2"/>
      <c r="E941" s="2"/>
      <c r="F941" s="2"/>
      <c r="G941" s="2"/>
      <c r="H941" s="2"/>
      <c r="I941" s="2"/>
      <c r="J941" s="2"/>
      <c r="K941" s="165"/>
      <c r="L941" s="165"/>
      <c r="M941" s="2"/>
      <c r="N941" s="2"/>
      <c r="O941" s="2"/>
      <c r="P941" s="2"/>
      <c r="Q941" s="2"/>
      <c r="R941" s="2"/>
      <c r="S941" s="2"/>
      <c r="T941" s="2"/>
      <c r="U941" s="2"/>
      <c r="V941" s="2"/>
      <c r="W941" s="2"/>
      <c r="X941" s="2"/>
      <c r="Y941" s="2"/>
      <c r="Z941" s="5"/>
      <c r="AA941" s="5"/>
      <c r="AB941" s="2"/>
      <c r="AC941" s="2"/>
      <c r="AD941" s="2"/>
      <c r="AE941" s="2"/>
      <c r="AF941" s="2"/>
      <c r="AG941" s="2"/>
      <c r="AH941" s="2"/>
      <c r="AI941" s="2"/>
      <c r="AJ941" s="2"/>
      <c r="AK941" s="2"/>
      <c r="AL941" s="2"/>
      <c r="AM941" s="2"/>
    </row>
    <row r="942">
      <c r="A942" s="2"/>
      <c r="B942" s="2"/>
      <c r="C942" s="2"/>
      <c r="D942" s="2"/>
      <c r="E942" s="2"/>
      <c r="F942" s="2"/>
      <c r="G942" s="2"/>
      <c r="H942" s="2"/>
      <c r="I942" s="2"/>
      <c r="J942" s="2"/>
      <c r="K942" s="165"/>
      <c r="L942" s="165"/>
      <c r="M942" s="2"/>
      <c r="N942" s="2"/>
      <c r="O942" s="2"/>
      <c r="P942" s="2"/>
      <c r="Q942" s="2"/>
      <c r="R942" s="2"/>
      <c r="S942" s="2"/>
      <c r="T942" s="2"/>
      <c r="U942" s="2"/>
      <c r="V942" s="2"/>
      <c r="W942" s="2"/>
      <c r="X942" s="2"/>
      <c r="Y942" s="2"/>
      <c r="Z942" s="5"/>
      <c r="AA942" s="5"/>
      <c r="AB942" s="2"/>
      <c r="AC942" s="2"/>
      <c r="AD942" s="2"/>
      <c r="AE942" s="2"/>
      <c r="AF942" s="2"/>
      <c r="AG942" s="2"/>
      <c r="AH942" s="2"/>
      <c r="AI942" s="2"/>
      <c r="AJ942" s="2"/>
      <c r="AK942" s="2"/>
      <c r="AL942" s="2"/>
      <c r="AM942" s="2"/>
    </row>
    <row r="943">
      <c r="A943" s="2"/>
      <c r="B943" s="2"/>
      <c r="C943" s="2"/>
      <c r="D943" s="2"/>
      <c r="E943" s="2"/>
      <c r="F943" s="2"/>
      <c r="G943" s="2"/>
      <c r="H943" s="2"/>
      <c r="I943" s="2"/>
      <c r="J943" s="2"/>
      <c r="K943" s="165"/>
      <c r="L943" s="165"/>
      <c r="M943" s="2"/>
      <c r="N943" s="2"/>
      <c r="O943" s="2"/>
      <c r="P943" s="2"/>
      <c r="Q943" s="2"/>
      <c r="R943" s="2"/>
      <c r="S943" s="2"/>
      <c r="T943" s="2"/>
      <c r="U943" s="2"/>
      <c r="V943" s="2"/>
      <c r="W943" s="2"/>
      <c r="X943" s="2"/>
      <c r="Y943" s="2"/>
      <c r="Z943" s="5"/>
      <c r="AA943" s="5"/>
      <c r="AB943" s="2"/>
      <c r="AC943" s="2"/>
      <c r="AD943" s="2"/>
      <c r="AE943" s="2"/>
      <c r="AF943" s="2"/>
      <c r="AG943" s="2"/>
      <c r="AH943" s="2"/>
      <c r="AI943" s="2"/>
      <c r="AJ943" s="2"/>
      <c r="AK943" s="2"/>
      <c r="AL943" s="2"/>
      <c r="AM943" s="2"/>
    </row>
    <row r="944">
      <c r="A944" s="2"/>
      <c r="B944" s="2"/>
      <c r="C944" s="2"/>
      <c r="D944" s="2"/>
      <c r="E944" s="2"/>
      <c r="F944" s="2"/>
      <c r="G944" s="2"/>
      <c r="H944" s="2"/>
      <c r="I944" s="2"/>
      <c r="J944" s="2"/>
      <c r="K944" s="165"/>
      <c r="L944" s="165"/>
      <c r="M944" s="2"/>
      <c r="N944" s="2"/>
      <c r="O944" s="2"/>
      <c r="P944" s="2"/>
      <c r="Q944" s="2"/>
      <c r="R944" s="2"/>
      <c r="S944" s="2"/>
      <c r="T944" s="2"/>
      <c r="U944" s="2"/>
      <c r="V944" s="2"/>
      <c r="W944" s="2"/>
      <c r="X944" s="2"/>
      <c r="Y944" s="2"/>
      <c r="Z944" s="5"/>
      <c r="AA944" s="5"/>
      <c r="AB944" s="2"/>
      <c r="AC944" s="2"/>
      <c r="AD944" s="2"/>
      <c r="AE944" s="2"/>
      <c r="AF944" s="2"/>
      <c r="AG944" s="2"/>
      <c r="AH944" s="2"/>
      <c r="AI944" s="2"/>
      <c r="AJ944" s="2"/>
      <c r="AK944" s="2"/>
      <c r="AL944" s="2"/>
      <c r="AM944" s="2"/>
    </row>
    <row r="945">
      <c r="A945" s="2"/>
      <c r="B945" s="2"/>
      <c r="C945" s="2"/>
      <c r="D945" s="2"/>
      <c r="E945" s="2"/>
      <c r="F945" s="2"/>
      <c r="G945" s="2"/>
      <c r="H945" s="2"/>
      <c r="I945" s="2"/>
      <c r="J945" s="2"/>
      <c r="K945" s="165"/>
      <c r="L945" s="165"/>
      <c r="M945" s="2"/>
      <c r="N945" s="2"/>
      <c r="O945" s="2"/>
      <c r="P945" s="2"/>
      <c r="Q945" s="2"/>
      <c r="R945" s="2"/>
      <c r="S945" s="2"/>
      <c r="T945" s="2"/>
      <c r="U945" s="2"/>
      <c r="V945" s="2"/>
      <c r="W945" s="2"/>
      <c r="X945" s="2"/>
      <c r="Y945" s="2"/>
      <c r="Z945" s="5"/>
      <c r="AA945" s="5"/>
      <c r="AB945" s="2"/>
      <c r="AC945" s="2"/>
      <c r="AD945" s="2"/>
      <c r="AE945" s="2"/>
      <c r="AF945" s="2"/>
      <c r="AG945" s="2"/>
      <c r="AH945" s="2"/>
      <c r="AI945" s="2"/>
      <c r="AJ945" s="2"/>
      <c r="AK945" s="2"/>
      <c r="AL945" s="2"/>
      <c r="AM945" s="2"/>
    </row>
    <row r="946">
      <c r="A946" s="2"/>
      <c r="B946" s="2"/>
      <c r="C946" s="2"/>
      <c r="D946" s="2"/>
      <c r="E946" s="2"/>
      <c r="F946" s="2"/>
      <c r="G946" s="2"/>
      <c r="H946" s="2"/>
      <c r="I946" s="2"/>
      <c r="J946" s="2"/>
      <c r="K946" s="165"/>
      <c r="L946" s="165"/>
      <c r="M946" s="2"/>
      <c r="N946" s="2"/>
      <c r="O946" s="2"/>
      <c r="P946" s="2"/>
      <c r="Q946" s="2"/>
      <c r="R946" s="2"/>
      <c r="S946" s="2"/>
      <c r="T946" s="2"/>
      <c r="U946" s="2"/>
      <c r="V946" s="2"/>
      <c r="W946" s="2"/>
      <c r="X946" s="2"/>
      <c r="Y946" s="2"/>
      <c r="Z946" s="5"/>
      <c r="AA946" s="5"/>
      <c r="AB946" s="2"/>
      <c r="AC946" s="2"/>
      <c r="AD946" s="2"/>
      <c r="AE946" s="2"/>
      <c r="AF946" s="2"/>
      <c r="AG946" s="2"/>
      <c r="AH946" s="2"/>
      <c r="AI946" s="2"/>
      <c r="AJ946" s="2"/>
      <c r="AK946" s="2"/>
      <c r="AL946" s="2"/>
      <c r="AM946" s="2"/>
    </row>
    <row r="947">
      <c r="A947" s="2"/>
      <c r="B947" s="2"/>
      <c r="C947" s="2"/>
      <c r="D947" s="2"/>
      <c r="E947" s="2"/>
      <c r="F947" s="2"/>
      <c r="G947" s="2"/>
      <c r="H947" s="2"/>
      <c r="I947" s="2"/>
      <c r="J947" s="2"/>
      <c r="K947" s="165"/>
      <c r="L947" s="165"/>
      <c r="M947" s="2"/>
      <c r="N947" s="2"/>
      <c r="O947" s="2"/>
      <c r="P947" s="2"/>
      <c r="Q947" s="2"/>
      <c r="R947" s="2"/>
      <c r="S947" s="2"/>
      <c r="T947" s="2"/>
      <c r="U947" s="2"/>
      <c r="V947" s="2"/>
      <c r="W947" s="2"/>
      <c r="X947" s="2"/>
      <c r="Y947" s="2"/>
      <c r="Z947" s="5"/>
      <c r="AA947" s="5"/>
      <c r="AB947" s="2"/>
      <c r="AC947" s="2"/>
      <c r="AD947" s="2"/>
      <c r="AE947" s="2"/>
      <c r="AF947" s="2"/>
      <c r="AG947" s="2"/>
      <c r="AH947" s="2"/>
      <c r="AI947" s="2"/>
      <c r="AJ947" s="2"/>
      <c r="AK947" s="2"/>
      <c r="AL947" s="2"/>
      <c r="AM947" s="2"/>
    </row>
    <row r="948">
      <c r="A948" s="2"/>
      <c r="B948" s="2"/>
      <c r="C948" s="2"/>
      <c r="D948" s="2"/>
      <c r="E948" s="2"/>
      <c r="F948" s="2"/>
      <c r="G948" s="2"/>
      <c r="H948" s="2"/>
      <c r="I948" s="2"/>
      <c r="J948" s="2"/>
      <c r="K948" s="165"/>
      <c r="L948" s="165"/>
      <c r="M948" s="2"/>
      <c r="N948" s="2"/>
      <c r="O948" s="2"/>
      <c r="P948" s="2"/>
      <c r="Q948" s="2"/>
      <c r="R948" s="2"/>
      <c r="S948" s="2"/>
      <c r="T948" s="2"/>
      <c r="U948" s="2"/>
      <c r="V948" s="2"/>
      <c r="W948" s="2"/>
      <c r="X948" s="2"/>
      <c r="Y948" s="2"/>
      <c r="Z948" s="5"/>
      <c r="AA948" s="5"/>
      <c r="AB948" s="2"/>
      <c r="AC948" s="2"/>
      <c r="AD948" s="2"/>
      <c r="AE948" s="2"/>
      <c r="AF948" s="2"/>
      <c r="AG948" s="2"/>
      <c r="AH948" s="2"/>
      <c r="AI948" s="2"/>
      <c r="AJ948" s="2"/>
      <c r="AK948" s="2"/>
      <c r="AL948" s="2"/>
      <c r="AM948" s="2"/>
    </row>
    <row r="949">
      <c r="A949" s="2"/>
      <c r="B949" s="2"/>
      <c r="C949" s="2"/>
      <c r="D949" s="2"/>
      <c r="E949" s="2"/>
      <c r="F949" s="2"/>
      <c r="G949" s="2"/>
      <c r="H949" s="2"/>
      <c r="I949" s="2"/>
      <c r="J949" s="2"/>
      <c r="K949" s="165"/>
      <c r="L949" s="165"/>
      <c r="M949" s="2"/>
      <c r="N949" s="2"/>
      <c r="O949" s="2"/>
      <c r="P949" s="2"/>
      <c r="Q949" s="2"/>
      <c r="R949" s="2"/>
      <c r="S949" s="2"/>
      <c r="T949" s="2"/>
      <c r="U949" s="2"/>
      <c r="V949" s="2"/>
      <c r="W949" s="2"/>
      <c r="X949" s="2"/>
      <c r="Y949" s="2"/>
      <c r="Z949" s="5"/>
      <c r="AA949" s="5"/>
      <c r="AB949" s="2"/>
      <c r="AC949" s="2"/>
      <c r="AD949" s="2"/>
      <c r="AE949" s="2"/>
      <c r="AF949" s="2"/>
      <c r="AG949" s="2"/>
      <c r="AH949" s="2"/>
      <c r="AI949" s="2"/>
      <c r="AJ949" s="2"/>
      <c r="AK949" s="2"/>
      <c r="AL949" s="2"/>
      <c r="AM949" s="2"/>
    </row>
    <row r="950">
      <c r="A950" s="2"/>
      <c r="B950" s="2"/>
      <c r="C950" s="2"/>
      <c r="D950" s="2"/>
      <c r="E950" s="2"/>
      <c r="F950" s="2"/>
      <c r="G950" s="2"/>
      <c r="H950" s="2"/>
      <c r="I950" s="2"/>
      <c r="J950" s="2"/>
      <c r="K950" s="165"/>
      <c r="L950" s="165"/>
      <c r="M950" s="2"/>
      <c r="N950" s="2"/>
      <c r="O950" s="2"/>
      <c r="P950" s="2"/>
      <c r="Q950" s="2"/>
      <c r="R950" s="2"/>
      <c r="S950" s="2"/>
      <c r="T950" s="2"/>
      <c r="U950" s="2"/>
      <c r="V950" s="2"/>
      <c r="W950" s="2"/>
      <c r="X950" s="2"/>
      <c r="Y950" s="2"/>
      <c r="Z950" s="5"/>
      <c r="AA950" s="5"/>
      <c r="AB950" s="2"/>
      <c r="AC950" s="2"/>
      <c r="AD950" s="2"/>
      <c r="AE950" s="2"/>
      <c r="AF950" s="2"/>
      <c r="AG950" s="2"/>
      <c r="AH950" s="2"/>
      <c r="AI950" s="2"/>
      <c r="AJ950" s="2"/>
      <c r="AK950" s="2"/>
      <c r="AL950" s="2"/>
      <c r="AM950" s="2"/>
    </row>
    <row r="951">
      <c r="A951" s="2"/>
      <c r="B951" s="2"/>
      <c r="C951" s="2"/>
      <c r="D951" s="2"/>
      <c r="E951" s="2"/>
      <c r="F951" s="2"/>
      <c r="G951" s="2"/>
      <c r="H951" s="2"/>
      <c r="I951" s="2"/>
      <c r="J951" s="2"/>
      <c r="K951" s="165"/>
      <c r="L951" s="165"/>
      <c r="M951" s="2"/>
      <c r="N951" s="2"/>
      <c r="O951" s="2"/>
      <c r="P951" s="2"/>
      <c r="Q951" s="2"/>
      <c r="R951" s="2"/>
      <c r="S951" s="2"/>
      <c r="T951" s="2"/>
      <c r="U951" s="2"/>
      <c r="V951" s="2"/>
      <c r="W951" s="2"/>
      <c r="X951" s="2"/>
      <c r="Y951" s="2"/>
      <c r="Z951" s="5"/>
      <c r="AA951" s="5"/>
      <c r="AB951" s="2"/>
      <c r="AC951" s="2"/>
      <c r="AD951" s="2"/>
      <c r="AE951" s="2"/>
      <c r="AF951" s="2"/>
      <c r="AG951" s="2"/>
      <c r="AH951" s="2"/>
      <c r="AI951" s="2"/>
      <c r="AJ951" s="2"/>
      <c r="AK951" s="2"/>
      <c r="AL951" s="2"/>
      <c r="AM951" s="2"/>
    </row>
    <row r="952">
      <c r="A952" s="2"/>
      <c r="B952" s="2"/>
      <c r="C952" s="2"/>
      <c r="D952" s="2"/>
      <c r="E952" s="2"/>
      <c r="F952" s="2"/>
      <c r="G952" s="2"/>
      <c r="H952" s="2"/>
      <c r="I952" s="2"/>
      <c r="J952" s="2"/>
      <c r="K952" s="165"/>
      <c r="L952" s="165"/>
      <c r="M952" s="2"/>
      <c r="N952" s="2"/>
      <c r="O952" s="2"/>
      <c r="P952" s="2"/>
      <c r="Q952" s="2"/>
      <c r="R952" s="2"/>
      <c r="S952" s="2"/>
      <c r="T952" s="2"/>
      <c r="U952" s="2"/>
      <c r="V952" s="2"/>
      <c r="W952" s="2"/>
      <c r="X952" s="2"/>
      <c r="Y952" s="2"/>
      <c r="Z952" s="5"/>
      <c r="AA952" s="5"/>
      <c r="AB952" s="2"/>
      <c r="AC952" s="2"/>
      <c r="AD952" s="2"/>
      <c r="AE952" s="2"/>
      <c r="AF952" s="2"/>
      <c r="AG952" s="2"/>
      <c r="AH952" s="2"/>
      <c r="AI952" s="2"/>
      <c r="AJ952" s="2"/>
      <c r="AK952" s="2"/>
      <c r="AL952" s="2"/>
      <c r="AM952" s="2"/>
    </row>
    <row r="953">
      <c r="A953" s="2"/>
      <c r="B953" s="2"/>
      <c r="C953" s="2"/>
      <c r="D953" s="2"/>
      <c r="E953" s="2"/>
      <c r="F953" s="2"/>
      <c r="G953" s="2"/>
      <c r="H953" s="2"/>
      <c r="I953" s="2"/>
      <c r="J953" s="2"/>
      <c r="K953" s="165"/>
      <c r="L953" s="165"/>
      <c r="M953" s="2"/>
      <c r="N953" s="2"/>
      <c r="O953" s="2"/>
      <c r="P953" s="2"/>
      <c r="Q953" s="2"/>
      <c r="R953" s="2"/>
      <c r="S953" s="2"/>
      <c r="T953" s="2"/>
      <c r="U953" s="2"/>
      <c r="V953" s="2"/>
      <c r="W953" s="2"/>
      <c r="X953" s="2"/>
      <c r="Y953" s="2"/>
      <c r="Z953" s="5"/>
      <c r="AA953" s="5"/>
      <c r="AB953" s="2"/>
      <c r="AC953" s="2"/>
      <c r="AD953" s="2"/>
      <c r="AE953" s="2"/>
      <c r="AF953" s="2"/>
      <c r="AG953" s="2"/>
      <c r="AH953" s="2"/>
      <c r="AI953" s="2"/>
      <c r="AJ953" s="2"/>
      <c r="AK953" s="2"/>
      <c r="AL953" s="2"/>
      <c r="AM953" s="2"/>
    </row>
    <row r="954">
      <c r="A954" s="2"/>
      <c r="B954" s="2"/>
      <c r="C954" s="2"/>
      <c r="D954" s="2"/>
      <c r="E954" s="2"/>
      <c r="F954" s="2"/>
      <c r="G954" s="2"/>
      <c r="H954" s="2"/>
      <c r="I954" s="2"/>
      <c r="J954" s="2"/>
      <c r="K954" s="165"/>
      <c r="L954" s="165"/>
      <c r="M954" s="2"/>
      <c r="N954" s="2"/>
      <c r="O954" s="2"/>
      <c r="P954" s="2"/>
      <c r="Q954" s="2"/>
      <c r="R954" s="2"/>
      <c r="S954" s="2"/>
      <c r="T954" s="2"/>
      <c r="U954" s="2"/>
      <c r="V954" s="2"/>
      <c r="W954" s="2"/>
      <c r="X954" s="2"/>
      <c r="Y954" s="2"/>
      <c r="Z954" s="5"/>
      <c r="AA954" s="5"/>
      <c r="AB954" s="2"/>
      <c r="AC954" s="2"/>
      <c r="AD954" s="2"/>
      <c r="AE954" s="2"/>
      <c r="AF954" s="2"/>
      <c r="AG954" s="2"/>
      <c r="AH954" s="2"/>
      <c r="AI954" s="2"/>
      <c r="AJ954" s="2"/>
      <c r="AK954" s="2"/>
      <c r="AL954" s="2"/>
      <c r="AM954" s="2"/>
    </row>
    <row r="955">
      <c r="A955" s="2"/>
      <c r="B955" s="2"/>
      <c r="C955" s="2"/>
      <c r="D955" s="2"/>
      <c r="E955" s="2"/>
      <c r="F955" s="2"/>
      <c r="G955" s="2"/>
      <c r="H955" s="2"/>
      <c r="I955" s="2"/>
      <c r="J955" s="2"/>
      <c r="K955" s="165"/>
      <c r="L955" s="165"/>
      <c r="M955" s="2"/>
      <c r="N955" s="2"/>
      <c r="O955" s="2"/>
      <c r="P955" s="2"/>
      <c r="Q955" s="2"/>
      <c r="R955" s="2"/>
      <c r="S955" s="2"/>
      <c r="T955" s="2"/>
      <c r="U955" s="2"/>
      <c r="V955" s="2"/>
      <c r="W955" s="2"/>
      <c r="X955" s="2"/>
      <c r="Y955" s="2"/>
      <c r="Z955" s="5"/>
      <c r="AA955" s="5"/>
      <c r="AB955" s="2"/>
      <c r="AC955" s="2"/>
      <c r="AD955" s="2"/>
      <c r="AE955" s="2"/>
      <c r="AF955" s="2"/>
      <c r="AG955" s="2"/>
      <c r="AH955" s="2"/>
      <c r="AI955" s="2"/>
      <c r="AJ955" s="2"/>
      <c r="AK955" s="2"/>
      <c r="AL955" s="2"/>
      <c r="AM955" s="2"/>
    </row>
    <row r="956">
      <c r="A956" s="2"/>
      <c r="B956" s="2"/>
      <c r="C956" s="2"/>
      <c r="D956" s="2"/>
      <c r="E956" s="2"/>
      <c r="F956" s="2"/>
      <c r="G956" s="2"/>
      <c r="H956" s="2"/>
      <c r="I956" s="2"/>
      <c r="J956" s="2"/>
      <c r="K956" s="165"/>
      <c r="L956" s="165"/>
      <c r="M956" s="2"/>
      <c r="N956" s="2"/>
      <c r="O956" s="2"/>
      <c r="P956" s="2"/>
      <c r="Q956" s="2"/>
      <c r="R956" s="2"/>
      <c r="S956" s="2"/>
      <c r="T956" s="2"/>
      <c r="U956" s="2"/>
      <c r="V956" s="2"/>
      <c r="W956" s="2"/>
      <c r="X956" s="2"/>
      <c r="Y956" s="2"/>
      <c r="Z956" s="5"/>
      <c r="AA956" s="5"/>
      <c r="AB956" s="2"/>
      <c r="AC956" s="2"/>
      <c r="AD956" s="2"/>
      <c r="AE956" s="2"/>
      <c r="AF956" s="2"/>
      <c r="AG956" s="2"/>
      <c r="AH956" s="2"/>
      <c r="AI956" s="2"/>
      <c r="AJ956" s="2"/>
      <c r="AK956" s="2"/>
      <c r="AL956" s="2"/>
      <c r="AM956" s="2"/>
    </row>
    <row r="957">
      <c r="A957" s="2"/>
      <c r="B957" s="2"/>
      <c r="C957" s="2"/>
      <c r="D957" s="2"/>
      <c r="E957" s="2"/>
      <c r="F957" s="2"/>
      <c r="G957" s="2"/>
      <c r="H957" s="2"/>
      <c r="I957" s="2"/>
      <c r="J957" s="2"/>
      <c r="K957" s="165"/>
      <c r="L957" s="165"/>
      <c r="M957" s="2"/>
      <c r="N957" s="2"/>
      <c r="O957" s="2"/>
      <c r="P957" s="2"/>
      <c r="Q957" s="2"/>
      <c r="R957" s="2"/>
      <c r="S957" s="2"/>
      <c r="T957" s="2"/>
      <c r="U957" s="2"/>
      <c r="V957" s="2"/>
      <c r="W957" s="2"/>
      <c r="X957" s="2"/>
      <c r="Y957" s="2"/>
      <c r="Z957" s="5"/>
      <c r="AA957" s="5"/>
      <c r="AB957" s="2"/>
      <c r="AC957" s="2"/>
      <c r="AD957" s="2"/>
      <c r="AE957" s="2"/>
      <c r="AF957" s="2"/>
      <c r="AG957" s="2"/>
      <c r="AH957" s="2"/>
      <c r="AI957" s="2"/>
      <c r="AJ957" s="2"/>
      <c r="AK957" s="2"/>
      <c r="AL957" s="2"/>
      <c r="AM957" s="2"/>
    </row>
    <row r="958">
      <c r="A958" s="2"/>
      <c r="B958" s="2"/>
      <c r="C958" s="2"/>
      <c r="D958" s="2"/>
      <c r="E958" s="2"/>
      <c r="F958" s="2"/>
      <c r="G958" s="2"/>
      <c r="H958" s="2"/>
      <c r="I958" s="2"/>
      <c r="J958" s="2"/>
      <c r="K958" s="165"/>
      <c r="L958" s="165"/>
      <c r="M958" s="2"/>
      <c r="N958" s="2"/>
      <c r="O958" s="2"/>
      <c r="P958" s="2"/>
      <c r="Q958" s="2"/>
      <c r="R958" s="2"/>
      <c r="S958" s="2"/>
      <c r="T958" s="2"/>
      <c r="U958" s="2"/>
      <c r="V958" s="2"/>
      <c r="W958" s="2"/>
      <c r="X958" s="2"/>
      <c r="Y958" s="2"/>
      <c r="Z958" s="5"/>
      <c r="AA958" s="5"/>
      <c r="AB958" s="2"/>
      <c r="AC958" s="2"/>
      <c r="AD958" s="2"/>
      <c r="AE958" s="2"/>
      <c r="AF958" s="2"/>
      <c r="AG958" s="2"/>
      <c r="AH958" s="2"/>
      <c r="AI958" s="2"/>
      <c r="AJ958" s="2"/>
      <c r="AK958" s="2"/>
      <c r="AL958" s="2"/>
      <c r="AM958" s="2"/>
    </row>
    <row r="959">
      <c r="A959" s="2"/>
      <c r="B959" s="2"/>
      <c r="C959" s="2"/>
      <c r="D959" s="2"/>
      <c r="E959" s="2"/>
      <c r="F959" s="2"/>
      <c r="G959" s="2"/>
      <c r="H959" s="2"/>
      <c r="I959" s="2"/>
      <c r="J959" s="2"/>
      <c r="K959" s="165"/>
      <c r="L959" s="165"/>
      <c r="M959" s="2"/>
      <c r="N959" s="2"/>
      <c r="O959" s="2"/>
      <c r="P959" s="2"/>
      <c r="Q959" s="2"/>
      <c r="R959" s="2"/>
      <c r="S959" s="2"/>
      <c r="T959" s="2"/>
      <c r="U959" s="2"/>
      <c r="V959" s="2"/>
      <c r="W959" s="2"/>
      <c r="X959" s="2"/>
      <c r="Y959" s="2"/>
      <c r="Z959" s="5"/>
      <c r="AA959" s="5"/>
      <c r="AB959" s="2"/>
      <c r="AC959" s="2"/>
      <c r="AD959" s="2"/>
      <c r="AE959" s="2"/>
      <c r="AF959" s="2"/>
      <c r="AG959" s="2"/>
      <c r="AH959" s="2"/>
      <c r="AI959" s="2"/>
      <c r="AJ959" s="2"/>
      <c r="AK959" s="2"/>
      <c r="AL959" s="2"/>
      <c r="AM959" s="2"/>
    </row>
    <row r="960">
      <c r="A960" s="2"/>
      <c r="B960" s="2"/>
      <c r="C960" s="2"/>
      <c r="D960" s="2"/>
      <c r="E960" s="2"/>
      <c r="F960" s="2"/>
      <c r="G960" s="2"/>
      <c r="H960" s="2"/>
      <c r="I960" s="2"/>
      <c r="J960" s="2"/>
      <c r="K960" s="165"/>
      <c r="L960" s="165"/>
      <c r="M960" s="2"/>
      <c r="N960" s="2"/>
      <c r="O960" s="2"/>
      <c r="P960" s="2"/>
      <c r="Q960" s="2"/>
      <c r="R960" s="2"/>
      <c r="S960" s="2"/>
      <c r="T960" s="2"/>
      <c r="U960" s="2"/>
      <c r="V960" s="2"/>
      <c r="W960" s="2"/>
      <c r="X960" s="2"/>
      <c r="Y960" s="2"/>
      <c r="Z960" s="5"/>
      <c r="AA960" s="5"/>
      <c r="AB960" s="2"/>
      <c r="AC960" s="2"/>
      <c r="AD960" s="2"/>
      <c r="AE960" s="2"/>
      <c r="AF960" s="2"/>
      <c r="AG960" s="2"/>
      <c r="AH960" s="2"/>
      <c r="AI960" s="2"/>
      <c r="AJ960" s="2"/>
      <c r="AK960" s="2"/>
      <c r="AL960" s="2"/>
      <c r="AM960" s="2"/>
    </row>
    <row r="961">
      <c r="A961" s="2"/>
      <c r="B961" s="2"/>
      <c r="C961" s="2"/>
      <c r="D961" s="2"/>
      <c r="E961" s="2"/>
      <c r="F961" s="2"/>
      <c r="G961" s="2"/>
      <c r="H961" s="2"/>
      <c r="I961" s="2"/>
      <c r="J961" s="2"/>
      <c r="K961" s="165"/>
      <c r="L961" s="165"/>
      <c r="M961" s="2"/>
      <c r="N961" s="2"/>
      <c r="O961" s="2"/>
      <c r="P961" s="2"/>
      <c r="Q961" s="2"/>
      <c r="R961" s="2"/>
      <c r="S961" s="2"/>
      <c r="T961" s="2"/>
      <c r="U961" s="2"/>
      <c r="V961" s="2"/>
      <c r="W961" s="2"/>
      <c r="X961" s="2"/>
      <c r="Y961" s="2"/>
      <c r="Z961" s="5"/>
      <c r="AA961" s="5"/>
      <c r="AB961" s="2"/>
      <c r="AC961" s="2"/>
      <c r="AD961" s="2"/>
      <c r="AE961" s="2"/>
      <c r="AF961" s="2"/>
      <c r="AG961" s="2"/>
      <c r="AH961" s="2"/>
      <c r="AI961" s="2"/>
      <c r="AJ961" s="2"/>
      <c r="AK961" s="2"/>
      <c r="AL961" s="2"/>
      <c r="AM961" s="2"/>
    </row>
    <row r="962">
      <c r="A962" s="2"/>
      <c r="B962" s="2"/>
      <c r="C962" s="2"/>
      <c r="D962" s="2"/>
      <c r="E962" s="2"/>
      <c r="F962" s="2"/>
      <c r="G962" s="2"/>
      <c r="H962" s="2"/>
      <c r="I962" s="2"/>
      <c r="J962" s="2"/>
      <c r="K962" s="165"/>
      <c r="L962" s="165"/>
      <c r="M962" s="2"/>
      <c r="N962" s="2"/>
      <c r="O962" s="2"/>
      <c r="P962" s="2"/>
      <c r="Q962" s="2"/>
      <c r="R962" s="2"/>
      <c r="S962" s="2"/>
      <c r="T962" s="2"/>
      <c r="U962" s="2"/>
      <c r="V962" s="2"/>
      <c r="W962" s="2"/>
      <c r="X962" s="2"/>
      <c r="Y962" s="2"/>
      <c r="Z962" s="5"/>
      <c r="AA962" s="5"/>
      <c r="AB962" s="2"/>
      <c r="AC962" s="2"/>
      <c r="AD962" s="2"/>
      <c r="AE962" s="2"/>
      <c r="AF962" s="2"/>
      <c r="AG962" s="2"/>
      <c r="AH962" s="2"/>
      <c r="AI962" s="2"/>
      <c r="AJ962" s="2"/>
      <c r="AK962" s="2"/>
      <c r="AL962" s="2"/>
      <c r="AM962" s="2"/>
    </row>
    <row r="963">
      <c r="A963" s="2"/>
      <c r="B963" s="2"/>
      <c r="C963" s="2"/>
      <c r="D963" s="2"/>
      <c r="E963" s="2"/>
      <c r="F963" s="2"/>
      <c r="G963" s="2"/>
      <c r="H963" s="2"/>
      <c r="I963" s="2"/>
      <c r="J963" s="2"/>
      <c r="K963" s="165"/>
      <c r="L963" s="165"/>
      <c r="M963" s="2"/>
      <c r="N963" s="2"/>
      <c r="O963" s="2"/>
      <c r="P963" s="2"/>
      <c r="Q963" s="2"/>
      <c r="R963" s="2"/>
      <c r="S963" s="2"/>
      <c r="T963" s="2"/>
      <c r="U963" s="2"/>
      <c r="V963" s="2"/>
      <c r="W963" s="2"/>
      <c r="X963" s="2"/>
      <c r="Y963" s="2"/>
      <c r="Z963" s="5"/>
      <c r="AA963" s="5"/>
      <c r="AB963" s="2"/>
      <c r="AC963" s="2"/>
      <c r="AD963" s="2"/>
      <c r="AE963" s="2"/>
      <c r="AF963" s="2"/>
      <c r="AG963" s="2"/>
      <c r="AH963" s="2"/>
      <c r="AI963" s="2"/>
      <c r="AJ963" s="2"/>
      <c r="AK963" s="2"/>
      <c r="AL963" s="2"/>
      <c r="AM963" s="2"/>
    </row>
    <row r="964">
      <c r="A964" s="2"/>
      <c r="B964" s="2"/>
      <c r="C964" s="2"/>
      <c r="D964" s="2"/>
      <c r="E964" s="2"/>
      <c r="F964" s="2"/>
      <c r="G964" s="2"/>
      <c r="H964" s="2"/>
      <c r="I964" s="2"/>
      <c r="J964" s="2"/>
      <c r="K964" s="165"/>
      <c r="L964" s="165"/>
      <c r="M964" s="2"/>
      <c r="N964" s="2"/>
      <c r="O964" s="2"/>
      <c r="P964" s="2"/>
      <c r="Q964" s="2"/>
      <c r="R964" s="2"/>
      <c r="S964" s="2"/>
      <c r="T964" s="2"/>
      <c r="U964" s="2"/>
      <c r="V964" s="2"/>
      <c r="W964" s="2"/>
      <c r="X964" s="2"/>
      <c r="Y964" s="2"/>
      <c r="Z964" s="5"/>
      <c r="AA964" s="5"/>
      <c r="AB964" s="2"/>
      <c r="AC964" s="2"/>
      <c r="AD964" s="2"/>
      <c r="AE964" s="2"/>
      <c r="AF964" s="2"/>
      <c r="AG964" s="2"/>
      <c r="AH964" s="2"/>
      <c r="AI964" s="2"/>
      <c r="AJ964" s="2"/>
      <c r="AK964" s="2"/>
      <c r="AL964" s="2"/>
      <c r="AM964" s="2"/>
    </row>
    <row r="965">
      <c r="A965" s="2"/>
      <c r="B965" s="2"/>
      <c r="C965" s="2"/>
      <c r="D965" s="2"/>
      <c r="E965" s="2"/>
      <c r="F965" s="2"/>
      <c r="G965" s="2"/>
      <c r="H965" s="2"/>
      <c r="I965" s="2"/>
      <c r="J965" s="2"/>
      <c r="K965" s="165"/>
      <c r="L965" s="165"/>
      <c r="M965" s="2"/>
      <c r="N965" s="2"/>
      <c r="O965" s="2"/>
      <c r="P965" s="2"/>
      <c r="Q965" s="2"/>
      <c r="R965" s="2"/>
      <c r="S965" s="2"/>
      <c r="T965" s="2"/>
      <c r="U965" s="2"/>
      <c r="V965" s="2"/>
      <c r="W965" s="2"/>
      <c r="X965" s="2"/>
      <c r="Y965" s="2"/>
      <c r="Z965" s="5"/>
      <c r="AA965" s="5"/>
      <c r="AB965" s="2"/>
      <c r="AC965" s="2"/>
      <c r="AD965" s="2"/>
      <c r="AE965" s="2"/>
      <c r="AF965" s="2"/>
      <c r="AG965" s="2"/>
      <c r="AH965" s="2"/>
      <c r="AI965" s="2"/>
      <c r="AJ965" s="2"/>
      <c r="AK965" s="2"/>
      <c r="AL965" s="2"/>
      <c r="AM965" s="2"/>
    </row>
    <row r="966">
      <c r="A966" s="2"/>
      <c r="B966" s="2"/>
      <c r="C966" s="2"/>
      <c r="D966" s="2"/>
      <c r="E966" s="2"/>
      <c r="F966" s="2"/>
      <c r="G966" s="2"/>
      <c r="H966" s="2"/>
      <c r="I966" s="2"/>
      <c r="J966" s="2"/>
      <c r="K966" s="165"/>
      <c r="L966" s="165"/>
      <c r="M966" s="2"/>
      <c r="N966" s="2"/>
      <c r="O966" s="2"/>
      <c r="P966" s="2"/>
      <c r="Q966" s="2"/>
      <c r="R966" s="2"/>
      <c r="S966" s="2"/>
      <c r="T966" s="2"/>
      <c r="U966" s="2"/>
      <c r="V966" s="2"/>
      <c r="W966" s="2"/>
      <c r="X966" s="2"/>
      <c r="Y966" s="2"/>
      <c r="Z966" s="5"/>
      <c r="AA966" s="5"/>
      <c r="AB966" s="2"/>
      <c r="AC966" s="2"/>
      <c r="AD966" s="2"/>
      <c r="AE966" s="2"/>
      <c r="AF966" s="2"/>
      <c r="AG966" s="2"/>
      <c r="AH966" s="2"/>
      <c r="AI966" s="2"/>
      <c r="AJ966" s="2"/>
      <c r="AK966" s="2"/>
      <c r="AL966" s="2"/>
      <c r="AM966" s="2"/>
    </row>
    <row r="967">
      <c r="A967" s="2"/>
      <c r="B967" s="2"/>
      <c r="C967" s="2"/>
      <c r="D967" s="2"/>
      <c r="E967" s="2"/>
      <c r="F967" s="2"/>
      <c r="G967" s="2"/>
      <c r="H967" s="2"/>
      <c r="I967" s="2"/>
      <c r="J967" s="2"/>
      <c r="K967" s="165"/>
      <c r="L967" s="165"/>
      <c r="M967" s="2"/>
      <c r="N967" s="2"/>
      <c r="O967" s="2"/>
      <c r="P967" s="2"/>
      <c r="Q967" s="2"/>
      <c r="R967" s="2"/>
      <c r="S967" s="2"/>
      <c r="T967" s="2"/>
      <c r="U967" s="2"/>
      <c r="V967" s="2"/>
      <c r="W967" s="2"/>
      <c r="X967" s="2"/>
      <c r="Y967" s="2"/>
      <c r="Z967" s="5"/>
      <c r="AA967" s="5"/>
      <c r="AB967" s="2"/>
      <c r="AC967" s="2"/>
      <c r="AD967" s="2"/>
      <c r="AE967" s="2"/>
      <c r="AF967" s="2"/>
      <c r="AG967" s="2"/>
      <c r="AH967" s="2"/>
      <c r="AI967" s="2"/>
      <c r="AJ967" s="2"/>
      <c r="AK967" s="2"/>
      <c r="AL967" s="2"/>
      <c r="AM967" s="2"/>
    </row>
    <row r="968">
      <c r="A968" s="2"/>
      <c r="B968" s="2"/>
      <c r="C968" s="2"/>
      <c r="D968" s="2"/>
      <c r="E968" s="2"/>
      <c r="F968" s="2"/>
      <c r="G968" s="2"/>
      <c r="H968" s="2"/>
      <c r="I968" s="2"/>
      <c r="J968" s="2"/>
      <c r="K968" s="165"/>
      <c r="L968" s="165"/>
      <c r="M968" s="2"/>
      <c r="N968" s="2"/>
      <c r="O968" s="2"/>
      <c r="P968" s="2"/>
      <c r="Q968" s="2"/>
      <c r="R968" s="2"/>
      <c r="S968" s="2"/>
      <c r="T968" s="2"/>
      <c r="U968" s="2"/>
      <c r="V968" s="2"/>
      <c r="W968" s="2"/>
      <c r="X968" s="2"/>
      <c r="Y968" s="2"/>
      <c r="Z968" s="5"/>
      <c r="AA968" s="5"/>
      <c r="AB968" s="2"/>
      <c r="AC968" s="2"/>
      <c r="AD968" s="2"/>
      <c r="AE968" s="2"/>
      <c r="AF968" s="2"/>
      <c r="AG968" s="2"/>
      <c r="AH968" s="2"/>
      <c r="AI968" s="2"/>
      <c r="AJ968" s="2"/>
      <c r="AK968" s="2"/>
      <c r="AL968" s="2"/>
      <c r="AM968" s="2"/>
    </row>
    <row r="969">
      <c r="A969" s="2"/>
      <c r="B969" s="2"/>
      <c r="C969" s="2"/>
      <c r="D969" s="2"/>
      <c r="E969" s="2"/>
      <c r="F969" s="2"/>
      <c r="G969" s="2"/>
      <c r="H969" s="2"/>
      <c r="I969" s="2"/>
      <c r="J969" s="2"/>
      <c r="K969" s="165"/>
      <c r="L969" s="165"/>
      <c r="M969" s="2"/>
      <c r="N969" s="2"/>
      <c r="O969" s="2"/>
      <c r="P969" s="2"/>
      <c r="Q969" s="2"/>
      <c r="R969" s="2"/>
      <c r="S969" s="2"/>
      <c r="T969" s="2"/>
      <c r="U969" s="2"/>
      <c r="V969" s="2"/>
      <c r="W969" s="2"/>
      <c r="X969" s="2"/>
      <c r="Y969" s="2"/>
      <c r="Z969" s="5"/>
      <c r="AA969" s="5"/>
      <c r="AB969" s="2"/>
      <c r="AC969" s="2"/>
      <c r="AD969" s="2"/>
      <c r="AE969" s="2"/>
      <c r="AF969" s="2"/>
      <c r="AG969" s="2"/>
      <c r="AH969" s="2"/>
      <c r="AI969" s="2"/>
      <c r="AJ969" s="2"/>
      <c r="AK969" s="2"/>
      <c r="AL969" s="2"/>
      <c r="AM969" s="2"/>
    </row>
    <row r="970">
      <c r="A970" s="2"/>
      <c r="B970" s="2"/>
      <c r="C970" s="2"/>
      <c r="D970" s="2"/>
      <c r="E970" s="2"/>
      <c r="F970" s="2"/>
      <c r="G970" s="2"/>
      <c r="H970" s="2"/>
      <c r="I970" s="2"/>
      <c r="J970" s="2"/>
      <c r="K970" s="165"/>
      <c r="L970" s="165"/>
      <c r="M970" s="2"/>
      <c r="N970" s="2"/>
      <c r="O970" s="2"/>
      <c r="P970" s="2"/>
      <c r="Q970" s="2"/>
      <c r="R970" s="2"/>
      <c r="S970" s="2"/>
      <c r="T970" s="2"/>
      <c r="U970" s="2"/>
      <c r="V970" s="2"/>
      <c r="W970" s="2"/>
      <c r="X970" s="2"/>
      <c r="Y970" s="2"/>
      <c r="Z970" s="5"/>
      <c r="AA970" s="5"/>
      <c r="AB970" s="2"/>
      <c r="AC970" s="2"/>
      <c r="AD970" s="2"/>
      <c r="AE970" s="2"/>
      <c r="AF970" s="2"/>
      <c r="AG970" s="2"/>
      <c r="AH970" s="2"/>
      <c r="AI970" s="2"/>
      <c r="AJ970" s="2"/>
      <c r="AK970" s="2"/>
      <c r="AL970" s="2"/>
      <c r="AM970" s="2"/>
    </row>
    <row r="971">
      <c r="A971" s="2"/>
      <c r="B971" s="2"/>
      <c r="C971" s="2"/>
      <c r="D971" s="2"/>
      <c r="E971" s="2"/>
      <c r="F971" s="2"/>
      <c r="G971" s="2"/>
      <c r="H971" s="2"/>
      <c r="I971" s="2"/>
      <c r="J971" s="2"/>
      <c r="K971" s="165"/>
      <c r="L971" s="165"/>
      <c r="M971" s="2"/>
      <c r="N971" s="2"/>
      <c r="O971" s="2"/>
      <c r="P971" s="2"/>
      <c r="Q971" s="2"/>
      <c r="R971" s="2"/>
      <c r="S971" s="2"/>
      <c r="T971" s="2"/>
      <c r="U971" s="2"/>
      <c r="V971" s="2"/>
      <c r="W971" s="2"/>
      <c r="X971" s="2"/>
      <c r="Y971" s="2"/>
      <c r="Z971" s="5"/>
      <c r="AA971" s="5"/>
      <c r="AB971" s="2"/>
      <c r="AC971" s="2"/>
      <c r="AD971" s="2"/>
      <c r="AE971" s="2"/>
      <c r="AF971" s="2"/>
      <c r="AG971" s="2"/>
      <c r="AH971" s="2"/>
      <c r="AI971" s="2"/>
      <c r="AJ971" s="2"/>
      <c r="AK971" s="2"/>
      <c r="AL971" s="2"/>
      <c r="AM971" s="2"/>
    </row>
    <row r="972">
      <c r="A972" s="2"/>
      <c r="B972" s="2"/>
      <c r="C972" s="2"/>
      <c r="D972" s="2"/>
      <c r="E972" s="2"/>
      <c r="F972" s="2"/>
      <c r="G972" s="2"/>
      <c r="H972" s="2"/>
      <c r="I972" s="2"/>
      <c r="J972" s="2"/>
      <c r="K972" s="165"/>
      <c r="L972" s="165"/>
      <c r="M972" s="2"/>
      <c r="N972" s="2"/>
      <c r="O972" s="2"/>
      <c r="P972" s="2"/>
      <c r="Q972" s="2"/>
      <c r="R972" s="2"/>
      <c r="S972" s="2"/>
      <c r="T972" s="2"/>
      <c r="U972" s="2"/>
      <c r="V972" s="2"/>
      <c r="W972" s="2"/>
      <c r="X972" s="2"/>
      <c r="Y972" s="2"/>
      <c r="Z972" s="5"/>
      <c r="AA972" s="5"/>
      <c r="AB972" s="2"/>
      <c r="AC972" s="2"/>
      <c r="AD972" s="2"/>
      <c r="AE972" s="2"/>
      <c r="AF972" s="2"/>
      <c r="AG972" s="2"/>
      <c r="AH972" s="2"/>
      <c r="AI972" s="2"/>
      <c r="AJ972" s="2"/>
      <c r="AK972" s="2"/>
      <c r="AL972" s="2"/>
      <c r="AM972" s="2"/>
    </row>
    <row r="973">
      <c r="A973" s="2"/>
      <c r="B973" s="2"/>
      <c r="C973" s="2"/>
      <c r="D973" s="2"/>
      <c r="E973" s="2"/>
      <c r="F973" s="2"/>
      <c r="G973" s="2"/>
      <c r="H973" s="2"/>
      <c r="I973" s="2"/>
      <c r="J973" s="2"/>
      <c r="K973" s="165"/>
      <c r="L973" s="165"/>
      <c r="M973" s="2"/>
      <c r="N973" s="2"/>
      <c r="O973" s="2"/>
      <c r="P973" s="2"/>
      <c r="Q973" s="2"/>
      <c r="R973" s="2"/>
      <c r="S973" s="2"/>
      <c r="T973" s="2"/>
      <c r="U973" s="2"/>
      <c r="V973" s="2"/>
      <c r="W973" s="2"/>
      <c r="X973" s="2"/>
      <c r="Y973" s="2"/>
      <c r="Z973" s="5"/>
      <c r="AA973" s="5"/>
      <c r="AB973" s="2"/>
      <c r="AC973" s="2"/>
      <c r="AD973" s="2"/>
      <c r="AE973" s="2"/>
      <c r="AF973" s="2"/>
      <c r="AG973" s="2"/>
      <c r="AH973" s="2"/>
      <c r="AI973" s="2"/>
      <c r="AJ973" s="2"/>
      <c r="AK973" s="2"/>
      <c r="AL973" s="2"/>
      <c r="AM973" s="2"/>
    </row>
    <row r="974">
      <c r="A974" s="2"/>
      <c r="B974" s="2"/>
      <c r="C974" s="2"/>
      <c r="D974" s="2"/>
      <c r="E974" s="2"/>
      <c r="F974" s="2"/>
      <c r="G974" s="2"/>
      <c r="H974" s="2"/>
      <c r="I974" s="2"/>
      <c r="J974" s="2"/>
      <c r="K974" s="165"/>
      <c r="L974" s="165"/>
      <c r="M974" s="2"/>
      <c r="N974" s="2"/>
      <c r="O974" s="2"/>
      <c r="P974" s="2"/>
      <c r="Q974" s="2"/>
      <c r="R974" s="2"/>
      <c r="S974" s="2"/>
      <c r="T974" s="2"/>
      <c r="U974" s="2"/>
      <c r="V974" s="2"/>
      <c r="W974" s="2"/>
      <c r="X974" s="2"/>
      <c r="Y974" s="2"/>
      <c r="Z974" s="5"/>
      <c r="AA974" s="5"/>
      <c r="AB974" s="2"/>
      <c r="AC974" s="2"/>
      <c r="AD974" s="2"/>
      <c r="AE974" s="2"/>
      <c r="AF974" s="2"/>
      <c r="AG974" s="2"/>
      <c r="AH974" s="2"/>
      <c r="AI974" s="2"/>
      <c r="AJ974" s="2"/>
      <c r="AK974" s="2"/>
      <c r="AL974" s="2"/>
      <c r="AM974" s="2"/>
    </row>
    <row r="975">
      <c r="A975" s="2"/>
      <c r="B975" s="2"/>
      <c r="C975" s="2"/>
      <c r="D975" s="2"/>
      <c r="E975" s="2"/>
      <c r="F975" s="2"/>
      <c r="G975" s="2"/>
      <c r="H975" s="2"/>
      <c r="I975" s="2"/>
      <c r="J975" s="2"/>
      <c r="K975" s="165"/>
      <c r="L975" s="165"/>
      <c r="M975" s="2"/>
      <c r="N975" s="2"/>
      <c r="O975" s="2"/>
      <c r="P975" s="2"/>
      <c r="Q975" s="2"/>
      <c r="R975" s="2"/>
      <c r="S975" s="2"/>
      <c r="T975" s="2"/>
      <c r="U975" s="2"/>
      <c r="V975" s="2"/>
      <c r="W975" s="2"/>
      <c r="X975" s="2"/>
      <c r="Y975" s="2"/>
      <c r="Z975" s="5"/>
      <c r="AA975" s="5"/>
      <c r="AB975" s="2"/>
      <c r="AC975" s="2"/>
      <c r="AD975" s="2"/>
      <c r="AE975" s="2"/>
      <c r="AF975" s="2"/>
      <c r="AG975" s="2"/>
      <c r="AH975" s="2"/>
      <c r="AI975" s="2"/>
      <c r="AJ975" s="2"/>
      <c r="AK975" s="2"/>
      <c r="AL975" s="2"/>
      <c r="AM975" s="2"/>
    </row>
    <row r="976">
      <c r="A976" s="2"/>
      <c r="B976" s="2"/>
      <c r="C976" s="2"/>
      <c r="D976" s="2"/>
      <c r="E976" s="2"/>
      <c r="F976" s="2"/>
      <c r="G976" s="2"/>
      <c r="H976" s="2"/>
      <c r="I976" s="2"/>
      <c r="J976" s="2"/>
      <c r="K976" s="165"/>
      <c r="L976" s="165"/>
      <c r="M976" s="2"/>
      <c r="N976" s="2"/>
      <c r="O976" s="2"/>
      <c r="P976" s="2"/>
      <c r="Q976" s="2"/>
      <c r="R976" s="2"/>
      <c r="S976" s="2"/>
      <c r="T976" s="2"/>
      <c r="U976" s="2"/>
      <c r="V976" s="2"/>
      <c r="W976" s="2"/>
      <c r="X976" s="2"/>
      <c r="Y976" s="2"/>
      <c r="Z976" s="5"/>
      <c r="AA976" s="5"/>
      <c r="AB976" s="2"/>
      <c r="AC976" s="2"/>
      <c r="AD976" s="2"/>
      <c r="AE976" s="2"/>
      <c r="AF976" s="2"/>
      <c r="AG976" s="2"/>
      <c r="AH976" s="2"/>
      <c r="AI976" s="2"/>
      <c r="AJ976" s="2"/>
      <c r="AK976" s="2"/>
      <c r="AL976" s="2"/>
      <c r="AM976" s="2"/>
    </row>
    <row r="977">
      <c r="A977" s="2"/>
      <c r="B977" s="2"/>
      <c r="C977" s="2"/>
      <c r="D977" s="2"/>
      <c r="E977" s="2"/>
      <c r="F977" s="2"/>
      <c r="G977" s="2"/>
      <c r="H977" s="2"/>
      <c r="I977" s="2"/>
      <c r="J977" s="2"/>
      <c r="K977" s="165"/>
      <c r="L977" s="165"/>
      <c r="M977" s="2"/>
      <c r="N977" s="2"/>
      <c r="O977" s="2"/>
      <c r="P977" s="2"/>
      <c r="Q977" s="2"/>
      <c r="R977" s="2"/>
      <c r="S977" s="2"/>
      <c r="T977" s="2"/>
      <c r="U977" s="2"/>
      <c r="V977" s="2"/>
      <c r="W977" s="2"/>
      <c r="X977" s="2"/>
      <c r="Y977" s="2"/>
      <c r="Z977" s="5"/>
      <c r="AA977" s="5"/>
      <c r="AB977" s="2"/>
      <c r="AC977" s="2"/>
      <c r="AD977" s="2"/>
      <c r="AE977" s="2"/>
      <c r="AF977" s="2"/>
      <c r="AG977" s="2"/>
      <c r="AH977" s="2"/>
      <c r="AI977" s="2"/>
      <c r="AJ977" s="2"/>
      <c r="AK977" s="2"/>
      <c r="AL977" s="2"/>
      <c r="AM977" s="2"/>
    </row>
    <row r="978">
      <c r="A978" s="2"/>
      <c r="B978" s="2"/>
      <c r="C978" s="2"/>
      <c r="D978" s="2"/>
      <c r="E978" s="2"/>
      <c r="F978" s="2"/>
      <c r="G978" s="2"/>
      <c r="H978" s="2"/>
      <c r="I978" s="2"/>
      <c r="J978" s="2"/>
      <c r="K978" s="165"/>
      <c r="L978" s="165"/>
      <c r="M978" s="2"/>
      <c r="N978" s="2"/>
      <c r="O978" s="2"/>
      <c r="P978" s="2"/>
      <c r="Q978" s="2"/>
      <c r="R978" s="2"/>
      <c r="S978" s="2"/>
      <c r="T978" s="2"/>
      <c r="U978" s="2"/>
      <c r="V978" s="2"/>
      <c r="W978" s="2"/>
      <c r="X978" s="2"/>
      <c r="Y978" s="2"/>
      <c r="Z978" s="5"/>
      <c r="AA978" s="5"/>
      <c r="AB978" s="2"/>
      <c r="AC978" s="2"/>
      <c r="AD978" s="2"/>
      <c r="AE978" s="2"/>
      <c r="AF978" s="2"/>
      <c r="AG978" s="2"/>
      <c r="AH978" s="2"/>
      <c r="AI978" s="2"/>
      <c r="AJ978" s="2"/>
      <c r="AK978" s="2"/>
      <c r="AL978" s="2"/>
      <c r="AM978" s="2"/>
    </row>
    <row r="979">
      <c r="A979" s="2"/>
      <c r="B979" s="2"/>
      <c r="C979" s="2"/>
      <c r="D979" s="2"/>
      <c r="E979" s="2"/>
      <c r="F979" s="2"/>
      <c r="G979" s="2"/>
      <c r="H979" s="2"/>
      <c r="I979" s="2"/>
      <c r="J979" s="2"/>
      <c r="K979" s="165"/>
      <c r="L979" s="165"/>
      <c r="M979" s="2"/>
      <c r="N979" s="2"/>
      <c r="O979" s="2"/>
      <c r="P979" s="2"/>
      <c r="Q979" s="2"/>
      <c r="R979" s="2"/>
      <c r="S979" s="2"/>
      <c r="T979" s="2"/>
      <c r="U979" s="2"/>
      <c r="V979" s="2"/>
      <c r="W979" s="2"/>
      <c r="X979" s="2"/>
      <c r="Y979" s="2"/>
      <c r="Z979" s="5"/>
      <c r="AA979" s="5"/>
      <c r="AB979" s="2"/>
      <c r="AC979" s="2"/>
      <c r="AD979" s="2"/>
      <c r="AE979" s="2"/>
      <c r="AF979" s="2"/>
      <c r="AG979" s="2"/>
      <c r="AH979" s="2"/>
      <c r="AI979" s="2"/>
      <c r="AJ979" s="2"/>
      <c r="AK979" s="2"/>
      <c r="AL979" s="2"/>
      <c r="AM979" s="2"/>
    </row>
    <row r="980">
      <c r="A980" s="2"/>
      <c r="B980" s="2"/>
      <c r="C980" s="2"/>
      <c r="D980" s="2"/>
      <c r="E980" s="2"/>
      <c r="F980" s="2"/>
      <c r="G980" s="2"/>
      <c r="H980" s="2"/>
      <c r="I980" s="2"/>
      <c r="J980" s="2"/>
      <c r="K980" s="165"/>
      <c r="L980" s="165"/>
      <c r="M980" s="2"/>
      <c r="N980" s="2"/>
      <c r="O980" s="2"/>
      <c r="P980" s="2"/>
      <c r="Q980" s="2"/>
      <c r="R980" s="2"/>
      <c r="S980" s="2"/>
      <c r="T980" s="2"/>
      <c r="U980" s="2"/>
      <c r="V980" s="2"/>
      <c r="W980" s="2"/>
      <c r="X980" s="2"/>
      <c r="Y980" s="2"/>
      <c r="Z980" s="5"/>
      <c r="AA980" s="5"/>
      <c r="AB980" s="2"/>
      <c r="AC980" s="2"/>
      <c r="AD980" s="2"/>
      <c r="AE980" s="2"/>
      <c r="AF980" s="2"/>
      <c r="AG980" s="2"/>
      <c r="AH980" s="2"/>
      <c r="AI980" s="2"/>
      <c r="AJ980" s="2"/>
      <c r="AK980" s="2"/>
      <c r="AL980" s="2"/>
      <c r="AM980" s="2"/>
    </row>
    <row r="981">
      <c r="A981" s="2"/>
      <c r="B981" s="2"/>
      <c r="C981" s="2"/>
      <c r="D981" s="2"/>
      <c r="E981" s="2"/>
      <c r="F981" s="2"/>
      <c r="G981" s="2"/>
      <c r="H981" s="2"/>
      <c r="I981" s="2"/>
      <c r="J981" s="2"/>
      <c r="K981" s="165"/>
      <c r="L981" s="165"/>
      <c r="M981" s="2"/>
      <c r="N981" s="2"/>
      <c r="O981" s="2"/>
      <c r="P981" s="2"/>
      <c r="Q981" s="2"/>
      <c r="R981" s="2"/>
      <c r="S981" s="2"/>
      <c r="T981" s="2"/>
      <c r="U981" s="2"/>
      <c r="V981" s="2"/>
      <c r="W981" s="2"/>
      <c r="X981" s="2"/>
      <c r="Y981" s="2"/>
      <c r="Z981" s="5"/>
      <c r="AA981" s="5"/>
      <c r="AB981" s="2"/>
      <c r="AC981" s="2"/>
      <c r="AD981" s="2"/>
      <c r="AE981" s="2"/>
      <c r="AF981" s="2"/>
      <c r="AG981" s="2"/>
      <c r="AH981" s="2"/>
      <c r="AI981" s="2"/>
      <c r="AJ981" s="2"/>
      <c r="AK981" s="2"/>
      <c r="AL981" s="2"/>
      <c r="AM981" s="2"/>
    </row>
    <row r="982">
      <c r="A982" s="2"/>
      <c r="B982" s="2"/>
      <c r="C982" s="2"/>
      <c r="D982" s="2"/>
      <c r="E982" s="2"/>
      <c r="F982" s="2"/>
      <c r="G982" s="2"/>
      <c r="H982" s="2"/>
      <c r="I982" s="2"/>
      <c r="J982" s="2"/>
      <c r="K982" s="165"/>
      <c r="L982" s="165"/>
      <c r="M982" s="2"/>
      <c r="N982" s="2"/>
      <c r="O982" s="2"/>
      <c r="P982" s="2"/>
      <c r="Q982" s="2"/>
      <c r="R982" s="2"/>
      <c r="S982" s="2"/>
      <c r="T982" s="2"/>
      <c r="U982" s="2"/>
      <c r="V982" s="2"/>
      <c r="W982" s="2"/>
      <c r="X982" s="2"/>
      <c r="Y982" s="2"/>
      <c r="Z982" s="5"/>
      <c r="AA982" s="5"/>
      <c r="AB982" s="2"/>
      <c r="AC982" s="2"/>
      <c r="AD982" s="2"/>
      <c r="AE982" s="2"/>
      <c r="AF982" s="2"/>
      <c r="AG982" s="2"/>
      <c r="AH982" s="2"/>
      <c r="AI982" s="2"/>
      <c r="AJ982" s="2"/>
      <c r="AK982" s="2"/>
      <c r="AL982" s="2"/>
      <c r="AM982" s="2"/>
    </row>
    <row r="983">
      <c r="A983" s="2"/>
      <c r="B983" s="2"/>
      <c r="C983" s="2"/>
      <c r="D983" s="2"/>
      <c r="E983" s="2"/>
      <c r="F983" s="2"/>
      <c r="G983" s="2"/>
      <c r="H983" s="2"/>
      <c r="I983" s="2"/>
      <c r="J983" s="2"/>
      <c r="K983" s="165"/>
      <c r="L983" s="165"/>
      <c r="M983" s="2"/>
      <c r="N983" s="2"/>
      <c r="O983" s="2"/>
      <c r="P983" s="2"/>
      <c r="Q983" s="2"/>
      <c r="R983" s="2"/>
      <c r="S983" s="2"/>
      <c r="T983" s="2"/>
      <c r="U983" s="2"/>
      <c r="V983" s="2"/>
      <c r="W983" s="2"/>
      <c r="X983" s="2"/>
      <c r="Y983" s="2"/>
      <c r="Z983" s="5"/>
      <c r="AA983" s="5"/>
      <c r="AB983" s="2"/>
      <c r="AC983" s="2"/>
      <c r="AD983" s="2"/>
      <c r="AE983" s="2"/>
      <c r="AF983" s="2"/>
      <c r="AG983" s="2"/>
      <c r="AH983" s="2"/>
      <c r="AI983" s="2"/>
      <c r="AJ983" s="2"/>
      <c r="AK983" s="2"/>
      <c r="AL983" s="2"/>
      <c r="AM983" s="2"/>
    </row>
    <row r="984">
      <c r="A984" s="2"/>
      <c r="B984" s="2"/>
      <c r="C984" s="2"/>
      <c r="D984" s="2"/>
      <c r="E984" s="2"/>
      <c r="F984" s="2"/>
      <c r="G984" s="2"/>
      <c r="H984" s="2"/>
      <c r="I984" s="2"/>
      <c r="J984" s="2"/>
      <c r="K984" s="165"/>
      <c r="L984" s="165"/>
      <c r="M984" s="2"/>
      <c r="N984" s="2"/>
      <c r="O984" s="2"/>
      <c r="P984" s="2"/>
      <c r="Q984" s="2"/>
      <c r="R984" s="2"/>
      <c r="S984" s="2"/>
      <c r="T984" s="2"/>
      <c r="U984" s="2"/>
      <c r="V984" s="2"/>
      <c r="W984" s="2"/>
      <c r="X984" s="2"/>
      <c r="Y984" s="2"/>
      <c r="Z984" s="5"/>
      <c r="AA984" s="5"/>
      <c r="AB984" s="2"/>
      <c r="AC984" s="2"/>
      <c r="AD984" s="2"/>
      <c r="AE984" s="2"/>
      <c r="AF984" s="2"/>
      <c r="AG984" s="2"/>
      <c r="AH984" s="2"/>
      <c r="AI984" s="2"/>
      <c r="AJ984" s="2"/>
      <c r="AK984" s="2"/>
      <c r="AL984" s="2"/>
      <c r="AM984" s="2"/>
    </row>
    <row r="985">
      <c r="A985" s="2"/>
      <c r="B985" s="2"/>
      <c r="C985" s="2"/>
      <c r="D985" s="2"/>
      <c r="E985" s="2"/>
      <c r="F985" s="2"/>
      <c r="G985" s="2"/>
      <c r="H985" s="2"/>
      <c r="I985" s="2"/>
      <c r="J985" s="2"/>
      <c r="K985" s="165"/>
      <c r="L985" s="165"/>
      <c r="M985" s="2"/>
      <c r="N985" s="2"/>
      <c r="O985" s="2"/>
      <c r="P985" s="2"/>
      <c r="Q985" s="2"/>
      <c r="R985" s="2"/>
      <c r="S985" s="2"/>
      <c r="T985" s="2"/>
      <c r="U985" s="2"/>
      <c r="V985" s="2"/>
      <c r="W985" s="2"/>
      <c r="X985" s="2"/>
      <c r="Y985" s="2"/>
      <c r="Z985" s="5"/>
      <c r="AA985" s="5"/>
      <c r="AB985" s="2"/>
      <c r="AC985" s="2"/>
      <c r="AD985" s="2"/>
      <c r="AE985" s="2"/>
      <c r="AF985" s="2"/>
      <c r="AG985" s="2"/>
      <c r="AH985" s="2"/>
      <c r="AI985" s="2"/>
      <c r="AJ985" s="2"/>
      <c r="AK985" s="2"/>
      <c r="AL985" s="2"/>
      <c r="AM985" s="2"/>
    </row>
    <row r="986">
      <c r="A986" s="2"/>
      <c r="B986" s="2"/>
      <c r="C986" s="2"/>
      <c r="D986" s="2"/>
      <c r="E986" s="2"/>
      <c r="F986" s="2"/>
      <c r="G986" s="2"/>
      <c r="H986" s="2"/>
      <c r="I986" s="2"/>
      <c r="J986" s="2"/>
      <c r="K986" s="165"/>
      <c r="L986" s="165"/>
      <c r="M986" s="2"/>
      <c r="N986" s="2"/>
      <c r="O986" s="2"/>
      <c r="P986" s="2"/>
      <c r="Q986" s="2"/>
      <c r="R986" s="2"/>
      <c r="S986" s="2"/>
      <c r="T986" s="2"/>
      <c r="U986" s="2"/>
      <c r="V986" s="2"/>
      <c r="W986" s="2"/>
      <c r="X986" s="2"/>
      <c r="Y986" s="2"/>
      <c r="Z986" s="5"/>
      <c r="AA986" s="5"/>
      <c r="AB986" s="2"/>
      <c r="AC986" s="2"/>
      <c r="AD986" s="2"/>
      <c r="AE986" s="2"/>
      <c r="AF986" s="2"/>
      <c r="AG986" s="2"/>
      <c r="AH986" s="2"/>
      <c r="AI986" s="2"/>
      <c r="AJ986" s="2"/>
      <c r="AK986" s="2"/>
      <c r="AL986" s="2"/>
      <c r="AM986" s="2"/>
    </row>
    <row r="987">
      <c r="A987" s="2"/>
      <c r="B987" s="2"/>
      <c r="C987" s="2"/>
      <c r="D987" s="2"/>
      <c r="E987" s="2"/>
      <c r="F987" s="2"/>
      <c r="G987" s="2"/>
      <c r="H987" s="2"/>
      <c r="I987" s="2"/>
      <c r="J987" s="2"/>
      <c r="K987" s="165"/>
      <c r="L987" s="165"/>
      <c r="M987" s="2"/>
      <c r="N987" s="2"/>
      <c r="O987" s="2"/>
      <c r="P987" s="2"/>
      <c r="Q987" s="2"/>
      <c r="R987" s="2"/>
      <c r="S987" s="2"/>
      <c r="T987" s="2"/>
      <c r="U987" s="2"/>
      <c r="V987" s="2"/>
      <c r="W987" s="2"/>
      <c r="X987" s="2"/>
      <c r="Y987" s="2"/>
      <c r="Z987" s="5"/>
      <c r="AA987" s="5"/>
      <c r="AB987" s="2"/>
      <c r="AC987" s="2"/>
      <c r="AD987" s="2"/>
      <c r="AE987" s="2"/>
      <c r="AF987" s="2"/>
      <c r="AG987" s="2"/>
      <c r="AH987" s="2"/>
      <c r="AI987" s="2"/>
      <c r="AJ987" s="2"/>
      <c r="AK987" s="2"/>
      <c r="AL987" s="2"/>
      <c r="AM987" s="2"/>
    </row>
    <row r="988">
      <c r="A988" s="2"/>
      <c r="B988" s="2"/>
      <c r="C988" s="2"/>
      <c r="D988" s="2"/>
      <c r="E988" s="2"/>
      <c r="F988" s="2"/>
      <c r="G988" s="2"/>
      <c r="H988" s="2"/>
      <c r="I988" s="2"/>
      <c r="J988" s="2"/>
      <c r="K988" s="165"/>
      <c r="L988" s="165"/>
      <c r="M988" s="2"/>
      <c r="N988" s="2"/>
      <c r="O988" s="2"/>
      <c r="P988" s="2"/>
      <c r="Q988" s="2"/>
      <c r="R988" s="2"/>
      <c r="S988" s="2"/>
      <c r="T988" s="2"/>
      <c r="U988" s="2"/>
      <c r="V988" s="2"/>
      <c r="W988" s="2"/>
      <c r="X988" s="2"/>
      <c r="Y988" s="2"/>
      <c r="Z988" s="5"/>
      <c r="AA988" s="5"/>
      <c r="AB988" s="2"/>
      <c r="AC988" s="2"/>
      <c r="AD988" s="2"/>
      <c r="AE988" s="2"/>
      <c r="AF988" s="2"/>
      <c r="AG988" s="2"/>
      <c r="AH988" s="2"/>
      <c r="AI988" s="2"/>
      <c r="AJ988" s="2"/>
      <c r="AK988" s="2"/>
      <c r="AL988" s="2"/>
      <c r="AM988" s="2"/>
    </row>
    <row r="989">
      <c r="A989" s="2"/>
      <c r="B989" s="2"/>
      <c r="C989" s="2"/>
      <c r="D989" s="2"/>
      <c r="E989" s="2"/>
      <c r="F989" s="2"/>
      <c r="G989" s="2"/>
      <c r="H989" s="2"/>
      <c r="I989" s="2"/>
      <c r="J989" s="2"/>
      <c r="K989" s="165"/>
      <c r="L989" s="165"/>
      <c r="M989" s="2"/>
      <c r="N989" s="2"/>
      <c r="O989" s="2"/>
      <c r="P989" s="2"/>
      <c r="Q989" s="2"/>
      <c r="R989" s="2"/>
      <c r="S989" s="2"/>
      <c r="T989" s="2"/>
      <c r="U989" s="2"/>
      <c r="V989" s="2"/>
      <c r="W989" s="2"/>
      <c r="X989" s="2"/>
      <c r="Y989" s="2"/>
      <c r="Z989" s="5"/>
      <c r="AA989" s="5"/>
      <c r="AB989" s="2"/>
      <c r="AC989" s="2"/>
      <c r="AD989" s="2"/>
      <c r="AE989" s="2"/>
      <c r="AF989" s="2"/>
      <c r="AG989" s="2"/>
      <c r="AH989" s="2"/>
      <c r="AI989" s="2"/>
      <c r="AJ989" s="2"/>
      <c r="AK989" s="2"/>
      <c r="AL989" s="2"/>
      <c r="AM989" s="2"/>
    </row>
    <row r="990">
      <c r="A990" s="2"/>
      <c r="B990" s="2"/>
      <c r="C990" s="2"/>
      <c r="D990" s="2"/>
      <c r="E990" s="2"/>
      <c r="F990" s="2"/>
      <c r="G990" s="2"/>
      <c r="H990" s="2"/>
      <c r="I990" s="2"/>
      <c r="J990" s="2"/>
      <c r="K990" s="165"/>
      <c r="L990" s="165"/>
      <c r="M990" s="2"/>
      <c r="N990" s="2"/>
      <c r="O990" s="2"/>
      <c r="P990" s="2"/>
      <c r="Q990" s="2"/>
      <c r="R990" s="2"/>
      <c r="S990" s="2"/>
      <c r="T990" s="2"/>
      <c r="U990" s="2"/>
      <c r="V990" s="2"/>
      <c r="W990" s="2"/>
      <c r="X990" s="2"/>
      <c r="Y990" s="2"/>
      <c r="Z990" s="5"/>
      <c r="AA990" s="5"/>
      <c r="AB990" s="2"/>
      <c r="AC990" s="2"/>
      <c r="AD990" s="2"/>
      <c r="AE990" s="2"/>
      <c r="AF990" s="2"/>
      <c r="AG990" s="2"/>
      <c r="AH990" s="2"/>
      <c r="AI990" s="2"/>
      <c r="AJ990" s="2"/>
      <c r="AK990" s="2"/>
      <c r="AL990" s="2"/>
      <c r="AM990" s="2"/>
    </row>
    <row r="991">
      <c r="A991" s="2"/>
      <c r="B991" s="2"/>
      <c r="C991" s="2"/>
      <c r="D991" s="2"/>
      <c r="E991" s="2"/>
      <c r="F991" s="2"/>
      <c r="G991" s="2"/>
      <c r="H991" s="2"/>
      <c r="I991" s="2"/>
      <c r="J991" s="2"/>
      <c r="K991" s="165"/>
      <c r="L991" s="165"/>
      <c r="M991" s="2"/>
      <c r="N991" s="2"/>
      <c r="O991" s="2"/>
      <c r="P991" s="2"/>
      <c r="Q991" s="2"/>
      <c r="R991" s="2"/>
      <c r="S991" s="2"/>
      <c r="T991" s="2"/>
      <c r="U991" s="2"/>
      <c r="V991" s="2"/>
      <c r="W991" s="2"/>
      <c r="X991" s="2"/>
      <c r="Y991" s="2"/>
      <c r="Z991" s="5"/>
      <c r="AA991" s="5"/>
      <c r="AB991" s="2"/>
      <c r="AC991" s="2"/>
      <c r="AD991" s="2"/>
      <c r="AE991" s="2"/>
      <c r="AF991" s="2"/>
      <c r="AG991" s="2"/>
      <c r="AH991" s="2"/>
      <c r="AI991" s="2"/>
      <c r="AJ991" s="2"/>
      <c r="AK991" s="2"/>
      <c r="AL991" s="2"/>
      <c r="AM991" s="2"/>
    </row>
    <row r="992">
      <c r="A992" s="2"/>
      <c r="B992" s="2"/>
      <c r="C992" s="2"/>
      <c r="D992" s="2"/>
      <c r="E992" s="2"/>
      <c r="F992" s="2"/>
      <c r="G992" s="2"/>
      <c r="H992" s="2"/>
      <c r="I992" s="2"/>
      <c r="J992" s="2"/>
      <c r="K992" s="165"/>
      <c r="L992" s="165"/>
      <c r="M992" s="2"/>
      <c r="N992" s="2"/>
      <c r="O992" s="2"/>
      <c r="P992" s="2"/>
      <c r="Q992" s="2"/>
      <c r="R992" s="2"/>
      <c r="S992" s="2"/>
      <c r="T992" s="2"/>
      <c r="U992" s="2"/>
      <c r="V992" s="2"/>
      <c r="W992" s="2"/>
      <c r="X992" s="2"/>
      <c r="Y992" s="2"/>
      <c r="Z992" s="5"/>
      <c r="AA992" s="5"/>
      <c r="AB992" s="2"/>
      <c r="AC992" s="2"/>
      <c r="AD992" s="2"/>
      <c r="AE992" s="2"/>
      <c r="AF992" s="2"/>
      <c r="AG992" s="2"/>
      <c r="AH992" s="2"/>
      <c r="AI992" s="2"/>
      <c r="AJ992" s="2"/>
      <c r="AK992" s="2"/>
      <c r="AL992" s="2"/>
      <c r="AM992" s="2"/>
    </row>
    <row r="993">
      <c r="A993" s="2"/>
      <c r="B993" s="2"/>
      <c r="C993" s="2"/>
      <c r="D993" s="2"/>
      <c r="E993" s="2"/>
      <c r="F993" s="2"/>
      <c r="G993" s="2"/>
      <c r="H993" s="2"/>
      <c r="I993" s="2"/>
      <c r="J993" s="2"/>
      <c r="K993" s="165"/>
      <c r="L993" s="165"/>
      <c r="M993" s="2"/>
      <c r="N993" s="2"/>
      <c r="O993" s="2"/>
      <c r="P993" s="2"/>
      <c r="Q993" s="2"/>
      <c r="R993" s="2"/>
      <c r="S993" s="2"/>
      <c r="T993" s="2"/>
      <c r="U993" s="2"/>
      <c r="V993" s="2"/>
      <c r="W993" s="2"/>
      <c r="X993" s="2"/>
      <c r="Y993" s="2"/>
      <c r="Z993" s="5"/>
      <c r="AA993" s="5"/>
      <c r="AB993" s="2"/>
      <c r="AC993" s="2"/>
      <c r="AD993" s="2"/>
      <c r="AE993" s="2"/>
      <c r="AF993" s="2"/>
      <c r="AG993" s="2"/>
      <c r="AH993" s="2"/>
      <c r="AI993" s="2"/>
      <c r="AJ993" s="2"/>
      <c r="AK993" s="2"/>
      <c r="AL993" s="2"/>
      <c r="AM993" s="2"/>
    </row>
    <row r="994">
      <c r="A994" s="2"/>
      <c r="B994" s="2"/>
      <c r="C994" s="2"/>
      <c r="D994" s="2"/>
      <c r="E994" s="2"/>
      <c r="F994" s="2"/>
      <c r="G994" s="2"/>
      <c r="H994" s="2"/>
      <c r="I994" s="2"/>
      <c r="J994" s="2"/>
      <c r="K994" s="165"/>
      <c r="L994" s="165"/>
      <c r="M994" s="2"/>
      <c r="N994" s="2"/>
      <c r="O994" s="2"/>
      <c r="P994" s="2"/>
      <c r="Q994" s="2"/>
      <c r="R994" s="2"/>
      <c r="S994" s="2"/>
      <c r="T994" s="2"/>
      <c r="U994" s="2"/>
      <c r="V994" s="2"/>
      <c r="W994" s="2"/>
      <c r="X994" s="2"/>
      <c r="Y994" s="2"/>
      <c r="Z994" s="5"/>
      <c r="AA994" s="5"/>
      <c r="AB994" s="2"/>
      <c r="AC994" s="2"/>
      <c r="AD994" s="2"/>
      <c r="AE994" s="2"/>
      <c r="AF994" s="2"/>
      <c r="AG994" s="2"/>
      <c r="AH994" s="2"/>
      <c r="AI994" s="2"/>
      <c r="AJ994" s="2"/>
      <c r="AK994" s="2"/>
      <c r="AL994" s="2"/>
      <c r="AM994" s="2"/>
    </row>
    <row r="995">
      <c r="A995" s="2"/>
      <c r="B995" s="2"/>
      <c r="C995" s="2"/>
      <c r="D995" s="2"/>
      <c r="E995" s="2"/>
      <c r="F995" s="2"/>
      <c r="G995" s="2"/>
      <c r="H995" s="2"/>
      <c r="I995" s="2"/>
      <c r="J995" s="2"/>
      <c r="K995" s="165"/>
      <c r="L995" s="165"/>
      <c r="M995" s="2"/>
      <c r="N995" s="2"/>
      <c r="O995" s="2"/>
      <c r="P995" s="2"/>
      <c r="Q995" s="2"/>
      <c r="R995" s="2"/>
      <c r="S995" s="2"/>
      <c r="T995" s="2"/>
      <c r="U995" s="2"/>
      <c r="V995" s="2"/>
      <c r="W995" s="2"/>
      <c r="X995" s="2"/>
      <c r="Y995" s="2"/>
      <c r="Z995" s="5"/>
      <c r="AA995" s="5"/>
      <c r="AB995" s="2"/>
      <c r="AC995" s="2"/>
      <c r="AD995" s="2"/>
      <c r="AE995" s="2"/>
      <c r="AF995" s="2"/>
      <c r="AG995" s="2"/>
      <c r="AH995" s="2"/>
      <c r="AI995" s="2"/>
      <c r="AJ995" s="2"/>
      <c r="AK995" s="2"/>
      <c r="AL995" s="2"/>
      <c r="AM995" s="2"/>
    </row>
    <row r="996">
      <c r="A996" s="2"/>
      <c r="B996" s="2"/>
      <c r="C996" s="2"/>
      <c r="D996" s="2"/>
      <c r="E996" s="2"/>
      <c r="F996" s="2"/>
      <c r="G996" s="2"/>
      <c r="H996" s="2"/>
      <c r="I996" s="2"/>
      <c r="J996" s="2"/>
      <c r="K996" s="165"/>
      <c r="L996" s="165"/>
      <c r="M996" s="2"/>
      <c r="N996" s="2"/>
      <c r="O996" s="2"/>
      <c r="P996" s="2"/>
      <c r="Q996" s="2"/>
      <c r="R996" s="2"/>
      <c r="S996" s="2"/>
      <c r="T996" s="2"/>
      <c r="U996" s="2"/>
      <c r="V996" s="2"/>
      <c r="W996" s="2"/>
      <c r="X996" s="2"/>
      <c r="Y996" s="2"/>
      <c r="Z996" s="5"/>
      <c r="AA996" s="5"/>
      <c r="AB996" s="2"/>
      <c r="AC996" s="2"/>
      <c r="AD996" s="2"/>
      <c r="AE996" s="2"/>
      <c r="AF996" s="2"/>
      <c r="AG996" s="2"/>
      <c r="AH996" s="2"/>
      <c r="AI996" s="2"/>
      <c r="AJ996" s="2"/>
      <c r="AK996" s="2"/>
      <c r="AL996" s="2"/>
      <c r="AM996" s="2"/>
    </row>
    <row r="997">
      <c r="A997" s="2"/>
      <c r="B997" s="2"/>
      <c r="C997" s="2"/>
      <c r="D997" s="2"/>
      <c r="E997" s="2"/>
      <c r="F997" s="2"/>
      <c r="G997" s="2"/>
      <c r="H997" s="2"/>
      <c r="I997" s="2"/>
      <c r="J997" s="2"/>
      <c r="K997" s="165"/>
      <c r="L997" s="165"/>
      <c r="M997" s="2"/>
      <c r="N997" s="2"/>
      <c r="O997" s="2"/>
      <c r="P997" s="2"/>
      <c r="Q997" s="2"/>
      <c r="R997" s="2"/>
      <c r="S997" s="2"/>
      <c r="T997" s="2"/>
      <c r="U997" s="2"/>
      <c r="V997" s="2"/>
      <c r="W997" s="2"/>
      <c r="X997" s="2"/>
      <c r="Y997" s="2"/>
      <c r="Z997" s="5"/>
      <c r="AA997" s="5"/>
      <c r="AB997" s="2"/>
      <c r="AC997" s="2"/>
      <c r="AD997" s="2"/>
      <c r="AE997" s="2"/>
      <c r="AF997" s="2"/>
      <c r="AG997" s="2"/>
      <c r="AH997" s="2"/>
      <c r="AI997" s="2"/>
      <c r="AJ997" s="2"/>
      <c r="AK997" s="2"/>
      <c r="AL997" s="2"/>
      <c r="AM997" s="2"/>
    </row>
    <row r="998">
      <c r="A998" s="2"/>
      <c r="B998" s="2"/>
      <c r="C998" s="2"/>
      <c r="D998" s="2"/>
      <c r="E998" s="2"/>
      <c r="F998" s="2"/>
      <c r="G998" s="2"/>
      <c r="H998" s="2"/>
      <c r="I998" s="2"/>
      <c r="J998" s="2"/>
      <c r="K998" s="165"/>
      <c r="L998" s="165"/>
      <c r="M998" s="2"/>
      <c r="N998" s="2"/>
      <c r="O998" s="2"/>
      <c r="P998" s="2"/>
      <c r="Q998" s="2"/>
      <c r="R998" s="2"/>
      <c r="S998" s="2"/>
      <c r="T998" s="2"/>
      <c r="U998" s="2"/>
      <c r="V998" s="2"/>
      <c r="W998" s="2"/>
      <c r="X998" s="2"/>
      <c r="Y998" s="2"/>
      <c r="Z998" s="5"/>
      <c r="AA998" s="5"/>
      <c r="AB998" s="2"/>
      <c r="AC998" s="2"/>
      <c r="AD998" s="2"/>
      <c r="AE998" s="2"/>
      <c r="AF998" s="2"/>
      <c r="AG998" s="2"/>
      <c r="AH998" s="2"/>
      <c r="AI998" s="2"/>
      <c r="AJ998" s="2"/>
      <c r="AK998" s="2"/>
      <c r="AL998" s="2"/>
      <c r="AM998" s="2"/>
    </row>
    <row r="999">
      <c r="A999" s="2"/>
      <c r="B999" s="2"/>
      <c r="C999" s="2"/>
      <c r="D999" s="2"/>
      <c r="E999" s="2"/>
      <c r="F999" s="2"/>
      <c r="G999" s="2"/>
      <c r="H999" s="2"/>
      <c r="I999" s="2"/>
      <c r="J999" s="2"/>
      <c r="K999" s="165"/>
      <c r="L999" s="165"/>
      <c r="M999" s="2"/>
      <c r="N999" s="2"/>
      <c r="O999" s="2"/>
      <c r="P999" s="2"/>
      <c r="Q999" s="2"/>
      <c r="R999" s="2"/>
      <c r="S999" s="2"/>
      <c r="T999" s="2"/>
      <c r="U999" s="2"/>
      <c r="V999" s="2"/>
      <c r="W999" s="2"/>
      <c r="X999" s="2"/>
      <c r="Y999" s="2"/>
      <c r="Z999" s="5"/>
      <c r="AA999" s="5"/>
      <c r="AB999" s="2"/>
      <c r="AC999" s="2"/>
      <c r="AD999" s="2"/>
      <c r="AE999" s="2"/>
      <c r="AF999" s="2"/>
      <c r="AG999" s="2"/>
      <c r="AH999" s="2"/>
      <c r="AI999" s="2"/>
      <c r="AJ999" s="2"/>
      <c r="AK999" s="2"/>
      <c r="AL999" s="2"/>
      <c r="AM999" s="2"/>
    </row>
    <row r="1000">
      <c r="A1000" s="2"/>
      <c r="B1000" s="2"/>
      <c r="C1000" s="2"/>
      <c r="D1000" s="2"/>
      <c r="E1000" s="2"/>
      <c r="F1000" s="2"/>
      <c r="G1000" s="2"/>
      <c r="H1000" s="2"/>
      <c r="I1000" s="2"/>
      <c r="J1000" s="2"/>
      <c r="K1000" s="165"/>
      <c r="L1000" s="165"/>
      <c r="M1000" s="2"/>
      <c r="N1000" s="2"/>
      <c r="O1000" s="2"/>
      <c r="P1000" s="2"/>
      <c r="Q1000" s="2"/>
      <c r="R1000" s="2"/>
      <c r="S1000" s="2"/>
      <c r="T1000" s="2"/>
      <c r="U1000" s="2"/>
      <c r="V1000" s="2"/>
      <c r="W1000" s="2"/>
      <c r="X1000" s="2"/>
      <c r="Y1000" s="2"/>
      <c r="Z1000" s="5"/>
      <c r="AA1000" s="5"/>
      <c r="AB1000" s="2"/>
      <c r="AC1000" s="2"/>
      <c r="AD1000" s="2"/>
      <c r="AE1000" s="2"/>
      <c r="AF1000" s="2"/>
      <c r="AG1000" s="2"/>
      <c r="AH1000" s="2"/>
      <c r="AI1000" s="2"/>
      <c r="AJ1000" s="2"/>
      <c r="AK1000" s="2"/>
      <c r="AL1000" s="2"/>
      <c r="AM1000" s="2"/>
    </row>
    <row r="1001">
      <c r="A1001" s="2"/>
      <c r="B1001" s="2"/>
      <c r="C1001" s="2"/>
      <c r="D1001" s="2"/>
      <c r="E1001" s="2"/>
      <c r="F1001" s="2"/>
      <c r="G1001" s="2"/>
      <c r="H1001" s="2"/>
      <c r="I1001" s="2"/>
      <c r="J1001" s="2"/>
      <c r="K1001" s="165"/>
      <c r="L1001" s="165"/>
      <c r="M1001" s="2"/>
      <c r="N1001" s="2"/>
      <c r="O1001" s="2"/>
      <c r="P1001" s="2"/>
      <c r="Q1001" s="2"/>
      <c r="R1001" s="2"/>
      <c r="S1001" s="2"/>
      <c r="T1001" s="2"/>
      <c r="U1001" s="2"/>
      <c r="V1001" s="2"/>
      <c r="W1001" s="2"/>
      <c r="X1001" s="2"/>
      <c r="Y1001" s="2"/>
      <c r="Z1001" s="5"/>
      <c r="AA1001" s="5"/>
      <c r="AB1001" s="2"/>
      <c r="AC1001" s="2"/>
      <c r="AD1001" s="2"/>
      <c r="AE1001" s="2"/>
      <c r="AF1001" s="2"/>
      <c r="AG1001" s="2"/>
      <c r="AH1001" s="2"/>
      <c r="AI1001" s="2"/>
      <c r="AJ1001" s="2"/>
      <c r="AK1001" s="2"/>
      <c r="AL1001" s="2"/>
      <c r="AM1001" s="2"/>
    </row>
    <row r="1002">
      <c r="A1002" s="2"/>
      <c r="B1002" s="2"/>
      <c r="C1002" s="2"/>
      <c r="D1002" s="2"/>
      <c r="E1002" s="2"/>
      <c r="F1002" s="2"/>
      <c r="G1002" s="2"/>
      <c r="H1002" s="2"/>
      <c r="I1002" s="2"/>
      <c r="J1002" s="2"/>
      <c r="K1002" s="165"/>
      <c r="L1002" s="165"/>
      <c r="M1002" s="2"/>
      <c r="N1002" s="2"/>
      <c r="O1002" s="2"/>
      <c r="P1002" s="2"/>
      <c r="Q1002" s="2"/>
      <c r="R1002" s="2"/>
      <c r="S1002" s="2"/>
      <c r="T1002" s="2"/>
      <c r="U1002" s="2"/>
      <c r="V1002" s="2"/>
      <c r="W1002" s="2"/>
      <c r="X1002" s="2"/>
      <c r="Y1002" s="2"/>
      <c r="Z1002" s="5"/>
      <c r="AA1002" s="5"/>
      <c r="AB1002" s="2"/>
      <c r="AC1002" s="2"/>
      <c r="AD1002" s="2"/>
      <c r="AE1002" s="2"/>
      <c r="AF1002" s="2"/>
      <c r="AG1002" s="2"/>
      <c r="AH1002" s="2"/>
      <c r="AI1002" s="2"/>
      <c r="AJ1002" s="2"/>
      <c r="AK1002" s="2"/>
      <c r="AL1002" s="2"/>
      <c r="AM1002" s="2"/>
    </row>
    <row r="1003">
      <c r="A1003" s="2"/>
      <c r="B1003" s="2"/>
      <c r="C1003" s="2"/>
      <c r="D1003" s="2"/>
      <c r="E1003" s="2"/>
      <c r="F1003" s="2"/>
      <c r="G1003" s="2"/>
      <c r="H1003" s="2"/>
      <c r="I1003" s="2"/>
      <c r="J1003" s="2"/>
      <c r="K1003" s="165"/>
      <c r="L1003" s="165"/>
      <c r="M1003" s="2"/>
      <c r="N1003" s="2"/>
      <c r="O1003" s="2"/>
      <c r="P1003" s="2"/>
      <c r="Q1003" s="2"/>
      <c r="R1003" s="2"/>
      <c r="S1003" s="2"/>
      <c r="T1003" s="2"/>
      <c r="U1003" s="2"/>
      <c r="V1003" s="2"/>
      <c r="W1003" s="2"/>
      <c r="X1003" s="2"/>
      <c r="Y1003" s="2"/>
      <c r="Z1003" s="5"/>
      <c r="AA1003" s="5"/>
      <c r="AB1003" s="2"/>
      <c r="AC1003" s="2"/>
      <c r="AD1003" s="2"/>
      <c r="AE1003" s="2"/>
      <c r="AF1003" s="2"/>
      <c r="AG1003" s="2"/>
      <c r="AH1003" s="2"/>
      <c r="AI1003" s="2"/>
      <c r="AJ1003" s="2"/>
      <c r="AK1003" s="2"/>
      <c r="AL1003" s="2"/>
      <c r="AM1003" s="2"/>
    </row>
    <row r="1004">
      <c r="A1004" s="2"/>
      <c r="B1004" s="2"/>
      <c r="C1004" s="2"/>
      <c r="D1004" s="2"/>
      <c r="E1004" s="2"/>
      <c r="F1004" s="2"/>
      <c r="G1004" s="2"/>
      <c r="H1004" s="2"/>
      <c r="I1004" s="2"/>
      <c r="J1004" s="2"/>
      <c r="K1004" s="165"/>
      <c r="L1004" s="165"/>
      <c r="M1004" s="2"/>
      <c r="N1004" s="2"/>
      <c r="O1004" s="2"/>
      <c r="P1004" s="2"/>
      <c r="Q1004" s="2"/>
      <c r="R1004" s="2"/>
      <c r="S1004" s="2"/>
      <c r="T1004" s="2"/>
      <c r="U1004" s="2"/>
      <c r="V1004" s="2"/>
      <c r="W1004" s="2"/>
      <c r="X1004" s="2"/>
      <c r="Y1004" s="2"/>
      <c r="Z1004" s="5"/>
      <c r="AA1004" s="5"/>
      <c r="AB1004" s="2"/>
      <c r="AC1004" s="2"/>
      <c r="AD1004" s="2"/>
      <c r="AE1004" s="2"/>
      <c r="AF1004" s="2"/>
      <c r="AG1004" s="2"/>
      <c r="AH1004" s="2"/>
      <c r="AI1004" s="2"/>
      <c r="AJ1004" s="2"/>
      <c r="AK1004" s="2"/>
      <c r="AL1004" s="2"/>
      <c r="AM1004" s="2"/>
    </row>
    <row r="1005">
      <c r="A1005" s="2"/>
      <c r="B1005" s="2"/>
      <c r="C1005" s="2"/>
      <c r="D1005" s="2"/>
      <c r="E1005" s="2"/>
      <c r="F1005" s="2"/>
      <c r="G1005" s="2"/>
      <c r="H1005" s="2"/>
      <c r="I1005" s="2"/>
      <c r="J1005" s="2"/>
      <c r="K1005" s="165"/>
      <c r="L1005" s="165"/>
      <c r="M1005" s="2"/>
      <c r="N1005" s="2"/>
      <c r="O1005" s="2"/>
      <c r="P1005" s="2"/>
      <c r="Q1005" s="2"/>
      <c r="R1005" s="2"/>
      <c r="S1005" s="2"/>
      <c r="T1005" s="2"/>
      <c r="U1005" s="2"/>
      <c r="V1005" s="2"/>
      <c r="W1005" s="2"/>
      <c r="X1005" s="2"/>
      <c r="Y1005" s="2"/>
      <c r="Z1005" s="5"/>
      <c r="AA1005" s="5"/>
      <c r="AB1005" s="2"/>
      <c r="AC1005" s="2"/>
      <c r="AD1005" s="2"/>
      <c r="AE1005" s="2"/>
      <c r="AF1005" s="2"/>
      <c r="AG1005" s="2"/>
      <c r="AH1005" s="2"/>
      <c r="AI1005" s="2"/>
      <c r="AJ1005" s="2"/>
      <c r="AK1005" s="2"/>
      <c r="AL1005" s="2"/>
      <c r="AM1005" s="2"/>
    </row>
    <row r="1006">
      <c r="A1006" s="2"/>
      <c r="B1006" s="2"/>
      <c r="C1006" s="2"/>
      <c r="D1006" s="2"/>
      <c r="E1006" s="2"/>
      <c r="F1006" s="2"/>
      <c r="G1006" s="2"/>
      <c r="H1006" s="2"/>
      <c r="I1006" s="2"/>
      <c r="J1006" s="2"/>
      <c r="K1006" s="165"/>
      <c r="L1006" s="165"/>
      <c r="M1006" s="2"/>
      <c r="N1006" s="2"/>
      <c r="O1006" s="2"/>
      <c r="P1006" s="2"/>
      <c r="Q1006" s="2"/>
      <c r="R1006" s="2"/>
      <c r="S1006" s="2"/>
      <c r="T1006" s="2"/>
      <c r="U1006" s="2"/>
      <c r="V1006" s="2"/>
      <c r="W1006" s="2"/>
      <c r="X1006" s="2"/>
      <c r="Y1006" s="2"/>
      <c r="Z1006" s="5"/>
      <c r="AA1006" s="5"/>
      <c r="AB1006" s="2"/>
      <c r="AC1006" s="2"/>
      <c r="AD1006" s="2"/>
      <c r="AE1006" s="2"/>
      <c r="AF1006" s="2"/>
      <c r="AG1006" s="2"/>
      <c r="AH1006" s="2"/>
      <c r="AI1006" s="2"/>
      <c r="AJ1006" s="2"/>
      <c r="AK1006" s="2"/>
      <c r="AL1006" s="2"/>
      <c r="AM1006" s="2"/>
    </row>
    <row r="1007">
      <c r="A1007" s="2"/>
      <c r="B1007" s="2"/>
      <c r="C1007" s="2"/>
      <c r="D1007" s="2"/>
      <c r="E1007" s="2"/>
      <c r="F1007" s="2"/>
      <c r="G1007" s="2"/>
      <c r="H1007" s="2"/>
      <c r="I1007" s="2"/>
      <c r="J1007" s="2"/>
      <c r="K1007" s="165"/>
      <c r="L1007" s="165"/>
      <c r="M1007" s="2"/>
      <c r="N1007" s="2"/>
      <c r="O1007" s="2"/>
      <c r="P1007" s="2"/>
      <c r="Q1007" s="2"/>
      <c r="R1007" s="2"/>
      <c r="S1007" s="2"/>
      <c r="T1007" s="2"/>
      <c r="U1007" s="2"/>
      <c r="V1007" s="2"/>
      <c r="W1007" s="2"/>
      <c r="X1007" s="2"/>
      <c r="Y1007" s="2"/>
      <c r="Z1007" s="5"/>
      <c r="AA1007" s="5"/>
      <c r="AB1007" s="2"/>
      <c r="AC1007" s="2"/>
      <c r="AD1007" s="2"/>
      <c r="AE1007" s="2"/>
      <c r="AF1007" s="2"/>
      <c r="AG1007" s="2"/>
      <c r="AH1007" s="2"/>
      <c r="AI1007" s="2"/>
      <c r="AJ1007" s="2"/>
      <c r="AK1007" s="2"/>
      <c r="AL1007" s="2"/>
      <c r="AM1007" s="2"/>
    </row>
    <row r="1008">
      <c r="A1008" s="2"/>
      <c r="B1008" s="2"/>
      <c r="C1008" s="2"/>
      <c r="D1008" s="2"/>
      <c r="E1008" s="2"/>
      <c r="F1008" s="2"/>
      <c r="G1008" s="2"/>
      <c r="H1008" s="2"/>
      <c r="I1008" s="2"/>
      <c r="J1008" s="2"/>
      <c r="K1008" s="165"/>
      <c r="L1008" s="165"/>
      <c r="M1008" s="2"/>
      <c r="N1008" s="2"/>
      <c r="O1008" s="2"/>
      <c r="P1008" s="2"/>
      <c r="Q1008" s="2"/>
      <c r="R1008" s="2"/>
      <c r="S1008" s="2"/>
      <c r="T1008" s="2"/>
      <c r="U1008" s="2"/>
      <c r="V1008" s="2"/>
      <c r="W1008" s="2"/>
      <c r="X1008" s="2"/>
      <c r="Y1008" s="2"/>
      <c r="Z1008" s="5"/>
      <c r="AA1008" s="5"/>
      <c r="AB1008" s="2"/>
      <c r="AC1008" s="2"/>
      <c r="AD1008" s="2"/>
      <c r="AE1008" s="2"/>
      <c r="AF1008" s="2"/>
      <c r="AG1008" s="2"/>
      <c r="AH1008" s="2"/>
      <c r="AI1008" s="2"/>
      <c r="AJ1008" s="2"/>
      <c r="AK1008" s="2"/>
      <c r="AL1008" s="2"/>
      <c r="AM1008" s="2"/>
    </row>
    <row r="1009">
      <c r="A1009" s="2"/>
      <c r="B1009" s="2"/>
      <c r="C1009" s="2"/>
      <c r="D1009" s="2"/>
      <c r="E1009" s="2"/>
      <c r="F1009" s="2"/>
      <c r="G1009" s="2"/>
      <c r="H1009" s="2"/>
      <c r="I1009" s="2"/>
      <c r="J1009" s="2"/>
      <c r="K1009" s="165"/>
      <c r="L1009" s="165"/>
      <c r="M1009" s="2"/>
      <c r="N1009" s="2"/>
      <c r="O1009" s="2"/>
      <c r="P1009" s="2"/>
      <c r="Q1009" s="2"/>
      <c r="R1009" s="2"/>
      <c r="S1009" s="2"/>
      <c r="T1009" s="2"/>
      <c r="U1009" s="2"/>
      <c r="V1009" s="2"/>
      <c r="W1009" s="2"/>
      <c r="X1009" s="2"/>
      <c r="Y1009" s="2"/>
      <c r="Z1009" s="5"/>
      <c r="AA1009" s="5"/>
      <c r="AB1009" s="2"/>
      <c r="AC1009" s="2"/>
      <c r="AD1009" s="2"/>
      <c r="AE1009" s="2"/>
      <c r="AF1009" s="2"/>
      <c r="AG1009" s="2"/>
      <c r="AH1009" s="2"/>
      <c r="AI1009" s="2"/>
      <c r="AJ1009" s="2"/>
      <c r="AK1009" s="2"/>
      <c r="AL1009" s="2"/>
      <c r="AM1009" s="2"/>
    </row>
    <row r="1010">
      <c r="A1010" s="2"/>
      <c r="B1010" s="2"/>
      <c r="C1010" s="2"/>
      <c r="D1010" s="2"/>
      <c r="E1010" s="2"/>
      <c r="F1010" s="2"/>
      <c r="G1010" s="2"/>
      <c r="H1010" s="2"/>
      <c r="I1010" s="2"/>
      <c r="J1010" s="2"/>
      <c r="K1010" s="165"/>
      <c r="L1010" s="165"/>
      <c r="M1010" s="2"/>
      <c r="N1010" s="2"/>
      <c r="O1010" s="2"/>
      <c r="P1010" s="2"/>
      <c r="Q1010" s="2"/>
      <c r="R1010" s="2"/>
      <c r="S1010" s="2"/>
      <c r="T1010" s="2"/>
      <c r="U1010" s="2"/>
      <c r="V1010" s="2"/>
      <c r="W1010" s="2"/>
      <c r="X1010" s="2"/>
      <c r="Y1010" s="2"/>
      <c r="Z1010" s="5"/>
      <c r="AA1010" s="5"/>
      <c r="AB1010" s="2"/>
      <c r="AC1010" s="2"/>
      <c r="AD1010" s="2"/>
      <c r="AE1010" s="2"/>
      <c r="AF1010" s="2"/>
      <c r="AG1010" s="2"/>
      <c r="AH1010" s="2"/>
      <c r="AI1010" s="2"/>
      <c r="AJ1010" s="2"/>
      <c r="AK1010" s="2"/>
      <c r="AL1010" s="2"/>
      <c r="AM1010" s="2"/>
    </row>
    <row r="1011">
      <c r="A1011" s="2"/>
      <c r="B1011" s="2"/>
      <c r="C1011" s="2"/>
      <c r="D1011" s="2"/>
      <c r="E1011" s="2"/>
      <c r="F1011" s="2"/>
      <c r="G1011" s="2"/>
      <c r="H1011" s="2"/>
      <c r="I1011" s="2"/>
      <c r="J1011" s="2"/>
      <c r="K1011" s="165"/>
      <c r="L1011" s="165"/>
      <c r="M1011" s="2"/>
      <c r="N1011" s="2"/>
      <c r="O1011" s="2"/>
      <c r="P1011" s="2"/>
      <c r="Q1011" s="2"/>
      <c r="R1011" s="2"/>
      <c r="S1011" s="2"/>
      <c r="T1011" s="2"/>
      <c r="U1011" s="2"/>
      <c r="V1011" s="2"/>
      <c r="W1011" s="2"/>
      <c r="X1011" s="2"/>
      <c r="Y1011" s="2"/>
      <c r="Z1011" s="5"/>
      <c r="AA1011" s="5"/>
      <c r="AB1011" s="2"/>
      <c r="AC1011" s="2"/>
      <c r="AD1011" s="2"/>
      <c r="AE1011" s="2"/>
      <c r="AF1011" s="2"/>
      <c r="AG1011" s="2"/>
      <c r="AH1011" s="2"/>
      <c r="AI1011" s="2"/>
      <c r="AJ1011" s="2"/>
      <c r="AK1011" s="2"/>
      <c r="AL1011" s="2"/>
      <c r="AM1011" s="2"/>
    </row>
    <row r="1012">
      <c r="A1012" s="2"/>
      <c r="B1012" s="2"/>
      <c r="C1012" s="2"/>
      <c r="D1012" s="2"/>
      <c r="E1012" s="2"/>
      <c r="F1012" s="2"/>
      <c r="G1012" s="2"/>
      <c r="H1012" s="2"/>
      <c r="I1012" s="2"/>
      <c r="J1012" s="2"/>
      <c r="K1012" s="165"/>
      <c r="L1012" s="165"/>
      <c r="M1012" s="2"/>
      <c r="N1012" s="2"/>
      <c r="O1012" s="2"/>
      <c r="P1012" s="2"/>
      <c r="Q1012" s="2"/>
      <c r="R1012" s="2"/>
      <c r="S1012" s="2"/>
      <c r="T1012" s="2"/>
      <c r="U1012" s="2"/>
      <c r="V1012" s="2"/>
      <c r="W1012" s="2"/>
      <c r="X1012" s="2"/>
      <c r="Y1012" s="2"/>
      <c r="Z1012" s="5"/>
      <c r="AA1012" s="5"/>
      <c r="AB1012" s="2"/>
      <c r="AC1012" s="2"/>
      <c r="AD1012" s="2"/>
      <c r="AE1012" s="2"/>
      <c r="AF1012" s="2"/>
      <c r="AG1012" s="2"/>
      <c r="AH1012" s="2"/>
      <c r="AI1012" s="2"/>
      <c r="AJ1012" s="2"/>
      <c r="AK1012" s="2"/>
      <c r="AL1012" s="2"/>
      <c r="AM1012" s="2"/>
    </row>
    <row r="1013">
      <c r="A1013" s="2"/>
      <c r="B1013" s="2"/>
      <c r="C1013" s="2"/>
      <c r="D1013" s="2"/>
      <c r="E1013" s="2"/>
      <c r="F1013" s="2"/>
      <c r="G1013" s="2"/>
      <c r="H1013" s="2"/>
      <c r="I1013" s="2"/>
      <c r="J1013" s="2"/>
      <c r="K1013" s="165"/>
      <c r="L1013" s="165"/>
      <c r="M1013" s="2"/>
      <c r="N1013" s="2"/>
      <c r="O1013" s="2"/>
      <c r="P1013" s="2"/>
      <c r="Q1013" s="2"/>
      <c r="R1013" s="2"/>
      <c r="S1013" s="2"/>
      <c r="T1013" s="2"/>
      <c r="U1013" s="2"/>
      <c r="V1013" s="2"/>
      <c r="W1013" s="2"/>
      <c r="X1013" s="2"/>
      <c r="Y1013" s="2"/>
      <c r="Z1013" s="5"/>
      <c r="AA1013" s="5"/>
      <c r="AB1013" s="2"/>
      <c r="AC1013" s="2"/>
      <c r="AD1013" s="2"/>
      <c r="AE1013" s="2"/>
      <c r="AF1013" s="2"/>
      <c r="AG1013" s="2"/>
      <c r="AH1013" s="2"/>
      <c r="AI1013" s="2"/>
      <c r="AJ1013" s="2"/>
      <c r="AK1013" s="2"/>
      <c r="AL1013" s="2"/>
      <c r="AM1013" s="2"/>
    </row>
    <row r="1014">
      <c r="A1014" s="2"/>
      <c r="B1014" s="2"/>
      <c r="C1014" s="2"/>
      <c r="D1014" s="2"/>
      <c r="E1014" s="2"/>
      <c r="F1014" s="2"/>
      <c r="G1014" s="2"/>
      <c r="H1014" s="2"/>
      <c r="I1014" s="2"/>
      <c r="J1014" s="2"/>
      <c r="K1014" s="165"/>
      <c r="L1014" s="165"/>
      <c r="M1014" s="2"/>
      <c r="N1014" s="2"/>
      <c r="O1014" s="2"/>
      <c r="P1014" s="2"/>
      <c r="Q1014" s="2"/>
      <c r="R1014" s="2"/>
      <c r="S1014" s="2"/>
      <c r="T1014" s="2"/>
      <c r="U1014" s="2"/>
      <c r="V1014" s="2"/>
      <c r="W1014" s="2"/>
      <c r="X1014" s="2"/>
      <c r="Y1014" s="2"/>
      <c r="Z1014" s="5"/>
      <c r="AA1014" s="5"/>
      <c r="AB1014" s="2"/>
      <c r="AC1014" s="2"/>
      <c r="AD1014" s="2"/>
      <c r="AE1014" s="2"/>
      <c r="AF1014" s="2"/>
      <c r="AG1014" s="2"/>
      <c r="AH1014" s="2"/>
      <c r="AI1014" s="2"/>
      <c r="AJ1014" s="2"/>
      <c r="AK1014" s="2"/>
      <c r="AL1014" s="2"/>
      <c r="AM1014" s="2"/>
    </row>
    <row r="1015">
      <c r="A1015" s="2"/>
      <c r="B1015" s="2"/>
      <c r="C1015" s="2"/>
      <c r="D1015" s="2"/>
      <c r="E1015" s="2"/>
      <c r="F1015" s="2"/>
      <c r="G1015" s="2"/>
      <c r="H1015" s="2"/>
      <c r="I1015" s="2"/>
      <c r="J1015" s="2"/>
      <c r="K1015" s="165"/>
      <c r="L1015" s="165"/>
      <c r="M1015" s="2"/>
      <c r="N1015" s="2"/>
      <c r="O1015" s="2"/>
      <c r="P1015" s="2"/>
      <c r="Q1015" s="2"/>
      <c r="R1015" s="2"/>
      <c r="S1015" s="2"/>
      <c r="T1015" s="2"/>
      <c r="U1015" s="2"/>
      <c r="V1015" s="2"/>
      <c r="W1015" s="2"/>
      <c r="X1015" s="2"/>
      <c r="Y1015" s="2"/>
      <c r="Z1015" s="5"/>
      <c r="AA1015" s="5"/>
      <c r="AB1015" s="2"/>
      <c r="AC1015" s="2"/>
      <c r="AD1015" s="2"/>
      <c r="AE1015" s="2"/>
      <c r="AF1015" s="2"/>
      <c r="AG1015" s="2"/>
      <c r="AH1015" s="2"/>
      <c r="AI1015" s="2"/>
      <c r="AJ1015" s="2"/>
      <c r="AK1015" s="2"/>
      <c r="AL1015" s="2"/>
      <c r="AM1015" s="2"/>
    </row>
    <row r="1016">
      <c r="A1016" s="2"/>
      <c r="B1016" s="2"/>
      <c r="C1016" s="2"/>
      <c r="D1016" s="2"/>
      <c r="E1016" s="2"/>
      <c r="F1016" s="2"/>
      <c r="G1016" s="2"/>
      <c r="H1016" s="2"/>
      <c r="I1016" s="2"/>
      <c r="J1016" s="2"/>
      <c r="K1016" s="165"/>
      <c r="L1016" s="165"/>
      <c r="M1016" s="2"/>
      <c r="N1016" s="2"/>
      <c r="O1016" s="2"/>
      <c r="P1016" s="2"/>
      <c r="Q1016" s="2"/>
      <c r="R1016" s="2"/>
      <c r="S1016" s="2"/>
      <c r="T1016" s="2"/>
      <c r="U1016" s="2"/>
      <c r="V1016" s="2"/>
      <c r="W1016" s="2"/>
      <c r="X1016" s="2"/>
      <c r="Y1016" s="2"/>
      <c r="Z1016" s="5"/>
      <c r="AA1016" s="5"/>
      <c r="AB1016" s="2"/>
      <c r="AC1016" s="2"/>
      <c r="AD1016" s="2"/>
      <c r="AE1016" s="2"/>
      <c r="AF1016" s="2"/>
      <c r="AG1016" s="2"/>
      <c r="AH1016" s="2"/>
      <c r="AI1016" s="2"/>
      <c r="AJ1016" s="2"/>
      <c r="AK1016" s="2"/>
      <c r="AL1016" s="2"/>
      <c r="AM1016" s="2"/>
    </row>
    <row r="1017">
      <c r="A1017" s="2"/>
      <c r="B1017" s="2"/>
      <c r="C1017" s="2"/>
      <c r="D1017" s="2"/>
      <c r="E1017" s="2"/>
      <c r="F1017" s="2"/>
      <c r="G1017" s="2"/>
      <c r="H1017" s="2"/>
      <c r="I1017" s="2"/>
      <c r="J1017" s="2"/>
      <c r="K1017" s="165"/>
      <c r="L1017" s="165"/>
      <c r="M1017" s="2"/>
      <c r="N1017" s="2"/>
      <c r="O1017" s="2"/>
      <c r="P1017" s="2"/>
      <c r="Q1017" s="2"/>
      <c r="R1017" s="2"/>
      <c r="S1017" s="2"/>
      <c r="T1017" s="2"/>
      <c r="U1017" s="2"/>
      <c r="V1017" s="2"/>
      <c r="W1017" s="2"/>
      <c r="X1017" s="2"/>
      <c r="Y1017" s="2"/>
      <c r="Z1017" s="5"/>
      <c r="AA1017" s="5"/>
      <c r="AB1017" s="2"/>
      <c r="AC1017" s="2"/>
      <c r="AD1017" s="2"/>
      <c r="AE1017" s="2"/>
      <c r="AF1017" s="2"/>
      <c r="AG1017" s="2"/>
      <c r="AH1017" s="2"/>
      <c r="AI1017" s="2"/>
      <c r="AJ1017" s="2"/>
      <c r="AK1017" s="2"/>
      <c r="AL1017" s="2"/>
      <c r="AM1017" s="2"/>
    </row>
    <row r="1018">
      <c r="A1018" s="2"/>
      <c r="B1018" s="2"/>
      <c r="C1018" s="2"/>
      <c r="D1018" s="2"/>
      <c r="E1018" s="2"/>
      <c r="F1018" s="2"/>
      <c r="G1018" s="2"/>
      <c r="H1018" s="2"/>
      <c r="I1018" s="2"/>
      <c r="J1018" s="2"/>
      <c r="K1018" s="165"/>
      <c r="L1018" s="165"/>
      <c r="M1018" s="2"/>
      <c r="N1018" s="2"/>
      <c r="O1018" s="2"/>
      <c r="P1018" s="2"/>
      <c r="Q1018" s="2"/>
      <c r="R1018" s="2"/>
      <c r="S1018" s="2"/>
      <c r="T1018" s="2"/>
      <c r="U1018" s="2"/>
      <c r="V1018" s="2"/>
      <c r="W1018" s="2"/>
      <c r="X1018" s="2"/>
      <c r="Y1018" s="2"/>
      <c r="Z1018" s="5"/>
      <c r="AA1018" s="5"/>
      <c r="AB1018" s="2"/>
      <c r="AC1018" s="2"/>
      <c r="AD1018" s="2"/>
      <c r="AE1018" s="2"/>
      <c r="AF1018" s="2"/>
      <c r="AG1018" s="2"/>
      <c r="AH1018" s="2"/>
      <c r="AI1018" s="2"/>
      <c r="AJ1018" s="2"/>
      <c r="AK1018" s="2"/>
      <c r="AL1018" s="2"/>
      <c r="AM1018" s="2"/>
    </row>
    <row r="1019">
      <c r="A1019" s="2"/>
      <c r="B1019" s="2"/>
      <c r="C1019" s="2"/>
      <c r="D1019" s="2"/>
      <c r="E1019" s="2"/>
      <c r="F1019" s="2"/>
      <c r="G1019" s="2"/>
      <c r="H1019" s="2"/>
      <c r="I1019" s="2"/>
      <c r="J1019" s="2"/>
      <c r="K1019" s="165"/>
      <c r="L1019" s="165"/>
      <c r="M1019" s="2"/>
      <c r="N1019" s="2"/>
      <c r="O1019" s="2"/>
      <c r="P1019" s="2"/>
      <c r="Q1019" s="2"/>
      <c r="R1019" s="2"/>
      <c r="S1019" s="2"/>
      <c r="T1019" s="2"/>
      <c r="U1019" s="2"/>
      <c r="V1019" s="2"/>
      <c r="W1019" s="2"/>
      <c r="X1019" s="2"/>
      <c r="Y1019" s="2"/>
      <c r="Z1019" s="5"/>
      <c r="AA1019" s="5"/>
      <c r="AB1019" s="2"/>
      <c r="AC1019" s="2"/>
      <c r="AD1019" s="2"/>
      <c r="AE1019" s="2"/>
      <c r="AF1019" s="2"/>
      <c r="AG1019" s="2"/>
      <c r="AH1019" s="2"/>
      <c r="AI1019" s="2"/>
      <c r="AJ1019" s="2"/>
      <c r="AK1019" s="2"/>
      <c r="AL1019" s="2"/>
      <c r="AM1019" s="2"/>
    </row>
    <row r="1020">
      <c r="A1020" s="2"/>
      <c r="B1020" s="2"/>
      <c r="C1020" s="2"/>
      <c r="D1020" s="2"/>
      <c r="E1020" s="2"/>
      <c r="F1020" s="2"/>
      <c r="G1020" s="2"/>
      <c r="H1020" s="2"/>
      <c r="I1020" s="2"/>
      <c r="J1020" s="2"/>
      <c r="K1020" s="165"/>
      <c r="L1020" s="165"/>
      <c r="M1020" s="2"/>
      <c r="N1020" s="2"/>
      <c r="O1020" s="2"/>
      <c r="P1020" s="2"/>
      <c r="Q1020" s="2"/>
      <c r="R1020" s="2"/>
      <c r="S1020" s="2"/>
      <c r="T1020" s="2"/>
      <c r="U1020" s="2"/>
      <c r="V1020" s="2"/>
      <c r="W1020" s="2"/>
      <c r="X1020" s="2"/>
      <c r="Y1020" s="2"/>
      <c r="Z1020" s="5"/>
      <c r="AA1020" s="5"/>
      <c r="AB1020" s="2"/>
      <c r="AC1020" s="2"/>
      <c r="AD1020" s="2"/>
      <c r="AE1020" s="2"/>
      <c r="AF1020" s="2"/>
      <c r="AG1020" s="2"/>
      <c r="AH1020" s="2"/>
      <c r="AI1020" s="2"/>
      <c r="AJ1020" s="2"/>
      <c r="AK1020" s="2"/>
      <c r="AL1020" s="2"/>
      <c r="AM1020" s="2"/>
    </row>
    <row r="1021">
      <c r="A1021" s="2"/>
      <c r="B1021" s="2"/>
      <c r="C1021" s="2"/>
      <c r="D1021" s="2"/>
      <c r="E1021" s="2"/>
      <c r="F1021" s="2"/>
      <c r="G1021" s="2"/>
      <c r="H1021" s="2"/>
      <c r="I1021" s="2"/>
      <c r="J1021" s="2"/>
      <c r="K1021" s="165"/>
      <c r="L1021" s="165"/>
      <c r="M1021" s="2"/>
      <c r="N1021" s="2"/>
      <c r="O1021" s="2"/>
      <c r="P1021" s="2"/>
      <c r="Q1021" s="2"/>
      <c r="R1021" s="2"/>
      <c r="S1021" s="2"/>
      <c r="T1021" s="2"/>
      <c r="U1021" s="2"/>
      <c r="V1021" s="2"/>
      <c r="W1021" s="2"/>
      <c r="X1021" s="2"/>
      <c r="Y1021" s="2"/>
      <c r="Z1021" s="5"/>
      <c r="AA1021" s="5"/>
      <c r="AB1021" s="2"/>
      <c r="AC1021" s="2"/>
      <c r="AD1021" s="2"/>
      <c r="AE1021" s="2"/>
      <c r="AF1021" s="2"/>
      <c r="AG1021" s="2"/>
      <c r="AH1021" s="2"/>
      <c r="AI1021" s="2"/>
      <c r="AJ1021" s="2"/>
      <c r="AK1021" s="2"/>
      <c r="AL1021" s="2"/>
      <c r="AM1021" s="2"/>
    </row>
    <row r="1022">
      <c r="A1022" s="2"/>
      <c r="B1022" s="2"/>
      <c r="C1022" s="2"/>
      <c r="D1022" s="2"/>
      <c r="E1022" s="2"/>
      <c r="F1022" s="2"/>
      <c r="G1022" s="2"/>
      <c r="H1022" s="2"/>
      <c r="I1022" s="2"/>
      <c r="J1022" s="2"/>
      <c r="K1022" s="165"/>
      <c r="L1022" s="165"/>
      <c r="M1022" s="2"/>
      <c r="N1022" s="2"/>
      <c r="O1022" s="2"/>
      <c r="P1022" s="2"/>
      <c r="Q1022" s="2"/>
      <c r="R1022" s="2"/>
      <c r="S1022" s="2"/>
      <c r="T1022" s="2"/>
      <c r="U1022" s="2"/>
      <c r="V1022" s="2"/>
      <c r="W1022" s="2"/>
      <c r="X1022" s="2"/>
      <c r="Y1022" s="2"/>
      <c r="Z1022" s="5"/>
      <c r="AA1022" s="5"/>
      <c r="AB1022" s="2"/>
      <c r="AC1022" s="2"/>
      <c r="AD1022" s="2"/>
      <c r="AE1022" s="2"/>
      <c r="AF1022" s="2"/>
      <c r="AG1022" s="2"/>
      <c r="AH1022" s="2"/>
      <c r="AI1022" s="2"/>
      <c r="AJ1022" s="2"/>
      <c r="AK1022" s="2"/>
      <c r="AL1022" s="2"/>
      <c r="AM1022" s="2"/>
    </row>
    <row r="1023">
      <c r="A1023" s="2"/>
      <c r="B1023" s="2"/>
      <c r="C1023" s="2"/>
      <c r="D1023" s="2"/>
      <c r="E1023" s="2"/>
      <c r="F1023" s="2"/>
      <c r="G1023" s="2"/>
      <c r="H1023" s="2"/>
      <c r="I1023" s="2"/>
      <c r="J1023" s="2"/>
      <c r="K1023" s="165"/>
      <c r="L1023" s="165"/>
      <c r="M1023" s="2"/>
      <c r="N1023" s="2"/>
      <c r="O1023" s="2"/>
      <c r="P1023" s="2"/>
      <c r="Q1023" s="2"/>
      <c r="R1023" s="2"/>
      <c r="S1023" s="2"/>
      <c r="T1023" s="2"/>
      <c r="U1023" s="2"/>
      <c r="V1023" s="2"/>
      <c r="W1023" s="2"/>
      <c r="X1023" s="2"/>
      <c r="Y1023" s="2"/>
      <c r="Z1023" s="5"/>
      <c r="AA1023" s="5"/>
      <c r="AB1023" s="2"/>
      <c r="AC1023" s="2"/>
      <c r="AD1023" s="2"/>
      <c r="AE1023" s="2"/>
      <c r="AF1023" s="2"/>
      <c r="AG1023" s="2"/>
      <c r="AH1023" s="2"/>
      <c r="AI1023" s="2"/>
      <c r="AJ1023" s="2"/>
      <c r="AK1023" s="2"/>
      <c r="AL1023" s="2"/>
      <c r="AM1023" s="2"/>
    </row>
  </sheetData>
  <autoFilter ref="$A$7:$AK$49"/>
  <mergeCells count="6">
    <mergeCell ref="P5:Q5"/>
    <mergeCell ref="R5:S5"/>
    <mergeCell ref="T5:U5"/>
    <mergeCell ref="V5:W5"/>
    <mergeCell ref="X5:Y5"/>
    <mergeCell ref="Z5:AA5"/>
  </mergeCells>
  <hyperlinks>
    <hyperlink r:id="rId1" ref="C8"/>
    <hyperlink r:id="rId2" ref="D8"/>
    <hyperlink r:id="rId3" ref="C9"/>
    <hyperlink r:id="rId4" ref="D9"/>
    <hyperlink r:id="rId5" ref="C10"/>
    <hyperlink r:id="rId6" ref="D10"/>
    <hyperlink r:id="rId7" ref="D11"/>
    <hyperlink r:id="rId8" ref="D12"/>
    <hyperlink r:id="rId9" ref="D13"/>
    <hyperlink r:id="rId10" ref="C14"/>
    <hyperlink r:id="rId11" ref="D14"/>
    <hyperlink r:id="rId12" ref="D15"/>
    <hyperlink r:id="rId13" ref="D16"/>
    <hyperlink r:id="rId14" ref="D17"/>
    <hyperlink r:id="rId15" ref="D18"/>
    <hyperlink r:id="rId16" ref="C19"/>
    <hyperlink r:id="rId17" ref="D19"/>
    <hyperlink r:id="rId18" ref="D20"/>
    <hyperlink r:id="rId19" ref="D21"/>
    <hyperlink r:id="rId20" ref="D22"/>
    <hyperlink r:id="rId21" ref="D23"/>
    <hyperlink r:id="rId22" ref="D25"/>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Right="0"/>
  </sheetPr>
  <sheetViews>
    <sheetView showGridLines="0" workbookViewId="0">
      <pane xSplit="8.0" ySplit="10.0" topLeftCell="I11" activePane="bottomRight" state="frozen"/>
      <selection activeCell="I1" sqref="I1" pane="topRight"/>
      <selection activeCell="A11" sqref="A11" pane="bottomLeft"/>
      <selection activeCell="I11" sqref="I11" pane="bottomRight"/>
    </sheetView>
  </sheetViews>
  <sheetFormatPr customHeight="1" defaultColWidth="12.63" defaultRowHeight="15.75" outlineLevelCol="1" outlineLevelRow="1"/>
  <cols>
    <col customWidth="1" min="1" max="1" width="4.25"/>
    <col customWidth="1" min="2" max="2" width="10.13"/>
    <col collapsed="1" customWidth="1" min="3" max="3" width="6.88"/>
    <col customWidth="1" hidden="1" min="4" max="4" width="6.13" outlineLevel="1"/>
    <col customWidth="1" hidden="1" min="5" max="5" width="5.75" outlineLevel="1"/>
    <col customWidth="1" hidden="1" min="6" max="6" width="7.25" outlineLevel="1"/>
    <col customWidth="1" hidden="1" min="7" max="7" width="6.88" outlineLevel="1"/>
    <col customWidth="1" min="8" max="8" width="18.88"/>
    <col customWidth="1" min="9" max="9" width="15.75" outlineLevel="1"/>
    <col customWidth="1" min="10" max="10" width="37.63" outlineLevel="1"/>
    <col customWidth="1" min="11" max="11" width="8.13" outlineLevel="1"/>
    <col customWidth="1" min="12" max="13" width="10.88" outlineLevel="1"/>
    <col customWidth="1" min="14" max="14" width="16.75" outlineLevel="1"/>
    <col customWidth="1" min="15" max="15" width="15.13" outlineLevel="1"/>
    <col customWidth="1" min="16" max="16" width="12.13" outlineLevel="1"/>
    <col customWidth="1" min="17" max="17" width="13.0"/>
    <col customWidth="1" min="18" max="18" width="18.88"/>
    <col customWidth="1" min="19" max="19" width="16.75"/>
    <col customWidth="1" min="20" max="20" width="13.13"/>
    <col customWidth="1" min="21" max="21" width="3.38"/>
    <col customWidth="1" min="22" max="27" width="11.13"/>
    <col customWidth="1" min="28" max="28" width="12.0"/>
    <col customWidth="1" min="29" max="34" width="11.13"/>
    <col customWidth="1" min="35" max="35" width="7.38"/>
  </cols>
  <sheetData>
    <row r="1" hidden="1" outlineLevel="1">
      <c r="A1" s="166"/>
      <c r="B1" s="167"/>
      <c r="C1" s="167"/>
      <c r="D1" s="168" t="s">
        <v>187</v>
      </c>
      <c r="E1" s="167"/>
      <c r="F1" s="167"/>
      <c r="G1" s="167"/>
      <c r="H1" s="167"/>
      <c r="I1" s="169"/>
      <c r="J1" s="170"/>
      <c r="K1" s="170"/>
      <c r="L1" s="170"/>
      <c r="M1" s="170"/>
      <c r="N1" s="170"/>
      <c r="O1" s="170"/>
      <c r="P1" s="166"/>
      <c r="Q1" s="171"/>
      <c r="R1" s="171"/>
      <c r="S1" s="171"/>
      <c r="T1" s="166"/>
      <c r="U1" s="166"/>
      <c r="V1" s="172"/>
      <c r="W1" s="172"/>
      <c r="X1" s="173"/>
      <c r="Y1" s="173"/>
      <c r="Z1" s="173"/>
      <c r="AA1" s="173"/>
      <c r="AB1" s="173"/>
      <c r="AC1" s="173"/>
      <c r="AD1" s="173"/>
      <c r="AE1" s="173"/>
      <c r="AF1" s="173"/>
      <c r="AG1" s="174"/>
      <c r="AH1" s="174"/>
      <c r="AI1" s="175"/>
    </row>
    <row r="2" hidden="1" outlineLevel="1">
      <c r="A2" s="166"/>
      <c r="B2" s="176"/>
      <c r="C2" s="176"/>
      <c r="D2" s="177"/>
      <c r="E2" s="176"/>
      <c r="F2" s="176"/>
      <c r="G2" s="176"/>
      <c r="H2" s="178" t="s">
        <v>0</v>
      </c>
      <c r="I2" s="179"/>
      <c r="J2" s="180"/>
      <c r="K2" s="180"/>
      <c r="L2" s="180"/>
      <c r="M2" s="180"/>
      <c r="N2" s="180"/>
      <c r="O2" s="180"/>
      <c r="P2" s="181"/>
      <c r="Q2" s="182"/>
      <c r="R2" s="182"/>
      <c r="S2" s="182"/>
      <c r="T2" s="181"/>
      <c r="U2" s="181"/>
      <c r="V2" s="183"/>
      <c r="W2" s="183"/>
      <c r="X2" s="184"/>
      <c r="Y2" s="173"/>
      <c r="Z2" s="173"/>
      <c r="AA2" s="173"/>
      <c r="AB2" s="173"/>
      <c r="AC2" s="173"/>
      <c r="AD2" s="173"/>
      <c r="AE2" s="173"/>
      <c r="AF2" s="173"/>
      <c r="AG2" s="174"/>
      <c r="AH2" s="174"/>
      <c r="AI2" s="175"/>
    </row>
    <row r="3" hidden="1" outlineLevel="1">
      <c r="A3" s="166"/>
      <c r="B3" s="166"/>
      <c r="C3" s="166"/>
      <c r="D3" s="185"/>
      <c r="E3" s="166"/>
      <c r="F3" s="166"/>
      <c r="G3" s="166"/>
      <c r="H3" s="186" t="s">
        <v>2</v>
      </c>
      <c r="I3" s="187"/>
      <c r="J3" s="170"/>
      <c r="K3" s="170"/>
      <c r="L3" s="170"/>
      <c r="M3" s="170"/>
      <c r="N3" s="170"/>
      <c r="O3" s="170"/>
      <c r="P3" s="166"/>
      <c r="Q3" s="171"/>
      <c r="R3" s="171"/>
      <c r="S3" s="171"/>
      <c r="T3" s="166"/>
      <c r="U3" s="166"/>
      <c r="V3" s="172"/>
      <c r="W3" s="172"/>
      <c r="X3" s="188"/>
      <c r="Y3" s="173"/>
      <c r="Z3" s="173"/>
      <c r="AA3" s="173"/>
      <c r="AB3" s="173"/>
      <c r="AC3" s="173"/>
      <c r="AD3" s="173"/>
      <c r="AE3" s="173"/>
      <c r="AF3" s="173"/>
      <c r="AG3" s="174"/>
      <c r="AH3" s="174"/>
      <c r="AI3" s="175"/>
    </row>
    <row r="4" hidden="1" outlineLevel="1">
      <c r="A4" s="166"/>
      <c r="D4" s="185"/>
      <c r="E4" s="166"/>
      <c r="F4" s="166"/>
      <c r="G4" s="166"/>
      <c r="H4" s="189" t="s">
        <v>4</v>
      </c>
      <c r="I4" s="190"/>
      <c r="J4" s="191"/>
      <c r="K4" s="191"/>
      <c r="L4" s="191"/>
      <c r="M4" s="191"/>
      <c r="N4" s="191"/>
      <c r="O4" s="191"/>
      <c r="P4" s="192"/>
      <c r="Q4" s="193"/>
      <c r="R4" s="193"/>
      <c r="S4" s="193"/>
      <c r="T4" s="192"/>
      <c r="U4" s="192"/>
      <c r="V4" s="194"/>
      <c r="W4" s="194"/>
      <c r="X4" s="195"/>
      <c r="Y4" s="173"/>
      <c r="Z4" s="173"/>
      <c r="AA4" s="173"/>
      <c r="AB4" s="173"/>
      <c r="AC4" s="173"/>
      <c r="AD4" s="173"/>
      <c r="AE4" s="173"/>
      <c r="AF4" s="173"/>
      <c r="AG4" s="174"/>
      <c r="AH4" s="174"/>
      <c r="AI4" s="175"/>
    </row>
    <row r="5" hidden="1" outlineLevel="1">
      <c r="A5" s="166"/>
      <c r="B5" s="196" t="s">
        <v>188</v>
      </c>
      <c r="C5" s="166">
        <f>counta(C11:C1028)</f>
        <v>300</v>
      </c>
      <c r="D5" s="197"/>
      <c r="E5" s="167"/>
      <c r="F5" s="167"/>
      <c r="G5" s="167"/>
      <c r="H5" s="167"/>
      <c r="I5" s="169"/>
      <c r="J5" s="170"/>
      <c r="K5" s="170"/>
      <c r="L5" s="170"/>
      <c r="M5" s="170"/>
      <c r="N5" s="170"/>
      <c r="O5" s="170"/>
      <c r="P5" s="166"/>
      <c r="Q5" s="171"/>
      <c r="R5" s="171"/>
      <c r="S5" s="171"/>
      <c r="T5" s="166"/>
      <c r="U5" s="166"/>
      <c r="V5" s="172"/>
      <c r="W5" s="198"/>
      <c r="X5" s="198"/>
      <c r="Y5" s="198"/>
      <c r="Z5" s="198"/>
      <c r="AA5" s="198"/>
      <c r="AB5" s="198"/>
      <c r="AC5" s="198"/>
      <c r="AD5" s="198"/>
      <c r="AE5" s="198"/>
      <c r="AF5" s="198"/>
      <c r="AG5" s="198"/>
      <c r="AH5" s="198"/>
      <c r="AI5" s="175"/>
    </row>
    <row r="6" hidden="1" outlineLevel="1">
      <c r="A6" s="166"/>
      <c r="B6" s="199" t="s">
        <v>189</v>
      </c>
      <c r="C6" s="200">
        <f>C7/C5*100</f>
        <v>9.333333333</v>
      </c>
      <c r="D6" s="197"/>
      <c r="E6" s="167"/>
      <c r="F6" s="167"/>
      <c r="G6" s="167"/>
      <c r="H6" s="167"/>
      <c r="I6" s="201" t="s">
        <v>190</v>
      </c>
      <c r="K6" s="170"/>
      <c r="L6" s="170"/>
      <c r="M6" s="170"/>
      <c r="N6" s="170"/>
      <c r="O6" s="170"/>
      <c r="P6" s="166"/>
      <c r="Q6" s="171"/>
      <c r="R6" s="171"/>
      <c r="S6" s="171"/>
      <c r="T6" s="166"/>
      <c r="U6" s="166"/>
      <c r="V6" s="172"/>
      <c r="W6" s="198"/>
      <c r="X6" s="198"/>
      <c r="Y6" s="198"/>
      <c r="Z6" s="198"/>
      <c r="AA6" s="198"/>
      <c r="AB6" s="198"/>
      <c r="AC6" s="198"/>
      <c r="AD6" s="198"/>
      <c r="AE6" s="198"/>
      <c r="AF6" s="198"/>
      <c r="AG6" s="198"/>
      <c r="AH6" s="198"/>
      <c r="AI6" s="175"/>
    </row>
    <row r="7" hidden="1" outlineLevel="1">
      <c r="A7" s="166"/>
      <c r="B7" s="199" t="s">
        <v>191</v>
      </c>
      <c r="C7" s="167">
        <f>COUNTIF(C11:C310,1)+COUNTIF(C11:C310,2)</f>
        <v>28</v>
      </c>
      <c r="D7" s="197"/>
      <c r="E7" s="167"/>
      <c r="F7" s="167"/>
      <c r="G7" s="167"/>
      <c r="H7" s="167"/>
      <c r="I7" s="202" t="s">
        <v>192</v>
      </c>
      <c r="K7" s="170"/>
      <c r="L7" s="170"/>
      <c r="M7" s="170"/>
      <c r="N7" s="170"/>
      <c r="O7" s="170"/>
      <c r="P7" s="166"/>
      <c r="Q7" s="171"/>
      <c r="R7" s="171"/>
      <c r="S7" s="171"/>
      <c r="T7" s="166"/>
      <c r="U7" s="166"/>
      <c r="V7" s="172"/>
      <c r="W7" s="198"/>
      <c r="X7" s="198"/>
      <c r="Y7" s="198"/>
      <c r="Z7" s="198"/>
      <c r="AA7" s="198"/>
      <c r="AB7" s="198"/>
      <c r="AC7" s="198"/>
      <c r="AD7" s="198"/>
      <c r="AE7" s="198"/>
      <c r="AF7" s="198"/>
      <c r="AG7" s="198"/>
      <c r="AH7" s="198"/>
      <c r="AI7" s="175"/>
    </row>
    <row r="8" hidden="1" outlineLevel="1">
      <c r="A8" s="166"/>
      <c r="B8" s="199" t="s">
        <v>193</v>
      </c>
      <c r="C8" s="167">
        <f>COUNTIF(B11:B311, "卒業")</f>
        <v>82</v>
      </c>
      <c r="D8" s="197"/>
      <c r="E8" s="167"/>
      <c r="F8" s="167"/>
      <c r="G8" s="167"/>
      <c r="H8" s="167"/>
      <c r="I8" s="169"/>
      <c r="J8" s="170"/>
      <c r="K8" s="170"/>
      <c r="L8" s="170"/>
      <c r="M8" s="170"/>
      <c r="N8" s="170"/>
      <c r="O8" s="170"/>
      <c r="P8" s="166"/>
      <c r="Q8" s="171"/>
      <c r="R8" s="171"/>
      <c r="S8" s="171"/>
      <c r="T8" s="166"/>
      <c r="U8" s="166"/>
      <c r="V8" s="172"/>
      <c r="W8" s="203" t="s">
        <v>194</v>
      </c>
      <c r="Y8" s="204" t="s">
        <v>195</v>
      </c>
      <c r="AA8" s="203" t="s">
        <v>196</v>
      </c>
      <c r="AC8" s="204" t="s">
        <v>197</v>
      </c>
      <c r="AE8" s="203" t="s">
        <v>198</v>
      </c>
      <c r="AG8" s="204" t="s">
        <v>199</v>
      </c>
      <c r="AI8" s="175"/>
    </row>
    <row r="9" collapsed="1">
      <c r="A9" s="205"/>
      <c r="B9" s="199" t="s">
        <v>200</v>
      </c>
      <c r="C9" s="206">
        <f>countif(B11:B1028,"在学中")</f>
        <v>194</v>
      </c>
      <c r="D9" s="185"/>
      <c r="E9" s="166"/>
      <c r="F9" s="166" t="s">
        <v>201</v>
      </c>
      <c r="G9" s="166"/>
      <c r="H9" s="166"/>
      <c r="I9" s="169"/>
      <c r="J9" s="170" t="s">
        <v>202</v>
      </c>
      <c r="K9" s="170"/>
      <c r="L9" s="207" t="s">
        <v>18</v>
      </c>
      <c r="M9" s="170"/>
      <c r="N9" s="170"/>
      <c r="O9" s="170"/>
      <c r="P9" s="166"/>
      <c r="Q9" s="171"/>
      <c r="R9" s="171"/>
      <c r="S9" s="166" t="s">
        <v>203</v>
      </c>
      <c r="T9" s="166"/>
      <c r="U9" s="166"/>
      <c r="V9" s="172" t="s">
        <v>20</v>
      </c>
      <c r="W9" s="172" t="s">
        <v>204</v>
      </c>
      <c r="X9" s="173"/>
      <c r="Y9" s="173"/>
      <c r="Z9" s="173"/>
      <c r="AA9" s="173"/>
      <c r="AB9" s="173"/>
      <c r="AC9" s="173"/>
      <c r="AD9" s="173"/>
      <c r="AE9" s="173"/>
      <c r="AF9" s="173"/>
      <c r="AG9" s="174"/>
      <c r="AH9" s="174"/>
      <c r="AI9" s="175"/>
    </row>
    <row r="10">
      <c r="A10" s="166" t="s">
        <v>25</v>
      </c>
      <c r="B10" s="176" t="s">
        <v>205</v>
      </c>
      <c r="C10" s="176" t="s">
        <v>206</v>
      </c>
      <c r="D10" s="176" t="s">
        <v>207</v>
      </c>
      <c r="E10" s="176" t="s">
        <v>208</v>
      </c>
      <c r="F10" s="176" t="s">
        <v>209</v>
      </c>
      <c r="G10" s="176" t="s">
        <v>210</v>
      </c>
      <c r="H10" s="176" t="s">
        <v>26</v>
      </c>
      <c r="I10" s="208" t="s">
        <v>211</v>
      </c>
      <c r="J10" s="209" t="s">
        <v>28</v>
      </c>
      <c r="K10" s="209" t="s">
        <v>29</v>
      </c>
      <c r="L10" s="209" t="s">
        <v>30</v>
      </c>
      <c r="M10" s="209" t="s">
        <v>31</v>
      </c>
      <c r="N10" s="209" t="s">
        <v>32</v>
      </c>
      <c r="O10" s="209" t="s">
        <v>33</v>
      </c>
      <c r="P10" s="176" t="s">
        <v>212</v>
      </c>
      <c r="Q10" s="176" t="s">
        <v>213</v>
      </c>
      <c r="R10" s="176" t="s">
        <v>214</v>
      </c>
      <c r="S10" s="176" t="s">
        <v>215</v>
      </c>
      <c r="T10" s="176" t="s">
        <v>216</v>
      </c>
      <c r="U10" s="176" t="s">
        <v>217</v>
      </c>
      <c r="V10" s="210">
        <v>0.0</v>
      </c>
      <c r="W10" s="210">
        <v>1.0</v>
      </c>
      <c r="X10" s="210">
        <v>2.0</v>
      </c>
      <c r="Y10" s="210">
        <v>3.0</v>
      </c>
      <c r="Z10" s="210">
        <v>4.0</v>
      </c>
      <c r="AA10" s="210">
        <v>5.0</v>
      </c>
      <c r="AB10" s="210">
        <v>6.0</v>
      </c>
      <c r="AC10" s="210">
        <v>7.0</v>
      </c>
      <c r="AD10" s="210">
        <v>8.0</v>
      </c>
      <c r="AE10" s="210">
        <v>9.0</v>
      </c>
      <c r="AF10" s="210">
        <v>10.0</v>
      </c>
      <c r="AG10" s="211">
        <v>11.0</v>
      </c>
      <c r="AH10" s="211">
        <v>12.0</v>
      </c>
      <c r="AI10" s="212" t="s">
        <v>218</v>
      </c>
    </row>
    <row r="11">
      <c r="A11" s="213">
        <v>1.0</v>
      </c>
      <c r="B11" s="214" t="s">
        <v>219</v>
      </c>
      <c r="C11" s="215">
        <v>0.0</v>
      </c>
      <c r="D11" s="216">
        <v>0.0</v>
      </c>
      <c r="E11" s="216">
        <v>0.0</v>
      </c>
      <c r="F11" s="216">
        <v>5.0</v>
      </c>
      <c r="G11" s="216">
        <f t="shared" ref="G11:G19" si="1">F11-E11</f>
        <v>5</v>
      </c>
      <c r="H11" s="216" t="s">
        <v>48</v>
      </c>
      <c r="I11" s="217" t="s">
        <v>220</v>
      </c>
      <c r="J11" s="218" t="s">
        <v>50</v>
      </c>
      <c r="K11" s="219" t="s">
        <v>51</v>
      </c>
      <c r="L11" s="220" t="s">
        <v>52</v>
      </c>
      <c r="M11" s="220" t="s">
        <v>51</v>
      </c>
      <c r="N11" s="221">
        <v>45242.0</v>
      </c>
      <c r="O11" s="222">
        <v>45255.0</v>
      </c>
      <c r="P11" s="213" t="s">
        <v>53</v>
      </c>
      <c r="Q11" s="213" t="s">
        <v>53</v>
      </c>
      <c r="R11" s="223">
        <f t="shared" ref="R11:R42" si="2">W11</f>
        <v>45273</v>
      </c>
      <c r="S11" s="213" t="s">
        <v>53</v>
      </c>
      <c r="T11" s="224" t="s">
        <v>221</v>
      </c>
      <c r="U11" s="224">
        <v>1.0</v>
      </c>
      <c r="V11" s="225">
        <v>45259.0</v>
      </c>
      <c r="W11" s="226">
        <v>45273.0</v>
      </c>
      <c r="X11" s="227">
        <v>45287.0</v>
      </c>
      <c r="Y11" s="228">
        <v>45302.0</v>
      </c>
      <c r="Z11" s="228">
        <v>45316.0</v>
      </c>
      <c r="AA11" s="228">
        <v>45338.0</v>
      </c>
      <c r="AB11" s="228" t="s">
        <v>55</v>
      </c>
      <c r="AC11" s="229"/>
      <c r="AD11" s="229"/>
      <c r="AE11" s="229"/>
      <c r="AF11" s="229"/>
      <c r="AG11" s="230"/>
      <c r="AH11" s="231"/>
      <c r="AI11" s="232">
        <f>IF(COUNT(AH12,V12)=2, AH12-V12, "")</f>
        <v>220</v>
      </c>
    </row>
    <row r="12">
      <c r="A12" s="233">
        <v>2.0</v>
      </c>
      <c r="B12" s="234" t="s">
        <v>222</v>
      </c>
      <c r="C12" s="235">
        <v>1.0</v>
      </c>
      <c r="D12" s="236">
        <v>198.0</v>
      </c>
      <c r="E12" s="236">
        <v>0.0</v>
      </c>
      <c r="F12" s="236">
        <v>123.0</v>
      </c>
      <c r="G12" s="237">
        <f t="shared" si="1"/>
        <v>123</v>
      </c>
      <c r="H12" s="236" t="s">
        <v>56</v>
      </c>
      <c r="I12" s="238" t="s">
        <v>223</v>
      </c>
      <c r="J12" s="239" t="s">
        <v>58</v>
      </c>
      <c r="K12" s="240" t="s">
        <v>51</v>
      </c>
      <c r="L12" s="241" t="s">
        <v>52</v>
      </c>
      <c r="M12" s="242" t="s">
        <v>51</v>
      </c>
      <c r="N12" s="243">
        <v>45246.0</v>
      </c>
      <c r="O12" s="244">
        <v>45255.0</v>
      </c>
      <c r="P12" s="233" t="s">
        <v>53</v>
      </c>
      <c r="Q12" s="245" t="s">
        <v>53</v>
      </c>
      <c r="R12" s="246">
        <f t="shared" si="2"/>
        <v>45280</v>
      </c>
      <c r="S12" s="247">
        <f t="shared" ref="S12:S41" si="3">R12+180</f>
        <v>45460</v>
      </c>
      <c r="T12" s="248" t="s">
        <v>224</v>
      </c>
      <c r="U12" s="248">
        <v>1.0</v>
      </c>
      <c r="V12" s="249">
        <v>45260.0</v>
      </c>
      <c r="W12" s="250">
        <v>45280.0</v>
      </c>
      <c r="X12" s="251">
        <v>45305.0</v>
      </c>
      <c r="Y12" s="251">
        <v>45326.0</v>
      </c>
      <c r="Z12" s="251">
        <v>45335.0</v>
      </c>
      <c r="AA12" s="251">
        <v>45350.0</v>
      </c>
      <c r="AB12" s="251">
        <v>45364.0</v>
      </c>
      <c r="AC12" s="251">
        <v>45392.0</v>
      </c>
      <c r="AD12" s="251">
        <v>45412.0</v>
      </c>
      <c r="AE12" s="251">
        <v>45426.0</v>
      </c>
      <c r="AF12" s="251">
        <v>45445.0</v>
      </c>
      <c r="AG12" s="252">
        <v>45459.0</v>
      </c>
      <c r="AH12" s="253">
        <v>45480.0</v>
      </c>
      <c r="AI12" s="232">
        <f t="shared" ref="AI12:AI139" si="4">AH12-V12</f>
        <v>220</v>
      </c>
    </row>
    <row r="13">
      <c r="A13" s="233">
        <v>3.0</v>
      </c>
      <c r="B13" s="254" t="s">
        <v>222</v>
      </c>
      <c r="C13" s="255">
        <v>0.0</v>
      </c>
      <c r="D13" s="256">
        <v>41.0</v>
      </c>
      <c r="E13" s="257">
        <v>0.0</v>
      </c>
      <c r="F13" s="257" t="s">
        <v>53</v>
      </c>
      <c r="G13" s="258" t="str">
        <f t="shared" si="1"/>
        <v>#VALUE!</v>
      </c>
      <c r="H13" s="257" t="s">
        <v>61</v>
      </c>
      <c r="I13" s="259" t="s">
        <v>225</v>
      </c>
      <c r="J13" s="260" t="s">
        <v>63</v>
      </c>
      <c r="K13" s="240" t="s">
        <v>51</v>
      </c>
      <c r="L13" s="241" t="s">
        <v>64</v>
      </c>
      <c r="M13" s="242" t="s">
        <v>51</v>
      </c>
      <c r="N13" s="243">
        <v>45258.0</v>
      </c>
      <c r="O13" s="244">
        <v>45271.0</v>
      </c>
      <c r="P13" s="261">
        <v>45625.0</v>
      </c>
      <c r="Q13" s="246"/>
      <c r="R13" s="246">
        <f t="shared" si="2"/>
        <v>45275</v>
      </c>
      <c r="S13" s="247">
        <f t="shared" si="3"/>
        <v>45455</v>
      </c>
      <c r="T13" s="248" t="s">
        <v>226</v>
      </c>
      <c r="U13" s="248">
        <v>1.0</v>
      </c>
      <c r="V13" s="249">
        <v>45263.0</v>
      </c>
      <c r="W13" s="250">
        <v>45275.0</v>
      </c>
      <c r="X13" s="251">
        <v>45304.0</v>
      </c>
      <c r="Y13" s="251">
        <v>45315.0</v>
      </c>
      <c r="Z13" s="251">
        <v>45331.0</v>
      </c>
      <c r="AA13" s="251">
        <v>45350.0</v>
      </c>
      <c r="AB13" s="251">
        <v>45357.0</v>
      </c>
      <c r="AC13" s="251">
        <v>45372.0</v>
      </c>
      <c r="AD13" s="251">
        <v>45385.0</v>
      </c>
      <c r="AE13" s="251">
        <v>45406.0</v>
      </c>
      <c r="AF13" s="251">
        <v>45420.0</v>
      </c>
      <c r="AG13" s="252">
        <v>45435.0</v>
      </c>
      <c r="AH13" s="253">
        <v>45449.0</v>
      </c>
      <c r="AI13" s="232">
        <f t="shared" si="4"/>
        <v>186</v>
      </c>
    </row>
    <row r="14">
      <c r="A14" s="233">
        <v>4.0</v>
      </c>
      <c r="B14" s="254" t="s">
        <v>222</v>
      </c>
      <c r="C14" s="262">
        <v>0.0</v>
      </c>
      <c r="D14" s="256">
        <v>74.0</v>
      </c>
      <c r="E14" s="257">
        <v>0.0</v>
      </c>
      <c r="F14" s="257">
        <v>24.0</v>
      </c>
      <c r="G14" s="258">
        <f t="shared" si="1"/>
        <v>24</v>
      </c>
      <c r="H14" s="257" t="s">
        <v>67</v>
      </c>
      <c r="I14" s="263" t="s">
        <v>227</v>
      </c>
      <c r="J14" s="260" t="s">
        <v>68</v>
      </c>
      <c r="K14" s="240" t="s">
        <v>51</v>
      </c>
      <c r="L14" s="241" t="s">
        <v>64</v>
      </c>
      <c r="M14" s="242" t="s">
        <v>51</v>
      </c>
      <c r="N14" s="243">
        <v>45270.0</v>
      </c>
      <c r="O14" s="244">
        <v>45271.0</v>
      </c>
      <c r="P14" s="261">
        <v>45637.0</v>
      </c>
      <c r="Q14" s="246"/>
      <c r="R14" s="246">
        <f t="shared" si="2"/>
        <v>45286</v>
      </c>
      <c r="S14" s="247">
        <f t="shared" si="3"/>
        <v>45466</v>
      </c>
      <c r="T14" s="248" t="s">
        <v>228</v>
      </c>
      <c r="U14" s="248">
        <v>1.0</v>
      </c>
      <c r="V14" s="249">
        <v>45279.0</v>
      </c>
      <c r="W14" s="250">
        <v>45286.0</v>
      </c>
      <c r="X14" s="251">
        <v>45293.0</v>
      </c>
      <c r="Y14" s="251">
        <v>45307.0</v>
      </c>
      <c r="Z14" s="251">
        <v>45321.0</v>
      </c>
      <c r="AA14" s="251">
        <v>45335.0</v>
      </c>
      <c r="AB14" s="251">
        <v>45349.0</v>
      </c>
      <c r="AC14" s="251">
        <v>45363.0</v>
      </c>
      <c r="AD14" s="251">
        <v>45377.0</v>
      </c>
      <c r="AE14" s="251">
        <v>45391.0</v>
      </c>
      <c r="AF14" s="251">
        <v>45405.0</v>
      </c>
      <c r="AG14" s="253">
        <v>45447.0</v>
      </c>
      <c r="AH14" s="253">
        <v>45461.0</v>
      </c>
      <c r="AI14" s="232">
        <f t="shared" si="4"/>
        <v>182</v>
      </c>
    </row>
    <row r="15">
      <c r="A15" s="233">
        <v>5.0</v>
      </c>
      <c r="B15" s="254" t="s">
        <v>222</v>
      </c>
      <c r="C15" s="262">
        <v>0.0</v>
      </c>
      <c r="D15" s="256">
        <v>119.0</v>
      </c>
      <c r="E15" s="257">
        <v>0.0</v>
      </c>
      <c r="F15" s="257">
        <v>6.0</v>
      </c>
      <c r="G15" s="258">
        <f t="shared" si="1"/>
        <v>6</v>
      </c>
      <c r="H15" s="257" t="s">
        <v>70</v>
      </c>
      <c r="I15" s="263" t="s">
        <v>229</v>
      </c>
      <c r="J15" s="264" t="s">
        <v>71</v>
      </c>
      <c r="K15" s="240" t="s">
        <v>72</v>
      </c>
      <c r="L15" s="241" t="s">
        <v>73</v>
      </c>
      <c r="M15" s="242" t="s">
        <v>72</v>
      </c>
      <c r="N15" s="243">
        <v>45298.0</v>
      </c>
      <c r="O15" s="265">
        <v>45310.0</v>
      </c>
      <c r="P15" s="261">
        <v>45298.0</v>
      </c>
      <c r="Q15" s="246"/>
      <c r="R15" s="246">
        <f t="shared" si="2"/>
        <v>44950</v>
      </c>
      <c r="S15" s="247">
        <f t="shared" si="3"/>
        <v>45130</v>
      </c>
      <c r="T15" s="248" t="s">
        <v>230</v>
      </c>
      <c r="U15" s="248">
        <v>1.0</v>
      </c>
      <c r="V15" s="249">
        <v>45301.0</v>
      </c>
      <c r="W15" s="249">
        <v>44950.0</v>
      </c>
      <c r="X15" s="251">
        <v>45329.0</v>
      </c>
      <c r="Y15" s="251">
        <v>45343.0</v>
      </c>
      <c r="Z15" s="251">
        <v>45369.0</v>
      </c>
      <c r="AA15" s="251">
        <v>45380.0</v>
      </c>
      <c r="AB15" s="251">
        <v>45401.0</v>
      </c>
      <c r="AC15" s="251">
        <v>45408.0</v>
      </c>
      <c r="AD15" s="251">
        <v>45422.0</v>
      </c>
      <c r="AE15" s="251">
        <v>45439.0</v>
      </c>
      <c r="AF15" s="251">
        <v>45470.0</v>
      </c>
      <c r="AG15" s="252">
        <v>45487.0</v>
      </c>
      <c r="AH15" s="253">
        <v>45492.0</v>
      </c>
      <c r="AI15" s="232">
        <f t="shared" si="4"/>
        <v>191</v>
      </c>
    </row>
    <row r="16">
      <c r="A16" s="233">
        <v>6.0</v>
      </c>
      <c r="B16" s="266" t="s">
        <v>222</v>
      </c>
      <c r="C16" s="267">
        <v>2.0</v>
      </c>
      <c r="D16" s="268">
        <v>539.0</v>
      </c>
      <c r="E16" s="268">
        <v>0.0</v>
      </c>
      <c r="F16" s="268">
        <v>113.0</v>
      </c>
      <c r="G16" s="237">
        <f t="shared" si="1"/>
        <v>113</v>
      </c>
      <c r="H16" s="268" t="s">
        <v>75</v>
      </c>
      <c r="I16" s="269" t="s">
        <v>231</v>
      </c>
      <c r="J16" s="264" t="s">
        <v>76</v>
      </c>
      <c r="K16" s="240" t="s">
        <v>51</v>
      </c>
      <c r="L16" s="242" t="s">
        <v>77</v>
      </c>
      <c r="M16" s="242" t="s">
        <v>51</v>
      </c>
      <c r="N16" s="243">
        <v>45298.0</v>
      </c>
      <c r="O16" s="270">
        <v>45320.0</v>
      </c>
      <c r="P16" s="261">
        <v>45298.0</v>
      </c>
      <c r="Q16" s="246"/>
      <c r="R16" s="246">
        <f t="shared" si="2"/>
        <v>45336</v>
      </c>
      <c r="S16" s="247">
        <f t="shared" si="3"/>
        <v>45516</v>
      </c>
      <c r="T16" s="248" t="s">
        <v>228</v>
      </c>
      <c r="U16" s="248">
        <v>2.0</v>
      </c>
      <c r="V16" s="249">
        <v>45301.0</v>
      </c>
      <c r="W16" s="250">
        <v>45336.0</v>
      </c>
      <c r="X16" s="251">
        <v>45350.0</v>
      </c>
      <c r="Y16" s="251">
        <v>45370.0</v>
      </c>
      <c r="Z16" s="251">
        <v>45384.0</v>
      </c>
      <c r="AA16" s="251">
        <v>45398.0</v>
      </c>
      <c r="AB16" s="251">
        <v>45411.0</v>
      </c>
      <c r="AC16" s="251">
        <v>45426.0</v>
      </c>
      <c r="AD16" s="251">
        <v>45442.0</v>
      </c>
      <c r="AE16" s="251">
        <v>45455.0</v>
      </c>
      <c r="AF16" s="251">
        <v>45469.0</v>
      </c>
      <c r="AG16" s="252">
        <v>45483.0</v>
      </c>
      <c r="AH16" s="253">
        <v>45588.0</v>
      </c>
      <c r="AI16" s="232">
        <f t="shared" si="4"/>
        <v>287</v>
      </c>
    </row>
    <row r="17">
      <c r="A17" s="233">
        <v>7.0</v>
      </c>
      <c r="B17" s="254" t="s">
        <v>222</v>
      </c>
      <c r="C17" s="262">
        <v>0.0</v>
      </c>
      <c r="D17" s="256">
        <v>17.0</v>
      </c>
      <c r="E17" s="257">
        <v>0.0</v>
      </c>
      <c r="F17" s="257" t="s">
        <v>53</v>
      </c>
      <c r="G17" s="258" t="str">
        <f t="shared" si="1"/>
        <v>#VALUE!</v>
      </c>
      <c r="H17" s="257" t="s">
        <v>79</v>
      </c>
      <c r="I17" s="263" t="s">
        <v>232</v>
      </c>
      <c r="J17" s="264" t="s">
        <v>81</v>
      </c>
      <c r="K17" s="240" t="s">
        <v>51</v>
      </c>
      <c r="L17" s="242" t="s">
        <v>77</v>
      </c>
      <c r="M17" s="242" t="s">
        <v>51</v>
      </c>
      <c r="N17" s="243">
        <v>45299.0</v>
      </c>
      <c r="O17" s="270">
        <v>45320.0</v>
      </c>
      <c r="P17" s="271">
        <v>45299.0</v>
      </c>
      <c r="Q17" s="246"/>
      <c r="R17" s="246">
        <f t="shared" si="2"/>
        <v>45323</v>
      </c>
      <c r="S17" s="247">
        <f t="shared" si="3"/>
        <v>45503</v>
      </c>
      <c r="T17" s="248" t="s">
        <v>221</v>
      </c>
      <c r="U17" s="248">
        <v>2.0</v>
      </c>
      <c r="V17" s="249">
        <v>45301.0</v>
      </c>
      <c r="W17" s="250">
        <v>45323.0</v>
      </c>
      <c r="X17" s="251">
        <v>45337.0</v>
      </c>
      <c r="Y17" s="251">
        <v>45350.0</v>
      </c>
      <c r="Z17" s="251">
        <v>45376.0</v>
      </c>
      <c r="AA17" s="251">
        <v>45390.0</v>
      </c>
      <c r="AB17" s="251">
        <v>45406.0</v>
      </c>
      <c r="AC17" s="251">
        <v>45420.0</v>
      </c>
      <c r="AD17" s="251">
        <v>45434.0</v>
      </c>
      <c r="AE17" s="272">
        <v>45448.0</v>
      </c>
      <c r="AF17" s="251">
        <v>45464.0</v>
      </c>
      <c r="AG17" s="252">
        <v>45474.0</v>
      </c>
      <c r="AH17" s="253">
        <v>45489.0</v>
      </c>
      <c r="AI17" s="232">
        <f t="shared" si="4"/>
        <v>188</v>
      </c>
    </row>
    <row r="18">
      <c r="A18" s="233">
        <v>8.0</v>
      </c>
      <c r="B18" s="254" t="s">
        <v>222</v>
      </c>
      <c r="C18" s="262">
        <v>0.0</v>
      </c>
      <c r="D18" s="256">
        <v>81.0</v>
      </c>
      <c r="E18" s="257">
        <v>0.0</v>
      </c>
      <c r="F18" s="257" t="s">
        <v>53</v>
      </c>
      <c r="G18" s="258" t="str">
        <f t="shared" si="1"/>
        <v>#VALUE!</v>
      </c>
      <c r="H18" s="257" t="s">
        <v>83</v>
      </c>
      <c r="I18" s="257" t="s">
        <v>83</v>
      </c>
      <c r="J18" s="264" t="s">
        <v>84</v>
      </c>
      <c r="K18" s="240" t="s">
        <v>85</v>
      </c>
      <c r="L18" s="242" t="s">
        <v>86</v>
      </c>
      <c r="M18" s="242" t="s">
        <v>85</v>
      </c>
      <c r="N18" s="243">
        <v>45313.0</v>
      </c>
      <c r="O18" s="242" t="s">
        <v>87</v>
      </c>
      <c r="P18" s="261">
        <v>45315.0</v>
      </c>
      <c r="Q18" s="246"/>
      <c r="R18" s="246">
        <f t="shared" si="2"/>
        <v>45341</v>
      </c>
      <c r="S18" s="247">
        <f t="shared" si="3"/>
        <v>45521</v>
      </c>
      <c r="T18" s="248" t="s">
        <v>228</v>
      </c>
      <c r="U18" s="248">
        <v>3.0</v>
      </c>
      <c r="V18" s="249">
        <v>45322.0</v>
      </c>
      <c r="W18" s="250">
        <v>45341.0</v>
      </c>
      <c r="X18" s="251">
        <v>45355.0</v>
      </c>
      <c r="Y18" s="251">
        <v>45369.0</v>
      </c>
      <c r="Z18" s="251">
        <v>45390.0</v>
      </c>
      <c r="AA18" s="251">
        <v>45404.0</v>
      </c>
      <c r="AB18" s="251">
        <v>45418.0</v>
      </c>
      <c r="AC18" s="251">
        <v>45432.0</v>
      </c>
      <c r="AD18" s="251">
        <v>45446.0</v>
      </c>
      <c r="AE18" s="251">
        <v>45460.0</v>
      </c>
      <c r="AF18" s="251">
        <v>45474.0</v>
      </c>
      <c r="AG18" s="252">
        <v>45489.0</v>
      </c>
      <c r="AH18" s="253">
        <v>45509.0</v>
      </c>
      <c r="AI18" s="232">
        <f t="shared" si="4"/>
        <v>187</v>
      </c>
    </row>
    <row r="19">
      <c r="A19" s="233">
        <v>9.0</v>
      </c>
      <c r="B19" s="254" t="s">
        <v>222</v>
      </c>
      <c r="C19" s="262">
        <v>0.0</v>
      </c>
      <c r="D19" s="256">
        <v>247.0</v>
      </c>
      <c r="E19" s="257">
        <v>0.0</v>
      </c>
      <c r="F19" s="257">
        <v>51.0</v>
      </c>
      <c r="G19" s="258">
        <f t="shared" si="1"/>
        <v>51</v>
      </c>
      <c r="H19" s="257" t="s">
        <v>89</v>
      </c>
      <c r="I19" s="263" t="s">
        <v>233</v>
      </c>
      <c r="J19" s="264" t="s">
        <v>90</v>
      </c>
      <c r="K19" s="240" t="s">
        <v>91</v>
      </c>
      <c r="L19" s="242" t="s">
        <v>77</v>
      </c>
      <c r="M19" s="242" t="s">
        <v>92</v>
      </c>
      <c r="N19" s="243">
        <v>45314.0</v>
      </c>
      <c r="O19" s="242" t="s">
        <v>87</v>
      </c>
      <c r="P19" s="261">
        <v>45315.0</v>
      </c>
      <c r="Q19" s="246"/>
      <c r="R19" s="246">
        <f t="shared" si="2"/>
        <v>45335</v>
      </c>
      <c r="S19" s="247">
        <f t="shared" si="3"/>
        <v>45515</v>
      </c>
      <c r="T19" s="248" t="s">
        <v>224</v>
      </c>
      <c r="U19" s="248">
        <v>2.0</v>
      </c>
      <c r="V19" s="249">
        <v>45319.0</v>
      </c>
      <c r="W19" s="250">
        <v>45335.0</v>
      </c>
      <c r="X19" s="251">
        <v>45349.0</v>
      </c>
      <c r="Y19" s="251">
        <v>45373.0</v>
      </c>
      <c r="Z19" s="251">
        <v>45387.0</v>
      </c>
      <c r="AA19" s="251">
        <v>45401.0</v>
      </c>
      <c r="AB19" s="251">
        <v>45411.0</v>
      </c>
      <c r="AC19" s="251">
        <v>45425.0</v>
      </c>
      <c r="AD19" s="251">
        <v>45444.0</v>
      </c>
      <c r="AE19" s="251">
        <v>45456.0</v>
      </c>
      <c r="AF19" s="251">
        <v>45469.0</v>
      </c>
      <c r="AG19" s="252">
        <v>45483.0</v>
      </c>
      <c r="AH19" s="253">
        <v>45511.0</v>
      </c>
      <c r="AI19" s="232">
        <f t="shared" si="4"/>
        <v>192</v>
      </c>
    </row>
    <row r="20">
      <c r="A20" s="233">
        <v>10.0</v>
      </c>
      <c r="B20" s="254" t="s">
        <v>222</v>
      </c>
      <c r="C20" s="262">
        <v>0.0</v>
      </c>
      <c r="D20" s="256">
        <v>276.0</v>
      </c>
      <c r="E20" s="257">
        <v>0.0</v>
      </c>
      <c r="F20" s="273">
        <v>209.0</v>
      </c>
      <c r="G20" s="258">
        <v>103.0</v>
      </c>
      <c r="H20" s="257" t="s">
        <v>94</v>
      </c>
      <c r="I20" s="263" t="s">
        <v>234</v>
      </c>
      <c r="J20" s="274" t="s">
        <v>95</v>
      </c>
      <c r="K20" s="240" t="s">
        <v>91</v>
      </c>
      <c r="L20" s="241" t="s">
        <v>77</v>
      </c>
      <c r="M20" s="242" t="s">
        <v>92</v>
      </c>
      <c r="N20" s="243">
        <v>45317.0</v>
      </c>
      <c r="O20" s="242" t="s">
        <v>87</v>
      </c>
      <c r="P20" s="261">
        <v>45319.0</v>
      </c>
      <c r="Q20" s="246"/>
      <c r="R20" s="246">
        <f t="shared" si="2"/>
        <v>45334</v>
      </c>
      <c r="S20" s="247">
        <f t="shared" si="3"/>
        <v>45514</v>
      </c>
      <c r="T20" s="248" t="s">
        <v>226</v>
      </c>
      <c r="U20" s="248">
        <v>2.0</v>
      </c>
      <c r="V20" s="249">
        <v>45324.0</v>
      </c>
      <c r="W20" s="250">
        <v>45334.0</v>
      </c>
      <c r="X20" s="250">
        <v>45348.0</v>
      </c>
      <c r="Y20" s="250">
        <v>45362.0</v>
      </c>
      <c r="Z20" s="250">
        <v>45375.0</v>
      </c>
      <c r="AA20" s="250">
        <v>45389.0</v>
      </c>
      <c r="AB20" s="250">
        <v>45403.0</v>
      </c>
      <c r="AC20" s="250">
        <v>45417.0</v>
      </c>
      <c r="AD20" s="251">
        <v>45431.0</v>
      </c>
      <c r="AE20" s="251">
        <v>45445.0</v>
      </c>
      <c r="AF20" s="251">
        <v>45459.0</v>
      </c>
      <c r="AG20" s="252">
        <v>45473.0</v>
      </c>
      <c r="AH20" s="253">
        <v>45494.0</v>
      </c>
      <c r="AI20" s="232">
        <f t="shared" si="4"/>
        <v>170</v>
      </c>
    </row>
    <row r="21">
      <c r="A21" s="233">
        <v>11.0</v>
      </c>
      <c r="B21" s="254" t="s">
        <v>222</v>
      </c>
      <c r="C21" s="262">
        <v>0.0</v>
      </c>
      <c r="D21" s="256">
        <v>252.0</v>
      </c>
      <c r="E21" s="257">
        <v>0.0</v>
      </c>
      <c r="F21" s="257">
        <v>24.0</v>
      </c>
      <c r="G21" s="258">
        <f>F21-E21</f>
        <v>24</v>
      </c>
      <c r="H21" s="257" t="s">
        <v>97</v>
      </c>
      <c r="I21" s="269" t="s">
        <v>235</v>
      </c>
      <c r="J21" s="274" t="s">
        <v>98</v>
      </c>
      <c r="K21" s="240" t="s">
        <v>85</v>
      </c>
      <c r="L21" s="242" t="s">
        <v>99</v>
      </c>
      <c r="M21" s="242" t="s">
        <v>85</v>
      </c>
      <c r="N21" s="243">
        <v>45320.0</v>
      </c>
      <c r="O21" s="242" t="s">
        <v>87</v>
      </c>
      <c r="P21" s="261">
        <v>45320.0</v>
      </c>
      <c r="Q21" s="246"/>
      <c r="R21" s="246">
        <f t="shared" si="2"/>
        <v>45340</v>
      </c>
      <c r="S21" s="247">
        <f t="shared" si="3"/>
        <v>45520</v>
      </c>
      <c r="T21" s="248" t="s">
        <v>228</v>
      </c>
      <c r="U21" s="248">
        <v>4.0</v>
      </c>
      <c r="V21" s="249">
        <v>45326.0</v>
      </c>
      <c r="W21" s="250">
        <v>45340.0</v>
      </c>
      <c r="X21" s="251">
        <v>45354.0</v>
      </c>
      <c r="Y21" s="251">
        <v>45368.0</v>
      </c>
      <c r="Z21" s="251">
        <v>45389.0</v>
      </c>
      <c r="AA21" s="251">
        <v>45408.0</v>
      </c>
      <c r="AB21" s="251">
        <v>45415.0</v>
      </c>
      <c r="AC21" s="251">
        <v>45431.0</v>
      </c>
      <c r="AD21" s="251">
        <v>45444.0</v>
      </c>
      <c r="AE21" s="251">
        <v>45459.0</v>
      </c>
      <c r="AF21" s="251">
        <v>45472.0</v>
      </c>
      <c r="AG21" s="252">
        <v>45488.0</v>
      </c>
      <c r="AH21" s="253">
        <v>45507.0</v>
      </c>
      <c r="AI21" s="232">
        <f t="shared" si="4"/>
        <v>181</v>
      </c>
    </row>
    <row r="22" ht="16.5" customHeight="1">
      <c r="A22" s="233">
        <v>12.0</v>
      </c>
      <c r="B22" s="254" t="s">
        <v>222</v>
      </c>
      <c r="C22" s="262">
        <v>0.0</v>
      </c>
      <c r="D22" s="256">
        <v>188.0</v>
      </c>
      <c r="E22" s="257">
        <v>0.0</v>
      </c>
      <c r="F22" s="257">
        <v>84.0</v>
      </c>
      <c r="G22" s="258">
        <v>18.0</v>
      </c>
      <c r="H22" s="257" t="s">
        <v>101</v>
      </c>
      <c r="I22" s="263" t="s">
        <v>236</v>
      </c>
      <c r="J22" s="264" t="s">
        <v>103</v>
      </c>
      <c r="K22" s="240" t="s">
        <v>91</v>
      </c>
      <c r="L22" s="241" t="s">
        <v>77</v>
      </c>
      <c r="M22" s="242" t="s">
        <v>92</v>
      </c>
      <c r="N22" s="243">
        <v>45320.0</v>
      </c>
      <c r="O22" s="242" t="s">
        <v>87</v>
      </c>
      <c r="P22" s="261">
        <v>45320.0</v>
      </c>
      <c r="Q22" s="246"/>
      <c r="R22" s="246">
        <f t="shared" si="2"/>
        <v>45334</v>
      </c>
      <c r="S22" s="247">
        <f t="shared" si="3"/>
        <v>45514</v>
      </c>
      <c r="T22" s="248" t="s">
        <v>221</v>
      </c>
      <c r="U22" s="248">
        <v>3.0</v>
      </c>
      <c r="V22" s="249">
        <v>45324.0</v>
      </c>
      <c r="W22" s="250">
        <v>45334.0</v>
      </c>
      <c r="X22" s="251">
        <v>45343.0</v>
      </c>
      <c r="Y22" s="251">
        <v>45369.0</v>
      </c>
      <c r="Z22" s="251">
        <v>45400.0</v>
      </c>
      <c r="AA22" s="251">
        <v>45411.0</v>
      </c>
      <c r="AB22" s="251">
        <v>45441.0</v>
      </c>
      <c r="AC22" s="251">
        <v>45460.0</v>
      </c>
      <c r="AD22" s="251">
        <v>45471.0</v>
      </c>
      <c r="AE22" s="251">
        <v>45485.0</v>
      </c>
      <c r="AF22" s="251">
        <v>45504.0</v>
      </c>
      <c r="AG22" s="252">
        <v>45526.0</v>
      </c>
      <c r="AH22" s="253">
        <v>45539.0</v>
      </c>
      <c r="AI22" s="232">
        <f t="shared" si="4"/>
        <v>215</v>
      </c>
    </row>
    <row r="23">
      <c r="A23" s="233">
        <v>13.0</v>
      </c>
      <c r="B23" s="254" t="s">
        <v>222</v>
      </c>
      <c r="C23" s="262">
        <v>0.0</v>
      </c>
      <c r="D23" s="256">
        <v>116.0</v>
      </c>
      <c r="E23" s="257">
        <v>0.0</v>
      </c>
      <c r="F23" s="257">
        <v>24.0</v>
      </c>
      <c r="G23" s="258">
        <f t="shared" ref="G23:G25" si="5">F23-E23</f>
        <v>24</v>
      </c>
      <c r="H23" s="257" t="s">
        <v>106</v>
      </c>
      <c r="I23" s="263" t="s">
        <v>237</v>
      </c>
      <c r="J23" s="264" t="s">
        <v>107</v>
      </c>
      <c r="K23" s="240" t="s">
        <v>85</v>
      </c>
      <c r="L23" s="242" t="s">
        <v>99</v>
      </c>
      <c r="M23" s="242" t="s">
        <v>85</v>
      </c>
      <c r="N23" s="243">
        <v>45325.0</v>
      </c>
      <c r="O23" s="242" t="s">
        <v>87</v>
      </c>
      <c r="P23" s="261">
        <v>45325.0</v>
      </c>
      <c r="Q23" s="246"/>
      <c r="R23" s="246">
        <f t="shared" si="2"/>
        <v>45347</v>
      </c>
      <c r="S23" s="247">
        <f t="shared" si="3"/>
        <v>45527</v>
      </c>
      <c r="T23" s="248" t="s">
        <v>238</v>
      </c>
      <c r="U23" s="248">
        <v>1.0</v>
      </c>
      <c r="V23" s="275">
        <v>45332.0</v>
      </c>
      <c r="W23" s="276">
        <v>45347.0</v>
      </c>
      <c r="X23" s="277">
        <v>45361.0</v>
      </c>
      <c r="Y23" s="251">
        <v>45374.0</v>
      </c>
      <c r="Z23" s="251">
        <v>45388.0</v>
      </c>
      <c r="AA23" s="251">
        <v>45403.0</v>
      </c>
      <c r="AB23" s="251">
        <v>45416.0</v>
      </c>
      <c r="AC23" s="251">
        <v>45430.0</v>
      </c>
      <c r="AD23" s="251">
        <v>45444.0</v>
      </c>
      <c r="AE23" s="251">
        <v>45458.0</v>
      </c>
      <c r="AF23" s="252">
        <v>45486.0</v>
      </c>
      <c r="AG23" s="278">
        <v>45507.0</v>
      </c>
      <c r="AH23" s="278">
        <v>45519.0</v>
      </c>
      <c r="AI23" s="232">
        <f t="shared" si="4"/>
        <v>187</v>
      </c>
    </row>
    <row r="24">
      <c r="A24" s="233">
        <v>14.0</v>
      </c>
      <c r="B24" s="234" t="s">
        <v>222</v>
      </c>
      <c r="C24" s="267">
        <v>1.0</v>
      </c>
      <c r="D24" s="268">
        <v>285.0</v>
      </c>
      <c r="E24" s="268">
        <v>0.0</v>
      </c>
      <c r="F24" s="268">
        <v>100.0</v>
      </c>
      <c r="G24" s="237">
        <f t="shared" si="5"/>
        <v>100</v>
      </c>
      <c r="H24" s="268" t="s">
        <v>109</v>
      </c>
      <c r="I24" s="269" t="s">
        <v>239</v>
      </c>
      <c r="J24" s="274" t="s">
        <v>110</v>
      </c>
      <c r="K24" s="240" t="s">
        <v>111</v>
      </c>
      <c r="L24" s="242" t="s">
        <v>112</v>
      </c>
      <c r="M24" s="242" t="s">
        <v>111</v>
      </c>
      <c r="N24" s="243">
        <v>45326.0</v>
      </c>
      <c r="O24" s="242" t="s">
        <v>113</v>
      </c>
      <c r="P24" s="261">
        <v>45326.0</v>
      </c>
      <c r="Q24" s="246"/>
      <c r="R24" s="246">
        <f t="shared" si="2"/>
        <v>45346</v>
      </c>
      <c r="S24" s="247">
        <f t="shared" si="3"/>
        <v>45526</v>
      </c>
      <c r="T24" s="248" t="s">
        <v>238</v>
      </c>
      <c r="U24" s="248">
        <v>2.0</v>
      </c>
      <c r="V24" s="249">
        <v>45332.0</v>
      </c>
      <c r="W24" s="250">
        <v>45346.0</v>
      </c>
      <c r="X24" s="251">
        <v>45360.0</v>
      </c>
      <c r="Y24" s="251">
        <v>45374.0</v>
      </c>
      <c r="Z24" s="251">
        <v>45388.0</v>
      </c>
      <c r="AA24" s="251">
        <v>45403.0</v>
      </c>
      <c r="AB24" s="251">
        <v>45416.0</v>
      </c>
      <c r="AC24" s="251">
        <v>45434.0</v>
      </c>
      <c r="AD24" s="251">
        <v>45444.0</v>
      </c>
      <c r="AE24" s="251">
        <v>45458.0</v>
      </c>
      <c r="AF24" s="251">
        <v>45472.0</v>
      </c>
      <c r="AG24" s="252">
        <v>45484.0</v>
      </c>
      <c r="AH24" s="253">
        <v>45500.0</v>
      </c>
      <c r="AI24" s="232">
        <f t="shared" si="4"/>
        <v>168</v>
      </c>
    </row>
    <row r="25">
      <c r="A25" s="233">
        <v>15.0</v>
      </c>
      <c r="B25" s="254" t="s">
        <v>222</v>
      </c>
      <c r="C25" s="262">
        <v>0.0</v>
      </c>
      <c r="D25" s="256">
        <v>250.0</v>
      </c>
      <c r="E25" s="257">
        <v>0.0</v>
      </c>
      <c r="F25" s="257">
        <v>99.0</v>
      </c>
      <c r="G25" s="258">
        <f t="shared" si="5"/>
        <v>99</v>
      </c>
      <c r="H25" s="257" t="s">
        <v>115</v>
      </c>
      <c r="I25" s="263" t="s">
        <v>240</v>
      </c>
      <c r="J25" s="279" t="s">
        <v>116</v>
      </c>
      <c r="K25" s="240" t="s">
        <v>117</v>
      </c>
      <c r="L25" s="242" t="s">
        <v>73</v>
      </c>
      <c r="M25" s="242" t="s">
        <v>117</v>
      </c>
      <c r="N25" s="243">
        <v>45328.0</v>
      </c>
      <c r="O25" s="265">
        <v>45335.0</v>
      </c>
      <c r="P25" s="261">
        <v>45328.0</v>
      </c>
      <c r="Q25" s="246"/>
      <c r="R25" s="246">
        <f t="shared" si="2"/>
        <v>45340</v>
      </c>
      <c r="S25" s="247">
        <f t="shared" si="3"/>
        <v>45520</v>
      </c>
      <c r="T25" s="248" t="s">
        <v>241</v>
      </c>
      <c r="U25" s="248">
        <v>1.0</v>
      </c>
      <c r="V25" s="249">
        <v>45333.0</v>
      </c>
      <c r="W25" s="250">
        <v>45340.0</v>
      </c>
      <c r="X25" s="251">
        <v>45353.0</v>
      </c>
      <c r="Y25" s="251">
        <v>45371.0</v>
      </c>
      <c r="Z25" s="251" t="s">
        <v>242</v>
      </c>
      <c r="AA25" s="251">
        <v>45403.0</v>
      </c>
      <c r="AB25" s="251">
        <v>45409.0</v>
      </c>
      <c r="AC25" s="251">
        <v>45431.0</v>
      </c>
      <c r="AD25" s="251">
        <v>45444.0</v>
      </c>
      <c r="AE25" s="251">
        <v>45456.0</v>
      </c>
      <c r="AF25" s="251">
        <v>45472.0</v>
      </c>
      <c r="AG25" s="252">
        <v>45487.0</v>
      </c>
      <c r="AH25" s="253">
        <v>45494.0</v>
      </c>
      <c r="AI25" s="232">
        <f t="shared" si="4"/>
        <v>161</v>
      </c>
    </row>
    <row r="26">
      <c r="A26" s="233">
        <v>16.0</v>
      </c>
      <c r="B26" s="254" t="s">
        <v>222</v>
      </c>
      <c r="C26" s="262">
        <v>0.0</v>
      </c>
      <c r="D26" s="256">
        <v>211.0</v>
      </c>
      <c r="E26" s="257">
        <v>0.0</v>
      </c>
      <c r="F26" s="273">
        <v>138.0</v>
      </c>
      <c r="G26" s="280">
        <v>64.0</v>
      </c>
      <c r="H26" s="257" t="s">
        <v>119</v>
      </c>
      <c r="I26" s="263" t="s">
        <v>243</v>
      </c>
      <c r="J26" s="281" t="s">
        <v>120</v>
      </c>
      <c r="K26" s="240" t="s">
        <v>117</v>
      </c>
      <c r="L26" s="242" t="s">
        <v>73</v>
      </c>
      <c r="M26" s="242" t="s">
        <v>117</v>
      </c>
      <c r="N26" s="243">
        <v>45328.0</v>
      </c>
      <c r="O26" s="242" t="s">
        <v>113</v>
      </c>
      <c r="P26" s="261">
        <v>45328.0</v>
      </c>
      <c r="Q26" s="246"/>
      <c r="R26" s="246">
        <f t="shared" si="2"/>
        <v>45351</v>
      </c>
      <c r="S26" s="247">
        <f t="shared" si="3"/>
        <v>45531</v>
      </c>
      <c r="T26" s="248" t="s">
        <v>238</v>
      </c>
      <c r="U26" s="248">
        <v>3.0</v>
      </c>
      <c r="V26" s="249">
        <v>45337.0</v>
      </c>
      <c r="W26" s="250">
        <v>45351.0</v>
      </c>
      <c r="X26" s="251">
        <v>45353.0</v>
      </c>
      <c r="Y26" s="251">
        <v>45372.0</v>
      </c>
      <c r="Z26" s="251">
        <v>45384.0</v>
      </c>
      <c r="AA26" s="251" t="s">
        <v>244</v>
      </c>
      <c r="AB26" s="251">
        <v>45412.0</v>
      </c>
      <c r="AC26" s="251">
        <v>45429.0</v>
      </c>
      <c r="AD26" s="251">
        <v>45440.0</v>
      </c>
      <c r="AE26" s="251">
        <v>45454.0</v>
      </c>
      <c r="AF26" s="251">
        <v>45467.0</v>
      </c>
      <c r="AG26" s="252">
        <v>45481.0</v>
      </c>
      <c r="AH26" s="253">
        <v>45496.0</v>
      </c>
      <c r="AI26" s="232">
        <f t="shared" si="4"/>
        <v>159</v>
      </c>
    </row>
    <row r="27">
      <c r="A27" s="233">
        <v>17.0</v>
      </c>
      <c r="B27" s="254" t="s">
        <v>222</v>
      </c>
      <c r="C27" s="262">
        <v>0.0</v>
      </c>
      <c r="D27" s="256">
        <v>0.0</v>
      </c>
      <c r="E27" s="257">
        <v>0.0</v>
      </c>
      <c r="F27" s="257">
        <v>78.0</v>
      </c>
      <c r="G27" s="258">
        <f t="shared" ref="G27:G28" si="6">F27-E27</f>
        <v>78</v>
      </c>
      <c r="H27" s="257" t="s">
        <v>122</v>
      </c>
      <c r="I27" s="282" t="s">
        <v>245</v>
      </c>
      <c r="J27" s="283" t="s">
        <v>246</v>
      </c>
      <c r="K27" s="240" t="s">
        <v>117</v>
      </c>
      <c r="L27" s="242" t="s">
        <v>112</v>
      </c>
      <c r="M27" s="242" t="s">
        <v>117</v>
      </c>
      <c r="N27" s="243">
        <v>45330.0</v>
      </c>
      <c r="O27" s="242" t="s">
        <v>113</v>
      </c>
      <c r="P27" s="261">
        <v>45330.0</v>
      </c>
      <c r="Q27" s="246"/>
      <c r="R27" s="246">
        <f t="shared" si="2"/>
        <v>45360</v>
      </c>
      <c r="S27" s="247">
        <f t="shared" si="3"/>
        <v>45540</v>
      </c>
      <c r="T27" s="248" t="s">
        <v>247</v>
      </c>
      <c r="U27" s="248">
        <v>1.0</v>
      </c>
      <c r="V27" s="249">
        <v>45335.0</v>
      </c>
      <c r="W27" s="249">
        <v>45360.0</v>
      </c>
      <c r="X27" s="251">
        <v>45381.0</v>
      </c>
      <c r="Y27" s="251">
        <v>45423.0</v>
      </c>
      <c r="Z27" s="251">
        <v>45445.0</v>
      </c>
      <c r="AA27" s="284">
        <v>45459.0</v>
      </c>
      <c r="AB27" s="284">
        <v>45473.0</v>
      </c>
      <c r="AC27" s="284">
        <v>45487.0</v>
      </c>
      <c r="AD27" s="284">
        <v>45508.0</v>
      </c>
      <c r="AE27" s="284">
        <v>45522.0</v>
      </c>
      <c r="AF27" s="284">
        <v>45536.0</v>
      </c>
      <c r="AG27" s="284">
        <v>45550.0</v>
      </c>
      <c r="AH27" s="284">
        <v>45560.0</v>
      </c>
      <c r="AI27" s="232">
        <f t="shared" si="4"/>
        <v>225</v>
      </c>
    </row>
    <row r="28">
      <c r="A28" s="233">
        <v>18.0</v>
      </c>
      <c r="B28" s="254" t="s">
        <v>222</v>
      </c>
      <c r="C28" s="262">
        <v>0.0</v>
      </c>
      <c r="D28" s="256">
        <v>0.0</v>
      </c>
      <c r="E28" s="257">
        <v>0.0</v>
      </c>
      <c r="F28" s="257">
        <v>14.0</v>
      </c>
      <c r="G28" s="258">
        <f t="shared" si="6"/>
        <v>14</v>
      </c>
      <c r="H28" s="257" t="s">
        <v>124</v>
      </c>
      <c r="I28" s="263" t="s">
        <v>248</v>
      </c>
      <c r="J28" s="281" t="s">
        <v>125</v>
      </c>
      <c r="K28" s="240" t="s">
        <v>117</v>
      </c>
      <c r="L28" s="242" t="s">
        <v>112</v>
      </c>
      <c r="M28" s="242" t="s">
        <v>117</v>
      </c>
      <c r="N28" s="243">
        <v>45330.0</v>
      </c>
      <c r="O28" s="242" t="s">
        <v>113</v>
      </c>
      <c r="P28" s="261">
        <v>45330.0</v>
      </c>
      <c r="Q28" s="246"/>
      <c r="R28" s="246">
        <f t="shared" si="2"/>
        <v>45350</v>
      </c>
      <c r="S28" s="247">
        <f t="shared" si="3"/>
        <v>45530</v>
      </c>
      <c r="T28" s="248" t="s">
        <v>241</v>
      </c>
      <c r="U28" s="248">
        <v>2.0</v>
      </c>
      <c r="V28" s="249">
        <v>45336.0</v>
      </c>
      <c r="W28" s="250">
        <v>45350.0</v>
      </c>
      <c r="X28" s="251">
        <v>45366.0</v>
      </c>
      <c r="Y28" s="251">
        <v>45379.0</v>
      </c>
      <c r="Z28" s="251">
        <v>45397.0</v>
      </c>
      <c r="AA28" s="251">
        <v>45413.0</v>
      </c>
      <c r="AB28" s="251">
        <v>45441.0</v>
      </c>
      <c r="AC28" s="251">
        <v>45455.0</v>
      </c>
      <c r="AD28" s="251">
        <v>45468.0</v>
      </c>
      <c r="AE28" s="251">
        <v>45480.0</v>
      </c>
      <c r="AF28" s="251">
        <v>45495.0</v>
      </c>
      <c r="AG28" s="252">
        <v>45510.0</v>
      </c>
      <c r="AH28" s="253">
        <v>45525.0</v>
      </c>
      <c r="AI28" s="232">
        <f t="shared" si="4"/>
        <v>189</v>
      </c>
    </row>
    <row r="29">
      <c r="A29" s="233">
        <v>19.0</v>
      </c>
      <c r="B29" s="285" t="s">
        <v>222</v>
      </c>
      <c r="C29" s="262">
        <v>0.0</v>
      </c>
      <c r="D29" s="256">
        <v>0.0</v>
      </c>
      <c r="E29" s="257">
        <v>154.0</v>
      </c>
      <c r="F29" s="273">
        <v>166.0</v>
      </c>
      <c r="G29" s="257"/>
      <c r="H29" s="257" t="s">
        <v>127</v>
      </c>
      <c r="I29" s="263" t="s">
        <v>249</v>
      </c>
      <c r="J29" s="264" t="s">
        <v>250</v>
      </c>
      <c r="K29" s="240" t="s">
        <v>91</v>
      </c>
      <c r="L29" s="242" t="s">
        <v>128</v>
      </c>
      <c r="M29" s="242" t="s">
        <v>129</v>
      </c>
      <c r="N29" s="243">
        <v>45347.0</v>
      </c>
      <c r="O29" s="242" t="s">
        <v>130</v>
      </c>
      <c r="P29" s="261">
        <v>45348.0</v>
      </c>
      <c r="Q29" s="246"/>
      <c r="R29" s="246">
        <f t="shared" si="2"/>
        <v>45412</v>
      </c>
      <c r="S29" s="247">
        <f t="shared" si="3"/>
        <v>45592</v>
      </c>
      <c r="T29" s="248" t="s">
        <v>251</v>
      </c>
      <c r="U29" s="248">
        <v>1.0</v>
      </c>
      <c r="V29" s="249">
        <v>45353.0</v>
      </c>
      <c r="W29" s="250">
        <v>45412.0</v>
      </c>
      <c r="X29" s="251">
        <v>45435.0</v>
      </c>
      <c r="Y29" s="251">
        <v>45461.0</v>
      </c>
      <c r="Z29" s="251">
        <v>45481.0</v>
      </c>
      <c r="AA29" s="251">
        <v>45495.0</v>
      </c>
      <c r="AB29" s="251">
        <v>45505.0</v>
      </c>
      <c r="AC29" s="251">
        <v>45519.0</v>
      </c>
      <c r="AD29" s="251">
        <v>45543.0</v>
      </c>
      <c r="AE29" s="251">
        <v>45561.0</v>
      </c>
      <c r="AF29" s="251">
        <v>45575.0</v>
      </c>
      <c r="AG29" s="252">
        <v>45613.0</v>
      </c>
      <c r="AH29" s="252">
        <v>45630.0</v>
      </c>
      <c r="AI29" s="232">
        <f t="shared" si="4"/>
        <v>277</v>
      </c>
    </row>
    <row r="30">
      <c r="A30" s="233">
        <v>20.0</v>
      </c>
      <c r="B30" s="234" t="s">
        <v>222</v>
      </c>
      <c r="C30" s="267">
        <v>1.0</v>
      </c>
      <c r="D30" s="268">
        <v>212.0</v>
      </c>
      <c r="E30" s="268">
        <v>0.0</v>
      </c>
      <c r="F30" s="268">
        <v>37.0</v>
      </c>
      <c r="G30" s="268"/>
      <c r="H30" s="268" t="s">
        <v>132</v>
      </c>
      <c r="I30" s="263" t="s">
        <v>252</v>
      </c>
      <c r="J30" s="264" t="s">
        <v>253</v>
      </c>
      <c r="K30" s="240" t="s">
        <v>133</v>
      </c>
      <c r="L30" s="242" t="s">
        <v>134</v>
      </c>
      <c r="M30" s="242" t="s">
        <v>133</v>
      </c>
      <c r="N30" s="243">
        <v>45385.0</v>
      </c>
      <c r="O30" s="242" t="s">
        <v>135</v>
      </c>
      <c r="P30" s="261">
        <v>45385.0</v>
      </c>
      <c r="Q30" s="246"/>
      <c r="R30" s="246">
        <f t="shared" si="2"/>
        <v>45414</v>
      </c>
      <c r="S30" s="247">
        <f t="shared" si="3"/>
        <v>45594</v>
      </c>
      <c r="T30" s="248" t="s">
        <v>251</v>
      </c>
      <c r="U30" s="248">
        <v>2.0</v>
      </c>
      <c r="V30" s="249">
        <v>45402.0</v>
      </c>
      <c r="W30" s="250">
        <v>45414.0</v>
      </c>
      <c r="X30" s="251">
        <v>45443.0</v>
      </c>
      <c r="Y30" s="251">
        <v>45456.0</v>
      </c>
      <c r="Z30" s="251">
        <v>45477.0</v>
      </c>
      <c r="AA30" s="251">
        <v>45491.0</v>
      </c>
      <c r="AB30" s="251">
        <v>45513.0</v>
      </c>
      <c r="AC30" s="251">
        <v>45527.0</v>
      </c>
      <c r="AD30" s="251">
        <v>45541.0</v>
      </c>
      <c r="AE30" s="251">
        <v>45556.0</v>
      </c>
      <c r="AF30" s="251">
        <v>45572.0</v>
      </c>
      <c r="AG30" s="252">
        <v>45587.0</v>
      </c>
      <c r="AH30" s="253">
        <v>45602.0</v>
      </c>
      <c r="AI30" s="232">
        <f t="shared" si="4"/>
        <v>200</v>
      </c>
    </row>
    <row r="31">
      <c r="A31" s="233">
        <v>21.0</v>
      </c>
      <c r="B31" s="285" t="s">
        <v>222</v>
      </c>
      <c r="C31" s="262">
        <v>0.0</v>
      </c>
      <c r="D31" s="256">
        <v>532.0</v>
      </c>
      <c r="E31" s="257">
        <v>0.0</v>
      </c>
      <c r="F31" s="257">
        <v>86.0</v>
      </c>
      <c r="G31" s="257"/>
      <c r="H31" s="257" t="s">
        <v>137</v>
      </c>
      <c r="I31" s="263" t="s">
        <v>254</v>
      </c>
      <c r="J31" s="264" t="s">
        <v>255</v>
      </c>
      <c r="K31" s="240" t="s">
        <v>91</v>
      </c>
      <c r="L31" s="242" t="s">
        <v>138</v>
      </c>
      <c r="M31" s="242" t="s">
        <v>133</v>
      </c>
      <c r="N31" s="243">
        <v>45392.0</v>
      </c>
      <c r="O31" s="242" t="s">
        <v>135</v>
      </c>
      <c r="P31" s="261">
        <v>45392.0</v>
      </c>
      <c r="Q31" s="246"/>
      <c r="R31" s="246">
        <f t="shared" si="2"/>
        <v>45406</v>
      </c>
      <c r="S31" s="247">
        <f t="shared" si="3"/>
        <v>45586</v>
      </c>
      <c r="T31" s="248" t="s">
        <v>221</v>
      </c>
      <c r="U31" s="248">
        <v>4.0</v>
      </c>
      <c r="V31" s="249">
        <v>45398.0</v>
      </c>
      <c r="W31" s="250">
        <v>45406.0</v>
      </c>
      <c r="X31" s="251">
        <v>45420.0</v>
      </c>
      <c r="Y31" s="251">
        <v>45434.0</v>
      </c>
      <c r="Z31" s="251">
        <v>45455.0</v>
      </c>
      <c r="AA31" s="251">
        <v>45462.0</v>
      </c>
      <c r="AB31" s="251">
        <v>45485.0</v>
      </c>
      <c r="AC31" s="251">
        <v>45491.0</v>
      </c>
      <c r="AD31" s="251">
        <v>45505.0</v>
      </c>
      <c r="AE31" s="251">
        <v>45520.0</v>
      </c>
      <c r="AF31" s="251">
        <v>45532.0</v>
      </c>
      <c r="AG31" s="252">
        <v>45553.0</v>
      </c>
      <c r="AH31" s="253" t="s">
        <v>256</v>
      </c>
      <c r="AI31" s="232" t="str">
        <f t="shared" si="4"/>
        <v>#VALUE!</v>
      </c>
    </row>
    <row r="32">
      <c r="A32" s="286">
        <v>22.0</v>
      </c>
      <c r="B32" s="234" t="s">
        <v>222</v>
      </c>
      <c r="C32" s="267">
        <v>1.0</v>
      </c>
      <c r="D32" s="268">
        <v>529.0</v>
      </c>
      <c r="E32" s="268">
        <v>0.0</v>
      </c>
      <c r="F32" s="287">
        <v>193.0</v>
      </c>
      <c r="G32" s="268"/>
      <c r="H32" s="268" t="s">
        <v>141</v>
      </c>
      <c r="I32" s="263" t="s">
        <v>257</v>
      </c>
      <c r="J32" s="264" t="s">
        <v>258</v>
      </c>
      <c r="K32" s="240" t="s">
        <v>133</v>
      </c>
      <c r="L32" s="242" t="s">
        <v>52</v>
      </c>
      <c r="M32" s="242" t="s">
        <v>133</v>
      </c>
      <c r="N32" s="243">
        <v>45409.0</v>
      </c>
      <c r="O32" s="242" t="s">
        <v>142</v>
      </c>
      <c r="P32" s="271">
        <v>45410.0</v>
      </c>
      <c r="Q32" s="246"/>
      <c r="R32" s="246">
        <f t="shared" si="2"/>
        <v>45435</v>
      </c>
      <c r="S32" s="247">
        <f t="shared" si="3"/>
        <v>45615</v>
      </c>
      <c r="T32" s="248" t="s">
        <v>228</v>
      </c>
      <c r="U32" s="248">
        <v>5.0</v>
      </c>
      <c r="V32" s="249">
        <v>45420.0</v>
      </c>
      <c r="W32" s="250">
        <v>45435.0</v>
      </c>
      <c r="X32" s="251">
        <v>45463.0</v>
      </c>
      <c r="Y32" s="251">
        <v>45477.0</v>
      </c>
      <c r="Z32" s="251">
        <v>45491.0</v>
      </c>
      <c r="AA32" s="251">
        <v>45512.0</v>
      </c>
      <c r="AB32" s="251">
        <v>45525.0</v>
      </c>
      <c r="AC32" s="251">
        <v>45540.0</v>
      </c>
      <c r="AD32" s="251">
        <v>45554.0</v>
      </c>
      <c r="AE32" s="251">
        <v>45568.0</v>
      </c>
      <c r="AF32" s="251">
        <v>45582.0</v>
      </c>
      <c r="AG32" s="252">
        <v>45602.0</v>
      </c>
      <c r="AH32" s="253">
        <v>45625.0</v>
      </c>
      <c r="AI32" s="232">
        <f t="shared" si="4"/>
        <v>205</v>
      </c>
    </row>
    <row r="33">
      <c r="A33" s="286">
        <v>23.0</v>
      </c>
      <c r="B33" s="234" t="s">
        <v>222</v>
      </c>
      <c r="C33" s="267">
        <v>1.0</v>
      </c>
      <c r="D33" s="268">
        <v>422.0</v>
      </c>
      <c r="E33" s="268">
        <v>0.0</v>
      </c>
      <c r="F33" s="268">
        <v>76.0</v>
      </c>
      <c r="G33" s="268"/>
      <c r="H33" s="268" t="s">
        <v>144</v>
      </c>
      <c r="I33" s="263" t="s">
        <v>259</v>
      </c>
      <c r="J33" s="264" t="s">
        <v>260</v>
      </c>
      <c r="K33" s="240" t="s">
        <v>133</v>
      </c>
      <c r="L33" s="242" t="s">
        <v>52</v>
      </c>
      <c r="M33" s="242" t="s">
        <v>133</v>
      </c>
      <c r="N33" s="243">
        <v>45411.0</v>
      </c>
      <c r="O33" s="242" t="s">
        <v>142</v>
      </c>
      <c r="P33" s="261">
        <v>45414.0</v>
      </c>
      <c r="Q33" s="246"/>
      <c r="R33" s="246">
        <f t="shared" si="2"/>
        <v>45449</v>
      </c>
      <c r="S33" s="288">
        <f t="shared" si="3"/>
        <v>45629</v>
      </c>
      <c r="T33" s="248" t="s">
        <v>238</v>
      </c>
      <c r="U33" s="248">
        <v>4.0</v>
      </c>
      <c r="V33" s="249">
        <v>45423.0</v>
      </c>
      <c r="W33" s="250">
        <v>45449.0</v>
      </c>
      <c r="X33" s="251">
        <v>45463.0</v>
      </c>
      <c r="Y33" s="251">
        <v>45477.0</v>
      </c>
      <c r="Z33" s="251">
        <v>45491.0</v>
      </c>
      <c r="AA33" s="251">
        <v>45506.0</v>
      </c>
      <c r="AB33" s="251">
        <v>45526.0</v>
      </c>
      <c r="AC33" s="251">
        <v>45539.0</v>
      </c>
      <c r="AD33" s="251">
        <v>45554.0</v>
      </c>
      <c r="AE33" s="251">
        <v>45568.0</v>
      </c>
      <c r="AF33" s="251">
        <v>45580.0</v>
      </c>
      <c r="AG33" s="251">
        <v>45608.0</v>
      </c>
      <c r="AH33" s="251">
        <v>45625.0</v>
      </c>
      <c r="AI33" s="232">
        <f t="shared" si="4"/>
        <v>202</v>
      </c>
    </row>
    <row r="34">
      <c r="A34" s="286">
        <v>24.0</v>
      </c>
      <c r="B34" s="289" t="s">
        <v>261</v>
      </c>
      <c r="C34" s="290">
        <v>0.0</v>
      </c>
      <c r="D34" s="291">
        <v>0.0</v>
      </c>
      <c r="E34" s="291">
        <v>0.0</v>
      </c>
      <c r="F34" s="291"/>
      <c r="G34" s="291"/>
      <c r="H34" s="291" t="s">
        <v>146</v>
      </c>
      <c r="I34" s="291" t="s">
        <v>146</v>
      </c>
      <c r="J34" s="292"/>
      <c r="K34" s="293" t="s">
        <v>111</v>
      </c>
      <c r="L34" s="292" t="s">
        <v>99</v>
      </c>
      <c r="M34" s="292" t="s">
        <v>111</v>
      </c>
      <c r="N34" s="294">
        <v>45429.0</v>
      </c>
      <c r="O34" s="292" t="s">
        <v>147</v>
      </c>
      <c r="P34" s="295">
        <v>45429.0</v>
      </c>
      <c r="Q34" s="223"/>
      <c r="R34" s="223">
        <f t="shared" si="2"/>
        <v>45459</v>
      </c>
      <c r="S34" s="296">
        <f t="shared" si="3"/>
        <v>45639</v>
      </c>
      <c r="T34" s="297" t="s">
        <v>247</v>
      </c>
      <c r="U34" s="297">
        <v>2.0</v>
      </c>
      <c r="V34" s="298">
        <v>45436.0</v>
      </c>
      <c r="W34" s="299">
        <v>45459.0</v>
      </c>
      <c r="X34" s="300">
        <v>45511.0</v>
      </c>
      <c r="Y34" s="301"/>
      <c r="Z34" s="301"/>
      <c r="AA34" s="301"/>
      <c r="AB34" s="301"/>
      <c r="AC34" s="301"/>
      <c r="AD34" s="301"/>
      <c r="AE34" s="301"/>
      <c r="AF34" s="301"/>
      <c r="AG34" s="302"/>
      <c r="AH34" s="303"/>
      <c r="AI34" s="232">
        <f t="shared" si="4"/>
        <v>-45436</v>
      </c>
    </row>
    <row r="35">
      <c r="A35" s="304">
        <v>25.0</v>
      </c>
      <c r="B35" s="289" t="s">
        <v>219</v>
      </c>
      <c r="C35" s="290">
        <v>0.0</v>
      </c>
      <c r="D35" s="291">
        <v>0.0</v>
      </c>
      <c r="E35" s="291">
        <v>0.0</v>
      </c>
      <c r="F35" s="291"/>
      <c r="G35" s="291"/>
      <c r="H35" s="291" t="s">
        <v>149</v>
      </c>
      <c r="I35" s="291" t="s">
        <v>149</v>
      </c>
      <c r="J35" s="292"/>
      <c r="K35" s="293" t="s">
        <v>111</v>
      </c>
      <c r="L35" s="292" t="s">
        <v>99</v>
      </c>
      <c r="M35" s="292" t="s">
        <v>111</v>
      </c>
      <c r="N35" s="294">
        <v>45430.0</v>
      </c>
      <c r="O35" s="292" t="s">
        <v>147</v>
      </c>
      <c r="P35" s="305">
        <v>45433.0</v>
      </c>
      <c r="Q35" s="223"/>
      <c r="R35" s="223">
        <f t="shared" si="2"/>
        <v>45437</v>
      </c>
      <c r="S35" s="296">
        <f t="shared" si="3"/>
        <v>45617</v>
      </c>
      <c r="T35" s="306" t="s">
        <v>238</v>
      </c>
      <c r="U35" s="306">
        <v>5.0</v>
      </c>
      <c r="V35" s="298">
        <v>45437.0</v>
      </c>
      <c r="W35" s="298">
        <v>45437.0</v>
      </c>
      <c r="X35" s="301"/>
      <c r="Y35" s="301"/>
      <c r="Z35" s="301"/>
      <c r="AA35" s="301"/>
      <c r="AB35" s="301"/>
      <c r="AC35" s="301"/>
      <c r="AD35" s="301"/>
      <c r="AE35" s="301"/>
      <c r="AF35" s="301"/>
      <c r="AG35" s="302"/>
      <c r="AH35" s="303"/>
      <c r="AI35" s="232">
        <f t="shared" si="4"/>
        <v>-45437</v>
      </c>
    </row>
    <row r="36">
      <c r="A36" s="286">
        <v>26.0</v>
      </c>
      <c r="B36" s="254" t="s">
        <v>222</v>
      </c>
      <c r="C36" s="262">
        <v>0.0</v>
      </c>
      <c r="D36" s="256">
        <v>296.0</v>
      </c>
      <c r="E36" s="257">
        <v>0.0</v>
      </c>
      <c r="F36" s="257">
        <v>15.0</v>
      </c>
      <c r="G36" s="257"/>
      <c r="H36" s="257" t="s">
        <v>151</v>
      </c>
      <c r="I36" s="263" t="s">
        <v>262</v>
      </c>
      <c r="J36" s="274" t="s">
        <v>263</v>
      </c>
      <c r="K36" s="240" t="s">
        <v>133</v>
      </c>
      <c r="L36" s="242" t="s">
        <v>64</v>
      </c>
      <c r="M36" s="242" t="s">
        <v>133</v>
      </c>
      <c r="N36" s="243">
        <v>45434.0</v>
      </c>
      <c r="O36" s="242" t="s">
        <v>147</v>
      </c>
      <c r="P36" s="271">
        <v>45435.0</v>
      </c>
      <c r="Q36" s="246"/>
      <c r="R36" s="246">
        <f t="shared" si="2"/>
        <v>45454</v>
      </c>
      <c r="S36" s="307">
        <f t="shared" si="3"/>
        <v>45634</v>
      </c>
      <c r="T36" s="248" t="s">
        <v>226</v>
      </c>
      <c r="U36" s="248">
        <v>3.0</v>
      </c>
      <c r="V36" s="249">
        <v>45441.0</v>
      </c>
      <c r="W36" s="250">
        <v>45454.0</v>
      </c>
      <c r="X36" s="251">
        <v>45469.0</v>
      </c>
      <c r="Y36" s="251">
        <v>45483.0</v>
      </c>
      <c r="Z36" s="250">
        <v>45496.0</v>
      </c>
      <c r="AA36" s="250">
        <v>45509.0</v>
      </c>
      <c r="AB36" s="251">
        <v>45525.0</v>
      </c>
      <c r="AC36" s="251">
        <v>45539.0</v>
      </c>
      <c r="AD36" s="251">
        <v>45553.0</v>
      </c>
      <c r="AE36" s="251">
        <v>45567.0</v>
      </c>
      <c r="AF36" s="251">
        <v>45581.0</v>
      </c>
      <c r="AG36" s="252">
        <v>45595.0</v>
      </c>
      <c r="AH36" s="253">
        <v>45623.0</v>
      </c>
      <c r="AI36" s="232">
        <f t="shared" si="4"/>
        <v>182</v>
      </c>
    </row>
    <row r="37">
      <c r="A37" s="304">
        <v>27.0</v>
      </c>
      <c r="B37" s="289" t="s">
        <v>261</v>
      </c>
      <c r="C37" s="290">
        <v>0.0</v>
      </c>
      <c r="D37" s="291">
        <v>0.0</v>
      </c>
      <c r="E37" s="291">
        <v>0.0</v>
      </c>
      <c r="F37" s="291"/>
      <c r="G37" s="291"/>
      <c r="H37" s="291" t="s">
        <v>153</v>
      </c>
      <c r="I37" s="291" t="s">
        <v>153</v>
      </c>
      <c r="J37" s="308" t="s">
        <v>264</v>
      </c>
      <c r="K37" s="293" t="s">
        <v>117</v>
      </c>
      <c r="L37" s="292" t="s">
        <v>99</v>
      </c>
      <c r="M37" s="292" t="s">
        <v>117</v>
      </c>
      <c r="N37" s="294">
        <v>45438.0</v>
      </c>
      <c r="O37" s="292" t="s">
        <v>147</v>
      </c>
      <c r="P37" s="309">
        <v>45439.0</v>
      </c>
      <c r="Q37" s="223"/>
      <c r="R37" s="223">
        <f t="shared" si="2"/>
        <v>45445</v>
      </c>
      <c r="S37" s="296">
        <f t="shared" si="3"/>
        <v>45625</v>
      </c>
      <c r="T37" s="297" t="s">
        <v>247</v>
      </c>
      <c r="U37" s="297">
        <v>3.0</v>
      </c>
      <c r="V37" s="298">
        <v>45445.0</v>
      </c>
      <c r="W37" s="298">
        <v>45445.0</v>
      </c>
      <c r="X37" s="301"/>
      <c r="Y37" s="301"/>
      <c r="Z37" s="301"/>
      <c r="AA37" s="301"/>
      <c r="AB37" s="301"/>
      <c r="AC37" s="301"/>
      <c r="AD37" s="301"/>
      <c r="AE37" s="310"/>
      <c r="AF37" s="301"/>
      <c r="AG37" s="302"/>
      <c r="AH37" s="303"/>
      <c r="AI37" s="232">
        <f t="shared" si="4"/>
        <v>-45445</v>
      </c>
    </row>
    <row r="38">
      <c r="A38" s="286">
        <v>28.0</v>
      </c>
      <c r="B38" s="285" t="s">
        <v>222</v>
      </c>
      <c r="C38" s="262">
        <v>0.0</v>
      </c>
      <c r="D38" s="256">
        <v>201.0</v>
      </c>
      <c r="E38" s="257">
        <v>0.0</v>
      </c>
      <c r="F38" s="257">
        <v>1.0</v>
      </c>
      <c r="G38" s="257"/>
      <c r="H38" s="257" t="s">
        <v>155</v>
      </c>
      <c r="I38" s="263" t="s">
        <v>265</v>
      </c>
      <c r="J38" s="264" t="s">
        <v>266</v>
      </c>
      <c r="K38" s="240" t="s">
        <v>133</v>
      </c>
      <c r="L38" s="242" t="s">
        <v>77</v>
      </c>
      <c r="M38" s="242" t="s">
        <v>267</v>
      </c>
      <c r="N38" s="311">
        <v>45440.0</v>
      </c>
      <c r="O38" s="312">
        <v>45526.0</v>
      </c>
      <c r="P38" s="261">
        <v>45511.0</v>
      </c>
      <c r="Q38" s="246"/>
      <c r="R38" s="246">
        <f t="shared" si="2"/>
        <v>45527</v>
      </c>
      <c r="S38" s="296">
        <f t="shared" si="3"/>
        <v>45707</v>
      </c>
      <c r="T38" s="248" t="s">
        <v>221</v>
      </c>
      <c r="U38" s="248">
        <v>6.0</v>
      </c>
      <c r="V38" s="313">
        <v>45517.0</v>
      </c>
      <c r="W38" s="250">
        <v>45527.0</v>
      </c>
      <c r="X38" s="251">
        <v>45539.0</v>
      </c>
      <c r="Y38" s="251">
        <v>45568.0</v>
      </c>
      <c r="Z38" s="251">
        <v>45582.0</v>
      </c>
      <c r="AA38" s="251">
        <v>45596.0</v>
      </c>
      <c r="AB38" s="251">
        <v>45610.0</v>
      </c>
      <c r="AC38" s="251">
        <v>45625.0</v>
      </c>
      <c r="AD38" s="314">
        <v>45638.0</v>
      </c>
      <c r="AE38" s="315">
        <v>45653.0</v>
      </c>
      <c r="AF38" s="316">
        <v>45670.0</v>
      </c>
      <c r="AG38" s="252">
        <v>45680.0</v>
      </c>
      <c r="AH38" s="253">
        <v>45702.0</v>
      </c>
      <c r="AI38" s="232">
        <f t="shared" si="4"/>
        <v>185</v>
      </c>
    </row>
    <row r="39">
      <c r="A39" s="286">
        <v>29.0</v>
      </c>
      <c r="B39" s="234" t="s">
        <v>222</v>
      </c>
      <c r="C39" s="267">
        <v>1.0</v>
      </c>
      <c r="D39" s="268">
        <v>443.0</v>
      </c>
      <c r="E39" s="268">
        <v>0.0</v>
      </c>
      <c r="F39" s="268">
        <v>79.0</v>
      </c>
      <c r="G39" s="268"/>
      <c r="H39" s="268" t="s">
        <v>159</v>
      </c>
      <c r="I39" s="257" t="s">
        <v>268</v>
      </c>
      <c r="J39" s="317" t="s">
        <v>269</v>
      </c>
      <c r="K39" s="318" t="s">
        <v>117</v>
      </c>
      <c r="L39" s="233" t="s">
        <v>99</v>
      </c>
      <c r="M39" s="233" t="s">
        <v>117</v>
      </c>
      <c r="N39" s="319">
        <v>45440.0</v>
      </c>
      <c r="O39" s="233" t="s">
        <v>147</v>
      </c>
      <c r="P39" s="261">
        <v>45441.0</v>
      </c>
      <c r="Q39" s="246"/>
      <c r="R39" s="246">
        <f t="shared" si="2"/>
        <v>45463</v>
      </c>
      <c r="S39" s="307">
        <f t="shared" si="3"/>
        <v>45643</v>
      </c>
      <c r="T39" s="248" t="s">
        <v>221</v>
      </c>
      <c r="U39" s="248">
        <v>5.0</v>
      </c>
      <c r="V39" s="249">
        <v>45447.0</v>
      </c>
      <c r="W39" s="250">
        <v>45463.0</v>
      </c>
      <c r="X39" s="251">
        <v>45481.0</v>
      </c>
      <c r="Y39" s="251">
        <v>45495.0</v>
      </c>
      <c r="Z39" s="251">
        <v>45511.0</v>
      </c>
      <c r="AA39" s="251">
        <v>45526.0</v>
      </c>
      <c r="AB39" s="251">
        <v>45540.0</v>
      </c>
      <c r="AC39" s="251">
        <v>45554.0</v>
      </c>
      <c r="AD39" s="320">
        <v>45569.0</v>
      </c>
      <c r="AE39" s="321">
        <v>45593.0</v>
      </c>
      <c r="AF39" s="320">
        <v>45610.0</v>
      </c>
      <c r="AG39" s="322">
        <v>45622.0</v>
      </c>
      <c r="AH39" s="253">
        <v>45636.0</v>
      </c>
      <c r="AI39" s="232">
        <f t="shared" si="4"/>
        <v>189</v>
      </c>
    </row>
    <row r="40">
      <c r="A40" s="286">
        <v>30.0</v>
      </c>
      <c r="B40" s="254" t="s">
        <v>222</v>
      </c>
      <c r="C40" s="262">
        <v>0.0</v>
      </c>
      <c r="D40" s="256">
        <v>301.0</v>
      </c>
      <c r="E40" s="257">
        <v>0.0</v>
      </c>
      <c r="F40" s="323">
        <v>110.0</v>
      </c>
      <c r="G40" s="257">
        <v>9.0</v>
      </c>
      <c r="H40" s="257" t="s">
        <v>161</v>
      </c>
      <c r="I40" s="263" t="s">
        <v>270</v>
      </c>
      <c r="J40" s="281" t="s">
        <v>271</v>
      </c>
      <c r="K40" s="240" t="s">
        <v>117</v>
      </c>
      <c r="L40" s="242" t="s">
        <v>99</v>
      </c>
      <c r="M40" s="242" t="s">
        <v>117</v>
      </c>
      <c r="N40" s="243">
        <v>45441.0</v>
      </c>
      <c r="O40" s="242" t="s">
        <v>147</v>
      </c>
      <c r="P40" s="261">
        <v>45442.0</v>
      </c>
      <c r="Q40" s="246"/>
      <c r="R40" s="246">
        <f t="shared" si="2"/>
        <v>45457</v>
      </c>
      <c r="S40" s="307">
        <f t="shared" si="3"/>
        <v>45637</v>
      </c>
      <c r="T40" s="248" t="s">
        <v>238</v>
      </c>
      <c r="U40" s="248">
        <v>6.0</v>
      </c>
      <c r="V40" s="249">
        <v>45449.0</v>
      </c>
      <c r="W40" s="250">
        <v>45457.0</v>
      </c>
      <c r="X40" s="251">
        <v>45468.0</v>
      </c>
      <c r="Y40" s="251">
        <v>45481.0</v>
      </c>
      <c r="Z40" s="251">
        <v>45498.0</v>
      </c>
      <c r="AA40" s="251">
        <v>45511.0</v>
      </c>
      <c r="AB40" s="251">
        <v>45525.0</v>
      </c>
      <c r="AC40" s="251">
        <v>45537.0</v>
      </c>
      <c r="AD40" s="251">
        <v>45553.0</v>
      </c>
      <c r="AE40" s="251">
        <v>45582.0</v>
      </c>
      <c r="AF40" s="251">
        <v>45593.0</v>
      </c>
      <c r="AG40" s="251">
        <v>45610.0</v>
      </c>
      <c r="AH40" s="251">
        <v>45624.0</v>
      </c>
      <c r="AI40" s="232">
        <f t="shared" si="4"/>
        <v>175</v>
      </c>
    </row>
    <row r="41">
      <c r="A41" s="286">
        <v>31.0</v>
      </c>
      <c r="B41" s="254" t="s">
        <v>222</v>
      </c>
      <c r="C41" s="262">
        <v>0.0</v>
      </c>
      <c r="D41" s="256">
        <v>308.0</v>
      </c>
      <c r="E41" s="257">
        <v>0.0</v>
      </c>
      <c r="F41" s="257"/>
      <c r="G41" s="257"/>
      <c r="H41" s="257" t="s">
        <v>163</v>
      </c>
      <c r="I41" s="263" t="s">
        <v>272</v>
      </c>
      <c r="J41" s="264" t="s">
        <v>273</v>
      </c>
      <c r="K41" s="240" t="s">
        <v>164</v>
      </c>
      <c r="L41" s="242" t="s">
        <v>73</v>
      </c>
      <c r="M41" s="242" t="s">
        <v>164</v>
      </c>
      <c r="N41" s="243">
        <v>45458.0</v>
      </c>
      <c r="O41" s="242" t="s">
        <v>165</v>
      </c>
      <c r="P41" s="261">
        <v>45458.0</v>
      </c>
      <c r="Q41" s="246"/>
      <c r="R41" s="246">
        <f t="shared" si="2"/>
        <v>45496</v>
      </c>
      <c r="S41" s="307">
        <f t="shared" si="3"/>
        <v>45676</v>
      </c>
      <c r="T41" s="248" t="s">
        <v>228</v>
      </c>
      <c r="U41" s="248">
        <v>6.0</v>
      </c>
      <c r="V41" s="249">
        <v>45468.0</v>
      </c>
      <c r="W41" s="250">
        <v>45496.0</v>
      </c>
      <c r="X41" s="251">
        <v>45538.0</v>
      </c>
      <c r="Y41" s="251">
        <v>45559.0</v>
      </c>
      <c r="Z41" s="251">
        <v>45573.0</v>
      </c>
      <c r="AA41" s="251">
        <v>45587.0</v>
      </c>
      <c r="AB41" s="251">
        <v>45601.0</v>
      </c>
      <c r="AC41" s="251">
        <v>45629.0</v>
      </c>
      <c r="AD41" s="251">
        <v>45643.0</v>
      </c>
      <c r="AE41" s="251">
        <v>45664.0</v>
      </c>
      <c r="AF41" s="251">
        <v>45685.0</v>
      </c>
      <c r="AG41" s="252">
        <v>45700.0</v>
      </c>
      <c r="AH41" s="253">
        <v>45714.0</v>
      </c>
      <c r="AI41" s="232">
        <f t="shared" si="4"/>
        <v>246</v>
      </c>
    </row>
    <row r="42">
      <c r="A42" s="286">
        <v>32.0</v>
      </c>
      <c r="B42" s="285" t="s">
        <v>222</v>
      </c>
      <c r="C42" s="262">
        <v>0.0</v>
      </c>
      <c r="D42" s="256">
        <v>70.0</v>
      </c>
      <c r="E42" s="257">
        <v>0.0</v>
      </c>
      <c r="F42" s="257">
        <v>57.0</v>
      </c>
      <c r="G42" s="257"/>
      <c r="H42" s="257" t="s">
        <v>167</v>
      </c>
      <c r="I42" s="263" t="s">
        <v>274</v>
      </c>
      <c r="J42" s="324" t="s">
        <v>275</v>
      </c>
      <c r="K42" s="240" t="s">
        <v>51</v>
      </c>
      <c r="L42" s="242" t="s">
        <v>77</v>
      </c>
      <c r="M42" s="242" t="s">
        <v>51</v>
      </c>
      <c r="N42" s="243"/>
      <c r="O42" s="242"/>
      <c r="P42" s="261">
        <v>45484.0</v>
      </c>
      <c r="Q42" s="246"/>
      <c r="R42" s="246">
        <f t="shared" si="2"/>
        <v>45482</v>
      </c>
      <c r="S42" s="296">
        <f>R42+60</f>
        <v>45542</v>
      </c>
      <c r="T42" s="248" t="s">
        <v>226</v>
      </c>
      <c r="U42" s="248">
        <v>4.0</v>
      </c>
      <c r="V42" s="249">
        <v>45482.0</v>
      </c>
      <c r="W42" s="249">
        <v>45482.0</v>
      </c>
      <c r="X42" s="250">
        <v>45496.0</v>
      </c>
      <c r="Y42" s="250">
        <v>45498.0</v>
      </c>
      <c r="Z42" s="250">
        <v>45509.0</v>
      </c>
      <c r="AA42" s="251">
        <v>45527.0</v>
      </c>
      <c r="AB42" s="325"/>
      <c r="AC42" s="325"/>
      <c r="AD42" s="325"/>
      <c r="AE42" s="325"/>
      <c r="AF42" s="325"/>
      <c r="AG42" s="326"/>
      <c r="AH42" s="327"/>
      <c r="AI42" s="232">
        <f t="shared" si="4"/>
        <v>-45482</v>
      </c>
    </row>
    <row r="43">
      <c r="A43" s="304">
        <v>33.0</v>
      </c>
      <c r="B43" s="289" t="s">
        <v>219</v>
      </c>
      <c r="C43" s="290">
        <v>0.0</v>
      </c>
      <c r="D43" s="291">
        <v>9.0</v>
      </c>
      <c r="E43" s="291">
        <v>0.0</v>
      </c>
      <c r="F43" s="291" t="s">
        <v>53</v>
      </c>
      <c r="G43" s="291"/>
      <c r="H43" s="291" t="s">
        <v>168</v>
      </c>
      <c r="I43" s="291" t="s">
        <v>168</v>
      </c>
      <c r="J43" s="328" t="s">
        <v>276</v>
      </c>
      <c r="K43" s="293" t="s">
        <v>133</v>
      </c>
      <c r="L43" s="292" t="s">
        <v>77</v>
      </c>
      <c r="M43" s="292" t="s">
        <v>133</v>
      </c>
      <c r="N43" s="294">
        <v>45510.0</v>
      </c>
      <c r="O43" s="292" t="s">
        <v>169</v>
      </c>
      <c r="P43" s="305">
        <v>45511.0</v>
      </c>
      <c r="Q43" s="329"/>
      <c r="R43" s="329">
        <v>45511.0</v>
      </c>
      <c r="S43" s="296">
        <f t="shared" ref="S43:S169" si="7">R43+180</f>
        <v>45691</v>
      </c>
      <c r="T43" s="297" t="s">
        <v>226</v>
      </c>
      <c r="U43" s="297">
        <v>5.0</v>
      </c>
      <c r="V43" s="298">
        <v>45518.0</v>
      </c>
      <c r="W43" s="299">
        <v>45532.0</v>
      </c>
      <c r="X43" s="300">
        <v>45547.0</v>
      </c>
      <c r="Y43" s="300">
        <v>45561.0</v>
      </c>
      <c r="Z43" s="301"/>
      <c r="AA43" s="301"/>
      <c r="AB43" s="301"/>
      <c r="AC43" s="301"/>
      <c r="AD43" s="301"/>
      <c r="AE43" s="301"/>
      <c r="AF43" s="301"/>
      <c r="AG43" s="302"/>
      <c r="AH43" s="303"/>
      <c r="AI43" s="232">
        <f t="shared" si="4"/>
        <v>-45518</v>
      </c>
    </row>
    <row r="44">
      <c r="A44" s="304">
        <v>34.0</v>
      </c>
      <c r="B44" s="289" t="s">
        <v>261</v>
      </c>
      <c r="C44" s="290">
        <v>0.0</v>
      </c>
      <c r="D44" s="291">
        <v>43.0</v>
      </c>
      <c r="E44" s="291">
        <v>0.0</v>
      </c>
      <c r="F44" s="291"/>
      <c r="G44" s="291"/>
      <c r="H44" s="291" t="s">
        <v>170</v>
      </c>
      <c r="I44" s="330" t="s">
        <v>277</v>
      </c>
      <c r="J44" s="308" t="s">
        <v>278</v>
      </c>
      <c r="K44" s="293" t="s">
        <v>171</v>
      </c>
      <c r="L44" s="292" t="s">
        <v>86</v>
      </c>
      <c r="M44" s="292" t="s">
        <v>171</v>
      </c>
      <c r="N44" s="294">
        <v>45515.0</v>
      </c>
      <c r="O44" s="292" t="s">
        <v>169</v>
      </c>
      <c r="P44" s="305">
        <v>45517.0</v>
      </c>
      <c r="Q44" s="329"/>
      <c r="R44" s="329">
        <v>45537.0</v>
      </c>
      <c r="S44" s="296">
        <f t="shared" si="7"/>
        <v>45717</v>
      </c>
      <c r="T44" s="297" t="s">
        <v>238</v>
      </c>
      <c r="U44" s="297">
        <v>7.0</v>
      </c>
      <c r="V44" s="298">
        <v>45523.0</v>
      </c>
      <c r="W44" s="299">
        <v>45537.0</v>
      </c>
      <c r="X44" s="299">
        <v>45558.0</v>
      </c>
      <c r="Y44" s="299">
        <v>45572.0</v>
      </c>
      <c r="Z44" s="299">
        <v>45586.0</v>
      </c>
      <c r="AA44" s="299">
        <v>45600.0</v>
      </c>
      <c r="AB44" s="299">
        <v>45614.0</v>
      </c>
      <c r="AC44" s="299">
        <v>45628.0</v>
      </c>
      <c r="AD44" s="331">
        <v>45642.0</v>
      </c>
      <c r="AE44" s="299">
        <v>45670.0</v>
      </c>
      <c r="AF44" s="299">
        <v>45684.0</v>
      </c>
      <c r="AG44" s="299">
        <v>45698.0</v>
      </c>
      <c r="AH44" s="299">
        <v>45712.0</v>
      </c>
      <c r="AI44" s="232">
        <f t="shared" si="4"/>
        <v>189</v>
      </c>
    </row>
    <row r="45">
      <c r="A45" s="286">
        <v>35.0</v>
      </c>
      <c r="B45" s="285" t="s">
        <v>222</v>
      </c>
      <c r="C45" s="262">
        <v>0.0</v>
      </c>
      <c r="D45" s="256">
        <v>139.0</v>
      </c>
      <c r="E45" s="257">
        <v>0.0</v>
      </c>
      <c r="F45" s="257"/>
      <c r="G45" s="257"/>
      <c r="H45" s="257" t="s">
        <v>173</v>
      </c>
      <c r="I45" s="263" t="s">
        <v>173</v>
      </c>
      <c r="J45" s="264" t="s">
        <v>279</v>
      </c>
      <c r="K45" s="240" t="s">
        <v>171</v>
      </c>
      <c r="L45" s="242" t="s">
        <v>52</v>
      </c>
      <c r="M45" s="242" t="s">
        <v>171</v>
      </c>
      <c r="N45" s="243">
        <v>45517.0</v>
      </c>
      <c r="O45" s="242" t="s">
        <v>169</v>
      </c>
      <c r="P45" s="261">
        <v>45518.0</v>
      </c>
      <c r="Q45" s="332"/>
      <c r="R45" s="332">
        <v>45518.0</v>
      </c>
      <c r="S45" s="296">
        <f t="shared" si="7"/>
        <v>45698</v>
      </c>
      <c r="T45" s="248" t="s">
        <v>224</v>
      </c>
      <c r="U45" s="248">
        <v>3.0</v>
      </c>
      <c r="V45" s="249">
        <v>45528.0</v>
      </c>
      <c r="W45" s="250">
        <v>45544.0</v>
      </c>
      <c r="X45" s="250">
        <v>45563.0</v>
      </c>
      <c r="Y45" s="250">
        <v>45577.0</v>
      </c>
      <c r="Z45" s="250">
        <v>45595.0</v>
      </c>
      <c r="AA45" s="250">
        <v>45605.0</v>
      </c>
      <c r="AB45" s="250">
        <v>45619.0</v>
      </c>
      <c r="AC45" s="249">
        <v>45633.0</v>
      </c>
      <c r="AD45" s="333">
        <v>46012.0</v>
      </c>
      <c r="AE45" s="316">
        <v>45665.0</v>
      </c>
      <c r="AF45" s="251" t="s">
        <v>280</v>
      </c>
      <c r="AG45" s="334"/>
      <c r="AH45" s="335"/>
      <c r="AI45" s="232">
        <f t="shared" si="4"/>
        <v>-45528</v>
      </c>
    </row>
    <row r="46">
      <c r="A46" s="286">
        <v>36.0</v>
      </c>
      <c r="B46" s="336" t="s">
        <v>222</v>
      </c>
      <c r="C46" s="262">
        <v>0.0</v>
      </c>
      <c r="D46" s="256">
        <v>89.0</v>
      </c>
      <c r="E46" s="257">
        <v>0.0</v>
      </c>
      <c r="F46" s="257"/>
      <c r="G46" s="257"/>
      <c r="H46" s="257" t="s">
        <v>175</v>
      </c>
      <c r="I46" s="263" t="s">
        <v>281</v>
      </c>
      <c r="J46" s="264" t="s">
        <v>282</v>
      </c>
      <c r="K46" s="240" t="s">
        <v>171</v>
      </c>
      <c r="L46" s="242" t="s">
        <v>134</v>
      </c>
      <c r="M46" s="242" t="s">
        <v>171</v>
      </c>
      <c r="N46" s="243">
        <v>45518.0</v>
      </c>
      <c r="O46" s="265">
        <v>45543.0</v>
      </c>
      <c r="P46" s="261">
        <v>45522.0</v>
      </c>
      <c r="Q46" s="332"/>
      <c r="R46" s="332">
        <v>45544.0</v>
      </c>
      <c r="S46" s="296">
        <f t="shared" si="7"/>
        <v>45724</v>
      </c>
      <c r="T46" s="248" t="s">
        <v>283</v>
      </c>
      <c r="U46" s="248">
        <v>1.0</v>
      </c>
      <c r="V46" s="249">
        <v>45531.0</v>
      </c>
      <c r="W46" s="250">
        <v>45544.0</v>
      </c>
      <c r="X46" s="251">
        <v>45558.0</v>
      </c>
      <c r="Y46" s="251">
        <v>45572.0</v>
      </c>
      <c r="Z46" s="251">
        <v>45586.0</v>
      </c>
      <c r="AA46" s="251">
        <v>45596.0</v>
      </c>
      <c r="AB46" s="251">
        <v>45614.0</v>
      </c>
      <c r="AC46" s="251">
        <v>45627.0</v>
      </c>
      <c r="AD46" s="337">
        <v>45283.0</v>
      </c>
      <c r="AE46" s="251">
        <v>45663.0</v>
      </c>
      <c r="AF46" s="251">
        <v>45677.0</v>
      </c>
      <c r="AG46" s="252">
        <v>45691.0</v>
      </c>
      <c r="AH46" s="253">
        <v>45708.0</v>
      </c>
      <c r="AI46" s="232">
        <f t="shared" si="4"/>
        <v>177</v>
      </c>
    </row>
    <row r="47">
      <c r="A47" s="286">
        <v>37.0</v>
      </c>
      <c r="B47" s="234" t="s">
        <v>222</v>
      </c>
      <c r="C47" s="267">
        <v>2.0</v>
      </c>
      <c r="D47" s="268">
        <v>96.0</v>
      </c>
      <c r="E47" s="268">
        <v>0.0</v>
      </c>
      <c r="F47" s="268"/>
      <c r="G47" s="268"/>
      <c r="H47" s="268" t="s">
        <v>177</v>
      </c>
      <c r="I47" s="263" t="s">
        <v>284</v>
      </c>
      <c r="J47" s="338" t="s">
        <v>285</v>
      </c>
      <c r="K47" s="240" t="s">
        <v>178</v>
      </c>
      <c r="L47" s="242" t="s">
        <v>134</v>
      </c>
      <c r="M47" s="242" t="s">
        <v>178</v>
      </c>
      <c r="N47" s="243">
        <v>45523.0</v>
      </c>
      <c r="O47" s="339">
        <v>45542.0</v>
      </c>
      <c r="P47" s="261">
        <v>45525.0</v>
      </c>
      <c r="Q47" s="332"/>
      <c r="R47" s="332">
        <v>45525.0</v>
      </c>
      <c r="S47" s="296">
        <f t="shared" si="7"/>
        <v>45705</v>
      </c>
      <c r="T47" s="248" t="s">
        <v>241</v>
      </c>
      <c r="U47" s="248">
        <v>3.0</v>
      </c>
      <c r="V47" s="249">
        <v>45532.0</v>
      </c>
      <c r="W47" s="250">
        <v>45546.0</v>
      </c>
      <c r="X47" s="251">
        <v>45560.0</v>
      </c>
      <c r="Y47" s="251">
        <v>45573.0</v>
      </c>
      <c r="Z47" s="251">
        <v>45588.0</v>
      </c>
      <c r="AA47" s="251">
        <v>45602.0</v>
      </c>
      <c r="AB47" s="251">
        <v>45618.0</v>
      </c>
      <c r="AC47" s="251">
        <v>45630.0</v>
      </c>
      <c r="AD47" s="251">
        <v>45644.0</v>
      </c>
      <c r="AE47" s="251">
        <v>45665.0</v>
      </c>
      <c r="AF47" s="251">
        <v>45679.0</v>
      </c>
      <c r="AG47" s="251">
        <v>45693.0</v>
      </c>
      <c r="AH47" s="252">
        <v>45705.0</v>
      </c>
      <c r="AI47" s="232">
        <f t="shared" si="4"/>
        <v>173</v>
      </c>
    </row>
    <row r="48">
      <c r="A48" s="286">
        <v>38.0</v>
      </c>
      <c r="B48" s="285" t="s">
        <v>222</v>
      </c>
      <c r="C48" s="262">
        <v>0.0</v>
      </c>
      <c r="D48" s="256">
        <v>54.0</v>
      </c>
      <c r="E48" s="257">
        <v>594.0</v>
      </c>
      <c r="F48" s="273">
        <v>594.0</v>
      </c>
      <c r="G48" s="257"/>
      <c r="H48" s="257" t="s">
        <v>180</v>
      </c>
      <c r="I48" s="340" t="s">
        <v>286</v>
      </c>
      <c r="J48" s="119" t="s">
        <v>287</v>
      </c>
      <c r="K48" s="240" t="s">
        <v>181</v>
      </c>
      <c r="L48" s="242" t="s">
        <v>73</v>
      </c>
      <c r="M48" s="242" t="s">
        <v>181</v>
      </c>
      <c r="N48" s="243">
        <v>45532.0</v>
      </c>
      <c r="O48" s="265">
        <v>45554.0</v>
      </c>
      <c r="P48" s="271">
        <v>45534.0</v>
      </c>
      <c r="Q48" s="246"/>
      <c r="R48" s="246">
        <f t="shared" ref="R48:R57" si="8">W48</f>
        <v>45559</v>
      </c>
      <c r="S48" s="296">
        <f t="shared" si="7"/>
        <v>45739</v>
      </c>
      <c r="T48" s="248" t="s">
        <v>288</v>
      </c>
      <c r="U48" s="248">
        <v>1.0</v>
      </c>
      <c r="V48" s="249">
        <v>45545.0</v>
      </c>
      <c r="W48" s="250">
        <v>45559.0</v>
      </c>
      <c r="X48" s="251">
        <v>45573.0</v>
      </c>
      <c r="Y48" s="251">
        <v>45587.0</v>
      </c>
      <c r="Z48" s="251">
        <v>45601.0</v>
      </c>
      <c r="AA48" s="251">
        <v>45615.0</v>
      </c>
      <c r="AB48" s="251">
        <v>45630.0</v>
      </c>
      <c r="AC48" s="341">
        <v>45643.0</v>
      </c>
      <c r="AD48" s="251">
        <v>45664.0</v>
      </c>
      <c r="AE48" s="251">
        <v>45681.0</v>
      </c>
      <c r="AF48" s="251">
        <v>45695.0</v>
      </c>
      <c r="AG48" s="252">
        <v>45708.0</v>
      </c>
      <c r="AH48" s="342">
        <v>45727.0</v>
      </c>
      <c r="AI48" s="232">
        <f t="shared" si="4"/>
        <v>182</v>
      </c>
    </row>
    <row r="49">
      <c r="A49" s="286">
        <v>39.0</v>
      </c>
      <c r="B49" s="234" t="s">
        <v>222</v>
      </c>
      <c r="C49" s="267">
        <v>1.0</v>
      </c>
      <c r="D49" s="268">
        <v>81.0</v>
      </c>
      <c r="E49" s="268">
        <v>0.0</v>
      </c>
      <c r="F49" s="268"/>
      <c r="G49" s="268"/>
      <c r="H49" s="268" t="s">
        <v>183</v>
      </c>
      <c r="I49" s="263" t="s">
        <v>289</v>
      </c>
      <c r="J49" s="264" t="s">
        <v>290</v>
      </c>
      <c r="K49" s="240" t="s">
        <v>92</v>
      </c>
      <c r="L49" s="242" t="s">
        <v>86</v>
      </c>
      <c r="M49" s="242" t="s">
        <v>92</v>
      </c>
      <c r="N49" s="243">
        <v>45534.0</v>
      </c>
      <c r="O49" s="242" t="s">
        <v>182</v>
      </c>
      <c r="P49" s="271">
        <v>45534.0</v>
      </c>
      <c r="Q49" s="246"/>
      <c r="R49" s="246">
        <f t="shared" si="8"/>
        <v>45575</v>
      </c>
      <c r="S49" s="296">
        <f t="shared" si="7"/>
        <v>45755</v>
      </c>
      <c r="T49" s="248" t="s">
        <v>228</v>
      </c>
      <c r="U49" s="248">
        <v>7.0</v>
      </c>
      <c r="V49" s="249">
        <v>45548.0</v>
      </c>
      <c r="W49" s="250">
        <v>45575.0</v>
      </c>
      <c r="X49" s="251">
        <v>45586.0</v>
      </c>
      <c r="Y49" s="251">
        <v>45601.0</v>
      </c>
      <c r="Z49" s="251">
        <v>45610.0</v>
      </c>
      <c r="AA49" s="251">
        <v>45624.0</v>
      </c>
      <c r="AB49" s="314">
        <v>45638.0</v>
      </c>
      <c r="AC49" s="333">
        <v>46017.0</v>
      </c>
      <c r="AD49" s="316">
        <v>45666.0</v>
      </c>
      <c r="AE49" s="251">
        <v>45680.0</v>
      </c>
      <c r="AF49" s="251">
        <v>45694.0</v>
      </c>
      <c r="AG49" s="252">
        <v>45708.0</v>
      </c>
      <c r="AH49" s="253">
        <v>45743.0</v>
      </c>
      <c r="AI49" s="232">
        <f t="shared" si="4"/>
        <v>195</v>
      </c>
    </row>
    <row r="50">
      <c r="A50" s="304">
        <v>40.0</v>
      </c>
      <c r="B50" s="289" t="s">
        <v>261</v>
      </c>
      <c r="C50" s="290">
        <v>0.0</v>
      </c>
      <c r="D50" s="291">
        <v>64.0</v>
      </c>
      <c r="E50" s="291">
        <v>0.0</v>
      </c>
      <c r="F50" s="291"/>
      <c r="G50" s="291"/>
      <c r="H50" s="291" t="s">
        <v>185</v>
      </c>
      <c r="I50" s="330" t="s">
        <v>291</v>
      </c>
      <c r="J50" s="343" t="s">
        <v>292</v>
      </c>
      <c r="K50" s="293" t="s">
        <v>72</v>
      </c>
      <c r="L50" s="292" t="s">
        <v>86</v>
      </c>
      <c r="M50" s="292" t="s">
        <v>72</v>
      </c>
      <c r="N50" s="294">
        <v>45542.0</v>
      </c>
      <c r="O50" s="292" t="s">
        <v>182</v>
      </c>
      <c r="P50" s="295">
        <v>45542.0</v>
      </c>
      <c r="Q50" s="223"/>
      <c r="R50" s="223">
        <f t="shared" si="8"/>
        <v>45584</v>
      </c>
      <c r="S50" s="296">
        <f t="shared" si="7"/>
        <v>45764</v>
      </c>
      <c r="T50" s="297" t="s">
        <v>238</v>
      </c>
      <c r="U50" s="297">
        <v>8.0</v>
      </c>
      <c r="V50" s="298">
        <v>45546.0</v>
      </c>
      <c r="W50" s="299">
        <v>45584.0</v>
      </c>
      <c r="X50" s="299">
        <v>45598.0</v>
      </c>
      <c r="Y50" s="331">
        <v>45612.0</v>
      </c>
      <c r="Z50" s="299">
        <v>45626.0</v>
      </c>
      <c r="AA50" s="299">
        <v>45640.0</v>
      </c>
      <c r="AB50" s="299">
        <v>45654.0</v>
      </c>
      <c r="AC50" s="226">
        <v>45668.0</v>
      </c>
      <c r="AD50" s="299">
        <v>45682.0</v>
      </c>
      <c r="AE50" s="299">
        <v>45696.0</v>
      </c>
      <c r="AF50" s="299">
        <v>45710.0</v>
      </c>
      <c r="AG50" s="299">
        <v>45724.0</v>
      </c>
      <c r="AH50" s="299">
        <v>45738.0</v>
      </c>
      <c r="AI50" s="232">
        <f t="shared" si="4"/>
        <v>192</v>
      </c>
    </row>
    <row r="51">
      <c r="A51" s="304">
        <v>41.0</v>
      </c>
      <c r="B51" s="289" t="s">
        <v>261</v>
      </c>
      <c r="C51" s="290">
        <v>0.0</v>
      </c>
      <c r="D51" s="291">
        <v>0.0</v>
      </c>
      <c r="E51" s="291">
        <v>0.0</v>
      </c>
      <c r="F51" s="291"/>
      <c r="G51" s="291"/>
      <c r="H51" s="291" t="s">
        <v>293</v>
      </c>
      <c r="I51" s="330" t="s">
        <v>293</v>
      </c>
      <c r="J51" s="308" t="s">
        <v>294</v>
      </c>
      <c r="K51" s="293" t="s">
        <v>72</v>
      </c>
      <c r="L51" s="292" t="s">
        <v>86</v>
      </c>
      <c r="M51" s="292" t="s">
        <v>72</v>
      </c>
      <c r="N51" s="294">
        <v>45553.0</v>
      </c>
      <c r="O51" s="292" t="s">
        <v>182</v>
      </c>
      <c r="P51" s="295">
        <v>45554.0</v>
      </c>
      <c r="Q51" s="223"/>
      <c r="R51" s="223">
        <f t="shared" si="8"/>
        <v>45615</v>
      </c>
      <c r="S51" s="296">
        <f t="shared" si="7"/>
        <v>45795</v>
      </c>
      <c r="T51" s="297" t="s">
        <v>251</v>
      </c>
      <c r="U51" s="297">
        <v>3.0</v>
      </c>
      <c r="V51" s="249">
        <v>45565.0</v>
      </c>
      <c r="W51" s="299">
        <v>45615.0</v>
      </c>
      <c r="X51" s="298">
        <v>45640.0</v>
      </c>
      <c r="Y51" s="344">
        <v>45650.0</v>
      </c>
      <c r="Z51" s="345">
        <v>45668.0</v>
      </c>
      <c r="AA51" s="331">
        <v>45682.0</v>
      </c>
      <c r="AB51" s="331">
        <v>45696.0</v>
      </c>
      <c r="AC51" s="346"/>
      <c r="AD51" s="346"/>
      <c r="AE51" s="346"/>
      <c r="AF51" s="346"/>
      <c r="AG51" s="334"/>
      <c r="AH51" s="335"/>
      <c r="AI51" s="232">
        <f t="shared" si="4"/>
        <v>-45565</v>
      </c>
    </row>
    <row r="52">
      <c r="A52" s="286">
        <v>42.0</v>
      </c>
      <c r="B52" s="285" t="s">
        <v>222</v>
      </c>
      <c r="C52" s="267">
        <v>1.0</v>
      </c>
      <c r="D52" s="268">
        <v>0.0</v>
      </c>
      <c r="E52" s="268">
        <v>0.0</v>
      </c>
      <c r="F52" s="268"/>
      <c r="G52" s="268"/>
      <c r="H52" s="268" t="s">
        <v>295</v>
      </c>
      <c r="I52" s="282" t="s">
        <v>296</v>
      </c>
      <c r="J52" s="283" t="s">
        <v>297</v>
      </c>
      <c r="K52" s="240" t="s">
        <v>298</v>
      </c>
      <c r="L52" s="242" t="s">
        <v>86</v>
      </c>
      <c r="M52" s="242" t="s">
        <v>298</v>
      </c>
      <c r="N52" s="243">
        <v>45564.0</v>
      </c>
      <c r="O52" s="242" t="s">
        <v>299</v>
      </c>
      <c r="P52" s="271">
        <v>45564.0</v>
      </c>
      <c r="Q52" s="246"/>
      <c r="R52" s="246">
        <f t="shared" si="8"/>
        <v>45591</v>
      </c>
      <c r="S52" s="296">
        <f t="shared" si="7"/>
        <v>45771</v>
      </c>
      <c r="T52" s="248" t="s">
        <v>247</v>
      </c>
      <c r="U52" s="248">
        <v>4.0</v>
      </c>
      <c r="V52" s="249">
        <v>45568.0</v>
      </c>
      <c r="W52" s="250">
        <v>45591.0</v>
      </c>
      <c r="X52" s="314">
        <v>45626.0</v>
      </c>
      <c r="Y52" s="314">
        <v>45640.0</v>
      </c>
      <c r="Z52" s="314">
        <v>45672.0</v>
      </c>
      <c r="AA52" s="314">
        <v>45686.0</v>
      </c>
      <c r="AB52" s="314">
        <v>45700.0</v>
      </c>
      <c r="AC52" s="314">
        <v>45714.0</v>
      </c>
      <c r="AD52" s="347">
        <v>45728.0</v>
      </c>
      <c r="AE52" s="314">
        <v>45742.0</v>
      </c>
      <c r="AF52" s="314">
        <v>45756.0</v>
      </c>
      <c r="AG52" s="314">
        <v>45770.0</v>
      </c>
      <c r="AH52" s="314">
        <v>45784.0</v>
      </c>
      <c r="AI52" s="232">
        <f t="shared" si="4"/>
        <v>216</v>
      </c>
    </row>
    <row r="53">
      <c r="A53" s="304">
        <v>43.0</v>
      </c>
      <c r="B53" s="289" t="s">
        <v>261</v>
      </c>
      <c r="C53" s="290">
        <v>0.0</v>
      </c>
      <c r="D53" s="291">
        <v>0.0</v>
      </c>
      <c r="E53" s="291">
        <v>0.0</v>
      </c>
      <c r="F53" s="291"/>
      <c r="G53" s="291"/>
      <c r="H53" s="291" t="s">
        <v>300</v>
      </c>
      <c r="I53" s="330" t="s">
        <v>301</v>
      </c>
      <c r="J53" s="348" t="s">
        <v>302</v>
      </c>
      <c r="K53" s="293" t="s">
        <v>298</v>
      </c>
      <c r="L53" s="292" t="s">
        <v>86</v>
      </c>
      <c r="M53" s="292" t="s">
        <v>298</v>
      </c>
      <c r="N53" s="294">
        <v>45567.0</v>
      </c>
      <c r="O53" s="349">
        <v>45601.0</v>
      </c>
      <c r="P53" s="295">
        <v>45567.0</v>
      </c>
      <c r="Q53" s="223"/>
      <c r="R53" s="223">
        <f t="shared" si="8"/>
        <v>45606</v>
      </c>
      <c r="S53" s="296">
        <f t="shared" si="7"/>
        <v>45786</v>
      </c>
      <c r="T53" s="297" t="s">
        <v>288</v>
      </c>
      <c r="U53" s="297">
        <v>2.0</v>
      </c>
      <c r="V53" s="249">
        <v>45585.0</v>
      </c>
      <c r="W53" s="250">
        <v>45606.0</v>
      </c>
      <c r="X53" s="251">
        <v>45622.0</v>
      </c>
      <c r="Y53" s="337">
        <v>45634.0</v>
      </c>
      <c r="Z53" s="337">
        <v>45648.0</v>
      </c>
      <c r="AA53" s="337">
        <v>45669.0</v>
      </c>
      <c r="AB53" s="251">
        <v>45691.0</v>
      </c>
      <c r="AC53" s="251">
        <v>45697.0</v>
      </c>
      <c r="AD53" s="251">
        <v>45714.0</v>
      </c>
      <c r="AE53" s="350">
        <v>45725.0</v>
      </c>
      <c r="AF53" s="351">
        <v>45752.0</v>
      </c>
      <c r="AG53" s="334"/>
      <c r="AH53" s="335"/>
      <c r="AI53" s="232">
        <f t="shared" si="4"/>
        <v>-45585</v>
      </c>
    </row>
    <row r="54">
      <c r="A54" s="286">
        <v>44.0</v>
      </c>
      <c r="B54" s="234" t="s">
        <v>222</v>
      </c>
      <c r="C54" s="267">
        <v>1.0</v>
      </c>
      <c r="D54" s="268">
        <v>0.0</v>
      </c>
      <c r="E54" s="268">
        <v>0.0</v>
      </c>
      <c r="F54" s="268"/>
      <c r="G54" s="268"/>
      <c r="H54" s="352" t="s">
        <v>303</v>
      </c>
      <c r="I54" s="263" t="s">
        <v>304</v>
      </c>
      <c r="J54" s="353" t="s">
        <v>305</v>
      </c>
      <c r="K54" s="240" t="s">
        <v>306</v>
      </c>
      <c r="L54" s="242" t="s">
        <v>86</v>
      </c>
      <c r="M54" s="242" t="s">
        <v>306</v>
      </c>
      <c r="N54" s="243">
        <v>45568.0</v>
      </c>
      <c r="O54" s="242" t="s">
        <v>307</v>
      </c>
      <c r="P54" s="271">
        <v>45568.0</v>
      </c>
      <c r="Q54" s="246"/>
      <c r="R54" s="246">
        <f t="shared" si="8"/>
        <v>45580</v>
      </c>
      <c r="S54" s="296">
        <f t="shared" si="7"/>
        <v>45760</v>
      </c>
      <c r="T54" s="248" t="s">
        <v>226</v>
      </c>
      <c r="U54" s="248">
        <v>6.0</v>
      </c>
      <c r="V54" s="249">
        <v>45571.0</v>
      </c>
      <c r="W54" s="250">
        <v>45580.0</v>
      </c>
      <c r="X54" s="251">
        <v>45633.0</v>
      </c>
      <c r="Y54" s="251">
        <v>45647.0</v>
      </c>
      <c r="Z54" s="251">
        <v>45664.0</v>
      </c>
      <c r="AA54" s="251">
        <v>45679.0</v>
      </c>
      <c r="AB54" s="251">
        <v>45691.0</v>
      </c>
      <c r="AC54" s="251">
        <v>45705.0</v>
      </c>
      <c r="AD54" s="251">
        <v>45719.0</v>
      </c>
      <c r="AE54" s="252">
        <v>45735.0</v>
      </c>
      <c r="AF54" s="252">
        <v>45750.0</v>
      </c>
      <c r="AG54" s="252">
        <v>45771.0</v>
      </c>
      <c r="AH54" s="252">
        <v>45792.0</v>
      </c>
      <c r="AI54" s="232">
        <f t="shared" si="4"/>
        <v>221</v>
      </c>
    </row>
    <row r="55">
      <c r="A55" s="286">
        <v>45.0</v>
      </c>
      <c r="B55" s="285" t="s">
        <v>222</v>
      </c>
      <c r="C55" s="262">
        <v>0.0</v>
      </c>
      <c r="D55" s="256">
        <v>0.0</v>
      </c>
      <c r="E55" s="257">
        <v>0.0</v>
      </c>
      <c r="F55" s="257"/>
      <c r="G55" s="257"/>
      <c r="H55" s="354" t="s">
        <v>308</v>
      </c>
      <c r="I55" s="263" t="s">
        <v>309</v>
      </c>
      <c r="J55" s="264" t="s">
        <v>310</v>
      </c>
      <c r="K55" s="240" t="s">
        <v>311</v>
      </c>
      <c r="L55" s="242" t="s">
        <v>112</v>
      </c>
      <c r="M55" s="242" t="s">
        <v>311</v>
      </c>
      <c r="N55" s="243">
        <v>45572.0</v>
      </c>
      <c r="O55" s="242" t="s">
        <v>312</v>
      </c>
      <c r="P55" s="271">
        <v>45574.0</v>
      </c>
      <c r="Q55" s="246"/>
      <c r="R55" s="246">
        <f t="shared" si="8"/>
        <v>45615</v>
      </c>
      <c r="S55" s="296">
        <f t="shared" si="7"/>
        <v>45795</v>
      </c>
      <c r="T55" s="248" t="s">
        <v>226</v>
      </c>
      <c r="U55" s="248">
        <v>7.0</v>
      </c>
      <c r="V55" s="249">
        <v>45579.0</v>
      </c>
      <c r="W55" s="250">
        <v>45615.0</v>
      </c>
      <c r="X55" s="251">
        <v>45629.0</v>
      </c>
      <c r="Y55" s="251">
        <v>45643.0</v>
      </c>
      <c r="Z55" s="251">
        <v>45657.0</v>
      </c>
      <c r="AA55" s="251">
        <v>45671.0</v>
      </c>
      <c r="AB55" s="251">
        <v>45685.0</v>
      </c>
      <c r="AC55" s="251">
        <v>45702.0</v>
      </c>
      <c r="AD55" s="251">
        <v>45716.0</v>
      </c>
      <c r="AE55" s="251">
        <v>45733.0</v>
      </c>
      <c r="AF55" s="251">
        <v>45761.0</v>
      </c>
      <c r="AG55" s="252">
        <v>45775.0</v>
      </c>
      <c r="AH55" s="253">
        <v>45789.0</v>
      </c>
      <c r="AI55" s="232">
        <f t="shared" si="4"/>
        <v>210</v>
      </c>
    </row>
    <row r="56">
      <c r="A56" s="286">
        <v>46.0</v>
      </c>
      <c r="B56" s="285" t="s">
        <v>222</v>
      </c>
      <c r="C56" s="262">
        <v>0.0</v>
      </c>
      <c r="D56" s="256">
        <v>0.0</v>
      </c>
      <c r="E56" s="257">
        <v>0.0</v>
      </c>
      <c r="F56" s="257"/>
      <c r="G56" s="257"/>
      <c r="H56" s="257" t="s">
        <v>313</v>
      </c>
      <c r="I56" s="263" t="s">
        <v>314</v>
      </c>
      <c r="J56" s="283" t="s">
        <v>315</v>
      </c>
      <c r="K56" s="240" t="s">
        <v>133</v>
      </c>
      <c r="L56" s="242" t="s">
        <v>316</v>
      </c>
      <c r="M56" s="242" t="s">
        <v>133</v>
      </c>
      <c r="N56" s="243">
        <v>45583.0</v>
      </c>
      <c r="O56" s="242" t="s">
        <v>312</v>
      </c>
      <c r="P56" s="271">
        <v>45584.0</v>
      </c>
      <c r="Q56" s="246"/>
      <c r="R56" s="246">
        <f t="shared" si="8"/>
        <v>45609</v>
      </c>
      <c r="S56" s="296">
        <f t="shared" si="7"/>
        <v>45789</v>
      </c>
      <c r="T56" s="248" t="s">
        <v>238</v>
      </c>
      <c r="U56" s="248">
        <v>9.0</v>
      </c>
      <c r="V56" s="249">
        <v>45590.0</v>
      </c>
      <c r="W56" s="250">
        <v>45609.0</v>
      </c>
      <c r="X56" s="250">
        <v>45623.0</v>
      </c>
      <c r="Y56" s="250">
        <v>45637.0</v>
      </c>
      <c r="Z56" s="250">
        <v>45650.0</v>
      </c>
      <c r="AA56" s="250">
        <v>45672.0</v>
      </c>
      <c r="AB56" s="250">
        <v>45685.0</v>
      </c>
      <c r="AC56" s="250">
        <v>45699.0</v>
      </c>
      <c r="AD56" s="250">
        <v>45712.0</v>
      </c>
      <c r="AE56" s="250">
        <v>45728.0</v>
      </c>
      <c r="AF56" s="250">
        <v>45740.0</v>
      </c>
      <c r="AG56" s="250">
        <v>45756.0</v>
      </c>
      <c r="AH56" s="250">
        <v>45769.0</v>
      </c>
      <c r="AI56" s="232">
        <f t="shared" si="4"/>
        <v>179</v>
      </c>
    </row>
    <row r="57">
      <c r="A57" s="286">
        <v>47.0</v>
      </c>
      <c r="B57" s="285" t="s">
        <v>222</v>
      </c>
      <c r="C57" s="262">
        <v>0.0</v>
      </c>
      <c r="D57" s="256">
        <v>0.0</v>
      </c>
      <c r="E57" s="257">
        <v>0.0</v>
      </c>
      <c r="F57" s="257"/>
      <c r="G57" s="257"/>
      <c r="H57" s="257" t="s">
        <v>317</v>
      </c>
      <c r="I57" s="263" t="s">
        <v>317</v>
      </c>
      <c r="J57" s="264" t="s">
        <v>318</v>
      </c>
      <c r="K57" s="240" t="s">
        <v>133</v>
      </c>
      <c r="L57" s="242" t="s">
        <v>316</v>
      </c>
      <c r="M57" s="242" t="s">
        <v>133</v>
      </c>
      <c r="N57" s="243">
        <v>45586.0</v>
      </c>
      <c r="O57" s="242" t="s">
        <v>312</v>
      </c>
      <c r="P57" s="271">
        <v>45587.0</v>
      </c>
      <c r="Q57" s="246"/>
      <c r="R57" s="246">
        <f t="shared" si="8"/>
        <v>45621</v>
      </c>
      <c r="S57" s="296">
        <f t="shared" si="7"/>
        <v>45801</v>
      </c>
      <c r="T57" s="248" t="s">
        <v>251</v>
      </c>
      <c r="U57" s="248">
        <v>4.0</v>
      </c>
      <c r="V57" s="249">
        <v>45600.0</v>
      </c>
      <c r="W57" s="299">
        <v>45621.0</v>
      </c>
      <c r="X57" s="251">
        <v>45641.0</v>
      </c>
      <c r="Y57" s="250">
        <v>45655.0</v>
      </c>
      <c r="Z57" s="251">
        <v>45672.0</v>
      </c>
      <c r="AA57" s="251">
        <v>45686.0</v>
      </c>
      <c r="AB57" s="251">
        <v>45706.0</v>
      </c>
      <c r="AC57" s="300">
        <v>45720.0</v>
      </c>
      <c r="AD57" s="300">
        <v>45732.0</v>
      </c>
      <c r="AE57" s="300">
        <v>45746.0</v>
      </c>
      <c r="AF57" s="300">
        <v>45763.0</v>
      </c>
      <c r="AG57" s="252">
        <v>45767.0</v>
      </c>
      <c r="AH57" s="355">
        <v>45787.0</v>
      </c>
      <c r="AI57" s="232">
        <f t="shared" si="4"/>
        <v>187</v>
      </c>
    </row>
    <row r="58">
      <c r="A58" s="233">
        <v>48.0</v>
      </c>
      <c r="B58" s="285" t="s">
        <v>222</v>
      </c>
      <c r="C58" s="262">
        <v>0.0</v>
      </c>
      <c r="D58" s="256"/>
      <c r="E58" s="257">
        <v>35.0</v>
      </c>
      <c r="F58" s="257"/>
      <c r="G58" s="257"/>
      <c r="H58" s="257" t="s">
        <v>319</v>
      </c>
      <c r="I58" s="263" t="s">
        <v>320</v>
      </c>
      <c r="J58" s="264" t="s">
        <v>321</v>
      </c>
      <c r="K58" s="240" t="s">
        <v>298</v>
      </c>
      <c r="L58" s="242" t="s">
        <v>86</v>
      </c>
      <c r="M58" s="242" t="s">
        <v>298</v>
      </c>
      <c r="N58" s="243">
        <v>45590.0</v>
      </c>
      <c r="O58" s="265">
        <v>45601.0</v>
      </c>
      <c r="P58" s="356">
        <v>45594.0</v>
      </c>
      <c r="Q58" s="246"/>
      <c r="R58" s="246">
        <v>45601.0</v>
      </c>
      <c r="S58" s="296">
        <f t="shared" si="7"/>
        <v>45781</v>
      </c>
      <c r="T58" s="248" t="s">
        <v>283</v>
      </c>
      <c r="U58" s="248">
        <v>2.0</v>
      </c>
      <c r="V58" s="249">
        <v>45601.0</v>
      </c>
      <c r="W58" s="250">
        <v>45617.0</v>
      </c>
      <c r="X58" s="251">
        <v>45628.0</v>
      </c>
      <c r="Y58" s="251">
        <v>45642.0</v>
      </c>
      <c r="Z58" s="251">
        <v>45670.0</v>
      </c>
      <c r="AA58" s="251">
        <v>45684.0</v>
      </c>
      <c r="AB58" s="251">
        <v>45698.0</v>
      </c>
      <c r="AC58" s="251">
        <v>45712.0</v>
      </c>
      <c r="AD58" s="251">
        <v>45726.0</v>
      </c>
      <c r="AE58" s="251">
        <v>45741.0</v>
      </c>
      <c r="AF58" s="251">
        <v>45754.0</v>
      </c>
      <c r="AG58" s="252">
        <v>45768.0</v>
      </c>
      <c r="AH58" s="357">
        <v>45784.0</v>
      </c>
      <c r="AI58" s="232">
        <f t="shared" si="4"/>
        <v>183</v>
      </c>
    </row>
    <row r="59">
      <c r="A59" s="304">
        <v>49.0</v>
      </c>
      <c r="B59" s="289" t="s">
        <v>219</v>
      </c>
      <c r="C59" s="290">
        <v>0.0</v>
      </c>
      <c r="D59" s="291"/>
      <c r="E59" s="291">
        <v>0.0</v>
      </c>
      <c r="F59" s="291">
        <v>236.0</v>
      </c>
      <c r="G59" s="291"/>
      <c r="H59" s="291" t="s">
        <v>322</v>
      </c>
      <c r="I59" s="291" t="s">
        <v>322</v>
      </c>
      <c r="J59" s="343" t="s">
        <v>323</v>
      </c>
      <c r="K59" s="293" t="s">
        <v>324</v>
      </c>
      <c r="L59" s="292" t="s">
        <v>112</v>
      </c>
      <c r="M59" s="292" t="s">
        <v>324</v>
      </c>
      <c r="N59" s="294">
        <v>45597.0</v>
      </c>
      <c r="O59" s="292" t="s">
        <v>325</v>
      </c>
      <c r="P59" s="295">
        <v>45597.0</v>
      </c>
      <c r="Q59" s="223"/>
      <c r="R59" s="223">
        <f t="shared" ref="R59:R89" si="9">W59</f>
        <v>45603</v>
      </c>
      <c r="S59" s="296">
        <f t="shared" si="7"/>
        <v>45783</v>
      </c>
      <c r="T59" s="297" t="s">
        <v>238</v>
      </c>
      <c r="U59" s="297">
        <v>10.0</v>
      </c>
      <c r="V59" s="358">
        <v>45603.0</v>
      </c>
      <c r="W59" s="358">
        <v>45603.0</v>
      </c>
      <c r="X59" s="301"/>
      <c r="Y59" s="301"/>
      <c r="Z59" s="301"/>
      <c r="AA59" s="301"/>
      <c r="AB59" s="301"/>
      <c r="AC59" s="301"/>
      <c r="AD59" s="301"/>
      <c r="AE59" s="301"/>
      <c r="AF59" s="301"/>
      <c r="AG59" s="302"/>
      <c r="AH59" s="303"/>
      <c r="AI59" s="232">
        <f t="shared" si="4"/>
        <v>-45603</v>
      </c>
    </row>
    <row r="60">
      <c r="A60" s="233">
        <v>50.0</v>
      </c>
      <c r="B60" s="285" t="s">
        <v>222</v>
      </c>
      <c r="C60" s="262">
        <v>0.0</v>
      </c>
      <c r="D60" s="256"/>
      <c r="E60" s="257">
        <v>0.0</v>
      </c>
      <c r="F60" s="257"/>
      <c r="G60" s="257"/>
      <c r="H60" s="257" t="s">
        <v>326</v>
      </c>
      <c r="I60" s="263" t="s">
        <v>327</v>
      </c>
      <c r="J60" s="264" t="s">
        <v>328</v>
      </c>
      <c r="K60" s="240" t="s">
        <v>164</v>
      </c>
      <c r="L60" s="242" t="s">
        <v>112</v>
      </c>
      <c r="M60" s="242" t="s">
        <v>164</v>
      </c>
      <c r="N60" s="243">
        <v>45597.0</v>
      </c>
      <c r="O60" s="242" t="s">
        <v>325</v>
      </c>
      <c r="P60" s="271">
        <v>45598.0</v>
      </c>
      <c r="Q60" s="246"/>
      <c r="R60" s="246">
        <f t="shared" si="9"/>
        <v>45626</v>
      </c>
      <c r="S60" s="296">
        <f t="shared" si="7"/>
        <v>45806</v>
      </c>
      <c r="T60" s="248" t="s">
        <v>241</v>
      </c>
      <c r="U60" s="248">
        <v>4.0</v>
      </c>
      <c r="V60" s="249">
        <v>45610.0</v>
      </c>
      <c r="W60" s="250">
        <v>45626.0</v>
      </c>
      <c r="X60" s="251">
        <v>45638.0</v>
      </c>
      <c r="Y60" s="341">
        <v>45652.0</v>
      </c>
      <c r="Z60" s="251">
        <v>45666.0</v>
      </c>
      <c r="AA60" s="251">
        <v>45682.0</v>
      </c>
      <c r="AB60" s="251" t="s">
        <v>329</v>
      </c>
      <c r="AC60" s="251">
        <v>45708.0</v>
      </c>
      <c r="AD60" s="251">
        <v>45721.0</v>
      </c>
      <c r="AE60" s="251">
        <v>45736.0</v>
      </c>
      <c r="AF60" s="251">
        <v>45750.0</v>
      </c>
      <c r="AG60" s="252">
        <v>45768.0</v>
      </c>
      <c r="AH60" s="253">
        <v>45799.0</v>
      </c>
      <c r="AI60" s="232">
        <f t="shared" si="4"/>
        <v>189</v>
      </c>
    </row>
    <row r="61">
      <c r="A61" s="233">
        <v>51.0</v>
      </c>
      <c r="B61" s="285" t="s">
        <v>222</v>
      </c>
      <c r="C61" s="262">
        <v>0.0</v>
      </c>
      <c r="D61" s="256"/>
      <c r="E61" s="257">
        <v>0.0</v>
      </c>
      <c r="F61" s="257"/>
      <c r="G61" s="257"/>
      <c r="H61" s="257" t="s">
        <v>330</v>
      </c>
      <c r="I61" s="263" t="s">
        <v>331</v>
      </c>
      <c r="J61" s="264" t="s">
        <v>332</v>
      </c>
      <c r="K61" s="240" t="s">
        <v>333</v>
      </c>
      <c r="L61" s="242" t="s">
        <v>86</v>
      </c>
      <c r="M61" s="242" t="s">
        <v>333</v>
      </c>
      <c r="N61" s="243">
        <v>45603.0</v>
      </c>
      <c r="O61" s="242" t="s">
        <v>325</v>
      </c>
      <c r="P61" s="271">
        <v>45601.0</v>
      </c>
      <c r="Q61" s="246"/>
      <c r="R61" s="246">
        <f t="shared" si="9"/>
        <v>45622</v>
      </c>
      <c r="S61" s="296">
        <f t="shared" si="7"/>
        <v>45802</v>
      </c>
      <c r="T61" s="248" t="s">
        <v>228</v>
      </c>
      <c r="U61" s="248">
        <v>8.0</v>
      </c>
      <c r="V61" s="249">
        <v>45608.0</v>
      </c>
      <c r="W61" s="250">
        <v>45622.0</v>
      </c>
      <c r="X61" s="314">
        <v>45636.0</v>
      </c>
      <c r="Y61" s="333">
        <v>46015.0</v>
      </c>
      <c r="Z61" s="316">
        <v>45667.0</v>
      </c>
      <c r="AA61" s="251">
        <v>45681.0</v>
      </c>
      <c r="AB61" s="251">
        <v>45698.0</v>
      </c>
      <c r="AC61" s="251">
        <v>45713.0</v>
      </c>
      <c r="AD61" s="251">
        <v>45727.0</v>
      </c>
      <c r="AE61" s="251">
        <v>45741.0</v>
      </c>
      <c r="AF61" s="251">
        <v>45754.0</v>
      </c>
      <c r="AG61" s="252">
        <v>45769.0</v>
      </c>
      <c r="AH61" s="253">
        <v>45803.0</v>
      </c>
      <c r="AI61" s="232">
        <f t="shared" si="4"/>
        <v>195</v>
      </c>
    </row>
    <row r="62">
      <c r="A62" s="233">
        <v>52.0</v>
      </c>
      <c r="B62" s="285" t="s">
        <v>222</v>
      </c>
      <c r="C62" s="262">
        <v>0.0</v>
      </c>
      <c r="D62" s="256"/>
      <c r="E62" s="257">
        <v>0.0</v>
      </c>
      <c r="F62" s="257"/>
      <c r="G62" s="257"/>
      <c r="H62" s="257" t="s">
        <v>334</v>
      </c>
      <c r="I62" s="263" t="s">
        <v>335</v>
      </c>
      <c r="J62" s="283" t="s">
        <v>336</v>
      </c>
      <c r="K62" s="240" t="s">
        <v>337</v>
      </c>
      <c r="L62" s="242" t="s">
        <v>99</v>
      </c>
      <c r="M62" s="242" t="s">
        <v>337</v>
      </c>
      <c r="N62" s="243">
        <v>45603.0</v>
      </c>
      <c r="O62" s="242" t="s">
        <v>325</v>
      </c>
      <c r="P62" s="271">
        <v>45602.0</v>
      </c>
      <c r="Q62" s="246"/>
      <c r="R62" s="246">
        <f t="shared" si="9"/>
        <v>45626</v>
      </c>
      <c r="S62" s="296">
        <f t="shared" si="7"/>
        <v>45806</v>
      </c>
      <c r="T62" s="248" t="s">
        <v>226</v>
      </c>
      <c r="U62" s="248">
        <v>8.0</v>
      </c>
      <c r="V62" s="249">
        <v>45612.0</v>
      </c>
      <c r="W62" s="250">
        <v>45626.0</v>
      </c>
      <c r="X62" s="251">
        <v>45640.0</v>
      </c>
      <c r="Y62" s="337">
        <v>45655.0</v>
      </c>
      <c r="Z62" s="251">
        <v>45668.0</v>
      </c>
      <c r="AA62" s="251">
        <v>45683.0</v>
      </c>
      <c r="AB62" s="251">
        <v>45696.0</v>
      </c>
      <c r="AC62" s="251">
        <v>45711.0</v>
      </c>
      <c r="AD62" s="251">
        <v>45724.0</v>
      </c>
      <c r="AE62" s="251">
        <v>45738.0</v>
      </c>
      <c r="AF62" s="251">
        <v>45753.0</v>
      </c>
      <c r="AG62" s="252">
        <v>45766.0</v>
      </c>
      <c r="AH62" s="253">
        <v>45788.0</v>
      </c>
      <c r="AI62" s="232">
        <f t="shared" si="4"/>
        <v>176</v>
      </c>
    </row>
    <row r="63">
      <c r="A63" s="233">
        <v>53.0</v>
      </c>
      <c r="B63" s="234" t="s">
        <v>222</v>
      </c>
      <c r="C63" s="267">
        <v>1.0</v>
      </c>
      <c r="D63" s="268"/>
      <c r="E63" s="268"/>
      <c r="F63" s="268"/>
      <c r="G63" s="268"/>
      <c r="H63" s="352" t="s">
        <v>338</v>
      </c>
      <c r="I63" s="263" t="s">
        <v>339</v>
      </c>
      <c r="J63" s="264" t="s">
        <v>340</v>
      </c>
      <c r="K63" s="240" t="s">
        <v>337</v>
      </c>
      <c r="L63" s="242" t="s">
        <v>112</v>
      </c>
      <c r="M63" s="240" t="s">
        <v>337</v>
      </c>
      <c r="N63" s="243">
        <v>45605.0</v>
      </c>
      <c r="O63" s="242" t="s">
        <v>341</v>
      </c>
      <c r="P63" s="271">
        <v>45635.0</v>
      </c>
      <c r="Q63" s="246"/>
      <c r="R63" s="246">
        <f t="shared" si="9"/>
        <v>45631</v>
      </c>
      <c r="S63" s="296">
        <f t="shared" si="7"/>
        <v>45811</v>
      </c>
      <c r="T63" s="248" t="s">
        <v>228</v>
      </c>
      <c r="U63" s="248">
        <v>9.0</v>
      </c>
      <c r="V63" s="249">
        <v>45617.0</v>
      </c>
      <c r="W63" s="250">
        <v>45631.0</v>
      </c>
      <c r="X63" s="251">
        <v>45645.0</v>
      </c>
      <c r="Y63" s="251">
        <v>45666.0</v>
      </c>
      <c r="Z63" s="251">
        <v>45683.0</v>
      </c>
      <c r="AA63" s="251">
        <v>45694.0</v>
      </c>
      <c r="AB63" s="251">
        <v>45709.0</v>
      </c>
      <c r="AC63" s="251">
        <v>45729.0</v>
      </c>
      <c r="AD63" s="251">
        <v>45744.0</v>
      </c>
      <c r="AE63" s="251">
        <v>45757.0</v>
      </c>
      <c r="AF63" s="251">
        <v>45771.0</v>
      </c>
      <c r="AG63" s="252">
        <v>45785.0</v>
      </c>
      <c r="AH63" s="253">
        <v>45799.0</v>
      </c>
      <c r="AI63" s="232">
        <f t="shared" si="4"/>
        <v>182</v>
      </c>
    </row>
    <row r="64">
      <c r="A64" s="233">
        <v>54.0</v>
      </c>
      <c r="B64" s="234" t="s">
        <v>222</v>
      </c>
      <c r="C64" s="267">
        <v>1.0</v>
      </c>
      <c r="D64" s="268"/>
      <c r="E64" s="268"/>
      <c r="F64" s="268"/>
      <c r="G64" s="268"/>
      <c r="H64" s="359" t="s">
        <v>342</v>
      </c>
      <c r="I64" s="263" t="s">
        <v>343</v>
      </c>
      <c r="J64" s="281" t="s">
        <v>344</v>
      </c>
      <c r="K64" s="240" t="s">
        <v>345</v>
      </c>
      <c r="L64" s="242" t="s">
        <v>112</v>
      </c>
      <c r="M64" s="242" t="s">
        <v>345</v>
      </c>
      <c r="N64" s="243">
        <v>45635.0</v>
      </c>
      <c r="O64" s="242" t="s">
        <v>341</v>
      </c>
      <c r="P64" s="271">
        <v>45635.0</v>
      </c>
      <c r="Q64" s="246"/>
      <c r="R64" s="246">
        <f t="shared" si="9"/>
        <v>45656</v>
      </c>
      <c r="S64" s="296">
        <f t="shared" si="7"/>
        <v>45836</v>
      </c>
      <c r="T64" s="248" t="s">
        <v>346</v>
      </c>
      <c r="U64" s="248">
        <v>1.0</v>
      </c>
      <c r="V64" s="249">
        <v>45644.0</v>
      </c>
      <c r="W64" s="250">
        <v>45656.0</v>
      </c>
      <c r="X64" s="250">
        <v>45671.0</v>
      </c>
      <c r="Y64" s="250">
        <v>45685.0</v>
      </c>
      <c r="Z64" s="250">
        <v>45698.0</v>
      </c>
      <c r="AA64" s="250">
        <v>45713.0</v>
      </c>
      <c r="AB64" s="250">
        <v>45727.0</v>
      </c>
      <c r="AC64" s="250">
        <v>45741.0</v>
      </c>
      <c r="AD64" s="250">
        <v>45757.0</v>
      </c>
      <c r="AE64" s="250">
        <v>45775.0</v>
      </c>
      <c r="AF64" s="250">
        <v>45791.0</v>
      </c>
      <c r="AG64" s="250">
        <v>45805.0</v>
      </c>
      <c r="AH64" s="253">
        <v>45825.0</v>
      </c>
      <c r="AI64" s="232">
        <f t="shared" si="4"/>
        <v>181</v>
      </c>
    </row>
    <row r="65">
      <c r="A65" s="233">
        <v>55.0</v>
      </c>
      <c r="B65" s="285" t="s">
        <v>222</v>
      </c>
      <c r="C65" s="262">
        <v>0.0</v>
      </c>
      <c r="D65" s="256"/>
      <c r="E65" s="257"/>
      <c r="F65" s="257"/>
      <c r="G65" s="257"/>
      <c r="H65" s="257" t="s">
        <v>347</v>
      </c>
      <c r="I65" s="282" t="s">
        <v>348</v>
      </c>
      <c r="J65" s="283" t="s">
        <v>349</v>
      </c>
      <c r="K65" s="240" t="s">
        <v>350</v>
      </c>
      <c r="L65" s="242" t="s">
        <v>112</v>
      </c>
      <c r="M65" s="242" t="s">
        <v>350</v>
      </c>
      <c r="N65" s="243">
        <v>45635.0</v>
      </c>
      <c r="O65" s="242" t="s">
        <v>341</v>
      </c>
      <c r="P65" s="271">
        <v>45635.0</v>
      </c>
      <c r="Q65" s="246"/>
      <c r="R65" s="246">
        <f t="shared" si="9"/>
        <v>45667</v>
      </c>
      <c r="S65" s="296">
        <f t="shared" si="7"/>
        <v>45847</v>
      </c>
      <c r="T65" s="248" t="s">
        <v>247</v>
      </c>
      <c r="U65" s="248">
        <v>5.0</v>
      </c>
      <c r="V65" s="249">
        <v>45647.0</v>
      </c>
      <c r="W65" s="250">
        <v>45667.0</v>
      </c>
      <c r="X65" s="250">
        <v>45679.0</v>
      </c>
      <c r="Y65" s="250">
        <v>45693.0</v>
      </c>
      <c r="Z65" s="250">
        <v>45707.0</v>
      </c>
      <c r="AA65" s="250">
        <v>45721.0</v>
      </c>
      <c r="AB65" s="250">
        <v>45735.0</v>
      </c>
      <c r="AC65" s="250">
        <v>45749.0</v>
      </c>
      <c r="AD65" s="250">
        <v>45763.0</v>
      </c>
      <c r="AE65" s="250">
        <v>45777.0</v>
      </c>
      <c r="AF65" s="250">
        <v>45791.0</v>
      </c>
      <c r="AG65" s="250">
        <v>45805.0</v>
      </c>
      <c r="AH65" s="250">
        <v>45819.0</v>
      </c>
      <c r="AI65" s="232">
        <f t="shared" si="4"/>
        <v>172</v>
      </c>
    </row>
    <row r="66">
      <c r="A66" s="233">
        <v>56.0</v>
      </c>
      <c r="B66" s="234" t="s">
        <v>222</v>
      </c>
      <c r="C66" s="267">
        <v>2.0</v>
      </c>
      <c r="D66" s="256"/>
      <c r="E66" s="257"/>
      <c r="F66" s="257"/>
      <c r="G66" s="257"/>
      <c r="H66" s="257" t="s">
        <v>351</v>
      </c>
      <c r="I66" s="263" t="s">
        <v>352</v>
      </c>
      <c r="J66" s="264" t="s">
        <v>353</v>
      </c>
      <c r="K66" s="240" t="s">
        <v>345</v>
      </c>
      <c r="L66" s="242" t="s">
        <v>112</v>
      </c>
      <c r="M66" s="242" t="s">
        <v>345</v>
      </c>
      <c r="N66" s="243">
        <v>45638.0</v>
      </c>
      <c r="O66" s="242" t="s">
        <v>341</v>
      </c>
      <c r="P66" s="271">
        <v>45638.0</v>
      </c>
      <c r="Q66" s="246"/>
      <c r="R66" s="246">
        <f t="shared" si="9"/>
        <v>45663</v>
      </c>
      <c r="S66" s="296">
        <f t="shared" si="7"/>
        <v>45843</v>
      </c>
      <c r="T66" s="248" t="s">
        <v>354</v>
      </c>
      <c r="U66" s="248">
        <v>1.0</v>
      </c>
      <c r="V66" s="249">
        <v>45645.0</v>
      </c>
      <c r="W66" s="250">
        <v>45663.0</v>
      </c>
      <c r="X66" s="251">
        <v>45673.0</v>
      </c>
      <c r="Y66" s="360">
        <f>X66+14</f>
        <v>45687</v>
      </c>
      <c r="Z66" s="250">
        <v>45701.0</v>
      </c>
      <c r="AA66" s="360">
        <f t="shared" ref="AA66:AC66" si="10">Z66+14</f>
        <v>45715</v>
      </c>
      <c r="AB66" s="360">
        <f t="shared" si="10"/>
        <v>45729</v>
      </c>
      <c r="AC66" s="360">
        <f t="shared" si="10"/>
        <v>45743</v>
      </c>
      <c r="AD66" s="250">
        <v>45757.0</v>
      </c>
      <c r="AE66" s="250">
        <v>45775.0</v>
      </c>
      <c r="AF66" s="250">
        <v>45790.0</v>
      </c>
      <c r="AG66" s="250">
        <v>45804.0</v>
      </c>
      <c r="AH66" s="250">
        <v>45818.0</v>
      </c>
      <c r="AI66" s="232">
        <f t="shared" si="4"/>
        <v>173</v>
      </c>
    </row>
    <row r="67">
      <c r="A67" s="233">
        <v>57.0</v>
      </c>
      <c r="B67" s="285" t="s">
        <v>222</v>
      </c>
      <c r="C67" s="262">
        <v>0.0</v>
      </c>
      <c r="D67" s="256"/>
      <c r="E67" s="257"/>
      <c r="F67" s="257"/>
      <c r="G67" s="257"/>
      <c r="H67" s="257" t="s">
        <v>355</v>
      </c>
      <c r="I67" s="263" t="s">
        <v>356</v>
      </c>
      <c r="J67" s="264" t="s">
        <v>357</v>
      </c>
      <c r="K67" s="240" t="s">
        <v>358</v>
      </c>
      <c r="L67" s="242" t="s">
        <v>134</v>
      </c>
      <c r="M67" s="242" t="s">
        <v>358</v>
      </c>
      <c r="N67" s="243">
        <v>45637.0</v>
      </c>
      <c r="O67" s="242" t="s">
        <v>341</v>
      </c>
      <c r="P67" s="271">
        <v>45637.0</v>
      </c>
      <c r="Q67" s="246"/>
      <c r="R67" s="246">
        <f t="shared" si="9"/>
        <v>45666</v>
      </c>
      <c r="S67" s="296">
        <f t="shared" si="7"/>
        <v>45846</v>
      </c>
      <c r="T67" s="248" t="s">
        <v>346</v>
      </c>
      <c r="U67" s="248">
        <v>2.0</v>
      </c>
      <c r="V67" s="249">
        <v>45649.0</v>
      </c>
      <c r="W67" s="250">
        <v>45666.0</v>
      </c>
      <c r="X67" s="250">
        <v>45686.0</v>
      </c>
      <c r="Y67" s="249">
        <v>45700.0</v>
      </c>
      <c r="Z67" s="249">
        <v>45716.0</v>
      </c>
      <c r="AA67" s="249">
        <v>45729.0</v>
      </c>
      <c r="AB67" s="360">
        <f>AA67+14</f>
        <v>45743</v>
      </c>
      <c r="AC67" s="360">
        <v>45755.0</v>
      </c>
      <c r="AD67" s="360">
        <v>45771.0</v>
      </c>
      <c r="AE67" s="360">
        <f>AD67+14</f>
        <v>45785</v>
      </c>
      <c r="AF67" s="250">
        <v>45805.0</v>
      </c>
      <c r="AG67" s="360">
        <f>AF67+14</f>
        <v>45819</v>
      </c>
      <c r="AH67" s="251">
        <v>45839.0</v>
      </c>
      <c r="AI67" s="232">
        <f t="shared" si="4"/>
        <v>190</v>
      </c>
    </row>
    <row r="68">
      <c r="A68" s="233">
        <v>58.0</v>
      </c>
      <c r="B68" s="234" t="s">
        <v>222</v>
      </c>
      <c r="C68" s="267">
        <v>2.0</v>
      </c>
      <c r="D68" s="268"/>
      <c r="E68" s="268"/>
      <c r="F68" s="268"/>
      <c r="G68" s="268"/>
      <c r="H68" s="268" t="s">
        <v>359</v>
      </c>
      <c r="I68" s="361" t="s">
        <v>360</v>
      </c>
      <c r="J68" s="283" t="s">
        <v>361</v>
      </c>
      <c r="K68" s="240" t="s">
        <v>345</v>
      </c>
      <c r="L68" s="242" t="s">
        <v>86</v>
      </c>
      <c r="M68" s="242" t="s">
        <v>345</v>
      </c>
      <c r="N68" s="243">
        <v>45665.0</v>
      </c>
      <c r="O68" s="242" t="s">
        <v>362</v>
      </c>
      <c r="P68" s="271">
        <v>45666.0</v>
      </c>
      <c r="Q68" s="246"/>
      <c r="R68" s="246">
        <f t="shared" si="9"/>
        <v>45688</v>
      </c>
      <c r="S68" s="296">
        <f t="shared" si="7"/>
        <v>45868</v>
      </c>
      <c r="T68" s="248" t="s">
        <v>363</v>
      </c>
      <c r="U68" s="248">
        <v>1.0</v>
      </c>
      <c r="V68" s="249">
        <v>45685.0</v>
      </c>
      <c r="W68" s="250">
        <v>45688.0</v>
      </c>
      <c r="X68" s="251">
        <v>45706.0</v>
      </c>
      <c r="Y68" s="251">
        <v>45720.0</v>
      </c>
      <c r="Z68" s="251">
        <v>45734.0</v>
      </c>
      <c r="AA68" s="251">
        <v>45748.0</v>
      </c>
      <c r="AB68" s="251">
        <v>45762.0</v>
      </c>
      <c r="AC68" s="251">
        <v>45777.0</v>
      </c>
      <c r="AD68" s="251">
        <v>45790.0</v>
      </c>
      <c r="AE68" s="251">
        <v>45804.0</v>
      </c>
      <c r="AF68" s="251">
        <v>45818.0</v>
      </c>
      <c r="AG68" s="251">
        <v>45833.0</v>
      </c>
      <c r="AH68" s="251">
        <v>45847.0</v>
      </c>
      <c r="AI68" s="232">
        <f t="shared" si="4"/>
        <v>162</v>
      </c>
    </row>
    <row r="69">
      <c r="A69" s="233">
        <v>59.0</v>
      </c>
      <c r="B69" s="285" t="s">
        <v>222</v>
      </c>
      <c r="C69" s="262">
        <v>2.0</v>
      </c>
      <c r="D69" s="256"/>
      <c r="E69" s="257"/>
      <c r="F69" s="257"/>
      <c r="G69" s="257"/>
      <c r="H69" s="362" t="s">
        <v>364</v>
      </c>
      <c r="I69" s="263" t="s">
        <v>365</v>
      </c>
      <c r="J69" s="264" t="s">
        <v>366</v>
      </c>
      <c r="K69" s="240" t="s">
        <v>367</v>
      </c>
      <c r="L69" s="242" t="s">
        <v>99</v>
      </c>
      <c r="M69" s="242" t="s">
        <v>367</v>
      </c>
      <c r="N69" s="243">
        <v>45962.0</v>
      </c>
      <c r="O69" s="242" t="s">
        <v>368</v>
      </c>
      <c r="P69" s="271">
        <v>45669.0</v>
      </c>
      <c r="Q69" s="246"/>
      <c r="R69" s="246">
        <f t="shared" si="9"/>
        <v>45690</v>
      </c>
      <c r="S69" s="296">
        <f t="shared" si="7"/>
        <v>45870</v>
      </c>
      <c r="T69" s="248" t="s">
        <v>251</v>
      </c>
      <c r="U69" s="248">
        <v>5.0</v>
      </c>
      <c r="V69" s="249">
        <v>45676.0</v>
      </c>
      <c r="W69" s="249">
        <v>45690.0</v>
      </c>
      <c r="X69" s="249">
        <v>45704.0</v>
      </c>
      <c r="Y69" s="249">
        <v>45718.0</v>
      </c>
      <c r="Z69" s="249">
        <v>45732.0</v>
      </c>
      <c r="AA69" s="249">
        <v>45746.0</v>
      </c>
      <c r="AB69" s="249">
        <v>45760.0</v>
      </c>
      <c r="AC69" s="251">
        <v>45774.0</v>
      </c>
      <c r="AD69" s="251">
        <v>45790.0</v>
      </c>
      <c r="AE69" s="251">
        <v>45803.0</v>
      </c>
      <c r="AF69" s="251">
        <v>45819.0</v>
      </c>
      <c r="AG69" s="251">
        <v>45840.0</v>
      </c>
      <c r="AH69" s="251">
        <v>45864.0</v>
      </c>
      <c r="AI69" s="232">
        <f t="shared" si="4"/>
        <v>188</v>
      </c>
    </row>
    <row r="70" ht="15.0" customHeight="1">
      <c r="A70" s="233">
        <v>60.0</v>
      </c>
      <c r="B70" s="363" t="s">
        <v>222</v>
      </c>
      <c r="C70" s="267">
        <v>2.0</v>
      </c>
      <c r="D70" s="268"/>
      <c r="E70" s="268"/>
      <c r="F70" s="268"/>
      <c r="G70" s="268"/>
      <c r="H70" s="364" t="s">
        <v>369</v>
      </c>
      <c r="I70" s="263" t="s">
        <v>370</v>
      </c>
      <c r="J70" s="264" t="s">
        <v>371</v>
      </c>
      <c r="K70" s="240" t="s">
        <v>372</v>
      </c>
      <c r="L70" s="242" t="s">
        <v>73</v>
      </c>
      <c r="M70" s="240" t="s">
        <v>372</v>
      </c>
      <c r="N70" s="243">
        <v>45675.0</v>
      </c>
      <c r="O70" s="242" t="s">
        <v>87</v>
      </c>
      <c r="P70" s="271">
        <v>45679.0</v>
      </c>
      <c r="Q70" s="246"/>
      <c r="R70" s="246">
        <f t="shared" si="9"/>
        <v>45709</v>
      </c>
      <c r="S70" s="296">
        <f t="shared" si="7"/>
        <v>45889</v>
      </c>
      <c r="T70" s="248" t="s">
        <v>226</v>
      </c>
      <c r="U70" s="248">
        <v>9.0</v>
      </c>
      <c r="V70" s="249">
        <v>45690.0</v>
      </c>
      <c r="W70" s="250">
        <v>45709.0</v>
      </c>
      <c r="X70" s="251">
        <v>45722.0</v>
      </c>
      <c r="Y70" s="251">
        <v>45741.0</v>
      </c>
      <c r="Z70" s="251">
        <v>45755.0</v>
      </c>
      <c r="AA70" s="251">
        <v>45768.0</v>
      </c>
      <c r="AB70" s="251">
        <v>45790.0</v>
      </c>
      <c r="AC70" s="251">
        <v>45804.0</v>
      </c>
      <c r="AD70" s="251">
        <v>45817.0</v>
      </c>
      <c r="AE70" s="251">
        <v>45831.0</v>
      </c>
      <c r="AF70" s="251">
        <v>45845.0</v>
      </c>
      <c r="AG70" s="252">
        <v>45859.0</v>
      </c>
      <c r="AH70" s="253">
        <v>45875.0</v>
      </c>
      <c r="AI70" s="232">
        <f t="shared" si="4"/>
        <v>185</v>
      </c>
    </row>
    <row r="71">
      <c r="A71" s="233">
        <v>61.0</v>
      </c>
      <c r="B71" s="254" t="s">
        <v>222</v>
      </c>
      <c r="C71" s="262">
        <v>0.0</v>
      </c>
      <c r="D71" s="256"/>
      <c r="E71" s="257"/>
      <c r="F71" s="257"/>
      <c r="G71" s="257"/>
      <c r="H71" s="365" t="s">
        <v>373</v>
      </c>
      <c r="I71" s="263" t="s">
        <v>374</v>
      </c>
      <c r="J71" s="264" t="s">
        <v>375</v>
      </c>
      <c r="K71" s="240" t="s">
        <v>376</v>
      </c>
      <c r="L71" s="242" t="s">
        <v>99</v>
      </c>
      <c r="M71" s="240" t="s">
        <v>376</v>
      </c>
      <c r="N71" s="243">
        <v>45675.0</v>
      </c>
      <c r="O71" s="242" t="s">
        <v>87</v>
      </c>
      <c r="P71" s="271">
        <v>45678.0</v>
      </c>
      <c r="Q71" s="246"/>
      <c r="R71" s="246">
        <f t="shared" si="9"/>
        <v>45714</v>
      </c>
      <c r="S71" s="296">
        <f t="shared" si="7"/>
        <v>45894</v>
      </c>
      <c r="T71" s="248" t="s">
        <v>226</v>
      </c>
      <c r="U71" s="248">
        <v>10.0</v>
      </c>
      <c r="V71" s="249">
        <v>45687.0</v>
      </c>
      <c r="W71" s="250">
        <v>45714.0</v>
      </c>
      <c r="X71" s="251">
        <v>45734.0</v>
      </c>
      <c r="Y71" s="251">
        <v>45748.0</v>
      </c>
      <c r="Z71" s="251">
        <v>45762.0</v>
      </c>
      <c r="AA71" s="251">
        <v>45775.0</v>
      </c>
      <c r="AB71" s="251">
        <v>45790.0</v>
      </c>
      <c r="AC71" s="251">
        <v>45804.0</v>
      </c>
      <c r="AD71" s="251">
        <v>45818.0</v>
      </c>
      <c r="AE71" s="251">
        <v>45832.0</v>
      </c>
      <c r="AF71" s="251">
        <v>45846.0</v>
      </c>
      <c r="AG71" s="252">
        <v>45859.0</v>
      </c>
      <c r="AH71" s="253">
        <v>45884.0</v>
      </c>
      <c r="AI71" s="232">
        <f t="shared" si="4"/>
        <v>197</v>
      </c>
    </row>
    <row r="72">
      <c r="A72" s="233">
        <v>62.0</v>
      </c>
      <c r="B72" s="254" t="s">
        <v>222</v>
      </c>
      <c r="C72" s="262">
        <v>0.0</v>
      </c>
      <c r="D72" s="256"/>
      <c r="E72" s="257"/>
      <c r="F72" s="257"/>
      <c r="G72" s="257"/>
      <c r="H72" s="365" t="s">
        <v>377</v>
      </c>
      <c r="I72" s="263" t="s">
        <v>378</v>
      </c>
      <c r="J72" s="264" t="s">
        <v>379</v>
      </c>
      <c r="K72" s="240" t="s">
        <v>117</v>
      </c>
      <c r="L72" s="242" t="s">
        <v>52</v>
      </c>
      <c r="M72" s="242" t="s">
        <v>117</v>
      </c>
      <c r="N72" s="243">
        <v>45679.0</v>
      </c>
      <c r="O72" s="242" t="s">
        <v>87</v>
      </c>
      <c r="P72" s="271">
        <v>45679.0</v>
      </c>
      <c r="Q72" s="246"/>
      <c r="R72" s="246">
        <f t="shared" si="9"/>
        <v>45696</v>
      </c>
      <c r="S72" s="296">
        <f t="shared" si="7"/>
        <v>45876</v>
      </c>
      <c r="T72" s="248" t="s">
        <v>226</v>
      </c>
      <c r="U72" s="248">
        <v>11.0</v>
      </c>
      <c r="V72" s="249">
        <v>45685.0</v>
      </c>
      <c r="W72" s="250">
        <v>45696.0</v>
      </c>
      <c r="X72" s="251">
        <v>45710.0</v>
      </c>
      <c r="Y72" s="251">
        <v>45725.0</v>
      </c>
      <c r="Z72" s="251">
        <v>45746.0</v>
      </c>
      <c r="AA72" s="251">
        <v>45767.0</v>
      </c>
      <c r="AB72" s="251">
        <v>45781.0</v>
      </c>
      <c r="AC72" s="251">
        <v>45795.0</v>
      </c>
      <c r="AD72" s="251">
        <v>45809.0</v>
      </c>
      <c r="AE72" s="251">
        <v>45823.0</v>
      </c>
      <c r="AF72" s="251">
        <v>45844.0</v>
      </c>
      <c r="AG72" s="252">
        <v>45858.0</v>
      </c>
      <c r="AH72" s="253">
        <v>45879.0</v>
      </c>
      <c r="AI72" s="232">
        <f t="shared" si="4"/>
        <v>194</v>
      </c>
    </row>
    <row r="73">
      <c r="A73" s="366">
        <v>63.0</v>
      </c>
      <c r="B73" s="367" t="s">
        <v>261</v>
      </c>
      <c r="C73" s="368">
        <v>0.0</v>
      </c>
      <c r="D73" s="369"/>
      <c r="E73" s="369"/>
      <c r="F73" s="369"/>
      <c r="G73" s="369"/>
      <c r="H73" s="369" t="s">
        <v>380</v>
      </c>
      <c r="I73" s="370" t="s">
        <v>381</v>
      </c>
      <c r="J73" s="371" t="s">
        <v>382</v>
      </c>
      <c r="K73" s="372" t="s">
        <v>117</v>
      </c>
      <c r="L73" s="373" t="s">
        <v>64</v>
      </c>
      <c r="M73" s="373" t="s">
        <v>117</v>
      </c>
      <c r="N73" s="374">
        <v>45679.0</v>
      </c>
      <c r="O73" s="373" t="s">
        <v>113</v>
      </c>
      <c r="P73" s="375">
        <v>45679.0</v>
      </c>
      <c r="Q73" s="376"/>
      <c r="R73" s="376">
        <f t="shared" si="9"/>
        <v>45703</v>
      </c>
      <c r="S73" s="296">
        <f t="shared" si="7"/>
        <v>45883</v>
      </c>
      <c r="T73" s="377" t="s">
        <v>226</v>
      </c>
      <c r="U73" s="377">
        <v>12.0</v>
      </c>
      <c r="V73" s="249">
        <v>45685.0</v>
      </c>
      <c r="W73" s="250">
        <v>45703.0</v>
      </c>
      <c r="X73" s="251">
        <v>45722.0</v>
      </c>
      <c r="Y73" s="251">
        <v>45736.0</v>
      </c>
      <c r="Z73" s="251">
        <v>45752.0</v>
      </c>
      <c r="AA73" s="251">
        <v>45766.0</v>
      </c>
      <c r="AB73" s="251">
        <v>45781.0</v>
      </c>
      <c r="AC73" s="378">
        <v>45795.0</v>
      </c>
      <c r="AD73" s="251">
        <v>45800.0</v>
      </c>
      <c r="AE73" s="284" t="s">
        <v>383</v>
      </c>
      <c r="AF73" s="379"/>
      <c r="AG73" s="380"/>
      <c r="AH73" s="381"/>
      <c r="AI73" s="232">
        <f t="shared" si="4"/>
        <v>-45685</v>
      </c>
    </row>
    <row r="74">
      <c r="A74" s="233">
        <v>64.0</v>
      </c>
      <c r="B74" s="254" t="s">
        <v>222</v>
      </c>
      <c r="C74" s="267">
        <v>1.0</v>
      </c>
      <c r="D74" s="268"/>
      <c r="E74" s="268"/>
      <c r="F74" s="268"/>
      <c r="G74" s="268"/>
      <c r="H74" s="268" t="s">
        <v>384</v>
      </c>
      <c r="I74" s="382" t="s">
        <v>385</v>
      </c>
      <c r="J74" s="264" t="s">
        <v>386</v>
      </c>
      <c r="K74" s="240" t="s">
        <v>387</v>
      </c>
      <c r="L74" s="242" t="s">
        <v>112</v>
      </c>
      <c r="M74" s="242" t="s">
        <v>387</v>
      </c>
      <c r="N74" s="243">
        <v>45687.0</v>
      </c>
      <c r="O74" s="242" t="s">
        <v>113</v>
      </c>
      <c r="P74" s="271">
        <v>45688.0</v>
      </c>
      <c r="Q74" s="246"/>
      <c r="R74" s="246">
        <f t="shared" si="9"/>
        <v>45724</v>
      </c>
      <c r="S74" s="296">
        <f t="shared" si="7"/>
        <v>45904</v>
      </c>
      <c r="T74" s="248" t="s">
        <v>241</v>
      </c>
      <c r="U74" s="248">
        <v>5.0</v>
      </c>
      <c r="V74" s="249">
        <v>45703.0</v>
      </c>
      <c r="W74" s="250">
        <v>45724.0</v>
      </c>
      <c r="X74" s="251">
        <v>45738.0</v>
      </c>
      <c r="Y74" s="251">
        <v>45752.0</v>
      </c>
      <c r="Z74" s="251">
        <v>45766.0</v>
      </c>
      <c r="AA74" s="251">
        <v>45780.0</v>
      </c>
      <c r="AB74" s="251">
        <v>45795.0</v>
      </c>
      <c r="AC74" s="251">
        <v>45815.0</v>
      </c>
      <c r="AD74" s="251">
        <v>45830.0</v>
      </c>
      <c r="AE74" s="251">
        <v>45844.0</v>
      </c>
      <c r="AF74" s="251">
        <v>45859.0</v>
      </c>
      <c r="AG74" s="252">
        <v>45879.0</v>
      </c>
      <c r="AH74" s="253">
        <v>45898.0</v>
      </c>
      <c r="AI74" s="232">
        <f t="shared" si="4"/>
        <v>195</v>
      </c>
    </row>
    <row r="75">
      <c r="A75" s="233">
        <v>65.0</v>
      </c>
      <c r="B75" s="254" t="s">
        <v>222</v>
      </c>
      <c r="C75" s="262">
        <v>0.0</v>
      </c>
      <c r="D75" s="256"/>
      <c r="E75" s="257"/>
      <c r="F75" s="257"/>
      <c r="G75" s="257"/>
      <c r="H75" s="257" t="s">
        <v>388</v>
      </c>
      <c r="I75" s="263" t="s">
        <v>389</v>
      </c>
      <c r="J75" s="264" t="s">
        <v>390</v>
      </c>
      <c r="K75" s="240" t="s">
        <v>324</v>
      </c>
      <c r="L75" s="242" t="s">
        <v>99</v>
      </c>
      <c r="M75" s="242" t="s">
        <v>391</v>
      </c>
      <c r="N75" s="243">
        <v>45694.0</v>
      </c>
      <c r="O75" s="242" t="s">
        <v>113</v>
      </c>
      <c r="P75" s="271">
        <v>45694.0</v>
      </c>
      <c r="Q75" s="246"/>
      <c r="R75" s="246">
        <f t="shared" si="9"/>
        <v>45720</v>
      </c>
      <c r="S75" s="296">
        <f t="shared" si="7"/>
        <v>45900</v>
      </c>
      <c r="T75" s="383" t="s">
        <v>392</v>
      </c>
      <c r="U75" s="248">
        <v>1.0</v>
      </c>
      <c r="V75" s="249">
        <v>45708.0</v>
      </c>
      <c r="W75" s="250">
        <v>45720.0</v>
      </c>
      <c r="X75" s="251">
        <v>45742.0</v>
      </c>
      <c r="Y75" s="251">
        <v>45754.0</v>
      </c>
      <c r="Z75" s="251">
        <v>45768.0</v>
      </c>
      <c r="AA75" s="251">
        <v>45784.0</v>
      </c>
      <c r="AB75" s="251">
        <v>45803.0</v>
      </c>
      <c r="AC75" s="384">
        <v>45817.0</v>
      </c>
      <c r="AD75" s="378">
        <v>45838.0</v>
      </c>
      <c r="AE75" s="251">
        <v>45860.0</v>
      </c>
      <c r="AF75" s="251">
        <v>45873.0</v>
      </c>
      <c r="AG75" s="252">
        <v>45894.0</v>
      </c>
      <c r="AH75" s="253">
        <v>45908.0</v>
      </c>
      <c r="AI75" s="232">
        <f t="shared" si="4"/>
        <v>200</v>
      </c>
    </row>
    <row r="76">
      <c r="A76" s="233">
        <v>66.0</v>
      </c>
      <c r="B76" s="285" t="s">
        <v>222</v>
      </c>
      <c r="C76" s="262">
        <v>0.0</v>
      </c>
      <c r="D76" s="256"/>
      <c r="E76" s="257"/>
      <c r="F76" s="257"/>
      <c r="G76" s="257"/>
      <c r="H76" s="257" t="s">
        <v>393</v>
      </c>
      <c r="I76" s="263" t="s">
        <v>394</v>
      </c>
      <c r="J76" s="264" t="s">
        <v>395</v>
      </c>
      <c r="K76" s="240" t="s">
        <v>117</v>
      </c>
      <c r="L76" s="242" t="s">
        <v>77</v>
      </c>
      <c r="M76" s="242" t="s">
        <v>117</v>
      </c>
      <c r="N76" s="243">
        <v>45694.0</v>
      </c>
      <c r="O76" s="242" t="s">
        <v>113</v>
      </c>
      <c r="P76" s="271">
        <v>45694.0</v>
      </c>
      <c r="Q76" s="246"/>
      <c r="R76" s="246">
        <f t="shared" si="9"/>
        <v>45727</v>
      </c>
      <c r="S76" s="296">
        <f t="shared" si="7"/>
        <v>45907</v>
      </c>
      <c r="T76" s="248" t="s">
        <v>354</v>
      </c>
      <c r="U76" s="248">
        <v>2.0</v>
      </c>
      <c r="V76" s="249">
        <v>45705.0</v>
      </c>
      <c r="W76" s="250">
        <v>45727.0</v>
      </c>
      <c r="X76" s="385">
        <v>45740.0</v>
      </c>
      <c r="Y76" s="251">
        <v>45748.0</v>
      </c>
      <c r="Z76" s="251">
        <v>45762.0</v>
      </c>
      <c r="AA76" s="378">
        <v>45792.0</v>
      </c>
      <c r="AB76" s="251">
        <v>45808.0</v>
      </c>
      <c r="AC76" s="249">
        <v>45824.0</v>
      </c>
      <c r="AD76" s="251">
        <v>45838.0</v>
      </c>
      <c r="AE76" s="251">
        <v>45848.0</v>
      </c>
      <c r="AF76" s="251">
        <v>45862.0</v>
      </c>
      <c r="AG76" s="252">
        <v>45874.0</v>
      </c>
      <c r="AH76" s="252">
        <v>45897.0</v>
      </c>
      <c r="AI76" s="232">
        <f t="shared" si="4"/>
        <v>192</v>
      </c>
    </row>
    <row r="77">
      <c r="A77" s="233">
        <v>67.0</v>
      </c>
      <c r="B77" s="285" t="s">
        <v>222</v>
      </c>
      <c r="C77" s="262">
        <v>0.0</v>
      </c>
      <c r="D77" s="256"/>
      <c r="E77" s="257"/>
      <c r="F77" s="257"/>
      <c r="G77" s="257"/>
      <c r="H77" s="257" t="s">
        <v>396</v>
      </c>
      <c r="I77" s="263" t="s">
        <v>397</v>
      </c>
      <c r="J77" s="283" t="s">
        <v>398</v>
      </c>
      <c r="K77" s="240" t="s">
        <v>399</v>
      </c>
      <c r="L77" s="242" t="s">
        <v>73</v>
      </c>
      <c r="M77" s="242" t="s">
        <v>399</v>
      </c>
      <c r="N77" s="243">
        <v>45694.0</v>
      </c>
      <c r="O77" s="242" t="s">
        <v>113</v>
      </c>
      <c r="P77" s="271">
        <v>45693.0</v>
      </c>
      <c r="Q77" s="246"/>
      <c r="R77" s="246">
        <f t="shared" si="9"/>
        <v>45716</v>
      </c>
      <c r="S77" s="296">
        <f t="shared" si="7"/>
        <v>45896</v>
      </c>
      <c r="T77" s="248" t="s">
        <v>346</v>
      </c>
      <c r="U77" s="248">
        <v>3.0</v>
      </c>
      <c r="V77" s="249">
        <v>45700.0</v>
      </c>
      <c r="W77" s="249">
        <v>45716.0</v>
      </c>
      <c r="X77" s="249">
        <v>45730.0</v>
      </c>
      <c r="Y77" s="249">
        <v>45741.0</v>
      </c>
      <c r="Z77" s="249">
        <v>45748.0</v>
      </c>
      <c r="AA77" s="249">
        <f>Z77+14</f>
        <v>45762</v>
      </c>
      <c r="AB77" s="249">
        <v>45778.0</v>
      </c>
      <c r="AC77" s="249">
        <v>45792.0</v>
      </c>
      <c r="AD77" s="249">
        <v>45810.0</v>
      </c>
      <c r="AE77" s="249">
        <v>45828.0</v>
      </c>
      <c r="AF77" s="249">
        <v>45840.0</v>
      </c>
      <c r="AG77" s="249">
        <v>45853.0</v>
      </c>
      <c r="AH77" s="249">
        <v>45882.0</v>
      </c>
      <c r="AI77" s="232">
        <f t="shared" si="4"/>
        <v>182</v>
      </c>
    </row>
    <row r="78">
      <c r="A78" s="233">
        <v>68.0</v>
      </c>
      <c r="B78" s="285" t="s">
        <v>222</v>
      </c>
      <c r="C78" s="262">
        <v>0.0</v>
      </c>
      <c r="D78" s="256"/>
      <c r="E78" s="257"/>
      <c r="F78" s="257"/>
      <c r="G78" s="257"/>
      <c r="H78" s="257" t="s">
        <v>400</v>
      </c>
      <c r="I78" s="263" t="s">
        <v>401</v>
      </c>
      <c r="J78" s="264" t="s">
        <v>402</v>
      </c>
      <c r="K78" s="240" t="s">
        <v>324</v>
      </c>
      <c r="L78" s="242" t="s">
        <v>99</v>
      </c>
      <c r="M78" s="242" t="s">
        <v>324</v>
      </c>
      <c r="N78" s="243">
        <v>45718.0</v>
      </c>
      <c r="O78" s="242" t="s">
        <v>403</v>
      </c>
      <c r="P78" s="271">
        <v>45719.0</v>
      </c>
      <c r="Q78" s="246"/>
      <c r="R78" s="246">
        <f t="shared" si="9"/>
        <v>45744</v>
      </c>
      <c r="S78" s="296">
        <f t="shared" si="7"/>
        <v>45924</v>
      </c>
      <c r="T78" s="248" t="s">
        <v>283</v>
      </c>
      <c r="U78" s="248">
        <v>3.0</v>
      </c>
      <c r="V78" s="249">
        <v>45730.0</v>
      </c>
      <c r="W78" s="250">
        <v>45744.0</v>
      </c>
      <c r="X78" s="251">
        <v>45757.0</v>
      </c>
      <c r="Y78" s="251">
        <v>45772.0</v>
      </c>
      <c r="Z78" s="251">
        <v>45786.0</v>
      </c>
      <c r="AA78" s="251">
        <v>45800.0</v>
      </c>
      <c r="AB78" s="251">
        <v>45813.0</v>
      </c>
      <c r="AC78" s="251">
        <v>45827.0</v>
      </c>
      <c r="AD78" s="251">
        <v>45841.0</v>
      </c>
      <c r="AE78" s="251">
        <v>45855.0</v>
      </c>
      <c r="AF78" s="251">
        <v>45876.0</v>
      </c>
      <c r="AG78" s="252">
        <v>45887.0</v>
      </c>
      <c r="AH78" s="253">
        <v>45911.0</v>
      </c>
      <c r="AI78" s="232">
        <f t="shared" si="4"/>
        <v>181</v>
      </c>
    </row>
    <row r="79">
      <c r="A79" s="386">
        <v>69.0</v>
      </c>
      <c r="B79" s="367" t="s">
        <v>261</v>
      </c>
      <c r="C79" s="368">
        <v>0.0</v>
      </c>
      <c r="D79" s="369"/>
      <c r="E79" s="369"/>
      <c r="F79" s="369"/>
      <c r="G79" s="369"/>
      <c r="H79" s="369" t="s">
        <v>404</v>
      </c>
      <c r="I79" s="387"/>
      <c r="J79" s="371" t="s">
        <v>405</v>
      </c>
      <c r="K79" s="372" t="s">
        <v>178</v>
      </c>
      <c r="L79" s="373" t="s">
        <v>316</v>
      </c>
      <c r="M79" s="373" t="s">
        <v>178</v>
      </c>
      <c r="N79" s="374">
        <v>45743.0</v>
      </c>
      <c r="O79" s="373"/>
      <c r="P79" s="375">
        <v>45743.0</v>
      </c>
      <c r="Q79" s="376"/>
      <c r="R79" s="376">
        <f t="shared" si="9"/>
        <v>45772</v>
      </c>
      <c r="S79" s="376">
        <f t="shared" si="7"/>
        <v>45952</v>
      </c>
      <c r="T79" s="377" t="s">
        <v>228</v>
      </c>
      <c r="U79" s="377">
        <v>10.0</v>
      </c>
      <c r="V79" s="249">
        <v>45758.0</v>
      </c>
      <c r="W79" s="250">
        <v>45772.0</v>
      </c>
      <c r="X79" s="251">
        <v>45786.0</v>
      </c>
      <c r="Y79" s="251">
        <v>45800.0</v>
      </c>
      <c r="Z79" s="251">
        <v>45814.0</v>
      </c>
      <c r="AA79" s="251">
        <v>45828.0</v>
      </c>
      <c r="AB79" s="388">
        <v>45842.0</v>
      </c>
      <c r="AC79" s="284" t="s">
        <v>406</v>
      </c>
      <c r="AD79" s="379"/>
      <c r="AE79" s="380"/>
      <c r="AF79" s="381"/>
      <c r="AG79" s="381"/>
      <c r="AH79" s="381"/>
      <c r="AI79" s="232">
        <f t="shared" si="4"/>
        <v>-45758</v>
      </c>
    </row>
    <row r="80">
      <c r="A80" s="233">
        <v>70.0</v>
      </c>
      <c r="B80" s="254" t="s">
        <v>222</v>
      </c>
      <c r="C80" s="262">
        <v>0.0</v>
      </c>
      <c r="D80" s="256"/>
      <c r="E80" s="257"/>
      <c r="F80" s="257"/>
      <c r="G80" s="257"/>
      <c r="H80" s="257" t="s">
        <v>407</v>
      </c>
      <c r="I80" s="389" t="s">
        <v>408</v>
      </c>
      <c r="J80" s="264" t="s">
        <v>409</v>
      </c>
      <c r="K80" s="240" t="s">
        <v>410</v>
      </c>
      <c r="L80" s="242" t="s">
        <v>112</v>
      </c>
      <c r="M80" s="242" t="s">
        <v>410</v>
      </c>
      <c r="N80" s="243">
        <v>45754.0</v>
      </c>
      <c r="O80" s="242" t="s">
        <v>411</v>
      </c>
      <c r="P80" s="271">
        <v>45758.0</v>
      </c>
      <c r="Q80" s="246"/>
      <c r="R80" s="246">
        <f t="shared" si="9"/>
        <v>45784</v>
      </c>
      <c r="S80" s="246">
        <f t="shared" si="7"/>
        <v>45964</v>
      </c>
      <c r="T80" s="248" t="s">
        <v>412</v>
      </c>
      <c r="U80" s="248">
        <v>1.0</v>
      </c>
      <c r="V80" s="249">
        <v>45770.0</v>
      </c>
      <c r="W80" s="250">
        <v>45784.0</v>
      </c>
      <c r="X80" s="251">
        <v>45798.0</v>
      </c>
      <c r="Y80" s="251">
        <v>45812.0</v>
      </c>
      <c r="Z80" s="251">
        <v>45833.0</v>
      </c>
      <c r="AA80" s="251">
        <v>45847.0</v>
      </c>
      <c r="AB80" s="251">
        <v>45861.0</v>
      </c>
      <c r="AC80" s="251">
        <v>45875.0</v>
      </c>
      <c r="AD80" s="251">
        <v>45889.0</v>
      </c>
      <c r="AE80" s="251">
        <v>45903.0</v>
      </c>
      <c r="AF80" s="390">
        <v>45924.0</v>
      </c>
      <c r="AG80" s="390">
        <v>45952.0</v>
      </c>
      <c r="AH80" s="390">
        <v>45959.0</v>
      </c>
      <c r="AI80" s="232">
        <f t="shared" si="4"/>
        <v>189</v>
      </c>
    </row>
    <row r="81">
      <c r="A81" s="233">
        <v>71.0</v>
      </c>
      <c r="B81" s="254" t="s">
        <v>222</v>
      </c>
      <c r="C81" s="262">
        <v>0.0</v>
      </c>
      <c r="D81" s="256"/>
      <c r="E81" s="257"/>
      <c r="F81" s="257"/>
      <c r="G81" s="257"/>
      <c r="H81" s="257" t="s">
        <v>413</v>
      </c>
      <c r="I81" s="263" t="s">
        <v>414</v>
      </c>
      <c r="J81" s="264" t="s">
        <v>415</v>
      </c>
      <c r="K81" s="240" t="s">
        <v>416</v>
      </c>
      <c r="L81" s="242" t="s">
        <v>73</v>
      </c>
      <c r="M81" s="242" t="s">
        <v>416</v>
      </c>
      <c r="N81" s="243">
        <v>45755.0</v>
      </c>
      <c r="O81" s="242" t="s">
        <v>411</v>
      </c>
      <c r="P81" s="271">
        <v>45758.0</v>
      </c>
      <c r="Q81" s="246"/>
      <c r="R81" s="246">
        <f t="shared" si="9"/>
        <v>45783</v>
      </c>
      <c r="S81" s="246">
        <f t="shared" si="7"/>
        <v>45963</v>
      </c>
      <c r="T81" s="248" t="s">
        <v>251</v>
      </c>
      <c r="U81" s="248">
        <v>6.0</v>
      </c>
      <c r="V81" s="249">
        <v>45769.0</v>
      </c>
      <c r="W81" s="249">
        <v>45783.0</v>
      </c>
      <c r="X81" s="251">
        <v>45797.0</v>
      </c>
      <c r="Y81" s="251">
        <v>45813.0</v>
      </c>
      <c r="Z81" s="378">
        <v>45832.0</v>
      </c>
      <c r="AA81" s="251">
        <v>45849.0</v>
      </c>
      <c r="AB81" s="251">
        <v>45863.0</v>
      </c>
      <c r="AC81" s="251">
        <v>45876.0</v>
      </c>
      <c r="AD81" s="251">
        <v>45897.0</v>
      </c>
      <c r="AE81" s="251">
        <v>45912.0</v>
      </c>
      <c r="AF81" s="378">
        <v>45926.0</v>
      </c>
      <c r="AG81" s="391">
        <v>45944.0</v>
      </c>
      <c r="AH81" s="357">
        <v>45958.0</v>
      </c>
      <c r="AI81" s="232">
        <f t="shared" si="4"/>
        <v>189</v>
      </c>
    </row>
    <row r="82">
      <c r="A82" s="233">
        <v>72.0</v>
      </c>
      <c r="B82" s="392" t="s">
        <v>55</v>
      </c>
      <c r="C82" s="262">
        <v>0.0</v>
      </c>
      <c r="D82" s="256"/>
      <c r="E82" s="257"/>
      <c r="F82" s="257"/>
      <c r="G82" s="257"/>
      <c r="H82" s="257" t="s">
        <v>417</v>
      </c>
      <c r="I82" s="263" t="s">
        <v>418</v>
      </c>
      <c r="J82" s="264" t="s">
        <v>419</v>
      </c>
      <c r="K82" s="240" t="s">
        <v>420</v>
      </c>
      <c r="L82" s="242" t="s">
        <v>73</v>
      </c>
      <c r="M82" s="242" t="s">
        <v>420</v>
      </c>
      <c r="N82" s="243">
        <v>45761.0</v>
      </c>
      <c r="O82" s="242" t="s">
        <v>421</v>
      </c>
      <c r="P82" s="356">
        <v>45772.0</v>
      </c>
      <c r="Q82" s="246"/>
      <c r="R82" s="246">
        <f t="shared" si="9"/>
        <v>45786</v>
      </c>
      <c r="S82" s="246">
        <f t="shared" si="7"/>
        <v>45966</v>
      </c>
      <c r="T82" s="248" t="s">
        <v>221</v>
      </c>
      <c r="U82" s="248">
        <v>7.0</v>
      </c>
      <c r="V82" s="249">
        <v>45777.0</v>
      </c>
      <c r="W82" s="393">
        <v>45786.0</v>
      </c>
      <c r="X82" s="251">
        <v>45811.0</v>
      </c>
      <c r="Y82" s="394">
        <v>45845.0</v>
      </c>
      <c r="Z82" s="251">
        <v>45853.0</v>
      </c>
      <c r="AA82" s="251">
        <v>45863.0</v>
      </c>
      <c r="AB82" s="395">
        <v>45877.0</v>
      </c>
      <c r="AC82" s="396">
        <v>45887.0</v>
      </c>
      <c r="AD82" s="335"/>
      <c r="AE82" s="335"/>
      <c r="AF82" s="335"/>
      <c r="AG82" s="335"/>
      <c r="AH82" s="335"/>
      <c r="AI82" s="232">
        <f t="shared" si="4"/>
        <v>-45777</v>
      </c>
    </row>
    <row r="83">
      <c r="A83" s="304">
        <v>73.0</v>
      </c>
      <c r="B83" s="367" t="s">
        <v>261</v>
      </c>
      <c r="C83" s="290">
        <v>0.0</v>
      </c>
      <c r="D83" s="291"/>
      <c r="E83" s="291"/>
      <c r="F83" s="291"/>
      <c r="G83" s="291"/>
      <c r="H83" s="291" t="s">
        <v>422</v>
      </c>
      <c r="I83" s="397"/>
      <c r="J83" s="308" t="s">
        <v>423</v>
      </c>
      <c r="K83" s="293" t="s">
        <v>350</v>
      </c>
      <c r="L83" s="292" t="s">
        <v>134</v>
      </c>
      <c r="M83" s="292" t="s">
        <v>350</v>
      </c>
      <c r="N83" s="294">
        <v>45759.0</v>
      </c>
      <c r="O83" s="292" t="s">
        <v>424</v>
      </c>
      <c r="P83" s="398">
        <v>45781.0</v>
      </c>
      <c r="Q83" s="223"/>
      <c r="R83" s="223">
        <f t="shared" si="9"/>
        <v>45801</v>
      </c>
      <c r="S83" s="223">
        <f t="shared" si="7"/>
        <v>45981</v>
      </c>
      <c r="T83" s="297" t="s">
        <v>221</v>
      </c>
      <c r="U83" s="297">
        <v>8.0</v>
      </c>
      <c r="V83" s="249">
        <v>45787.0</v>
      </c>
      <c r="W83" s="393">
        <v>45801.0</v>
      </c>
      <c r="X83" s="251">
        <v>45817.0</v>
      </c>
      <c r="Y83" s="284" t="s">
        <v>425</v>
      </c>
      <c r="Z83" s="381"/>
      <c r="AA83" s="381"/>
      <c r="AB83" s="381"/>
      <c r="AC83" s="381"/>
      <c r="AD83" s="381"/>
      <c r="AE83" s="381"/>
      <c r="AF83" s="381"/>
      <c r="AG83" s="381"/>
      <c r="AH83" s="381"/>
      <c r="AI83" s="232">
        <f t="shared" si="4"/>
        <v>-45787</v>
      </c>
    </row>
    <row r="84">
      <c r="A84" s="233">
        <v>74.0</v>
      </c>
      <c r="B84" s="254" t="s">
        <v>222</v>
      </c>
      <c r="C84" s="262">
        <v>0.0</v>
      </c>
      <c r="D84" s="256"/>
      <c r="E84" s="257"/>
      <c r="F84" s="257"/>
      <c r="G84" s="257"/>
      <c r="H84" s="257" t="s">
        <v>426</v>
      </c>
      <c r="I84" s="263" t="s">
        <v>427</v>
      </c>
      <c r="J84" s="264" t="s">
        <v>428</v>
      </c>
      <c r="K84" s="240" t="s">
        <v>429</v>
      </c>
      <c r="L84" s="242" t="s">
        <v>99</v>
      </c>
      <c r="M84" s="242" t="s">
        <v>429</v>
      </c>
      <c r="N84" s="243">
        <v>45694.0</v>
      </c>
      <c r="O84" s="242" t="s">
        <v>424</v>
      </c>
      <c r="P84" s="356">
        <v>45781.0</v>
      </c>
      <c r="Q84" s="246"/>
      <c r="R84" s="246">
        <f t="shared" si="9"/>
        <v>45799</v>
      </c>
      <c r="S84" s="246">
        <f t="shared" si="7"/>
        <v>45979</v>
      </c>
      <c r="T84" s="248" t="s">
        <v>430</v>
      </c>
      <c r="U84" s="248">
        <v>1.0</v>
      </c>
      <c r="V84" s="249">
        <v>45785.0</v>
      </c>
      <c r="W84" s="393">
        <v>45799.0</v>
      </c>
      <c r="X84" s="251">
        <v>45813.0</v>
      </c>
      <c r="Y84" s="251">
        <v>45831.0</v>
      </c>
      <c r="Z84" s="251">
        <v>45852.0</v>
      </c>
      <c r="AA84" s="251">
        <v>45867.0</v>
      </c>
      <c r="AB84" s="251">
        <v>45877.0</v>
      </c>
      <c r="AC84" s="251">
        <v>45894.0</v>
      </c>
      <c r="AD84" s="390">
        <v>45909.0</v>
      </c>
      <c r="AE84" s="399">
        <v>45929.0</v>
      </c>
      <c r="AF84" s="390">
        <v>45947.0</v>
      </c>
      <c r="AG84" s="400">
        <v>45960.0</v>
      </c>
      <c r="AH84" s="401">
        <v>45971.0</v>
      </c>
      <c r="AI84" s="232">
        <f t="shared" si="4"/>
        <v>186</v>
      </c>
    </row>
    <row r="85">
      <c r="A85" s="233">
        <v>75.0</v>
      </c>
      <c r="B85" s="254" t="s">
        <v>222</v>
      </c>
      <c r="C85" s="262">
        <v>0.0</v>
      </c>
      <c r="D85" s="256"/>
      <c r="E85" s="257"/>
      <c r="F85" s="257"/>
      <c r="G85" s="257"/>
      <c r="H85" s="257" t="s">
        <v>431</v>
      </c>
      <c r="I85" s="263" t="s">
        <v>432</v>
      </c>
      <c r="J85" s="353" t="s">
        <v>433</v>
      </c>
      <c r="K85" s="240" t="s">
        <v>434</v>
      </c>
      <c r="L85" s="242" t="s">
        <v>86</v>
      </c>
      <c r="M85" s="242" t="s">
        <v>434</v>
      </c>
      <c r="N85" s="243">
        <v>45770.0</v>
      </c>
      <c r="O85" s="242" t="s">
        <v>424</v>
      </c>
      <c r="P85" s="271">
        <v>45772.0</v>
      </c>
      <c r="Q85" s="246"/>
      <c r="R85" s="246">
        <f t="shared" si="9"/>
        <v>45820</v>
      </c>
      <c r="S85" s="246">
        <f t="shared" si="7"/>
        <v>46000</v>
      </c>
      <c r="T85" s="248" t="s">
        <v>412</v>
      </c>
      <c r="U85" s="248">
        <v>2.0</v>
      </c>
      <c r="V85" s="249">
        <v>45804.0</v>
      </c>
      <c r="W85" s="402">
        <v>45820.0</v>
      </c>
      <c r="X85" s="402">
        <v>45834.0</v>
      </c>
      <c r="Y85" s="403">
        <v>45848.0</v>
      </c>
      <c r="Z85" s="251">
        <v>45856.0</v>
      </c>
      <c r="AA85" s="251">
        <v>45874.0</v>
      </c>
      <c r="AB85" s="251">
        <v>45890.0</v>
      </c>
      <c r="AC85" s="251">
        <v>45904.0</v>
      </c>
      <c r="AD85" s="390">
        <v>45926.0</v>
      </c>
      <c r="AE85" s="404">
        <v>45946.0</v>
      </c>
      <c r="AF85" s="390">
        <v>45950.0</v>
      </c>
      <c r="AG85" s="400">
        <v>45966.0</v>
      </c>
      <c r="AH85" s="405">
        <v>45968.0</v>
      </c>
      <c r="AI85" s="232">
        <f t="shared" si="4"/>
        <v>164</v>
      </c>
    </row>
    <row r="86">
      <c r="A86" s="233">
        <v>76.0</v>
      </c>
      <c r="B86" s="254" t="s">
        <v>222</v>
      </c>
      <c r="C86" s="262">
        <v>0.0</v>
      </c>
      <c r="D86" s="256"/>
      <c r="E86" s="257"/>
      <c r="F86" s="257"/>
      <c r="G86" s="257"/>
      <c r="H86" s="257" t="s">
        <v>435</v>
      </c>
      <c r="I86" s="263" t="s">
        <v>436</v>
      </c>
      <c r="J86" s="264" t="s">
        <v>437</v>
      </c>
      <c r="K86" s="240" t="s">
        <v>350</v>
      </c>
      <c r="L86" s="242" t="s">
        <v>134</v>
      </c>
      <c r="M86" s="242" t="s">
        <v>350</v>
      </c>
      <c r="N86" s="243">
        <v>45771.0</v>
      </c>
      <c r="O86" s="242" t="s">
        <v>424</v>
      </c>
      <c r="P86" s="271">
        <v>45772.0</v>
      </c>
      <c r="Q86" s="246"/>
      <c r="R86" s="246">
        <f t="shared" si="9"/>
        <v>45792</v>
      </c>
      <c r="S86" s="246">
        <f t="shared" si="7"/>
        <v>45972</v>
      </c>
      <c r="T86" s="248" t="s">
        <v>412</v>
      </c>
      <c r="U86" s="248">
        <v>3.0</v>
      </c>
      <c r="V86" s="249">
        <v>45778.0</v>
      </c>
      <c r="W86" s="393">
        <v>45792.0</v>
      </c>
      <c r="X86" s="251">
        <v>45806.0</v>
      </c>
      <c r="Y86" s="251">
        <v>45820.0</v>
      </c>
      <c r="Z86" s="251">
        <v>45834.0</v>
      </c>
      <c r="AA86" s="251">
        <v>45848.0</v>
      </c>
      <c r="AB86" s="251">
        <v>45862.0</v>
      </c>
      <c r="AC86" s="251">
        <v>45890.0</v>
      </c>
      <c r="AD86" s="390">
        <v>45898.0</v>
      </c>
      <c r="AE86" s="390">
        <v>45904.0</v>
      </c>
      <c r="AF86" s="390">
        <v>45918.0</v>
      </c>
      <c r="AG86" s="400">
        <v>45932.0</v>
      </c>
      <c r="AH86" s="405">
        <v>45953.0</v>
      </c>
      <c r="AI86" s="232">
        <f t="shared" si="4"/>
        <v>175</v>
      </c>
    </row>
    <row r="87">
      <c r="A87" s="233">
        <v>77.0</v>
      </c>
      <c r="B87" s="254" t="s">
        <v>222</v>
      </c>
      <c r="C87" s="262">
        <v>0.0</v>
      </c>
      <c r="D87" s="256"/>
      <c r="E87" s="257"/>
      <c r="F87" s="257"/>
      <c r="G87" s="257"/>
      <c r="H87" s="257" t="s">
        <v>438</v>
      </c>
      <c r="I87" s="259" t="s">
        <v>439</v>
      </c>
      <c r="J87" s="264" t="s">
        <v>440</v>
      </c>
      <c r="K87" s="240" t="s">
        <v>358</v>
      </c>
      <c r="L87" s="242" t="s">
        <v>441</v>
      </c>
      <c r="M87" s="242" t="s">
        <v>358</v>
      </c>
      <c r="N87" s="243">
        <v>45775.0</v>
      </c>
      <c r="O87" s="242" t="s">
        <v>424</v>
      </c>
      <c r="P87" s="271">
        <v>45776.0</v>
      </c>
      <c r="Q87" s="246"/>
      <c r="R87" s="246">
        <f t="shared" si="9"/>
        <v>45797</v>
      </c>
      <c r="S87" s="246">
        <f t="shared" si="7"/>
        <v>45977</v>
      </c>
      <c r="T87" s="383" t="s">
        <v>392</v>
      </c>
      <c r="U87" s="248">
        <v>2.0</v>
      </c>
      <c r="V87" s="249">
        <v>45787.0</v>
      </c>
      <c r="W87" s="393">
        <v>45797.0</v>
      </c>
      <c r="X87" s="384">
        <v>45811.0</v>
      </c>
      <c r="Y87" s="251">
        <v>45827.0</v>
      </c>
      <c r="Z87" s="251">
        <v>45842.0</v>
      </c>
      <c r="AA87" s="251">
        <v>45853.0</v>
      </c>
      <c r="AB87" s="251">
        <v>45872.0</v>
      </c>
      <c r="AC87" s="378">
        <v>45892.0</v>
      </c>
      <c r="AD87" s="390">
        <v>45905.0</v>
      </c>
      <c r="AE87" s="390">
        <v>45921.0</v>
      </c>
      <c r="AF87" s="390">
        <v>45935.0</v>
      </c>
      <c r="AG87" s="400">
        <v>45960.0</v>
      </c>
      <c r="AH87" s="401">
        <v>45998.0</v>
      </c>
      <c r="AI87" s="232">
        <f t="shared" si="4"/>
        <v>211</v>
      </c>
    </row>
    <row r="88">
      <c r="A88" s="233">
        <v>78.0</v>
      </c>
      <c r="B88" s="254" t="s">
        <v>222</v>
      </c>
      <c r="C88" s="267">
        <v>1.0</v>
      </c>
      <c r="D88" s="268"/>
      <c r="E88" s="268"/>
      <c r="F88" s="268"/>
      <c r="G88" s="268"/>
      <c r="H88" s="268" t="s">
        <v>442</v>
      </c>
      <c r="I88" s="263" t="s">
        <v>443</v>
      </c>
      <c r="J88" s="264" t="s">
        <v>444</v>
      </c>
      <c r="K88" s="240" t="s">
        <v>358</v>
      </c>
      <c r="L88" s="242" t="s">
        <v>138</v>
      </c>
      <c r="M88" s="242" t="s">
        <v>358</v>
      </c>
      <c r="N88" s="243">
        <v>45781.0</v>
      </c>
      <c r="O88" s="242" t="s">
        <v>445</v>
      </c>
      <c r="P88" s="271">
        <v>45781.0</v>
      </c>
      <c r="Q88" s="246"/>
      <c r="R88" s="246">
        <f t="shared" si="9"/>
        <v>45807</v>
      </c>
      <c r="S88" s="246">
        <f t="shared" si="7"/>
        <v>45987</v>
      </c>
      <c r="T88" s="248" t="s">
        <v>241</v>
      </c>
      <c r="U88" s="248">
        <v>6.0</v>
      </c>
      <c r="V88" s="249">
        <v>45793.0</v>
      </c>
      <c r="W88" s="250">
        <v>45807.0</v>
      </c>
      <c r="X88" s="251">
        <v>45821.0</v>
      </c>
      <c r="Y88" s="251">
        <v>45835.0</v>
      </c>
      <c r="Z88" s="251">
        <v>45856.0</v>
      </c>
      <c r="AA88" s="251">
        <v>45866.0</v>
      </c>
      <c r="AB88" s="251">
        <v>45884.0</v>
      </c>
      <c r="AC88" s="251">
        <v>45898.0</v>
      </c>
      <c r="AD88" s="251">
        <v>45922.0</v>
      </c>
      <c r="AE88" s="251">
        <v>45925.0</v>
      </c>
      <c r="AF88" s="251">
        <v>45936.0</v>
      </c>
      <c r="AG88" s="251">
        <v>45954.0</v>
      </c>
      <c r="AH88" s="251">
        <v>45982.0</v>
      </c>
      <c r="AI88" s="232">
        <f t="shared" si="4"/>
        <v>189</v>
      </c>
    </row>
    <row r="89">
      <c r="A89" s="233">
        <v>79.0</v>
      </c>
      <c r="B89" s="254" t="s">
        <v>222</v>
      </c>
      <c r="C89" s="262">
        <v>0.0</v>
      </c>
      <c r="D89" s="256"/>
      <c r="E89" s="257"/>
      <c r="F89" s="257"/>
      <c r="G89" s="257"/>
      <c r="H89" s="257" t="s">
        <v>446</v>
      </c>
      <c r="I89" s="406"/>
      <c r="J89" s="264" t="s">
        <v>447</v>
      </c>
      <c r="K89" s="240" t="s">
        <v>448</v>
      </c>
      <c r="L89" s="242" t="s">
        <v>112</v>
      </c>
      <c r="M89" s="242" t="str">
        <f t="shared" ref="M89:M293" si="11">K89</f>
        <v>ゆうと</v>
      </c>
      <c r="N89" s="243"/>
      <c r="O89" s="242" t="s">
        <v>445</v>
      </c>
      <c r="P89" s="271">
        <v>45782.0</v>
      </c>
      <c r="Q89" s="246"/>
      <c r="R89" s="246">
        <f t="shared" si="9"/>
        <v>45814</v>
      </c>
      <c r="S89" s="246">
        <f t="shared" si="7"/>
        <v>45994</v>
      </c>
      <c r="T89" s="248" t="s">
        <v>251</v>
      </c>
      <c r="U89" s="248">
        <v>7.0</v>
      </c>
      <c r="V89" s="249">
        <v>45800.0</v>
      </c>
      <c r="W89" s="250">
        <v>45814.0</v>
      </c>
      <c r="X89" s="251">
        <v>45829.0</v>
      </c>
      <c r="Y89" s="251">
        <v>45848.0</v>
      </c>
      <c r="Z89" s="251">
        <v>45864.0</v>
      </c>
      <c r="AA89" s="251">
        <v>45878.0</v>
      </c>
      <c r="AB89" s="251">
        <v>45899.0</v>
      </c>
      <c r="AC89" s="251">
        <v>45915.0</v>
      </c>
      <c r="AD89" s="390">
        <v>45928.0</v>
      </c>
      <c r="AE89" s="407">
        <v>45942.0</v>
      </c>
      <c r="AF89" s="408">
        <v>45958.0</v>
      </c>
      <c r="AG89" s="409">
        <v>45973.0</v>
      </c>
      <c r="AH89" s="357">
        <v>45987.0</v>
      </c>
      <c r="AI89" s="232">
        <f t="shared" si="4"/>
        <v>187</v>
      </c>
    </row>
    <row r="90">
      <c r="A90" s="233">
        <v>80.0</v>
      </c>
      <c r="B90" s="254" t="s">
        <v>222</v>
      </c>
      <c r="C90" s="262">
        <v>0.0</v>
      </c>
      <c r="D90" s="256"/>
      <c r="E90" s="257"/>
      <c r="F90" s="257"/>
      <c r="G90" s="257"/>
      <c r="H90" s="257" t="s">
        <v>449</v>
      </c>
      <c r="I90" s="263" t="s">
        <v>450</v>
      </c>
      <c r="J90" s="281" t="s">
        <v>451</v>
      </c>
      <c r="K90" s="240" t="s">
        <v>178</v>
      </c>
      <c r="L90" s="242" t="s">
        <v>441</v>
      </c>
      <c r="M90" s="242" t="str">
        <f t="shared" si="11"/>
        <v>ゆう</v>
      </c>
      <c r="N90" s="243"/>
      <c r="O90" s="265">
        <v>45795.0</v>
      </c>
      <c r="P90" s="271">
        <v>45784.0</v>
      </c>
      <c r="Q90" s="246"/>
      <c r="R90" s="246">
        <v>45806.0</v>
      </c>
      <c r="S90" s="246">
        <f t="shared" si="7"/>
        <v>45986</v>
      </c>
      <c r="T90" s="248" t="s">
        <v>228</v>
      </c>
      <c r="U90" s="248">
        <v>11.0</v>
      </c>
      <c r="V90" s="249">
        <v>45796.0</v>
      </c>
      <c r="W90" s="250">
        <v>45806.0</v>
      </c>
      <c r="X90" s="251">
        <v>45817.0</v>
      </c>
      <c r="Y90" s="251">
        <v>45831.0</v>
      </c>
      <c r="Z90" s="251">
        <v>45840.0</v>
      </c>
      <c r="AA90" s="251">
        <v>45860.0</v>
      </c>
      <c r="AB90" s="251">
        <v>45873.0</v>
      </c>
      <c r="AC90" s="251">
        <v>45887.0</v>
      </c>
      <c r="AD90" s="390">
        <v>45901.0</v>
      </c>
      <c r="AE90" s="390">
        <v>45915.0</v>
      </c>
      <c r="AF90" s="390">
        <v>45936.0</v>
      </c>
      <c r="AG90" s="390">
        <v>45956.0</v>
      </c>
      <c r="AH90" s="253">
        <v>45987.0</v>
      </c>
      <c r="AI90" s="232">
        <f t="shared" si="4"/>
        <v>191</v>
      </c>
    </row>
    <row r="91">
      <c r="A91" s="410">
        <v>81.0</v>
      </c>
      <c r="B91" s="411" t="s">
        <v>222</v>
      </c>
      <c r="C91" s="412">
        <v>0.0</v>
      </c>
      <c r="D91" s="413"/>
      <c r="E91" s="414"/>
      <c r="F91" s="414"/>
      <c r="G91" s="414"/>
      <c r="H91" s="414" t="s">
        <v>452</v>
      </c>
      <c r="I91" s="415" t="s">
        <v>453</v>
      </c>
      <c r="J91" s="416" t="s">
        <v>454</v>
      </c>
      <c r="K91" s="417" t="s">
        <v>306</v>
      </c>
      <c r="L91" s="418" t="s">
        <v>128</v>
      </c>
      <c r="M91" s="418" t="str">
        <f t="shared" si="11"/>
        <v>はむ</v>
      </c>
      <c r="N91" s="419">
        <v>45797.0</v>
      </c>
      <c r="O91" s="418" t="s">
        <v>455</v>
      </c>
      <c r="P91" s="420">
        <v>45798.0</v>
      </c>
      <c r="Q91" s="171"/>
      <c r="R91" s="171">
        <f t="shared" ref="R91:R100" si="12">W91</f>
        <v>45827</v>
      </c>
      <c r="S91" s="171">
        <f t="shared" si="7"/>
        <v>46007</v>
      </c>
      <c r="T91" s="421" t="s">
        <v>456</v>
      </c>
      <c r="U91" s="421">
        <v>1.0</v>
      </c>
      <c r="V91" s="422">
        <v>45813.0</v>
      </c>
      <c r="W91" s="423">
        <v>45827.0</v>
      </c>
      <c r="X91" s="341">
        <v>45845.0</v>
      </c>
      <c r="Y91" s="341">
        <v>45860.0</v>
      </c>
      <c r="Z91" s="341">
        <v>45874.0</v>
      </c>
      <c r="AA91" s="341">
        <v>45891.0</v>
      </c>
      <c r="AB91" s="341">
        <v>45905.0</v>
      </c>
      <c r="AC91" s="341">
        <v>45923.0</v>
      </c>
      <c r="AD91" s="424">
        <v>45938.0</v>
      </c>
      <c r="AE91" s="425">
        <v>45952.0</v>
      </c>
      <c r="AF91" s="425">
        <v>45966.0</v>
      </c>
      <c r="AG91" s="426">
        <v>45980.0</v>
      </c>
      <c r="AH91" s="427">
        <v>46379.0</v>
      </c>
      <c r="AI91" s="428">
        <f t="shared" si="4"/>
        <v>566</v>
      </c>
    </row>
    <row r="92">
      <c r="A92" s="429">
        <v>83.0</v>
      </c>
      <c r="B92" s="430" t="s">
        <v>222</v>
      </c>
      <c r="C92" s="431">
        <v>0.0</v>
      </c>
      <c r="D92" s="432"/>
      <c r="E92" s="354"/>
      <c r="F92" s="354"/>
      <c r="G92" s="354"/>
      <c r="H92" s="354" t="s">
        <v>457</v>
      </c>
      <c r="I92" s="433" t="s">
        <v>458</v>
      </c>
      <c r="J92" s="434" t="s">
        <v>459</v>
      </c>
      <c r="K92" s="435" t="s">
        <v>117</v>
      </c>
      <c r="L92" s="436" t="s">
        <v>316</v>
      </c>
      <c r="M92" s="436" t="str">
        <f t="shared" si="11"/>
        <v>ふみや</v>
      </c>
      <c r="N92" s="437"/>
      <c r="O92" s="436" t="s">
        <v>460</v>
      </c>
      <c r="P92" s="438">
        <v>45806.0</v>
      </c>
      <c r="Q92" s="439"/>
      <c r="R92" s="439">
        <f t="shared" si="12"/>
        <v>45824</v>
      </c>
      <c r="S92" s="439">
        <f t="shared" si="7"/>
        <v>46004</v>
      </c>
      <c r="T92" s="440" t="s">
        <v>461</v>
      </c>
      <c r="U92" s="440">
        <v>1.0</v>
      </c>
      <c r="V92" s="441">
        <v>45810.0</v>
      </c>
      <c r="W92" s="442">
        <v>45824.0</v>
      </c>
      <c r="X92" s="443">
        <v>45845.0</v>
      </c>
      <c r="Y92" s="443">
        <v>45859.0</v>
      </c>
      <c r="Z92" s="443">
        <v>45873.0</v>
      </c>
      <c r="AA92" s="443">
        <v>45887.0</v>
      </c>
      <c r="AB92" s="443">
        <v>45901.0</v>
      </c>
      <c r="AC92" s="443">
        <v>45915.0</v>
      </c>
      <c r="AD92" s="444">
        <v>45934.0</v>
      </c>
      <c r="AE92" s="444">
        <v>45945.0</v>
      </c>
      <c r="AF92" s="444">
        <v>45957.0</v>
      </c>
      <c r="AG92" s="445">
        <v>45971.0</v>
      </c>
      <c r="AH92" s="446">
        <v>45985.0</v>
      </c>
      <c r="AI92" s="447">
        <f t="shared" si="4"/>
        <v>175</v>
      </c>
    </row>
    <row r="93">
      <c r="A93" s="233">
        <v>84.0</v>
      </c>
      <c r="B93" s="254" t="s">
        <v>222</v>
      </c>
      <c r="C93" s="262">
        <v>0.0</v>
      </c>
      <c r="D93" s="256"/>
      <c r="E93" s="257"/>
      <c r="F93" s="257"/>
      <c r="G93" s="257"/>
      <c r="H93" s="257" t="s">
        <v>462</v>
      </c>
      <c r="I93" s="263" t="s">
        <v>463</v>
      </c>
      <c r="J93" s="264" t="s">
        <v>464</v>
      </c>
      <c r="K93" s="240" t="s">
        <v>465</v>
      </c>
      <c r="L93" s="242" t="s">
        <v>112</v>
      </c>
      <c r="M93" s="242" t="str">
        <f t="shared" si="11"/>
        <v>Takuya</v>
      </c>
      <c r="N93" s="243"/>
      <c r="O93" s="242" t="s">
        <v>466</v>
      </c>
      <c r="P93" s="271">
        <v>45806.0</v>
      </c>
      <c r="Q93" s="246"/>
      <c r="R93" s="246">
        <f t="shared" si="12"/>
        <v>45831</v>
      </c>
      <c r="S93" s="246">
        <f t="shared" si="7"/>
        <v>46011</v>
      </c>
      <c r="T93" s="248" t="s">
        <v>456</v>
      </c>
      <c r="U93" s="248">
        <v>2.0</v>
      </c>
      <c r="V93" s="249">
        <v>45818.0</v>
      </c>
      <c r="W93" s="250">
        <v>45831.0</v>
      </c>
      <c r="X93" s="251">
        <v>45845.0</v>
      </c>
      <c r="Y93" s="251">
        <v>45859.0</v>
      </c>
      <c r="Z93" s="251">
        <v>45873.0</v>
      </c>
      <c r="AA93" s="251">
        <v>45887.0</v>
      </c>
      <c r="AB93" s="251">
        <v>45903.0</v>
      </c>
      <c r="AC93" s="251">
        <v>45915.0</v>
      </c>
      <c r="AD93" s="251">
        <v>45932.0</v>
      </c>
      <c r="AE93" s="251">
        <v>45950.0</v>
      </c>
      <c r="AF93" s="251">
        <v>45966.0</v>
      </c>
      <c r="AG93" s="252">
        <v>45981.0</v>
      </c>
      <c r="AH93" s="253">
        <v>45994.0</v>
      </c>
      <c r="AI93" s="232">
        <f t="shared" si="4"/>
        <v>176</v>
      </c>
    </row>
    <row r="94">
      <c r="A94" s="233">
        <v>85.0</v>
      </c>
      <c r="B94" s="254" t="s">
        <v>222</v>
      </c>
      <c r="C94" s="262">
        <v>0.0</v>
      </c>
      <c r="D94" s="256"/>
      <c r="E94" s="257"/>
      <c r="F94" s="257"/>
      <c r="G94" s="257"/>
      <c r="H94" s="257" t="s">
        <v>467</v>
      </c>
      <c r="I94" s="263" t="s">
        <v>468</v>
      </c>
      <c r="J94" s="283" t="s">
        <v>469</v>
      </c>
      <c r="K94" s="240" t="s">
        <v>470</v>
      </c>
      <c r="L94" s="242" t="s">
        <v>73</v>
      </c>
      <c r="M94" s="242" t="str">
        <f t="shared" si="11"/>
        <v>コトカナ</v>
      </c>
      <c r="N94" s="243"/>
      <c r="O94" s="242" t="s">
        <v>471</v>
      </c>
      <c r="P94" s="271">
        <v>45807.0</v>
      </c>
      <c r="Q94" s="246"/>
      <c r="R94" s="246">
        <f t="shared" si="12"/>
        <v>45831</v>
      </c>
      <c r="S94" s="246">
        <f t="shared" si="7"/>
        <v>46011</v>
      </c>
      <c r="T94" s="248" t="s">
        <v>472</v>
      </c>
      <c r="U94" s="248">
        <v>1.0</v>
      </c>
      <c r="V94" s="249">
        <v>45816.0</v>
      </c>
      <c r="W94" s="250">
        <v>45831.0</v>
      </c>
      <c r="X94" s="251">
        <v>45847.0</v>
      </c>
      <c r="Y94" s="251">
        <v>45861.0</v>
      </c>
      <c r="Z94" s="388"/>
      <c r="AA94" s="346"/>
      <c r="AB94" s="346"/>
      <c r="AC94" s="346"/>
      <c r="AD94" s="346"/>
      <c r="AE94" s="346"/>
      <c r="AF94" s="346"/>
      <c r="AG94" s="334"/>
      <c r="AH94" s="335"/>
      <c r="AI94" s="232">
        <f t="shared" si="4"/>
        <v>-45816</v>
      </c>
    </row>
    <row r="95">
      <c r="A95" s="233">
        <v>86.0</v>
      </c>
      <c r="B95" s="254" t="s">
        <v>222</v>
      </c>
      <c r="C95" s="262">
        <v>0.0</v>
      </c>
      <c r="D95" s="256"/>
      <c r="E95" s="257"/>
      <c r="F95" s="257"/>
      <c r="G95" s="257"/>
      <c r="H95" s="257" t="s">
        <v>473</v>
      </c>
      <c r="I95" s="263" t="s">
        <v>474</v>
      </c>
      <c r="J95" s="264" t="s">
        <v>475</v>
      </c>
      <c r="K95" s="240" t="s">
        <v>345</v>
      </c>
      <c r="L95" s="242" t="s">
        <v>52</v>
      </c>
      <c r="M95" s="242" t="str">
        <f t="shared" si="11"/>
        <v>はる</v>
      </c>
      <c r="N95" s="243"/>
      <c r="O95" s="242" t="s">
        <v>476</v>
      </c>
      <c r="P95" s="271">
        <v>45812.0</v>
      </c>
      <c r="Q95" s="246"/>
      <c r="R95" s="246">
        <f t="shared" si="12"/>
        <v>45867</v>
      </c>
      <c r="S95" s="246">
        <f t="shared" si="7"/>
        <v>46047</v>
      </c>
      <c r="T95" s="248" t="s">
        <v>430</v>
      </c>
      <c r="U95" s="248">
        <v>2.0</v>
      </c>
      <c r="V95" s="249">
        <v>45846.0</v>
      </c>
      <c r="W95" s="250">
        <v>45867.0</v>
      </c>
      <c r="X95" s="251">
        <v>45880.0</v>
      </c>
      <c r="Y95" s="251">
        <v>45893.0</v>
      </c>
      <c r="Z95" s="251">
        <v>45906.0</v>
      </c>
      <c r="AA95" s="251">
        <v>45920.0</v>
      </c>
      <c r="AB95" s="390">
        <v>45934.0</v>
      </c>
      <c r="AC95" s="390">
        <v>45961.0</v>
      </c>
      <c r="AD95" s="399">
        <v>45982.0</v>
      </c>
      <c r="AE95" s="448">
        <v>45994.0</v>
      </c>
      <c r="AF95" s="448">
        <v>46007.0</v>
      </c>
      <c r="AG95" s="252">
        <v>46028.0</v>
      </c>
      <c r="AH95" s="253">
        <v>46037.0</v>
      </c>
      <c r="AI95" s="232">
        <f t="shared" si="4"/>
        <v>191</v>
      </c>
    </row>
    <row r="96">
      <c r="A96" s="233">
        <v>87.0</v>
      </c>
      <c r="B96" s="254" t="s">
        <v>222</v>
      </c>
      <c r="C96" s="262">
        <v>0.0</v>
      </c>
      <c r="D96" s="256"/>
      <c r="E96" s="257"/>
      <c r="F96" s="257"/>
      <c r="G96" s="257"/>
      <c r="H96" s="257" t="s">
        <v>477</v>
      </c>
      <c r="I96" s="263" t="s">
        <v>478</v>
      </c>
      <c r="J96" s="283" t="s">
        <v>479</v>
      </c>
      <c r="K96" s="240" t="s">
        <v>480</v>
      </c>
      <c r="L96" s="242" t="s">
        <v>73</v>
      </c>
      <c r="M96" s="242" t="str">
        <f t="shared" si="11"/>
        <v>おとパパ</v>
      </c>
      <c r="N96" s="243"/>
      <c r="O96" s="242" t="s">
        <v>471</v>
      </c>
      <c r="P96" s="271">
        <v>45812.0</v>
      </c>
      <c r="Q96" s="246"/>
      <c r="R96" s="246">
        <f t="shared" si="12"/>
        <v>45834</v>
      </c>
      <c r="S96" s="246">
        <f t="shared" si="7"/>
        <v>46014</v>
      </c>
      <c r="T96" s="248" t="s">
        <v>221</v>
      </c>
      <c r="U96" s="248">
        <v>9.0</v>
      </c>
      <c r="V96" s="249">
        <v>45820.0</v>
      </c>
      <c r="W96" s="250">
        <v>45834.0</v>
      </c>
      <c r="X96" s="251">
        <v>45848.0</v>
      </c>
      <c r="Y96" s="251">
        <v>45863.0</v>
      </c>
      <c r="Z96" s="251">
        <v>45877.0</v>
      </c>
      <c r="AA96" s="251">
        <v>45891.0</v>
      </c>
      <c r="AB96" s="390">
        <v>45905.0</v>
      </c>
      <c r="AC96" s="390">
        <v>45919.0</v>
      </c>
      <c r="AD96" s="390">
        <v>45939.0</v>
      </c>
      <c r="AE96" s="390">
        <v>45953.0</v>
      </c>
      <c r="AF96" s="390">
        <v>45967.0</v>
      </c>
      <c r="AG96" s="252">
        <v>45981.0</v>
      </c>
      <c r="AH96" s="253">
        <v>46015.0</v>
      </c>
      <c r="AI96" s="232">
        <f t="shared" si="4"/>
        <v>195</v>
      </c>
    </row>
    <row r="97" ht="15.0" customHeight="1">
      <c r="A97" s="233">
        <v>88.0</v>
      </c>
      <c r="B97" s="285" t="s">
        <v>222</v>
      </c>
      <c r="C97" s="262">
        <v>0.0</v>
      </c>
      <c r="D97" s="256"/>
      <c r="E97" s="257"/>
      <c r="F97" s="257"/>
      <c r="G97" s="257"/>
      <c r="H97" s="257" t="s">
        <v>481</v>
      </c>
      <c r="I97" s="263" t="s">
        <v>482</v>
      </c>
      <c r="J97" s="264" t="s">
        <v>483</v>
      </c>
      <c r="K97" s="449" t="s">
        <v>480</v>
      </c>
      <c r="L97" s="242" t="s">
        <v>112</v>
      </c>
      <c r="M97" s="242" t="str">
        <f t="shared" si="11"/>
        <v>おとパパ</v>
      </c>
      <c r="N97" s="243"/>
      <c r="O97" s="242" t="s">
        <v>476</v>
      </c>
      <c r="P97" s="271">
        <v>45813.0</v>
      </c>
      <c r="Q97" s="246"/>
      <c r="R97" s="246">
        <f t="shared" si="12"/>
        <v>45838</v>
      </c>
      <c r="S97" s="246">
        <f t="shared" si="7"/>
        <v>46018</v>
      </c>
      <c r="T97" s="248" t="s">
        <v>484</v>
      </c>
      <c r="U97" s="248">
        <v>1.0</v>
      </c>
      <c r="V97" s="249">
        <v>45824.0</v>
      </c>
      <c r="W97" s="250">
        <v>45838.0</v>
      </c>
      <c r="X97" s="251">
        <v>45852.0</v>
      </c>
      <c r="Y97" s="251">
        <v>45873.0</v>
      </c>
      <c r="Z97" s="251">
        <v>45896.0</v>
      </c>
      <c r="AA97" s="251">
        <v>45908.0</v>
      </c>
      <c r="AB97" s="390">
        <v>45922.0</v>
      </c>
      <c r="AC97" s="390">
        <v>45933.0</v>
      </c>
      <c r="AD97" s="390">
        <v>45947.0</v>
      </c>
      <c r="AE97" s="400">
        <v>45961.0</v>
      </c>
      <c r="AF97" s="400">
        <v>45979.0</v>
      </c>
      <c r="AG97" s="252">
        <v>45993.0</v>
      </c>
      <c r="AH97" s="252">
        <v>46003.0</v>
      </c>
      <c r="AI97" s="232">
        <f t="shared" si="4"/>
        <v>179</v>
      </c>
    </row>
    <row r="98">
      <c r="A98" s="233">
        <v>89.0</v>
      </c>
      <c r="B98" s="285" t="s">
        <v>222</v>
      </c>
      <c r="C98" s="262">
        <v>0.0</v>
      </c>
      <c r="D98" s="256"/>
      <c r="E98" s="257"/>
      <c r="F98" s="257"/>
      <c r="G98" s="257"/>
      <c r="H98" s="257" t="s">
        <v>485</v>
      </c>
      <c r="I98" s="361" t="s">
        <v>486</v>
      </c>
      <c r="J98" s="264" t="s">
        <v>487</v>
      </c>
      <c r="K98" s="449" t="s">
        <v>488</v>
      </c>
      <c r="L98" s="242" t="s">
        <v>73</v>
      </c>
      <c r="M98" s="242" t="str">
        <f t="shared" si="11"/>
        <v>ミク</v>
      </c>
      <c r="N98" s="243"/>
      <c r="O98" s="242" t="s">
        <v>476</v>
      </c>
      <c r="P98" s="271">
        <v>45813.0</v>
      </c>
      <c r="Q98" s="246"/>
      <c r="R98" s="246">
        <f t="shared" si="12"/>
        <v>45850</v>
      </c>
      <c r="S98" s="246">
        <f t="shared" si="7"/>
        <v>46030</v>
      </c>
      <c r="T98" s="248" t="s">
        <v>461</v>
      </c>
      <c r="U98" s="248">
        <v>2.0</v>
      </c>
      <c r="V98" s="249">
        <v>45819.0</v>
      </c>
      <c r="W98" s="250">
        <v>45850.0</v>
      </c>
      <c r="X98" s="251">
        <v>45861.0</v>
      </c>
      <c r="Y98" s="251">
        <v>45875.0</v>
      </c>
      <c r="Z98" s="251">
        <v>45889.0</v>
      </c>
      <c r="AA98" s="251">
        <v>45903.0</v>
      </c>
      <c r="AB98" s="390">
        <v>45917.0</v>
      </c>
      <c r="AC98" s="390">
        <v>45938.0</v>
      </c>
      <c r="AD98" s="390">
        <v>45952.0</v>
      </c>
      <c r="AE98" s="390">
        <v>45966.0</v>
      </c>
      <c r="AF98" s="448">
        <v>45980.0</v>
      </c>
      <c r="AG98" s="252">
        <v>45994.0</v>
      </c>
      <c r="AH98" s="253">
        <v>46015.0</v>
      </c>
      <c r="AI98" s="232">
        <f t="shared" si="4"/>
        <v>196</v>
      </c>
    </row>
    <row r="99">
      <c r="A99" s="233">
        <v>90.0</v>
      </c>
      <c r="B99" s="285" t="s">
        <v>222</v>
      </c>
      <c r="C99" s="262">
        <v>0.0</v>
      </c>
      <c r="D99" s="256"/>
      <c r="E99" s="257"/>
      <c r="F99" s="257"/>
      <c r="G99" s="257"/>
      <c r="H99" s="257" t="s">
        <v>489</v>
      </c>
      <c r="I99" s="263" t="s">
        <v>490</v>
      </c>
      <c r="J99" s="283" t="s">
        <v>491</v>
      </c>
      <c r="K99" s="240" t="s">
        <v>470</v>
      </c>
      <c r="L99" s="242" t="s">
        <v>112</v>
      </c>
      <c r="M99" s="242" t="str">
        <f t="shared" si="11"/>
        <v>コトカナ</v>
      </c>
      <c r="N99" s="243"/>
      <c r="O99" s="242" t="s">
        <v>492</v>
      </c>
      <c r="P99" s="271">
        <v>45823.0</v>
      </c>
      <c r="Q99" s="246"/>
      <c r="R99" s="246">
        <f t="shared" si="12"/>
        <v>45845</v>
      </c>
      <c r="S99" s="246">
        <f t="shared" si="7"/>
        <v>46025</v>
      </c>
      <c r="T99" s="248" t="s">
        <v>226</v>
      </c>
      <c r="U99" s="248">
        <v>13.0</v>
      </c>
      <c r="V99" s="249">
        <v>45832.0</v>
      </c>
      <c r="W99" s="250">
        <v>45845.0</v>
      </c>
      <c r="X99" s="251">
        <v>45866.0</v>
      </c>
      <c r="Y99" s="251">
        <v>45880.0</v>
      </c>
      <c r="Z99" s="251">
        <v>45895.0</v>
      </c>
      <c r="AA99" s="251">
        <v>45908.0</v>
      </c>
      <c r="AB99" s="390">
        <v>45922.0</v>
      </c>
      <c r="AC99" s="390">
        <v>45936.0</v>
      </c>
      <c r="AD99" s="390">
        <v>45950.0</v>
      </c>
      <c r="AE99" s="448">
        <v>45971.0</v>
      </c>
      <c r="AF99" s="448">
        <v>45986.0</v>
      </c>
      <c r="AG99" s="450">
        <v>46000.0</v>
      </c>
      <c r="AH99" s="335"/>
      <c r="AI99" s="232">
        <f t="shared" si="4"/>
        <v>-45832</v>
      </c>
    </row>
    <row r="100">
      <c r="A100" s="233">
        <v>91.0</v>
      </c>
      <c r="B100" s="254" t="s">
        <v>222</v>
      </c>
      <c r="C100" s="262">
        <v>0.0</v>
      </c>
      <c r="D100" s="256"/>
      <c r="E100" s="257"/>
      <c r="F100" s="257"/>
      <c r="G100" s="257"/>
      <c r="H100" s="257" t="s">
        <v>493</v>
      </c>
      <c r="I100" s="263" t="s">
        <v>494</v>
      </c>
      <c r="J100" s="283" t="s">
        <v>495</v>
      </c>
      <c r="K100" s="240" t="s">
        <v>496</v>
      </c>
      <c r="L100" s="242" t="s">
        <v>112</v>
      </c>
      <c r="M100" s="242" t="str">
        <f t="shared" si="11"/>
        <v>yuri</v>
      </c>
      <c r="N100" s="243"/>
      <c r="O100" s="242" t="s">
        <v>497</v>
      </c>
      <c r="P100" s="271">
        <v>45823.0</v>
      </c>
      <c r="Q100" s="246"/>
      <c r="R100" s="246">
        <f t="shared" si="12"/>
        <v>45865</v>
      </c>
      <c r="S100" s="246">
        <f t="shared" si="7"/>
        <v>46045</v>
      </c>
      <c r="T100" s="248" t="s">
        <v>498</v>
      </c>
      <c r="U100" s="248">
        <v>1.0</v>
      </c>
      <c r="V100" s="249">
        <v>45837.0</v>
      </c>
      <c r="W100" s="250">
        <v>45865.0</v>
      </c>
      <c r="X100" s="251">
        <v>45879.0</v>
      </c>
      <c r="Y100" s="251">
        <v>45893.0</v>
      </c>
      <c r="Z100" s="251">
        <v>45911.0</v>
      </c>
      <c r="AA100" s="251">
        <v>45921.0</v>
      </c>
      <c r="AB100" s="390">
        <v>45935.0</v>
      </c>
      <c r="AC100" s="390">
        <v>45948.0</v>
      </c>
      <c r="AD100" s="390">
        <v>45962.0</v>
      </c>
      <c r="AE100" s="448">
        <v>45976.0</v>
      </c>
      <c r="AF100" s="448">
        <v>45996.0</v>
      </c>
      <c r="AG100" s="252">
        <v>46011.0</v>
      </c>
      <c r="AH100" s="253">
        <v>46032.0</v>
      </c>
      <c r="AI100" s="232">
        <f t="shared" si="4"/>
        <v>195</v>
      </c>
    </row>
    <row r="101">
      <c r="A101" s="233">
        <v>92.0</v>
      </c>
      <c r="B101" s="285" t="s">
        <v>222</v>
      </c>
      <c r="C101" s="262">
        <v>1.0</v>
      </c>
      <c r="D101" s="256"/>
      <c r="E101" s="257"/>
      <c r="F101" s="257"/>
      <c r="G101" s="257"/>
      <c r="H101" s="257" t="s">
        <v>499</v>
      </c>
      <c r="I101" s="263" t="s">
        <v>500</v>
      </c>
      <c r="J101" s="264" t="s">
        <v>501</v>
      </c>
      <c r="K101" s="240" t="s">
        <v>502</v>
      </c>
      <c r="L101" s="242" t="s">
        <v>86</v>
      </c>
      <c r="M101" s="242" t="str">
        <f t="shared" si="11"/>
        <v>まめぼー</v>
      </c>
      <c r="N101" s="243"/>
      <c r="O101" s="242" t="s">
        <v>497</v>
      </c>
      <c r="P101" s="271">
        <v>45825.0</v>
      </c>
      <c r="Q101" s="246"/>
      <c r="R101" s="246">
        <v>45847.0</v>
      </c>
      <c r="S101" s="246">
        <f t="shared" si="7"/>
        <v>46027</v>
      </c>
      <c r="T101" s="248" t="s">
        <v>221</v>
      </c>
      <c r="U101" s="248">
        <v>10.0</v>
      </c>
      <c r="V101" s="249">
        <v>45831.0</v>
      </c>
      <c r="W101" s="250">
        <v>45847.0</v>
      </c>
      <c r="X101" s="251">
        <v>45861.0</v>
      </c>
      <c r="Y101" s="251">
        <v>45875.0</v>
      </c>
      <c r="Z101" s="390">
        <v>45889.0</v>
      </c>
      <c r="AA101" s="390">
        <v>45903.0</v>
      </c>
      <c r="AB101" s="390">
        <v>45918.0</v>
      </c>
      <c r="AC101" s="390">
        <v>45932.0</v>
      </c>
      <c r="AD101" s="390">
        <v>45946.0</v>
      </c>
      <c r="AE101" s="399">
        <v>45966.0</v>
      </c>
      <c r="AF101" s="390">
        <v>45979.0</v>
      </c>
      <c r="AG101" s="399">
        <v>45994.0</v>
      </c>
      <c r="AH101" s="399">
        <v>46014.0</v>
      </c>
      <c r="AI101" s="232">
        <f t="shared" si="4"/>
        <v>183</v>
      </c>
    </row>
    <row r="102">
      <c r="A102" s="233">
        <v>93.0</v>
      </c>
      <c r="B102" s="289" t="s">
        <v>219</v>
      </c>
      <c r="C102" s="262">
        <v>0.0</v>
      </c>
      <c r="D102" s="256"/>
      <c r="E102" s="257"/>
      <c r="F102" s="257"/>
      <c r="G102" s="257"/>
      <c r="H102" s="257" t="s">
        <v>503</v>
      </c>
      <c r="I102" s="406"/>
      <c r="K102" s="240" t="s">
        <v>504</v>
      </c>
      <c r="L102" s="242" t="s">
        <v>73</v>
      </c>
      <c r="M102" s="242" t="str">
        <f t="shared" si="11"/>
        <v>ジムのすけ</v>
      </c>
      <c r="N102" s="243"/>
      <c r="O102" s="242" t="s">
        <v>505</v>
      </c>
      <c r="P102" s="271">
        <v>45825.0</v>
      </c>
      <c r="Q102" s="246"/>
      <c r="R102" s="246" t="str">
        <f t="shared" ref="R102:R113" si="13">W102</f>
        <v>7/5で停止</v>
      </c>
      <c r="S102" s="246" t="str">
        <f t="shared" si="7"/>
        <v>#VALUE!</v>
      </c>
      <c r="T102" s="248" t="s">
        <v>247</v>
      </c>
      <c r="U102" s="248">
        <v>6.0</v>
      </c>
      <c r="V102" s="249">
        <v>45835.0</v>
      </c>
      <c r="W102" s="451" t="s">
        <v>506</v>
      </c>
      <c r="X102" s="381"/>
      <c r="Y102" s="381"/>
      <c r="Z102" s="381"/>
      <c r="AA102" s="381"/>
      <c r="AB102" s="381"/>
      <c r="AC102" s="381"/>
      <c r="AD102" s="381"/>
      <c r="AE102" s="381"/>
      <c r="AF102" s="381"/>
      <c r="AG102" s="381"/>
      <c r="AH102" s="381"/>
      <c r="AI102" s="232">
        <f t="shared" si="4"/>
        <v>-45835</v>
      </c>
    </row>
    <row r="103">
      <c r="A103" s="233">
        <v>94.0</v>
      </c>
      <c r="B103" s="254" t="s">
        <v>222</v>
      </c>
      <c r="C103" s="267">
        <v>1.0</v>
      </c>
      <c r="D103" s="256"/>
      <c r="E103" s="257"/>
      <c r="F103" s="257"/>
      <c r="G103" s="257"/>
      <c r="H103" s="257" t="s">
        <v>507</v>
      </c>
      <c r="I103" s="263" t="s">
        <v>508</v>
      </c>
      <c r="J103" s="283" t="s">
        <v>509</v>
      </c>
      <c r="K103" s="240" t="s">
        <v>510</v>
      </c>
      <c r="L103" s="242" t="s">
        <v>99</v>
      </c>
      <c r="M103" s="242" t="str">
        <f t="shared" si="11"/>
        <v>しょうけん</v>
      </c>
      <c r="N103" s="243"/>
      <c r="O103" s="242" t="s">
        <v>505</v>
      </c>
      <c r="P103" s="271">
        <v>45829.0</v>
      </c>
      <c r="Q103" s="246"/>
      <c r="R103" s="246">
        <f t="shared" si="13"/>
        <v>45867</v>
      </c>
      <c r="S103" s="246">
        <f t="shared" si="7"/>
        <v>46047</v>
      </c>
      <c r="T103" s="248" t="s">
        <v>346</v>
      </c>
      <c r="U103" s="248">
        <v>4.0</v>
      </c>
      <c r="V103" s="249">
        <v>45860.0</v>
      </c>
      <c r="W103" s="249">
        <v>45867.0</v>
      </c>
      <c r="X103" s="452">
        <v>45881.0</v>
      </c>
      <c r="Y103" s="452">
        <v>45895.0</v>
      </c>
      <c r="Z103" s="452">
        <v>45903.0</v>
      </c>
      <c r="AA103" s="452">
        <v>45916.0</v>
      </c>
      <c r="AB103" s="452">
        <v>45931.0</v>
      </c>
      <c r="AC103" s="452">
        <v>45953.0</v>
      </c>
      <c r="AD103" s="452">
        <v>45966.0</v>
      </c>
      <c r="AE103" s="452">
        <v>45980.0</v>
      </c>
      <c r="AF103" s="452">
        <v>45995.0</v>
      </c>
      <c r="AG103" s="452">
        <v>46009.0</v>
      </c>
      <c r="AH103" s="253">
        <v>46036.0</v>
      </c>
      <c r="AI103" s="232">
        <f t="shared" si="4"/>
        <v>176</v>
      </c>
    </row>
    <row r="104">
      <c r="A104" s="233">
        <v>95.0</v>
      </c>
      <c r="B104" s="254" t="s">
        <v>222</v>
      </c>
      <c r="C104" s="262">
        <v>0.0</v>
      </c>
      <c r="D104" s="256"/>
      <c r="E104" s="257"/>
      <c r="F104" s="257"/>
      <c r="G104" s="257"/>
      <c r="H104" s="257" t="s">
        <v>511</v>
      </c>
      <c r="I104" s="263" t="s">
        <v>512</v>
      </c>
      <c r="J104" s="283" t="s">
        <v>513</v>
      </c>
      <c r="K104" s="240" t="s">
        <v>514</v>
      </c>
      <c r="L104" s="242" t="s">
        <v>86</v>
      </c>
      <c r="M104" s="242" t="str">
        <f t="shared" si="11"/>
        <v>しおん</v>
      </c>
      <c r="N104" s="243"/>
      <c r="O104" s="242" t="s">
        <v>515</v>
      </c>
      <c r="P104" s="271">
        <v>45830.0</v>
      </c>
      <c r="Q104" s="246"/>
      <c r="R104" s="246">
        <f t="shared" si="13"/>
        <v>45871</v>
      </c>
      <c r="S104" s="246">
        <f t="shared" si="7"/>
        <v>46051</v>
      </c>
      <c r="T104" s="248" t="s">
        <v>354</v>
      </c>
      <c r="U104" s="248">
        <v>3.0</v>
      </c>
      <c r="V104" s="249">
        <v>45847.0</v>
      </c>
      <c r="W104" s="250">
        <v>45871.0</v>
      </c>
      <c r="X104" s="453">
        <v>45888.0</v>
      </c>
      <c r="Y104" s="390">
        <v>45911.0</v>
      </c>
      <c r="Z104" s="390">
        <v>45924.0</v>
      </c>
      <c r="AA104" s="390">
        <v>45939.0</v>
      </c>
      <c r="AB104" s="390">
        <v>45954.0</v>
      </c>
      <c r="AC104" s="390">
        <v>45967.0</v>
      </c>
      <c r="AD104" s="448">
        <v>45981.0</v>
      </c>
      <c r="AE104" s="399">
        <v>45997.0</v>
      </c>
      <c r="AF104" s="399">
        <v>46009.0</v>
      </c>
      <c r="AG104" s="251">
        <v>46030.0</v>
      </c>
      <c r="AH104" s="251">
        <v>46048.0</v>
      </c>
      <c r="AI104" s="232">
        <f t="shared" si="4"/>
        <v>201</v>
      </c>
    </row>
    <row r="105">
      <c r="A105" s="233">
        <v>96.0</v>
      </c>
      <c r="B105" s="454" t="s">
        <v>516</v>
      </c>
      <c r="C105" s="262">
        <v>0.0</v>
      </c>
      <c r="D105" s="256"/>
      <c r="E105" s="257"/>
      <c r="F105" s="257"/>
      <c r="G105" s="257"/>
      <c r="H105" s="257" t="s">
        <v>517</v>
      </c>
      <c r="I105" s="263" t="s">
        <v>518</v>
      </c>
      <c r="J105" s="264" t="s">
        <v>519</v>
      </c>
      <c r="K105" s="240" t="s">
        <v>510</v>
      </c>
      <c r="L105" s="242" t="s">
        <v>99</v>
      </c>
      <c r="M105" s="242" t="str">
        <f t="shared" si="11"/>
        <v>しょうけん</v>
      </c>
      <c r="N105" s="243"/>
      <c r="O105" s="242" t="s">
        <v>505</v>
      </c>
      <c r="P105" s="271">
        <v>45830.0</v>
      </c>
      <c r="Q105" s="246"/>
      <c r="R105" s="246">
        <f t="shared" si="13"/>
        <v>45876</v>
      </c>
      <c r="S105" s="246">
        <f t="shared" si="7"/>
        <v>46056</v>
      </c>
      <c r="T105" s="248" t="s">
        <v>520</v>
      </c>
      <c r="U105" s="248">
        <v>1.0</v>
      </c>
      <c r="V105" s="249">
        <v>45852.0</v>
      </c>
      <c r="W105" s="250">
        <v>45876.0</v>
      </c>
      <c r="X105" s="390">
        <v>45897.0</v>
      </c>
      <c r="Y105" s="390">
        <v>45911.0</v>
      </c>
      <c r="Z105" s="390">
        <v>45925.0</v>
      </c>
      <c r="AA105" s="390">
        <v>45946.0</v>
      </c>
      <c r="AB105" s="390">
        <v>45966.0</v>
      </c>
      <c r="AC105" s="448">
        <v>45971.0</v>
      </c>
      <c r="AD105" s="455"/>
      <c r="AE105" s="455"/>
      <c r="AF105" s="346"/>
      <c r="AG105" s="334"/>
      <c r="AH105" s="335"/>
      <c r="AI105" s="232">
        <f t="shared" si="4"/>
        <v>-45852</v>
      </c>
    </row>
    <row r="106">
      <c r="A106" s="233">
        <v>97.0</v>
      </c>
      <c r="B106" s="254" t="s">
        <v>222</v>
      </c>
      <c r="C106" s="262">
        <v>0.0</v>
      </c>
      <c r="D106" s="256"/>
      <c r="E106" s="257"/>
      <c r="F106" s="257"/>
      <c r="G106" s="257"/>
      <c r="H106" s="257" t="s">
        <v>521</v>
      </c>
      <c r="I106" s="263" t="s">
        <v>522</v>
      </c>
      <c r="J106" s="283" t="s">
        <v>523</v>
      </c>
      <c r="K106" s="240" t="s">
        <v>510</v>
      </c>
      <c r="L106" s="242" t="s">
        <v>99</v>
      </c>
      <c r="M106" s="242" t="str">
        <f t="shared" si="11"/>
        <v>しょうけん</v>
      </c>
      <c r="N106" s="243"/>
      <c r="O106" s="242" t="s">
        <v>505</v>
      </c>
      <c r="P106" s="271">
        <v>45834.0</v>
      </c>
      <c r="Q106" s="246"/>
      <c r="R106" s="246">
        <f t="shared" si="13"/>
        <v>45861</v>
      </c>
      <c r="S106" s="246">
        <f t="shared" si="7"/>
        <v>46041</v>
      </c>
      <c r="T106" s="248" t="s">
        <v>346</v>
      </c>
      <c r="U106" s="248">
        <v>5.0</v>
      </c>
      <c r="V106" s="249">
        <v>45853.0</v>
      </c>
      <c r="W106" s="249">
        <v>45861.0</v>
      </c>
      <c r="X106" s="452">
        <v>45881.0</v>
      </c>
      <c r="Y106" s="452">
        <v>45898.0</v>
      </c>
      <c r="Z106" s="452">
        <v>45907.0</v>
      </c>
      <c r="AA106" s="452">
        <v>45919.0</v>
      </c>
      <c r="AB106" s="452">
        <v>45931.0</v>
      </c>
      <c r="AC106" s="452">
        <v>45953.0</v>
      </c>
      <c r="AD106" s="452">
        <v>45966.0</v>
      </c>
      <c r="AE106" s="452">
        <v>45980.0</v>
      </c>
      <c r="AF106" s="452">
        <v>45995.0</v>
      </c>
      <c r="AG106" s="456">
        <v>46007.0</v>
      </c>
      <c r="AH106" s="253">
        <v>46036.0</v>
      </c>
      <c r="AI106" s="232">
        <f t="shared" si="4"/>
        <v>183</v>
      </c>
    </row>
    <row r="107">
      <c r="A107" s="233">
        <v>98.0</v>
      </c>
      <c r="B107" s="254" t="s">
        <v>222</v>
      </c>
      <c r="C107" s="262">
        <v>0.0</v>
      </c>
      <c r="D107" s="256"/>
      <c r="E107" s="257"/>
      <c r="F107" s="257"/>
      <c r="G107" s="257"/>
      <c r="H107" s="257" t="s">
        <v>524</v>
      </c>
      <c r="I107" s="406"/>
      <c r="J107" s="283" t="s">
        <v>525</v>
      </c>
      <c r="K107" s="240" t="s">
        <v>526</v>
      </c>
      <c r="L107" s="242" t="s">
        <v>86</v>
      </c>
      <c r="M107" s="242" t="str">
        <f t="shared" si="11"/>
        <v>かかみ</v>
      </c>
      <c r="N107" s="243"/>
      <c r="O107" s="242" t="s">
        <v>527</v>
      </c>
      <c r="P107" s="271">
        <v>45840.0</v>
      </c>
      <c r="Q107" s="246"/>
      <c r="R107" s="246">
        <f t="shared" si="13"/>
        <v>45868</v>
      </c>
      <c r="S107" s="246">
        <f t="shared" si="7"/>
        <v>46048</v>
      </c>
      <c r="T107" s="248" t="s">
        <v>363</v>
      </c>
      <c r="U107" s="248">
        <v>2.0</v>
      </c>
      <c r="V107" s="249">
        <v>45854.0</v>
      </c>
      <c r="W107" s="250">
        <v>45868.0</v>
      </c>
      <c r="X107" s="453">
        <v>45882.0</v>
      </c>
      <c r="Y107" s="453">
        <v>45896.0</v>
      </c>
      <c r="Z107" s="453">
        <v>45912.0</v>
      </c>
      <c r="AA107" s="457">
        <v>45923.0</v>
      </c>
      <c r="AB107" s="453">
        <v>45937.0</v>
      </c>
      <c r="AC107" s="453">
        <v>45951.0</v>
      </c>
      <c r="AD107" s="458">
        <v>45973.0</v>
      </c>
      <c r="AE107" s="399">
        <v>45987.0</v>
      </c>
      <c r="AF107" s="399">
        <v>46001.0</v>
      </c>
      <c r="AG107" s="459">
        <v>46015.0</v>
      </c>
      <c r="AH107" s="399">
        <v>46035.0</v>
      </c>
      <c r="AI107" s="232">
        <f t="shared" si="4"/>
        <v>181</v>
      </c>
    </row>
    <row r="108">
      <c r="A108" s="233">
        <v>99.0</v>
      </c>
      <c r="B108" s="254" t="s">
        <v>222</v>
      </c>
      <c r="C108" s="267">
        <v>1.0</v>
      </c>
      <c r="D108" s="256"/>
      <c r="E108" s="257"/>
      <c r="F108" s="257"/>
      <c r="G108" s="257"/>
      <c r="H108" s="257" t="s">
        <v>528</v>
      </c>
      <c r="I108" s="263" t="s">
        <v>529</v>
      </c>
      <c r="J108" s="283" t="s">
        <v>530</v>
      </c>
      <c r="K108" s="240" t="s">
        <v>531</v>
      </c>
      <c r="L108" s="242" t="s">
        <v>112</v>
      </c>
      <c r="M108" s="242" t="str">
        <f t="shared" si="11"/>
        <v>Kelly</v>
      </c>
      <c r="N108" s="243"/>
      <c r="O108" s="242"/>
      <c r="P108" s="271">
        <v>45845.0</v>
      </c>
      <c r="Q108" s="246"/>
      <c r="R108" s="246">
        <f t="shared" si="13"/>
        <v>45867</v>
      </c>
      <c r="S108" s="246">
        <f t="shared" si="7"/>
        <v>46047</v>
      </c>
      <c r="T108" s="248" t="s">
        <v>472</v>
      </c>
      <c r="U108" s="248">
        <v>2.0</v>
      </c>
      <c r="V108" s="249">
        <v>45853.0</v>
      </c>
      <c r="W108" s="250">
        <v>45867.0</v>
      </c>
      <c r="X108" s="390">
        <v>45882.0</v>
      </c>
      <c r="Y108" s="390">
        <v>45903.0</v>
      </c>
      <c r="Z108" s="390">
        <v>45916.0</v>
      </c>
      <c r="AA108" s="390">
        <v>45940.0</v>
      </c>
      <c r="AB108" s="390">
        <v>45952.0</v>
      </c>
      <c r="AC108" s="448">
        <v>45982.0</v>
      </c>
      <c r="AD108" s="448">
        <v>45990.0</v>
      </c>
      <c r="AE108" s="448">
        <v>46011.0</v>
      </c>
      <c r="AF108" s="459">
        <v>46026.0</v>
      </c>
      <c r="AG108" s="459">
        <v>46033.0</v>
      </c>
      <c r="AH108" s="335"/>
      <c r="AI108" s="232">
        <f t="shared" si="4"/>
        <v>-45853</v>
      </c>
    </row>
    <row r="109">
      <c r="A109" s="233">
        <v>100.0</v>
      </c>
      <c r="B109" s="454" t="s">
        <v>516</v>
      </c>
      <c r="C109" s="262">
        <v>0.0</v>
      </c>
      <c r="D109" s="256"/>
      <c r="E109" s="257"/>
      <c r="F109" s="257"/>
      <c r="G109" s="257"/>
      <c r="H109" s="257" t="s">
        <v>532</v>
      </c>
      <c r="I109" s="263" t="s">
        <v>533</v>
      </c>
      <c r="J109" s="264" t="s">
        <v>534</v>
      </c>
      <c r="K109" s="460" t="s">
        <v>531</v>
      </c>
      <c r="L109" s="242" t="s">
        <v>112</v>
      </c>
      <c r="M109" s="242" t="str">
        <f t="shared" si="11"/>
        <v>Kelly</v>
      </c>
      <c r="N109" s="243"/>
      <c r="O109" s="461" t="s">
        <v>535</v>
      </c>
      <c r="P109" s="356">
        <v>45851.0</v>
      </c>
      <c r="Q109" s="246"/>
      <c r="R109" s="246">
        <f t="shared" si="13"/>
        <v>45877</v>
      </c>
      <c r="S109" s="246">
        <f t="shared" si="7"/>
        <v>46057</v>
      </c>
      <c r="T109" s="248" t="s">
        <v>456</v>
      </c>
      <c r="U109" s="248">
        <v>3.0</v>
      </c>
      <c r="V109" s="249">
        <v>45863.0</v>
      </c>
      <c r="W109" s="250">
        <v>45877.0</v>
      </c>
      <c r="X109" s="390">
        <v>45890.0</v>
      </c>
      <c r="Y109" s="390">
        <v>45904.0</v>
      </c>
      <c r="Z109" s="390">
        <v>45917.0</v>
      </c>
      <c r="AA109" s="390">
        <v>45931.0</v>
      </c>
      <c r="AB109" s="390">
        <v>45945.0</v>
      </c>
      <c r="AC109" s="448">
        <v>45973.0</v>
      </c>
      <c r="AD109" s="251">
        <v>45987.0</v>
      </c>
      <c r="AE109" s="462">
        <v>46002.0</v>
      </c>
      <c r="AF109" s="251">
        <v>46017.0</v>
      </c>
      <c r="AG109" s="252">
        <v>46030.0</v>
      </c>
      <c r="AH109" s="253">
        <v>46045.0</v>
      </c>
      <c r="AI109" s="232">
        <f t="shared" si="4"/>
        <v>182</v>
      </c>
    </row>
    <row r="110">
      <c r="A110" s="233">
        <v>101.0</v>
      </c>
      <c r="B110" s="454" t="s">
        <v>516</v>
      </c>
      <c r="C110" s="262">
        <v>0.0</v>
      </c>
      <c r="D110" s="257"/>
      <c r="E110" s="257"/>
      <c r="F110" s="257"/>
      <c r="G110" s="257"/>
      <c r="H110" s="362" t="s">
        <v>536</v>
      </c>
      <c r="I110" s="263" t="s">
        <v>537</v>
      </c>
      <c r="J110" s="283" t="s">
        <v>538</v>
      </c>
      <c r="K110" s="240" t="s">
        <v>539</v>
      </c>
      <c r="L110" s="242" t="s">
        <v>73</v>
      </c>
      <c r="M110" s="242" t="str">
        <f t="shared" si="11"/>
        <v>たろ</v>
      </c>
      <c r="N110" s="243"/>
      <c r="O110" s="242" t="s">
        <v>540</v>
      </c>
      <c r="P110" s="356">
        <v>45855.0</v>
      </c>
      <c r="Q110" s="246"/>
      <c r="R110" s="246">
        <f t="shared" si="13"/>
        <v>45887</v>
      </c>
      <c r="S110" s="246">
        <f t="shared" si="7"/>
        <v>46067</v>
      </c>
      <c r="T110" s="248" t="s">
        <v>430</v>
      </c>
      <c r="U110" s="248">
        <v>3.0</v>
      </c>
      <c r="V110" s="249">
        <v>45869.0</v>
      </c>
      <c r="W110" s="250">
        <v>45887.0</v>
      </c>
      <c r="X110" s="390">
        <v>45902.0</v>
      </c>
      <c r="Y110" s="390">
        <v>45916.0</v>
      </c>
      <c r="Z110" s="390">
        <v>45930.0</v>
      </c>
      <c r="AA110" s="390">
        <v>45946.0</v>
      </c>
      <c r="AB110" s="390">
        <v>45961.0</v>
      </c>
      <c r="AC110" s="390">
        <v>45975.0</v>
      </c>
      <c r="AD110" s="251">
        <v>45996.0</v>
      </c>
      <c r="AE110" s="251">
        <v>46010.0</v>
      </c>
      <c r="AF110" s="251">
        <v>46014.0</v>
      </c>
      <c r="AG110" s="252">
        <v>46028.0</v>
      </c>
      <c r="AH110" s="253">
        <v>46048.0</v>
      </c>
      <c r="AI110" s="232">
        <f t="shared" si="4"/>
        <v>179</v>
      </c>
    </row>
    <row r="111" ht="15.0" customHeight="1">
      <c r="A111" s="233">
        <v>102.0</v>
      </c>
      <c r="B111" s="454" t="s">
        <v>516</v>
      </c>
      <c r="C111" s="262">
        <v>0.0</v>
      </c>
      <c r="D111" s="256"/>
      <c r="E111" s="257"/>
      <c r="F111" s="257"/>
      <c r="G111" s="257"/>
      <c r="H111" s="257" t="s">
        <v>541</v>
      </c>
      <c r="I111" s="263" t="s">
        <v>542</v>
      </c>
      <c r="J111" s="264" t="s">
        <v>543</v>
      </c>
      <c r="K111" s="240" t="s">
        <v>376</v>
      </c>
      <c r="L111" s="242" t="s">
        <v>86</v>
      </c>
      <c r="M111" s="242" t="str">
        <f t="shared" si="11"/>
        <v>えび</v>
      </c>
      <c r="N111" s="243"/>
      <c r="O111" s="242" t="s">
        <v>540</v>
      </c>
      <c r="P111" s="356">
        <v>45856.0</v>
      </c>
      <c r="Q111" s="246"/>
      <c r="R111" s="246">
        <f t="shared" si="13"/>
        <v>45890</v>
      </c>
      <c r="S111" s="246">
        <f t="shared" si="7"/>
        <v>46070</v>
      </c>
      <c r="T111" s="248" t="s">
        <v>484</v>
      </c>
      <c r="U111" s="248">
        <v>2.0</v>
      </c>
      <c r="V111" s="249">
        <v>45867.0</v>
      </c>
      <c r="W111" s="250">
        <v>45890.0</v>
      </c>
      <c r="X111" s="250">
        <v>45905.0</v>
      </c>
      <c r="Y111" s="251">
        <v>45926.0</v>
      </c>
      <c r="Z111" s="251">
        <v>45940.0</v>
      </c>
      <c r="AA111" s="390">
        <v>45954.0</v>
      </c>
      <c r="AB111" s="390">
        <v>45968.0</v>
      </c>
      <c r="AC111" s="399">
        <v>45982.0</v>
      </c>
      <c r="AD111" s="399">
        <v>45996.0</v>
      </c>
      <c r="AE111" s="399">
        <v>46010.0</v>
      </c>
      <c r="AF111" s="251">
        <v>46031.0</v>
      </c>
      <c r="AG111" s="399">
        <v>46043.0</v>
      </c>
      <c r="AH111" s="388">
        <v>46066.0</v>
      </c>
      <c r="AI111" s="232">
        <f t="shared" si="4"/>
        <v>199</v>
      </c>
    </row>
    <row r="112">
      <c r="A112" s="233">
        <v>103.0</v>
      </c>
      <c r="B112" s="454" t="s">
        <v>516</v>
      </c>
      <c r="C112" s="262">
        <v>0.0</v>
      </c>
      <c r="D112" s="256"/>
      <c r="E112" s="257"/>
      <c r="F112" s="257"/>
      <c r="G112" s="257"/>
      <c r="H112" s="257" t="s">
        <v>544</v>
      </c>
      <c r="I112" s="263" t="s">
        <v>545</v>
      </c>
      <c r="J112" s="283" t="s">
        <v>546</v>
      </c>
      <c r="K112" s="240" t="s">
        <v>547</v>
      </c>
      <c r="L112" s="242" t="s">
        <v>99</v>
      </c>
      <c r="M112" s="242" t="str">
        <f t="shared" si="11"/>
        <v>WARA</v>
      </c>
      <c r="N112" s="243"/>
      <c r="O112" s="242" t="s">
        <v>540</v>
      </c>
      <c r="P112" s="356">
        <v>45860.0</v>
      </c>
      <c r="Q112" s="246"/>
      <c r="R112" s="246">
        <f t="shared" si="13"/>
        <v>45898</v>
      </c>
      <c r="S112" s="246">
        <f t="shared" si="7"/>
        <v>46078</v>
      </c>
      <c r="T112" s="248" t="s">
        <v>346</v>
      </c>
      <c r="U112" s="248">
        <v>6.0</v>
      </c>
      <c r="V112" s="249">
        <v>45867.0</v>
      </c>
      <c r="W112" s="250">
        <v>45898.0</v>
      </c>
      <c r="X112" s="250">
        <v>45913.0</v>
      </c>
      <c r="Y112" s="251">
        <v>45931.0</v>
      </c>
      <c r="Z112" s="251">
        <v>45945.0</v>
      </c>
      <c r="AA112" s="390">
        <v>45959.0</v>
      </c>
      <c r="AB112" s="390">
        <v>45973.0</v>
      </c>
      <c r="AC112" s="390">
        <v>45987.0</v>
      </c>
      <c r="AD112" s="390">
        <v>46000.0</v>
      </c>
      <c r="AE112" s="251">
        <v>46015.0</v>
      </c>
      <c r="AF112" s="251">
        <v>46037.0</v>
      </c>
      <c r="AG112" s="399">
        <v>46056.0</v>
      </c>
      <c r="AH112" s="463">
        <v>46078.0</v>
      </c>
      <c r="AI112" s="232">
        <f t="shared" si="4"/>
        <v>211</v>
      </c>
    </row>
    <row r="113">
      <c r="A113" s="233">
        <v>104.0</v>
      </c>
      <c r="B113" s="454" t="s">
        <v>516</v>
      </c>
      <c r="C113" s="262">
        <v>0.0</v>
      </c>
      <c r="D113" s="256"/>
      <c r="E113" s="257"/>
      <c r="F113" s="257"/>
      <c r="G113" s="257"/>
      <c r="H113" s="257" t="s">
        <v>548</v>
      </c>
      <c r="I113" s="263" t="s">
        <v>549</v>
      </c>
      <c r="J113" s="264" t="s">
        <v>550</v>
      </c>
      <c r="K113" s="240" t="s">
        <v>551</v>
      </c>
      <c r="L113" s="242" t="s">
        <v>134</v>
      </c>
      <c r="M113" s="242" t="str">
        <f t="shared" si="11"/>
        <v>けーちゃん</v>
      </c>
      <c r="N113" s="243"/>
      <c r="O113" s="242" t="s">
        <v>540</v>
      </c>
      <c r="P113" s="356">
        <v>45860.0</v>
      </c>
      <c r="Q113" s="246"/>
      <c r="R113" s="246">
        <f t="shared" si="13"/>
        <v>45887</v>
      </c>
      <c r="S113" s="246">
        <f t="shared" si="7"/>
        <v>46067</v>
      </c>
      <c r="T113" s="248" t="s">
        <v>354</v>
      </c>
      <c r="U113" s="248">
        <v>4.0</v>
      </c>
      <c r="V113" s="249">
        <v>45873.0</v>
      </c>
      <c r="W113" s="249">
        <v>45887.0</v>
      </c>
      <c r="X113" s="251">
        <v>45902.0</v>
      </c>
      <c r="Y113" s="251">
        <v>45916.0</v>
      </c>
      <c r="Z113" s="251">
        <v>45937.0</v>
      </c>
      <c r="AA113" s="390">
        <v>45958.0</v>
      </c>
      <c r="AB113" s="390">
        <v>45972.0</v>
      </c>
      <c r="AC113" s="390">
        <v>45986.0</v>
      </c>
      <c r="AD113" s="390">
        <v>46000.0</v>
      </c>
      <c r="AE113" s="399">
        <v>46019.0</v>
      </c>
      <c r="AF113" s="251">
        <v>46028.0</v>
      </c>
      <c r="AG113" s="399">
        <v>46043.0</v>
      </c>
      <c r="AH113" s="388">
        <v>46070.0</v>
      </c>
      <c r="AI113" s="232">
        <f t="shared" si="4"/>
        <v>197</v>
      </c>
    </row>
    <row r="114">
      <c r="A114" s="233">
        <v>105.0</v>
      </c>
      <c r="B114" s="454" t="s">
        <v>516</v>
      </c>
      <c r="C114" s="262">
        <v>0.0</v>
      </c>
      <c r="D114" s="256"/>
      <c r="E114" s="257"/>
      <c r="F114" s="257"/>
      <c r="G114" s="257"/>
      <c r="H114" s="257" t="s">
        <v>552</v>
      </c>
      <c r="I114" s="263" t="s">
        <v>553</v>
      </c>
      <c r="J114" s="264" t="s">
        <v>554</v>
      </c>
      <c r="K114" s="240" t="s">
        <v>555</v>
      </c>
      <c r="L114" s="242" t="s">
        <v>73</v>
      </c>
      <c r="M114" s="242" t="str">
        <f t="shared" si="11"/>
        <v>hamu</v>
      </c>
      <c r="N114" s="243"/>
      <c r="O114" s="242" t="s">
        <v>540</v>
      </c>
      <c r="P114" s="356">
        <v>45857.0</v>
      </c>
      <c r="Q114" s="246"/>
      <c r="R114" s="246">
        <v>45906.0</v>
      </c>
      <c r="S114" s="246">
        <f t="shared" si="7"/>
        <v>46086</v>
      </c>
      <c r="T114" s="248" t="s">
        <v>556</v>
      </c>
      <c r="U114" s="248">
        <v>1.0</v>
      </c>
      <c r="V114" s="249">
        <v>45864.0</v>
      </c>
      <c r="W114" s="453">
        <v>45906.0</v>
      </c>
      <c r="X114" s="390">
        <v>45920.0</v>
      </c>
      <c r="Y114" s="390">
        <v>45935.0</v>
      </c>
      <c r="Z114" s="390">
        <v>45947.0</v>
      </c>
      <c r="AA114" s="390">
        <v>45962.0</v>
      </c>
      <c r="AB114" s="390">
        <v>45976.0</v>
      </c>
      <c r="AC114" s="390">
        <v>45996.0</v>
      </c>
      <c r="AD114" s="251">
        <v>46011.0</v>
      </c>
      <c r="AE114" s="464">
        <v>45666.0</v>
      </c>
      <c r="AF114" s="464">
        <v>46045.0</v>
      </c>
      <c r="AG114" s="450">
        <v>46066.0</v>
      </c>
      <c r="AH114" s="335"/>
      <c r="AI114" s="232">
        <f t="shared" si="4"/>
        <v>-45864</v>
      </c>
    </row>
    <row r="115">
      <c r="A115" s="233">
        <v>106.0</v>
      </c>
      <c r="B115" s="454" t="s">
        <v>516</v>
      </c>
      <c r="C115" s="262">
        <v>0.0</v>
      </c>
      <c r="D115" s="256"/>
      <c r="E115" s="257"/>
      <c r="F115" s="257"/>
      <c r="G115" s="257"/>
      <c r="H115" s="257" t="s">
        <v>557</v>
      </c>
      <c r="I115" s="263" t="s">
        <v>558</v>
      </c>
      <c r="J115" s="283" t="s">
        <v>559</v>
      </c>
      <c r="K115" s="240" t="s">
        <v>311</v>
      </c>
      <c r="L115" s="242" t="s">
        <v>134</v>
      </c>
      <c r="M115" s="242" t="str">
        <f t="shared" si="11"/>
        <v>マイ</v>
      </c>
      <c r="N115" s="243"/>
      <c r="O115" s="242" t="s">
        <v>560</v>
      </c>
      <c r="P115" s="356">
        <v>45865.0</v>
      </c>
      <c r="Q115" s="246"/>
      <c r="R115" s="246">
        <f t="shared" ref="R115:R121" si="14">W115</f>
        <v>45888</v>
      </c>
      <c r="S115" s="246">
        <f t="shared" si="7"/>
        <v>46068</v>
      </c>
      <c r="T115" s="248" t="s">
        <v>561</v>
      </c>
      <c r="U115" s="248">
        <v>1.0</v>
      </c>
      <c r="V115" s="249">
        <v>45875.0</v>
      </c>
      <c r="W115" s="250">
        <v>45888.0</v>
      </c>
      <c r="X115" s="251">
        <v>45902.0</v>
      </c>
      <c r="Y115" s="251">
        <v>45916.0</v>
      </c>
      <c r="Z115" s="251">
        <v>45937.0</v>
      </c>
      <c r="AA115" s="390">
        <v>45958.0</v>
      </c>
      <c r="AB115" s="390">
        <v>45971.0</v>
      </c>
      <c r="AC115" s="448">
        <v>45993.0</v>
      </c>
      <c r="AD115" s="251">
        <v>46007.0</v>
      </c>
      <c r="AE115" s="251">
        <v>46028.0</v>
      </c>
      <c r="AF115" s="251">
        <v>46047.0</v>
      </c>
      <c r="AG115" s="450">
        <v>46063.0</v>
      </c>
      <c r="AH115" s="335"/>
      <c r="AI115" s="232">
        <f t="shared" si="4"/>
        <v>-45875</v>
      </c>
    </row>
    <row r="116">
      <c r="A116" s="233">
        <v>107.0</v>
      </c>
      <c r="B116" s="454" t="s">
        <v>516</v>
      </c>
      <c r="C116" s="262">
        <v>0.0</v>
      </c>
      <c r="D116" s="256"/>
      <c r="E116" s="257"/>
      <c r="F116" s="257"/>
      <c r="G116" s="257"/>
      <c r="H116" s="257" t="s">
        <v>562</v>
      </c>
      <c r="I116" s="263" t="s">
        <v>563</v>
      </c>
      <c r="J116" s="264" t="s">
        <v>564</v>
      </c>
      <c r="K116" s="240" t="s">
        <v>565</v>
      </c>
      <c r="L116" s="242" t="s">
        <v>73</v>
      </c>
      <c r="M116" s="242" t="str">
        <f t="shared" si="11"/>
        <v>ゆの</v>
      </c>
      <c r="N116" s="243"/>
      <c r="O116" s="242" t="s">
        <v>540</v>
      </c>
      <c r="P116" s="356">
        <v>45865.0</v>
      </c>
      <c r="Q116" s="246"/>
      <c r="R116" s="246">
        <f t="shared" si="14"/>
        <v>45888</v>
      </c>
      <c r="S116" s="246">
        <f t="shared" si="7"/>
        <v>46068</v>
      </c>
      <c r="T116" s="248" t="s">
        <v>221</v>
      </c>
      <c r="U116" s="248">
        <v>11.0</v>
      </c>
      <c r="V116" s="249">
        <v>45875.0</v>
      </c>
      <c r="W116" s="250">
        <v>45888.0</v>
      </c>
      <c r="X116" s="251">
        <v>45902.0</v>
      </c>
      <c r="Y116" s="251">
        <v>45916.0</v>
      </c>
      <c r="Z116" s="251">
        <v>45930.0</v>
      </c>
      <c r="AA116" s="390">
        <v>45944.0</v>
      </c>
      <c r="AB116" s="390">
        <v>45958.0</v>
      </c>
      <c r="AC116" s="390">
        <v>45972.0</v>
      </c>
      <c r="AD116" s="251">
        <v>45988.0</v>
      </c>
      <c r="AE116" s="251">
        <v>46003.0</v>
      </c>
      <c r="AF116" s="251">
        <v>46014.0</v>
      </c>
      <c r="AG116" s="252">
        <v>46032.0</v>
      </c>
      <c r="AH116" s="253">
        <v>46056.0</v>
      </c>
      <c r="AI116" s="232">
        <f t="shared" si="4"/>
        <v>181</v>
      </c>
    </row>
    <row r="117">
      <c r="A117" s="233">
        <v>108.0</v>
      </c>
      <c r="B117" s="454" t="s">
        <v>516</v>
      </c>
      <c r="C117" s="262">
        <v>0.0</v>
      </c>
      <c r="D117" s="256"/>
      <c r="E117" s="257"/>
      <c r="F117" s="257"/>
      <c r="G117" s="257"/>
      <c r="H117" s="257" t="s">
        <v>566</v>
      </c>
      <c r="I117" s="263" t="s">
        <v>567</v>
      </c>
      <c r="J117" s="281" t="s">
        <v>568</v>
      </c>
      <c r="K117" s="240" t="s">
        <v>565</v>
      </c>
      <c r="L117" s="242" t="s">
        <v>112</v>
      </c>
      <c r="M117" s="242" t="str">
        <f t="shared" si="11"/>
        <v>ゆの</v>
      </c>
      <c r="N117" s="243"/>
      <c r="O117" s="242" t="s">
        <v>569</v>
      </c>
      <c r="P117" s="356">
        <v>45876.0</v>
      </c>
      <c r="Q117" s="246"/>
      <c r="R117" s="246">
        <f t="shared" si="14"/>
        <v>45903</v>
      </c>
      <c r="S117" s="246">
        <f t="shared" si="7"/>
        <v>46083</v>
      </c>
      <c r="T117" s="248" t="s">
        <v>570</v>
      </c>
      <c r="U117" s="248">
        <v>1.0</v>
      </c>
      <c r="V117" s="249">
        <v>45889.0</v>
      </c>
      <c r="W117" s="250">
        <v>45903.0</v>
      </c>
      <c r="X117" s="251">
        <v>45924.0</v>
      </c>
      <c r="Y117" s="390">
        <v>45945.0</v>
      </c>
      <c r="Z117" s="390">
        <v>45960.0</v>
      </c>
      <c r="AA117" s="390">
        <v>45974.0</v>
      </c>
      <c r="AB117" s="251">
        <v>45988.0</v>
      </c>
      <c r="AC117" s="251">
        <v>46006.0</v>
      </c>
      <c r="AD117" s="251">
        <v>46021.0</v>
      </c>
      <c r="AE117" s="465">
        <v>46034.0</v>
      </c>
      <c r="AF117" s="465">
        <v>46049.0</v>
      </c>
      <c r="AG117" s="466">
        <v>46070.0</v>
      </c>
      <c r="AH117" s="335"/>
      <c r="AI117" s="232">
        <f t="shared" si="4"/>
        <v>-45889</v>
      </c>
    </row>
    <row r="118">
      <c r="A118" s="233">
        <v>109.0</v>
      </c>
      <c r="B118" s="454" t="s">
        <v>516</v>
      </c>
      <c r="C118" s="262">
        <v>0.0</v>
      </c>
      <c r="D118" s="256"/>
      <c r="E118" s="257"/>
      <c r="F118" s="257"/>
      <c r="G118" s="257"/>
      <c r="H118" s="257" t="s">
        <v>571</v>
      </c>
      <c r="I118" s="263" t="s">
        <v>572</v>
      </c>
      <c r="J118" s="264" t="s">
        <v>573</v>
      </c>
      <c r="K118" s="240" t="s">
        <v>574</v>
      </c>
      <c r="L118" s="242" t="s">
        <v>73</v>
      </c>
      <c r="M118" s="242" t="str">
        <f t="shared" si="11"/>
        <v>リツヤ</v>
      </c>
      <c r="N118" s="243"/>
      <c r="O118" s="242" t="s">
        <v>569</v>
      </c>
      <c r="P118" s="356">
        <v>45876.0</v>
      </c>
      <c r="Q118" s="246"/>
      <c r="R118" s="246">
        <f t="shared" si="14"/>
        <v>45915</v>
      </c>
      <c r="S118" s="246">
        <f t="shared" si="7"/>
        <v>46095</v>
      </c>
      <c r="T118" s="248" t="s">
        <v>575</v>
      </c>
      <c r="U118" s="248">
        <v>1.0</v>
      </c>
      <c r="V118" s="249">
        <v>45887.0</v>
      </c>
      <c r="W118" s="250">
        <v>45915.0</v>
      </c>
      <c r="X118" s="251">
        <v>45936.0</v>
      </c>
      <c r="Y118" s="390">
        <v>45949.0</v>
      </c>
      <c r="Z118" s="390">
        <v>45964.0</v>
      </c>
      <c r="AA118" s="448">
        <v>45982.0</v>
      </c>
      <c r="AB118" s="251">
        <v>45996.0</v>
      </c>
      <c r="AC118" s="467">
        <v>46010.0</v>
      </c>
      <c r="AD118" s="251">
        <v>46036.0</v>
      </c>
      <c r="AE118" s="251">
        <v>46048.0</v>
      </c>
      <c r="AF118" s="388">
        <v>46061.0</v>
      </c>
      <c r="AG118" s="334"/>
      <c r="AH118" s="335"/>
      <c r="AI118" s="232">
        <f t="shared" si="4"/>
        <v>-45887</v>
      </c>
    </row>
    <row r="119">
      <c r="A119" s="233">
        <v>110.0</v>
      </c>
      <c r="B119" s="454" t="s">
        <v>516</v>
      </c>
      <c r="C119" s="262">
        <v>0.0</v>
      </c>
      <c r="D119" s="256"/>
      <c r="E119" s="257"/>
      <c r="F119" s="257"/>
      <c r="G119" s="257"/>
      <c r="H119" s="257" t="s">
        <v>576</v>
      </c>
      <c r="I119" s="263" t="s">
        <v>577</v>
      </c>
      <c r="J119" s="264" t="s">
        <v>578</v>
      </c>
      <c r="K119" s="240" t="s">
        <v>579</v>
      </c>
      <c r="L119" s="242" t="s">
        <v>99</v>
      </c>
      <c r="M119" s="242" t="str">
        <f t="shared" si="11"/>
        <v>すーたろうママ</v>
      </c>
      <c r="N119" s="243"/>
      <c r="O119" s="242" t="s">
        <v>580</v>
      </c>
      <c r="P119" s="356">
        <v>45889.0</v>
      </c>
      <c r="Q119" s="246"/>
      <c r="R119" s="246">
        <f t="shared" si="14"/>
        <v>45916</v>
      </c>
      <c r="S119" s="246">
        <f t="shared" si="7"/>
        <v>46096</v>
      </c>
      <c r="T119" s="248" t="s">
        <v>575</v>
      </c>
      <c r="U119" s="248">
        <v>2.0</v>
      </c>
      <c r="V119" s="468">
        <v>45900.0</v>
      </c>
      <c r="W119" s="250">
        <v>45916.0</v>
      </c>
      <c r="X119" s="251">
        <v>45930.0</v>
      </c>
      <c r="Y119" s="390">
        <v>45945.0</v>
      </c>
      <c r="Z119" s="390">
        <v>45958.0</v>
      </c>
      <c r="AA119" s="390">
        <v>45971.0</v>
      </c>
      <c r="AB119" s="251">
        <v>45986.0</v>
      </c>
      <c r="AC119" s="251">
        <v>46000.0</v>
      </c>
      <c r="AD119" s="251">
        <v>46013.0</v>
      </c>
      <c r="AE119" s="251">
        <v>46029.0</v>
      </c>
      <c r="AF119" s="251">
        <v>46050.0</v>
      </c>
      <c r="AG119" s="450">
        <v>46063.0</v>
      </c>
      <c r="AH119" s="335"/>
      <c r="AI119" s="232">
        <f t="shared" si="4"/>
        <v>-45900</v>
      </c>
    </row>
    <row r="120">
      <c r="A120" s="233">
        <v>111.0</v>
      </c>
      <c r="B120" s="454" t="s">
        <v>516</v>
      </c>
      <c r="C120" s="262">
        <v>0.0</v>
      </c>
      <c r="D120" s="256"/>
      <c r="E120" s="257"/>
      <c r="F120" s="257"/>
      <c r="G120" s="257"/>
      <c r="H120" s="257" t="s">
        <v>581</v>
      </c>
      <c r="I120" s="263" t="s">
        <v>582</v>
      </c>
      <c r="J120" s="264" t="s">
        <v>583</v>
      </c>
      <c r="K120" s="240" t="s">
        <v>584</v>
      </c>
      <c r="L120" s="242" t="s">
        <v>99</v>
      </c>
      <c r="M120" s="242" t="str">
        <f t="shared" si="11"/>
        <v>magu</v>
      </c>
      <c r="N120" s="243"/>
      <c r="O120" s="242" t="s">
        <v>580</v>
      </c>
      <c r="P120" s="356">
        <v>45890.0</v>
      </c>
      <c r="Q120" s="246"/>
      <c r="R120" s="246">
        <f t="shared" si="14"/>
        <v>45940</v>
      </c>
      <c r="S120" s="246">
        <f t="shared" si="7"/>
        <v>46120</v>
      </c>
      <c r="T120" s="248" t="s">
        <v>561</v>
      </c>
      <c r="U120" s="248">
        <v>2.0</v>
      </c>
      <c r="V120" s="249">
        <v>45905.0</v>
      </c>
      <c r="W120" s="250">
        <v>45940.0</v>
      </c>
      <c r="X120" s="251">
        <v>45961.0</v>
      </c>
      <c r="Y120" s="251">
        <v>45974.0</v>
      </c>
      <c r="Z120" s="251">
        <v>45988.0</v>
      </c>
      <c r="AA120" s="251">
        <v>46002.0</v>
      </c>
      <c r="AB120" s="251">
        <v>46016.0</v>
      </c>
      <c r="AC120" s="251">
        <v>46037.0</v>
      </c>
      <c r="AD120" s="251">
        <v>46051.0</v>
      </c>
      <c r="AE120" s="388">
        <v>46065.0</v>
      </c>
      <c r="AF120" s="346"/>
      <c r="AG120" s="334"/>
      <c r="AH120" s="335"/>
      <c r="AI120" s="232">
        <f t="shared" si="4"/>
        <v>-45905</v>
      </c>
    </row>
    <row r="121">
      <c r="A121" s="233">
        <v>112.0</v>
      </c>
      <c r="B121" s="454" t="s">
        <v>516</v>
      </c>
      <c r="C121" s="262">
        <v>1.0</v>
      </c>
      <c r="D121" s="256"/>
      <c r="E121" s="257"/>
      <c r="F121" s="257"/>
      <c r="G121" s="257"/>
      <c r="H121" s="257" t="s">
        <v>585</v>
      </c>
      <c r="I121" s="263" t="s">
        <v>586</v>
      </c>
      <c r="J121" s="264" t="s">
        <v>587</v>
      </c>
      <c r="K121" s="240" t="s">
        <v>337</v>
      </c>
      <c r="L121" s="242" t="s">
        <v>77</v>
      </c>
      <c r="M121" s="242" t="str">
        <f t="shared" si="11"/>
        <v>ボム</v>
      </c>
      <c r="N121" s="243"/>
      <c r="O121" s="242" t="s">
        <v>169</v>
      </c>
      <c r="P121" s="356">
        <v>45894.0</v>
      </c>
      <c r="Q121" s="246"/>
      <c r="R121" s="246">
        <f t="shared" si="14"/>
        <v>45912</v>
      </c>
      <c r="S121" s="246">
        <f t="shared" si="7"/>
        <v>46092</v>
      </c>
      <c r="T121" s="248" t="s">
        <v>588</v>
      </c>
      <c r="U121" s="248">
        <v>1.0</v>
      </c>
      <c r="V121" s="249">
        <v>45902.0</v>
      </c>
      <c r="W121" s="250">
        <v>45912.0</v>
      </c>
      <c r="X121" s="251">
        <v>45924.0</v>
      </c>
      <c r="Y121" s="251">
        <v>45938.0</v>
      </c>
      <c r="Z121" s="251">
        <v>45952.0</v>
      </c>
      <c r="AA121" s="251">
        <v>45967.0</v>
      </c>
      <c r="AB121" s="251">
        <v>45990.0</v>
      </c>
      <c r="AC121" s="251">
        <v>46001.0</v>
      </c>
      <c r="AD121" s="251">
        <v>46016.0</v>
      </c>
      <c r="AE121" s="464">
        <v>46029.0</v>
      </c>
      <c r="AF121" s="251">
        <v>46044.0</v>
      </c>
      <c r="AG121" s="450">
        <v>46063.0</v>
      </c>
      <c r="AH121" s="335"/>
      <c r="AI121" s="232">
        <f t="shared" si="4"/>
        <v>-45902</v>
      </c>
    </row>
    <row r="122">
      <c r="A122" s="233">
        <v>113.0</v>
      </c>
      <c r="B122" s="454" t="s">
        <v>516</v>
      </c>
      <c r="C122" s="262">
        <v>0.0</v>
      </c>
      <c r="D122" s="256"/>
      <c r="E122" s="257"/>
      <c r="F122" s="257"/>
      <c r="G122" s="257"/>
      <c r="H122" s="257" t="s">
        <v>589</v>
      </c>
      <c r="I122" s="263" t="s">
        <v>590</v>
      </c>
      <c r="J122" s="281" t="s">
        <v>591</v>
      </c>
      <c r="K122" s="240" t="s">
        <v>592</v>
      </c>
      <c r="L122" s="242" t="s">
        <v>73</v>
      </c>
      <c r="M122" s="242" t="str">
        <f t="shared" si="11"/>
        <v>りぶ</v>
      </c>
      <c r="N122" s="243"/>
      <c r="O122" s="242" t="s">
        <v>169</v>
      </c>
      <c r="P122" s="356">
        <v>45894.0</v>
      </c>
      <c r="Q122" s="246"/>
      <c r="R122" s="246">
        <v>45917.0</v>
      </c>
      <c r="S122" s="246">
        <f t="shared" si="7"/>
        <v>46097</v>
      </c>
      <c r="T122" s="248" t="s">
        <v>412</v>
      </c>
      <c r="U122" s="248">
        <v>4.0</v>
      </c>
      <c r="V122" s="249">
        <v>45900.0</v>
      </c>
      <c r="W122" s="250">
        <v>45917.0</v>
      </c>
      <c r="X122" s="251">
        <v>45928.0</v>
      </c>
      <c r="Y122" s="469">
        <v>45945.0</v>
      </c>
      <c r="Z122" s="390">
        <v>45959.0</v>
      </c>
      <c r="AA122" s="251">
        <v>45973.0</v>
      </c>
      <c r="AB122" s="251">
        <v>45987.0</v>
      </c>
      <c r="AC122" s="251">
        <v>46366.0</v>
      </c>
      <c r="AD122" s="251">
        <v>46380.0</v>
      </c>
      <c r="AE122" s="251">
        <v>46029.0</v>
      </c>
      <c r="AF122" s="251">
        <v>46043.0</v>
      </c>
      <c r="AG122" s="450">
        <v>46057.0</v>
      </c>
      <c r="AH122" s="335"/>
      <c r="AI122" s="232">
        <f t="shared" si="4"/>
        <v>-45900</v>
      </c>
    </row>
    <row r="123">
      <c r="A123" s="233">
        <v>114.0</v>
      </c>
      <c r="B123" s="454" t="s">
        <v>516</v>
      </c>
      <c r="C123" s="262">
        <v>0.0</v>
      </c>
      <c r="D123" s="256"/>
      <c r="E123" s="257"/>
      <c r="F123" s="257"/>
      <c r="G123" s="257"/>
      <c r="H123" s="257" t="s">
        <v>593</v>
      </c>
      <c r="I123" s="263" t="s">
        <v>594</v>
      </c>
      <c r="J123" s="264" t="s">
        <v>595</v>
      </c>
      <c r="K123" s="240" t="s">
        <v>596</v>
      </c>
      <c r="L123" s="242" t="s">
        <v>73</v>
      </c>
      <c r="M123" s="242" t="str">
        <f t="shared" si="11"/>
        <v>nachi</v>
      </c>
      <c r="N123" s="243"/>
      <c r="O123" s="242" t="s">
        <v>580</v>
      </c>
      <c r="P123" s="356">
        <v>45896.0</v>
      </c>
      <c r="Q123" s="246"/>
      <c r="R123" s="246">
        <f t="shared" ref="R123:R153" si="15">W123</f>
        <v>45940</v>
      </c>
      <c r="S123" s="246">
        <f t="shared" si="7"/>
        <v>46120</v>
      </c>
      <c r="T123" s="248" t="s">
        <v>597</v>
      </c>
      <c r="U123" s="248">
        <v>1.0</v>
      </c>
      <c r="V123" s="249">
        <v>45905.0</v>
      </c>
      <c r="W123" s="251">
        <v>45940.0</v>
      </c>
      <c r="X123" s="251">
        <v>45950.0</v>
      </c>
      <c r="Y123" s="251">
        <v>45970.0</v>
      </c>
      <c r="Z123" s="251">
        <v>45987.0</v>
      </c>
      <c r="AA123" s="251">
        <v>46007.0</v>
      </c>
      <c r="AB123" s="251">
        <v>46020.0</v>
      </c>
      <c r="AC123" s="251">
        <v>46038.0</v>
      </c>
      <c r="AD123" s="251">
        <v>46053.0</v>
      </c>
      <c r="AE123" s="388">
        <v>46063.0</v>
      </c>
      <c r="AF123" s="346"/>
      <c r="AG123" s="334"/>
      <c r="AH123" s="335"/>
      <c r="AI123" s="232">
        <f t="shared" si="4"/>
        <v>-45905</v>
      </c>
    </row>
    <row r="124">
      <c r="A124" s="233">
        <v>115.0</v>
      </c>
      <c r="B124" s="454" t="s">
        <v>516</v>
      </c>
      <c r="C124" s="262">
        <v>0.0</v>
      </c>
      <c r="D124" s="256"/>
      <c r="E124" s="257"/>
      <c r="F124" s="257"/>
      <c r="G124" s="257"/>
      <c r="H124" s="257" t="s">
        <v>598</v>
      </c>
      <c r="I124" s="263" t="s">
        <v>599</v>
      </c>
      <c r="J124" s="264" t="s">
        <v>600</v>
      </c>
      <c r="K124" s="240" t="s">
        <v>387</v>
      </c>
      <c r="L124" s="242" t="s">
        <v>99</v>
      </c>
      <c r="M124" s="242" t="str">
        <f t="shared" si="11"/>
        <v>タク</v>
      </c>
      <c r="N124" s="243"/>
      <c r="O124" s="242" t="s">
        <v>580</v>
      </c>
      <c r="P124" s="356">
        <v>45896.0</v>
      </c>
      <c r="Q124" s="246"/>
      <c r="R124" s="246">
        <f t="shared" si="15"/>
        <v>45932</v>
      </c>
      <c r="S124" s="246">
        <f t="shared" si="7"/>
        <v>46112</v>
      </c>
      <c r="T124" s="248" t="s">
        <v>575</v>
      </c>
      <c r="U124" s="248">
        <v>3.0</v>
      </c>
      <c r="V124" s="249">
        <v>45914.0</v>
      </c>
      <c r="W124" s="250">
        <v>45932.0</v>
      </c>
      <c r="X124" s="251">
        <v>45946.0</v>
      </c>
      <c r="Y124" s="251">
        <v>45961.0</v>
      </c>
      <c r="Z124" s="251">
        <v>45980.0</v>
      </c>
      <c r="AA124" s="251">
        <v>46004.0</v>
      </c>
      <c r="AB124" s="251">
        <v>46018.0</v>
      </c>
      <c r="AC124" s="251">
        <v>46032.0</v>
      </c>
      <c r="AD124" s="251">
        <v>46045.0</v>
      </c>
      <c r="AE124" s="251">
        <v>46055.0</v>
      </c>
      <c r="AF124" s="388">
        <v>46071.0</v>
      </c>
      <c r="AG124" s="334"/>
      <c r="AH124" s="335"/>
      <c r="AI124" s="232">
        <f t="shared" si="4"/>
        <v>-45914</v>
      </c>
    </row>
    <row r="125">
      <c r="A125" s="233">
        <v>116.0</v>
      </c>
      <c r="B125" s="367" t="s">
        <v>261</v>
      </c>
      <c r="C125" s="262">
        <v>0.0</v>
      </c>
      <c r="D125" s="256"/>
      <c r="E125" s="257"/>
      <c r="F125" s="257"/>
      <c r="G125" s="257"/>
      <c r="H125" s="257" t="s">
        <v>601</v>
      </c>
      <c r="I125" s="263" t="s">
        <v>602</v>
      </c>
      <c r="J125" s="264" t="s">
        <v>603</v>
      </c>
      <c r="K125" s="240" t="s">
        <v>604</v>
      </c>
      <c r="L125" s="242" t="s">
        <v>73</v>
      </c>
      <c r="M125" s="242" t="str">
        <f t="shared" si="11"/>
        <v>やなぎー</v>
      </c>
      <c r="N125" s="243"/>
      <c r="O125" s="242" t="s">
        <v>605</v>
      </c>
      <c r="P125" s="356">
        <v>45896.0</v>
      </c>
      <c r="Q125" s="246"/>
      <c r="R125" s="246" t="str">
        <f t="shared" si="15"/>
        <v>音不</v>
      </c>
      <c r="S125" s="246" t="str">
        <f t="shared" si="7"/>
        <v>#VALUE!</v>
      </c>
      <c r="T125" s="248" t="s">
        <v>484</v>
      </c>
      <c r="U125" s="248">
        <v>3.0</v>
      </c>
      <c r="V125" s="249">
        <v>45913.0</v>
      </c>
      <c r="W125" s="300" t="s">
        <v>261</v>
      </c>
      <c r="X125" s="300" t="s">
        <v>261</v>
      </c>
      <c r="Y125" s="300" t="s">
        <v>261</v>
      </c>
      <c r="Z125" s="301"/>
      <c r="AA125" s="301"/>
      <c r="AB125" s="301"/>
      <c r="AC125" s="301"/>
      <c r="AD125" s="301"/>
      <c r="AE125" s="301"/>
      <c r="AF125" s="301"/>
      <c r="AG125" s="302"/>
      <c r="AH125" s="303"/>
      <c r="AI125" s="232">
        <f t="shared" si="4"/>
        <v>-45913</v>
      </c>
    </row>
    <row r="126">
      <c r="A126" s="233">
        <v>117.0</v>
      </c>
      <c r="B126" s="454" t="s">
        <v>516</v>
      </c>
      <c r="C126" s="262">
        <v>0.0</v>
      </c>
      <c r="D126" s="256"/>
      <c r="E126" s="257"/>
      <c r="F126" s="257"/>
      <c r="G126" s="257"/>
      <c r="H126" s="257" t="s">
        <v>606</v>
      </c>
      <c r="I126" s="263" t="s">
        <v>607</v>
      </c>
      <c r="J126" s="264" t="s">
        <v>608</v>
      </c>
      <c r="K126" s="240" t="s">
        <v>596</v>
      </c>
      <c r="L126" s="242" t="s">
        <v>73</v>
      </c>
      <c r="M126" s="242" t="str">
        <f t="shared" si="11"/>
        <v>nachi</v>
      </c>
      <c r="N126" s="243"/>
      <c r="O126" s="242" t="s">
        <v>580</v>
      </c>
      <c r="P126" s="356">
        <v>45894.0</v>
      </c>
      <c r="Q126" s="246"/>
      <c r="R126" s="246">
        <f t="shared" si="15"/>
        <v>45916</v>
      </c>
      <c r="S126" s="246">
        <f t="shared" si="7"/>
        <v>46096</v>
      </c>
      <c r="T126" s="248" t="s">
        <v>609</v>
      </c>
      <c r="U126" s="248">
        <v>1.0</v>
      </c>
      <c r="V126" s="249">
        <v>45903.0</v>
      </c>
      <c r="W126" s="250">
        <v>45916.0</v>
      </c>
      <c r="X126" s="251">
        <v>45938.0</v>
      </c>
      <c r="Y126" s="251">
        <v>45975.0</v>
      </c>
      <c r="Z126" s="251">
        <v>45990.0</v>
      </c>
      <c r="AA126" s="251">
        <v>46001.0</v>
      </c>
      <c r="AB126" s="378">
        <v>46018.0</v>
      </c>
      <c r="AC126" s="470"/>
      <c r="AD126" s="251">
        <v>46051.0</v>
      </c>
      <c r="AE126" s="388">
        <v>46062.0</v>
      </c>
      <c r="AF126" s="388">
        <v>46080.0</v>
      </c>
      <c r="AG126" s="334"/>
      <c r="AH126" s="335"/>
      <c r="AI126" s="232">
        <f t="shared" si="4"/>
        <v>-45903</v>
      </c>
    </row>
    <row r="127">
      <c r="A127" s="233">
        <v>118.0</v>
      </c>
      <c r="B127" s="454" t="s">
        <v>516</v>
      </c>
      <c r="C127" s="262">
        <v>0.0</v>
      </c>
      <c r="D127" s="256"/>
      <c r="E127" s="257"/>
      <c r="F127" s="257"/>
      <c r="G127" s="257"/>
      <c r="H127" s="257" t="s">
        <v>610</v>
      </c>
      <c r="I127" s="263" t="s">
        <v>611</v>
      </c>
      <c r="J127" s="281" t="s">
        <v>612</v>
      </c>
      <c r="K127" s="240" t="s">
        <v>613</v>
      </c>
      <c r="L127" s="242" t="s">
        <v>99</v>
      </c>
      <c r="M127" s="242" t="str">
        <f t="shared" si="11"/>
        <v>きよ</v>
      </c>
      <c r="N127" s="243"/>
      <c r="O127" s="242" t="s">
        <v>580</v>
      </c>
      <c r="P127" s="356">
        <v>45893.0</v>
      </c>
      <c r="Q127" s="246"/>
      <c r="R127" s="246">
        <f t="shared" si="15"/>
        <v>45919</v>
      </c>
      <c r="S127" s="246">
        <f t="shared" si="7"/>
        <v>46099</v>
      </c>
      <c r="T127" s="248" t="s">
        <v>520</v>
      </c>
      <c r="U127" s="248">
        <v>2.0</v>
      </c>
      <c r="V127" s="452">
        <v>45908.0</v>
      </c>
      <c r="W127" s="453">
        <v>45919.0</v>
      </c>
      <c r="X127" s="390">
        <v>45940.0</v>
      </c>
      <c r="Y127" s="390">
        <v>45954.0</v>
      </c>
      <c r="Z127" s="390">
        <v>45975.0</v>
      </c>
      <c r="AA127" s="251">
        <v>45989.0</v>
      </c>
      <c r="AB127" s="251">
        <v>46003.0</v>
      </c>
      <c r="AC127" s="251">
        <v>46017.0</v>
      </c>
      <c r="AD127" s="251">
        <v>46051.0</v>
      </c>
      <c r="AE127" s="388">
        <v>46058.0</v>
      </c>
      <c r="AF127" s="346"/>
      <c r="AG127" s="334"/>
      <c r="AH127" s="335"/>
      <c r="AI127" s="232">
        <f t="shared" si="4"/>
        <v>-45908</v>
      </c>
    </row>
    <row r="128">
      <c r="A128" s="233">
        <v>119.0</v>
      </c>
      <c r="B128" s="454" t="s">
        <v>516</v>
      </c>
      <c r="C128" s="267">
        <v>1.0</v>
      </c>
      <c r="D128" s="256"/>
      <c r="E128" s="257"/>
      <c r="F128" s="257"/>
      <c r="G128" s="257"/>
      <c r="H128" s="257" t="s">
        <v>614</v>
      </c>
      <c r="I128" s="263" t="s">
        <v>615</v>
      </c>
      <c r="J128" s="264" t="s">
        <v>616</v>
      </c>
      <c r="K128" s="240" t="s">
        <v>617</v>
      </c>
      <c r="L128" s="242" t="s">
        <v>73</v>
      </c>
      <c r="M128" s="242" t="str">
        <f t="shared" si="11"/>
        <v>らこ</v>
      </c>
      <c r="N128" s="243"/>
      <c r="O128" s="242" t="s">
        <v>580</v>
      </c>
      <c r="P128" s="356">
        <v>45897.0</v>
      </c>
      <c r="Q128" s="246"/>
      <c r="R128" s="246">
        <f t="shared" si="15"/>
        <v>45920</v>
      </c>
      <c r="S128" s="246">
        <f t="shared" si="7"/>
        <v>46100</v>
      </c>
      <c r="T128" s="248" t="s">
        <v>618</v>
      </c>
      <c r="U128" s="248">
        <v>1.0</v>
      </c>
      <c r="V128" s="249">
        <v>45906.0</v>
      </c>
      <c r="W128" s="250">
        <v>45920.0</v>
      </c>
      <c r="X128" s="251">
        <v>45934.0</v>
      </c>
      <c r="Y128" s="251">
        <v>45948.0</v>
      </c>
      <c r="Z128" s="251">
        <v>45962.0</v>
      </c>
      <c r="AA128" s="251">
        <v>45983.0</v>
      </c>
      <c r="AB128" s="251">
        <v>45999.0</v>
      </c>
      <c r="AC128" s="251">
        <v>46026.0</v>
      </c>
      <c r="AD128" s="251">
        <v>46038.0</v>
      </c>
      <c r="AE128" s="464">
        <v>46054.0</v>
      </c>
      <c r="AF128" s="471">
        <v>46067.0</v>
      </c>
      <c r="AG128" s="334"/>
      <c r="AH128" s="335"/>
      <c r="AI128" s="232">
        <f t="shared" si="4"/>
        <v>-45906</v>
      </c>
    </row>
    <row r="129">
      <c r="A129" s="233">
        <v>120.0</v>
      </c>
      <c r="B129" s="454" t="s">
        <v>516</v>
      </c>
      <c r="C129" s="262">
        <v>0.0</v>
      </c>
      <c r="D129" s="256"/>
      <c r="E129" s="257"/>
      <c r="F129" s="257"/>
      <c r="G129" s="257"/>
      <c r="H129" s="257" t="s">
        <v>619</v>
      </c>
      <c r="I129" s="263" t="s">
        <v>620</v>
      </c>
      <c r="J129" s="264" t="s">
        <v>621</v>
      </c>
      <c r="K129" s="240" t="s">
        <v>622</v>
      </c>
      <c r="L129" s="242" t="s">
        <v>73</v>
      </c>
      <c r="M129" s="242" t="str">
        <f t="shared" si="11"/>
        <v>しょうた</v>
      </c>
      <c r="N129" s="243"/>
      <c r="O129" s="242" t="s">
        <v>580</v>
      </c>
      <c r="P129" s="356">
        <v>45898.0</v>
      </c>
      <c r="Q129" s="246"/>
      <c r="R129" s="246">
        <f t="shared" si="15"/>
        <v>45933</v>
      </c>
      <c r="S129" s="246">
        <f t="shared" si="7"/>
        <v>46113</v>
      </c>
      <c r="T129" s="248" t="s">
        <v>228</v>
      </c>
      <c r="U129" s="248">
        <v>12.0</v>
      </c>
      <c r="V129" s="249">
        <v>45918.0</v>
      </c>
      <c r="W129" s="250">
        <v>45933.0</v>
      </c>
      <c r="X129" s="251">
        <v>45947.0</v>
      </c>
      <c r="Y129" s="251">
        <v>45967.0</v>
      </c>
      <c r="Z129" s="251">
        <v>45981.0</v>
      </c>
      <c r="AA129" s="251">
        <v>46002.0</v>
      </c>
      <c r="AB129" s="251">
        <v>46016.0</v>
      </c>
      <c r="AC129" s="388">
        <v>45665.0</v>
      </c>
      <c r="AD129" s="346"/>
      <c r="AE129" s="346"/>
      <c r="AF129" s="346"/>
      <c r="AG129" s="334"/>
      <c r="AH129" s="335"/>
      <c r="AI129" s="232">
        <f t="shared" si="4"/>
        <v>-45918</v>
      </c>
    </row>
    <row r="130">
      <c r="A130" s="233">
        <v>121.0</v>
      </c>
      <c r="B130" s="454" t="s">
        <v>516</v>
      </c>
      <c r="C130" s="262">
        <v>0.0</v>
      </c>
      <c r="D130" s="256"/>
      <c r="E130" s="257"/>
      <c r="F130" s="257"/>
      <c r="G130" s="257"/>
      <c r="H130" s="257" t="s">
        <v>623</v>
      </c>
      <c r="I130" s="263" t="s">
        <v>624</v>
      </c>
      <c r="J130" s="264" t="s">
        <v>625</v>
      </c>
      <c r="K130" s="240" t="s">
        <v>613</v>
      </c>
      <c r="L130" s="242" t="s">
        <v>86</v>
      </c>
      <c r="M130" s="242" t="str">
        <f t="shared" si="11"/>
        <v>きよ</v>
      </c>
      <c r="N130" s="243"/>
      <c r="O130" s="242" t="s">
        <v>605</v>
      </c>
      <c r="P130" s="356">
        <v>45902.0</v>
      </c>
      <c r="Q130" s="246"/>
      <c r="R130" s="246">
        <f t="shared" si="15"/>
        <v>45936</v>
      </c>
      <c r="S130" s="246">
        <f t="shared" si="7"/>
        <v>46116</v>
      </c>
      <c r="T130" s="248" t="s">
        <v>588</v>
      </c>
      <c r="U130" s="248">
        <v>2.0</v>
      </c>
      <c r="V130" s="452">
        <v>45923.0</v>
      </c>
      <c r="W130" s="453">
        <v>45936.0</v>
      </c>
      <c r="X130" s="390">
        <v>45951.0</v>
      </c>
      <c r="Y130" s="390">
        <v>45963.0</v>
      </c>
      <c r="Z130" s="390">
        <v>45981.0</v>
      </c>
      <c r="AA130" s="251">
        <v>45994.0</v>
      </c>
      <c r="AB130" s="251">
        <v>46010.0</v>
      </c>
      <c r="AC130" s="251">
        <v>46029.0</v>
      </c>
      <c r="AD130" s="251">
        <v>46044.0</v>
      </c>
      <c r="AE130" s="388">
        <v>46059.0</v>
      </c>
      <c r="AF130" s="346"/>
      <c r="AG130" s="334"/>
      <c r="AH130" s="335"/>
      <c r="AI130" s="232">
        <f t="shared" si="4"/>
        <v>-45923</v>
      </c>
    </row>
    <row r="131">
      <c r="A131" s="233">
        <v>122.0</v>
      </c>
      <c r="B131" s="454" t="s">
        <v>516</v>
      </c>
      <c r="C131" s="262">
        <v>0.0</v>
      </c>
      <c r="D131" s="256"/>
      <c r="E131" s="257"/>
      <c r="F131" s="257"/>
      <c r="G131" s="257"/>
      <c r="H131" s="257" t="s">
        <v>626</v>
      </c>
      <c r="I131" s="263" t="s">
        <v>627</v>
      </c>
      <c r="J131" s="264" t="s">
        <v>628</v>
      </c>
      <c r="K131" s="240" t="s">
        <v>629</v>
      </c>
      <c r="L131" s="242" t="s">
        <v>99</v>
      </c>
      <c r="M131" s="242" t="str">
        <f t="shared" si="11"/>
        <v>ゆん</v>
      </c>
      <c r="N131" s="243"/>
      <c r="O131" s="242" t="s">
        <v>182</v>
      </c>
      <c r="P131" s="356">
        <v>45902.0</v>
      </c>
      <c r="Q131" s="246"/>
      <c r="R131" s="246">
        <f t="shared" si="15"/>
        <v>45932</v>
      </c>
      <c r="S131" s="246">
        <f t="shared" si="7"/>
        <v>46112</v>
      </c>
      <c r="T131" s="248" t="s">
        <v>630</v>
      </c>
      <c r="U131" s="248">
        <v>1.0</v>
      </c>
      <c r="V131" s="249">
        <v>45919.0</v>
      </c>
      <c r="W131" s="251">
        <v>45932.0</v>
      </c>
      <c r="X131" s="384">
        <v>45945.0</v>
      </c>
      <c r="Y131" s="251">
        <v>45961.0</v>
      </c>
      <c r="Z131" s="251">
        <v>45974.0</v>
      </c>
      <c r="AA131" s="251">
        <v>45989.0</v>
      </c>
      <c r="AB131" s="251">
        <v>46003.0</v>
      </c>
      <c r="AC131" s="251">
        <v>46020.0</v>
      </c>
      <c r="AD131" s="251">
        <v>46031.0</v>
      </c>
      <c r="AE131" s="251">
        <v>46043.0</v>
      </c>
      <c r="AF131" s="472">
        <v>46056.0</v>
      </c>
      <c r="AG131" s="334"/>
      <c r="AH131" s="335"/>
      <c r="AI131" s="232">
        <f t="shared" si="4"/>
        <v>-45919</v>
      </c>
    </row>
    <row r="132">
      <c r="A132" s="233">
        <v>123.0</v>
      </c>
      <c r="B132" s="454" t="s">
        <v>516</v>
      </c>
      <c r="C132" s="262">
        <v>0.0</v>
      </c>
      <c r="D132" s="256"/>
      <c r="E132" s="257"/>
      <c r="F132" s="257"/>
      <c r="G132" s="257"/>
      <c r="H132" s="257" t="s">
        <v>631</v>
      </c>
      <c r="I132" s="263" t="s">
        <v>632</v>
      </c>
      <c r="J132" s="264" t="s">
        <v>633</v>
      </c>
      <c r="K132" s="240" t="s">
        <v>613</v>
      </c>
      <c r="L132" s="242" t="s">
        <v>86</v>
      </c>
      <c r="M132" s="242" t="str">
        <f t="shared" si="11"/>
        <v>きよ</v>
      </c>
      <c r="N132" s="243"/>
      <c r="O132" s="242" t="s">
        <v>182</v>
      </c>
      <c r="P132" s="356">
        <v>45903.0</v>
      </c>
      <c r="Q132" s="246"/>
      <c r="R132" s="246">
        <f t="shared" si="15"/>
        <v>45936</v>
      </c>
      <c r="S132" s="246">
        <f t="shared" si="7"/>
        <v>46116</v>
      </c>
      <c r="T132" s="248" t="s">
        <v>588</v>
      </c>
      <c r="U132" s="248">
        <v>3.0</v>
      </c>
      <c r="V132" s="249">
        <v>45911.0</v>
      </c>
      <c r="W132" s="250">
        <v>45936.0</v>
      </c>
      <c r="X132" s="251">
        <v>45950.0</v>
      </c>
      <c r="Y132" s="251">
        <v>45966.0</v>
      </c>
      <c r="Z132" s="467">
        <v>45978.0</v>
      </c>
      <c r="AA132" s="251">
        <v>45993.0</v>
      </c>
      <c r="AB132" s="251">
        <v>46010.0</v>
      </c>
      <c r="AC132" s="251">
        <v>46027.0</v>
      </c>
      <c r="AD132" s="251">
        <v>46044.0</v>
      </c>
      <c r="AE132" s="251">
        <v>46055.0</v>
      </c>
      <c r="AF132" s="388">
        <v>46069.0</v>
      </c>
      <c r="AG132" s="334"/>
      <c r="AH132" s="335"/>
      <c r="AI132" s="232">
        <f t="shared" si="4"/>
        <v>-45911</v>
      </c>
    </row>
    <row r="133">
      <c r="A133" s="233">
        <v>124.0</v>
      </c>
      <c r="B133" s="454" t="s">
        <v>516</v>
      </c>
      <c r="C133" s="262">
        <v>0.0</v>
      </c>
      <c r="D133" s="256"/>
      <c r="E133" s="257"/>
      <c r="F133" s="257"/>
      <c r="G133" s="257"/>
      <c r="H133" s="257" t="s">
        <v>634</v>
      </c>
      <c r="I133" s="406"/>
      <c r="J133" s="264" t="s">
        <v>635</v>
      </c>
      <c r="K133" s="240" t="s">
        <v>324</v>
      </c>
      <c r="L133" s="242" t="s">
        <v>134</v>
      </c>
      <c r="M133" s="242" t="str">
        <f t="shared" si="11"/>
        <v>うちこ</v>
      </c>
      <c r="N133" s="243"/>
      <c r="O133" s="242" t="s">
        <v>605</v>
      </c>
      <c r="P133" s="356">
        <v>45905.0</v>
      </c>
      <c r="Q133" s="246"/>
      <c r="R133" s="246">
        <f t="shared" si="15"/>
        <v>45930</v>
      </c>
      <c r="S133" s="246">
        <f t="shared" si="7"/>
        <v>46110</v>
      </c>
      <c r="T133" s="248" t="s">
        <v>636</v>
      </c>
      <c r="U133" s="248">
        <v>1.0</v>
      </c>
      <c r="V133" s="249">
        <v>45916.0</v>
      </c>
      <c r="W133" s="250">
        <v>45930.0</v>
      </c>
      <c r="X133" s="251">
        <v>45944.0</v>
      </c>
      <c r="Y133" s="251">
        <v>45986.0</v>
      </c>
      <c r="Z133" s="251">
        <v>46003.0</v>
      </c>
      <c r="AA133" s="251">
        <v>46013.0</v>
      </c>
      <c r="AB133" s="251">
        <v>46017.0</v>
      </c>
      <c r="AC133" s="473">
        <v>46035.0</v>
      </c>
      <c r="AD133" s="251">
        <v>46051.0</v>
      </c>
      <c r="AE133" s="388">
        <v>46065.0</v>
      </c>
      <c r="AF133" s="388">
        <v>46079.0</v>
      </c>
      <c r="AG133" s="334"/>
      <c r="AH133" s="335"/>
      <c r="AI133" s="232">
        <f t="shared" si="4"/>
        <v>-45916</v>
      </c>
    </row>
    <row r="134">
      <c r="A134" s="233">
        <v>125.0</v>
      </c>
      <c r="B134" s="454" t="s">
        <v>516</v>
      </c>
      <c r="C134" s="262">
        <v>0.0</v>
      </c>
      <c r="D134" s="256"/>
      <c r="E134" s="257"/>
      <c r="F134" s="257"/>
      <c r="G134" s="257"/>
      <c r="H134" s="257" t="s">
        <v>637</v>
      </c>
      <c r="I134" s="406"/>
      <c r="J134" s="264" t="s">
        <v>638</v>
      </c>
      <c r="K134" s="240" t="s">
        <v>387</v>
      </c>
      <c r="L134" s="242" t="s">
        <v>99</v>
      </c>
      <c r="M134" s="242" t="str">
        <f t="shared" si="11"/>
        <v>タク</v>
      </c>
      <c r="N134" s="243"/>
      <c r="O134" s="242" t="s">
        <v>605</v>
      </c>
      <c r="P134" s="356">
        <v>45905.0</v>
      </c>
      <c r="Q134" s="246"/>
      <c r="R134" s="246">
        <f t="shared" si="15"/>
        <v>45930</v>
      </c>
      <c r="S134" s="246">
        <f t="shared" si="7"/>
        <v>46110</v>
      </c>
      <c r="T134" s="248" t="s">
        <v>575</v>
      </c>
      <c r="U134" s="248">
        <v>3.0</v>
      </c>
      <c r="V134" s="249">
        <v>45918.0</v>
      </c>
      <c r="W134" s="250">
        <v>45930.0</v>
      </c>
      <c r="X134" s="251">
        <v>45939.0</v>
      </c>
      <c r="Y134" s="251">
        <v>45960.0</v>
      </c>
      <c r="Z134" s="251">
        <v>45981.0</v>
      </c>
      <c r="AA134" s="251">
        <v>45989.0</v>
      </c>
      <c r="AB134" s="251">
        <v>46002.0</v>
      </c>
      <c r="AC134" s="251">
        <v>46028.0</v>
      </c>
      <c r="AD134" s="251">
        <v>46036.0</v>
      </c>
      <c r="AE134" s="251">
        <v>46052.0</v>
      </c>
      <c r="AF134" s="388">
        <v>46066.0</v>
      </c>
      <c r="AG134" s="334"/>
      <c r="AH134" s="335"/>
      <c r="AI134" s="232">
        <f t="shared" si="4"/>
        <v>-45918</v>
      </c>
    </row>
    <row r="135">
      <c r="A135" s="233">
        <v>126.0</v>
      </c>
      <c r="B135" s="454" t="s">
        <v>516</v>
      </c>
      <c r="C135" s="267">
        <v>1.0</v>
      </c>
      <c r="D135" s="268"/>
      <c r="E135" s="268"/>
      <c r="F135" s="268"/>
      <c r="G135" s="268"/>
      <c r="H135" s="268" t="s">
        <v>639</v>
      </c>
      <c r="I135" s="263" t="s">
        <v>640</v>
      </c>
      <c r="J135" s="264" t="s">
        <v>641</v>
      </c>
      <c r="K135" s="240" t="s">
        <v>642</v>
      </c>
      <c r="L135" s="242" t="s">
        <v>99</v>
      </c>
      <c r="M135" s="242" t="str">
        <f t="shared" si="11"/>
        <v>みく</v>
      </c>
      <c r="N135" s="243"/>
      <c r="O135" s="242" t="s">
        <v>605</v>
      </c>
      <c r="P135" s="356">
        <v>45905.0</v>
      </c>
      <c r="Q135" s="246"/>
      <c r="R135" s="246">
        <f t="shared" si="15"/>
        <v>45932</v>
      </c>
      <c r="S135" s="246">
        <f t="shared" si="7"/>
        <v>46112</v>
      </c>
      <c r="T135" s="248" t="s">
        <v>630</v>
      </c>
      <c r="U135" s="248">
        <v>2.0</v>
      </c>
      <c r="V135" s="249">
        <v>45918.0</v>
      </c>
      <c r="W135" s="251">
        <v>45932.0</v>
      </c>
      <c r="X135" s="384">
        <v>45947.0</v>
      </c>
      <c r="Y135" s="251">
        <v>45960.0</v>
      </c>
      <c r="Z135" s="251">
        <v>45975.0</v>
      </c>
      <c r="AA135" s="251">
        <v>45985.0</v>
      </c>
      <c r="AB135" s="251">
        <v>46002.0</v>
      </c>
      <c r="AC135" s="251">
        <v>46020.0</v>
      </c>
      <c r="AD135" s="251">
        <v>46039.0</v>
      </c>
      <c r="AE135" s="251">
        <v>46050.0</v>
      </c>
      <c r="AF135" s="346"/>
      <c r="AG135" s="334"/>
      <c r="AH135" s="335"/>
      <c r="AI135" s="232">
        <f t="shared" si="4"/>
        <v>-45918</v>
      </c>
    </row>
    <row r="136">
      <c r="A136" s="233">
        <v>127.0</v>
      </c>
      <c r="B136" s="454" t="s">
        <v>516</v>
      </c>
      <c r="C136" s="262">
        <v>0.0</v>
      </c>
      <c r="D136" s="256"/>
      <c r="E136" s="257"/>
      <c r="F136" s="257"/>
      <c r="G136" s="257"/>
      <c r="H136" s="257" t="s">
        <v>643</v>
      </c>
      <c r="I136" s="474" t="s">
        <v>644</v>
      </c>
      <c r="J136" s="283" t="s">
        <v>645</v>
      </c>
      <c r="K136" s="240" t="s">
        <v>324</v>
      </c>
      <c r="L136" s="242" t="s">
        <v>52</v>
      </c>
      <c r="M136" s="242" t="str">
        <f t="shared" si="11"/>
        <v>うちこ</v>
      </c>
      <c r="N136" s="243"/>
      <c r="O136" s="242" t="s">
        <v>605</v>
      </c>
      <c r="P136" s="356">
        <v>45906.0</v>
      </c>
      <c r="Q136" s="246"/>
      <c r="R136" s="246">
        <f t="shared" si="15"/>
        <v>45949</v>
      </c>
      <c r="S136" s="246">
        <f t="shared" si="7"/>
        <v>46129</v>
      </c>
      <c r="T136" s="248" t="s">
        <v>646</v>
      </c>
      <c r="U136" s="248">
        <v>1.0</v>
      </c>
      <c r="V136" s="249">
        <v>45915.0</v>
      </c>
      <c r="W136" s="249">
        <v>45949.0</v>
      </c>
      <c r="X136" s="249">
        <v>45962.0</v>
      </c>
      <c r="Y136" s="249">
        <v>45976.0</v>
      </c>
      <c r="Z136" s="251">
        <v>45997.0</v>
      </c>
      <c r="AA136" s="251">
        <v>46011.0</v>
      </c>
      <c r="AB136" s="251">
        <v>46036.0</v>
      </c>
      <c r="AC136" s="251">
        <v>46053.0</v>
      </c>
      <c r="AD136" s="388">
        <v>46070.0</v>
      </c>
      <c r="AE136" s="346"/>
      <c r="AF136" s="346"/>
      <c r="AG136" s="334"/>
      <c r="AH136" s="335"/>
      <c r="AI136" s="232">
        <f t="shared" si="4"/>
        <v>-45915</v>
      </c>
    </row>
    <row r="137">
      <c r="A137" s="233">
        <v>128.0</v>
      </c>
      <c r="B137" s="454" t="s">
        <v>516</v>
      </c>
      <c r="C137" s="262">
        <v>0.0</v>
      </c>
      <c r="D137" s="256"/>
      <c r="E137" s="257"/>
      <c r="F137" s="257"/>
      <c r="G137" s="257"/>
      <c r="H137" s="257" t="s">
        <v>647</v>
      </c>
      <c r="I137" s="263" t="s">
        <v>648</v>
      </c>
      <c r="J137" s="283" t="s">
        <v>649</v>
      </c>
      <c r="K137" s="240" t="s">
        <v>429</v>
      </c>
      <c r="L137" s="242" t="s">
        <v>134</v>
      </c>
      <c r="M137" s="242" t="str">
        <f t="shared" si="11"/>
        <v>とと</v>
      </c>
      <c r="N137" s="243"/>
      <c r="O137" s="242" t="s">
        <v>605</v>
      </c>
      <c r="P137" s="356">
        <v>45908.0</v>
      </c>
      <c r="Q137" s="246"/>
      <c r="R137" s="246">
        <f t="shared" si="15"/>
        <v>45932</v>
      </c>
      <c r="S137" s="246">
        <f t="shared" si="7"/>
        <v>46112</v>
      </c>
      <c r="T137" s="248" t="s">
        <v>650</v>
      </c>
      <c r="U137" s="248">
        <v>1.0</v>
      </c>
      <c r="V137" s="249">
        <v>45916.0</v>
      </c>
      <c r="W137" s="250">
        <v>45932.0</v>
      </c>
      <c r="X137" s="251">
        <v>45947.0</v>
      </c>
      <c r="Y137" s="251">
        <v>45972.0</v>
      </c>
      <c r="Z137" s="251">
        <v>45986.0</v>
      </c>
      <c r="AA137" s="251">
        <v>46002.0</v>
      </c>
      <c r="AB137" s="251">
        <v>46016.0</v>
      </c>
      <c r="AC137" s="251">
        <v>46036.0</v>
      </c>
      <c r="AD137" s="251">
        <v>46050.0</v>
      </c>
      <c r="AE137" s="388">
        <v>46064.0</v>
      </c>
      <c r="AF137" s="388">
        <v>46078.0</v>
      </c>
      <c r="AG137" s="334"/>
      <c r="AH137" s="335"/>
      <c r="AI137" s="232">
        <f t="shared" si="4"/>
        <v>-45916</v>
      </c>
    </row>
    <row r="138">
      <c r="A138" s="233">
        <v>129.0</v>
      </c>
      <c r="B138" s="454" t="s">
        <v>516</v>
      </c>
      <c r="C138" s="267">
        <v>1.0</v>
      </c>
      <c r="D138" s="256"/>
      <c r="E138" s="257"/>
      <c r="F138" s="257"/>
      <c r="G138" s="257"/>
      <c r="H138" s="257" t="s">
        <v>651</v>
      </c>
      <c r="I138" s="263" t="s">
        <v>652</v>
      </c>
      <c r="J138" s="264" t="s">
        <v>653</v>
      </c>
      <c r="K138" s="240" t="s">
        <v>654</v>
      </c>
      <c r="L138" s="242" t="s">
        <v>112</v>
      </c>
      <c r="M138" s="242" t="str">
        <f t="shared" si="11"/>
        <v>かな</v>
      </c>
      <c r="N138" s="243"/>
      <c r="O138" s="242" t="s">
        <v>605</v>
      </c>
      <c r="P138" s="356">
        <v>45908.0</v>
      </c>
      <c r="Q138" s="246"/>
      <c r="R138" s="246">
        <f t="shared" si="15"/>
        <v>45934</v>
      </c>
      <c r="S138" s="246">
        <f t="shared" si="7"/>
        <v>46114</v>
      </c>
      <c r="T138" s="248" t="s">
        <v>461</v>
      </c>
      <c r="U138" s="248">
        <v>3.0</v>
      </c>
      <c r="V138" s="452">
        <v>45920.0</v>
      </c>
      <c r="W138" s="453">
        <v>45934.0</v>
      </c>
      <c r="X138" s="390">
        <v>45949.0</v>
      </c>
      <c r="Y138" s="390">
        <v>45962.0</v>
      </c>
      <c r="Z138" s="390">
        <v>45976.0</v>
      </c>
      <c r="AA138" s="251">
        <v>45992.0</v>
      </c>
      <c r="AB138" s="251">
        <v>46005.0</v>
      </c>
      <c r="AC138" s="251">
        <v>46018.0</v>
      </c>
      <c r="AD138" s="251">
        <v>45667.0</v>
      </c>
      <c r="AE138" s="251">
        <v>46047.0</v>
      </c>
      <c r="AF138" s="388">
        <v>46067.0</v>
      </c>
      <c r="AG138" s="334"/>
      <c r="AH138" s="335"/>
      <c r="AI138" s="232">
        <f t="shared" si="4"/>
        <v>-45920</v>
      </c>
    </row>
    <row r="139">
      <c r="A139" s="233">
        <v>130.0</v>
      </c>
      <c r="B139" s="454" t="s">
        <v>516</v>
      </c>
      <c r="C139" s="262">
        <v>0.0</v>
      </c>
      <c r="D139" s="256"/>
      <c r="E139" s="257"/>
      <c r="F139" s="257"/>
      <c r="G139" s="257"/>
      <c r="H139" s="257" t="s">
        <v>655</v>
      </c>
      <c r="I139" s="475" t="s">
        <v>656</v>
      </c>
      <c r="J139" s="281" t="s">
        <v>657</v>
      </c>
      <c r="K139" s="240" t="s">
        <v>658</v>
      </c>
      <c r="L139" s="242" t="s">
        <v>659</v>
      </c>
      <c r="M139" s="242" t="str">
        <f t="shared" si="11"/>
        <v>めいりり</v>
      </c>
      <c r="N139" s="243"/>
      <c r="O139" s="242" t="s">
        <v>605</v>
      </c>
      <c r="P139" s="356">
        <v>45910.0</v>
      </c>
      <c r="Q139" s="246"/>
      <c r="R139" s="246">
        <f t="shared" si="15"/>
        <v>45947</v>
      </c>
      <c r="S139" s="246">
        <f t="shared" si="7"/>
        <v>46127</v>
      </c>
      <c r="T139" s="248" t="s">
        <v>412</v>
      </c>
      <c r="U139" s="248">
        <v>5.0</v>
      </c>
      <c r="V139" s="452">
        <v>45923.0</v>
      </c>
      <c r="W139" s="390">
        <v>45947.0</v>
      </c>
      <c r="X139" s="390">
        <v>45958.0</v>
      </c>
      <c r="Y139" s="448">
        <v>45975.0</v>
      </c>
      <c r="Z139" s="448">
        <v>45989.0</v>
      </c>
      <c r="AA139" s="251">
        <v>46365.0</v>
      </c>
      <c r="AB139" s="251">
        <v>46379.0</v>
      </c>
      <c r="AC139" s="251">
        <v>46028.0</v>
      </c>
      <c r="AD139" s="251">
        <v>46042.0</v>
      </c>
      <c r="AE139" s="388">
        <v>46056.0</v>
      </c>
      <c r="AF139" s="346"/>
      <c r="AG139" s="334"/>
      <c r="AH139" s="335"/>
      <c r="AI139" s="232">
        <f t="shared" si="4"/>
        <v>-45923</v>
      </c>
    </row>
    <row r="140">
      <c r="A140" s="233">
        <v>131.0</v>
      </c>
      <c r="B140" s="454" t="s">
        <v>516</v>
      </c>
      <c r="C140" s="262">
        <v>0.0</v>
      </c>
      <c r="D140" s="256"/>
      <c r="E140" s="257"/>
      <c r="F140" s="257"/>
      <c r="G140" s="257"/>
      <c r="H140" s="257" t="s">
        <v>660</v>
      </c>
      <c r="I140" s="263" t="s">
        <v>661</v>
      </c>
      <c r="J140" s="264" t="s">
        <v>662</v>
      </c>
      <c r="K140" s="240" t="s">
        <v>663</v>
      </c>
      <c r="L140" s="242" t="s">
        <v>73</v>
      </c>
      <c r="M140" s="242" t="str">
        <f t="shared" si="11"/>
        <v>まりな</v>
      </c>
      <c r="N140" s="243"/>
      <c r="O140" s="242" t="s">
        <v>182</v>
      </c>
      <c r="P140" s="356">
        <v>45923.0</v>
      </c>
      <c r="Q140" s="246"/>
      <c r="R140" s="246">
        <f t="shared" si="15"/>
        <v>45944</v>
      </c>
      <c r="S140" s="246">
        <f t="shared" si="7"/>
        <v>46124</v>
      </c>
      <c r="T140" s="248" t="s">
        <v>664</v>
      </c>
      <c r="U140" s="248">
        <v>1.0</v>
      </c>
      <c r="V140" s="452">
        <v>45932.0</v>
      </c>
      <c r="W140" s="453">
        <v>45944.0</v>
      </c>
      <c r="X140" s="390">
        <v>45958.0</v>
      </c>
      <c r="Y140" s="390">
        <v>45980.0</v>
      </c>
      <c r="Z140" s="448">
        <v>45986.0</v>
      </c>
      <c r="AA140" s="251">
        <v>46001.0</v>
      </c>
      <c r="AB140" s="251">
        <v>46017.0</v>
      </c>
      <c r="AC140" s="251">
        <v>46032.0</v>
      </c>
      <c r="AD140" s="251">
        <v>46046.0</v>
      </c>
      <c r="AE140" s="464">
        <v>46056.0</v>
      </c>
      <c r="AF140" s="388">
        <v>46071.0</v>
      </c>
      <c r="AG140" s="334"/>
      <c r="AH140" s="335"/>
      <c r="AI140" s="232"/>
    </row>
    <row r="141">
      <c r="A141" s="233">
        <v>132.0</v>
      </c>
      <c r="B141" s="454" t="s">
        <v>516</v>
      </c>
      <c r="C141" s="262">
        <v>0.0</v>
      </c>
      <c r="D141" s="256"/>
      <c r="E141" s="257"/>
      <c r="F141" s="257"/>
      <c r="G141" s="257"/>
      <c r="H141" s="257" t="s">
        <v>665</v>
      </c>
      <c r="I141" s="406"/>
      <c r="J141" s="281" t="s">
        <v>666</v>
      </c>
      <c r="K141" s="240" t="s">
        <v>667</v>
      </c>
      <c r="L141" s="242" t="s">
        <v>73</v>
      </c>
      <c r="M141" s="242" t="str">
        <f t="shared" si="11"/>
        <v>しょー</v>
      </c>
      <c r="N141" s="243"/>
      <c r="O141" s="242" t="s">
        <v>668</v>
      </c>
      <c r="P141" s="356">
        <v>45925.0</v>
      </c>
      <c r="Q141" s="246"/>
      <c r="R141" s="246">
        <f t="shared" si="15"/>
        <v>45981</v>
      </c>
      <c r="S141" s="246">
        <f t="shared" si="7"/>
        <v>46161</v>
      </c>
      <c r="T141" s="476" t="s">
        <v>588</v>
      </c>
      <c r="U141" s="477">
        <v>4.0</v>
      </c>
      <c r="V141" s="452">
        <v>45938.0</v>
      </c>
      <c r="W141" s="478">
        <v>45981.0</v>
      </c>
      <c r="X141" s="408">
        <v>46007.0</v>
      </c>
      <c r="Y141" s="408">
        <v>46019.0</v>
      </c>
      <c r="Z141" s="346"/>
      <c r="AA141" s="346"/>
      <c r="AB141" s="346"/>
      <c r="AC141" s="346"/>
      <c r="AD141" s="346"/>
      <c r="AE141" s="346"/>
      <c r="AF141" s="346"/>
      <c r="AG141" s="334"/>
      <c r="AH141" s="335"/>
      <c r="AI141" s="232"/>
    </row>
    <row r="142">
      <c r="A142" s="233">
        <v>133.0</v>
      </c>
      <c r="B142" s="454" t="s">
        <v>516</v>
      </c>
      <c r="C142" s="262">
        <v>0.0</v>
      </c>
      <c r="D142" s="256"/>
      <c r="E142" s="257"/>
      <c r="F142" s="257"/>
      <c r="G142" s="257"/>
      <c r="H142" s="257" t="s">
        <v>669</v>
      </c>
      <c r="I142" s="263" t="s">
        <v>670</v>
      </c>
      <c r="J142" s="281" t="s">
        <v>671</v>
      </c>
      <c r="K142" s="240" t="s">
        <v>672</v>
      </c>
      <c r="L142" s="242" t="s">
        <v>73</v>
      </c>
      <c r="M142" s="242" t="str">
        <f t="shared" si="11"/>
        <v>まさき</v>
      </c>
      <c r="N142" s="243"/>
      <c r="O142" s="242" t="s">
        <v>299</v>
      </c>
      <c r="P142" s="356">
        <v>45926.0</v>
      </c>
      <c r="Q142" s="246"/>
      <c r="R142" s="246">
        <f t="shared" si="15"/>
        <v>45950</v>
      </c>
      <c r="S142" s="246">
        <f t="shared" si="7"/>
        <v>46130</v>
      </c>
      <c r="T142" s="248" t="s">
        <v>461</v>
      </c>
      <c r="U142" s="248">
        <v>4.0</v>
      </c>
      <c r="V142" s="479">
        <v>45937.0</v>
      </c>
      <c r="W142" s="453">
        <v>45950.0</v>
      </c>
      <c r="X142" s="390">
        <v>45964.0</v>
      </c>
      <c r="Y142" s="390">
        <v>45978.0</v>
      </c>
      <c r="Z142" s="251">
        <v>45992.0</v>
      </c>
      <c r="AA142" s="251">
        <v>46006.0</v>
      </c>
      <c r="AB142" s="251">
        <v>46027.0</v>
      </c>
      <c r="AC142" s="251">
        <v>46039.0</v>
      </c>
      <c r="AD142" s="251">
        <v>46055.0</v>
      </c>
      <c r="AE142" s="388">
        <v>46069.0</v>
      </c>
      <c r="AF142" s="346"/>
      <c r="AG142" s="334"/>
      <c r="AH142" s="335"/>
      <c r="AI142" s="232"/>
    </row>
    <row r="143">
      <c r="A143" s="233">
        <v>134.0</v>
      </c>
      <c r="B143" s="289" t="s">
        <v>219</v>
      </c>
      <c r="C143" s="262">
        <v>0.0</v>
      </c>
      <c r="D143" s="256"/>
      <c r="E143" s="257"/>
      <c r="F143" s="257"/>
      <c r="G143" s="257"/>
      <c r="H143" s="257" t="s">
        <v>673</v>
      </c>
      <c r="I143" s="406"/>
      <c r="J143" s="283" t="s">
        <v>674</v>
      </c>
      <c r="K143" s="240" t="s">
        <v>663</v>
      </c>
      <c r="L143" s="242" t="s">
        <v>73</v>
      </c>
      <c r="M143" s="242" t="str">
        <f t="shared" si="11"/>
        <v>まりな</v>
      </c>
      <c r="N143" s="243"/>
      <c r="O143" s="242" t="s">
        <v>560</v>
      </c>
      <c r="P143" s="356">
        <v>45928.0</v>
      </c>
      <c r="Q143" s="246"/>
      <c r="R143" s="246">
        <f t="shared" si="15"/>
        <v>45947</v>
      </c>
      <c r="S143" s="246">
        <f t="shared" si="7"/>
        <v>46127</v>
      </c>
      <c r="T143" s="248" t="s">
        <v>221</v>
      </c>
      <c r="U143" s="248">
        <v>12.0</v>
      </c>
      <c r="V143" s="249">
        <v>45936.0</v>
      </c>
      <c r="W143" s="250">
        <v>45947.0</v>
      </c>
      <c r="X143" s="251">
        <v>45961.0</v>
      </c>
      <c r="Y143" s="251">
        <v>45974.0</v>
      </c>
      <c r="Z143" s="251">
        <v>45988.0</v>
      </c>
      <c r="AA143" s="351" t="s">
        <v>675</v>
      </c>
      <c r="AB143" s="325"/>
      <c r="AC143" s="325"/>
      <c r="AD143" s="325"/>
      <c r="AE143" s="325"/>
      <c r="AF143" s="325"/>
      <c r="AG143" s="326"/>
      <c r="AH143" s="327"/>
      <c r="AI143" s="232"/>
    </row>
    <row r="144">
      <c r="A144" s="233">
        <v>135.0</v>
      </c>
      <c r="B144" s="454" t="s">
        <v>516</v>
      </c>
      <c r="C144" s="262">
        <v>0.0</v>
      </c>
      <c r="D144" s="256"/>
      <c r="E144" s="257"/>
      <c r="F144" s="257"/>
      <c r="G144" s="257"/>
      <c r="H144" s="257" t="s">
        <v>676</v>
      </c>
      <c r="I144" s="480" t="s">
        <v>677</v>
      </c>
      <c r="J144" s="264" t="s">
        <v>678</v>
      </c>
      <c r="K144" s="240" t="s">
        <v>679</v>
      </c>
      <c r="L144" s="242" t="s">
        <v>73</v>
      </c>
      <c r="M144" s="242" t="str">
        <f t="shared" si="11"/>
        <v>おさくパパ</v>
      </c>
      <c r="N144" s="243"/>
      <c r="O144" s="242" t="s">
        <v>668</v>
      </c>
      <c r="P144" s="356">
        <v>45930.0</v>
      </c>
      <c r="Q144" s="246"/>
      <c r="R144" s="246">
        <f t="shared" si="15"/>
        <v>45968</v>
      </c>
      <c r="S144" s="246">
        <f t="shared" si="7"/>
        <v>46148</v>
      </c>
      <c r="T144" s="248" t="s">
        <v>618</v>
      </c>
      <c r="U144" s="248">
        <v>2.0</v>
      </c>
      <c r="V144" s="249">
        <v>45948.0</v>
      </c>
      <c r="W144" s="250">
        <v>45968.0</v>
      </c>
      <c r="X144" s="251">
        <v>45983.0</v>
      </c>
      <c r="Y144" s="251">
        <v>46004.0</v>
      </c>
      <c r="Z144" s="251">
        <v>46018.0</v>
      </c>
      <c r="AA144" s="467">
        <v>46040.0</v>
      </c>
      <c r="AB144" s="251">
        <v>46047.0</v>
      </c>
      <c r="AC144" s="388">
        <v>46061.0</v>
      </c>
      <c r="AD144" s="346"/>
      <c r="AE144" s="346"/>
      <c r="AF144" s="346"/>
      <c r="AG144" s="334"/>
      <c r="AH144" s="335"/>
      <c r="AI144" s="232"/>
    </row>
    <row r="145">
      <c r="A145" s="233">
        <v>136.0</v>
      </c>
      <c r="B145" s="454" t="s">
        <v>516</v>
      </c>
      <c r="C145" s="262">
        <v>0.0</v>
      </c>
      <c r="D145" s="256"/>
      <c r="E145" s="257"/>
      <c r="F145" s="257"/>
      <c r="G145" s="257"/>
      <c r="H145" s="257" t="s">
        <v>680</v>
      </c>
      <c r="I145" s="406"/>
      <c r="J145" s="283" t="s">
        <v>681</v>
      </c>
      <c r="K145" s="240" t="s">
        <v>682</v>
      </c>
      <c r="L145" s="242" t="s">
        <v>99</v>
      </c>
      <c r="M145" s="242" t="str">
        <f t="shared" si="11"/>
        <v>もこ</v>
      </c>
      <c r="N145" s="243"/>
      <c r="O145" s="242" t="s">
        <v>668</v>
      </c>
      <c r="P145" s="356">
        <v>45931.0</v>
      </c>
      <c r="Q145" s="246"/>
      <c r="R145" s="246">
        <f t="shared" si="15"/>
        <v>45949</v>
      </c>
      <c r="S145" s="246">
        <f t="shared" si="7"/>
        <v>46129</v>
      </c>
      <c r="T145" s="248" t="s">
        <v>597</v>
      </c>
      <c r="U145" s="248">
        <v>1.0</v>
      </c>
      <c r="V145" s="249">
        <v>45942.0</v>
      </c>
      <c r="W145" s="250">
        <v>45949.0</v>
      </c>
      <c r="X145" s="251">
        <v>45963.0</v>
      </c>
      <c r="Y145" s="251">
        <v>45977.0</v>
      </c>
      <c r="Z145" s="251">
        <v>45991.0</v>
      </c>
      <c r="AA145" s="251">
        <v>46005.0</v>
      </c>
      <c r="AB145" s="251">
        <v>46019.0</v>
      </c>
      <c r="AC145" s="251">
        <v>46047.0</v>
      </c>
      <c r="AD145" s="251">
        <v>46053.0</v>
      </c>
      <c r="AE145" s="388">
        <v>46060.0</v>
      </c>
      <c r="AF145" s="346"/>
      <c r="AG145" s="334"/>
      <c r="AH145" s="335"/>
      <c r="AI145" s="232"/>
    </row>
    <row r="146">
      <c r="A146" s="233">
        <v>137.0</v>
      </c>
      <c r="B146" s="454" t="s">
        <v>516</v>
      </c>
      <c r="C146" s="262">
        <v>0.0</v>
      </c>
      <c r="D146" s="256"/>
      <c r="E146" s="257"/>
      <c r="F146" s="257"/>
      <c r="G146" s="257"/>
      <c r="H146" s="257" t="s">
        <v>683</v>
      </c>
      <c r="I146" s="406"/>
      <c r="J146" s="264" t="s">
        <v>684</v>
      </c>
      <c r="K146" s="240" t="s">
        <v>685</v>
      </c>
      <c r="L146" s="242" t="s">
        <v>73</v>
      </c>
      <c r="M146" s="242" t="str">
        <f t="shared" si="11"/>
        <v>優希</v>
      </c>
      <c r="N146" s="243"/>
      <c r="O146" s="242" t="s">
        <v>668</v>
      </c>
      <c r="P146" s="356">
        <v>45931.0</v>
      </c>
      <c r="Q146" s="246"/>
      <c r="R146" s="246">
        <f t="shared" si="15"/>
        <v>45960</v>
      </c>
      <c r="S146" s="246">
        <f t="shared" si="7"/>
        <v>46140</v>
      </c>
      <c r="T146" s="248" t="s">
        <v>575</v>
      </c>
      <c r="U146" s="248">
        <v>4.0</v>
      </c>
      <c r="V146" s="249">
        <v>45945.0</v>
      </c>
      <c r="W146" s="250">
        <v>45960.0</v>
      </c>
      <c r="X146" s="251" t="s">
        <v>686</v>
      </c>
      <c r="Y146" s="251">
        <v>45995.0</v>
      </c>
      <c r="Z146" s="251">
        <v>46006.0</v>
      </c>
      <c r="AA146" s="251">
        <v>46031.0</v>
      </c>
      <c r="AB146" s="388">
        <v>46063.0</v>
      </c>
      <c r="AC146" s="346"/>
      <c r="AD146" s="346"/>
      <c r="AE146" s="346"/>
      <c r="AF146" s="346"/>
      <c r="AG146" s="334"/>
      <c r="AH146" s="335"/>
      <c r="AI146" s="232"/>
    </row>
    <row r="147">
      <c r="A147" s="233">
        <v>138.0</v>
      </c>
      <c r="B147" s="454" t="s">
        <v>516</v>
      </c>
      <c r="C147" s="262">
        <v>0.0</v>
      </c>
      <c r="D147" s="256"/>
      <c r="E147" s="257"/>
      <c r="F147" s="257"/>
      <c r="G147" s="257"/>
      <c r="H147" s="257" t="s">
        <v>687</v>
      </c>
      <c r="I147" s="481" t="s">
        <v>688</v>
      </c>
      <c r="J147" s="264" t="s">
        <v>689</v>
      </c>
      <c r="K147" s="240" t="s">
        <v>350</v>
      </c>
      <c r="L147" s="242" t="s">
        <v>77</v>
      </c>
      <c r="M147" s="242" t="str">
        <f t="shared" si="11"/>
        <v>まろ</v>
      </c>
      <c r="N147" s="243"/>
      <c r="O147" s="242" t="s">
        <v>299</v>
      </c>
      <c r="P147" s="356">
        <v>45933.0</v>
      </c>
      <c r="Q147" s="246"/>
      <c r="R147" s="246">
        <f t="shared" si="15"/>
        <v>45974</v>
      </c>
      <c r="S147" s="246">
        <f t="shared" si="7"/>
        <v>46154</v>
      </c>
      <c r="T147" s="248" t="s">
        <v>251</v>
      </c>
      <c r="U147" s="248">
        <v>8.0</v>
      </c>
      <c r="V147" s="249">
        <v>45950.0</v>
      </c>
      <c r="W147" s="250">
        <v>45974.0</v>
      </c>
      <c r="X147" s="251">
        <v>45991.0</v>
      </c>
      <c r="Y147" s="251">
        <v>46006.0</v>
      </c>
      <c r="Z147" s="251">
        <v>46021.0</v>
      </c>
      <c r="AA147" s="251">
        <v>46037.0</v>
      </c>
      <c r="AB147" s="251">
        <v>46052.0</v>
      </c>
      <c r="AC147" s="482" t="s">
        <v>690</v>
      </c>
      <c r="AD147" s="346"/>
      <c r="AE147" s="346"/>
      <c r="AF147" s="346"/>
      <c r="AG147" s="334"/>
      <c r="AH147" s="335"/>
      <c r="AI147" s="232"/>
    </row>
    <row r="148">
      <c r="A148" s="233">
        <v>139.0</v>
      </c>
      <c r="B148" s="454" t="s">
        <v>516</v>
      </c>
      <c r="C148" s="262">
        <v>0.0</v>
      </c>
      <c r="D148" s="256"/>
      <c r="E148" s="257"/>
      <c r="F148" s="257"/>
      <c r="G148" s="257"/>
      <c r="H148" s="257" t="s">
        <v>691</v>
      </c>
      <c r="I148" s="483" t="s">
        <v>692</v>
      </c>
      <c r="J148" s="264" t="s">
        <v>693</v>
      </c>
      <c r="K148" s="240" t="s">
        <v>350</v>
      </c>
      <c r="L148" s="242" t="s">
        <v>77</v>
      </c>
      <c r="M148" s="242" t="str">
        <f t="shared" si="11"/>
        <v>まろ</v>
      </c>
      <c r="N148" s="243"/>
      <c r="O148" s="242" t="s">
        <v>299</v>
      </c>
      <c r="P148" s="356">
        <v>45936.0</v>
      </c>
      <c r="Q148" s="246"/>
      <c r="R148" s="246">
        <f t="shared" si="15"/>
        <v>45967</v>
      </c>
      <c r="S148" s="246">
        <f t="shared" si="7"/>
        <v>46147</v>
      </c>
      <c r="T148" s="248" t="s">
        <v>664</v>
      </c>
      <c r="U148" s="248">
        <v>2.0</v>
      </c>
      <c r="V148" s="249">
        <v>45948.0</v>
      </c>
      <c r="W148" s="250">
        <v>45967.0</v>
      </c>
      <c r="X148" s="251">
        <v>45987.0</v>
      </c>
      <c r="Y148" s="251">
        <v>46002.0</v>
      </c>
      <c r="Z148" s="251">
        <v>46017.0</v>
      </c>
      <c r="AA148" s="251">
        <v>46031.0</v>
      </c>
      <c r="AB148" s="251">
        <v>46046.0</v>
      </c>
      <c r="AC148" s="388">
        <v>46060.0</v>
      </c>
      <c r="AD148" s="346"/>
      <c r="AE148" s="346"/>
      <c r="AF148" s="346"/>
      <c r="AG148" s="334"/>
      <c r="AH148" s="335"/>
      <c r="AI148" s="232"/>
    </row>
    <row r="149">
      <c r="A149" s="233">
        <v>140.0</v>
      </c>
      <c r="B149" s="454" t="s">
        <v>516</v>
      </c>
      <c r="C149" s="262">
        <v>0.0</v>
      </c>
      <c r="D149" s="256"/>
      <c r="E149" s="257"/>
      <c r="F149" s="257"/>
      <c r="G149" s="257"/>
      <c r="H149" s="257" t="s">
        <v>694</v>
      </c>
      <c r="I149" s="361" t="s">
        <v>695</v>
      </c>
      <c r="J149" s="484" t="s">
        <v>696</v>
      </c>
      <c r="K149" s="240" t="s">
        <v>697</v>
      </c>
      <c r="L149" s="242" t="s">
        <v>73</v>
      </c>
      <c r="M149" s="242" t="str">
        <f t="shared" si="11"/>
        <v>きのなか</v>
      </c>
      <c r="N149" s="243"/>
      <c r="O149" s="242" t="s">
        <v>299</v>
      </c>
      <c r="P149" s="356">
        <v>45937.0</v>
      </c>
      <c r="Q149" s="246"/>
      <c r="R149" s="246">
        <f t="shared" si="15"/>
        <v>45965</v>
      </c>
      <c r="S149" s="246">
        <f t="shared" si="7"/>
        <v>46145</v>
      </c>
      <c r="T149" s="248" t="s">
        <v>241</v>
      </c>
      <c r="U149" s="248">
        <v>7.0</v>
      </c>
      <c r="V149" s="249">
        <v>45950.0</v>
      </c>
      <c r="W149" s="250">
        <v>45965.0</v>
      </c>
      <c r="X149" s="250">
        <v>45986.0</v>
      </c>
      <c r="Y149" s="251">
        <v>46002.0</v>
      </c>
      <c r="Z149" s="251">
        <v>46029.0</v>
      </c>
      <c r="AA149" s="251">
        <v>45678.0</v>
      </c>
      <c r="AB149" s="251">
        <v>45685.0</v>
      </c>
      <c r="AC149" s="388">
        <v>46062.0</v>
      </c>
      <c r="AD149" s="388">
        <v>46078.0</v>
      </c>
      <c r="AE149" s="346"/>
      <c r="AF149" s="346"/>
      <c r="AG149" s="334"/>
      <c r="AH149" s="335"/>
      <c r="AI149" s="232"/>
    </row>
    <row r="150">
      <c r="A150" s="233">
        <v>141.0</v>
      </c>
      <c r="B150" s="454" t="s">
        <v>516</v>
      </c>
      <c r="C150" s="262">
        <v>0.0</v>
      </c>
      <c r="D150" s="256"/>
      <c r="E150" s="257"/>
      <c r="F150" s="257"/>
      <c r="G150" s="257"/>
      <c r="H150" s="257" t="s">
        <v>698</v>
      </c>
      <c r="I150" s="483" t="s">
        <v>699</v>
      </c>
      <c r="J150" s="484" t="s">
        <v>700</v>
      </c>
      <c r="K150" s="240" t="s">
        <v>701</v>
      </c>
      <c r="L150" s="242" t="s">
        <v>73</v>
      </c>
      <c r="M150" s="242" t="str">
        <f t="shared" si="11"/>
        <v>あろ</v>
      </c>
      <c r="N150" s="243"/>
      <c r="O150" s="242" t="s">
        <v>299</v>
      </c>
      <c r="P150" s="356">
        <v>45939.0</v>
      </c>
      <c r="Q150" s="246"/>
      <c r="R150" s="246">
        <f t="shared" si="15"/>
        <v>45984</v>
      </c>
      <c r="S150" s="246">
        <f t="shared" si="7"/>
        <v>46164</v>
      </c>
      <c r="T150" s="248" t="s">
        <v>241</v>
      </c>
      <c r="U150" s="248">
        <v>8.0</v>
      </c>
      <c r="V150" s="250">
        <v>45962.0</v>
      </c>
      <c r="W150" s="250">
        <v>45984.0</v>
      </c>
      <c r="X150" s="251">
        <v>45998.0</v>
      </c>
      <c r="Y150" s="251">
        <v>46012.0</v>
      </c>
      <c r="Z150" s="251">
        <v>46026.0</v>
      </c>
      <c r="AA150" s="251">
        <v>46041.0</v>
      </c>
      <c r="AB150" s="251">
        <v>46055.0</v>
      </c>
      <c r="AC150" s="388">
        <v>46076.0</v>
      </c>
      <c r="AD150" s="346"/>
      <c r="AE150" s="346"/>
      <c r="AF150" s="346"/>
      <c r="AG150" s="334"/>
      <c r="AH150" s="335"/>
      <c r="AI150" s="232"/>
    </row>
    <row r="151">
      <c r="A151" s="233">
        <v>142.0</v>
      </c>
      <c r="B151" s="454" t="s">
        <v>516</v>
      </c>
      <c r="C151" s="267">
        <v>1.0</v>
      </c>
      <c r="D151" s="256"/>
      <c r="E151" s="257"/>
      <c r="F151" s="257"/>
      <c r="G151" s="257"/>
      <c r="H151" s="257" t="s">
        <v>702</v>
      </c>
      <c r="I151" s="485" t="s">
        <v>703</v>
      </c>
      <c r="J151" s="486" t="s">
        <v>704</v>
      </c>
      <c r="K151" s="240" t="s">
        <v>705</v>
      </c>
      <c r="L151" s="242" t="s">
        <v>73</v>
      </c>
      <c r="M151" s="242" t="str">
        <f t="shared" si="11"/>
        <v>ころ</v>
      </c>
      <c r="N151" s="243"/>
      <c r="O151" s="242" t="s">
        <v>307</v>
      </c>
      <c r="P151" s="356">
        <v>45941.0</v>
      </c>
      <c r="Q151" s="246"/>
      <c r="R151" s="246">
        <f t="shared" si="15"/>
        <v>45971</v>
      </c>
      <c r="S151" s="246">
        <f t="shared" si="7"/>
        <v>46151</v>
      </c>
      <c r="T151" s="248" t="s">
        <v>247</v>
      </c>
      <c r="U151" s="248">
        <v>7.0</v>
      </c>
      <c r="V151" s="250">
        <v>45957.0</v>
      </c>
      <c r="W151" s="250">
        <v>45971.0</v>
      </c>
      <c r="X151" s="250">
        <v>45985.0</v>
      </c>
      <c r="Y151" s="250">
        <v>45999.0</v>
      </c>
      <c r="Z151" s="250">
        <v>46013.0</v>
      </c>
      <c r="AA151" s="250">
        <v>46027.0</v>
      </c>
      <c r="AB151" s="250">
        <v>46041.0</v>
      </c>
      <c r="AC151" s="250">
        <v>46055.0</v>
      </c>
      <c r="AD151" s="346"/>
      <c r="AE151" s="346"/>
      <c r="AF151" s="346"/>
      <c r="AG151" s="334"/>
      <c r="AH151" s="335"/>
      <c r="AI151" s="232"/>
    </row>
    <row r="152">
      <c r="A152" s="233">
        <v>143.0</v>
      </c>
      <c r="B152" s="454" t="s">
        <v>516</v>
      </c>
      <c r="C152" s="262">
        <v>0.0</v>
      </c>
      <c r="D152" s="256"/>
      <c r="E152" s="257"/>
      <c r="F152" s="257"/>
      <c r="G152" s="257"/>
      <c r="H152" s="257" t="s">
        <v>706</v>
      </c>
      <c r="I152" s="263" t="s">
        <v>707</v>
      </c>
      <c r="J152" s="484" t="s">
        <v>708</v>
      </c>
      <c r="K152" s="240" t="s">
        <v>709</v>
      </c>
      <c r="L152" s="242" t="s">
        <v>134</v>
      </c>
      <c r="M152" s="242" t="str">
        <f t="shared" si="11"/>
        <v>たいせい</v>
      </c>
      <c r="N152" s="243"/>
      <c r="O152" s="242" t="s">
        <v>307</v>
      </c>
      <c r="P152" s="356">
        <v>45944.0</v>
      </c>
      <c r="Q152" s="246"/>
      <c r="R152" s="246">
        <f t="shared" si="15"/>
        <v>45981</v>
      </c>
      <c r="S152" s="246">
        <f t="shared" si="7"/>
        <v>46161</v>
      </c>
      <c r="T152" s="248" t="s">
        <v>498</v>
      </c>
      <c r="U152" s="248">
        <v>2.0</v>
      </c>
      <c r="V152" s="249">
        <v>45962.0</v>
      </c>
      <c r="W152" s="250">
        <v>45981.0</v>
      </c>
      <c r="X152" s="251">
        <v>46001.0</v>
      </c>
      <c r="Y152" s="251">
        <v>46027.0</v>
      </c>
      <c r="Z152" s="251">
        <v>46042.0</v>
      </c>
      <c r="AA152" s="388">
        <v>46055.0</v>
      </c>
      <c r="AB152" s="346"/>
      <c r="AC152" s="346"/>
      <c r="AD152" s="346"/>
      <c r="AE152" s="346"/>
      <c r="AF152" s="346"/>
      <c r="AG152" s="334"/>
      <c r="AH152" s="335"/>
      <c r="AI152" s="232"/>
    </row>
    <row r="153">
      <c r="A153" s="233">
        <v>144.0</v>
      </c>
      <c r="B153" s="454" t="s">
        <v>516</v>
      </c>
      <c r="C153" s="262">
        <v>0.0</v>
      </c>
      <c r="D153" s="256"/>
      <c r="E153" s="257"/>
      <c r="F153" s="257"/>
      <c r="G153" s="257"/>
      <c r="H153" s="257" t="s">
        <v>710</v>
      </c>
      <c r="I153" s="263" t="s">
        <v>711</v>
      </c>
      <c r="J153" s="484" t="s">
        <v>712</v>
      </c>
      <c r="K153" s="240" t="s">
        <v>705</v>
      </c>
      <c r="L153" s="242" t="s">
        <v>73</v>
      </c>
      <c r="M153" s="242" t="str">
        <f t="shared" si="11"/>
        <v>ころ</v>
      </c>
      <c r="N153" s="243"/>
      <c r="O153" s="242" t="s">
        <v>307</v>
      </c>
      <c r="P153" s="356">
        <v>45944.0</v>
      </c>
      <c r="Q153" s="246"/>
      <c r="R153" s="246">
        <f t="shared" si="15"/>
        <v>45975</v>
      </c>
      <c r="S153" s="246">
        <f t="shared" si="7"/>
        <v>46155</v>
      </c>
      <c r="T153" s="248" t="s">
        <v>609</v>
      </c>
      <c r="U153" s="248">
        <v>2.0</v>
      </c>
      <c r="V153" s="249">
        <v>45956.0</v>
      </c>
      <c r="W153" s="250">
        <v>45975.0</v>
      </c>
      <c r="X153" s="251">
        <v>45986.0</v>
      </c>
      <c r="Y153" s="251">
        <v>46003.0</v>
      </c>
      <c r="Z153" s="251">
        <v>46017.0</v>
      </c>
      <c r="AA153" s="251">
        <v>46035.0</v>
      </c>
      <c r="AB153" s="251">
        <v>46050.0</v>
      </c>
      <c r="AC153" s="388">
        <v>46063.0</v>
      </c>
      <c r="AD153" s="388">
        <v>46078.0</v>
      </c>
      <c r="AE153" s="346"/>
      <c r="AF153" s="346"/>
      <c r="AG153" s="334"/>
      <c r="AH153" s="335"/>
      <c r="AI153" s="232"/>
    </row>
    <row r="154">
      <c r="A154" s="233">
        <v>145.0</v>
      </c>
      <c r="B154" s="454" t="s">
        <v>516</v>
      </c>
      <c r="C154" s="262">
        <v>0.0</v>
      </c>
      <c r="D154" s="256"/>
      <c r="E154" s="257"/>
      <c r="F154" s="257"/>
      <c r="G154" s="257"/>
      <c r="H154" s="257" t="s">
        <v>713</v>
      </c>
      <c r="I154" s="474" t="s">
        <v>714</v>
      </c>
      <c r="J154" s="484" t="s">
        <v>715</v>
      </c>
      <c r="K154" s="240" t="s">
        <v>716</v>
      </c>
      <c r="L154" s="242" t="s">
        <v>86</v>
      </c>
      <c r="M154" s="242" t="str">
        <f t="shared" si="11"/>
        <v>えりか</v>
      </c>
      <c r="N154" s="243"/>
      <c r="O154" s="242" t="s">
        <v>299</v>
      </c>
      <c r="P154" s="356">
        <v>45944.0</v>
      </c>
      <c r="Q154" s="246"/>
      <c r="R154" s="246">
        <v>45976.0</v>
      </c>
      <c r="S154" s="246">
        <f t="shared" si="7"/>
        <v>46156</v>
      </c>
      <c r="T154" s="248" t="s">
        <v>556</v>
      </c>
      <c r="U154" s="248">
        <v>2.0</v>
      </c>
      <c r="V154" s="249">
        <v>45944.0</v>
      </c>
      <c r="W154" s="250">
        <v>45980.0</v>
      </c>
      <c r="X154" s="251">
        <v>45990.0</v>
      </c>
      <c r="Y154" s="251">
        <v>46004.0</v>
      </c>
      <c r="Z154" s="251">
        <v>46017.0</v>
      </c>
      <c r="AA154" s="251">
        <v>46031.0</v>
      </c>
      <c r="AB154" s="251">
        <v>46046.0</v>
      </c>
      <c r="AC154" s="388">
        <v>46067.0</v>
      </c>
      <c r="AD154" s="346"/>
      <c r="AE154" s="346"/>
      <c r="AF154" s="346"/>
      <c r="AG154" s="334"/>
      <c r="AH154" s="335"/>
      <c r="AI154" s="232"/>
    </row>
    <row r="155">
      <c r="A155" s="233">
        <v>147.0</v>
      </c>
      <c r="B155" s="454" t="s">
        <v>516</v>
      </c>
      <c r="C155" s="262">
        <v>0.0</v>
      </c>
      <c r="D155" s="256"/>
      <c r="E155" s="257"/>
      <c r="F155" s="257"/>
      <c r="G155" s="257"/>
      <c r="H155" s="257" t="s">
        <v>717</v>
      </c>
      <c r="I155" s="263" t="s">
        <v>718</v>
      </c>
      <c r="J155" s="487" t="s">
        <v>719</v>
      </c>
      <c r="K155" s="240" t="s">
        <v>720</v>
      </c>
      <c r="L155" s="242" t="s">
        <v>73</v>
      </c>
      <c r="M155" s="242" t="str">
        <f t="shared" si="11"/>
        <v>リイ</v>
      </c>
      <c r="N155" s="243"/>
      <c r="O155" s="242" t="s">
        <v>307</v>
      </c>
      <c r="P155" s="356">
        <v>45945.0</v>
      </c>
      <c r="Q155" s="246"/>
      <c r="R155" s="246">
        <f t="shared" ref="R155:R159" si="16">W155</f>
        <v>45980</v>
      </c>
      <c r="S155" s="246">
        <f t="shared" si="7"/>
        <v>46160</v>
      </c>
      <c r="T155" s="248" t="s">
        <v>588</v>
      </c>
      <c r="U155" s="248">
        <v>5.0</v>
      </c>
      <c r="V155" s="249">
        <v>45966.0</v>
      </c>
      <c r="W155" s="250">
        <v>45980.0</v>
      </c>
      <c r="X155" s="251">
        <v>45994.0</v>
      </c>
      <c r="Y155" s="251">
        <v>46008.0</v>
      </c>
      <c r="Z155" s="251">
        <v>46029.0</v>
      </c>
      <c r="AA155" s="251">
        <v>46043.0</v>
      </c>
      <c r="AB155" s="251">
        <v>45326.0</v>
      </c>
      <c r="AC155" s="346"/>
      <c r="AD155" s="346"/>
      <c r="AE155" s="346"/>
      <c r="AF155" s="346"/>
      <c r="AG155" s="334"/>
      <c r="AH155" s="335"/>
      <c r="AI155" s="232"/>
    </row>
    <row r="156">
      <c r="A156" s="233">
        <v>149.0</v>
      </c>
      <c r="B156" s="454" t="s">
        <v>516</v>
      </c>
      <c r="C156" s="262">
        <v>0.0</v>
      </c>
      <c r="D156" s="256"/>
      <c r="E156" s="257"/>
      <c r="F156" s="257"/>
      <c r="G156" s="257"/>
      <c r="H156" s="257" t="s">
        <v>721</v>
      </c>
      <c r="I156" s="406"/>
      <c r="J156" s="484" t="s">
        <v>722</v>
      </c>
      <c r="K156" s="240" t="s">
        <v>350</v>
      </c>
      <c r="L156" s="242" t="s">
        <v>77</v>
      </c>
      <c r="M156" s="242" t="str">
        <f t="shared" si="11"/>
        <v>まろ</v>
      </c>
      <c r="N156" s="243"/>
      <c r="O156" s="242" t="s">
        <v>299</v>
      </c>
      <c r="P156" s="356">
        <v>45946.0</v>
      </c>
      <c r="Q156" s="246"/>
      <c r="R156" s="246">
        <f t="shared" si="16"/>
        <v>45972</v>
      </c>
      <c r="S156" s="246">
        <f t="shared" si="7"/>
        <v>46152</v>
      </c>
      <c r="T156" s="248" t="s">
        <v>430</v>
      </c>
      <c r="U156" s="248">
        <v>4.0</v>
      </c>
      <c r="V156" s="249">
        <v>45958.0</v>
      </c>
      <c r="W156" s="250">
        <v>45972.0</v>
      </c>
      <c r="X156" s="251">
        <v>45986.0</v>
      </c>
      <c r="Y156" s="251">
        <v>45999.0</v>
      </c>
      <c r="Z156" s="251">
        <v>46010.0</v>
      </c>
      <c r="AA156" s="251">
        <v>46038.0</v>
      </c>
      <c r="AB156" s="251">
        <v>46049.0</v>
      </c>
      <c r="AC156" s="388">
        <v>46065.0</v>
      </c>
      <c r="AD156" s="346"/>
      <c r="AE156" s="346"/>
      <c r="AF156" s="346"/>
      <c r="AG156" s="334"/>
      <c r="AH156" s="335"/>
      <c r="AI156" s="232"/>
    </row>
    <row r="157">
      <c r="A157" s="233">
        <v>150.0</v>
      </c>
      <c r="B157" s="454" t="s">
        <v>516</v>
      </c>
      <c r="C157" s="262">
        <v>0.0</v>
      </c>
      <c r="D157" s="256"/>
      <c r="E157" s="257"/>
      <c r="F157" s="257"/>
      <c r="G157" s="257"/>
      <c r="H157" s="257" t="s">
        <v>723</v>
      </c>
      <c r="I157" s="488" t="s">
        <v>724</v>
      </c>
      <c r="J157" s="484" t="s">
        <v>725</v>
      </c>
      <c r="K157" s="240" t="s">
        <v>617</v>
      </c>
      <c r="L157" s="242" t="s">
        <v>86</v>
      </c>
      <c r="M157" s="242" t="str">
        <f t="shared" si="11"/>
        <v>らこ</v>
      </c>
      <c r="N157" s="243"/>
      <c r="O157" s="242" t="s">
        <v>307</v>
      </c>
      <c r="P157" s="356">
        <v>45946.0</v>
      </c>
      <c r="Q157" s="246"/>
      <c r="R157" s="246">
        <f t="shared" si="16"/>
        <v>45971</v>
      </c>
      <c r="S157" s="246">
        <f t="shared" si="7"/>
        <v>46151</v>
      </c>
      <c r="T157" s="248" t="s">
        <v>241</v>
      </c>
      <c r="U157" s="248">
        <v>9.0</v>
      </c>
      <c r="V157" s="249">
        <v>45959.0</v>
      </c>
      <c r="W157" s="250">
        <v>45971.0</v>
      </c>
      <c r="X157" s="250">
        <v>45985.0</v>
      </c>
      <c r="Y157" s="251">
        <v>46006.0</v>
      </c>
      <c r="Z157" s="251">
        <v>46013.0</v>
      </c>
      <c r="AA157" s="251">
        <v>45669.0</v>
      </c>
      <c r="AB157" s="251">
        <v>45683.0</v>
      </c>
      <c r="AC157" s="388">
        <v>46062.0</v>
      </c>
      <c r="AD157" s="346"/>
      <c r="AE157" s="346"/>
      <c r="AF157" s="346"/>
      <c r="AG157" s="334"/>
      <c r="AH157" s="335"/>
      <c r="AI157" s="232"/>
    </row>
    <row r="158">
      <c r="A158" s="233">
        <v>151.0</v>
      </c>
      <c r="B158" s="454" t="s">
        <v>516</v>
      </c>
      <c r="C158" s="262">
        <v>0.0</v>
      </c>
      <c r="D158" s="256"/>
      <c r="E158" s="257"/>
      <c r="F158" s="257"/>
      <c r="G158" s="257"/>
      <c r="H158" s="257" t="s">
        <v>726</v>
      </c>
      <c r="I158" s="483" t="s">
        <v>727</v>
      </c>
      <c r="J158" s="484" t="s">
        <v>728</v>
      </c>
      <c r="K158" s="240" t="s">
        <v>488</v>
      </c>
      <c r="L158" s="242" t="s">
        <v>112</v>
      </c>
      <c r="M158" s="242" t="str">
        <f t="shared" si="11"/>
        <v>ミク</v>
      </c>
      <c r="N158" s="243"/>
      <c r="O158" s="242" t="s">
        <v>307</v>
      </c>
      <c r="P158" s="356">
        <v>45946.0</v>
      </c>
      <c r="Q158" s="332">
        <v>45977.0</v>
      </c>
      <c r="R158" s="246">
        <f t="shared" si="16"/>
        <v>45971</v>
      </c>
      <c r="S158" s="246">
        <f t="shared" si="7"/>
        <v>46151</v>
      </c>
      <c r="T158" s="248" t="s">
        <v>221</v>
      </c>
      <c r="U158" s="248">
        <v>13.0</v>
      </c>
      <c r="V158" s="249">
        <v>45958.0</v>
      </c>
      <c r="W158" s="250">
        <v>45971.0</v>
      </c>
      <c r="X158" s="251">
        <v>45987.0</v>
      </c>
      <c r="Y158" s="251">
        <v>46002.0</v>
      </c>
      <c r="Z158" s="251">
        <v>46017.0</v>
      </c>
      <c r="AA158" s="251">
        <v>46032.0</v>
      </c>
      <c r="AB158" s="251">
        <v>46049.0</v>
      </c>
      <c r="AC158" s="388">
        <v>46063.0</v>
      </c>
      <c r="AD158" s="346"/>
      <c r="AE158" s="346"/>
      <c r="AF158" s="346"/>
      <c r="AG158" s="334"/>
      <c r="AH158" s="335"/>
      <c r="AI158" s="232"/>
    </row>
    <row r="159">
      <c r="A159" s="233">
        <v>152.0</v>
      </c>
      <c r="B159" s="454" t="s">
        <v>516</v>
      </c>
      <c r="C159" s="262">
        <v>0.0</v>
      </c>
      <c r="D159" s="256"/>
      <c r="E159" s="257"/>
      <c r="F159" s="257"/>
      <c r="G159" s="257"/>
      <c r="H159" s="257" t="s">
        <v>729</v>
      </c>
      <c r="I159" s="480" t="s">
        <v>730</v>
      </c>
      <c r="J159" s="484" t="s">
        <v>731</v>
      </c>
      <c r="K159" s="240" t="s">
        <v>470</v>
      </c>
      <c r="L159" s="242" t="s">
        <v>86</v>
      </c>
      <c r="M159" s="242" t="str">
        <f t="shared" si="11"/>
        <v>コトカナ</v>
      </c>
      <c r="N159" s="243"/>
      <c r="O159" s="242" t="s">
        <v>312</v>
      </c>
      <c r="P159" s="356">
        <v>45948.0</v>
      </c>
      <c r="Q159" s="246"/>
      <c r="R159" s="246">
        <f t="shared" si="16"/>
        <v>45979</v>
      </c>
      <c r="S159" s="246">
        <f t="shared" si="7"/>
        <v>46159</v>
      </c>
      <c r="T159" s="248" t="s">
        <v>618</v>
      </c>
      <c r="U159" s="248">
        <v>3.0</v>
      </c>
      <c r="V159" s="249">
        <v>45961.0</v>
      </c>
      <c r="W159" s="249">
        <v>45979.0</v>
      </c>
      <c r="X159" s="251">
        <v>45993.0</v>
      </c>
      <c r="Y159" s="251">
        <v>46002.0</v>
      </c>
      <c r="Z159" s="251">
        <v>46021.0</v>
      </c>
      <c r="AA159" s="464">
        <v>46037.0</v>
      </c>
      <c r="AB159" s="464">
        <v>46049.0</v>
      </c>
      <c r="AC159" s="388">
        <v>46065.0</v>
      </c>
      <c r="AD159" s="346"/>
      <c r="AE159" s="346"/>
      <c r="AF159" s="346"/>
      <c r="AG159" s="334"/>
      <c r="AH159" s="335"/>
      <c r="AI159" s="232"/>
    </row>
    <row r="160">
      <c r="A160" s="233">
        <v>153.0</v>
      </c>
      <c r="B160" s="454" t="s">
        <v>516</v>
      </c>
      <c r="C160" s="262">
        <v>0.0</v>
      </c>
      <c r="D160" s="256"/>
      <c r="E160" s="257"/>
      <c r="F160" s="257"/>
      <c r="G160" s="257"/>
      <c r="H160" s="257" t="s">
        <v>732</v>
      </c>
      <c r="I160" s="263" t="s">
        <v>733</v>
      </c>
      <c r="J160" s="489" t="s">
        <v>734</v>
      </c>
      <c r="K160" s="240" t="s">
        <v>470</v>
      </c>
      <c r="L160" s="242" t="s">
        <v>86</v>
      </c>
      <c r="M160" s="242" t="str">
        <f t="shared" si="11"/>
        <v>コトカナ</v>
      </c>
      <c r="N160" s="243"/>
      <c r="O160" s="242" t="s">
        <v>312</v>
      </c>
      <c r="P160" s="356">
        <v>45948.0</v>
      </c>
      <c r="Q160" s="246"/>
      <c r="R160" s="246">
        <v>45980.0</v>
      </c>
      <c r="S160" s="246">
        <f t="shared" si="7"/>
        <v>46160</v>
      </c>
      <c r="T160" s="248" t="s">
        <v>228</v>
      </c>
      <c r="U160" s="248">
        <v>13.0</v>
      </c>
      <c r="V160" s="249">
        <v>45966.0</v>
      </c>
      <c r="W160" s="250">
        <v>45980.0</v>
      </c>
      <c r="X160" s="251">
        <v>45994.0</v>
      </c>
      <c r="Y160" s="251">
        <v>46008.0</v>
      </c>
      <c r="Z160" s="251">
        <v>46020.0</v>
      </c>
      <c r="AA160" s="388">
        <v>46036.0</v>
      </c>
      <c r="AB160" s="346"/>
      <c r="AC160" s="346"/>
      <c r="AD160" s="346"/>
      <c r="AE160" s="346"/>
      <c r="AF160" s="346"/>
      <c r="AG160" s="334"/>
      <c r="AH160" s="335"/>
      <c r="AI160" s="232"/>
    </row>
    <row r="161">
      <c r="A161" s="233">
        <v>154.0</v>
      </c>
      <c r="B161" s="454" t="s">
        <v>516</v>
      </c>
      <c r="C161" s="262">
        <v>0.0</v>
      </c>
      <c r="D161" s="197"/>
      <c r="E161" s="167"/>
      <c r="F161" s="167"/>
      <c r="G161" s="167"/>
      <c r="H161" s="257" t="s">
        <v>735</v>
      </c>
      <c r="I161" s="263" t="s">
        <v>736</v>
      </c>
      <c r="J161" s="484" t="s">
        <v>737</v>
      </c>
      <c r="K161" s="240" t="s">
        <v>667</v>
      </c>
      <c r="L161" s="242" t="s">
        <v>73</v>
      </c>
      <c r="M161" s="242" t="str">
        <f t="shared" si="11"/>
        <v>しょー</v>
      </c>
      <c r="N161" s="243"/>
      <c r="O161" s="242" t="s">
        <v>560</v>
      </c>
      <c r="P161" s="356">
        <v>45948.0</v>
      </c>
      <c r="Q161" s="246"/>
      <c r="R161" s="246">
        <v>45978.0</v>
      </c>
      <c r="S161" s="246">
        <f t="shared" si="7"/>
        <v>46158</v>
      </c>
      <c r="T161" s="248" t="s">
        <v>228</v>
      </c>
      <c r="U161" s="248">
        <v>14.0</v>
      </c>
      <c r="V161" s="452">
        <v>45957.0</v>
      </c>
      <c r="W161" s="478">
        <v>45978.0</v>
      </c>
      <c r="X161" s="251">
        <v>45996.0</v>
      </c>
      <c r="Y161" s="251">
        <v>46016.0</v>
      </c>
      <c r="Z161" s="388">
        <v>45670.0</v>
      </c>
      <c r="AA161" s="346"/>
      <c r="AB161" s="346"/>
      <c r="AC161" s="346"/>
      <c r="AD161" s="346"/>
      <c r="AE161" s="346"/>
      <c r="AF161" s="346"/>
      <c r="AG161" s="334"/>
      <c r="AH161" s="335"/>
      <c r="AI161" s="232"/>
    </row>
    <row r="162">
      <c r="A162" s="233">
        <v>155.0</v>
      </c>
      <c r="B162" s="454" t="s">
        <v>516</v>
      </c>
      <c r="C162" s="262">
        <v>0.0</v>
      </c>
      <c r="D162" s="256"/>
      <c r="E162" s="257"/>
      <c r="F162" s="257"/>
      <c r="G162" s="257"/>
      <c r="H162" s="257" t="s">
        <v>738</v>
      </c>
      <c r="I162" s="406"/>
      <c r="J162" s="484" t="s">
        <v>739</v>
      </c>
      <c r="K162" s="240" t="s">
        <v>705</v>
      </c>
      <c r="L162" s="242" t="s">
        <v>73</v>
      </c>
      <c r="M162" s="242" t="str">
        <f t="shared" si="11"/>
        <v>ころ</v>
      </c>
      <c r="N162" s="243"/>
      <c r="O162" s="242" t="s">
        <v>312</v>
      </c>
      <c r="P162" s="356">
        <v>45950.0</v>
      </c>
      <c r="Q162" s="246"/>
      <c r="R162" s="246">
        <f t="shared" ref="R162:R173" si="17">W162</f>
        <v>45977</v>
      </c>
      <c r="S162" s="246">
        <f t="shared" si="7"/>
        <v>46157</v>
      </c>
      <c r="T162" s="248" t="s">
        <v>740</v>
      </c>
      <c r="U162" s="248">
        <v>1.0</v>
      </c>
      <c r="V162" s="452">
        <v>45963.0</v>
      </c>
      <c r="W162" s="453">
        <v>45977.0</v>
      </c>
      <c r="X162" s="251">
        <v>45991.0</v>
      </c>
      <c r="Y162" s="251">
        <v>46005.0</v>
      </c>
      <c r="Z162" s="251">
        <v>46019.0</v>
      </c>
      <c r="AA162" s="251">
        <v>45674.0</v>
      </c>
      <c r="AB162" s="251">
        <v>46047.0</v>
      </c>
      <c r="AC162" s="388">
        <v>46061.0</v>
      </c>
      <c r="AD162" s="346"/>
      <c r="AE162" s="346"/>
      <c r="AF162" s="346"/>
      <c r="AG162" s="334"/>
      <c r="AH162" s="335"/>
      <c r="AI162" s="232"/>
    </row>
    <row r="163">
      <c r="A163" s="233">
        <v>156.0</v>
      </c>
      <c r="B163" s="454" t="s">
        <v>516</v>
      </c>
      <c r="C163" s="262">
        <v>0.0</v>
      </c>
      <c r="D163" s="197"/>
      <c r="E163" s="167"/>
      <c r="F163" s="167"/>
      <c r="G163" s="167"/>
      <c r="H163" s="257" t="s">
        <v>741</v>
      </c>
      <c r="I163" s="406"/>
      <c r="J163" s="490" t="s">
        <v>742</v>
      </c>
      <c r="K163" s="240" t="s">
        <v>743</v>
      </c>
      <c r="L163" s="242" t="s">
        <v>73</v>
      </c>
      <c r="M163" s="242" t="str">
        <f t="shared" si="11"/>
        <v>きょん</v>
      </c>
      <c r="N163" s="243"/>
      <c r="O163" s="242" t="s">
        <v>312</v>
      </c>
      <c r="P163" s="356">
        <v>45950.0</v>
      </c>
      <c r="Q163" s="246"/>
      <c r="R163" s="246">
        <f t="shared" si="17"/>
        <v>45982</v>
      </c>
      <c r="S163" s="246">
        <f t="shared" si="7"/>
        <v>46162</v>
      </c>
      <c r="T163" s="248" t="s">
        <v>575</v>
      </c>
      <c r="U163" s="248">
        <v>6.0</v>
      </c>
      <c r="V163" s="491">
        <v>45964.0</v>
      </c>
      <c r="W163" s="478">
        <v>45982.0</v>
      </c>
      <c r="X163" s="251">
        <v>45994.0</v>
      </c>
      <c r="Y163" s="251">
        <v>46020.0</v>
      </c>
      <c r="Z163" s="251">
        <v>46036.0</v>
      </c>
      <c r="AA163" s="251">
        <v>46053.0</v>
      </c>
      <c r="AB163" s="388">
        <v>46066.0</v>
      </c>
      <c r="AC163" s="346"/>
      <c r="AD163" s="346"/>
      <c r="AE163" s="346"/>
      <c r="AF163" s="346"/>
      <c r="AG163" s="334"/>
      <c r="AH163" s="335"/>
      <c r="AI163" s="232"/>
    </row>
    <row r="164">
      <c r="A164" s="233">
        <v>157.0</v>
      </c>
      <c r="B164" s="454" t="s">
        <v>516</v>
      </c>
      <c r="C164" s="262">
        <v>0.0</v>
      </c>
      <c r="D164" s="256"/>
      <c r="E164" s="257"/>
      <c r="F164" s="257"/>
      <c r="G164" s="257"/>
      <c r="H164" s="257" t="s">
        <v>744</v>
      </c>
      <c r="I164" s="492" t="s">
        <v>745</v>
      </c>
      <c r="J164" s="486" t="s">
        <v>746</v>
      </c>
      <c r="K164" s="240" t="s">
        <v>747</v>
      </c>
      <c r="L164" s="242" t="s">
        <v>112</v>
      </c>
      <c r="M164" s="242" t="str">
        <f t="shared" si="11"/>
        <v>りの</v>
      </c>
      <c r="N164" s="243"/>
      <c r="O164" s="242" t="s">
        <v>312</v>
      </c>
      <c r="P164" s="356">
        <v>45950.0</v>
      </c>
      <c r="Q164" s="246"/>
      <c r="R164" s="246">
        <f t="shared" si="17"/>
        <v>45976</v>
      </c>
      <c r="S164" s="246">
        <f t="shared" si="7"/>
        <v>46156</v>
      </c>
      <c r="T164" s="248" t="s">
        <v>570</v>
      </c>
      <c r="U164" s="248">
        <v>2.0</v>
      </c>
      <c r="V164" s="491">
        <v>45964.0</v>
      </c>
      <c r="W164" s="478">
        <v>45976.0</v>
      </c>
      <c r="X164" s="251">
        <v>45988.0</v>
      </c>
      <c r="Y164" s="251">
        <v>46003.0</v>
      </c>
      <c r="Z164" s="251">
        <v>46018.0</v>
      </c>
      <c r="AA164" s="251">
        <v>46030.0</v>
      </c>
      <c r="AB164" s="465">
        <v>46045.0</v>
      </c>
      <c r="AC164" s="493">
        <v>46057.0</v>
      </c>
      <c r="AD164" s="346"/>
      <c r="AE164" s="346"/>
      <c r="AF164" s="346"/>
      <c r="AG164" s="334"/>
      <c r="AH164" s="335"/>
      <c r="AI164" s="232"/>
    </row>
    <row r="165">
      <c r="A165" s="233">
        <v>158.0</v>
      </c>
      <c r="B165" s="454" t="s">
        <v>516</v>
      </c>
      <c r="C165" s="262">
        <v>0.0</v>
      </c>
      <c r="D165" s="197"/>
      <c r="E165" s="167"/>
      <c r="F165" s="167"/>
      <c r="G165" s="167"/>
      <c r="H165" s="257" t="s">
        <v>748</v>
      </c>
      <c r="I165" s="263" t="s">
        <v>749</v>
      </c>
      <c r="J165" s="484" t="s">
        <v>750</v>
      </c>
      <c r="K165" s="240" t="s">
        <v>747</v>
      </c>
      <c r="L165" s="242" t="s">
        <v>112</v>
      </c>
      <c r="M165" s="242" t="str">
        <f t="shared" si="11"/>
        <v>りの</v>
      </c>
      <c r="N165" s="243"/>
      <c r="O165" s="242" t="s">
        <v>312</v>
      </c>
      <c r="P165" s="356">
        <v>45951.0</v>
      </c>
      <c r="Q165" s="246"/>
      <c r="R165" s="246">
        <f t="shared" si="17"/>
        <v>45976</v>
      </c>
      <c r="S165" s="246">
        <f t="shared" si="7"/>
        <v>46156</v>
      </c>
      <c r="T165" s="248" t="s">
        <v>461</v>
      </c>
      <c r="U165" s="248">
        <v>5.0</v>
      </c>
      <c r="V165" s="452">
        <v>45963.0</v>
      </c>
      <c r="W165" s="453">
        <v>45976.0</v>
      </c>
      <c r="X165" s="251">
        <v>45991.0</v>
      </c>
      <c r="Y165" s="251">
        <v>46004.0</v>
      </c>
      <c r="Z165" s="251">
        <v>46018.0</v>
      </c>
      <c r="AA165" s="251">
        <v>46032.0</v>
      </c>
      <c r="AB165" s="251">
        <v>46046.0</v>
      </c>
      <c r="AC165" s="388">
        <v>46060.0</v>
      </c>
      <c r="AD165" s="346"/>
      <c r="AE165" s="346"/>
      <c r="AF165" s="346"/>
      <c r="AG165" s="334"/>
      <c r="AH165" s="335"/>
      <c r="AI165" s="232"/>
    </row>
    <row r="166">
      <c r="A166" s="233">
        <v>159.0</v>
      </c>
      <c r="B166" s="454" t="s">
        <v>516</v>
      </c>
      <c r="C166" s="262">
        <v>0.0</v>
      </c>
      <c r="D166" s="256"/>
      <c r="E166" s="257"/>
      <c r="F166" s="257"/>
      <c r="G166" s="257"/>
      <c r="H166" s="257" t="s">
        <v>751</v>
      </c>
      <c r="I166" s="406"/>
      <c r="J166" s="487" t="s">
        <v>752</v>
      </c>
      <c r="K166" s="240" t="s">
        <v>531</v>
      </c>
      <c r="L166" s="242" t="s">
        <v>86</v>
      </c>
      <c r="M166" s="242" t="str">
        <f t="shared" si="11"/>
        <v>Kelly</v>
      </c>
      <c r="N166" s="243"/>
      <c r="O166" s="242" t="s">
        <v>312</v>
      </c>
      <c r="P166" s="356">
        <v>45952.0</v>
      </c>
      <c r="Q166" s="246"/>
      <c r="R166" s="246">
        <f t="shared" si="17"/>
        <v>46008</v>
      </c>
      <c r="S166" s="246">
        <f t="shared" si="7"/>
        <v>46188</v>
      </c>
      <c r="T166" s="248" t="s">
        <v>498</v>
      </c>
      <c r="U166" s="248">
        <v>3.0</v>
      </c>
      <c r="V166" s="452">
        <v>45980.0</v>
      </c>
      <c r="W166" s="478">
        <v>46008.0</v>
      </c>
      <c r="X166" s="251">
        <v>46036.0</v>
      </c>
      <c r="Y166" s="251">
        <v>46050.0</v>
      </c>
      <c r="Z166" s="346"/>
      <c r="AA166" s="346"/>
      <c r="AB166" s="346"/>
      <c r="AC166" s="346"/>
      <c r="AD166" s="346"/>
      <c r="AE166" s="346"/>
      <c r="AF166" s="346"/>
      <c r="AG166" s="334"/>
      <c r="AH166" s="335"/>
      <c r="AI166" s="232"/>
    </row>
    <row r="167">
      <c r="A167" s="233">
        <v>160.0</v>
      </c>
      <c r="B167" s="454" t="s">
        <v>516</v>
      </c>
      <c r="C167" s="262">
        <v>0.0</v>
      </c>
      <c r="D167" s="197"/>
      <c r="E167" s="167"/>
      <c r="F167" s="167"/>
      <c r="G167" s="167"/>
      <c r="H167" s="257" t="s">
        <v>753</v>
      </c>
      <c r="I167" s="475" t="s">
        <v>754</v>
      </c>
      <c r="J167" s="494" t="s">
        <v>755</v>
      </c>
      <c r="K167" s="240" t="s">
        <v>410</v>
      </c>
      <c r="L167" s="242" t="s">
        <v>86</v>
      </c>
      <c r="M167" s="242" t="str">
        <f t="shared" si="11"/>
        <v>フミ</v>
      </c>
      <c r="N167" s="243"/>
      <c r="O167" s="242" t="s">
        <v>312</v>
      </c>
      <c r="P167" s="356">
        <v>45952.0</v>
      </c>
      <c r="Q167" s="246"/>
      <c r="R167" s="246">
        <f t="shared" si="17"/>
        <v>45975</v>
      </c>
      <c r="S167" s="246">
        <f t="shared" si="7"/>
        <v>46155</v>
      </c>
      <c r="T167" s="248" t="s">
        <v>412</v>
      </c>
      <c r="U167" s="248">
        <v>6.0</v>
      </c>
      <c r="V167" s="452">
        <v>45961.0</v>
      </c>
      <c r="W167" s="478">
        <v>45975.0</v>
      </c>
      <c r="X167" s="251">
        <v>45989.0</v>
      </c>
      <c r="Y167" s="251">
        <v>46373.0</v>
      </c>
      <c r="Z167" s="251">
        <v>46383.0</v>
      </c>
      <c r="AA167" s="251">
        <v>46030.0</v>
      </c>
      <c r="AB167" s="251">
        <v>46051.0</v>
      </c>
      <c r="AC167" s="346"/>
      <c r="AD167" s="346"/>
      <c r="AE167" s="346"/>
      <c r="AF167" s="346"/>
      <c r="AG167" s="334"/>
      <c r="AH167" s="335"/>
      <c r="AI167" s="232"/>
    </row>
    <row r="168">
      <c r="A168" s="233">
        <v>161.0</v>
      </c>
      <c r="B168" s="454" t="s">
        <v>516</v>
      </c>
      <c r="C168" s="262">
        <v>0.0</v>
      </c>
      <c r="D168" s="256"/>
      <c r="E168" s="257"/>
      <c r="F168" s="257"/>
      <c r="G168" s="257"/>
      <c r="H168" s="495" t="s">
        <v>756</v>
      </c>
      <c r="I168" s="496" t="s">
        <v>757</v>
      </c>
      <c r="J168" s="281" t="s">
        <v>758</v>
      </c>
      <c r="K168" s="240" t="s">
        <v>720</v>
      </c>
      <c r="L168" s="242" t="s">
        <v>73</v>
      </c>
      <c r="M168" s="242" t="str">
        <f t="shared" si="11"/>
        <v>リイ</v>
      </c>
      <c r="N168" s="243"/>
      <c r="O168" s="242" t="s">
        <v>312</v>
      </c>
      <c r="P168" s="356">
        <v>45955.0</v>
      </c>
      <c r="Q168" s="246"/>
      <c r="R168" s="246">
        <f t="shared" si="17"/>
        <v>45991</v>
      </c>
      <c r="S168" s="246">
        <f t="shared" si="7"/>
        <v>46171</v>
      </c>
      <c r="T168" s="248" t="s">
        <v>759</v>
      </c>
      <c r="U168" s="248">
        <v>1.0</v>
      </c>
      <c r="V168" s="249">
        <v>45976.0</v>
      </c>
      <c r="W168" s="497">
        <v>45991.0</v>
      </c>
      <c r="X168" s="251">
        <v>46005.0</v>
      </c>
      <c r="Y168" s="251">
        <v>46019.0</v>
      </c>
      <c r="Z168" s="251">
        <v>46033.0</v>
      </c>
      <c r="AA168" s="251">
        <v>46048.0</v>
      </c>
      <c r="AB168" s="388">
        <v>46060.0</v>
      </c>
      <c r="AC168" s="346"/>
      <c r="AD168" s="346"/>
      <c r="AE168" s="346"/>
      <c r="AF168" s="346"/>
      <c r="AG168" s="334"/>
      <c r="AH168" s="335"/>
      <c r="AI168" s="232"/>
    </row>
    <row r="169">
      <c r="A169" s="233">
        <v>162.0</v>
      </c>
      <c r="B169" s="454" t="s">
        <v>516</v>
      </c>
      <c r="C169" s="262">
        <v>0.0</v>
      </c>
      <c r="D169" s="197"/>
      <c r="E169" s="167"/>
      <c r="F169" s="167"/>
      <c r="G169" s="167"/>
      <c r="H169" s="257" t="s">
        <v>760</v>
      </c>
      <c r="I169" s="498" t="s">
        <v>761</v>
      </c>
      <c r="J169" s="264" t="s">
        <v>762</v>
      </c>
      <c r="K169" s="240" t="s">
        <v>743</v>
      </c>
      <c r="L169" s="242" t="s">
        <v>73</v>
      </c>
      <c r="M169" s="242" t="str">
        <f t="shared" si="11"/>
        <v>きょん</v>
      </c>
      <c r="N169" s="243"/>
      <c r="O169" s="242" t="s">
        <v>312</v>
      </c>
      <c r="P169" s="356">
        <v>45955.0</v>
      </c>
      <c r="Q169" s="246"/>
      <c r="R169" s="246">
        <f t="shared" si="17"/>
        <v>45972</v>
      </c>
      <c r="S169" s="246">
        <f t="shared" si="7"/>
        <v>46152</v>
      </c>
      <c r="T169" s="248" t="s">
        <v>618</v>
      </c>
      <c r="U169" s="248">
        <v>4.0</v>
      </c>
      <c r="V169" s="249">
        <v>45967.0</v>
      </c>
      <c r="W169" s="250">
        <v>45972.0</v>
      </c>
      <c r="X169" s="251">
        <v>45987.0</v>
      </c>
      <c r="Y169" s="251">
        <v>46008.0</v>
      </c>
      <c r="Z169" s="251">
        <v>46021.0</v>
      </c>
      <c r="AA169" s="251">
        <v>46035.0</v>
      </c>
      <c r="AB169" s="471">
        <v>46050.0</v>
      </c>
      <c r="AC169" s="346"/>
      <c r="AD169" s="346"/>
      <c r="AE169" s="346"/>
      <c r="AF169" s="346"/>
      <c r="AG169" s="334"/>
      <c r="AH169" s="335"/>
      <c r="AI169" s="232"/>
    </row>
    <row r="170">
      <c r="A170" s="233">
        <v>163.0</v>
      </c>
      <c r="B170" s="454" t="s">
        <v>763</v>
      </c>
      <c r="C170" s="262">
        <v>0.0</v>
      </c>
      <c r="D170" s="197"/>
      <c r="E170" s="167"/>
      <c r="F170" s="167"/>
      <c r="G170" s="167"/>
      <c r="H170" s="499" t="s">
        <v>764</v>
      </c>
      <c r="I170" s="500"/>
      <c r="J170" s="501"/>
      <c r="K170" s="502" t="s">
        <v>765</v>
      </c>
      <c r="L170" s="501" t="s">
        <v>99</v>
      </c>
      <c r="M170" s="501" t="str">
        <f t="shared" si="11"/>
        <v>とりどり</v>
      </c>
      <c r="N170" s="503"/>
      <c r="O170" s="501" t="s">
        <v>312</v>
      </c>
      <c r="P170" s="233"/>
      <c r="Q170" s="246"/>
      <c r="R170" s="246" t="str">
        <f t="shared" si="17"/>
        <v/>
      </c>
      <c r="S170" s="246"/>
      <c r="T170" s="504" t="s">
        <v>53</v>
      </c>
      <c r="U170" s="504"/>
      <c r="V170" s="505"/>
      <c r="W170" s="506"/>
      <c r="X170" s="346"/>
      <c r="Y170" s="346"/>
      <c r="Z170" s="346"/>
      <c r="AA170" s="346"/>
      <c r="AB170" s="346"/>
      <c r="AC170" s="346"/>
      <c r="AD170" s="346"/>
      <c r="AE170" s="346"/>
      <c r="AF170" s="346"/>
      <c r="AG170" s="334"/>
      <c r="AH170" s="335"/>
      <c r="AI170" s="232"/>
    </row>
    <row r="171">
      <c r="A171" s="233">
        <v>164.0</v>
      </c>
      <c r="B171" s="454" t="s">
        <v>763</v>
      </c>
      <c r="C171" s="262">
        <v>0.0</v>
      </c>
      <c r="D171" s="197"/>
      <c r="E171" s="167"/>
      <c r="F171" s="167"/>
      <c r="G171" s="167"/>
      <c r="H171" s="499" t="s">
        <v>766</v>
      </c>
      <c r="I171" s="169"/>
      <c r="J171" s="242"/>
      <c r="K171" s="502" t="s">
        <v>622</v>
      </c>
      <c r="L171" s="501" t="s">
        <v>112</v>
      </c>
      <c r="M171" s="501" t="str">
        <f t="shared" si="11"/>
        <v>しょうた</v>
      </c>
      <c r="N171" s="503"/>
      <c r="O171" s="501" t="s">
        <v>312</v>
      </c>
      <c r="P171" s="507">
        <v>45959.0</v>
      </c>
      <c r="Q171" s="246"/>
      <c r="R171" s="246" t="str">
        <f t="shared" si="17"/>
        <v/>
      </c>
      <c r="S171" s="246"/>
      <c r="T171" s="504" t="s">
        <v>53</v>
      </c>
      <c r="U171" s="504"/>
      <c r="V171" s="505"/>
      <c r="W171" s="506"/>
      <c r="X171" s="346"/>
      <c r="Y171" s="346"/>
      <c r="Z171" s="346"/>
      <c r="AA171" s="346"/>
      <c r="AB171" s="346"/>
      <c r="AC171" s="346"/>
      <c r="AD171" s="346"/>
      <c r="AE171" s="346"/>
      <c r="AF171" s="346"/>
      <c r="AG171" s="334"/>
      <c r="AH171" s="335"/>
      <c r="AI171" s="232"/>
    </row>
    <row r="172">
      <c r="A172" s="233">
        <v>165.0</v>
      </c>
      <c r="B172" s="454" t="s">
        <v>763</v>
      </c>
      <c r="C172" s="262">
        <v>0.0</v>
      </c>
      <c r="D172" s="197"/>
      <c r="E172" s="167"/>
      <c r="F172" s="167"/>
      <c r="G172" s="167"/>
      <c r="H172" s="499" t="s">
        <v>767</v>
      </c>
      <c r="I172" s="508"/>
      <c r="J172" s="501"/>
      <c r="K172" s="502" t="s">
        <v>709</v>
      </c>
      <c r="L172" s="501" t="s">
        <v>134</v>
      </c>
      <c r="M172" s="501" t="str">
        <f t="shared" si="11"/>
        <v>たいせい</v>
      </c>
      <c r="N172" s="503"/>
      <c r="O172" s="501" t="s">
        <v>312</v>
      </c>
      <c r="P172" s="507">
        <v>45960.0</v>
      </c>
      <c r="Q172" s="246"/>
      <c r="R172" s="246" t="str">
        <f t="shared" si="17"/>
        <v/>
      </c>
      <c r="S172" s="246"/>
      <c r="T172" s="504" t="s">
        <v>53</v>
      </c>
      <c r="U172" s="504"/>
      <c r="V172" s="505"/>
      <c r="W172" s="506"/>
      <c r="X172" s="346"/>
      <c r="Y172" s="346"/>
      <c r="Z172" s="346"/>
      <c r="AA172" s="346"/>
      <c r="AB172" s="346"/>
      <c r="AC172" s="346"/>
      <c r="AD172" s="346"/>
      <c r="AE172" s="346"/>
      <c r="AF172" s="346"/>
      <c r="AG172" s="334"/>
      <c r="AH172" s="335"/>
      <c r="AI172" s="232"/>
    </row>
    <row r="173">
      <c r="A173" s="233">
        <v>166.0</v>
      </c>
      <c r="B173" s="454" t="s">
        <v>516</v>
      </c>
      <c r="C173" s="262">
        <v>0.0</v>
      </c>
      <c r="D173" s="167"/>
      <c r="E173" s="167"/>
      <c r="F173" s="167"/>
      <c r="G173" s="167"/>
      <c r="H173" s="257" t="s">
        <v>768</v>
      </c>
      <c r="I173" s="187" t="s">
        <v>769</v>
      </c>
      <c r="J173" s="283" t="s">
        <v>770</v>
      </c>
      <c r="K173" s="240" t="s">
        <v>771</v>
      </c>
      <c r="L173" s="242" t="s">
        <v>73</v>
      </c>
      <c r="M173" s="242" t="str">
        <f t="shared" si="11"/>
        <v>たの</v>
      </c>
      <c r="N173" s="243"/>
      <c r="O173" s="242" t="s">
        <v>325</v>
      </c>
      <c r="P173" s="356">
        <v>45961.0</v>
      </c>
      <c r="Q173" s="246"/>
      <c r="R173" s="246">
        <f t="shared" si="17"/>
        <v>46001</v>
      </c>
      <c r="S173" s="246">
        <f t="shared" ref="S173:S176" si="18">R173+180</f>
        <v>46181</v>
      </c>
      <c r="T173" s="248" t="s">
        <v>430</v>
      </c>
      <c r="U173" s="248">
        <v>5.0</v>
      </c>
      <c r="V173" s="249">
        <v>45987.0</v>
      </c>
      <c r="W173" s="250">
        <v>46001.0</v>
      </c>
      <c r="X173" s="251">
        <v>46035.0</v>
      </c>
      <c r="Y173" s="251">
        <v>46042.0</v>
      </c>
      <c r="Z173" s="251">
        <v>46051.0</v>
      </c>
      <c r="AA173" s="388">
        <v>46065.0</v>
      </c>
      <c r="AB173" s="346"/>
      <c r="AC173" s="346"/>
      <c r="AD173" s="346"/>
      <c r="AE173" s="346"/>
      <c r="AF173" s="346"/>
      <c r="AG173" s="334"/>
      <c r="AH173" s="335"/>
      <c r="AI173" s="509"/>
    </row>
    <row r="174">
      <c r="A174" s="233">
        <v>167.0</v>
      </c>
      <c r="B174" s="454" t="s">
        <v>516</v>
      </c>
      <c r="C174" s="262">
        <v>0.0</v>
      </c>
      <c r="D174" s="167"/>
      <c r="E174" s="167"/>
      <c r="F174" s="167"/>
      <c r="G174" s="167"/>
      <c r="H174" s="257" t="s">
        <v>772</v>
      </c>
      <c r="I174" s="496" t="s">
        <v>773</v>
      </c>
      <c r="J174" s="264" t="s">
        <v>774</v>
      </c>
      <c r="K174" s="240" t="s">
        <v>765</v>
      </c>
      <c r="L174" s="242" t="s">
        <v>99</v>
      </c>
      <c r="M174" s="242" t="str">
        <f t="shared" si="11"/>
        <v>とりどり</v>
      </c>
      <c r="N174" s="243"/>
      <c r="O174" s="242" t="s">
        <v>775</v>
      </c>
      <c r="P174" s="356">
        <v>45963.0</v>
      </c>
      <c r="Q174" s="332">
        <v>45962.0</v>
      </c>
      <c r="R174" s="246">
        <v>45990.0</v>
      </c>
      <c r="S174" s="246">
        <f t="shared" si="18"/>
        <v>46170</v>
      </c>
      <c r="T174" s="248" t="s">
        <v>759</v>
      </c>
      <c r="U174" s="248">
        <v>2.0</v>
      </c>
      <c r="V174" s="249">
        <v>45975.0</v>
      </c>
      <c r="W174" s="250">
        <v>45990.0</v>
      </c>
      <c r="X174" s="251">
        <v>46004.0</v>
      </c>
      <c r="Y174" s="251">
        <v>46018.0</v>
      </c>
      <c r="Z174" s="251">
        <v>46032.0</v>
      </c>
      <c r="AA174" s="251">
        <v>46046.0</v>
      </c>
      <c r="AB174" s="388">
        <v>46060.0</v>
      </c>
      <c r="AC174" s="346"/>
      <c r="AD174" s="346"/>
      <c r="AE174" s="346"/>
      <c r="AF174" s="346"/>
      <c r="AG174" s="334"/>
      <c r="AH174" s="335"/>
      <c r="AI174" s="509"/>
    </row>
    <row r="175">
      <c r="A175" s="233">
        <v>168.0</v>
      </c>
      <c r="B175" s="454" t="s">
        <v>516</v>
      </c>
      <c r="C175" s="262">
        <v>0.0</v>
      </c>
      <c r="D175" s="167"/>
      <c r="E175" s="167"/>
      <c r="F175" s="167"/>
      <c r="G175" s="167"/>
      <c r="H175" s="257" t="s">
        <v>776</v>
      </c>
      <c r="I175" s="510" t="s">
        <v>777</v>
      </c>
      <c r="J175" s="264" t="s">
        <v>778</v>
      </c>
      <c r="K175" s="240" t="s">
        <v>345</v>
      </c>
      <c r="L175" s="242" t="s">
        <v>64</v>
      </c>
      <c r="M175" s="242" t="str">
        <f t="shared" si="11"/>
        <v>はる</v>
      </c>
      <c r="N175" s="243"/>
      <c r="O175" s="242" t="s">
        <v>779</v>
      </c>
      <c r="P175" s="356">
        <v>45963.0</v>
      </c>
      <c r="Q175" s="332">
        <v>45963.0</v>
      </c>
      <c r="R175" s="246">
        <f t="shared" ref="R175:R190" si="19">W175</f>
        <v>46003</v>
      </c>
      <c r="S175" s="246">
        <f t="shared" si="18"/>
        <v>46183</v>
      </c>
      <c r="T175" s="248" t="s">
        <v>609</v>
      </c>
      <c r="U175" s="248">
        <v>3.0</v>
      </c>
      <c r="V175" s="249">
        <v>45976.0</v>
      </c>
      <c r="W175" s="250">
        <v>46003.0</v>
      </c>
      <c r="X175" s="251">
        <v>46018.0</v>
      </c>
      <c r="Y175" s="251">
        <v>46037.0</v>
      </c>
      <c r="Z175" s="251">
        <v>46051.0</v>
      </c>
      <c r="AA175" s="471">
        <v>46061.0</v>
      </c>
      <c r="AB175" s="346"/>
      <c r="AC175" s="346"/>
      <c r="AD175" s="346"/>
      <c r="AE175" s="346"/>
      <c r="AF175" s="346"/>
      <c r="AG175" s="334"/>
      <c r="AH175" s="335"/>
      <c r="AI175" s="509"/>
    </row>
    <row r="176">
      <c r="A176" s="233">
        <v>169.0</v>
      </c>
      <c r="B176" s="454" t="s">
        <v>516</v>
      </c>
      <c r="C176" s="262">
        <v>0.0</v>
      </c>
      <c r="D176" s="167"/>
      <c r="E176" s="167"/>
      <c r="F176" s="167"/>
      <c r="G176" s="167"/>
      <c r="H176" s="257" t="s">
        <v>780</v>
      </c>
      <c r="I176" s="481" t="s">
        <v>781</v>
      </c>
      <c r="J176" s="264" t="s">
        <v>782</v>
      </c>
      <c r="K176" s="240" t="s">
        <v>783</v>
      </c>
      <c r="L176" s="242" t="s">
        <v>73</v>
      </c>
      <c r="M176" s="242" t="str">
        <f t="shared" si="11"/>
        <v>やす</v>
      </c>
      <c r="N176" s="243"/>
      <c r="O176" s="242" t="s">
        <v>775</v>
      </c>
      <c r="P176" s="356">
        <v>45963.0</v>
      </c>
      <c r="Q176" s="332">
        <v>45964.0</v>
      </c>
      <c r="R176" s="246">
        <f t="shared" si="19"/>
        <v>45987</v>
      </c>
      <c r="S176" s="246">
        <f t="shared" si="18"/>
        <v>46167</v>
      </c>
      <c r="T176" s="248" t="s">
        <v>251</v>
      </c>
      <c r="U176" s="248">
        <v>9.0</v>
      </c>
      <c r="V176" s="249">
        <v>45973.0</v>
      </c>
      <c r="W176" s="250">
        <v>45987.0</v>
      </c>
      <c r="X176" s="251">
        <v>46005.0</v>
      </c>
      <c r="Y176" s="251">
        <v>46021.0</v>
      </c>
      <c r="Z176" s="251">
        <v>46037.0</v>
      </c>
      <c r="AA176" s="464">
        <v>46053.0</v>
      </c>
      <c r="AB176" s="471">
        <v>46070.0</v>
      </c>
      <c r="AC176" s="346"/>
      <c r="AD176" s="346"/>
      <c r="AE176" s="346"/>
      <c r="AF176" s="346"/>
      <c r="AG176" s="334"/>
      <c r="AH176" s="335"/>
      <c r="AI176" s="509"/>
    </row>
    <row r="177">
      <c r="A177" s="233">
        <v>170.0</v>
      </c>
      <c r="B177" s="454" t="s">
        <v>763</v>
      </c>
      <c r="C177" s="262">
        <v>0.0</v>
      </c>
      <c r="D177" s="167"/>
      <c r="E177" s="167"/>
      <c r="F177" s="167"/>
      <c r="G177" s="167"/>
      <c r="H177" s="499" t="s">
        <v>784</v>
      </c>
      <c r="I177" s="508"/>
      <c r="J177" s="242"/>
      <c r="K177" s="502" t="s">
        <v>785</v>
      </c>
      <c r="L177" s="501" t="s">
        <v>112</v>
      </c>
      <c r="M177" s="501" t="str">
        <f t="shared" si="11"/>
        <v>りのま</v>
      </c>
      <c r="N177" s="503"/>
      <c r="O177" s="501" t="s">
        <v>312</v>
      </c>
      <c r="P177" s="507">
        <v>45964.0</v>
      </c>
      <c r="Q177" s="332">
        <v>45964.0</v>
      </c>
      <c r="R177" s="246" t="str">
        <f t="shared" si="19"/>
        <v/>
      </c>
      <c r="S177" s="246"/>
      <c r="T177" s="504" t="s">
        <v>53</v>
      </c>
      <c r="U177" s="504"/>
      <c r="V177" s="505"/>
      <c r="W177" s="506"/>
      <c r="X177" s="346"/>
      <c r="Y177" s="346"/>
      <c r="Z177" s="346"/>
      <c r="AA177" s="346"/>
      <c r="AB177" s="346"/>
      <c r="AC177" s="346"/>
      <c r="AD177" s="346"/>
      <c r="AE177" s="346"/>
      <c r="AF177" s="346"/>
      <c r="AG177" s="334"/>
      <c r="AH177" s="335"/>
      <c r="AI177" s="509"/>
    </row>
    <row r="178">
      <c r="A178" s="233">
        <v>171.0</v>
      </c>
      <c r="B178" s="454" t="s">
        <v>516</v>
      </c>
      <c r="C178" s="262">
        <v>0.0</v>
      </c>
      <c r="D178" s="167"/>
      <c r="E178" s="167"/>
      <c r="F178" s="167"/>
      <c r="G178" s="167"/>
      <c r="H178" s="257" t="s">
        <v>786</v>
      </c>
      <c r="I178" s="187" t="s">
        <v>787</v>
      </c>
      <c r="J178" s="283" t="s">
        <v>788</v>
      </c>
      <c r="K178" s="240" t="s">
        <v>789</v>
      </c>
      <c r="L178" s="242" t="s">
        <v>112</v>
      </c>
      <c r="M178" s="242" t="str">
        <f t="shared" si="11"/>
        <v>こうき</v>
      </c>
      <c r="N178" s="243"/>
      <c r="O178" s="242" t="s">
        <v>325</v>
      </c>
      <c r="P178" s="356">
        <v>45968.0</v>
      </c>
      <c r="Q178" s="332">
        <v>45966.0</v>
      </c>
      <c r="R178" s="246">
        <f t="shared" si="19"/>
        <v>45994</v>
      </c>
      <c r="S178" s="246">
        <f t="shared" ref="S178:S181" si="20">R178+180</f>
        <v>46174</v>
      </c>
      <c r="T178" s="248" t="s">
        <v>650</v>
      </c>
      <c r="U178" s="248">
        <v>2.0</v>
      </c>
      <c r="V178" s="249">
        <v>45981.0</v>
      </c>
      <c r="W178" s="250">
        <v>45994.0</v>
      </c>
      <c r="X178" s="251">
        <v>46010.0</v>
      </c>
      <c r="Y178" s="251">
        <v>46032.0</v>
      </c>
      <c r="Z178" s="251">
        <v>46046.0</v>
      </c>
      <c r="AA178" s="388">
        <v>46067.0</v>
      </c>
      <c r="AB178" s="346"/>
      <c r="AC178" s="346"/>
      <c r="AD178" s="346"/>
      <c r="AE178" s="346"/>
      <c r="AF178" s="346"/>
      <c r="AG178" s="334"/>
      <c r="AH178" s="335"/>
      <c r="AI178" s="509"/>
    </row>
    <row r="179">
      <c r="A179" s="233">
        <v>172.0</v>
      </c>
      <c r="B179" s="454" t="s">
        <v>516</v>
      </c>
      <c r="C179" s="262">
        <v>0.0</v>
      </c>
      <c r="D179" s="167"/>
      <c r="E179" s="167"/>
      <c r="F179" s="167"/>
      <c r="G179" s="167"/>
      <c r="H179" s="257" t="s">
        <v>790</v>
      </c>
      <c r="I179" s="511" t="s">
        <v>761</v>
      </c>
      <c r="J179" s="264" t="s">
        <v>791</v>
      </c>
      <c r="K179" s="240" t="s">
        <v>792</v>
      </c>
      <c r="L179" s="242" t="s">
        <v>73</v>
      </c>
      <c r="M179" s="242" t="str">
        <f t="shared" si="11"/>
        <v>ゆちゃまる</v>
      </c>
      <c r="N179" s="243"/>
      <c r="O179" s="242" t="s">
        <v>325</v>
      </c>
      <c r="P179" s="356">
        <v>45968.0</v>
      </c>
      <c r="Q179" s="332">
        <v>45968.0</v>
      </c>
      <c r="R179" s="246">
        <f t="shared" si="19"/>
        <v>45985</v>
      </c>
      <c r="S179" s="246">
        <f t="shared" si="20"/>
        <v>46165</v>
      </c>
      <c r="T179" s="248" t="s">
        <v>618</v>
      </c>
      <c r="U179" s="248">
        <v>5.0</v>
      </c>
      <c r="V179" s="249">
        <v>45981.0</v>
      </c>
      <c r="W179" s="250">
        <v>45985.0</v>
      </c>
      <c r="X179" s="251">
        <v>46010.0</v>
      </c>
      <c r="Y179" s="251">
        <v>46024.0</v>
      </c>
      <c r="Z179" s="251">
        <v>46038.0</v>
      </c>
      <c r="AA179" s="388">
        <v>46062.0</v>
      </c>
      <c r="AB179" s="388">
        <v>46081.0</v>
      </c>
      <c r="AC179" s="346"/>
      <c r="AD179" s="346"/>
      <c r="AE179" s="346"/>
      <c r="AF179" s="346"/>
      <c r="AG179" s="334"/>
      <c r="AH179" s="335"/>
      <c r="AI179" s="509"/>
    </row>
    <row r="180">
      <c r="A180" s="233">
        <v>173.0</v>
      </c>
      <c r="B180" s="454" t="s">
        <v>516</v>
      </c>
      <c r="C180" s="262">
        <v>0.0</v>
      </c>
      <c r="D180" s="167"/>
      <c r="E180" s="167"/>
      <c r="F180" s="167"/>
      <c r="G180" s="167"/>
      <c r="H180" s="257" t="s">
        <v>793</v>
      </c>
      <c r="I180" s="512" t="s">
        <v>794</v>
      </c>
      <c r="J180" s="283" t="s">
        <v>795</v>
      </c>
      <c r="K180" s="240" t="s">
        <v>796</v>
      </c>
      <c r="L180" s="242" t="s">
        <v>73</v>
      </c>
      <c r="M180" s="242" t="str">
        <f t="shared" si="11"/>
        <v>みーこ</v>
      </c>
      <c r="N180" s="243"/>
      <c r="O180" s="242" t="s">
        <v>325</v>
      </c>
      <c r="P180" s="356">
        <v>45972.0</v>
      </c>
      <c r="Q180" s="246"/>
      <c r="R180" s="246">
        <f t="shared" si="19"/>
        <v>45995</v>
      </c>
      <c r="S180" s="246">
        <f t="shared" si="20"/>
        <v>46175</v>
      </c>
      <c r="T180" s="248" t="s">
        <v>221</v>
      </c>
      <c r="U180" s="248">
        <v>14.0</v>
      </c>
      <c r="V180" s="249">
        <v>45988.0</v>
      </c>
      <c r="W180" s="250">
        <v>45995.0</v>
      </c>
      <c r="X180" s="251">
        <v>46008.0</v>
      </c>
      <c r="Y180" s="251">
        <v>46027.0</v>
      </c>
      <c r="Z180" s="251">
        <v>46043.0</v>
      </c>
      <c r="AA180" s="251">
        <v>46057.0</v>
      </c>
      <c r="AB180" s="388">
        <v>46071.0</v>
      </c>
      <c r="AC180" s="346"/>
      <c r="AD180" s="346"/>
      <c r="AE180" s="346"/>
      <c r="AF180" s="346"/>
      <c r="AG180" s="334"/>
      <c r="AH180" s="335"/>
      <c r="AI180" s="509"/>
    </row>
    <row r="181">
      <c r="A181" s="233">
        <v>174.0</v>
      </c>
      <c r="B181" s="454" t="s">
        <v>516</v>
      </c>
      <c r="C181" s="262">
        <v>0.0</v>
      </c>
      <c r="D181" s="167"/>
      <c r="E181" s="167"/>
      <c r="F181" s="167"/>
      <c r="G181" s="167"/>
      <c r="H181" s="257" t="s">
        <v>797</v>
      </c>
      <c r="I181" s="512" t="s">
        <v>798</v>
      </c>
      <c r="J181" s="264" t="s">
        <v>799</v>
      </c>
      <c r="K181" s="240" t="s">
        <v>667</v>
      </c>
      <c r="L181" s="242" t="s">
        <v>112</v>
      </c>
      <c r="M181" s="242" t="str">
        <f t="shared" si="11"/>
        <v>しょー</v>
      </c>
      <c r="N181" s="243"/>
      <c r="O181" s="242" t="s">
        <v>325</v>
      </c>
      <c r="P181" s="356">
        <v>45972.0</v>
      </c>
      <c r="Q181" s="246"/>
      <c r="R181" s="246">
        <f t="shared" si="19"/>
        <v>46365</v>
      </c>
      <c r="S181" s="246">
        <f t="shared" si="20"/>
        <v>46545</v>
      </c>
      <c r="T181" s="248" t="s">
        <v>456</v>
      </c>
      <c r="U181" s="248">
        <v>4.0</v>
      </c>
      <c r="V181" s="249">
        <v>45986.0</v>
      </c>
      <c r="W181" s="250">
        <v>46365.0</v>
      </c>
      <c r="X181" s="251">
        <v>46379.0</v>
      </c>
      <c r="Y181" s="251">
        <v>46028.0</v>
      </c>
      <c r="Z181" s="251">
        <v>46042.0</v>
      </c>
      <c r="AA181" s="346"/>
      <c r="AB181" s="346"/>
      <c r="AC181" s="346"/>
      <c r="AD181" s="346"/>
      <c r="AE181" s="346"/>
      <c r="AF181" s="346"/>
      <c r="AG181" s="334"/>
      <c r="AH181" s="335"/>
      <c r="AI181" s="509"/>
    </row>
    <row r="182">
      <c r="A182" s="233">
        <v>175.0</v>
      </c>
      <c r="B182" s="454" t="s">
        <v>763</v>
      </c>
      <c r="C182" s="262">
        <v>0.0</v>
      </c>
      <c r="D182" s="167"/>
      <c r="E182" s="167"/>
      <c r="F182" s="167"/>
      <c r="G182" s="167"/>
      <c r="H182" s="499" t="s">
        <v>800</v>
      </c>
      <c r="I182" s="508"/>
      <c r="J182" s="501"/>
      <c r="K182" s="502" t="s">
        <v>510</v>
      </c>
      <c r="L182" s="501" t="s">
        <v>86</v>
      </c>
      <c r="M182" s="501" t="str">
        <f t="shared" si="11"/>
        <v>しょうけん</v>
      </c>
      <c r="N182" s="503"/>
      <c r="O182" s="501" t="s">
        <v>801</v>
      </c>
      <c r="P182" s="507">
        <v>45972.0</v>
      </c>
      <c r="Q182" s="513">
        <v>45972.0</v>
      </c>
      <c r="R182" s="514" t="str">
        <f t="shared" si="19"/>
        <v/>
      </c>
      <c r="S182" s="246"/>
      <c r="T182" s="504" t="s">
        <v>53</v>
      </c>
      <c r="U182" s="504"/>
      <c r="V182" s="505"/>
      <c r="W182" s="506"/>
      <c r="X182" s="346"/>
      <c r="Y182" s="346"/>
      <c r="Z182" s="346"/>
      <c r="AA182" s="346"/>
      <c r="AB182" s="346"/>
      <c r="AC182" s="346"/>
      <c r="AD182" s="346"/>
      <c r="AE182" s="346"/>
      <c r="AF182" s="346"/>
      <c r="AG182" s="334"/>
      <c r="AH182" s="335"/>
      <c r="AI182" s="509"/>
    </row>
    <row r="183">
      <c r="A183" s="233">
        <v>176.0</v>
      </c>
      <c r="B183" s="454" t="s">
        <v>516</v>
      </c>
      <c r="C183" s="267">
        <v>1.0</v>
      </c>
      <c r="D183" s="515"/>
      <c r="E183" s="515"/>
      <c r="F183" s="515"/>
      <c r="G183" s="515"/>
      <c r="H183" s="268" t="s">
        <v>802</v>
      </c>
      <c r="I183" s="187" t="s">
        <v>803</v>
      </c>
      <c r="J183" s="264" t="s">
        <v>804</v>
      </c>
      <c r="K183" s="240" t="s">
        <v>465</v>
      </c>
      <c r="L183" s="242" t="s">
        <v>99</v>
      </c>
      <c r="M183" s="242" t="str">
        <f t="shared" si="11"/>
        <v>Takuya</v>
      </c>
      <c r="N183" s="243"/>
      <c r="O183" s="242" t="s">
        <v>801</v>
      </c>
      <c r="P183" s="356">
        <v>45975.0</v>
      </c>
      <c r="Q183" s="332">
        <v>45972.0</v>
      </c>
      <c r="R183" s="246">
        <f t="shared" si="19"/>
        <v>46005</v>
      </c>
      <c r="S183" s="246">
        <f t="shared" ref="S183:S195" si="21">R183+180</f>
        <v>46185</v>
      </c>
      <c r="T183" s="248" t="s">
        <v>472</v>
      </c>
      <c r="U183" s="248">
        <v>3.0</v>
      </c>
      <c r="V183" s="249">
        <v>45990.0</v>
      </c>
      <c r="W183" s="250">
        <v>46005.0</v>
      </c>
      <c r="X183" s="250">
        <v>46019.0</v>
      </c>
      <c r="Y183" s="251">
        <v>46039.0</v>
      </c>
      <c r="Z183" s="251">
        <v>46046.0</v>
      </c>
      <c r="AA183" s="388">
        <v>46066.0</v>
      </c>
      <c r="AB183" s="346"/>
      <c r="AC183" s="346"/>
      <c r="AD183" s="346"/>
      <c r="AE183" s="346"/>
      <c r="AF183" s="346"/>
      <c r="AG183" s="334"/>
      <c r="AH183" s="335"/>
      <c r="AI183" s="232">
        <f>AH183-V183</f>
        <v>-45990</v>
      </c>
    </row>
    <row r="184">
      <c r="A184" s="233">
        <v>177.0</v>
      </c>
      <c r="B184" s="454" t="s">
        <v>805</v>
      </c>
      <c r="C184" s="262">
        <v>0.0</v>
      </c>
      <c r="D184" s="167"/>
      <c r="E184" s="167"/>
      <c r="F184" s="167"/>
      <c r="G184" s="167"/>
      <c r="H184" s="257" t="s">
        <v>806</v>
      </c>
      <c r="I184" s="187" t="s">
        <v>807</v>
      </c>
      <c r="J184" s="283" t="s">
        <v>808</v>
      </c>
      <c r="K184" s="240" t="s">
        <v>809</v>
      </c>
      <c r="L184" s="242" t="s">
        <v>73</v>
      </c>
      <c r="M184" s="242" t="str">
        <f t="shared" si="11"/>
        <v>たびお</v>
      </c>
      <c r="N184" s="243"/>
      <c r="O184" s="242" t="s">
        <v>801</v>
      </c>
      <c r="P184" s="356">
        <v>45975.0</v>
      </c>
      <c r="Q184" s="246"/>
      <c r="R184" s="246" t="str">
        <f t="shared" si="19"/>
        <v/>
      </c>
      <c r="S184" s="246">
        <f t="shared" si="21"/>
        <v>180</v>
      </c>
      <c r="T184" s="248" t="s">
        <v>461</v>
      </c>
      <c r="U184" s="248">
        <v>6.0</v>
      </c>
      <c r="V184" s="249">
        <v>45984.0</v>
      </c>
      <c r="W184" s="516"/>
      <c r="X184" s="301"/>
      <c r="Y184" s="301"/>
      <c r="Z184" s="301"/>
      <c r="AA184" s="301"/>
      <c r="AB184" s="301"/>
      <c r="AC184" s="301"/>
      <c r="AD184" s="301"/>
      <c r="AE184" s="301"/>
      <c r="AF184" s="301"/>
      <c r="AG184" s="302"/>
      <c r="AH184" s="303"/>
      <c r="AI184" s="232"/>
    </row>
    <row r="185">
      <c r="A185" s="233">
        <v>178.0</v>
      </c>
      <c r="B185" s="454" t="s">
        <v>516</v>
      </c>
      <c r="C185" s="262">
        <v>0.0</v>
      </c>
      <c r="D185" s="167"/>
      <c r="E185" s="167"/>
      <c r="F185" s="167"/>
      <c r="G185" s="167"/>
      <c r="H185" s="257" t="s">
        <v>810</v>
      </c>
      <c r="I185" s="187" t="s">
        <v>811</v>
      </c>
      <c r="J185" s="264" t="s">
        <v>812</v>
      </c>
      <c r="K185" s="240" t="s">
        <v>510</v>
      </c>
      <c r="L185" s="242" t="s">
        <v>86</v>
      </c>
      <c r="M185" s="242" t="str">
        <f t="shared" si="11"/>
        <v>しょうけん</v>
      </c>
      <c r="N185" s="243"/>
      <c r="O185" s="242" t="s">
        <v>801</v>
      </c>
      <c r="P185" s="356">
        <v>45975.0</v>
      </c>
      <c r="Q185" s="246"/>
      <c r="R185" s="246">
        <f t="shared" si="19"/>
        <v>46000</v>
      </c>
      <c r="S185" s="246">
        <f t="shared" si="21"/>
        <v>46180</v>
      </c>
      <c r="T185" s="248" t="s">
        <v>484</v>
      </c>
      <c r="U185" s="248">
        <v>4.0</v>
      </c>
      <c r="V185" s="249">
        <v>45986.0</v>
      </c>
      <c r="W185" s="249">
        <v>46000.0</v>
      </c>
      <c r="X185" s="250">
        <v>46020.0</v>
      </c>
      <c r="Y185" s="250">
        <v>46038.0</v>
      </c>
      <c r="Z185" s="388">
        <v>46062.0</v>
      </c>
      <c r="AA185" s="346"/>
      <c r="AB185" s="346"/>
      <c r="AC185" s="346"/>
      <c r="AD185" s="346"/>
      <c r="AE185" s="346"/>
      <c r="AF185" s="346"/>
      <c r="AG185" s="334"/>
      <c r="AH185" s="335"/>
      <c r="AI185" s="509"/>
    </row>
    <row r="186">
      <c r="A186" s="233">
        <v>179.0</v>
      </c>
      <c r="B186" s="454" t="s">
        <v>516</v>
      </c>
      <c r="C186" s="262">
        <v>0.0</v>
      </c>
      <c r="D186" s="167"/>
      <c r="E186" s="167"/>
      <c r="F186" s="167"/>
      <c r="G186" s="167"/>
      <c r="H186" s="257" t="s">
        <v>813</v>
      </c>
      <c r="I186" s="187" t="s">
        <v>814</v>
      </c>
      <c r="J186" s="264" t="s">
        <v>815</v>
      </c>
      <c r="K186" s="240" t="s">
        <v>816</v>
      </c>
      <c r="L186" s="242" t="s">
        <v>99</v>
      </c>
      <c r="M186" s="242" t="str">
        <f t="shared" si="11"/>
        <v>たき</v>
      </c>
      <c r="N186" s="243"/>
      <c r="O186" s="242" t="s">
        <v>801</v>
      </c>
      <c r="P186" s="356">
        <v>45975.0</v>
      </c>
      <c r="Q186" s="246"/>
      <c r="R186" s="246">
        <f t="shared" si="19"/>
        <v>45999</v>
      </c>
      <c r="S186" s="246">
        <f t="shared" si="21"/>
        <v>46179</v>
      </c>
      <c r="T186" s="248" t="s">
        <v>226</v>
      </c>
      <c r="U186" s="248">
        <v>14.0</v>
      </c>
      <c r="V186" s="249">
        <v>45981.0</v>
      </c>
      <c r="W186" s="249">
        <v>45999.0</v>
      </c>
      <c r="X186" s="250">
        <v>46014.0</v>
      </c>
      <c r="Y186" s="250">
        <v>46028.0</v>
      </c>
      <c r="Z186" s="465">
        <v>46043.0</v>
      </c>
      <c r="AA186" s="346"/>
      <c r="AB186" s="346"/>
      <c r="AC186" s="346"/>
      <c r="AD186" s="346"/>
      <c r="AE186" s="346"/>
      <c r="AF186" s="346"/>
      <c r="AG186" s="334"/>
      <c r="AH186" s="335"/>
      <c r="AI186" s="509"/>
    </row>
    <row r="187">
      <c r="A187" s="233">
        <v>180.0</v>
      </c>
      <c r="B187" s="454" t="s">
        <v>516</v>
      </c>
      <c r="C187" s="262">
        <v>0.0</v>
      </c>
      <c r="D187" s="167"/>
      <c r="E187" s="167"/>
      <c r="F187" s="167"/>
      <c r="G187" s="167"/>
      <c r="H187" s="257" t="s">
        <v>817</v>
      </c>
      <c r="I187" s="187" t="s">
        <v>818</v>
      </c>
      <c r="J187" s="264" t="s">
        <v>819</v>
      </c>
      <c r="K187" s="240" t="s">
        <v>820</v>
      </c>
      <c r="L187" s="242" t="s">
        <v>73</v>
      </c>
      <c r="M187" s="242" t="str">
        <f t="shared" si="11"/>
        <v>ここママ</v>
      </c>
      <c r="N187" s="243"/>
      <c r="O187" s="242" t="s">
        <v>821</v>
      </c>
      <c r="P187" s="356">
        <v>45975.0</v>
      </c>
      <c r="Q187" s="246"/>
      <c r="R187" s="246">
        <f t="shared" si="19"/>
        <v>45999</v>
      </c>
      <c r="S187" s="246">
        <f t="shared" si="21"/>
        <v>46179</v>
      </c>
      <c r="T187" s="248" t="s">
        <v>226</v>
      </c>
      <c r="U187" s="248">
        <v>15.0</v>
      </c>
      <c r="V187" s="249">
        <v>45982.0</v>
      </c>
      <c r="W187" s="249">
        <v>45999.0</v>
      </c>
      <c r="X187" s="250">
        <v>46015.0</v>
      </c>
      <c r="Y187" s="250">
        <v>46029.0</v>
      </c>
      <c r="Z187" s="465">
        <v>46044.0</v>
      </c>
      <c r="AA187" s="346"/>
      <c r="AB187" s="346"/>
      <c r="AC187" s="346"/>
      <c r="AD187" s="346"/>
      <c r="AE187" s="346"/>
      <c r="AF187" s="346"/>
      <c r="AG187" s="334"/>
      <c r="AH187" s="335"/>
      <c r="AI187" s="509"/>
    </row>
    <row r="188">
      <c r="A188" s="233">
        <v>181.0</v>
      </c>
      <c r="B188" s="454" t="s">
        <v>516</v>
      </c>
      <c r="C188" s="262">
        <v>0.0</v>
      </c>
      <c r="D188" s="167"/>
      <c r="E188" s="167"/>
      <c r="F188" s="167"/>
      <c r="G188" s="167"/>
      <c r="H188" s="257" t="s">
        <v>822</v>
      </c>
      <c r="I188" s="511" t="s">
        <v>823</v>
      </c>
      <c r="J188" s="264" t="s">
        <v>824</v>
      </c>
      <c r="K188" s="240" t="s">
        <v>510</v>
      </c>
      <c r="L188" s="242" t="s">
        <v>52</v>
      </c>
      <c r="M188" s="242" t="str">
        <f t="shared" si="11"/>
        <v>しょうけん</v>
      </c>
      <c r="N188" s="243"/>
      <c r="O188" s="242" t="s">
        <v>801</v>
      </c>
      <c r="P188" s="356">
        <v>45979.0</v>
      </c>
      <c r="Q188" s="332">
        <v>45979.0</v>
      </c>
      <c r="R188" s="246">
        <f t="shared" si="19"/>
        <v>46001</v>
      </c>
      <c r="S188" s="246">
        <f t="shared" si="21"/>
        <v>46181</v>
      </c>
      <c r="T188" s="248" t="s">
        <v>618</v>
      </c>
      <c r="U188" s="248">
        <v>6.0</v>
      </c>
      <c r="V188" s="249">
        <v>45994.0</v>
      </c>
      <c r="W188" s="250">
        <v>46001.0</v>
      </c>
      <c r="X188" s="250">
        <v>46013.0</v>
      </c>
      <c r="Y188" s="251">
        <v>46027.0</v>
      </c>
      <c r="Z188" s="251">
        <v>46042.0</v>
      </c>
      <c r="AA188" s="388">
        <v>46063.0</v>
      </c>
      <c r="AB188" s="346"/>
      <c r="AC188" s="346"/>
      <c r="AD188" s="346"/>
      <c r="AE188" s="346"/>
      <c r="AF188" s="346"/>
      <c r="AG188" s="334"/>
      <c r="AH188" s="335"/>
      <c r="AI188" s="509"/>
    </row>
    <row r="189">
      <c r="A189" s="233">
        <v>182.0</v>
      </c>
      <c r="B189" s="454" t="s">
        <v>516</v>
      </c>
      <c r="C189" s="262">
        <v>0.0</v>
      </c>
      <c r="D189" s="167"/>
      <c r="E189" s="167"/>
      <c r="F189" s="167"/>
      <c r="G189" s="167"/>
      <c r="H189" s="257" t="s">
        <v>825</v>
      </c>
      <c r="I189" s="169"/>
      <c r="J189" s="283" t="s">
        <v>826</v>
      </c>
      <c r="K189" s="240" t="s">
        <v>510</v>
      </c>
      <c r="L189" s="242" t="s">
        <v>52</v>
      </c>
      <c r="M189" s="242" t="str">
        <f t="shared" si="11"/>
        <v>しょうけん</v>
      </c>
      <c r="N189" s="243"/>
      <c r="O189" s="242" t="s">
        <v>801</v>
      </c>
      <c r="P189" s="356">
        <v>45979.0</v>
      </c>
      <c r="Q189" s="332">
        <v>45979.0</v>
      </c>
      <c r="R189" s="246">
        <f t="shared" si="19"/>
        <v>46006</v>
      </c>
      <c r="S189" s="246">
        <f t="shared" si="21"/>
        <v>46186</v>
      </c>
      <c r="T189" s="248" t="s">
        <v>430</v>
      </c>
      <c r="U189" s="248">
        <v>6.0</v>
      </c>
      <c r="V189" s="249">
        <v>45986.0</v>
      </c>
      <c r="W189" s="250">
        <v>46006.0</v>
      </c>
      <c r="X189" s="251">
        <v>46017.0</v>
      </c>
      <c r="Y189" s="251">
        <v>46041.0</v>
      </c>
      <c r="Z189" s="251">
        <v>46052.0</v>
      </c>
      <c r="AA189" s="388">
        <v>46063.0</v>
      </c>
      <c r="AB189" s="346"/>
      <c r="AC189" s="346"/>
      <c r="AD189" s="346"/>
      <c r="AE189" s="346"/>
      <c r="AF189" s="346"/>
      <c r="AG189" s="334"/>
      <c r="AH189" s="335"/>
      <c r="AI189" s="509"/>
    </row>
    <row r="190">
      <c r="A190" s="233">
        <v>183.0</v>
      </c>
      <c r="B190" s="454" t="s">
        <v>516</v>
      </c>
      <c r="C190" s="262">
        <v>0.0</v>
      </c>
      <c r="D190" s="167"/>
      <c r="E190" s="167"/>
      <c r="F190" s="167"/>
      <c r="G190" s="167"/>
      <c r="H190" s="257" t="s">
        <v>827</v>
      </c>
      <c r="I190" s="169"/>
      <c r="J190" s="264" t="s">
        <v>828</v>
      </c>
      <c r="K190" s="240" t="s">
        <v>816</v>
      </c>
      <c r="L190" s="242" t="s">
        <v>86</v>
      </c>
      <c r="M190" s="242" t="str">
        <f t="shared" si="11"/>
        <v>たき</v>
      </c>
      <c r="N190" s="243"/>
      <c r="O190" s="242" t="s">
        <v>801</v>
      </c>
      <c r="P190" s="356">
        <v>45979.0</v>
      </c>
      <c r="Q190" s="332">
        <v>45980.0</v>
      </c>
      <c r="R190" s="246">
        <f t="shared" si="19"/>
        <v>46002</v>
      </c>
      <c r="S190" s="246">
        <f t="shared" si="21"/>
        <v>46182</v>
      </c>
      <c r="T190" s="248" t="s">
        <v>664</v>
      </c>
      <c r="U190" s="248">
        <v>3.0</v>
      </c>
      <c r="V190" s="249">
        <v>45993.0</v>
      </c>
      <c r="W190" s="250">
        <v>46002.0</v>
      </c>
      <c r="X190" s="251">
        <v>46018.0</v>
      </c>
      <c r="Y190" s="251">
        <v>46028.0</v>
      </c>
      <c r="Z190" s="251">
        <v>46049.0</v>
      </c>
      <c r="AA190" s="388">
        <v>46061.0</v>
      </c>
      <c r="AB190" s="346"/>
      <c r="AC190" s="346"/>
      <c r="AD190" s="346"/>
      <c r="AE190" s="346"/>
      <c r="AF190" s="346"/>
      <c r="AG190" s="334"/>
      <c r="AH190" s="335"/>
      <c r="AI190" s="509"/>
    </row>
    <row r="191">
      <c r="A191" s="233">
        <v>184.0</v>
      </c>
      <c r="B191" s="454" t="s">
        <v>516</v>
      </c>
      <c r="C191" s="262">
        <v>0.0</v>
      </c>
      <c r="D191" s="167"/>
      <c r="E191" s="167"/>
      <c r="F191" s="167"/>
      <c r="G191" s="167"/>
      <c r="H191" s="257" t="s">
        <v>829</v>
      </c>
      <c r="I191" s="187" t="s">
        <v>830</v>
      </c>
      <c r="J191" s="264" t="s">
        <v>831</v>
      </c>
      <c r="K191" s="240" t="s">
        <v>510</v>
      </c>
      <c r="L191" s="242" t="s">
        <v>52</v>
      </c>
      <c r="M191" s="242" t="str">
        <f t="shared" si="11"/>
        <v>しょうけん</v>
      </c>
      <c r="N191" s="243"/>
      <c r="O191" s="242" t="s">
        <v>801</v>
      </c>
      <c r="P191" s="356">
        <v>45979.0</v>
      </c>
      <c r="Q191" s="245"/>
      <c r="R191" s="245"/>
      <c r="S191" s="246">
        <f t="shared" si="21"/>
        <v>180</v>
      </c>
      <c r="T191" s="248" t="s">
        <v>226</v>
      </c>
      <c r="U191" s="248">
        <v>16.0</v>
      </c>
      <c r="V191" s="249">
        <v>45992.0</v>
      </c>
      <c r="W191" s="251">
        <v>46002.0</v>
      </c>
      <c r="X191" s="251">
        <v>46016.0</v>
      </c>
      <c r="Y191" s="251">
        <v>46030.0</v>
      </c>
      <c r="Z191" s="465">
        <v>46044.0</v>
      </c>
      <c r="AA191" s="346"/>
      <c r="AB191" s="346"/>
      <c r="AC191" s="346"/>
      <c r="AD191" s="346"/>
      <c r="AE191" s="346"/>
      <c r="AF191" s="346"/>
      <c r="AG191" s="334"/>
      <c r="AH191" s="335"/>
      <c r="AI191" s="509"/>
    </row>
    <row r="192">
      <c r="A192" s="233">
        <v>185.0</v>
      </c>
      <c r="B192" s="454" t="s">
        <v>516</v>
      </c>
      <c r="C192" s="262">
        <v>0.0</v>
      </c>
      <c r="D192" s="167"/>
      <c r="E192" s="167"/>
      <c r="F192" s="167"/>
      <c r="G192" s="167"/>
      <c r="H192" s="257" t="s">
        <v>832</v>
      </c>
      <c r="I192" s="169"/>
      <c r="J192" s="264" t="s">
        <v>833</v>
      </c>
      <c r="K192" s="240" t="s">
        <v>547</v>
      </c>
      <c r="L192" s="242" t="s">
        <v>134</v>
      </c>
      <c r="M192" s="242" t="str">
        <f t="shared" si="11"/>
        <v>WARA</v>
      </c>
      <c r="N192" s="243">
        <v>46016.0</v>
      </c>
      <c r="O192" s="242" t="s">
        <v>801</v>
      </c>
      <c r="P192" s="356">
        <v>45981.0</v>
      </c>
      <c r="Q192" s="332">
        <v>45987.0</v>
      </c>
      <c r="R192" s="246">
        <v>46029.0</v>
      </c>
      <c r="S192" s="246">
        <f t="shared" si="21"/>
        <v>46209</v>
      </c>
      <c r="T192" s="248" t="s">
        <v>834</v>
      </c>
      <c r="U192" s="248">
        <v>1.0</v>
      </c>
      <c r="V192" s="249">
        <v>45997.0</v>
      </c>
      <c r="W192" s="250">
        <v>46029.0</v>
      </c>
      <c r="X192" s="251">
        <v>46053.0</v>
      </c>
      <c r="Y192" s="388">
        <v>46068.0</v>
      </c>
      <c r="Z192" s="346"/>
      <c r="AA192" s="346"/>
      <c r="AB192" s="346"/>
      <c r="AC192" s="346"/>
      <c r="AD192" s="346"/>
      <c r="AE192" s="346"/>
      <c r="AF192" s="346"/>
      <c r="AG192" s="334"/>
      <c r="AH192" s="335"/>
      <c r="AI192" s="509"/>
    </row>
    <row r="193">
      <c r="A193" s="233">
        <v>186.0</v>
      </c>
      <c r="B193" s="454" t="s">
        <v>516</v>
      </c>
      <c r="C193" s="262">
        <v>0.0</v>
      </c>
      <c r="D193" s="167"/>
      <c r="E193" s="167"/>
      <c r="F193" s="167"/>
      <c r="G193" s="167"/>
      <c r="H193" s="257" t="s">
        <v>835</v>
      </c>
      <c r="I193" s="187" t="s">
        <v>836</v>
      </c>
      <c r="J193" s="283" t="s">
        <v>837</v>
      </c>
      <c r="K193" s="240" t="s">
        <v>838</v>
      </c>
      <c r="L193" s="242" t="s">
        <v>73</v>
      </c>
      <c r="M193" s="242" t="str">
        <f t="shared" si="11"/>
        <v>アイ</v>
      </c>
      <c r="N193" s="243"/>
      <c r="O193" s="242" t="s">
        <v>801</v>
      </c>
      <c r="P193" s="356">
        <v>45981.0</v>
      </c>
      <c r="Q193" s="246"/>
      <c r="R193" s="246">
        <f t="shared" ref="R193:R198" si="22">W193</f>
        <v>46001</v>
      </c>
      <c r="S193" s="246">
        <f t="shared" si="21"/>
        <v>46181</v>
      </c>
      <c r="T193" s="248" t="s">
        <v>430</v>
      </c>
      <c r="U193" s="248">
        <v>7.0</v>
      </c>
      <c r="V193" s="249">
        <v>45995.0</v>
      </c>
      <c r="W193" s="250">
        <v>46001.0</v>
      </c>
      <c r="X193" s="251">
        <v>46015.0</v>
      </c>
      <c r="Y193" s="251">
        <v>46038.0</v>
      </c>
      <c r="Z193" s="251">
        <v>46048.0</v>
      </c>
      <c r="AA193" s="388">
        <v>46060.0</v>
      </c>
      <c r="AB193" s="346"/>
      <c r="AC193" s="346"/>
      <c r="AD193" s="346"/>
      <c r="AE193" s="346"/>
      <c r="AF193" s="346"/>
      <c r="AG193" s="334"/>
      <c r="AH193" s="335"/>
      <c r="AI193" s="509"/>
    </row>
    <row r="194">
      <c r="A194" s="233">
        <v>187.0</v>
      </c>
      <c r="B194" s="454" t="s">
        <v>516</v>
      </c>
      <c r="C194" s="262">
        <v>0.0</v>
      </c>
      <c r="D194" s="167"/>
      <c r="E194" s="167"/>
      <c r="F194" s="167"/>
      <c r="G194" s="167"/>
      <c r="H194" s="257" t="s">
        <v>839</v>
      </c>
      <c r="I194" s="187" t="s">
        <v>840</v>
      </c>
      <c r="J194" s="264" t="s">
        <v>841</v>
      </c>
      <c r="K194" s="240" t="s">
        <v>838</v>
      </c>
      <c r="L194" s="242" t="s">
        <v>73</v>
      </c>
      <c r="M194" s="242" t="str">
        <f t="shared" si="11"/>
        <v>アイ</v>
      </c>
      <c r="N194" s="243"/>
      <c r="O194" s="242" t="s">
        <v>801</v>
      </c>
      <c r="P194" s="356">
        <v>45981.0</v>
      </c>
      <c r="Q194" s="246"/>
      <c r="R194" s="246">
        <f t="shared" si="22"/>
        <v>46007</v>
      </c>
      <c r="S194" s="246">
        <f t="shared" si="21"/>
        <v>46187</v>
      </c>
      <c r="T194" s="248" t="s">
        <v>354</v>
      </c>
      <c r="U194" s="248">
        <v>5.0</v>
      </c>
      <c r="V194" s="249">
        <v>45992.0</v>
      </c>
      <c r="W194" s="250">
        <v>46007.0</v>
      </c>
      <c r="X194" s="251">
        <v>46018.0</v>
      </c>
      <c r="Y194" s="251">
        <v>46035.0</v>
      </c>
      <c r="Z194" s="251">
        <v>46049.0</v>
      </c>
      <c r="AA194" s="346"/>
      <c r="AB194" s="346"/>
      <c r="AC194" s="346"/>
      <c r="AD194" s="346"/>
      <c r="AE194" s="346"/>
      <c r="AF194" s="346"/>
      <c r="AG194" s="334"/>
      <c r="AH194" s="335"/>
      <c r="AI194" s="509"/>
    </row>
    <row r="195">
      <c r="A195" s="233">
        <v>188.0</v>
      </c>
      <c r="B195" s="454" t="s">
        <v>516</v>
      </c>
      <c r="C195" s="262">
        <v>0.0</v>
      </c>
      <c r="D195" s="167"/>
      <c r="E195" s="167"/>
      <c r="F195" s="167"/>
      <c r="G195" s="167"/>
      <c r="H195" s="257" t="s">
        <v>842</v>
      </c>
      <c r="I195" s="187" t="s">
        <v>843</v>
      </c>
      <c r="J195" s="283" t="s">
        <v>844</v>
      </c>
      <c r="K195" s="240" t="s">
        <v>547</v>
      </c>
      <c r="L195" s="242" t="s">
        <v>134</v>
      </c>
      <c r="M195" s="242" t="str">
        <f t="shared" si="11"/>
        <v>WARA</v>
      </c>
      <c r="N195" s="243"/>
      <c r="O195" s="242" t="s">
        <v>801</v>
      </c>
      <c r="P195" s="356">
        <v>45981.0</v>
      </c>
      <c r="Q195" s="332">
        <v>45987.0</v>
      </c>
      <c r="R195" s="246">
        <f t="shared" si="22"/>
        <v>46030</v>
      </c>
      <c r="S195" s="246">
        <f t="shared" si="21"/>
        <v>46210</v>
      </c>
      <c r="T195" s="248" t="s">
        <v>247</v>
      </c>
      <c r="U195" s="248">
        <v>8.0</v>
      </c>
      <c r="V195" s="251">
        <v>46014.0</v>
      </c>
      <c r="W195" s="250">
        <v>46030.0</v>
      </c>
      <c r="X195" s="250">
        <v>46044.0</v>
      </c>
      <c r="Y195" s="346"/>
      <c r="Z195" s="346"/>
      <c r="AA195" s="346"/>
      <c r="AB195" s="346"/>
      <c r="AC195" s="346"/>
      <c r="AD195" s="346"/>
      <c r="AE195" s="346"/>
      <c r="AF195" s="346"/>
      <c r="AG195" s="334"/>
      <c r="AH195" s="335"/>
      <c r="AI195" s="509"/>
    </row>
    <row r="196">
      <c r="A196" s="233">
        <v>189.0</v>
      </c>
      <c r="B196" s="454" t="s">
        <v>516</v>
      </c>
      <c r="C196" s="262">
        <v>0.0</v>
      </c>
      <c r="D196" s="167"/>
      <c r="E196" s="167"/>
      <c r="F196" s="167"/>
      <c r="G196" s="167"/>
      <c r="H196" s="257" t="s">
        <v>845</v>
      </c>
      <c r="I196" s="169"/>
      <c r="J196" s="242"/>
      <c r="K196" s="240" t="s">
        <v>846</v>
      </c>
      <c r="L196" s="242" t="s">
        <v>112</v>
      </c>
      <c r="M196" s="242" t="str">
        <f t="shared" si="11"/>
        <v>まっつん</v>
      </c>
      <c r="N196" s="243"/>
      <c r="O196" s="242" t="s">
        <v>801</v>
      </c>
      <c r="P196" s="356">
        <v>45983.0</v>
      </c>
      <c r="Q196" s="246"/>
      <c r="R196" s="246" t="str">
        <f t="shared" si="22"/>
        <v/>
      </c>
      <c r="S196" s="246"/>
      <c r="T196" s="248" t="s">
        <v>412</v>
      </c>
      <c r="U196" s="248">
        <v>7.0</v>
      </c>
      <c r="V196" s="505"/>
      <c r="W196" s="506"/>
      <c r="X196" s="346"/>
      <c r="Y196" s="346"/>
      <c r="Z196" s="346"/>
      <c r="AA196" s="346"/>
      <c r="AB196" s="346"/>
      <c r="AC196" s="346"/>
      <c r="AD196" s="346"/>
      <c r="AE196" s="346"/>
      <c r="AF196" s="346"/>
      <c r="AG196" s="334"/>
      <c r="AH196" s="335"/>
      <c r="AI196" s="509"/>
    </row>
    <row r="197">
      <c r="A197" s="233">
        <v>190.0</v>
      </c>
      <c r="B197" s="454" t="s">
        <v>763</v>
      </c>
      <c r="C197" s="262">
        <v>0.0</v>
      </c>
      <c r="D197" s="167"/>
      <c r="E197" s="167"/>
      <c r="F197" s="167"/>
      <c r="G197" s="167"/>
      <c r="H197" s="499" t="s">
        <v>847</v>
      </c>
      <c r="I197" s="508"/>
      <c r="J197" s="501"/>
      <c r="K197" s="502" t="s">
        <v>816</v>
      </c>
      <c r="L197" s="501" t="s">
        <v>86</v>
      </c>
      <c r="M197" s="501" t="str">
        <f t="shared" si="11"/>
        <v>たき</v>
      </c>
      <c r="N197" s="503"/>
      <c r="O197" s="501" t="s">
        <v>801</v>
      </c>
      <c r="P197" s="507">
        <v>45983.0</v>
      </c>
      <c r="Q197" s="332">
        <v>45981.0</v>
      </c>
      <c r="R197" s="514" t="str">
        <f t="shared" si="22"/>
        <v/>
      </c>
      <c r="S197" s="246"/>
      <c r="T197" s="504" t="s">
        <v>53</v>
      </c>
      <c r="U197" s="504"/>
      <c r="V197" s="505"/>
      <c r="W197" s="506"/>
      <c r="X197" s="346"/>
      <c r="Y197" s="346"/>
      <c r="Z197" s="346"/>
      <c r="AA197" s="346"/>
      <c r="AB197" s="346"/>
      <c r="AC197" s="346"/>
      <c r="AD197" s="346"/>
      <c r="AE197" s="346"/>
      <c r="AF197" s="346"/>
      <c r="AG197" s="334"/>
      <c r="AH197" s="335"/>
      <c r="AI197" s="509"/>
    </row>
    <row r="198">
      <c r="A198" s="233">
        <v>191.0</v>
      </c>
      <c r="B198" s="454" t="s">
        <v>516</v>
      </c>
      <c r="C198" s="262">
        <v>0.0</v>
      </c>
      <c r="D198" s="167"/>
      <c r="E198" s="167"/>
      <c r="F198" s="167"/>
      <c r="G198" s="167"/>
      <c r="H198" s="257" t="s">
        <v>848</v>
      </c>
      <c r="I198" s="169"/>
      <c r="J198" s="264" t="s">
        <v>849</v>
      </c>
      <c r="K198" s="240" t="s">
        <v>850</v>
      </c>
      <c r="L198" s="242" t="s">
        <v>73</v>
      </c>
      <c r="M198" s="242" t="str">
        <f t="shared" si="11"/>
        <v>かず</v>
      </c>
      <c r="N198" s="243"/>
      <c r="O198" s="242" t="s">
        <v>801</v>
      </c>
      <c r="P198" s="356">
        <v>45983.0</v>
      </c>
      <c r="Q198" s="246"/>
      <c r="R198" s="246">
        <f t="shared" si="22"/>
        <v>46010</v>
      </c>
      <c r="S198" s="246"/>
      <c r="T198" s="248" t="s">
        <v>556</v>
      </c>
      <c r="U198" s="248">
        <v>3.0</v>
      </c>
      <c r="V198" s="249">
        <v>45995.0</v>
      </c>
      <c r="W198" s="250">
        <v>46010.0</v>
      </c>
      <c r="X198" s="251">
        <v>46019.0</v>
      </c>
      <c r="Y198" s="378">
        <v>46050.0</v>
      </c>
      <c r="Z198" s="346"/>
      <c r="AA198" s="346"/>
      <c r="AB198" s="346"/>
      <c r="AC198" s="346"/>
      <c r="AD198" s="346"/>
      <c r="AE198" s="346"/>
      <c r="AF198" s="346"/>
      <c r="AG198" s="334"/>
      <c r="AH198" s="335"/>
      <c r="AI198" s="509"/>
    </row>
    <row r="199">
      <c r="A199" s="233">
        <v>192.0</v>
      </c>
      <c r="B199" s="454" t="s">
        <v>516</v>
      </c>
      <c r="C199" s="262">
        <v>0.0</v>
      </c>
      <c r="D199" s="167"/>
      <c r="E199" s="167"/>
      <c r="F199" s="167"/>
      <c r="G199" s="167"/>
      <c r="H199" s="257" t="s">
        <v>851</v>
      </c>
      <c r="I199" s="169"/>
      <c r="J199" s="242"/>
      <c r="K199" s="240" t="s">
        <v>852</v>
      </c>
      <c r="L199" s="242" t="s">
        <v>86</v>
      </c>
      <c r="M199" s="242" t="str">
        <f t="shared" si="11"/>
        <v>カナノ</v>
      </c>
      <c r="N199" s="243"/>
      <c r="O199" s="242" t="s">
        <v>801</v>
      </c>
      <c r="P199" s="356">
        <v>46031.0</v>
      </c>
      <c r="Q199" s="246"/>
      <c r="R199" s="246"/>
      <c r="S199" s="246"/>
      <c r="T199" s="383" t="s">
        <v>575</v>
      </c>
      <c r="U199" s="248">
        <v>9.0</v>
      </c>
      <c r="V199" s="517">
        <v>46045.0</v>
      </c>
      <c r="W199" s="506"/>
      <c r="X199" s="346"/>
      <c r="Y199" s="346"/>
      <c r="Z199" s="346"/>
      <c r="AA199" s="346"/>
      <c r="AB199" s="346"/>
      <c r="AC199" s="346"/>
      <c r="AD199" s="346"/>
      <c r="AE199" s="346"/>
      <c r="AF199" s="346"/>
      <c r="AG199" s="334"/>
      <c r="AH199" s="335"/>
      <c r="AI199" s="509"/>
    </row>
    <row r="200">
      <c r="A200" s="233">
        <v>193.0</v>
      </c>
      <c r="B200" s="454" t="s">
        <v>516</v>
      </c>
      <c r="C200" s="262">
        <v>0.0</v>
      </c>
      <c r="D200" s="167"/>
      <c r="E200" s="167"/>
      <c r="F200" s="167"/>
      <c r="G200" s="167"/>
      <c r="H200" s="257" t="s">
        <v>853</v>
      </c>
      <c r="I200" s="187" t="s">
        <v>854</v>
      </c>
      <c r="J200" s="283" t="s">
        <v>855</v>
      </c>
      <c r="K200" s="240" t="s">
        <v>856</v>
      </c>
      <c r="L200" s="242" t="s">
        <v>112</v>
      </c>
      <c r="M200" s="242" t="str">
        <f t="shared" si="11"/>
        <v>さな</v>
      </c>
      <c r="N200" s="243"/>
      <c r="O200" s="242" t="s">
        <v>857</v>
      </c>
      <c r="P200" s="356">
        <v>45986.0</v>
      </c>
      <c r="Q200" s="332">
        <v>45985.0</v>
      </c>
      <c r="R200" s="246">
        <f t="shared" ref="R200:R204" si="23">W200</f>
        <v>46017</v>
      </c>
      <c r="S200" s="246"/>
      <c r="T200" s="248" t="s">
        <v>461</v>
      </c>
      <c r="U200" s="248">
        <v>7.0</v>
      </c>
      <c r="V200" s="249">
        <v>46008.0</v>
      </c>
      <c r="W200" s="250">
        <v>46017.0</v>
      </c>
      <c r="X200" s="251">
        <v>46032.0</v>
      </c>
      <c r="Y200" s="251">
        <v>46044.0</v>
      </c>
      <c r="Z200" s="251">
        <v>46057.0</v>
      </c>
      <c r="AA200" s="388">
        <v>46071.0</v>
      </c>
      <c r="AB200" s="346"/>
      <c r="AC200" s="346"/>
      <c r="AD200" s="346"/>
      <c r="AE200" s="346"/>
      <c r="AF200" s="346"/>
      <c r="AG200" s="334"/>
      <c r="AH200" s="335"/>
      <c r="AI200" s="509"/>
    </row>
    <row r="201">
      <c r="A201" s="233">
        <v>194.0</v>
      </c>
      <c r="B201" s="454" t="s">
        <v>516</v>
      </c>
      <c r="C201" s="262">
        <v>0.0</v>
      </c>
      <c r="D201" s="167"/>
      <c r="E201" s="167"/>
      <c r="F201" s="167"/>
      <c r="G201" s="167"/>
      <c r="H201" s="257" t="s">
        <v>858</v>
      </c>
      <c r="I201" s="169"/>
      <c r="J201" s="264" t="s">
        <v>859</v>
      </c>
      <c r="K201" s="240" t="s">
        <v>838</v>
      </c>
      <c r="L201" s="242" t="s">
        <v>112</v>
      </c>
      <c r="M201" s="242" t="str">
        <f t="shared" si="11"/>
        <v>アイ</v>
      </c>
      <c r="N201" s="243"/>
      <c r="O201" s="242" t="s">
        <v>857</v>
      </c>
      <c r="P201" s="356">
        <v>45989.0</v>
      </c>
      <c r="Q201" s="332">
        <v>45991.0</v>
      </c>
      <c r="R201" s="246">
        <f t="shared" si="23"/>
        <v>46379</v>
      </c>
      <c r="S201" s="246"/>
      <c r="T201" s="248" t="s">
        <v>456</v>
      </c>
      <c r="U201" s="248">
        <v>5.0</v>
      </c>
      <c r="V201" s="249">
        <v>46364.0</v>
      </c>
      <c r="W201" s="250">
        <v>46379.0</v>
      </c>
      <c r="X201" s="251">
        <v>46040.0</v>
      </c>
      <c r="Y201" s="251">
        <v>46050.0</v>
      </c>
      <c r="Z201" s="346"/>
      <c r="AA201" s="346"/>
      <c r="AB201" s="346"/>
      <c r="AC201" s="346"/>
      <c r="AD201" s="346"/>
      <c r="AE201" s="346"/>
      <c r="AF201" s="346"/>
      <c r="AG201" s="334"/>
      <c r="AH201" s="335"/>
      <c r="AI201" s="509"/>
    </row>
    <row r="202">
      <c r="A202" s="233">
        <v>195.0</v>
      </c>
      <c r="B202" s="454" t="s">
        <v>516</v>
      </c>
      <c r="C202" s="262">
        <v>0.0</v>
      </c>
      <c r="D202" s="167"/>
      <c r="E202" s="167"/>
      <c r="F202" s="167"/>
      <c r="G202" s="167"/>
      <c r="H202" s="257" t="s">
        <v>860</v>
      </c>
      <c r="I202" s="518" t="s">
        <v>861</v>
      </c>
      <c r="J202" s="264" t="s">
        <v>862</v>
      </c>
      <c r="K202" s="240" t="s">
        <v>863</v>
      </c>
      <c r="L202" s="242" t="s">
        <v>73</v>
      </c>
      <c r="M202" s="242" t="str">
        <f t="shared" si="11"/>
        <v>りん</v>
      </c>
      <c r="N202" s="243"/>
      <c r="O202" s="242" t="s">
        <v>857</v>
      </c>
      <c r="P202" s="356">
        <v>45990.0</v>
      </c>
      <c r="Q202" s="332">
        <v>45990.0</v>
      </c>
      <c r="R202" s="246">
        <f t="shared" si="23"/>
        <v>46020</v>
      </c>
      <c r="S202" s="246"/>
      <c r="T202" s="248" t="s">
        <v>864</v>
      </c>
      <c r="U202" s="248">
        <v>1.0</v>
      </c>
      <c r="V202" s="249">
        <v>46009.0</v>
      </c>
      <c r="W202" s="250">
        <v>46020.0</v>
      </c>
      <c r="X202" s="251">
        <v>46037.0</v>
      </c>
      <c r="Y202" s="251">
        <v>46051.0</v>
      </c>
      <c r="Z202" s="388">
        <v>46064.0</v>
      </c>
      <c r="AA202" s="388">
        <v>46079.0</v>
      </c>
      <c r="AB202" s="388">
        <v>46092.0</v>
      </c>
      <c r="AC202" s="388">
        <v>46106.0</v>
      </c>
      <c r="AD202" s="388">
        <v>46121.0</v>
      </c>
      <c r="AE202" s="388">
        <v>46134.0</v>
      </c>
      <c r="AF202" s="388">
        <v>46149.0</v>
      </c>
      <c r="AG202" s="450">
        <v>46162.0</v>
      </c>
      <c r="AH202" s="519">
        <v>46177.0</v>
      </c>
      <c r="AI202" s="509"/>
    </row>
    <row r="203">
      <c r="A203" s="233">
        <v>196.0</v>
      </c>
      <c r="B203" s="454" t="s">
        <v>516</v>
      </c>
      <c r="C203" s="262">
        <v>0.0</v>
      </c>
      <c r="D203" s="167"/>
      <c r="E203" s="167"/>
      <c r="F203" s="167"/>
      <c r="G203" s="167"/>
      <c r="H203" s="257" t="s">
        <v>865</v>
      </c>
      <c r="I203" s="169"/>
      <c r="J203" s="264" t="s">
        <v>866</v>
      </c>
      <c r="K203" s="240" t="s">
        <v>604</v>
      </c>
      <c r="L203" s="242" t="s">
        <v>99</v>
      </c>
      <c r="M203" s="242" t="str">
        <f t="shared" si="11"/>
        <v>やなぎー</v>
      </c>
      <c r="N203" s="243"/>
      <c r="O203" s="242" t="s">
        <v>857</v>
      </c>
      <c r="P203" s="356">
        <v>45990.0</v>
      </c>
      <c r="Q203" s="332">
        <v>45990.0</v>
      </c>
      <c r="R203" s="246">
        <f t="shared" si="23"/>
        <v>46031</v>
      </c>
      <c r="S203" s="246"/>
      <c r="T203" s="248" t="s">
        <v>461</v>
      </c>
      <c r="U203" s="248">
        <v>8.0</v>
      </c>
      <c r="V203" s="249">
        <v>46004.0</v>
      </c>
      <c r="W203" s="250">
        <v>46031.0</v>
      </c>
      <c r="X203" s="251">
        <v>46043.0</v>
      </c>
      <c r="Y203" s="388">
        <v>46057.0</v>
      </c>
      <c r="Z203" s="346"/>
      <c r="AA203" s="346"/>
      <c r="AB203" s="346"/>
      <c r="AC203" s="346"/>
      <c r="AD203" s="346"/>
      <c r="AE203" s="346"/>
      <c r="AF203" s="346"/>
      <c r="AG203" s="334"/>
      <c r="AH203" s="335"/>
      <c r="AI203" s="509"/>
    </row>
    <row r="204">
      <c r="A204" s="233">
        <v>197.0</v>
      </c>
      <c r="B204" s="454" t="s">
        <v>516</v>
      </c>
      <c r="C204" s="262">
        <v>0.0</v>
      </c>
      <c r="D204" s="167"/>
      <c r="E204" s="167"/>
      <c r="F204" s="167"/>
      <c r="G204" s="167"/>
      <c r="H204" s="257" t="s">
        <v>867</v>
      </c>
      <c r="I204" s="169"/>
      <c r="J204" s="264" t="s">
        <v>868</v>
      </c>
      <c r="K204" s="240" t="s">
        <v>838</v>
      </c>
      <c r="L204" s="242" t="s">
        <v>112</v>
      </c>
      <c r="M204" s="242" t="str">
        <f t="shared" si="11"/>
        <v>アイ</v>
      </c>
      <c r="N204" s="243"/>
      <c r="O204" s="242" t="s">
        <v>821</v>
      </c>
      <c r="P204" s="356">
        <v>45990.0</v>
      </c>
      <c r="Q204" s="246"/>
      <c r="R204" s="246">
        <f t="shared" si="23"/>
        <v>46016</v>
      </c>
      <c r="S204" s="246">
        <f>R204+180</f>
        <v>46196</v>
      </c>
      <c r="T204" s="248" t="s">
        <v>740</v>
      </c>
      <c r="U204" s="248">
        <v>2.0</v>
      </c>
      <c r="V204" s="249">
        <v>46004.0</v>
      </c>
      <c r="W204" s="250">
        <v>46016.0</v>
      </c>
      <c r="X204" s="251">
        <v>45665.0</v>
      </c>
      <c r="Y204" s="251">
        <v>46048.0</v>
      </c>
      <c r="Z204" s="388">
        <v>46063.0</v>
      </c>
      <c r="AA204" s="346"/>
      <c r="AB204" s="346"/>
      <c r="AC204" s="346"/>
      <c r="AD204" s="346"/>
      <c r="AE204" s="346"/>
      <c r="AF204" s="346"/>
      <c r="AG204" s="334"/>
      <c r="AH204" s="335"/>
      <c r="AI204" s="509"/>
    </row>
    <row r="205">
      <c r="A205" s="233">
        <v>198.0</v>
      </c>
      <c r="B205" s="454" t="s">
        <v>516</v>
      </c>
      <c r="C205" s="262">
        <v>0.0</v>
      </c>
      <c r="D205" s="167"/>
      <c r="E205" s="167"/>
      <c r="F205" s="167"/>
      <c r="G205" s="167"/>
      <c r="H205" s="257" t="s">
        <v>869</v>
      </c>
      <c r="I205" s="187" t="s">
        <v>870</v>
      </c>
      <c r="J205" s="264" t="s">
        <v>871</v>
      </c>
      <c r="K205" s="240" t="s">
        <v>872</v>
      </c>
      <c r="L205" s="242" t="s">
        <v>86</v>
      </c>
      <c r="M205" s="242" t="str">
        <f t="shared" si="11"/>
        <v>ひろポンプ</v>
      </c>
      <c r="N205" s="243"/>
      <c r="O205" s="242" t="s">
        <v>341</v>
      </c>
      <c r="P205" s="356">
        <v>45993.0</v>
      </c>
      <c r="Q205" s="246"/>
      <c r="R205" s="246" t="str">
        <f>S199</f>
        <v/>
      </c>
      <c r="S205" s="246"/>
      <c r="T205" s="248" t="s">
        <v>588</v>
      </c>
      <c r="U205" s="248">
        <v>6.0</v>
      </c>
      <c r="V205" s="249">
        <v>46004.0</v>
      </c>
      <c r="W205" s="250">
        <v>46012.0</v>
      </c>
      <c r="X205" s="251">
        <v>46027.0</v>
      </c>
      <c r="Y205" s="251">
        <v>46041.0</v>
      </c>
      <c r="Z205" s="251">
        <v>46056.0</v>
      </c>
      <c r="AA205" s="388">
        <v>46076.0</v>
      </c>
      <c r="AB205" s="346"/>
      <c r="AC205" s="346"/>
      <c r="AD205" s="346"/>
      <c r="AE205" s="346"/>
      <c r="AF205" s="346"/>
      <c r="AG205" s="334"/>
      <c r="AH205" s="335"/>
      <c r="AI205" s="509"/>
    </row>
    <row r="206">
      <c r="A206" s="233">
        <v>199.0</v>
      </c>
      <c r="B206" s="454" t="s">
        <v>516</v>
      </c>
      <c r="C206" s="262">
        <v>0.0</v>
      </c>
      <c r="D206" s="167"/>
      <c r="E206" s="167"/>
      <c r="F206" s="167"/>
      <c r="G206" s="167"/>
      <c r="H206" s="257" t="s">
        <v>873</v>
      </c>
      <c r="I206" s="187" t="s">
        <v>874</v>
      </c>
      <c r="J206" s="283" t="s">
        <v>875</v>
      </c>
      <c r="K206" s="240" t="s">
        <v>876</v>
      </c>
      <c r="L206" s="242" t="s">
        <v>112</v>
      </c>
      <c r="M206" s="242" t="str">
        <f t="shared" si="11"/>
        <v>みき</v>
      </c>
      <c r="N206" s="243"/>
      <c r="O206" s="242" t="s">
        <v>341</v>
      </c>
      <c r="P206" s="356">
        <v>45994.0</v>
      </c>
      <c r="Q206" s="246"/>
      <c r="R206" s="246">
        <f t="shared" ref="R206:R208" si="24">W206</f>
        <v>46028</v>
      </c>
      <c r="S206" s="246"/>
      <c r="T206" s="248" t="s">
        <v>247</v>
      </c>
      <c r="U206" s="248">
        <v>9.0</v>
      </c>
      <c r="V206" s="249">
        <v>46004.0</v>
      </c>
      <c r="W206" s="250">
        <v>46028.0</v>
      </c>
      <c r="X206" s="250">
        <v>46041.0</v>
      </c>
      <c r="Y206" s="250">
        <v>46057.0</v>
      </c>
      <c r="Z206" s="346"/>
      <c r="AA206" s="346"/>
      <c r="AB206" s="346"/>
      <c r="AC206" s="346"/>
      <c r="AD206" s="346"/>
      <c r="AE206" s="346"/>
      <c r="AF206" s="346"/>
      <c r="AG206" s="334"/>
      <c r="AH206" s="335"/>
      <c r="AI206" s="509"/>
    </row>
    <row r="207">
      <c r="A207" s="233">
        <v>200.0</v>
      </c>
      <c r="B207" s="454" t="s">
        <v>516</v>
      </c>
      <c r="C207" s="262">
        <v>0.0</v>
      </c>
      <c r="D207" s="167"/>
      <c r="E207" s="167"/>
      <c r="F207" s="167"/>
      <c r="G207" s="167"/>
      <c r="H207" s="257" t="s">
        <v>877</v>
      </c>
      <c r="I207" s="187" t="s">
        <v>878</v>
      </c>
      <c r="J207" s="283" t="s">
        <v>879</v>
      </c>
      <c r="K207" s="240" t="s">
        <v>880</v>
      </c>
      <c r="L207" s="242" t="s">
        <v>86</v>
      </c>
      <c r="M207" s="242" t="str">
        <f t="shared" si="11"/>
        <v>炊飯器夫婦</v>
      </c>
      <c r="N207" s="243"/>
      <c r="O207" s="242" t="s">
        <v>341</v>
      </c>
      <c r="P207" s="356">
        <v>45994.0</v>
      </c>
      <c r="Q207" s="246"/>
      <c r="R207" s="246">
        <f t="shared" si="24"/>
        <v>46029</v>
      </c>
      <c r="S207" s="246"/>
      <c r="T207" s="248" t="s">
        <v>461</v>
      </c>
      <c r="U207" s="248">
        <v>9.0</v>
      </c>
      <c r="V207" s="249">
        <v>46018.0</v>
      </c>
      <c r="W207" s="249">
        <v>46029.0</v>
      </c>
      <c r="X207" s="251">
        <v>46043.0</v>
      </c>
      <c r="Y207" s="388">
        <v>46060.0</v>
      </c>
      <c r="Z207" s="346"/>
      <c r="AA207" s="346"/>
      <c r="AB207" s="346"/>
      <c r="AC207" s="346"/>
      <c r="AD207" s="346"/>
      <c r="AE207" s="346"/>
      <c r="AF207" s="346"/>
      <c r="AG207" s="334"/>
      <c r="AH207" s="335"/>
      <c r="AI207" s="509"/>
    </row>
    <row r="208">
      <c r="A208" s="233">
        <v>201.0</v>
      </c>
      <c r="B208" s="454" t="s">
        <v>516</v>
      </c>
      <c r="C208" s="262">
        <v>0.0</v>
      </c>
      <c r="D208" s="167"/>
      <c r="E208" s="167"/>
      <c r="F208" s="167"/>
      <c r="G208" s="167"/>
      <c r="H208" s="257" t="s">
        <v>881</v>
      </c>
      <c r="I208" s="169"/>
      <c r="J208" s="264" t="s">
        <v>882</v>
      </c>
      <c r="K208" s="240" t="s">
        <v>883</v>
      </c>
      <c r="L208" s="242" t="s">
        <v>64</v>
      </c>
      <c r="M208" s="242" t="str">
        <f t="shared" si="11"/>
        <v>あみり</v>
      </c>
      <c r="N208" s="243"/>
      <c r="O208" s="242" t="s">
        <v>857</v>
      </c>
      <c r="P208" s="356">
        <v>45994.0</v>
      </c>
      <c r="Q208" s="246"/>
      <c r="R208" s="246">
        <f t="shared" si="24"/>
        <v>46012</v>
      </c>
      <c r="S208" s="246"/>
      <c r="T208" s="248" t="s">
        <v>664</v>
      </c>
      <c r="U208" s="248">
        <v>4.0</v>
      </c>
      <c r="V208" s="249">
        <v>46003.0</v>
      </c>
      <c r="W208" s="250">
        <v>46012.0</v>
      </c>
      <c r="X208" s="251">
        <v>46027.0</v>
      </c>
      <c r="Y208" s="378">
        <v>46044.0</v>
      </c>
      <c r="Z208" s="251">
        <v>46050.0</v>
      </c>
      <c r="AA208" s="388">
        <v>46065.0</v>
      </c>
      <c r="AB208" s="346"/>
      <c r="AC208" s="346"/>
      <c r="AD208" s="346"/>
      <c r="AE208" s="346"/>
      <c r="AF208" s="346"/>
      <c r="AG208" s="334"/>
      <c r="AH208" s="335"/>
      <c r="AI208" s="509"/>
    </row>
    <row r="209">
      <c r="A209" s="233">
        <v>202.0</v>
      </c>
      <c r="B209" s="454" t="s">
        <v>516</v>
      </c>
      <c r="C209" s="262">
        <v>0.0</v>
      </c>
      <c r="D209" s="167"/>
      <c r="E209" s="167"/>
      <c r="F209" s="167"/>
      <c r="G209" s="167"/>
      <c r="H209" s="257" t="s">
        <v>884</v>
      </c>
      <c r="I209" s="169"/>
      <c r="J209" s="264" t="s">
        <v>885</v>
      </c>
      <c r="K209" s="240" t="s">
        <v>846</v>
      </c>
      <c r="L209" s="242" t="s">
        <v>112</v>
      </c>
      <c r="M209" s="242" t="str">
        <f t="shared" si="11"/>
        <v>まっつん</v>
      </c>
      <c r="N209" s="243"/>
      <c r="O209" s="242" t="s">
        <v>857</v>
      </c>
      <c r="P209" s="356">
        <v>45996.0</v>
      </c>
      <c r="Q209" s="246"/>
      <c r="R209" s="246">
        <v>46017.0</v>
      </c>
      <c r="S209" s="247">
        <f>R209+180</f>
        <v>46197</v>
      </c>
      <c r="T209" s="248" t="s">
        <v>886</v>
      </c>
      <c r="U209" s="248">
        <v>1.0</v>
      </c>
      <c r="V209" s="249">
        <v>46004.0</v>
      </c>
      <c r="W209" s="250">
        <v>46017.0</v>
      </c>
      <c r="X209" s="251">
        <v>46038.0</v>
      </c>
      <c r="Y209" s="251">
        <v>46052.0</v>
      </c>
      <c r="Z209" s="346"/>
      <c r="AA209" s="346"/>
      <c r="AB209" s="346"/>
      <c r="AC209" s="346"/>
      <c r="AD209" s="346"/>
      <c r="AE209" s="346"/>
      <c r="AF209" s="346"/>
      <c r="AG209" s="334"/>
      <c r="AH209" s="335"/>
      <c r="AI209" s="232">
        <f>AH209-V209</f>
        <v>-46004</v>
      </c>
    </row>
    <row r="210">
      <c r="A210" s="233">
        <v>203.0</v>
      </c>
      <c r="B210" s="454" t="s">
        <v>516</v>
      </c>
      <c r="C210" s="262">
        <v>0.0</v>
      </c>
      <c r="D210" s="167"/>
      <c r="E210" s="167"/>
      <c r="F210" s="167"/>
      <c r="G210" s="167"/>
      <c r="H210" s="499" t="s">
        <v>887</v>
      </c>
      <c r="I210" s="508"/>
      <c r="J210" s="501"/>
      <c r="K210" s="502" t="s">
        <v>876</v>
      </c>
      <c r="L210" s="501" t="s">
        <v>112</v>
      </c>
      <c r="M210" s="501" t="str">
        <f t="shared" si="11"/>
        <v>みき</v>
      </c>
      <c r="N210" s="503"/>
      <c r="O210" s="501" t="s">
        <v>821</v>
      </c>
      <c r="P210" s="507">
        <v>45997.0</v>
      </c>
      <c r="Q210" s="246"/>
      <c r="R210" s="246" t="str">
        <f t="shared" ref="R210:R232" si="25">W210</f>
        <v/>
      </c>
      <c r="S210" s="246"/>
      <c r="T210" s="504" t="s">
        <v>53</v>
      </c>
      <c r="U210" s="504"/>
      <c r="V210" s="505"/>
      <c r="W210" s="506"/>
      <c r="X210" s="346"/>
      <c r="Y210" s="346"/>
      <c r="Z210" s="346"/>
      <c r="AA210" s="346"/>
      <c r="AB210" s="346"/>
      <c r="AC210" s="346"/>
      <c r="AD210" s="346"/>
      <c r="AE210" s="346"/>
      <c r="AF210" s="346"/>
      <c r="AG210" s="334"/>
      <c r="AH210" s="335"/>
      <c r="AI210" s="509"/>
    </row>
    <row r="211">
      <c r="A211" s="233">
        <v>204.0</v>
      </c>
      <c r="B211" s="454" t="s">
        <v>516</v>
      </c>
      <c r="C211" s="262">
        <v>0.0</v>
      </c>
      <c r="D211" s="167"/>
      <c r="E211" s="167"/>
      <c r="F211" s="167"/>
      <c r="G211" s="167"/>
      <c r="H211" s="257" t="s">
        <v>888</v>
      </c>
      <c r="I211" s="169"/>
      <c r="J211" s="264" t="s">
        <v>889</v>
      </c>
      <c r="K211" s="240" t="s">
        <v>852</v>
      </c>
      <c r="L211" s="242" t="s">
        <v>99</v>
      </c>
      <c r="M211" s="242" t="str">
        <f t="shared" si="11"/>
        <v>カナノ</v>
      </c>
      <c r="N211" s="243"/>
      <c r="O211" s="242" t="s">
        <v>857</v>
      </c>
      <c r="P211" s="356">
        <v>45997.0</v>
      </c>
      <c r="Q211" s="246"/>
      <c r="R211" s="246">
        <f t="shared" si="25"/>
        <v>46054</v>
      </c>
      <c r="S211" s="246"/>
      <c r="T211" s="248" t="s">
        <v>221</v>
      </c>
      <c r="U211" s="248">
        <v>15.0</v>
      </c>
      <c r="V211" s="249">
        <v>46029.0</v>
      </c>
      <c r="W211" s="250">
        <v>46054.0</v>
      </c>
      <c r="X211" s="346"/>
      <c r="Y211" s="346"/>
      <c r="Z211" s="346"/>
      <c r="AA211" s="346"/>
      <c r="AB211" s="346"/>
      <c r="AC211" s="346"/>
      <c r="AD211" s="346"/>
      <c r="AE211" s="346"/>
      <c r="AF211" s="346"/>
      <c r="AG211" s="334"/>
      <c r="AH211" s="335"/>
      <c r="AI211" s="509"/>
    </row>
    <row r="212">
      <c r="A212" s="233">
        <v>205.0</v>
      </c>
      <c r="B212" s="454" t="s">
        <v>516</v>
      </c>
      <c r="C212" s="262">
        <v>0.0</v>
      </c>
      <c r="D212" s="167"/>
      <c r="E212" s="167"/>
      <c r="F212" s="167"/>
      <c r="G212" s="167"/>
      <c r="H212" s="257" t="s">
        <v>890</v>
      </c>
      <c r="I212" s="187" t="s">
        <v>891</v>
      </c>
      <c r="J212" s="264" t="s">
        <v>892</v>
      </c>
      <c r="K212" s="240" t="s">
        <v>846</v>
      </c>
      <c r="L212" s="242" t="s">
        <v>112</v>
      </c>
      <c r="M212" s="242" t="str">
        <f t="shared" si="11"/>
        <v>まっつん</v>
      </c>
      <c r="N212" s="243"/>
      <c r="O212" s="242" t="s">
        <v>857</v>
      </c>
      <c r="P212" s="356">
        <v>45997.0</v>
      </c>
      <c r="Q212" s="246"/>
      <c r="R212" s="246">
        <f t="shared" si="25"/>
        <v>46029</v>
      </c>
      <c r="S212" s="246"/>
      <c r="T212" s="248" t="s">
        <v>484</v>
      </c>
      <c r="U212" s="248">
        <v>5.0</v>
      </c>
      <c r="V212" s="249">
        <v>46010.0</v>
      </c>
      <c r="W212" s="250">
        <v>46029.0</v>
      </c>
      <c r="X212" s="249">
        <v>46043.0</v>
      </c>
      <c r="Y212" s="251">
        <v>46057.0</v>
      </c>
      <c r="Z212" s="388">
        <v>46071.0</v>
      </c>
      <c r="AA212" s="346"/>
      <c r="AB212" s="346"/>
      <c r="AC212" s="346"/>
      <c r="AD212" s="346"/>
      <c r="AE212" s="346"/>
      <c r="AF212" s="346"/>
      <c r="AG212" s="334"/>
      <c r="AH212" s="335"/>
      <c r="AI212" s="509"/>
    </row>
    <row r="213">
      <c r="A213" s="233">
        <v>206.0</v>
      </c>
      <c r="B213" s="454" t="s">
        <v>516</v>
      </c>
      <c r="C213" s="262">
        <v>0.0</v>
      </c>
      <c r="D213" s="167"/>
      <c r="E213" s="167"/>
      <c r="F213" s="167"/>
      <c r="G213" s="167"/>
      <c r="H213" s="257" t="s">
        <v>893</v>
      </c>
      <c r="I213" s="169"/>
      <c r="J213" s="264" t="s">
        <v>894</v>
      </c>
      <c r="K213" s="240" t="s">
        <v>895</v>
      </c>
      <c r="L213" s="242" t="s">
        <v>112</v>
      </c>
      <c r="M213" s="242" t="str">
        <f t="shared" si="11"/>
        <v>鶏むねマッスル</v>
      </c>
      <c r="N213" s="243"/>
      <c r="O213" s="242" t="s">
        <v>341</v>
      </c>
      <c r="P213" s="356">
        <v>46000.0</v>
      </c>
      <c r="Q213" s="246"/>
      <c r="R213" s="246">
        <f t="shared" si="25"/>
        <v>46042</v>
      </c>
      <c r="S213" s="246"/>
      <c r="T213" s="248" t="s">
        <v>575</v>
      </c>
      <c r="U213" s="248">
        <v>7.0</v>
      </c>
      <c r="V213" s="249">
        <v>46028.0</v>
      </c>
      <c r="W213" s="250">
        <v>46042.0</v>
      </c>
      <c r="X213" s="388">
        <v>46063.0</v>
      </c>
      <c r="Y213" s="346"/>
      <c r="Z213" s="346"/>
      <c r="AA213" s="346"/>
      <c r="AB213" s="346"/>
      <c r="AC213" s="346"/>
      <c r="AD213" s="346"/>
      <c r="AE213" s="346"/>
      <c r="AF213" s="346"/>
      <c r="AG213" s="334"/>
      <c r="AH213" s="335"/>
      <c r="AI213" s="509"/>
    </row>
    <row r="214">
      <c r="A214" s="233">
        <v>207.0</v>
      </c>
      <c r="B214" s="454" t="s">
        <v>516</v>
      </c>
      <c r="C214" s="262">
        <v>0.0</v>
      </c>
      <c r="D214" s="167"/>
      <c r="E214" s="167"/>
      <c r="F214" s="167"/>
      <c r="G214" s="167"/>
      <c r="H214" s="257" t="s">
        <v>896</v>
      </c>
      <c r="I214" s="169"/>
      <c r="J214" s="264" t="s">
        <v>897</v>
      </c>
      <c r="K214" s="240" t="s">
        <v>872</v>
      </c>
      <c r="L214" s="242" t="s">
        <v>134</v>
      </c>
      <c r="M214" s="242" t="str">
        <f t="shared" si="11"/>
        <v>ひろポンプ</v>
      </c>
      <c r="N214" s="243"/>
      <c r="O214" s="242" t="s">
        <v>341</v>
      </c>
      <c r="P214" s="356">
        <v>46000.0</v>
      </c>
      <c r="Q214" s="246"/>
      <c r="R214" s="246">
        <f t="shared" si="25"/>
        <v>46028</v>
      </c>
      <c r="S214" s="246"/>
      <c r="T214" s="248" t="s">
        <v>484</v>
      </c>
      <c r="U214" s="248">
        <v>6.0</v>
      </c>
      <c r="V214" s="249">
        <v>46014.0</v>
      </c>
      <c r="W214" s="250">
        <v>46028.0</v>
      </c>
      <c r="X214" s="251">
        <v>46042.0</v>
      </c>
      <c r="Y214" s="249">
        <v>46056.0</v>
      </c>
      <c r="Z214" s="388">
        <v>46070.0</v>
      </c>
      <c r="AA214" s="346"/>
      <c r="AB214" s="346"/>
      <c r="AC214" s="346"/>
      <c r="AD214" s="346"/>
      <c r="AE214" s="346"/>
      <c r="AF214" s="346"/>
      <c r="AG214" s="334"/>
      <c r="AH214" s="335"/>
      <c r="AI214" s="509"/>
    </row>
    <row r="215">
      <c r="A215" s="233">
        <v>208.0</v>
      </c>
      <c r="B215" s="454" t="s">
        <v>516</v>
      </c>
      <c r="C215" s="262">
        <v>0.0</v>
      </c>
      <c r="D215" s="167"/>
      <c r="E215" s="167"/>
      <c r="F215" s="167"/>
      <c r="G215" s="167"/>
      <c r="H215" s="257" t="s">
        <v>898</v>
      </c>
      <c r="I215" s="187" t="s">
        <v>899</v>
      </c>
      <c r="J215" s="283" t="s">
        <v>900</v>
      </c>
      <c r="K215" s="240" t="s">
        <v>901</v>
      </c>
      <c r="L215" s="242" t="s">
        <v>99</v>
      </c>
      <c r="M215" s="242" t="str">
        <f t="shared" si="11"/>
        <v>つき</v>
      </c>
      <c r="N215" s="243"/>
      <c r="O215" s="242" t="s">
        <v>560</v>
      </c>
      <c r="P215" s="356">
        <v>46000.0</v>
      </c>
      <c r="Q215" s="332">
        <v>45982.0</v>
      </c>
      <c r="R215" s="246">
        <f t="shared" si="25"/>
        <v>46031</v>
      </c>
      <c r="S215" s="246"/>
      <c r="T215" s="248" t="s">
        <v>484</v>
      </c>
      <c r="U215" s="248">
        <v>7.0</v>
      </c>
      <c r="V215" s="249">
        <v>46010.0</v>
      </c>
      <c r="W215" s="250">
        <v>46031.0</v>
      </c>
      <c r="X215" s="251">
        <v>46045.0</v>
      </c>
      <c r="Y215" s="505">
        <v>46059.0</v>
      </c>
      <c r="Z215" s="346"/>
      <c r="AA215" s="346"/>
      <c r="AB215" s="346"/>
      <c r="AC215" s="346"/>
      <c r="AD215" s="346"/>
      <c r="AE215" s="346"/>
      <c r="AF215" s="346"/>
      <c r="AG215" s="334"/>
      <c r="AH215" s="335"/>
      <c r="AI215" s="509"/>
    </row>
    <row r="216">
      <c r="A216" s="233">
        <v>209.0</v>
      </c>
      <c r="B216" s="454" t="s">
        <v>516</v>
      </c>
      <c r="C216" s="262">
        <v>0.0</v>
      </c>
      <c r="D216" s="167"/>
      <c r="E216" s="167"/>
      <c r="F216" s="167"/>
      <c r="G216" s="167"/>
      <c r="H216" s="257" t="s">
        <v>902</v>
      </c>
      <c r="I216" s="169"/>
      <c r="J216" s="264" t="s">
        <v>903</v>
      </c>
      <c r="K216" s="240" t="s">
        <v>809</v>
      </c>
      <c r="L216" s="242" t="s">
        <v>73</v>
      </c>
      <c r="M216" s="242" t="str">
        <f t="shared" si="11"/>
        <v>たびお</v>
      </c>
      <c r="N216" s="243"/>
      <c r="O216" s="242" t="s">
        <v>857</v>
      </c>
      <c r="P216" s="356">
        <v>46001.0</v>
      </c>
      <c r="Q216" s="246"/>
      <c r="R216" s="246">
        <f t="shared" si="25"/>
        <v>46019</v>
      </c>
      <c r="S216" s="246">
        <f t="shared" ref="S216:S226" si="26">R216+180</f>
        <v>46199</v>
      </c>
      <c r="T216" s="248" t="s">
        <v>904</v>
      </c>
      <c r="U216" s="248">
        <v>1.0</v>
      </c>
      <c r="V216" s="249">
        <v>46012.0</v>
      </c>
      <c r="W216" s="250">
        <v>46019.0</v>
      </c>
      <c r="X216" s="251">
        <v>46040.0</v>
      </c>
      <c r="Y216" s="251">
        <v>46052.0</v>
      </c>
      <c r="Z216" s="388">
        <v>46061.0</v>
      </c>
      <c r="AA216" s="346"/>
      <c r="AB216" s="346"/>
      <c r="AC216" s="346"/>
      <c r="AD216" s="346"/>
      <c r="AE216" s="346"/>
      <c r="AF216" s="346"/>
      <c r="AG216" s="334"/>
      <c r="AH216" s="335"/>
      <c r="AI216" s="509"/>
    </row>
    <row r="217">
      <c r="A217" s="233">
        <v>210.0</v>
      </c>
      <c r="B217" s="454" t="s">
        <v>516</v>
      </c>
      <c r="C217" s="262">
        <v>0.0</v>
      </c>
      <c r="D217" s="167"/>
      <c r="E217" s="167"/>
      <c r="F217" s="167"/>
      <c r="G217" s="167"/>
      <c r="H217" s="257" t="s">
        <v>905</v>
      </c>
      <c r="I217" s="511" t="s">
        <v>906</v>
      </c>
      <c r="J217" s="264" t="s">
        <v>907</v>
      </c>
      <c r="K217" s="240" t="s">
        <v>809</v>
      </c>
      <c r="L217" s="242" t="s">
        <v>73</v>
      </c>
      <c r="M217" s="242" t="str">
        <f t="shared" si="11"/>
        <v>たびお</v>
      </c>
      <c r="N217" s="243"/>
      <c r="O217" s="242" t="s">
        <v>857</v>
      </c>
      <c r="P217" s="356">
        <v>46002.0</v>
      </c>
      <c r="Q217" s="246"/>
      <c r="R217" s="246">
        <f t="shared" si="25"/>
        <v>46020</v>
      </c>
      <c r="S217" s="246">
        <f t="shared" si="26"/>
        <v>46200</v>
      </c>
      <c r="T217" s="248" t="s">
        <v>618</v>
      </c>
      <c r="U217" s="248">
        <v>7.0</v>
      </c>
      <c r="V217" s="249">
        <v>46014.0</v>
      </c>
      <c r="W217" s="249">
        <v>46020.0</v>
      </c>
      <c r="X217" s="251">
        <v>46038.0</v>
      </c>
      <c r="Y217" s="251">
        <v>46045.0</v>
      </c>
      <c r="Z217" s="471">
        <v>46065.0</v>
      </c>
      <c r="AA217" s="346"/>
      <c r="AB217" s="346"/>
      <c r="AC217" s="346"/>
      <c r="AD217" s="346"/>
      <c r="AE217" s="346"/>
      <c r="AF217" s="346"/>
      <c r="AG217" s="334"/>
      <c r="AH217" s="335"/>
      <c r="AI217" s="509"/>
    </row>
    <row r="218">
      <c r="A218" s="233">
        <v>211.0</v>
      </c>
      <c r="B218" s="454" t="s">
        <v>516</v>
      </c>
      <c r="C218" s="262">
        <v>0.0</v>
      </c>
      <c r="D218" s="167"/>
      <c r="E218" s="167"/>
      <c r="F218" s="167"/>
      <c r="G218" s="167"/>
      <c r="H218" s="257" t="s">
        <v>908</v>
      </c>
      <c r="I218" s="187" t="s">
        <v>909</v>
      </c>
      <c r="J218" s="264" t="s">
        <v>910</v>
      </c>
      <c r="K218" s="240" t="s">
        <v>613</v>
      </c>
      <c r="L218" s="242" t="s">
        <v>134</v>
      </c>
      <c r="M218" s="242" t="str">
        <f t="shared" si="11"/>
        <v>きよ</v>
      </c>
      <c r="N218" s="243"/>
      <c r="O218" s="242" t="s">
        <v>857</v>
      </c>
      <c r="P218" s="356">
        <v>46002.0</v>
      </c>
      <c r="Q218" s="246"/>
      <c r="R218" s="246">
        <f t="shared" si="25"/>
        <v>46041</v>
      </c>
      <c r="S218" s="246">
        <f t="shared" si="26"/>
        <v>46221</v>
      </c>
      <c r="T218" s="248" t="s">
        <v>484</v>
      </c>
      <c r="U218" s="248">
        <v>8.0</v>
      </c>
      <c r="V218" s="249">
        <v>46015.0</v>
      </c>
      <c r="W218" s="249">
        <v>46041.0</v>
      </c>
      <c r="X218" s="249">
        <v>46050.0</v>
      </c>
      <c r="Y218" s="471">
        <v>46065.0</v>
      </c>
      <c r="Z218" s="346"/>
      <c r="AA218" s="346"/>
      <c r="AB218" s="346"/>
      <c r="AC218" s="346"/>
      <c r="AD218" s="346"/>
      <c r="AE218" s="346"/>
      <c r="AF218" s="346"/>
      <c r="AG218" s="334"/>
      <c r="AH218" s="335"/>
      <c r="AI218" s="509"/>
    </row>
    <row r="219">
      <c r="A219" s="233">
        <v>212.0</v>
      </c>
      <c r="B219" s="454" t="s">
        <v>516</v>
      </c>
      <c r="C219" s="262">
        <v>0.0</v>
      </c>
      <c r="D219" s="167"/>
      <c r="E219" s="167"/>
      <c r="F219" s="167"/>
      <c r="G219" s="167"/>
      <c r="H219" s="257" t="s">
        <v>911</v>
      </c>
      <c r="I219" s="169"/>
      <c r="J219" s="283" t="s">
        <v>912</v>
      </c>
      <c r="K219" s="240" t="s">
        <v>913</v>
      </c>
      <c r="L219" s="242" t="s">
        <v>73</v>
      </c>
      <c r="M219" s="242" t="str">
        <f t="shared" si="11"/>
        <v>あこ</v>
      </c>
      <c r="N219" s="243"/>
      <c r="O219" s="242" t="s">
        <v>857</v>
      </c>
      <c r="P219" s="356">
        <v>46002.0</v>
      </c>
      <c r="Q219" s="246"/>
      <c r="R219" s="246">
        <f t="shared" si="25"/>
        <v>46030</v>
      </c>
      <c r="S219" s="246">
        <f t="shared" si="26"/>
        <v>46210</v>
      </c>
      <c r="T219" s="248" t="s">
        <v>412</v>
      </c>
      <c r="U219" s="248">
        <v>8.0</v>
      </c>
      <c r="V219" s="249">
        <v>46377.0</v>
      </c>
      <c r="W219" s="249">
        <v>46030.0</v>
      </c>
      <c r="X219" s="249">
        <v>46044.0</v>
      </c>
      <c r="Y219" s="346"/>
      <c r="Z219" s="346"/>
      <c r="AA219" s="346"/>
      <c r="AB219" s="346"/>
      <c r="AC219" s="346"/>
      <c r="AD219" s="346"/>
      <c r="AE219" s="346"/>
      <c r="AF219" s="346"/>
      <c r="AG219" s="334"/>
      <c r="AH219" s="335"/>
      <c r="AI219" s="509"/>
    </row>
    <row r="220">
      <c r="A220" s="233">
        <v>213.0</v>
      </c>
      <c r="B220" s="454" t="s">
        <v>516</v>
      </c>
      <c r="C220" s="262">
        <v>0.0</v>
      </c>
      <c r="D220" s="167"/>
      <c r="E220" s="167"/>
      <c r="F220" s="167"/>
      <c r="G220" s="167"/>
      <c r="H220" s="257" t="s">
        <v>914</v>
      </c>
      <c r="I220" s="169"/>
      <c r="J220" s="264" t="s">
        <v>915</v>
      </c>
      <c r="K220" s="240" t="s">
        <v>916</v>
      </c>
      <c r="L220" s="242" t="s">
        <v>73</v>
      </c>
      <c r="M220" s="242" t="str">
        <f t="shared" si="11"/>
        <v>aka</v>
      </c>
      <c r="N220" s="243"/>
      <c r="O220" s="242" t="s">
        <v>341</v>
      </c>
      <c r="P220" s="356">
        <v>46003.0</v>
      </c>
      <c r="Q220" s="246"/>
      <c r="R220" s="246">
        <f t="shared" si="25"/>
        <v>46046</v>
      </c>
      <c r="S220" s="246">
        <f t="shared" si="26"/>
        <v>46226</v>
      </c>
      <c r="T220" s="248" t="s">
        <v>472</v>
      </c>
      <c r="U220" s="248">
        <v>4.0</v>
      </c>
      <c r="V220" s="249">
        <v>46026.0</v>
      </c>
      <c r="W220" s="251">
        <v>46046.0</v>
      </c>
      <c r="X220" s="388">
        <v>46059.0</v>
      </c>
      <c r="Y220" s="346"/>
      <c r="Z220" s="346"/>
      <c r="AA220" s="346"/>
      <c r="AB220" s="346"/>
      <c r="AC220" s="346"/>
      <c r="AD220" s="346"/>
      <c r="AE220" s="346"/>
      <c r="AF220" s="346"/>
      <c r="AG220" s="334"/>
      <c r="AH220" s="335"/>
      <c r="AI220" s="232">
        <f>AH220-V220</f>
        <v>-46026</v>
      </c>
    </row>
    <row r="221">
      <c r="A221" s="233">
        <v>214.0</v>
      </c>
      <c r="B221" s="454" t="s">
        <v>516</v>
      </c>
      <c r="C221" s="262">
        <v>0.0</v>
      </c>
      <c r="D221" s="167"/>
      <c r="E221" s="167"/>
      <c r="F221" s="167"/>
      <c r="G221" s="167"/>
      <c r="H221" s="257" t="s">
        <v>917</v>
      </c>
      <c r="I221" s="169"/>
      <c r="J221" s="264" t="s">
        <v>918</v>
      </c>
      <c r="K221" s="240" t="s">
        <v>502</v>
      </c>
      <c r="L221" s="242" t="s">
        <v>134</v>
      </c>
      <c r="M221" s="242" t="str">
        <f t="shared" si="11"/>
        <v>まめぼー</v>
      </c>
      <c r="N221" s="243"/>
      <c r="O221" s="242" t="s">
        <v>341</v>
      </c>
      <c r="P221" s="356">
        <v>46003.0</v>
      </c>
      <c r="Q221" s="246"/>
      <c r="R221" s="246">
        <f t="shared" si="25"/>
        <v>46028</v>
      </c>
      <c r="S221" s="246">
        <f t="shared" si="26"/>
        <v>46208</v>
      </c>
      <c r="T221" s="248" t="s">
        <v>664</v>
      </c>
      <c r="U221" s="248">
        <v>5.0</v>
      </c>
      <c r="V221" s="249">
        <v>46018.0</v>
      </c>
      <c r="W221" s="250">
        <v>46028.0</v>
      </c>
      <c r="X221" s="251">
        <v>46042.0</v>
      </c>
      <c r="Y221" s="388">
        <v>46063.0</v>
      </c>
      <c r="Z221" s="388">
        <v>46077.0</v>
      </c>
      <c r="AA221" s="346"/>
      <c r="AB221" s="346"/>
      <c r="AC221" s="346"/>
      <c r="AD221" s="346"/>
      <c r="AE221" s="346"/>
      <c r="AF221" s="346"/>
      <c r="AG221" s="334"/>
      <c r="AH221" s="335"/>
      <c r="AI221" s="509"/>
    </row>
    <row r="222">
      <c r="A222" s="233">
        <v>215.0</v>
      </c>
      <c r="B222" s="454" t="s">
        <v>516</v>
      </c>
      <c r="C222" s="262">
        <v>0.0</v>
      </c>
      <c r="D222" s="167"/>
      <c r="E222" s="167"/>
      <c r="F222" s="167"/>
      <c r="G222" s="167"/>
      <c r="H222" s="257" t="s">
        <v>919</v>
      </c>
      <c r="I222" s="169"/>
      <c r="J222" s="283" t="s">
        <v>920</v>
      </c>
      <c r="K222" s="240" t="s">
        <v>672</v>
      </c>
      <c r="L222" s="242" t="s">
        <v>99</v>
      </c>
      <c r="M222" s="242" t="str">
        <f t="shared" si="11"/>
        <v>まさき</v>
      </c>
      <c r="N222" s="243"/>
      <c r="O222" s="242" t="s">
        <v>341</v>
      </c>
      <c r="P222" s="356">
        <v>46007.0</v>
      </c>
      <c r="Q222" s="246"/>
      <c r="R222" s="246">
        <f t="shared" si="25"/>
        <v>46048</v>
      </c>
      <c r="S222" s="246">
        <f t="shared" si="26"/>
        <v>46228</v>
      </c>
      <c r="T222" s="248" t="s">
        <v>921</v>
      </c>
      <c r="U222" s="248">
        <v>1.0</v>
      </c>
      <c r="V222" s="249">
        <v>46035.0</v>
      </c>
      <c r="W222" s="250">
        <v>46048.0</v>
      </c>
      <c r="X222" s="520">
        <v>46063.0</v>
      </c>
      <c r="Y222" s="346"/>
      <c r="Z222" s="346"/>
      <c r="AA222" s="346"/>
      <c r="AB222" s="346"/>
      <c r="AC222" s="346"/>
      <c r="AD222" s="346"/>
      <c r="AE222" s="346"/>
      <c r="AF222" s="346"/>
      <c r="AG222" s="334"/>
      <c r="AH222" s="335"/>
      <c r="AI222" s="509"/>
    </row>
    <row r="223">
      <c r="A223" s="233">
        <v>216.0</v>
      </c>
      <c r="B223" s="454" t="s">
        <v>516</v>
      </c>
      <c r="C223" s="262">
        <v>0.0</v>
      </c>
      <c r="D223" s="167"/>
      <c r="E223" s="167"/>
      <c r="F223" s="167"/>
      <c r="G223" s="167"/>
      <c r="H223" s="257" t="s">
        <v>922</v>
      </c>
      <c r="I223" s="169"/>
      <c r="J223" s="283" t="s">
        <v>923</v>
      </c>
      <c r="K223" s="240" t="s">
        <v>672</v>
      </c>
      <c r="L223" s="242" t="s">
        <v>99</v>
      </c>
      <c r="M223" s="242" t="str">
        <f t="shared" si="11"/>
        <v>まさき</v>
      </c>
      <c r="N223" s="243"/>
      <c r="O223" s="242" t="s">
        <v>341</v>
      </c>
      <c r="P223" s="356">
        <v>46007.0</v>
      </c>
      <c r="Q223" s="246"/>
      <c r="R223" s="246">
        <f t="shared" si="25"/>
        <v>46034</v>
      </c>
      <c r="S223" s="246">
        <f t="shared" si="26"/>
        <v>46214</v>
      </c>
      <c r="T223" s="248" t="s">
        <v>650</v>
      </c>
      <c r="U223" s="248">
        <v>3.0</v>
      </c>
      <c r="V223" s="249">
        <v>46017.0</v>
      </c>
      <c r="W223" s="250">
        <v>46034.0</v>
      </c>
      <c r="X223" s="251">
        <v>46048.0</v>
      </c>
      <c r="Y223" s="388">
        <v>46062.0</v>
      </c>
      <c r="Z223" s="346"/>
      <c r="AA223" s="346"/>
      <c r="AB223" s="346"/>
      <c r="AC223" s="346"/>
      <c r="AD223" s="346"/>
      <c r="AE223" s="346"/>
      <c r="AF223" s="346"/>
      <c r="AG223" s="334"/>
      <c r="AH223" s="335"/>
      <c r="AI223" s="509"/>
    </row>
    <row r="224">
      <c r="A224" s="233">
        <v>217.0</v>
      </c>
      <c r="B224" s="454" t="s">
        <v>516</v>
      </c>
      <c r="C224" s="262">
        <v>0.0</v>
      </c>
      <c r="D224" s="167"/>
      <c r="E224" s="167"/>
      <c r="F224" s="167"/>
      <c r="G224" s="167"/>
      <c r="H224" s="257" t="s">
        <v>924</v>
      </c>
      <c r="I224" s="169"/>
      <c r="J224" s="264" t="s">
        <v>925</v>
      </c>
      <c r="K224" s="240" t="s">
        <v>613</v>
      </c>
      <c r="L224" s="242" t="s">
        <v>134</v>
      </c>
      <c r="M224" s="242" t="str">
        <f t="shared" si="11"/>
        <v>きよ</v>
      </c>
      <c r="N224" s="243"/>
      <c r="O224" s="242" t="s">
        <v>341</v>
      </c>
      <c r="P224" s="356">
        <v>46007.0</v>
      </c>
      <c r="Q224" s="246"/>
      <c r="R224" s="246">
        <f t="shared" si="25"/>
        <v>45673</v>
      </c>
      <c r="S224" s="246">
        <f t="shared" si="26"/>
        <v>45853</v>
      </c>
      <c r="T224" s="248" t="s">
        <v>221</v>
      </c>
      <c r="U224" s="248">
        <v>16.0</v>
      </c>
      <c r="V224" s="249">
        <v>46029.0</v>
      </c>
      <c r="W224" s="250">
        <v>45673.0</v>
      </c>
      <c r="X224" s="251">
        <v>46052.0</v>
      </c>
      <c r="Y224" s="388">
        <v>46066.0</v>
      </c>
      <c r="Z224" s="346"/>
      <c r="AA224" s="346"/>
      <c r="AB224" s="346"/>
      <c r="AC224" s="346"/>
      <c r="AD224" s="346"/>
      <c r="AE224" s="346"/>
      <c r="AF224" s="346"/>
      <c r="AG224" s="334"/>
      <c r="AH224" s="335"/>
      <c r="AI224" s="509"/>
    </row>
    <row r="225">
      <c r="A225" s="233">
        <v>218.0</v>
      </c>
      <c r="B225" s="454" t="s">
        <v>516</v>
      </c>
      <c r="C225" s="262">
        <v>0.0</v>
      </c>
      <c r="D225" s="167"/>
      <c r="E225" s="167"/>
      <c r="F225" s="167"/>
      <c r="G225" s="167"/>
      <c r="H225" s="257" t="s">
        <v>926</v>
      </c>
      <c r="I225" s="511" t="s">
        <v>927</v>
      </c>
      <c r="J225" s="264" t="s">
        <v>928</v>
      </c>
      <c r="K225" s="240" t="s">
        <v>929</v>
      </c>
      <c r="L225" s="242" t="s">
        <v>134</v>
      </c>
      <c r="M225" s="242" t="str">
        <f t="shared" si="11"/>
        <v>はるパパ</v>
      </c>
      <c r="N225" s="243"/>
      <c r="O225" s="242" t="s">
        <v>341</v>
      </c>
      <c r="P225" s="356">
        <v>46007.0</v>
      </c>
      <c r="Q225" s="246"/>
      <c r="R225" s="246">
        <f t="shared" si="25"/>
        <v>46028</v>
      </c>
      <c r="S225" s="246">
        <f t="shared" si="26"/>
        <v>46208</v>
      </c>
      <c r="T225" s="248" t="s">
        <v>618</v>
      </c>
      <c r="U225" s="248">
        <v>8.0</v>
      </c>
      <c r="V225" s="249">
        <v>46026.0</v>
      </c>
      <c r="W225" s="249">
        <v>46028.0</v>
      </c>
      <c r="X225" s="249">
        <v>46043.0</v>
      </c>
      <c r="Y225" s="505">
        <v>46066.0</v>
      </c>
      <c r="Z225" s="388">
        <v>46079.0</v>
      </c>
      <c r="AA225" s="346"/>
      <c r="AB225" s="346"/>
      <c r="AC225" s="346"/>
      <c r="AD225" s="346"/>
      <c r="AE225" s="346"/>
      <c r="AF225" s="346"/>
      <c r="AG225" s="334"/>
      <c r="AH225" s="335"/>
      <c r="AI225" s="509"/>
    </row>
    <row r="226">
      <c r="A226" s="233">
        <v>219.0</v>
      </c>
      <c r="B226" s="454" t="s">
        <v>516</v>
      </c>
      <c r="C226" s="262">
        <v>0.0</v>
      </c>
      <c r="D226" s="167"/>
      <c r="E226" s="167"/>
      <c r="F226" s="167"/>
      <c r="G226" s="167"/>
      <c r="H226" s="257" t="s">
        <v>930</v>
      </c>
      <c r="I226" s="169"/>
      <c r="J226" s="283" t="s">
        <v>931</v>
      </c>
      <c r="K226" s="240" t="s">
        <v>932</v>
      </c>
      <c r="L226" s="242" t="s">
        <v>73</v>
      </c>
      <c r="M226" s="242" t="str">
        <f t="shared" si="11"/>
        <v>ツカ</v>
      </c>
      <c r="N226" s="243"/>
      <c r="O226" s="242" t="s">
        <v>341</v>
      </c>
      <c r="P226" s="356">
        <v>46019.0</v>
      </c>
      <c r="Q226" s="246"/>
      <c r="R226" s="246">
        <f t="shared" si="25"/>
        <v>46054</v>
      </c>
      <c r="S226" s="246">
        <f t="shared" si="26"/>
        <v>46234</v>
      </c>
      <c r="T226" s="248" t="s">
        <v>461</v>
      </c>
      <c r="U226" s="248">
        <v>10.0</v>
      </c>
      <c r="V226" s="249">
        <v>46032.0</v>
      </c>
      <c r="W226" s="250">
        <v>46054.0</v>
      </c>
      <c r="X226" s="388">
        <v>46067.0</v>
      </c>
      <c r="Y226" s="346"/>
      <c r="Z226" s="346"/>
      <c r="AA226" s="346"/>
      <c r="AB226" s="346"/>
      <c r="AC226" s="346"/>
      <c r="AD226" s="346"/>
      <c r="AE226" s="346"/>
      <c r="AF226" s="346"/>
      <c r="AG226" s="334"/>
      <c r="AH226" s="335"/>
      <c r="AI226" s="509"/>
    </row>
    <row r="227">
      <c r="A227" s="233">
        <v>220.0</v>
      </c>
      <c r="B227" s="454" t="s">
        <v>516</v>
      </c>
      <c r="C227" s="262">
        <v>0.0</v>
      </c>
      <c r="D227" s="167"/>
      <c r="E227" s="167"/>
      <c r="F227" s="167"/>
      <c r="G227" s="167"/>
      <c r="H227" s="257" t="s">
        <v>933</v>
      </c>
      <c r="I227" s="169"/>
      <c r="J227" s="264" t="s">
        <v>934</v>
      </c>
      <c r="K227" s="240" t="s">
        <v>935</v>
      </c>
      <c r="L227" s="242" t="s">
        <v>73</v>
      </c>
      <c r="M227" s="242" t="str">
        <f t="shared" si="11"/>
        <v>スイ</v>
      </c>
      <c r="N227" s="243"/>
      <c r="O227" s="242" t="s">
        <v>936</v>
      </c>
      <c r="P227" s="356">
        <v>46007.0</v>
      </c>
      <c r="Q227" s="246"/>
      <c r="R227" s="246">
        <f t="shared" si="25"/>
        <v>46036</v>
      </c>
      <c r="S227" s="246"/>
      <c r="T227" s="248" t="s">
        <v>556</v>
      </c>
      <c r="U227" s="248">
        <v>4.0</v>
      </c>
      <c r="V227" s="249">
        <v>46030.0</v>
      </c>
      <c r="W227" s="250">
        <v>46036.0</v>
      </c>
      <c r="X227" s="388">
        <v>46055.0</v>
      </c>
      <c r="Y227" s="346"/>
      <c r="Z227" s="346"/>
      <c r="AA227" s="346"/>
      <c r="AB227" s="346"/>
      <c r="AC227" s="346"/>
      <c r="AD227" s="346"/>
      <c r="AE227" s="346"/>
      <c r="AF227" s="346"/>
      <c r="AG227" s="334"/>
      <c r="AH227" s="335"/>
      <c r="AI227" s="509"/>
    </row>
    <row r="228">
      <c r="A228" s="233">
        <v>221.0</v>
      </c>
      <c r="B228" s="454" t="s">
        <v>516</v>
      </c>
      <c r="C228" s="262">
        <v>0.0</v>
      </c>
      <c r="D228" s="167"/>
      <c r="E228" s="167"/>
      <c r="F228" s="167"/>
      <c r="G228" s="167"/>
      <c r="H228" s="257" t="s">
        <v>937</v>
      </c>
      <c r="I228" s="169"/>
      <c r="J228" s="264" t="s">
        <v>938</v>
      </c>
      <c r="K228" s="240" t="s">
        <v>929</v>
      </c>
      <c r="L228" s="242" t="s">
        <v>52</v>
      </c>
      <c r="M228" s="242" t="str">
        <f t="shared" si="11"/>
        <v>はるパパ</v>
      </c>
      <c r="N228" s="243"/>
      <c r="O228" s="242" t="s">
        <v>936</v>
      </c>
      <c r="P228" s="356">
        <v>46008.0</v>
      </c>
      <c r="Q228" s="246"/>
      <c r="R228" s="246">
        <f t="shared" si="25"/>
        <v>46030</v>
      </c>
      <c r="S228" s="246">
        <f t="shared" ref="S228:S242" si="27">R228+180</f>
        <v>46210</v>
      </c>
      <c r="T228" s="248" t="s">
        <v>472</v>
      </c>
      <c r="U228" s="248">
        <v>5.0</v>
      </c>
      <c r="V228" s="249">
        <v>46015.0</v>
      </c>
      <c r="W228" s="250">
        <v>46030.0</v>
      </c>
      <c r="X228" s="251">
        <v>46052.0</v>
      </c>
      <c r="Y228" s="388">
        <v>46061.0</v>
      </c>
      <c r="Z228" s="346"/>
      <c r="AA228" s="346"/>
      <c r="AB228" s="346"/>
      <c r="AC228" s="346"/>
      <c r="AD228" s="346"/>
      <c r="AE228" s="346"/>
      <c r="AF228" s="346"/>
      <c r="AG228" s="334"/>
      <c r="AH228" s="335"/>
      <c r="AI228" s="232">
        <f>AH228-V228</f>
        <v>-46015</v>
      </c>
    </row>
    <row r="229">
      <c r="A229" s="233">
        <v>222.0</v>
      </c>
      <c r="B229" s="454" t="s">
        <v>516</v>
      </c>
      <c r="C229" s="262">
        <v>0.0</v>
      </c>
      <c r="D229" s="167"/>
      <c r="E229" s="167"/>
      <c r="F229" s="167"/>
      <c r="G229" s="167"/>
      <c r="H229" s="257" t="s">
        <v>939</v>
      </c>
      <c r="I229" s="169"/>
      <c r="J229" s="264" t="s">
        <v>940</v>
      </c>
      <c r="K229" s="240" t="s">
        <v>929</v>
      </c>
      <c r="L229" s="242" t="s">
        <v>52</v>
      </c>
      <c r="M229" s="242" t="str">
        <f t="shared" si="11"/>
        <v>はるパパ</v>
      </c>
      <c r="N229" s="243"/>
      <c r="O229" s="242" t="s">
        <v>936</v>
      </c>
      <c r="P229" s="356">
        <v>46009.0</v>
      </c>
      <c r="Q229" s="246"/>
      <c r="R229" s="246">
        <f t="shared" si="25"/>
        <v>46045</v>
      </c>
      <c r="S229" s="246">
        <f t="shared" si="27"/>
        <v>46225</v>
      </c>
      <c r="T229" s="248" t="s">
        <v>941</v>
      </c>
      <c r="U229" s="248">
        <v>1.0</v>
      </c>
      <c r="V229" s="249">
        <v>46029.0</v>
      </c>
      <c r="W229" s="250">
        <v>46045.0</v>
      </c>
      <c r="X229" s="388">
        <v>46058.0</v>
      </c>
      <c r="Y229" s="388">
        <v>46072.0</v>
      </c>
      <c r="Z229" s="346"/>
      <c r="AA229" s="346"/>
      <c r="AB229" s="346"/>
      <c r="AC229" s="346"/>
      <c r="AD229" s="346"/>
      <c r="AE229" s="346"/>
      <c r="AF229" s="346"/>
      <c r="AG229" s="334"/>
      <c r="AH229" s="335"/>
      <c r="AI229" s="509"/>
    </row>
    <row r="230">
      <c r="A230" s="233">
        <v>223.0</v>
      </c>
      <c r="B230" s="454" t="s">
        <v>516</v>
      </c>
      <c r="C230" s="262">
        <v>0.0</v>
      </c>
      <c r="D230" s="167"/>
      <c r="E230" s="167"/>
      <c r="F230" s="167"/>
      <c r="G230" s="167"/>
      <c r="H230" s="257" t="s">
        <v>942</v>
      </c>
      <c r="I230" s="187" t="s">
        <v>943</v>
      </c>
      <c r="J230" s="264" t="s">
        <v>944</v>
      </c>
      <c r="K230" s="240" t="s">
        <v>945</v>
      </c>
      <c r="L230" s="242" t="s">
        <v>86</v>
      </c>
      <c r="M230" s="242" t="str">
        <f t="shared" si="11"/>
        <v>みくぽん</v>
      </c>
      <c r="N230" s="243"/>
      <c r="O230" s="242" t="s">
        <v>936</v>
      </c>
      <c r="P230" s="356">
        <v>46019.0</v>
      </c>
      <c r="Q230" s="246"/>
      <c r="R230" s="246">
        <f t="shared" si="25"/>
        <v>46044</v>
      </c>
      <c r="S230" s="246">
        <f t="shared" si="27"/>
        <v>46224</v>
      </c>
      <c r="T230" s="383" t="s">
        <v>484</v>
      </c>
      <c r="U230" s="248">
        <v>9.0</v>
      </c>
      <c r="V230" s="249">
        <v>46035.0</v>
      </c>
      <c r="W230" s="250">
        <v>46044.0</v>
      </c>
      <c r="X230" s="388">
        <v>46058.0</v>
      </c>
      <c r="Y230" s="346"/>
      <c r="Z230" s="346"/>
      <c r="AA230" s="346"/>
      <c r="AB230" s="346"/>
      <c r="AC230" s="346"/>
      <c r="AD230" s="346"/>
      <c r="AE230" s="346"/>
      <c r="AF230" s="346"/>
      <c r="AG230" s="334"/>
      <c r="AH230" s="335"/>
      <c r="AI230" s="509"/>
    </row>
    <row r="231">
      <c r="A231" s="233">
        <v>224.0</v>
      </c>
      <c r="B231" s="454" t="s">
        <v>516</v>
      </c>
      <c r="C231" s="262">
        <v>0.0</v>
      </c>
      <c r="D231" s="167"/>
      <c r="E231" s="167"/>
      <c r="F231" s="167"/>
      <c r="G231" s="167"/>
      <c r="H231" s="257" t="s">
        <v>946</v>
      </c>
      <c r="I231" s="521">
        <v>444630.0</v>
      </c>
      <c r="J231" s="264" t="s">
        <v>947</v>
      </c>
      <c r="K231" s="240" t="s">
        <v>948</v>
      </c>
      <c r="L231" s="242" t="s">
        <v>52</v>
      </c>
      <c r="M231" s="242" t="str">
        <f t="shared" si="11"/>
        <v>kei </v>
      </c>
      <c r="N231" s="243"/>
      <c r="O231" s="242" t="s">
        <v>936</v>
      </c>
      <c r="P231" s="356">
        <v>46019.0</v>
      </c>
      <c r="Q231" s="246"/>
      <c r="R231" s="246">
        <f t="shared" si="25"/>
        <v>46053</v>
      </c>
      <c r="S231" s="246">
        <f t="shared" si="27"/>
        <v>46233</v>
      </c>
      <c r="T231" s="248" t="s">
        <v>247</v>
      </c>
      <c r="U231" s="248">
        <v>10.0</v>
      </c>
      <c r="V231" s="249">
        <v>46037.0</v>
      </c>
      <c r="W231" s="249">
        <v>46053.0</v>
      </c>
      <c r="X231" s="346"/>
      <c r="Y231" s="346"/>
      <c r="Z231" s="346"/>
      <c r="AA231" s="346"/>
      <c r="AB231" s="346"/>
      <c r="AC231" s="346"/>
      <c r="AD231" s="346"/>
      <c r="AE231" s="346"/>
      <c r="AF231" s="346"/>
      <c r="AG231" s="334"/>
      <c r="AH231" s="334"/>
      <c r="AI231" s="509"/>
    </row>
    <row r="232">
      <c r="A232" s="233">
        <v>225.0</v>
      </c>
      <c r="B232" s="454" t="s">
        <v>516</v>
      </c>
      <c r="C232" s="262">
        <v>0.0</v>
      </c>
      <c r="D232" s="167"/>
      <c r="E232" s="167"/>
      <c r="F232" s="167"/>
      <c r="G232" s="167"/>
      <c r="H232" s="257" t="s">
        <v>949</v>
      </c>
      <c r="I232" s="169"/>
      <c r="J232" s="264" t="s">
        <v>950</v>
      </c>
      <c r="K232" s="240" t="s">
        <v>935</v>
      </c>
      <c r="L232" s="242" t="s">
        <v>73</v>
      </c>
      <c r="M232" s="242" t="str">
        <f t="shared" si="11"/>
        <v>スイ</v>
      </c>
      <c r="N232" s="243"/>
      <c r="O232" s="242" t="s">
        <v>936</v>
      </c>
      <c r="P232" s="356">
        <v>46021.0</v>
      </c>
      <c r="Q232" s="246"/>
      <c r="R232" s="246" t="str">
        <f t="shared" si="25"/>
        <v/>
      </c>
      <c r="S232" s="246">
        <f t="shared" si="27"/>
        <v>180</v>
      </c>
      <c r="T232" s="383" t="s">
        <v>951</v>
      </c>
      <c r="U232" s="248">
        <v>1.0</v>
      </c>
      <c r="V232" s="517">
        <v>46043.0</v>
      </c>
      <c r="W232" s="506"/>
      <c r="X232" s="346"/>
      <c r="Y232" s="346"/>
      <c r="Z232" s="346"/>
      <c r="AA232" s="346"/>
      <c r="AB232" s="346"/>
      <c r="AC232" s="346"/>
      <c r="AD232" s="346"/>
      <c r="AE232" s="346"/>
      <c r="AF232" s="346"/>
      <c r="AG232" s="334"/>
      <c r="AH232" s="335"/>
      <c r="AI232" s="509"/>
    </row>
    <row r="233">
      <c r="A233" s="233">
        <v>226.0</v>
      </c>
      <c r="B233" s="454" t="s">
        <v>516</v>
      </c>
      <c r="C233" s="262">
        <v>0.0</v>
      </c>
      <c r="D233" s="167"/>
      <c r="E233" s="167"/>
      <c r="F233" s="167"/>
      <c r="G233" s="167"/>
      <c r="H233" s="257" t="s">
        <v>952</v>
      </c>
      <c r="I233" s="169"/>
      <c r="J233" s="264" t="s">
        <v>953</v>
      </c>
      <c r="K233" s="240" t="s">
        <v>895</v>
      </c>
      <c r="L233" s="242" t="s">
        <v>112</v>
      </c>
      <c r="M233" s="242" t="str">
        <f t="shared" si="11"/>
        <v>鶏むねマッスル</v>
      </c>
      <c r="N233" s="243"/>
      <c r="O233" s="242" t="s">
        <v>936</v>
      </c>
      <c r="P233" s="356">
        <v>46022.0</v>
      </c>
      <c r="Q233" s="246"/>
      <c r="R233" s="246">
        <f t="shared" ref="R233:R234" si="28">W234</f>
        <v>46047</v>
      </c>
      <c r="S233" s="246">
        <f t="shared" si="27"/>
        <v>46227</v>
      </c>
      <c r="T233" s="383" t="s">
        <v>575</v>
      </c>
      <c r="U233" s="248">
        <v>8.0</v>
      </c>
      <c r="V233" s="249">
        <v>46040.0</v>
      </c>
      <c r="W233" s="522">
        <v>46058.0</v>
      </c>
      <c r="X233" s="346"/>
      <c r="Y233" s="346"/>
      <c r="Z233" s="346"/>
      <c r="AA233" s="346"/>
      <c r="AB233" s="346"/>
      <c r="AC233" s="346"/>
      <c r="AD233" s="346"/>
      <c r="AE233" s="346"/>
      <c r="AF233" s="346"/>
      <c r="AG233" s="334"/>
      <c r="AH233" s="335"/>
      <c r="AI233" s="509"/>
    </row>
    <row r="234">
      <c r="A234" s="233">
        <v>227.0</v>
      </c>
      <c r="B234" s="454" t="s">
        <v>516</v>
      </c>
      <c r="C234" s="262">
        <v>0.0</v>
      </c>
      <c r="D234" s="167"/>
      <c r="E234" s="167"/>
      <c r="F234" s="167"/>
      <c r="G234" s="167"/>
      <c r="H234" s="257" t="s">
        <v>954</v>
      </c>
      <c r="I234" s="169"/>
      <c r="J234" s="264" t="s">
        <v>955</v>
      </c>
      <c r="K234" s="240" t="s">
        <v>642</v>
      </c>
      <c r="L234" s="242" t="s">
        <v>134</v>
      </c>
      <c r="M234" s="242" t="str">
        <f t="shared" si="11"/>
        <v>みく</v>
      </c>
      <c r="N234" s="243"/>
      <c r="O234" s="242" t="s">
        <v>936</v>
      </c>
      <c r="P234" s="356">
        <v>46022.0</v>
      </c>
      <c r="Q234" s="246"/>
      <c r="R234" s="246">
        <f t="shared" si="28"/>
        <v>46051</v>
      </c>
      <c r="S234" s="246">
        <f t="shared" si="27"/>
        <v>46231</v>
      </c>
      <c r="T234" s="248" t="s">
        <v>241</v>
      </c>
      <c r="U234" s="248">
        <v>10.0</v>
      </c>
      <c r="V234" s="249">
        <v>46033.0</v>
      </c>
      <c r="W234" s="250">
        <v>46047.0</v>
      </c>
      <c r="X234" s="523">
        <v>46061.0</v>
      </c>
      <c r="Y234" s="346"/>
      <c r="Z234" s="346"/>
      <c r="AA234" s="346"/>
      <c r="AB234" s="346"/>
      <c r="AC234" s="346"/>
      <c r="AD234" s="346"/>
      <c r="AE234" s="346"/>
      <c r="AF234" s="346"/>
      <c r="AG234" s="334"/>
      <c r="AH234" s="335"/>
      <c r="AI234" s="509"/>
    </row>
    <row r="235">
      <c r="A235" s="233">
        <v>228.0</v>
      </c>
      <c r="B235" s="454" t="s">
        <v>516</v>
      </c>
      <c r="C235" s="262">
        <v>0.0</v>
      </c>
      <c r="D235" s="167"/>
      <c r="E235" s="167"/>
      <c r="F235" s="167"/>
      <c r="G235" s="167"/>
      <c r="H235" s="257" t="s">
        <v>956</v>
      </c>
      <c r="I235" s="169"/>
      <c r="J235" s="283" t="s">
        <v>957</v>
      </c>
      <c r="K235" s="240" t="s">
        <v>642</v>
      </c>
      <c r="L235" s="242" t="s">
        <v>134</v>
      </c>
      <c r="M235" s="242" t="str">
        <f t="shared" si="11"/>
        <v>みく</v>
      </c>
      <c r="N235" s="243"/>
      <c r="O235" s="242" t="s">
        <v>936</v>
      </c>
      <c r="P235" s="356">
        <v>46017.0</v>
      </c>
      <c r="Q235" s="246"/>
      <c r="R235" s="246" t="str">
        <f>#REF!</f>
        <v>#REF!</v>
      </c>
      <c r="S235" s="246" t="str">
        <f t="shared" si="27"/>
        <v>#REF!</v>
      </c>
      <c r="T235" s="248" t="s">
        <v>646</v>
      </c>
      <c r="U235" s="248">
        <v>2.0</v>
      </c>
      <c r="V235" s="249">
        <v>46027.0</v>
      </c>
      <c r="W235" s="250">
        <v>46051.0</v>
      </c>
      <c r="X235" s="346"/>
      <c r="Y235" s="346"/>
      <c r="Z235" s="346"/>
      <c r="AA235" s="346"/>
      <c r="AB235" s="346"/>
      <c r="AC235" s="346"/>
      <c r="AD235" s="346"/>
      <c r="AE235" s="346"/>
      <c r="AF235" s="346"/>
      <c r="AG235" s="334"/>
      <c r="AH235" s="335"/>
      <c r="AI235" s="509"/>
    </row>
    <row r="236">
      <c r="A236" s="233">
        <v>229.0</v>
      </c>
      <c r="B236" s="454" t="s">
        <v>516</v>
      </c>
      <c r="C236" s="262">
        <v>0.0</v>
      </c>
      <c r="D236" s="167"/>
      <c r="E236" s="167"/>
      <c r="F236" s="167"/>
      <c r="G236" s="167"/>
      <c r="H236" s="257" t="s">
        <v>958</v>
      </c>
      <c r="I236" s="187" t="s">
        <v>959</v>
      </c>
      <c r="J236" s="264" t="s">
        <v>960</v>
      </c>
      <c r="K236" s="240" t="s">
        <v>663</v>
      </c>
      <c r="L236" s="242" t="s">
        <v>112</v>
      </c>
      <c r="M236" s="242" t="str">
        <f t="shared" si="11"/>
        <v>まりな</v>
      </c>
      <c r="N236" s="243"/>
      <c r="O236" s="242" t="s">
        <v>936</v>
      </c>
      <c r="P236" s="356">
        <v>46022.0</v>
      </c>
      <c r="Q236" s="246"/>
      <c r="R236" s="246">
        <f t="shared" ref="R236:R346" si="29">W236</f>
        <v>46055</v>
      </c>
      <c r="S236" s="246">
        <f t="shared" si="27"/>
        <v>46235</v>
      </c>
      <c r="T236" s="248" t="s">
        <v>864</v>
      </c>
      <c r="U236" s="248">
        <v>1.0</v>
      </c>
      <c r="V236" s="249">
        <v>46041.0</v>
      </c>
      <c r="W236" s="250">
        <v>46055.0</v>
      </c>
      <c r="X236" s="388">
        <v>46071.0</v>
      </c>
      <c r="Y236" s="346"/>
      <c r="Z236" s="482"/>
      <c r="AA236" s="346"/>
      <c r="AB236" s="346"/>
      <c r="AC236" s="346"/>
      <c r="AD236" s="346"/>
      <c r="AE236" s="346"/>
      <c r="AF236" s="346"/>
      <c r="AG236" s="334"/>
      <c r="AH236" s="335"/>
      <c r="AI236" s="509"/>
    </row>
    <row r="237">
      <c r="A237" s="233">
        <v>230.0</v>
      </c>
      <c r="B237" s="454" t="s">
        <v>516</v>
      </c>
      <c r="C237" s="262">
        <v>0.0</v>
      </c>
      <c r="D237" s="167"/>
      <c r="E237" s="167"/>
      <c r="F237" s="167"/>
      <c r="G237" s="167"/>
      <c r="H237" s="257" t="s">
        <v>961</v>
      </c>
      <c r="I237" s="169"/>
      <c r="J237" s="283" t="s">
        <v>962</v>
      </c>
      <c r="K237" s="240" t="s">
        <v>963</v>
      </c>
      <c r="L237" s="242" t="s">
        <v>73</v>
      </c>
      <c r="M237" s="242" t="str">
        <f t="shared" si="11"/>
        <v>ユウイチ</v>
      </c>
      <c r="N237" s="243"/>
      <c r="O237" s="242" t="s">
        <v>936</v>
      </c>
      <c r="P237" s="356">
        <v>46021.0</v>
      </c>
      <c r="Q237" s="246"/>
      <c r="R237" s="246">
        <f t="shared" si="29"/>
        <v>46055</v>
      </c>
      <c r="S237" s="246">
        <f t="shared" si="27"/>
        <v>46235</v>
      </c>
      <c r="T237" s="248" t="s">
        <v>472</v>
      </c>
      <c r="U237" s="248">
        <v>6.0</v>
      </c>
      <c r="V237" s="249">
        <v>46039.0</v>
      </c>
      <c r="W237" s="250">
        <v>46055.0</v>
      </c>
      <c r="X237" s="388">
        <v>46072.0</v>
      </c>
      <c r="Y237" s="346"/>
      <c r="Z237" s="346"/>
      <c r="AA237" s="346"/>
      <c r="AB237" s="346"/>
      <c r="AC237" s="346"/>
      <c r="AD237" s="346"/>
      <c r="AE237" s="346"/>
      <c r="AF237" s="346"/>
      <c r="AG237" s="334"/>
      <c r="AH237" s="335"/>
      <c r="AI237" s="232">
        <f>AH237-V237</f>
        <v>-46039</v>
      </c>
    </row>
    <row r="238">
      <c r="A238" s="233">
        <v>231.0</v>
      </c>
      <c r="B238" s="454" t="s">
        <v>516</v>
      </c>
      <c r="C238" s="262">
        <v>0.0</v>
      </c>
      <c r="D238" s="167"/>
      <c r="E238" s="167"/>
      <c r="F238" s="167"/>
      <c r="G238" s="167"/>
      <c r="H238" s="257" t="s">
        <v>964</v>
      </c>
      <c r="I238" s="169"/>
      <c r="J238" s="264" t="s">
        <v>965</v>
      </c>
      <c r="K238" s="240" t="s">
        <v>966</v>
      </c>
      <c r="L238" s="242" t="s">
        <v>73</v>
      </c>
      <c r="M238" s="242" t="str">
        <f t="shared" si="11"/>
        <v>ゆりな</v>
      </c>
      <c r="N238" s="243"/>
      <c r="O238" s="242" t="s">
        <v>341</v>
      </c>
      <c r="P238" s="356">
        <v>46030.0</v>
      </c>
      <c r="Q238" s="246"/>
      <c r="R238" s="246">
        <f t="shared" si="29"/>
        <v>46052</v>
      </c>
      <c r="S238" s="246">
        <f t="shared" si="27"/>
        <v>46232</v>
      </c>
      <c r="T238" s="248" t="s">
        <v>650</v>
      </c>
      <c r="U238" s="248">
        <v>4.0</v>
      </c>
      <c r="V238" s="249">
        <v>46035.0</v>
      </c>
      <c r="W238" s="250">
        <v>46052.0</v>
      </c>
      <c r="X238" s="388">
        <v>46066.0</v>
      </c>
      <c r="Y238" s="388">
        <v>46080.0</v>
      </c>
      <c r="Z238" s="346"/>
      <c r="AA238" s="346"/>
      <c r="AB238" s="346"/>
      <c r="AC238" s="346"/>
      <c r="AD238" s="346"/>
      <c r="AE238" s="346"/>
      <c r="AF238" s="346"/>
      <c r="AG238" s="334"/>
      <c r="AH238" s="335"/>
      <c r="AI238" s="509"/>
    </row>
    <row r="239">
      <c r="A239" s="233">
        <v>232.0</v>
      </c>
      <c r="B239" s="454" t="s">
        <v>516</v>
      </c>
      <c r="C239" s="262">
        <v>0.0</v>
      </c>
      <c r="D239" s="167"/>
      <c r="E239" s="167"/>
      <c r="F239" s="167"/>
      <c r="G239" s="167"/>
      <c r="H239" s="257" t="s">
        <v>967</v>
      </c>
      <c r="I239" s="169"/>
      <c r="J239" s="264" t="s">
        <v>968</v>
      </c>
      <c r="K239" s="240" t="s">
        <v>969</v>
      </c>
      <c r="L239" s="242" t="s">
        <v>112</v>
      </c>
      <c r="M239" s="242" t="str">
        <f t="shared" si="11"/>
        <v>なこ</v>
      </c>
      <c r="N239" s="243"/>
      <c r="O239" s="242" t="s">
        <v>936</v>
      </c>
      <c r="P239" s="356">
        <v>46031.0</v>
      </c>
      <c r="Q239" s="246"/>
      <c r="R239" s="246">
        <f t="shared" si="29"/>
        <v>46055</v>
      </c>
      <c r="S239" s="246">
        <f t="shared" si="27"/>
        <v>46235</v>
      </c>
      <c r="T239" s="383" t="s">
        <v>609</v>
      </c>
      <c r="U239" s="383">
        <v>4.0</v>
      </c>
      <c r="V239" s="249">
        <v>46041.0</v>
      </c>
      <c r="W239" s="250">
        <v>46055.0</v>
      </c>
      <c r="X239" s="388">
        <v>46075.0</v>
      </c>
      <c r="Y239" s="346"/>
      <c r="Z239" s="346"/>
      <c r="AA239" s="346"/>
      <c r="AB239" s="346"/>
      <c r="AC239" s="346"/>
      <c r="AD239" s="346"/>
      <c r="AE239" s="346"/>
      <c r="AF239" s="346"/>
      <c r="AG239" s="334"/>
      <c r="AH239" s="335"/>
      <c r="AI239" s="509"/>
    </row>
    <row r="240">
      <c r="A240" s="233">
        <v>233.0</v>
      </c>
      <c r="B240" s="454" t="s">
        <v>516</v>
      </c>
      <c r="C240" s="262">
        <v>0.0</v>
      </c>
      <c r="D240" s="167"/>
      <c r="E240" s="167"/>
      <c r="F240" s="167"/>
      <c r="G240" s="167"/>
      <c r="H240" s="257" t="s">
        <v>970</v>
      </c>
      <c r="I240" s="169"/>
      <c r="J240" s="264" t="s">
        <v>971</v>
      </c>
      <c r="K240" s="240" t="s">
        <v>972</v>
      </c>
      <c r="L240" s="242" t="s">
        <v>73</v>
      </c>
      <c r="M240" s="242" t="str">
        <f t="shared" si="11"/>
        <v>ナオヤ</v>
      </c>
      <c r="N240" s="243"/>
      <c r="O240" s="242" t="s">
        <v>362</v>
      </c>
      <c r="P240" s="356">
        <v>46035.0</v>
      </c>
      <c r="Q240" s="246"/>
      <c r="R240" s="246" t="str">
        <f t="shared" si="29"/>
        <v/>
      </c>
      <c r="S240" s="246">
        <f t="shared" si="27"/>
        <v>180</v>
      </c>
      <c r="T240" s="383" t="s">
        <v>575</v>
      </c>
      <c r="U240" s="248">
        <v>10.0</v>
      </c>
      <c r="V240" s="249">
        <v>46051.0</v>
      </c>
      <c r="W240" s="506"/>
      <c r="X240" s="346"/>
      <c r="Y240" s="346"/>
      <c r="Z240" s="346"/>
      <c r="AA240" s="346"/>
      <c r="AB240" s="346"/>
      <c r="AC240" s="346"/>
      <c r="AD240" s="346"/>
      <c r="AE240" s="346"/>
      <c r="AF240" s="346"/>
      <c r="AG240" s="334"/>
      <c r="AH240" s="335"/>
      <c r="AI240" s="509"/>
    </row>
    <row r="241">
      <c r="A241" s="233">
        <v>234.0</v>
      </c>
      <c r="B241" s="454" t="s">
        <v>516</v>
      </c>
      <c r="C241" s="262">
        <v>0.0</v>
      </c>
      <c r="D241" s="167"/>
      <c r="E241" s="167"/>
      <c r="F241" s="167"/>
      <c r="G241" s="167"/>
      <c r="H241" s="257" t="s">
        <v>973</v>
      </c>
      <c r="I241" s="169"/>
      <c r="J241" s="283" t="s">
        <v>974</v>
      </c>
      <c r="K241" s="240" t="s">
        <v>975</v>
      </c>
      <c r="L241" s="242" t="s">
        <v>73</v>
      </c>
      <c r="M241" s="242" t="str">
        <f t="shared" si="11"/>
        <v>ゆうごはん</v>
      </c>
      <c r="N241" s="243"/>
      <c r="O241" s="242" t="s">
        <v>362</v>
      </c>
      <c r="P241" s="356">
        <v>46037.0</v>
      </c>
      <c r="Q241" s="246"/>
      <c r="R241" s="246">
        <f t="shared" si="29"/>
        <v>46063</v>
      </c>
      <c r="S241" s="246">
        <f t="shared" si="27"/>
        <v>46243</v>
      </c>
      <c r="T241" s="383" t="s">
        <v>363</v>
      </c>
      <c r="U241" s="383">
        <v>3.0</v>
      </c>
      <c r="V241" s="249">
        <v>46049.0</v>
      </c>
      <c r="W241" s="523">
        <v>46063.0</v>
      </c>
      <c r="X241" s="523">
        <v>46078.0</v>
      </c>
      <c r="Y241" s="346"/>
      <c r="Z241" s="346"/>
      <c r="AA241" s="346"/>
      <c r="AB241" s="346"/>
      <c r="AC241" s="346"/>
      <c r="AD241" s="346"/>
      <c r="AE241" s="346"/>
      <c r="AF241" s="346"/>
      <c r="AG241" s="334"/>
      <c r="AH241" s="335"/>
      <c r="AI241" s="509"/>
    </row>
    <row r="242">
      <c r="A242" s="233">
        <v>235.0</v>
      </c>
      <c r="B242" s="454" t="s">
        <v>516</v>
      </c>
      <c r="C242" s="262">
        <v>0.0</v>
      </c>
      <c r="D242" s="167"/>
      <c r="E242" s="167"/>
      <c r="F242" s="167"/>
      <c r="G242" s="167"/>
      <c r="H242" s="257" t="s">
        <v>976</v>
      </c>
      <c r="I242" s="169"/>
      <c r="J242" s="264" t="s">
        <v>977</v>
      </c>
      <c r="K242" s="240" t="s">
        <v>654</v>
      </c>
      <c r="L242" s="242" t="s">
        <v>86</v>
      </c>
      <c r="M242" s="242" t="str">
        <f t="shared" si="11"/>
        <v>かな</v>
      </c>
      <c r="N242" s="243"/>
      <c r="O242" s="242" t="s">
        <v>362</v>
      </c>
      <c r="P242" s="356">
        <v>46036.0</v>
      </c>
      <c r="Q242" s="246"/>
      <c r="R242" s="246">
        <f t="shared" si="29"/>
        <v>46059</v>
      </c>
      <c r="S242" s="246">
        <f t="shared" si="27"/>
        <v>46239</v>
      </c>
      <c r="T242" s="383" t="s">
        <v>664</v>
      </c>
      <c r="U242" s="248">
        <v>6.0</v>
      </c>
      <c r="V242" s="249">
        <v>46042.0</v>
      </c>
      <c r="W242" s="523">
        <v>46059.0</v>
      </c>
      <c r="X242" s="346"/>
      <c r="Y242" s="346"/>
      <c r="Z242" s="346"/>
      <c r="AA242" s="346"/>
      <c r="AB242" s="346"/>
      <c r="AC242" s="346"/>
      <c r="AD242" s="346"/>
      <c r="AE242" s="346"/>
      <c r="AF242" s="346"/>
      <c r="AG242" s="334"/>
      <c r="AH242" s="335"/>
      <c r="AI242" s="509"/>
    </row>
    <row r="243">
      <c r="A243" s="233">
        <v>236.0</v>
      </c>
      <c r="B243" s="454" t="s">
        <v>516</v>
      </c>
      <c r="C243" s="262">
        <v>0.0</v>
      </c>
      <c r="D243" s="167"/>
      <c r="E243" s="167"/>
      <c r="F243" s="167"/>
      <c r="G243" s="167"/>
      <c r="H243" s="257" t="s">
        <v>978</v>
      </c>
      <c r="I243" s="169"/>
      <c r="J243" s="264" t="s">
        <v>979</v>
      </c>
      <c r="K243" s="240" t="s">
        <v>654</v>
      </c>
      <c r="L243" s="242" t="s">
        <v>86</v>
      </c>
      <c r="M243" s="242" t="str">
        <f t="shared" si="11"/>
        <v>かな</v>
      </c>
      <c r="N243" s="243"/>
      <c r="O243" s="242" t="s">
        <v>362</v>
      </c>
      <c r="P243" s="356">
        <v>46040.0</v>
      </c>
      <c r="Q243" s="246"/>
      <c r="R243" s="246" t="str">
        <f t="shared" si="29"/>
        <v>2026/0209</v>
      </c>
      <c r="S243" s="246">
        <v>46242.0</v>
      </c>
      <c r="T243" s="383" t="s">
        <v>980</v>
      </c>
      <c r="U243" s="383">
        <v>1.0</v>
      </c>
      <c r="V243" s="249">
        <v>46045.0</v>
      </c>
      <c r="W243" s="524" t="s">
        <v>981</v>
      </c>
      <c r="X243" s="388">
        <v>46077.0</v>
      </c>
      <c r="Y243" s="346"/>
      <c r="Z243" s="346"/>
      <c r="AA243" s="346"/>
      <c r="AB243" s="346"/>
      <c r="AC243" s="346"/>
      <c r="AD243" s="346"/>
      <c r="AE243" s="346"/>
      <c r="AF243" s="346"/>
      <c r="AG243" s="334"/>
      <c r="AH243" s="335"/>
      <c r="AI243" s="509"/>
    </row>
    <row r="244">
      <c r="A244" s="233">
        <v>237.0</v>
      </c>
      <c r="B244" s="454" t="s">
        <v>516</v>
      </c>
      <c r="C244" s="262">
        <v>0.0</v>
      </c>
      <c r="D244" s="167"/>
      <c r="E244" s="167"/>
      <c r="F244" s="167"/>
      <c r="G244" s="167"/>
      <c r="H244" s="257" t="s">
        <v>982</v>
      </c>
      <c r="I244" s="169"/>
      <c r="J244" s="242"/>
      <c r="K244" s="240" t="s">
        <v>983</v>
      </c>
      <c r="L244" s="242" t="s">
        <v>73</v>
      </c>
      <c r="M244" s="242" t="str">
        <f t="shared" si="11"/>
        <v>Yudai</v>
      </c>
      <c r="N244" s="243"/>
      <c r="O244" s="242" t="s">
        <v>368</v>
      </c>
      <c r="P244" s="356">
        <v>46049.0</v>
      </c>
      <c r="Q244" s="246"/>
      <c r="R244" s="246" t="str">
        <f t="shared" si="29"/>
        <v/>
      </c>
      <c r="S244" s="246"/>
      <c r="T244" s="248" t="s">
        <v>575</v>
      </c>
      <c r="U244" s="248">
        <v>11.0</v>
      </c>
      <c r="V244" s="505"/>
      <c r="W244" s="506"/>
      <c r="X244" s="346"/>
      <c r="Y244" s="346"/>
      <c r="Z244" s="346"/>
      <c r="AA244" s="346"/>
      <c r="AB244" s="346"/>
      <c r="AC244" s="346"/>
      <c r="AD244" s="346"/>
      <c r="AE244" s="346"/>
      <c r="AF244" s="346"/>
      <c r="AG244" s="334"/>
      <c r="AH244" s="335"/>
      <c r="AI244" s="509"/>
    </row>
    <row r="245">
      <c r="A245" s="233">
        <v>238.0</v>
      </c>
      <c r="B245" s="454" t="s">
        <v>516</v>
      </c>
      <c r="C245" s="262">
        <v>0.0</v>
      </c>
      <c r="D245" s="167"/>
      <c r="E245" s="167"/>
      <c r="F245" s="167"/>
      <c r="G245" s="167"/>
      <c r="H245" s="362" t="s">
        <v>984</v>
      </c>
      <c r="I245" s="169"/>
      <c r="J245" s="242"/>
      <c r="K245" s="240" t="s">
        <v>985</v>
      </c>
      <c r="L245" s="242" t="s">
        <v>86</v>
      </c>
      <c r="M245" s="242" t="str">
        <f t="shared" si="11"/>
        <v>ひなたく</v>
      </c>
      <c r="N245" s="243"/>
      <c r="O245" s="242" t="s">
        <v>368</v>
      </c>
      <c r="P245" s="356">
        <v>46051.0</v>
      </c>
      <c r="Q245" s="246"/>
      <c r="R245" s="246" t="str">
        <f t="shared" si="29"/>
        <v/>
      </c>
      <c r="S245" s="246"/>
      <c r="T245" s="383" t="s">
        <v>904</v>
      </c>
      <c r="U245" s="383">
        <v>2.0</v>
      </c>
      <c r="V245" s="525"/>
      <c r="W245" s="506"/>
      <c r="X245" s="346"/>
      <c r="Y245" s="346"/>
      <c r="Z245" s="346"/>
      <c r="AA245" s="346"/>
      <c r="AB245" s="346"/>
      <c r="AC245" s="346"/>
      <c r="AD245" s="346"/>
      <c r="AE245" s="346"/>
      <c r="AF245" s="346"/>
      <c r="AG245" s="334"/>
      <c r="AH245" s="335"/>
      <c r="AI245" s="509"/>
    </row>
    <row r="246">
      <c r="A246" s="233">
        <v>239.0</v>
      </c>
      <c r="B246" s="454" t="s">
        <v>516</v>
      </c>
      <c r="C246" s="262">
        <v>0.0</v>
      </c>
      <c r="D246" s="167"/>
      <c r="E246" s="167"/>
      <c r="F246" s="167"/>
      <c r="G246" s="167"/>
      <c r="H246" s="257" t="s">
        <v>986</v>
      </c>
      <c r="I246" s="169"/>
      <c r="J246" s="242"/>
      <c r="K246" s="240" t="s">
        <v>367</v>
      </c>
      <c r="L246" s="242" t="s">
        <v>316</v>
      </c>
      <c r="M246" s="242" t="str">
        <f t="shared" si="11"/>
        <v>kenta</v>
      </c>
      <c r="N246" s="243"/>
      <c r="O246" s="242" t="s">
        <v>368</v>
      </c>
      <c r="P246" s="356">
        <v>46054.0</v>
      </c>
      <c r="Q246" s="246"/>
      <c r="R246" s="246" t="str">
        <f t="shared" si="29"/>
        <v/>
      </c>
      <c r="S246" s="246"/>
      <c r="T246" s="383" t="s">
        <v>575</v>
      </c>
      <c r="U246" s="248">
        <v>12.0</v>
      </c>
      <c r="V246" s="505"/>
      <c r="W246" s="506"/>
      <c r="X246" s="346"/>
      <c r="Y246" s="346"/>
      <c r="Z246" s="346"/>
      <c r="AA246" s="346"/>
      <c r="AB246" s="346"/>
      <c r="AC246" s="346"/>
      <c r="AD246" s="346"/>
      <c r="AE246" s="346"/>
      <c r="AF246" s="346"/>
      <c r="AG246" s="334"/>
      <c r="AH246" s="335"/>
      <c r="AI246" s="509"/>
    </row>
    <row r="247">
      <c r="A247" s="233">
        <v>240.0</v>
      </c>
      <c r="B247" s="454" t="s">
        <v>516</v>
      </c>
      <c r="C247" s="262">
        <v>0.0</v>
      </c>
      <c r="D247" s="167"/>
      <c r="E247" s="167"/>
      <c r="F247" s="167"/>
      <c r="G247" s="167"/>
      <c r="H247" s="257" t="s">
        <v>987</v>
      </c>
      <c r="I247" s="169"/>
      <c r="J247" s="242"/>
      <c r="K247" s="240" t="s">
        <v>985</v>
      </c>
      <c r="L247" s="242" t="s">
        <v>86</v>
      </c>
      <c r="M247" s="242" t="str">
        <f t="shared" si="11"/>
        <v>ひなたく</v>
      </c>
      <c r="N247" s="243"/>
      <c r="O247" s="242" t="s">
        <v>368</v>
      </c>
      <c r="P247" s="356">
        <v>46048.0</v>
      </c>
      <c r="Q247" s="246"/>
      <c r="R247" s="246" t="str">
        <f t="shared" si="29"/>
        <v/>
      </c>
      <c r="S247" s="246"/>
      <c r="T247" s="248" t="s">
        <v>988</v>
      </c>
      <c r="U247" s="248">
        <v>1.0</v>
      </c>
      <c r="V247" s="505">
        <v>46058.0</v>
      </c>
      <c r="W247" s="506"/>
      <c r="X247" s="346"/>
      <c r="Y247" s="346"/>
      <c r="Z247" s="346"/>
      <c r="AA247" s="346"/>
      <c r="AB247" s="346"/>
      <c r="AC247" s="346"/>
      <c r="AD247" s="346"/>
      <c r="AE247" s="346"/>
      <c r="AF247" s="346"/>
      <c r="AG247" s="334"/>
      <c r="AH247" s="335"/>
      <c r="AI247" s="509"/>
    </row>
    <row r="248">
      <c r="A248" s="233">
        <v>241.0</v>
      </c>
      <c r="B248" s="454" t="s">
        <v>516</v>
      </c>
      <c r="C248" s="262">
        <v>0.0</v>
      </c>
      <c r="D248" s="167"/>
      <c r="E248" s="167"/>
      <c r="F248" s="167"/>
      <c r="G248" s="167"/>
      <c r="H248" s="257" t="s">
        <v>989</v>
      </c>
      <c r="I248" s="169"/>
      <c r="J248" s="242"/>
      <c r="K248" s="240" t="s">
        <v>502</v>
      </c>
      <c r="L248" s="242" t="s">
        <v>52</v>
      </c>
      <c r="M248" s="242" t="str">
        <f t="shared" si="11"/>
        <v>まめぼー</v>
      </c>
      <c r="N248" s="243"/>
      <c r="O248" s="242" t="s">
        <v>368</v>
      </c>
      <c r="P248" s="356">
        <v>46060.0</v>
      </c>
      <c r="Q248" s="246"/>
      <c r="R248" s="246" t="str">
        <f t="shared" si="29"/>
        <v/>
      </c>
      <c r="S248" s="246"/>
      <c r="T248" s="504"/>
      <c r="U248" s="504"/>
      <c r="V248" s="505"/>
      <c r="W248" s="506"/>
      <c r="X248" s="346"/>
      <c r="Y248" s="346"/>
      <c r="Z248" s="346"/>
      <c r="AA248" s="346"/>
      <c r="AB248" s="346"/>
      <c r="AC248" s="346"/>
      <c r="AD248" s="346"/>
      <c r="AE248" s="346"/>
      <c r="AF248" s="346"/>
      <c r="AG248" s="334"/>
      <c r="AH248" s="335"/>
      <c r="AI248" s="509"/>
    </row>
    <row r="249">
      <c r="A249" s="233">
        <v>242.0</v>
      </c>
      <c r="B249" s="454" t="s">
        <v>516</v>
      </c>
      <c r="C249" s="262">
        <v>0.0</v>
      </c>
      <c r="D249" s="167"/>
      <c r="E249" s="167"/>
      <c r="F249" s="167"/>
      <c r="G249" s="167"/>
      <c r="H249" s="257" t="s">
        <v>990</v>
      </c>
      <c r="I249" s="169"/>
      <c r="J249" s="242"/>
      <c r="K249" s="240" t="s">
        <v>983</v>
      </c>
      <c r="L249" s="242" t="s">
        <v>73</v>
      </c>
      <c r="M249" s="242" t="str">
        <f t="shared" si="11"/>
        <v>Yudai</v>
      </c>
      <c r="N249" s="243"/>
      <c r="O249" s="242" t="s">
        <v>368</v>
      </c>
      <c r="P249" s="356">
        <v>46057.0</v>
      </c>
      <c r="Q249" s="246"/>
      <c r="R249" s="246" t="str">
        <f t="shared" si="29"/>
        <v/>
      </c>
      <c r="S249" s="246"/>
      <c r="T249" s="504"/>
      <c r="U249" s="504"/>
      <c r="V249" s="505"/>
      <c r="W249" s="506"/>
      <c r="X249" s="346"/>
      <c r="Y249" s="346"/>
      <c r="Z249" s="346"/>
      <c r="AA249" s="346"/>
      <c r="AB249" s="346"/>
      <c r="AC249" s="346"/>
      <c r="AD249" s="346"/>
      <c r="AE249" s="346"/>
      <c r="AF249" s="346"/>
      <c r="AG249" s="334"/>
      <c r="AH249" s="335"/>
      <c r="AI249" s="509"/>
    </row>
    <row r="250">
      <c r="A250" s="233">
        <v>243.0</v>
      </c>
      <c r="B250" s="454" t="s">
        <v>516</v>
      </c>
      <c r="C250" s="262">
        <v>0.0</v>
      </c>
      <c r="D250" s="167"/>
      <c r="E250" s="167"/>
      <c r="F250" s="167"/>
      <c r="G250" s="167"/>
      <c r="H250" s="362" t="s">
        <v>991</v>
      </c>
      <c r="I250" s="169"/>
      <c r="J250" s="242"/>
      <c r="K250" s="240" t="s">
        <v>992</v>
      </c>
      <c r="L250" s="242" t="s">
        <v>112</v>
      </c>
      <c r="M250" s="242" t="str">
        <f t="shared" si="11"/>
        <v>滋賀めし</v>
      </c>
      <c r="N250" s="243"/>
      <c r="O250" s="242" t="s">
        <v>368</v>
      </c>
      <c r="P250" s="356">
        <v>46057.0</v>
      </c>
      <c r="Q250" s="246"/>
      <c r="R250" s="246" t="str">
        <f t="shared" si="29"/>
        <v/>
      </c>
      <c r="S250" s="246"/>
      <c r="T250" s="504"/>
      <c r="U250" s="504"/>
      <c r="V250" s="505"/>
      <c r="W250" s="506"/>
      <c r="X250" s="346"/>
      <c r="Y250" s="346"/>
      <c r="Z250" s="346"/>
      <c r="AA250" s="346"/>
      <c r="AB250" s="346"/>
      <c r="AC250" s="346"/>
      <c r="AD250" s="346"/>
      <c r="AE250" s="346"/>
      <c r="AF250" s="346"/>
      <c r="AG250" s="334"/>
      <c r="AH250" s="335"/>
      <c r="AI250" s="509"/>
    </row>
    <row r="251">
      <c r="A251" s="233">
        <v>244.0</v>
      </c>
      <c r="B251" s="454" t="s">
        <v>516</v>
      </c>
      <c r="C251" s="262">
        <v>0.0</v>
      </c>
      <c r="D251" s="167"/>
      <c r="E251" s="167"/>
      <c r="F251" s="167"/>
      <c r="G251" s="167"/>
      <c r="H251" s="257" t="s">
        <v>993</v>
      </c>
      <c r="I251" s="169"/>
      <c r="J251" s="283" t="s">
        <v>994</v>
      </c>
      <c r="K251" s="240" t="s">
        <v>995</v>
      </c>
      <c r="L251" s="242" t="s">
        <v>73</v>
      </c>
      <c r="M251" s="242" t="str">
        <f t="shared" si="11"/>
        <v>ます子</v>
      </c>
      <c r="N251" s="243"/>
      <c r="O251" s="242" t="s">
        <v>368</v>
      </c>
      <c r="P251" s="356">
        <v>46053.0</v>
      </c>
      <c r="Q251" s="246"/>
      <c r="R251" s="246">
        <f t="shared" si="29"/>
        <v>46068</v>
      </c>
      <c r="S251" s="246"/>
      <c r="T251" s="383" t="s">
        <v>461</v>
      </c>
      <c r="U251" s="383">
        <v>11.0</v>
      </c>
      <c r="V251" s="249">
        <v>46057.0</v>
      </c>
      <c r="W251" s="523">
        <v>46068.0</v>
      </c>
      <c r="X251" s="346"/>
      <c r="Y251" s="346"/>
      <c r="Z251" s="346"/>
      <c r="AA251" s="346"/>
      <c r="AB251" s="346"/>
      <c r="AC251" s="346"/>
      <c r="AD251" s="346"/>
      <c r="AE251" s="346"/>
      <c r="AF251" s="346"/>
      <c r="AG251" s="334"/>
      <c r="AH251" s="335"/>
      <c r="AI251" s="509"/>
    </row>
    <row r="252">
      <c r="A252" s="233">
        <v>245.0</v>
      </c>
      <c r="B252" s="454" t="s">
        <v>516</v>
      </c>
      <c r="C252" s="262">
        <v>0.0</v>
      </c>
      <c r="D252" s="167"/>
      <c r="E252" s="167"/>
      <c r="F252" s="167"/>
      <c r="G252" s="167"/>
      <c r="H252" s="257" t="s">
        <v>996</v>
      </c>
      <c r="I252" s="169"/>
      <c r="J252" s="242"/>
      <c r="K252" s="240" t="s">
        <v>997</v>
      </c>
      <c r="L252" s="242" t="s">
        <v>99</v>
      </c>
      <c r="M252" s="242" t="str">
        <f t="shared" si="11"/>
        <v>しお</v>
      </c>
      <c r="N252" s="243"/>
      <c r="O252" s="242" t="s">
        <v>368</v>
      </c>
      <c r="P252" s="356">
        <v>46059.0</v>
      </c>
      <c r="Q252" s="246"/>
      <c r="R252" s="246" t="str">
        <f t="shared" si="29"/>
        <v/>
      </c>
      <c r="S252" s="246"/>
      <c r="T252" s="504"/>
      <c r="U252" s="504"/>
      <c r="V252" s="505"/>
      <c r="W252" s="506"/>
      <c r="X252" s="346"/>
      <c r="Y252" s="346"/>
      <c r="Z252" s="346"/>
      <c r="AA252" s="346"/>
      <c r="AB252" s="346"/>
      <c r="AC252" s="346"/>
      <c r="AD252" s="346"/>
      <c r="AE252" s="346"/>
      <c r="AF252" s="346"/>
      <c r="AG252" s="334"/>
      <c r="AH252" s="335"/>
      <c r="AI252" s="509"/>
    </row>
    <row r="253">
      <c r="A253" s="233">
        <v>246.0</v>
      </c>
      <c r="B253" s="454" t="s">
        <v>516</v>
      </c>
      <c r="C253" s="262">
        <v>0.0</v>
      </c>
      <c r="D253" s="167"/>
      <c r="E253" s="167"/>
      <c r="F253" s="167"/>
      <c r="G253" s="167"/>
      <c r="H253" s="257" t="s">
        <v>998</v>
      </c>
      <c r="I253" s="169"/>
      <c r="J253" s="242"/>
      <c r="K253" s="240" t="s">
        <v>999</v>
      </c>
      <c r="L253" s="242" t="s">
        <v>134</v>
      </c>
      <c r="M253" s="242" t="str">
        <f t="shared" si="11"/>
        <v>スマみ</v>
      </c>
      <c r="N253" s="243"/>
      <c r="O253" s="242" t="s">
        <v>368</v>
      </c>
      <c r="P253" s="356">
        <v>46053.0</v>
      </c>
      <c r="Q253" s="246"/>
      <c r="R253" s="246" t="str">
        <f t="shared" si="29"/>
        <v/>
      </c>
      <c r="S253" s="246"/>
      <c r="T253" s="383" t="s">
        <v>1000</v>
      </c>
      <c r="U253" s="383">
        <v>1.0</v>
      </c>
      <c r="V253" s="505"/>
      <c r="W253" s="506"/>
      <c r="X253" s="346"/>
      <c r="Y253" s="346"/>
      <c r="Z253" s="346"/>
      <c r="AA253" s="346"/>
      <c r="AB253" s="346"/>
      <c r="AC253" s="346"/>
      <c r="AD253" s="346"/>
      <c r="AE253" s="346"/>
      <c r="AF253" s="346"/>
      <c r="AG253" s="334"/>
      <c r="AH253" s="335"/>
      <c r="AI253" s="509"/>
    </row>
    <row r="254">
      <c r="A254" s="233">
        <v>247.0</v>
      </c>
      <c r="B254" s="454" t="s">
        <v>516</v>
      </c>
      <c r="C254" s="262">
        <v>0.0</v>
      </c>
      <c r="D254" s="167"/>
      <c r="E254" s="167"/>
      <c r="F254" s="167"/>
      <c r="G254" s="167"/>
      <c r="H254" s="257" t="s">
        <v>1001</v>
      </c>
      <c r="I254" s="169"/>
      <c r="J254" s="283" t="s">
        <v>1002</v>
      </c>
      <c r="K254" s="240" t="s">
        <v>972</v>
      </c>
      <c r="L254" s="242" t="s">
        <v>73</v>
      </c>
      <c r="M254" s="242" t="str">
        <f t="shared" si="11"/>
        <v>ナオヤ</v>
      </c>
      <c r="N254" s="243"/>
      <c r="O254" s="242" t="s">
        <v>1003</v>
      </c>
      <c r="P254" s="356">
        <v>46047.0</v>
      </c>
      <c r="Q254" s="246"/>
      <c r="R254" s="246">
        <f t="shared" si="29"/>
        <v>46062</v>
      </c>
      <c r="S254" s="246">
        <f>R254+180</f>
        <v>46242</v>
      </c>
      <c r="T254" s="248" t="s">
        <v>472</v>
      </c>
      <c r="U254" s="248">
        <v>7.0</v>
      </c>
      <c r="V254" s="249">
        <v>46053.0</v>
      </c>
      <c r="W254" s="526">
        <v>46062.0</v>
      </c>
      <c r="X254" s="346"/>
      <c r="Y254" s="346"/>
      <c r="Z254" s="346"/>
      <c r="AA254" s="346"/>
      <c r="AB254" s="346"/>
      <c r="AC254" s="346"/>
      <c r="AD254" s="346"/>
      <c r="AE254" s="346"/>
      <c r="AF254" s="346"/>
      <c r="AG254" s="334"/>
      <c r="AH254" s="335"/>
      <c r="AI254" s="232">
        <f>AH254-V254</f>
        <v>-46053</v>
      </c>
    </row>
    <row r="255">
      <c r="A255" s="233">
        <v>248.0</v>
      </c>
      <c r="B255" s="454" t="s">
        <v>516</v>
      </c>
      <c r="C255" s="262">
        <v>0.0</v>
      </c>
      <c r="D255" s="167"/>
      <c r="E255" s="167"/>
      <c r="F255" s="167"/>
      <c r="G255" s="167"/>
      <c r="H255" s="257" t="s">
        <v>1004</v>
      </c>
      <c r="I255" s="169"/>
      <c r="J255" s="242"/>
      <c r="K255" s="240" t="s">
        <v>995</v>
      </c>
      <c r="L255" s="242" t="s">
        <v>73</v>
      </c>
      <c r="M255" s="242" t="str">
        <f t="shared" si="11"/>
        <v>ます子</v>
      </c>
      <c r="N255" s="243"/>
      <c r="O255" s="242" t="s">
        <v>368</v>
      </c>
      <c r="P255" s="356">
        <v>46059.0</v>
      </c>
      <c r="Q255" s="246"/>
      <c r="R255" s="246" t="str">
        <f t="shared" si="29"/>
        <v/>
      </c>
      <c r="S255" s="246"/>
      <c r="T255" s="504"/>
      <c r="U255" s="504"/>
      <c r="V255" s="505"/>
      <c r="W255" s="506"/>
      <c r="X255" s="346"/>
      <c r="Y255" s="346"/>
      <c r="Z255" s="346"/>
      <c r="AA255" s="346"/>
      <c r="AB255" s="346"/>
      <c r="AC255" s="346"/>
      <c r="AD255" s="346"/>
      <c r="AE255" s="346"/>
      <c r="AF255" s="346"/>
      <c r="AG255" s="334"/>
      <c r="AH255" s="335"/>
      <c r="AI255" s="509"/>
    </row>
    <row r="256">
      <c r="A256" s="233">
        <v>249.0</v>
      </c>
      <c r="B256" s="454" t="s">
        <v>516</v>
      </c>
      <c r="C256" s="262">
        <v>0.0</v>
      </c>
      <c r="D256" s="167"/>
      <c r="E256" s="167"/>
      <c r="F256" s="167"/>
      <c r="G256" s="167"/>
      <c r="H256" s="257" t="s">
        <v>1005</v>
      </c>
      <c r="I256" s="169"/>
      <c r="J256" s="242"/>
      <c r="K256" s="240" t="s">
        <v>1006</v>
      </c>
      <c r="L256" s="242" t="s">
        <v>73</v>
      </c>
      <c r="M256" s="242" t="str">
        <f t="shared" si="11"/>
        <v>あお</v>
      </c>
      <c r="N256" s="243"/>
      <c r="O256" s="242" t="s">
        <v>368</v>
      </c>
      <c r="P256" s="356">
        <v>46055.0</v>
      </c>
      <c r="Q256" s="246"/>
      <c r="R256" s="246" t="str">
        <f t="shared" si="29"/>
        <v/>
      </c>
      <c r="S256" s="246"/>
      <c r="T256" s="383" t="s">
        <v>354</v>
      </c>
      <c r="U256" s="248">
        <v>6.0</v>
      </c>
      <c r="V256" s="505"/>
      <c r="W256" s="527"/>
      <c r="X256" s="346"/>
      <c r="Y256" s="346"/>
      <c r="Z256" s="346"/>
      <c r="AA256" s="346"/>
      <c r="AB256" s="346"/>
      <c r="AC256" s="346"/>
      <c r="AD256" s="346"/>
      <c r="AE256" s="346"/>
      <c r="AF256" s="346"/>
      <c r="AG256" s="334"/>
      <c r="AH256" s="335"/>
      <c r="AI256" s="509"/>
    </row>
    <row r="257">
      <c r="A257" s="233">
        <v>250.0</v>
      </c>
      <c r="B257" s="454" t="s">
        <v>516</v>
      </c>
      <c r="C257" s="262">
        <v>0.0</v>
      </c>
      <c r="D257" s="167"/>
      <c r="E257" s="167"/>
      <c r="F257" s="167"/>
      <c r="G257" s="167"/>
      <c r="H257" s="257" t="s">
        <v>1007</v>
      </c>
      <c r="I257" s="169"/>
      <c r="J257" s="242"/>
      <c r="K257" s="240" t="s">
        <v>901</v>
      </c>
      <c r="L257" s="242" t="s">
        <v>86</v>
      </c>
      <c r="M257" s="242" t="str">
        <f t="shared" si="11"/>
        <v>つき</v>
      </c>
      <c r="N257" s="243"/>
      <c r="O257" s="242" t="s">
        <v>87</v>
      </c>
      <c r="P257" s="356">
        <v>46055.0</v>
      </c>
      <c r="Q257" s="246"/>
      <c r="R257" s="246" t="str">
        <f t="shared" si="29"/>
        <v/>
      </c>
      <c r="S257" s="246"/>
      <c r="T257" s="383" t="s">
        <v>921</v>
      </c>
      <c r="U257" s="248">
        <v>2.0</v>
      </c>
      <c r="V257" s="505"/>
      <c r="W257" s="506"/>
      <c r="X257" s="346"/>
      <c r="Y257" s="346"/>
      <c r="Z257" s="346"/>
      <c r="AA257" s="346"/>
      <c r="AB257" s="346"/>
      <c r="AC257" s="346"/>
      <c r="AD257" s="346"/>
      <c r="AE257" s="346"/>
      <c r="AF257" s="346"/>
      <c r="AG257" s="334"/>
      <c r="AH257" s="335"/>
      <c r="AI257" s="509"/>
    </row>
    <row r="258">
      <c r="A258" s="233">
        <v>251.0</v>
      </c>
      <c r="B258" s="454" t="s">
        <v>516</v>
      </c>
      <c r="C258" s="262">
        <v>0.0</v>
      </c>
      <c r="D258" s="167"/>
      <c r="E258" s="167"/>
      <c r="F258" s="167"/>
      <c r="G258" s="167"/>
      <c r="H258" s="257" t="s">
        <v>1008</v>
      </c>
      <c r="I258" s="169"/>
      <c r="J258" s="242"/>
      <c r="K258" s="240" t="s">
        <v>496</v>
      </c>
      <c r="L258" s="242" t="s">
        <v>86</v>
      </c>
      <c r="M258" s="242" t="str">
        <f t="shared" si="11"/>
        <v>yuri</v>
      </c>
      <c r="N258" s="243"/>
      <c r="O258" s="242" t="s">
        <v>87</v>
      </c>
      <c r="P258" s="356">
        <v>46055.0</v>
      </c>
      <c r="Q258" s="246"/>
      <c r="R258" s="246" t="str">
        <f t="shared" si="29"/>
        <v/>
      </c>
      <c r="S258" s="246"/>
      <c r="T258" s="383" t="s">
        <v>1009</v>
      </c>
      <c r="U258" s="248">
        <v>1.0</v>
      </c>
      <c r="V258" s="505"/>
      <c r="W258" s="506"/>
      <c r="X258" s="346"/>
      <c r="Y258" s="346"/>
      <c r="Z258" s="346"/>
      <c r="AA258" s="346"/>
      <c r="AB258" s="346"/>
      <c r="AC258" s="346"/>
      <c r="AD258" s="346"/>
      <c r="AE258" s="346"/>
      <c r="AF258" s="346"/>
      <c r="AG258" s="334"/>
      <c r="AH258" s="335"/>
      <c r="AI258" s="509"/>
    </row>
    <row r="259">
      <c r="A259" s="233">
        <v>252.0</v>
      </c>
      <c r="B259" s="454" t="s">
        <v>516</v>
      </c>
      <c r="C259" s="262">
        <v>0.0</v>
      </c>
      <c r="D259" s="167"/>
      <c r="E259" s="167"/>
      <c r="F259" s="167"/>
      <c r="G259" s="167"/>
      <c r="H259" s="257" t="s">
        <v>1010</v>
      </c>
      <c r="I259" s="169"/>
      <c r="J259" s="242"/>
      <c r="K259" s="240" t="s">
        <v>685</v>
      </c>
      <c r="L259" s="242" t="s">
        <v>99</v>
      </c>
      <c r="M259" s="242" t="str">
        <f t="shared" si="11"/>
        <v>優希</v>
      </c>
      <c r="N259" s="243"/>
      <c r="O259" s="242" t="s">
        <v>87</v>
      </c>
      <c r="P259" s="356">
        <v>46059.0</v>
      </c>
      <c r="Q259" s="246"/>
      <c r="R259" s="246" t="str">
        <f t="shared" si="29"/>
        <v/>
      </c>
      <c r="S259" s="246"/>
      <c r="T259" s="504"/>
      <c r="U259" s="504"/>
      <c r="V259" s="505"/>
      <c r="W259" s="506"/>
      <c r="X259" s="346"/>
      <c r="Y259" s="346"/>
      <c r="Z259" s="346"/>
      <c r="AA259" s="346"/>
      <c r="AB259" s="346"/>
      <c r="AC259" s="346"/>
      <c r="AD259" s="346"/>
      <c r="AE259" s="346"/>
      <c r="AF259" s="346"/>
      <c r="AG259" s="334"/>
      <c r="AH259" s="335"/>
      <c r="AI259" s="509"/>
    </row>
    <row r="260">
      <c r="A260" s="233">
        <v>253.0</v>
      </c>
      <c r="B260" s="454" t="s">
        <v>516</v>
      </c>
      <c r="C260" s="262">
        <v>0.0</v>
      </c>
      <c r="D260" s="167"/>
      <c r="E260" s="167"/>
      <c r="F260" s="167"/>
      <c r="G260" s="167"/>
      <c r="H260" s="257" t="s">
        <v>1011</v>
      </c>
      <c r="I260" s="169"/>
      <c r="J260" s="242"/>
      <c r="K260" s="240" t="s">
        <v>1006</v>
      </c>
      <c r="L260" s="242" t="s">
        <v>112</v>
      </c>
      <c r="M260" s="242" t="str">
        <f t="shared" si="11"/>
        <v>あお</v>
      </c>
      <c r="N260" s="243"/>
      <c r="O260" s="242" t="s">
        <v>87</v>
      </c>
      <c r="P260" s="356">
        <v>46054.0</v>
      </c>
      <c r="Q260" s="246"/>
      <c r="R260" s="246" t="str">
        <f t="shared" si="29"/>
        <v/>
      </c>
      <c r="S260" s="246"/>
      <c r="T260" s="383" t="s">
        <v>1012</v>
      </c>
      <c r="U260" s="383">
        <v>1.0</v>
      </c>
      <c r="V260" s="505"/>
      <c r="W260" s="506"/>
      <c r="X260" s="346"/>
      <c r="Y260" s="346"/>
      <c r="Z260" s="346"/>
      <c r="AA260" s="346"/>
      <c r="AB260" s="346"/>
      <c r="AC260" s="346"/>
      <c r="AD260" s="346"/>
      <c r="AE260" s="346"/>
      <c r="AF260" s="346"/>
      <c r="AG260" s="334"/>
      <c r="AH260" s="335"/>
      <c r="AI260" s="509"/>
    </row>
    <row r="261">
      <c r="A261" s="233">
        <v>254.0</v>
      </c>
      <c r="B261" s="454" t="s">
        <v>516</v>
      </c>
      <c r="C261" s="262">
        <v>0.0</v>
      </c>
      <c r="D261" s="167"/>
      <c r="E261" s="167"/>
      <c r="F261" s="167"/>
      <c r="G261" s="167"/>
      <c r="H261" s="257" t="s">
        <v>1013</v>
      </c>
      <c r="I261" s="169"/>
      <c r="J261" s="242"/>
      <c r="K261" s="240" t="s">
        <v>667</v>
      </c>
      <c r="L261" s="242" t="s">
        <v>86</v>
      </c>
      <c r="M261" s="242" t="str">
        <f t="shared" si="11"/>
        <v>しょー</v>
      </c>
      <c r="N261" s="243"/>
      <c r="O261" s="242" t="s">
        <v>368</v>
      </c>
      <c r="P261" s="356">
        <v>46059.0</v>
      </c>
      <c r="Q261" s="246"/>
      <c r="R261" s="246" t="str">
        <f t="shared" si="29"/>
        <v/>
      </c>
      <c r="S261" s="246"/>
      <c r="T261" s="504"/>
      <c r="U261" s="504"/>
      <c r="V261" s="505"/>
      <c r="W261" s="506"/>
      <c r="X261" s="346"/>
      <c r="Y261" s="346"/>
      <c r="Z261" s="346"/>
      <c r="AA261" s="346"/>
      <c r="AB261" s="346"/>
      <c r="AC261" s="346"/>
      <c r="AD261" s="346"/>
      <c r="AE261" s="346"/>
      <c r="AF261" s="346"/>
      <c r="AG261" s="334"/>
      <c r="AH261" s="335"/>
      <c r="AI261" s="509"/>
    </row>
    <row r="262">
      <c r="A262" s="233">
        <v>255.0</v>
      </c>
      <c r="B262" s="454" t="s">
        <v>516</v>
      </c>
      <c r="C262" s="262">
        <v>0.0</v>
      </c>
      <c r="D262" s="167"/>
      <c r="E262" s="167"/>
      <c r="F262" s="167"/>
      <c r="G262" s="167"/>
      <c r="H262" s="257" t="s">
        <v>1014</v>
      </c>
      <c r="I262" s="169"/>
      <c r="J262" s="242"/>
      <c r="K262" s="240" t="s">
        <v>901</v>
      </c>
      <c r="L262" s="242" t="s">
        <v>134</v>
      </c>
      <c r="M262" s="242" t="str">
        <f t="shared" si="11"/>
        <v>つき</v>
      </c>
      <c r="N262" s="243"/>
      <c r="O262" s="242" t="s">
        <v>368</v>
      </c>
      <c r="P262" s="356">
        <v>46063.0</v>
      </c>
      <c r="Q262" s="246"/>
      <c r="R262" s="246" t="str">
        <f t="shared" si="29"/>
        <v/>
      </c>
      <c r="S262" s="246"/>
      <c r="T262" s="504"/>
      <c r="U262" s="504"/>
      <c r="V262" s="505"/>
      <c r="W262" s="506"/>
      <c r="X262" s="346"/>
      <c r="Y262" s="346"/>
      <c r="Z262" s="346"/>
      <c r="AA262" s="346"/>
      <c r="AB262" s="346"/>
      <c r="AC262" s="346"/>
      <c r="AD262" s="346"/>
      <c r="AE262" s="346"/>
      <c r="AF262" s="346"/>
      <c r="AG262" s="334"/>
      <c r="AH262" s="335"/>
      <c r="AI262" s="509"/>
    </row>
    <row r="263">
      <c r="A263" s="233">
        <v>256.0</v>
      </c>
      <c r="B263" s="454" t="s">
        <v>516</v>
      </c>
      <c r="C263" s="262">
        <v>0.0</v>
      </c>
      <c r="D263" s="167"/>
      <c r="E263" s="167"/>
      <c r="F263" s="167"/>
      <c r="G263" s="167"/>
      <c r="H263" s="257" t="s">
        <v>1015</v>
      </c>
      <c r="I263" s="169"/>
      <c r="J263" s="242"/>
      <c r="K263" s="240" t="s">
        <v>1016</v>
      </c>
      <c r="L263" s="242" t="s">
        <v>112</v>
      </c>
      <c r="M263" s="242" t="str">
        <f t="shared" si="11"/>
        <v>しゅが</v>
      </c>
      <c r="N263" s="243"/>
      <c r="O263" s="242" t="s">
        <v>368</v>
      </c>
      <c r="P263" s="356">
        <v>46061.0</v>
      </c>
      <c r="Q263" s="246"/>
      <c r="R263" s="246" t="str">
        <f t="shared" si="29"/>
        <v/>
      </c>
      <c r="S263" s="246"/>
      <c r="T263" s="504"/>
      <c r="U263" s="504"/>
      <c r="V263" s="505"/>
      <c r="W263" s="506"/>
      <c r="X263" s="346"/>
      <c r="Y263" s="346"/>
      <c r="Z263" s="346"/>
      <c r="AA263" s="346"/>
      <c r="AB263" s="346"/>
      <c r="AC263" s="346"/>
      <c r="AD263" s="346"/>
      <c r="AE263" s="346"/>
      <c r="AF263" s="346"/>
      <c r="AG263" s="334"/>
      <c r="AH263" s="335"/>
      <c r="AI263" s="509"/>
    </row>
    <row r="264">
      <c r="A264" s="233">
        <v>257.0</v>
      </c>
      <c r="B264" s="454" t="s">
        <v>516</v>
      </c>
      <c r="C264" s="262">
        <v>0.0</v>
      </c>
      <c r="D264" s="167"/>
      <c r="E264" s="167"/>
      <c r="F264" s="167"/>
      <c r="G264" s="167"/>
      <c r="H264" s="257" t="s">
        <v>1017</v>
      </c>
      <c r="I264" s="169"/>
      <c r="J264" s="242"/>
      <c r="K264" s="240" t="s">
        <v>1018</v>
      </c>
      <c r="L264" s="242" t="s">
        <v>112</v>
      </c>
      <c r="M264" s="242" t="str">
        <f t="shared" si="11"/>
        <v>いそ</v>
      </c>
      <c r="N264" s="243"/>
      <c r="O264" s="242" t="s">
        <v>368</v>
      </c>
      <c r="P264" s="356">
        <v>46055.0</v>
      </c>
      <c r="Q264" s="246"/>
      <c r="R264" s="246" t="str">
        <f t="shared" si="29"/>
        <v/>
      </c>
      <c r="S264" s="246"/>
      <c r="T264" s="248" t="s">
        <v>1019</v>
      </c>
      <c r="U264" s="248">
        <v>1.0</v>
      </c>
      <c r="V264" s="505"/>
      <c r="W264" s="506"/>
      <c r="X264" s="346"/>
      <c r="Y264" s="346"/>
      <c r="Z264" s="346"/>
      <c r="AA264" s="346"/>
      <c r="AB264" s="346"/>
      <c r="AC264" s="346"/>
      <c r="AD264" s="346"/>
      <c r="AE264" s="346"/>
      <c r="AF264" s="346"/>
      <c r="AG264" s="334"/>
      <c r="AH264" s="335"/>
      <c r="AI264" s="509"/>
    </row>
    <row r="265">
      <c r="A265" s="233">
        <v>258.0</v>
      </c>
      <c r="B265" s="454" t="s">
        <v>516</v>
      </c>
      <c r="C265" s="262">
        <v>0.0</v>
      </c>
      <c r="D265" s="167"/>
      <c r="E265" s="167"/>
      <c r="F265" s="167"/>
      <c r="G265" s="167"/>
      <c r="H265" s="257" t="s">
        <v>1020</v>
      </c>
      <c r="I265" s="169"/>
      <c r="J265" s="242"/>
      <c r="K265" s="240" t="s">
        <v>1021</v>
      </c>
      <c r="L265" s="242" t="s">
        <v>73</v>
      </c>
      <c r="M265" s="242" t="str">
        <f t="shared" si="11"/>
        <v>にーや</v>
      </c>
      <c r="N265" s="243"/>
      <c r="O265" s="242" t="s">
        <v>368</v>
      </c>
      <c r="P265" s="356">
        <v>46060.0</v>
      </c>
      <c r="Q265" s="246"/>
      <c r="R265" s="246" t="str">
        <f t="shared" si="29"/>
        <v/>
      </c>
      <c r="S265" s="246"/>
      <c r="T265" s="504"/>
      <c r="U265" s="504"/>
      <c r="V265" s="505"/>
      <c r="W265" s="506"/>
      <c r="X265" s="346"/>
      <c r="Y265" s="346"/>
      <c r="Z265" s="346"/>
      <c r="AA265" s="346"/>
      <c r="AB265" s="346"/>
      <c r="AC265" s="346"/>
      <c r="AD265" s="346"/>
      <c r="AE265" s="346"/>
      <c r="AF265" s="346"/>
      <c r="AG265" s="334"/>
      <c r="AH265" s="335"/>
      <c r="AI265" s="509"/>
    </row>
    <row r="266">
      <c r="A266" s="233">
        <v>259.0</v>
      </c>
      <c r="B266" s="454" t="s">
        <v>516</v>
      </c>
      <c r="C266" s="262">
        <v>0.0</v>
      </c>
      <c r="D266" s="167"/>
      <c r="E266" s="167"/>
      <c r="F266" s="167"/>
      <c r="G266" s="167"/>
      <c r="H266" s="528" t="s">
        <v>1022</v>
      </c>
      <c r="I266" s="169"/>
      <c r="J266" s="242"/>
      <c r="K266" s="240" t="s">
        <v>1023</v>
      </c>
      <c r="L266" s="242" t="s">
        <v>86</v>
      </c>
      <c r="M266" s="242" t="str">
        <f t="shared" si="11"/>
        <v>おはな</v>
      </c>
      <c r="N266" s="243"/>
      <c r="O266" s="242" t="s">
        <v>368</v>
      </c>
      <c r="P266" s="529"/>
      <c r="Q266" s="246"/>
      <c r="R266" s="246" t="str">
        <f t="shared" si="29"/>
        <v/>
      </c>
      <c r="S266" s="246"/>
      <c r="T266" s="504"/>
      <c r="U266" s="504"/>
      <c r="V266" s="505"/>
      <c r="W266" s="506"/>
      <c r="X266" s="346"/>
      <c r="Y266" s="346"/>
      <c r="Z266" s="346"/>
      <c r="AA266" s="346"/>
      <c r="AB266" s="346"/>
      <c r="AC266" s="346"/>
      <c r="AD266" s="346"/>
      <c r="AE266" s="346"/>
      <c r="AF266" s="346"/>
      <c r="AG266" s="334"/>
      <c r="AH266" s="335"/>
      <c r="AI266" s="509"/>
    </row>
    <row r="267">
      <c r="A267" s="233">
        <v>260.0</v>
      </c>
      <c r="B267" s="454" t="s">
        <v>516</v>
      </c>
      <c r="C267" s="262">
        <v>0.0</v>
      </c>
      <c r="D267" s="167"/>
      <c r="E267" s="167"/>
      <c r="F267" s="167"/>
      <c r="G267" s="167"/>
      <c r="H267" s="257" t="s">
        <v>1024</v>
      </c>
      <c r="I267" s="169"/>
      <c r="J267" s="242"/>
      <c r="K267" s="240" t="s">
        <v>901</v>
      </c>
      <c r="L267" s="242" t="s">
        <v>134</v>
      </c>
      <c r="M267" s="242" t="str">
        <f t="shared" si="11"/>
        <v>つき</v>
      </c>
      <c r="N267" s="243"/>
      <c r="O267" s="242" t="s">
        <v>368</v>
      </c>
      <c r="P267" s="356">
        <v>46061.0</v>
      </c>
      <c r="Q267" s="246"/>
      <c r="R267" s="246" t="str">
        <f t="shared" si="29"/>
        <v/>
      </c>
      <c r="S267" s="246"/>
      <c r="T267" s="504"/>
      <c r="U267" s="504"/>
      <c r="V267" s="505"/>
      <c r="W267" s="506"/>
      <c r="X267" s="346"/>
      <c r="Y267" s="346"/>
      <c r="Z267" s="346"/>
      <c r="AA267" s="346"/>
      <c r="AB267" s="346"/>
      <c r="AC267" s="346"/>
      <c r="AD267" s="346"/>
      <c r="AE267" s="346"/>
      <c r="AF267" s="346"/>
      <c r="AG267" s="334"/>
      <c r="AH267" s="335"/>
      <c r="AI267" s="509"/>
    </row>
    <row r="268">
      <c r="A268" s="233">
        <v>261.0</v>
      </c>
      <c r="B268" s="454" t="s">
        <v>516</v>
      </c>
      <c r="C268" s="262">
        <v>0.0</v>
      </c>
      <c r="D268" s="167"/>
      <c r="E268" s="167"/>
      <c r="F268" s="167"/>
      <c r="G268" s="167"/>
      <c r="H268" s="257" t="s">
        <v>1025</v>
      </c>
      <c r="I268" s="169"/>
      <c r="J268" s="283" t="s">
        <v>1026</v>
      </c>
      <c r="K268" s="240" t="s">
        <v>1021</v>
      </c>
      <c r="L268" s="242" t="s">
        <v>73</v>
      </c>
      <c r="M268" s="242" t="str">
        <f t="shared" si="11"/>
        <v>にーや</v>
      </c>
      <c r="N268" s="243"/>
      <c r="O268" s="242" t="s">
        <v>368</v>
      </c>
      <c r="P268" s="356">
        <v>46056.0</v>
      </c>
      <c r="Q268" s="246"/>
      <c r="R268" s="246" t="str">
        <f t="shared" si="29"/>
        <v/>
      </c>
      <c r="S268" s="246"/>
      <c r="T268" s="383" t="s">
        <v>1027</v>
      </c>
      <c r="U268" s="248">
        <v>1.0</v>
      </c>
      <c r="V268" s="505"/>
      <c r="W268" s="506"/>
      <c r="X268" s="346"/>
      <c r="Y268" s="346"/>
      <c r="Z268" s="346"/>
      <c r="AA268" s="346"/>
      <c r="AB268" s="346"/>
      <c r="AC268" s="346"/>
      <c r="AD268" s="346"/>
      <c r="AE268" s="346"/>
      <c r="AF268" s="346"/>
      <c r="AG268" s="334"/>
      <c r="AH268" s="335"/>
      <c r="AI268" s="509"/>
    </row>
    <row r="269">
      <c r="A269" s="233">
        <v>262.0</v>
      </c>
      <c r="B269" s="454" t="s">
        <v>516</v>
      </c>
      <c r="C269" s="262">
        <v>0.0</v>
      </c>
      <c r="D269" s="167"/>
      <c r="E269" s="167"/>
      <c r="F269" s="167"/>
      <c r="G269" s="167"/>
      <c r="H269" s="528" t="s">
        <v>1028</v>
      </c>
      <c r="I269" s="169"/>
      <c r="J269" s="242"/>
      <c r="K269" s="240" t="s">
        <v>1016</v>
      </c>
      <c r="L269" s="242" t="s">
        <v>112</v>
      </c>
      <c r="M269" s="242" t="str">
        <f t="shared" si="11"/>
        <v>しゅが</v>
      </c>
      <c r="N269" s="243"/>
      <c r="O269" s="242" t="s">
        <v>368</v>
      </c>
      <c r="P269" s="529"/>
      <c r="Q269" s="246"/>
      <c r="R269" s="246" t="str">
        <f t="shared" si="29"/>
        <v/>
      </c>
      <c r="S269" s="246"/>
      <c r="T269" s="504"/>
      <c r="U269" s="504"/>
      <c r="V269" s="505"/>
      <c r="W269" s="506"/>
      <c r="X269" s="346"/>
      <c r="Y269" s="346"/>
      <c r="Z269" s="346"/>
      <c r="AA269" s="346"/>
      <c r="AB269" s="346"/>
      <c r="AC269" s="346"/>
      <c r="AD269" s="346"/>
      <c r="AE269" s="346"/>
      <c r="AF269" s="346"/>
      <c r="AG269" s="334"/>
      <c r="AH269" s="335"/>
      <c r="AI269" s="509"/>
    </row>
    <row r="270">
      <c r="A270" s="233">
        <v>263.0</v>
      </c>
      <c r="B270" s="454" t="s">
        <v>516</v>
      </c>
      <c r="C270" s="262">
        <v>0.0</v>
      </c>
      <c r="D270" s="167"/>
      <c r="E270" s="167"/>
      <c r="F270" s="167"/>
      <c r="G270" s="167"/>
      <c r="H270" s="528" t="s">
        <v>1029</v>
      </c>
      <c r="I270" s="169"/>
      <c r="J270" s="242"/>
      <c r="K270" s="240" t="s">
        <v>1021</v>
      </c>
      <c r="L270" s="242" t="s">
        <v>73</v>
      </c>
      <c r="M270" s="242" t="str">
        <f t="shared" si="11"/>
        <v>にーや</v>
      </c>
      <c r="N270" s="243"/>
      <c r="O270" s="242" t="s">
        <v>368</v>
      </c>
      <c r="P270" s="529"/>
      <c r="Q270" s="246"/>
      <c r="R270" s="246" t="str">
        <f t="shared" si="29"/>
        <v/>
      </c>
      <c r="S270" s="246"/>
      <c r="T270" s="504"/>
      <c r="U270" s="504"/>
      <c r="V270" s="505"/>
      <c r="W270" s="506"/>
      <c r="X270" s="346"/>
      <c r="Y270" s="346"/>
      <c r="Z270" s="346"/>
      <c r="AA270" s="346"/>
      <c r="AB270" s="346"/>
      <c r="AC270" s="346"/>
      <c r="AD270" s="346"/>
      <c r="AE270" s="346"/>
      <c r="AF270" s="346"/>
      <c r="AG270" s="334"/>
      <c r="AH270" s="335"/>
      <c r="AI270" s="509"/>
    </row>
    <row r="271">
      <c r="A271" s="233">
        <v>264.0</v>
      </c>
      <c r="B271" s="454" t="s">
        <v>516</v>
      </c>
      <c r="C271" s="262">
        <v>0.0</v>
      </c>
      <c r="D271" s="167"/>
      <c r="E271" s="167"/>
      <c r="F271" s="167"/>
      <c r="G271" s="167"/>
      <c r="H271" s="528" t="s">
        <v>1030</v>
      </c>
      <c r="I271" s="169"/>
      <c r="J271" s="242"/>
      <c r="K271" s="240" t="s">
        <v>995</v>
      </c>
      <c r="L271" s="242" t="s">
        <v>73</v>
      </c>
      <c r="M271" s="242" t="str">
        <f t="shared" si="11"/>
        <v>ます子</v>
      </c>
      <c r="N271" s="243"/>
      <c r="O271" s="242" t="s">
        <v>368</v>
      </c>
      <c r="P271" s="529"/>
      <c r="Q271" s="246"/>
      <c r="R271" s="246" t="str">
        <f t="shared" si="29"/>
        <v/>
      </c>
      <c r="S271" s="246"/>
      <c r="T271" s="504"/>
      <c r="U271" s="504"/>
      <c r="V271" s="505"/>
      <c r="W271" s="506"/>
      <c r="X271" s="346"/>
      <c r="Y271" s="346"/>
      <c r="Z271" s="346"/>
      <c r="AA271" s="346"/>
      <c r="AB271" s="346"/>
      <c r="AC271" s="346"/>
      <c r="AD271" s="346"/>
      <c r="AE271" s="346"/>
      <c r="AF271" s="346"/>
      <c r="AG271" s="334"/>
      <c r="AH271" s="335"/>
      <c r="AI271" s="509"/>
    </row>
    <row r="272">
      <c r="A272" s="233">
        <v>265.0</v>
      </c>
      <c r="B272" s="454" t="s">
        <v>516</v>
      </c>
      <c r="C272" s="262">
        <v>0.0</v>
      </c>
      <c r="D272" s="167"/>
      <c r="E272" s="167"/>
      <c r="F272" s="167"/>
      <c r="G272" s="167"/>
      <c r="H272" s="528" t="s">
        <v>1031</v>
      </c>
      <c r="I272" s="169"/>
      <c r="J272" s="242"/>
      <c r="K272" s="240" t="s">
        <v>496</v>
      </c>
      <c r="L272" s="242" t="s">
        <v>86</v>
      </c>
      <c r="M272" s="242" t="str">
        <f t="shared" si="11"/>
        <v>yuri</v>
      </c>
      <c r="N272" s="243"/>
      <c r="O272" s="242" t="s">
        <v>87</v>
      </c>
      <c r="P272" s="529"/>
      <c r="Q272" s="246"/>
      <c r="R272" s="246" t="str">
        <f t="shared" si="29"/>
        <v/>
      </c>
      <c r="S272" s="246"/>
      <c r="T272" s="504"/>
      <c r="U272" s="504"/>
      <c r="V272" s="505"/>
      <c r="W272" s="506"/>
      <c r="X272" s="346"/>
      <c r="Y272" s="346"/>
      <c r="Z272" s="346"/>
      <c r="AA272" s="346"/>
      <c r="AB272" s="346"/>
      <c r="AC272" s="346"/>
      <c r="AD272" s="346"/>
      <c r="AE272" s="346"/>
      <c r="AF272" s="346"/>
      <c r="AG272" s="334"/>
      <c r="AH272" s="335"/>
      <c r="AI272" s="509"/>
    </row>
    <row r="273">
      <c r="A273" s="233">
        <v>266.0</v>
      </c>
      <c r="B273" s="454" t="s">
        <v>516</v>
      </c>
      <c r="C273" s="262">
        <v>0.0</v>
      </c>
      <c r="D273" s="167"/>
      <c r="E273" s="167"/>
      <c r="F273" s="167"/>
      <c r="G273" s="167"/>
      <c r="H273" s="528" t="s">
        <v>1032</v>
      </c>
      <c r="I273" s="169"/>
      <c r="J273" s="242"/>
      <c r="K273" s="240" t="s">
        <v>697</v>
      </c>
      <c r="L273" s="242" t="s">
        <v>99</v>
      </c>
      <c r="M273" s="242" t="str">
        <f t="shared" si="11"/>
        <v>きのなか</v>
      </c>
      <c r="N273" s="243"/>
      <c r="O273" s="242" t="s">
        <v>87</v>
      </c>
      <c r="P273" s="529"/>
      <c r="Q273" s="246"/>
      <c r="R273" s="246" t="str">
        <f t="shared" si="29"/>
        <v/>
      </c>
      <c r="S273" s="246"/>
      <c r="T273" s="504"/>
      <c r="U273" s="504"/>
      <c r="V273" s="505"/>
      <c r="W273" s="506"/>
      <c r="X273" s="346"/>
      <c r="Y273" s="346"/>
      <c r="Z273" s="346"/>
      <c r="AA273" s="346"/>
      <c r="AB273" s="346"/>
      <c r="AC273" s="346"/>
      <c r="AD273" s="346"/>
      <c r="AE273" s="346"/>
      <c r="AF273" s="346"/>
      <c r="AG273" s="334"/>
      <c r="AH273" s="335"/>
      <c r="AI273" s="509"/>
    </row>
    <row r="274">
      <c r="A274" s="233">
        <v>267.0</v>
      </c>
      <c r="B274" s="454" t="s">
        <v>516</v>
      </c>
      <c r="C274" s="262">
        <v>0.0</v>
      </c>
      <c r="D274" s="167"/>
      <c r="E274" s="167"/>
      <c r="F274" s="167"/>
      <c r="G274" s="167"/>
      <c r="H274" s="528" t="s">
        <v>1033</v>
      </c>
      <c r="I274" s="169"/>
      <c r="J274" s="242"/>
      <c r="K274" s="240" t="s">
        <v>1034</v>
      </c>
      <c r="L274" s="242" t="s">
        <v>86</v>
      </c>
      <c r="M274" s="242" t="str">
        <f t="shared" si="11"/>
        <v>じゅんママ</v>
      </c>
      <c r="N274" s="243"/>
      <c r="O274" s="242" t="s">
        <v>87</v>
      </c>
      <c r="P274" s="529"/>
      <c r="Q274" s="246"/>
      <c r="R274" s="246" t="str">
        <f t="shared" si="29"/>
        <v/>
      </c>
      <c r="S274" s="246"/>
      <c r="T274" s="504"/>
      <c r="U274" s="504"/>
      <c r="V274" s="505"/>
      <c r="W274" s="506"/>
      <c r="X274" s="346"/>
      <c r="Y274" s="346"/>
      <c r="Z274" s="346"/>
      <c r="AA274" s="346"/>
      <c r="AB274" s="346"/>
      <c r="AC274" s="346"/>
      <c r="AD274" s="346"/>
      <c r="AE274" s="346"/>
      <c r="AF274" s="346"/>
      <c r="AG274" s="334"/>
      <c r="AH274" s="335"/>
      <c r="AI274" s="509"/>
    </row>
    <row r="275">
      <c r="A275" s="233">
        <v>268.0</v>
      </c>
      <c r="B275" s="454" t="s">
        <v>516</v>
      </c>
      <c r="C275" s="262">
        <v>0.0</v>
      </c>
      <c r="D275" s="167"/>
      <c r="E275" s="167"/>
      <c r="F275" s="167"/>
      <c r="G275" s="167"/>
      <c r="H275" s="257"/>
      <c r="I275" s="169"/>
      <c r="J275" s="242"/>
      <c r="K275" s="240"/>
      <c r="L275" s="242"/>
      <c r="M275" s="242" t="str">
        <f t="shared" si="11"/>
        <v/>
      </c>
      <c r="N275" s="243"/>
      <c r="O275" s="242"/>
      <c r="P275" s="356"/>
      <c r="Q275" s="246"/>
      <c r="R275" s="246" t="str">
        <f t="shared" si="29"/>
        <v/>
      </c>
      <c r="S275" s="246"/>
      <c r="T275" s="504"/>
      <c r="U275" s="504"/>
      <c r="V275" s="505"/>
      <c r="W275" s="506"/>
      <c r="X275" s="346"/>
      <c r="Y275" s="346"/>
      <c r="Z275" s="346"/>
      <c r="AA275" s="346"/>
      <c r="AB275" s="346"/>
      <c r="AC275" s="346"/>
      <c r="AD275" s="346"/>
      <c r="AE275" s="346"/>
      <c r="AF275" s="346"/>
      <c r="AG275" s="334"/>
      <c r="AH275" s="335"/>
      <c r="AI275" s="509"/>
    </row>
    <row r="276">
      <c r="A276" s="233">
        <v>269.0</v>
      </c>
      <c r="B276" s="454" t="s">
        <v>516</v>
      </c>
      <c r="C276" s="262">
        <v>0.0</v>
      </c>
      <c r="D276" s="167"/>
      <c r="E276" s="167"/>
      <c r="F276" s="167"/>
      <c r="G276" s="167"/>
      <c r="H276" s="257"/>
      <c r="I276" s="169"/>
      <c r="J276" s="242"/>
      <c r="K276" s="240"/>
      <c r="L276" s="242"/>
      <c r="M276" s="242" t="str">
        <f t="shared" si="11"/>
        <v/>
      </c>
      <c r="N276" s="243"/>
      <c r="O276" s="242"/>
      <c r="P276" s="356"/>
      <c r="Q276" s="246"/>
      <c r="R276" s="246" t="str">
        <f t="shared" si="29"/>
        <v/>
      </c>
      <c r="S276" s="246"/>
      <c r="T276" s="504"/>
      <c r="U276" s="504"/>
      <c r="V276" s="505"/>
      <c r="W276" s="506"/>
      <c r="X276" s="346"/>
      <c r="Y276" s="346"/>
      <c r="Z276" s="346"/>
      <c r="AA276" s="346"/>
      <c r="AB276" s="346"/>
      <c r="AC276" s="346"/>
      <c r="AD276" s="346"/>
      <c r="AE276" s="346"/>
      <c r="AF276" s="346"/>
      <c r="AG276" s="334"/>
      <c r="AH276" s="335"/>
      <c r="AI276" s="509"/>
    </row>
    <row r="277">
      <c r="A277" s="233">
        <v>270.0</v>
      </c>
      <c r="B277" s="454" t="s">
        <v>516</v>
      </c>
      <c r="C277" s="262">
        <v>0.0</v>
      </c>
      <c r="D277" s="167"/>
      <c r="E277" s="167"/>
      <c r="F277" s="167"/>
      <c r="G277" s="167"/>
      <c r="H277" s="257"/>
      <c r="I277" s="169"/>
      <c r="J277" s="242"/>
      <c r="K277" s="240"/>
      <c r="L277" s="242"/>
      <c r="M277" s="242" t="str">
        <f t="shared" si="11"/>
        <v/>
      </c>
      <c r="N277" s="243"/>
      <c r="O277" s="242"/>
      <c r="P277" s="356"/>
      <c r="Q277" s="246"/>
      <c r="R277" s="246" t="str">
        <f t="shared" si="29"/>
        <v/>
      </c>
      <c r="S277" s="246"/>
      <c r="T277" s="504"/>
      <c r="U277" s="504"/>
      <c r="V277" s="505"/>
      <c r="W277" s="506"/>
      <c r="X277" s="346"/>
      <c r="Y277" s="346"/>
      <c r="Z277" s="346"/>
      <c r="AA277" s="346"/>
      <c r="AB277" s="346"/>
      <c r="AC277" s="346"/>
      <c r="AD277" s="346"/>
      <c r="AE277" s="346"/>
      <c r="AF277" s="346"/>
      <c r="AG277" s="334"/>
      <c r="AH277" s="335"/>
      <c r="AI277" s="509"/>
    </row>
    <row r="278">
      <c r="A278" s="233">
        <v>271.0</v>
      </c>
      <c r="B278" s="454" t="s">
        <v>516</v>
      </c>
      <c r="C278" s="262">
        <v>0.0</v>
      </c>
      <c r="D278" s="167"/>
      <c r="E278" s="167"/>
      <c r="F278" s="167"/>
      <c r="G278" s="167"/>
      <c r="H278" s="257"/>
      <c r="I278" s="169"/>
      <c r="J278" s="242"/>
      <c r="K278" s="240"/>
      <c r="L278" s="242"/>
      <c r="M278" s="242" t="str">
        <f t="shared" si="11"/>
        <v/>
      </c>
      <c r="N278" s="243"/>
      <c r="O278" s="242"/>
      <c r="P278" s="356"/>
      <c r="Q278" s="246"/>
      <c r="R278" s="246" t="str">
        <f t="shared" si="29"/>
        <v/>
      </c>
      <c r="S278" s="246"/>
      <c r="T278" s="504"/>
      <c r="U278" s="504"/>
      <c r="V278" s="505"/>
      <c r="W278" s="506"/>
      <c r="X278" s="346"/>
      <c r="Y278" s="346"/>
      <c r="Z278" s="346"/>
      <c r="AA278" s="346"/>
      <c r="AB278" s="346"/>
      <c r="AC278" s="346"/>
      <c r="AD278" s="346"/>
      <c r="AE278" s="346"/>
      <c r="AF278" s="346"/>
      <c r="AG278" s="334"/>
      <c r="AH278" s="335"/>
      <c r="AI278" s="509"/>
    </row>
    <row r="279">
      <c r="A279" s="233">
        <v>272.0</v>
      </c>
      <c r="B279" s="454" t="s">
        <v>516</v>
      </c>
      <c r="C279" s="262">
        <v>0.0</v>
      </c>
      <c r="D279" s="167"/>
      <c r="E279" s="167"/>
      <c r="F279" s="167"/>
      <c r="G279" s="167"/>
      <c r="H279" s="257"/>
      <c r="I279" s="169"/>
      <c r="J279" s="242"/>
      <c r="K279" s="240"/>
      <c r="L279" s="242"/>
      <c r="M279" s="242" t="str">
        <f t="shared" si="11"/>
        <v/>
      </c>
      <c r="N279" s="243"/>
      <c r="O279" s="242"/>
      <c r="P279" s="356"/>
      <c r="Q279" s="246"/>
      <c r="R279" s="246" t="str">
        <f t="shared" si="29"/>
        <v/>
      </c>
      <c r="S279" s="246"/>
      <c r="T279" s="504"/>
      <c r="U279" s="504"/>
      <c r="V279" s="505"/>
      <c r="W279" s="506"/>
      <c r="X279" s="346"/>
      <c r="Y279" s="346"/>
      <c r="Z279" s="346"/>
      <c r="AA279" s="346"/>
      <c r="AB279" s="346"/>
      <c r="AC279" s="346"/>
      <c r="AD279" s="346"/>
      <c r="AE279" s="346"/>
      <c r="AF279" s="346"/>
      <c r="AG279" s="334"/>
      <c r="AH279" s="335"/>
      <c r="AI279" s="509"/>
    </row>
    <row r="280">
      <c r="A280" s="233">
        <v>273.0</v>
      </c>
      <c r="B280" s="454" t="s">
        <v>516</v>
      </c>
      <c r="C280" s="262">
        <v>0.0</v>
      </c>
      <c r="D280" s="167"/>
      <c r="E280" s="167"/>
      <c r="F280" s="167"/>
      <c r="G280" s="167"/>
      <c r="H280" s="257"/>
      <c r="I280" s="169"/>
      <c r="J280" s="242"/>
      <c r="K280" s="240"/>
      <c r="L280" s="242"/>
      <c r="M280" s="242" t="str">
        <f t="shared" si="11"/>
        <v/>
      </c>
      <c r="N280" s="243"/>
      <c r="O280" s="242"/>
      <c r="P280" s="356"/>
      <c r="Q280" s="246"/>
      <c r="R280" s="246" t="str">
        <f t="shared" si="29"/>
        <v/>
      </c>
      <c r="S280" s="246"/>
      <c r="T280" s="504"/>
      <c r="U280" s="504"/>
      <c r="V280" s="505"/>
      <c r="W280" s="506"/>
      <c r="X280" s="346"/>
      <c r="Y280" s="346"/>
      <c r="Z280" s="346"/>
      <c r="AA280" s="346"/>
      <c r="AB280" s="346"/>
      <c r="AC280" s="346"/>
      <c r="AD280" s="346"/>
      <c r="AE280" s="346"/>
      <c r="AF280" s="346"/>
      <c r="AG280" s="334"/>
      <c r="AH280" s="335"/>
      <c r="AI280" s="509"/>
    </row>
    <row r="281">
      <c r="A281" s="233">
        <v>274.0</v>
      </c>
      <c r="B281" s="454" t="s">
        <v>516</v>
      </c>
      <c r="C281" s="262">
        <v>0.0</v>
      </c>
      <c r="D281" s="167"/>
      <c r="E281" s="167"/>
      <c r="F281" s="167"/>
      <c r="G281" s="167"/>
      <c r="H281" s="257"/>
      <c r="I281" s="169"/>
      <c r="J281" s="242"/>
      <c r="K281" s="240"/>
      <c r="L281" s="242"/>
      <c r="M281" s="242" t="str">
        <f t="shared" si="11"/>
        <v/>
      </c>
      <c r="N281" s="243"/>
      <c r="O281" s="242"/>
      <c r="P281" s="356"/>
      <c r="Q281" s="246"/>
      <c r="R281" s="246" t="str">
        <f t="shared" si="29"/>
        <v/>
      </c>
      <c r="S281" s="246"/>
      <c r="T281" s="504"/>
      <c r="U281" s="504"/>
      <c r="V281" s="505"/>
      <c r="W281" s="506"/>
      <c r="X281" s="346"/>
      <c r="Y281" s="346"/>
      <c r="Z281" s="346"/>
      <c r="AA281" s="346"/>
      <c r="AB281" s="346"/>
      <c r="AC281" s="346"/>
      <c r="AD281" s="346"/>
      <c r="AE281" s="346"/>
      <c r="AF281" s="346"/>
      <c r="AG281" s="334"/>
      <c r="AH281" s="335"/>
      <c r="AI281" s="509"/>
    </row>
    <row r="282">
      <c r="A282" s="233">
        <v>275.0</v>
      </c>
      <c r="B282" s="454" t="s">
        <v>516</v>
      </c>
      <c r="C282" s="262">
        <v>0.0</v>
      </c>
      <c r="D282" s="167"/>
      <c r="E282" s="167"/>
      <c r="F282" s="167"/>
      <c r="G282" s="167"/>
      <c r="H282" s="257"/>
      <c r="I282" s="169"/>
      <c r="J282" s="242"/>
      <c r="K282" s="240"/>
      <c r="L282" s="242"/>
      <c r="M282" s="242" t="str">
        <f t="shared" si="11"/>
        <v/>
      </c>
      <c r="N282" s="243"/>
      <c r="O282" s="242"/>
      <c r="P282" s="356"/>
      <c r="Q282" s="246"/>
      <c r="R282" s="246" t="str">
        <f t="shared" si="29"/>
        <v/>
      </c>
      <c r="S282" s="246"/>
      <c r="T282" s="504"/>
      <c r="U282" s="504"/>
      <c r="V282" s="505"/>
      <c r="W282" s="506"/>
      <c r="X282" s="346"/>
      <c r="Y282" s="346"/>
      <c r="Z282" s="346"/>
      <c r="AA282" s="346"/>
      <c r="AB282" s="346"/>
      <c r="AC282" s="346"/>
      <c r="AD282" s="346"/>
      <c r="AE282" s="346"/>
      <c r="AF282" s="346"/>
      <c r="AG282" s="334"/>
      <c r="AH282" s="335"/>
      <c r="AI282" s="509"/>
    </row>
    <row r="283">
      <c r="A283" s="233">
        <v>276.0</v>
      </c>
      <c r="B283" s="454" t="s">
        <v>516</v>
      </c>
      <c r="C283" s="262">
        <v>0.0</v>
      </c>
      <c r="D283" s="167"/>
      <c r="E283" s="167"/>
      <c r="F283" s="167"/>
      <c r="G283" s="167"/>
      <c r="H283" s="257"/>
      <c r="I283" s="169"/>
      <c r="J283" s="242"/>
      <c r="K283" s="240"/>
      <c r="L283" s="242"/>
      <c r="M283" s="242" t="str">
        <f t="shared" si="11"/>
        <v/>
      </c>
      <c r="N283" s="243"/>
      <c r="O283" s="242"/>
      <c r="P283" s="356"/>
      <c r="Q283" s="246"/>
      <c r="R283" s="246" t="str">
        <f t="shared" si="29"/>
        <v/>
      </c>
      <c r="S283" s="246"/>
      <c r="T283" s="504"/>
      <c r="U283" s="504"/>
      <c r="V283" s="505"/>
      <c r="W283" s="506"/>
      <c r="X283" s="346"/>
      <c r="Y283" s="346"/>
      <c r="Z283" s="346"/>
      <c r="AA283" s="346"/>
      <c r="AB283" s="346"/>
      <c r="AC283" s="346"/>
      <c r="AD283" s="346"/>
      <c r="AE283" s="346"/>
      <c r="AF283" s="346"/>
      <c r="AG283" s="334"/>
      <c r="AH283" s="335"/>
      <c r="AI283" s="509"/>
    </row>
    <row r="284">
      <c r="A284" s="233">
        <v>277.0</v>
      </c>
      <c r="B284" s="454" t="s">
        <v>516</v>
      </c>
      <c r="C284" s="262">
        <v>0.0</v>
      </c>
      <c r="D284" s="167"/>
      <c r="E284" s="167"/>
      <c r="F284" s="167"/>
      <c r="G284" s="167"/>
      <c r="H284" s="257"/>
      <c r="I284" s="169"/>
      <c r="J284" s="242"/>
      <c r="K284" s="240"/>
      <c r="L284" s="242"/>
      <c r="M284" s="242" t="str">
        <f t="shared" si="11"/>
        <v/>
      </c>
      <c r="N284" s="243"/>
      <c r="O284" s="242"/>
      <c r="P284" s="356"/>
      <c r="Q284" s="246"/>
      <c r="R284" s="246" t="str">
        <f t="shared" si="29"/>
        <v/>
      </c>
      <c r="S284" s="246"/>
      <c r="T284" s="504"/>
      <c r="U284" s="504"/>
      <c r="V284" s="505"/>
      <c r="W284" s="506"/>
      <c r="X284" s="346"/>
      <c r="Y284" s="346"/>
      <c r="Z284" s="346"/>
      <c r="AA284" s="346"/>
      <c r="AB284" s="346"/>
      <c r="AC284" s="346"/>
      <c r="AD284" s="346"/>
      <c r="AE284" s="346"/>
      <c r="AF284" s="346"/>
      <c r="AG284" s="334"/>
      <c r="AH284" s="335"/>
      <c r="AI284" s="509"/>
    </row>
    <row r="285">
      <c r="A285" s="233">
        <v>278.0</v>
      </c>
      <c r="B285" s="454" t="s">
        <v>516</v>
      </c>
      <c r="C285" s="262">
        <v>0.0</v>
      </c>
      <c r="D285" s="167"/>
      <c r="E285" s="167"/>
      <c r="F285" s="167"/>
      <c r="G285" s="167"/>
      <c r="H285" s="257"/>
      <c r="I285" s="169"/>
      <c r="J285" s="242"/>
      <c r="K285" s="240"/>
      <c r="L285" s="242"/>
      <c r="M285" s="242" t="str">
        <f t="shared" si="11"/>
        <v/>
      </c>
      <c r="N285" s="243"/>
      <c r="O285" s="242"/>
      <c r="P285" s="356"/>
      <c r="Q285" s="246"/>
      <c r="R285" s="246" t="str">
        <f t="shared" si="29"/>
        <v/>
      </c>
      <c r="S285" s="246"/>
      <c r="T285" s="504"/>
      <c r="U285" s="504"/>
      <c r="V285" s="505"/>
      <c r="W285" s="506"/>
      <c r="X285" s="346"/>
      <c r="Y285" s="346"/>
      <c r="Z285" s="346"/>
      <c r="AA285" s="346"/>
      <c r="AB285" s="346"/>
      <c r="AC285" s="346"/>
      <c r="AD285" s="346"/>
      <c r="AE285" s="346"/>
      <c r="AF285" s="346"/>
      <c r="AG285" s="334"/>
      <c r="AH285" s="335"/>
      <c r="AI285" s="509"/>
    </row>
    <row r="286">
      <c r="A286" s="233">
        <v>279.0</v>
      </c>
      <c r="B286" s="454" t="s">
        <v>516</v>
      </c>
      <c r="C286" s="262">
        <v>0.0</v>
      </c>
      <c r="D286" s="167"/>
      <c r="E286" s="167"/>
      <c r="F286" s="167"/>
      <c r="G286" s="167"/>
      <c r="H286" s="257"/>
      <c r="I286" s="169"/>
      <c r="J286" s="242"/>
      <c r="K286" s="240"/>
      <c r="L286" s="242"/>
      <c r="M286" s="242" t="str">
        <f t="shared" si="11"/>
        <v/>
      </c>
      <c r="N286" s="243"/>
      <c r="O286" s="242"/>
      <c r="P286" s="356"/>
      <c r="Q286" s="246"/>
      <c r="R286" s="246" t="str">
        <f t="shared" si="29"/>
        <v/>
      </c>
      <c r="S286" s="246"/>
      <c r="T286" s="504"/>
      <c r="U286" s="504"/>
      <c r="V286" s="505"/>
      <c r="W286" s="506"/>
      <c r="X286" s="346"/>
      <c r="Y286" s="346"/>
      <c r="Z286" s="346"/>
      <c r="AA286" s="346"/>
      <c r="AB286" s="346"/>
      <c r="AC286" s="346"/>
      <c r="AD286" s="346"/>
      <c r="AE286" s="346"/>
      <c r="AF286" s="346"/>
      <c r="AG286" s="334"/>
      <c r="AH286" s="335"/>
      <c r="AI286" s="509"/>
    </row>
    <row r="287">
      <c r="A287" s="233">
        <v>280.0</v>
      </c>
      <c r="B287" s="454" t="s">
        <v>516</v>
      </c>
      <c r="C287" s="262">
        <v>0.0</v>
      </c>
      <c r="D287" s="167"/>
      <c r="E287" s="167"/>
      <c r="F287" s="167"/>
      <c r="G287" s="167"/>
      <c r="H287" s="257"/>
      <c r="I287" s="169"/>
      <c r="J287" s="242"/>
      <c r="K287" s="240"/>
      <c r="L287" s="242"/>
      <c r="M287" s="242" t="str">
        <f t="shared" si="11"/>
        <v/>
      </c>
      <c r="N287" s="243"/>
      <c r="O287" s="242"/>
      <c r="P287" s="356"/>
      <c r="Q287" s="246"/>
      <c r="R287" s="246" t="str">
        <f t="shared" si="29"/>
        <v/>
      </c>
      <c r="S287" s="246"/>
      <c r="T287" s="504"/>
      <c r="U287" s="504"/>
      <c r="V287" s="505"/>
      <c r="W287" s="506"/>
      <c r="X287" s="346"/>
      <c r="Y287" s="346"/>
      <c r="Z287" s="346"/>
      <c r="AA287" s="346"/>
      <c r="AB287" s="346"/>
      <c r="AC287" s="346"/>
      <c r="AD287" s="346"/>
      <c r="AE287" s="346"/>
      <c r="AF287" s="346"/>
      <c r="AG287" s="334"/>
      <c r="AH287" s="335"/>
      <c r="AI287" s="509"/>
    </row>
    <row r="288">
      <c r="A288" s="233">
        <v>281.0</v>
      </c>
      <c r="B288" s="454" t="s">
        <v>516</v>
      </c>
      <c r="C288" s="262">
        <v>0.0</v>
      </c>
      <c r="D288" s="167"/>
      <c r="E288" s="167"/>
      <c r="F288" s="167"/>
      <c r="G288" s="167"/>
      <c r="H288" s="257"/>
      <c r="I288" s="169"/>
      <c r="J288" s="242"/>
      <c r="K288" s="240"/>
      <c r="L288" s="242"/>
      <c r="M288" s="242" t="str">
        <f t="shared" si="11"/>
        <v/>
      </c>
      <c r="N288" s="243"/>
      <c r="O288" s="242"/>
      <c r="P288" s="356"/>
      <c r="Q288" s="246"/>
      <c r="R288" s="246" t="str">
        <f t="shared" si="29"/>
        <v/>
      </c>
      <c r="S288" s="246"/>
      <c r="T288" s="504"/>
      <c r="U288" s="504"/>
      <c r="V288" s="505"/>
      <c r="W288" s="506"/>
      <c r="X288" s="346"/>
      <c r="Y288" s="346"/>
      <c r="Z288" s="346"/>
      <c r="AA288" s="346"/>
      <c r="AB288" s="346"/>
      <c r="AC288" s="346"/>
      <c r="AD288" s="346"/>
      <c r="AE288" s="346"/>
      <c r="AF288" s="346"/>
      <c r="AG288" s="334"/>
      <c r="AH288" s="335"/>
      <c r="AI288" s="509"/>
    </row>
    <row r="289">
      <c r="A289" s="233">
        <v>282.0</v>
      </c>
      <c r="B289" s="454" t="s">
        <v>516</v>
      </c>
      <c r="C289" s="262">
        <v>0.0</v>
      </c>
      <c r="D289" s="167"/>
      <c r="E289" s="167"/>
      <c r="F289" s="167"/>
      <c r="G289" s="167"/>
      <c r="H289" s="257"/>
      <c r="I289" s="169"/>
      <c r="J289" s="242"/>
      <c r="K289" s="240"/>
      <c r="L289" s="242"/>
      <c r="M289" s="242" t="str">
        <f t="shared" si="11"/>
        <v/>
      </c>
      <c r="N289" s="243"/>
      <c r="O289" s="242"/>
      <c r="P289" s="356"/>
      <c r="Q289" s="246"/>
      <c r="R289" s="246" t="str">
        <f t="shared" si="29"/>
        <v/>
      </c>
      <c r="S289" s="246"/>
      <c r="T289" s="504"/>
      <c r="U289" s="504"/>
      <c r="V289" s="505"/>
      <c r="W289" s="506"/>
      <c r="X289" s="346"/>
      <c r="Y289" s="346"/>
      <c r="Z289" s="346"/>
      <c r="AA289" s="346"/>
      <c r="AB289" s="346"/>
      <c r="AC289" s="346"/>
      <c r="AD289" s="346"/>
      <c r="AE289" s="346"/>
      <c r="AF289" s="346"/>
      <c r="AG289" s="334"/>
      <c r="AH289" s="335"/>
      <c r="AI289" s="509"/>
    </row>
    <row r="290">
      <c r="A290" s="233">
        <v>283.0</v>
      </c>
      <c r="B290" s="454" t="s">
        <v>516</v>
      </c>
      <c r="C290" s="262">
        <v>0.0</v>
      </c>
      <c r="D290" s="167"/>
      <c r="E290" s="167"/>
      <c r="F290" s="167"/>
      <c r="G290" s="167"/>
      <c r="H290" s="257"/>
      <c r="I290" s="169"/>
      <c r="J290" s="242"/>
      <c r="K290" s="240"/>
      <c r="L290" s="242"/>
      <c r="M290" s="242" t="str">
        <f t="shared" si="11"/>
        <v/>
      </c>
      <c r="N290" s="243"/>
      <c r="O290" s="242"/>
      <c r="P290" s="356"/>
      <c r="Q290" s="246"/>
      <c r="R290" s="246" t="str">
        <f t="shared" si="29"/>
        <v/>
      </c>
      <c r="S290" s="246"/>
      <c r="T290" s="504"/>
      <c r="U290" s="504"/>
      <c r="V290" s="505"/>
      <c r="W290" s="506"/>
      <c r="X290" s="346"/>
      <c r="Y290" s="346"/>
      <c r="Z290" s="346"/>
      <c r="AA290" s="346"/>
      <c r="AB290" s="346"/>
      <c r="AC290" s="346"/>
      <c r="AD290" s="346"/>
      <c r="AE290" s="346"/>
      <c r="AF290" s="346"/>
      <c r="AG290" s="334"/>
      <c r="AH290" s="335"/>
      <c r="AI290" s="509"/>
    </row>
    <row r="291">
      <c r="A291" s="233">
        <v>284.0</v>
      </c>
      <c r="B291" s="454" t="s">
        <v>516</v>
      </c>
      <c r="C291" s="262">
        <v>0.0</v>
      </c>
      <c r="D291" s="167"/>
      <c r="E291" s="167"/>
      <c r="F291" s="167"/>
      <c r="G291" s="167"/>
      <c r="H291" s="257"/>
      <c r="I291" s="169"/>
      <c r="J291" s="242"/>
      <c r="K291" s="240"/>
      <c r="L291" s="242"/>
      <c r="M291" s="242" t="str">
        <f t="shared" si="11"/>
        <v/>
      </c>
      <c r="N291" s="243"/>
      <c r="O291" s="242"/>
      <c r="P291" s="356"/>
      <c r="Q291" s="246"/>
      <c r="R291" s="246" t="str">
        <f t="shared" si="29"/>
        <v/>
      </c>
      <c r="S291" s="246"/>
      <c r="T291" s="504"/>
      <c r="U291" s="504"/>
      <c r="V291" s="505"/>
      <c r="W291" s="506"/>
      <c r="X291" s="346"/>
      <c r="Y291" s="346"/>
      <c r="Z291" s="346"/>
      <c r="AA291" s="346"/>
      <c r="AB291" s="346"/>
      <c r="AC291" s="346"/>
      <c r="AD291" s="346"/>
      <c r="AE291" s="346"/>
      <c r="AF291" s="346"/>
      <c r="AG291" s="334"/>
      <c r="AH291" s="335"/>
      <c r="AI291" s="509"/>
    </row>
    <row r="292">
      <c r="A292" s="233">
        <v>285.0</v>
      </c>
      <c r="B292" s="454" t="s">
        <v>516</v>
      </c>
      <c r="C292" s="262">
        <v>0.0</v>
      </c>
      <c r="D292" s="167"/>
      <c r="E292" s="167"/>
      <c r="F292" s="167"/>
      <c r="G292" s="167"/>
      <c r="H292" s="257"/>
      <c r="I292" s="169"/>
      <c r="J292" s="242"/>
      <c r="K292" s="240"/>
      <c r="L292" s="242"/>
      <c r="M292" s="242" t="str">
        <f t="shared" si="11"/>
        <v/>
      </c>
      <c r="N292" s="243"/>
      <c r="O292" s="242"/>
      <c r="P292" s="356"/>
      <c r="Q292" s="246"/>
      <c r="R292" s="246" t="str">
        <f t="shared" si="29"/>
        <v/>
      </c>
      <c r="S292" s="246"/>
      <c r="T292" s="504"/>
      <c r="U292" s="504"/>
      <c r="V292" s="505"/>
      <c r="W292" s="506"/>
      <c r="X292" s="346"/>
      <c r="Y292" s="346"/>
      <c r="Z292" s="346"/>
      <c r="AA292" s="346"/>
      <c r="AB292" s="346"/>
      <c r="AC292" s="346"/>
      <c r="AD292" s="346"/>
      <c r="AE292" s="346"/>
      <c r="AF292" s="346"/>
      <c r="AG292" s="334"/>
      <c r="AH292" s="335"/>
      <c r="AI292" s="509"/>
    </row>
    <row r="293">
      <c r="A293" s="233">
        <v>286.0</v>
      </c>
      <c r="B293" s="454" t="s">
        <v>516</v>
      </c>
      <c r="C293" s="262">
        <v>0.0</v>
      </c>
      <c r="D293" s="167"/>
      <c r="E293" s="167"/>
      <c r="F293" s="167"/>
      <c r="G293" s="167"/>
      <c r="H293" s="257"/>
      <c r="I293" s="169"/>
      <c r="J293" s="242"/>
      <c r="K293" s="240"/>
      <c r="L293" s="242"/>
      <c r="M293" s="242" t="str">
        <f t="shared" si="11"/>
        <v/>
      </c>
      <c r="N293" s="243"/>
      <c r="O293" s="242"/>
      <c r="P293" s="356"/>
      <c r="Q293" s="246"/>
      <c r="R293" s="246" t="str">
        <f t="shared" si="29"/>
        <v/>
      </c>
      <c r="S293" s="246"/>
      <c r="T293" s="504"/>
      <c r="U293" s="504"/>
      <c r="V293" s="505"/>
      <c r="W293" s="506"/>
      <c r="X293" s="346"/>
      <c r="Y293" s="346"/>
      <c r="Z293" s="346"/>
      <c r="AA293" s="346"/>
      <c r="AB293" s="346"/>
      <c r="AC293" s="346"/>
      <c r="AD293" s="346"/>
      <c r="AE293" s="346"/>
      <c r="AF293" s="346"/>
      <c r="AG293" s="334"/>
      <c r="AH293" s="335"/>
      <c r="AI293" s="509"/>
    </row>
    <row r="294">
      <c r="A294" s="233">
        <v>287.0</v>
      </c>
      <c r="B294" s="454" t="s">
        <v>516</v>
      </c>
      <c r="C294" s="262">
        <v>0.0</v>
      </c>
      <c r="D294" s="167"/>
      <c r="E294" s="167"/>
      <c r="F294" s="167"/>
      <c r="G294" s="167"/>
      <c r="H294" s="257"/>
      <c r="I294" s="169"/>
      <c r="J294" s="242"/>
      <c r="K294" s="240"/>
      <c r="L294" s="242"/>
      <c r="M294" s="242"/>
      <c r="N294" s="243"/>
      <c r="O294" s="242"/>
      <c r="P294" s="356"/>
      <c r="Q294" s="246"/>
      <c r="R294" s="246" t="str">
        <f t="shared" si="29"/>
        <v/>
      </c>
      <c r="S294" s="246"/>
      <c r="T294" s="504"/>
      <c r="U294" s="504"/>
      <c r="V294" s="505"/>
      <c r="W294" s="506"/>
      <c r="X294" s="346"/>
      <c r="Y294" s="346"/>
      <c r="Z294" s="346"/>
      <c r="AA294" s="346"/>
      <c r="AB294" s="346"/>
      <c r="AC294" s="346"/>
      <c r="AD294" s="346"/>
      <c r="AE294" s="346"/>
      <c r="AF294" s="346"/>
      <c r="AG294" s="334"/>
      <c r="AH294" s="335"/>
      <c r="AI294" s="509"/>
    </row>
    <row r="295">
      <c r="A295" s="233">
        <v>288.0</v>
      </c>
      <c r="B295" s="454" t="s">
        <v>516</v>
      </c>
      <c r="C295" s="262">
        <v>0.0</v>
      </c>
      <c r="D295" s="167"/>
      <c r="E295" s="167"/>
      <c r="F295" s="167"/>
      <c r="G295" s="167"/>
      <c r="H295" s="257"/>
      <c r="I295" s="169"/>
      <c r="J295" s="242"/>
      <c r="K295" s="240"/>
      <c r="L295" s="242"/>
      <c r="M295" s="242"/>
      <c r="N295" s="243"/>
      <c r="O295" s="242"/>
      <c r="P295" s="356"/>
      <c r="Q295" s="246"/>
      <c r="R295" s="246" t="str">
        <f t="shared" si="29"/>
        <v/>
      </c>
      <c r="S295" s="246"/>
      <c r="T295" s="504"/>
      <c r="U295" s="504"/>
      <c r="V295" s="505"/>
      <c r="W295" s="506"/>
      <c r="X295" s="346"/>
      <c r="Y295" s="346"/>
      <c r="Z295" s="346"/>
      <c r="AA295" s="346"/>
      <c r="AB295" s="346"/>
      <c r="AC295" s="346"/>
      <c r="AD295" s="346"/>
      <c r="AE295" s="346"/>
      <c r="AF295" s="346"/>
      <c r="AG295" s="334"/>
      <c r="AH295" s="335"/>
      <c r="AI295" s="509"/>
    </row>
    <row r="296">
      <c r="A296" s="233">
        <v>289.0</v>
      </c>
      <c r="B296" s="454" t="s">
        <v>516</v>
      </c>
      <c r="C296" s="262">
        <v>0.0</v>
      </c>
      <c r="D296" s="167"/>
      <c r="E296" s="167"/>
      <c r="F296" s="167"/>
      <c r="G296" s="167"/>
      <c r="H296" s="257"/>
      <c r="I296" s="169"/>
      <c r="J296" s="242"/>
      <c r="K296" s="240"/>
      <c r="L296" s="242"/>
      <c r="M296" s="242"/>
      <c r="N296" s="243"/>
      <c r="O296" s="242"/>
      <c r="P296" s="356"/>
      <c r="Q296" s="246"/>
      <c r="R296" s="246" t="str">
        <f t="shared" si="29"/>
        <v/>
      </c>
      <c r="S296" s="246"/>
      <c r="T296" s="504"/>
      <c r="U296" s="504"/>
      <c r="V296" s="505"/>
      <c r="W296" s="506"/>
      <c r="X296" s="346"/>
      <c r="Y296" s="346"/>
      <c r="Z296" s="346"/>
      <c r="AA296" s="346"/>
      <c r="AB296" s="346"/>
      <c r="AC296" s="346"/>
      <c r="AD296" s="346"/>
      <c r="AE296" s="346"/>
      <c r="AF296" s="346"/>
      <c r="AG296" s="334"/>
      <c r="AH296" s="335"/>
      <c r="AI296" s="509"/>
    </row>
    <row r="297">
      <c r="A297" s="233">
        <v>290.0</v>
      </c>
      <c r="B297" s="454" t="s">
        <v>516</v>
      </c>
      <c r="C297" s="262">
        <v>0.0</v>
      </c>
      <c r="D297" s="167"/>
      <c r="E297" s="167"/>
      <c r="F297" s="167"/>
      <c r="G297" s="167"/>
      <c r="H297" s="257"/>
      <c r="I297" s="169"/>
      <c r="J297" s="242"/>
      <c r="K297" s="240"/>
      <c r="L297" s="242"/>
      <c r="M297" s="242"/>
      <c r="N297" s="243"/>
      <c r="O297" s="242"/>
      <c r="P297" s="356"/>
      <c r="Q297" s="246"/>
      <c r="R297" s="246" t="str">
        <f t="shared" si="29"/>
        <v/>
      </c>
      <c r="S297" s="246"/>
      <c r="T297" s="504"/>
      <c r="U297" s="504"/>
      <c r="V297" s="505"/>
      <c r="W297" s="506"/>
      <c r="X297" s="346"/>
      <c r="Y297" s="346"/>
      <c r="Z297" s="346"/>
      <c r="AA297" s="346"/>
      <c r="AB297" s="346"/>
      <c r="AC297" s="346"/>
      <c r="AD297" s="346"/>
      <c r="AE297" s="346"/>
      <c r="AF297" s="346"/>
      <c r="AG297" s="334"/>
      <c r="AH297" s="335"/>
      <c r="AI297" s="509"/>
    </row>
    <row r="298">
      <c r="A298" s="233">
        <v>291.0</v>
      </c>
      <c r="B298" s="454" t="s">
        <v>516</v>
      </c>
      <c r="C298" s="262">
        <v>0.0</v>
      </c>
      <c r="D298" s="167"/>
      <c r="E298" s="167"/>
      <c r="F298" s="167"/>
      <c r="G298" s="167"/>
      <c r="H298" s="257"/>
      <c r="I298" s="169"/>
      <c r="J298" s="242"/>
      <c r="K298" s="240"/>
      <c r="L298" s="242"/>
      <c r="M298" s="242"/>
      <c r="N298" s="243"/>
      <c r="O298" s="242"/>
      <c r="P298" s="356"/>
      <c r="Q298" s="246"/>
      <c r="R298" s="246" t="str">
        <f t="shared" si="29"/>
        <v/>
      </c>
      <c r="S298" s="246"/>
      <c r="T298" s="504"/>
      <c r="U298" s="504"/>
      <c r="V298" s="505"/>
      <c r="W298" s="506"/>
      <c r="X298" s="346"/>
      <c r="Y298" s="346"/>
      <c r="Z298" s="346"/>
      <c r="AA298" s="346"/>
      <c r="AB298" s="346"/>
      <c r="AC298" s="346"/>
      <c r="AD298" s="346"/>
      <c r="AE298" s="346"/>
      <c r="AF298" s="346"/>
      <c r="AG298" s="334"/>
      <c r="AH298" s="335"/>
      <c r="AI298" s="509"/>
    </row>
    <row r="299">
      <c r="A299" s="233">
        <v>292.0</v>
      </c>
      <c r="B299" s="454" t="s">
        <v>516</v>
      </c>
      <c r="C299" s="262">
        <v>0.0</v>
      </c>
      <c r="D299" s="167"/>
      <c r="E299" s="167"/>
      <c r="F299" s="167"/>
      <c r="G299" s="167"/>
      <c r="H299" s="257"/>
      <c r="I299" s="169"/>
      <c r="J299" s="242"/>
      <c r="K299" s="240"/>
      <c r="L299" s="242"/>
      <c r="M299" s="242"/>
      <c r="N299" s="243"/>
      <c r="O299" s="242"/>
      <c r="P299" s="356"/>
      <c r="Q299" s="246"/>
      <c r="R299" s="246" t="str">
        <f t="shared" si="29"/>
        <v/>
      </c>
      <c r="S299" s="246"/>
      <c r="T299" s="504"/>
      <c r="U299" s="504"/>
      <c r="V299" s="505"/>
      <c r="W299" s="506"/>
      <c r="X299" s="346"/>
      <c r="Y299" s="346"/>
      <c r="Z299" s="346"/>
      <c r="AA299" s="346"/>
      <c r="AB299" s="346"/>
      <c r="AC299" s="346"/>
      <c r="AD299" s="346"/>
      <c r="AE299" s="346"/>
      <c r="AF299" s="346"/>
      <c r="AG299" s="334"/>
      <c r="AH299" s="335"/>
      <c r="AI299" s="509"/>
    </row>
    <row r="300">
      <c r="A300" s="233">
        <v>293.0</v>
      </c>
      <c r="B300" s="454" t="s">
        <v>516</v>
      </c>
      <c r="C300" s="262">
        <v>0.0</v>
      </c>
      <c r="D300" s="167"/>
      <c r="E300" s="167"/>
      <c r="F300" s="167"/>
      <c r="G300" s="167"/>
      <c r="H300" s="257"/>
      <c r="I300" s="169"/>
      <c r="J300" s="242"/>
      <c r="K300" s="240"/>
      <c r="L300" s="242"/>
      <c r="M300" s="242"/>
      <c r="N300" s="243"/>
      <c r="O300" s="242"/>
      <c r="P300" s="356"/>
      <c r="Q300" s="246"/>
      <c r="R300" s="246" t="str">
        <f t="shared" si="29"/>
        <v/>
      </c>
      <c r="S300" s="246"/>
      <c r="T300" s="504"/>
      <c r="U300" s="504"/>
      <c r="V300" s="505"/>
      <c r="W300" s="506"/>
      <c r="X300" s="346"/>
      <c r="Y300" s="346"/>
      <c r="Z300" s="346"/>
      <c r="AA300" s="346"/>
      <c r="AB300" s="346"/>
      <c r="AC300" s="346"/>
      <c r="AD300" s="346"/>
      <c r="AE300" s="346"/>
      <c r="AF300" s="346"/>
      <c r="AG300" s="334"/>
      <c r="AH300" s="335"/>
      <c r="AI300" s="509"/>
    </row>
    <row r="301">
      <c r="A301" s="233">
        <v>294.0</v>
      </c>
      <c r="B301" s="454" t="s">
        <v>516</v>
      </c>
      <c r="C301" s="262">
        <v>0.0</v>
      </c>
      <c r="D301" s="167"/>
      <c r="E301" s="167"/>
      <c r="F301" s="167"/>
      <c r="G301" s="167"/>
      <c r="H301" s="257"/>
      <c r="I301" s="169"/>
      <c r="J301" s="242"/>
      <c r="K301" s="240"/>
      <c r="L301" s="242"/>
      <c r="M301" s="242"/>
      <c r="N301" s="243"/>
      <c r="O301" s="242"/>
      <c r="P301" s="356"/>
      <c r="Q301" s="246"/>
      <c r="R301" s="246" t="str">
        <f t="shared" si="29"/>
        <v/>
      </c>
      <c r="S301" s="246"/>
      <c r="T301" s="504"/>
      <c r="U301" s="504"/>
      <c r="V301" s="505"/>
      <c r="W301" s="506"/>
      <c r="X301" s="346"/>
      <c r="Y301" s="346"/>
      <c r="Z301" s="346"/>
      <c r="AA301" s="346"/>
      <c r="AB301" s="346"/>
      <c r="AC301" s="346"/>
      <c r="AD301" s="346"/>
      <c r="AE301" s="346"/>
      <c r="AF301" s="346"/>
      <c r="AG301" s="334"/>
      <c r="AH301" s="335"/>
      <c r="AI301" s="509"/>
    </row>
    <row r="302">
      <c r="A302" s="233">
        <v>295.0</v>
      </c>
      <c r="B302" s="454" t="s">
        <v>516</v>
      </c>
      <c r="C302" s="262">
        <v>0.0</v>
      </c>
      <c r="D302" s="167"/>
      <c r="E302" s="167"/>
      <c r="F302" s="167"/>
      <c r="G302" s="167"/>
      <c r="H302" s="257"/>
      <c r="I302" s="169"/>
      <c r="J302" s="242"/>
      <c r="K302" s="240"/>
      <c r="L302" s="242"/>
      <c r="M302" s="242"/>
      <c r="N302" s="243"/>
      <c r="O302" s="242"/>
      <c r="P302" s="356"/>
      <c r="Q302" s="246"/>
      <c r="R302" s="246" t="str">
        <f t="shared" si="29"/>
        <v/>
      </c>
      <c r="S302" s="246"/>
      <c r="T302" s="504"/>
      <c r="U302" s="504"/>
      <c r="V302" s="505"/>
      <c r="W302" s="506"/>
      <c r="X302" s="346"/>
      <c r="Y302" s="346"/>
      <c r="Z302" s="346"/>
      <c r="AA302" s="346"/>
      <c r="AB302" s="346"/>
      <c r="AC302" s="346"/>
      <c r="AD302" s="346"/>
      <c r="AE302" s="346"/>
      <c r="AF302" s="346"/>
      <c r="AG302" s="334"/>
      <c r="AH302" s="335"/>
      <c r="AI302" s="509"/>
    </row>
    <row r="303">
      <c r="A303" s="233">
        <v>296.0</v>
      </c>
      <c r="B303" s="454" t="s">
        <v>516</v>
      </c>
      <c r="C303" s="262">
        <v>0.0</v>
      </c>
      <c r="D303" s="167"/>
      <c r="E303" s="167"/>
      <c r="F303" s="167"/>
      <c r="G303" s="167"/>
      <c r="H303" s="257"/>
      <c r="I303" s="169"/>
      <c r="J303" s="242"/>
      <c r="K303" s="240"/>
      <c r="L303" s="242"/>
      <c r="M303" s="242"/>
      <c r="N303" s="243"/>
      <c r="O303" s="242"/>
      <c r="P303" s="356"/>
      <c r="Q303" s="246"/>
      <c r="R303" s="246" t="str">
        <f t="shared" si="29"/>
        <v/>
      </c>
      <c r="S303" s="246"/>
      <c r="T303" s="504"/>
      <c r="U303" s="504"/>
      <c r="V303" s="505"/>
      <c r="W303" s="506"/>
      <c r="X303" s="346"/>
      <c r="Y303" s="346"/>
      <c r="Z303" s="346"/>
      <c r="AA303" s="346"/>
      <c r="AB303" s="346"/>
      <c r="AC303" s="346"/>
      <c r="AD303" s="346"/>
      <c r="AE303" s="346"/>
      <c r="AF303" s="346"/>
      <c r="AG303" s="334"/>
      <c r="AH303" s="335"/>
      <c r="AI303" s="509"/>
    </row>
    <row r="304">
      <c r="A304" s="233">
        <v>297.0</v>
      </c>
      <c r="B304" s="454" t="s">
        <v>516</v>
      </c>
      <c r="C304" s="262">
        <v>0.0</v>
      </c>
      <c r="D304" s="167"/>
      <c r="E304" s="167"/>
      <c r="F304" s="167"/>
      <c r="G304" s="167"/>
      <c r="H304" s="257"/>
      <c r="I304" s="169"/>
      <c r="J304" s="242"/>
      <c r="K304" s="240"/>
      <c r="L304" s="242"/>
      <c r="M304" s="242"/>
      <c r="N304" s="243"/>
      <c r="O304" s="242"/>
      <c r="P304" s="356"/>
      <c r="Q304" s="246"/>
      <c r="R304" s="246" t="str">
        <f t="shared" si="29"/>
        <v/>
      </c>
      <c r="S304" s="246"/>
      <c r="T304" s="504"/>
      <c r="U304" s="504"/>
      <c r="V304" s="505"/>
      <c r="W304" s="506"/>
      <c r="X304" s="346"/>
      <c r="Y304" s="346"/>
      <c r="Z304" s="346"/>
      <c r="AA304" s="346"/>
      <c r="AB304" s="346"/>
      <c r="AC304" s="346"/>
      <c r="AD304" s="346"/>
      <c r="AE304" s="346"/>
      <c r="AF304" s="346"/>
      <c r="AG304" s="334"/>
      <c r="AH304" s="335"/>
      <c r="AI304" s="509"/>
    </row>
    <row r="305">
      <c r="A305" s="233">
        <v>298.0</v>
      </c>
      <c r="B305" s="454" t="s">
        <v>516</v>
      </c>
      <c r="C305" s="262">
        <v>0.0</v>
      </c>
      <c r="D305" s="167"/>
      <c r="E305" s="167"/>
      <c r="F305" s="167"/>
      <c r="G305" s="167"/>
      <c r="H305" s="257"/>
      <c r="I305" s="169"/>
      <c r="J305" s="242"/>
      <c r="K305" s="240"/>
      <c r="L305" s="242"/>
      <c r="M305" s="242"/>
      <c r="N305" s="243"/>
      <c r="O305" s="242"/>
      <c r="P305" s="356"/>
      <c r="Q305" s="246"/>
      <c r="R305" s="246" t="str">
        <f t="shared" si="29"/>
        <v/>
      </c>
      <c r="S305" s="246"/>
      <c r="T305" s="504"/>
      <c r="U305" s="504"/>
      <c r="V305" s="505"/>
      <c r="W305" s="506"/>
      <c r="X305" s="346"/>
      <c r="Y305" s="346"/>
      <c r="Z305" s="346"/>
      <c r="AA305" s="346"/>
      <c r="AB305" s="346"/>
      <c r="AC305" s="346"/>
      <c r="AD305" s="346"/>
      <c r="AE305" s="346"/>
      <c r="AF305" s="346"/>
      <c r="AG305" s="334"/>
      <c r="AH305" s="335"/>
      <c r="AI305" s="509"/>
    </row>
    <row r="306">
      <c r="A306" s="233">
        <v>299.0</v>
      </c>
      <c r="B306" s="454" t="s">
        <v>516</v>
      </c>
      <c r="C306" s="262">
        <v>0.0</v>
      </c>
      <c r="D306" s="167"/>
      <c r="E306" s="167"/>
      <c r="F306" s="167"/>
      <c r="G306" s="167"/>
      <c r="H306" s="257"/>
      <c r="I306" s="169"/>
      <c r="J306" s="242"/>
      <c r="K306" s="240"/>
      <c r="L306" s="242"/>
      <c r="M306" s="242"/>
      <c r="N306" s="243"/>
      <c r="O306" s="242"/>
      <c r="P306" s="356"/>
      <c r="Q306" s="246"/>
      <c r="R306" s="246" t="str">
        <f t="shared" si="29"/>
        <v/>
      </c>
      <c r="S306" s="246"/>
      <c r="T306" s="504"/>
      <c r="U306" s="504"/>
      <c r="V306" s="505"/>
      <c r="W306" s="506"/>
      <c r="X306" s="346"/>
      <c r="Y306" s="346"/>
      <c r="Z306" s="346"/>
      <c r="AA306" s="346"/>
      <c r="AB306" s="346"/>
      <c r="AC306" s="346"/>
      <c r="AD306" s="346"/>
      <c r="AE306" s="346"/>
      <c r="AF306" s="346"/>
      <c r="AG306" s="334"/>
      <c r="AH306" s="335"/>
      <c r="AI306" s="509"/>
    </row>
    <row r="307">
      <c r="A307" s="233">
        <v>300.0</v>
      </c>
      <c r="B307" s="454" t="s">
        <v>516</v>
      </c>
      <c r="C307" s="262">
        <v>0.0</v>
      </c>
      <c r="D307" s="167"/>
      <c r="E307" s="167"/>
      <c r="F307" s="167"/>
      <c r="G307" s="167"/>
      <c r="H307" s="257"/>
      <c r="I307" s="169"/>
      <c r="J307" s="242"/>
      <c r="K307" s="240"/>
      <c r="L307" s="242"/>
      <c r="M307" s="242"/>
      <c r="N307" s="243"/>
      <c r="O307" s="242"/>
      <c r="P307" s="356"/>
      <c r="Q307" s="246"/>
      <c r="R307" s="246" t="str">
        <f t="shared" si="29"/>
        <v/>
      </c>
      <c r="S307" s="246"/>
      <c r="T307" s="504"/>
      <c r="U307" s="504"/>
      <c r="V307" s="505"/>
      <c r="W307" s="506"/>
      <c r="X307" s="346"/>
      <c r="Y307" s="346"/>
      <c r="Z307" s="346"/>
      <c r="AA307" s="346"/>
      <c r="AB307" s="346"/>
      <c r="AC307" s="346"/>
      <c r="AD307" s="346"/>
      <c r="AE307" s="346"/>
      <c r="AF307" s="346"/>
      <c r="AG307" s="334"/>
      <c r="AH307" s="335"/>
      <c r="AI307" s="509"/>
    </row>
    <row r="308">
      <c r="A308" s="233">
        <v>301.0</v>
      </c>
      <c r="B308" s="454" t="s">
        <v>516</v>
      </c>
      <c r="C308" s="262">
        <v>0.0</v>
      </c>
      <c r="D308" s="167"/>
      <c r="E308" s="167"/>
      <c r="F308" s="167"/>
      <c r="G308" s="167"/>
      <c r="H308" s="257"/>
      <c r="I308" s="169"/>
      <c r="J308" s="242"/>
      <c r="K308" s="240"/>
      <c r="L308" s="242"/>
      <c r="M308" s="242"/>
      <c r="N308" s="243"/>
      <c r="O308" s="242"/>
      <c r="P308" s="356"/>
      <c r="Q308" s="246"/>
      <c r="R308" s="246" t="str">
        <f t="shared" si="29"/>
        <v/>
      </c>
      <c r="S308" s="246"/>
      <c r="T308" s="504"/>
      <c r="U308" s="504"/>
      <c r="V308" s="505"/>
      <c r="W308" s="506"/>
      <c r="X308" s="346"/>
      <c r="Y308" s="346"/>
      <c r="Z308" s="346"/>
      <c r="AA308" s="346"/>
      <c r="AB308" s="346"/>
      <c r="AC308" s="346"/>
      <c r="AD308" s="346"/>
      <c r="AE308" s="346"/>
      <c r="AF308" s="346"/>
      <c r="AG308" s="334"/>
      <c r="AH308" s="335"/>
      <c r="AI308" s="509"/>
    </row>
    <row r="309">
      <c r="A309" s="233">
        <v>302.0</v>
      </c>
      <c r="B309" s="454" t="s">
        <v>516</v>
      </c>
      <c r="C309" s="262">
        <v>0.0</v>
      </c>
      <c r="D309" s="167"/>
      <c r="E309" s="167"/>
      <c r="F309" s="167"/>
      <c r="G309" s="167"/>
      <c r="H309" s="257"/>
      <c r="I309" s="169"/>
      <c r="J309" s="242"/>
      <c r="K309" s="240"/>
      <c r="L309" s="242"/>
      <c r="M309" s="242"/>
      <c r="N309" s="243"/>
      <c r="O309" s="242"/>
      <c r="P309" s="356"/>
      <c r="Q309" s="246"/>
      <c r="R309" s="246" t="str">
        <f t="shared" si="29"/>
        <v/>
      </c>
      <c r="S309" s="246"/>
      <c r="T309" s="504"/>
      <c r="U309" s="504"/>
      <c r="V309" s="505"/>
      <c r="W309" s="506"/>
      <c r="X309" s="346"/>
      <c r="Y309" s="346"/>
      <c r="Z309" s="346"/>
      <c r="AA309" s="346"/>
      <c r="AB309" s="346"/>
      <c r="AC309" s="346"/>
      <c r="AD309" s="346"/>
      <c r="AE309" s="346"/>
      <c r="AF309" s="346"/>
      <c r="AG309" s="334"/>
      <c r="AH309" s="335"/>
      <c r="AI309" s="509"/>
    </row>
    <row r="310">
      <c r="A310" s="233">
        <v>303.0</v>
      </c>
      <c r="B310" s="454" t="s">
        <v>516</v>
      </c>
      <c r="C310" s="262">
        <v>0.0</v>
      </c>
      <c r="D310" s="167"/>
      <c r="E310" s="167"/>
      <c r="F310" s="167"/>
      <c r="G310" s="167"/>
      <c r="H310" s="257"/>
      <c r="I310" s="169"/>
      <c r="J310" s="242"/>
      <c r="K310" s="240"/>
      <c r="L310" s="242"/>
      <c r="M310" s="242"/>
      <c r="N310" s="243"/>
      <c r="O310" s="242"/>
      <c r="P310" s="356"/>
      <c r="Q310" s="246"/>
      <c r="R310" s="246" t="str">
        <f t="shared" si="29"/>
        <v/>
      </c>
      <c r="S310" s="246"/>
      <c r="T310" s="504"/>
      <c r="U310" s="504"/>
      <c r="V310" s="505"/>
      <c r="W310" s="506"/>
      <c r="X310" s="346"/>
      <c r="Y310" s="346"/>
      <c r="Z310" s="346"/>
      <c r="AA310" s="346"/>
      <c r="AB310" s="346"/>
      <c r="AC310" s="346"/>
      <c r="AD310" s="346"/>
      <c r="AE310" s="346"/>
      <c r="AF310" s="346"/>
      <c r="AG310" s="334"/>
      <c r="AH310" s="335"/>
      <c r="AI310" s="509"/>
    </row>
    <row r="311">
      <c r="A311" s="233">
        <v>304.0</v>
      </c>
      <c r="B311" s="454"/>
      <c r="C311" s="262"/>
      <c r="D311" s="167"/>
      <c r="E311" s="167"/>
      <c r="F311" s="167"/>
      <c r="G311" s="167"/>
      <c r="H311" s="257"/>
      <c r="I311" s="169"/>
      <c r="J311" s="530"/>
      <c r="K311" s="240"/>
      <c r="L311" s="242"/>
      <c r="M311" s="242"/>
      <c r="N311" s="243"/>
      <c r="O311" s="242"/>
      <c r="P311" s="356"/>
      <c r="Q311" s="246"/>
      <c r="R311" s="246" t="str">
        <f t="shared" si="29"/>
        <v/>
      </c>
      <c r="S311" s="246"/>
      <c r="T311" s="504"/>
      <c r="U311" s="504"/>
      <c r="V311" s="505"/>
      <c r="W311" s="506"/>
      <c r="X311" s="346"/>
      <c r="Y311" s="346"/>
      <c r="Z311" s="346"/>
      <c r="AA311" s="346"/>
      <c r="AB311" s="346"/>
      <c r="AC311" s="346"/>
      <c r="AD311" s="346"/>
      <c r="AE311" s="346"/>
      <c r="AF311" s="346"/>
      <c r="AG311" s="334"/>
      <c r="AH311" s="335"/>
      <c r="AI311" s="509"/>
    </row>
    <row r="312">
      <c r="A312" s="233">
        <v>305.0</v>
      </c>
      <c r="B312" s="454"/>
      <c r="C312" s="262"/>
      <c r="D312" s="167"/>
      <c r="E312" s="167"/>
      <c r="F312" s="167"/>
      <c r="G312" s="167"/>
      <c r="H312" s="257"/>
      <c r="I312" s="169"/>
      <c r="J312" s="530"/>
      <c r="K312" s="240"/>
      <c r="L312" s="242"/>
      <c r="M312" s="242"/>
      <c r="N312" s="243"/>
      <c r="O312" s="242"/>
      <c r="P312" s="356"/>
      <c r="Q312" s="246"/>
      <c r="R312" s="246" t="str">
        <f t="shared" si="29"/>
        <v/>
      </c>
      <c r="S312" s="246"/>
      <c r="T312" s="504"/>
      <c r="U312" s="504"/>
      <c r="V312" s="505"/>
      <c r="W312" s="506"/>
      <c r="X312" s="346"/>
      <c r="Y312" s="346"/>
      <c r="Z312" s="346"/>
      <c r="AA312" s="346"/>
      <c r="AB312" s="346"/>
      <c r="AC312" s="346"/>
      <c r="AD312" s="346"/>
      <c r="AE312" s="346"/>
      <c r="AF312" s="346"/>
      <c r="AG312" s="334"/>
      <c r="AH312" s="335"/>
      <c r="AI312" s="509"/>
    </row>
    <row r="313">
      <c r="A313" s="233">
        <v>306.0</v>
      </c>
      <c r="B313" s="454"/>
      <c r="C313" s="262"/>
      <c r="D313" s="167"/>
      <c r="E313" s="167"/>
      <c r="F313" s="167"/>
      <c r="G313" s="167"/>
      <c r="H313" s="257"/>
      <c r="I313" s="169"/>
      <c r="J313" s="530"/>
      <c r="K313" s="240"/>
      <c r="L313" s="242"/>
      <c r="M313" s="242"/>
      <c r="N313" s="243"/>
      <c r="O313" s="242"/>
      <c r="P313" s="356"/>
      <c r="Q313" s="246"/>
      <c r="R313" s="246" t="str">
        <f t="shared" si="29"/>
        <v/>
      </c>
      <c r="S313" s="246"/>
      <c r="T313" s="504"/>
      <c r="U313" s="504"/>
      <c r="V313" s="505"/>
      <c r="W313" s="506"/>
      <c r="X313" s="346"/>
      <c r="Y313" s="346"/>
      <c r="Z313" s="346"/>
      <c r="AA313" s="346"/>
      <c r="AB313" s="346"/>
      <c r="AC313" s="346"/>
      <c r="AD313" s="346"/>
      <c r="AE313" s="346"/>
      <c r="AF313" s="346"/>
      <c r="AG313" s="334"/>
      <c r="AH313" s="335"/>
      <c r="AI313" s="509"/>
    </row>
    <row r="314">
      <c r="A314" s="233">
        <v>307.0</v>
      </c>
      <c r="B314" s="454"/>
      <c r="C314" s="262"/>
      <c r="D314" s="167"/>
      <c r="E314" s="167"/>
      <c r="F314" s="167"/>
      <c r="G314" s="167"/>
      <c r="H314" s="257"/>
      <c r="I314" s="169"/>
      <c r="J314" s="530"/>
      <c r="K314" s="240"/>
      <c r="L314" s="242"/>
      <c r="M314" s="242"/>
      <c r="N314" s="243"/>
      <c r="O314" s="242"/>
      <c r="P314" s="356"/>
      <c r="Q314" s="246"/>
      <c r="R314" s="246" t="str">
        <f t="shared" si="29"/>
        <v/>
      </c>
      <c r="S314" s="246"/>
      <c r="T314" s="504"/>
      <c r="U314" s="504"/>
      <c r="V314" s="505"/>
      <c r="W314" s="506"/>
      <c r="X314" s="346"/>
      <c r="Y314" s="346"/>
      <c r="Z314" s="346"/>
      <c r="AA314" s="346"/>
      <c r="AB314" s="346"/>
      <c r="AC314" s="346"/>
      <c r="AD314" s="346"/>
      <c r="AE314" s="346"/>
      <c r="AF314" s="346"/>
      <c r="AG314" s="334"/>
      <c r="AH314" s="335"/>
      <c r="AI314" s="509"/>
    </row>
    <row r="315">
      <c r="A315" s="233">
        <v>308.0</v>
      </c>
      <c r="B315" s="454"/>
      <c r="C315" s="262"/>
      <c r="D315" s="167"/>
      <c r="E315" s="167"/>
      <c r="F315" s="167"/>
      <c r="G315" s="167"/>
      <c r="H315" s="257"/>
      <c r="I315" s="169"/>
      <c r="J315" s="530"/>
      <c r="K315" s="240"/>
      <c r="L315" s="242"/>
      <c r="M315" s="242"/>
      <c r="N315" s="243"/>
      <c r="O315" s="242"/>
      <c r="P315" s="356"/>
      <c r="Q315" s="246"/>
      <c r="R315" s="246" t="str">
        <f t="shared" si="29"/>
        <v/>
      </c>
      <c r="S315" s="246"/>
      <c r="T315" s="504"/>
      <c r="U315" s="504"/>
      <c r="V315" s="505"/>
      <c r="W315" s="506"/>
      <c r="X315" s="346"/>
      <c r="Y315" s="346"/>
      <c r="Z315" s="346"/>
      <c r="AA315" s="346"/>
      <c r="AB315" s="346"/>
      <c r="AC315" s="346"/>
      <c r="AD315" s="346"/>
      <c r="AE315" s="346"/>
      <c r="AF315" s="346"/>
      <c r="AG315" s="334"/>
      <c r="AH315" s="335"/>
      <c r="AI315" s="509"/>
    </row>
    <row r="316">
      <c r="A316" s="233">
        <v>309.0</v>
      </c>
      <c r="B316" s="454"/>
      <c r="C316" s="262"/>
      <c r="D316" s="167"/>
      <c r="E316" s="167"/>
      <c r="F316" s="167"/>
      <c r="G316" s="167"/>
      <c r="H316" s="257"/>
      <c r="I316" s="169"/>
      <c r="J316" s="530"/>
      <c r="K316" s="240"/>
      <c r="L316" s="242"/>
      <c r="M316" s="242"/>
      <c r="N316" s="243"/>
      <c r="O316" s="242"/>
      <c r="P316" s="356"/>
      <c r="Q316" s="246"/>
      <c r="R316" s="246" t="str">
        <f t="shared" si="29"/>
        <v/>
      </c>
      <c r="S316" s="246"/>
      <c r="T316" s="504"/>
      <c r="U316" s="504"/>
      <c r="V316" s="505"/>
      <c r="W316" s="506"/>
      <c r="X316" s="346"/>
      <c r="Y316" s="346"/>
      <c r="Z316" s="346"/>
      <c r="AA316" s="346"/>
      <c r="AB316" s="346"/>
      <c r="AC316" s="346"/>
      <c r="AD316" s="346"/>
      <c r="AE316" s="346"/>
      <c r="AF316" s="346"/>
      <c r="AG316" s="334"/>
      <c r="AH316" s="335"/>
      <c r="AI316" s="509"/>
    </row>
    <row r="317">
      <c r="A317" s="233">
        <v>310.0</v>
      </c>
      <c r="B317" s="454"/>
      <c r="C317" s="262"/>
      <c r="D317" s="167"/>
      <c r="E317" s="167"/>
      <c r="F317" s="167"/>
      <c r="G317" s="167"/>
      <c r="H317" s="257"/>
      <c r="I317" s="169"/>
      <c r="J317" s="530"/>
      <c r="K317" s="240"/>
      <c r="L317" s="242"/>
      <c r="M317" s="242"/>
      <c r="N317" s="243"/>
      <c r="O317" s="242"/>
      <c r="P317" s="356"/>
      <c r="Q317" s="246"/>
      <c r="R317" s="246" t="str">
        <f t="shared" si="29"/>
        <v/>
      </c>
      <c r="S317" s="246"/>
      <c r="T317" s="504"/>
      <c r="U317" s="504"/>
      <c r="V317" s="505"/>
      <c r="W317" s="506"/>
      <c r="X317" s="346"/>
      <c r="Y317" s="346"/>
      <c r="Z317" s="346"/>
      <c r="AA317" s="346"/>
      <c r="AB317" s="346"/>
      <c r="AC317" s="346"/>
      <c r="AD317" s="346"/>
      <c r="AE317" s="346"/>
      <c r="AF317" s="346"/>
      <c r="AG317" s="334"/>
      <c r="AH317" s="335"/>
      <c r="AI317" s="509"/>
    </row>
    <row r="318">
      <c r="A318" s="233">
        <v>311.0</v>
      </c>
      <c r="B318" s="454"/>
      <c r="C318" s="262"/>
      <c r="D318" s="167"/>
      <c r="E318" s="167"/>
      <c r="F318" s="167"/>
      <c r="G318" s="167"/>
      <c r="H318" s="257"/>
      <c r="I318" s="169"/>
      <c r="J318" s="530"/>
      <c r="K318" s="240"/>
      <c r="L318" s="242"/>
      <c r="M318" s="242"/>
      <c r="N318" s="243"/>
      <c r="O318" s="242"/>
      <c r="P318" s="356"/>
      <c r="Q318" s="246"/>
      <c r="R318" s="246" t="str">
        <f t="shared" si="29"/>
        <v/>
      </c>
      <c r="S318" s="246"/>
      <c r="T318" s="504"/>
      <c r="U318" s="504"/>
      <c r="V318" s="505"/>
      <c r="W318" s="506"/>
      <c r="X318" s="346"/>
      <c r="Y318" s="346"/>
      <c r="Z318" s="346"/>
      <c r="AA318" s="346"/>
      <c r="AB318" s="346"/>
      <c r="AC318" s="346"/>
      <c r="AD318" s="346"/>
      <c r="AE318" s="346"/>
      <c r="AF318" s="346"/>
      <c r="AG318" s="334"/>
      <c r="AH318" s="335"/>
      <c r="AI318" s="509"/>
    </row>
    <row r="319">
      <c r="A319" s="233">
        <v>312.0</v>
      </c>
      <c r="B319" s="454"/>
      <c r="C319" s="262"/>
      <c r="D319" s="167"/>
      <c r="E319" s="167"/>
      <c r="F319" s="167"/>
      <c r="G319" s="167"/>
      <c r="H319" s="257"/>
      <c r="I319" s="169"/>
      <c r="J319" s="530"/>
      <c r="K319" s="240"/>
      <c r="L319" s="242"/>
      <c r="M319" s="242"/>
      <c r="N319" s="243"/>
      <c r="O319" s="242"/>
      <c r="P319" s="356"/>
      <c r="Q319" s="246"/>
      <c r="R319" s="246" t="str">
        <f t="shared" si="29"/>
        <v/>
      </c>
      <c r="S319" s="246"/>
      <c r="T319" s="504"/>
      <c r="U319" s="504"/>
      <c r="V319" s="505"/>
      <c r="W319" s="506"/>
      <c r="X319" s="346"/>
      <c r="Y319" s="346"/>
      <c r="Z319" s="346"/>
      <c r="AA319" s="346"/>
      <c r="AB319" s="346"/>
      <c r="AC319" s="346"/>
      <c r="AD319" s="346"/>
      <c r="AE319" s="346"/>
      <c r="AF319" s="346"/>
      <c r="AG319" s="334"/>
      <c r="AH319" s="335"/>
      <c r="AI319" s="509"/>
    </row>
    <row r="320">
      <c r="A320" s="233">
        <v>313.0</v>
      </c>
      <c r="B320" s="454"/>
      <c r="C320" s="262"/>
      <c r="D320" s="167"/>
      <c r="E320" s="167"/>
      <c r="F320" s="167"/>
      <c r="G320" s="167"/>
      <c r="H320" s="257"/>
      <c r="I320" s="169"/>
      <c r="J320" s="530"/>
      <c r="K320" s="240"/>
      <c r="L320" s="242"/>
      <c r="M320" s="242"/>
      <c r="N320" s="243"/>
      <c r="O320" s="242"/>
      <c r="P320" s="356"/>
      <c r="Q320" s="246"/>
      <c r="R320" s="246" t="str">
        <f t="shared" si="29"/>
        <v/>
      </c>
      <c r="S320" s="246"/>
      <c r="T320" s="504"/>
      <c r="U320" s="504"/>
      <c r="V320" s="505"/>
      <c r="W320" s="506"/>
      <c r="X320" s="346"/>
      <c r="Y320" s="346"/>
      <c r="Z320" s="346"/>
      <c r="AA320" s="346"/>
      <c r="AB320" s="346"/>
      <c r="AC320" s="346"/>
      <c r="AD320" s="346"/>
      <c r="AE320" s="346"/>
      <c r="AF320" s="346"/>
      <c r="AG320" s="334"/>
      <c r="AH320" s="335"/>
      <c r="AI320" s="509"/>
    </row>
    <row r="321">
      <c r="A321" s="233">
        <v>314.0</v>
      </c>
      <c r="B321" s="454"/>
      <c r="C321" s="262"/>
      <c r="D321" s="167"/>
      <c r="E321" s="167"/>
      <c r="F321" s="167"/>
      <c r="G321" s="167"/>
      <c r="H321" s="257"/>
      <c r="I321" s="169"/>
      <c r="J321" s="530"/>
      <c r="K321" s="240"/>
      <c r="L321" s="242"/>
      <c r="M321" s="242"/>
      <c r="N321" s="243"/>
      <c r="O321" s="242"/>
      <c r="P321" s="356"/>
      <c r="Q321" s="246"/>
      <c r="R321" s="246" t="str">
        <f t="shared" si="29"/>
        <v/>
      </c>
      <c r="S321" s="246"/>
      <c r="T321" s="504"/>
      <c r="U321" s="504"/>
      <c r="V321" s="505"/>
      <c r="W321" s="506"/>
      <c r="X321" s="346"/>
      <c r="Y321" s="346"/>
      <c r="Z321" s="346"/>
      <c r="AA321" s="346"/>
      <c r="AB321" s="346"/>
      <c r="AC321" s="346"/>
      <c r="AD321" s="346"/>
      <c r="AE321" s="346"/>
      <c r="AF321" s="346"/>
      <c r="AG321" s="334"/>
      <c r="AH321" s="335"/>
      <c r="AI321" s="509"/>
    </row>
    <row r="322">
      <c r="A322" s="233">
        <v>315.0</v>
      </c>
      <c r="B322" s="454"/>
      <c r="C322" s="262"/>
      <c r="D322" s="167"/>
      <c r="E322" s="167"/>
      <c r="F322" s="167"/>
      <c r="G322" s="167"/>
      <c r="H322" s="257"/>
      <c r="I322" s="169"/>
      <c r="J322" s="530"/>
      <c r="K322" s="240"/>
      <c r="L322" s="242"/>
      <c r="M322" s="242"/>
      <c r="N322" s="243"/>
      <c r="O322" s="242"/>
      <c r="P322" s="356"/>
      <c r="Q322" s="246"/>
      <c r="R322" s="246" t="str">
        <f t="shared" si="29"/>
        <v/>
      </c>
      <c r="S322" s="246"/>
      <c r="T322" s="504"/>
      <c r="U322" s="504"/>
      <c r="V322" s="505"/>
      <c r="W322" s="506"/>
      <c r="X322" s="346"/>
      <c r="Y322" s="346"/>
      <c r="Z322" s="346"/>
      <c r="AA322" s="346"/>
      <c r="AB322" s="346"/>
      <c r="AC322" s="346"/>
      <c r="AD322" s="346"/>
      <c r="AE322" s="346"/>
      <c r="AF322" s="346"/>
      <c r="AG322" s="334"/>
      <c r="AH322" s="335"/>
      <c r="AI322" s="509"/>
    </row>
    <row r="323">
      <c r="A323" s="233">
        <v>316.0</v>
      </c>
      <c r="B323" s="454"/>
      <c r="C323" s="262"/>
      <c r="D323" s="167"/>
      <c r="E323" s="167"/>
      <c r="F323" s="167"/>
      <c r="G323" s="167"/>
      <c r="H323" s="257"/>
      <c r="I323" s="169"/>
      <c r="J323" s="530"/>
      <c r="K323" s="240"/>
      <c r="L323" s="242"/>
      <c r="M323" s="242"/>
      <c r="N323" s="243"/>
      <c r="O323" s="242"/>
      <c r="P323" s="356"/>
      <c r="Q323" s="246"/>
      <c r="R323" s="246" t="str">
        <f t="shared" si="29"/>
        <v/>
      </c>
      <c r="S323" s="246"/>
      <c r="T323" s="504"/>
      <c r="U323" s="504"/>
      <c r="V323" s="505"/>
      <c r="W323" s="506"/>
      <c r="X323" s="346"/>
      <c r="Y323" s="346"/>
      <c r="Z323" s="346"/>
      <c r="AA323" s="346"/>
      <c r="AB323" s="346"/>
      <c r="AC323" s="346"/>
      <c r="AD323" s="346"/>
      <c r="AE323" s="346"/>
      <c r="AF323" s="346"/>
      <c r="AG323" s="334"/>
      <c r="AH323" s="335"/>
      <c r="AI323" s="509"/>
    </row>
    <row r="324">
      <c r="A324" s="233">
        <v>317.0</v>
      </c>
      <c r="B324" s="454"/>
      <c r="C324" s="262"/>
      <c r="D324" s="167"/>
      <c r="E324" s="167"/>
      <c r="F324" s="167"/>
      <c r="G324" s="167"/>
      <c r="H324" s="257"/>
      <c r="I324" s="169"/>
      <c r="J324" s="530"/>
      <c r="K324" s="240"/>
      <c r="L324" s="242"/>
      <c r="M324" s="242"/>
      <c r="N324" s="243"/>
      <c r="O324" s="242"/>
      <c r="P324" s="356"/>
      <c r="Q324" s="246"/>
      <c r="R324" s="246" t="str">
        <f t="shared" si="29"/>
        <v/>
      </c>
      <c r="S324" s="246"/>
      <c r="T324" s="504"/>
      <c r="U324" s="504"/>
      <c r="V324" s="505"/>
      <c r="W324" s="506"/>
      <c r="X324" s="346"/>
      <c r="Y324" s="346"/>
      <c r="Z324" s="346"/>
      <c r="AA324" s="346"/>
      <c r="AB324" s="346"/>
      <c r="AC324" s="346"/>
      <c r="AD324" s="346"/>
      <c r="AE324" s="346"/>
      <c r="AF324" s="346"/>
      <c r="AG324" s="334"/>
      <c r="AH324" s="335"/>
      <c r="AI324" s="509"/>
    </row>
    <row r="325">
      <c r="A325" s="233">
        <v>318.0</v>
      </c>
      <c r="B325" s="454"/>
      <c r="C325" s="262"/>
      <c r="D325" s="167"/>
      <c r="E325" s="167"/>
      <c r="F325" s="167"/>
      <c r="G325" s="167"/>
      <c r="H325" s="257"/>
      <c r="I325" s="169"/>
      <c r="J325" s="530"/>
      <c r="K325" s="240"/>
      <c r="L325" s="242"/>
      <c r="M325" s="242"/>
      <c r="N325" s="243"/>
      <c r="O325" s="242"/>
      <c r="P325" s="356"/>
      <c r="Q325" s="246"/>
      <c r="R325" s="246" t="str">
        <f t="shared" si="29"/>
        <v/>
      </c>
      <c r="S325" s="246"/>
      <c r="T325" s="504"/>
      <c r="U325" s="504"/>
      <c r="V325" s="505"/>
      <c r="W325" s="506"/>
      <c r="X325" s="346"/>
      <c r="Y325" s="346"/>
      <c r="Z325" s="346"/>
      <c r="AA325" s="346"/>
      <c r="AB325" s="346"/>
      <c r="AC325" s="346"/>
      <c r="AD325" s="346"/>
      <c r="AE325" s="346"/>
      <c r="AF325" s="346"/>
      <c r="AG325" s="334"/>
      <c r="AH325" s="335"/>
      <c r="AI325" s="509"/>
    </row>
    <row r="326">
      <c r="A326" s="233">
        <v>319.0</v>
      </c>
      <c r="B326" s="454"/>
      <c r="C326" s="262"/>
      <c r="D326" s="167"/>
      <c r="E326" s="167"/>
      <c r="F326" s="167"/>
      <c r="G326" s="167"/>
      <c r="H326" s="257"/>
      <c r="I326" s="169"/>
      <c r="J326" s="530"/>
      <c r="K326" s="240"/>
      <c r="L326" s="242"/>
      <c r="M326" s="242"/>
      <c r="N326" s="243"/>
      <c r="O326" s="242"/>
      <c r="P326" s="356"/>
      <c r="Q326" s="246"/>
      <c r="R326" s="246" t="str">
        <f t="shared" si="29"/>
        <v/>
      </c>
      <c r="S326" s="246"/>
      <c r="T326" s="504"/>
      <c r="U326" s="504"/>
      <c r="V326" s="505"/>
      <c r="W326" s="506"/>
      <c r="X326" s="346"/>
      <c r="Y326" s="346"/>
      <c r="Z326" s="346"/>
      <c r="AA326" s="346"/>
      <c r="AB326" s="346"/>
      <c r="AC326" s="346"/>
      <c r="AD326" s="346"/>
      <c r="AE326" s="346"/>
      <c r="AF326" s="346"/>
      <c r="AG326" s="334"/>
      <c r="AH326" s="335"/>
      <c r="AI326" s="509"/>
    </row>
    <row r="327">
      <c r="A327" s="233">
        <v>320.0</v>
      </c>
      <c r="B327" s="454"/>
      <c r="C327" s="262"/>
      <c r="D327" s="167"/>
      <c r="E327" s="167"/>
      <c r="F327" s="167"/>
      <c r="G327" s="167"/>
      <c r="H327" s="257"/>
      <c r="I327" s="169"/>
      <c r="J327" s="530"/>
      <c r="K327" s="240"/>
      <c r="L327" s="242"/>
      <c r="M327" s="242"/>
      <c r="N327" s="243"/>
      <c r="O327" s="242"/>
      <c r="P327" s="356"/>
      <c r="Q327" s="246"/>
      <c r="R327" s="246" t="str">
        <f t="shared" si="29"/>
        <v/>
      </c>
      <c r="S327" s="246"/>
      <c r="T327" s="504"/>
      <c r="U327" s="504"/>
      <c r="V327" s="505"/>
      <c r="W327" s="506"/>
      <c r="X327" s="346"/>
      <c r="Y327" s="346"/>
      <c r="Z327" s="346"/>
      <c r="AA327" s="346"/>
      <c r="AB327" s="346"/>
      <c r="AC327" s="346"/>
      <c r="AD327" s="346"/>
      <c r="AE327" s="346"/>
      <c r="AF327" s="346"/>
      <c r="AG327" s="334"/>
      <c r="AH327" s="335"/>
      <c r="AI327" s="509"/>
    </row>
    <row r="328">
      <c r="A328" s="233">
        <v>321.0</v>
      </c>
      <c r="B328" s="454"/>
      <c r="C328" s="262"/>
      <c r="D328" s="167"/>
      <c r="E328" s="167"/>
      <c r="F328" s="167"/>
      <c r="G328" s="167"/>
      <c r="H328" s="257"/>
      <c r="I328" s="169"/>
      <c r="J328" s="530"/>
      <c r="K328" s="240"/>
      <c r="L328" s="242"/>
      <c r="M328" s="242"/>
      <c r="N328" s="243"/>
      <c r="O328" s="242"/>
      <c r="P328" s="356"/>
      <c r="Q328" s="246"/>
      <c r="R328" s="246" t="str">
        <f t="shared" si="29"/>
        <v/>
      </c>
      <c r="S328" s="246"/>
      <c r="T328" s="504"/>
      <c r="U328" s="504"/>
      <c r="V328" s="505"/>
      <c r="W328" s="506"/>
      <c r="X328" s="346"/>
      <c r="Y328" s="346"/>
      <c r="Z328" s="346"/>
      <c r="AA328" s="346"/>
      <c r="AB328" s="346"/>
      <c r="AC328" s="346"/>
      <c r="AD328" s="346"/>
      <c r="AE328" s="346"/>
      <c r="AF328" s="346"/>
      <c r="AG328" s="334"/>
      <c r="AH328" s="335"/>
      <c r="AI328" s="509"/>
    </row>
    <row r="329">
      <c r="A329" s="233">
        <v>322.0</v>
      </c>
      <c r="B329" s="454"/>
      <c r="C329" s="262"/>
      <c r="D329" s="167"/>
      <c r="E329" s="167"/>
      <c r="F329" s="167"/>
      <c r="G329" s="167"/>
      <c r="H329" s="257"/>
      <c r="I329" s="169"/>
      <c r="J329" s="530"/>
      <c r="K329" s="240"/>
      <c r="L329" s="242"/>
      <c r="M329" s="242"/>
      <c r="N329" s="243"/>
      <c r="O329" s="242"/>
      <c r="P329" s="356"/>
      <c r="Q329" s="246"/>
      <c r="R329" s="246" t="str">
        <f t="shared" si="29"/>
        <v/>
      </c>
      <c r="S329" s="246"/>
      <c r="T329" s="504"/>
      <c r="U329" s="504"/>
      <c r="V329" s="505"/>
      <c r="W329" s="506"/>
      <c r="X329" s="346"/>
      <c r="Y329" s="346"/>
      <c r="Z329" s="346"/>
      <c r="AA329" s="346"/>
      <c r="AB329" s="346"/>
      <c r="AC329" s="346"/>
      <c r="AD329" s="346"/>
      <c r="AE329" s="346"/>
      <c r="AF329" s="346"/>
      <c r="AG329" s="334"/>
      <c r="AH329" s="335"/>
      <c r="AI329" s="509"/>
    </row>
    <row r="330">
      <c r="A330" s="233">
        <v>323.0</v>
      </c>
      <c r="B330" s="454"/>
      <c r="C330" s="262"/>
      <c r="D330" s="167"/>
      <c r="E330" s="167"/>
      <c r="F330" s="167"/>
      <c r="G330" s="167"/>
      <c r="H330" s="257"/>
      <c r="I330" s="169"/>
      <c r="J330" s="530"/>
      <c r="K330" s="240"/>
      <c r="L330" s="242"/>
      <c r="M330" s="242"/>
      <c r="N330" s="243"/>
      <c r="O330" s="242"/>
      <c r="P330" s="356"/>
      <c r="Q330" s="246"/>
      <c r="R330" s="246" t="str">
        <f t="shared" si="29"/>
        <v/>
      </c>
      <c r="S330" s="246"/>
      <c r="T330" s="504"/>
      <c r="U330" s="504"/>
      <c r="V330" s="505"/>
      <c r="W330" s="506"/>
      <c r="X330" s="346"/>
      <c r="Y330" s="346"/>
      <c r="Z330" s="346"/>
      <c r="AA330" s="346"/>
      <c r="AB330" s="346"/>
      <c r="AC330" s="346"/>
      <c r="AD330" s="346"/>
      <c r="AE330" s="346"/>
      <c r="AF330" s="346"/>
      <c r="AG330" s="334"/>
      <c r="AH330" s="335"/>
      <c r="AI330" s="509"/>
    </row>
    <row r="331">
      <c r="A331" s="233">
        <v>324.0</v>
      </c>
      <c r="B331" s="454"/>
      <c r="C331" s="262"/>
      <c r="D331" s="167"/>
      <c r="E331" s="167"/>
      <c r="F331" s="167"/>
      <c r="G331" s="167"/>
      <c r="H331" s="257"/>
      <c r="I331" s="169"/>
      <c r="J331" s="530"/>
      <c r="K331" s="240"/>
      <c r="L331" s="242"/>
      <c r="M331" s="242"/>
      <c r="N331" s="243"/>
      <c r="O331" s="242"/>
      <c r="P331" s="356"/>
      <c r="Q331" s="246"/>
      <c r="R331" s="246" t="str">
        <f t="shared" si="29"/>
        <v/>
      </c>
      <c r="S331" s="246"/>
      <c r="T331" s="504"/>
      <c r="U331" s="504"/>
      <c r="V331" s="505"/>
      <c r="W331" s="506"/>
      <c r="X331" s="346"/>
      <c r="Y331" s="346"/>
      <c r="Z331" s="346"/>
      <c r="AA331" s="346"/>
      <c r="AB331" s="346"/>
      <c r="AC331" s="346"/>
      <c r="AD331" s="346"/>
      <c r="AE331" s="346"/>
      <c r="AF331" s="346"/>
      <c r="AG331" s="334"/>
      <c r="AH331" s="335"/>
      <c r="AI331" s="509"/>
    </row>
    <row r="332">
      <c r="A332" s="233">
        <v>325.0</v>
      </c>
      <c r="B332" s="454"/>
      <c r="C332" s="262"/>
      <c r="D332" s="167"/>
      <c r="E332" s="167"/>
      <c r="F332" s="167"/>
      <c r="G332" s="167"/>
      <c r="H332" s="257"/>
      <c r="I332" s="169"/>
      <c r="J332" s="530"/>
      <c r="K332" s="240"/>
      <c r="L332" s="242"/>
      <c r="M332" s="242"/>
      <c r="N332" s="243"/>
      <c r="O332" s="242"/>
      <c r="P332" s="356"/>
      <c r="Q332" s="246"/>
      <c r="R332" s="246" t="str">
        <f t="shared" si="29"/>
        <v/>
      </c>
      <c r="S332" s="246"/>
      <c r="T332" s="504"/>
      <c r="U332" s="504"/>
      <c r="V332" s="505"/>
      <c r="W332" s="506"/>
      <c r="X332" s="346"/>
      <c r="Y332" s="346"/>
      <c r="Z332" s="346"/>
      <c r="AA332" s="346"/>
      <c r="AB332" s="346"/>
      <c r="AC332" s="346"/>
      <c r="AD332" s="346"/>
      <c r="AE332" s="346"/>
      <c r="AF332" s="346"/>
      <c r="AG332" s="334"/>
      <c r="AH332" s="335"/>
      <c r="AI332" s="509"/>
    </row>
    <row r="333">
      <c r="A333" s="233">
        <v>326.0</v>
      </c>
      <c r="B333" s="454"/>
      <c r="C333" s="262"/>
      <c r="D333" s="167"/>
      <c r="E333" s="167"/>
      <c r="F333" s="167"/>
      <c r="G333" s="167"/>
      <c r="H333" s="257"/>
      <c r="I333" s="169"/>
      <c r="J333" s="530"/>
      <c r="K333" s="240"/>
      <c r="L333" s="242"/>
      <c r="M333" s="242"/>
      <c r="N333" s="243"/>
      <c r="O333" s="242"/>
      <c r="P333" s="356"/>
      <c r="Q333" s="246"/>
      <c r="R333" s="246" t="str">
        <f t="shared" si="29"/>
        <v/>
      </c>
      <c r="S333" s="246"/>
      <c r="T333" s="504"/>
      <c r="U333" s="504"/>
      <c r="V333" s="505"/>
      <c r="W333" s="506"/>
      <c r="X333" s="346"/>
      <c r="Y333" s="346"/>
      <c r="Z333" s="346"/>
      <c r="AA333" s="346"/>
      <c r="AB333" s="346"/>
      <c r="AC333" s="346"/>
      <c r="AD333" s="346"/>
      <c r="AE333" s="346"/>
      <c r="AF333" s="346"/>
      <c r="AG333" s="334"/>
      <c r="AH333" s="335"/>
      <c r="AI333" s="509"/>
    </row>
    <row r="334">
      <c r="A334" s="233">
        <v>327.0</v>
      </c>
      <c r="B334" s="454"/>
      <c r="C334" s="262"/>
      <c r="D334" s="167"/>
      <c r="E334" s="167"/>
      <c r="F334" s="167"/>
      <c r="G334" s="167"/>
      <c r="H334" s="257"/>
      <c r="I334" s="169"/>
      <c r="J334" s="530"/>
      <c r="K334" s="240"/>
      <c r="L334" s="242"/>
      <c r="M334" s="242"/>
      <c r="N334" s="243"/>
      <c r="O334" s="242"/>
      <c r="P334" s="356"/>
      <c r="Q334" s="246"/>
      <c r="R334" s="246" t="str">
        <f t="shared" si="29"/>
        <v/>
      </c>
      <c r="S334" s="246"/>
      <c r="T334" s="504"/>
      <c r="U334" s="504"/>
      <c r="V334" s="505"/>
      <c r="W334" s="506"/>
      <c r="X334" s="346"/>
      <c r="Y334" s="346"/>
      <c r="Z334" s="346"/>
      <c r="AA334" s="346"/>
      <c r="AB334" s="346"/>
      <c r="AC334" s="346"/>
      <c r="AD334" s="346"/>
      <c r="AE334" s="346"/>
      <c r="AF334" s="346"/>
      <c r="AG334" s="334"/>
      <c r="AH334" s="335"/>
      <c r="AI334" s="509"/>
    </row>
    <row r="335">
      <c r="A335" s="233">
        <v>328.0</v>
      </c>
      <c r="B335" s="454"/>
      <c r="C335" s="262"/>
      <c r="D335" s="167"/>
      <c r="E335" s="167"/>
      <c r="F335" s="167"/>
      <c r="G335" s="167"/>
      <c r="H335" s="257"/>
      <c r="I335" s="169"/>
      <c r="J335" s="530"/>
      <c r="K335" s="240"/>
      <c r="L335" s="242"/>
      <c r="M335" s="242"/>
      <c r="N335" s="243"/>
      <c r="O335" s="242"/>
      <c r="P335" s="356"/>
      <c r="Q335" s="246"/>
      <c r="R335" s="246" t="str">
        <f t="shared" si="29"/>
        <v/>
      </c>
      <c r="S335" s="246"/>
      <c r="T335" s="504"/>
      <c r="U335" s="504"/>
      <c r="V335" s="505"/>
      <c r="W335" s="506"/>
      <c r="X335" s="346"/>
      <c r="Y335" s="346"/>
      <c r="Z335" s="346"/>
      <c r="AA335" s="346"/>
      <c r="AB335" s="346"/>
      <c r="AC335" s="346"/>
      <c r="AD335" s="346"/>
      <c r="AE335" s="346"/>
      <c r="AF335" s="346"/>
      <c r="AG335" s="334"/>
      <c r="AH335" s="335"/>
      <c r="AI335" s="509"/>
    </row>
    <row r="336">
      <c r="A336" s="233">
        <v>329.0</v>
      </c>
      <c r="B336" s="454"/>
      <c r="C336" s="262"/>
      <c r="D336" s="167"/>
      <c r="E336" s="167"/>
      <c r="F336" s="167"/>
      <c r="G336" s="167"/>
      <c r="H336" s="257"/>
      <c r="I336" s="169"/>
      <c r="J336" s="530"/>
      <c r="K336" s="240"/>
      <c r="L336" s="242"/>
      <c r="M336" s="242"/>
      <c r="N336" s="243"/>
      <c r="O336" s="242"/>
      <c r="P336" s="356"/>
      <c r="Q336" s="246"/>
      <c r="R336" s="246" t="str">
        <f t="shared" si="29"/>
        <v/>
      </c>
      <c r="S336" s="246"/>
      <c r="T336" s="504"/>
      <c r="U336" s="504"/>
      <c r="V336" s="505"/>
      <c r="W336" s="506"/>
      <c r="X336" s="346"/>
      <c r="Y336" s="346"/>
      <c r="Z336" s="346"/>
      <c r="AA336" s="346"/>
      <c r="AB336" s="346"/>
      <c r="AC336" s="346"/>
      <c r="AD336" s="346"/>
      <c r="AE336" s="346"/>
      <c r="AF336" s="346"/>
      <c r="AG336" s="334"/>
      <c r="AH336" s="335"/>
      <c r="AI336" s="509"/>
    </row>
    <row r="337">
      <c r="A337" s="233">
        <v>330.0</v>
      </c>
      <c r="B337" s="454"/>
      <c r="C337" s="262"/>
      <c r="D337" s="167"/>
      <c r="E337" s="167"/>
      <c r="F337" s="167"/>
      <c r="G337" s="167"/>
      <c r="H337" s="257"/>
      <c r="I337" s="169"/>
      <c r="J337" s="530"/>
      <c r="K337" s="240"/>
      <c r="L337" s="242"/>
      <c r="M337" s="242"/>
      <c r="N337" s="243"/>
      <c r="O337" s="242"/>
      <c r="P337" s="356"/>
      <c r="Q337" s="246"/>
      <c r="R337" s="246" t="str">
        <f t="shared" si="29"/>
        <v/>
      </c>
      <c r="S337" s="246"/>
      <c r="T337" s="504"/>
      <c r="U337" s="504"/>
      <c r="V337" s="505"/>
      <c r="W337" s="506"/>
      <c r="X337" s="346"/>
      <c r="Y337" s="346"/>
      <c r="Z337" s="346"/>
      <c r="AA337" s="346"/>
      <c r="AB337" s="346"/>
      <c r="AC337" s="346"/>
      <c r="AD337" s="346"/>
      <c r="AE337" s="346"/>
      <c r="AF337" s="346"/>
      <c r="AG337" s="334"/>
      <c r="AH337" s="335"/>
      <c r="AI337" s="509"/>
    </row>
    <row r="338">
      <c r="A338" s="233">
        <v>331.0</v>
      </c>
      <c r="B338" s="454"/>
      <c r="C338" s="262"/>
      <c r="D338" s="167"/>
      <c r="E338" s="167"/>
      <c r="F338" s="167"/>
      <c r="G338" s="167"/>
      <c r="H338" s="257"/>
      <c r="I338" s="169"/>
      <c r="J338" s="530"/>
      <c r="K338" s="240"/>
      <c r="L338" s="242"/>
      <c r="M338" s="242"/>
      <c r="N338" s="243"/>
      <c r="O338" s="242"/>
      <c r="P338" s="356"/>
      <c r="Q338" s="246"/>
      <c r="R338" s="246" t="str">
        <f t="shared" si="29"/>
        <v/>
      </c>
      <c r="S338" s="246"/>
      <c r="T338" s="504"/>
      <c r="U338" s="504"/>
      <c r="V338" s="505"/>
      <c r="W338" s="506"/>
      <c r="X338" s="346"/>
      <c r="Y338" s="346"/>
      <c r="Z338" s="346"/>
      <c r="AA338" s="346"/>
      <c r="AB338" s="346"/>
      <c r="AC338" s="346"/>
      <c r="AD338" s="346"/>
      <c r="AE338" s="346"/>
      <c r="AF338" s="346"/>
      <c r="AG338" s="334"/>
      <c r="AH338" s="335"/>
      <c r="AI338" s="509"/>
    </row>
    <row r="339">
      <c r="A339" s="233">
        <v>332.0</v>
      </c>
      <c r="B339" s="454"/>
      <c r="C339" s="262"/>
      <c r="D339" s="167"/>
      <c r="E339" s="167"/>
      <c r="F339" s="167"/>
      <c r="G339" s="167"/>
      <c r="H339" s="257"/>
      <c r="I339" s="169"/>
      <c r="J339" s="530"/>
      <c r="K339" s="240"/>
      <c r="L339" s="242"/>
      <c r="M339" s="242"/>
      <c r="N339" s="243"/>
      <c r="O339" s="242"/>
      <c r="P339" s="356"/>
      <c r="Q339" s="246"/>
      <c r="R339" s="246" t="str">
        <f t="shared" si="29"/>
        <v/>
      </c>
      <c r="S339" s="246"/>
      <c r="T339" s="504"/>
      <c r="U339" s="504"/>
      <c r="V339" s="505"/>
      <c r="W339" s="506"/>
      <c r="X339" s="346"/>
      <c r="Y339" s="346"/>
      <c r="Z339" s="346"/>
      <c r="AA339" s="346"/>
      <c r="AB339" s="346"/>
      <c r="AC339" s="346"/>
      <c r="AD339" s="346"/>
      <c r="AE339" s="346"/>
      <c r="AF339" s="346"/>
      <c r="AG339" s="334"/>
      <c r="AH339" s="335"/>
      <c r="AI339" s="509"/>
    </row>
    <row r="340">
      <c r="A340" s="233">
        <v>333.0</v>
      </c>
      <c r="B340" s="454"/>
      <c r="C340" s="262"/>
      <c r="D340" s="167"/>
      <c r="E340" s="167"/>
      <c r="F340" s="167"/>
      <c r="G340" s="167"/>
      <c r="H340" s="257"/>
      <c r="I340" s="169"/>
      <c r="J340" s="530"/>
      <c r="K340" s="240"/>
      <c r="L340" s="242"/>
      <c r="M340" s="242"/>
      <c r="N340" s="243"/>
      <c r="O340" s="242"/>
      <c r="P340" s="356"/>
      <c r="Q340" s="246"/>
      <c r="R340" s="246" t="str">
        <f t="shared" si="29"/>
        <v/>
      </c>
      <c r="S340" s="246"/>
      <c r="T340" s="504"/>
      <c r="U340" s="504"/>
      <c r="V340" s="505"/>
      <c r="W340" s="506"/>
      <c r="X340" s="346"/>
      <c r="Y340" s="346"/>
      <c r="Z340" s="346"/>
      <c r="AA340" s="346"/>
      <c r="AB340" s="346"/>
      <c r="AC340" s="346"/>
      <c r="AD340" s="346"/>
      <c r="AE340" s="346"/>
      <c r="AF340" s="346"/>
      <c r="AG340" s="334"/>
      <c r="AH340" s="335"/>
      <c r="AI340" s="509"/>
    </row>
    <row r="341">
      <c r="A341" s="233">
        <v>334.0</v>
      </c>
      <c r="B341" s="454"/>
      <c r="C341" s="262"/>
      <c r="D341" s="167"/>
      <c r="E341" s="167"/>
      <c r="F341" s="167"/>
      <c r="G341" s="167"/>
      <c r="H341" s="257"/>
      <c r="I341" s="169"/>
      <c r="J341" s="530"/>
      <c r="K341" s="240"/>
      <c r="L341" s="242"/>
      <c r="M341" s="242"/>
      <c r="N341" s="243"/>
      <c r="O341" s="242"/>
      <c r="P341" s="356"/>
      <c r="Q341" s="246"/>
      <c r="R341" s="246" t="str">
        <f t="shared" si="29"/>
        <v/>
      </c>
      <c r="S341" s="246"/>
      <c r="T341" s="504"/>
      <c r="U341" s="504"/>
      <c r="V341" s="505"/>
      <c r="W341" s="506"/>
      <c r="X341" s="346"/>
      <c r="Y341" s="346"/>
      <c r="Z341" s="346"/>
      <c r="AA341" s="346"/>
      <c r="AB341" s="346"/>
      <c r="AC341" s="346"/>
      <c r="AD341" s="346"/>
      <c r="AE341" s="346"/>
      <c r="AF341" s="346"/>
      <c r="AG341" s="334"/>
      <c r="AH341" s="335"/>
      <c r="AI341" s="509"/>
    </row>
    <row r="342">
      <c r="A342" s="233">
        <v>335.0</v>
      </c>
      <c r="B342" s="454"/>
      <c r="C342" s="262"/>
      <c r="D342" s="167"/>
      <c r="E342" s="167"/>
      <c r="F342" s="167"/>
      <c r="G342" s="167"/>
      <c r="H342" s="257"/>
      <c r="I342" s="169"/>
      <c r="J342" s="530"/>
      <c r="K342" s="240"/>
      <c r="L342" s="242"/>
      <c r="M342" s="242"/>
      <c r="N342" s="243"/>
      <c r="O342" s="242"/>
      <c r="P342" s="356"/>
      <c r="Q342" s="246"/>
      <c r="R342" s="246" t="str">
        <f t="shared" si="29"/>
        <v/>
      </c>
      <c r="S342" s="246"/>
      <c r="T342" s="504"/>
      <c r="U342" s="504"/>
      <c r="V342" s="505"/>
      <c r="W342" s="506"/>
      <c r="X342" s="346"/>
      <c r="Y342" s="346"/>
      <c r="Z342" s="346"/>
      <c r="AA342" s="346"/>
      <c r="AB342" s="346"/>
      <c r="AC342" s="346"/>
      <c r="AD342" s="346"/>
      <c r="AE342" s="346"/>
      <c r="AF342" s="346"/>
      <c r="AG342" s="334"/>
      <c r="AH342" s="335"/>
      <c r="AI342" s="509"/>
    </row>
    <row r="343">
      <c r="A343" s="233">
        <v>336.0</v>
      </c>
      <c r="B343" s="454"/>
      <c r="C343" s="262"/>
      <c r="D343" s="167"/>
      <c r="E343" s="167"/>
      <c r="F343" s="167"/>
      <c r="G343" s="167"/>
      <c r="H343" s="257"/>
      <c r="I343" s="169"/>
      <c r="J343" s="530"/>
      <c r="K343" s="240"/>
      <c r="L343" s="242"/>
      <c r="M343" s="242"/>
      <c r="N343" s="243"/>
      <c r="O343" s="242"/>
      <c r="P343" s="356"/>
      <c r="Q343" s="246"/>
      <c r="R343" s="246" t="str">
        <f t="shared" si="29"/>
        <v/>
      </c>
      <c r="S343" s="246"/>
      <c r="T343" s="504"/>
      <c r="U343" s="504"/>
      <c r="V343" s="505"/>
      <c r="W343" s="506"/>
      <c r="X343" s="346"/>
      <c r="Y343" s="346"/>
      <c r="Z343" s="346"/>
      <c r="AA343" s="346"/>
      <c r="AB343" s="346"/>
      <c r="AC343" s="346"/>
      <c r="AD343" s="346"/>
      <c r="AE343" s="346"/>
      <c r="AF343" s="346"/>
      <c r="AG343" s="334"/>
      <c r="AH343" s="335"/>
      <c r="AI343" s="509"/>
    </row>
    <row r="344">
      <c r="A344" s="233">
        <v>337.0</v>
      </c>
      <c r="B344" s="454"/>
      <c r="C344" s="262"/>
      <c r="D344" s="167"/>
      <c r="E344" s="167"/>
      <c r="F344" s="167"/>
      <c r="G344" s="167"/>
      <c r="H344" s="257"/>
      <c r="I344" s="169"/>
      <c r="J344" s="530"/>
      <c r="K344" s="240"/>
      <c r="L344" s="242"/>
      <c r="M344" s="242"/>
      <c r="N344" s="243"/>
      <c r="O344" s="242"/>
      <c r="P344" s="356"/>
      <c r="Q344" s="246"/>
      <c r="R344" s="246" t="str">
        <f t="shared" si="29"/>
        <v/>
      </c>
      <c r="S344" s="246"/>
      <c r="T344" s="504"/>
      <c r="U344" s="504"/>
      <c r="V344" s="505"/>
      <c r="W344" s="506"/>
      <c r="X344" s="346"/>
      <c r="Y344" s="346"/>
      <c r="Z344" s="346"/>
      <c r="AA344" s="346"/>
      <c r="AB344" s="346"/>
      <c r="AC344" s="346"/>
      <c r="AD344" s="346"/>
      <c r="AE344" s="346"/>
      <c r="AF344" s="346"/>
      <c r="AG344" s="334"/>
      <c r="AH344" s="335"/>
      <c r="AI344" s="509"/>
    </row>
    <row r="345">
      <c r="A345" s="233">
        <v>338.0</v>
      </c>
      <c r="B345" s="454"/>
      <c r="C345" s="262"/>
      <c r="D345" s="167"/>
      <c r="E345" s="167"/>
      <c r="F345" s="167"/>
      <c r="G345" s="167"/>
      <c r="H345" s="257"/>
      <c r="I345" s="169"/>
      <c r="J345" s="530"/>
      <c r="K345" s="240"/>
      <c r="L345" s="242"/>
      <c r="M345" s="242"/>
      <c r="N345" s="243"/>
      <c r="O345" s="242"/>
      <c r="P345" s="356"/>
      <c r="Q345" s="246"/>
      <c r="R345" s="246" t="str">
        <f t="shared" si="29"/>
        <v/>
      </c>
      <c r="S345" s="246"/>
      <c r="T345" s="504"/>
      <c r="U345" s="504"/>
      <c r="V345" s="505"/>
      <c r="W345" s="506"/>
      <c r="X345" s="346"/>
      <c r="Y345" s="346"/>
      <c r="Z345" s="346"/>
      <c r="AA345" s="346"/>
      <c r="AB345" s="346"/>
      <c r="AC345" s="346"/>
      <c r="AD345" s="346"/>
      <c r="AE345" s="346"/>
      <c r="AF345" s="346"/>
      <c r="AG345" s="334"/>
      <c r="AH345" s="335"/>
      <c r="AI345" s="509"/>
    </row>
    <row r="346">
      <c r="A346" s="233">
        <v>339.0</v>
      </c>
      <c r="B346" s="454"/>
      <c r="C346" s="262"/>
      <c r="D346" s="167"/>
      <c r="E346" s="167"/>
      <c r="F346" s="167"/>
      <c r="G346" s="167"/>
      <c r="H346" s="257"/>
      <c r="I346" s="169"/>
      <c r="J346" s="530"/>
      <c r="K346" s="240"/>
      <c r="L346" s="242"/>
      <c r="M346" s="242"/>
      <c r="N346" s="243"/>
      <c r="O346" s="242"/>
      <c r="P346" s="356"/>
      <c r="Q346" s="246"/>
      <c r="R346" s="246" t="str">
        <f t="shared" si="29"/>
        <v/>
      </c>
      <c r="S346" s="246"/>
      <c r="T346" s="504"/>
      <c r="U346" s="504"/>
      <c r="V346" s="505"/>
      <c r="W346" s="506"/>
      <c r="X346" s="346"/>
      <c r="Y346" s="346"/>
      <c r="Z346" s="346"/>
      <c r="AA346" s="346"/>
      <c r="AB346" s="346"/>
      <c r="AC346" s="346"/>
      <c r="AD346" s="346"/>
      <c r="AE346" s="346"/>
      <c r="AF346" s="346"/>
      <c r="AG346" s="334"/>
      <c r="AH346" s="335"/>
      <c r="AI346" s="509"/>
    </row>
    <row r="347">
      <c r="A347" s="233">
        <v>340.0</v>
      </c>
      <c r="B347" s="454"/>
      <c r="C347" s="262"/>
      <c r="D347" s="167"/>
      <c r="E347" s="167"/>
      <c r="F347" s="167"/>
      <c r="G347" s="167"/>
      <c r="H347" s="257"/>
      <c r="I347" s="169"/>
      <c r="J347" s="530"/>
      <c r="K347" s="240"/>
      <c r="L347" s="242"/>
      <c r="M347" s="242"/>
      <c r="N347" s="243"/>
      <c r="O347" s="242"/>
      <c r="P347" s="356"/>
      <c r="Q347" s="246"/>
      <c r="R347" s="246"/>
      <c r="S347" s="246"/>
      <c r="T347" s="504"/>
      <c r="U347" s="504"/>
      <c r="V347" s="505"/>
      <c r="W347" s="506"/>
      <c r="X347" s="346"/>
      <c r="Y347" s="346"/>
      <c r="Z347" s="346"/>
      <c r="AA347" s="346"/>
      <c r="AB347" s="346"/>
      <c r="AC347" s="346"/>
      <c r="AD347" s="346"/>
      <c r="AE347" s="346"/>
      <c r="AF347" s="346"/>
      <c r="AG347" s="334"/>
      <c r="AH347" s="335"/>
      <c r="AI347" s="509"/>
    </row>
    <row r="348">
      <c r="A348" s="233">
        <v>341.0</v>
      </c>
      <c r="B348" s="454"/>
      <c r="C348" s="262"/>
      <c r="D348" s="167"/>
      <c r="E348" s="167"/>
      <c r="F348" s="167"/>
      <c r="G348" s="167"/>
      <c r="H348" s="257"/>
      <c r="I348" s="169"/>
      <c r="J348" s="530"/>
      <c r="K348" s="240"/>
      <c r="L348" s="242"/>
      <c r="M348" s="242"/>
      <c r="N348" s="243"/>
      <c r="O348" s="242"/>
      <c r="P348" s="356"/>
      <c r="Q348" s="246"/>
      <c r="R348" s="246"/>
      <c r="S348" s="246"/>
      <c r="T348" s="504"/>
      <c r="U348" s="504"/>
      <c r="V348" s="505"/>
      <c r="W348" s="506"/>
      <c r="X348" s="346"/>
      <c r="Y348" s="346"/>
      <c r="Z348" s="346"/>
      <c r="AA348" s="346"/>
      <c r="AB348" s="346"/>
      <c r="AC348" s="346"/>
      <c r="AD348" s="346"/>
      <c r="AE348" s="346"/>
      <c r="AF348" s="346"/>
      <c r="AG348" s="334"/>
      <c r="AH348" s="335"/>
      <c r="AI348" s="509"/>
    </row>
    <row r="349">
      <c r="A349" s="233">
        <v>342.0</v>
      </c>
      <c r="B349" s="454"/>
      <c r="C349" s="262"/>
      <c r="D349" s="167"/>
      <c r="E349" s="167"/>
      <c r="F349" s="167"/>
      <c r="G349" s="167"/>
      <c r="H349" s="257"/>
      <c r="I349" s="169"/>
      <c r="J349" s="530"/>
      <c r="K349" s="240"/>
      <c r="L349" s="242"/>
      <c r="M349" s="242"/>
      <c r="N349" s="243"/>
      <c r="O349" s="242"/>
      <c r="P349" s="356"/>
      <c r="Q349" s="246"/>
      <c r="R349" s="246"/>
      <c r="S349" s="246"/>
      <c r="T349" s="504"/>
      <c r="U349" s="504"/>
      <c r="V349" s="505"/>
      <c r="W349" s="506"/>
      <c r="X349" s="346"/>
      <c r="Y349" s="346"/>
      <c r="Z349" s="346"/>
      <c r="AA349" s="346"/>
      <c r="AB349" s="346"/>
      <c r="AC349" s="346"/>
      <c r="AD349" s="346"/>
      <c r="AE349" s="346"/>
      <c r="AF349" s="346"/>
      <c r="AG349" s="334"/>
      <c r="AH349" s="335"/>
      <c r="AI349" s="509"/>
    </row>
    <row r="350">
      <c r="A350" s="233">
        <v>343.0</v>
      </c>
      <c r="B350" s="454"/>
      <c r="C350" s="262"/>
      <c r="D350" s="167"/>
      <c r="E350" s="167"/>
      <c r="F350" s="167"/>
      <c r="G350" s="167"/>
      <c r="H350" s="257"/>
      <c r="I350" s="169"/>
      <c r="J350" s="530"/>
      <c r="K350" s="240"/>
      <c r="L350" s="242"/>
      <c r="M350" s="242"/>
      <c r="N350" s="243"/>
      <c r="O350" s="242"/>
      <c r="P350" s="356"/>
      <c r="Q350" s="246"/>
      <c r="R350" s="246"/>
      <c r="S350" s="246"/>
      <c r="T350" s="504"/>
      <c r="U350" s="504"/>
      <c r="V350" s="505"/>
      <c r="W350" s="506"/>
      <c r="X350" s="346"/>
      <c r="Y350" s="346"/>
      <c r="Z350" s="346"/>
      <c r="AA350" s="346"/>
      <c r="AB350" s="346"/>
      <c r="AC350" s="346"/>
      <c r="AD350" s="346"/>
      <c r="AE350" s="346"/>
      <c r="AF350" s="346"/>
      <c r="AG350" s="334"/>
      <c r="AH350" s="335"/>
      <c r="AI350" s="509"/>
    </row>
    <row r="351">
      <c r="A351" s="233">
        <v>344.0</v>
      </c>
      <c r="B351" s="454"/>
      <c r="C351" s="262"/>
      <c r="D351" s="167"/>
      <c r="E351" s="167"/>
      <c r="F351" s="167"/>
      <c r="G351" s="167"/>
      <c r="H351" s="257"/>
      <c r="I351" s="169"/>
      <c r="J351" s="530"/>
      <c r="K351" s="240"/>
      <c r="L351" s="242"/>
      <c r="M351" s="242"/>
      <c r="N351" s="243"/>
      <c r="O351" s="242"/>
      <c r="P351" s="356"/>
      <c r="Q351" s="246"/>
      <c r="R351" s="246"/>
      <c r="S351" s="246"/>
      <c r="T351" s="504"/>
      <c r="U351" s="504"/>
      <c r="V351" s="505"/>
      <c r="W351" s="506"/>
      <c r="X351" s="346"/>
      <c r="Y351" s="346"/>
      <c r="Z351" s="346"/>
      <c r="AA351" s="346"/>
      <c r="AB351" s="346"/>
      <c r="AC351" s="346"/>
      <c r="AD351" s="346"/>
      <c r="AE351" s="346"/>
      <c r="AF351" s="346"/>
      <c r="AG351" s="334"/>
      <c r="AH351" s="335"/>
      <c r="AI351" s="509"/>
    </row>
    <row r="352">
      <c r="A352" s="233">
        <v>345.0</v>
      </c>
      <c r="B352" s="454"/>
      <c r="C352" s="262"/>
      <c r="D352" s="167"/>
      <c r="E352" s="167"/>
      <c r="F352" s="167"/>
      <c r="G352" s="167"/>
      <c r="H352" s="257"/>
      <c r="I352" s="169"/>
      <c r="J352" s="530"/>
      <c r="K352" s="240"/>
      <c r="L352" s="242"/>
      <c r="M352" s="242"/>
      <c r="N352" s="243"/>
      <c r="O352" s="242"/>
      <c r="P352" s="356"/>
      <c r="Q352" s="246"/>
      <c r="R352" s="246"/>
      <c r="S352" s="246"/>
      <c r="T352" s="504"/>
      <c r="U352" s="504"/>
      <c r="V352" s="505"/>
      <c r="W352" s="506"/>
      <c r="X352" s="346"/>
      <c r="Y352" s="346"/>
      <c r="Z352" s="346"/>
      <c r="AA352" s="346"/>
      <c r="AB352" s="346"/>
      <c r="AC352" s="346"/>
      <c r="AD352" s="346"/>
      <c r="AE352" s="346"/>
      <c r="AF352" s="346"/>
      <c r="AG352" s="334"/>
      <c r="AH352" s="335"/>
      <c r="AI352" s="509"/>
    </row>
    <row r="353">
      <c r="A353" s="233">
        <v>346.0</v>
      </c>
      <c r="B353" s="454"/>
      <c r="C353" s="262"/>
      <c r="D353" s="167"/>
      <c r="E353" s="167"/>
      <c r="F353" s="167"/>
      <c r="G353" s="167"/>
      <c r="H353" s="257"/>
      <c r="I353" s="169"/>
      <c r="J353" s="530"/>
      <c r="K353" s="240"/>
      <c r="L353" s="242"/>
      <c r="M353" s="242"/>
      <c r="N353" s="243"/>
      <c r="O353" s="242"/>
      <c r="P353" s="356"/>
      <c r="Q353" s="246"/>
      <c r="R353" s="246"/>
      <c r="S353" s="246"/>
      <c r="T353" s="504"/>
      <c r="U353" s="504"/>
      <c r="V353" s="505"/>
      <c r="W353" s="506"/>
      <c r="X353" s="346"/>
      <c r="Y353" s="346"/>
      <c r="Z353" s="346"/>
      <c r="AA353" s="346"/>
      <c r="AB353" s="346"/>
      <c r="AC353" s="346"/>
      <c r="AD353" s="346"/>
      <c r="AE353" s="346"/>
      <c r="AF353" s="346"/>
      <c r="AG353" s="334"/>
      <c r="AH353" s="335"/>
      <c r="AI353" s="509"/>
    </row>
    <row r="354">
      <c r="A354" s="233">
        <v>347.0</v>
      </c>
      <c r="B354" s="454"/>
      <c r="C354" s="262"/>
      <c r="D354" s="167"/>
      <c r="E354" s="167"/>
      <c r="F354" s="167"/>
      <c r="G354" s="167"/>
      <c r="H354" s="257"/>
      <c r="I354" s="169"/>
      <c r="J354" s="530"/>
      <c r="K354" s="240"/>
      <c r="L354" s="242"/>
      <c r="M354" s="242"/>
      <c r="N354" s="243"/>
      <c r="O354" s="242"/>
      <c r="P354" s="356"/>
      <c r="Q354" s="246"/>
      <c r="R354" s="246"/>
      <c r="S354" s="246"/>
      <c r="T354" s="504"/>
      <c r="U354" s="504"/>
      <c r="V354" s="505"/>
      <c r="W354" s="506"/>
      <c r="X354" s="346"/>
      <c r="Y354" s="346"/>
      <c r="Z354" s="346"/>
      <c r="AA354" s="346"/>
      <c r="AB354" s="346"/>
      <c r="AC354" s="346"/>
      <c r="AD354" s="346"/>
      <c r="AE354" s="346"/>
      <c r="AF354" s="346"/>
      <c r="AG354" s="334"/>
      <c r="AH354" s="335"/>
      <c r="AI354" s="509"/>
    </row>
    <row r="355">
      <c r="A355" s="233">
        <v>348.0</v>
      </c>
      <c r="B355" s="454"/>
      <c r="C355" s="262"/>
      <c r="D355" s="167"/>
      <c r="E355" s="167"/>
      <c r="F355" s="167"/>
      <c r="G355" s="167"/>
      <c r="H355" s="257"/>
      <c r="I355" s="169"/>
      <c r="J355" s="530"/>
      <c r="K355" s="240"/>
      <c r="L355" s="242"/>
      <c r="M355" s="242"/>
      <c r="N355" s="243"/>
      <c r="O355" s="242"/>
      <c r="P355" s="356"/>
      <c r="Q355" s="246"/>
      <c r="R355" s="246"/>
      <c r="S355" s="246"/>
      <c r="T355" s="504"/>
      <c r="U355" s="504"/>
      <c r="V355" s="505"/>
      <c r="W355" s="506"/>
      <c r="X355" s="346"/>
      <c r="Y355" s="346"/>
      <c r="Z355" s="346"/>
      <c r="AA355" s="346"/>
      <c r="AB355" s="346"/>
      <c r="AC355" s="346"/>
      <c r="AD355" s="346"/>
      <c r="AE355" s="346"/>
      <c r="AF355" s="346"/>
      <c r="AG355" s="334"/>
      <c r="AH355" s="335"/>
      <c r="AI355" s="509"/>
    </row>
    <row r="356">
      <c r="A356" s="233">
        <v>349.0</v>
      </c>
      <c r="B356" s="454"/>
      <c r="C356" s="262"/>
      <c r="D356" s="167"/>
      <c r="E356" s="167"/>
      <c r="F356" s="167"/>
      <c r="G356" s="167"/>
      <c r="H356" s="257"/>
      <c r="I356" s="169"/>
      <c r="J356" s="530"/>
      <c r="K356" s="240"/>
      <c r="L356" s="242"/>
      <c r="M356" s="242"/>
      <c r="N356" s="243"/>
      <c r="O356" s="242"/>
      <c r="P356" s="356"/>
      <c r="Q356" s="246"/>
      <c r="R356" s="246"/>
      <c r="S356" s="246"/>
      <c r="T356" s="504"/>
      <c r="U356" s="504"/>
      <c r="V356" s="505"/>
      <c r="W356" s="506"/>
      <c r="X356" s="346"/>
      <c r="Y356" s="346"/>
      <c r="Z356" s="346"/>
      <c r="AA356" s="346"/>
      <c r="AB356" s="346"/>
      <c r="AC356" s="346"/>
      <c r="AD356" s="346"/>
      <c r="AE356" s="346"/>
      <c r="AF356" s="346"/>
      <c r="AG356" s="334"/>
      <c r="AH356" s="335"/>
      <c r="AI356" s="509"/>
    </row>
    <row r="357">
      <c r="A357" s="233">
        <v>350.0</v>
      </c>
      <c r="B357" s="454"/>
      <c r="C357" s="262"/>
      <c r="D357" s="167"/>
      <c r="E357" s="167"/>
      <c r="F357" s="167"/>
      <c r="G357" s="167"/>
      <c r="H357" s="257"/>
      <c r="I357" s="169"/>
      <c r="J357" s="530"/>
      <c r="K357" s="240"/>
      <c r="L357" s="242"/>
      <c r="M357" s="242"/>
      <c r="N357" s="243"/>
      <c r="O357" s="242"/>
      <c r="P357" s="356"/>
      <c r="Q357" s="246"/>
      <c r="R357" s="246"/>
      <c r="S357" s="246"/>
      <c r="T357" s="504"/>
      <c r="U357" s="504"/>
      <c r="V357" s="505"/>
      <c r="W357" s="506"/>
      <c r="X357" s="346"/>
      <c r="Y357" s="346"/>
      <c r="Z357" s="346"/>
      <c r="AA357" s="346"/>
      <c r="AB357" s="346"/>
      <c r="AC357" s="346"/>
      <c r="AD357" s="346"/>
      <c r="AE357" s="346"/>
      <c r="AF357" s="346"/>
      <c r="AG357" s="334"/>
      <c r="AH357" s="335"/>
      <c r="AI357" s="509"/>
    </row>
    <row r="358">
      <c r="A358" s="233">
        <v>351.0</v>
      </c>
      <c r="B358" s="454"/>
      <c r="C358" s="262"/>
      <c r="D358" s="167"/>
      <c r="E358" s="167"/>
      <c r="F358" s="167"/>
      <c r="G358" s="167"/>
      <c r="H358" s="257"/>
      <c r="I358" s="169"/>
      <c r="J358" s="530"/>
      <c r="K358" s="240"/>
      <c r="L358" s="242"/>
      <c r="M358" s="242"/>
      <c r="N358" s="243"/>
      <c r="O358" s="242"/>
      <c r="P358" s="356"/>
      <c r="Q358" s="246"/>
      <c r="R358" s="246"/>
      <c r="S358" s="246"/>
      <c r="T358" s="504"/>
      <c r="U358" s="504"/>
      <c r="V358" s="505"/>
      <c r="W358" s="506"/>
      <c r="X358" s="346"/>
      <c r="Y358" s="346"/>
      <c r="Z358" s="346"/>
      <c r="AA358" s="346"/>
      <c r="AB358" s="346"/>
      <c r="AC358" s="346"/>
      <c r="AD358" s="346"/>
      <c r="AE358" s="346"/>
      <c r="AF358" s="346"/>
      <c r="AG358" s="334"/>
      <c r="AH358" s="335"/>
      <c r="AI358" s="509"/>
    </row>
    <row r="359">
      <c r="A359" s="233">
        <v>352.0</v>
      </c>
      <c r="B359" s="454"/>
      <c r="C359" s="262"/>
      <c r="D359" s="167"/>
      <c r="E359" s="167"/>
      <c r="F359" s="167"/>
      <c r="G359" s="167"/>
      <c r="H359" s="257"/>
      <c r="I359" s="169"/>
      <c r="J359" s="530"/>
      <c r="K359" s="240"/>
      <c r="L359" s="242"/>
      <c r="M359" s="242"/>
      <c r="N359" s="243"/>
      <c r="O359" s="242"/>
      <c r="P359" s="356"/>
      <c r="Q359" s="246"/>
      <c r="R359" s="246"/>
      <c r="S359" s="246"/>
      <c r="T359" s="504"/>
      <c r="U359" s="504"/>
      <c r="V359" s="505"/>
      <c r="W359" s="506"/>
      <c r="X359" s="346"/>
      <c r="Y359" s="346"/>
      <c r="Z359" s="346"/>
      <c r="AA359" s="346"/>
      <c r="AB359" s="346"/>
      <c r="AC359" s="346"/>
      <c r="AD359" s="346"/>
      <c r="AE359" s="346"/>
      <c r="AF359" s="346"/>
      <c r="AG359" s="334"/>
      <c r="AH359" s="335"/>
      <c r="AI359" s="509"/>
    </row>
    <row r="360">
      <c r="A360" s="233">
        <v>353.0</v>
      </c>
      <c r="B360" s="454"/>
      <c r="C360" s="262"/>
      <c r="D360" s="167"/>
      <c r="E360" s="167"/>
      <c r="F360" s="167"/>
      <c r="G360" s="167"/>
      <c r="H360" s="257"/>
      <c r="I360" s="169"/>
      <c r="J360" s="530"/>
      <c r="K360" s="240"/>
      <c r="L360" s="242"/>
      <c r="M360" s="242"/>
      <c r="N360" s="243"/>
      <c r="O360" s="242"/>
      <c r="P360" s="356"/>
      <c r="Q360" s="246"/>
      <c r="R360" s="246"/>
      <c r="S360" s="246"/>
      <c r="T360" s="504"/>
      <c r="U360" s="504"/>
      <c r="V360" s="505"/>
      <c r="W360" s="506"/>
      <c r="X360" s="346"/>
      <c r="Y360" s="346"/>
      <c r="Z360" s="346"/>
      <c r="AA360" s="346"/>
      <c r="AB360" s="346"/>
      <c r="AC360" s="346"/>
      <c r="AD360" s="346"/>
      <c r="AE360" s="346"/>
      <c r="AF360" s="346"/>
      <c r="AG360" s="334"/>
      <c r="AH360" s="335"/>
      <c r="AI360" s="509"/>
    </row>
    <row r="361">
      <c r="A361" s="233">
        <v>354.0</v>
      </c>
      <c r="B361" s="454"/>
      <c r="C361" s="262"/>
      <c r="D361" s="167"/>
      <c r="E361" s="167"/>
      <c r="F361" s="167"/>
      <c r="G361" s="167"/>
      <c r="H361" s="257"/>
      <c r="I361" s="169"/>
      <c r="J361" s="530"/>
      <c r="K361" s="240"/>
      <c r="L361" s="242"/>
      <c r="M361" s="242"/>
      <c r="N361" s="243"/>
      <c r="O361" s="242"/>
      <c r="P361" s="356"/>
      <c r="Q361" s="246"/>
      <c r="R361" s="246"/>
      <c r="S361" s="246"/>
      <c r="T361" s="504"/>
      <c r="U361" s="504"/>
      <c r="V361" s="505"/>
      <c r="W361" s="506"/>
      <c r="X361" s="346"/>
      <c r="Y361" s="346"/>
      <c r="Z361" s="346"/>
      <c r="AA361" s="346"/>
      <c r="AB361" s="346"/>
      <c r="AC361" s="346"/>
      <c r="AD361" s="346"/>
      <c r="AE361" s="346"/>
      <c r="AF361" s="346"/>
      <c r="AG361" s="334"/>
      <c r="AH361" s="335"/>
      <c r="AI361" s="509"/>
    </row>
    <row r="362">
      <c r="A362" s="233">
        <v>355.0</v>
      </c>
      <c r="B362" s="454"/>
      <c r="C362" s="262"/>
      <c r="D362" s="167"/>
      <c r="E362" s="167"/>
      <c r="F362" s="167"/>
      <c r="G362" s="167"/>
      <c r="H362" s="257"/>
      <c r="I362" s="169"/>
      <c r="J362" s="530"/>
      <c r="K362" s="240"/>
      <c r="L362" s="242"/>
      <c r="M362" s="242"/>
      <c r="N362" s="243"/>
      <c r="O362" s="242"/>
      <c r="P362" s="356"/>
      <c r="Q362" s="246"/>
      <c r="R362" s="246"/>
      <c r="S362" s="246"/>
      <c r="T362" s="504"/>
      <c r="U362" s="504"/>
      <c r="V362" s="505"/>
      <c r="W362" s="506"/>
      <c r="X362" s="346"/>
      <c r="Y362" s="346"/>
      <c r="Z362" s="346"/>
      <c r="AA362" s="346"/>
      <c r="AB362" s="346"/>
      <c r="AC362" s="346"/>
      <c r="AD362" s="346"/>
      <c r="AE362" s="346"/>
      <c r="AF362" s="346"/>
      <c r="AG362" s="334"/>
      <c r="AH362" s="335"/>
      <c r="AI362" s="509"/>
    </row>
    <row r="363">
      <c r="A363" s="233">
        <v>356.0</v>
      </c>
      <c r="B363" s="454"/>
      <c r="C363" s="262"/>
      <c r="D363" s="167"/>
      <c r="E363" s="167"/>
      <c r="F363" s="167"/>
      <c r="G363" s="167"/>
      <c r="H363" s="257"/>
      <c r="I363" s="169"/>
      <c r="J363" s="530"/>
      <c r="K363" s="240"/>
      <c r="L363" s="242"/>
      <c r="M363" s="242"/>
      <c r="N363" s="243"/>
      <c r="O363" s="242"/>
      <c r="P363" s="356"/>
      <c r="Q363" s="246"/>
      <c r="R363" s="246"/>
      <c r="S363" s="246"/>
      <c r="T363" s="504"/>
      <c r="U363" s="504"/>
      <c r="V363" s="505"/>
      <c r="W363" s="506"/>
      <c r="X363" s="346"/>
      <c r="Y363" s="346"/>
      <c r="Z363" s="346"/>
      <c r="AA363" s="346"/>
      <c r="AB363" s="346"/>
      <c r="AC363" s="346"/>
      <c r="AD363" s="346"/>
      <c r="AE363" s="346"/>
      <c r="AF363" s="346"/>
      <c r="AG363" s="334"/>
      <c r="AH363" s="335"/>
      <c r="AI363" s="509"/>
    </row>
    <row r="364">
      <c r="A364" s="233">
        <v>357.0</v>
      </c>
      <c r="B364" s="531"/>
      <c r="C364" s="531"/>
      <c r="D364" s="197"/>
      <c r="E364" s="167"/>
      <c r="F364" s="167"/>
      <c r="G364" s="167"/>
      <c r="H364" s="167"/>
      <c r="I364" s="169"/>
      <c r="J364" s="530"/>
      <c r="K364" s="530"/>
      <c r="L364" s="530"/>
      <c r="M364" s="530"/>
      <c r="N364" s="530"/>
      <c r="O364" s="530"/>
      <c r="P364" s="167"/>
      <c r="Q364" s="173"/>
      <c r="R364" s="173"/>
      <c r="S364" s="173"/>
      <c r="T364" s="167"/>
      <c r="U364" s="167"/>
      <c r="V364" s="173"/>
      <c r="W364" s="173"/>
      <c r="X364" s="173"/>
      <c r="Y364" s="173"/>
      <c r="Z364" s="173"/>
      <c r="AA364" s="173"/>
      <c r="AB364" s="173"/>
      <c r="AC364" s="173"/>
      <c r="AD364" s="173"/>
      <c r="AE364" s="173"/>
      <c r="AF364" s="173"/>
      <c r="AG364" s="174"/>
      <c r="AH364" s="174"/>
      <c r="AI364" s="175"/>
    </row>
    <row r="365">
      <c r="A365" s="233">
        <v>358.0</v>
      </c>
      <c r="B365" s="531"/>
      <c r="C365" s="531"/>
      <c r="D365" s="197"/>
      <c r="E365" s="167"/>
      <c r="F365" s="167"/>
      <c r="G365" s="167"/>
      <c r="H365" s="167"/>
      <c r="I365" s="169"/>
      <c r="J365" s="530"/>
      <c r="K365" s="530"/>
      <c r="L365" s="530"/>
      <c r="M365" s="530"/>
      <c r="N365" s="530"/>
      <c r="O365" s="530"/>
      <c r="P365" s="167"/>
      <c r="Q365" s="173"/>
      <c r="R365" s="173"/>
      <c r="S365" s="173"/>
      <c r="T365" s="167"/>
      <c r="U365" s="167"/>
      <c r="V365" s="173"/>
      <c r="W365" s="173"/>
      <c r="X365" s="173"/>
      <c r="Y365" s="173"/>
      <c r="Z365" s="173"/>
      <c r="AA365" s="173"/>
      <c r="AB365" s="173"/>
      <c r="AC365" s="173"/>
      <c r="AD365" s="173"/>
      <c r="AE365" s="173"/>
      <c r="AF365" s="173"/>
      <c r="AG365" s="174"/>
      <c r="AH365" s="174"/>
      <c r="AI365" s="175"/>
    </row>
    <row r="366">
      <c r="A366" s="233">
        <v>359.0</v>
      </c>
      <c r="B366" s="531"/>
      <c r="C366" s="531"/>
      <c r="D366" s="197"/>
      <c r="E366" s="167"/>
      <c r="F366" s="167"/>
      <c r="G366" s="167"/>
      <c r="H366" s="167"/>
      <c r="I366" s="169"/>
      <c r="J366" s="530"/>
      <c r="K366" s="530"/>
      <c r="L366" s="530"/>
      <c r="M366" s="530"/>
      <c r="N366" s="530"/>
      <c r="O366" s="530"/>
      <c r="P366" s="167"/>
      <c r="Q366" s="173"/>
      <c r="R366" s="173"/>
      <c r="S366" s="173"/>
      <c r="T366" s="167"/>
      <c r="U366" s="167"/>
      <c r="V366" s="173"/>
      <c r="W366" s="173"/>
      <c r="X366" s="173"/>
      <c r="Y366" s="173"/>
      <c r="Z366" s="173"/>
      <c r="AA366" s="173"/>
      <c r="AB366" s="173"/>
      <c r="AC366" s="173"/>
      <c r="AD366" s="173"/>
      <c r="AE366" s="173"/>
      <c r="AF366" s="173"/>
      <c r="AG366" s="174"/>
      <c r="AH366" s="174"/>
      <c r="AI366" s="175"/>
    </row>
    <row r="367">
      <c r="A367" s="233">
        <v>360.0</v>
      </c>
      <c r="B367" s="531"/>
      <c r="C367" s="531"/>
      <c r="D367" s="197"/>
      <c r="E367" s="167"/>
      <c r="F367" s="167"/>
      <c r="G367" s="167"/>
      <c r="H367" s="167"/>
      <c r="I367" s="169"/>
      <c r="J367" s="530"/>
      <c r="K367" s="530"/>
      <c r="L367" s="530"/>
      <c r="M367" s="530"/>
      <c r="N367" s="530"/>
      <c r="O367" s="530"/>
      <c r="P367" s="167"/>
      <c r="Q367" s="173"/>
      <c r="R367" s="173"/>
      <c r="S367" s="173"/>
      <c r="T367" s="167"/>
      <c r="U367" s="167"/>
      <c r="V367" s="173"/>
      <c r="W367" s="173"/>
      <c r="X367" s="173"/>
      <c r="Y367" s="173"/>
      <c r="Z367" s="173"/>
      <c r="AA367" s="173"/>
      <c r="AB367" s="173"/>
      <c r="AC367" s="173"/>
      <c r="AD367" s="173"/>
      <c r="AE367" s="173"/>
      <c r="AF367" s="173"/>
      <c r="AG367" s="174"/>
      <c r="AH367" s="174"/>
      <c r="AI367" s="175"/>
    </row>
    <row r="368">
      <c r="A368" s="233">
        <v>361.0</v>
      </c>
      <c r="B368" s="531"/>
      <c r="C368" s="531"/>
      <c r="D368" s="197"/>
      <c r="E368" s="167"/>
      <c r="F368" s="167"/>
      <c r="G368" s="167"/>
      <c r="H368" s="167"/>
      <c r="I368" s="169"/>
      <c r="J368" s="530"/>
      <c r="K368" s="530"/>
      <c r="L368" s="530"/>
      <c r="M368" s="530"/>
      <c r="N368" s="530"/>
      <c r="O368" s="530"/>
      <c r="P368" s="167"/>
      <c r="Q368" s="173"/>
      <c r="R368" s="173"/>
      <c r="S368" s="173"/>
      <c r="T368" s="167"/>
      <c r="U368" s="167"/>
      <c r="V368" s="173"/>
      <c r="W368" s="173"/>
      <c r="X368" s="173"/>
      <c r="Y368" s="173"/>
      <c r="Z368" s="173"/>
      <c r="AA368" s="173"/>
      <c r="AB368" s="173"/>
      <c r="AC368" s="173"/>
      <c r="AD368" s="173"/>
      <c r="AE368" s="173"/>
      <c r="AF368" s="173"/>
      <c r="AG368" s="174"/>
      <c r="AH368" s="174"/>
      <c r="AI368" s="175"/>
    </row>
    <row r="369">
      <c r="A369" s="233">
        <v>362.0</v>
      </c>
      <c r="B369" s="531"/>
      <c r="C369" s="531"/>
      <c r="D369" s="197"/>
      <c r="E369" s="167"/>
      <c r="F369" s="167"/>
      <c r="G369" s="167"/>
      <c r="H369" s="167"/>
      <c r="I369" s="169"/>
      <c r="J369" s="530"/>
      <c r="K369" s="530"/>
      <c r="L369" s="530"/>
      <c r="M369" s="530"/>
      <c r="N369" s="530"/>
      <c r="O369" s="530"/>
      <c r="P369" s="167"/>
      <c r="Q369" s="173"/>
      <c r="R369" s="173"/>
      <c r="S369" s="173"/>
      <c r="T369" s="167"/>
      <c r="U369" s="167"/>
      <c r="V369" s="173"/>
      <c r="W369" s="173"/>
      <c r="X369" s="173"/>
      <c r="Y369" s="173"/>
      <c r="Z369" s="173"/>
      <c r="AA369" s="173"/>
      <c r="AB369" s="173"/>
      <c r="AC369" s="173"/>
      <c r="AD369" s="173"/>
      <c r="AE369" s="173"/>
      <c r="AF369" s="173"/>
      <c r="AG369" s="174"/>
      <c r="AH369" s="174"/>
      <c r="AI369" s="175"/>
    </row>
    <row r="370">
      <c r="A370" s="233">
        <v>363.0</v>
      </c>
      <c r="B370" s="531"/>
      <c r="C370" s="531"/>
      <c r="D370" s="197"/>
      <c r="E370" s="167"/>
      <c r="F370" s="167"/>
      <c r="G370" s="167"/>
      <c r="H370" s="167"/>
      <c r="I370" s="169"/>
      <c r="J370" s="530"/>
      <c r="K370" s="530"/>
      <c r="L370" s="530"/>
      <c r="M370" s="530"/>
      <c r="N370" s="530"/>
      <c r="O370" s="530"/>
      <c r="P370" s="167"/>
      <c r="Q370" s="173"/>
      <c r="R370" s="173"/>
      <c r="S370" s="173"/>
      <c r="T370" s="167"/>
      <c r="U370" s="167"/>
      <c r="V370" s="173"/>
      <c r="W370" s="173"/>
      <c r="X370" s="173"/>
      <c r="Y370" s="173"/>
      <c r="Z370" s="173"/>
      <c r="AA370" s="173"/>
      <c r="AB370" s="173"/>
      <c r="AC370" s="173"/>
      <c r="AD370" s="173"/>
      <c r="AE370" s="173"/>
      <c r="AF370" s="173"/>
      <c r="AG370" s="174"/>
      <c r="AH370" s="174"/>
      <c r="AI370" s="175"/>
    </row>
    <row r="371">
      <c r="A371" s="233">
        <v>364.0</v>
      </c>
      <c r="B371" s="531"/>
      <c r="C371" s="531"/>
      <c r="D371" s="197"/>
      <c r="E371" s="167"/>
      <c r="F371" s="167"/>
      <c r="G371" s="167"/>
      <c r="H371" s="167"/>
      <c r="I371" s="169"/>
      <c r="J371" s="530"/>
      <c r="K371" s="530"/>
      <c r="L371" s="530"/>
      <c r="M371" s="530"/>
      <c r="N371" s="530"/>
      <c r="O371" s="530"/>
      <c r="P371" s="167"/>
      <c r="Q371" s="173"/>
      <c r="R371" s="173"/>
      <c r="S371" s="173"/>
      <c r="T371" s="167"/>
      <c r="U371" s="167"/>
      <c r="V371" s="173"/>
      <c r="W371" s="173"/>
      <c r="X371" s="173"/>
      <c r="Y371" s="173"/>
      <c r="Z371" s="173"/>
      <c r="AA371" s="173"/>
      <c r="AB371" s="173"/>
      <c r="AC371" s="173"/>
      <c r="AD371" s="173"/>
      <c r="AE371" s="173"/>
      <c r="AF371" s="173"/>
      <c r="AG371" s="174"/>
      <c r="AH371" s="174"/>
      <c r="AI371" s="175"/>
    </row>
    <row r="372">
      <c r="A372" s="233">
        <v>365.0</v>
      </c>
      <c r="B372" s="531"/>
      <c r="C372" s="531"/>
      <c r="D372" s="197"/>
      <c r="E372" s="167"/>
      <c r="F372" s="167"/>
      <c r="G372" s="167"/>
      <c r="H372" s="167"/>
      <c r="I372" s="169"/>
      <c r="J372" s="530"/>
      <c r="K372" s="530"/>
      <c r="L372" s="530"/>
      <c r="M372" s="530"/>
      <c r="N372" s="530"/>
      <c r="O372" s="530"/>
      <c r="P372" s="167"/>
      <c r="Q372" s="173"/>
      <c r="R372" s="173"/>
      <c r="S372" s="173"/>
      <c r="T372" s="167"/>
      <c r="U372" s="167"/>
      <c r="V372" s="173"/>
      <c r="W372" s="173"/>
      <c r="X372" s="173"/>
      <c r="Y372" s="173"/>
      <c r="Z372" s="173"/>
      <c r="AA372" s="173"/>
      <c r="AB372" s="173"/>
      <c r="AC372" s="173"/>
      <c r="AD372" s="173"/>
      <c r="AE372" s="173"/>
      <c r="AF372" s="173"/>
      <c r="AG372" s="174"/>
      <c r="AH372" s="174"/>
      <c r="AI372" s="175"/>
    </row>
    <row r="373">
      <c r="A373" s="233">
        <v>366.0</v>
      </c>
      <c r="B373" s="531"/>
      <c r="C373" s="531"/>
      <c r="D373" s="197"/>
      <c r="E373" s="167"/>
      <c r="F373" s="167"/>
      <c r="G373" s="167"/>
      <c r="H373" s="167"/>
      <c r="I373" s="169"/>
      <c r="J373" s="530"/>
      <c r="K373" s="530"/>
      <c r="L373" s="530"/>
      <c r="M373" s="530"/>
      <c r="N373" s="530"/>
      <c r="O373" s="530"/>
      <c r="P373" s="167"/>
      <c r="Q373" s="173"/>
      <c r="R373" s="173"/>
      <c r="S373" s="173"/>
      <c r="T373" s="167"/>
      <c r="U373" s="167"/>
      <c r="V373" s="173"/>
      <c r="W373" s="173"/>
      <c r="X373" s="173"/>
      <c r="Y373" s="173"/>
      <c r="Z373" s="173"/>
      <c r="AA373" s="173"/>
      <c r="AB373" s="173"/>
      <c r="AC373" s="173"/>
      <c r="AD373" s="173"/>
      <c r="AE373" s="173"/>
      <c r="AF373" s="173"/>
      <c r="AG373" s="174"/>
      <c r="AH373" s="174"/>
      <c r="AI373" s="175"/>
    </row>
    <row r="374">
      <c r="A374" s="233">
        <v>367.0</v>
      </c>
      <c r="B374" s="531"/>
      <c r="C374" s="531"/>
      <c r="D374" s="197"/>
      <c r="E374" s="167"/>
      <c r="F374" s="167"/>
      <c r="G374" s="167"/>
      <c r="H374" s="167"/>
      <c r="I374" s="169"/>
      <c r="J374" s="530"/>
      <c r="K374" s="530"/>
      <c r="L374" s="530"/>
      <c r="M374" s="530"/>
      <c r="N374" s="530"/>
      <c r="O374" s="530"/>
      <c r="P374" s="167"/>
      <c r="Q374" s="173"/>
      <c r="R374" s="173"/>
      <c r="S374" s="173"/>
      <c r="T374" s="167"/>
      <c r="U374" s="167"/>
      <c r="V374" s="173"/>
      <c r="W374" s="173"/>
      <c r="X374" s="173"/>
      <c r="Y374" s="173"/>
      <c r="Z374" s="173"/>
      <c r="AA374" s="173"/>
      <c r="AB374" s="173"/>
      <c r="AC374" s="173"/>
      <c r="AD374" s="173"/>
      <c r="AE374" s="173"/>
      <c r="AF374" s="173"/>
      <c r="AG374" s="174"/>
      <c r="AH374" s="174"/>
      <c r="AI374" s="175"/>
    </row>
    <row r="375">
      <c r="A375" s="233">
        <v>368.0</v>
      </c>
      <c r="B375" s="531"/>
      <c r="C375" s="531"/>
      <c r="D375" s="197"/>
      <c r="E375" s="167"/>
      <c r="F375" s="167"/>
      <c r="G375" s="167"/>
      <c r="H375" s="167"/>
      <c r="I375" s="169"/>
      <c r="J375" s="530"/>
      <c r="K375" s="530"/>
      <c r="L375" s="530"/>
      <c r="M375" s="530"/>
      <c r="N375" s="530"/>
      <c r="O375" s="530"/>
      <c r="P375" s="167"/>
      <c r="Q375" s="173"/>
      <c r="R375" s="173"/>
      <c r="S375" s="173"/>
      <c r="T375" s="167"/>
      <c r="U375" s="167"/>
      <c r="V375" s="173"/>
      <c r="W375" s="173"/>
      <c r="X375" s="173"/>
      <c r="Y375" s="173"/>
      <c r="Z375" s="173"/>
      <c r="AA375" s="173"/>
      <c r="AB375" s="173"/>
      <c r="AC375" s="173"/>
      <c r="AD375" s="173"/>
      <c r="AE375" s="173"/>
      <c r="AF375" s="173"/>
      <c r="AG375" s="174"/>
      <c r="AH375" s="174"/>
      <c r="AI375" s="175"/>
    </row>
    <row r="376">
      <c r="A376" s="233">
        <v>369.0</v>
      </c>
      <c r="B376" s="531"/>
      <c r="C376" s="531"/>
      <c r="D376" s="197"/>
      <c r="E376" s="167"/>
      <c r="F376" s="167"/>
      <c r="G376" s="167"/>
      <c r="H376" s="167"/>
      <c r="I376" s="169"/>
      <c r="J376" s="530"/>
      <c r="K376" s="530"/>
      <c r="L376" s="530"/>
      <c r="M376" s="530"/>
      <c r="N376" s="530"/>
      <c r="O376" s="530"/>
      <c r="P376" s="167"/>
      <c r="Q376" s="173"/>
      <c r="R376" s="173"/>
      <c r="S376" s="173"/>
      <c r="T376" s="167"/>
      <c r="U376" s="167"/>
      <c r="V376" s="173"/>
      <c r="W376" s="173"/>
      <c r="X376" s="173"/>
      <c r="Y376" s="173"/>
      <c r="Z376" s="173"/>
      <c r="AA376" s="173"/>
      <c r="AB376" s="173"/>
      <c r="AC376" s="173"/>
      <c r="AD376" s="173"/>
      <c r="AE376" s="173"/>
      <c r="AF376" s="173"/>
      <c r="AG376" s="174"/>
      <c r="AH376" s="174"/>
      <c r="AI376" s="175"/>
    </row>
    <row r="377">
      <c r="A377" s="233">
        <v>370.0</v>
      </c>
      <c r="B377" s="531"/>
      <c r="C377" s="531"/>
      <c r="D377" s="197"/>
      <c r="E377" s="167"/>
      <c r="F377" s="167"/>
      <c r="G377" s="167"/>
      <c r="H377" s="167"/>
      <c r="I377" s="169"/>
      <c r="J377" s="530"/>
      <c r="K377" s="530"/>
      <c r="L377" s="530"/>
      <c r="M377" s="530"/>
      <c r="N377" s="530"/>
      <c r="O377" s="530"/>
      <c r="P377" s="167"/>
      <c r="Q377" s="173"/>
      <c r="R377" s="173"/>
      <c r="S377" s="173"/>
      <c r="T377" s="167"/>
      <c r="U377" s="167"/>
      <c r="V377" s="173"/>
      <c r="W377" s="173"/>
      <c r="X377" s="173"/>
      <c r="Y377" s="173"/>
      <c r="Z377" s="173"/>
      <c r="AA377" s="173"/>
      <c r="AB377" s="173"/>
      <c r="AC377" s="173"/>
      <c r="AD377" s="173"/>
      <c r="AE377" s="173"/>
      <c r="AF377" s="173"/>
      <c r="AG377" s="174"/>
      <c r="AH377" s="174"/>
      <c r="AI377" s="175"/>
    </row>
    <row r="378">
      <c r="A378" s="233">
        <v>371.0</v>
      </c>
      <c r="B378" s="531"/>
      <c r="C378" s="531"/>
      <c r="D378" s="197"/>
      <c r="E378" s="167"/>
      <c r="F378" s="167"/>
      <c r="G378" s="167"/>
      <c r="H378" s="167"/>
      <c r="I378" s="169"/>
      <c r="J378" s="530"/>
      <c r="K378" s="530"/>
      <c r="L378" s="530"/>
      <c r="M378" s="530"/>
      <c r="N378" s="530"/>
      <c r="O378" s="530"/>
      <c r="P378" s="167"/>
      <c r="Q378" s="173"/>
      <c r="R378" s="173"/>
      <c r="S378" s="173"/>
      <c r="T378" s="167"/>
      <c r="U378" s="167"/>
      <c r="V378" s="173"/>
      <c r="W378" s="173"/>
      <c r="X378" s="173"/>
      <c r="Y378" s="173"/>
      <c r="Z378" s="173"/>
      <c r="AA378" s="173"/>
      <c r="AB378" s="173"/>
      <c r="AC378" s="173"/>
      <c r="AD378" s="173"/>
      <c r="AE378" s="173"/>
      <c r="AF378" s="173"/>
      <c r="AG378" s="174"/>
      <c r="AH378" s="174"/>
      <c r="AI378" s="175"/>
    </row>
    <row r="379">
      <c r="A379" s="233">
        <v>372.0</v>
      </c>
      <c r="B379" s="531"/>
      <c r="C379" s="531"/>
      <c r="D379" s="197"/>
      <c r="E379" s="167"/>
      <c r="F379" s="167"/>
      <c r="G379" s="167"/>
      <c r="H379" s="167"/>
      <c r="I379" s="169"/>
      <c r="J379" s="530"/>
      <c r="K379" s="530"/>
      <c r="L379" s="530"/>
      <c r="M379" s="530"/>
      <c r="N379" s="530"/>
      <c r="O379" s="530"/>
      <c r="P379" s="167"/>
      <c r="Q379" s="173"/>
      <c r="R379" s="173"/>
      <c r="S379" s="173"/>
      <c r="T379" s="167"/>
      <c r="U379" s="167"/>
      <c r="V379" s="173"/>
      <c r="W379" s="173"/>
      <c r="X379" s="173"/>
      <c r="Y379" s="173"/>
      <c r="Z379" s="173"/>
      <c r="AA379" s="173"/>
      <c r="AB379" s="173"/>
      <c r="AC379" s="173"/>
      <c r="AD379" s="173"/>
      <c r="AE379" s="173"/>
      <c r="AF379" s="173"/>
      <c r="AG379" s="174"/>
      <c r="AH379" s="174"/>
      <c r="AI379" s="175"/>
    </row>
    <row r="380">
      <c r="A380" s="233">
        <v>373.0</v>
      </c>
      <c r="B380" s="531"/>
      <c r="C380" s="531"/>
      <c r="D380" s="197"/>
      <c r="E380" s="167"/>
      <c r="F380" s="167"/>
      <c r="G380" s="167"/>
      <c r="H380" s="167"/>
      <c r="I380" s="169"/>
      <c r="J380" s="530"/>
      <c r="K380" s="530"/>
      <c r="L380" s="530"/>
      <c r="M380" s="530"/>
      <c r="N380" s="530"/>
      <c r="O380" s="530"/>
      <c r="P380" s="167"/>
      <c r="Q380" s="173"/>
      <c r="R380" s="173"/>
      <c r="S380" s="173"/>
      <c r="T380" s="167"/>
      <c r="U380" s="167"/>
      <c r="V380" s="173"/>
      <c r="W380" s="173"/>
      <c r="X380" s="173"/>
      <c r="Y380" s="173"/>
      <c r="Z380" s="173"/>
      <c r="AA380" s="173"/>
      <c r="AB380" s="173"/>
      <c r="AC380" s="173"/>
      <c r="AD380" s="173"/>
      <c r="AE380" s="173"/>
      <c r="AF380" s="173"/>
      <c r="AG380" s="174"/>
      <c r="AH380" s="174"/>
      <c r="AI380" s="175"/>
    </row>
    <row r="381">
      <c r="A381" s="233">
        <v>374.0</v>
      </c>
      <c r="B381" s="531"/>
      <c r="C381" s="531"/>
      <c r="D381" s="197"/>
      <c r="E381" s="167"/>
      <c r="F381" s="167"/>
      <c r="G381" s="167"/>
      <c r="H381" s="167"/>
      <c r="I381" s="169"/>
      <c r="J381" s="530"/>
      <c r="K381" s="530"/>
      <c r="L381" s="530"/>
      <c r="M381" s="530"/>
      <c r="N381" s="530"/>
      <c r="O381" s="530"/>
      <c r="P381" s="167"/>
      <c r="Q381" s="173"/>
      <c r="R381" s="173"/>
      <c r="S381" s="173"/>
      <c r="T381" s="167"/>
      <c r="U381" s="167"/>
      <c r="V381" s="173"/>
      <c r="W381" s="173"/>
      <c r="X381" s="173"/>
      <c r="Y381" s="173"/>
      <c r="Z381" s="173"/>
      <c r="AA381" s="173"/>
      <c r="AB381" s="173"/>
      <c r="AC381" s="173"/>
      <c r="AD381" s="173"/>
      <c r="AE381" s="173"/>
      <c r="AF381" s="173"/>
      <c r="AG381" s="174"/>
      <c r="AH381" s="174"/>
      <c r="AI381" s="175"/>
    </row>
    <row r="382">
      <c r="A382" s="233">
        <v>375.0</v>
      </c>
      <c r="B382" s="531"/>
      <c r="C382" s="531"/>
      <c r="D382" s="197"/>
      <c r="E382" s="167"/>
      <c r="F382" s="167"/>
      <c r="G382" s="167"/>
      <c r="H382" s="167"/>
      <c r="I382" s="169"/>
      <c r="J382" s="530"/>
      <c r="K382" s="530"/>
      <c r="L382" s="530"/>
      <c r="M382" s="530"/>
      <c r="N382" s="530"/>
      <c r="O382" s="530"/>
      <c r="P382" s="167"/>
      <c r="Q382" s="173"/>
      <c r="R382" s="173"/>
      <c r="S382" s="173"/>
      <c r="T382" s="167"/>
      <c r="U382" s="167"/>
      <c r="V382" s="173"/>
      <c r="W382" s="173"/>
      <c r="X382" s="173"/>
      <c r="Y382" s="173"/>
      <c r="Z382" s="173"/>
      <c r="AA382" s="173"/>
      <c r="AB382" s="173"/>
      <c r="AC382" s="173"/>
      <c r="AD382" s="173"/>
      <c r="AE382" s="173"/>
      <c r="AF382" s="173"/>
      <c r="AG382" s="174"/>
      <c r="AH382" s="174"/>
      <c r="AI382" s="175"/>
    </row>
    <row r="383">
      <c r="A383" s="233">
        <v>376.0</v>
      </c>
      <c r="B383" s="531"/>
      <c r="C383" s="531"/>
      <c r="D383" s="197"/>
      <c r="E383" s="167"/>
      <c r="F383" s="167"/>
      <c r="G383" s="167"/>
      <c r="H383" s="167"/>
      <c r="I383" s="169"/>
      <c r="J383" s="530"/>
      <c r="K383" s="530"/>
      <c r="L383" s="530"/>
      <c r="M383" s="530"/>
      <c r="N383" s="530"/>
      <c r="O383" s="530"/>
      <c r="P383" s="167"/>
      <c r="Q383" s="173"/>
      <c r="R383" s="173"/>
      <c r="S383" s="173"/>
      <c r="T383" s="167"/>
      <c r="U383" s="167"/>
      <c r="V383" s="173"/>
      <c r="W383" s="173"/>
      <c r="X383" s="173"/>
      <c r="Y383" s="173"/>
      <c r="Z383" s="173"/>
      <c r="AA383" s="173"/>
      <c r="AB383" s="173"/>
      <c r="AC383" s="173"/>
      <c r="AD383" s="173"/>
      <c r="AE383" s="173"/>
      <c r="AF383" s="173"/>
      <c r="AG383" s="174"/>
      <c r="AH383" s="174"/>
      <c r="AI383" s="175"/>
    </row>
    <row r="384">
      <c r="A384" s="233">
        <v>377.0</v>
      </c>
      <c r="B384" s="531"/>
      <c r="C384" s="531"/>
      <c r="D384" s="197"/>
      <c r="E384" s="167"/>
      <c r="F384" s="167"/>
      <c r="G384" s="167"/>
      <c r="H384" s="167"/>
      <c r="I384" s="169"/>
      <c r="J384" s="530"/>
      <c r="K384" s="530"/>
      <c r="L384" s="530"/>
      <c r="M384" s="530"/>
      <c r="N384" s="530"/>
      <c r="O384" s="530"/>
      <c r="P384" s="167"/>
      <c r="Q384" s="173"/>
      <c r="R384" s="173"/>
      <c r="S384" s="173"/>
      <c r="T384" s="167"/>
      <c r="U384" s="167"/>
      <c r="V384" s="173"/>
      <c r="W384" s="173"/>
      <c r="X384" s="173"/>
      <c r="Y384" s="173"/>
      <c r="Z384" s="173"/>
      <c r="AA384" s="173"/>
      <c r="AB384" s="173"/>
      <c r="AC384" s="173"/>
      <c r="AD384" s="173"/>
      <c r="AE384" s="173"/>
      <c r="AF384" s="173"/>
      <c r="AG384" s="174"/>
      <c r="AH384" s="174"/>
      <c r="AI384" s="175"/>
    </row>
    <row r="385">
      <c r="A385" s="167"/>
      <c r="B385" s="531"/>
      <c r="C385" s="531"/>
      <c r="D385" s="197"/>
      <c r="E385" s="167"/>
      <c r="F385" s="167"/>
      <c r="G385" s="167"/>
      <c r="H385" s="167"/>
      <c r="I385" s="169"/>
      <c r="J385" s="530"/>
      <c r="K385" s="530"/>
      <c r="L385" s="530"/>
      <c r="M385" s="530"/>
      <c r="N385" s="530"/>
      <c r="O385" s="530"/>
      <c r="P385" s="167"/>
      <c r="Q385" s="173"/>
      <c r="R385" s="173"/>
      <c r="S385" s="173"/>
      <c r="T385" s="167"/>
      <c r="U385" s="167"/>
      <c r="V385" s="173"/>
      <c r="W385" s="173"/>
      <c r="X385" s="173"/>
      <c r="Y385" s="173"/>
      <c r="Z385" s="173"/>
      <c r="AA385" s="173"/>
      <c r="AB385" s="173"/>
      <c r="AC385" s="173"/>
      <c r="AD385" s="173"/>
      <c r="AE385" s="173"/>
      <c r="AF385" s="173"/>
      <c r="AG385" s="174"/>
      <c r="AH385" s="174"/>
      <c r="AI385" s="175"/>
    </row>
    <row r="386">
      <c r="A386" s="167"/>
      <c r="B386" s="531"/>
      <c r="C386" s="531"/>
      <c r="D386" s="197"/>
      <c r="E386" s="167"/>
      <c r="F386" s="167"/>
      <c r="G386" s="167"/>
      <c r="H386" s="167"/>
      <c r="I386" s="169"/>
      <c r="J386" s="530"/>
      <c r="K386" s="530"/>
      <c r="L386" s="530"/>
      <c r="M386" s="530"/>
      <c r="N386" s="530"/>
      <c r="O386" s="530"/>
      <c r="P386" s="167"/>
      <c r="Q386" s="173"/>
      <c r="R386" s="173"/>
      <c r="S386" s="173"/>
      <c r="T386" s="167"/>
      <c r="U386" s="167"/>
      <c r="V386" s="173"/>
      <c r="W386" s="173"/>
      <c r="X386" s="173"/>
      <c r="Y386" s="173"/>
      <c r="Z386" s="173"/>
      <c r="AA386" s="173"/>
      <c r="AB386" s="173"/>
      <c r="AC386" s="173"/>
      <c r="AD386" s="173"/>
      <c r="AE386" s="173"/>
      <c r="AF386" s="173"/>
      <c r="AG386" s="174"/>
      <c r="AH386" s="174"/>
      <c r="AI386" s="175"/>
    </row>
    <row r="387">
      <c r="A387" s="167"/>
      <c r="B387" s="531"/>
      <c r="C387" s="531"/>
      <c r="D387" s="197"/>
      <c r="E387" s="167"/>
      <c r="F387" s="167"/>
      <c r="G387" s="167"/>
      <c r="H387" s="167"/>
      <c r="I387" s="169"/>
      <c r="J387" s="530"/>
      <c r="K387" s="530"/>
      <c r="L387" s="530"/>
      <c r="M387" s="530"/>
      <c r="N387" s="530"/>
      <c r="O387" s="530"/>
      <c r="P387" s="167"/>
      <c r="Q387" s="173"/>
      <c r="R387" s="173"/>
      <c r="S387" s="173"/>
      <c r="T387" s="167"/>
      <c r="U387" s="167"/>
      <c r="V387" s="173"/>
      <c r="W387" s="173"/>
      <c r="X387" s="173"/>
      <c r="Y387" s="173"/>
      <c r="Z387" s="173"/>
      <c r="AA387" s="173"/>
      <c r="AB387" s="173"/>
      <c r="AC387" s="173"/>
      <c r="AD387" s="173"/>
      <c r="AE387" s="173"/>
      <c r="AF387" s="173"/>
      <c r="AG387" s="174"/>
      <c r="AH387" s="174"/>
      <c r="AI387" s="175"/>
    </row>
    <row r="388">
      <c r="A388" s="167"/>
      <c r="B388" s="531"/>
      <c r="C388" s="531"/>
      <c r="D388" s="197"/>
      <c r="E388" s="167"/>
      <c r="F388" s="167"/>
      <c r="G388" s="167"/>
      <c r="H388" s="167"/>
      <c r="I388" s="169"/>
      <c r="J388" s="530"/>
      <c r="K388" s="530"/>
      <c r="L388" s="530"/>
      <c r="M388" s="530"/>
      <c r="N388" s="530"/>
      <c r="O388" s="530"/>
      <c r="P388" s="167"/>
      <c r="Q388" s="173"/>
      <c r="R388" s="173"/>
      <c r="S388" s="173"/>
      <c r="T388" s="167"/>
      <c r="U388" s="167"/>
      <c r="V388" s="173"/>
      <c r="W388" s="173"/>
      <c r="X388" s="173"/>
      <c r="Y388" s="173"/>
      <c r="Z388" s="173"/>
      <c r="AA388" s="173"/>
      <c r="AB388" s="173"/>
      <c r="AC388" s="173"/>
      <c r="AD388" s="173"/>
      <c r="AE388" s="173"/>
      <c r="AF388" s="173"/>
      <c r="AG388" s="174"/>
      <c r="AH388" s="174"/>
      <c r="AI388" s="175"/>
    </row>
    <row r="389">
      <c r="A389" s="167"/>
      <c r="B389" s="531"/>
      <c r="C389" s="531"/>
      <c r="D389" s="197"/>
      <c r="E389" s="167"/>
      <c r="F389" s="167"/>
      <c r="G389" s="167"/>
      <c r="H389" s="167"/>
      <c r="I389" s="169"/>
      <c r="J389" s="530"/>
      <c r="K389" s="530"/>
      <c r="L389" s="530"/>
      <c r="M389" s="530"/>
      <c r="N389" s="530"/>
      <c r="O389" s="530"/>
      <c r="P389" s="167"/>
      <c r="Q389" s="173"/>
      <c r="R389" s="173"/>
      <c r="S389" s="173"/>
      <c r="T389" s="167"/>
      <c r="U389" s="167"/>
      <c r="V389" s="173"/>
      <c r="W389" s="173"/>
      <c r="X389" s="173"/>
      <c r="Y389" s="173"/>
      <c r="Z389" s="173"/>
      <c r="AA389" s="173"/>
      <c r="AB389" s="173"/>
      <c r="AC389" s="173"/>
      <c r="AD389" s="173"/>
      <c r="AE389" s="173"/>
      <c r="AF389" s="173"/>
      <c r="AG389" s="174"/>
      <c r="AH389" s="174"/>
      <c r="AI389" s="175"/>
    </row>
    <row r="390">
      <c r="A390" s="167"/>
      <c r="B390" s="531"/>
      <c r="C390" s="531"/>
      <c r="D390" s="197"/>
      <c r="E390" s="167"/>
      <c r="F390" s="167"/>
      <c r="G390" s="167"/>
      <c r="H390" s="167"/>
      <c r="I390" s="169"/>
      <c r="J390" s="530"/>
      <c r="K390" s="530"/>
      <c r="L390" s="530"/>
      <c r="M390" s="530"/>
      <c r="N390" s="530"/>
      <c r="O390" s="530"/>
      <c r="P390" s="167"/>
      <c r="Q390" s="173"/>
      <c r="R390" s="173"/>
      <c r="S390" s="173"/>
      <c r="T390" s="167"/>
      <c r="U390" s="167"/>
      <c r="V390" s="173"/>
      <c r="W390" s="173"/>
      <c r="X390" s="173"/>
      <c r="Y390" s="173"/>
      <c r="Z390" s="173"/>
      <c r="AA390" s="173"/>
      <c r="AB390" s="173"/>
      <c r="AC390" s="173"/>
      <c r="AD390" s="173"/>
      <c r="AE390" s="173"/>
      <c r="AF390" s="173"/>
      <c r="AG390" s="174"/>
      <c r="AH390" s="174"/>
      <c r="AI390" s="175"/>
    </row>
    <row r="391">
      <c r="A391" s="167"/>
      <c r="B391" s="531"/>
      <c r="C391" s="531"/>
      <c r="D391" s="197"/>
      <c r="E391" s="167"/>
      <c r="F391" s="167"/>
      <c r="G391" s="167"/>
      <c r="H391" s="167"/>
      <c r="I391" s="169"/>
      <c r="J391" s="530"/>
      <c r="K391" s="530"/>
      <c r="L391" s="530"/>
      <c r="M391" s="530"/>
      <c r="N391" s="530"/>
      <c r="O391" s="530"/>
      <c r="P391" s="167"/>
      <c r="Q391" s="173"/>
      <c r="R391" s="173"/>
      <c r="S391" s="173"/>
      <c r="T391" s="167"/>
      <c r="U391" s="167"/>
      <c r="V391" s="173"/>
      <c r="W391" s="173"/>
      <c r="X391" s="173"/>
      <c r="Y391" s="173"/>
      <c r="Z391" s="173"/>
      <c r="AA391" s="173"/>
      <c r="AB391" s="173"/>
      <c r="AC391" s="173"/>
      <c r="AD391" s="173"/>
      <c r="AE391" s="173"/>
      <c r="AF391" s="173"/>
      <c r="AG391" s="174"/>
      <c r="AH391" s="174"/>
      <c r="AI391" s="175"/>
    </row>
    <row r="392">
      <c r="A392" s="167"/>
      <c r="B392" s="531"/>
      <c r="C392" s="531"/>
      <c r="D392" s="197"/>
      <c r="E392" s="167"/>
      <c r="F392" s="167"/>
      <c r="G392" s="167"/>
      <c r="H392" s="167"/>
      <c r="I392" s="169"/>
      <c r="J392" s="530"/>
      <c r="K392" s="530"/>
      <c r="L392" s="530"/>
      <c r="M392" s="530"/>
      <c r="N392" s="530"/>
      <c r="O392" s="530"/>
      <c r="P392" s="167"/>
      <c r="Q392" s="173"/>
      <c r="R392" s="173"/>
      <c r="S392" s="173"/>
      <c r="T392" s="167"/>
      <c r="U392" s="167"/>
      <c r="V392" s="173"/>
      <c r="W392" s="173"/>
      <c r="X392" s="173"/>
      <c r="Y392" s="173"/>
      <c r="Z392" s="173"/>
      <c r="AA392" s="173"/>
      <c r="AB392" s="173"/>
      <c r="AC392" s="173"/>
      <c r="AD392" s="173"/>
      <c r="AE392" s="173"/>
      <c r="AF392" s="173"/>
      <c r="AG392" s="174"/>
      <c r="AH392" s="174"/>
      <c r="AI392" s="175"/>
    </row>
    <row r="393">
      <c r="A393" s="167"/>
      <c r="B393" s="531"/>
      <c r="C393" s="531"/>
      <c r="D393" s="197"/>
      <c r="E393" s="167"/>
      <c r="F393" s="167"/>
      <c r="G393" s="167"/>
      <c r="H393" s="167"/>
      <c r="I393" s="169"/>
      <c r="J393" s="530"/>
      <c r="K393" s="530"/>
      <c r="L393" s="530"/>
      <c r="M393" s="530"/>
      <c r="N393" s="530"/>
      <c r="O393" s="530"/>
      <c r="P393" s="167"/>
      <c r="Q393" s="173"/>
      <c r="R393" s="173"/>
      <c r="S393" s="173"/>
      <c r="T393" s="167"/>
      <c r="U393" s="167"/>
      <c r="V393" s="173"/>
      <c r="W393" s="173"/>
      <c r="X393" s="173"/>
      <c r="Y393" s="173"/>
      <c r="Z393" s="173"/>
      <c r="AA393" s="173"/>
      <c r="AB393" s="173"/>
      <c r="AC393" s="173"/>
      <c r="AD393" s="173"/>
      <c r="AE393" s="173"/>
      <c r="AF393" s="173"/>
      <c r="AG393" s="174"/>
      <c r="AH393" s="174"/>
      <c r="AI393" s="175"/>
    </row>
    <row r="394">
      <c r="A394" s="167"/>
      <c r="B394" s="531"/>
      <c r="C394" s="531"/>
      <c r="D394" s="197"/>
      <c r="E394" s="167"/>
      <c r="F394" s="167"/>
      <c r="G394" s="167"/>
      <c r="H394" s="167"/>
      <c r="I394" s="169"/>
      <c r="J394" s="530"/>
      <c r="K394" s="530"/>
      <c r="L394" s="530"/>
      <c r="M394" s="530"/>
      <c r="N394" s="530"/>
      <c r="O394" s="530"/>
      <c r="P394" s="167"/>
      <c r="Q394" s="173"/>
      <c r="R394" s="173"/>
      <c r="S394" s="173"/>
      <c r="T394" s="167"/>
      <c r="U394" s="167"/>
      <c r="V394" s="173"/>
      <c r="W394" s="173"/>
      <c r="X394" s="173"/>
      <c r="Y394" s="173"/>
      <c r="Z394" s="173"/>
      <c r="AA394" s="173"/>
      <c r="AB394" s="173"/>
      <c r="AC394" s="173"/>
      <c r="AD394" s="173"/>
      <c r="AE394" s="173"/>
      <c r="AF394" s="173"/>
      <c r="AG394" s="174"/>
      <c r="AH394" s="174"/>
      <c r="AI394" s="175"/>
    </row>
    <row r="395">
      <c r="A395" s="167"/>
      <c r="B395" s="531"/>
      <c r="C395" s="531"/>
      <c r="D395" s="197"/>
      <c r="E395" s="167"/>
      <c r="F395" s="167"/>
      <c r="G395" s="167"/>
      <c r="H395" s="167"/>
      <c r="I395" s="169"/>
      <c r="J395" s="530"/>
      <c r="K395" s="530"/>
      <c r="L395" s="530"/>
      <c r="M395" s="530"/>
      <c r="N395" s="530"/>
      <c r="O395" s="530"/>
      <c r="P395" s="167"/>
      <c r="Q395" s="173"/>
      <c r="R395" s="173"/>
      <c r="S395" s="173"/>
      <c r="T395" s="167"/>
      <c r="U395" s="167"/>
      <c r="V395" s="173"/>
      <c r="W395" s="173"/>
      <c r="X395" s="173"/>
      <c r="Y395" s="173"/>
      <c r="Z395" s="173"/>
      <c r="AA395" s="173"/>
      <c r="AB395" s="173"/>
      <c r="AC395" s="173"/>
      <c r="AD395" s="173"/>
      <c r="AE395" s="173"/>
      <c r="AF395" s="173"/>
      <c r="AG395" s="174"/>
      <c r="AH395" s="174"/>
      <c r="AI395" s="175"/>
    </row>
    <row r="396">
      <c r="A396" s="167"/>
      <c r="B396" s="531"/>
      <c r="C396" s="531"/>
      <c r="D396" s="197"/>
      <c r="E396" s="167"/>
      <c r="F396" s="167"/>
      <c r="G396" s="167"/>
      <c r="H396" s="167"/>
      <c r="I396" s="169"/>
      <c r="J396" s="530"/>
      <c r="K396" s="530"/>
      <c r="L396" s="530"/>
      <c r="M396" s="530"/>
      <c r="N396" s="530"/>
      <c r="O396" s="530"/>
      <c r="P396" s="167"/>
      <c r="Q396" s="173"/>
      <c r="R396" s="173"/>
      <c r="S396" s="173"/>
      <c r="T396" s="167"/>
      <c r="U396" s="167"/>
      <c r="V396" s="173"/>
      <c r="W396" s="173"/>
      <c r="X396" s="173"/>
      <c r="Y396" s="173"/>
      <c r="Z396" s="173"/>
      <c r="AA396" s="173"/>
      <c r="AB396" s="173"/>
      <c r="AC396" s="173"/>
      <c r="AD396" s="173"/>
      <c r="AE396" s="173"/>
      <c r="AF396" s="173"/>
      <c r="AG396" s="174"/>
      <c r="AH396" s="174"/>
      <c r="AI396" s="175"/>
    </row>
    <row r="397">
      <c r="A397" s="167"/>
      <c r="B397" s="531"/>
      <c r="C397" s="531"/>
      <c r="D397" s="197"/>
      <c r="E397" s="167"/>
      <c r="F397" s="167"/>
      <c r="G397" s="167"/>
      <c r="H397" s="167"/>
      <c r="I397" s="169"/>
      <c r="J397" s="530"/>
      <c r="K397" s="530"/>
      <c r="L397" s="530"/>
      <c r="M397" s="530"/>
      <c r="N397" s="530"/>
      <c r="O397" s="530"/>
      <c r="P397" s="167"/>
      <c r="Q397" s="173"/>
      <c r="R397" s="173"/>
      <c r="S397" s="173"/>
      <c r="T397" s="167"/>
      <c r="U397" s="167"/>
      <c r="V397" s="173"/>
      <c r="W397" s="173"/>
      <c r="X397" s="173"/>
      <c r="Y397" s="173"/>
      <c r="Z397" s="173"/>
      <c r="AA397" s="173"/>
      <c r="AB397" s="173"/>
      <c r="AC397" s="173"/>
      <c r="AD397" s="173"/>
      <c r="AE397" s="173"/>
      <c r="AF397" s="173"/>
      <c r="AG397" s="174"/>
      <c r="AH397" s="174"/>
      <c r="AI397" s="175"/>
    </row>
    <row r="398">
      <c r="A398" s="167"/>
      <c r="B398" s="531"/>
      <c r="C398" s="531"/>
      <c r="D398" s="197"/>
      <c r="E398" s="167"/>
      <c r="F398" s="167"/>
      <c r="G398" s="167"/>
      <c r="H398" s="167"/>
      <c r="I398" s="169"/>
      <c r="J398" s="530"/>
      <c r="K398" s="530"/>
      <c r="L398" s="530"/>
      <c r="M398" s="530"/>
      <c r="N398" s="530"/>
      <c r="O398" s="530"/>
      <c r="P398" s="167"/>
      <c r="Q398" s="173"/>
      <c r="R398" s="173"/>
      <c r="S398" s="173"/>
      <c r="T398" s="167"/>
      <c r="U398" s="167"/>
      <c r="V398" s="173"/>
      <c r="W398" s="173"/>
      <c r="X398" s="173"/>
      <c r="Y398" s="173"/>
      <c r="Z398" s="173"/>
      <c r="AA398" s="173"/>
      <c r="AB398" s="173"/>
      <c r="AC398" s="173"/>
      <c r="AD398" s="173"/>
      <c r="AE398" s="173"/>
      <c r="AF398" s="173"/>
      <c r="AG398" s="174"/>
      <c r="AH398" s="174"/>
      <c r="AI398" s="175"/>
    </row>
    <row r="399">
      <c r="A399" s="167"/>
      <c r="B399" s="531"/>
      <c r="C399" s="531"/>
      <c r="D399" s="197"/>
      <c r="E399" s="167"/>
      <c r="F399" s="167"/>
      <c r="G399" s="167"/>
      <c r="H399" s="167"/>
      <c r="I399" s="169"/>
      <c r="J399" s="530"/>
      <c r="K399" s="530"/>
      <c r="L399" s="530"/>
      <c r="M399" s="530"/>
      <c r="N399" s="530"/>
      <c r="O399" s="530"/>
      <c r="P399" s="167"/>
      <c r="Q399" s="173"/>
      <c r="R399" s="173"/>
      <c r="S399" s="173"/>
      <c r="T399" s="167"/>
      <c r="U399" s="167"/>
      <c r="V399" s="173"/>
      <c r="W399" s="173"/>
      <c r="X399" s="173"/>
      <c r="Y399" s="173"/>
      <c r="Z399" s="173"/>
      <c r="AA399" s="173"/>
      <c r="AB399" s="173"/>
      <c r="AC399" s="173"/>
      <c r="AD399" s="173"/>
      <c r="AE399" s="173"/>
      <c r="AF399" s="173"/>
      <c r="AG399" s="174"/>
      <c r="AH399" s="174"/>
      <c r="AI399" s="175"/>
    </row>
    <row r="400">
      <c r="A400" s="167"/>
      <c r="B400" s="531"/>
      <c r="C400" s="531"/>
      <c r="D400" s="197"/>
      <c r="E400" s="167"/>
      <c r="F400" s="167"/>
      <c r="G400" s="167"/>
      <c r="H400" s="167"/>
      <c r="I400" s="169"/>
      <c r="J400" s="530"/>
      <c r="K400" s="530"/>
      <c r="L400" s="530"/>
      <c r="M400" s="530"/>
      <c r="N400" s="530"/>
      <c r="O400" s="530"/>
      <c r="P400" s="167"/>
      <c r="Q400" s="173"/>
      <c r="R400" s="173"/>
      <c r="S400" s="173"/>
      <c r="T400" s="167"/>
      <c r="U400" s="167"/>
      <c r="V400" s="173"/>
      <c r="W400" s="173"/>
      <c r="X400" s="173"/>
      <c r="Y400" s="173"/>
      <c r="Z400" s="173"/>
      <c r="AA400" s="173"/>
      <c r="AB400" s="173"/>
      <c r="AC400" s="173"/>
      <c r="AD400" s="173"/>
      <c r="AE400" s="173"/>
      <c r="AF400" s="173"/>
      <c r="AG400" s="174"/>
      <c r="AH400" s="174"/>
      <c r="AI400" s="175"/>
    </row>
    <row r="401">
      <c r="A401" s="167"/>
      <c r="B401" s="531"/>
      <c r="C401" s="531"/>
      <c r="D401" s="197"/>
      <c r="E401" s="167"/>
      <c r="F401" s="167"/>
      <c r="G401" s="167"/>
      <c r="H401" s="167"/>
      <c r="I401" s="169"/>
      <c r="J401" s="530"/>
      <c r="K401" s="530"/>
      <c r="L401" s="530"/>
      <c r="M401" s="530"/>
      <c r="N401" s="530"/>
      <c r="O401" s="530"/>
      <c r="P401" s="167"/>
      <c r="Q401" s="173"/>
      <c r="R401" s="173"/>
      <c r="S401" s="173"/>
      <c r="T401" s="167"/>
      <c r="U401" s="167"/>
      <c r="V401" s="173"/>
      <c r="W401" s="173"/>
      <c r="X401" s="173"/>
      <c r="Y401" s="173"/>
      <c r="Z401" s="173"/>
      <c r="AA401" s="173"/>
      <c r="AB401" s="173"/>
      <c r="AC401" s="173"/>
      <c r="AD401" s="173"/>
      <c r="AE401" s="173"/>
      <c r="AF401" s="173"/>
      <c r="AG401" s="174"/>
      <c r="AH401" s="174"/>
      <c r="AI401" s="175"/>
    </row>
    <row r="402">
      <c r="A402" s="167"/>
      <c r="B402" s="531"/>
      <c r="C402" s="531"/>
      <c r="D402" s="197"/>
      <c r="E402" s="167"/>
      <c r="F402" s="167"/>
      <c r="G402" s="167"/>
      <c r="H402" s="167"/>
      <c r="I402" s="169"/>
      <c r="J402" s="530"/>
      <c r="K402" s="530"/>
      <c r="L402" s="530"/>
      <c r="M402" s="530"/>
      <c r="N402" s="530"/>
      <c r="O402" s="530"/>
      <c r="P402" s="167"/>
      <c r="Q402" s="173"/>
      <c r="R402" s="173"/>
      <c r="S402" s="173"/>
      <c r="T402" s="167"/>
      <c r="U402" s="167"/>
      <c r="V402" s="173"/>
      <c r="W402" s="173"/>
      <c r="X402" s="173"/>
      <c r="Y402" s="173"/>
      <c r="Z402" s="173"/>
      <c r="AA402" s="173"/>
      <c r="AB402" s="173"/>
      <c r="AC402" s="173"/>
      <c r="AD402" s="173"/>
      <c r="AE402" s="173"/>
      <c r="AF402" s="173"/>
      <c r="AG402" s="174"/>
      <c r="AH402" s="174"/>
      <c r="AI402" s="175"/>
    </row>
    <row r="403">
      <c r="A403" s="167"/>
      <c r="B403" s="531"/>
      <c r="C403" s="531"/>
      <c r="D403" s="197"/>
      <c r="E403" s="167"/>
      <c r="F403" s="167"/>
      <c r="G403" s="167"/>
      <c r="H403" s="167"/>
      <c r="I403" s="169"/>
      <c r="J403" s="530"/>
      <c r="K403" s="530"/>
      <c r="L403" s="530"/>
      <c r="M403" s="530"/>
      <c r="N403" s="530"/>
      <c r="O403" s="530"/>
      <c r="P403" s="167"/>
      <c r="Q403" s="173"/>
      <c r="R403" s="173"/>
      <c r="S403" s="173"/>
      <c r="T403" s="167"/>
      <c r="U403" s="167"/>
      <c r="V403" s="173"/>
      <c r="W403" s="173"/>
      <c r="X403" s="173"/>
      <c r="Y403" s="173"/>
      <c r="Z403" s="173"/>
      <c r="AA403" s="173"/>
      <c r="AB403" s="173"/>
      <c r="AC403" s="173"/>
      <c r="AD403" s="173"/>
      <c r="AE403" s="173"/>
      <c r="AF403" s="173"/>
      <c r="AG403" s="174"/>
      <c r="AH403" s="174"/>
      <c r="AI403" s="175"/>
    </row>
    <row r="404">
      <c r="A404" s="167"/>
      <c r="B404" s="531"/>
      <c r="C404" s="531"/>
      <c r="D404" s="197"/>
      <c r="E404" s="167"/>
      <c r="F404" s="167"/>
      <c r="G404" s="167"/>
      <c r="H404" s="167"/>
      <c r="I404" s="169"/>
      <c r="J404" s="530"/>
      <c r="K404" s="530"/>
      <c r="L404" s="530"/>
      <c r="M404" s="530"/>
      <c r="N404" s="530"/>
      <c r="O404" s="530"/>
      <c r="P404" s="167"/>
      <c r="Q404" s="173"/>
      <c r="R404" s="173"/>
      <c r="S404" s="173"/>
      <c r="T404" s="167"/>
      <c r="U404" s="167"/>
      <c r="V404" s="173"/>
      <c r="W404" s="173"/>
      <c r="X404" s="173"/>
      <c r="Y404" s="173"/>
      <c r="Z404" s="173"/>
      <c r="AA404" s="173"/>
      <c r="AB404" s="173"/>
      <c r="AC404" s="173"/>
      <c r="AD404" s="173"/>
      <c r="AE404" s="173"/>
      <c r="AF404" s="173"/>
      <c r="AG404" s="174"/>
      <c r="AH404" s="174"/>
      <c r="AI404" s="175"/>
    </row>
    <row r="405">
      <c r="A405" s="167"/>
      <c r="B405" s="531"/>
      <c r="C405" s="531"/>
      <c r="D405" s="197"/>
      <c r="E405" s="167"/>
      <c r="F405" s="167"/>
      <c r="G405" s="167"/>
      <c r="H405" s="167"/>
      <c r="I405" s="169"/>
      <c r="J405" s="530"/>
      <c r="K405" s="530"/>
      <c r="L405" s="530"/>
      <c r="M405" s="530"/>
      <c r="N405" s="530"/>
      <c r="O405" s="530"/>
      <c r="P405" s="167"/>
      <c r="Q405" s="173"/>
      <c r="R405" s="173"/>
      <c r="S405" s="173"/>
      <c r="T405" s="167"/>
      <c r="U405" s="167"/>
      <c r="V405" s="173"/>
      <c r="W405" s="173"/>
      <c r="X405" s="173"/>
      <c r="Y405" s="173"/>
      <c r="Z405" s="173"/>
      <c r="AA405" s="173"/>
      <c r="AB405" s="173"/>
      <c r="AC405" s="173"/>
      <c r="AD405" s="173"/>
      <c r="AE405" s="173"/>
      <c r="AF405" s="173"/>
      <c r="AG405" s="174"/>
      <c r="AH405" s="174"/>
      <c r="AI405" s="175"/>
    </row>
    <row r="406">
      <c r="A406" s="167"/>
      <c r="B406" s="531"/>
      <c r="C406" s="531"/>
      <c r="D406" s="197"/>
      <c r="E406" s="167"/>
      <c r="F406" s="167"/>
      <c r="G406" s="167"/>
      <c r="H406" s="167"/>
      <c r="I406" s="169"/>
      <c r="J406" s="530"/>
      <c r="K406" s="530"/>
      <c r="L406" s="530"/>
      <c r="M406" s="530"/>
      <c r="N406" s="530"/>
      <c r="O406" s="530"/>
      <c r="P406" s="167"/>
      <c r="Q406" s="173"/>
      <c r="R406" s="173"/>
      <c r="S406" s="173"/>
      <c r="T406" s="167"/>
      <c r="U406" s="167"/>
      <c r="V406" s="173"/>
      <c r="W406" s="173"/>
      <c r="X406" s="173"/>
      <c r="Y406" s="173"/>
      <c r="Z406" s="173"/>
      <c r="AA406" s="173"/>
      <c r="AB406" s="173"/>
      <c r="AC406" s="173"/>
      <c r="AD406" s="173"/>
      <c r="AE406" s="173"/>
      <c r="AF406" s="173"/>
      <c r="AG406" s="174"/>
      <c r="AH406" s="174"/>
      <c r="AI406" s="175"/>
    </row>
    <row r="407">
      <c r="A407" s="167"/>
      <c r="B407" s="531"/>
      <c r="C407" s="531"/>
      <c r="D407" s="197"/>
      <c r="E407" s="167"/>
      <c r="F407" s="167"/>
      <c r="G407" s="167"/>
      <c r="H407" s="167"/>
      <c r="I407" s="169"/>
      <c r="J407" s="530"/>
      <c r="K407" s="530"/>
      <c r="L407" s="530"/>
      <c r="M407" s="530"/>
      <c r="N407" s="530"/>
      <c r="O407" s="530"/>
      <c r="P407" s="167"/>
      <c r="Q407" s="173"/>
      <c r="R407" s="173"/>
      <c r="S407" s="173"/>
      <c r="T407" s="167"/>
      <c r="U407" s="167"/>
      <c r="V407" s="173"/>
      <c r="W407" s="173"/>
      <c r="X407" s="173"/>
      <c r="Y407" s="173"/>
      <c r="Z407" s="173"/>
      <c r="AA407" s="173"/>
      <c r="AB407" s="173"/>
      <c r="AC407" s="173"/>
      <c r="AD407" s="173"/>
      <c r="AE407" s="173"/>
      <c r="AF407" s="173"/>
      <c r="AG407" s="174"/>
      <c r="AH407" s="174"/>
      <c r="AI407" s="175"/>
    </row>
    <row r="408">
      <c r="A408" s="167"/>
      <c r="B408" s="531"/>
      <c r="C408" s="531"/>
      <c r="D408" s="197"/>
      <c r="E408" s="167"/>
      <c r="F408" s="167"/>
      <c r="G408" s="167"/>
      <c r="H408" s="167"/>
      <c r="I408" s="169"/>
      <c r="J408" s="530"/>
      <c r="K408" s="530"/>
      <c r="L408" s="530"/>
      <c r="M408" s="530"/>
      <c r="N408" s="530"/>
      <c r="O408" s="530"/>
      <c r="P408" s="167"/>
      <c r="Q408" s="173"/>
      <c r="R408" s="173"/>
      <c r="S408" s="173"/>
      <c r="T408" s="167"/>
      <c r="U408" s="167"/>
      <c r="V408" s="173"/>
      <c r="W408" s="173"/>
      <c r="X408" s="173"/>
      <c r="Y408" s="173"/>
      <c r="Z408" s="173"/>
      <c r="AA408" s="173"/>
      <c r="AB408" s="173"/>
      <c r="AC408" s="173"/>
      <c r="AD408" s="173"/>
      <c r="AE408" s="173"/>
      <c r="AF408" s="173"/>
      <c r="AG408" s="174"/>
      <c r="AH408" s="174"/>
      <c r="AI408" s="175"/>
    </row>
    <row r="409">
      <c r="A409" s="167"/>
      <c r="B409" s="531"/>
      <c r="C409" s="531"/>
      <c r="D409" s="197"/>
      <c r="E409" s="167"/>
      <c r="F409" s="167"/>
      <c r="G409" s="167"/>
      <c r="H409" s="167"/>
      <c r="I409" s="169"/>
      <c r="J409" s="530"/>
      <c r="K409" s="530"/>
      <c r="L409" s="530"/>
      <c r="M409" s="530"/>
      <c r="N409" s="530"/>
      <c r="O409" s="530"/>
      <c r="P409" s="167"/>
      <c r="Q409" s="173"/>
      <c r="R409" s="173"/>
      <c r="S409" s="173"/>
      <c r="T409" s="167"/>
      <c r="U409" s="167"/>
      <c r="V409" s="173"/>
      <c r="W409" s="173"/>
      <c r="X409" s="173"/>
      <c r="Y409" s="173"/>
      <c r="Z409" s="173"/>
      <c r="AA409" s="173"/>
      <c r="AB409" s="173"/>
      <c r="AC409" s="173"/>
      <c r="AD409" s="173"/>
      <c r="AE409" s="173"/>
      <c r="AF409" s="173"/>
      <c r="AG409" s="174"/>
      <c r="AH409" s="174"/>
      <c r="AI409" s="175"/>
    </row>
    <row r="410">
      <c r="A410" s="167"/>
      <c r="B410" s="531"/>
      <c r="C410" s="531"/>
      <c r="D410" s="197"/>
      <c r="E410" s="167"/>
      <c r="F410" s="167"/>
      <c r="G410" s="167"/>
      <c r="H410" s="167"/>
      <c r="I410" s="169"/>
      <c r="J410" s="530"/>
      <c r="K410" s="530"/>
      <c r="L410" s="530"/>
      <c r="M410" s="530"/>
      <c r="N410" s="530"/>
      <c r="O410" s="530"/>
      <c r="P410" s="167"/>
      <c r="Q410" s="173"/>
      <c r="R410" s="173"/>
      <c r="S410" s="173"/>
      <c r="T410" s="167"/>
      <c r="U410" s="167"/>
      <c r="V410" s="173"/>
      <c r="W410" s="173"/>
      <c r="X410" s="173"/>
      <c r="Y410" s="173"/>
      <c r="Z410" s="173"/>
      <c r="AA410" s="173"/>
      <c r="AB410" s="173"/>
      <c r="AC410" s="173"/>
      <c r="AD410" s="173"/>
      <c r="AE410" s="173"/>
      <c r="AF410" s="173"/>
      <c r="AG410" s="174"/>
      <c r="AH410" s="174"/>
      <c r="AI410" s="175"/>
    </row>
    <row r="411">
      <c r="A411" s="167"/>
      <c r="B411" s="531"/>
      <c r="C411" s="531"/>
      <c r="D411" s="197"/>
      <c r="E411" s="167"/>
      <c r="F411" s="167"/>
      <c r="G411" s="167"/>
      <c r="H411" s="167"/>
      <c r="I411" s="169"/>
      <c r="J411" s="530"/>
      <c r="K411" s="530"/>
      <c r="L411" s="530"/>
      <c r="M411" s="530"/>
      <c r="N411" s="530"/>
      <c r="O411" s="530"/>
      <c r="P411" s="167"/>
      <c r="Q411" s="173"/>
      <c r="R411" s="173"/>
      <c r="S411" s="173"/>
      <c r="T411" s="167"/>
      <c r="U411" s="167"/>
      <c r="V411" s="173"/>
      <c r="W411" s="173"/>
      <c r="X411" s="173"/>
      <c r="Y411" s="173"/>
      <c r="Z411" s="173"/>
      <c r="AA411" s="173"/>
      <c r="AB411" s="173"/>
      <c r="AC411" s="173"/>
      <c r="AD411" s="173"/>
      <c r="AE411" s="173"/>
      <c r="AF411" s="173"/>
      <c r="AG411" s="174"/>
      <c r="AH411" s="174"/>
      <c r="AI411" s="175"/>
    </row>
    <row r="412">
      <c r="A412" s="167"/>
      <c r="B412" s="531"/>
      <c r="C412" s="531"/>
      <c r="D412" s="197"/>
      <c r="E412" s="167"/>
      <c r="F412" s="167"/>
      <c r="G412" s="167"/>
      <c r="H412" s="167"/>
      <c r="I412" s="169"/>
      <c r="J412" s="530"/>
      <c r="K412" s="530"/>
      <c r="L412" s="530"/>
      <c r="M412" s="530"/>
      <c r="N412" s="530"/>
      <c r="O412" s="530"/>
      <c r="P412" s="167"/>
      <c r="Q412" s="173"/>
      <c r="R412" s="173"/>
      <c r="S412" s="173"/>
      <c r="T412" s="167"/>
      <c r="U412" s="167"/>
      <c r="V412" s="173"/>
      <c r="W412" s="173"/>
      <c r="X412" s="173"/>
      <c r="Y412" s="173"/>
      <c r="Z412" s="173"/>
      <c r="AA412" s="173"/>
      <c r="AB412" s="173"/>
      <c r="AC412" s="173"/>
      <c r="AD412" s="173"/>
      <c r="AE412" s="173"/>
      <c r="AF412" s="173"/>
      <c r="AG412" s="174"/>
      <c r="AH412" s="174"/>
      <c r="AI412" s="175"/>
    </row>
    <row r="413">
      <c r="A413" s="167"/>
      <c r="B413" s="531"/>
      <c r="C413" s="531"/>
      <c r="D413" s="197"/>
      <c r="E413" s="167"/>
      <c r="F413" s="167"/>
      <c r="G413" s="167"/>
      <c r="H413" s="167"/>
      <c r="I413" s="169"/>
      <c r="J413" s="530"/>
      <c r="K413" s="530"/>
      <c r="L413" s="530"/>
      <c r="M413" s="530"/>
      <c r="N413" s="530"/>
      <c r="O413" s="530"/>
      <c r="P413" s="167"/>
      <c r="Q413" s="173"/>
      <c r="R413" s="173"/>
      <c r="S413" s="173"/>
      <c r="T413" s="167"/>
      <c r="U413" s="167"/>
      <c r="V413" s="173"/>
      <c r="W413" s="173"/>
      <c r="X413" s="173"/>
      <c r="Y413" s="173"/>
      <c r="Z413" s="173"/>
      <c r="AA413" s="173"/>
      <c r="AB413" s="173"/>
      <c r="AC413" s="173"/>
      <c r="AD413" s="173"/>
      <c r="AE413" s="173"/>
      <c r="AF413" s="173"/>
      <c r="AG413" s="174"/>
      <c r="AH413" s="174"/>
      <c r="AI413" s="175"/>
    </row>
    <row r="414">
      <c r="A414" s="167"/>
      <c r="B414" s="531"/>
      <c r="C414" s="531"/>
      <c r="D414" s="197"/>
      <c r="E414" s="167"/>
      <c r="F414" s="167"/>
      <c r="G414" s="167"/>
      <c r="H414" s="167"/>
      <c r="I414" s="169"/>
      <c r="J414" s="530"/>
      <c r="K414" s="530"/>
      <c r="L414" s="530"/>
      <c r="M414" s="530"/>
      <c r="N414" s="530"/>
      <c r="O414" s="530"/>
      <c r="P414" s="167"/>
      <c r="Q414" s="173"/>
      <c r="R414" s="173"/>
      <c r="S414" s="173"/>
      <c r="T414" s="167"/>
      <c r="U414" s="167"/>
      <c r="V414" s="173"/>
      <c r="W414" s="173"/>
      <c r="X414" s="173"/>
      <c r="Y414" s="173"/>
      <c r="Z414" s="173"/>
      <c r="AA414" s="173"/>
      <c r="AB414" s="173"/>
      <c r="AC414" s="173"/>
      <c r="AD414" s="173"/>
      <c r="AE414" s="173"/>
      <c r="AF414" s="173"/>
      <c r="AG414" s="174"/>
      <c r="AH414" s="174"/>
      <c r="AI414" s="175"/>
    </row>
    <row r="415">
      <c r="A415" s="167"/>
      <c r="B415" s="531"/>
      <c r="C415" s="531"/>
      <c r="D415" s="197"/>
      <c r="E415" s="167"/>
      <c r="F415" s="167"/>
      <c r="G415" s="167"/>
      <c r="H415" s="167"/>
      <c r="I415" s="169"/>
      <c r="J415" s="530"/>
      <c r="K415" s="530"/>
      <c r="L415" s="530"/>
      <c r="M415" s="530"/>
      <c r="N415" s="530"/>
      <c r="O415" s="530"/>
      <c r="P415" s="167"/>
      <c r="Q415" s="173"/>
      <c r="R415" s="173"/>
      <c r="S415" s="173"/>
      <c r="T415" s="167"/>
      <c r="U415" s="167"/>
      <c r="V415" s="173"/>
      <c r="W415" s="173"/>
      <c r="X415" s="173"/>
      <c r="Y415" s="173"/>
      <c r="Z415" s="173"/>
      <c r="AA415" s="173"/>
      <c r="AB415" s="173"/>
      <c r="AC415" s="173"/>
      <c r="AD415" s="173"/>
      <c r="AE415" s="173"/>
      <c r="AF415" s="173"/>
      <c r="AG415" s="174"/>
      <c r="AH415" s="174"/>
      <c r="AI415" s="175"/>
    </row>
    <row r="416">
      <c r="A416" s="167"/>
      <c r="B416" s="531"/>
      <c r="C416" s="531"/>
      <c r="D416" s="197"/>
      <c r="E416" s="167"/>
      <c r="F416" s="167"/>
      <c r="G416" s="167"/>
      <c r="H416" s="167"/>
      <c r="I416" s="169"/>
      <c r="J416" s="530"/>
      <c r="K416" s="530"/>
      <c r="L416" s="530"/>
      <c r="M416" s="530"/>
      <c r="N416" s="530"/>
      <c r="O416" s="530"/>
      <c r="P416" s="167"/>
      <c r="Q416" s="173"/>
      <c r="R416" s="173"/>
      <c r="S416" s="173"/>
      <c r="T416" s="167"/>
      <c r="U416" s="167"/>
      <c r="V416" s="173"/>
      <c r="W416" s="173"/>
      <c r="X416" s="173"/>
      <c r="Y416" s="173"/>
      <c r="Z416" s="173"/>
      <c r="AA416" s="173"/>
      <c r="AB416" s="173"/>
      <c r="AC416" s="173"/>
      <c r="AD416" s="173"/>
      <c r="AE416" s="173"/>
      <c r="AF416" s="173"/>
      <c r="AG416" s="174"/>
      <c r="AH416" s="174"/>
      <c r="AI416" s="175"/>
    </row>
    <row r="417">
      <c r="A417" s="167"/>
      <c r="B417" s="531"/>
      <c r="C417" s="531"/>
      <c r="D417" s="197"/>
      <c r="E417" s="167"/>
      <c r="F417" s="167"/>
      <c r="G417" s="167"/>
      <c r="H417" s="167"/>
      <c r="I417" s="169"/>
      <c r="J417" s="530"/>
      <c r="K417" s="530"/>
      <c r="L417" s="530"/>
      <c r="M417" s="530"/>
      <c r="N417" s="530"/>
      <c r="O417" s="530"/>
      <c r="P417" s="167"/>
      <c r="Q417" s="173"/>
      <c r="R417" s="173"/>
      <c r="S417" s="173"/>
      <c r="T417" s="167"/>
      <c r="U417" s="167"/>
      <c r="V417" s="173"/>
      <c r="W417" s="173"/>
      <c r="X417" s="173"/>
      <c r="Y417" s="173"/>
      <c r="Z417" s="173"/>
      <c r="AA417" s="173"/>
      <c r="AB417" s="173"/>
      <c r="AC417" s="173"/>
      <c r="AD417" s="173"/>
      <c r="AE417" s="173"/>
      <c r="AF417" s="173"/>
      <c r="AG417" s="174"/>
      <c r="AH417" s="174"/>
      <c r="AI417" s="175"/>
    </row>
    <row r="418">
      <c r="A418" s="167"/>
      <c r="B418" s="531"/>
      <c r="C418" s="531"/>
      <c r="D418" s="197"/>
      <c r="E418" s="167"/>
      <c r="F418" s="167"/>
      <c r="G418" s="167"/>
      <c r="H418" s="167"/>
      <c r="I418" s="169"/>
      <c r="J418" s="530"/>
      <c r="K418" s="530"/>
      <c r="L418" s="530"/>
      <c r="M418" s="530"/>
      <c r="N418" s="530"/>
      <c r="O418" s="530"/>
      <c r="P418" s="167"/>
      <c r="Q418" s="173"/>
      <c r="R418" s="173"/>
      <c r="S418" s="173"/>
      <c r="T418" s="167"/>
      <c r="U418" s="167"/>
      <c r="V418" s="173"/>
      <c r="W418" s="173"/>
      <c r="X418" s="173"/>
      <c r="Y418" s="173"/>
      <c r="Z418" s="173"/>
      <c r="AA418" s="173"/>
      <c r="AB418" s="173"/>
      <c r="AC418" s="173"/>
      <c r="AD418" s="173"/>
      <c r="AE418" s="173"/>
      <c r="AF418" s="173"/>
      <c r="AG418" s="174"/>
      <c r="AH418" s="174"/>
      <c r="AI418" s="175"/>
    </row>
    <row r="419">
      <c r="A419" s="167"/>
      <c r="B419" s="531"/>
      <c r="C419" s="531"/>
      <c r="D419" s="197"/>
      <c r="E419" s="167"/>
      <c r="F419" s="167"/>
      <c r="G419" s="167"/>
      <c r="H419" s="167"/>
      <c r="I419" s="169"/>
      <c r="J419" s="530"/>
      <c r="K419" s="530"/>
      <c r="L419" s="530"/>
      <c r="M419" s="530"/>
      <c r="N419" s="530"/>
      <c r="O419" s="530"/>
      <c r="P419" s="167"/>
      <c r="Q419" s="173"/>
      <c r="R419" s="173"/>
      <c r="S419" s="173"/>
      <c r="T419" s="167"/>
      <c r="U419" s="167"/>
      <c r="V419" s="173"/>
      <c r="W419" s="173"/>
      <c r="X419" s="173"/>
      <c r="Y419" s="173"/>
      <c r="Z419" s="173"/>
      <c r="AA419" s="173"/>
      <c r="AB419" s="173"/>
      <c r="AC419" s="173"/>
      <c r="AD419" s="173"/>
      <c r="AE419" s="173"/>
      <c r="AF419" s="173"/>
      <c r="AG419" s="174"/>
      <c r="AH419" s="174"/>
      <c r="AI419" s="175"/>
    </row>
    <row r="420">
      <c r="A420" s="167"/>
      <c r="B420" s="531"/>
      <c r="C420" s="531"/>
      <c r="D420" s="197"/>
      <c r="E420" s="167"/>
      <c r="F420" s="167"/>
      <c r="G420" s="167"/>
      <c r="H420" s="167"/>
      <c r="I420" s="169"/>
      <c r="J420" s="530"/>
      <c r="K420" s="530"/>
      <c r="L420" s="530"/>
      <c r="M420" s="530"/>
      <c r="N420" s="530"/>
      <c r="O420" s="530"/>
      <c r="P420" s="167"/>
      <c r="Q420" s="173"/>
      <c r="R420" s="173"/>
      <c r="S420" s="173"/>
      <c r="T420" s="167"/>
      <c r="U420" s="167"/>
      <c r="V420" s="173"/>
      <c r="W420" s="173"/>
      <c r="X420" s="173"/>
      <c r="Y420" s="173"/>
      <c r="Z420" s="173"/>
      <c r="AA420" s="173"/>
      <c r="AB420" s="173"/>
      <c r="AC420" s="173"/>
      <c r="AD420" s="173"/>
      <c r="AE420" s="173"/>
      <c r="AF420" s="173"/>
      <c r="AG420" s="174"/>
      <c r="AH420" s="174"/>
      <c r="AI420" s="175"/>
    </row>
    <row r="421">
      <c r="A421" s="167"/>
      <c r="B421" s="531"/>
      <c r="C421" s="531"/>
      <c r="D421" s="197"/>
      <c r="E421" s="167"/>
      <c r="F421" s="167"/>
      <c r="G421" s="167"/>
      <c r="H421" s="167"/>
      <c r="I421" s="169"/>
      <c r="J421" s="530"/>
      <c r="K421" s="530"/>
      <c r="L421" s="530"/>
      <c r="M421" s="530"/>
      <c r="N421" s="530"/>
      <c r="O421" s="530"/>
      <c r="P421" s="167"/>
      <c r="Q421" s="173"/>
      <c r="R421" s="173"/>
      <c r="S421" s="173"/>
      <c r="T421" s="167"/>
      <c r="U421" s="167"/>
      <c r="V421" s="173"/>
      <c r="W421" s="173"/>
      <c r="X421" s="173"/>
      <c r="Y421" s="173"/>
      <c r="Z421" s="173"/>
      <c r="AA421" s="173"/>
      <c r="AB421" s="173"/>
      <c r="AC421" s="173"/>
      <c r="AD421" s="173"/>
      <c r="AE421" s="173"/>
      <c r="AF421" s="173"/>
      <c r="AG421" s="174"/>
      <c r="AH421" s="174"/>
      <c r="AI421" s="175"/>
    </row>
    <row r="422">
      <c r="A422" s="167"/>
      <c r="B422" s="531"/>
      <c r="C422" s="531"/>
      <c r="D422" s="197"/>
      <c r="E422" s="167"/>
      <c r="F422" s="167"/>
      <c r="G422" s="167"/>
      <c r="H422" s="167"/>
      <c r="I422" s="169"/>
      <c r="J422" s="530"/>
      <c r="K422" s="530"/>
      <c r="L422" s="530"/>
      <c r="M422" s="530"/>
      <c r="N422" s="530"/>
      <c r="O422" s="530"/>
      <c r="P422" s="167"/>
      <c r="Q422" s="173"/>
      <c r="R422" s="173"/>
      <c r="S422" s="173"/>
      <c r="T422" s="167"/>
      <c r="U422" s="167"/>
      <c r="V422" s="173"/>
      <c r="W422" s="173"/>
      <c r="X422" s="173"/>
      <c r="Y422" s="173"/>
      <c r="Z422" s="173"/>
      <c r="AA422" s="173"/>
      <c r="AB422" s="173"/>
      <c r="AC422" s="173"/>
      <c r="AD422" s="173"/>
      <c r="AE422" s="173"/>
      <c r="AF422" s="173"/>
      <c r="AG422" s="174"/>
      <c r="AH422" s="174"/>
      <c r="AI422" s="175"/>
    </row>
    <row r="423">
      <c r="A423" s="167"/>
      <c r="B423" s="531"/>
      <c r="C423" s="531"/>
      <c r="D423" s="197"/>
      <c r="E423" s="167"/>
      <c r="F423" s="167"/>
      <c r="G423" s="167"/>
      <c r="H423" s="167"/>
      <c r="I423" s="169"/>
      <c r="J423" s="530"/>
      <c r="K423" s="530"/>
      <c r="L423" s="530"/>
      <c r="M423" s="530"/>
      <c r="N423" s="530"/>
      <c r="O423" s="530"/>
      <c r="P423" s="167"/>
      <c r="Q423" s="173"/>
      <c r="R423" s="173"/>
      <c r="S423" s="173"/>
      <c r="T423" s="167"/>
      <c r="U423" s="167"/>
      <c r="V423" s="173"/>
      <c r="W423" s="173"/>
      <c r="X423" s="173"/>
      <c r="Y423" s="173"/>
      <c r="Z423" s="173"/>
      <c r="AA423" s="173"/>
      <c r="AB423" s="173"/>
      <c r="AC423" s="173"/>
      <c r="AD423" s="173"/>
      <c r="AE423" s="173"/>
      <c r="AF423" s="173"/>
      <c r="AG423" s="174"/>
      <c r="AH423" s="174"/>
      <c r="AI423" s="175"/>
    </row>
    <row r="424">
      <c r="A424" s="167"/>
      <c r="B424" s="531"/>
      <c r="C424" s="531"/>
      <c r="D424" s="197"/>
      <c r="E424" s="167"/>
      <c r="F424" s="167"/>
      <c r="G424" s="167"/>
      <c r="H424" s="167"/>
      <c r="I424" s="169"/>
      <c r="J424" s="530"/>
      <c r="K424" s="530"/>
      <c r="L424" s="530"/>
      <c r="M424" s="530"/>
      <c r="N424" s="530"/>
      <c r="O424" s="530"/>
      <c r="P424" s="167"/>
      <c r="Q424" s="173"/>
      <c r="R424" s="173"/>
      <c r="S424" s="173"/>
      <c r="T424" s="167"/>
      <c r="U424" s="167"/>
      <c r="V424" s="173"/>
      <c r="W424" s="173"/>
      <c r="X424" s="173"/>
      <c r="Y424" s="173"/>
      <c r="Z424" s="173"/>
      <c r="AA424" s="173"/>
      <c r="AB424" s="173"/>
      <c r="AC424" s="173"/>
      <c r="AD424" s="173"/>
      <c r="AE424" s="173"/>
      <c r="AF424" s="173"/>
      <c r="AG424" s="174"/>
      <c r="AH424" s="174"/>
      <c r="AI424" s="175"/>
    </row>
    <row r="425">
      <c r="A425" s="167"/>
      <c r="B425" s="531"/>
      <c r="C425" s="531"/>
      <c r="D425" s="197"/>
      <c r="E425" s="167"/>
      <c r="F425" s="167"/>
      <c r="G425" s="167"/>
      <c r="H425" s="167"/>
      <c r="I425" s="169"/>
      <c r="J425" s="530"/>
      <c r="K425" s="530"/>
      <c r="L425" s="530"/>
      <c r="M425" s="530"/>
      <c r="N425" s="530"/>
      <c r="O425" s="530"/>
      <c r="P425" s="167"/>
      <c r="Q425" s="173"/>
      <c r="R425" s="173"/>
      <c r="S425" s="173"/>
      <c r="T425" s="167"/>
      <c r="U425" s="167"/>
      <c r="V425" s="173"/>
      <c r="W425" s="173"/>
      <c r="X425" s="173"/>
      <c r="Y425" s="173"/>
      <c r="Z425" s="173"/>
      <c r="AA425" s="173"/>
      <c r="AB425" s="173"/>
      <c r="AC425" s="173"/>
      <c r="AD425" s="173"/>
      <c r="AE425" s="173"/>
      <c r="AF425" s="173"/>
      <c r="AG425" s="174"/>
      <c r="AH425" s="174"/>
      <c r="AI425" s="175"/>
    </row>
    <row r="426">
      <c r="A426" s="167"/>
      <c r="B426" s="531"/>
      <c r="C426" s="531"/>
      <c r="D426" s="197"/>
      <c r="E426" s="167"/>
      <c r="F426" s="167"/>
      <c r="G426" s="167"/>
      <c r="H426" s="167"/>
      <c r="I426" s="169"/>
      <c r="J426" s="530"/>
      <c r="K426" s="530"/>
      <c r="L426" s="530"/>
      <c r="M426" s="530"/>
      <c r="N426" s="530"/>
      <c r="O426" s="530"/>
      <c r="P426" s="167"/>
      <c r="Q426" s="173"/>
      <c r="R426" s="173"/>
      <c r="S426" s="173"/>
      <c r="T426" s="167"/>
      <c r="U426" s="167"/>
      <c r="V426" s="173"/>
      <c r="W426" s="173"/>
      <c r="X426" s="173"/>
      <c r="Y426" s="173"/>
      <c r="Z426" s="173"/>
      <c r="AA426" s="173"/>
      <c r="AB426" s="173"/>
      <c r="AC426" s="173"/>
      <c r="AD426" s="173"/>
      <c r="AE426" s="173"/>
      <c r="AF426" s="173"/>
      <c r="AG426" s="174"/>
      <c r="AH426" s="174"/>
      <c r="AI426" s="175"/>
    </row>
    <row r="427">
      <c r="A427" s="167"/>
      <c r="B427" s="531"/>
      <c r="C427" s="531"/>
      <c r="D427" s="197"/>
      <c r="E427" s="167"/>
      <c r="F427" s="167"/>
      <c r="G427" s="167"/>
      <c r="H427" s="167"/>
      <c r="I427" s="169"/>
      <c r="J427" s="530"/>
      <c r="K427" s="530"/>
      <c r="L427" s="530"/>
      <c r="M427" s="530"/>
      <c r="N427" s="530"/>
      <c r="O427" s="530"/>
      <c r="P427" s="167"/>
      <c r="Q427" s="173"/>
      <c r="R427" s="173"/>
      <c r="S427" s="173"/>
      <c r="T427" s="167"/>
      <c r="U427" s="167"/>
      <c r="V427" s="173"/>
      <c r="W427" s="173"/>
      <c r="X427" s="173"/>
      <c r="Y427" s="173"/>
      <c r="Z427" s="173"/>
      <c r="AA427" s="173"/>
      <c r="AB427" s="173"/>
      <c r="AC427" s="173"/>
      <c r="AD427" s="173"/>
      <c r="AE427" s="173"/>
      <c r="AF427" s="173"/>
      <c r="AG427" s="174"/>
      <c r="AH427" s="174"/>
      <c r="AI427" s="175"/>
    </row>
    <row r="428">
      <c r="A428" s="167"/>
      <c r="B428" s="531"/>
      <c r="C428" s="531"/>
      <c r="D428" s="197"/>
      <c r="E428" s="167"/>
      <c r="F428" s="167"/>
      <c r="G428" s="167"/>
      <c r="H428" s="167"/>
      <c r="I428" s="169"/>
      <c r="J428" s="530"/>
      <c r="K428" s="530"/>
      <c r="L428" s="530"/>
      <c r="M428" s="530"/>
      <c r="N428" s="530"/>
      <c r="O428" s="530"/>
      <c r="P428" s="167"/>
      <c r="Q428" s="173"/>
      <c r="R428" s="173"/>
      <c r="S428" s="173"/>
      <c r="T428" s="167"/>
      <c r="U428" s="167"/>
      <c r="V428" s="173"/>
      <c r="W428" s="173"/>
      <c r="X428" s="173"/>
      <c r="Y428" s="173"/>
      <c r="Z428" s="173"/>
      <c r="AA428" s="173"/>
      <c r="AB428" s="173"/>
      <c r="AC428" s="173"/>
      <c r="AD428" s="173"/>
      <c r="AE428" s="173"/>
      <c r="AF428" s="173"/>
      <c r="AG428" s="174"/>
      <c r="AH428" s="174"/>
      <c r="AI428" s="175"/>
    </row>
    <row r="429">
      <c r="A429" s="167"/>
      <c r="B429" s="531"/>
      <c r="C429" s="531"/>
      <c r="D429" s="197"/>
      <c r="E429" s="167"/>
      <c r="F429" s="167"/>
      <c r="G429" s="167"/>
      <c r="H429" s="167"/>
      <c r="I429" s="169"/>
      <c r="J429" s="530"/>
      <c r="K429" s="530"/>
      <c r="L429" s="530"/>
      <c r="M429" s="530"/>
      <c r="N429" s="530"/>
      <c r="O429" s="530"/>
      <c r="P429" s="167"/>
      <c r="Q429" s="173"/>
      <c r="R429" s="173"/>
      <c r="S429" s="173"/>
      <c r="T429" s="167"/>
      <c r="U429" s="167"/>
      <c r="V429" s="173"/>
      <c r="W429" s="173"/>
      <c r="X429" s="173"/>
      <c r="Y429" s="173"/>
      <c r="Z429" s="173"/>
      <c r="AA429" s="173"/>
      <c r="AB429" s="173"/>
      <c r="AC429" s="173"/>
      <c r="AD429" s="173"/>
      <c r="AE429" s="173"/>
      <c r="AF429" s="173"/>
      <c r="AG429" s="174"/>
      <c r="AH429" s="174"/>
      <c r="AI429" s="175"/>
    </row>
    <row r="430">
      <c r="A430" s="167"/>
      <c r="B430" s="531"/>
      <c r="C430" s="531"/>
      <c r="D430" s="197"/>
      <c r="E430" s="167"/>
      <c r="F430" s="167"/>
      <c r="G430" s="167"/>
      <c r="H430" s="167"/>
      <c r="I430" s="169"/>
      <c r="J430" s="530"/>
      <c r="K430" s="530"/>
      <c r="L430" s="530"/>
      <c r="M430" s="530"/>
      <c r="N430" s="530"/>
      <c r="O430" s="530"/>
      <c r="P430" s="167"/>
      <c r="Q430" s="173"/>
      <c r="R430" s="173"/>
      <c r="S430" s="173"/>
      <c r="T430" s="167"/>
      <c r="U430" s="167"/>
      <c r="V430" s="173"/>
      <c r="W430" s="173"/>
      <c r="X430" s="173"/>
      <c r="Y430" s="173"/>
      <c r="Z430" s="173"/>
      <c r="AA430" s="173"/>
      <c r="AB430" s="173"/>
      <c r="AC430" s="173"/>
      <c r="AD430" s="173"/>
      <c r="AE430" s="173"/>
      <c r="AF430" s="173"/>
      <c r="AG430" s="174"/>
      <c r="AH430" s="174"/>
      <c r="AI430" s="175"/>
    </row>
    <row r="431">
      <c r="A431" s="167"/>
      <c r="B431" s="531"/>
      <c r="C431" s="531"/>
      <c r="D431" s="197"/>
      <c r="E431" s="167"/>
      <c r="F431" s="167"/>
      <c r="G431" s="167"/>
      <c r="H431" s="167"/>
      <c r="I431" s="169"/>
      <c r="J431" s="530"/>
      <c r="K431" s="530"/>
      <c r="L431" s="530"/>
      <c r="M431" s="530"/>
      <c r="N431" s="530"/>
      <c r="O431" s="530"/>
      <c r="P431" s="167"/>
      <c r="Q431" s="173"/>
      <c r="R431" s="173"/>
      <c r="S431" s="173"/>
      <c r="T431" s="167"/>
      <c r="U431" s="167"/>
      <c r="V431" s="173"/>
      <c r="W431" s="173"/>
      <c r="X431" s="173"/>
      <c r="Y431" s="173"/>
      <c r="Z431" s="173"/>
      <c r="AA431" s="173"/>
      <c r="AB431" s="173"/>
      <c r="AC431" s="173"/>
      <c r="AD431" s="173"/>
      <c r="AE431" s="173"/>
      <c r="AF431" s="173"/>
      <c r="AG431" s="174"/>
      <c r="AH431" s="174"/>
      <c r="AI431" s="175"/>
    </row>
    <row r="432">
      <c r="A432" s="167"/>
      <c r="B432" s="531"/>
      <c r="C432" s="531"/>
      <c r="D432" s="197"/>
      <c r="E432" s="167"/>
      <c r="F432" s="167"/>
      <c r="G432" s="167"/>
      <c r="H432" s="167"/>
      <c r="I432" s="169"/>
      <c r="J432" s="530"/>
      <c r="K432" s="530"/>
      <c r="L432" s="530"/>
      <c r="M432" s="530"/>
      <c r="N432" s="530"/>
      <c r="O432" s="530"/>
      <c r="P432" s="167"/>
      <c r="Q432" s="173"/>
      <c r="R432" s="173"/>
      <c r="S432" s="173"/>
      <c r="T432" s="167"/>
      <c r="U432" s="167"/>
      <c r="V432" s="173"/>
      <c r="W432" s="173"/>
      <c r="X432" s="173"/>
      <c r="Y432" s="173"/>
      <c r="Z432" s="173"/>
      <c r="AA432" s="173"/>
      <c r="AB432" s="173"/>
      <c r="AC432" s="173"/>
      <c r="AD432" s="173"/>
      <c r="AE432" s="173"/>
      <c r="AF432" s="173"/>
      <c r="AG432" s="174"/>
      <c r="AH432" s="174"/>
      <c r="AI432" s="175"/>
    </row>
    <row r="433">
      <c r="A433" s="167"/>
      <c r="B433" s="531"/>
      <c r="C433" s="531"/>
      <c r="D433" s="197"/>
      <c r="E433" s="167"/>
      <c r="F433" s="167"/>
      <c r="G433" s="167"/>
      <c r="H433" s="167"/>
      <c r="I433" s="169"/>
      <c r="J433" s="530"/>
      <c r="K433" s="530"/>
      <c r="L433" s="530"/>
      <c r="M433" s="530"/>
      <c r="N433" s="530"/>
      <c r="O433" s="530"/>
      <c r="P433" s="167"/>
      <c r="Q433" s="173"/>
      <c r="R433" s="173"/>
      <c r="S433" s="173"/>
      <c r="T433" s="167"/>
      <c r="U433" s="167"/>
      <c r="V433" s="173"/>
      <c r="W433" s="173"/>
      <c r="X433" s="173"/>
      <c r="Y433" s="173"/>
      <c r="Z433" s="173"/>
      <c r="AA433" s="173"/>
      <c r="AB433" s="173"/>
      <c r="AC433" s="173"/>
      <c r="AD433" s="173"/>
      <c r="AE433" s="173"/>
      <c r="AF433" s="173"/>
      <c r="AG433" s="174"/>
      <c r="AH433" s="174"/>
      <c r="AI433" s="175"/>
    </row>
    <row r="434">
      <c r="A434" s="167"/>
      <c r="B434" s="531"/>
      <c r="C434" s="531"/>
      <c r="D434" s="197"/>
      <c r="E434" s="167"/>
      <c r="F434" s="167"/>
      <c r="G434" s="167"/>
      <c r="H434" s="167"/>
      <c r="I434" s="169"/>
      <c r="J434" s="530"/>
      <c r="K434" s="530"/>
      <c r="L434" s="530"/>
      <c r="M434" s="530"/>
      <c r="N434" s="530"/>
      <c r="O434" s="530"/>
      <c r="P434" s="167"/>
      <c r="Q434" s="173"/>
      <c r="R434" s="173"/>
      <c r="S434" s="173"/>
      <c r="T434" s="167"/>
      <c r="U434" s="167"/>
      <c r="V434" s="173"/>
      <c r="W434" s="173"/>
      <c r="X434" s="173"/>
      <c r="Y434" s="173"/>
      <c r="Z434" s="173"/>
      <c r="AA434" s="173"/>
      <c r="AB434" s="173"/>
      <c r="AC434" s="173"/>
      <c r="AD434" s="173"/>
      <c r="AE434" s="173"/>
      <c r="AF434" s="173"/>
      <c r="AG434" s="174"/>
      <c r="AH434" s="174"/>
      <c r="AI434" s="175"/>
    </row>
    <row r="435">
      <c r="A435" s="167"/>
      <c r="B435" s="531"/>
      <c r="C435" s="531"/>
      <c r="D435" s="197"/>
      <c r="E435" s="167"/>
      <c r="F435" s="167"/>
      <c r="G435" s="167"/>
      <c r="H435" s="167"/>
      <c r="I435" s="169"/>
      <c r="J435" s="530"/>
      <c r="K435" s="530"/>
      <c r="L435" s="530"/>
      <c r="M435" s="530"/>
      <c r="N435" s="530"/>
      <c r="O435" s="530"/>
      <c r="P435" s="167"/>
      <c r="Q435" s="173"/>
      <c r="R435" s="173"/>
      <c r="S435" s="173"/>
      <c r="T435" s="167"/>
      <c r="U435" s="167"/>
      <c r="V435" s="173"/>
      <c r="W435" s="173"/>
      <c r="X435" s="173"/>
      <c r="Y435" s="173"/>
      <c r="Z435" s="173"/>
      <c r="AA435" s="173"/>
      <c r="AB435" s="173"/>
      <c r="AC435" s="173"/>
      <c r="AD435" s="173"/>
      <c r="AE435" s="173"/>
      <c r="AF435" s="173"/>
      <c r="AG435" s="174"/>
      <c r="AH435" s="174"/>
      <c r="AI435" s="175"/>
    </row>
    <row r="436">
      <c r="A436" s="167"/>
      <c r="B436" s="531"/>
      <c r="C436" s="531"/>
      <c r="D436" s="197"/>
      <c r="E436" s="167"/>
      <c r="F436" s="167"/>
      <c r="G436" s="167"/>
      <c r="H436" s="167"/>
      <c r="I436" s="169"/>
      <c r="J436" s="530"/>
      <c r="K436" s="530"/>
      <c r="L436" s="530"/>
      <c r="M436" s="530"/>
      <c r="N436" s="530"/>
      <c r="O436" s="530"/>
      <c r="P436" s="167"/>
      <c r="Q436" s="173"/>
      <c r="R436" s="173"/>
      <c r="S436" s="173"/>
      <c r="T436" s="167"/>
      <c r="U436" s="167"/>
      <c r="V436" s="173"/>
      <c r="W436" s="173"/>
      <c r="X436" s="173"/>
      <c r="Y436" s="173"/>
      <c r="Z436" s="173"/>
      <c r="AA436" s="173"/>
      <c r="AB436" s="173"/>
      <c r="AC436" s="173"/>
      <c r="AD436" s="173"/>
      <c r="AE436" s="173"/>
      <c r="AF436" s="173"/>
      <c r="AG436" s="174"/>
      <c r="AH436" s="174"/>
      <c r="AI436" s="175"/>
    </row>
    <row r="437">
      <c r="A437" s="167"/>
      <c r="B437" s="531"/>
      <c r="C437" s="531"/>
      <c r="D437" s="197"/>
      <c r="E437" s="167"/>
      <c r="F437" s="167"/>
      <c r="G437" s="167"/>
      <c r="H437" s="167"/>
      <c r="I437" s="169"/>
      <c r="J437" s="530"/>
      <c r="K437" s="530"/>
      <c r="L437" s="530"/>
      <c r="M437" s="530"/>
      <c r="N437" s="530"/>
      <c r="O437" s="530"/>
      <c r="P437" s="167"/>
      <c r="Q437" s="173"/>
      <c r="R437" s="173"/>
      <c r="S437" s="173"/>
      <c r="T437" s="167"/>
      <c r="U437" s="167"/>
      <c r="V437" s="173"/>
      <c r="W437" s="173"/>
      <c r="X437" s="173"/>
      <c r="Y437" s="173"/>
      <c r="Z437" s="173"/>
      <c r="AA437" s="173"/>
      <c r="AB437" s="173"/>
      <c r="AC437" s="173"/>
      <c r="AD437" s="173"/>
      <c r="AE437" s="173"/>
      <c r="AF437" s="173"/>
      <c r="AG437" s="174"/>
      <c r="AH437" s="174"/>
      <c r="AI437" s="175"/>
    </row>
    <row r="438">
      <c r="A438" s="167"/>
      <c r="B438" s="531"/>
      <c r="C438" s="531"/>
      <c r="D438" s="197"/>
      <c r="E438" s="167"/>
      <c r="F438" s="167"/>
      <c r="G438" s="167"/>
      <c r="H438" s="167"/>
      <c r="I438" s="169"/>
      <c r="J438" s="530"/>
      <c r="K438" s="530"/>
      <c r="L438" s="530"/>
      <c r="M438" s="530"/>
      <c r="N438" s="530"/>
      <c r="O438" s="530"/>
      <c r="P438" s="167"/>
      <c r="Q438" s="173"/>
      <c r="R438" s="173"/>
      <c r="S438" s="173"/>
      <c r="T438" s="167"/>
      <c r="U438" s="167"/>
      <c r="V438" s="173"/>
      <c r="W438" s="173"/>
      <c r="X438" s="173"/>
      <c r="Y438" s="173"/>
      <c r="Z438" s="173"/>
      <c r="AA438" s="173"/>
      <c r="AB438" s="173"/>
      <c r="AC438" s="173"/>
      <c r="AD438" s="173"/>
      <c r="AE438" s="173"/>
      <c r="AF438" s="173"/>
      <c r="AG438" s="174"/>
      <c r="AH438" s="174"/>
      <c r="AI438" s="175"/>
    </row>
    <row r="439">
      <c r="A439" s="167"/>
      <c r="B439" s="531"/>
      <c r="C439" s="531"/>
      <c r="D439" s="197"/>
      <c r="E439" s="167"/>
      <c r="F439" s="167"/>
      <c r="G439" s="167"/>
      <c r="H439" s="167"/>
      <c r="I439" s="169"/>
      <c r="J439" s="530"/>
      <c r="K439" s="530"/>
      <c r="L439" s="530"/>
      <c r="M439" s="530"/>
      <c r="N439" s="530"/>
      <c r="O439" s="530"/>
      <c r="P439" s="167"/>
      <c r="Q439" s="173"/>
      <c r="R439" s="173"/>
      <c r="S439" s="173"/>
      <c r="T439" s="167"/>
      <c r="U439" s="167"/>
      <c r="V439" s="173"/>
      <c r="W439" s="173"/>
      <c r="X439" s="173"/>
      <c r="Y439" s="173"/>
      <c r="Z439" s="173"/>
      <c r="AA439" s="173"/>
      <c r="AB439" s="173"/>
      <c r="AC439" s="173"/>
      <c r="AD439" s="173"/>
      <c r="AE439" s="173"/>
      <c r="AF439" s="173"/>
      <c r="AG439" s="174"/>
      <c r="AH439" s="174"/>
      <c r="AI439" s="175"/>
    </row>
    <row r="440">
      <c r="A440" s="167"/>
      <c r="B440" s="531"/>
      <c r="C440" s="531"/>
      <c r="D440" s="197"/>
      <c r="E440" s="167"/>
      <c r="F440" s="167"/>
      <c r="G440" s="167"/>
      <c r="H440" s="167"/>
      <c r="I440" s="169"/>
      <c r="J440" s="530"/>
      <c r="K440" s="530"/>
      <c r="L440" s="530"/>
      <c r="M440" s="530"/>
      <c r="N440" s="530"/>
      <c r="O440" s="530"/>
      <c r="P440" s="167"/>
      <c r="Q440" s="173"/>
      <c r="R440" s="173"/>
      <c r="S440" s="173"/>
      <c r="T440" s="167"/>
      <c r="U440" s="167"/>
      <c r="V440" s="173"/>
      <c r="W440" s="173"/>
      <c r="X440" s="173"/>
      <c r="Y440" s="173"/>
      <c r="Z440" s="173"/>
      <c r="AA440" s="173"/>
      <c r="AB440" s="173"/>
      <c r="AC440" s="173"/>
      <c r="AD440" s="173"/>
      <c r="AE440" s="173"/>
      <c r="AF440" s="173"/>
      <c r="AG440" s="174"/>
      <c r="AH440" s="174"/>
      <c r="AI440" s="175"/>
    </row>
    <row r="441">
      <c r="A441" s="167"/>
      <c r="B441" s="531"/>
      <c r="C441" s="531"/>
      <c r="D441" s="197"/>
      <c r="E441" s="167"/>
      <c r="F441" s="167"/>
      <c r="G441" s="167"/>
      <c r="H441" s="167"/>
      <c r="I441" s="169"/>
      <c r="J441" s="530"/>
      <c r="K441" s="530"/>
      <c r="L441" s="530"/>
      <c r="M441" s="530"/>
      <c r="N441" s="530"/>
      <c r="O441" s="530"/>
      <c r="P441" s="167"/>
      <c r="Q441" s="173"/>
      <c r="R441" s="173"/>
      <c r="S441" s="173"/>
      <c r="T441" s="167"/>
      <c r="U441" s="167"/>
      <c r="V441" s="173"/>
      <c r="W441" s="173"/>
      <c r="X441" s="173"/>
      <c r="Y441" s="173"/>
      <c r="Z441" s="173"/>
      <c r="AA441" s="173"/>
      <c r="AB441" s="173"/>
      <c r="AC441" s="173"/>
      <c r="AD441" s="173"/>
      <c r="AE441" s="173"/>
      <c r="AF441" s="173"/>
      <c r="AG441" s="174"/>
      <c r="AH441" s="174"/>
      <c r="AI441" s="175"/>
    </row>
    <row r="442">
      <c r="A442" s="167"/>
      <c r="B442" s="531"/>
      <c r="C442" s="531"/>
      <c r="D442" s="197"/>
      <c r="E442" s="167"/>
      <c r="F442" s="167"/>
      <c r="G442" s="167"/>
      <c r="H442" s="167"/>
      <c r="I442" s="169"/>
      <c r="J442" s="530"/>
      <c r="K442" s="530"/>
      <c r="L442" s="530"/>
      <c r="M442" s="530"/>
      <c r="N442" s="530"/>
      <c r="O442" s="530"/>
      <c r="P442" s="167"/>
      <c r="Q442" s="173"/>
      <c r="R442" s="173"/>
      <c r="S442" s="173"/>
      <c r="T442" s="167"/>
      <c r="U442" s="167"/>
      <c r="V442" s="173"/>
      <c r="W442" s="173"/>
      <c r="X442" s="173"/>
      <c r="Y442" s="173"/>
      <c r="Z442" s="173"/>
      <c r="AA442" s="173"/>
      <c r="AB442" s="173"/>
      <c r="AC442" s="173"/>
      <c r="AD442" s="173"/>
      <c r="AE442" s="173"/>
      <c r="AF442" s="173"/>
      <c r="AG442" s="174"/>
      <c r="AH442" s="174"/>
      <c r="AI442" s="175"/>
    </row>
    <row r="443">
      <c r="A443" s="167"/>
      <c r="B443" s="531"/>
      <c r="C443" s="531"/>
      <c r="D443" s="197"/>
      <c r="E443" s="167"/>
      <c r="F443" s="167"/>
      <c r="G443" s="167"/>
      <c r="H443" s="167"/>
      <c r="I443" s="169"/>
      <c r="J443" s="530"/>
      <c r="K443" s="530"/>
      <c r="L443" s="530"/>
      <c r="M443" s="530"/>
      <c r="N443" s="530"/>
      <c r="O443" s="530"/>
      <c r="P443" s="167"/>
      <c r="Q443" s="173"/>
      <c r="R443" s="173"/>
      <c r="S443" s="173"/>
      <c r="T443" s="167"/>
      <c r="U443" s="167"/>
      <c r="V443" s="173"/>
      <c r="W443" s="173"/>
      <c r="X443" s="173"/>
      <c r="Y443" s="173"/>
      <c r="Z443" s="173"/>
      <c r="AA443" s="173"/>
      <c r="AB443" s="173"/>
      <c r="AC443" s="173"/>
      <c r="AD443" s="173"/>
      <c r="AE443" s="173"/>
      <c r="AF443" s="173"/>
      <c r="AG443" s="174"/>
      <c r="AH443" s="174"/>
      <c r="AI443" s="175"/>
    </row>
    <row r="444">
      <c r="A444" s="167"/>
      <c r="B444" s="531"/>
      <c r="C444" s="531"/>
      <c r="D444" s="197"/>
      <c r="E444" s="167"/>
      <c r="F444" s="167"/>
      <c r="G444" s="167"/>
      <c r="H444" s="167"/>
      <c r="I444" s="169"/>
      <c r="J444" s="530"/>
      <c r="K444" s="530"/>
      <c r="L444" s="530"/>
      <c r="M444" s="530"/>
      <c r="N444" s="530"/>
      <c r="O444" s="530"/>
      <c r="P444" s="167"/>
      <c r="Q444" s="173"/>
      <c r="R444" s="173"/>
      <c r="S444" s="173"/>
      <c r="T444" s="167"/>
      <c r="U444" s="167"/>
      <c r="V444" s="173"/>
      <c r="W444" s="173"/>
      <c r="X444" s="173"/>
      <c r="Y444" s="173"/>
      <c r="Z444" s="173"/>
      <c r="AA444" s="173"/>
      <c r="AB444" s="173"/>
      <c r="AC444" s="173"/>
      <c r="AD444" s="173"/>
      <c r="AE444" s="173"/>
      <c r="AF444" s="173"/>
      <c r="AG444" s="174"/>
      <c r="AH444" s="174"/>
      <c r="AI444" s="175"/>
    </row>
    <row r="445">
      <c r="A445" s="167"/>
      <c r="B445" s="531"/>
      <c r="C445" s="531"/>
      <c r="D445" s="197"/>
      <c r="E445" s="167"/>
      <c r="F445" s="167"/>
      <c r="G445" s="167"/>
      <c r="H445" s="167"/>
      <c r="I445" s="169"/>
      <c r="J445" s="530"/>
      <c r="K445" s="530"/>
      <c r="L445" s="530"/>
      <c r="M445" s="530"/>
      <c r="N445" s="530"/>
      <c r="O445" s="530"/>
      <c r="P445" s="167"/>
      <c r="Q445" s="173"/>
      <c r="R445" s="173"/>
      <c r="S445" s="173"/>
      <c r="T445" s="167"/>
      <c r="U445" s="167"/>
      <c r="V445" s="173"/>
      <c r="W445" s="173"/>
      <c r="X445" s="173"/>
      <c r="Y445" s="173"/>
      <c r="Z445" s="173"/>
      <c r="AA445" s="173"/>
      <c r="AB445" s="173"/>
      <c r="AC445" s="173"/>
      <c r="AD445" s="173"/>
      <c r="AE445" s="173"/>
      <c r="AF445" s="173"/>
      <c r="AG445" s="174"/>
      <c r="AH445" s="174"/>
      <c r="AI445" s="175"/>
    </row>
    <row r="446">
      <c r="A446" s="167"/>
      <c r="B446" s="531"/>
      <c r="C446" s="531"/>
      <c r="D446" s="197"/>
      <c r="E446" s="167"/>
      <c r="F446" s="167"/>
      <c r="G446" s="167"/>
      <c r="H446" s="167"/>
      <c r="I446" s="169"/>
      <c r="J446" s="530"/>
      <c r="K446" s="530"/>
      <c r="L446" s="530"/>
      <c r="M446" s="530"/>
      <c r="N446" s="530"/>
      <c r="O446" s="530"/>
      <c r="P446" s="167"/>
      <c r="Q446" s="173"/>
      <c r="R446" s="173"/>
      <c r="S446" s="173"/>
      <c r="T446" s="167"/>
      <c r="U446" s="167"/>
      <c r="V446" s="173"/>
      <c r="W446" s="173"/>
      <c r="X446" s="173"/>
      <c r="Y446" s="173"/>
      <c r="Z446" s="173"/>
      <c r="AA446" s="173"/>
      <c r="AB446" s="173"/>
      <c r="AC446" s="173"/>
      <c r="AD446" s="173"/>
      <c r="AE446" s="173"/>
      <c r="AF446" s="173"/>
      <c r="AG446" s="174"/>
      <c r="AH446" s="174"/>
      <c r="AI446" s="175"/>
    </row>
    <row r="447">
      <c r="A447" s="167"/>
      <c r="B447" s="531"/>
      <c r="C447" s="531"/>
      <c r="D447" s="197"/>
      <c r="E447" s="167"/>
      <c r="F447" s="167"/>
      <c r="G447" s="167"/>
      <c r="H447" s="167"/>
      <c r="I447" s="169"/>
      <c r="J447" s="530"/>
      <c r="K447" s="530"/>
      <c r="L447" s="530"/>
      <c r="M447" s="530"/>
      <c r="N447" s="530"/>
      <c r="O447" s="530"/>
      <c r="P447" s="167"/>
      <c r="Q447" s="173"/>
      <c r="R447" s="173"/>
      <c r="S447" s="173"/>
      <c r="T447" s="167"/>
      <c r="U447" s="167"/>
      <c r="V447" s="173"/>
      <c r="W447" s="173"/>
      <c r="X447" s="173"/>
      <c r="Y447" s="173"/>
      <c r="Z447" s="173"/>
      <c r="AA447" s="173"/>
      <c r="AB447" s="173"/>
      <c r="AC447" s="173"/>
      <c r="AD447" s="173"/>
      <c r="AE447" s="173"/>
      <c r="AF447" s="173"/>
      <c r="AG447" s="174"/>
      <c r="AH447" s="174"/>
      <c r="AI447" s="175"/>
    </row>
    <row r="448">
      <c r="A448" s="167"/>
      <c r="B448" s="531"/>
      <c r="C448" s="531"/>
      <c r="D448" s="197"/>
      <c r="E448" s="167"/>
      <c r="F448" s="167"/>
      <c r="G448" s="167"/>
      <c r="H448" s="167"/>
      <c r="I448" s="169"/>
      <c r="J448" s="530"/>
      <c r="K448" s="530"/>
      <c r="L448" s="530"/>
      <c r="M448" s="530"/>
      <c r="N448" s="530"/>
      <c r="O448" s="530"/>
      <c r="P448" s="167"/>
      <c r="Q448" s="173"/>
      <c r="R448" s="173"/>
      <c r="S448" s="173"/>
      <c r="T448" s="167"/>
      <c r="U448" s="167"/>
      <c r="V448" s="173"/>
      <c r="W448" s="173"/>
      <c r="X448" s="173"/>
      <c r="Y448" s="173"/>
      <c r="Z448" s="173"/>
      <c r="AA448" s="173"/>
      <c r="AB448" s="173"/>
      <c r="AC448" s="173"/>
      <c r="AD448" s="173"/>
      <c r="AE448" s="173"/>
      <c r="AF448" s="173"/>
      <c r="AG448" s="174"/>
      <c r="AH448" s="174"/>
      <c r="AI448" s="175"/>
    </row>
    <row r="449">
      <c r="A449" s="167"/>
      <c r="B449" s="531"/>
      <c r="C449" s="531"/>
      <c r="D449" s="197"/>
      <c r="E449" s="167"/>
      <c r="F449" s="167"/>
      <c r="G449" s="167"/>
      <c r="H449" s="167"/>
      <c r="I449" s="169"/>
      <c r="J449" s="530"/>
      <c r="K449" s="530"/>
      <c r="L449" s="530"/>
      <c r="M449" s="530"/>
      <c r="N449" s="530"/>
      <c r="O449" s="530"/>
      <c r="P449" s="167"/>
      <c r="Q449" s="173"/>
      <c r="R449" s="173"/>
      <c r="S449" s="173"/>
      <c r="T449" s="167"/>
      <c r="U449" s="167"/>
      <c r="V449" s="173"/>
      <c r="W449" s="173"/>
      <c r="X449" s="173"/>
      <c r="Y449" s="173"/>
      <c r="Z449" s="173"/>
      <c r="AA449" s="173"/>
      <c r="AB449" s="173"/>
      <c r="AC449" s="173"/>
      <c r="AD449" s="173"/>
      <c r="AE449" s="173"/>
      <c r="AF449" s="173"/>
      <c r="AG449" s="174"/>
      <c r="AH449" s="174"/>
      <c r="AI449" s="175"/>
    </row>
    <row r="450">
      <c r="A450" s="167"/>
      <c r="B450" s="531"/>
      <c r="C450" s="531"/>
      <c r="D450" s="197"/>
      <c r="E450" s="167"/>
      <c r="F450" s="167"/>
      <c r="G450" s="167"/>
      <c r="H450" s="167"/>
      <c r="I450" s="169"/>
      <c r="J450" s="530"/>
      <c r="K450" s="530"/>
      <c r="L450" s="530"/>
      <c r="M450" s="530"/>
      <c r="N450" s="530"/>
      <c r="O450" s="530"/>
      <c r="P450" s="167"/>
      <c r="Q450" s="173"/>
      <c r="R450" s="173"/>
      <c r="S450" s="173"/>
      <c r="T450" s="167"/>
      <c r="U450" s="167"/>
      <c r="V450" s="173"/>
      <c r="W450" s="173"/>
      <c r="X450" s="173"/>
      <c r="Y450" s="173"/>
      <c r="Z450" s="173"/>
      <c r="AA450" s="173"/>
      <c r="AB450" s="173"/>
      <c r="AC450" s="173"/>
      <c r="AD450" s="173"/>
      <c r="AE450" s="173"/>
      <c r="AF450" s="173"/>
      <c r="AG450" s="174"/>
      <c r="AH450" s="174"/>
      <c r="AI450" s="175"/>
    </row>
    <row r="451">
      <c r="A451" s="167"/>
      <c r="B451" s="531"/>
      <c r="C451" s="531"/>
      <c r="D451" s="197"/>
      <c r="E451" s="167"/>
      <c r="F451" s="167"/>
      <c r="G451" s="167"/>
      <c r="H451" s="167"/>
      <c r="I451" s="169"/>
      <c r="J451" s="530"/>
      <c r="K451" s="530"/>
      <c r="L451" s="530"/>
      <c r="M451" s="530"/>
      <c r="N451" s="530"/>
      <c r="O451" s="530"/>
      <c r="P451" s="167"/>
      <c r="Q451" s="173"/>
      <c r="R451" s="173"/>
      <c r="S451" s="173"/>
      <c r="T451" s="167"/>
      <c r="U451" s="167"/>
      <c r="V451" s="173"/>
      <c r="W451" s="173"/>
      <c r="X451" s="173"/>
      <c r="Y451" s="173"/>
      <c r="Z451" s="173"/>
      <c r="AA451" s="173"/>
      <c r="AB451" s="173"/>
      <c r="AC451" s="173"/>
      <c r="AD451" s="173"/>
      <c r="AE451" s="173"/>
      <c r="AF451" s="173"/>
      <c r="AG451" s="174"/>
      <c r="AH451" s="174"/>
      <c r="AI451" s="175"/>
    </row>
    <row r="452">
      <c r="A452" s="167"/>
      <c r="B452" s="531"/>
      <c r="C452" s="531"/>
      <c r="D452" s="197"/>
      <c r="E452" s="167"/>
      <c r="F452" s="167"/>
      <c r="G452" s="167"/>
      <c r="H452" s="167"/>
      <c r="I452" s="169"/>
      <c r="J452" s="530"/>
      <c r="K452" s="530"/>
      <c r="L452" s="530"/>
      <c r="M452" s="530"/>
      <c r="N452" s="530"/>
      <c r="O452" s="530"/>
      <c r="P452" s="167"/>
      <c r="Q452" s="173"/>
      <c r="R452" s="173"/>
      <c r="S452" s="173"/>
      <c r="T452" s="167"/>
      <c r="U452" s="167"/>
      <c r="V452" s="173"/>
      <c r="W452" s="173"/>
      <c r="X452" s="173"/>
      <c r="Y452" s="173"/>
      <c r="Z452" s="173"/>
      <c r="AA452" s="173"/>
      <c r="AB452" s="173"/>
      <c r="AC452" s="173"/>
      <c r="AD452" s="173"/>
      <c r="AE452" s="173"/>
      <c r="AF452" s="173"/>
      <c r="AG452" s="174"/>
      <c r="AH452" s="174"/>
      <c r="AI452" s="175"/>
    </row>
    <row r="453">
      <c r="A453" s="167"/>
      <c r="B453" s="531"/>
      <c r="C453" s="531"/>
      <c r="D453" s="197"/>
      <c r="E453" s="167"/>
      <c r="F453" s="167"/>
      <c r="G453" s="167"/>
      <c r="H453" s="167"/>
      <c r="I453" s="169"/>
      <c r="J453" s="530"/>
      <c r="K453" s="530"/>
      <c r="L453" s="530"/>
      <c r="M453" s="530"/>
      <c r="N453" s="530"/>
      <c r="O453" s="530"/>
      <c r="P453" s="167"/>
      <c r="Q453" s="173"/>
      <c r="R453" s="173"/>
      <c r="S453" s="173"/>
      <c r="T453" s="167"/>
      <c r="U453" s="167"/>
      <c r="V453" s="173"/>
      <c r="W453" s="173"/>
      <c r="X453" s="173"/>
      <c r="Y453" s="173"/>
      <c r="Z453" s="173"/>
      <c r="AA453" s="173"/>
      <c r="AB453" s="173"/>
      <c r="AC453" s="173"/>
      <c r="AD453" s="173"/>
      <c r="AE453" s="173"/>
      <c r="AF453" s="173"/>
      <c r="AG453" s="174"/>
      <c r="AH453" s="174"/>
      <c r="AI453" s="175"/>
    </row>
    <row r="454">
      <c r="A454" s="167"/>
      <c r="B454" s="531"/>
      <c r="C454" s="531"/>
      <c r="D454" s="197"/>
      <c r="E454" s="167"/>
      <c r="F454" s="167"/>
      <c r="G454" s="167"/>
      <c r="H454" s="167"/>
      <c r="I454" s="169"/>
      <c r="J454" s="530"/>
      <c r="K454" s="530"/>
      <c r="L454" s="530"/>
      <c r="M454" s="530"/>
      <c r="N454" s="530"/>
      <c r="O454" s="530"/>
      <c r="P454" s="167"/>
      <c r="Q454" s="173"/>
      <c r="R454" s="173"/>
      <c r="S454" s="173"/>
      <c r="T454" s="167"/>
      <c r="U454" s="167"/>
      <c r="V454" s="173"/>
      <c r="W454" s="173"/>
      <c r="X454" s="173"/>
      <c r="Y454" s="173"/>
      <c r="Z454" s="173"/>
      <c r="AA454" s="173"/>
      <c r="AB454" s="173"/>
      <c r="AC454" s="173"/>
      <c r="AD454" s="173"/>
      <c r="AE454" s="173"/>
      <c r="AF454" s="173"/>
      <c r="AG454" s="174"/>
      <c r="AH454" s="174"/>
      <c r="AI454" s="175"/>
    </row>
    <row r="455">
      <c r="A455" s="167"/>
      <c r="B455" s="531"/>
      <c r="C455" s="531"/>
      <c r="D455" s="197"/>
      <c r="E455" s="167"/>
      <c r="F455" s="167"/>
      <c r="G455" s="167"/>
      <c r="H455" s="167"/>
      <c r="I455" s="169"/>
      <c r="J455" s="530"/>
      <c r="K455" s="530"/>
      <c r="L455" s="530"/>
      <c r="M455" s="530"/>
      <c r="N455" s="530"/>
      <c r="O455" s="530"/>
      <c r="P455" s="167"/>
      <c r="Q455" s="173"/>
      <c r="R455" s="173"/>
      <c r="S455" s="173"/>
      <c r="T455" s="167"/>
      <c r="U455" s="167"/>
      <c r="V455" s="173"/>
      <c r="W455" s="173"/>
      <c r="X455" s="173"/>
      <c r="Y455" s="173"/>
      <c r="Z455" s="173"/>
      <c r="AA455" s="173"/>
      <c r="AB455" s="173"/>
      <c r="AC455" s="173"/>
      <c r="AD455" s="173"/>
      <c r="AE455" s="173"/>
      <c r="AF455" s="173"/>
      <c r="AG455" s="174"/>
      <c r="AH455" s="174"/>
      <c r="AI455" s="175"/>
    </row>
    <row r="456">
      <c r="A456" s="167"/>
      <c r="B456" s="531"/>
      <c r="C456" s="531"/>
      <c r="D456" s="197"/>
      <c r="E456" s="167"/>
      <c r="F456" s="167"/>
      <c r="G456" s="167"/>
      <c r="H456" s="167"/>
      <c r="I456" s="169"/>
      <c r="J456" s="530"/>
      <c r="K456" s="530"/>
      <c r="L456" s="530"/>
      <c r="M456" s="530"/>
      <c r="N456" s="530"/>
      <c r="O456" s="530"/>
      <c r="P456" s="167"/>
      <c r="Q456" s="173"/>
      <c r="R456" s="173"/>
      <c r="S456" s="173"/>
      <c r="T456" s="167"/>
      <c r="U456" s="167"/>
      <c r="V456" s="173"/>
      <c r="W456" s="173"/>
      <c r="X456" s="173"/>
      <c r="Y456" s="173"/>
      <c r="Z456" s="173"/>
      <c r="AA456" s="173"/>
      <c r="AB456" s="173"/>
      <c r="AC456" s="173"/>
      <c r="AD456" s="173"/>
      <c r="AE456" s="173"/>
      <c r="AF456" s="173"/>
      <c r="AG456" s="174"/>
      <c r="AH456" s="174"/>
      <c r="AI456" s="175"/>
    </row>
    <row r="457">
      <c r="A457" s="167"/>
      <c r="B457" s="531"/>
      <c r="C457" s="531"/>
      <c r="D457" s="197"/>
      <c r="E457" s="167"/>
      <c r="F457" s="167"/>
      <c r="G457" s="167"/>
      <c r="H457" s="167"/>
      <c r="I457" s="169"/>
      <c r="J457" s="530"/>
      <c r="K457" s="530"/>
      <c r="L457" s="530"/>
      <c r="M457" s="530"/>
      <c r="N457" s="530"/>
      <c r="O457" s="530"/>
      <c r="P457" s="167"/>
      <c r="Q457" s="173"/>
      <c r="R457" s="173"/>
      <c r="S457" s="173"/>
      <c r="T457" s="167"/>
      <c r="U457" s="167"/>
      <c r="V457" s="173"/>
      <c r="W457" s="173"/>
      <c r="X457" s="173"/>
      <c r="Y457" s="173"/>
      <c r="Z457" s="173"/>
      <c r="AA457" s="173"/>
      <c r="AB457" s="173"/>
      <c r="AC457" s="173"/>
      <c r="AD457" s="173"/>
      <c r="AE457" s="173"/>
      <c r="AF457" s="173"/>
      <c r="AG457" s="174"/>
      <c r="AH457" s="174"/>
      <c r="AI457" s="175"/>
    </row>
    <row r="458">
      <c r="A458" s="167"/>
      <c r="B458" s="531"/>
      <c r="C458" s="531"/>
      <c r="D458" s="197"/>
      <c r="E458" s="167"/>
      <c r="F458" s="167"/>
      <c r="G458" s="167"/>
      <c r="H458" s="167"/>
      <c r="I458" s="169"/>
      <c r="J458" s="530"/>
      <c r="K458" s="530"/>
      <c r="L458" s="530"/>
      <c r="M458" s="530"/>
      <c r="N458" s="530"/>
      <c r="O458" s="530"/>
      <c r="P458" s="167"/>
      <c r="Q458" s="173"/>
      <c r="R458" s="173"/>
      <c r="S458" s="173"/>
      <c r="T458" s="167"/>
      <c r="U458" s="167"/>
      <c r="V458" s="173"/>
      <c r="W458" s="173"/>
      <c r="X458" s="173"/>
      <c r="Y458" s="173"/>
      <c r="Z458" s="173"/>
      <c r="AA458" s="173"/>
      <c r="AB458" s="173"/>
      <c r="AC458" s="173"/>
      <c r="AD458" s="173"/>
      <c r="AE458" s="173"/>
      <c r="AF458" s="173"/>
      <c r="AG458" s="174"/>
      <c r="AH458" s="174"/>
      <c r="AI458" s="175"/>
    </row>
    <row r="459">
      <c r="A459" s="167"/>
      <c r="B459" s="531"/>
      <c r="C459" s="531"/>
      <c r="D459" s="197"/>
      <c r="E459" s="167"/>
      <c r="F459" s="167"/>
      <c r="G459" s="167"/>
      <c r="H459" s="167"/>
      <c r="I459" s="169"/>
      <c r="J459" s="530"/>
      <c r="K459" s="530"/>
      <c r="L459" s="530"/>
      <c r="M459" s="530"/>
      <c r="N459" s="530"/>
      <c r="O459" s="530"/>
      <c r="P459" s="167"/>
      <c r="Q459" s="173"/>
      <c r="R459" s="173"/>
      <c r="S459" s="173"/>
      <c r="T459" s="167"/>
      <c r="U459" s="167"/>
      <c r="V459" s="173"/>
      <c r="W459" s="173"/>
      <c r="X459" s="173"/>
      <c r="Y459" s="173"/>
      <c r="Z459" s="173"/>
      <c r="AA459" s="173"/>
      <c r="AB459" s="173"/>
      <c r="AC459" s="173"/>
      <c r="AD459" s="173"/>
      <c r="AE459" s="173"/>
      <c r="AF459" s="173"/>
      <c r="AG459" s="174"/>
      <c r="AH459" s="174"/>
      <c r="AI459" s="175"/>
    </row>
    <row r="460">
      <c r="A460" s="167"/>
      <c r="B460" s="531"/>
      <c r="C460" s="531"/>
      <c r="D460" s="197"/>
      <c r="E460" s="167"/>
      <c r="F460" s="167"/>
      <c r="G460" s="167"/>
      <c r="H460" s="167"/>
      <c r="I460" s="169"/>
      <c r="J460" s="530"/>
      <c r="K460" s="530"/>
      <c r="L460" s="530"/>
      <c r="M460" s="530"/>
      <c r="N460" s="530"/>
      <c r="O460" s="530"/>
      <c r="P460" s="167"/>
      <c r="Q460" s="173"/>
      <c r="R460" s="173"/>
      <c r="S460" s="173"/>
      <c r="T460" s="167"/>
      <c r="U460" s="167"/>
      <c r="V460" s="173"/>
      <c r="W460" s="173"/>
      <c r="X460" s="173"/>
      <c r="Y460" s="173"/>
      <c r="Z460" s="173"/>
      <c r="AA460" s="173"/>
      <c r="AB460" s="173"/>
      <c r="AC460" s="173"/>
      <c r="AD460" s="173"/>
      <c r="AE460" s="173"/>
      <c r="AF460" s="173"/>
      <c r="AG460" s="174"/>
      <c r="AH460" s="174"/>
      <c r="AI460" s="175"/>
    </row>
    <row r="461">
      <c r="A461" s="167"/>
      <c r="B461" s="531"/>
      <c r="C461" s="531"/>
      <c r="D461" s="197"/>
      <c r="E461" s="167"/>
      <c r="F461" s="167"/>
      <c r="G461" s="167"/>
      <c r="H461" s="167"/>
      <c r="I461" s="169"/>
      <c r="J461" s="530"/>
      <c r="K461" s="530"/>
      <c r="L461" s="530"/>
      <c r="M461" s="530"/>
      <c r="N461" s="530"/>
      <c r="O461" s="530"/>
      <c r="P461" s="167"/>
      <c r="Q461" s="173"/>
      <c r="R461" s="173"/>
      <c r="S461" s="173"/>
      <c r="T461" s="167"/>
      <c r="U461" s="167"/>
      <c r="V461" s="173"/>
      <c r="W461" s="173"/>
      <c r="X461" s="173"/>
      <c r="Y461" s="173"/>
      <c r="Z461" s="173"/>
      <c r="AA461" s="173"/>
      <c r="AB461" s="173"/>
      <c r="AC461" s="173"/>
      <c r="AD461" s="173"/>
      <c r="AE461" s="173"/>
      <c r="AF461" s="173"/>
      <c r="AG461" s="174"/>
      <c r="AH461" s="174"/>
      <c r="AI461" s="175"/>
    </row>
    <row r="462">
      <c r="A462" s="167"/>
      <c r="B462" s="531"/>
      <c r="C462" s="531"/>
      <c r="D462" s="197"/>
      <c r="E462" s="167"/>
      <c r="F462" s="167"/>
      <c r="G462" s="167"/>
      <c r="H462" s="167"/>
      <c r="I462" s="169"/>
      <c r="J462" s="530"/>
      <c r="K462" s="530"/>
      <c r="L462" s="530"/>
      <c r="M462" s="530"/>
      <c r="N462" s="530"/>
      <c r="O462" s="530"/>
      <c r="P462" s="167"/>
      <c r="Q462" s="173"/>
      <c r="R462" s="173"/>
      <c r="S462" s="173"/>
      <c r="T462" s="167"/>
      <c r="U462" s="167"/>
      <c r="V462" s="173"/>
      <c r="W462" s="173"/>
      <c r="X462" s="173"/>
      <c r="Y462" s="173"/>
      <c r="Z462" s="173"/>
      <c r="AA462" s="173"/>
      <c r="AB462" s="173"/>
      <c r="AC462" s="173"/>
      <c r="AD462" s="173"/>
      <c r="AE462" s="173"/>
      <c r="AF462" s="173"/>
      <c r="AG462" s="174"/>
      <c r="AH462" s="174"/>
      <c r="AI462" s="175"/>
    </row>
    <row r="463">
      <c r="A463" s="167"/>
      <c r="B463" s="531"/>
      <c r="C463" s="531"/>
      <c r="D463" s="197"/>
      <c r="E463" s="167"/>
      <c r="F463" s="167"/>
      <c r="G463" s="167"/>
      <c r="H463" s="167"/>
      <c r="I463" s="169"/>
      <c r="J463" s="530"/>
      <c r="K463" s="530"/>
      <c r="L463" s="530"/>
      <c r="M463" s="530"/>
      <c r="N463" s="530"/>
      <c r="O463" s="530"/>
      <c r="P463" s="167"/>
      <c r="Q463" s="173"/>
      <c r="R463" s="173"/>
      <c r="S463" s="173"/>
      <c r="T463" s="167"/>
      <c r="U463" s="167"/>
      <c r="V463" s="173"/>
      <c r="W463" s="173"/>
      <c r="X463" s="173"/>
      <c r="Y463" s="173"/>
      <c r="Z463" s="173"/>
      <c r="AA463" s="173"/>
      <c r="AB463" s="173"/>
      <c r="AC463" s="173"/>
      <c r="AD463" s="173"/>
      <c r="AE463" s="173"/>
      <c r="AF463" s="173"/>
      <c r="AG463" s="174"/>
      <c r="AH463" s="174"/>
      <c r="AI463" s="175"/>
    </row>
    <row r="464">
      <c r="A464" s="167"/>
      <c r="B464" s="531"/>
      <c r="C464" s="531"/>
      <c r="D464" s="197"/>
      <c r="E464" s="167"/>
      <c r="F464" s="167"/>
      <c r="G464" s="167"/>
      <c r="H464" s="167"/>
      <c r="I464" s="169"/>
      <c r="J464" s="530"/>
      <c r="K464" s="530"/>
      <c r="L464" s="530"/>
      <c r="M464" s="530"/>
      <c r="N464" s="530"/>
      <c r="O464" s="530"/>
      <c r="P464" s="167"/>
      <c r="Q464" s="173"/>
      <c r="R464" s="173"/>
      <c r="S464" s="173"/>
      <c r="T464" s="167"/>
      <c r="U464" s="167"/>
      <c r="V464" s="173"/>
      <c r="W464" s="173"/>
      <c r="X464" s="173"/>
      <c r="Y464" s="173"/>
      <c r="Z464" s="173"/>
      <c r="AA464" s="173"/>
      <c r="AB464" s="173"/>
      <c r="AC464" s="173"/>
      <c r="AD464" s="173"/>
      <c r="AE464" s="173"/>
      <c r="AF464" s="173"/>
      <c r="AG464" s="174"/>
      <c r="AH464" s="174"/>
      <c r="AI464" s="175"/>
    </row>
    <row r="465">
      <c r="A465" s="167"/>
      <c r="B465" s="531"/>
      <c r="C465" s="531"/>
      <c r="D465" s="197"/>
      <c r="E465" s="167"/>
      <c r="F465" s="167"/>
      <c r="G465" s="167"/>
      <c r="H465" s="167"/>
      <c r="I465" s="169"/>
      <c r="J465" s="530"/>
      <c r="K465" s="530"/>
      <c r="L465" s="530"/>
      <c r="M465" s="530"/>
      <c r="N465" s="530"/>
      <c r="O465" s="530"/>
      <c r="P465" s="167"/>
      <c r="Q465" s="173"/>
      <c r="R465" s="173"/>
      <c r="S465" s="173"/>
      <c r="T465" s="167"/>
      <c r="U465" s="167"/>
      <c r="V465" s="173"/>
      <c r="W465" s="173"/>
      <c r="X465" s="173"/>
      <c r="Y465" s="173"/>
      <c r="Z465" s="173"/>
      <c r="AA465" s="173"/>
      <c r="AB465" s="173"/>
      <c r="AC465" s="173"/>
      <c r="AD465" s="173"/>
      <c r="AE465" s="173"/>
      <c r="AF465" s="173"/>
      <c r="AG465" s="174"/>
      <c r="AH465" s="174"/>
      <c r="AI465" s="175"/>
    </row>
    <row r="466">
      <c r="A466" s="167"/>
      <c r="B466" s="531"/>
      <c r="C466" s="531"/>
      <c r="D466" s="197"/>
      <c r="E466" s="167"/>
      <c r="F466" s="167"/>
      <c r="G466" s="167"/>
      <c r="H466" s="167"/>
      <c r="I466" s="169"/>
      <c r="J466" s="530"/>
      <c r="K466" s="530"/>
      <c r="L466" s="530"/>
      <c r="M466" s="530"/>
      <c r="N466" s="530"/>
      <c r="O466" s="530"/>
      <c r="P466" s="167"/>
      <c r="Q466" s="173"/>
      <c r="R466" s="173"/>
      <c r="S466" s="173"/>
      <c r="T466" s="167"/>
      <c r="U466" s="167"/>
      <c r="V466" s="173"/>
      <c r="W466" s="173"/>
      <c r="X466" s="173"/>
      <c r="Y466" s="173"/>
      <c r="Z466" s="173"/>
      <c r="AA466" s="173"/>
      <c r="AB466" s="173"/>
      <c r="AC466" s="173"/>
      <c r="AD466" s="173"/>
      <c r="AE466" s="173"/>
      <c r="AF466" s="173"/>
      <c r="AG466" s="174"/>
      <c r="AH466" s="174"/>
      <c r="AI466" s="175"/>
    </row>
    <row r="467">
      <c r="A467" s="167"/>
      <c r="B467" s="531"/>
      <c r="C467" s="531"/>
      <c r="D467" s="197"/>
      <c r="E467" s="167"/>
      <c r="F467" s="167"/>
      <c r="G467" s="167"/>
      <c r="H467" s="167"/>
      <c r="I467" s="169"/>
      <c r="J467" s="530"/>
      <c r="K467" s="530"/>
      <c r="L467" s="530"/>
      <c r="M467" s="530"/>
      <c r="N467" s="530"/>
      <c r="O467" s="530"/>
      <c r="P467" s="167"/>
      <c r="Q467" s="173"/>
      <c r="R467" s="173"/>
      <c r="S467" s="173"/>
      <c r="T467" s="167"/>
      <c r="U467" s="167"/>
      <c r="V467" s="173"/>
      <c r="W467" s="173"/>
      <c r="X467" s="173"/>
      <c r="Y467" s="173"/>
      <c r="Z467" s="173"/>
      <c r="AA467" s="173"/>
      <c r="AB467" s="173"/>
      <c r="AC467" s="173"/>
      <c r="AD467" s="173"/>
      <c r="AE467" s="173"/>
      <c r="AF467" s="173"/>
      <c r="AG467" s="174"/>
      <c r="AH467" s="174"/>
      <c r="AI467" s="175"/>
    </row>
    <row r="468">
      <c r="A468" s="167"/>
      <c r="B468" s="531"/>
      <c r="C468" s="531"/>
      <c r="D468" s="197"/>
      <c r="E468" s="167"/>
      <c r="F468" s="167"/>
      <c r="G468" s="167"/>
      <c r="H468" s="167"/>
      <c r="I468" s="169"/>
      <c r="J468" s="530"/>
      <c r="K468" s="530"/>
      <c r="L468" s="530"/>
      <c r="M468" s="530"/>
      <c r="N468" s="530"/>
      <c r="O468" s="530"/>
      <c r="P468" s="167"/>
      <c r="Q468" s="173"/>
      <c r="R468" s="173"/>
      <c r="S468" s="173"/>
      <c r="T468" s="167"/>
      <c r="U468" s="167"/>
      <c r="V468" s="173"/>
      <c r="W468" s="173"/>
      <c r="X468" s="173"/>
      <c r="Y468" s="173"/>
      <c r="Z468" s="173"/>
      <c r="AA468" s="173"/>
      <c r="AB468" s="173"/>
      <c r="AC468" s="173"/>
      <c r="AD468" s="173"/>
      <c r="AE468" s="173"/>
      <c r="AF468" s="173"/>
      <c r="AG468" s="174"/>
      <c r="AH468" s="174"/>
      <c r="AI468" s="175"/>
    </row>
    <row r="469">
      <c r="A469" s="167"/>
      <c r="B469" s="531"/>
      <c r="C469" s="531"/>
      <c r="D469" s="197"/>
      <c r="E469" s="167"/>
      <c r="F469" s="167"/>
      <c r="G469" s="167"/>
      <c r="H469" s="167"/>
      <c r="I469" s="169"/>
      <c r="J469" s="530"/>
      <c r="K469" s="530"/>
      <c r="L469" s="530"/>
      <c r="M469" s="530"/>
      <c r="N469" s="530"/>
      <c r="O469" s="530"/>
      <c r="P469" s="167"/>
      <c r="Q469" s="173"/>
      <c r="R469" s="173"/>
      <c r="S469" s="173"/>
      <c r="T469" s="167"/>
      <c r="U469" s="167"/>
      <c r="V469" s="173"/>
      <c r="W469" s="173"/>
      <c r="X469" s="173"/>
      <c r="Y469" s="173"/>
      <c r="Z469" s="173"/>
      <c r="AA469" s="173"/>
      <c r="AB469" s="173"/>
      <c r="AC469" s="173"/>
      <c r="AD469" s="173"/>
      <c r="AE469" s="173"/>
      <c r="AF469" s="173"/>
      <c r="AG469" s="174"/>
      <c r="AH469" s="174"/>
      <c r="AI469" s="175"/>
    </row>
    <row r="470">
      <c r="A470" s="167"/>
      <c r="B470" s="531"/>
      <c r="C470" s="531"/>
      <c r="D470" s="197"/>
      <c r="E470" s="167"/>
      <c r="F470" s="167"/>
      <c r="G470" s="167"/>
      <c r="H470" s="167"/>
      <c r="I470" s="169"/>
      <c r="J470" s="530"/>
      <c r="K470" s="530"/>
      <c r="L470" s="530"/>
      <c r="M470" s="530"/>
      <c r="N470" s="530"/>
      <c r="O470" s="530"/>
      <c r="P470" s="167"/>
      <c r="Q470" s="173"/>
      <c r="R470" s="173"/>
      <c r="S470" s="173"/>
      <c r="T470" s="167"/>
      <c r="U470" s="167"/>
      <c r="V470" s="173"/>
      <c r="W470" s="173"/>
      <c r="X470" s="173"/>
      <c r="Y470" s="173"/>
      <c r="Z470" s="173"/>
      <c r="AA470" s="173"/>
      <c r="AB470" s="173"/>
      <c r="AC470" s="173"/>
      <c r="AD470" s="173"/>
      <c r="AE470" s="173"/>
      <c r="AF470" s="173"/>
      <c r="AG470" s="174"/>
      <c r="AH470" s="174"/>
      <c r="AI470" s="175"/>
    </row>
    <row r="471">
      <c r="A471" s="167"/>
      <c r="B471" s="531"/>
      <c r="C471" s="531"/>
      <c r="D471" s="197"/>
      <c r="E471" s="167"/>
      <c r="F471" s="167"/>
      <c r="G471" s="167"/>
      <c r="H471" s="167"/>
      <c r="I471" s="169"/>
      <c r="J471" s="530"/>
      <c r="K471" s="530"/>
      <c r="L471" s="530"/>
      <c r="M471" s="530"/>
      <c r="N471" s="530"/>
      <c r="O471" s="530"/>
      <c r="P471" s="167"/>
      <c r="Q471" s="173"/>
      <c r="R471" s="173"/>
      <c r="S471" s="173"/>
      <c r="T471" s="167"/>
      <c r="U471" s="167"/>
      <c r="V471" s="173"/>
      <c r="W471" s="173"/>
      <c r="X471" s="173"/>
      <c r="Y471" s="173"/>
      <c r="Z471" s="173"/>
      <c r="AA471" s="173"/>
      <c r="AB471" s="173"/>
      <c r="AC471" s="173"/>
      <c r="AD471" s="173"/>
      <c r="AE471" s="173"/>
      <c r="AF471" s="173"/>
      <c r="AG471" s="174"/>
      <c r="AH471" s="174"/>
      <c r="AI471" s="175"/>
    </row>
    <row r="472">
      <c r="A472" s="167"/>
      <c r="B472" s="531"/>
      <c r="C472" s="531"/>
      <c r="D472" s="197"/>
      <c r="E472" s="167"/>
      <c r="F472" s="167"/>
      <c r="G472" s="167"/>
      <c r="H472" s="167"/>
      <c r="I472" s="169"/>
      <c r="J472" s="530"/>
      <c r="K472" s="530"/>
      <c r="L472" s="530"/>
      <c r="M472" s="530"/>
      <c r="N472" s="530"/>
      <c r="O472" s="530"/>
      <c r="P472" s="167"/>
      <c r="Q472" s="173"/>
      <c r="R472" s="173"/>
      <c r="S472" s="173"/>
      <c r="T472" s="167"/>
      <c r="U472" s="167"/>
      <c r="V472" s="173"/>
      <c r="W472" s="173"/>
      <c r="X472" s="173"/>
      <c r="Y472" s="173"/>
      <c r="Z472" s="173"/>
      <c r="AA472" s="173"/>
      <c r="AB472" s="173"/>
      <c r="AC472" s="173"/>
      <c r="AD472" s="173"/>
      <c r="AE472" s="173"/>
      <c r="AF472" s="173"/>
      <c r="AG472" s="174"/>
      <c r="AH472" s="174"/>
      <c r="AI472" s="175"/>
    </row>
    <row r="473">
      <c r="A473" s="167"/>
      <c r="B473" s="531"/>
      <c r="C473" s="531"/>
      <c r="D473" s="197"/>
      <c r="E473" s="167"/>
      <c r="F473" s="167"/>
      <c r="G473" s="167"/>
      <c r="H473" s="167"/>
      <c r="I473" s="169"/>
      <c r="J473" s="530"/>
      <c r="K473" s="530"/>
      <c r="L473" s="530"/>
      <c r="M473" s="530"/>
      <c r="N473" s="530"/>
      <c r="O473" s="530"/>
      <c r="P473" s="167"/>
      <c r="Q473" s="173"/>
      <c r="R473" s="173"/>
      <c r="S473" s="173"/>
      <c r="T473" s="167"/>
      <c r="U473" s="167"/>
      <c r="V473" s="173"/>
      <c r="W473" s="173"/>
      <c r="X473" s="173"/>
      <c r="Y473" s="173"/>
      <c r="Z473" s="173"/>
      <c r="AA473" s="173"/>
      <c r="AB473" s="173"/>
      <c r="AC473" s="173"/>
      <c r="AD473" s="173"/>
      <c r="AE473" s="173"/>
      <c r="AF473" s="173"/>
      <c r="AG473" s="174"/>
      <c r="AH473" s="174"/>
      <c r="AI473" s="175"/>
    </row>
    <row r="474">
      <c r="A474" s="167"/>
      <c r="B474" s="531"/>
      <c r="C474" s="531"/>
      <c r="D474" s="197"/>
      <c r="E474" s="167"/>
      <c r="F474" s="167"/>
      <c r="G474" s="167"/>
      <c r="H474" s="167"/>
      <c r="I474" s="169"/>
      <c r="J474" s="530"/>
      <c r="K474" s="530"/>
      <c r="L474" s="530"/>
      <c r="M474" s="530"/>
      <c r="N474" s="530"/>
      <c r="O474" s="530"/>
      <c r="P474" s="167"/>
      <c r="Q474" s="173"/>
      <c r="R474" s="173"/>
      <c r="S474" s="173"/>
      <c r="T474" s="167"/>
      <c r="U474" s="167"/>
      <c r="V474" s="173"/>
      <c r="W474" s="173"/>
      <c r="X474" s="173"/>
      <c r="Y474" s="173"/>
      <c r="Z474" s="173"/>
      <c r="AA474" s="173"/>
      <c r="AB474" s="173"/>
      <c r="AC474" s="173"/>
      <c r="AD474" s="173"/>
      <c r="AE474" s="173"/>
      <c r="AF474" s="173"/>
      <c r="AG474" s="174"/>
      <c r="AH474" s="174"/>
      <c r="AI474" s="175"/>
    </row>
    <row r="475">
      <c r="A475" s="167"/>
      <c r="B475" s="531"/>
      <c r="C475" s="531"/>
      <c r="D475" s="197"/>
      <c r="E475" s="167"/>
      <c r="F475" s="167"/>
      <c r="G475" s="167"/>
      <c r="H475" s="167"/>
      <c r="I475" s="169"/>
      <c r="J475" s="530"/>
      <c r="K475" s="530"/>
      <c r="L475" s="530"/>
      <c r="M475" s="530"/>
      <c r="N475" s="530"/>
      <c r="O475" s="530"/>
      <c r="P475" s="167"/>
      <c r="Q475" s="173"/>
      <c r="R475" s="173"/>
      <c r="S475" s="173"/>
      <c r="T475" s="167"/>
      <c r="U475" s="167"/>
      <c r="V475" s="173"/>
      <c r="W475" s="173"/>
      <c r="X475" s="173"/>
      <c r="Y475" s="173"/>
      <c r="Z475" s="173"/>
      <c r="AA475" s="173"/>
      <c r="AB475" s="173"/>
      <c r="AC475" s="173"/>
      <c r="AD475" s="173"/>
      <c r="AE475" s="173"/>
      <c r="AF475" s="173"/>
      <c r="AG475" s="174"/>
      <c r="AH475" s="174"/>
      <c r="AI475" s="175"/>
    </row>
    <row r="476">
      <c r="A476" s="167"/>
      <c r="B476" s="531"/>
      <c r="C476" s="531"/>
      <c r="D476" s="197"/>
      <c r="E476" s="167"/>
      <c r="F476" s="167"/>
      <c r="G476" s="167"/>
      <c r="H476" s="167"/>
      <c r="I476" s="169"/>
      <c r="J476" s="530"/>
      <c r="K476" s="530"/>
      <c r="L476" s="530"/>
      <c r="M476" s="530"/>
      <c r="N476" s="530"/>
      <c r="O476" s="530"/>
      <c r="P476" s="167"/>
      <c r="Q476" s="173"/>
      <c r="R476" s="173"/>
      <c r="S476" s="173"/>
      <c r="T476" s="167"/>
      <c r="U476" s="167"/>
      <c r="V476" s="173"/>
      <c r="W476" s="173"/>
      <c r="X476" s="173"/>
      <c r="Y476" s="173"/>
      <c r="Z476" s="173"/>
      <c r="AA476" s="173"/>
      <c r="AB476" s="173"/>
      <c r="AC476" s="173"/>
      <c r="AD476" s="173"/>
      <c r="AE476" s="173"/>
      <c r="AF476" s="173"/>
      <c r="AG476" s="174"/>
      <c r="AH476" s="174"/>
      <c r="AI476" s="175"/>
    </row>
    <row r="477">
      <c r="A477" s="167"/>
      <c r="B477" s="531"/>
      <c r="C477" s="531"/>
      <c r="D477" s="197"/>
      <c r="E477" s="167"/>
      <c r="F477" s="167"/>
      <c r="G477" s="167"/>
      <c r="H477" s="167"/>
      <c r="I477" s="169"/>
      <c r="J477" s="530"/>
      <c r="K477" s="530"/>
      <c r="L477" s="530"/>
      <c r="M477" s="530"/>
      <c r="N477" s="530"/>
      <c r="O477" s="530"/>
      <c r="P477" s="167"/>
      <c r="Q477" s="173"/>
      <c r="R477" s="173"/>
      <c r="S477" s="173"/>
      <c r="T477" s="167"/>
      <c r="U477" s="167"/>
      <c r="V477" s="173"/>
      <c r="W477" s="173"/>
      <c r="X477" s="173"/>
      <c r="Y477" s="173"/>
      <c r="Z477" s="173"/>
      <c r="AA477" s="173"/>
      <c r="AB477" s="173"/>
      <c r="AC477" s="173"/>
      <c r="AD477" s="173"/>
      <c r="AE477" s="173"/>
      <c r="AF477" s="173"/>
      <c r="AG477" s="174"/>
      <c r="AH477" s="174"/>
      <c r="AI477" s="175"/>
    </row>
    <row r="478">
      <c r="A478" s="167"/>
      <c r="B478" s="531"/>
      <c r="C478" s="531"/>
      <c r="D478" s="197"/>
      <c r="E478" s="167"/>
      <c r="F478" s="167"/>
      <c r="G478" s="167"/>
      <c r="H478" s="167"/>
      <c r="I478" s="169"/>
      <c r="J478" s="530"/>
      <c r="K478" s="530"/>
      <c r="L478" s="530"/>
      <c r="M478" s="530"/>
      <c r="N478" s="530"/>
      <c r="O478" s="530"/>
      <c r="P478" s="167"/>
      <c r="Q478" s="173"/>
      <c r="R478" s="173"/>
      <c r="S478" s="173"/>
      <c r="T478" s="167"/>
      <c r="U478" s="167"/>
      <c r="V478" s="173"/>
      <c r="W478" s="173"/>
      <c r="X478" s="173"/>
      <c r="Y478" s="173"/>
      <c r="Z478" s="173"/>
      <c r="AA478" s="173"/>
      <c r="AB478" s="173"/>
      <c r="AC478" s="173"/>
      <c r="AD478" s="173"/>
      <c r="AE478" s="173"/>
      <c r="AF478" s="173"/>
      <c r="AG478" s="174"/>
      <c r="AH478" s="174"/>
      <c r="AI478" s="175"/>
    </row>
    <row r="479">
      <c r="A479" s="167"/>
      <c r="B479" s="531"/>
      <c r="C479" s="531"/>
      <c r="D479" s="197"/>
      <c r="E479" s="167"/>
      <c r="F479" s="167"/>
      <c r="G479" s="167"/>
      <c r="H479" s="167"/>
      <c r="I479" s="169"/>
      <c r="J479" s="530"/>
      <c r="K479" s="530"/>
      <c r="L479" s="530"/>
      <c r="M479" s="530"/>
      <c r="N479" s="530"/>
      <c r="O479" s="530"/>
      <c r="P479" s="167"/>
      <c r="Q479" s="173"/>
      <c r="R479" s="173"/>
      <c r="S479" s="173"/>
      <c r="T479" s="167"/>
      <c r="U479" s="167"/>
      <c r="V479" s="173"/>
      <c r="W479" s="173"/>
      <c r="X479" s="173"/>
      <c r="Y479" s="173"/>
      <c r="Z479" s="173"/>
      <c r="AA479" s="173"/>
      <c r="AB479" s="173"/>
      <c r="AC479" s="173"/>
      <c r="AD479" s="173"/>
      <c r="AE479" s="173"/>
      <c r="AF479" s="173"/>
      <c r="AG479" s="174"/>
      <c r="AH479" s="174"/>
      <c r="AI479" s="175"/>
    </row>
    <row r="480">
      <c r="A480" s="167"/>
      <c r="B480" s="531"/>
      <c r="C480" s="531"/>
      <c r="D480" s="197"/>
      <c r="E480" s="167"/>
      <c r="F480" s="167"/>
      <c r="G480" s="167"/>
      <c r="H480" s="167"/>
      <c r="I480" s="169"/>
      <c r="J480" s="530"/>
      <c r="K480" s="530"/>
      <c r="L480" s="530"/>
      <c r="M480" s="530"/>
      <c r="N480" s="530"/>
      <c r="O480" s="530"/>
      <c r="P480" s="167"/>
      <c r="Q480" s="173"/>
      <c r="R480" s="173"/>
      <c r="S480" s="173"/>
      <c r="T480" s="167"/>
      <c r="U480" s="167"/>
      <c r="V480" s="173"/>
      <c r="W480" s="173"/>
      <c r="X480" s="173"/>
      <c r="Y480" s="173"/>
      <c r="Z480" s="173"/>
      <c r="AA480" s="173"/>
      <c r="AB480" s="173"/>
      <c r="AC480" s="173"/>
      <c r="AD480" s="173"/>
      <c r="AE480" s="173"/>
      <c r="AF480" s="173"/>
      <c r="AG480" s="174"/>
      <c r="AH480" s="174"/>
      <c r="AI480" s="175"/>
    </row>
    <row r="481">
      <c r="A481" s="167"/>
      <c r="B481" s="531"/>
      <c r="C481" s="531"/>
      <c r="D481" s="197"/>
      <c r="E481" s="167"/>
      <c r="F481" s="167"/>
      <c r="G481" s="167"/>
      <c r="H481" s="167"/>
      <c r="I481" s="169"/>
      <c r="J481" s="530"/>
      <c r="K481" s="530"/>
      <c r="L481" s="530"/>
      <c r="M481" s="530"/>
      <c r="N481" s="530"/>
      <c r="O481" s="530"/>
      <c r="P481" s="167"/>
      <c r="Q481" s="173"/>
      <c r="R481" s="173"/>
      <c r="S481" s="173"/>
      <c r="T481" s="167"/>
      <c r="U481" s="167"/>
      <c r="V481" s="173"/>
      <c r="W481" s="173"/>
      <c r="X481" s="173"/>
      <c r="Y481" s="173"/>
      <c r="Z481" s="173"/>
      <c r="AA481" s="173"/>
      <c r="AB481" s="173"/>
      <c r="AC481" s="173"/>
      <c r="AD481" s="173"/>
      <c r="AE481" s="173"/>
      <c r="AF481" s="173"/>
      <c r="AG481" s="174"/>
      <c r="AH481" s="174"/>
      <c r="AI481" s="175"/>
    </row>
    <row r="482">
      <c r="A482" s="167"/>
      <c r="B482" s="531"/>
      <c r="C482" s="531"/>
      <c r="D482" s="197"/>
      <c r="E482" s="167"/>
      <c r="F482" s="167"/>
      <c r="G482" s="167"/>
      <c r="H482" s="167"/>
      <c r="I482" s="169"/>
      <c r="J482" s="530"/>
      <c r="K482" s="530"/>
      <c r="L482" s="530"/>
      <c r="M482" s="530"/>
      <c r="N482" s="530"/>
      <c r="O482" s="530"/>
      <c r="P482" s="167"/>
      <c r="Q482" s="173"/>
      <c r="R482" s="173"/>
      <c r="S482" s="173"/>
      <c r="T482" s="167"/>
      <c r="U482" s="167"/>
      <c r="V482" s="173"/>
      <c r="W482" s="173"/>
      <c r="X482" s="173"/>
      <c r="Y482" s="173"/>
      <c r="Z482" s="173"/>
      <c r="AA482" s="173"/>
      <c r="AB482" s="173"/>
      <c r="AC482" s="173"/>
      <c r="AD482" s="173"/>
      <c r="AE482" s="173"/>
      <c r="AF482" s="173"/>
      <c r="AG482" s="174"/>
      <c r="AH482" s="174"/>
      <c r="AI482" s="175"/>
    </row>
    <row r="483">
      <c r="A483" s="167"/>
      <c r="B483" s="531"/>
      <c r="C483" s="531"/>
      <c r="D483" s="197"/>
      <c r="E483" s="167"/>
      <c r="F483" s="167"/>
      <c r="G483" s="167"/>
      <c r="H483" s="167"/>
      <c r="I483" s="169"/>
      <c r="J483" s="530"/>
      <c r="K483" s="530"/>
      <c r="L483" s="530"/>
      <c r="M483" s="530"/>
      <c r="N483" s="530"/>
      <c r="O483" s="530"/>
      <c r="P483" s="167"/>
      <c r="Q483" s="173"/>
      <c r="R483" s="173"/>
      <c r="S483" s="173"/>
      <c r="T483" s="167"/>
      <c r="U483" s="167"/>
      <c r="V483" s="173"/>
      <c r="W483" s="173"/>
      <c r="X483" s="173"/>
      <c r="Y483" s="173"/>
      <c r="Z483" s="173"/>
      <c r="AA483" s="173"/>
      <c r="AB483" s="173"/>
      <c r="AC483" s="173"/>
      <c r="AD483" s="173"/>
      <c r="AE483" s="173"/>
      <c r="AF483" s="173"/>
      <c r="AG483" s="174"/>
      <c r="AH483" s="174"/>
      <c r="AI483" s="175"/>
    </row>
    <row r="484">
      <c r="A484" s="167"/>
      <c r="B484" s="531"/>
      <c r="C484" s="531"/>
      <c r="D484" s="197"/>
      <c r="E484" s="167"/>
      <c r="F484" s="167"/>
      <c r="G484" s="167"/>
      <c r="H484" s="167"/>
      <c r="I484" s="169"/>
      <c r="J484" s="530"/>
      <c r="K484" s="530"/>
      <c r="L484" s="530"/>
      <c r="M484" s="530"/>
      <c r="N484" s="530"/>
      <c r="O484" s="530"/>
      <c r="P484" s="167"/>
      <c r="Q484" s="173"/>
      <c r="R484" s="173"/>
      <c r="S484" s="173"/>
      <c r="T484" s="167"/>
      <c r="U484" s="167"/>
      <c r="V484" s="173"/>
      <c r="W484" s="173"/>
      <c r="X484" s="173"/>
      <c r="Y484" s="173"/>
      <c r="Z484" s="173"/>
      <c r="AA484" s="173"/>
      <c r="AB484" s="173"/>
      <c r="AC484" s="173"/>
      <c r="AD484" s="173"/>
      <c r="AE484" s="173"/>
      <c r="AF484" s="173"/>
      <c r="AG484" s="174"/>
      <c r="AH484" s="174"/>
      <c r="AI484" s="175"/>
    </row>
    <row r="485">
      <c r="A485" s="167"/>
      <c r="B485" s="531"/>
      <c r="C485" s="531"/>
      <c r="D485" s="197"/>
      <c r="E485" s="167"/>
      <c r="F485" s="167"/>
      <c r="G485" s="167"/>
      <c r="H485" s="167"/>
      <c r="I485" s="169"/>
      <c r="J485" s="530"/>
      <c r="K485" s="530"/>
      <c r="L485" s="530"/>
      <c r="M485" s="530"/>
      <c r="N485" s="530"/>
      <c r="O485" s="530"/>
      <c r="P485" s="167"/>
      <c r="Q485" s="173"/>
      <c r="R485" s="173"/>
      <c r="S485" s="173"/>
      <c r="T485" s="167"/>
      <c r="U485" s="167"/>
      <c r="V485" s="173"/>
      <c r="W485" s="173"/>
      <c r="X485" s="173"/>
      <c r="Y485" s="173"/>
      <c r="Z485" s="173"/>
      <c r="AA485" s="173"/>
      <c r="AB485" s="173"/>
      <c r="AC485" s="173"/>
      <c r="AD485" s="173"/>
      <c r="AE485" s="173"/>
      <c r="AF485" s="173"/>
      <c r="AG485" s="174"/>
      <c r="AH485" s="174"/>
      <c r="AI485" s="175"/>
    </row>
    <row r="486">
      <c r="A486" s="167"/>
      <c r="B486" s="531"/>
      <c r="C486" s="531"/>
      <c r="D486" s="197"/>
      <c r="E486" s="167"/>
      <c r="F486" s="167"/>
      <c r="G486" s="167"/>
      <c r="H486" s="167"/>
      <c r="I486" s="169"/>
      <c r="J486" s="530"/>
      <c r="K486" s="530"/>
      <c r="L486" s="530"/>
      <c r="M486" s="530"/>
      <c r="N486" s="530"/>
      <c r="O486" s="530"/>
      <c r="P486" s="167"/>
      <c r="Q486" s="173"/>
      <c r="R486" s="173"/>
      <c r="S486" s="173"/>
      <c r="T486" s="167"/>
      <c r="U486" s="167"/>
      <c r="V486" s="173"/>
      <c r="W486" s="173"/>
      <c r="X486" s="173"/>
      <c r="Y486" s="173"/>
      <c r="Z486" s="173"/>
      <c r="AA486" s="173"/>
      <c r="AB486" s="173"/>
      <c r="AC486" s="173"/>
      <c r="AD486" s="173"/>
      <c r="AE486" s="173"/>
      <c r="AF486" s="173"/>
      <c r="AG486" s="174"/>
      <c r="AH486" s="174"/>
      <c r="AI486" s="175"/>
    </row>
    <row r="487">
      <c r="A487" s="167"/>
      <c r="B487" s="531"/>
      <c r="C487" s="531"/>
      <c r="D487" s="197"/>
      <c r="E487" s="167"/>
      <c r="F487" s="167"/>
      <c r="G487" s="167"/>
      <c r="H487" s="167"/>
      <c r="I487" s="169"/>
      <c r="J487" s="530"/>
      <c r="K487" s="530"/>
      <c r="L487" s="530"/>
      <c r="M487" s="530"/>
      <c r="N487" s="530"/>
      <c r="O487" s="530"/>
      <c r="P487" s="167"/>
      <c r="Q487" s="173"/>
      <c r="R487" s="173"/>
      <c r="S487" s="173"/>
      <c r="T487" s="167"/>
      <c r="U487" s="167"/>
      <c r="V487" s="173"/>
      <c r="W487" s="173"/>
      <c r="X487" s="173"/>
      <c r="Y487" s="173"/>
      <c r="Z487" s="173"/>
      <c r="AA487" s="173"/>
      <c r="AB487" s="173"/>
      <c r="AC487" s="173"/>
      <c r="AD487" s="173"/>
      <c r="AE487" s="173"/>
      <c r="AF487" s="173"/>
      <c r="AG487" s="174"/>
      <c r="AH487" s="174"/>
      <c r="AI487" s="175"/>
    </row>
    <row r="488">
      <c r="A488" s="167"/>
      <c r="B488" s="531"/>
      <c r="C488" s="531"/>
      <c r="D488" s="197"/>
      <c r="E488" s="167"/>
      <c r="F488" s="167"/>
      <c r="G488" s="167"/>
      <c r="H488" s="167"/>
      <c r="I488" s="169"/>
      <c r="J488" s="530"/>
      <c r="K488" s="530"/>
      <c r="L488" s="530"/>
      <c r="M488" s="530"/>
      <c r="N488" s="530"/>
      <c r="O488" s="530"/>
      <c r="P488" s="167"/>
      <c r="Q488" s="173"/>
      <c r="R488" s="173"/>
      <c r="S488" s="173"/>
      <c r="T488" s="167"/>
      <c r="U488" s="167"/>
      <c r="V488" s="173"/>
      <c r="W488" s="173"/>
      <c r="X488" s="173"/>
      <c r="Y488" s="173"/>
      <c r="Z488" s="173"/>
      <c r="AA488" s="173"/>
      <c r="AB488" s="173"/>
      <c r="AC488" s="173"/>
      <c r="AD488" s="173"/>
      <c r="AE488" s="173"/>
      <c r="AF488" s="173"/>
      <c r="AG488" s="174"/>
      <c r="AH488" s="174"/>
      <c r="AI488" s="175"/>
    </row>
    <row r="489">
      <c r="A489" s="167"/>
      <c r="B489" s="531"/>
      <c r="C489" s="531"/>
      <c r="D489" s="197"/>
      <c r="E489" s="167"/>
      <c r="F489" s="167"/>
      <c r="G489" s="167"/>
      <c r="H489" s="167"/>
      <c r="I489" s="169"/>
      <c r="J489" s="530"/>
      <c r="K489" s="530"/>
      <c r="L489" s="530"/>
      <c r="M489" s="530"/>
      <c r="N489" s="530"/>
      <c r="O489" s="530"/>
      <c r="P489" s="167"/>
      <c r="Q489" s="173"/>
      <c r="R489" s="173"/>
      <c r="S489" s="173"/>
      <c r="T489" s="167"/>
      <c r="U489" s="167"/>
      <c r="V489" s="173"/>
      <c r="W489" s="173"/>
      <c r="X489" s="173"/>
      <c r="Y489" s="173"/>
      <c r="Z489" s="173"/>
      <c r="AA489" s="173"/>
      <c r="AB489" s="173"/>
      <c r="AC489" s="173"/>
      <c r="AD489" s="173"/>
      <c r="AE489" s="173"/>
      <c r="AF489" s="173"/>
      <c r="AG489" s="174"/>
      <c r="AH489" s="174"/>
      <c r="AI489" s="175"/>
    </row>
    <row r="490">
      <c r="A490" s="167"/>
      <c r="B490" s="531"/>
      <c r="C490" s="531"/>
      <c r="D490" s="197"/>
      <c r="E490" s="167"/>
      <c r="F490" s="167"/>
      <c r="G490" s="167"/>
      <c r="H490" s="167"/>
      <c r="I490" s="169"/>
      <c r="J490" s="530"/>
      <c r="K490" s="530"/>
      <c r="L490" s="530"/>
      <c r="M490" s="530"/>
      <c r="N490" s="530"/>
      <c r="O490" s="530"/>
      <c r="P490" s="167"/>
      <c r="Q490" s="173"/>
      <c r="R490" s="173"/>
      <c r="S490" s="173"/>
      <c r="T490" s="167"/>
      <c r="U490" s="167"/>
      <c r="V490" s="173"/>
      <c r="W490" s="173"/>
      <c r="X490" s="173"/>
      <c r="Y490" s="173"/>
      <c r="Z490" s="173"/>
      <c r="AA490" s="173"/>
      <c r="AB490" s="173"/>
      <c r="AC490" s="173"/>
      <c r="AD490" s="173"/>
      <c r="AE490" s="173"/>
      <c r="AF490" s="173"/>
      <c r="AG490" s="174"/>
      <c r="AH490" s="174"/>
      <c r="AI490" s="175"/>
    </row>
    <row r="491">
      <c r="A491" s="167"/>
      <c r="B491" s="531"/>
      <c r="C491" s="531"/>
      <c r="D491" s="197"/>
      <c r="E491" s="167"/>
      <c r="F491" s="167"/>
      <c r="G491" s="167"/>
      <c r="H491" s="167"/>
      <c r="I491" s="169"/>
      <c r="J491" s="530"/>
      <c r="K491" s="530"/>
      <c r="L491" s="530"/>
      <c r="M491" s="530"/>
      <c r="N491" s="530"/>
      <c r="O491" s="530"/>
      <c r="P491" s="167"/>
      <c r="Q491" s="173"/>
      <c r="R491" s="173"/>
      <c r="S491" s="173"/>
      <c r="T491" s="167"/>
      <c r="U491" s="167"/>
      <c r="V491" s="173"/>
      <c r="W491" s="173"/>
      <c r="X491" s="173"/>
      <c r="Y491" s="173"/>
      <c r="Z491" s="173"/>
      <c r="AA491" s="173"/>
      <c r="AB491" s="173"/>
      <c r="AC491" s="173"/>
      <c r="AD491" s="173"/>
      <c r="AE491" s="173"/>
      <c r="AF491" s="173"/>
      <c r="AG491" s="174"/>
      <c r="AH491" s="174"/>
      <c r="AI491" s="175"/>
    </row>
    <row r="492">
      <c r="A492" s="167"/>
      <c r="B492" s="531"/>
      <c r="C492" s="531"/>
      <c r="D492" s="197"/>
      <c r="E492" s="167"/>
      <c r="F492" s="167"/>
      <c r="G492" s="167"/>
      <c r="H492" s="167"/>
      <c r="I492" s="169"/>
      <c r="J492" s="530"/>
      <c r="K492" s="530"/>
      <c r="L492" s="530"/>
      <c r="M492" s="530"/>
      <c r="N492" s="530"/>
      <c r="O492" s="530"/>
      <c r="P492" s="167"/>
      <c r="Q492" s="173"/>
      <c r="R492" s="173"/>
      <c r="S492" s="173"/>
      <c r="T492" s="167"/>
      <c r="U492" s="167"/>
      <c r="V492" s="173"/>
      <c r="W492" s="173"/>
      <c r="X492" s="173"/>
      <c r="Y492" s="173"/>
      <c r="Z492" s="173"/>
      <c r="AA492" s="173"/>
      <c r="AB492" s="173"/>
      <c r="AC492" s="173"/>
      <c r="AD492" s="173"/>
      <c r="AE492" s="173"/>
      <c r="AF492" s="173"/>
      <c r="AG492" s="174"/>
      <c r="AH492" s="174"/>
      <c r="AI492" s="175"/>
    </row>
    <row r="493">
      <c r="A493" s="167"/>
      <c r="B493" s="531"/>
      <c r="C493" s="531"/>
      <c r="D493" s="197"/>
      <c r="E493" s="167"/>
      <c r="F493" s="167"/>
      <c r="G493" s="167"/>
      <c r="H493" s="167"/>
      <c r="I493" s="169"/>
      <c r="J493" s="530"/>
      <c r="K493" s="530"/>
      <c r="L493" s="530"/>
      <c r="M493" s="530"/>
      <c r="N493" s="530"/>
      <c r="O493" s="530"/>
      <c r="P493" s="167"/>
      <c r="Q493" s="173"/>
      <c r="R493" s="173"/>
      <c r="S493" s="173"/>
      <c r="T493" s="167"/>
      <c r="U493" s="167"/>
      <c r="V493" s="173"/>
      <c r="W493" s="173"/>
      <c r="X493" s="173"/>
      <c r="Y493" s="173"/>
      <c r="Z493" s="173"/>
      <c r="AA493" s="173"/>
      <c r="AB493" s="173"/>
      <c r="AC493" s="173"/>
      <c r="AD493" s="173"/>
      <c r="AE493" s="173"/>
      <c r="AF493" s="173"/>
      <c r="AG493" s="174"/>
      <c r="AH493" s="174"/>
      <c r="AI493" s="175"/>
    </row>
    <row r="494">
      <c r="A494" s="167"/>
      <c r="B494" s="531"/>
      <c r="C494" s="531"/>
      <c r="D494" s="197"/>
      <c r="E494" s="167"/>
      <c r="F494" s="167"/>
      <c r="G494" s="167"/>
      <c r="H494" s="167"/>
      <c r="I494" s="169"/>
      <c r="J494" s="530"/>
      <c r="K494" s="530"/>
      <c r="L494" s="530"/>
      <c r="M494" s="530"/>
      <c r="N494" s="530"/>
      <c r="O494" s="530"/>
      <c r="P494" s="167"/>
      <c r="Q494" s="173"/>
      <c r="R494" s="173"/>
      <c r="S494" s="173"/>
      <c r="T494" s="167"/>
      <c r="U494" s="167"/>
      <c r="V494" s="173"/>
      <c r="W494" s="173"/>
      <c r="X494" s="173"/>
      <c r="Y494" s="173"/>
      <c r="Z494" s="173"/>
      <c r="AA494" s="173"/>
      <c r="AB494" s="173"/>
      <c r="AC494" s="173"/>
      <c r="AD494" s="173"/>
      <c r="AE494" s="173"/>
      <c r="AF494" s="173"/>
      <c r="AG494" s="174"/>
      <c r="AH494" s="174"/>
      <c r="AI494" s="175"/>
    </row>
    <row r="495">
      <c r="A495" s="167"/>
      <c r="B495" s="531"/>
      <c r="C495" s="531"/>
      <c r="D495" s="197"/>
      <c r="E495" s="167"/>
      <c r="F495" s="167"/>
      <c r="G495" s="167"/>
      <c r="H495" s="167"/>
      <c r="I495" s="169"/>
      <c r="J495" s="530"/>
      <c r="K495" s="530"/>
      <c r="L495" s="530"/>
      <c r="M495" s="530"/>
      <c r="N495" s="530"/>
      <c r="O495" s="530"/>
      <c r="P495" s="167"/>
      <c r="Q495" s="173"/>
      <c r="R495" s="173"/>
      <c r="S495" s="173"/>
      <c r="T495" s="167"/>
      <c r="U495" s="167"/>
      <c r="V495" s="173"/>
      <c r="W495" s="173"/>
      <c r="X495" s="173"/>
      <c r="Y495" s="173"/>
      <c r="Z495" s="173"/>
      <c r="AA495" s="173"/>
      <c r="AB495" s="173"/>
      <c r="AC495" s="173"/>
      <c r="AD495" s="173"/>
      <c r="AE495" s="173"/>
      <c r="AF495" s="173"/>
      <c r="AG495" s="174"/>
      <c r="AH495" s="174"/>
      <c r="AI495" s="175"/>
    </row>
    <row r="496">
      <c r="A496" s="167"/>
      <c r="B496" s="531"/>
      <c r="C496" s="531"/>
      <c r="D496" s="197"/>
      <c r="E496" s="167"/>
      <c r="F496" s="167"/>
      <c r="G496" s="167"/>
      <c r="H496" s="167"/>
      <c r="I496" s="169"/>
      <c r="J496" s="530"/>
      <c r="K496" s="530"/>
      <c r="L496" s="530"/>
      <c r="M496" s="530"/>
      <c r="N496" s="530"/>
      <c r="O496" s="530"/>
      <c r="P496" s="167"/>
      <c r="Q496" s="173"/>
      <c r="R496" s="173"/>
      <c r="S496" s="173"/>
      <c r="T496" s="167"/>
      <c r="U496" s="167"/>
      <c r="V496" s="173"/>
      <c r="W496" s="173"/>
      <c r="X496" s="173"/>
      <c r="Y496" s="173"/>
      <c r="Z496" s="173"/>
      <c r="AA496" s="173"/>
      <c r="AB496" s="173"/>
      <c r="AC496" s="173"/>
      <c r="AD496" s="173"/>
      <c r="AE496" s="173"/>
      <c r="AF496" s="173"/>
      <c r="AG496" s="174"/>
      <c r="AH496" s="174"/>
      <c r="AI496" s="175"/>
    </row>
    <row r="497">
      <c r="A497" s="167"/>
      <c r="B497" s="531"/>
      <c r="C497" s="531"/>
      <c r="D497" s="197"/>
      <c r="E497" s="167"/>
      <c r="F497" s="167"/>
      <c r="G497" s="167"/>
      <c r="H497" s="167"/>
      <c r="I497" s="169"/>
      <c r="J497" s="530"/>
      <c r="K497" s="530"/>
      <c r="L497" s="530"/>
      <c r="M497" s="530"/>
      <c r="N497" s="530"/>
      <c r="O497" s="530"/>
      <c r="P497" s="167"/>
      <c r="Q497" s="173"/>
      <c r="R497" s="173"/>
      <c r="S497" s="173"/>
      <c r="T497" s="167"/>
      <c r="U497" s="167"/>
      <c r="V497" s="173"/>
      <c r="W497" s="173"/>
      <c r="X497" s="173"/>
      <c r="Y497" s="173"/>
      <c r="Z497" s="173"/>
      <c r="AA497" s="173"/>
      <c r="AB497" s="173"/>
      <c r="AC497" s="173"/>
      <c r="AD497" s="173"/>
      <c r="AE497" s="173"/>
      <c r="AF497" s="173"/>
      <c r="AG497" s="174"/>
      <c r="AH497" s="174"/>
      <c r="AI497" s="175"/>
    </row>
    <row r="498">
      <c r="A498" s="167"/>
      <c r="B498" s="531"/>
      <c r="C498" s="531"/>
      <c r="D498" s="197"/>
      <c r="E498" s="167"/>
      <c r="F498" s="167"/>
      <c r="G498" s="167"/>
      <c r="H498" s="167"/>
      <c r="I498" s="169"/>
      <c r="J498" s="530"/>
      <c r="K498" s="530"/>
      <c r="L498" s="530"/>
      <c r="M498" s="530"/>
      <c r="N498" s="530"/>
      <c r="O498" s="530"/>
      <c r="P498" s="167"/>
      <c r="Q498" s="173"/>
      <c r="R498" s="173"/>
      <c r="S498" s="173"/>
      <c r="T498" s="167"/>
      <c r="U498" s="167"/>
      <c r="V498" s="173"/>
      <c r="W498" s="173"/>
      <c r="X498" s="173"/>
      <c r="Y498" s="173"/>
      <c r="Z498" s="173"/>
      <c r="AA498" s="173"/>
      <c r="AB498" s="173"/>
      <c r="AC498" s="173"/>
      <c r="AD498" s="173"/>
      <c r="AE498" s="173"/>
      <c r="AF498" s="173"/>
      <c r="AG498" s="174"/>
      <c r="AH498" s="174"/>
      <c r="AI498" s="175"/>
    </row>
    <row r="499">
      <c r="A499" s="167"/>
      <c r="B499" s="531"/>
      <c r="C499" s="531"/>
      <c r="D499" s="197"/>
      <c r="E499" s="167"/>
      <c r="F499" s="167"/>
      <c r="G499" s="167"/>
      <c r="H499" s="167"/>
      <c r="I499" s="169"/>
      <c r="J499" s="530"/>
      <c r="K499" s="530"/>
      <c r="L499" s="530"/>
      <c r="M499" s="530"/>
      <c r="N499" s="530"/>
      <c r="O499" s="530"/>
      <c r="P499" s="167"/>
      <c r="Q499" s="173"/>
      <c r="R499" s="173"/>
      <c r="S499" s="173"/>
      <c r="T499" s="167"/>
      <c r="U499" s="167"/>
      <c r="V499" s="173"/>
      <c r="W499" s="173"/>
      <c r="X499" s="173"/>
      <c r="Y499" s="173"/>
      <c r="Z499" s="173"/>
      <c r="AA499" s="173"/>
      <c r="AB499" s="173"/>
      <c r="AC499" s="173"/>
      <c r="AD499" s="173"/>
      <c r="AE499" s="173"/>
      <c r="AF499" s="173"/>
      <c r="AG499" s="174"/>
      <c r="AH499" s="174"/>
      <c r="AI499" s="175"/>
    </row>
    <row r="500">
      <c r="A500" s="167"/>
      <c r="B500" s="531"/>
      <c r="C500" s="531"/>
      <c r="D500" s="197"/>
      <c r="E500" s="167"/>
      <c r="F500" s="167"/>
      <c r="G500" s="167"/>
      <c r="H500" s="167"/>
      <c r="I500" s="169"/>
      <c r="J500" s="530"/>
      <c r="K500" s="530"/>
      <c r="L500" s="530"/>
      <c r="M500" s="530"/>
      <c r="N500" s="530"/>
      <c r="O500" s="530"/>
      <c r="P500" s="167"/>
      <c r="Q500" s="173"/>
      <c r="R500" s="173"/>
      <c r="S500" s="173"/>
      <c r="T500" s="167"/>
      <c r="U500" s="167"/>
      <c r="V500" s="173"/>
      <c r="W500" s="173"/>
      <c r="X500" s="173"/>
      <c r="Y500" s="173"/>
      <c r="Z500" s="173"/>
      <c r="AA500" s="173"/>
      <c r="AB500" s="173"/>
      <c r="AC500" s="173"/>
      <c r="AD500" s="173"/>
      <c r="AE500" s="173"/>
      <c r="AF500" s="173"/>
      <c r="AG500" s="174"/>
      <c r="AH500" s="174"/>
      <c r="AI500" s="175"/>
    </row>
    <row r="501">
      <c r="A501" s="167"/>
      <c r="B501" s="531"/>
      <c r="C501" s="531"/>
      <c r="D501" s="197"/>
      <c r="E501" s="167"/>
      <c r="F501" s="167"/>
      <c r="G501" s="167"/>
      <c r="H501" s="167"/>
      <c r="I501" s="169"/>
      <c r="J501" s="530"/>
      <c r="K501" s="530"/>
      <c r="L501" s="530"/>
      <c r="M501" s="530"/>
      <c r="N501" s="530"/>
      <c r="O501" s="530"/>
      <c r="P501" s="167"/>
      <c r="Q501" s="173"/>
      <c r="R501" s="173"/>
      <c r="S501" s="173"/>
      <c r="T501" s="167"/>
      <c r="U501" s="167"/>
      <c r="V501" s="173"/>
      <c r="W501" s="173"/>
      <c r="X501" s="173"/>
      <c r="Y501" s="173"/>
      <c r="Z501" s="173"/>
      <c r="AA501" s="173"/>
      <c r="AB501" s="173"/>
      <c r="AC501" s="173"/>
      <c r="AD501" s="173"/>
      <c r="AE501" s="173"/>
      <c r="AF501" s="173"/>
      <c r="AG501" s="174"/>
      <c r="AH501" s="174"/>
      <c r="AI501" s="175"/>
    </row>
    <row r="502">
      <c r="A502" s="167"/>
      <c r="B502" s="531"/>
      <c r="C502" s="531"/>
      <c r="D502" s="197"/>
      <c r="E502" s="167"/>
      <c r="F502" s="167"/>
      <c r="G502" s="167"/>
      <c r="H502" s="167"/>
      <c r="I502" s="169"/>
      <c r="J502" s="530"/>
      <c r="K502" s="530"/>
      <c r="L502" s="530"/>
      <c r="M502" s="530"/>
      <c r="N502" s="530"/>
      <c r="O502" s="530"/>
      <c r="P502" s="167"/>
      <c r="Q502" s="173"/>
      <c r="R502" s="173"/>
      <c r="S502" s="173"/>
      <c r="T502" s="167"/>
      <c r="U502" s="167"/>
      <c r="V502" s="173"/>
      <c r="W502" s="173"/>
      <c r="X502" s="173"/>
      <c r="Y502" s="173"/>
      <c r="Z502" s="173"/>
      <c r="AA502" s="173"/>
      <c r="AB502" s="173"/>
      <c r="AC502" s="173"/>
      <c r="AD502" s="173"/>
      <c r="AE502" s="173"/>
      <c r="AF502" s="173"/>
      <c r="AG502" s="174"/>
      <c r="AH502" s="174"/>
      <c r="AI502" s="175"/>
    </row>
    <row r="503">
      <c r="A503" s="167"/>
      <c r="B503" s="531"/>
      <c r="C503" s="531"/>
      <c r="D503" s="197"/>
      <c r="E503" s="167"/>
      <c r="F503" s="167"/>
      <c r="G503" s="167"/>
      <c r="H503" s="167"/>
      <c r="I503" s="169"/>
      <c r="J503" s="530"/>
      <c r="K503" s="530"/>
      <c r="L503" s="530"/>
      <c r="M503" s="530"/>
      <c r="N503" s="530"/>
      <c r="O503" s="530"/>
      <c r="P503" s="167"/>
      <c r="Q503" s="173"/>
      <c r="R503" s="173"/>
      <c r="S503" s="173"/>
      <c r="T503" s="167"/>
      <c r="U503" s="167"/>
      <c r="V503" s="173"/>
      <c r="W503" s="173"/>
      <c r="X503" s="173"/>
      <c r="Y503" s="173"/>
      <c r="Z503" s="173"/>
      <c r="AA503" s="173"/>
      <c r="AB503" s="173"/>
      <c r="AC503" s="173"/>
      <c r="AD503" s="173"/>
      <c r="AE503" s="173"/>
      <c r="AF503" s="173"/>
      <c r="AG503" s="174"/>
      <c r="AH503" s="174"/>
      <c r="AI503" s="175"/>
    </row>
    <row r="504">
      <c r="A504" s="167"/>
      <c r="B504" s="531"/>
      <c r="C504" s="531"/>
      <c r="D504" s="197"/>
      <c r="E504" s="167"/>
      <c r="F504" s="167"/>
      <c r="G504" s="167"/>
      <c r="H504" s="167"/>
      <c r="I504" s="169"/>
      <c r="J504" s="530"/>
      <c r="K504" s="530"/>
      <c r="L504" s="530"/>
      <c r="M504" s="530"/>
      <c r="N504" s="530"/>
      <c r="O504" s="530"/>
      <c r="P504" s="167"/>
      <c r="Q504" s="173"/>
      <c r="R504" s="173"/>
      <c r="S504" s="173"/>
      <c r="T504" s="167"/>
      <c r="U504" s="167"/>
      <c r="V504" s="173"/>
      <c r="W504" s="173"/>
      <c r="X504" s="173"/>
      <c r="Y504" s="173"/>
      <c r="Z504" s="173"/>
      <c r="AA504" s="173"/>
      <c r="AB504" s="173"/>
      <c r="AC504" s="173"/>
      <c r="AD504" s="173"/>
      <c r="AE504" s="173"/>
      <c r="AF504" s="173"/>
      <c r="AG504" s="174"/>
      <c r="AH504" s="174"/>
      <c r="AI504" s="175"/>
    </row>
    <row r="505">
      <c r="A505" s="167"/>
      <c r="B505" s="531"/>
      <c r="C505" s="531"/>
      <c r="D505" s="197"/>
      <c r="E505" s="167"/>
      <c r="F505" s="167"/>
      <c r="G505" s="167"/>
      <c r="H505" s="167"/>
      <c r="I505" s="169"/>
      <c r="J505" s="530"/>
      <c r="K505" s="530"/>
      <c r="L505" s="530"/>
      <c r="M505" s="530"/>
      <c r="N505" s="530"/>
      <c r="O505" s="530"/>
      <c r="P505" s="167"/>
      <c r="Q505" s="173"/>
      <c r="R505" s="173"/>
      <c r="S505" s="173"/>
      <c r="T505" s="167"/>
      <c r="U505" s="167"/>
      <c r="V505" s="173"/>
      <c r="W505" s="173"/>
      <c r="X505" s="173"/>
      <c r="Y505" s="173"/>
      <c r="Z505" s="173"/>
      <c r="AA505" s="173"/>
      <c r="AB505" s="173"/>
      <c r="AC505" s="173"/>
      <c r="AD505" s="173"/>
      <c r="AE505" s="173"/>
      <c r="AF505" s="173"/>
      <c r="AG505" s="174"/>
      <c r="AH505" s="174"/>
      <c r="AI505" s="175"/>
    </row>
    <row r="506">
      <c r="A506" s="167"/>
      <c r="B506" s="531"/>
      <c r="C506" s="531"/>
      <c r="D506" s="197"/>
      <c r="E506" s="167"/>
      <c r="F506" s="167"/>
      <c r="G506" s="167"/>
      <c r="H506" s="167"/>
      <c r="I506" s="169"/>
      <c r="J506" s="530"/>
      <c r="K506" s="530"/>
      <c r="L506" s="530"/>
      <c r="M506" s="530"/>
      <c r="N506" s="530"/>
      <c r="O506" s="530"/>
      <c r="P506" s="167"/>
      <c r="Q506" s="173"/>
      <c r="R506" s="173"/>
      <c r="S506" s="173"/>
      <c r="T506" s="167"/>
      <c r="U506" s="167"/>
      <c r="V506" s="173"/>
      <c r="W506" s="173"/>
      <c r="X506" s="173"/>
      <c r="Y506" s="173"/>
      <c r="Z506" s="173"/>
      <c r="AA506" s="173"/>
      <c r="AB506" s="173"/>
      <c r="AC506" s="173"/>
      <c r="AD506" s="173"/>
      <c r="AE506" s="173"/>
      <c r="AF506" s="173"/>
      <c r="AG506" s="174"/>
      <c r="AH506" s="174"/>
      <c r="AI506" s="175"/>
    </row>
    <row r="507">
      <c r="A507" s="167"/>
      <c r="B507" s="531"/>
      <c r="C507" s="531"/>
      <c r="D507" s="197"/>
      <c r="E507" s="167"/>
      <c r="F507" s="167"/>
      <c r="G507" s="167"/>
      <c r="H507" s="167"/>
      <c r="I507" s="169"/>
      <c r="J507" s="530"/>
      <c r="K507" s="530"/>
      <c r="L507" s="530"/>
      <c r="M507" s="530"/>
      <c r="N507" s="530"/>
      <c r="O507" s="530"/>
      <c r="P507" s="167"/>
      <c r="Q507" s="173"/>
      <c r="R507" s="173"/>
      <c r="S507" s="173"/>
      <c r="T507" s="167"/>
      <c r="U507" s="167"/>
      <c r="V507" s="173"/>
      <c r="W507" s="173"/>
      <c r="X507" s="173"/>
      <c r="Y507" s="173"/>
      <c r="Z507" s="173"/>
      <c r="AA507" s="173"/>
      <c r="AB507" s="173"/>
      <c r="AC507" s="173"/>
      <c r="AD507" s="173"/>
      <c r="AE507" s="173"/>
      <c r="AF507" s="173"/>
      <c r="AG507" s="174"/>
      <c r="AH507" s="174"/>
      <c r="AI507" s="175"/>
    </row>
    <row r="508">
      <c r="A508" s="167"/>
      <c r="B508" s="531"/>
      <c r="C508" s="531"/>
      <c r="D508" s="197"/>
      <c r="E508" s="167"/>
      <c r="F508" s="167"/>
      <c r="G508" s="167"/>
      <c r="H508" s="167"/>
      <c r="I508" s="169"/>
      <c r="J508" s="530"/>
      <c r="K508" s="530"/>
      <c r="L508" s="530"/>
      <c r="M508" s="530"/>
      <c r="N508" s="530"/>
      <c r="O508" s="530"/>
      <c r="P508" s="167"/>
      <c r="Q508" s="173"/>
      <c r="R508" s="173"/>
      <c r="S508" s="173"/>
      <c r="T508" s="167"/>
      <c r="U508" s="167"/>
      <c r="V508" s="173"/>
      <c r="W508" s="173"/>
      <c r="X508" s="173"/>
      <c r="Y508" s="173"/>
      <c r="Z508" s="173"/>
      <c r="AA508" s="173"/>
      <c r="AB508" s="173"/>
      <c r="AC508" s="173"/>
      <c r="AD508" s="173"/>
      <c r="AE508" s="173"/>
      <c r="AF508" s="173"/>
      <c r="AG508" s="174"/>
      <c r="AH508" s="174"/>
      <c r="AI508" s="175"/>
    </row>
    <row r="509">
      <c r="A509" s="167"/>
      <c r="B509" s="531"/>
      <c r="C509" s="531"/>
      <c r="D509" s="197"/>
      <c r="E509" s="167"/>
      <c r="F509" s="167"/>
      <c r="G509" s="167"/>
      <c r="H509" s="167"/>
      <c r="I509" s="169"/>
      <c r="J509" s="530"/>
      <c r="K509" s="530"/>
      <c r="L509" s="530"/>
      <c r="M509" s="530"/>
      <c r="N509" s="530"/>
      <c r="O509" s="530"/>
      <c r="P509" s="167"/>
      <c r="Q509" s="173"/>
      <c r="R509" s="173"/>
      <c r="S509" s="173"/>
      <c r="T509" s="167"/>
      <c r="U509" s="167"/>
      <c r="V509" s="173"/>
      <c r="W509" s="173"/>
      <c r="X509" s="173"/>
      <c r="Y509" s="173"/>
      <c r="Z509" s="173"/>
      <c r="AA509" s="173"/>
      <c r="AB509" s="173"/>
      <c r="AC509" s="173"/>
      <c r="AD509" s="173"/>
      <c r="AE509" s="173"/>
      <c r="AF509" s="173"/>
      <c r="AG509" s="174"/>
      <c r="AH509" s="174"/>
      <c r="AI509" s="175"/>
    </row>
    <row r="510">
      <c r="A510" s="167"/>
      <c r="B510" s="531"/>
      <c r="C510" s="531"/>
      <c r="D510" s="197"/>
      <c r="E510" s="167"/>
      <c r="F510" s="167"/>
      <c r="G510" s="167"/>
      <c r="H510" s="167"/>
      <c r="I510" s="169"/>
      <c r="J510" s="530"/>
      <c r="K510" s="530"/>
      <c r="L510" s="530"/>
      <c r="M510" s="530"/>
      <c r="N510" s="530"/>
      <c r="O510" s="530"/>
      <c r="P510" s="167"/>
      <c r="Q510" s="173"/>
      <c r="R510" s="173"/>
      <c r="S510" s="173"/>
      <c r="T510" s="167"/>
      <c r="U510" s="167"/>
      <c r="V510" s="173"/>
      <c r="W510" s="173"/>
      <c r="X510" s="173"/>
      <c r="Y510" s="173"/>
      <c r="Z510" s="173"/>
      <c r="AA510" s="173"/>
      <c r="AB510" s="173"/>
      <c r="AC510" s="173"/>
      <c r="AD510" s="173"/>
      <c r="AE510" s="173"/>
      <c r="AF510" s="173"/>
      <c r="AG510" s="174"/>
      <c r="AH510" s="174"/>
      <c r="AI510" s="175"/>
    </row>
    <row r="511">
      <c r="A511" s="167"/>
      <c r="B511" s="531"/>
      <c r="C511" s="531"/>
      <c r="D511" s="197"/>
      <c r="E511" s="167"/>
      <c r="F511" s="167"/>
      <c r="G511" s="167"/>
      <c r="H511" s="167"/>
      <c r="I511" s="169"/>
      <c r="J511" s="530"/>
      <c r="K511" s="530"/>
      <c r="L511" s="530"/>
      <c r="M511" s="530"/>
      <c r="N511" s="530"/>
      <c r="O511" s="530"/>
      <c r="P511" s="167"/>
      <c r="Q511" s="173"/>
      <c r="R511" s="173"/>
      <c r="S511" s="173"/>
      <c r="T511" s="167"/>
      <c r="U511" s="167"/>
      <c r="V511" s="173"/>
      <c r="W511" s="173"/>
      <c r="X511" s="173"/>
      <c r="Y511" s="173"/>
      <c r="Z511" s="173"/>
      <c r="AA511" s="173"/>
      <c r="AB511" s="173"/>
      <c r="AC511" s="173"/>
      <c r="AD511" s="173"/>
      <c r="AE511" s="173"/>
      <c r="AF511" s="173"/>
      <c r="AG511" s="174"/>
      <c r="AH511" s="174"/>
      <c r="AI511" s="175"/>
    </row>
    <row r="512">
      <c r="A512" s="167"/>
      <c r="B512" s="531"/>
      <c r="C512" s="531"/>
      <c r="D512" s="197"/>
      <c r="E512" s="167"/>
      <c r="F512" s="167"/>
      <c r="G512" s="167"/>
      <c r="H512" s="167"/>
      <c r="I512" s="169"/>
      <c r="J512" s="530"/>
      <c r="K512" s="530"/>
      <c r="L512" s="530"/>
      <c r="M512" s="530"/>
      <c r="N512" s="530"/>
      <c r="O512" s="530"/>
      <c r="P512" s="167"/>
      <c r="Q512" s="173"/>
      <c r="R512" s="173"/>
      <c r="S512" s="173"/>
      <c r="T512" s="167"/>
      <c r="U512" s="167"/>
      <c r="V512" s="173"/>
      <c r="W512" s="173"/>
      <c r="X512" s="173"/>
      <c r="Y512" s="173"/>
      <c r="Z512" s="173"/>
      <c r="AA512" s="173"/>
      <c r="AB512" s="173"/>
      <c r="AC512" s="173"/>
      <c r="AD512" s="173"/>
      <c r="AE512" s="173"/>
      <c r="AF512" s="173"/>
      <c r="AG512" s="174"/>
      <c r="AH512" s="174"/>
      <c r="AI512" s="175"/>
    </row>
    <row r="513">
      <c r="A513" s="167"/>
      <c r="B513" s="531"/>
      <c r="C513" s="531"/>
      <c r="D513" s="197"/>
      <c r="E513" s="167"/>
      <c r="F513" s="167"/>
      <c r="G513" s="167"/>
      <c r="H513" s="167"/>
      <c r="I513" s="169"/>
      <c r="J513" s="530"/>
      <c r="K513" s="530"/>
      <c r="L513" s="530"/>
      <c r="M513" s="530"/>
      <c r="N513" s="530"/>
      <c r="O513" s="530"/>
      <c r="P513" s="167"/>
      <c r="Q513" s="173"/>
      <c r="R513" s="173"/>
      <c r="S513" s="173"/>
      <c r="T513" s="167"/>
      <c r="U513" s="167"/>
      <c r="V513" s="173"/>
      <c r="W513" s="173"/>
      <c r="X513" s="173"/>
      <c r="Y513" s="173"/>
      <c r="Z513" s="173"/>
      <c r="AA513" s="173"/>
      <c r="AB513" s="173"/>
      <c r="AC513" s="173"/>
      <c r="AD513" s="173"/>
      <c r="AE513" s="173"/>
      <c r="AF513" s="173"/>
      <c r="AG513" s="174"/>
      <c r="AH513" s="174"/>
      <c r="AI513" s="175"/>
    </row>
    <row r="514">
      <c r="A514" s="167"/>
      <c r="B514" s="531"/>
      <c r="C514" s="531"/>
      <c r="D514" s="197"/>
      <c r="E514" s="167"/>
      <c r="F514" s="167"/>
      <c r="G514" s="167"/>
      <c r="H514" s="167"/>
      <c r="I514" s="169"/>
      <c r="J514" s="530"/>
      <c r="K514" s="530"/>
      <c r="L514" s="530"/>
      <c r="M514" s="530"/>
      <c r="N514" s="530"/>
      <c r="O514" s="530"/>
      <c r="P514" s="167"/>
      <c r="Q514" s="173"/>
      <c r="R514" s="173"/>
      <c r="S514" s="173"/>
      <c r="T514" s="167"/>
      <c r="U514" s="167"/>
      <c r="V514" s="173"/>
      <c r="W514" s="173"/>
      <c r="X514" s="173"/>
      <c r="Y514" s="173"/>
      <c r="Z514" s="173"/>
      <c r="AA514" s="173"/>
      <c r="AB514" s="173"/>
      <c r="AC514" s="173"/>
      <c r="AD514" s="173"/>
      <c r="AE514" s="173"/>
      <c r="AF514" s="173"/>
      <c r="AG514" s="174"/>
      <c r="AH514" s="174"/>
      <c r="AI514" s="175"/>
    </row>
    <row r="515">
      <c r="A515" s="167"/>
      <c r="B515" s="531"/>
      <c r="C515" s="531"/>
      <c r="D515" s="197"/>
      <c r="E515" s="167"/>
      <c r="F515" s="167"/>
      <c r="G515" s="167"/>
      <c r="H515" s="167"/>
      <c r="I515" s="169"/>
      <c r="J515" s="530"/>
      <c r="K515" s="530"/>
      <c r="L515" s="530"/>
      <c r="M515" s="530"/>
      <c r="N515" s="530"/>
      <c r="O515" s="530"/>
      <c r="P515" s="167"/>
      <c r="Q515" s="173"/>
      <c r="R515" s="173"/>
      <c r="S515" s="173"/>
      <c r="T515" s="167"/>
      <c r="U515" s="167"/>
      <c r="V515" s="173"/>
      <c r="W515" s="173"/>
      <c r="X515" s="173"/>
      <c r="Y515" s="173"/>
      <c r="Z515" s="173"/>
      <c r="AA515" s="173"/>
      <c r="AB515" s="173"/>
      <c r="AC515" s="173"/>
      <c r="AD515" s="173"/>
      <c r="AE515" s="173"/>
      <c r="AF515" s="173"/>
      <c r="AG515" s="174"/>
      <c r="AH515" s="174"/>
      <c r="AI515" s="175"/>
    </row>
    <row r="516">
      <c r="A516" s="167"/>
      <c r="B516" s="531"/>
      <c r="C516" s="531"/>
      <c r="D516" s="197"/>
      <c r="E516" s="167"/>
      <c r="F516" s="167"/>
      <c r="G516" s="167"/>
      <c r="H516" s="167"/>
      <c r="I516" s="169"/>
      <c r="J516" s="530"/>
      <c r="K516" s="530"/>
      <c r="L516" s="530"/>
      <c r="M516" s="530"/>
      <c r="N516" s="530"/>
      <c r="O516" s="530"/>
      <c r="P516" s="167"/>
      <c r="Q516" s="173"/>
      <c r="R516" s="173"/>
      <c r="S516" s="173"/>
      <c r="T516" s="167"/>
      <c r="U516" s="167"/>
      <c r="V516" s="173"/>
      <c r="W516" s="173"/>
      <c r="X516" s="173"/>
      <c r="Y516" s="173"/>
      <c r="Z516" s="173"/>
      <c r="AA516" s="173"/>
      <c r="AB516" s="173"/>
      <c r="AC516" s="173"/>
      <c r="AD516" s="173"/>
      <c r="AE516" s="173"/>
      <c r="AF516" s="173"/>
      <c r="AG516" s="174"/>
      <c r="AH516" s="174"/>
      <c r="AI516" s="175"/>
    </row>
    <row r="517">
      <c r="A517" s="167"/>
      <c r="B517" s="531"/>
      <c r="C517" s="531"/>
      <c r="D517" s="197"/>
      <c r="E517" s="167"/>
      <c r="F517" s="167"/>
      <c r="G517" s="167"/>
      <c r="H517" s="167"/>
      <c r="I517" s="169"/>
      <c r="J517" s="530"/>
      <c r="K517" s="530"/>
      <c r="L517" s="530"/>
      <c r="M517" s="530"/>
      <c r="N517" s="530"/>
      <c r="O517" s="530"/>
      <c r="P517" s="167"/>
      <c r="Q517" s="173"/>
      <c r="R517" s="173"/>
      <c r="S517" s="173"/>
      <c r="T517" s="167"/>
      <c r="U517" s="167"/>
      <c r="V517" s="173"/>
      <c r="W517" s="173"/>
      <c r="X517" s="173"/>
      <c r="Y517" s="173"/>
      <c r="Z517" s="173"/>
      <c r="AA517" s="173"/>
      <c r="AB517" s="173"/>
      <c r="AC517" s="173"/>
      <c r="AD517" s="173"/>
      <c r="AE517" s="173"/>
      <c r="AF517" s="173"/>
      <c r="AG517" s="174"/>
      <c r="AH517" s="174"/>
      <c r="AI517" s="175"/>
    </row>
    <row r="518">
      <c r="A518" s="167"/>
      <c r="B518" s="531"/>
      <c r="C518" s="531"/>
      <c r="D518" s="197"/>
      <c r="E518" s="167"/>
      <c r="F518" s="167"/>
      <c r="G518" s="167"/>
      <c r="H518" s="167"/>
      <c r="I518" s="169"/>
      <c r="J518" s="530"/>
      <c r="K518" s="530"/>
      <c r="L518" s="530"/>
      <c r="M518" s="530"/>
      <c r="N518" s="530"/>
      <c r="O518" s="530"/>
      <c r="P518" s="167"/>
      <c r="Q518" s="173"/>
      <c r="R518" s="173"/>
      <c r="S518" s="173"/>
      <c r="T518" s="167"/>
      <c r="U518" s="167"/>
      <c r="V518" s="173"/>
      <c r="W518" s="173"/>
      <c r="X518" s="173"/>
      <c r="Y518" s="173"/>
      <c r="Z518" s="173"/>
      <c r="AA518" s="173"/>
      <c r="AB518" s="173"/>
      <c r="AC518" s="173"/>
      <c r="AD518" s="173"/>
      <c r="AE518" s="173"/>
      <c r="AF518" s="173"/>
      <c r="AG518" s="174"/>
      <c r="AH518" s="174"/>
      <c r="AI518" s="175"/>
    </row>
    <row r="519">
      <c r="A519" s="167"/>
      <c r="B519" s="531"/>
      <c r="C519" s="531"/>
      <c r="D519" s="197"/>
      <c r="E519" s="167"/>
      <c r="F519" s="167"/>
      <c r="G519" s="167"/>
      <c r="H519" s="167"/>
      <c r="I519" s="169"/>
      <c r="J519" s="530"/>
      <c r="K519" s="530"/>
      <c r="L519" s="530"/>
      <c r="M519" s="530"/>
      <c r="N519" s="530"/>
      <c r="O519" s="530"/>
      <c r="P519" s="167"/>
      <c r="Q519" s="173"/>
      <c r="R519" s="173"/>
      <c r="S519" s="173"/>
      <c r="T519" s="167"/>
      <c r="U519" s="167"/>
      <c r="V519" s="173"/>
      <c r="W519" s="173"/>
      <c r="X519" s="173"/>
      <c r="Y519" s="173"/>
      <c r="Z519" s="173"/>
      <c r="AA519" s="173"/>
      <c r="AB519" s="173"/>
      <c r="AC519" s="173"/>
      <c r="AD519" s="173"/>
      <c r="AE519" s="173"/>
      <c r="AF519" s="173"/>
      <c r="AG519" s="174"/>
      <c r="AH519" s="174"/>
      <c r="AI519" s="175"/>
    </row>
    <row r="520">
      <c r="A520" s="167"/>
      <c r="B520" s="531"/>
      <c r="C520" s="531"/>
      <c r="D520" s="197"/>
      <c r="E520" s="167"/>
      <c r="F520" s="167"/>
      <c r="G520" s="167"/>
      <c r="H520" s="167"/>
      <c r="I520" s="169"/>
      <c r="J520" s="530"/>
      <c r="K520" s="530"/>
      <c r="L520" s="530"/>
      <c r="M520" s="530"/>
      <c r="N520" s="530"/>
      <c r="O520" s="530"/>
      <c r="P520" s="167"/>
      <c r="Q520" s="173"/>
      <c r="R520" s="173"/>
      <c r="S520" s="173"/>
      <c r="T520" s="167"/>
      <c r="U520" s="167"/>
      <c r="V520" s="173"/>
      <c r="W520" s="173"/>
      <c r="X520" s="173"/>
      <c r="Y520" s="173"/>
      <c r="Z520" s="173"/>
      <c r="AA520" s="173"/>
      <c r="AB520" s="173"/>
      <c r="AC520" s="173"/>
      <c r="AD520" s="173"/>
      <c r="AE520" s="173"/>
      <c r="AF520" s="173"/>
      <c r="AG520" s="174"/>
      <c r="AH520" s="174"/>
      <c r="AI520" s="175"/>
    </row>
    <row r="521">
      <c r="A521" s="167"/>
      <c r="B521" s="531"/>
      <c r="C521" s="531"/>
      <c r="D521" s="197"/>
      <c r="E521" s="167"/>
      <c r="F521" s="167"/>
      <c r="G521" s="167"/>
      <c r="H521" s="167"/>
      <c r="I521" s="169"/>
      <c r="J521" s="530"/>
      <c r="K521" s="530"/>
      <c r="L521" s="530"/>
      <c r="M521" s="530"/>
      <c r="N521" s="530"/>
      <c r="O521" s="530"/>
      <c r="P521" s="167"/>
      <c r="Q521" s="173"/>
      <c r="R521" s="173"/>
      <c r="S521" s="173"/>
      <c r="T521" s="167"/>
      <c r="U521" s="167"/>
      <c r="V521" s="173"/>
      <c r="W521" s="173"/>
      <c r="X521" s="173"/>
      <c r="Y521" s="173"/>
      <c r="Z521" s="173"/>
      <c r="AA521" s="173"/>
      <c r="AB521" s="173"/>
      <c r="AC521" s="173"/>
      <c r="AD521" s="173"/>
      <c r="AE521" s="173"/>
      <c r="AF521" s="173"/>
      <c r="AG521" s="174"/>
      <c r="AH521" s="174"/>
      <c r="AI521" s="175"/>
    </row>
    <row r="522">
      <c r="A522" s="167"/>
      <c r="B522" s="531"/>
      <c r="C522" s="531"/>
      <c r="D522" s="197"/>
      <c r="E522" s="167"/>
      <c r="F522" s="167"/>
      <c r="G522" s="167"/>
      <c r="H522" s="167"/>
      <c r="I522" s="169"/>
      <c r="J522" s="530"/>
      <c r="K522" s="530"/>
      <c r="L522" s="530"/>
      <c r="M522" s="530"/>
      <c r="N522" s="530"/>
      <c r="O522" s="530"/>
      <c r="P522" s="167"/>
      <c r="Q522" s="173"/>
      <c r="R522" s="173"/>
      <c r="S522" s="173"/>
      <c r="T522" s="167"/>
      <c r="U522" s="167"/>
      <c r="V522" s="173"/>
      <c r="W522" s="173"/>
      <c r="X522" s="173"/>
      <c r="Y522" s="173"/>
      <c r="Z522" s="173"/>
      <c r="AA522" s="173"/>
      <c r="AB522" s="173"/>
      <c r="AC522" s="173"/>
      <c r="AD522" s="173"/>
      <c r="AE522" s="173"/>
      <c r="AF522" s="173"/>
      <c r="AG522" s="174"/>
      <c r="AH522" s="174"/>
      <c r="AI522" s="175"/>
    </row>
    <row r="523">
      <c r="A523" s="167"/>
      <c r="B523" s="531"/>
      <c r="C523" s="531"/>
      <c r="D523" s="197"/>
      <c r="E523" s="167"/>
      <c r="F523" s="167"/>
      <c r="G523" s="167"/>
      <c r="H523" s="167"/>
      <c r="I523" s="169"/>
      <c r="J523" s="530"/>
      <c r="K523" s="530"/>
      <c r="L523" s="530"/>
      <c r="M523" s="530"/>
      <c r="N523" s="530"/>
      <c r="O523" s="530"/>
      <c r="P523" s="167"/>
      <c r="Q523" s="173"/>
      <c r="R523" s="173"/>
      <c r="S523" s="173"/>
      <c r="T523" s="167"/>
      <c r="U523" s="167"/>
      <c r="V523" s="173"/>
      <c r="W523" s="173"/>
      <c r="X523" s="173"/>
      <c r="Y523" s="173"/>
      <c r="Z523" s="173"/>
      <c r="AA523" s="173"/>
      <c r="AB523" s="173"/>
      <c r="AC523" s="173"/>
      <c r="AD523" s="173"/>
      <c r="AE523" s="173"/>
      <c r="AF523" s="173"/>
      <c r="AG523" s="174"/>
      <c r="AH523" s="174"/>
      <c r="AI523" s="175"/>
    </row>
    <row r="524">
      <c r="A524" s="167"/>
      <c r="B524" s="531"/>
      <c r="C524" s="531"/>
      <c r="D524" s="197"/>
      <c r="E524" s="167"/>
      <c r="F524" s="167"/>
      <c r="G524" s="167"/>
      <c r="H524" s="167"/>
      <c r="I524" s="169"/>
      <c r="J524" s="530"/>
      <c r="K524" s="530"/>
      <c r="L524" s="530"/>
      <c r="M524" s="530"/>
      <c r="N524" s="530"/>
      <c r="O524" s="530"/>
      <c r="P524" s="167"/>
      <c r="Q524" s="173"/>
      <c r="R524" s="173"/>
      <c r="S524" s="173"/>
      <c r="T524" s="167"/>
      <c r="U524" s="167"/>
      <c r="V524" s="173"/>
      <c r="W524" s="173"/>
      <c r="X524" s="173"/>
      <c r="Y524" s="173"/>
      <c r="Z524" s="173"/>
      <c r="AA524" s="173"/>
      <c r="AB524" s="173"/>
      <c r="AC524" s="173"/>
      <c r="AD524" s="173"/>
      <c r="AE524" s="173"/>
      <c r="AF524" s="173"/>
      <c r="AG524" s="174"/>
      <c r="AH524" s="174"/>
      <c r="AI524" s="175"/>
    </row>
    <row r="525">
      <c r="A525" s="167"/>
      <c r="B525" s="531"/>
      <c r="C525" s="531"/>
      <c r="D525" s="197"/>
      <c r="E525" s="167"/>
      <c r="F525" s="167"/>
      <c r="G525" s="167"/>
      <c r="H525" s="167"/>
      <c r="I525" s="169"/>
      <c r="J525" s="530"/>
      <c r="K525" s="530"/>
      <c r="L525" s="530"/>
      <c r="M525" s="530"/>
      <c r="N525" s="530"/>
      <c r="O525" s="530"/>
      <c r="P525" s="167"/>
      <c r="Q525" s="173"/>
      <c r="R525" s="173"/>
      <c r="S525" s="173"/>
      <c r="T525" s="167"/>
      <c r="U525" s="167"/>
      <c r="V525" s="173"/>
      <c r="W525" s="173"/>
      <c r="X525" s="173"/>
      <c r="Y525" s="173"/>
      <c r="Z525" s="173"/>
      <c r="AA525" s="173"/>
      <c r="AB525" s="173"/>
      <c r="AC525" s="173"/>
      <c r="AD525" s="173"/>
      <c r="AE525" s="173"/>
      <c r="AF525" s="173"/>
      <c r="AG525" s="174"/>
      <c r="AH525" s="174"/>
      <c r="AI525" s="175"/>
    </row>
    <row r="526">
      <c r="A526" s="167"/>
      <c r="B526" s="531"/>
      <c r="C526" s="531"/>
      <c r="D526" s="197"/>
      <c r="E526" s="167"/>
      <c r="F526" s="167"/>
      <c r="G526" s="167"/>
      <c r="H526" s="167"/>
      <c r="I526" s="169"/>
      <c r="J526" s="530"/>
      <c r="K526" s="530"/>
      <c r="L526" s="530"/>
      <c r="M526" s="530"/>
      <c r="N526" s="530"/>
      <c r="O526" s="530"/>
      <c r="P526" s="167"/>
      <c r="Q526" s="173"/>
      <c r="R526" s="173"/>
      <c r="S526" s="173"/>
      <c r="T526" s="167"/>
      <c r="U526" s="167"/>
      <c r="V526" s="173"/>
      <c r="W526" s="173"/>
      <c r="X526" s="173"/>
      <c r="Y526" s="173"/>
      <c r="Z526" s="173"/>
      <c r="AA526" s="173"/>
      <c r="AB526" s="173"/>
      <c r="AC526" s="173"/>
      <c r="AD526" s="173"/>
      <c r="AE526" s="173"/>
      <c r="AF526" s="173"/>
      <c r="AG526" s="174"/>
      <c r="AH526" s="174"/>
      <c r="AI526" s="175"/>
    </row>
    <row r="527">
      <c r="A527" s="167"/>
      <c r="B527" s="531"/>
      <c r="C527" s="531"/>
      <c r="D527" s="197"/>
      <c r="E527" s="167"/>
      <c r="F527" s="167"/>
      <c r="G527" s="167"/>
      <c r="H527" s="167"/>
      <c r="I527" s="169"/>
      <c r="J527" s="530"/>
      <c r="K527" s="530"/>
      <c r="L527" s="530"/>
      <c r="M527" s="530"/>
      <c r="N527" s="530"/>
      <c r="O527" s="530"/>
      <c r="P527" s="167"/>
      <c r="Q527" s="173"/>
      <c r="R527" s="173"/>
      <c r="S527" s="173"/>
      <c r="T527" s="167"/>
      <c r="U527" s="167"/>
      <c r="V527" s="173"/>
      <c r="W527" s="173"/>
      <c r="X527" s="173"/>
      <c r="Y527" s="173"/>
      <c r="Z527" s="173"/>
      <c r="AA527" s="173"/>
      <c r="AB527" s="173"/>
      <c r="AC527" s="173"/>
      <c r="AD527" s="173"/>
      <c r="AE527" s="173"/>
      <c r="AF527" s="173"/>
      <c r="AG527" s="174"/>
      <c r="AH527" s="174"/>
      <c r="AI527" s="175"/>
    </row>
    <row r="528">
      <c r="A528" s="167"/>
      <c r="B528" s="531"/>
      <c r="C528" s="531"/>
      <c r="D528" s="197"/>
      <c r="E528" s="167"/>
      <c r="F528" s="167"/>
      <c r="G528" s="167"/>
      <c r="H528" s="167"/>
      <c r="I528" s="169"/>
      <c r="J528" s="530"/>
      <c r="K528" s="530"/>
      <c r="L528" s="530"/>
      <c r="M528" s="530"/>
      <c r="N528" s="530"/>
      <c r="O528" s="530"/>
      <c r="P528" s="167"/>
      <c r="Q528" s="173"/>
      <c r="R528" s="173"/>
      <c r="S528" s="173"/>
      <c r="T528" s="167"/>
      <c r="U528" s="167"/>
      <c r="V528" s="173"/>
      <c r="W528" s="173"/>
      <c r="X528" s="173"/>
      <c r="Y528" s="173"/>
      <c r="Z528" s="173"/>
      <c r="AA528" s="173"/>
      <c r="AB528" s="173"/>
      <c r="AC528" s="173"/>
      <c r="AD528" s="173"/>
      <c r="AE528" s="173"/>
      <c r="AF528" s="173"/>
      <c r="AG528" s="174"/>
      <c r="AH528" s="174"/>
      <c r="AI528" s="175"/>
    </row>
    <row r="529">
      <c r="A529" s="167"/>
      <c r="B529" s="531"/>
      <c r="C529" s="531"/>
      <c r="D529" s="197"/>
      <c r="E529" s="167"/>
      <c r="F529" s="167"/>
      <c r="G529" s="167"/>
      <c r="H529" s="167"/>
      <c r="I529" s="169"/>
      <c r="J529" s="530"/>
      <c r="K529" s="530"/>
      <c r="L529" s="530"/>
      <c r="M529" s="530"/>
      <c r="N529" s="530"/>
      <c r="O529" s="530"/>
      <c r="P529" s="167"/>
      <c r="Q529" s="173"/>
      <c r="R529" s="173"/>
      <c r="S529" s="173"/>
      <c r="T529" s="167"/>
      <c r="U529" s="167"/>
      <c r="V529" s="173"/>
      <c r="W529" s="173"/>
      <c r="X529" s="173"/>
      <c r="Y529" s="173"/>
      <c r="Z529" s="173"/>
      <c r="AA529" s="173"/>
      <c r="AB529" s="173"/>
      <c r="AC529" s="173"/>
      <c r="AD529" s="173"/>
      <c r="AE529" s="173"/>
      <c r="AF529" s="173"/>
      <c r="AG529" s="174"/>
      <c r="AH529" s="174"/>
      <c r="AI529" s="175"/>
    </row>
    <row r="530">
      <c r="A530" s="167"/>
      <c r="B530" s="531"/>
      <c r="C530" s="531"/>
      <c r="D530" s="197"/>
      <c r="E530" s="167"/>
      <c r="F530" s="167"/>
      <c r="G530" s="167"/>
      <c r="H530" s="167"/>
      <c r="I530" s="169"/>
      <c r="J530" s="530"/>
      <c r="K530" s="530"/>
      <c r="L530" s="530"/>
      <c r="M530" s="530"/>
      <c r="N530" s="530"/>
      <c r="O530" s="530"/>
      <c r="P530" s="167"/>
      <c r="Q530" s="173"/>
      <c r="R530" s="173"/>
      <c r="S530" s="173"/>
      <c r="T530" s="167"/>
      <c r="U530" s="167"/>
      <c r="V530" s="173"/>
      <c r="W530" s="173"/>
      <c r="X530" s="173"/>
      <c r="Y530" s="173"/>
      <c r="Z530" s="173"/>
      <c r="AA530" s="173"/>
      <c r="AB530" s="173"/>
      <c r="AC530" s="173"/>
      <c r="AD530" s="173"/>
      <c r="AE530" s="173"/>
      <c r="AF530" s="173"/>
      <c r="AG530" s="174"/>
      <c r="AH530" s="174"/>
      <c r="AI530" s="175"/>
    </row>
    <row r="531">
      <c r="A531" s="167"/>
      <c r="B531" s="531"/>
      <c r="C531" s="531"/>
      <c r="D531" s="197"/>
      <c r="E531" s="167"/>
      <c r="F531" s="167"/>
      <c r="G531" s="167"/>
      <c r="H531" s="167"/>
      <c r="I531" s="169"/>
      <c r="J531" s="530"/>
      <c r="K531" s="530"/>
      <c r="L531" s="530"/>
      <c r="M531" s="530"/>
      <c r="N531" s="530"/>
      <c r="O531" s="530"/>
      <c r="P531" s="167"/>
      <c r="Q531" s="173"/>
      <c r="R531" s="173"/>
      <c r="S531" s="173"/>
      <c r="T531" s="167"/>
      <c r="U531" s="167"/>
      <c r="V531" s="173"/>
      <c r="W531" s="173"/>
      <c r="X531" s="173"/>
      <c r="Y531" s="173"/>
      <c r="Z531" s="173"/>
      <c r="AA531" s="173"/>
      <c r="AB531" s="173"/>
      <c r="AC531" s="173"/>
      <c r="AD531" s="173"/>
      <c r="AE531" s="173"/>
      <c r="AF531" s="173"/>
      <c r="AG531" s="174"/>
      <c r="AH531" s="174"/>
      <c r="AI531" s="175"/>
    </row>
    <row r="532">
      <c r="A532" s="167"/>
      <c r="B532" s="531"/>
      <c r="C532" s="531"/>
      <c r="D532" s="197"/>
      <c r="E532" s="167"/>
      <c r="F532" s="167"/>
      <c r="G532" s="167"/>
      <c r="H532" s="167"/>
      <c r="I532" s="169"/>
      <c r="J532" s="530"/>
      <c r="K532" s="530"/>
      <c r="L532" s="530"/>
      <c r="M532" s="530"/>
      <c r="N532" s="530"/>
      <c r="O532" s="530"/>
      <c r="P532" s="167"/>
      <c r="Q532" s="173"/>
      <c r="R532" s="173"/>
      <c r="S532" s="173"/>
      <c r="T532" s="167"/>
      <c r="U532" s="167"/>
      <c r="V532" s="173"/>
      <c r="W532" s="173"/>
      <c r="X532" s="173"/>
      <c r="Y532" s="173"/>
      <c r="Z532" s="173"/>
      <c r="AA532" s="173"/>
      <c r="AB532" s="173"/>
      <c r="AC532" s="173"/>
      <c r="AD532" s="173"/>
      <c r="AE532" s="173"/>
      <c r="AF532" s="173"/>
      <c r="AG532" s="174"/>
      <c r="AH532" s="174"/>
      <c r="AI532" s="175"/>
    </row>
    <row r="533">
      <c r="A533" s="167"/>
      <c r="B533" s="531"/>
      <c r="C533" s="531"/>
      <c r="D533" s="197"/>
      <c r="E533" s="167"/>
      <c r="F533" s="167"/>
      <c r="G533" s="167"/>
      <c r="H533" s="167"/>
      <c r="I533" s="169"/>
      <c r="J533" s="530"/>
      <c r="K533" s="530"/>
      <c r="L533" s="530"/>
      <c r="M533" s="530"/>
      <c r="N533" s="530"/>
      <c r="O533" s="530"/>
      <c r="P533" s="167"/>
      <c r="Q533" s="173"/>
      <c r="R533" s="173"/>
      <c r="S533" s="173"/>
      <c r="T533" s="167"/>
      <c r="U533" s="167"/>
      <c r="V533" s="173"/>
      <c r="W533" s="173"/>
      <c r="X533" s="173"/>
      <c r="Y533" s="173"/>
      <c r="Z533" s="173"/>
      <c r="AA533" s="173"/>
      <c r="AB533" s="173"/>
      <c r="AC533" s="173"/>
      <c r="AD533" s="173"/>
      <c r="AE533" s="173"/>
      <c r="AF533" s="173"/>
      <c r="AG533" s="174"/>
      <c r="AH533" s="174"/>
      <c r="AI533" s="175"/>
    </row>
    <row r="534">
      <c r="A534" s="167"/>
      <c r="B534" s="531"/>
      <c r="C534" s="531"/>
      <c r="D534" s="197"/>
      <c r="E534" s="167"/>
      <c r="F534" s="167"/>
      <c r="G534" s="167"/>
      <c r="H534" s="167"/>
      <c r="I534" s="169"/>
      <c r="J534" s="530"/>
      <c r="K534" s="530"/>
      <c r="L534" s="530"/>
      <c r="M534" s="530"/>
      <c r="N534" s="530"/>
      <c r="O534" s="530"/>
      <c r="P534" s="167"/>
      <c r="Q534" s="173"/>
      <c r="R534" s="173"/>
      <c r="S534" s="173"/>
      <c r="T534" s="167"/>
      <c r="U534" s="167"/>
      <c r="V534" s="173"/>
      <c r="W534" s="173"/>
      <c r="X534" s="173"/>
      <c r="Y534" s="173"/>
      <c r="Z534" s="173"/>
      <c r="AA534" s="173"/>
      <c r="AB534" s="173"/>
      <c r="AC534" s="173"/>
      <c r="AD534" s="173"/>
      <c r="AE534" s="173"/>
      <c r="AF534" s="173"/>
      <c r="AG534" s="174"/>
      <c r="AH534" s="174"/>
      <c r="AI534" s="175"/>
    </row>
    <row r="535">
      <c r="A535" s="167"/>
      <c r="B535" s="531"/>
      <c r="C535" s="531"/>
      <c r="D535" s="197"/>
      <c r="E535" s="167"/>
      <c r="F535" s="167"/>
      <c r="G535" s="167"/>
      <c r="H535" s="167"/>
      <c r="I535" s="169"/>
      <c r="J535" s="530"/>
      <c r="K535" s="530"/>
      <c r="L535" s="530"/>
      <c r="M535" s="530"/>
      <c r="N535" s="530"/>
      <c r="O535" s="530"/>
      <c r="P535" s="167"/>
      <c r="Q535" s="173"/>
      <c r="R535" s="173"/>
      <c r="S535" s="173"/>
      <c r="T535" s="167"/>
      <c r="U535" s="167"/>
      <c r="V535" s="173"/>
      <c r="W535" s="173"/>
      <c r="X535" s="173"/>
      <c r="Y535" s="173"/>
      <c r="Z535" s="173"/>
      <c r="AA535" s="173"/>
      <c r="AB535" s="173"/>
      <c r="AC535" s="173"/>
      <c r="AD535" s="173"/>
      <c r="AE535" s="173"/>
      <c r="AF535" s="173"/>
      <c r="AG535" s="174"/>
      <c r="AH535" s="174"/>
      <c r="AI535" s="175"/>
    </row>
    <row r="536">
      <c r="A536" s="167"/>
      <c r="B536" s="531"/>
      <c r="C536" s="531"/>
      <c r="D536" s="197"/>
      <c r="E536" s="167"/>
      <c r="F536" s="167"/>
      <c r="G536" s="167"/>
      <c r="H536" s="167"/>
      <c r="I536" s="169"/>
      <c r="J536" s="530"/>
      <c r="K536" s="530"/>
      <c r="L536" s="530"/>
      <c r="M536" s="530"/>
      <c r="N536" s="530"/>
      <c r="O536" s="530"/>
      <c r="P536" s="167"/>
      <c r="Q536" s="173"/>
      <c r="R536" s="173"/>
      <c r="S536" s="173"/>
      <c r="T536" s="167"/>
      <c r="U536" s="167"/>
      <c r="V536" s="173"/>
      <c r="W536" s="173"/>
      <c r="X536" s="173"/>
      <c r="Y536" s="173"/>
      <c r="Z536" s="173"/>
      <c r="AA536" s="173"/>
      <c r="AB536" s="173"/>
      <c r="AC536" s="173"/>
      <c r="AD536" s="173"/>
      <c r="AE536" s="173"/>
      <c r="AF536" s="173"/>
      <c r="AG536" s="174"/>
      <c r="AH536" s="174"/>
      <c r="AI536" s="175"/>
    </row>
    <row r="537">
      <c r="A537" s="167"/>
      <c r="B537" s="531"/>
      <c r="C537" s="531"/>
      <c r="D537" s="197"/>
      <c r="E537" s="167"/>
      <c r="F537" s="167"/>
      <c r="G537" s="167"/>
      <c r="H537" s="167"/>
      <c r="I537" s="169"/>
      <c r="J537" s="530"/>
      <c r="K537" s="530"/>
      <c r="L537" s="530"/>
      <c r="M537" s="530"/>
      <c r="N537" s="530"/>
      <c r="O537" s="530"/>
      <c r="P537" s="167"/>
      <c r="Q537" s="173"/>
      <c r="R537" s="173"/>
      <c r="S537" s="173"/>
      <c r="T537" s="167"/>
      <c r="U537" s="167"/>
      <c r="V537" s="173"/>
      <c r="W537" s="173"/>
      <c r="X537" s="173"/>
      <c r="Y537" s="173"/>
      <c r="Z537" s="173"/>
      <c r="AA537" s="173"/>
      <c r="AB537" s="173"/>
      <c r="AC537" s="173"/>
      <c r="AD537" s="173"/>
      <c r="AE537" s="173"/>
      <c r="AF537" s="173"/>
      <c r="AG537" s="174"/>
      <c r="AH537" s="174"/>
      <c r="AI537" s="175"/>
    </row>
    <row r="538">
      <c r="A538" s="167"/>
      <c r="B538" s="531"/>
      <c r="C538" s="531"/>
      <c r="D538" s="197"/>
      <c r="E538" s="167"/>
      <c r="F538" s="167"/>
      <c r="G538" s="167"/>
      <c r="H538" s="167"/>
      <c r="I538" s="169"/>
      <c r="J538" s="530"/>
      <c r="K538" s="530"/>
      <c r="L538" s="530"/>
      <c r="M538" s="530"/>
      <c r="N538" s="530"/>
      <c r="O538" s="530"/>
      <c r="P538" s="167"/>
      <c r="Q538" s="173"/>
      <c r="R538" s="173"/>
      <c r="S538" s="173"/>
      <c r="T538" s="167"/>
      <c r="U538" s="167"/>
      <c r="V538" s="173"/>
      <c r="W538" s="173"/>
      <c r="X538" s="173"/>
      <c r="Y538" s="173"/>
      <c r="Z538" s="173"/>
      <c r="AA538" s="173"/>
      <c r="AB538" s="173"/>
      <c r="AC538" s="173"/>
      <c r="AD538" s="173"/>
      <c r="AE538" s="173"/>
      <c r="AF538" s="173"/>
      <c r="AG538" s="174"/>
      <c r="AH538" s="174"/>
      <c r="AI538" s="175"/>
    </row>
    <row r="539">
      <c r="A539" s="167"/>
      <c r="B539" s="531"/>
      <c r="C539" s="531"/>
      <c r="D539" s="197"/>
      <c r="E539" s="167"/>
      <c r="F539" s="167"/>
      <c r="G539" s="167"/>
      <c r="H539" s="167"/>
      <c r="I539" s="169"/>
      <c r="J539" s="530"/>
      <c r="K539" s="530"/>
      <c r="L539" s="530"/>
      <c r="M539" s="530"/>
      <c r="N539" s="530"/>
      <c r="O539" s="530"/>
      <c r="P539" s="167"/>
      <c r="Q539" s="173"/>
      <c r="R539" s="173"/>
      <c r="S539" s="173"/>
      <c r="T539" s="167"/>
      <c r="U539" s="167"/>
      <c r="V539" s="173"/>
      <c r="W539" s="173"/>
      <c r="X539" s="173"/>
      <c r="Y539" s="173"/>
      <c r="Z539" s="173"/>
      <c r="AA539" s="173"/>
      <c r="AB539" s="173"/>
      <c r="AC539" s="173"/>
      <c r="AD539" s="173"/>
      <c r="AE539" s="173"/>
      <c r="AF539" s="173"/>
      <c r="AG539" s="174"/>
      <c r="AH539" s="174"/>
      <c r="AI539" s="175"/>
    </row>
    <row r="540">
      <c r="A540" s="167"/>
      <c r="B540" s="531"/>
      <c r="C540" s="531"/>
      <c r="D540" s="197"/>
      <c r="E540" s="167"/>
      <c r="F540" s="167"/>
      <c r="G540" s="167"/>
      <c r="H540" s="167"/>
      <c r="I540" s="169"/>
      <c r="J540" s="530"/>
      <c r="K540" s="530"/>
      <c r="L540" s="530"/>
      <c r="M540" s="530"/>
      <c r="N540" s="530"/>
      <c r="O540" s="530"/>
      <c r="P540" s="167"/>
      <c r="Q540" s="173"/>
      <c r="R540" s="173"/>
      <c r="S540" s="173"/>
      <c r="T540" s="167"/>
      <c r="U540" s="167"/>
      <c r="V540" s="173"/>
      <c r="W540" s="173"/>
      <c r="X540" s="173"/>
      <c r="Y540" s="173"/>
      <c r="Z540" s="173"/>
      <c r="AA540" s="173"/>
      <c r="AB540" s="173"/>
      <c r="AC540" s="173"/>
      <c r="AD540" s="173"/>
      <c r="AE540" s="173"/>
      <c r="AF540" s="173"/>
      <c r="AG540" s="174"/>
      <c r="AH540" s="174"/>
      <c r="AI540" s="175"/>
    </row>
    <row r="541">
      <c r="A541" s="167"/>
      <c r="B541" s="531"/>
      <c r="C541" s="531"/>
      <c r="D541" s="197"/>
      <c r="E541" s="167"/>
      <c r="F541" s="167"/>
      <c r="G541" s="167"/>
      <c r="H541" s="167"/>
      <c r="I541" s="169"/>
      <c r="J541" s="530"/>
      <c r="K541" s="530"/>
      <c r="L541" s="530"/>
      <c r="M541" s="530"/>
      <c r="N541" s="530"/>
      <c r="O541" s="530"/>
      <c r="P541" s="167"/>
      <c r="Q541" s="173"/>
      <c r="R541" s="173"/>
      <c r="S541" s="173"/>
      <c r="T541" s="167"/>
      <c r="U541" s="167"/>
      <c r="V541" s="173"/>
      <c r="W541" s="173"/>
      <c r="X541" s="173"/>
      <c r="Y541" s="173"/>
      <c r="Z541" s="173"/>
      <c r="AA541" s="173"/>
      <c r="AB541" s="173"/>
      <c r="AC541" s="173"/>
      <c r="AD541" s="173"/>
      <c r="AE541" s="173"/>
      <c r="AF541" s="173"/>
      <c r="AG541" s="174"/>
      <c r="AH541" s="174"/>
      <c r="AI541" s="175"/>
    </row>
    <row r="542">
      <c r="A542" s="167"/>
      <c r="B542" s="531"/>
      <c r="C542" s="531"/>
      <c r="D542" s="197"/>
      <c r="E542" s="167"/>
      <c r="F542" s="167"/>
      <c r="G542" s="167"/>
      <c r="H542" s="167"/>
      <c r="I542" s="169"/>
      <c r="J542" s="530"/>
      <c r="K542" s="530"/>
      <c r="L542" s="530"/>
      <c r="M542" s="530"/>
      <c r="N542" s="530"/>
      <c r="O542" s="530"/>
      <c r="P542" s="167"/>
      <c r="Q542" s="173"/>
      <c r="R542" s="173"/>
      <c r="S542" s="173"/>
      <c r="T542" s="167"/>
      <c r="U542" s="167"/>
      <c r="V542" s="173"/>
      <c r="W542" s="173"/>
      <c r="X542" s="173"/>
      <c r="Y542" s="173"/>
      <c r="Z542" s="173"/>
      <c r="AA542" s="173"/>
      <c r="AB542" s="173"/>
      <c r="AC542" s="173"/>
      <c r="AD542" s="173"/>
      <c r="AE542" s="173"/>
      <c r="AF542" s="173"/>
      <c r="AG542" s="174"/>
      <c r="AH542" s="174"/>
      <c r="AI542" s="175"/>
    </row>
    <row r="543">
      <c r="A543" s="167"/>
      <c r="B543" s="531"/>
      <c r="C543" s="531"/>
      <c r="D543" s="197"/>
      <c r="E543" s="167"/>
      <c r="F543" s="167"/>
      <c r="G543" s="167"/>
      <c r="H543" s="167"/>
      <c r="I543" s="169"/>
      <c r="J543" s="530"/>
      <c r="K543" s="530"/>
      <c r="L543" s="530"/>
      <c r="M543" s="530"/>
      <c r="N543" s="530"/>
      <c r="O543" s="530"/>
      <c r="P543" s="167"/>
      <c r="Q543" s="173"/>
      <c r="R543" s="173"/>
      <c r="S543" s="173"/>
      <c r="T543" s="167"/>
      <c r="U543" s="167"/>
      <c r="V543" s="173"/>
      <c r="W543" s="173"/>
      <c r="X543" s="173"/>
      <c r="Y543" s="173"/>
      <c r="Z543" s="173"/>
      <c r="AA543" s="173"/>
      <c r="AB543" s="173"/>
      <c r="AC543" s="173"/>
      <c r="AD543" s="173"/>
      <c r="AE543" s="173"/>
      <c r="AF543" s="173"/>
      <c r="AG543" s="174"/>
      <c r="AH543" s="174"/>
      <c r="AI543" s="175"/>
    </row>
    <row r="544">
      <c r="A544" s="167"/>
      <c r="B544" s="531"/>
      <c r="C544" s="531"/>
      <c r="D544" s="197"/>
      <c r="E544" s="167"/>
      <c r="F544" s="167"/>
      <c r="G544" s="167"/>
      <c r="H544" s="167"/>
      <c r="I544" s="169"/>
      <c r="J544" s="530"/>
      <c r="K544" s="530"/>
      <c r="L544" s="530"/>
      <c r="M544" s="530"/>
      <c r="N544" s="530"/>
      <c r="O544" s="530"/>
      <c r="P544" s="167"/>
      <c r="Q544" s="173"/>
      <c r="R544" s="173"/>
      <c r="S544" s="173"/>
      <c r="T544" s="167"/>
      <c r="U544" s="167"/>
      <c r="V544" s="173"/>
      <c r="W544" s="173"/>
      <c r="X544" s="173"/>
      <c r="Y544" s="173"/>
      <c r="Z544" s="173"/>
      <c r="AA544" s="173"/>
      <c r="AB544" s="173"/>
      <c r="AC544" s="173"/>
      <c r="AD544" s="173"/>
      <c r="AE544" s="173"/>
      <c r="AF544" s="173"/>
      <c r="AG544" s="174"/>
      <c r="AH544" s="174"/>
      <c r="AI544" s="175"/>
    </row>
    <row r="545">
      <c r="A545" s="167"/>
      <c r="B545" s="531"/>
      <c r="C545" s="531"/>
      <c r="D545" s="197"/>
      <c r="E545" s="167"/>
      <c r="F545" s="167"/>
      <c r="G545" s="167"/>
      <c r="H545" s="167"/>
      <c r="I545" s="169"/>
      <c r="J545" s="530"/>
      <c r="K545" s="530"/>
      <c r="L545" s="530"/>
      <c r="M545" s="530"/>
      <c r="N545" s="530"/>
      <c r="O545" s="530"/>
      <c r="P545" s="167"/>
      <c r="Q545" s="173"/>
      <c r="R545" s="173"/>
      <c r="S545" s="173"/>
      <c r="T545" s="167"/>
      <c r="U545" s="167"/>
      <c r="V545" s="173"/>
      <c r="W545" s="173"/>
      <c r="X545" s="173"/>
      <c r="Y545" s="173"/>
      <c r="Z545" s="173"/>
      <c r="AA545" s="173"/>
      <c r="AB545" s="173"/>
      <c r="AC545" s="173"/>
      <c r="AD545" s="173"/>
      <c r="AE545" s="173"/>
      <c r="AF545" s="173"/>
      <c r="AG545" s="174"/>
      <c r="AH545" s="174"/>
      <c r="AI545" s="175"/>
    </row>
    <row r="546">
      <c r="A546" s="167"/>
      <c r="B546" s="531"/>
      <c r="C546" s="531"/>
      <c r="D546" s="197"/>
      <c r="E546" s="167"/>
      <c r="F546" s="167"/>
      <c r="G546" s="167"/>
      <c r="H546" s="167"/>
      <c r="I546" s="169"/>
      <c r="J546" s="530"/>
      <c r="K546" s="530"/>
      <c r="L546" s="530"/>
      <c r="M546" s="530"/>
      <c r="N546" s="530"/>
      <c r="O546" s="530"/>
      <c r="P546" s="167"/>
      <c r="Q546" s="173"/>
      <c r="R546" s="173"/>
      <c r="S546" s="173"/>
      <c r="T546" s="167"/>
      <c r="U546" s="167"/>
      <c r="V546" s="173"/>
      <c r="W546" s="173"/>
      <c r="X546" s="173"/>
      <c r="Y546" s="173"/>
      <c r="Z546" s="173"/>
      <c r="AA546" s="173"/>
      <c r="AB546" s="173"/>
      <c r="AC546" s="173"/>
      <c r="AD546" s="173"/>
      <c r="AE546" s="173"/>
      <c r="AF546" s="173"/>
      <c r="AG546" s="174"/>
      <c r="AH546" s="174"/>
      <c r="AI546" s="175"/>
    </row>
    <row r="547">
      <c r="A547" s="167"/>
      <c r="B547" s="531"/>
      <c r="C547" s="531"/>
      <c r="D547" s="197"/>
      <c r="E547" s="167"/>
      <c r="F547" s="167"/>
      <c r="G547" s="167"/>
      <c r="H547" s="167"/>
      <c r="I547" s="169"/>
      <c r="J547" s="530"/>
      <c r="K547" s="530"/>
      <c r="L547" s="530"/>
      <c r="M547" s="530"/>
      <c r="N547" s="530"/>
      <c r="O547" s="530"/>
      <c r="P547" s="167"/>
      <c r="Q547" s="173"/>
      <c r="R547" s="173"/>
      <c r="S547" s="173"/>
      <c r="T547" s="167"/>
      <c r="U547" s="167"/>
      <c r="V547" s="173"/>
      <c r="W547" s="173"/>
      <c r="X547" s="173"/>
      <c r="Y547" s="173"/>
      <c r="Z547" s="173"/>
      <c r="AA547" s="173"/>
      <c r="AB547" s="173"/>
      <c r="AC547" s="173"/>
      <c r="AD547" s="173"/>
      <c r="AE547" s="173"/>
      <c r="AF547" s="173"/>
      <c r="AG547" s="174"/>
      <c r="AH547" s="174"/>
      <c r="AI547" s="175"/>
    </row>
    <row r="548">
      <c r="A548" s="167"/>
      <c r="B548" s="531"/>
      <c r="C548" s="531"/>
      <c r="D548" s="197"/>
      <c r="E548" s="167"/>
      <c r="F548" s="167"/>
      <c r="G548" s="167"/>
      <c r="H548" s="167"/>
      <c r="I548" s="169"/>
      <c r="J548" s="530"/>
      <c r="K548" s="530"/>
      <c r="L548" s="530"/>
      <c r="M548" s="530"/>
      <c r="N548" s="530"/>
      <c r="O548" s="530"/>
      <c r="P548" s="167"/>
      <c r="Q548" s="173"/>
      <c r="R548" s="173"/>
      <c r="S548" s="173"/>
      <c r="T548" s="167"/>
      <c r="U548" s="167"/>
      <c r="V548" s="173"/>
      <c r="W548" s="173"/>
      <c r="X548" s="173"/>
      <c r="Y548" s="173"/>
      <c r="Z548" s="173"/>
      <c r="AA548" s="173"/>
      <c r="AB548" s="173"/>
      <c r="AC548" s="173"/>
      <c r="AD548" s="173"/>
      <c r="AE548" s="173"/>
      <c r="AF548" s="173"/>
      <c r="AG548" s="174"/>
      <c r="AH548" s="174"/>
      <c r="AI548" s="175"/>
    </row>
    <row r="549">
      <c r="A549" s="167"/>
      <c r="B549" s="531"/>
      <c r="C549" s="531"/>
      <c r="D549" s="197"/>
      <c r="E549" s="167"/>
      <c r="F549" s="167"/>
      <c r="G549" s="167"/>
      <c r="H549" s="167"/>
      <c r="I549" s="169"/>
      <c r="J549" s="530"/>
      <c r="K549" s="530"/>
      <c r="L549" s="530"/>
      <c r="M549" s="530"/>
      <c r="N549" s="530"/>
      <c r="O549" s="530"/>
      <c r="P549" s="167"/>
      <c r="Q549" s="173"/>
      <c r="R549" s="173"/>
      <c r="S549" s="173"/>
      <c r="T549" s="167"/>
      <c r="U549" s="167"/>
      <c r="V549" s="173"/>
      <c r="W549" s="173"/>
      <c r="X549" s="173"/>
      <c r="Y549" s="173"/>
      <c r="Z549" s="173"/>
      <c r="AA549" s="173"/>
      <c r="AB549" s="173"/>
      <c r="AC549" s="173"/>
      <c r="AD549" s="173"/>
      <c r="AE549" s="173"/>
      <c r="AF549" s="173"/>
      <c r="AG549" s="174"/>
      <c r="AH549" s="174"/>
      <c r="AI549" s="175"/>
    </row>
    <row r="550">
      <c r="A550" s="167"/>
      <c r="B550" s="531"/>
      <c r="C550" s="531"/>
      <c r="D550" s="197"/>
      <c r="E550" s="167"/>
      <c r="F550" s="167"/>
      <c r="G550" s="167"/>
      <c r="H550" s="167"/>
      <c r="I550" s="169"/>
      <c r="J550" s="530"/>
      <c r="K550" s="530"/>
      <c r="L550" s="530"/>
      <c r="M550" s="530"/>
      <c r="N550" s="530"/>
      <c r="O550" s="530"/>
      <c r="P550" s="167"/>
      <c r="Q550" s="173"/>
      <c r="R550" s="173"/>
      <c r="S550" s="173"/>
      <c r="T550" s="167"/>
      <c r="U550" s="167"/>
      <c r="V550" s="173"/>
      <c r="W550" s="173"/>
      <c r="X550" s="173"/>
      <c r="Y550" s="173"/>
      <c r="Z550" s="173"/>
      <c r="AA550" s="173"/>
      <c r="AB550" s="173"/>
      <c r="AC550" s="173"/>
      <c r="AD550" s="173"/>
      <c r="AE550" s="173"/>
      <c r="AF550" s="173"/>
      <c r="AG550" s="174"/>
      <c r="AH550" s="174"/>
      <c r="AI550" s="175"/>
    </row>
    <row r="551">
      <c r="A551" s="167"/>
      <c r="B551" s="531"/>
      <c r="C551" s="531"/>
      <c r="D551" s="197"/>
      <c r="E551" s="167"/>
      <c r="F551" s="167"/>
      <c r="G551" s="167"/>
      <c r="H551" s="167"/>
      <c r="I551" s="169"/>
      <c r="J551" s="530"/>
      <c r="K551" s="530"/>
      <c r="L551" s="530"/>
      <c r="M551" s="530"/>
      <c r="N551" s="530"/>
      <c r="O551" s="530"/>
      <c r="P551" s="167"/>
      <c r="Q551" s="173"/>
      <c r="R551" s="173"/>
      <c r="S551" s="173"/>
      <c r="T551" s="167"/>
      <c r="U551" s="167"/>
      <c r="V551" s="173"/>
      <c r="W551" s="173"/>
      <c r="X551" s="173"/>
      <c r="Y551" s="173"/>
      <c r="Z551" s="173"/>
      <c r="AA551" s="173"/>
      <c r="AB551" s="173"/>
      <c r="AC551" s="173"/>
      <c r="AD551" s="173"/>
      <c r="AE551" s="173"/>
      <c r="AF551" s="173"/>
      <c r="AG551" s="174"/>
      <c r="AH551" s="174"/>
      <c r="AI551" s="175"/>
    </row>
    <row r="552">
      <c r="A552" s="167"/>
      <c r="B552" s="531"/>
      <c r="C552" s="531"/>
      <c r="D552" s="197"/>
      <c r="E552" s="167"/>
      <c r="F552" s="167"/>
      <c r="G552" s="167"/>
      <c r="H552" s="167"/>
      <c r="I552" s="169"/>
      <c r="J552" s="530"/>
      <c r="K552" s="530"/>
      <c r="L552" s="530"/>
      <c r="M552" s="530"/>
      <c r="N552" s="530"/>
      <c r="O552" s="530"/>
      <c r="P552" s="167"/>
      <c r="Q552" s="173"/>
      <c r="R552" s="173"/>
      <c r="S552" s="173"/>
      <c r="T552" s="167"/>
      <c r="U552" s="167"/>
      <c r="V552" s="173"/>
      <c r="W552" s="173"/>
      <c r="X552" s="173"/>
      <c r="Y552" s="173"/>
      <c r="Z552" s="173"/>
      <c r="AA552" s="173"/>
      <c r="AB552" s="173"/>
      <c r="AC552" s="173"/>
      <c r="AD552" s="173"/>
      <c r="AE552" s="173"/>
      <c r="AF552" s="173"/>
      <c r="AG552" s="174"/>
      <c r="AH552" s="174"/>
      <c r="AI552" s="175"/>
    </row>
    <row r="553">
      <c r="A553" s="167"/>
      <c r="B553" s="531"/>
      <c r="C553" s="531"/>
      <c r="D553" s="197"/>
      <c r="E553" s="167"/>
      <c r="F553" s="167"/>
      <c r="G553" s="167"/>
      <c r="H553" s="167"/>
      <c r="I553" s="169"/>
      <c r="J553" s="530"/>
      <c r="K553" s="530"/>
      <c r="L553" s="530"/>
      <c r="M553" s="530"/>
      <c r="N553" s="530"/>
      <c r="O553" s="530"/>
      <c r="P553" s="167"/>
      <c r="Q553" s="173"/>
      <c r="R553" s="173"/>
      <c r="S553" s="173"/>
      <c r="T553" s="167"/>
      <c r="U553" s="167"/>
      <c r="V553" s="173"/>
      <c r="W553" s="173"/>
      <c r="X553" s="173"/>
      <c r="Y553" s="173"/>
      <c r="Z553" s="173"/>
      <c r="AA553" s="173"/>
      <c r="AB553" s="173"/>
      <c r="AC553" s="173"/>
      <c r="AD553" s="173"/>
      <c r="AE553" s="173"/>
      <c r="AF553" s="173"/>
      <c r="AG553" s="174"/>
      <c r="AH553" s="174"/>
      <c r="AI553" s="175"/>
    </row>
    <row r="554">
      <c r="A554" s="167"/>
      <c r="B554" s="531"/>
      <c r="C554" s="531"/>
      <c r="D554" s="197"/>
      <c r="E554" s="167"/>
      <c r="F554" s="167"/>
      <c r="G554" s="167"/>
      <c r="H554" s="167"/>
      <c r="I554" s="169"/>
      <c r="J554" s="530"/>
      <c r="K554" s="530"/>
      <c r="L554" s="530"/>
      <c r="M554" s="530"/>
      <c r="N554" s="530"/>
      <c r="O554" s="530"/>
      <c r="P554" s="167"/>
      <c r="Q554" s="173"/>
      <c r="R554" s="173"/>
      <c r="S554" s="173"/>
      <c r="T554" s="167"/>
      <c r="U554" s="167"/>
      <c r="V554" s="173"/>
      <c r="W554" s="173"/>
      <c r="X554" s="173"/>
      <c r="Y554" s="173"/>
      <c r="Z554" s="173"/>
      <c r="AA554" s="173"/>
      <c r="AB554" s="173"/>
      <c r="AC554" s="173"/>
      <c r="AD554" s="173"/>
      <c r="AE554" s="173"/>
      <c r="AF554" s="173"/>
      <c r="AG554" s="174"/>
      <c r="AH554" s="174"/>
      <c r="AI554" s="175"/>
    </row>
    <row r="555">
      <c r="A555" s="167"/>
      <c r="B555" s="531"/>
      <c r="C555" s="531"/>
      <c r="D555" s="197"/>
      <c r="E555" s="167"/>
      <c r="F555" s="167"/>
      <c r="G555" s="167"/>
      <c r="H555" s="167"/>
      <c r="I555" s="169"/>
      <c r="J555" s="530"/>
      <c r="K555" s="530"/>
      <c r="L555" s="530"/>
      <c r="M555" s="530"/>
      <c r="N555" s="530"/>
      <c r="O555" s="530"/>
      <c r="P555" s="167"/>
      <c r="Q555" s="173"/>
      <c r="R555" s="173"/>
      <c r="S555" s="173"/>
      <c r="T555" s="167"/>
      <c r="U555" s="167"/>
      <c r="V555" s="173"/>
      <c r="W555" s="173"/>
      <c r="X555" s="173"/>
      <c r="Y555" s="173"/>
      <c r="Z555" s="173"/>
      <c r="AA555" s="173"/>
      <c r="AB555" s="173"/>
      <c r="AC555" s="173"/>
      <c r="AD555" s="173"/>
      <c r="AE555" s="173"/>
      <c r="AF555" s="173"/>
      <c r="AG555" s="174"/>
      <c r="AH555" s="174"/>
      <c r="AI555" s="175"/>
    </row>
    <row r="556">
      <c r="A556" s="167"/>
      <c r="B556" s="531"/>
      <c r="C556" s="531"/>
      <c r="D556" s="197"/>
      <c r="E556" s="167"/>
      <c r="F556" s="167"/>
      <c r="G556" s="167"/>
      <c r="H556" s="167"/>
      <c r="I556" s="169"/>
      <c r="J556" s="530"/>
      <c r="K556" s="530"/>
      <c r="L556" s="530"/>
      <c r="M556" s="530"/>
      <c r="N556" s="530"/>
      <c r="O556" s="530"/>
      <c r="P556" s="167"/>
      <c r="Q556" s="173"/>
      <c r="R556" s="173"/>
      <c r="S556" s="173"/>
      <c r="T556" s="167"/>
      <c r="U556" s="167"/>
      <c r="V556" s="173"/>
      <c r="W556" s="173"/>
      <c r="X556" s="173"/>
      <c r="Y556" s="173"/>
      <c r="Z556" s="173"/>
      <c r="AA556" s="173"/>
      <c r="AB556" s="173"/>
      <c r="AC556" s="173"/>
      <c r="AD556" s="173"/>
      <c r="AE556" s="173"/>
      <c r="AF556" s="173"/>
      <c r="AG556" s="174"/>
      <c r="AH556" s="174"/>
      <c r="AI556" s="175"/>
    </row>
    <row r="557">
      <c r="A557" s="167"/>
      <c r="B557" s="531"/>
      <c r="C557" s="531"/>
      <c r="D557" s="197"/>
      <c r="E557" s="167"/>
      <c r="F557" s="167"/>
      <c r="G557" s="167"/>
      <c r="H557" s="167"/>
      <c r="I557" s="169"/>
      <c r="J557" s="530"/>
      <c r="K557" s="530"/>
      <c r="L557" s="530"/>
      <c r="M557" s="530"/>
      <c r="N557" s="530"/>
      <c r="O557" s="530"/>
      <c r="P557" s="167"/>
      <c r="Q557" s="173"/>
      <c r="R557" s="173"/>
      <c r="S557" s="173"/>
      <c r="T557" s="167"/>
      <c r="U557" s="167"/>
      <c r="V557" s="173"/>
      <c r="W557" s="173"/>
      <c r="X557" s="173"/>
      <c r="Y557" s="173"/>
      <c r="Z557" s="173"/>
      <c r="AA557" s="173"/>
      <c r="AB557" s="173"/>
      <c r="AC557" s="173"/>
      <c r="AD557" s="173"/>
      <c r="AE557" s="173"/>
      <c r="AF557" s="173"/>
      <c r="AG557" s="174"/>
      <c r="AH557" s="174"/>
      <c r="AI557" s="175"/>
    </row>
    <row r="558">
      <c r="A558" s="167"/>
      <c r="B558" s="531"/>
      <c r="C558" s="531"/>
      <c r="D558" s="197"/>
      <c r="E558" s="167"/>
      <c r="F558" s="167"/>
      <c r="G558" s="167"/>
      <c r="H558" s="167"/>
      <c r="I558" s="169"/>
      <c r="J558" s="530"/>
      <c r="K558" s="530"/>
      <c r="L558" s="530"/>
      <c r="M558" s="530"/>
      <c r="N558" s="530"/>
      <c r="O558" s="530"/>
      <c r="P558" s="167"/>
      <c r="Q558" s="173"/>
      <c r="R558" s="173"/>
      <c r="S558" s="173"/>
      <c r="T558" s="167"/>
      <c r="U558" s="167"/>
      <c r="V558" s="173"/>
      <c r="W558" s="173"/>
      <c r="X558" s="173"/>
      <c r="Y558" s="173"/>
      <c r="Z558" s="173"/>
      <c r="AA558" s="173"/>
      <c r="AB558" s="173"/>
      <c r="AC558" s="173"/>
      <c r="AD558" s="173"/>
      <c r="AE558" s="173"/>
      <c r="AF558" s="173"/>
      <c r="AG558" s="174"/>
      <c r="AH558" s="174"/>
      <c r="AI558" s="175"/>
    </row>
    <row r="559">
      <c r="A559" s="167"/>
      <c r="B559" s="531"/>
      <c r="C559" s="531"/>
      <c r="D559" s="197"/>
      <c r="E559" s="167"/>
      <c r="F559" s="167"/>
      <c r="G559" s="167"/>
      <c r="H559" s="167"/>
      <c r="I559" s="169"/>
      <c r="J559" s="530"/>
      <c r="K559" s="530"/>
      <c r="L559" s="530"/>
      <c r="M559" s="530"/>
      <c r="N559" s="530"/>
      <c r="O559" s="530"/>
      <c r="P559" s="167"/>
      <c r="Q559" s="173"/>
      <c r="R559" s="173"/>
      <c r="S559" s="173"/>
      <c r="T559" s="167"/>
      <c r="U559" s="167"/>
      <c r="V559" s="173"/>
      <c r="W559" s="173"/>
      <c r="X559" s="173"/>
      <c r="Y559" s="173"/>
      <c r="Z559" s="173"/>
      <c r="AA559" s="173"/>
      <c r="AB559" s="173"/>
      <c r="AC559" s="173"/>
      <c r="AD559" s="173"/>
      <c r="AE559" s="173"/>
      <c r="AF559" s="173"/>
      <c r="AG559" s="174"/>
      <c r="AH559" s="174"/>
      <c r="AI559" s="175"/>
    </row>
    <row r="560">
      <c r="A560" s="167"/>
      <c r="B560" s="531"/>
      <c r="C560" s="531"/>
      <c r="D560" s="197"/>
      <c r="E560" s="167"/>
      <c r="F560" s="167"/>
      <c r="G560" s="167"/>
      <c r="H560" s="167"/>
      <c r="I560" s="169"/>
      <c r="J560" s="530"/>
      <c r="K560" s="530"/>
      <c r="L560" s="530"/>
      <c r="M560" s="530"/>
      <c r="N560" s="530"/>
      <c r="O560" s="530"/>
      <c r="P560" s="167"/>
      <c r="Q560" s="173"/>
      <c r="R560" s="173"/>
      <c r="S560" s="173"/>
      <c r="T560" s="167"/>
      <c r="U560" s="167"/>
      <c r="V560" s="173"/>
      <c r="W560" s="173"/>
      <c r="X560" s="173"/>
      <c r="Y560" s="173"/>
      <c r="Z560" s="173"/>
      <c r="AA560" s="173"/>
      <c r="AB560" s="173"/>
      <c r="AC560" s="173"/>
      <c r="AD560" s="173"/>
      <c r="AE560" s="173"/>
      <c r="AF560" s="173"/>
      <c r="AG560" s="174"/>
      <c r="AH560" s="174"/>
      <c r="AI560" s="175"/>
    </row>
    <row r="561">
      <c r="A561" s="167"/>
      <c r="B561" s="531"/>
      <c r="C561" s="531"/>
      <c r="D561" s="197"/>
      <c r="E561" s="167"/>
      <c r="F561" s="167"/>
      <c r="G561" s="167"/>
      <c r="H561" s="167"/>
      <c r="I561" s="169"/>
      <c r="J561" s="530"/>
      <c r="K561" s="530"/>
      <c r="L561" s="530"/>
      <c r="M561" s="530"/>
      <c r="N561" s="530"/>
      <c r="O561" s="530"/>
      <c r="P561" s="167"/>
      <c r="Q561" s="173"/>
      <c r="R561" s="173"/>
      <c r="S561" s="173"/>
      <c r="T561" s="167"/>
      <c r="U561" s="167"/>
      <c r="V561" s="173"/>
      <c r="W561" s="173"/>
      <c r="X561" s="173"/>
      <c r="Y561" s="173"/>
      <c r="Z561" s="173"/>
      <c r="AA561" s="173"/>
      <c r="AB561" s="173"/>
      <c r="AC561" s="173"/>
      <c r="AD561" s="173"/>
      <c r="AE561" s="173"/>
      <c r="AF561" s="173"/>
      <c r="AG561" s="174"/>
      <c r="AH561" s="174"/>
      <c r="AI561" s="175"/>
    </row>
    <row r="562">
      <c r="A562" s="167"/>
      <c r="B562" s="531"/>
      <c r="C562" s="531"/>
      <c r="D562" s="197"/>
      <c r="E562" s="167"/>
      <c r="F562" s="167"/>
      <c r="G562" s="167"/>
      <c r="H562" s="167"/>
      <c r="I562" s="169"/>
      <c r="J562" s="530"/>
      <c r="K562" s="530"/>
      <c r="L562" s="530"/>
      <c r="M562" s="530"/>
      <c r="N562" s="530"/>
      <c r="O562" s="530"/>
      <c r="P562" s="167"/>
      <c r="Q562" s="173"/>
      <c r="R562" s="173"/>
      <c r="S562" s="173"/>
      <c r="T562" s="167"/>
      <c r="U562" s="167"/>
      <c r="V562" s="173"/>
      <c r="W562" s="173"/>
      <c r="X562" s="173"/>
      <c r="Y562" s="173"/>
      <c r="Z562" s="173"/>
      <c r="AA562" s="173"/>
      <c r="AB562" s="173"/>
      <c r="AC562" s="173"/>
      <c r="AD562" s="173"/>
      <c r="AE562" s="173"/>
      <c r="AF562" s="173"/>
      <c r="AG562" s="174"/>
      <c r="AH562" s="174"/>
      <c r="AI562" s="175"/>
    </row>
    <row r="563">
      <c r="A563" s="167"/>
      <c r="B563" s="531"/>
      <c r="C563" s="531"/>
      <c r="D563" s="197"/>
      <c r="E563" s="167"/>
      <c r="F563" s="167"/>
      <c r="G563" s="167"/>
      <c r="H563" s="167"/>
      <c r="I563" s="169"/>
      <c r="J563" s="530"/>
      <c r="K563" s="530"/>
      <c r="L563" s="530"/>
      <c r="M563" s="530"/>
      <c r="N563" s="530"/>
      <c r="O563" s="530"/>
      <c r="P563" s="167"/>
      <c r="Q563" s="173"/>
      <c r="R563" s="173"/>
      <c r="S563" s="173"/>
      <c r="T563" s="167"/>
      <c r="U563" s="167"/>
      <c r="V563" s="173"/>
      <c r="W563" s="173"/>
      <c r="X563" s="173"/>
      <c r="Y563" s="173"/>
      <c r="Z563" s="173"/>
      <c r="AA563" s="173"/>
      <c r="AB563" s="173"/>
      <c r="AC563" s="173"/>
      <c r="AD563" s="173"/>
      <c r="AE563" s="173"/>
      <c r="AF563" s="173"/>
      <c r="AG563" s="174"/>
      <c r="AH563" s="174"/>
      <c r="AI563" s="175"/>
    </row>
    <row r="564">
      <c r="A564" s="167"/>
      <c r="B564" s="531"/>
      <c r="C564" s="531"/>
      <c r="D564" s="197"/>
      <c r="E564" s="167"/>
      <c r="F564" s="167"/>
      <c r="G564" s="167"/>
      <c r="H564" s="167"/>
      <c r="I564" s="169"/>
      <c r="J564" s="530"/>
      <c r="K564" s="530"/>
      <c r="L564" s="530"/>
      <c r="M564" s="530"/>
      <c r="N564" s="530"/>
      <c r="O564" s="530"/>
      <c r="P564" s="167"/>
      <c r="Q564" s="173"/>
      <c r="R564" s="173"/>
      <c r="S564" s="173"/>
      <c r="T564" s="167"/>
      <c r="U564" s="167"/>
      <c r="V564" s="173"/>
      <c r="W564" s="173"/>
      <c r="X564" s="173"/>
      <c r="Y564" s="173"/>
      <c r="Z564" s="173"/>
      <c r="AA564" s="173"/>
      <c r="AB564" s="173"/>
      <c r="AC564" s="173"/>
      <c r="AD564" s="173"/>
      <c r="AE564" s="173"/>
      <c r="AF564" s="173"/>
      <c r="AG564" s="174"/>
      <c r="AH564" s="174"/>
      <c r="AI564" s="175"/>
    </row>
    <row r="565">
      <c r="A565" s="167"/>
      <c r="B565" s="531"/>
      <c r="C565" s="531"/>
      <c r="D565" s="197"/>
      <c r="E565" s="167"/>
      <c r="F565" s="167"/>
      <c r="G565" s="167"/>
      <c r="H565" s="167"/>
      <c r="I565" s="169"/>
      <c r="J565" s="530"/>
      <c r="K565" s="530"/>
      <c r="L565" s="530"/>
      <c r="M565" s="530"/>
      <c r="N565" s="530"/>
      <c r="O565" s="530"/>
      <c r="P565" s="167"/>
      <c r="Q565" s="173"/>
      <c r="R565" s="173"/>
      <c r="S565" s="173"/>
      <c r="T565" s="167"/>
      <c r="U565" s="167"/>
      <c r="V565" s="173"/>
      <c r="W565" s="173"/>
      <c r="X565" s="173"/>
      <c r="Y565" s="173"/>
      <c r="Z565" s="173"/>
      <c r="AA565" s="173"/>
      <c r="AB565" s="173"/>
      <c r="AC565" s="173"/>
      <c r="AD565" s="173"/>
      <c r="AE565" s="173"/>
      <c r="AF565" s="173"/>
      <c r="AG565" s="174"/>
      <c r="AH565" s="174"/>
      <c r="AI565" s="175"/>
    </row>
    <row r="566">
      <c r="A566" s="167"/>
      <c r="B566" s="531"/>
      <c r="C566" s="531"/>
      <c r="D566" s="197"/>
      <c r="E566" s="167"/>
      <c r="F566" s="167"/>
      <c r="G566" s="167"/>
      <c r="H566" s="167"/>
      <c r="I566" s="169"/>
      <c r="J566" s="530"/>
      <c r="K566" s="530"/>
      <c r="L566" s="530"/>
      <c r="M566" s="530"/>
      <c r="N566" s="530"/>
      <c r="O566" s="530"/>
      <c r="P566" s="167"/>
      <c r="Q566" s="173"/>
      <c r="R566" s="173"/>
      <c r="S566" s="173"/>
      <c r="T566" s="167"/>
      <c r="U566" s="167"/>
      <c r="V566" s="173"/>
      <c r="W566" s="173"/>
      <c r="X566" s="173"/>
      <c r="Y566" s="173"/>
      <c r="Z566" s="173"/>
      <c r="AA566" s="173"/>
      <c r="AB566" s="173"/>
      <c r="AC566" s="173"/>
      <c r="AD566" s="173"/>
      <c r="AE566" s="173"/>
      <c r="AF566" s="173"/>
      <c r="AG566" s="174"/>
      <c r="AH566" s="174"/>
      <c r="AI566" s="175"/>
    </row>
    <row r="567">
      <c r="A567" s="167"/>
      <c r="B567" s="531"/>
      <c r="C567" s="531"/>
      <c r="D567" s="197"/>
      <c r="E567" s="167"/>
      <c r="F567" s="167"/>
      <c r="G567" s="167"/>
      <c r="H567" s="167"/>
      <c r="I567" s="169"/>
      <c r="J567" s="530"/>
      <c r="K567" s="530"/>
      <c r="L567" s="530"/>
      <c r="M567" s="530"/>
      <c r="N567" s="530"/>
      <c r="O567" s="530"/>
      <c r="P567" s="167"/>
      <c r="Q567" s="173"/>
      <c r="R567" s="173"/>
      <c r="S567" s="173"/>
      <c r="T567" s="167"/>
      <c r="U567" s="167"/>
      <c r="V567" s="173"/>
      <c r="W567" s="173"/>
      <c r="X567" s="173"/>
      <c r="Y567" s="173"/>
      <c r="Z567" s="173"/>
      <c r="AA567" s="173"/>
      <c r="AB567" s="173"/>
      <c r="AC567" s="173"/>
      <c r="AD567" s="173"/>
      <c r="AE567" s="173"/>
      <c r="AF567" s="173"/>
      <c r="AG567" s="174"/>
      <c r="AH567" s="174"/>
      <c r="AI567" s="175"/>
    </row>
    <row r="568">
      <c r="A568" s="167"/>
      <c r="B568" s="531"/>
      <c r="C568" s="531"/>
      <c r="D568" s="197"/>
      <c r="E568" s="167"/>
      <c r="F568" s="167"/>
      <c r="G568" s="167"/>
      <c r="H568" s="167"/>
      <c r="I568" s="169"/>
      <c r="J568" s="530"/>
      <c r="K568" s="530"/>
      <c r="L568" s="530"/>
      <c r="M568" s="530"/>
      <c r="N568" s="530"/>
      <c r="O568" s="530"/>
      <c r="P568" s="167"/>
      <c r="Q568" s="173"/>
      <c r="R568" s="173"/>
      <c r="S568" s="173"/>
      <c r="T568" s="167"/>
      <c r="U568" s="167"/>
      <c r="V568" s="173"/>
      <c r="W568" s="173"/>
      <c r="X568" s="173"/>
      <c r="Y568" s="173"/>
      <c r="Z568" s="173"/>
      <c r="AA568" s="173"/>
      <c r="AB568" s="173"/>
      <c r="AC568" s="173"/>
      <c r="AD568" s="173"/>
      <c r="AE568" s="173"/>
      <c r="AF568" s="173"/>
      <c r="AG568" s="174"/>
      <c r="AH568" s="174"/>
      <c r="AI568" s="175"/>
    </row>
    <row r="569">
      <c r="A569" s="167"/>
      <c r="B569" s="531"/>
      <c r="C569" s="531"/>
      <c r="D569" s="197"/>
      <c r="E569" s="167"/>
      <c r="F569" s="167"/>
      <c r="G569" s="167"/>
      <c r="H569" s="167"/>
      <c r="I569" s="169"/>
      <c r="J569" s="530"/>
      <c r="K569" s="530"/>
      <c r="L569" s="530"/>
      <c r="M569" s="530"/>
      <c r="N569" s="530"/>
      <c r="O569" s="530"/>
      <c r="P569" s="167"/>
      <c r="Q569" s="173"/>
      <c r="R569" s="173"/>
      <c r="S569" s="173"/>
      <c r="T569" s="167"/>
      <c r="U569" s="167"/>
      <c r="V569" s="173"/>
      <c r="W569" s="173"/>
      <c r="X569" s="173"/>
      <c r="Y569" s="173"/>
      <c r="Z569" s="173"/>
      <c r="AA569" s="173"/>
      <c r="AB569" s="173"/>
      <c r="AC569" s="173"/>
      <c r="AD569" s="173"/>
      <c r="AE569" s="173"/>
      <c r="AF569" s="173"/>
      <c r="AG569" s="174"/>
      <c r="AH569" s="174"/>
      <c r="AI569" s="175"/>
    </row>
    <row r="570">
      <c r="A570" s="167"/>
      <c r="B570" s="531"/>
      <c r="C570" s="531"/>
      <c r="D570" s="197"/>
      <c r="E570" s="167"/>
      <c r="F570" s="167"/>
      <c r="G570" s="167"/>
      <c r="H570" s="167"/>
      <c r="I570" s="169"/>
      <c r="J570" s="530"/>
      <c r="K570" s="530"/>
      <c r="L570" s="530"/>
      <c r="M570" s="530"/>
      <c r="N570" s="530"/>
      <c r="O570" s="530"/>
      <c r="P570" s="167"/>
      <c r="Q570" s="173"/>
      <c r="R570" s="173"/>
      <c r="S570" s="173"/>
      <c r="T570" s="167"/>
      <c r="U570" s="167"/>
      <c r="V570" s="173"/>
      <c r="W570" s="173"/>
      <c r="X570" s="173"/>
      <c r="Y570" s="173"/>
      <c r="Z570" s="173"/>
      <c r="AA570" s="173"/>
      <c r="AB570" s="173"/>
      <c r="AC570" s="173"/>
      <c r="AD570" s="173"/>
      <c r="AE570" s="173"/>
      <c r="AF570" s="173"/>
      <c r="AG570" s="174"/>
      <c r="AH570" s="174"/>
      <c r="AI570" s="175"/>
    </row>
    <row r="571">
      <c r="A571" s="167"/>
      <c r="B571" s="531"/>
      <c r="C571" s="531"/>
      <c r="D571" s="197"/>
      <c r="E571" s="167"/>
      <c r="F571" s="167"/>
      <c r="G571" s="167"/>
      <c r="H571" s="167"/>
      <c r="I571" s="169"/>
      <c r="J571" s="530"/>
      <c r="K571" s="530"/>
      <c r="L571" s="530"/>
      <c r="M571" s="530"/>
      <c r="N571" s="530"/>
      <c r="O571" s="530"/>
      <c r="P571" s="167"/>
      <c r="Q571" s="173"/>
      <c r="R571" s="173"/>
      <c r="S571" s="173"/>
      <c r="T571" s="167"/>
      <c r="U571" s="167"/>
      <c r="V571" s="173"/>
      <c r="W571" s="173"/>
      <c r="X571" s="173"/>
      <c r="Y571" s="173"/>
      <c r="Z571" s="173"/>
      <c r="AA571" s="173"/>
      <c r="AB571" s="173"/>
      <c r="AC571" s="173"/>
      <c r="AD571" s="173"/>
      <c r="AE571" s="173"/>
      <c r="AF571" s="173"/>
      <c r="AG571" s="174"/>
      <c r="AH571" s="174"/>
      <c r="AI571" s="175"/>
    </row>
    <row r="572">
      <c r="A572" s="167"/>
      <c r="B572" s="531"/>
      <c r="C572" s="531"/>
      <c r="D572" s="197"/>
      <c r="E572" s="167"/>
      <c r="F572" s="167"/>
      <c r="G572" s="167"/>
      <c r="H572" s="167"/>
      <c r="I572" s="169"/>
      <c r="J572" s="530"/>
      <c r="K572" s="530"/>
      <c r="L572" s="530"/>
      <c r="M572" s="530"/>
      <c r="N572" s="530"/>
      <c r="O572" s="530"/>
      <c r="P572" s="167"/>
      <c r="Q572" s="173"/>
      <c r="R572" s="173"/>
      <c r="S572" s="173"/>
      <c r="T572" s="167"/>
      <c r="U572" s="167"/>
      <c r="V572" s="173"/>
      <c r="W572" s="173"/>
      <c r="X572" s="173"/>
      <c r="Y572" s="173"/>
      <c r="Z572" s="173"/>
      <c r="AA572" s="173"/>
      <c r="AB572" s="173"/>
      <c r="AC572" s="173"/>
      <c r="AD572" s="173"/>
      <c r="AE572" s="173"/>
      <c r="AF572" s="173"/>
      <c r="AG572" s="174"/>
      <c r="AH572" s="174"/>
      <c r="AI572" s="175"/>
    </row>
    <row r="573">
      <c r="A573" s="167"/>
      <c r="B573" s="531"/>
      <c r="C573" s="531"/>
      <c r="D573" s="197"/>
      <c r="E573" s="167"/>
      <c r="F573" s="167"/>
      <c r="G573" s="167"/>
      <c r="H573" s="167"/>
      <c r="I573" s="169"/>
      <c r="J573" s="530"/>
      <c r="K573" s="530"/>
      <c r="L573" s="530"/>
      <c r="M573" s="530"/>
      <c r="N573" s="530"/>
      <c r="O573" s="530"/>
      <c r="P573" s="167"/>
      <c r="Q573" s="173"/>
      <c r="R573" s="173"/>
      <c r="S573" s="173"/>
      <c r="T573" s="167"/>
      <c r="U573" s="167"/>
      <c r="V573" s="173"/>
      <c r="W573" s="173"/>
      <c r="X573" s="173"/>
      <c r="Y573" s="173"/>
      <c r="Z573" s="173"/>
      <c r="AA573" s="173"/>
      <c r="AB573" s="173"/>
      <c r="AC573" s="173"/>
      <c r="AD573" s="173"/>
      <c r="AE573" s="173"/>
      <c r="AF573" s="173"/>
      <c r="AG573" s="174"/>
      <c r="AH573" s="174"/>
      <c r="AI573" s="175"/>
    </row>
    <row r="574">
      <c r="A574" s="167"/>
      <c r="B574" s="531"/>
      <c r="C574" s="531"/>
      <c r="D574" s="197"/>
      <c r="E574" s="167"/>
      <c r="F574" s="167"/>
      <c r="G574" s="167"/>
      <c r="H574" s="167"/>
      <c r="I574" s="169"/>
      <c r="J574" s="530"/>
      <c r="K574" s="530"/>
      <c r="L574" s="530"/>
      <c r="M574" s="530"/>
      <c r="N574" s="530"/>
      <c r="O574" s="530"/>
      <c r="P574" s="167"/>
      <c r="Q574" s="173"/>
      <c r="R574" s="173"/>
      <c r="S574" s="173"/>
      <c r="T574" s="167"/>
      <c r="U574" s="167"/>
      <c r="V574" s="173"/>
      <c r="W574" s="173"/>
      <c r="X574" s="173"/>
      <c r="Y574" s="173"/>
      <c r="Z574" s="173"/>
      <c r="AA574" s="173"/>
      <c r="AB574" s="173"/>
      <c r="AC574" s="173"/>
      <c r="AD574" s="173"/>
      <c r="AE574" s="173"/>
      <c r="AF574" s="173"/>
      <c r="AG574" s="174"/>
      <c r="AH574" s="174"/>
      <c r="AI574" s="175"/>
    </row>
    <row r="575">
      <c r="A575" s="167"/>
      <c r="B575" s="531"/>
      <c r="C575" s="531"/>
      <c r="D575" s="197"/>
      <c r="E575" s="167"/>
      <c r="F575" s="167"/>
      <c r="G575" s="167"/>
      <c r="H575" s="167"/>
      <c r="I575" s="169"/>
      <c r="J575" s="530"/>
      <c r="K575" s="530"/>
      <c r="L575" s="530"/>
      <c r="M575" s="530"/>
      <c r="N575" s="530"/>
      <c r="O575" s="530"/>
      <c r="P575" s="167"/>
      <c r="Q575" s="173"/>
      <c r="R575" s="173"/>
      <c r="S575" s="173"/>
      <c r="T575" s="167"/>
      <c r="U575" s="167"/>
      <c r="V575" s="173"/>
      <c r="W575" s="173"/>
      <c r="X575" s="173"/>
      <c r="Y575" s="173"/>
      <c r="Z575" s="173"/>
      <c r="AA575" s="173"/>
      <c r="AB575" s="173"/>
      <c r="AC575" s="173"/>
      <c r="AD575" s="173"/>
      <c r="AE575" s="173"/>
      <c r="AF575" s="173"/>
      <c r="AG575" s="174"/>
      <c r="AH575" s="174"/>
      <c r="AI575" s="175"/>
    </row>
    <row r="576">
      <c r="A576" s="167"/>
      <c r="B576" s="531"/>
      <c r="C576" s="531"/>
      <c r="D576" s="197"/>
      <c r="E576" s="167"/>
      <c r="F576" s="167"/>
      <c r="G576" s="167"/>
      <c r="H576" s="167"/>
      <c r="I576" s="169"/>
      <c r="J576" s="530"/>
      <c r="K576" s="530"/>
      <c r="L576" s="530"/>
      <c r="M576" s="530"/>
      <c r="N576" s="530"/>
      <c r="O576" s="530"/>
      <c r="P576" s="167"/>
      <c r="Q576" s="173"/>
      <c r="R576" s="173"/>
      <c r="S576" s="173"/>
      <c r="T576" s="167"/>
      <c r="U576" s="167"/>
      <c r="V576" s="173"/>
      <c r="W576" s="173"/>
      <c r="X576" s="173"/>
      <c r="Y576" s="173"/>
      <c r="Z576" s="173"/>
      <c r="AA576" s="173"/>
      <c r="AB576" s="173"/>
      <c r="AC576" s="173"/>
      <c r="AD576" s="173"/>
      <c r="AE576" s="173"/>
      <c r="AF576" s="173"/>
      <c r="AG576" s="174"/>
      <c r="AH576" s="174"/>
      <c r="AI576" s="175"/>
    </row>
    <row r="577">
      <c r="A577" s="167"/>
      <c r="B577" s="531"/>
      <c r="C577" s="531"/>
      <c r="D577" s="197"/>
      <c r="E577" s="167"/>
      <c r="F577" s="167"/>
      <c r="G577" s="167"/>
      <c r="H577" s="167"/>
      <c r="I577" s="169"/>
      <c r="J577" s="530"/>
      <c r="K577" s="530"/>
      <c r="L577" s="530"/>
      <c r="M577" s="530"/>
      <c r="N577" s="530"/>
      <c r="O577" s="530"/>
      <c r="P577" s="167"/>
      <c r="Q577" s="173"/>
      <c r="R577" s="173"/>
      <c r="S577" s="173"/>
      <c r="T577" s="167"/>
      <c r="U577" s="167"/>
      <c r="V577" s="173"/>
      <c r="W577" s="173"/>
      <c r="X577" s="173"/>
      <c r="Y577" s="173"/>
      <c r="Z577" s="173"/>
      <c r="AA577" s="173"/>
      <c r="AB577" s="173"/>
      <c r="AC577" s="173"/>
      <c r="AD577" s="173"/>
      <c r="AE577" s="173"/>
      <c r="AF577" s="173"/>
      <c r="AG577" s="174"/>
      <c r="AH577" s="174"/>
      <c r="AI577" s="175"/>
    </row>
    <row r="578">
      <c r="A578" s="167"/>
      <c r="B578" s="531"/>
      <c r="C578" s="531"/>
      <c r="D578" s="197"/>
      <c r="E578" s="167"/>
      <c r="F578" s="167"/>
      <c r="G578" s="167"/>
      <c r="H578" s="167"/>
      <c r="I578" s="169"/>
      <c r="J578" s="530"/>
      <c r="K578" s="530"/>
      <c r="L578" s="530"/>
      <c r="M578" s="530"/>
      <c r="N578" s="530"/>
      <c r="O578" s="530"/>
      <c r="P578" s="167"/>
      <c r="Q578" s="173"/>
      <c r="R578" s="173"/>
      <c r="S578" s="173"/>
      <c r="T578" s="167"/>
      <c r="U578" s="167"/>
      <c r="V578" s="173"/>
      <c r="W578" s="173"/>
      <c r="X578" s="173"/>
      <c r="Y578" s="173"/>
      <c r="Z578" s="173"/>
      <c r="AA578" s="173"/>
      <c r="AB578" s="173"/>
      <c r="AC578" s="173"/>
      <c r="AD578" s="173"/>
      <c r="AE578" s="173"/>
      <c r="AF578" s="173"/>
      <c r="AG578" s="174"/>
      <c r="AH578" s="174"/>
      <c r="AI578" s="175"/>
    </row>
    <row r="579">
      <c r="A579" s="167"/>
      <c r="B579" s="531"/>
      <c r="C579" s="531"/>
      <c r="D579" s="197"/>
      <c r="E579" s="167"/>
      <c r="F579" s="167"/>
      <c r="G579" s="167"/>
      <c r="H579" s="167"/>
      <c r="I579" s="169"/>
      <c r="J579" s="530"/>
      <c r="K579" s="530"/>
      <c r="L579" s="530"/>
      <c r="M579" s="530"/>
      <c r="N579" s="530"/>
      <c r="O579" s="530"/>
      <c r="P579" s="167"/>
      <c r="Q579" s="173"/>
      <c r="R579" s="173"/>
      <c r="S579" s="173"/>
      <c r="T579" s="167"/>
      <c r="U579" s="167"/>
      <c r="V579" s="173"/>
      <c r="W579" s="173"/>
      <c r="X579" s="173"/>
      <c r="Y579" s="173"/>
      <c r="Z579" s="173"/>
      <c r="AA579" s="173"/>
      <c r="AB579" s="173"/>
      <c r="AC579" s="173"/>
      <c r="AD579" s="173"/>
      <c r="AE579" s="173"/>
      <c r="AF579" s="173"/>
      <c r="AG579" s="174"/>
      <c r="AH579" s="174"/>
      <c r="AI579" s="175"/>
    </row>
    <row r="580">
      <c r="A580" s="167"/>
      <c r="B580" s="531"/>
      <c r="C580" s="531"/>
      <c r="D580" s="197"/>
      <c r="E580" s="167"/>
      <c r="F580" s="167"/>
      <c r="G580" s="167"/>
      <c r="H580" s="167"/>
      <c r="I580" s="169"/>
      <c r="J580" s="530"/>
      <c r="K580" s="530"/>
      <c r="L580" s="530"/>
      <c r="M580" s="530"/>
      <c r="N580" s="530"/>
      <c r="O580" s="530"/>
      <c r="P580" s="167"/>
      <c r="Q580" s="173"/>
      <c r="R580" s="173"/>
      <c r="S580" s="173"/>
      <c r="T580" s="167"/>
      <c r="U580" s="167"/>
      <c r="V580" s="173"/>
      <c r="W580" s="173"/>
      <c r="X580" s="173"/>
      <c r="Y580" s="173"/>
      <c r="Z580" s="173"/>
      <c r="AA580" s="173"/>
      <c r="AB580" s="173"/>
      <c r="AC580" s="173"/>
      <c r="AD580" s="173"/>
      <c r="AE580" s="173"/>
      <c r="AF580" s="173"/>
      <c r="AG580" s="174"/>
      <c r="AH580" s="174"/>
      <c r="AI580" s="175"/>
    </row>
    <row r="581">
      <c r="A581" s="167"/>
      <c r="B581" s="531"/>
      <c r="C581" s="531"/>
      <c r="D581" s="197"/>
      <c r="E581" s="167"/>
      <c r="F581" s="167"/>
      <c r="G581" s="167"/>
      <c r="H581" s="167"/>
      <c r="I581" s="169"/>
      <c r="J581" s="530"/>
      <c r="K581" s="530"/>
      <c r="L581" s="530"/>
      <c r="M581" s="530"/>
      <c r="N581" s="530"/>
      <c r="O581" s="530"/>
      <c r="P581" s="167"/>
      <c r="Q581" s="173"/>
      <c r="R581" s="173"/>
      <c r="S581" s="173"/>
      <c r="T581" s="167"/>
      <c r="U581" s="167"/>
      <c r="V581" s="173"/>
      <c r="W581" s="173"/>
      <c r="X581" s="173"/>
      <c r="Y581" s="173"/>
      <c r="Z581" s="173"/>
      <c r="AA581" s="173"/>
      <c r="AB581" s="173"/>
      <c r="AC581" s="173"/>
      <c r="AD581" s="173"/>
      <c r="AE581" s="173"/>
      <c r="AF581" s="173"/>
      <c r="AG581" s="174"/>
      <c r="AH581" s="174"/>
      <c r="AI581" s="175"/>
    </row>
    <row r="582">
      <c r="A582" s="167"/>
      <c r="B582" s="531"/>
      <c r="C582" s="531"/>
      <c r="D582" s="197"/>
      <c r="E582" s="167"/>
      <c r="F582" s="167"/>
      <c r="G582" s="167"/>
      <c r="H582" s="167"/>
      <c r="I582" s="169"/>
      <c r="J582" s="530"/>
      <c r="K582" s="530"/>
      <c r="L582" s="530"/>
      <c r="M582" s="530"/>
      <c r="N582" s="530"/>
      <c r="O582" s="530"/>
      <c r="P582" s="167"/>
      <c r="Q582" s="173"/>
      <c r="R582" s="173"/>
      <c r="S582" s="173"/>
      <c r="T582" s="167"/>
      <c r="U582" s="167"/>
      <c r="V582" s="173"/>
      <c r="W582" s="173"/>
      <c r="X582" s="173"/>
      <c r="Y582" s="173"/>
      <c r="Z582" s="173"/>
      <c r="AA582" s="173"/>
      <c r="AB582" s="173"/>
      <c r="AC582" s="173"/>
      <c r="AD582" s="173"/>
      <c r="AE582" s="173"/>
      <c r="AF582" s="173"/>
      <c r="AG582" s="174"/>
      <c r="AH582" s="174"/>
      <c r="AI582" s="175"/>
    </row>
    <row r="583">
      <c r="A583" s="167"/>
      <c r="B583" s="531"/>
      <c r="C583" s="531"/>
      <c r="D583" s="197"/>
      <c r="E583" s="167"/>
      <c r="F583" s="167"/>
      <c r="G583" s="167"/>
      <c r="H583" s="167"/>
      <c r="I583" s="169"/>
      <c r="J583" s="530"/>
      <c r="K583" s="530"/>
      <c r="L583" s="530"/>
      <c r="M583" s="530"/>
      <c r="N583" s="530"/>
      <c r="O583" s="530"/>
      <c r="P583" s="167"/>
      <c r="Q583" s="173"/>
      <c r="R583" s="173"/>
      <c r="S583" s="173"/>
      <c r="T583" s="167"/>
      <c r="U583" s="167"/>
      <c r="V583" s="173"/>
      <c r="W583" s="173"/>
      <c r="X583" s="173"/>
      <c r="Y583" s="173"/>
      <c r="Z583" s="173"/>
      <c r="AA583" s="173"/>
      <c r="AB583" s="173"/>
      <c r="AC583" s="173"/>
      <c r="AD583" s="173"/>
      <c r="AE583" s="173"/>
      <c r="AF583" s="173"/>
      <c r="AG583" s="174"/>
      <c r="AH583" s="174"/>
      <c r="AI583" s="175"/>
    </row>
    <row r="584">
      <c r="A584" s="167"/>
      <c r="B584" s="531"/>
      <c r="C584" s="531"/>
      <c r="D584" s="197"/>
      <c r="E584" s="167"/>
      <c r="F584" s="167"/>
      <c r="G584" s="167"/>
      <c r="H584" s="167"/>
      <c r="I584" s="169"/>
      <c r="J584" s="530"/>
      <c r="K584" s="530"/>
      <c r="L584" s="530"/>
      <c r="M584" s="530"/>
      <c r="N584" s="530"/>
      <c r="O584" s="530"/>
      <c r="P584" s="167"/>
      <c r="Q584" s="173"/>
      <c r="R584" s="173"/>
      <c r="S584" s="173"/>
      <c r="T584" s="167"/>
      <c r="U584" s="167"/>
      <c r="V584" s="173"/>
      <c r="W584" s="173"/>
      <c r="X584" s="173"/>
      <c r="Y584" s="173"/>
      <c r="Z584" s="173"/>
      <c r="AA584" s="173"/>
      <c r="AB584" s="173"/>
      <c r="AC584" s="173"/>
      <c r="AD584" s="173"/>
      <c r="AE584" s="173"/>
      <c r="AF584" s="173"/>
      <c r="AG584" s="174"/>
      <c r="AH584" s="174"/>
      <c r="AI584" s="175"/>
    </row>
    <row r="585">
      <c r="A585" s="167"/>
      <c r="B585" s="531"/>
      <c r="C585" s="531"/>
      <c r="D585" s="197"/>
      <c r="E585" s="167"/>
      <c r="F585" s="167"/>
      <c r="G585" s="167"/>
      <c r="H585" s="167"/>
      <c r="I585" s="169"/>
      <c r="J585" s="530"/>
      <c r="K585" s="530"/>
      <c r="L585" s="530"/>
      <c r="M585" s="530"/>
      <c r="N585" s="530"/>
      <c r="O585" s="530"/>
      <c r="P585" s="167"/>
      <c r="Q585" s="173"/>
      <c r="R585" s="173"/>
      <c r="S585" s="173"/>
      <c r="T585" s="167"/>
      <c r="U585" s="167"/>
      <c r="V585" s="173"/>
      <c r="W585" s="173"/>
      <c r="X585" s="173"/>
      <c r="Y585" s="173"/>
      <c r="Z585" s="173"/>
      <c r="AA585" s="173"/>
      <c r="AB585" s="173"/>
      <c r="AC585" s="173"/>
      <c r="AD585" s="173"/>
      <c r="AE585" s="173"/>
      <c r="AF585" s="173"/>
      <c r="AG585" s="174"/>
      <c r="AH585" s="174"/>
      <c r="AI585" s="175"/>
    </row>
    <row r="586">
      <c r="A586" s="167"/>
      <c r="B586" s="531"/>
      <c r="C586" s="531"/>
      <c r="D586" s="197"/>
      <c r="E586" s="167"/>
      <c r="F586" s="167"/>
      <c r="G586" s="167"/>
      <c r="H586" s="167"/>
      <c r="I586" s="169"/>
      <c r="J586" s="530"/>
      <c r="K586" s="530"/>
      <c r="L586" s="530"/>
      <c r="M586" s="530"/>
      <c r="N586" s="530"/>
      <c r="O586" s="530"/>
      <c r="P586" s="167"/>
      <c r="Q586" s="173"/>
      <c r="R586" s="173"/>
      <c r="S586" s="173"/>
      <c r="T586" s="167"/>
      <c r="U586" s="167"/>
      <c r="V586" s="173"/>
      <c r="W586" s="173"/>
      <c r="X586" s="173"/>
      <c r="Y586" s="173"/>
      <c r="Z586" s="173"/>
      <c r="AA586" s="173"/>
      <c r="AB586" s="173"/>
      <c r="AC586" s="173"/>
      <c r="AD586" s="173"/>
      <c r="AE586" s="173"/>
      <c r="AF586" s="173"/>
      <c r="AG586" s="174"/>
      <c r="AH586" s="174"/>
      <c r="AI586" s="175"/>
    </row>
    <row r="587">
      <c r="A587" s="167"/>
      <c r="B587" s="531"/>
      <c r="C587" s="531"/>
      <c r="D587" s="197"/>
      <c r="E587" s="167"/>
      <c r="F587" s="167"/>
      <c r="G587" s="167"/>
      <c r="H587" s="167"/>
      <c r="I587" s="169"/>
      <c r="J587" s="530"/>
      <c r="K587" s="530"/>
      <c r="L587" s="530"/>
      <c r="M587" s="530"/>
      <c r="N587" s="530"/>
      <c r="O587" s="530"/>
      <c r="P587" s="167"/>
      <c r="Q587" s="173"/>
      <c r="R587" s="173"/>
      <c r="S587" s="173"/>
      <c r="T587" s="167"/>
      <c r="U587" s="167"/>
      <c r="V587" s="173"/>
      <c r="W587" s="173"/>
      <c r="X587" s="173"/>
      <c r="Y587" s="173"/>
      <c r="Z587" s="173"/>
      <c r="AA587" s="173"/>
      <c r="AB587" s="173"/>
      <c r="AC587" s="173"/>
      <c r="AD587" s="173"/>
      <c r="AE587" s="173"/>
      <c r="AF587" s="173"/>
      <c r="AG587" s="174"/>
      <c r="AH587" s="174"/>
      <c r="AI587" s="175"/>
    </row>
    <row r="588">
      <c r="A588" s="167"/>
      <c r="B588" s="531"/>
      <c r="C588" s="531"/>
      <c r="D588" s="197"/>
      <c r="E588" s="167"/>
      <c r="F588" s="167"/>
      <c r="G588" s="167"/>
      <c r="H588" s="167"/>
      <c r="I588" s="169"/>
      <c r="J588" s="530"/>
      <c r="K588" s="530"/>
      <c r="L588" s="530"/>
      <c r="M588" s="530"/>
      <c r="N588" s="530"/>
      <c r="O588" s="530"/>
      <c r="P588" s="167"/>
      <c r="Q588" s="173"/>
      <c r="R588" s="173"/>
      <c r="S588" s="173"/>
      <c r="T588" s="167"/>
      <c r="U588" s="167"/>
      <c r="V588" s="173"/>
      <c r="W588" s="173"/>
      <c r="X588" s="173"/>
      <c r="Y588" s="173"/>
      <c r="Z588" s="173"/>
      <c r="AA588" s="173"/>
      <c r="AB588" s="173"/>
      <c r="AC588" s="173"/>
      <c r="AD588" s="173"/>
      <c r="AE588" s="173"/>
      <c r="AF588" s="173"/>
      <c r="AG588" s="174"/>
      <c r="AH588" s="174"/>
      <c r="AI588" s="175"/>
    </row>
    <row r="589">
      <c r="A589" s="167"/>
      <c r="B589" s="531"/>
      <c r="C589" s="531"/>
      <c r="D589" s="197"/>
      <c r="E589" s="167"/>
      <c r="F589" s="167"/>
      <c r="G589" s="167"/>
      <c r="H589" s="167"/>
      <c r="I589" s="169"/>
      <c r="J589" s="530"/>
      <c r="K589" s="530"/>
      <c r="L589" s="530"/>
      <c r="M589" s="530"/>
      <c r="N589" s="530"/>
      <c r="O589" s="530"/>
      <c r="P589" s="167"/>
      <c r="Q589" s="173"/>
      <c r="R589" s="173"/>
      <c r="S589" s="173"/>
      <c r="T589" s="167"/>
      <c r="U589" s="167"/>
      <c r="V589" s="173"/>
      <c r="W589" s="173"/>
      <c r="X589" s="173"/>
      <c r="Y589" s="173"/>
      <c r="Z589" s="173"/>
      <c r="AA589" s="173"/>
      <c r="AB589" s="173"/>
      <c r="AC589" s="173"/>
      <c r="AD589" s="173"/>
      <c r="AE589" s="173"/>
      <c r="AF589" s="173"/>
      <c r="AG589" s="174"/>
      <c r="AH589" s="174"/>
      <c r="AI589" s="175"/>
    </row>
    <row r="590">
      <c r="A590" s="167"/>
      <c r="B590" s="531"/>
      <c r="C590" s="531"/>
      <c r="D590" s="197"/>
      <c r="E590" s="167"/>
      <c r="F590" s="167"/>
      <c r="G590" s="167"/>
      <c r="H590" s="167"/>
      <c r="I590" s="169"/>
      <c r="J590" s="530"/>
      <c r="K590" s="530"/>
      <c r="L590" s="530"/>
      <c r="M590" s="530"/>
      <c r="N590" s="530"/>
      <c r="O590" s="530"/>
      <c r="P590" s="167"/>
      <c r="Q590" s="173"/>
      <c r="R590" s="173"/>
      <c r="S590" s="173"/>
      <c r="T590" s="167"/>
      <c r="U590" s="167"/>
      <c r="V590" s="173"/>
      <c r="W590" s="173"/>
      <c r="X590" s="173"/>
      <c r="Y590" s="173"/>
      <c r="Z590" s="173"/>
      <c r="AA590" s="173"/>
      <c r="AB590" s="173"/>
      <c r="AC590" s="173"/>
      <c r="AD590" s="173"/>
      <c r="AE590" s="173"/>
      <c r="AF590" s="173"/>
      <c r="AG590" s="174"/>
      <c r="AH590" s="174"/>
      <c r="AI590" s="175"/>
    </row>
    <row r="591">
      <c r="A591" s="167"/>
      <c r="B591" s="531"/>
      <c r="C591" s="531"/>
      <c r="D591" s="197"/>
      <c r="E591" s="167"/>
      <c r="F591" s="167"/>
      <c r="G591" s="167"/>
      <c r="H591" s="167"/>
      <c r="I591" s="169"/>
      <c r="J591" s="530"/>
      <c r="K591" s="530"/>
      <c r="L591" s="530"/>
      <c r="M591" s="530"/>
      <c r="N591" s="530"/>
      <c r="O591" s="530"/>
      <c r="P591" s="167"/>
      <c r="Q591" s="173"/>
      <c r="R591" s="173"/>
      <c r="S591" s="173"/>
      <c r="T591" s="167"/>
      <c r="U591" s="167"/>
      <c r="V591" s="173"/>
      <c r="W591" s="173"/>
      <c r="X591" s="173"/>
      <c r="Y591" s="173"/>
      <c r="Z591" s="173"/>
      <c r="AA591" s="173"/>
      <c r="AB591" s="173"/>
      <c r="AC591" s="173"/>
      <c r="AD591" s="173"/>
      <c r="AE591" s="173"/>
      <c r="AF591" s="173"/>
      <c r="AG591" s="174"/>
      <c r="AH591" s="174"/>
      <c r="AI591" s="175"/>
    </row>
    <row r="592">
      <c r="A592" s="167"/>
      <c r="B592" s="531"/>
      <c r="C592" s="531"/>
      <c r="D592" s="197"/>
      <c r="E592" s="167"/>
      <c r="F592" s="167"/>
      <c r="G592" s="167"/>
      <c r="H592" s="167"/>
      <c r="I592" s="169"/>
      <c r="J592" s="530"/>
      <c r="K592" s="530"/>
      <c r="L592" s="530"/>
      <c r="M592" s="530"/>
      <c r="N592" s="530"/>
      <c r="O592" s="530"/>
      <c r="P592" s="167"/>
      <c r="Q592" s="173"/>
      <c r="R592" s="173"/>
      <c r="S592" s="173"/>
      <c r="T592" s="167"/>
      <c r="U592" s="167"/>
      <c r="V592" s="173"/>
      <c r="W592" s="173"/>
      <c r="X592" s="173"/>
      <c r="Y592" s="173"/>
      <c r="Z592" s="173"/>
      <c r="AA592" s="173"/>
      <c r="AB592" s="173"/>
      <c r="AC592" s="173"/>
      <c r="AD592" s="173"/>
      <c r="AE592" s="173"/>
      <c r="AF592" s="173"/>
      <c r="AG592" s="174"/>
      <c r="AH592" s="174"/>
      <c r="AI592" s="175"/>
    </row>
    <row r="593">
      <c r="A593" s="167"/>
      <c r="B593" s="531"/>
      <c r="C593" s="531"/>
      <c r="D593" s="197"/>
      <c r="E593" s="167"/>
      <c r="F593" s="167"/>
      <c r="G593" s="167"/>
      <c r="H593" s="167"/>
      <c r="I593" s="169"/>
      <c r="J593" s="530"/>
      <c r="K593" s="530"/>
      <c r="L593" s="530"/>
      <c r="M593" s="530"/>
      <c r="N593" s="530"/>
      <c r="O593" s="530"/>
      <c r="P593" s="167"/>
      <c r="Q593" s="173"/>
      <c r="R593" s="173"/>
      <c r="S593" s="173"/>
      <c r="T593" s="167"/>
      <c r="U593" s="167"/>
      <c r="V593" s="173"/>
      <c r="W593" s="173"/>
      <c r="X593" s="173"/>
      <c r="Y593" s="173"/>
      <c r="Z593" s="173"/>
      <c r="AA593" s="173"/>
      <c r="AB593" s="173"/>
      <c r="AC593" s="173"/>
      <c r="AD593" s="173"/>
      <c r="AE593" s="173"/>
      <c r="AF593" s="173"/>
      <c r="AG593" s="174"/>
      <c r="AH593" s="174"/>
      <c r="AI593" s="175"/>
    </row>
    <row r="594">
      <c r="A594" s="167"/>
      <c r="B594" s="531"/>
      <c r="C594" s="531"/>
      <c r="D594" s="197"/>
      <c r="E594" s="167"/>
      <c r="F594" s="167"/>
      <c r="G594" s="167"/>
      <c r="H594" s="167"/>
      <c r="I594" s="169"/>
      <c r="J594" s="530"/>
      <c r="K594" s="530"/>
      <c r="L594" s="530"/>
      <c r="M594" s="530"/>
      <c r="N594" s="530"/>
      <c r="O594" s="530"/>
      <c r="P594" s="167"/>
      <c r="Q594" s="173"/>
      <c r="R594" s="173"/>
      <c r="S594" s="173"/>
      <c r="T594" s="167"/>
      <c r="U594" s="167"/>
      <c r="V594" s="173"/>
      <c r="W594" s="173"/>
      <c r="X594" s="173"/>
      <c r="Y594" s="173"/>
      <c r="Z594" s="173"/>
      <c r="AA594" s="173"/>
      <c r="AB594" s="173"/>
      <c r="AC594" s="173"/>
      <c r="AD594" s="173"/>
      <c r="AE594" s="173"/>
      <c r="AF594" s="173"/>
      <c r="AG594" s="174"/>
      <c r="AH594" s="174"/>
      <c r="AI594" s="175"/>
    </row>
    <row r="595">
      <c r="A595" s="167"/>
      <c r="B595" s="531"/>
      <c r="C595" s="531"/>
      <c r="D595" s="197"/>
      <c r="E595" s="167"/>
      <c r="F595" s="167"/>
      <c r="G595" s="167"/>
      <c r="H595" s="167"/>
      <c r="I595" s="169"/>
      <c r="J595" s="530"/>
      <c r="K595" s="530"/>
      <c r="L595" s="530"/>
      <c r="M595" s="530"/>
      <c r="N595" s="530"/>
      <c r="O595" s="530"/>
      <c r="P595" s="167"/>
      <c r="Q595" s="173"/>
      <c r="R595" s="173"/>
      <c r="S595" s="173"/>
      <c r="T595" s="167"/>
      <c r="U595" s="167"/>
      <c r="V595" s="173"/>
      <c r="W595" s="173"/>
      <c r="X595" s="173"/>
      <c r="Y595" s="173"/>
      <c r="Z595" s="173"/>
      <c r="AA595" s="173"/>
      <c r="AB595" s="173"/>
      <c r="AC595" s="173"/>
      <c r="AD595" s="173"/>
      <c r="AE595" s="173"/>
      <c r="AF595" s="173"/>
      <c r="AG595" s="174"/>
      <c r="AH595" s="174"/>
      <c r="AI595" s="175"/>
    </row>
    <row r="596">
      <c r="A596" s="167"/>
      <c r="B596" s="531"/>
      <c r="C596" s="531"/>
      <c r="D596" s="197"/>
      <c r="E596" s="167"/>
      <c r="F596" s="167"/>
      <c r="G596" s="167"/>
      <c r="H596" s="167"/>
      <c r="I596" s="169"/>
      <c r="J596" s="530"/>
      <c r="K596" s="530"/>
      <c r="L596" s="530"/>
      <c r="M596" s="530"/>
      <c r="N596" s="530"/>
      <c r="O596" s="530"/>
      <c r="P596" s="167"/>
      <c r="Q596" s="173"/>
      <c r="R596" s="173"/>
      <c r="S596" s="173"/>
      <c r="T596" s="167"/>
      <c r="U596" s="167"/>
      <c r="V596" s="173"/>
      <c r="W596" s="173"/>
      <c r="X596" s="173"/>
      <c r="Y596" s="173"/>
      <c r="Z596" s="173"/>
      <c r="AA596" s="173"/>
      <c r="AB596" s="173"/>
      <c r="AC596" s="173"/>
      <c r="AD596" s="173"/>
      <c r="AE596" s="173"/>
      <c r="AF596" s="173"/>
      <c r="AG596" s="174"/>
      <c r="AH596" s="174"/>
      <c r="AI596" s="175"/>
    </row>
    <row r="597">
      <c r="A597" s="167"/>
      <c r="B597" s="531"/>
      <c r="C597" s="531"/>
      <c r="D597" s="197"/>
      <c r="E597" s="167"/>
      <c r="F597" s="167"/>
      <c r="G597" s="167"/>
      <c r="H597" s="167"/>
      <c r="I597" s="169"/>
      <c r="J597" s="530"/>
      <c r="K597" s="530"/>
      <c r="L597" s="530"/>
      <c r="M597" s="530"/>
      <c r="N597" s="530"/>
      <c r="O597" s="530"/>
      <c r="P597" s="167"/>
      <c r="Q597" s="173"/>
      <c r="R597" s="173"/>
      <c r="S597" s="173"/>
      <c r="T597" s="167"/>
      <c r="U597" s="167"/>
      <c r="V597" s="173"/>
      <c r="W597" s="173"/>
      <c r="X597" s="173"/>
      <c r="Y597" s="173"/>
      <c r="Z597" s="173"/>
      <c r="AA597" s="173"/>
      <c r="AB597" s="173"/>
      <c r="AC597" s="173"/>
      <c r="AD597" s="173"/>
      <c r="AE597" s="173"/>
      <c r="AF597" s="173"/>
      <c r="AG597" s="174"/>
      <c r="AH597" s="174"/>
      <c r="AI597" s="175"/>
    </row>
    <row r="598">
      <c r="A598" s="167"/>
      <c r="B598" s="531"/>
      <c r="C598" s="531"/>
      <c r="D598" s="197"/>
      <c r="E598" s="167"/>
      <c r="F598" s="167"/>
      <c r="G598" s="167"/>
      <c r="H598" s="167"/>
      <c r="I598" s="169"/>
      <c r="J598" s="530"/>
      <c r="K598" s="530"/>
      <c r="L598" s="530"/>
      <c r="M598" s="530"/>
      <c r="N598" s="530"/>
      <c r="O598" s="530"/>
      <c r="P598" s="167"/>
      <c r="Q598" s="173"/>
      <c r="R598" s="173"/>
      <c r="S598" s="173"/>
      <c r="T598" s="167"/>
      <c r="U598" s="167"/>
      <c r="V598" s="173"/>
      <c r="W598" s="173"/>
      <c r="X598" s="173"/>
      <c r="Y598" s="173"/>
      <c r="Z598" s="173"/>
      <c r="AA598" s="173"/>
      <c r="AB598" s="173"/>
      <c r="AC598" s="173"/>
      <c r="AD598" s="173"/>
      <c r="AE598" s="173"/>
      <c r="AF598" s="173"/>
      <c r="AG598" s="174"/>
      <c r="AH598" s="174"/>
      <c r="AI598" s="175"/>
    </row>
    <row r="599">
      <c r="A599" s="167"/>
      <c r="B599" s="531"/>
      <c r="C599" s="531"/>
      <c r="D599" s="197"/>
      <c r="E599" s="167"/>
      <c r="F599" s="167"/>
      <c r="G599" s="167"/>
      <c r="H599" s="167"/>
      <c r="I599" s="169"/>
      <c r="J599" s="530"/>
      <c r="K599" s="530"/>
      <c r="L599" s="530"/>
      <c r="M599" s="530"/>
      <c r="N599" s="530"/>
      <c r="O599" s="530"/>
      <c r="P599" s="167"/>
      <c r="Q599" s="173"/>
      <c r="R599" s="173"/>
      <c r="S599" s="173"/>
      <c r="T599" s="167"/>
      <c r="U599" s="167"/>
      <c r="V599" s="173"/>
      <c r="W599" s="173"/>
      <c r="X599" s="173"/>
      <c r="Y599" s="173"/>
      <c r="Z599" s="173"/>
      <c r="AA599" s="173"/>
      <c r="AB599" s="173"/>
      <c r="AC599" s="173"/>
      <c r="AD599" s="173"/>
      <c r="AE599" s="173"/>
      <c r="AF599" s="173"/>
      <c r="AG599" s="174"/>
      <c r="AH599" s="174"/>
      <c r="AI599" s="175"/>
    </row>
    <row r="600">
      <c r="A600" s="167"/>
      <c r="B600" s="531"/>
      <c r="C600" s="531"/>
      <c r="D600" s="197"/>
      <c r="E600" s="167"/>
      <c r="F600" s="167"/>
      <c r="G600" s="167"/>
      <c r="H600" s="167"/>
      <c r="I600" s="169"/>
      <c r="J600" s="530"/>
      <c r="K600" s="530"/>
      <c r="L600" s="530"/>
      <c r="M600" s="530"/>
      <c r="N600" s="530"/>
      <c r="O600" s="530"/>
      <c r="P600" s="167"/>
      <c r="Q600" s="173"/>
      <c r="R600" s="173"/>
      <c r="S600" s="173"/>
      <c r="T600" s="167"/>
      <c r="U600" s="167"/>
      <c r="V600" s="173"/>
      <c r="W600" s="173"/>
      <c r="X600" s="173"/>
      <c r="Y600" s="173"/>
      <c r="Z600" s="173"/>
      <c r="AA600" s="173"/>
      <c r="AB600" s="173"/>
      <c r="AC600" s="173"/>
      <c r="AD600" s="173"/>
      <c r="AE600" s="173"/>
      <c r="AF600" s="173"/>
      <c r="AG600" s="174"/>
      <c r="AH600" s="174"/>
      <c r="AI600" s="175"/>
    </row>
    <row r="601">
      <c r="A601" s="167"/>
      <c r="B601" s="531"/>
      <c r="C601" s="531"/>
      <c r="D601" s="197"/>
      <c r="E601" s="167"/>
      <c r="F601" s="167"/>
      <c r="G601" s="167"/>
      <c r="H601" s="167"/>
      <c r="I601" s="169"/>
      <c r="J601" s="530"/>
      <c r="K601" s="530"/>
      <c r="L601" s="530"/>
      <c r="M601" s="530"/>
      <c r="N601" s="530"/>
      <c r="O601" s="530"/>
      <c r="P601" s="167"/>
      <c r="Q601" s="173"/>
      <c r="R601" s="173"/>
      <c r="S601" s="173"/>
      <c r="T601" s="167"/>
      <c r="U601" s="167"/>
      <c r="V601" s="173"/>
      <c r="W601" s="173"/>
      <c r="X601" s="173"/>
      <c r="Y601" s="173"/>
      <c r="Z601" s="173"/>
      <c r="AA601" s="173"/>
      <c r="AB601" s="173"/>
      <c r="AC601" s="173"/>
      <c r="AD601" s="173"/>
      <c r="AE601" s="173"/>
      <c r="AF601" s="173"/>
      <c r="AG601" s="174"/>
      <c r="AH601" s="174"/>
      <c r="AI601" s="175"/>
    </row>
    <row r="602">
      <c r="A602" s="167"/>
      <c r="B602" s="531"/>
      <c r="C602" s="531"/>
      <c r="D602" s="197"/>
      <c r="E602" s="167"/>
      <c r="F602" s="167"/>
      <c r="G602" s="167"/>
      <c r="H602" s="167"/>
      <c r="I602" s="169"/>
      <c r="J602" s="530"/>
      <c r="K602" s="530"/>
      <c r="L602" s="530"/>
      <c r="M602" s="530"/>
      <c r="N602" s="530"/>
      <c r="O602" s="530"/>
      <c r="P602" s="167"/>
      <c r="Q602" s="173"/>
      <c r="R602" s="173"/>
      <c r="S602" s="173"/>
      <c r="T602" s="167"/>
      <c r="U602" s="167"/>
      <c r="V602" s="173"/>
      <c r="W602" s="173"/>
      <c r="X602" s="173"/>
      <c r="Y602" s="173"/>
      <c r="Z602" s="173"/>
      <c r="AA602" s="173"/>
      <c r="AB602" s="173"/>
      <c r="AC602" s="173"/>
      <c r="AD602" s="173"/>
      <c r="AE602" s="173"/>
      <c r="AF602" s="173"/>
      <c r="AG602" s="174"/>
      <c r="AH602" s="174"/>
      <c r="AI602" s="175"/>
    </row>
    <row r="603">
      <c r="A603" s="167"/>
      <c r="B603" s="531"/>
      <c r="C603" s="531"/>
      <c r="D603" s="197"/>
      <c r="E603" s="167"/>
      <c r="F603" s="167"/>
      <c r="G603" s="167"/>
      <c r="H603" s="167"/>
      <c r="I603" s="169"/>
      <c r="J603" s="530"/>
      <c r="K603" s="530"/>
      <c r="L603" s="530"/>
      <c r="M603" s="530"/>
      <c r="N603" s="530"/>
      <c r="O603" s="530"/>
      <c r="P603" s="167"/>
      <c r="Q603" s="173"/>
      <c r="R603" s="173"/>
      <c r="S603" s="173"/>
      <c r="T603" s="167"/>
      <c r="U603" s="167"/>
      <c r="V603" s="173"/>
      <c r="W603" s="173"/>
      <c r="X603" s="173"/>
      <c r="Y603" s="173"/>
      <c r="Z603" s="173"/>
      <c r="AA603" s="173"/>
      <c r="AB603" s="173"/>
      <c r="AC603" s="173"/>
      <c r="AD603" s="173"/>
      <c r="AE603" s="173"/>
      <c r="AF603" s="173"/>
      <c r="AG603" s="174"/>
      <c r="AH603" s="174"/>
      <c r="AI603" s="175"/>
    </row>
    <row r="604">
      <c r="A604" s="167"/>
      <c r="B604" s="531"/>
      <c r="C604" s="531"/>
      <c r="D604" s="197"/>
      <c r="E604" s="167"/>
      <c r="F604" s="167"/>
      <c r="G604" s="167"/>
      <c r="H604" s="167"/>
      <c r="I604" s="169"/>
      <c r="J604" s="530"/>
      <c r="K604" s="530"/>
      <c r="L604" s="530"/>
      <c r="M604" s="530"/>
      <c r="N604" s="530"/>
      <c r="O604" s="530"/>
      <c r="P604" s="167"/>
      <c r="Q604" s="173"/>
      <c r="R604" s="173"/>
      <c r="S604" s="173"/>
      <c r="T604" s="167"/>
      <c r="U604" s="167"/>
      <c r="V604" s="173"/>
      <c r="W604" s="173"/>
      <c r="X604" s="173"/>
      <c r="Y604" s="173"/>
      <c r="Z604" s="173"/>
      <c r="AA604" s="173"/>
      <c r="AB604" s="173"/>
      <c r="AC604" s="173"/>
      <c r="AD604" s="173"/>
      <c r="AE604" s="173"/>
      <c r="AF604" s="173"/>
      <c r="AG604" s="174"/>
      <c r="AH604" s="174"/>
      <c r="AI604" s="175"/>
    </row>
    <row r="605">
      <c r="A605" s="167"/>
      <c r="B605" s="531"/>
      <c r="C605" s="531"/>
      <c r="D605" s="197"/>
      <c r="E605" s="167"/>
      <c r="F605" s="167"/>
      <c r="G605" s="167"/>
      <c r="H605" s="167"/>
      <c r="I605" s="169"/>
      <c r="J605" s="530"/>
      <c r="K605" s="530"/>
      <c r="L605" s="530"/>
      <c r="M605" s="530"/>
      <c r="N605" s="530"/>
      <c r="O605" s="530"/>
      <c r="P605" s="167"/>
      <c r="Q605" s="173"/>
      <c r="R605" s="173"/>
      <c r="S605" s="173"/>
      <c r="T605" s="167"/>
      <c r="U605" s="167"/>
      <c r="V605" s="173"/>
      <c r="W605" s="173"/>
      <c r="X605" s="173"/>
      <c r="Y605" s="173"/>
      <c r="Z605" s="173"/>
      <c r="AA605" s="173"/>
      <c r="AB605" s="173"/>
      <c r="AC605" s="173"/>
      <c r="AD605" s="173"/>
      <c r="AE605" s="173"/>
      <c r="AF605" s="173"/>
      <c r="AG605" s="174"/>
      <c r="AH605" s="174"/>
      <c r="AI605" s="175"/>
    </row>
    <row r="606">
      <c r="A606" s="167"/>
      <c r="B606" s="531"/>
      <c r="C606" s="531"/>
      <c r="D606" s="197"/>
      <c r="E606" s="167"/>
      <c r="F606" s="167"/>
      <c r="G606" s="167"/>
      <c r="H606" s="167"/>
      <c r="I606" s="169"/>
      <c r="J606" s="530"/>
      <c r="K606" s="530"/>
      <c r="L606" s="530"/>
      <c r="M606" s="530"/>
      <c r="N606" s="530"/>
      <c r="O606" s="530"/>
      <c r="P606" s="167"/>
      <c r="Q606" s="173"/>
      <c r="R606" s="173"/>
      <c r="S606" s="173"/>
      <c r="T606" s="167"/>
      <c r="U606" s="167"/>
      <c r="V606" s="173"/>
      <c r="W606" s="173"/>
      <c r="X606" s="173"/>
      <c r="Y606" s="173"/>
      <c r="Z606" s="173"/>
      <c r="AA606" s="173"/>
      <c r="AB606" s="173"/>
      <c r="AC606" s="173"/>
      <c r="AD606" s="173"/>
      <c r="AE606" s="173"/>
      <c r="AF606" s="173"/>
      <c r="AG606" s="174"/>
      <c r="AH606" s="174"/>
      <c r="AI606" s="175"/>
    </row>
    <row r="607">
      <c r="A607" s="167"/>
      <c r="B607" s="531"/>
      <c r="C607" s="531"/>
      <c r="D607" s="197"/>
      <c r="E607" s="167"/>
      <c r="F607" s="167"/>
      <c r="G607" s="167"/>
      <c r="H607" s="167"/>
      <c r="I607" s="169"/>
      <c r="J607" s="530"/>
      <c r="K607" s="530"/>
      <c r="L607" s="530"/>
      <c r="M607" s="530"/>
      <c r="N607" s="530"/>
      <c r="O607" s="530"/>
      <c r="P607" s="167"/>
      <c r="Q607" s="173"/>
      <c r="R607" s="173"/>
      <c r="S607" s="173"/>
      <c r="T607" s="167"/>
      <c r="U607" s="167"/>
      <c r="V607" s="173"/>
      <c r="W607" s="173"/>
      <c r="X607" s="173"/>
      <c r="Y607" s="173"/>
      <c r="Z607" s="173"/>
      <c r="AA607" s="173"/>
      <c r="AB607" s="173"/>
      <c r="AC607" s="173"/>
      <c r="AD607" s="173"/>
      <c r="AE607" s="173"/>
      <c r="AF607" s="173"/>
      <c r="AG607" s="174"/>
      <c r="AH607" s="174"/>
      <c r="AI607" s="175"/>
    </row>
    <row r="608">
      <c r="A608" s="167"/>
      <c r="B608" s="531"/>
      <c r="C608" s="531"/>
      <c r="D608" s="197"/>
      <c r="E608" s="167"/>
      <c r="F608" s="167"/>
      <c r="G608" s="167"/>
      <c r="H608" s="167"/>
      <c r="I608" s="169"/>
      <c r="J608" s="530"/>
      <c r="K608" s="530"/>
      <c r="L608" s="530"/>
      <c r="M608" s="530"/>
      <c r="N608" s="530"/>
      <c r="O608" s="530"/>
      <c r="P608" s="167"/>
      <c r="Q608" s="173"/>
      <c r="R608" s="173"/>
      <c r="S608" s="173"/>
      <c r="T608" s="167"/>
      <c r="U608" s="167"/>
      <c r="V608" s="173"/>
      <c r="W608" s="173"/>
      <c r="X608" s="173"/>
      <c r="Y608" s="173"/>
      <c r="Z608" s="173"/>
      <c r="AA608" s="173"/>
      <c r="AB608" s="173"/>
      <c r="AC608" s="173"/>
      <c r="AD608" s="173"/>
      <c r="AE608" s="173"/>
      <c r="AF608" s="173"/>
      <c r="AG608" s="174"/>
      <c r="AH608" s="174"/>
      <c r="AI608" s="175"/>
    </row>
    <row r="609">
      <c r="A609" s="167"/>
      <c r="B609" s="531"/>
      <c r="C609" s="531"/>
      <c r="D609" s="197"/>
      <c r="E609" s="167"/>
      <c r="F609" s="167"/>
      <c r="G609" s="167"/>
      <c r="H609" s="167"/>
      <c r="I609" s="169"/>
      <c r="J609" s="530"/>
      <c r="K609" s="530"/>
      <c r="L609" s="530"/>
      <c r="M609" s="530"/>
      <c r="N609" s="530"/>
      <c r="O609" s="530"/>
      <c r="P609" s="167"/>
      <c r="Q609" s="173"/>
      <c r="R609" s="173"/>
      <c r="S609" s="173"/>
      <c r="T609" s="167"/>
      <c r="U609" s="167"/>
      <c r="V609" s="173"/>
      <c r="W609" s="173"/>
      <c r="X609" s="173"/>
      <c r="Y609" s="173"/>
      <c r="Z609" s="173"/>
      <c r="AA609" s="173"/>
      <c r="AB609" s="173"/>
      <c r="AC609" s="173"/>
      <c r="AD609" s="173"/>
      <c r="AE609" s="173"/>
      <c r="AF609" s="173"/>
      <c r="AG609" s="174"/>
      <c r="AH609" s="174"/>
      <c r="AI609" s="175"/>
    </row>
    <row r="610">
      <c r="A610" s="167"/>
      <c r="B610" s="531"/>
      <c r="C610" s="531"/>
      <c r="D610" s="197"/>
      <c r="E610" s="167"/>
      <c r="F610" s="167"/>
      <c r="G610" s="167"/>
      <c r="H610" s="167"/>
      <c r="I610" s="169"/>
      <c r="J610" s="530"/>
      <c r="K610" s="530"/>
      <c r="L610" s="530"/>
      <c r="M610" s="530"/>
      <c r="N610" s="530"/>
      <c r="O610" s="530"/>
      <c r="P610" s="167"/>
      <c r="Q610" s="173"/>
      <c r="R610" s="173"/>
      <c r="S610" s="173"/>
      <c r="T610" s="167"/>
      <c r="U610" s="167"/>
      <c r="V610" s="173"/>
      <c r="W610" s="173"/>
      <c r="X610" s="173"/>
      <c r="Y610" s="173"/>
      <c r="Z610" s="173"/>
      <c r="AA610" s="173"/>
      <c r="AB610" s="173"/>
      <c r="AC610" s="173"/>
      <c r="AD610" s="173"/>
      <c r="AE610" s="173"/>
      <c r="AF610" s="173"/>
      <c r="AG610" s="174"/>
      <c r="AH610" s="174"/>
      <c r="AI610" s="175"/>
    </row>
    <row r="611">
      <c r="A611" s="167"/>
      <c r="B611" s="531"/>
      <c r="C611" s="531"/>
      <c r="D611" s="197"/>
      <c r="E611" s="167"/>
      <c r="F611" s="167"/>
      <c r="G611" s="167"/>
      <c r="H611" s="167"/>
      <c r="I611" s="169"/>
      <c r="J611" s="530"/>
      <c r="K611" s="530"/>
      <c r="L611" s="530"/>
      <c r="M611" s="530"/>
      <c r="N611" s="530"/>
      <c r="O611" s="530"/>
      <c r="P611" s="167"/>
      <c r="Q611" s="173"/>
      <c r="R611" s="173"/>
      <c r="S611" s="173"/>
      <c r="T611" s="167"/>
      <c r="U611" s="167"/>
      <c r="V611" s="173"/>
      <c r="W611" s="173"/>
      <c r="X611" s="173"/>
      <c r="Y611" s="173"/>
      <c r="Z611" s="173"/>
      <c r="AA611" s="173"/>
      <c r="AB611" s="173"/>
      <c r="AC611" s="173"/>
      <c r="AD611" s="173"/>
      <c r="AE611" s="173"/>
      <c r="AF611" s="173"/>
      <c r="AG611" s="174"/>
      <c r="AH611" s="174"/>
      <c r="AI611" s="175"/>
    </row>
    <row r="612">
      <c r="A612" s="167"/>
      <c r="B612" s="531"/>
      <c r="C612" s="531"/>
      <c r="D612" s="197"/>
      <c r="E612" s="167"/>
      <c r="F612" s="167"/>
      <c r="G612" s="167"/>
      <c r="H612" s="167"/>
      <c r="I612" s="169"/>
      <c r="J612" s="530"/>
      <c r="K612" s="530"/>
      <c r="L612" s="530"/>
      <c r="M612" s="530"/>
      <c r="N612" s="530"/>
      <c r="O612" s="530"/>
      <c r="P612" s="167"/>
      <c r="Q612" s="173"/>
      <c r="R612" s="173"/>
      <c r="S612" s="173"/>
      <c r="T612" s="167"/>
      <c r="U612" s="167"/>
      <c r="V612" s="173"/>
      <c r="W612" s="173"/>
      <c r="X612" s="173"/>
      <c r="Y612" s="173"/>
      <c r="Z612" s="173"/>
      <c r="AA612" s="173"/>
      <c r="AB612" s="173"/>
      <c r="AC612" s="173"/>
      <c r="AD612" s="173"/>
      <c r="AE612" s="173"/>
      <c r="AF612" s="173"/>
      <c r="AG612" s="174"/>
      <c r="AH612" s="174"/>
      <c r="AI612" s="175"/>
    </row>
    <row r="613">
      <c r="A613" s="167"/>
      <c r="B613" s="531"/>
      <c r="C613" s="531"/>
      <c r="D613" s="197"/>
      <c r="E613" s="167"/>
      <c r="F613" s="167"/>
      <c r="G613" s="167"/>
      <c r="H613" s="167"/>
      <c r="I613" s="169"/>
      <c r="J613" s="530"/>
      <c r="K613" s="530"/>
      <c r="L613" s="530"/>
      <c r="M613" s="530"/>
      <c r="N613" s="530"/>
      <c r="O613" s="530"/>
      <c r="P613" s="167"/>
      <c r="Q613" s="173"/>
      <c r="R613" s="173"/>
      <c r="S613" s="173"/>
      <c r="T613" s="167"/>
      <c r="U613" s="167"/>
      <c r="V613" s="173"/>
      <c r="W613" s="173"/>
      <c r="X613" s="173"/>
      <c r="Y613" s="173"/>
      <c r="Z613" s="173"/>
      <c r="AA613" s="173"/>
      <c r="AB613" s="173"/>
      <c r="AC613" s="173"/>
      <c r="AD613" s="173"/>
      <c r="AE613" s="173"/>
      <c r="AF613" s="173"/>
      <c r="AG613" s="174"/>
      <c r="AH613" s="174"/>
      <c r="AI613" s="175"/>
    </row>
    <row r="614">
      <c r="A614" s="167"/>
      <c r="B614" s="531"/>
      <c r="C614" s="531"/>
      <c r="D614" s="197"/>
      <c r="E614" s="167"/>
      <c r="F614" s="167"/>
      <c r="G614" s="167"/>
      <c r="H614" s="167"/>
      <c r="I614" s="169"/>
      <c r="J614" s="530"/>
      <c r="K614" s="530"/>
      <c r="L614" s="530"/>
      <c r="M614" s="530"/>
      <c r="N614" s="530"/>
      <c r="O614" s="530"/>
      <c r="P614" s="167"/>
      <c r="Q614" s="173"/>
      <c r="R614" s="173"/>
      <c r="S614" s="173"/>
      <c r="T614" s="167"/>
      <c r="U614" s="167"/>
      <c r="V614" s="173"/>
      <c r="W614" s="173"/>
      <c r="X614" s="173"/>
      <c r="Y614" s="173"/>
      <c r="Z614" s="173"/>
      <c r="AA614" s="173"/>
      <c r="AB614" s="173"/>
      <c r="AC614" s="173"/>
      <c r="AD614" s="173"/>
      <c r="AE614" s="173"/>
      <c r="AF614" s="173"/>
      <c r="AG614" s="174"/>
      <c r="AH614" s="174"/>
      <c r="AI614" s="175"/>
    </row>
    <row r="615">
      <c r="A615" s="167"/>
      <c r="B615" s="531"/>
      <c r="C615" s="531"/>
      <c r="D615" s="197"/>
      <c r="E615" s="167"/>
      <c r="F615" s="167"/>
      <c r="G615" s="167"/>
      <c r="H615" s="167"/>
      <c r="I615" s="169"/>
      <c r="J615" s="530"/>
      <c r="K615" s="530"/>
      <c r="L615" s="530"/>
      <c r="M615" s="530"/>
      <c r="N615" s="530"/>
      <c r="O615" s="530"/>
      <c r="P615" s="167"/>
      <c r="Q615" s="173"/>
      <c r="R615" s="173"/>
      <c r="S615" s="173"/>
      <c r="T615" s="167"/>
      <c r="U615" s="167"/>
      <c r="V615" s="173"/>
      <c r="W615" s="173"/>
      <c r="X615" s="173"/>
      <c r="Y615" s="173"/>
      <c r="Z615" s="173"/>
      <c r="AA615" s="173"/>
      <c r="AB615" s="173"/>
      <c r="AC615" s="173"/>
      <c r="AD615" s="173"/>
      <c r="AE615" s="173"/>
      <c r="AF615" s="173"/>
      <c r="AG615" s="174"/>
      <c r="AH615" s="174"/>
      <c r="AI615" s="175"/>
    </row>
    <row r="616">
      <c r="A616" s="167"/>
      <c r="B616" s="531"/>
      <c r="C616" s="531"/>
      <c r="D616" s="197"/>
      <c r="E616" s="167"/>
      <c r="F616" s="167"/>
      <c r="G616" s="167"/>
      <c r="H616" s="167"/>
      <c r="I616" s="169"/>
      <c r="J616" s="530"/>
      <c r="K616" s="530"/>
      <c r="L616" s="530"/>
      <c r="M616" s="530"/>
      <c r="N616" s="530"/>
      <c r="O616" s="530"/>
      <c r="P616" s="167"/>
      <c r="Q616" s="173"/>
      <c r="R616" s="173"/>
      <c r="S616" s="173"/>
      <c r="T616" s="167"/>
      <c r="U616" s="167"/>
      <c r="V616" s="173"/>
      <c r="W616" s="173"/>
      <c r="X616" s="173"/>
      <c r="Y616" s="173"/>
      <c r="Z616" s="173"/>
      <c r="AA616" s="173"/>
      <c r="AB616" s="173"/>
      <c r="AC616" s="173"/>
      <c r="AD616" s="173"/>
      <c r="AE616" s="173"/>
      <c r="AF616" s="173"/>
      <c r="AG616" s="174"/>
      <c r="AH616" s="174"/>
      <c r="AI616" s="175"/>
    </row>
    <row r="617">
      <c r="A617" s="167"/>
      <c r="B617" s="531"/>
      <c r="C617" s="531"/>
      <c r="D617" s="197"/>
      <c r="E617" s="167"/>
      <c r="F617" s="167"/>
      <c r="G617" s="167"/>
      <c r="H617" s="167"/>
      <c r="I617" s="169"/>
      <c r="J617" s="530"/>
      <c r="K617" s="530"/>
      <c r="L617" s="530"/>
      <c r="M617" s="530"/>
      <c r="N617" s="530"/>
      <c r="O617" s="530"/>
      <c r="P617" s="167"/>
      <c r="Q617" s="173"/>
      <c r="R617" s="173"/>
      <c r="S617" s="173"/>
      <c r="T617" s="167"/>
      <c r="U617" s="167"/>
      <c r="V617" s="173"/>
      <c r="W617" s="173"/>
      <c r="X617" s="173"/>
      <c r="Y617" s="173"/>
      <c r="Z617" s="173"/>
      <c r="AA617" s="173"/>
      <c r="AB617" s="173"/>
      <c r="AC617" s="173"/>
      <c r="AD617" s="173"/>
      <c r="AE617" s="173"/>
      <c r="AF617" s="173"/>
      <c r="AG617" s="174"/>
      <c r="AH617" s="174"/>
      <c r="AI617" s="175"/>
    </row>
    <row r="618">
      <c r="A618" s="167"/>
      <c r="B618" s="531"/>
      <c r="C618" s="531"/>
      <c r="D618" s="197"/>
      <c r="E618" s="167"/>
      <c r="F618" s="167"/>
      <c r="G618" s="167"/>
      <c r="H618" s="167"/>
      <c r="I618" s="169"/>
      <c r="J618" s="530"/>
      <c r="K618" s="530"/>
      <c r="L618" s="530"/>
      <c r="M618" s="530"/>
      <c r="N618" s="530"/>
      <c r="O618" s="530"/>
      <c r="P618" s="167"/>
      <c r="Q618" s="173"/>
      <c r="R618" s="173"/>
      <c r="S618" s="173"/>
      <c r="T618" s="167"/>
      <c r="U618" s="167"/>
      <c r="V618" s="173"/>
      <c r="W618" s="173"/>
      <c r="X618" s="173"/>
      <c r="Y618" s="173"/>
      <c r="Z618" s="173"/>
      <c r="AA618" s="173"/>
      <c r="AB618" s="173"/>
      <c r="AC618" s="173"/>
      <c r="AD618" s="173"/>
      <c r="AE618" s="173"/>
      <c r="AF618" s="173"/>
      <c r="AG618" s="174"/>
      <c r="AH618" s="174"/>
      <c r="AI618" s="175"/>
    </row>
    <row r="619">
      <c r="A619" s="167"/>
      <c r="B619" s="531"/>
      <c r="C619" s="531"/>
      <c r="D619" s="197"/>
      <c r="E619" s="167"/>
      <c r="F619" s="167"/>
      <c r="G619" s="167"/>
      <c r="H619" s="167"/>
      <c r="I619" s="169"/>
      <c r="J619" s="530"/>
      <c r="K619" s="530"/>
      <c r="L619" s="530"/>
      <c r="M619" s="530"/>
      <c r="N619" s="530"/>
      <c r="O619" s="530"/>
      <c r="P619" s="167"/>
      <c r="Q619" s="173"/>
      <c r="R619" s="173"/>
      <c r="S619" s="173"/>
      <c r="T619" s="167"/>
      <c r="U619" s="167"/>
      <c r="V619" s="173"/>
      <c r="W619" s="173"/>
      <c r="X619" s="173"/>
      <c r="Y619" s="173"/>
      <c r="Z619" s="173"/>
      <c r="AA619" s="173"/>
      <c r="AB619" s="173"/>
      <c r="AC619" s="173"/>
      <c r="AD619" s="173"/>
      <c r="AE619" s="173"/>
      <c r="AF619" s="173"/>
      <c r="AG619" s="174"/>
      <c r="AH619" s="174"/>
      <c r="AI619" s="175"/>
    </row>
    <row r="620">
      <c r="A620" s="167"/>
      <c r="B620" s="531"/>
      <c r="C620" s="531"/>
      <c r="D620" s="197"/>
      <c r="E620" s="167"/>
      <c r="F620" s="167"/>
      <c r="G620" s="167"/>
      <c r="H620" s="167"/>
      <c r="I620" s="169"/>
      <c r="J620" s="530"/>
      <c r="K620" s="530"/>
      <c r="L620" s="530"/>
      <c r="M620" s="530"/>
      <c r="N620" s="530"/>
      <c r="O620" s="530"/>
      <c r="P620" s="167"/>
      <c r="Q620" s="173"/>
      <c r="R620" s="173"/>
      <c r="S620" s="173"/>
      <c r="T620" s="167"/>
      <c r="U620" s="167"/>
      <c r="V620" s="173"/>
      <c r="W620" s="173"/>
      <c r="X620" s="173"/>
      <c r="Y620" s="173"/>
      <c r="Z620" s="173"/>
      <c r="AA620" s="173"/>
      <c r="AB620" s="173"/>
      <c r="AC620" s="173"/>
      <c r="AD620" s="173"/>
      <c r="AE620" s="173"/>
      <c r="AF620" s="173"/>
      <c r="AG620" s="174"/>
      <c r="AH620" s="174"/>
      <c r="AI620" s="175"/>
    </row>
    <row r="621">
      <c r="A621" s="167"/>
      <c r="B621" s="531"/>
      <c r="C621" s="531"/>
      <c r="D621" s="197"/>
      <c r="E621" s="167"/>
      <c r="F621" s="167"/>
      <c r="G621" s="167"/>
      <c r="H621" s="167"/>
      <c r="I621" s="169"/>
      <c r="J621" s="530"/>
      <c r="K621" s="530"/>
      <c r="L621" s="530"/>
      <c r="M621" s="530"/>
      <c r="N621" s="530"/>
      <c r="O621" s="530"/>
      <c r="P621" s="167"/>
      <c r="Q621" s="173"/>
      <c r="R621" s="173"/>
      <c r="S621" s="173"/>
      <c r="T621" s="167"/>
      <c r="U621" s="167"/>
      <c r="V621" s="173"/>
      <c r="W621" s="173"/>
      <c r="X621" s="173"/>
      <c r="Y621" s="173"/>
      <c r="Z621" s="173"/>
      <c r="AA621" s="173"/>
      <c r="AB621" s="173"/>
      <c r="AC621" s="173"/>
      <c r="AD621" s="173"/>
      <c r="AE621" s="173"/>
      <c r="AF621" s="173"/>
      <c r="AG621" s="174"/>
      <c r="AH621" s="174"/>
      <c r="AI621" s="175"/>
    </row>
    <row r="622">
      <c r="A622" s="167"/>
      <c r="B622" s="531"/>
      <c r="C622" s="531"/>
      <c r="D622" s="197"/>
      <c r="E622" s="167"/>
      <c r="F622" s="167"/>
      <c r="G622" s="167"/>
      <c r="H622" s="167"/>
      <c r="I622" s="169"/>
      <c r="J622" s="530"/>
      <c r="K622" s="530"/>
      <c r="L622" s="530"/>
      <c r="M622" s="530"/>
      <c r="N622" s="530"/>
      <c r="O622" s="530"/>
      <c r="P622" s="167"/>
      <c r="Q622" s="173"/>
      <c r="R622" s="173"/>
      <c r="S622" s="173"/>
      <c r="T622" s="167"/>
      <c r="U622" s="167"/>
      <c r="V622" s="173"/>
      <c r="W622" s="173"/>
      <c r="X622" s="173"/>
      <c r="Y622" s="173"/>
      <c r="Z622" s="173"/>
      <c r="AA622" s="173"/>
      <c r="AB622" s="173"/>
      <c r="AC622" s="173"/>
      <c r="AD622" s="173"/>
      <c r="AE622" s="173"/>
      <c r="AF622" s="173"/>
      <c r="AG622" s="174"/>
      <c r="AH622" s="174"/>
      <c r="AI622" s="175"/>
    </row>
    <row r="623">
      <c r="A623" s="167"/>
      <c r="B623" s="531"/>
      <c r="C623" s="531"/>
      <c r="D623" s="197"/>
      <c r="E623" s="167"/>
      <c r="F623" s="167"/>
      <c r="G623" s="167"/>
      <c r="H623" s="167"/>
      <c r="I623" s="169"/>
      <c r="J623" s="530"/>
      <c r="K623" s="530"/>
      <c r="L623" s="530"/>
      <c r="M623" s="530"/>
      <c r="N623" s="530"/>
      <c r="O623" s="530"/>
      <c r="P623" s="167"/>
      <c r="Q623" s="173"/>
      <c r="R623" s="173"/>
      <c r="S623" s="173"/>
      <c r="T623" s="167"/>
      <c r="U623" s="167"/>
      <c r="V623" s="173"/>
      <c r="W623" s="173"/>
      <c r="X623" s="173"/>
      <c r="Y623" s="173"/>
      <c r="Z623" s="173"/>
      <c r="AA623" s="173"/>
      <c r="AB623" s="173"/>
      <c r="AC623" s="173"/>
      <c r="AD623" s="173"/>
      <c r="AE623" s="173"/>
      <c r="AF623" s="173"/>
      <c r="AG623" s="174"/>
      <c r="AH623" s="174"/>
      <c r="AI623" s="175"/>
    </row>
    <row r="624">
      <c r="A624" s="167"/>
      <c r="B624" s="531"/>
      <c r="C624" s="531"/>
      <c r="D624" s="197"/>
      <c r="E624" s="167"/>
      <c r="F624" s="167"/>
      <c r="G624" s="167"/>
      <c r="H624" s="167"/>
      <c r="I624" s="169"/>
      <c r="J624" s="530"/>
      <c r="K624" s="530"/>
      <c r="L624" s="530"/>
      <c r="M624" s="530"/>
      <c r="N624" s="530"/>
      <c r="O624" s="530"/>
      <c r="P624" s="167"/>
      <c r="Q624" s="173"/>
      <c r="R624" s="173"/>
      <c r="S624" s="173"/>
      <c r="T624" s="167"/>
      <c r="U624" s="167"/>
      <c r="V624" s="173"/>
      <c r="W624" s="173"/>
      <c r="X624" s="173"/>
      <c r="Y624" s="173"/>
      <c r="Z624" s="173"/>
      <c r="AA624" s="173"/>
      <c r="AB624" s="173"/>
      <c r="AC624" s="173"/>
      <c r="AD624" s="173"/>
      <c r="AE624" s="173"/>
      <c r="AF624" s="173"/>
      <c r="AG624" s="174"/>
      <c r="AH624" s="174"/>
      <c r="AI624" s="175"/>
    </row>
    <row r="625">
      <c r="A625" s="167"/>
      <c r="B625" s="531"/>
      <c r="C625" s="531"/>
      <c r="D625" s="197"/>
      <c r="E625" s="167"/>
      <c r="F625" s="167"/>
      <c r="G625" s="167"/>
      <c r="H625" s="167"/>
      <c r="I625" s="169"/>
      <c r="J625" s="530"/>
      <c r="K625" s="530"/>
      <c r="L625" s="530"/>
      <c r="M625" s="530"/>
      <c r="N625" s="530"/>
      <c r="O625" s="530"/>
      <c r="P625" s="167"/>
      <c r="Q625" s="173"/>
      <c r="R625" s="173"/>
      <c r="S625" s="173"/>
      <c r="T625" s="167"/>
      <c r="U625" s="167"/>
      <c r="V625" s="173"/>
      <c r="W625" s="173"/>
      <c r="X625" s="173"/>
      <c r="Y625" s="173"/>
      <c r="Z625" s="173"/>
      <c r="AA625" s="173"/>
      <c r="AB625" s="173"/>
      <c r="AC625" s="173"/>
      <c r="AD625" s="173"/>
      <c r="AE625" s="173"/>
      <c r="AF625" s="173"/>
      <c r="AG625" s="174"/>
      <c r="AH625" s="174"/>
      <c r="AI625" s="175"/>
    </row>
    <row r="626">
      <c r="A626" s="167"/>
      <c r="B626" s="531"/>
      <c r="C626" s="531"/>
      <c r="D626" s="197"/>
      <c r="E626" s="167"/>
      <c r="F626" s="167"/>
      <c r="G626" s="167"/>
      <c r="H626" s="167"/>
      <c r="I626" s="169"/>
      <c r="J626" s="530"/>
      <c r="K626" s="530"/>
      <c r="L626" s="530"/>
      <c r="M626" s="530"/>
      <c r="N626" s="530"/>
      <c r="O626" s="530"/>
      <c r="P626" s="167"/>
      <c r="Q626" s="173"/>
      <c r="R626" s="173"/>
      <c r="S626" s="173"/>
      <c r="T626" s="167"/>
      <c r="U626" s="167"/>
      <c r="V626" s="173"/>
      <c r="W626" s="173"/>
      <c r="X626" s="173"/>
      <c r="Y626" s="173"/>
      <c r="Z626" s="173"/>
      <c r="AA626" s="173"/>
      <c r="AB626" s="173"/>
      <c r="AC626" s="173"/>
      <c r="AD626" s="173"/>
      <c r="AE626" s="173"/>
      <c r="AF626" s="173"/>
      <c r="AG626" s="174"/>
      <c r="AH626" s="174"/>
      <c r="AI626" s="175"/>
    </row>
    <row r="627">
      <c r="A627" s="167"/>
      <c r="B627" s="531"/>
      <c r="C627" s="531"/>
      <c r="D627" s="197"/>
      <c r="E627" s="167"/>
      <c r="F627" s="167"/>
      <c r="G627" s="167"/>
      <c r="H627" s="167"/>
      <c r="I627" s="169"/>
      <c r="J627" s="530"/>
      <c r="K627" s="530"/>
      <c r="L627" s="530"/>
      <c r="M627" s="530"/>
      <c r="N627" s="530"/>
      <c r="O627" s="530"/>
      <c r="P627" s="167"/>
      <c r="Q627" s="173"/>
      <c r="R627" s="173"/>
      <c r="S627" s="173"/>
      <c r="T627" s="167"/>
      <c r="U627" s="167"/>
      <c r="V627" s="173"/>
      <c r="W627" s="173"/>
      <c r="X627" s="173"/>
      <c r="Y627" s="173"/>
      <c r="Z627" s="173"/>
      <c r="AA627" s="173"/>
      <c r="AB627" s="173"/>
      <c r="AC627" s="173"/>
      <c r="AD627" s="173"/>
      <c r="AE627" s="173"/>
      <c r="AF627" s="173"/>
      <c r="AG627" s="174"/>
      <c r="AH627" s="174"/>
      <c r="AI627" s="175"/>
    </row>
    <row r="628">
      <c r="A628" s="167"/>
      <c r="B628" s="531"/>
      <c r="C628" s="531"/>
      <c r="D628" s="197"/>
      <c r="E628" s="167"/>
      <c r="F628" s="167"/>
      <c r="G628" s="167"/>
      <c r="H628" s="167"/>
      <c r="I628" s="169"/>
      <c r="J628" s="530"/>
      <c r="K628" s="530"/>
      <c r="L628" s="530"/>
      <c r="M628" s="530"/>
      <c r="N628" s="530"/>
      <c r="O628" s="530"/>
      <c r="P628" s="167"/>
      <c r="Q628" s="173"/>
      <c r="R628" s="173"/>
      <c r="S628" s="173"/>
      <c r="T628" s="167"/>
      <c r="U628" s="167"/>
      <c r="V628" s="173"/>
      <c r="W628" s="173"/>
      <c r="X628" s="173"/>
      <c r="Y628" s="173"/>
      <c r="Z628" s="173"/>
      <c r="AA628" s="173"/>
      <c r="AB628" s="173"/>
      <c r="AC628" s="173"/>
      <c r="AD628" s="173"/>
      <c r="AE628" s="173"/>
      <c r="AF628" s="173"/>
      <c r="AG628" s="174"/>
      <c r="AH628" s="174"/>
      <c r="AI628" s="175"/>
    </row>
    <row r="629">
      <c r="A629" s="167"/>
      <c r="B629" s="531"/>
      <c r="C629" s="531"/>
      <c r="D629" s="197"/>
      <c r="E629" s="167"/>
      <c r="F629" s="167"/>
      <c r="G629" s="167"/>
      <c r="H629" s="167"/>
      <c r="I629" s="169"/>
      <c r="J629" s="530"/>
      <c r="K629" s="530"/>
      <c r="L629" s="530"/>
      <c r="M629" s="530"/>
      <c r="N629" s="530"/>
      <c r="O629" s="530"/>
      <c r="P629" s="167"/>
      <c r="Q629" s="173"/>
      <c r="R629" s="173"/>
      <c r="S629" s="173"/>
      <c r="T629" s="167"/>
      <c r="U629" s="167"/>
      <c r="V629" s="173"/>
      <c r="W629" s="173"/>
      <c r="X629" s="173"/>
      <c r="Y629" s="173"/>
      <c r="Z629" s="173"/>
      <c r="AA629" s="173"/>
      <c r="AB629" s="173"/>
      <c r="AC629" s="173"/>
      <c r="AD629" s="173"/>
      <c r="AE629" s="173"/>
      <c r="AF629" s="173"/>
      <c r="AG629" s="174"/>
      <c r="AH629" s="174"/>
      <c r="AI629" s="175"/>
    </row>
    <row r="630">
      <c r="A630" s="167"/>
      <c r="B630" s="531"/>
      <c r="C630" s="531"/>
      <c r="D630" s="197"/>
      <c r="E630" s="167"/>
      <c r="F630" s="167"/>
      <c r="G630" s="167"/>
      <c r="H630" s="167"/>
      <c r="I630" s="169"/>
      <c r="J630" s="530"/>
      <c r="K630" s="530"/>
      <c r="L630" s="530"/>
      <c r="M630" s="530"/>
      <c r="N630" s="530"/>
      <c r="O630" s="530"/>
      <c r="P630" s="167"/>
      <c r="Q630" s="173"/>
      <c r="R630" s="173"/>
      <c r="S630" s="173"/>
      <c r="T630" s="167"/>
      <c r="U630" s="167"/>
      <c r="V630" s="173"/>
      <c r="W630" s="173"/>
      <c r="X630" s="173"/>
      <c r="Y630" s="173"/>
      <c r="Z630" s="173"/>
      <c r="AA630" s="173"/>
      <c r="AB630" s="173"/>
      <c r="AC630" s="173"/>
      <c r="AD630" s="173"/>
      <c r="AE630" s="173"/>
      <c r="AF630" s="173"/>
      <c r="AG630" s="174"/>
      <c r="AH630" s="174"/>
      <c r="AI630" s="175"/>
    </row>
    <row r="631">
      <c r="A631" s="167"/>
      <c r="B631" s="531"/>
      <c r="C631" s="531"/>
      <c r="D631" s="197"/>
      <c r="E631" s="167"/>
      <c r="F631" s="167"/>
      <c r="G631" s="167"/>
      <c r="H631" s="167"/>
      <c r="I631" s="169"/>
      <c r="J631" s="530"/>
      <c r="K631" s="530"/>
      <c r="L631" s="530"/>
      <c r="M631" s="530"/>
      <c r="N631" s="530"/>
      <c r="O631" s="530"/>
      <c r="P631" s="167"/>
      <c r="Q631" s="173"/>
      <c r="R631" s="173"/>
      <c r="S631" s="173"/>
      <c r="T631" s="167"/>
      <c r="U631" s="167"/>
      <c r="V631" s="173"/>
      <c r="W631" s="173"/>
      <c r="X631" s="173"/>
      <c r="Y631" s="173"/>
      <c r="Z631" s="173"/>
      <c r="AA631" s="173"/>
      <c r="AB631" s="173"/>
      <c r="AC631" s="173"/>
      <c r="AD631" s="173"/>
      <c r="AE631" s="173"/>
      <c r="AF631" s="173"/>
      <c r="AG631" s="174"/>
      <c r="AH631" s="174"/>
      <c r="AI631" s="175"/>
    </row>
    <row r="632">
      <c r="A632" s="167"/>
      <c r="B632" s="531"/>
      <c r="C632" s="531"/>
      <c r="D632" s="197"/>
      <c r="E632" s="167"/>
      <c r="F632" s="167"/>
      <c r="G632" s="167"/>
      <c r="H632" s="167"/>
      <c r="I632" s="169"/>
      <c r="J632" s="530"/>
      <c r="K632" s="530"/>
      <c r="L632" s="530"/>
      <c r="M632" s="530"/>
      <c r="N632" s="530"/>
      <c r="O632" s="530"/>
      <c r="P632" s="167"/>
      <c r="Q632" s="173"/>
      <c r="R632" s="173"/>
      <c r="S632" s="173"/>
      <c r="T632" s="167"/>
      <c r="U632" s="167"/>
      <c r="V632" s="173"/>
      <c r="W632" s="173"/>
      <c r="X632" s="173"/>
      <c r="Y632" s="173"/>
      <c r="Z632" s="173"/>
      <c r="AA632" s="173"/>
      <c r="AB632" s="173"/>
      <c r="AC632" s="173"/>
      <c r="AD632" s="173"/>
      <c r="AE632" s="173"/>
      <c r="AF632" s="173"/>
      <c r="AG632" s="174"/>
      <c r="AH632" s="174"/>
      <c r="AI632" s="175"/>
    </row>
    <row r="633">
      <c r="A633" s="167"/>
      <c r="B633" s="531"/>
      <c r="C633" s="531"/>
      <c r="D633" s="197"/>
      <c r="E633" s="167"/>
      <c r="F633" s="167"/>
      <c r="G633" s="167"/>
      <c r="H633" s="167"/>
      <c r="I633" s="169"/>
      <c r="J633" s="530"/>
      <c r="K633" s="530"/>
      <c r="L633" s="530"/>
      <c r="M633" s="530"/>
      <c r="N633" s="530"/>
      <c r="O633" s="530"/>
      <c r="P633" s="167"/>
      <c r="Q633" s="173"/>
      <c r="R633" s="173"/>
      <c r="S633" s="173"/>
      <c r="T633" s="167"/>
      <c r="U633" s="167"/>
      <c r="V633" s="173"/>
      <c r="W633" s="173"/>
      <c r="X633" s="173"/>
      <c r="Y633" s="173"/>
      <c r="Z633" s="173"/>
      <c r="AA633" s="173"/>
      <c r="AB633" s="173"/>
      <c r="AC633" s="173"/>
      <c r="AD633" s="173"/>
      <c r="AE633" s="173"/>
      <c r="AF633" s="173"/>
      <c r="AG633" s="174"/>
      <c r="AH633" s="174"/>
      <c r="AI633" s="175"/>
    </row>
    <row r="634">
      <c r="A634" s="167"/>
      <c r="B634" s="531"/>
      <c r="C634" s="531"/>
      <c r="D634" s="197"/>
      <c r="E634" s="167"/>
      <c r="F634" s="167"/>
      <c r="G634" s="167"/>
      <c r="H634" s="167"/>
      <c r="I634" s="169"/>
      <c r="J634" s="530"/>
      <c r="K634" s="530"/>
      <c r="L634" s="530"/>
      <c r="M634" s="530"/>
      <c r="N634" s="530"/>
      <c r="O634" s="530"/>
      <c r="P634" s="167"/>
      <c r="Q634" s="173"/>
      <c r="R634" s="173"/>
      <c r="S634" s="173"/>
      <c r="T634" s="167"/>
      <c r="U634" s="167"/>
      <c r="V634" s="173"/>
      <c r="W634" s="173"/>
      <c r="X634" s="173"/>
      <c r="Y634" s="173"/>
      <c r="Z634" s="173"/>
      <c r="AA634" s="173"/>
      <c r="AB634" s="173"/>
      <c r="AC634" s="173"/>
      <c r="AD634" s="173"/>
      <c r="AE634" s="173"/>
      <c r="AF634" s="173"/>
      <c r="AG634" s="174"/>
      <c r="AH634" s="174"/>
      <c r="AI634" s="175"/>
    </row>
    <row r="635">
      <c r="A635" s="167"/>
      <c r="B635" s="531"/>
      <c r="C635" s="531"/>
      <c r="D635" s="197"/>
      <c r="E635" s="167"/>
      <c r="F635" s="167"/>
      <c r="G635" s="167"/>
      <c r="H635" s="167"/>
      <c r="I635" s="169"/>
      <c r="J635" s="530"/>
      <c r="K635" s="530"/>
      <c r="L635" s="530"/>
      <c r="M635" s="530"/>
      <c r="N635" s="530"/>
      <c r="O635" s="530"/>
      <c r="P635" s="167"/>
      <c r="Q635" s="173"/>
      <c r="R635" s="173"/>
      <c r="S635" s="173"/>
      <c r="T635" s="167"/>
      <c r="U635" s="167"/>
      <c r="V635" s="173"/>
      <c r="W635" s="173"/>
      <c r="X635" s="173"/>
      <c r="Y635" s="173"/>
      <c r="Z635" s="173"/>
      <c r="AA635" s="173"/>
      <c r="AB635" s="173"/>
      <c r="AC635" s="173"/>
      <c r="AD635" s="173"/>
      <c r="AE635" s="173"/>
      <c r="AF635" s="173"/>
      <c r="AG635" s="174"/>
      <c r="AH635" s="174"/>
      <c r="AI635" s="175"/>
    </row>
    <row r="636">
      <c r="A636" s="167"/>
      <c r="B636" s="531"/>
      <c r="C636" s="531"/>
      <c r="D636" s="197"/>
      <c r="E636" s="167"/>
      <c r="F636" s="167"/>
      <c r="G636" s="167"/>
      <c r="H636" s="167"/>
      <c r="I636" s="169"/>
      <c r="J636" s="530"/>
      <c r="K636" s="530"/>
      <c r="L636" s="530"/>
      <c r="M636" s="530"/>
      <c r="N636" s="530"/>
      <c r="O636" s="530"/>
      <c r="P636" s="167"/>
      <c r="Q636" s="173"/>
      <c r="R636" s="173"/>
      <c r="S636" s="173"/>
      <c r="T636" s="167"/>
      <c r="U636" s="167"/>
      <c r="V636" s="173"/>
      <c r="W636" s="173"/>
      <c r="X636" s="173"/>
      <c r="Y636" s="173"/>
      <c r="Z636" s="173"/>
      <c r="AA636" s="173"/>
      <c r="AB636" s="173"/>
      <c r="AC636" s="173"/>
      <c r="AD636" s="173"/>
      <c r="AE636" s="173"/>
      <c r="AF636" s="173"/>
      <c r="AG636" s="174"/>
      <c r="AH636" s="174"/>
      <c r="AI636" s="175"/>
    </row>
    <row r="637">
      <c r="A637" s="167"/>
      <c r="B637" s="531"/>
      <c r="C637" s="531"/>
      <c r="D637" s="197"/>
      <c r="E637" s="167"/>
      <c r="F637" s="167"/>
      <c r="G637" s="167"/>
      <c r="H637" s="167"/>
      <c r="I637" s="169"/>
      <c r="J637" s="530"/>
      <c r="K637" s="530"/>
      <c r="L637" s="530"/>
      <c r="M637" s="530"/>
      <c r="N637" s="530"/>
      <c r="O637" s="530"/>
      <c r="P637" s="167"/>
      <c r="Q637" s="173"/>
      <c r="R637" s="173"/>
      <c r="S637" s="173"/>
      <c r="T637" s="167"/>
      <c r="U637" s="167"/>
      <c r="V637" s="173"/>
      <c r="W637" s="173"/>
      <c r="X637" s="173"/>
      <c r="Y637" s="173"/>
      <c r="Z637" s="173"/>
      <c r="AA637" s="173"/>
      <c r="AB637" s="173"/>
      <c r="AC637" s="173"/>
      <c r="AD637" s="173"/>
      <c r="AE637" s="173"/>
      <c r="AF637" s="173"/>
      <c r="AG637" s="174"/>
      <c r="AH637" s="174"/>
      <c r="AI637" s="175"/>
    </row>
    <row r="638">
      <c r="A638" s="167"/>
      <c r="B638" s="531"/>
      <c r="C638" s="531"/>
      <c r="D638" s="197"/>
      <c r="E638" s="167"/>
      <c r="F638" s="167"/>
      <c r="G638" s="167"/>
      <c r="H638" s="167"/>
      <c r="I638" s="169"/>
      <c r="J638" s="530"/>
      <c r="K638" s="530"/>
      <c r="L638" s="530"/>
      <c r="M638" s="530"/>
      <c r="N638" s="530"/>
      <c r="O638" s="530"/>
      <c r="P638" s="167"/>
      <c r="Q638" s="173"/>
      <c r="R638" s="173"/>
      <c r="S638" s="173"/>
      <c r="T638" s="167"/>
      <c r="U638" s="167"/>
      <c r="V638" s="173"/>
      <c r="W638" s="173"/>
      <c r="X638" s="173"/>
      <c r="Y638" s="173"/>
      <c r="Z638" s="173"/>
      <c r="AA638" s="173"/>
      <c r="AB638" s="173"/>
      <c r="AC638" s="173"/>
      <c r="AD638" s="173"/>
      <c r="AE638" s="173"/>
      <c r="AF638" s="173"/>
      <c r="AG638" s="174"/>
      <c r="AH638" s="174"/>
      <c r="AI638" s="175"/>
    </row>
    <row r="639">
      <c r="A639" s="167"/>
      <c r="B639" s="531"/>
      <c r="C639" s="531"/>
      <c r="D639" s="197"/>
      <c r="E639" s="167"/>
      <c r="F639" s="167"/>
      <c r="G639" s="167"/>
      <c r="H639" s="167"/>
      <c r="I639" s="169"/>
      <c r="J639" s="530"/>
      <c r="K639" s="530"/>
      <c r="L639" s="530"/>
      <c r="M639" s="530"/>
      <c r="N639" s="530"/>
      <c r="O639" s="530"/>
      <c r="P639" s="167"/>
      <c r="Q639" s="173"/>
      <c r="R639" s="173"/>
      <c r="S639" s="173"/>
      <c r="T639" s="167"/>
      <c r="U639" s="167"/>
      <c r="V639" s="173"/>
      <c r="W639" s="173"/>
      <c r="X639" s="173"/>
      <c r="Y639" s="173"/>
      <c r="Z639" s="173"/>
      <c r="AA639" s="173"/>
      <c r="AB639" s="173"/>
      <c r="AC639" s="173"/>
      <c r="AD639" s="173"/>
      <c r="AE639" s="173"/>
      <c r="AF639" s="173"/>
      <c r="AG639" s="174"/>
      <c r="AH639" s="174"/>
      <c r="AI639" s="175"/>
    </row>
    <row r="640">
      <c r="A640" s="167"/>
      <c r="B640" s="531"/>
      <c r="C640" s="531"/>
      <c r="D640" s="197"/>
      <c r="E640" s="167"/>
      <c r="F640" s="167"/>
      <c r="G640" s="167"/>
      <c r="H640" s="167"/>
      <c r="I640" s="169"/>
      <c r="J640" s="530"/>
      <c r="K640" s="530"/>
      <c r="L640" s="530"/>
      <c r="M640" s="530"/>
      <c r="N640" s="530"/>
      <c r="O640" s="530"/>
      <c r="P640" s="167"/>
      <c r="Q640" s="173"/>
      <c r="R640" s="173"/>
      <c r="S640" s="173"/>
      <c r="T640" s="167"/>
      <c r="U640" s="167"/>
      <c r="V640" s="173"/>
      <c r="W640" s="173"/>
      <c r="X640" s="173"/>
      <c r="Y640" s="173"/>
      <c r="Z640" s="173"/>
      <c r="AA640" s="173"/>
      <c r="AB640" s="173"/>
      <c r="AC640" s="173"/>
      <c r="AD640" s="173"/>
      <c r="AE640" s="173"/>
      <c r="AF640" s="173"/>
      <c r="AG640" s="174"/>
      <c r="AH640" s="174"/>
      <c r="AI640" s="175"/>
    </row>
    <row r="641">
      <c r="A641" s="167"/>
      <c r="B641" s="531"/>
      <c r="C641" s="531"/>
      <c r="D641" s="197"/>
      <c r="E641" s="167"/>
      <c r="F641" s="167"/>
      <c r="G641" s="167"/>
      <c r="H641" s="167"/>
      <c r="I641" s="169"/>
      <c r="J641" s="530"/>
      <c r="K641" s="530"/>
      <c r="L641" s="530"/>
      <c r="M641" s="530"/>
      <c r="N641" s="530"/>
      <c r="O641" s="530"/>
      <c r="P641" s="167"/>
      <c r="Q641" s="173"/>
      <c r="R641" s="173"/>
      <c r="S641" s="173"/>
      <c r="T641" s="167"/>
      <c r="U641" s="167"/>
      <c r="V641" s="173"/>
      <c r="W641" s="173"/>
      <c r="X641" s="173"/>
      <c r="Y641" s="173"/>
      <c r="Z641" s="173"/>
      <c r="AA641" s="173"/>
      <c r="AB641" s="173"/>
      <c r="AC641" s="173"/>
      <c r="AD641" s="173"/>
      <c r="AE641" s="173"/>
      <c r="AF641" s="173"/>
      <c r="AG641" s="174"/>
      <c r="AH641" s="174"/>
      <c r="AI641" s="175"/>
    </row>
    <row r="642">
      <c r="A642" s="167"/>
      <c r="B642" s="531"/>
      <c r="C642" s="531"/>
      <c r="D642" s="197"/>
      <c r="E642" s="167"/>
      <c r="F642" s="167"/>
      <c r="G642" s="167"/>
      <c r="H642" s="167"/>
      <c r="I642" s="169"/>
      <c r="J642" s="530"/>
      <c r="K642" s="530"/>
      <c r="L642" s="530"/>
      <c r="M642" s="530"/>
      <c r="N642" s="530"/>
      <c r="O642" s="530"/>
      <c r="P642" s="167"/>
      <c r="Q642" s="173"/>
      <c r="R642" s="173"/>
      <c r="S642" s="173"/>
      <c r="T642" s="167"/>
      <c r="U642" s="167"/>
      <c r="V642" s="173"/>
      <c r="W642" s="173"/>
      <c r="X642" s="173"/>
      <c r="Y642" s="173"/>
      <c r="Z642" s="173"/>
      <c r="AA642" s="173"/>
      <c r="AB642" s="173"/>
      <c r="AC642" s="173"/>
      <c r="AD642" s="173"/>
      <c r="AE642" s="173"/>
      <c r="AF642" s="173"/>
      <c r="AG642" s="174"/>
      <c r="AH642" s="174"/>
      <c r="AI642" s="175"/>
    </row>
    <row r="643">
      <c r="A643" s="167"/>
      <c r="B643" s="531"/>
      <c r="C643" s="531"/>
      <c r="D643" s="197"/>
      <c r="E643" s="167"/>
      <c r="F643" s="167"/>
      <c r="G643" s="167"/>
      <c r="H643" s="167"/>
      <c r="I643" s="169"/>
      <c r="J643" s="530"/>
      <c r="K643" s="530"/>
      <c r="L643" s="530"/>
      <c r="M643" s="530"/>
      <c r="N643" s="530"/>
      <c r="O643" s="530"/>
      <c r="P643" s="167"/>
      <c r="Q643" s="173"/>
      <c r="R643" s="173"/>
      <c r="S643" s="173"/>
      <c r="T643" s="167"/>
      <c r="U643" s="167"/>
      <c r="V643" s="173"/>
      <c r="W643" s="173"/>
      <c r="X643" s="173"/>
      <c r="Y643" s="173"/>
      <c r="Z643" s="173"/>
      <c r="AA643" s="173"/>
      <c r="AB643" s="173"/>
      <c r="AC643" s="173"/>
      <c r="AD643" s="173"/>
      <c r="AE643" s="173"/>
      <c r="AF643" s="173"/>
      <c r="AG643" s="174"/>
      <c r="AH643" s="174"/>
      <c r="AI643" s="175"/>
    </row>
    <row r="644">
      <c r="A644" s="167"/>
      <c r="B644" s="531"/>
      <c r="C644" s="531"/>
      <c r="D644" s="197"/>
      <c r="E644" s="167"/>
      <c r="F644" s="167"/>
      <c r="G644" s="167"/>
      <c r="H644" s="167"/>
      <c r="I644" s="169"/>
      <c r="J644" s="530"/>
      <c r="K644" s="530"/>
      <c r="L644" s="530"/>
      <c r="M644" s="530"/>
      <c r="N644" s="530"/>
      <c r="O644" s="530"/>
      <c r="P644" s="167"/>
      <c r="Q644" s="173"/>
      <c r="R644" s="173"/>
      <c r="S644" s="173"/>
      <c r="T644" s="167"/>
      <c r="U644" s="167"/>
      <c r="V644" s="173"/>
      <c r="W644" s="173"/>
      <c r="X644" s="173"/>
      <c r="Y644" s="173"/>
      <c r="Z644" s="173"/>
      <c r="AA644" s="173"/>
      <c r="AB644" s="173"/>
      <c r="AC644" s="173"/>
      <c r="AD644" s="173"/>
      <c r="AE644" s="173"/>
      <c r="AF644" s="173"/>
      <c r="AG644" s="174"/>
      <c r="AH644" s="174"/>
      <c r="AI644" s="175"/>
    </row>
    <row r="645">
      <c r="A645" s="167"/>
      <c r="B645" s="531"/>
      <c r="C645" s="531"/>
      <c r="D645" s="197"/>
      <c r="E645" s="167"/>
      <c r="F645" s="167"/>
      <c r="G645" s="167"/>
      <c r="H645" s="167"/>
      <c r="I645" s="169"/>
      <c r="J645" s="530"/>
      <c r="K645" s="530"/>
      <c r="L645" s="530"/>
      <c r="M645" s="530"/>
      <c r="N645" s="530"/>
      <c r="O645" s="530"/>
      <c r="P645" s="167"/>
      <c r="Q645" s="173"/>
      <c r="R645" s="173"/>
      <c r="S645" s="173"/>
      <c r="T645" s="167"/>
      <c r="U645" s="167"/>
      <c r="V645" s="173"/>
      <c r="W645" s="173"/>
      <c r="X645" s="173"/>
      <c r="Y645" s="173"/>
      <c r="Z645" s="173"/>
      <c r="AA645" s="173"/>
      <c r="AB645" s="173"/>
      <c r="AC645" s="173"/>
      <c r="AD645" s="173"/>
      <c r="AE645" s="173"/>
      <c r="AF645" s="173"/>
      <c r="AG645" s="174"/>
      <c r="AH645" s="174"/>
      <c r="AI645" s="175"/>
    </row>
    <row r="646">
      <c r="A646" s="167"/>
      <c r="B646" s="531"/>
      <c r="C646" s="531"/>
      <c r="D646" s="197"/>
      <c r="E646" s="167"/>
      <c r="F646" s="167"/>
      <c r="G646" s="167"/>
      <c r="H646" s="167"/>
      <c r="I646" s="169"/>
      <c r="J646" s="530"/>
      <c r="K646" s="530"/>
      <c r="L646" s="530"/>
      <c r="M646" s="530"/>
      <c r="N646" s="530"/>
      <c r="O646" s="530"/>
      <c r="P646" s="167"/>
      <c r="Q646" s="173"/>
      <c r="R646" s="173"/>
      <c r="S646" s="173"/>
      <c r="T646" s="167"/>
      <c r="U646" s="167"/>
      <c r="V646" s="173"/>
      <c r="W646" s="173"/>
      <c r="X646" s="173"/>
      <c r="Y646" s="173"/>
      <c r="Z646" s="173"/>
      <c r="AA646" s="173"/>
      <c r="AB646" s="173"/>
      <c r="AC646" s="173"/>
      <c r="AD646" s="173"/>
      <c r="AE646" s="173"/>
      <c r="AF646" s="173"/>
      <c r="AG646" s="174"/>
      <c r="AH646" s="174"/>
      <c r="AI646" s="175"/>
    </row>
    <row r="647">
      <c r="A647" s="167"/>
      <c r="B647" s="531"/>
      <c r="C647" s="531"/>
      <c r="D647" s="197"/>
      <c r="E647" s="167"/>
      <c r="F647" s="167"/>
      <c r="G647" s="167"/>
      <c r="H647" s="167"/>
      <c r="I647" s="169"/>
      <c r="J647" s="530"/>
      <c r="K647" s="530"/>
      <c r="L647" s="530"/>
      <c r="M647" s="530"/>
      <c r="N647" s="530"/>
      <c r="O647" s="530"/>
      <c r="P647" s="167"/>
      <c r="Q647" s="173"/>
      <c r="R647" s="173"/>
      <c r="S647" s="173"/>
      <c r="T647" s="167"/>
      <c r="U647" s="167"/>
      <c r="V647" s="173"/>
      <c r="W647" s="173"/>
      <c r="X647" s="173"/>
      <c r="Y647" s="173"/>
      <c r="Z647" s="173"/>
      <c r="AA647" s="173"/>
      <c r="AB647" s="173"/>
      <c r="AC647" s="173"/>
      <c r="AD647" s="173"/>
      <c r="AE647" s="173"/>
      <c r="AF647" s="173"/>
      <c r="AG647" s="174"/>
      <c r="AH647" s="174"/>
      <c r="AI647" s="175"/>
    </row>
    <row r="648">
      <c r="A648" s="167"/>
      <c r="B648" s="531"/>
      <c r="C648" s="531"/>
      <c r="D648" s="197"/>
      <c r="E648" s="167"/>
      <c r="F648" s="167"/>
      <c r="G648" s="167"/>
      <c r="H648" s="167"/>
      <c r="I648" s="169"/>
      <c r="J648" s="530"/>
      <c r="K648" s="530"/>
      <c r="L648" s="530"/>
      <c r="M648" s="530"/>
      <c r="N648" s="530"/>
      <c r="O648" s="530"/>
      <c r="P648" s="167"/>
      <c r="Q648" s="173"/>
      <c r="R648" s="173"/>
      <c r="S648" s="173"/>
      <c r="T648" s="167"/>
      <c r="U648" s="167"/>
      <c r="V648" s="173"/>
      <c r="W648" s="173"/>
      <c r="X648" s="173"/>
      <c r="Y648" s="173"/>
      <c r="Z648" s="173"/>
      <c r="AA648" s="173"/>
      <c r="AB648" s="173"/>
      <c r="AC648" s="173"/>
      <c r="AD648" s="173"/>
      <c r="AE648" s="173"/>
      <c r="AF648" s="173"/>
      <c r="AG648" s="174"/>
      <c r="AH648" s="174"/>
      <c r="AI648" s="175"/>
    </row>
    <row r="649">
      <c r="A649" s="167"/>
      <c r="B649" s="531"/>
      <c r="C649" s="531"/>
      <c r="D649" s="197"/>
      <c r="E649" s="167"/>
      <c r="F649" s="167"/>
      <c r="G649" s="167"/>
      <c r="H649" s="167"/>
      <c r="I649" s="169"/>
      <c r="J649" s="530"/>
      <c r="K649" s="530"/>
      <c r="L649" s="530"/>
      <c r="M649" s="530"/>
      <c r="N649" s="530"/>
      <c r="O649" s="530"/>
      <c r="P649" s="167"/>
      <c r="Q649" s="173"/>
      <c r="R649" s="173"/>
      <c r="S649" s="173"/>
      <c r="T649" s="167"/>
      <c r="U649" s="167"/>
      <c r="V649" s="173"/>
      <c r="W649" s="173"/>
      <c r="X649" s="173"/>
      <c r="Y649" s="173"/>
      <c r="Z649" s="173"/>
      <c r="AA649" s="173"/>
      <c r="AB649" s="173"/>
      <c r="AC649" s="173"/>
      <c r="AD649" s="173"/>
      <c r="AE649" s="173"/>
      <c r="AF649" s="173"/>
      <c r="AG649" s="174"/>
      <c r="AH649" s="174"/>
      <c r="AI649" s="175"/>
    </row>
    <row r="650">
      <c r="A650" s="167"/>
      <c r="B650" s="531"/>
      <c r="C650" s="531"/>
      <c r="D650" s="197"/>
      <c r="E650" s="167"/>
      <c r="F650" s="167"/>
      <c r="G650" s="167"/>
      <c r="H650" s="167"/>
      <c r="I650" s="169"/>
      <c r="J650" s="530"/>
      <c r="K650" s="530"/>
      <c r="L650" s="530"/>
      <c r="M650" s="530"/>
      <c r="N650" s="530"/>
      <c r="O650" s="530"/>
      <c r="P650" s="167"/>
      <c r="Q650" s="173"/>
      <c r="R650" s="173"/>
      <c r="S650" s="173"/>
      <c r="T650" s="167"/>
      <c r="U650" s="167"/>
      <c r="V650" s="173"/>
      <c r="W650" s="173"/>
      <c r="X650" s="173"/>
      <c r="Y650" s="173"/>
      <c r="Z650" s="173"/>
      <c r="AA650" s="173"/>
      <c r="AB650" s="173"/>
      <c r="AC650" s="173"/>
      <c r="AD650" s="173"/>
      <c r="AE650" s="173"/>
      <c r="AF650" s="173"/>
      <c r="AG650" s="174"/>
      <c r="AH650" s="174"/>
      <c r="AI650" s="175"/>
    </row>
    <row r="651">
      <c r="A651" s="167"/>
      <c r="B651" s="531"/>
      <c r="C651" s="531"/>
      <c r="D651" s="197"/>
      <c r="E651" s="167"/>
      <c r="F651" s="167"/>
      <c r="G651" s="167"/>
      <c r="H651" s="167"/>
      <c r="I651" s="169"/>
      <c r="J651" s="530"/>
      <c r="K651" s="530"/>
      <c r="L651" s="530"/>
      <c r="M651" s="530"/>
      <c r="N651" s="530"/>
      <c r="O651" s="530"/>
      <c r="P651" s="167"/>
      <c r="Q651" s="173"/>
      <c r="R651" s="173"/>
      <c r="S651" s="173"/>
      <c r="T651" s="167"/>
      <c r="U651" s="167"/>
      <c r="V651" s="173"/>
      <c r="W651" s="173"/>
      <c r="X651" s="173"/>
      <c r="Y651" s="173"/>
      <c r="Z651" s="173"/>
      <c r="AA651" s="173"/>
      <c r="AB651" s="173"/>
      <c r="AC651" s="173"/>
      <c r="AD651" s="173"/>
      <c r="AE651" s="173"/>
      <c r="AF651" s="173"/>
      <c r="AG651" s="174"/>
      <c r="AH651" s="174"/>
      <c r="AI651" s="175"/>
    </row>
    <row r="652">
      <c r="A652" s="167"/>
      <c r="B652" s="531"/>
      <c r="C652" s="531"/>
      <c r="D652" s="197"/>
      <c r="E652" s="167"/>
      <c r="F652" s="167"/>
      <c r="G652" s="167"/>
      <c r="H652" s="167"/>
      <c r="I652" s="169"/>
      <c r="J652" s="530"/>
      <c r="K652" s="530"/>
      <c r="L652" s="530"/>
      <c r="M652" s="530"/>
      <c r="N652" s="530"/>
      <c r="O652" s="530"/>
      <c r="P652" s="167"/>
      <c r="Q652" s="173"/>
      <c r="R652" s="173"/>
      <c r="S652" s="173"/>
      <c r="T652" s="167"/>
      <c r="U652" s="167"/>
      <c r="V652" s="173"/>
      <c r="W652" s="173"/>
      <c r="X652" s="173"/>
      <c r="Y652" s="173"/>
      <c r="Z652" s="173"/>
      <c r="AA652" s="173"/>
      <c r="AB652" s="173"/>
      <c r="AC652" s="173"/>
      <c r="AD652" s="173"/>
      <c r="AE652" s="173"/>
      <c r="AF652" s="173"/>
      <c r="AG652" s="174"/>
      <c r="AH652" s="174"/>
      <c r="AI652" s="175"/>
    </row>
    <row r="653">
      <c r="A653" s="167"/>
      <c r="B653" s="531"/>
      <c r="C653" s="531"/>
      <c r="D653" s="197"/>
      <c r="E653" s="167"/>
      <c r="F653" s="167"/>
      <c r="G653" s="167"/>
      <c r="H653" s="167"/>
      <c r="I653" s="169"/>
      <c r="J653" s="530"/>
      <c r="K653" s="530"/>
      <c r="L653" s="530"/>
      <c r="M653" s="530"/>
      <c r="N653" s="530"/>
      <c r="O653" s="530"/>
      <c r="P653" s="167"/>
      <c r="Q653" s="173"/>
      <c r="R653" s="173"/>
      <c r="S653" s="173"/>
      <c r="T653" s="167"/>
      <c r="U653" s="167"/>
      <c r="V653" s="173"/>
      <c r="W653" s="173"/>
      <c r="X653" s="173"/>
      <c r="Y653" s="173"/>
      <c r="Z653" s="173"/>
      <c r="AA653" s="173"/>
      <c r="AB653" s="173"/>
      <c r="AC653" s="173"/>
      <c r="AD653" s="173"/>
      <c r="AE653" s="173"/>
      <c r="AF653" s="173"/>
      <c r="AG653" s="174"/>
      <c r="AH653" s="174"/>
      <c r="AI653" s="175"/>
    </row>
    <row r="654">
      <c r="A654" s="167"/>
      <c r="B654" s="531"/>
      <c r="C654" s="531"/>
      <c r="D654" s="197"/>
      <c r="E654" s="167"/>
      <c r="F654" s="167"/>
      <c r="G654" s="167"/>
      <c r="H654" s="167"/>
      <c r="I654" s="169"/>
      <c r="J654" s="530"/>
      <c r="K654" s="530"/>
      <c r="L654" s="530"/>
      <c r="M654" s="530"/>
      <c r="N654" s="530"/>
      <c r="O654" s="530"/>
      <c r="P654" s="167"/>
      <c r="Q654" s="173"/>
      <c r="R654" s="173"/>
      <c r="S654" s="173"/>
      <c r="T654" s="167"/>
      <c r="U654" s="167"/>
      <c r="V654" s="173"/>
      <c r="W654" s="173"/>
      <c r="X654" s="173"/>
      <c r="Y654" s="173"/>
      <c r="Z654" s="173"/>
      <c r="AA654" s="173"/>
      <c r="AB654" s="173"/>
      <c r="AC654" s="173"/>
      <c r="AD654" s="173"/>
      <c r="AE654" s="173"/>
      <c r="AF654" s="173"/>
      <c r="AG654" s="174"/>
      <c r="AH654" s="174"/>
      <c r="AI654" s="175"/>
    </row>
    <row r="655">
      <c r="A655" s="167"/>
      <c r="B655" s="531"/>
      <c r="C655" s="531"/>
      <c r="D655" s="197"/>
      <c r="E655" s="167"/>
      <c r="F655" s="167"/>
      <c r="G655" s="167"/>
      <c r="H655" s="167"/>
      <c r="I655" s="169"/>
      <c r="J655" s="530"/>
      <c r="K655" s="530"/>
      <c r="L655" s="530"/>
      <c r="M655" s="530"/>
      <c r="N655" s="530"/>
      <c r="O655" s="530"/>
      <c r="P655" s="167"/>
      <c r="Q655" s="173"/>
      <c r="R655" s="173"/>
      <c r="S655" s="173"/>
      <c r="T655" s="167"/>
      <c r="U655" s="167"/>
      <c r="V655" s="173"/>
      <c r="W655" s="173"/>
      <c r="X655" s="173"/>
      <c r="Y655" s="173"/>
      <c r="Z655" s="173"/>
      <c r="AA655" s="173"/>
      <c r="AB655" s="173"/>
      <c r="AC655" s="173"/>
      <c r="AD655" s="173"/>
      <c r="AE655" s="173"/>
      <c r="AF655" s="173"/>
      <c r="AG655" s="174"/>
      <c r="AH655" s="174"/>
      <c r="AI655" s="175"/>
    </row>
    <row r="656">
      <c r="A656" s="167"/>
      <c r="B656" s="531"/>
      <c r="C656" s="531"/>
      <c r="D656" s="197"/>
      <c r="E656" s="167"/>
      <c r="F656" s="167"/>
      <c r="G656" s="167"/>
      <c r="H656" s="167"/>
      <c r="I656" s="169"/>
      <c r="J656" s="530"/>
      <c r="K656" s="530"/>
      <c r="L656" s="530"/>
      <c r="M656" s="530"/>
      <c r="N656" s="530"/>
      <c r="O656" s="530"/>
      <c r="P656" s="167"/>
      <c r="Q656" s="173"/>
      <c r="R656" s="173"/>
      <c r="S656" s="173"/>
      <c r="T656" s="167"/>
      <c r="U656" s="167"/>
      <c r="V656" s="173"/>
      <c r="W656" s="173"/>
      <c r="X656" s="173"/>
      <c r="Y656" s="173"/>
      <c r="Z656" s="173"/>
      <c r="AA656" s="173"/>
      <c r="AB656" s="173"/>
      <c r="AC656" s="173"/>
      <c r="AD656" s="173"/>
      <c r="AE656" s="173"/>
      <c r="AF656" s="173"/>
      <c r="AG656" s="174"/>
      <c r="AH656" s="174"/>
      <c r="AI656" s="175"/>
    </row>
    <row r="657">
      <c r="A657" s="167"/>
      <c r="B657" s="531"/>
      <c r="C657" s="531"/>
      <c r="D657" s="197"/>
      <c r="E657" s="167"/>
      <c r="F657" s="167"/>
      <c r="G657" s="167"/>
      <c r="H657" s="167"/>
      <c r="I657" s="169"/>
      <c r="J657" s="530"/>
      <c r="K657" s="530"/>
      <c r="L657" s="530"/>
      <c r="M657" s="530"/>
      <c r="N657" s="530"/>
      <c r="O657" s="530"/>
      <c r="P657" s="167"/>
      <c r="Q657" s="173"/>
      <c r="R657" s="173"/>
      <c r="S657" s="173"/>
      <c r="T657" s="167"/>
      <c r="U657" s="167"/>
      <c r="V657" s="173"/>
      <c r="W657" s="173"/>
      <c r="X657" s="173"/>
      <c r="Y657" s="173"/>
      <c r="Z657" s="173"/>
      <c r="AA657" s="173"/>
      <c r="AB657" s="173"/>
      <c r="AC657" s="173"/>
      <c r="AD657" s="173"/>
      <c r="AE657" s="173"/>
      <c r="AF657" s="173"/>
      <c r="AG657" s="174"/>
      <c r="AH657" s="174"/>
      <c r="AI657" s="175"/>
    </row>
    <row r="658">
      <c r="A658" s="167"/>
      <c r="B658" s="531"/>
      <c r="C658" s="531"/>
      <c r="D658" s="197"/>
      <c r="E658" s="167"/>
      <c r="F658" s="167"/>
      <c r="G658" s="167"/>
      <c r="H658" s="167"/>
      <c r="I658" s="169"/>
      <c r="J658" s="530"/>
      <c r="K658" s="530"/>
      <c r="L658" s="530"/>
      <c r="M658" s="530"/>
      <c r="N658" s="530"/>
      <c r="O658" s="530"/>
      <c r="P658" s="167"/>
      <c r="Q658" s="173"/>
      <c r="R658" s="173"/>
      <c r="S658" s="173"/>
      <c r="T658" s="167"/>
      <c r="U658" s="167"/>
      <c r="V658" s="173"/>
      <c r="W658" s="173"/>
      <c r="X658" s="173"/>
      <c r="Y658" s="173"/>
      <c r="Z658" s="173"/>
      <c r="AA658" s="173"/>
      <c r="AB658" s="173"/>
      <c r="AC658" s="173"/>
      <c r="AD658" s="173"/>
      <c r="AE658" s="173"/>
      <c r="AF658" s="173"/>
      <c r="AG658" s="174"/>
      <c r="AH658" s="174"/>
      <c r="AI658" s="175"/>
    </row>
    <row r="659">
      <c r="A659" s="167"/>
      <c r="B659" s="531"/>
      <c r="C659" s="531"/>
      <c r="D659" s="197"/>
      <c r="E659" s="167"/>
      <c r="F659" s="167"/>
      <c r="G659" s="167"/>
      <c r="H659" s="167"/>
      <c r="I659" s="169"/>
      <c r="J659" s="530"/>
      <c r="K659" s="530"/>
      <c r="L659" s="530"/>
      <c r="M659" s="530"/>
      <c r="N659" s="530"/>
      <c r="O659" s="530"/>
      <c r="P659" s="167"/>
      <c r="Q659" s="173"/>
      <c r="R659" s="173"/>
      <c r="S659" s="173"/>
      <c r="T659" s="167"/>
      <c r="U659" s="167"/>
      <c r="V659" s="173"/>
      <c r="W659" s="173"/>
      <c r="X659" s="173"/>
      <c r="Y659" s="173"/>
      <c r="Z659" s="173"/>
      <c r="AA659" s="173"/>
      <c r="AB659" s="173"/>
      <c r="AC659" s="173"/>
      <c r="AD659" s="173"/>
      <c r="AE659" s="173"/>
      <c r="AF659" s="173"/>
      <c r="AG659" s="174"/>
      <c r="AH659" s="174"/>
      <c r="AI659" s="175"/>
    </row>
    <row r="660">
      <c r="A660" s="167"/>
      <c r="B660" s="531"/>
      <c r="C660" s="531"/>
      <c r="D660" s="197"/>
      <c r="E660" s="167"/>
      <c r="F660" s="167"/>
      <c r="G660" s="167"/>
      <c r="H660" s="167"/>
      <c r="I660" s="169"/>
      <c r="J660" s="530"/>
      <c r="K660" s="530"/>
      <c r="L660" s="530"/>
      <c r="M660" s="530"/>
      <c r="N660" s="530"/>
      <c r="O660" s="530"/>
      <c r="P660" s="167"/>
      <c r="Q660" s="173"/>
      <c r="R660" s="173"/>
      <c r="S660" s="173"/>
      <c r="T660" s="167"/>
      <c r="U660" s="167"/>
      <c r="V660" s="173"/>
      <c r="W660" s="173"/>
      <c r="X660" s="173"/>
      <c r="Y660" s="173"/>
      <c r="Z660" s="173"/>
      <c r="AA660" s="173"/>
      <c r="AB660" s="173"/>
      <c r="AC660" s="173"/>
      <c r="AD660" s="173"/>
      <c r="AE660" s="173"/>
      <c r="AF660" s="173"/>
      <c r="AG660" s="174"/>
      <c r="AH660" s="174"/>
      <c r="AI660" s="175"/>
    </row>
    <row r="661">
      <c r="A661" s="167"/>
      <c r="B661" s="531"/>
      <c r="C661" s="531"/>
      <c r="D661" s="197"/>
      <c r="E661" s="167"/>
      <c r="F661" s="167"/>
      <c r="G661" s="167"/>
      <c r="H661" s="167"/>
      <c r="I661" s="169"/>
      <c r="J661" s="530"/>
      <c r="K661" s="530"/>
      <c r="L661" s="530"/>
      <c r="M661" s="530"/>
      <c r="N661" s="530"/>
      <c r="O661" s="530"/>
      <c r="P661" s="167"/>
      <c r="Q661" s="173"/>
      <c r="R661" s="173"/>
      <c r="S661" s="173"/>
      <c r="T661" s="167"/>
      <c r="U661" s="167"/>
      <c r="V661" s="173"/>
      <c r="W661" s="173"/>
      <c r="X661" s="173"/>
      <c r="Y661" s="173"/>
      <c r="Z661" s="173"/>
      <c r="AA661" s="173"/>
      <c r="AB661" s="173"/>
      <c r="AC661" s="173"/>
      <c r="AD661" s="173"/>
      <c r="AE661" s="173"/>
      <c r="AF661" s="173"/>
      <c r="AG661" s="174"/>
      <c r="AH661" s="174"/>
      <c r="AI661" s="175"/>
    </row>
    <row r="662">
      <c r="A662" s="167"/>
      <c r="B662" s="531"/>
      <c r="C662" s="531"/>
      <c r="D662" s="197"/>
      <c r="E662" s="167"/>
      <c r="F662" s="167"/>
      <c r="G662" s="167"/>
      <c r="H662" s="167"/>
      <c r="I662" s="169"/>
      <c r="J662" s="530"/>
      <c r="K662" s="530"/>
      <c r="L662" s="530"/>
      <c r="M662" s="530"/>
      <c r="N662" s="530"/>
      <c r="O662" s="530"/>
      <c r="P662" s="167"/>
      <c r="Q662" s="173"/>
      <c r="R662" s="173"/>
      <c r="S662" s="173"/>
      <c r="T662" s="167"/>
      <c r="U662" s="167"/>
      <c r="V662" s="173"/>
      <c r="W662" s="173"/>
      <c r="X662" s="173"/>
      <c r="Y662" s="173"/>
      <c r="Z662" s="173"/>
      <c r="AA662" s="173"/>
      <c r="AB662" s="173"/>
      <c r="AC662" s="173"/>
      <c r="AD662" s="173"/>
      <c r="AE662" s="173"/>
      <c r="AF662" s="173"/>
      <c r="AG662" s="174"/>
      <c r="AH662" s="174"/>
      <c r="AI662" s="175"/>
    </row>
    <row r="663">
      <c r="A663" s="167"/>
      <c r="B663" s="531"/>
      <c r="C663" s="531"/>
      <c r="D663" s="197"/>
      <c r="E663" s="167"/>
      <c r="F663" s="167"/>
      <c r="G663" s="167"/>
      <c r="H663" s="167"/>
      <c r="I663" s="169"/>
      <c r="J663" s="530"/>
      <c r="K663" s="530"/>
      <c r="L663" s="530"/>
      <c r="M663" s="530"/>
      <c r="N663" s="530"/>
      <c r="O663" s="530"/>
      <c r="P663" s="167"/>
      <c r="Q663" s="173"/>
      <c r="R663" s="173"/>
      <c r="S663" s="173"/>
      <c r="T663" s="167"/>
      <c r="U663" s="167"/>
      <c r="V663" s="173"/>
      <c r="W663" s="173"/>
      <c r="X663" s="173"/>
      <c r="Y663" s="173"/>
      <c r="Z663" s="173"/>
      <c r="AA663" s="173"/>
      <c r="AB663" s="173"/>
      <c r="AC663" s="173"/>
      <c r="AD663" s="173"/>
      <c r="AE663" s="173"/>
      <c r="AF663" s="173"/>
      <c r="AG663" s="174"/>
      <c r="AH663" s="174"/>
      <c r="AI663" s="175"/>
    </row>
    <row r="664">
      <c r="A664" s="167"/>
      <c r="B664" s="531"/>
      <c r="C664" s="531"/>
      <c r="D664" s="197"/>
      <c r="E664" s="167"/>
      <c r="F664" s="167"/>
      <c r="G664" s="167"/>
      <c r="H664" s="167"/>
      <c r="I664" s="169"/>
      <c r="J664" s="530"/>
      <c r="K664" s="530"/>
      <c r="L664" s="530"/>
      <c r="M664" s="530"/>
      <c r="N664" s="530"/>
      <c r="O664" s="530"/>
      <c r="P664" s="167"/>
      <c r="Q664" s="173"/>
      <c r="R664" s="173"/>
      <c r="S664" s="173"/>
      <c r="T664" s="167"/>
      <c r="U664" s="167"/>
      <c r="V664" s="173"/>
      <c r="W664" s="173"/>
      <c r="X664" s="173"/>
      <c r="Y664" s="173"/>
      <c r="Z664" s="173"/>
      <c r="AA664" s="173"/>
      <c r="AB664" s="173"/>
      <c r="AC664" s="173"/>
      <c r="AD664" s="173"/>
      <c r="AE664" s="173"/>
      <c r="AF664" s="173"/>
      <c r="AG664" s="174"/>
      <c r="AH664" s="174"/>
      <c r="AI664" s="175"/>
    </row>
    <row r="665">
      <c r="A665" s="167"/>
      <c r="B665" s="531"/>
      <c r="C665" s="531"/>
      <c r="D665" s="197"/>
      <c r="E665" s="167"/>
      <c r="F665" s="167"/>
      <c r="G665" s="167"/>
      <c r="H665" s="167"/>
      <c r="I665" s="169"/>
      <c r="J665" s="530"/>
      <c r="K665" s="530"/>
      <c r="L665" s="530"/>
      <c r="M665" s="530"/>
      <c r="N665" s="530"/>
      <c r="O665" s="530"/>
      <c r="P665" s="167"/>
      <c r="Q665" s="173"/>
      <c r="R665" s="173"/>
      <c r="S665" s="173"/>
      <c r="T665" s="167"/>
      <c r="U665" s="167"/>
      <c r="V665" s="173"/>
      <c r="W665" s="173"/>
      <c r="X665" s="173"/>
      <c r="Y665" s="173"/>
      <c r="Z665" s="173"/>
      <c r="AA665" s="173"/>
      <c r="AB665" s="173"/>
      <c r="AC665" s="173"/>
      <c r="AD665" s="173"/>
      <c r="AE665" s="173"/>
      <c r="AF665" s="173"/>
      <c r="AG665" s="174"/>
      <c r="AH665" s="174"/>
      <c r="AI665" s="175"/>
    </row>
    <row r="666">
      <c r="A666" s="167"/>
      <c r="B666" s="531"/>
      <c r="C666" s="531"/>
      <c r="D666" s="197"/>
      <c r="E666" s="167"/>
      <c r="F666" s="167"/>
      <c r="G666" s="167"/>
      <c r="H666" s="167"/>
      <c r="I666" s="169"/>
      <c r="J666" s="530"/>
      <c r="K666" s="530"/>
      <c r="L666" s="530"/>
      <c r="M666" s="530"/>
      <c r="N666" s="530"/>
      <c r="O666" s="530"/>
      <c r="P666" s="167"/>
      <c r="Q666" s="173"/>
      <c r="R666" s="173"/>
      <c r="S666" s="173"/>
      <c r="T666" s="167"/>
      <c r="U666" s="167"/>
      <c r="V666" s="173"/>
      <c r="W666" s="173"/>
      <c r="X666" s="173"/>
      <c r="Y666" s="173"/>
      <c r="Z666" s="173"/>
      <c r="AA666" s="173"/>
      <c r="AB666" s="173"/>
      <c r="AC666" s="173"/>
      <c r="AD666" s="173"/>
      <c r="AE666" s="173"/>
      <c r="AF666" s="173"/>
      <c r="AG666" s="174"/>
      <c r="AH666" s="174"/>
      <c r="AI666" s="175"/>
    </row>
    <row r="667">
      <c r="A667" s="167"/>
      <c r="B667" s="531"/>
      <c r="C667" s="531"/>
      <c r="D667" s="197"/>
      <c r="E667" s="167"/>
      <c r="F667" s="167"/>
      <c r="G667" s="167"/>
      <c r="H667" s="167"/>
      <c r="I667" s="169"/>
      <c r="J667" s="530"/>
      <c r="K667" s="530"/>
      <c r="L667" s="530"/>
      <c r="M667" s="530"/>
      <c r="N667" s="530"/>
      <c r="O667" s="530"/>
      <c r="P667" s="167"/>
      <c r="Q667" s="173"/>
      <c r="R667" s="173"/>
      <c r="S667" s="173"/>
      <c r="T667" s="167"/>
      <c r="U667" s="167"/>
      <c r="V667" s="173"/>
      <c r="W667" s="173"/>
      <c r="X667" s="173"/>
      <c r="Y667" s="173"/>
      <c r="Z667" s="173"/>
      <c r="AA667" s="173"/>
      <c r="AB667" s="173"/>
      <c r="AC667" s="173"/>
      <c r="AD667" s="173"/>
      <c r="AE667" s="173"/>
      <c r="AF667" s="173"/>
      <c r="AG667" s="174"/>
      <c r="AH667" s="174"/>
      <c r="AI667" s="175"/>
    </row>
    <row r="668">
      <c r="A668" s="167"/>
      <c r="B668" s="531"/>
      <c r="C668" s="531"/>
      <c r="D668" s="197"/>
      <c r="E668" s="167"/>
      <c r="F668" s="167"/>
      <c r="G668" s="167"/>
      <c r="H668" s="167"/>
      <c r="I668" s="169"/>
      <c r="J668" s="530"/>
      <c r="K668" s="530"/>
      <c r="L668" s="530"/>
      <c r="M668" s="530"/>
      <c r="N668" s="530"/>
      <c r="O668" s="530"/>
      <c r="P668" s="167"/>
      <c r="Q668" s="173"/>
      <c r="R668" s="173"/>
      <c r="S668" s="173"/>
      <c r="T668" s="167"/>
      <c r="U668" s="167"/>
      <c r="V668" s="173"/>
      <c r="W668" s="173"/>
      <c r="X668" s="173"/>
      <c r="Y668" s="173"/>
      <c r="Z668" s="173"/>
      <c r="AA668" s="173"/>
      <c r="AB668" s="173"/>
      <c r="AC668" s="173"/>
      <c r="AD668" s="173"/>
      <c r="AE668" s="173"/>
      <c r="AF668" s="173"/>
      <c r="AG668" s="174"/>
      <c r="AH668" s="174"/>
      <c r="AI668" s="175"/>
    </row>
    <row r="669">
      <c r="A669" s="167"/>
      <c r="B669" s="531"/>
      <c r="C669" s="531"/>
      <c r="D669" s="197"/>
      <c r="E669" s="167"/>
      <c r="F669" s="167"/>
      <c r="G669" s="167"/>
      <c r="H669" s="167"/>
      <c r="I669" s="169"/>
      <c r="J669" s="530"/>
      <c r="K669" s="530"/>
      <c r="L669" s="530"/>
      <c r="M669" s="530"/>
      <c r="N669" s="530"/>
      <c r="O669" s="530"/>
      <c r="P669" s="167"/>
      <c r="Q669" s="173"/>
      <c r="R669" s="173"/>
      <c r="S669" s="173"/>
      <c r="T669" s="167"/>
      <c r="U669" s="167"/>
      <c r="V669" s="173"/>
      <c r="W669" s="173"/>
      <c r="X669" s="173"/>
      <c r="Y669" s="173"/>
      <c r="Z669" s="173"/>
      <c r="AA669" s="173"/>
      <c r="AB669" s="173"/>
      <c r="AC669" s="173"/>
      <c r="AD669" s="173"/>
      <c r="AE669" s="173"/>
      <c r="AF669" s="173"/>
      <c r="AG669" s="174"/>
      <c r="AH669" s="174"/>
      <c r="AI669" s="175"/>
    </row>
    <row r="670">
      <c r="A670" s="167"/>
      <c r="B670" s="531"/>
      <c r="C670" s="531"/>
      <c r="D670" s="197"/>
      <c r="E670" s="167"/>
      <c r="F670" s="167"/>
      <c r="G670" s="167"/>
      <c r="H670" s="167"/>
      <c r="I670" s="169"/>
      <c r="J670" s="530"/>
      <c r="K670" s="530"/>
      <c r="L670" s="530"/>
      <c r="M670" s="530"/>
      <c r="N670" s="530"/>
      <c r="O670" s="530"/>
      <c r="P670" s="167"/>
      <c r="Q670" s="173"/>
      <c r="R670" s="173"/>
      <c r="S670" s="173"/>
      <c r="T670" s="167"/>
      <c r="U670" s="167"/>
      <c r="V670" s="173"/>
      <c r="W670" s="173"/>
      <c r="X670" s="173"/>
      <c r="Y670" s="173"/>
      <c r="Z670" s="173"/>
      <c r="AA670" s="173"/>
      <c r="AB670" s="173"/>
      <c r="AC670" s="173"/>
      <c r="AD670" s="173"/>
      <c r="AE670" s="173"/>
      <c r="AF670" s="173"/>
      <c r="AG670" s="174"/>
      <c r="AH670" s="174"/>
      <c r="AI670" s="175"/>
    </row>
    <row r="671">
      <c r="A671" s="167"/>
      <c r="B671" s="531"/>
      <c r="C671" s="531"/>
      <c r="D671" s="197"/>
      <c r="E671" s="167"/>
      <c r="F671" s="167"/>
      <c r="G671" s="167"/>
      <c r="H671" s="167"/>
      <c r="I671" s="169"/>
      <c r="J671" s="530"/>
      <c r="K671" s="530"/>
      <c r="L671" s="530"/>
      <c r="M671" s="530"/>
      <c r="N671" s="530"/>
      <c r="O671" s="530"/>
      <c r="P671" s="167"/>
      <c r="Q671" s="173"/>
      <c r="R671" s="173"/>
      <c r="S671" s="173"/>
      <c r="T671" s="167"/>
      <c r="U671" s="167"/>
      <c r="V671" s="173"/>
      <c r="W671" s="173"/>
      <c r="X671" s="173"/>
      <c r="Y671" s="173"/>
      <c r="Z671" s="173"/>
      <c r="AA671" s="173"/>
      <c r="AB671" s="173"/>
      <c r="AC671" s="173"/>
      <c r="AD671" s="173"/>
      <c r="AE671" s="173"/>
      <c r="AF671" s="173"/>
      <c r="AG671" s="174"/>
      <c r="AH671" s="174"/>
      <c r="AI671" s="175"/>
    </row>
    <row r="672">
      <c r="A672" s="167"/>
      <c r="B672" s="531"/>
      <c r="C672" s="531"/>
      <c r="D672" s="197"/>
      <c r="E672" s="167"/>
      <c r="F672" s="167"/>
      <c r="G672" s="167"/>
      <c r="H672" s="167"/>
      <c r="I672" s="169"/>
      <c r="J672" s="530"/>
      <c r="K672" s="530"/>
      <c r="L672" s="530"/>
      <c r="M672" s="530"/>
      <c r="N672" s="530"/>
      <c r="O672" s="530"/>
      <c r="P672" s="167"/>
      <c r="Q672" s="173"/>
      <c r="R672" s="173"/>
      <c r="S672" s="173"/>
      <c r="T672" s="167"/>
      <c r="U672" s="167"/>
      <c r="V672" s="173"/>
      <c r="W672" s="173"/>
      <c r="X672" s="173"/>
      <c r="Y672" s="173"/>
      <c r="Z672" s="173"/>
      <c r="AA672" s="173"/>
      <c r="AB672" s="173"/>
      <c r="AC672" s="173"/>
      <c r="AD672" s="173"/>
      <c r="AE672" s="173"/>
      <c r="AF672" s="173"/>
      <c r="AG672" s="174"/>
      <c r="AH672" s="174"/>
      <c r="AI672" s="175"/>
    </row>
    <row r="673">
      <c r="A673" s="167"/>
      <c r="B673" s="531"/>
      <c r="C673" s="531"/>
      <c r="D673" s="197"/>
      <c r="E673" s="167"/>
      <c r="F673" s="167"/>
      <c r="G673" s="167"/>
      <c r="H673" s="167"/>
      <c r="I673" s="169"/>
      <c r="J673" s="530"/>
      <c r="K673" s="530"/>
      <c r="L673" s="530"/>
      <c r="M673" s="530"/>
      <c r="N673" s="530"/>
      <c r="O673" s="530"/>
      <c r="P673" s="167"/>
      <c r="Q673" s="173"/>
      <c r="R673" s="173"/>
      <c r="S673" s="173"/>
      <c r="T673" s="167"/>
      <c r="U673" s="167"/>
      <c r="V673" s="173"/>
      <c r="W673" s="173"/>
      <c r="X673" s="173"/>
      <c r="Y673" s="173"/>
      <c r="Z673" s="173"/>
      <c r="AA673" s="173"/>
      <c r="AB673" s="173"/>
      <c r="AC673" s="173"/>
      <c r="AD673" s="173"/>
      <c r="AE673" s="173"/>
      <c r="AF673" s="173"/>
      <c r="AG673" s="174"/>
      <c r="AH673" s="174"/>
      <c r="AI673" s="175"/>
    </row>
    <row r="674">
      <c r="A674" s="167"/>
      <c r="B674" s="531"/>
      <c r="C674" s="531"/>
      <c r="D674" s="197"/>
      <c r="E674" s="167"/>
      <c r="F674" s="167"/>
      <c r="G674" s="167"/>
      <c r="H674" s="167"/>
      <c r="I674" s="169"/>
      <c r="J674" s="530"/>
      <c r="K674" s="530"/>
      <c r="L674" s="530"/>
      <c r="M674" s="530"/>
      <c r="N674" s="530"/>
      <c r="O674" s="530"/>
      <c r="P674" s="167"/>
      <c r="Q674" s="173"/>
      <c r="R674" s="173"/>
      <c r="S674" s="173"/>
      <c r="T674" s="167"/>
      <c r="U674" s="167"/>
      <c r="V674" s="173"/>
      <c r="W674" s="173"/>
      <c r="X674" s="173"/>
      <c r="Y674" s="173"/>
      <c r="Z674" s="173"/>
      <c r="AA674" s="173"/>
      <c r="AB674" s="173"/>
      <c r="AC674" s="173"/>
      <c r="AD674" s="173"/>
      <c r="AE674" s="173"/>
      <c r="AF674" s="173"/>
      <c r="AG674" s="174"/>
      <c r="AH674" s="174"/>
      <c r="AI674" s="175"/>
    </row>
    <row r="675">
      <c r="A675" s="167"/>
      <c r="B675" s="531"/>
      <c r="C675" s="531"/>
      <c r="D675" s="197"/>
      <c r="E675" s="167"/>
      <c r="F675" s="167"/>
      <c r="G675" s="167"/>
      <c r="H675" s="167"/>
      <c r="I675" s="169"/>
      <c r="J675" s="530"/>
      <c r="K675" s="530"/>
      <c r="L675" s="530"/>
      <c r="M675" s="530"/>
      <c r="N675" s="530"/>
      <c r="O675" s="530"/>
      <c r="P675" s="167"/>
      <c r="Q675" s="173"/>
      <c r="R675" s="173"/>
      <c r="S675" s="173"/>
      <c r="T675" s="167"/>
      <c r="U675" s="167"/>
      <c r="V675" s="173"/>
      <c r="W675" s="173"/>
      <c r="X675" s="173"/>
      <c r="Y675" s="173"/>
      <c r="Z675" s="173"/>
      <c r="AA675" s="173"/>
      <c r="AB675" s="173"/>
      <c r="AC675" s="173"/>
      <c r="AD675" s="173"/>
      <c r="AE675" s="173"/>
      <c r="AF675" s="173"/>
      <c r="AG675" s="174"/>
      <c r="AH675" s="174"/>
      <c r="AI675" s="175"/>
    </row>
    <row r="676">
      <c r="A676" s="167"/>
      <c r="B676" s="531"/>
      <c r="C676" s="531"/>
      <c r="D676" s="197"/>
      <c r="E676" s="167"/>
      <c r="F676" s="167"/>
      <c r="G676" s="167"/>
      <c r="H676" s="167"/>
      <c r="I676" s="169"/>
      <c r="J676" s="530"/>
      <c r="K676" s="530"/>
      <c r="L676" s="530"/>
      <c r="M676" s="530"/>
      <c r="N676" s="530"/>
      <c r="O676" s="530"/>
      <c r="P676" s="167"/>
      <c r="Q676" s="173"/>
      <c r="R676" s="173"/>
      <c r="S676" s="173"/>
      <c r="T676" s="167"/>
      <c r="U676" s="167"/>
      <c r="V676" s="173"/>
      <c r="W676" s="173"/>
      <c r="X676" s="173"/>
      <c r="Y676" s="173"/>
      <c r="Z676" s="173"/>
      <c r="AA676" s="173"/>
      <c r="AB676" s="173"/>
      <c r="AC676" s="173"/>
      <c r="AD676" s="173"/>
      <c r="AE676" s="173"/>
      <c r="AF676" s="173"/>
      <c r="AG676" s="174"/>
      <c r="AH676" s="174"/>
      <c r="AI676" s="175"/>
    </row>
    <row r="677">
      <c r="A677" s="167"/>
      <c r="B677" s="531"/>
      <c r="C677" s="531"/>
      <c r="D677" s="197"/>
      <c r="E677" s="167"/>
      <c r="F677" s="167"/>
      <c r="G677" s="167"/>
      <c r="H677" s="167"/>
      <c r="I677" s="169"/>
      <c r="J677" s="530"/>
      <c r="K677" s="530"/>
      <c r="L677" s="530"/>
      <c r="M677" s="530"/>
      <c r="N677" s="530"/>
      <c r="O677" s="530"/>
      <c r="P677" s="167"/>
      <c r="Q677" s="173"/>
      <c r="R677" s="173"/>
      <c r="S677" s="173"/>
      <c r="T677" s="167"/>
      <c r="U677" s="167"/>
      <c r="V677" s="173"/>
      <c r="W677" s="173"/>
      <c r="X677" s="173"/>
      <c r="Y677" s="173"/>
      <c r="Z677" s="173"/>
      <c r="AA677" s="173"/>
      <c r="AB677" s="173"/>
      <c r="AC677" s="173"/>
      <c r="AD677" s="173"/>
      <c r="AE677" s="173"/>
      <c r="AF677" s="173"/>
      <c r="AG677" s="174"/>
      <c r="AH677" s="174"/>
      <c r="AI677" s="175"/>
    </row>
    <row r="678">
      <c r="A678" s="167"/>
      <c r="B678" s="531"/>
      <c r="C678" s="531"/>
      <c r="D678" s="197"/>
      <c r="E678" s="167"/>
      <c r="F678" s="167"/>
      <c r="G678" s="167"/>
      <c r="H678" s="167"/>
      <c r="I678" s="169"/>
      <c r="J678" s="530"/>
      <c r="K678" s="530"/>
      <c r="L678" s="530"/>
      <c r="M678" s="530"/>
      <c r="N678" s="530"/>
      <c r="O678" s="530"/>
      <c r="P678" s="167"/>
      <c r="Q678" s="173"/>
      <c r="R678" s="173"/>
      <c r="S678" s="173"/>
      <c r="T678" s="167"/>
      <c r="U678" s="167"/>
      <c r="V678" s="173"/>
      <c r="W678" s="173"/>
      <c r="X678" s="173"/>
      <c r="Y678" s="173"/>
      <c r="Z678" s="173"/>
      <c r="AA678" s="173"/>
      <c r="AB678" s="173"/>
      <c r="AC678" s="173"/>
      <c r="AD678" s="173"/>
      <c r="AE678" s="173"/>
      <c r="AF678" s="173"/>
      <c r="AG678" s="174"/>
      <c r="AH678" s="174"/>
      <c r="AI678" s="175"/>
    </row>
    <row r="679">
      <c r="A679" s="167"/>
      <c r="B679" s="531"/>
      <c r="C679" s="531"/>
      <c r="D679" s="197"/>
      <c r="E679" s="167"/>
      <c r="F679" s="167"/>
      <c r="G679" s="167"/>
      <c r="H679" s="167"/>
      <c r="I679" s="169"/>
      <c r="J679" s="530"/>
      <c r="K679" s="530"/>
      <c r="L679" s="530"/>
      <c r="M679" s="530"/>
      <c r="N679" s="530"/>
      <c r="O679" s="530"/>
      <c r="P679" s="167"/>
      <c r="Q679" s="173"/>
      <c r="R679" s="173"/>
      <c r="S679" s="173"/>
      <c r="T679" s="167"/>
      <c r="U679" s="167"/>
      <c r="V679" s="173"/>
      <c r="W679" s="173"/>
      <c r="X679" s="173"/>
      <c r="Y679" s="173"/>
      <c r="Z679" s="173"/>
      <c r="AA679" s="173"/>
      <c r="AB679" s="173"/>
      <c r="AC679" s="173"/>
      <c r="AD679" s="173"/>
      <c r="AE679" s="173"/>
      <c r="AF679" s="173"/>
      <c r="AG679" s="174"/>
      <c r="AH679" s="174"/>
      <c r="AI679" s="175"/>
    </row>
    <row r="680">
      <c r="A680" s="167"/>
      <c r="B680" s="531"/>
      <c r="C680" s="531"/>
      <c r="D680" s="197"/>
      <c r="E680" s="167"/>
      <c r="F680" s="167"/>
      <c r="G680" s="167"/>
      <c r="H680" s="167"/>
      <c r="I680" s="169"/>
      <c r="J680" s="530"/>
      <c r="K680" s="530"/>
      <c r="L680" s="530"/>
      <c r="M680" s="530"/>
      <c r="N680" s="530"/>
      <c r="O680" s="530"/>
      <c r="P680" s="167"/>
      <c r="Q680" s="173"/>
      <c r="R680" s="173"/>
      <c r="S680" s="173"/>
      <c r="T680" s="167"/>
      <c r="U680" s="167"/>
      <c r="V680" s="173"/>
      <c r="W680" s="173"/>
      <c r="X680" s="173"/>
      <c r="Y680" s="173"/>
      <c r="Z680" s="173"/>
      <c r="AA680" s="173"/>
      <c r="AB680" s="173"/>
      <c r="AC680" s="173"/>
      <c r="AD680" s="173"/>
      <c r="AE680" s="173"/>
      <c r="AF680" s="173"/>
      <c r="AG680" s="174"/>
      <c r="AH680" s="174"/>
      <c r="AI680" s="175"/>
    </row>
    <row r="681">
      <c r="A681" s="167"/>
      <c r="B681" s="531"/>
      <c r="C681" s="531"/>
      <c r="D681" s="197"/>
      <c r="E681" s="167"/>
      <c r="F681" s="167"/>
      <c r="G681" s="167"/>
      <c r="H681" s="167"/>
      <c r="I681" s="169"/>
      <c r="J681" s="530"/>
      <c r="K681" s="530"/>
      <c r="L681" s="530"/>
      <c r="M681" s="530"/>
      <c r="N681" s="530"/>
      <c r="O681" s="530"/>
      <c r="P681" s="167"/>
      <c r="Q681" s="173"/>
      <c r="R681" s="173"/>
      <c r="S681" s="173"/>
      <c r="T681" s="167"/>
      <c r="U681" s="167"/>
      <c r="V681" s="173"/>
      <c r="W681" s="173"/>
      <c r="X681" s="173"/>
      <c r="Y681" s="173"/>
      <c r="Z681" s="173"/>
      <c r="AA681" s="173"/>
      <c r="AB681" s="173"/>
      <c r="AC681" s="173"/>
      <c r="AD681" s="173"/>
      <c r="AE681" s="173"/>
      <c r="AF681" s="173"/>
      <c r="AG681" s="174"/>
      <c r="AH681" s="174"/>
      <c r="AI681" s="175"/>
    </row>
    <row r="682">
      <c r="A682" s="167"/>
      <c r="B682" s="531"/>
      <c r="C682" s="531"/>
      <c r="D682" s="197"/>
      <c r="E682" s="167"/>
      <c r="F682" s="167"/>
      <c r="G682" s="167"/>
      <c r="H682" s="167"/>
      <c r="I682" s="169"/>
      <c r="J682" s="530"/>
      <c r="K682" s="530"/>
      <c r="L682" s="530"/>
      <c r="M682" s="530"/>
      <c r="N682" s="530"/>
      <c r="O682" s="530"/>
      <c r="P682" s="167"/>
      <c r="Q682" s="173"/>
      <c r="R682" s="173"/>
      <c r="S682" s="173"/>
      <c r="T682" s="167"/>
      <c r="U682" s="167"/>
      <c r="V682" s="173"/>
      <c r="W682" s="173"/>
      <c r="X682" s="173"/>
      <c r="Y682" s="173"/>
      <c r="Z682" s="173"/>
      <c r="AA682" s="173"/>
      <c r="AB682" s="173"/>
      <c r="AC682" s="173"/>
      <c r="AD682" s="173"/>
      <c r="AE682" s="173"/>
      <c r="AF682" s="173"/>
      <c r="AG682" s="174"/>
      <c r="AH682" s="174"/>
      <c r="AI682" s="175"/>
    </row>
    <row r="683">
      <c r="A683" s="167"/>
      <c r="B683" s="531"/>
      <c r="C683" s="531"/>
      <c r="D683" s="197"/>
      <c r="E683" s="167"/>
      <c r="F683" s="167"/>
      <c r="G683" s="167"/>
      <c r="H683" s="167"/>
      <c r="I683" s="169"/>
      <c r="J683" s="530"/>
      <c r="K683" s="530"/>
      <c r="L683" s="530"/>
      <c r="M683" s="530"/>
      <c r="N683" s="530"/>
      <c r="O683" s="530"/>
      <c r="P683" s="167"/>
      <c r="Q683" s="173"/>
      <c r="R683" s="173"/>
      <c r="S683" s="173"/>
      <c r="T683" s="167"/>
      <c r="U683" s="167"/>
      <c r="V683" s="173"/>
      <c r="W683" s="173"/>
      <c r="X683" s="173"/>
      <c r="Y683" s="173"/>
      <c r="Z683" s="173"/>
      <c r="AA683" s="173"/>
      <c r="AB683" s="173"/>
      <c r="AC683" s="173"/>
      <c r="AD683" s="173"/>
      <c r="AE683" s="173"/>
      <c r="AF683" s="173"/>
      <c r="AG683" s="174"/>
      <c r="AH683" s="174"/>
      <c r="AI683" s="175"/>
    </row>
    <row r="684">
      <c r="A684" s="167"/>
      <c r="B684" s="531"/>
      <c r="C684" s="531"/>
      <c r="D684" s="197"/>
      <c r="E684" s="167"/>
      <c r="F684" s="167"/>
      <c r="G684" s="167"/>
      <c r="H684" s="167"/>
      <c r="I684" s="169"/>
      <c r="J684" s="530"/>
      <c r="K684" s="530"/>
      <c r="L684" s="530"/>
      <c r="M684" s="530"/>
      <c r="N684" s="530"/>
      <c r="O684" s="530"/>
      <c r="P684" s="167"/>
      <c r="Q684" s="173"/>
      <c r="R684" s="173"/>
      <c r="S684" s="173"/>
      <c r="T684" s="167"/>
      <c r="U684" s="167"/>
      <c r="V684" s="173"/>
      <c r="W684" s="173"/>
      <c r="X684" s="173"/>
      <c r="Y684" s="173"/>
      <c r="Z684" s="173"/>
      <c r="AA684" s="173"/>
      <c r="AB684" s="173"/>
      <c r="AC684" s="173"/>
      <c r="AD684" s="173"/>
      <c r="AE684" s="173"/>
      <c r="AF684" s="173"/>
      <c r="AG684" s="174"/>
      <c r="AH684" s="174"/>
      <c r="AI684" s="175"/>
    </row>
    <row r="685">
      <c r="A685" s="167"/>
      <c r="B685" s="531"/>
      <c r="C685" s="531"/>
      <c r="D685" s="197"/>
      <c r="E685" s="167"/>
      <c r="F685" s="167"/>
      <c r="G685" s="167"/>
      <c r="H685" s="167"/>
      <c r="I685" s="169"/>
      <c r="J685" s="530"/>
      <c r="K685" s="530"/>
      <c r="L685" s="530"/>
      <c r="M685" s="530"/>
      <c r="N685" s="530"/>
      <c r="O685" s="530"/>
      <c r="P685" s="167"/>
      <c r="Q685" s="173"/>
      <c r="R685" s="173"/>
      <c r="S685" s="173"/>
      <c r="T685" s="167"/>
      <c r="U685" s="167"/>
      <c r="V685" s="173"/>
      <c r="W685" s="173"/>
      <c r="X685" s="173"/>
      <c r="Y685" s="173"/>
      <c r="Z685" s="173"/>
      <c r="AA685" s="173"/>
      <c r="AB685" s="173"/>
      <c r="AC685" s="173"/>
      <c r="AD685" s="173"/>
      <c r="AE685" s="173"/>
      <c r="AF685" s="173"/>
      <c r="AG685" s="174"/>
      <c r="AH685" s="174"/>
      <c r="AI685" s="175"/>
    </row>
    <row r="686">
      <c r="A686" s="167"/>
      <c r="B686" s="531"/>
      <c r="C686" s="531"/>
      <c r="D686" s="197"/>
      <c r="E686" s="167"/>
      <c r="F686" s="167"/>
      <c r="G686" s="167"/>
      <c r="H686" s="167"/>
      <c r="I686" s="169"/>
      <c r="J686" s="530"/>
      <c r="K686" s="530"/>
      <c r="L686" s="530"/>
      <c r="M686" s="530"/>
      <c r="N686" s="530"/>
      <c r="O686" s="530"/>
      <c r="P686" s="167"/>
      <c r="Q686" s="173"/>
      <c r="R686" s="173"/>
      <c r="S686" s="173"/>
      <c r="T686" s="167"/>
      <c r="U686" s="167"/>
      <c r="V686" s="173"/>
      <c r="W686" s="173"/>
      <c r="X686" s="173"/>
      <c r="Y686" s="173"/>
      <c r="Z686" s="173"/>
      <c r="AA686" s="173"/>
      <c r="AB686" s="173"/>
      <c r="AC686" s="173"/>
      <c r="AD686" s="173"/>
      <c r="AE686" s="173"/>
      <c r="AF686" s="173"/>
      <c r="AG686" s="174"/>
      <c r="AH686" s="174"/>
      <c r="AI686" s="175"/>
    </row>
    <row r="687">
      <c r="A687" s="167"/>
      <c r="B687" s="531"/>
      <c r="C687" s="531"/>
      <c r="D687" s="197"/>
      <c r="E687" s="167"/>
      <c r="F687" s="167"/>
      <c r="G687" s="167"/>
      <c r="H687" s="167"/>
      <c r="I687" s="169"/>
      <c r="J687" s="530"/>
      <c r="K687" s="530"/>
      <c r="L687" s="530"/>
      <c r="M687" s="530"/>
      <c r="N687" s="530"/>
      <c r="O687" s="530"/>
      <c r="P687" s="167"/>
      <c r="Q687" s="173"/>
      <c r="R687" s="173"/>
      <c r="S687" s="173"/>
      <c r="T687" s="167"/>
      <c r="U687" s="167"/>
      <c r="V687" s="173"/>
      <c r="W687" s="173"/>
      <c r="X687" s="173"/>
      <c r="Y687" s="173"/>
      <c r="Z687" s="173"/>
      <c r="AA687" s="173"/>
      <c r="AB687" s="173"/>
      <c r="AC687" s="173"/>
      <c r="AD687" s="173"/>
      <c r="AE687" s="173"/>
      <c r="AF687" s="173"/>
      <c r="AG687" s="174"/>
      <c r="AH687" s="174"/>
      <c r="AI687" s="175"/>
    </row>
    <row r="688">
      <c r="A688" s="167"/>
      <c r="B688" s="531"/>
      <c r="C688" s="531"/>
      <c r="D688" s="197"/>
      <c r="E688" s="167"/>
      <c r="F688" s="167"/>
      <c r="G688" s="167"/>
      <c r="H688" s="167"/>
      <c r="I688" s="169"/>
      <c r="J688" s="530"/>
      <c r="K688" s="530"/>
      <c r="L688" s="530"/>
      <c r="M688" s="530"/>
      <c r="N688" s="530"/>
      <c r="O688" s="530"/>
      <c r="P688" s="167"/>
      <c r="Q688" s="173"/>
      <c r="R688" s="173"/>
      <c r="S688" s="173"/>
      <c r="T688" s="167"/>
      <c r="U688" s="167"/>
      <c r="V688" s="173"/>
      <c r="W688" s="173"/>
      <c r="X688" s="173"/>
      <c r="Y688" s="173"/>
      <c r="Z688" s="173"/>
      <c r="AA688" s="173"/>
      <c r="AB688" s="173"/>
      <c r="AC688" s="173"/>
      <c r="AD688" s="173"/>
      <c r="AE688" s="173"/>
      <c r="AF688" s="173"/>
      <c r="AG688" s="174"/>
      <c r="AH688" s="174"/>
      <c r="AI688" s="175"/>
    </row>
    <row r="689">
      <c r="A689" s="167"/>
      <c r="B689" s="531"/>
      <c r="C689" s="531"/>
      <c r="D689" s="197"/>
      <c r="E689" s="167"/>
      <c r="F689" s="167"/>
      <c r="G689" s="167"/>
      <c r="H689" s="167"/>
      <c r="I689" s="169"/>
      <c r="J689" s="530"/>
      <c r="K689" s="530"/>
      <c r="L689" s="530"/>
      <c r="M689" s="530"/>
      <c r="N689" s="530"/>
      <c r="O689" s="530"/>
      <c r="P689" s="167"/>
      <c r="Q689" s="173"/>
      <c r="R689" s="173"/>
      <c r="S689" s="173"/>
      <c r="T689" s="167"/>
      <c r="U689" s="167"/>
      <c r="V689" s="173"/>
      <c r="W689" s="173"/>
      <c r="X689" s="173"/>
      <c r="Y689" s="173"/>
      <c r="Z689" s="173"/>
      <c r="AA689" s="173"/>
      <c r="AB689" s="173"/>
      <c r="AC689" s="173"/>
      <c r="AD689" s="173"/>
      <c r="AE689" s="173"/>
      <c r="AF689" s="173"/>
      <c r="AG689" s="174"/>
      <c r="AH689" s="174"/>
      <c r="AI689" s="175"/>
    </row>
    <row r="690">
      <c r="A690" s="167"/>
      <c r="B690" s="531"/>
      <c r="C690" s="531"/>
      <c r="D690" s="197"/>
      <c r="E690" s="167"/>
      <c r="F690" s="167"/>
      <c r="G690" s="167"/>
      <c r="H690" s="167"/>
      <c r="I690" s="169"/>
      <c r="J690" s="530"/>
      <c r="K690" s="530"/>
      <c r="L690" s="530"/>
      <c r="M690" s="530"/>
      <c r="N690" s="530"/>
      <c r="O690" s="530"/>
      <c r="P690" s="167"/>
      <c r="Q690" s="173"/>
      <c r="R690" s="173"/>
      <c r="S690" s="173"/>
      <c r="T690" s="167"/>
      <c r="U690" s="167"/>
      <c r="V690" s="173"/>
      <c r="W690" s="173"/>
      <c r="X690" s="173"/>
      <c r="Y690" s="173"/>
      <c r="Z690" s="173"/>
      <c r="AA690" s="173"/>
      <c r="AB690" s="173"/>
      <c r="AC690" s="173"/>
      <c r="AD690" s="173"/>
      <c r="AE690" s="173"/>
      <c r="AF690" s="173"/>
      <c r="AG690" s="174"/>
      <c r="AH690" s="174"/>
      <c r="AI690" s="175"/>
    </row>
    <row r="691">
      <c r="A691" s="167"/>
      <c r="B691" s="531"/>
      <c r="C691" s="531"/>
      <c r="D691" s="197"/>
      <c r="E691" s="167"/>
      <c r="F691" s="167"/>
      <c r="G691" s="167"/>
      <c r="H691" s="167"/>
      <c r="I691" s="169"/>
      <c r="J691" s="530"/>
      <c r="K691" s="530"/>
      <c r="L691" s="530"/>
      <c r="M691" s="530"/>
      <c r="N691" s="530"/>
      <c r="O691" s="530"/>
      <c r="P691" s="167"/>
      <c r="Q691" s="173"/>
      <c r="R691" s="173"/>
      <c r="S691" s="173"/>
      <c r="T691" s="167"/>
      <c r="U691" s="167"/>
      <c r="V691" s="173"/>
      <c r="W691" s="173"/>
      <c r="X691" s="173"/>
      <c r="Y691" s="173"/>
      <c r="Z691" s="173"/>
      <c r="AA691" s="173"/>
      <c r="AB691" s="173"/>
      <c r="AC691" s="173"/>
      <c r="AD691" s="173"/>
      <c r="AE691" s="173"/>
      <c r="AF691" s="173"/>
      <c r="AG691" s="174"/>
      <c r="AH691" s="174"/>
      <c r="AI691" s="175"/>
    </row>
    <row r="692">
      <c r="A692" s="167"/>
      <c r="B692" s="531"/>
      <c r="C692" s="531"/>
      <c r="D692" s="197"/>
      <c r="E692" s="167"/>
      <c r="F692" s="167"/>
      <c r="G692" s="167"/>
      <c r="H692" s="167"/>
      <c r="I692" s="169"/>
      <c r="J692" s="530"/>
      <c r="K692" s="530"/>
      <c r="L692" s="530"/>
      <c r="M692" s="530"/>
      <c r="N692" s="530"/>
      <c r="O692" s="530"/>
      <c r="P692" s="167"/>
      <c r="Q692" s="173"/>
      <c r="R692" s="173"/>
      <c r="S692" s="173"/>
      <c r="T692" s="167"/>
      <c r="U692" s="167"/>
      <c r="V692" s="173"/>
      <c r="W692" s="173"/>
      <c r="X692" s="173"/>
      <c r="Y692" s="173"/>
      <c r="Z692" s="173"/>
      <c r="AA692" s="173"/>
      <c r="AB692" s="173"/>
      <c r="AC692" s="173"/>
      <c r="AD692" s="173"/>
      <c r="AE692" s="173"/>
      <c r="AF692" s="173"/>
      <c r="AG692" s="174"/>
      <c r="AH692" s="174"/>
      <c r="AI692" s="175"/>
    </row>
    <row r="693">
      <c r="A693" s="167"/>
      <c r="B693" s="531"/>
      <c r="C693" s="531"/>
      <c r="D693" s="197"/>
      <c r="E693" s="167"/>
      <c r="F693" s="167"/>
      <c r="G693" s="167"/>
      <c r="H693" s="167"/>
      <c r="I693" s="169"/>
      <c r="J693" s="530"/>
      <c r="K693" s="530"/>
      <c r="L693" s="530"/>
      <c r="M693" s="530"/>
      <c r="N693" s="530"/>
      <c r="O693" s="530"/>
      <c r="P693" s="167"/>
      <c r="Q693" s="173"/>
      <c r="R693" s="173"/>
      <c r="S693" s="173"/>
      <c r="T693" s="167"/>
      <c r="U693" s="167"/>
      <c r="V693" s="173"/>
      <c r="W693" s="173"/>
      <c r="X693" s="173"/>
      <c r="Y693" s="173"/>
      <c r="Z693" s="173"/>
      <c r="AA693" s="173"/>
      <c r="AB693" s="173"/>
      <c r="AC693" s="173"/>
      <c r="AD693" s="173"/>
      <c r="AE693" s="173"/>
      <c r="AF693" s="173"/>
      <c r="AG693" s="174"/>
      <c r="AH693" s="174"/>
      <c r="AI693" s="175"/>
    </row>
    <row r="694">
      <c r="A694" s="167"/>
      <c r="B694" s="531"/>
      <c r="C694" s="531"/>
      <c r="D694" s="197"/>
      <c r="E694" s="167"/>
      <c r="F694" s="167"/>
      <c r="G694" s="167"/>
      <c r="H694" s="167"/>
      <c r="I694" s="169"/>
      <c r="J694" s="530"/>
      <c r="K694" s="530"/>
      <c r="L694" s="530"/>
      <c r="M694" s="530"/>
      <c r="N694" s="530"/>
      <c r="O694" s="530"/>
      <c r="P694" s="167"/>
      <c r="Q694" s="173"/>
      <c r="R694" s="173"/>
      <c r="S694" s="173"/>
      <c r="T694" s="167"/>
      <c r="U694" s="167"/>
      <c r="V694" s="173"/>
      <c r="W694" s="173"/>
      <c r="X694" s="173"/>
      <c r="Y694" s="173"/>
      <c r="Z694" s="173"/>
      <c r="AA694" s="173"/>
      <c r="AB694" s="173"/>
      <c r="AC694" s="173"/>
      <c r="AD694" s="173"/>
      <c r="AE694" s="173"/>
      <c r="AF694" s="173"/>
      <c r="AG694" s="174"/>
      <c r="AH694" s="174"/>
      <c r="AI694" s="175"/>
    </row>
    <row r="695">
      <c r="A695" s="167"/>
      <c r="B695" s="531"/>
      <c r="C695" s="531"/>
      <c r="D695" s="197"/>
      <c r="E695" s="167"/>
      <c r="F695" s="167"/>
      <c r="G695" s="167"/>
      <c r="H695" s="167"/>
      <c r="I695" s="169"/>
      <c r="J695" s="530"/>
      <c r="K695" s="530"/>
      <c r="L695" s="530"/>
      <c r="M695" s="530"/>
      <c r="N695" s="530"/>
      <c r="O695" s="530"/>
      <c r="P695" s="167"/>
      <c r="Q695" s="173"/>
      <c r="R695" s="173"/>
      <c r="S695" s="173"/>
      <c r="T695" s="167"/>
      <c r="U695" s="167"/>
      <c r="V695" s="173"/>
      <c r="W695" s="173"/>
      <c r="X695" s="173"/>
      <c r="Y695" s="173"/>
      <c r="Z695" s="173"/>
      <c r="AA695" s="173"/>
      <c r="AB695" s="173"/>
      <c r="AC695" s="173"/>
      <c r="AD695" s="173"/>
      <c r="AE695" s="173"/>
      <c r="AF695" s="173"/>
      <c r="AG695" s="174"/>
      <c r="AH695" s="174"/>
      <c r="AI695" s="175"/>
    </row>
    <row r="696">
      <c r="A696" s="167"/>
      <c r="B696" s="531"/>
      <c r="C696" s="531"/>
      <c r="D696" s="197"/>
      <c r="E696" s="167"/>
      <c r="F696" s="167"/>
      <c r="G696" s="167"/>
      <c r="H696" s="167"/>
      <c r="I696" s="169"/>
      <c r="J696" s="530"/>
      <c r="K696" s="530"/>
      <c r="L696" s="530"/>
      <c r="M696" s="530"/>
      <c r="N696" s="530"/>
      <c r="O696" s="530"/>
      <c r="P696" s="167"/>
      <c r="Q696" s="173"/>
      <c r="R696" s="173"/>
      <c r="S696" s="173"/>
      <c r="T696" s="167"/>
      <c r="U696" s="167"/>
      <c r="V696" s="173"/>
      <c r="W696" s="173"/>
      <c r="X696" s="173"/>
      <c r="Y696" s="173"/>
      <c r="Z696" s="173"/>
      <c r="AA696" s="173"/>
      <c r="AB696" s="173"/>
      <c r="AC696" s="173"/>
      <c r="AD696" s="173"/>
      <c r="AE696" s="173"/>
      <c r="AF696" s="173"/>
      <c r="AG696" s="174"/>
      <c r="AH696" s="174"/>
      <c r="AI696" s="175"/>
    </row>
    <row r="697">
      <c r="A697" s="167"/>
      <c r="B697" s="531"/>
      <c r="C697" s="531"/>
      <c r="D697" s="197"/>
      <c r="E697" s="167"/>
      <c r="F697" s="167"/>
      <c r="G697" s="167"/>
      <c r="H697" s="167"/>
      <c r="I697" s="169"/>
      <c r="J697" s="530"/>
      <c r="K697" s="530"/>
      <c r="L697" s="530"/>
      <c r="M697" s="530"/>
      <c r="N697" s="530"/>
      <c r="O697" s="530"/>
      <c r="P697" s="167"/>
      <c r="Q697" s="173"/>
      <c r="R697" s="173"/>
      <c r="S697" s="173"/>
      <c r="T697" s="167"/>
      <c r="U697" s="167"/>
      <c r="V697" s="173"/>
      <c r="W697" s="173"/>
      <c r="X697" s="173"/>
      <c r="Y697" s="173"/>
      <c r="Z697" s="173"/>
      <c r="AA697" s="173"/>
      <c r="AB697" s="173"/>
      <c r="AC697" s="173"/>
      <c r="AD697" s="173"/>
      <c r="AE697" s="173"/>
      <c r="AF697" s="173"/>
      <c r="AG697" s="174"/>
      <c r="AH697" s="174"/>
      <c r="AI697" s="175"/>
    </row>
    <row r="698">
      <c r="A698" s="167"/>
      <c r="B698" s="531"/>
      <c r="C698" s="531"/>
      <c r="D698" s="197"/>
      <c r="E698" s="167"/>
      <c r="F698" s="167"/>
      <c r="G698" s="167"/>
      <c r="H698" s="167"/>
      <c r="I698" s="169"/>
      <c r="J698" s="530"/>
      <c r="K698" s="530"/>
      <c r="L698" s="530"/>
      <c r="M698" s="530"/>
      <c r="N698" s="530"/>
      <c r="O698" s="530"/>
      <c r="P698" s="167"/>
      <c r="Q698" s="173"/>
      <c r="R698" s="173"/>
      <c r="S698" s="173"/>
      <c r="T698" s="167"/>
      <c r="U698" s="167"/>
      <c r="V698" s="173"/>
      <c r="W698" s="173"/>
      <c r="X698" s="173"/>
      <c r="Y698" s="173"/>
      <c r="Z698" s="173"/>
      <c r="AA698" s="173"/>
      <c r="AB698" s="173"/>
      <c r="AC698" s="173"/>
      <c r="AD698" s="173"/>
      <c r="AE698" s="173"/>
      <c r="AF698" s="173"/>
      <c r="AG698" s="174"/>
      <c r="AH698" s="174"/>
      <c r="AI698" s="175"/>
    </row>
    <row r="699">
      <c r="A699" s="167"/>
      <c r="B699" s="531"/>
      <c r="C699" s="531"/>
      <c r="D699" s="197"/>
      <c r="E699" s="167"/>
      <c r="F699" s="167"/>
      <c r="G699" s="167"/>
      <c r="H699" s="167"/>
      <c r="I699" s="169"/>
      <c r="J699" s="530"/>
      <c r="K699" s="530"/>
      <c r="L699" s="530"/>
      <c r="M699" s="530"/>
      <c r="N699" s="530"/>
      <c r="O699" s="530"/>
      <c r="P699" s="167"/>
      <c r="Q699" s="173"/>
      <c r="R699" s="173"/>
      <c r="S699" s="173"/>
      <c r="T699" s="167"/>
      <c r="U699" s="167"/>
      <c r="V699" s="173"/>
      <c r="W699" s="173"/>
      <c r="X699" s="173"/>
      <c r="Y699" s="173"/>
      <c r="Z699" s="173"/>
      <c r="AA699" s="173"/>
      <c r="AB699" s="173"/>
      <c r="AC699" s="173"/>
      <c r="AD699" s="173"/>
      <c r="AE699" s="173"/>
      <c r="AF699" s="173"/>
      <c r="AG699" s="174"/>
      <c r="AH699" s="174"/>
      <c r="AI699" s="175"/>
    </row>
    <row r="700">
      <c r="A700" s="167"/>
      <c r="B700" s="531"/>
      <c r="C700" s="531"/>
      <c r="D700" s="197"/>
      <c r="E700" s="167"/>
      <c r="F700" s="167"/>
      <c r="G700" s="167"/>
      <c r="H700" s="167"/>
      <c r="I700" s="169"/>
      <c r="J700" s="530"/>
      <c r="K700" s="530"/>
      <c r="L700" s="530"/>
      <c r="M700" s="530"/>
      <c r="N700" s="530"/>
      <c r="O700" s="530"/>
      <c r="P700" s="167"/>
      <c r="Q700" s="173"/>
      <c r="R700" s="173"/>
      <c r="S700" s="173"/>
      <c r="T700" s="167"/>
      <c r="U700" s="167"/>
      <c r="V700" s="173"/>
      <c r="W700" s="173"/>
      <c r="X700" s="173"/>
      <c r="Y700" s="173"/>
      <c r="Z700" s="173"/>
      <c r="AA700" s="173"/>
      <c r="AB700" s="173"/>
      <c r="AC700" s="173"/>
      <c r="AD700" s="173"/>
      <c r="AE700" s="173"/>
      <c r="AF700" s="173"/>
      <c r="AG700" s="174"/>
      <c r="AH700" s="174"/>
      <c r="AI700" s="175"/>
    </row>
    <row r="701">
      <c r="A701" s="167"/>
      <c r="B701" s="531"/>
      <c r="C701" s="531"/>
      <c r="D701" s="197"/>
      <c r="E701" s="167"/>
      <c r="F701" s="167"/>
      <c r="G701" s="167"/>
      <c r="H701" s="167"/>
      <c r="I701" s="169"/>
      <c r="J701" s="530"/>
      <c r="K701" s="530"/>
      <c r="L701" s="530"/>
      <c r="M701" s="530"/>
      <c r="N701" s="530"/>
      <c r="O701" s="530"/>
      <c r="P701" s="167"/>
      <c r="Q701" s="173"/>
      <c r="R701" s="173"/>
      <c r="S701" s="173"/>
      <c r="T701" s="167"/>
      <c r="U701" s="167"/>
      <c r="V701" s="173"/>
      <c r="W701" s="173"/>
      <c r="X701" s="173"/>
      <c r="Y701" s="173"/>
      <c r="Z701" s="173"/>
      <c r="AA701" s="173"/>
      <c r="AB701" s="173"/>
      <c r="AC701" s="173"/>
      <c r="AD701" s="173"/>
      <c r="AE701" s="173"/>
      <c r="AF701" s="173"/>
      <c r="AG701" s="174"/>
      <c r="AH701" s="174"/>
      <c r="AI701" s="175"/>
    </row>
    <row r="702">
      <c r="A702" s="167"/>
      <c r="B702" s="531"/>
      <c r="C702" s="531"/>
      <c r="D702" s="197"/>
      <c r="E702" s="167"/>
      <c r="F702" s="167"/>
      <c r="G702" s="167"/>
      <c r="H702" s="167"/>
      <c r="I702" s="169"/>
      <c r="J702" s="530"/>
      <c r="K702" s="530"/>
      <c r="L702" s="530"/>
      <c r="M702" s="530"/>
      <c r="N702" s="530"/>
      <c r="O702" s="530"/>
      <c r="P702" s="167"/>
      <c r="Q702" s="173"/>
      <c r="R702" s="173"/>
      <c r="S702" s="173"/>
      <c r="T702" s="167"/>
      <c r="U702" s="167"/>
      <c r="V702" s="173"/>
      <c r="W702" s="173"/>
      <c r="X702" s="173"/>
      <c r="Y702" s="173"/>
      <c r="Z702" s="173"/>
      <c r="AA702" s="173"/>
      <c r="AB702" s="173"/>
      <c r="AC702" s="173"/>
      <c r="AD702" s="173"/>
      <c r="AE702" s="173"/>
      <c r="AF702" s="173"/>
      <c r="AG702" s="174"/>
      <c r="AH702" s="174"/>
      <c r="AI702" s="175"/>
    </row>
    <row r="703">
      <c r="A703" s="167"/>
      <c r="B703" s="531"/>
      <c r="C703" s="531"/>
      <c r="D703" s="197"/>
      <c r="E703" s="167"/>
      <c r="F703" s="167"/>
      <c r="G703" s="167"/>
      <c r="H703" s="167"/>
      <c r="I703" s="169"/>
      <c r="J703" s="530"/>
      <c r="K703" s="530"/>
      <c r="L703" s="530"/>
      <c r="M703" s="530"/>
      <c r="N703" s="530"/>
      <c r="O703" s="530"/>
      <c r="P703" s="167"/>
      <c r="Q703" s="173"/>
      <c r="R703" s="173"/>
      <c r="S703" s="173"/>
      <c r="T703" s="167"/>
      <c r="U703" s="167"/>
      <c r="V703" s="173"/>
      <c r="W703" s="173"/>
      <c r="X703" s="173"/>
      <c r="Y703" s="173"/>
      <c r="Z703" s="173"/>
      <c r="AA703" s="173"/>
      <c r="AB703" s="173"/>
      <c r="AC703" s="173"/>
      <c r="AD703" s="173"/>
      <c r="AE703" s="173"/>
      <c r="AF703" s="173"/>
      <c r="AG703" s="174"/>
      <c r="AH703" s="174"/>
      <c r="AI703" s="175"/>
    </row>
    <row r="704">
      <c r="A704" s="167"/>
      <c r="B704" s="531"/>
      <c r="C704" s="531"/>
      <c r="D704" s="197"/>
      <c r="E704" s="167"/>
      <c r="F704" s="167"/>
      <c r="G704" s="167"/>
      <c r="H704" s="167"/>
      <c r="I704" s="169"/>
      <c r="J704" s="530"/>
      <c r="K704" s="530"/>
      <c r="L704" s="530"/>
      <c r="M704" s="530"/>
      <c r="N704" s="530"/>
      <c r="O704" s="530"/>
      <c r="P704" s="167"/>
      <c r="Q704" s="173"/>
      <c r="R704" s="173"/>
      <c r="S704" s="173"/>
      <c r="T704" s="167"/>
      <c r="U704" s="167"/>
      <c r="V704" s="173"/>
      <c r="W704" s="173"/>
      <c r="X704" s="173"/>
      <c r="Y704" s="173"/>
      <c r="Z704" s="173"/>
      <c r="AA704" s="173"/>
      <c r="AB704" s="173"/>
      <c r="AC704" s="173"/>
      <c r="AD704" s="173"/>
      <c r="AE704" s="173"/>
      <c r="AF704" s="173"/>
      <c r="AG704" s="174"/>
      <c r="AH704" s="174"/>
      <c r="AI704" s="175"/>
    </row>
    <row r="705">
      <c r="A705" s="167"/>
      <c r="B705" s="531"/>
      <c r="C705" s="531"/>
      <c r="D705" s="197"/>
      <c r="E705" s="167"/>
      <c r="F705" s="167"/>
      <c r="G705" s="167"/>
      <c r="H705" s="167"/>
      <c r="I705" s="169"/>
      <c r="J705" s="530"/>
      <c r="K705" s="530"/>
      <c r="L705" s="530"/>
      <c r="M705" s="530"/>
      <c r="N705" s="530"/>
      <c r="O705" s="530"/>
      <c r="P705" s="167"/>
      <c r="Q705" s="173"/>
      <c r="R705" s="173"/>
      <c r="S705" s="173"/>
      <c r="T705" s="167"/>
      <c r="U705" s="167"/>
      <c r="V705" s="173"/>
      <c r="W705" s="173"/>
      <c r="X705" s="173"/>
      <c r="Y705" s="173"/>
      <c r="Z705" s="173"/>
      <c r="AA705" s="173"/>
      <c r="AB705" s="173"/>
      <c r="AC705" s="173"/>
      <c r="AD705" s="173"/>
      <c r="AE705" s="173"/>
      <c r="AF705" s="173"/>
      <c r="AG705" s="174"/>
      <c r="AH705" s="174"/>
      <c r="AI705" s="175"/>
    </row>
    <row r="706">
      <c r="A706" s="167"/>
      <c r="B706" s="531"/>
      <c r="C706" s="531"/>
      <c r="D706" s="197"/>
      <c r="E706" s="167"/>
      <c r="F706" s="167"/>
      <c r="G706" s="167"/>
      <c r="H706" s="167"/>
      <c r="I706" s="169"/>
      <c r="J706" s="530"/>
      <c r="K706" s="530"/>
      <c r="L706" s="530"/>
      <c r="M706" s="530"/>
      <c r="N706" s="530"/>
      <c r="O706" s="530"/>
      <c r="P706" s="167"/>
      <c r="Q706" s="173"/>
      <c r="R706" s="173"/>
      <c r="S706" s="173"/>
      <c r="T706" s="167"/>
      <c r="U706" s="167"/>
      <c r="V706" s="173"/>
      <c r="W706" s="173"/>
      <c r="X706" s="173"/>
      <c r="Y706" s="173"/>
      <c r="Z706" s="173"/>
      <c r="AA706" s="173"/>
      <c r="AB706" s="173"/>
      <c r="AC706" s="173"/>
      <c r="AD706" s="173"/>
      <c r="AE706" s="173"/>
      <c r="AF706" s="173"/>
      <c r="AG706" s="174"/>
      <c r="AH706" s="174"/>
      <c r="AI706" s="175"/>
    </row>
    <row r="707">
      <c r="A707" s="167"/>
      <c r="B707" s="531"/>
      <c r="C707" s="531"/>
      <c r="D707" s="197"/>
      <c r="E707" s="167"/>
      <c r="F707" s="167"/>
      <c r="G707" s="167"/>
      <c r="H707" s="167"/>
      <c r="I707" s="169"/>
      <c r="J707" s="530"/>
      <c r="K707" s="530"/>
      <c r="L707" s="530"/>
      <c r="M707" s="530"/>
      <c r="N707" s="530"/>
      <c r="O707" s="530"/>
      <c r="P707" s="167"/>
      <c r="Q707" s="173"/>
      <c r="R707" s="173"/>
      <c r="S707" s="173"/>
      <c r="T707" s="167"/>
      <c r="U707" s="167"/>
      <c r="V707" s="173"/>
      <c r="W707" s="173"/>
      <c r="X707" s="173"/>
      <c r="Y707" s="173"/>
      <c r="Z707" s="173"/>
      <c r="AA707" s="173"/>
      <c r="AB707" s="173"/>
      <c r="AC707" s="173"/>
      <c r="AD707" s="173"/>
      <c r="AE707" s="173"/>
      <c r="AF707" s="173"/>
      <c r="AG707" s="174"/>
      <c r="AH707" s="174"/>
      <c r="AI707" s="175"/>
    </row>
    <row r="708">
      <c r="A708" s="167"/>
      <c r="B708" s="531"/>
      <c r="C708" s="531"/>
      <c r="D708" s="197"/>
      <c r="E708" s="167"/>
      <c r="F708" s="167"/>
      <c r="G708" s="167"/>
      <c r="H708" s="167"/>
      <c r="I708" s="169"/>
      <c r="J708" s="530"/>
      <c r="K708" s="530"/>
      <c r="L708" s="530"/>
      <c r="M708" s="530"/>
      <c r="N708" s="530"/>
      <c r="O708" s="530"/>
      <c r="P708" s="167"/>
      <c r="Q708" s="173"/>
      <c r="R708" s="173"/>
      <c r="S708" s="173"/>
      <c r="T708" s="167"/>
      <c r="U708" s="167"/>
      <c r="V708" s="173"/>
      <c r="W708" s="173"/>
      <c r="X708" s="173"/>
      <c r="Y708" s="173"/>
      <c r="Z708" s="173"/>
      <c r="AA708" s="173"/>
      <c r="AB708" s="173"/>
      <c r="AC708" s="173"/>
      <c r="AD708" s="173"/>
      <c r="AE708" s="173"/>
      <c r="AF708" s="173"/>
      <c r="AG708" s="174"/>
      <c r="AH708" s="174"/>
      <c r="AI708" s="175"/>
    </row>
    <row r="709">
      <c r="A709" s="167"/>
      <c r="B709" s="531"/>
      <c r="C709" s="531"/>
      <c r="D709" s="197"/>
      <c r="E709" s="167"/>
      <c r="F709" s="167"/>
      <c r="G709" s="167"/>
      <c r="H709" s="167"/>
      <c r="I709" s="169"/>
      <c r="J709" s="530"/>
      <c r="K709" s="530"/>
      <c r="L709" s="530"/>
      <c r="M709" s="530"/>
      <c r="N709" s="530"/>
      <c r="O709" s="530"/>
      <c r="P709" s="167"/>
      <c r="Q709" s="173"/>
      <c r="R709" s="173"/>
      <c r="S709" s="173"/>
      <c r="T709" s="167"/>
      <c r="U709" s="167"/>
      <c r="V709" s="173"/>
      <c r="W709" s="173"/>
      <c r="X709" s="173"/>
      <c r="Y709" s="173"/>
      <c r="Z709" s="173"/>
      <c r="AA709" s="173"/>
      <c r="AB709" s="173"/>
      <c r="AC709" s="173"/>
      <c r="AD709" s="173"/>
      <c r="AE709" s="173"/>
      <c r="AF709" s="173"/>
      <c r="AG709" s="174"/>
      <c r="AH709" s="174"/>
      <c r="AI709" s="175"/>
    </row>
    <row r="710">
      <c r="A710" s="167"/>
      <c r="B710" s="531"/>
      <c r="C710" s="531"/>
      <c r="D710" s="197"/>
      <c r="E710" s="167"/>
      <c r="F710" s="167"/>
      <c r="G710" s="167"/>
      <c r="H710" s="167"/>
      <c r="I710" s="169"/>
      <c r="J710" s="530"/>
      <c r="K710" s="530"/>
      <c r="L710" s="530"/>
      <c r="M710" s="530"/>
      <c r="N710" s="530"/>
      <c r="O710" s="530"/>
      <c r="P710" s="167"/>
      <c r="Q710" s="173"/>
      <c r="R710" s="173"/>
      <c r="S710" s="173"/>
      <c r="T710" s="167"/>
      <c r="U710" s="167"/>
      <c r="V710" s="173"/>
      <c r="W710" s="173"/>
      <c r="X710" s="173"/>
      <c r="Y710" s="173"/>
      <c r="Z710" s="173"/>
      <c r="AA710" s="173"/>
      <c r="AB710" s="173"/>
      <c r="AC710" s="173"/>
      <c r="AD710" s="173"/>
      <c r="AE710" s="173"/>
      <c r="AF710" s="173"/>
      <c r="AG710" s="174"/>
      <c r="AH710" s="174"/>
      <c r="AI710" s="175"/>
    </row>
    <row r="711">
      <c r="A711" s="167"/>
      <c r="B711" s="531"/>
      <c r="C711" s="531"/>
      <c r="D711" s="197"/>
      <c r="E711" s="167"/>
      <c r="F711" s="167"/>
      <c r="G711" s="167"/>
      <c r="H711" s="167"/>
      <c r="I711" s="169"/>
      <c r="J711" s="530"/>
      <c r="K711" s="530"/>
      <c r="L711" s="530"/>
      <c r="M711" s="530"/>
      <c r="N711" s="530"/>
      <c r="O711" s="530"/>
      <c r="P711" s="167"/>
      <c r="Q711" s="173"/>
      <c r="R711" s="173"/>
      <c r="S711" s="173"/>
      <c r="T711" s="167"/>
      <c r="U711" s="167"/>
      <c r="V711" s="173"/>
      <c r="W711" s="173"/>
      <c r="X711" s="173"/>
      <c r="Y711" s="173"/>
      <c r="Z711" s="173"/>
      <c r="AA711" s="173"/>
      <c r="AB711" s="173"/>
      <c r="AC711" s="173"/>
      <c r="AD711" s="173"/>
      <c r="AE711" s="173"/>
      <c r="AF711" s="173"/>
      <c r="AG711" s="174"/>
      <c r="AH711" s="174"/>
      <c r="AI711" s="175"/>
    </row>
    <row r="712">
      <c r="A712" s="167"/>
      <c r="B712" s="531"/>
      <c r="C712" s="531"/>
      <c r="D712" s="197"/>
      <c r="E712" s="167"/>
      <c r="F712" s="167"/>
      <c r="G712" s="167"/>
      <c r="H712" s="167"/>
      <c r="I712" s="169"/>
      <c r="J712" s="530"/>
      <c r="K712" s="530"/>
      <c r="L712" s="530"/>
      <c r="M712" s="530"/>
      <c r="N712" s="530"/>
      <c r="O712" s="530"/>
      <c r="P712" s="167"/>
      <c r="Q712" s="173"/>
      <c r="R712" s="173"/>
      <c r="S712" s="173"/>
      <c r="T712" s="167"/>
      <c r="U712" s="167"/>
      <c r="V712" s="173"/>
      <c r="W712" s="173"/>
      <c r="X712" s="173"/>
      <c r="Y712" s="173"/>
      <c r="Z712" s="173"/>
      <c r="AA712" s="173"/>
      <c r="AB712" s="173"/>
      <c r="AC712" s="173"/>
      <c r="AD712" s="173"/>
      <c r="AE712" s="173"/>
      <c r="AF712" s="173"/>
      <c r="AG712" s="174"/>
      <c r="AH712" s="174"/>
      <c r="AI712" s="175"/>
    </row>
    <row r="713">
      <c r="A713" s="167"/>
      <c r="B713" s="531"/>
      <c r="C713" s="531"/>
      <c r="D713" s="197"/>
      <c r="E713" s="167"/>
      <c r="F713" s="167"/>
      <c r="G713" s="167"/>
      <c r="H713" s="167"/>
      <c r="I713" s="169"/>
      <c r="J713" s="530"/>
      <c r="K713" s="530"/>
      <c r="L713" s="530"/>
      <c r="M713" s="530"/>
      <c r="N713" s="530"/>
      <c r="O713" s="530"/>
      <c r="P713" s="167"/>
      <c r="Q713" s="173"/>
      <c r="R713" s="173"/>
      <c r="S713" s="173"/>
      <c r="T713" s="167"/>
      <c r="U713" s="167"/>
      <c r="V713" s="173"/>
      <c r="W713" s="173"/>
      <c r="X713" s="173"/>
      <c r="Y713" s="173"/>
      <c r="Z713" s="173"/>
      <c r="AA713" s="173"/>
      <c r="AB713" s="173"/>
      <c r="AC713" s="173"/>
      <c r="AD713" s="173"/>
      <c r="AE713" s="173"/>
      <c r="AF713" s="173"/>
      <c r="AG713" s="174"/>
      <c r="AH713" s="174"/>
      <c r="AI713" s="175"/>
    </row>
    <row r="714">
      <c r="A714" s="167"/>
      <c r="B714" s="531"/>
      <c r="C714" s="531"/>
      <c r="D714" s="197"/>
      <c r="E714" s="167"/>
      <c r="F714" s="167"/>
      <c r="G714" s="167"/>
      <c r="H714" s="167"/>
      <c r="I714" s="169"/>
      <c r="J714" s="530"/>
      <c r="K714" s="530"/>
      <c r="L714" s="530"/>
      <c r="M714" s="530"/>
      <c r="N714" s="530"/>
      <c r="O714" s="530"/>
      <c r="P714" s="167"/>
      <c r="Q714" s="173"/>
      <c r="R714" s="173"/>
      <c r="S714" s="173"/>
      <c r="T714" s="167"/>
      <c r="U714" s="167"/>
      <c r="V714" s="173"/>
      <c r="W714" s="173"/>
      <c r="X714" s="173"/>
      <c r="Y714" s="173"/>
      <c r="Z714" s="173"/>
      <c r="AA714" s="173"/>
      <c r="AB714" s="173"/>
      <c r="AC714" s="173"/>
      <c r="AD714" s="173"/>
      <c r="AE714" s="173"/>
      <c r="AF714" s="173"/>
      <c r="AG714" s="174"/>
      <c r="AH714" s="174"/>
      <c r="AI714" s="175"/>
    </row>
    <row r="715">
      <c r="A715" s="167"/>
      <c r="B715" s="531"/>
      <c r="C715" s="531"/>
      <c r="D715" s="197"/>
      <c r="E715" s="167"/>
      <c r="F715" s="167"/>
      <c r="G715" s="167"/>
      <c r="H715" s="167"/>
      <c r="I715" s="169"/>
      <c r="J715" s="530"/>
      <c r="K715" s="530"/>
      <c r="L715" s="530"/>
      <c r="M715" s="530"/>
      <c r="N715" s="530"/>
      <c r="O715" s="530"/>
      <c r="P715" s="167"/>
      <c r="Q715" s="173"/>
      <c r="R715" s="173"/>
      <c r="S715" s="173"/>
      <c r="T715" s="167"/>
      <c r="U715" s="167"/>
      <c r="V715" s="173"/>
      <c r="W715" s="173"/>
      <c r="X715" s="173"/>
      <c r="Y715" s="173"/>
      <c r="Z715" s="173"/>
      <c r="AA715" s="173"/>
      <c r="AB715" s="173"/>
      <c r="AC715" s="173"/>
      <c r="AD715" s="173"/>
      <c r="AE715" s="173"/>
      <c r="AF715" s="173"/>
      <c r="AG715" s="174"/>
      <c r="AH715" s="174"/>
      <c r="AI715" s="175"/>
    </row>
    <row r="716">
      <c r="A716" s="167"/>
      <c r="B716" s="531"/>
      <c r="C716" s="531"/>
      <c r="D716" s="197"/>
      <c r="E716" s="167"/>
      <c r="F716" s="167"/>
      <c r="G716" s="167"/>
      <c r="H716" s="167"/>
      <c r="I716" s="169"/>
      <c r="J716" s="530"/>
      <c r="K716" s="530"/>
      <c r="L716" s="530"/>
      <c r="M716" s="530"/>
      <c r="N716" s="530"/>
      <c r="O716" s="530"/>
      <c r="P716" s="167"/>
      <c r="Q716" s="173"/>
      <c r="R716" s="173"/>
      <c r="S716" s="173"/>
      <c r="T716" s="167"/>
      <c r="U716" s="167"/>
      <c r="V716" s="173"/>
      <c r="W716" s="173"/>
      <c r="X716" s="173"/>
      <c r="Y716" s="173"/>
      <c r="Z716" s="173"/>
      <c r="AA716" s="173"/>
      <c r="AB716" s="173"/>
      <c r="AC716" s="173"/>
      <c r="AD716" s="173"/>
      <c r="AE716" s="173"/>
      <c r="AF716" s="173"/>
      <c r="AG716" s="174"/>
      <c r="AH716" s="174"/>
      <c r="AI716" s="175"/>
    </row>
    <row r="717">
      <c r="A717" s="167"/>
      <c r="B717" s="531"/>
      <c r="C717" s="531"/>
      <c r="D717" s="197"/>
      <c r="E717" s="167"/>
      <c r="F717" s="167"/>
      <c r="G717" s="167"/>
      <c r="H717" s="167"/>
      <c r="I717" s="169"/>
      <c r="J717" s="530"/>
      <c r="K717" s="530"/>
      <c r="L717" s="530"/>
      <c r="M717" s="530"/>
      <c r="N717" s="530"/>
      <c r="O717" s="530"/>
      <c r="P717" s="167"/>
      <c r="Q717" s="173"/>
      <c r="R717" s="173"/>
      <c r="S717" s="173"/>
      <c r="T717" s="167"/>
      <c r="U717" s="167"/>
      <c r="V717" s="173"/>
      <c r="W717" s="173"/>
      <c r="X717" s="173"/>
      <c r="Y717" s="173"/>
      <c r="Z717" s="173"/>
      <c r="AA717" s="173"/>
      <c r="AB717" s="173"/>
      <c r="AC717" s="173"/>
      <c r="AD717" s="173"/>
      <c r="AE717" s="173"/>
      <c r="AF717" s="173"/>
      <c r="AG717" s="174"/>
      <c r="AH717" s="174"/>
      <c r="AI717" s="175"/>
    </row>
    <row r="718">
      <c r="A718" s="167"/>
      <c r="B718" s="531"/>
      <c r="C718" s="531"/>
      <c r="D718" s="197"/>
      <c r="E718" s="167"/>
      <c r="F718" s="167"/>
      <c r="G718" s="167"/>
      <c r="H718" s="167"/>
      <c r="I718" s="169"/>
      <c r="J718" s="530"/>
      <c r="K718" s="530"/>
      <c r="L718" s="530"/>
      <c r="M718" s="530"/>
      <c r="N718" s="530"/>
      <c r="O718" s="530"/>
      <c r="P718" s="167"/>
      <c r="Q718" s="173"/>
      <c r="R718" s="173"/>
      <c r="S718" s="173"/>
      <c r="T718" s="167"/>
      <c r="U718" s="167"/>
      <c r="V718" s="173"/>
      <c r="W718" s="173"/>
      <c r="X718" s="173"/>
      <c r="Y718" s="173"/>
      <c r="Z718" s="173"/>
      <c r="AA718" s="173"/>
      <c r="AB718" s="173"/>
      <c r="AC718" s="173"/>
      <c r="AD718" s="173"/>
      <c r="AE718" s="173"/>
      <c r="AF718" s="173"/>
      <c r="AG718" s="174"/>
      <c r="AH718" s="174"/>
      <c r="AI718" s="175"/>
    </row>
    <row r="719">
      <c r="A719" s="167"/>
      <c r="B719" s="531"/>
      <c r="C719" s="531"/>
      <c r="D719" s="197"/>
      <c r="E719" s="167"/>
      <c r="F719" s="167"/>
      <c r="G719" s="167"/>
      <c r="H719" s="167"/>
      <c r="I719" s="169"/>
      <c r="J719" s="530"/>
      <c r="K719" s="530"/>
      <c r="L719" s="530"/>
      <c r="M719" s="530"/>
      <c r="N719" s="530"/>
      <c r="O719" s="530"/>
      <c r="P719" s="167"/>
      <c r="Q719" s="173"/>
      <c r="R719" s="173"/>
      <c r="S719" s="173"/>
      <c r="T719" s="167"/>
      <c r="U719" s="167"/>
      <c r="V719" s="173"/>
      <c r="W719" s="173"/>
      <c r="X719" s="173"/>
      <c r="Y719" s="173"/>
      <c r="Z719" s="173"/>
      <c r="AA719" s="173"/>
      <c r="AB719" s="173"/>
      <c r="AC719" s="173"/>
      <c r="AD719" s="173"/>
      <c r="AE719" s="173"/>
      <c r="AF719" s="173"/>
      <c r="AG719" s="174"/>
      <c r="AH719" s="174"/>
      <c r="AI719" s="175"/>
    </row>
    <row r="720">
      <c r="A720" s="167"/>
      <c r="B720" s="531"/>
      <c r="C720" s="531"/>
      <c r="D720" s="197"/>
      <c r="E720" s="167"/>
      <c r="F720" s="167"/>
      <c r="G720" s="167"/>
      <c r="H720" s="167"/>
      <c r="I720" s="169"/>
      <c r="J720" s="530"/>
      <c r="K720" s="530"/>
      <c r="L720" s="530"/>
      <c r="M720" s="530"/>
      <c r="N720" s="530"/>
      <c r="O720" s="530"/>
      <c r="P720" s="167"/>
      <c r="Q720" s="173"/>
      <c r="R720" s="173"/>
      <c r="S720" s="173"/>
      <c r="T720" s="167"/>
      <c r="U720" s="167"/>
      <c r="V720" s="173"/>
      <c r="W720" s="173"/>
      <c r="X720" s="173"/>
      <c r="Y720" s="173"/>
      <c r="Z720" s="173"/>
      <c r="AA720" s="173"/>
      <c r="AB720" s="173"/>
      <c r="AC720" s="173"/>
      <c r="AD720" s="173"/>
      <c r="AE720" s="173"/>
      <c r="AF720" s="173"/>
      <c r="AG720" s="174"/>
      <c r="AH720" s="174"/>
      <c r="AI720" s="175"/>
    </row>
    <row r="721">
      <c r="A721" s="167"/>
      <c r="B721" s="531"/>
      <c r="C721" s="531"/>
      <c r="D721" s="197"/>
      <c r="E721" s="167"/>
      <c r="F721" s="167"/>
      <c r="G721" s="167"/>
      <c r="H721" s="167"/>
      <c r="I721" s="169"/>
      <c r="J721" s="530"/>
      <c r="K721" s="530"/>
      <c r="L721" s="530"/>
      <c r="M721" s="530"/>
      <c r="N721" s="530"/>
      <c r="O721" s="530"/>
      <c r="P721" s="167"/>
      <c r="Q721" s="173"/>
      <c r="R721" s="173"/>
      <c r="S721" s="173"/>
      <c r="T721" s="167"/>
      <c r="U721" s="167"/>
      <c r="V721" s="173"/>
      <c r="W721" s="173"/>
      <c r="X721" s="173"/>
      <c r="Y721" s="173"/>
      <c r="Z721" s="173"/>
      <c r="AA721" s="173"/>
      <c r="AB721" s="173"/>
      <c r="AC721" s="173"/>
      <c r="AD721" s="173"/>
      <c r="AE721" s="173"/>
      <c r="AF721" s="173"/>
      <c r="AG721" s="174"/>
      <c r="AH721" s="174"/>
      <c r="AI721" s="175"/>
    </row>
    <row r="722">
      <c r="A722" s="167"/>
      <c r="B722" s="531"/>
      <c r="C722" s="531"/>
      <c r="D722" s="197"/>
      <c r="E722" s="167"/>
      <c r="F722" s="167"/>
      <c r="G722" s="167"/>
      <c r="H722" s="167"/>
      <c r="I722" s="169"/>
      <c r="J722" s="530"/>
      <c r="K722" s="530"/>
      <c r="L722" s="530"/>
      <c r="M722" s="530"/>
      <c r="N722" s="530"/>
      <c r="O722" s="530"/>
      <c r="P722" s="167"/>
      <c r="Q722" s="173"/>
      <c r="R722" s="173"/>
      <c r="S722" s="173"/>
      <c r="T722" s="167"/>
      <c r="U722" s="167"/>
      <c r="V722" s="173"/>
      <c r="W722" s="173"/>
      <c r="X722" s="173"/>
      <c r="Y722" s="173"/>
      <c r="Z722" s="173"/>
      <c r="AA722" s="173"/>
      <c r="AB722" s="173"/>
      <c r="AC722" s="173"/>
      <c r="AD722" s="173"/>
      <c r="AE722" s="173"/>
      <c r="AF722" s="173"/>
      <c r="AG722" s="174"/>
      <c r="AH722" s="174"/>
      <c r="AI722" s="175"/>
    </row>
    <row r="723">
      <c r="A723" s="167"/>
      <c r="B723" s="531"/>
      <c r="C723" s="531"/>
      <c r="D723" s="197"/>
      <c r="E723" s="167"/>
      <c r="F723" s="167"/>
      <c r="G723" s="167"/>
      <c r="H723" s="167"/>
      <c r="I723" s="169"/>
      <c r="J723" s="530"/>
      <c r="K723" s="530"/>
      <c r="L723" s="530"/>
      <c r="M723" s="530"/>
      <c r="N723" s="530"/>
      <c r="O723" s="530"/>
      <c r="P723" s="167"/>
      <c r="Q723" s="173"/>
      <c r="R723" s="173"/>
      <c r="S723" s="173"/>
      <c r="T723" s="167"/>
      <c r="U723" s="167"/>
      <c r="V723" s="173"/>
      <c r="W723" s="173"/>
      <c r="X723" s="173"/>
      <c r="Y723" s="173"/>
      <c r="Z723" s="173"/>
      <c r="AA723" s="173"/>
      <c r="AB723" s="173"/>
      <c r="AC723" s="173"/>
      <c r="AD723" s="173"/>
      <c r="AE723" s="173"/>
      <c r="AF723" s="173"/>
      <c r="AG723" s="174"/>
      <c r="AH723" s="174"/>
      <c r="AI723" s="175"/>
    </row>
    <row r="724">
      <c r="A724" s="167"/>
      <c r="B724" s="531"/>
      <c r="C724" s="531"/>
      <c r="D724" s="197"/>
      <c r="E724" s="167"/>
      <c r="F724" s="167"/>
      <c r="G724" s="167"/>
      <c r="H724" s="167"/>
      <c r="I724" s="169"/>
      <c r="J724" s="530"/>
      <c r="K724" s="530"/>
      <c r="L724" s="530"/>
      <c r="M724" s="530"/>
      <c r="N724" s="530"/>
      <c r="O724" s="530"/>
      <c r="P724" s="167"/>
      <c r="Q724" s="173"/>
      <c r="R724" s="173"/>
      <c r="S724" s="173"/>
      <c r="T724" s="167"/>
      <c r="U724" s="167"/>
      <c r="V724" s="173"/>
      <c r="W724" s="173"/>
      <c r="X724" s="173"/>
      <c r="Y724" s="173"/>
      <c r="Z724" s="173"/>
      <c r="AA724" s="173"/>
      <c r="AB724" s="173"/>
      <c r="AC724" s="173"/>
      <c r="AD724" s="173"/>
      <c r="AE724" s="173"/>
      <c r="AF724" s="173"/>
      <c r="AG724" s="174"/>
      <c r="AH724" s="174"/>
      <c r="AI724" s="175"/>
    </row>
    <row r="725">
      <c r="A725" s="167"/>
      <c r="B725" s="531"/>
      <c r="C725" s="531"/>
      <c r="D725" s="197"/>
      <c r="E725" s="167"/>
      <c r="F725" s="167"/>
      <c r="G725" s="167"/>
      <c r="H725" s="167"/>
      <c r="I725" s="169"/>
      <c r="J725" s="530"/>
      <c r="K725" s="530"/>
      <c r="L725" s="530"/>
      <c r="M725" s="530"/>
      <c r="N725" s="530"/>
      <c r="O725" s="530"/>
      <c r="P725" s="167"/>
      <c r="Q725" s="173"/>
      <c r="R725" s="173"/>
      <c r="S725" s="173"/>
      <c r="T725" s="167"/>
      <c r="U725" s="167"/>
      <c r="V725" s="173"/>
      <c r="W725" s="173"/>
      <c r="X725" s="173"/>
      <c r="Y725" s="173"/>
      <c r="Z725" s="173"/>
      <c r="AA725" s="173"/>
      <c r="AB725" s="173"/>
      <c r="AC725" s="173"/>
      <c r="AD725" s="173"/>
      <c r="AE725" s="173"/>
      <c r="AF725" s="173"/>
      <c r="AG725" s="174"/>
      <c r="AH725" s="174"/>
      <c r="AI725" s="175"/>
    </row>
    <row r="726">
      <c r="A726" s="167"/>
      <c r="B726" s="531"/>
      <c r="C726" s="531"/>
      <c r="D726" s="197"/>
      <c r="E726" s="167"/>
      <c r="F726" s="167"/>
      <c r="G726" s="167"/>
      <c r="H726" s="167"/>
      <c r="I726" s="169"/>
      <c r="J726" s="530"/>
      <c r="K726" s="530"/>
      <c r="L726" s="530"/>
      <c r="M726" s="530"/>
      <c r="N726" s="530"/>
      <c r="O726" s="530"/>
      <c r="P726" s="167"/>
      <c r="Q726" s="173"/>
      <c r="R726" s="173"/>
      <c r="S726" s="173"/>
      <c r="T726" s="167"/>
      <c r="U726" s="167"/>
      <c r="V726" s="173"/>
      <c r="W726" s="173"/>
      <c r="X726" s="173"/>
      <c r="Y726" s="173"/>
      <c r="Z726" s="173"/>
      <c r="AA726" s="173"/>
      <c r="AB726" s="173"/>
      <c r="AC726" s="173"/>
      <c r="AD726" s="173"/>
      <c r="AE726" s="173"/>
      <c r="AF726" s="173"/>
      <c r="AG726" s="174"/>
      <c r="AH726" s="174"/>
      <c r="AI726" s="175"/>
    </row>
    <row r="727">
      <c r="A727" s="167"/>
      <c r="B727" s="531"/>
      <c r="C727" s="531"/>
      <c r="D727" s="197"/>
      <c r="E727" s="167"/>
      <c r="F727" s="167"/>
      <c r="G727" s="167"/>
      <c r="H727" s="167"/>
      <c r="I727" s="169"/>
      <c r="J727" s="530"/>
      <c r="K727" s="530"/>
      <c r="L727" s="530"/>
      <c r="M727" s="530"/>
      <c r="N727" s="530"/>
      <c r="O727" s="530"/>
      <c r="P727" s="167"/>
      <c r="Q727" s="173"/>
      <c r="R727" s="173"/>
      <c r="S727" s="173"/>
      <c r="T727" s="167"/>
      <c r="U727" s="167"/>
      <c r="V727" s="173"/>
      <c r="W727" s="173"/>
      <c r="X727" s="173"/>
      <c r="Y727" s="173"/>
      <c r="Z727" s="173"/>
      <c r="AA727" s="173"/>
      <c r="AB727" s="173"/>
      <c r="AC727" s="173"/>
      <c r="AD727" s="173"/>
      <c r="AE727" s="173"/>
      <c r="AF727" s="173"/>
      <c r="AG727" s="174"/>
      <c r="AH727" s="174"/>
      <c r="AI727" s="175"/>
    </row>
    <row r="728">
      <c r="A728" s="167"/>
      <c r="B728" s="531"/>
      <c r="C728" s="531"/>
      <c r="D728" s="197"/>
      <c r="E728" s="167"/>
      <c r="F728" s="167"/>
      <c r="G728" s="167"/>
      <c r="H728" s="167"/>
      <c r="I728" s="169"/>
      <c r="J728" s="530"/>
      <c r="K728" s="530"/>
      <c r="L728" s="530"/>
      <c r="M728" s="530"/>
      <c r="N728" s="530"/>
      <c r="O728" s="530"/>
      <c r="P728" s="167"/>
      <c r="Q728" s="173"/>
      <c r="R728" s="173"/>
      <c r="S728" s="173"/>
      <c r="T728" s="167"/>
      <c r="U728" s="167"/>
      <c r="V728" s="173"/>
      <c r="W728" s="173"/>
      <c r="X728" s="173"/>
      <c r="Y728" s="173"/>
      <c r="Z728" s="173"/>
      <c r="AA728" s="173"/>
      <c r="AB728" s="173"/>
      <c r="AC728" s="173"/>
      <c r="AD728" s="173"/>
      <c r="AE728" s="173"/>
      <c r="AF728" s="173"/>
      <c r="AG728" s="174"/>
      <c r="AH728" s="174"/>
      <c r="AI728" s="175"/>
    </row>
    <row r="729">
      <c r="A729" s="167"/>
      <c r="B729" s="531"/>
      <c r="C729" s="531"/>
      <c r="D729" s="197"/>
      <c r="E729" s="167"/>
      <c r="F729" s="167"/>
      <c r="G729" s="167"/>
      <c r="H729" s="167"/>
      <c r="I729" s="169"/>
      <c r="J729" s="530"/>
      <c r="K729" s="530"/>
      <c r="L729" s="530"/>
      <c r="M729" s="530"/>
      <c r="N729" s="530"/>
      <c r="O729" s="530"/>
      <c r="P729" s="167"/>
      <c r="Q729" s="173"/>
      <c r="R729" s="173"/>
      <c r="S729" s="173"/>
      <c r="T729" s="167"/>
      <c r="U729" s="167"/>
      <c r="V729" s="173"/>
      <c r="W729" s="173"/>
      <c r="X729" s="173"/>
      <c r="Y729" s="173"/>
      <c r="Z729" s="173"/>
      <c r="AA729" s="173"/>
      <c r="AB729" s="173"/>
      <c r="AC729" s="173"/>
      <c r="AD729" s="173"/>
      <c r="AE729" s="173"/>
      <c r="AF729" s="173"/>
      <c r="AG729" s="174"/>
      <c r="AH729" s="174"/>
      <c r="AI729" s="175"/>
    </row>
    <row r="730">
      <c r="A730" s="167"/>
      <c r="B730" s="531"/>
      <c r="C730" s="531"/>
      <c r="D730" s="197"/>
      <c r="E730" s="167"/>
      <c r="F730" s="167"/>
      <c r="G730" s="167"/>
      <c r="H730" s="167"/>
      <c r="I730" s="169"/>
      <c r="J730" s="530"/>
      <c r="K730" s="530"/>
      <c r="L730" s="530"/>
      <c r="M730" s="530"/>
      <c r="N730" s="530"/>
      <c r="O730" s="530"/>
      <c r="P730" s="167"/>
      <c r="Q730" s="173"/>
      <c r="R730" s="173"/>
      <c r="S730" s="173"/>
      <c r="T730" s="167"/>
      <c r="U730" s="167"/>
      <c r="V730" s="173"/>
      <c r="W730" s="173"/>
      <c r="X730" s="173"/>
      <c r="Y730" s="173"/>
      <c r="Z730" s="173"/>
      <c r="AA730" s="173"/>
      <c r="AB730" s="173"/>
      <c r="AC730" s="173"/>
      <c r="AD730" s="173"/>
      <c r="AE730" s="173"/>
      <c r="AF730" s="173"/>
      <c r="AG730" s="174"/>
      <c r="AH730" s="174"/>
      <c r="AI730" s="175"/>
    </row>
    <row r="731">
      <c r="A731" s="167"/>
      <c r="B731" s="531"/>
      <c r="C731" s="531"/>
      <c r="D731" s="197"/>
      <c r="E731" s="167"/>
      <c r="F731" s="167"/>
      <c r="G731" s="167"/>
      <c r="H731" s="167"/>
      <c r="I731" s="169"/>
      <c r="J731" s="530"/>
      <c r="K731" s="530"/>
      <c r="L731" s="530"/>
      <c r="M731" s="530"/>
      <c r="N731" s="530"/>
      <c r="O731" s="530"/>
      <c r="P731" s="167"/>
      <c r="Q731" s="173"/>
      <c r="R731" s="173"/>
      <c r="S731" s="173"/>
      <c r="T731" s="167"/>
      <c r="U731" s="167"/>
      <c r="V731" s="173"/>
      <c r="W731" s="173"/>
      <c r="X731" s="173"/>
      <c r="Y731" s="173"/>
      <c r="Z731" s="173"/>
      <c r="AA731" s="173"/>
      <c r="AB731" s="173"/>
      <c r="AC731" s="173"/>
      <c r="AD731" s="173"/>
      <c r="AE731" s="173"/>
      <c r="AF731" s="173"/>
      <c r="AG731" s="174"/>
      <c r="AH731" s="174"/>
      <c r="AI731" s="175"/>
    </row>
    <row r="732">
      <c r="A732" s="167"/>
      <c r="B732" s="531"/>
      <c r="C732" s="531"/>
      <c r="D732" s="197"/>
      <c r="E732" s="167"/>
      <c r="F732" s="167"/>
      <c r="G732" s="167"/>
      <c r="H732" s="167"/>
      <c r="I732" s="169"/>
      <c r="J732" s="530"/>
      <c r="K732" s="530"/>
      <c r="L732" s="530"/>
      <c r="M732" s="530"/>
      <c r="N732" s="530"/>
      <c r="O732" s="530"/>
      <c r="P732" s="167"/>
      <c r="Q732" s="173"/>
      <c r="R732" s="173"/>
      <c r="S732" s="173"/>
      <c r="T732" s="167"/>
      <c r="U732" s="167"/>
      <c r="V732" s="173"/>
      <c r="W732" s="173"/>
      <c r="X732" s="173"/>
      <c r="Y732" s="173"/>
      <c r="Z732" s="173"/>
      <c r="AA732" s="173"/>
      <c r="AB732" s="173"/>
      <c r="AC732" s="173"/>
      <c r="AD732" s="173"/>
      <c r="AE732" s="173"/>
      <c r="AF732" s="173"/>
      <c r="AG732" s="174"/>
      <c r="AH732" s="174"/>
      <c r="AI732" s="175"/>
    </row>
    <row r="733">
      <c r="A733" s="167"/>
      <c r="B733" s="531"/>
      <c r="C733" s="531"/>
      <c r="D733" s="197"/>
      <c r="E733" s="167"/>
      <c r="F733" s="167"/>
      <c r="G733" s="167"/>
      <c r="H733" s="167"/>
      <c r="I733" s="169"/>
      <c r="J733" s="530"/>
      <c r="K733" s="530"/>
      <c r="L733" s="530"/>
      <c r="M733" s="530"/>
      <c r="N733" s="530"/>
      <c r="O733" s="530"/>
      <c r="P733" s="167"/>
      <c r="Q733" s="173"/>
      <c r="R733" s="173"/>
      <c r="S733" s="173"/>
      <c r="T733" s="167"/>
      <c r="U733" s="167"/>
      <c r="V733" s="173"/>
      <c r="W733" s="173"/>
      <c r="X733" s="173"/>
      <c r="Y733" s="173"/>
      <c r="Z733" s="173"/>
      <c r="AA733" s="173"/>
      <c r="AB733" s="173"/>
      <c r="AC733" s="173"/>
      <c r="AD733" s="173"/>
      <c r="AE733" s="173"/>
      <c r="AF733" s="173"/>
      <c r="AG733" s="174"/>
      <c r="AH733" s="174"/>
      <c r="AI733" s="175"/>
    </row>
    <row r="734">
      <c r="A734" s="167"/>
      <c r="B734" s="531"/>
      <c r="C734" s="531"/>
      <c r="D734" s="197"/>
      <c r="E734" s="167"/>
      <c r="F734" s="167"/>
      <c r="G734" s="167"/>
      <c r="H734" s="167"/>
      <c r="I734" s="169"/>
      <c r="J734" s="530"/>
      <c r="K734" s="530"/>
      <c r="L734" s="530"/>
      <c r="M734" s="530"/>
      <c r="N734" s="530"/>
      <c r="O734" s="530"/>
      <c r="P734" s="167"/>
      <c r="Q734" s="173"/>
      <c r="R734" s="173"/>
      <c r="S734" s="173"/>
      <c r="T734" s="167"/>
      <c r="U734" s="167"/>
      <c r="V734" s="173"/>
      <c r="W734" s="173"/>
      <c r="X734" s="173"/>
      <c r="Y734" s="173"/>
      <c r="Z734" s="173"/>
      <c r="AA734" s="173"/>
      <c r="AB734" s="173"/>
      <c r="AC734" s="173"/>
      <c r="AD734" s="173"/>
      <c r="AE734" s="173"/>
      <c r="AF734" s="173"/>
      <c r="AG734" s="174"/>
      <c r="AH734" s="174"/>
      <c r="AI734" s="175"/>
    </row>
    <row r="735">
      <c r="A735" s="167"/>
      <c r="B735" s="531"/>
      <c r="C735" s="531"/>
      <c r="D735" s="197"/>
      <c r="E735" s="167"/>
      <c r="F735" s="167"/>
      <c r="G735" s="167"/>
      <c r="H735" s="167"/>
      <c r="I735" s="169"/>
      <c r="J735" s="530"/>
      <c r="K735" s="530"/>
      <c r="L735" s="530"/>
      <c r="M735" s="530"/>
      <c r="N735" s="530"/>
      <c r="O735" s="530"/>
      <c r="P735" s="167"/>
      <c r="Q735" s="173"/>
      <c r="R735" s="173"/>
      <c r="S735" s="173"/>
      <c r="T735" s="167"/>
      <c r="U735" s="167"/>
      <c r="V735" s="173"/>
      <c r="W735" s="173"/>
      <c r="X735" s="173"/>
      <c r="Y735" s="173"/>
      <c r="Z735" s="173"/>
      <c r="AA735" s="173"/>
      <c r="AB735" s="173"/>
      <c r="AC735" s="173"/>
      <c r="AD735" s="173"/>
      <c r="AE735" s="173"/>
      <c r="AF735" s="173"/>
      <c r="AG735" s="174"/>
      <c r="AH735" s="174"/>
      <c r="AI735" s="175"/>
    </row>
    <row r="736">
      <c r="A736" s="167"/>
      <c r="B736" s="531"/>
      <c r="C736" s="531"/>
      <c r="D736" s="197"/>
      <c r="E736" s="167"/>
      <c r="F736" s="167"/>
      <c r="G736" s="167"/>
      <c r="H736" s="167"/>
      <c r="I736" s="169"/>
      <c r="J736" s="530"/>
      <c r="K736" s="530"/>
      <c r="L736" s="530"/>
      <c r="M736" s="530"/>
      <c r="N736" s="530"/>
      <c r="O736" s="530"/>
      <c r="P736" s="167"/>
      <c r="Q736" s="173"/>
      <c r="R736" s="173"/>
      <c r="S736" s="173"/>
      <c r="T736" s="167"/>
      <c r="U736" s="167"/>
      <c r="V736" s="173"/>
      <c r="W736" s="173"/>
      <c r="X736" s="173"/>
      <c r="Y736" s="173"/>
      <c r="Z736" s="173"/>
      <c r="AA736" s="173"/>
      <c r="AB736" s="173"/>
      <c r="AC736" s="173"/>
      <c r="AD736" s="173"/>
      <c r="AE736" s="173"/>
      <c r="AF736" s="173"/>
      <c r="AG736" s="174"/>
      <c r="AH736" s="174"/>
      <c r="AI736" s="175"/>
    </row>
    <row r="737">
      <c r="A737" s="167"/>
      <c r="B737" s="531"/>
      <c r="C737" s="531"/>
      <c r="D737" s="197"/>
      <c r="E737" s="167"/>
      <c r="F737" s="167"/>
      <c r="G737" s="167"/>
      <c r="H737" s="167"/>
      <c r="I737" s="169"/>
      <c r="J737" s="530"/>
      <c r="K737" s="530"/>
      <c r="L737" s="530"/>
      <c r="M737" s="530"/>
      <c r="N737" s="530"/>
      <c r="O737" s="530"/>
      <c r="P737" s="167"/>
      <c r="Q737" s="173"/>
      <c r="R737" s="173"/>
      <c r="S737" s="173"/>
      <c r="T737" s="167"/>
      <c r="U737" s="167"/>
      <c r="V737" s="173"/>
      <c r="W737" s="173"/>
      <c r="X737" s="173"/>
      <c r="Y737" s="173"/>
      <c r="Z737" s="173"/>
      <c r="AA737" s="173"/>
      <c r="AB737" s="173"/>
      <c r="AC737" s="173"/>
      <c r="AD737" s="173"/>
      <c r="AE737" s="173"/>
      <c r="AF737" s="173"/>
      <c r="AG737" s="174"/>
      <c r="AH737" s="174"/>
      <c r="AI737" s="175"/>
    </row>
    <row r="738">
      <c r="A738" s="167"/>
      <c r="B738" s="531"/>
      <c r="C738" s="531"/>
      <c r="D738" s="197"/>
      <c r="E738" s="167"/>
      <c r="F738" s="167"/>
      <c r="G738" s="167"/>
      <c r="H738" s="167"/>
      <c r="I738" s="169"/>
      <c r="J738" s="530"/>
      <c r="K738" s="530"/>
      <c r="L738" s="530"/>
      <c r="M738" s="530"/>
      <c r="N738" s="530"/>
      <c r="O738" s="530"/>
      <c r="P738" s="167"/>
      <c r="Q738" s="173"/>
      <c r="R738" s="173"/>
      <c r="S738" s="173"/>
      <c r="T738" s="167"/>
      <c r="U738" s="167"/>
      <c r="V738" s="173"/>
      <c r="W738" s="173"/>
      <c r="X738" s="173"/>
      <c r="Y738" s="173"/>
      <c r="Z738" s="173"/>
      <c r="AA738" s="173"/>
      <c r="AB738" s="173"/>
      <c r="AC738" s="173"/>
      <c r="AD738" s="173"/>
      <c r="AE738" s="173"/>
      <c r="AF738" s="173"/>
      <c r="AG738" s="174"/>
      <c r="AH738" s="174"/>
      <c r="AI738" s="175"/>
    </row>
    <row r="739">
      <c r="A739" s="167"/>
      <c r="B739" s="531"/>
      <c r="C739" s="531"/>
      <c r="D739" s="197"/>
      <c r="E739" s="167"/>
      <c r="F739" s="167"/>
      <c r="G739" s="167"/>
      <c r="H739" s="167"/>
      <c r="I739" s="169"/>
      <c r="J739" s="530"/>
      <c r="K739" s="530"/>
      <c r="L739" s="530"/>
      <c r="M739" s="530"/>
      <c r="N739" s="530"/>
      <c r="O739" s="530"/>
      <c r="P739" s="167"/>
      <c r="Q739" s="173"/>
      <c r="R739" s="173"/>
      <c r="S739" s="173"/>
      <c r="T739" s="167"/>
      <c r="U739" s="167"/>
      <c r="V739" s="173"/>
      <c r="W739" s="173"/>
      <c r="X739" s="173"/>
      <c r="Y739" s="173"/>
      <c r="Z739" s="173"/>
      <c r="AA739" s="173"/>
      <c r="AB739" s="173"/>
      <c r="AC739" s="173"/>
      <c r="AD739" s="173"/>
      <c r="AE739" s="173"/>
      <c r="AF739" s="173"/>
      <c r="AG739" s="174"/>
      <c r="AH739" s="174"/>
      <c r="AI739" s="175"/>
    </row>
    <row r="740">
      <c r="A740" s="167"/>
      <c r="B740" s="531"/>
      <c r="C740" s="531"/>
      <c r="D740" s="197"/>
      <c r="E740" s="167"/>
      <c r="F740" s="167"/>
      <c r="G740" s="167"/>
      <c r="H740" s="167"/>
      <c r="I740" s="169"/>
      <c r="J740" s="530"/>
      <c r="K740" s="530"/>
      <c r="L740" s="530"/>
      <c r="M740" s="530"/>
      <c r="N740" s="530"/>
      <c r="O740" s="530"/>
      <c r="P740" s="167"/>
      <c r="Q740" s="173"/>
      <c r="R740" s="173"/>
      <c r="S740" s="173"/>
      <c r="T740" s="167"/>
      <c r="U740" s="167"/>
      <c r="V740" s="173"/>
      <c r="W740" s="173"/>
      <c r="X740" s="173"/>
      <c r="Y740" s="173"/>
      <c r="Z740" s="173"/>
      <c r="AA740" s="173"/>
      <c r="AB740" s="173"/>
      <c r="AC740" s="173"/>
      <c r="AD740" s="173"/>
      <c r="AE740" s="173"/>
      <c r="AF740" s="173"/>
      <c r="AG740" s="174"/>
      <c r="AH740" s="174"/>
      <c r="AI740" s="175"/>
    </row>
    <row r="741">
      <c r="A741" s="167"/>
      <c r="B741" s="531"/>
      <c r="C741" s="531"/>
      <c r="D741" s="197"/>
      <c r="E741" s="167"/>
      <c r="F741" s="167"/>
      <c r="G741" s="167"/>
      <c r="H741" s="167"/>
      <c r="I741" s="169"/>
      <c r="J741" s="530"/>
      <c r="K741" s="530"/>
      <c r="L741" s="530"/>
      <c r="M741" s="530"/>
      <c r="N741" s="530"/>
      <c r="O741" s="530"/>
      <c r="P741" s="167"/>
      <c r="Q741" s="173"/>
      <c r="R741" s="173"/>
      <c r="S741" s="173"/>
      <c r="T741" s="167"/>
      <c r="U741" s="167"/>
      <c r="V741" s="173"/>
      <c r="W741" s="173"/>
      <c r="X741" s="173"/>
      <c r="Y741" s="173"/>
      <c r="Z741" s="173"/>
      <c r="AA741" s="173"/>
      <c r="AB741" s="173"/>
      <c r="AC741" s="173"/>
      <c r="AD741" s="173"/>
      <c r="AE741" s="173"/>
      <c r="AF741" s="173"/>
      <c r="AG741" s="174"/>
      <c r="AH741" s="174"/>
      <c r="AI741" s="175"/>
    </row>
    <row r="742">
      <c r="A742" s="167"/>
      <c r="B742" s="531"/>
      <c r="C742" s="531"/>
      <c r="D742" s="197"/>
      <c r="E742" s="167"/>
      <c r="F742" s="167"/>
      <c r="G742" s="167"/>
      <c r="H742" s="167"/>
      <c r="I742" s="169"/>
      <c r="J742" s="530"/>
      <c r="K742" s="530"/>
      <c r="L742" s="530"/>
      <c r="M742" s="530"/>
      <c r="N742" s="530"/>
      <c r="O742" s="530"/>
      <c r="P742" s="167"/>
      <c r="Q742" s="173"/>
      <c r="R742" s="173"/>
      <c r="S742" s="173"/>
      <c r="T742" s="167"/>
      <c r="U742" s="167"/>
      <c r="V742" s="173"/>
      <c r="W742" s="173"/>
      <c r="X742" s="173"/>
      <c r="Y742" s="173"/>
      <c r="Z742" s="173"/>
      <c r="AA742" s="173"/>
      <c r="AB742" s="173"/>
      <c r="AC742" s="173"/>
      <c r="AD742" s="173"/>
      <c r="AE742" s="173"/>
      <c r="AF742" s="173"/>
      <c r="AG742" s="174"/>
      <c r="AH742" s="174"/>
      <c r="AI742" s="175"/>
    </row>
    <row r="743">
      <c r="A743" s="167"/>
      <c r="B743" s="531"/>
      <c r="C743" s="531"/>
      <c r="D743" s="197"/>
      <c r="E743" s="167"/>
      <c r="F743" s="167"/>
      <c r="G743" s="167"/>
      <c r="H743" s="167"/>
      <c r="I743" s="169"/>
      <c r="J743" s="530"/>
      <c r="K743" s="530"/>
      <c r="L743" s="530"/>
      <c r="M743" s="530"/>
      <c r="N743" s="530"/>
      <c r="O743" s="530"/>
      <c r="P743" s="167"/>
      <c r="Q743" s="173"/>
      <c r="R743" s="173"/>
      <c r="S743" s="173"/>
      <c r="T743" s="167"/>
      <c r="U743" s="167"/>
      <c r="V743" s="173"/>
      <c r="W743" s="173"/>
      <c r="X743" s="173"/>
      <c r="Y743" s="173"/>
      <c r="Z743" s="173"/>
      <c r="AA743" s="173"/>
      <c r="AB743" s="173"/>
      <c r="AC743" s="173"/>
      <c r="AD743" s="173"/>
      <c r="AE743" s="173"/>
      <c r="AF743" s="173"/>
      <c r="AG743" s="174"/>
      <c r="AH743" s="174"/>
      <c r="AI743" s="175"/>
    </row>
    <row r="744">
      <c r="A744" s="167"/>
      <c r="B744" s="531"/>
      <c r="C744" s="531"/>
      <c r="D744" s="197"/>
      <c r="E744" s="167"/>
      <c r="F744" s="167"/>
      <c r="G744" s="167"/>
      <c r="H744" s="167"/>
      <c r="I744" s="169"/>
      <c r="J744" s="530"/>
      <c r="K744" s="530"/>
      <c r="L744" s="530"/>
      <c r="M744" s="530"/>
      <c r="N744" s="530"/>
      <c r="O744" s="530"/>
      <c r="P744" s="167"/>
      <c r="Q744" s="173"/>
      <c r="R744" s="173"/>
      <c r="S744" s="173"/>
      <c r="T744" s="167"/>
      <c r="U744" s="167"/>
      <c r="V744" s="173"/>
      <c r="W744" s="173"/>
      <c r="X744" s="173"/>
      <c r="Y744" s="173"/>
      <c r="Z744" s="173"/>
      <c r="AA744" s="173"/>
      <c r="AB744" s="173"/>
      <c r="AC744" s="173"/>
      <c r="AD744" s="173"/>
      <c r="AE744" s="173"/>
      <c r="AF744" s="173"/>
      <c r="AG744" s="174"/>
      <c r="AH744" s="174"/>
      <c r="AI744" s="175"/>
    </row>
    <row r="745">
      <c r="A745" s="167"/>
      <c r="B745" s="531"/>
      <c r="C745" s="531"/>
      <c r="D745" s="197"/>
      <c r="E745" s="167"/>
      <c r="F745" s="167"/>
      <c r="G745" s="167"/>
      <c r="H745" s="167"/>
      <c r="I745" s="169"/>
      <c r="J745" s="530"/>
      <c r="K745" s="530"/>
      <c r="L745" s="530"/>
      <c r="M745" s="530"/>
      <c r="N745" s="530"/>
      <c r="O745" s="530"/>
      <c r="P745" s="167"/>
      <c r="Q745" s="173"/>
      <c r="R745" s="173"/>
      <c r="S745" s="173"/>
      <c r="T745" s="167"/>
      <c r="U745" s="167"/>
      <c r="V745" s="173"/>
      <c r="W745" s="173"/>
      <c r="X745" s="173"/>
      <c r="Y745" s="173"/>
      <c r="Z745" s="173"/>
      <c r="AA745" s="173"/>
      <c r="AB745" s="173"/>
      <c r="AC745" s="173"/>
      <c r="AD745" s="173"/>
      <c r="AE745" s="173"/>
      <c r="AF745" s="173"/>
      <c r="AG745" s="174"/>
      <c r="AH745" s="174"/>
      <c r="AI745" s="175"/>
    </row>
    <row r="746">
      <c r="A746" s="167"/>
      <c r="B746" s="531"/>
      <c r="C746" s="531"/>
      <c r="D746" s="197"/>
      <c r="E746" s="167"/>
      <c r="F746" s="167"/>
      <c r="G746" s="167"/>
      <c r="H746" s="167"/>
      <c r="I746" s="169"/>
      <c r="J746" s="530"/>
      <c r="K746" s="530"/>
      <c r="L746" s="530"/>
      <c r="M746" s="530"/>
      <c r="N746" s="530"/>
      <c r="O746" s="530"/>
      <c r="P746" s="167"/>
      <c r="Q746" s="173"/>
      <c r="R746" s="173"/>
      <c r="S746" s="173"/>
      <c r="T746" s="167"/>
      <c r="U746" s="167"/>
      <c r="V746" s="173"/>
      <c r="W746" s="173"/>
      <c r="X746" s="173"/>
      <c r="Y746" s="173"/>
      <c r="Z746" s="173"/>
      <c r="AA746" s="173"/>
      <c r="AB746" s="173"/>
      <c r="AC746" s="173"/>
      <c r="AD746" s="173"/>
      <c r="AE746" s="173"/>
      <c r="AF746" s="173"/>
      <c r="AG746" s="174"/>
      <c r="AH746" s="174"/>
      <c r="AI746" s="175"/>
    </row>
    <row r="747">
      <c r="A747" s="167"/>
      <c r="B747" s="531"/>
      <c r="C747" s="531"/>
      <c r="D747" s="197"/>
      <c r="E747" s="167"/>
      <c r="F747" s="167"/>
      <c r="G747" s="167"/>
      <c r="H747" s="167"/>
      <c r="I747" s="169"/>
      <c r="J747" s="530"/>
      <c r="K747" s="530"/>
      <c r="L747" s="530"/>
      <c r="M747" s="530"/>
      <c r="N747" s="530"/>
      <c r="O747" s="530"/>
      <c r="P747" s="167"/>
      <c r="Q747" s="173"/>
      <c r="R747" s="173"/>
      <c r="S747" s="173"/>
      <c r="T747" s="167"/>
      <c r="U747" s="167"/>
      <c r="V747" s="173"/>
      <c r="W747" s="173"/>
      <c r="X747" s="173"/>
      <c r="Y747" s="173"/>
      <c r="Z747" s="173"/>
      <c r="AA747" s="173"/>
      <c r="AB747" s="173"/>
      <c r="AC747" s="173"/>
      <c r="AD747" s="173"/>
      <c r="AE747" s="173"/>
      <c r="AF747" s="173"/>
      <c r="AG747" s="174"/>
      <c r="AH747" s="174"/>
      <c r="AI747" s="175"/>
    </row>
    <row r="748">
      <c r="A748" s="167"/>
      <c r="B748" s="531"/>
      <c r="C748" s="531"/>
      <c r="D748" s="197"/>
      <c r="E748" s="167"/>
      <c r="F748" s="167"/>
      <c r="G748" s="167"/>
      <c r="H748" s="167"/>
      <c r="I748" s="169"/>
      <c r="J748" s="530"/>
      <c r="K748" s="530"/>
      <c r="L748" s="530"/>
      <c r="M748" s="530"/>
      <c r="N748" s="530"/>
      <c r="O748" s="530"/>
      <c r="P748" s="167"/>
      <c r="Q748" s="173"/>
      <c r="R748" s="173"/>
      <c r="S748" s="173"/>
      <c r="T748" s="167"/>
      <c r="U748" s="167"/>
      <c r="V748" s="173"/>
      <c r="W748" s="173"/>
      <c r="X748" s="173"/>
      <c r="Y748" s="173"/>
      <c r="Z748" s="173"/>
      <c r="AA748" s="173"/>
      <c r="AB748" s="173"/>
      <c r="AC748" s="173"/>
      <c r="AD748" s="173"/>
      <c r="AE748" s="173"/>
      <c r="AF748" s="173"/>
      <c r="AG748" s="174"/>
      <c r="AH748" s="174"/>
      <c r="AI748" s="175"/>
    </row>
    <row r="749">
      <c r="A749" s="167"/>
      <c r="B749" s="531"/>
      <c r="C749" s="531"/>
      <c r="D749" s="197"/>
      <c r="E749" s="167"/>
      <c r="F749" s="167"/>
      <c r="G749" s="167"/>
      <c r="H749" s="167"/>
      <c r="I749" s="169"/>
      <c r="J749" s="530"/>
      <c r="K749" s="530"/>
      <c r="L749" s="530"/>
      <c r="M749" s="530"/>
      <c r="N749" s="530"/>
      <c r="O749" s="530"/>
      <c r="P749" s="167"/>
      <c r="Q749" s="173"/>
      <c r="R749" s="173"/>
      <c r="S749" s="173"/>
      <c r="T749" s="167"/>
      <c r="U749" s="167"/>
      <c r="V749" s="173"/>
      <c r="W749" s="173"/>
      <c r="X749" s="173"/>
      <c r="Y749" s="173"/>
      <c r="Z749" s="173"/>
      <c r="AA749" s="173"/>
      <c r="AB749" s="173"/>
      <c r="AC749" s="173"/>
      <c r="AD749" s="173"/>
      <c r="AE749" s="173"/>
      <c r="AF749" s="173"/>
      <c r="AG749" s="174"/>
      <c r="AH749" s="174"/>
      <c r="AI749" s="175"/>
    </row>
    <row r="750">
      <c r="A750" s="167"/>
      <c r="B750" s="531"/>
      <c r="C750" s="531"/>
      <c r="D750" s="197"/>
      <c r="E750" s="167"/>
      <c r="F750" s="167"/>
      <c r="G750" s="167"/>
      <c r="H750" s="167"/>
      <c r="I750" s="169"/>
      <c r="J750" s="530"/>
      <c r="K750" s="530"/>
      <c r="L750" s="530"/>
      <c r="M750" s="530"/>
      <c r="N750" s="530"/>
      <c r="O750" s="530"/>
      <c r="P750" s="167"/>
      <c r="Q750" s="173"/>
      <c r="R750" s="173"/>
      <c r="S750" s="173"/>
      <c r="T750" s="167"/>
      <c r="U750" s="167"/>
      <c r="V750" s="173"/>
      <c r="W750" s="173"/>
      <c r="X750" s="173"/>
      <c r="Y750" s="173"/>
      <c r="Z750" s="173"/>
      <c r="AA750" s="173"/>
      <c r="AB750" s="173"/>
      <c r="AC750" s="173"/>
      <c r="AD750" s="173"/>
      <c r="AE750" s="173"/>
      <c r="AF750" s="173"/>
      <c r="AG750" s="174"/>
      <c r="AH750" s="174"/>
      <c r="AI750" s="175"/>
    </row>
    <row r="751">
      <c r="A751" s="167"/>
      <c r="B751" s="531"/>
      <c r="C751" s="531"/>
      <c r="D751" s="197"/>
      <c r="E751" s="167"/>
      <c r="F751" s="167"/>
      <c r="G751" s="167"/>
      <c r="H751" s="167"/>
      <c r="I751" s="169"/>
      <c r="J751" s="530"/>
      <c r="K751" s="530"/>
      <c r="L751" s="530"/>
      <c r="M751" s="530"/>
      <c r="N751" s="530"/>
      <c r="O751" s="530"/>
      <c r="P751" s="167"/>
      <c r="Q751" s="173"/>
      <c r="R751" s="173"/>
      <c r="S751" s="173"/>
      <c r="T751" s="167"/>
      <c r="U751" s="167"/>
      <c r="V751" s="173"/>
      <c r="W751" s="173"/>
      <c r="X751" s="173"/>
      <c r="Y751" s="173"/>
      <c r="Z751" s="173"/>
      <c r="AA751" s="173"/>
      <c r="AB751" s="173"/>
      <c r="AC751" s="173"/>
      <c r="AD751" s="173"/>
      <c r="AE751" s="173"/>
      <c r="AF751" s="173"/>
      <c r="AG751" s="174"/>
      <c r="AH751" s="174"/>
      <c r="AI751" s="175"/>
    </row>
    <row r="752">
      <c r="A752" s="167"/>
      <c r="B752" s="531"/>
      <c r="C752" s="531"/>
      <c r="D752" s="197"/>
      <c r="E752" s="167"/>
      <c r="F752" s="167"/>
      <c r="G752" s="167"/>
      <c r="H752" s="167"/>
      <c r="I752" s="169"/>
      <c r="J752" s="530"/>
      <c r="K752" s="530"/>
      <c r="L752" s="530"/>
      <c r="M752" s="530"/>
      <c r="N752" s="530"/>
      <c r="O752" s="530"/>
      <c r="P752" s="167"/>
      <c r="Q752" s="173"/>
      <c r="R752" s="173"/>
      <c r="S752" s="173"/>
      <c r="T752" s="167"/>
      <c r="U752" s="167"/>
      <c r="V752" s="173"/>
      <c r="W752" s="173"/>
      <c r="X752" s="173"/>
      <c r="Y752" s="173"/>
      <c r="Z752" s="173"/>
      <c r="AA752" s="173"/>
      <c r="AB752" s="173"/>
      <c r="AC752" s="173"/>
      <c r="AD752" s="173"/>
      <c r="AE752" s="173"/>
      <c r="AF752" s="173"/>
      <c r="AG752" s="174"/>
      <c r="AH752" s="174"/>
      <c r="AI752" s="175"/>
    </row>
    <row r="753">
      <c r="A753" s="167"/>
      <c r="B753" s="531"/>
      <c r="C753" s="531"/>
      <c r="D753" s="197"/>
      <c r="E753" s="167"/>
      <c r="F753" s="167"/>
      <c r="G753" s="167"/>
      <c r="H753" s="167"/>
      <c r="I753" s="169"/>
      <c r="J753" s="530"/>
      <c r="K753" s="530"/>
      <c r="L753" s="530"/>
      <c r="M753" s="530"/>
      <c r="N753" s="530"/>
      <c r="O753" s="530"/>
      <c r="P753" s="167"/>
      <c r="Q753" s="173"/>
      <c r="R753" s="173"/>
      <c r="S753" s="173"/>
      <c r="T753" s="167"/>
      <c r="U753" s="167"/>
      <c r="V753" s="173"/>
      <c r="W753" s="173"/>
      <c r="X753" s="173"/>
      <c r="Y753" s="173"/>
      <c r="Z753" s="173"/>
      <c r="AA753" s="173"/>
      <c r="AB753" s="173"/>
      <c r="AC753" s="173"/>
      <c r="AD753" s="173"/>
      <c r="AE753" s="173"/>
      <c r="AF753" s="173"/>
      <c r="AG753" s="174"/>
      <c r="AH753" s="174"/>
      <c r="AI753" s="175"/>
    </row>
    <row r="754">
      <c r="A754" s="167"/>
      <c r="B754" s="531"/>
      <c r="C754" s="531"/>
      <c r="D754" s="197"/>
      <c r="E754" s="167"/>
      <c r="F754" s="167"/>
      <c r="G754" s="167"/>
      <c r="H754" s="167"/>
      <c r="I754" s="169"/>
      <c r="J754" s="530"/>
      <c r="K754" s="530"/>
      <c r="L754" s="530"/>
      <c r="M754" s="530"/>
      <c r="N754" s="530"/>
      <c r="O754" s="530"/>
      <c r="P754" s="167"/>
      <c r="Q754" s="173"/>
      <c r="R754" s="173"/>
      <c r="S754" s="173"/>
      <c r="T754" s="167"/>
      <c r="U754" s="167"/>
      <c r="V754" s="173"/>
      <c r="W754" s="173"/>
      <c r="X754" s="173"/>
      <c r="Y754" s="173"/>
      <c r="Z754" s="173"/>
      <c r="AA754" s="173"/>
      <c r="AB754" s="173"/>
      <c r="AC754" s="173"/>
      <c r="AD754" s="173"/>
      <c r="AE754" s="173"/>
      <c r="AF754" s="173"/>
      <c r="AG754" s="174"/>
      <c r="AH754" s="174"/>
      <c r="AI754" s="175"/>
    </row>
    <row r="755">
      <c r="A755" s="167"/>
      <c r="B755" s="531"/>
      <c r="C755" s="531"/>
      <c r="D755" s="197"/>
      <c r="E755" s="167"/>
      <c r="F755" s="167"/>
      <c r="G755" s="167"/>
      <c r="H755" s="167"/>
      <c r="I755" s="169"/>
      <c r="J755" s="530"/>
      <c r="K755" s="530"/>
      <c r="L755" s="530"/>
      <c r="M755" s="530"/>
      <c r="N755" s="530"/>
      <c r="O755" s="530"/>
      <c r="P755" s="167"/>
      <c r="Q755" s="173"/>
      <c r="R755" s="173"/>
      <c r="S755" s="173"/>
      <c r="T755" s="167"/>
      <c r="U755" s="167"/>
      <c r="V755" s="173"/>
      <c r="W755" s="173"/>
      <c r="X755" s="173"/>
      <c r="Y755" s="173"/>
      <c r="Z755" s="173"/>
      <c r="AA755" s="173"/>
      <c r="AB755" s="173"/>
      <c r="AC755" s="173"/>
      <c r="AD755" s="173"/>
      <c r="AE755" s="173"/>
      <c r="AF755" s="173"/>
      <c r="AG755" s="174"/>
      <c r="AH755" s="174"/>
      <c r="AI755" s="175"/>
    </row>
    <row r="756">
      <c r="A756" s="167"/>
      <c r="B756" s="531"/>
      <c r="C756" s="531"/>
      <c r="D756" s="197"/>
      <c r="E756" s="167"/>
      <c r="F756" s="167"/>
      <c r="G756" s="167"/>
      <c r="H756" s="167"/>
      <c r="I756" s="169"/>
      <c r="J756" s="530"/>
      <c r="K756" s="530"/>
      <c r="L756" s="530"/>
      <c r="M756" s="530"/>
      <c r="N756" s="530"/>
      <c r="O756" s="530"/>
      <c r="P756" s="167"/>
      <c r="Q756" s="173"/>
      <c r="R756" s="173"/>
      <c r="S756" s="173"/>
      <c r="T756" s="167"/>
      <c r="U756" s="167"/>
      <c r="V756" s="173"/>
      <c r="W756" s="173"/>
      <c r="X756" s="173"/>
      <c r="Y756" s="173"/>
      <c r="Z756" s="173"/>
      <c r="AA756" s="173"/>
      <c r="AB756" s="173"/>
      <c r="AC756" s="173"/>
      <c r="AD756" s="173"/>
      <c r="AE756" s="173"/>
      <c r="AF756" s="173"/>
      <c r="AG756" s="174"/>
      <c r="AH756" s="174"/>
      <c r="AI756" s="175"/>
    </row>
    <row r="757">
      <c r="A757" s="167"/>
      <c r="B757" s="531"/>
      <c r="C757" s="531"/>
      <c r="D757" s="197"/>
      <c r="E757" s="167"/>
      <c r="F757" s="167"/>
      <c r="G757" s="167"/>
      <c r="H757" s="167"/>
      <c r="I757" s="169"/>
      <c r="J757" s="530"/>
      <c r="K757" s="530"/>
      <c r="L757" s="530"/>
      <c r="M757" s="530"/>
      <c r="N757" s="530"/>
      <c r="O757" s="530"/>
      <c r="P757" s="167"/>
      <c r="Q757" s="173"/>
      <c r="R757" s="173"/>
      <c r="S757" s="173"/>
      <c r="T757" s="167"/>
      <c r="U757" s="167"/>
      <c r="V757" s="173"/>
      <c r="W757" s="173"/>
      <c r="X757" s="173"/>
      <c r="Y757" s="173"/>
      <c r="Z757" s="173"/>
      <c r="AA757" s="173"/>
      <c r="AB757" s="173"/>
      <c r="AC757" s="173"/>
      <c r="AD757" s="173"/>
      <c r="AE757" s="173"/>
      <c r="AF757" s="173"/>
      <c r="AG757" s="174"/>
      <c r="AH757" s="174"/>
      <c r="AI757" s="175"/>
    </row>
    <row r="758">
      <c r="A758" s="167"/>
      <c r="B758" s="531"/>
      <c r="C758" s="531"/>
      <c r="D758" s="197"/>
      <c r="E758" s="167"/>
      <c r="F758" s="167"/>
      <c r="G758" s="167"/>
      <c r="H758" s="167"/>
      <c r="I758" s="169"/>
      <c r="J758" s="530"/>
      <c r="K758" s="530"/>
      <c r="L758" s="530"/>
      <c r="M758" s="530"/>
      <c r="N758" s="530"/>
      <c r="O758" s="530"/>
      <c r="P758" s="167"/>
      <c r="Q758" s="173"/>
      <c r="R758" s="173"/>
      <c r="S758" s="173"/>
      <c r="T758" s="167"/>
      <c r="U758" s="167"/>
      <c r="V758" s="173"/>
      <c r="W758" s="173"/>
      <c r="X758" s="173"/>
      <c r="Y758" s="173"/>
      <c r="Z758" s="173"/>
      <c r="AA758" s="173"/>
      <c r="AB758" s="173"/>
      <c r="AC758" s="173"/>
      <c r="AD758" s="173"/>
      <c r="AE758" s="173"/>
      <c r="AF758" s="173"/>
      <c r="AG758" s="174"/>
      <c r="AH758" s="174"/>
      <c r="AI758" s="175"/>
    </row>
    <row r="759">
      <c r="A759" s="167"/>
      <c r="B759" s="531"/>
      <c r="C759" s="531"/>
      <c r="D759" s="197"/>
      <c r="E759" s="167"/>
      <c r="F759" s="167"/>
      <c r="G759" s="167"/>
      <c r="H759" s="167"/>
      <c r="I759" s="169"/>
      <c r="J759" s="530"/>
      <c r="K759" s="530"/>
      <c r="L759" s="530"/>
      <c r="M759" s="530"/>
      <c r="N759" s="530"/>
      <c r="O759" s="530"/>
      <c r="P759" s="167"/>
      <c r="Q759" s="173"/>
      <c r="R759" s="173"/>
      <c r="S759" s="173"/>
      <c r="T759" s="167"/>
      <c r="U759" s="167"/>
      <c r="V759" s="173"/>
      <c r="W759" s="173"/>
      <c r="X759" s="173"/>
      <c r="Y759" s="173"/>
      <c r="Z759" s="173"/>
      <c r="AA759" s="173"/>
      <c r="AB759" s="173"/>
      <c r="AC759" s="173"/>
      <c r="AD759" s="173"/>
      <c r="AE759" s="173"/>
      <c r="AF759" s="173"/>
      <c r="AG759" s="174"/>
      <c r="AH759" s="174"/>
      <c r="AI759" s="175"/>
    </row>
    <row r="760">
      <c r="A760" s="167"/>
      <c r="B760" s="531"/>
      <c r="C760" s="531"/>
      <c r="D760" s="197"/>
      <c r="E760" s="167"/>
      <c r="F760" s="167"/>
      <c r="G760" s="167"/>
      <c r="H760" s="167"/>
      <c r="I760" s="169"/>
      <c r="J760" s="530"/>
      <c r="K760" s="530"/>
      <c r="L760" s="530"/>
      <c r="M760" s="530"/>
      <c r="N760" s="530"/>
      <c r="O760" s="530"/>
      <c r="P760" s="167"/>
      <c r="Q760" s="173"/>
      <c r="R760" s="173"/>
      <c r="S760" s="173"/>
      <c r="T760" s="167"/>
      <c r="U760" s="167"/>
      <c r="V760" s="173"/>
      <c r="W760" s="173"/>
      <c r="X760" s="173"/>
      <c r="Y760" s="173"/>
      <c r="Z760" s="173"/>
      <c r="AA760" s="173"/>
      <c r="AB760" s="173"/>
      <c r="AC760" s="173"/>
      <c r="AD760" s="173"/>
      <c r="AE760" s="173"/>
      <c r="AF760" s="173"/>
      <c r="AG760" s="174"/>
      <c r="AH760" s="174"/>
      <c r="AI760" s="175"/>
    </row>
    <row r="761">
      <c r="A761" s="167"/>
      <c r="B761" s="531"/>
      <c r="C761" s="531"/>
      <c r="D761" s="197"/>
      <c r="E761" s="167"/>
      <c r="F761" s="167"/>
      <c r="G761" s="167"/>
      <c r="H761" s="167"/>
      <c r="I761" s="169"/>
      <c r="J761" s="530"/>
      <c r="K761" s="530"/>
      <c r="L761" s="530"/>
      <c r="M761" s="530"/>
      <c r="N761" s="530"/>
      <c r="O761" s="530"/>
      <c r="P761" s="167"/>
      <c r="Q761" s="173"/>
      <c r="R761" s="173"/>
      <c r="S761" s="173"/>
      <c r="T761" s="167"/>
      <c r="U761" s="167"/>
      <c r="V761" s="173"/>
      <c r="W761" s="173"/>
      <c r="X761" s="173"/>
      <c r="Y761" s="173"/>
      <c r="Z761" s="173"/>
      <c r="AA761" s="173"/>
      <c r="AB761" s="173"/>
      <c r="AC761" s="173"/>
      <c r="AD761" s="173"/>
      <c r="AE761" s="173"/>
      <c r="AF761" s="173"/>
      <c r="AG761" s="174"/>
      <c r="AH761" s="174"/>
      <c r="AI761" s="175"/>
    </row>
    <row r="762">
      <c r="A762" s="167"/>
      <c r="B762" s="531"/>
      <c r="C762" s="531"/>
      <c r="D762" s="197"/>
      <c r="E762" s="167"/>
      <c r="F762" s="167"/>
      <c r="G762" s="167"/>
      <c r="H762" s="167"/>
      <c r="I762" s="169"/>
      <c r="J762" s="530"/>
      <c r="K762" s="530"/>
      <c r="L762" s="530"/>
      <c r="M762" s="530"/>
      <c r="N762" s="530"/>
      <c r="O762" s="530"/>
      <c r="P762" s="167"/>
      <c r="Q762" s="173"/>
      <c r="R762" s="173"/>
      <c r="S762" s="173"/>
      <c r="T762" s="167"/>
      <c r="U762" s="167"/>
      <c r="V762" s="173"/>
      <c r="W762" s="173"/>
      <c r="X762" s="173"/>
      <c r="Y762" s="173"/>
      <c r="Z762" s="173"/>
      <c r="AA762" s="173"/>
      <c r="AB762" s="173"/>
      <c r="AC762" s="173"/>
      <c r="AD762" s="173"/>
      <c r="AE762" s="173"/>
      <c r="AF762" s="173"/>
      <c r="AG762" s="174"/>
      <c r="AH762" s="174"/>
      <c r="AI762" s="175"/>
    </row>
    <row r="763">
      <c r="A763" s="167"/>
      <c r="B763" s="531"/>
      <c r="C763" s="531"/>
      <c r="D763" s="197"/>
      <c r="E763" s="167"/>
      <c r="F763" s="167"/>
      <c r="G763" s="167"/>
      <c r="H763" s="167"/>
      <c r="I763" s="169"/>
      <c r="J763" s="530"/>
      <c r="K763" s="530"/>
      <c r="L763" s="530"/>
      <c r="M763" s="530"/>
      <c r="N763" s="530"/>
      <c r="O763" s="530"/>
      <c r="P763" s="167"/>
      <c r="Q763" s="173"/>
      <c r="R763" s="173"/>
      <c r="S763" s="173"/>
      <c r="T763" s="167"/>
      <c r="U763" s="167"/>
      <c r="V763" s="173"/>
      <c r="W763" s="173"/>
      <c r="X763" s="173"/>
      <c r="Y763" s="173"/>
      <c r="Z763" s="173"/>
      <c r="AA763" s="173"/>
      <c r="AB763" s="173"/>
      <c r="AC763" s="173"/>
      <c r="AD763" s="173"/>
      <c r="AE763" s="173"/>
      <c r="AF763" s="173"/>
      <c r="AG763" s="174"/>
      <c r="AH763" s="174"/>
      <c r="AI763" s="175"/>
    </row>
    <row r="764">
      <c r="A764" s="167"/>
      <c r="B764" s="531"/>
      <c r="C764" s="531"/>
      <c r="D764" s="197"/>
      <c r="E764" s="167"/>
      <c r="F764" s="167"/>
      <c r="G764" s="167"/>
      <c r="H764" s="167"/>
      <c r="I764" s="169"/>
      <c r="J764" s="530"/>
      <c r="K764" s="530"/>
      <c r="L764" s="530"/>
      <c r="M764" s="530"/>
      <c r="N764" s="530"/>
      <c r="O764" s="530"/>
      <c r="P764" s="167"/>
      <c r="Q764" s="173"/>
      <c r="R764" s="173"/>
      <c r="S764" s="173"/>
      <c r="T764" s="167"/>
      <c r="U764" s="167"/>
      <c r="V764" s="173"/>
      <c r="W764" s="173"/>
      <c r="X764" s="173"/>
      <c r="Y764" s="173"/>
      <c r="Z764" s="173"/>
      <c r="AA764" s="173"/>
      <c r="AB764" s="173"/>
      <c r="AC764" s="173"/>
      <c r="AD764" s="173"/>
      <c r="AE764" s="173"/>
      <c r="AF764" s="173"/>
      <c r="AG764" s="174"/>
      <c r="AH764" s="174"/>
      <c r="AI764" s="175"/>
    </row>
    <row r="765">
      <c r="A765" s="167"/>
      <c r="B765" s="531"/>
      <c r="C765" s="531"/>
      <c r="D765" s="197"/>
      <c r="E765" s="167"/>
      <c r="F765" s="167"/>
      <c r="G765" s="167"/>
      <c r="H765" s="167"/>
      <c r="I765" s="169"/>
      <c r="J765" s="530"/>
      <c r="K765" s="530"/>
      <c r="L765" s="530"/>
      <c r="M765" s="530"/>
      <c r="N765" s="530"/>
      <c r="O765" s="530"/>
      <c r="P765" s="167"/>
      <c r="Q765" s="173"/>
      <c r="R765" s="173"/>
      <c r="S765" s="173"/>
      <c r="T765" s="167"/>
      <c r="U765" s="167"/>
      <c r="V765" s="173"/>
      <c r="W765" s="173"/>
      <c r="X765" s="173"/>
      <c r="Y765" s="173"/>
      <c r="Z765" s="173"/>
      <c r="AA765" s="173"/>
      <c r="AB765" s="173"/>
      <c r="AC765" s="173"/>
      <c r="AD765" s="173"/>
      <c r="AE765" s="173"/>
      <c r="AF765" s="173"/>
      <c r="AG765" s="174"/>
      <c r="AH765" s="174"/>
      <c r="AI765" s="175"/>
    </row>
    <row r="766">
      <c r="A766" s="167"/>
      <c r="B766" s="531"/>
      <c r="C766" s="531"/>
      <c r="D766" s="197"/>
      <c r="E766" s="167"/>
      <c r="F766" s="167"/>
      <c r="G766" s="167"/>
      <c r="H766" s="167"/>
      <c r="I766" s="169"/>
      <c r="J766" s="530"/>
      <c r="K766" s="530"/>
      <c r="L766" s="530"/>
      <c r="M766" s="530"/>
      <c r="N766" s="530"/>
      <c r="O766" s="530"/>
      <c r="P766" s="167"/>
      <c r="Q766" s="173"/>
      <c r="R766" s="173"/>
      <c r="S766" s="173"/>
      <c r="T766" s="167"/>
      <c r="U766" s="167"/>
      <c r="V766" s="173"/>
      <c r="W766" s="173"/>
      <c r="X766" s="173"/>
      <c r="Y766" s="173"/>
      <c r="Z766" s="173"/>
      <c r="AA766" s="173"/>
      <c r="AB766" s="173"/>
      <c r="AC766" s="173"/>
      <c r="AD766" s="173"/>
      <c r="AE766" s="173"/>
      <c r="AF766" s="173"/>
      <c r="AG766" s="174"/>
      <c r="AH766" s="174"/>
      <c r="AI766" s="175"/>
    </row>
    <row r="767">
      <c r="A767" s="167"/>
      <c r="B767" s="531"/>
      <c r="C767" s="531"/>
      <c r="D767" s="197"/>
      <c r="E767" s="167"/>
      <c r="F767" s="167"/>
      <c r="G767" s="167"/>
      <c r="H767" s="167"/>
      <c r="I767" s="169"/>
      <c r="J767" s="530"/>
      <c r="K767" s="530"/>
      <c r="L767" s="530"/>
      <c r="M767" s="530"/>
      <c r="N767" s="530"/>
      <c r="O767" s="530"/>
      <c r="P767" s="167"/>
      <c r="Q767" s="173"/>
      <c r="R767" s="173"/>
      <c r="S767" s="173"/>
      <c r="T767" s="167"/>
      <c r="U767" s="167"/>
      <c r="V767" s="173"/>
      <c r="W767" s="173"/>
      <c r="X767" s="173"/>
      <c r="Y767" s="173"/>
      <c r="Z767" s="173"/>
      <c r="AA767" s="173"/>
      <c r="AB767" s="173"/>
      <c r="AC767" s="173"/>
      <c r="AD767" s="173"/>
      <c r="AE767" s="173"/>
      <c r="AF767" s="173"/>
      <c r="AG767" s="174"/>
      <c r="AH767" s="174"/>
      <c r="AI767" s="175"/>
    </row>
    <row r="768">
      <c r="A768" s="167"/>
      <c r="B768" s="531"/>
      <c r="C768" s="531"/>
      <c r="D768" s="197"/>
      <c r="E768" s="167"/>
      <c r="F768" s="167"/>
      <c r="G768" s="167"/>
      <c r="H768" s="167"/>
      <c r="I768" s="169"/>
      <c r="J768" s="530"/>
      <c r="K768" s="530"/>
      <c r="L768" s="530"/>
      <c r="M768" s="530"/>
      <c r="N768" s="530"/>
      <c r="O768" s="530"/>
      <c r="P768" s="167"/>
      <c r="Q768" s="173"/>
      <c r="R768" s="173"/>
      <c r="S768" s="173"/>
      <c r="T768" s="167"/>
      <c r="U768" s="167"/>
      <c r="V768" s="173"/>
      <c r="W768" s="173"/>
      <c r="X768" s="173"/>
      <c r="Y768" s="173"/>
      <c r="Z768" s="173"/>
      <c r="AA768" s="173"/>
      <c r="AB768" s="173"/>
      <c r="AC768" s="173"/>
      <c r="AD768" s="173"/>
      <c r="AE768" s="173"/>
      <c r="AF768" s="173"/>
      <c r="AG768" s="174"/>
      <c r="AH768" s="174"/>
      <c r="AI768" s="175"/>
    </row>
    <row r="769">
      <c r="A769" s="167"/>
      <c r="B769" s="531"/>
      <c r="C769" s="531"/>
      <c r="D769" s="197"/>
      <c r="E769" s="167"/>
      <c r="F769" s="167"/>
      <c r="G769" s="167"/>
      <c r="H769" s="167"/>
      <c r="I769" s="169"/>
      <c r="J769" s="530"/>
      <c r="K769" s="530"/>
      <c r="L769" s="530"/>
      <c r="M769" s="530"/>
      <c r="N769" s="530"/>
      <c r="O769" s="530"/>
      <c r="P769" s="167"/>
      <c r="Q769" s="173"/>
      <c r="R769" s="173"/>
      <c r="S769" s="173"/>
      <c r="T769" s="167"/>
      <c r="U769" s="167"/>
      <c r="V769" s="173"/>
      <c r="W769" s="173"/>
      <c r="X769" s="173"/>
      <c r="Y769" s="173"/>
      <c r="Z769" s="173"/>
      <c r="AA769" s="173"/>
      <c r="AB769" s="173"/>
      <c r="AC769" s="173"/>
      <c r="AD769" s="173"/>
      <c r="AE769" s="173"/>
      <c r="AF769" s="173"/>
      <c r="AG769" s="174"/>
      <c r="AH769" s="174"/>
      <c r="AI769" s="175"/>
    </row>
    <row r="770">
      <c r="A770" s="167"/>
      <c r="B770" s="531"/>
      <c r="C770" s="531"/>
      <c r="D770" s="197"/>
      <c r="E770" s="167"/>
      <c r="F770" s="167"/>
      <c r="G770" s="167"/>
      <c r="H770" s="167"/>
      <c r="I770" s="169"/>
      <c r="J770" s="530"/>
      <c r="K770" s="530"/>
      <c r="L770" s="530"/>
      <c r="M770" s="530"/>
      <c r="N770" s="530"/>
      <c r="O770" s="530"/>
      <c r="P770" s="167"/>
      <c r="Q770" s="173"/>
      <c r="R770" s="173"/>
      <c r="S770" s="173"/>
      <c r="T770" s="167"/>
      <c r="U770" s="167"/>
      <c r="V770" s="173"/>
      <c r="W770" s="173"/>
      <c r="X770" s="173"/>
      <c r="Y770" s="173"/>
      <c r="Z770" s="173"/>
      <c r="AA770" s="173"/>
      <c r="AB770" s="173"/>
      <c r="AC770" s="173"/>
      <c r="AD770" s="173"/>
      <c r="AE770" s="173"/>
      <c r="AF770" s="173"/>
      <c r="AG770" s="174"/>
      <c r="AH770" s="174"/>
      <c r="AI770" s="175"/>
    </row>
    <row r="771">
      <c r="A771" s="167"/>
      <c r="B771" s="531"/>
      <c r="C771" s="531"/>
      <c r="D771" s="197"/>
      <c r="E771" s="167"/>
      <c r="F771" s="167"/>
      <c r="G771" s="167"/>
      <c r="H771" s="167"/>
      <c r="I771" s="169"/>
      <c r="J771" s="530"/>
      <c r="K771" s="530"/>
      <c r="L771" s="530"/>
      <c r="M771" s="530"/>
      <c r="N771" s="530"/>
      <c r="O771" s="530"/>
      <c r="P771" s="167"/>
      <c r="Q771" s="173"/>
      <c r="R771" s="173"/>
      <c r="S771" s="173"/>
      <c r="T771" s="167"/>
      <c r="U771" s="167"/>
      <c r="V771" s="173"/>
      <c r="W771" s="173"/>
      <c r="X771" s="173"/>
      <c r="Y771" s="173"/>
      <c r="Z771" s="173"/>
      <c r="AA771" s="173"/>
      <c r="AB771" s="173"/>
      <c r="AC771" s="173"/>
      <c r="AD771" s="173"/>
      <c r="AE771" s="173"/>
      <c r="AF771" s="173"/>
      <c r="AG771" s="174"/>
      <c r="AH771" s="174"/>
      <c r="AI771" s="175"/>
    </row>
    <row r="772">
      <c r="A772" s="167"/>
      <c r="B772" s="531"/>
      <c r="C772" s="531"/>
      <c r="D772" s="197"/>
      <c r="E772" s="167"/>
      <c r="F772" s="167"/>
      <c r="G772" s="167"/>
      <c r="H772" s="167"/>
      <c r="I772" s="169"/>
      <c r="J772" s="530"/>
      <c r="K772" s="530"/>
      <c r="L772" s="530"/>
      <c r="M772" s="530"/>
      <c r="N772" s="530"/>
      <c r="O772" s="530"/>
      <c r="P772" s="167"/>
      <c r="Q772" s="173"/>
      <c r="R772" s="173"/>
      <c r="S772" s="173"/>
      <c r="T772" s="167"/>
      <c r="U772" s="167"/>
      <c r="V772" s="173"/>
      <c r="W772" s="173"/>
      <c r="X772" s="173"/>
      <c r="Y772" s="173"/>
      <c r="Z772" s="173"/>
      <c r="AA772" s="173"/>
      <c r="AB772" s="173"/>
      <c r="AC772" s="173"/>
      <c r="AD772" s="173"/>
      <c r="AE772" s="173"/>
      <c r="AF772" s="173"/>
      <c r="AG772" s="174"/>
      <c r="AH772" s="174"/>
      <c r="AI772" s="175"/>
    </row>
    <row r="773">
      <c r="A773" s="167"/>
      <c r="B773" s="531"/>
      <c r="C773" s="531"/>
      <c r="D773" s="197"/>
      <c r="E773" s="167"/>
      <c r="F773" s="167"/>
      <c r="G773" s="167"/>
      <c r="H773" s="167"/>
      <c r="I773" s="169"/>
      <c r="J773" s="530"/>
      <c r="K773" s="530"/>
      <c r="L773" s="530"/>
      <c r="M773" s="530"/>
      <c r="N773" s="530"/>
      <c r="O773" s="530"/>
      <c r="P773" s="167"/>
      <c r="Q773" s="173"/>
      <c r="R773" s="173"/>
      <c r="S773" s="173"/>
      <c r="T773" s="167"/>
      <c r="U773" s="167"/>
      <c r="V773" s="173"/>
      <c r="W773" s="173"/>
      <c r="X773" s="173"/>
      <c r="Y773" s="173"/>
      <c r="Z773" s="173"/>
      <c r="AA773" s="173"/>
      <c r="AB773" s="173"/>
      <c r="AC773" s="173"/>
      <c r="AD773" s="173"/>
      <c r="AE773" s="173"/>
      <c r="AF773" s="173"/>
      <c r="AG773" s="174"/>
      <c r="AH773" s="174"/>
      <c r="AI773" s="175"/>
    </row>
    <row r="774">
      <c r="A774" s="167"/>
      <c r="B774" s="531"/>
      <c r="C774" s="531"/>
      <c r="D774" s="197"/>
      <c r="E774" s="167"/>
      <c r="F774" s="167"/>
      <c r="G774" s="167"/>
      <c r="H774" s="167"/>
      <c r="I774" s="169"/>
      <c r="J774" s="530"/>
      <c r="K774" s="530"/>
      <c r="L774" s="530"/>
      <c r="M774" s="530"/>
      <c r="N774" s="530"/>
      <c r="O774" s="530"/>
      <c r="P774" s="167"/>
      <c r="Q774" s="173"/>
      <c r="R774" s="173"/>
      <c r="S774" s="173"/>
      <c r="T774" s="167"/>
      <c r="U774" s="167"/>
      <c r="V774" s="173"/>
      <c r="W774" s="173"/>
      <c r="X774" s="173"/>
      <c r="Y774" s="173"/>
      <c r="Z774" s="173"/>
      <c r="AA774" s="173"/>
      <c r="AB774" s="173"/>
      <c r="AC774" s="173"/>
      <c r="AD774" s="173"/>
      <c r="AE774" s="173"/>
      <c r="AF774" s="173"/>
      <c r="AG774" s="174"/>
      <c r="AH774" s="174"/>
      <c r="AI774" s="175"/>
    </row>
    <row r="775">
      <c r="A775" s="167"/>
      <c r="B775" s="531"/>
      <c r="C775" s="531"/>
      <c r="D775" s="197"/>
      <c r="E775" s="167"/>
      <c r="F775" s="167"/>
      <c r="G775" s="167"/>
      <c r="H775" s="167"/>
      <c r="I775" s="169"/>
      <c r="J775" s="530"/>
      <c r="K775" s="530"/>
      <c r="L775" s="530"/>
      <c r="M775" s="530"/>
      <c r="N775" s="530"/>
      <c r="O775" s="530"/>
      <c r="P775" s="167"/>
      <c r="Q775" s="173"/>
      <c r="R775" s="173"/>
      <c r="S775" s="173"/>
      <c r="T775" s="167"/>
      <c r="U775" s="167"/>
      <c r="V775" s="173"/>
      <c r="W775" s="173"/>
      <c r="X775" s="173"/>
      <c r="Y775" s="173"/>
      <c r="Z775" s="173"/>
      <c r="AA775" s="173"/>
      <c r="AB775" s="173"/>
      <c r="AC775" s="173"/>
      <c r="AD775" s="173"/>
      <c r="AE775" s="173"/>
      <c r="AF775" s="173"/>
      <c r="AG775" s="174"/>
      <c r="AH775" s="174"/>
      <c r="AI775" s="175"/>
    </row>
    <row r="776">
      <c r="A776" s="167"/>
      <c r="B776" s="531"/>
      <c r="C776" s="531"/>
      <c r="D776" s="197"/>
      <c r="E776" s="167"/>
      <c r="F776" s="167"/>
      <c r="G776" s="167"/>
      <c r="H776" s="167"/>
      <c r="I776" s="169"/>
      <c r="J776" s="530"/>
      <c r="K776" s="530"/>
      <c r="L776" s="530"/>
      <c r="M776" s="530"/>
      <c r="N776" s="530"/>
      <c r="O776" s="530"/>
      <c r="P776" s="167"/>
      <c r="Q776" s="173"/>
      <c r="R776" s="173"/>
      <c r="S776" s="173"/>
      <c r="T776" s="167"/>
      <c r="U776" s="167"/>
      <c r="V776" s="173"/>
      <c r="W776" s="173"/>
      <c r="X776" s="173"/>
      <c r="Y776" s="173"/>
      <c r="Z776" s="173"/>
      <c r="AA776" s="173"/>
      <c r="AB776" s="173"/>
      <c r="AC776" s="173"/>
      <c r="AD776" s="173"/>
      <c r="AE776" s="173"/>
      <c r="AF776" s="173"/>
      <c r="AG776" s="174"/>
      <c r="AH776" s="174"/>
      <c r="AI776" s="175"/>
    </row>
    <row r="777">
      <c r="A777" s="167"/>
      <c r="B777" s="531"/>
      <c r="C777" s="531"/>
      <c r="D777" s="197"/>
      <c r="E777" s="167"/>
      <c r="F777" s="167"/>
      <c r="G777" s="167"/>
      <c r="H777" s="167"/>
      <c r="I777" s="169"/>
      <c r="J777" s="530"/>
      <c r="K777" s="530"/>
      <c r="L777" s="530"/>
      <c r="M777" s="530"/>
      <c r="N777" s="530"/>
      <c r="O777" s="530"/>
      <c r="P777" s="167"/>
      <c r="Q777" s="173"/>
      <c r="R777" s="173"/>
      <c r="S777" s="173"/>
      <c r="T777" s="167"/>
      <c r="U777" s="167"/>
      <c r="V777" s="173"/>
      <c r="W777" s="173"/>
      <c r="X777" s="173"/>
      <c r="Y777" s="173"/>
      <c r="Z777" s="173"/>
      <c r="AA777" s="173"/>
      <c r="AB777" s="173"/>
      <c r="AC777" s="173"/>
      <c r="AD777" s="173"/>
      <c r="AE777" s="173"/>
      <c r="AF777" s="173"/>
      <c r="AG777" s="174"/>
      <c r="AH777" s="174"/>
      <c r="AI777" s="175"/>
    </row>
    <row r="778">
      <c r="A778" s="167"/>
      <c r="B778" s="531"/>
      <c r="C778" s="531"/>
      <c r="D778" s="197"/>
      <c r="E778" s="167"/>
      <c r="F778" s="167"/>
      <c r="G778" s="167"/>
      <c r="H778" s="167"/>
      <c r="I778" s="169"/>
      <c r="J778" s="530"/>
      <c r="K778" s="530"/>
      <c r="L778" s="530"/>
      <c r="M778" s="530"/>
      <c r="N778" s="530"/>
      <c r="O778" s="530"/>
      <c r="P778" s="167"/>
      <c r="Q778" s="173"/>
      <c r="R778" s="173"/>
      <c r="S778" s="173"/>
      <c r="T778" s="167"/>
      <c r="U778" s="167"/>
      <c r="V778" s="173"/>
      <c r="W778" s="173"/>
      <c r="X778" s="173"/>
      <c r="Y778" s="173"/>
      <c r="Z778" s="173"/>
      <c r="AA778" s="173"/>
      <c r="AB778" s="173"/>
      <c r="AC778" s="173"/>
      <c r="AD778" s="173"/>
      <c r="AE778" s="173"/>
      <c r="AF778" s="173"/>
      <c r="AG778" s="174"/>
      <c r="AH778" s="174"/>
      <c r="AI778" s="175"/>
    </row>
    <row r="779">
      <c r="A779" s="167"/>
      <c r="B779" s="531"/>
      <c r="C779" s="531"/>
      <c r="D779" s="197"/>
      <c r="E779" s="167"/>
      <c r="F779" s="167"/>
      <c r="G779" s="167"/>
      <c r="H779" s="167"/>
      <c r="I779" s="169"/>
      <c r="J779" s="530"/>
      <c r="K779" s="530"/>
      <c r="L779" s="530"/>
      <c r="M779" s="530"/>
      <c r="N779" s="530"/>
      <c r="O779" s="530"/>
      <c r="P779" s="167"/>
      <c r="Q779" s="173"/>
      <c r="R779" s="173"/>
      <c r="S779" s="173"/>
      <c r="T779" s="167"/>
      <c r="U779" s="167"/>
      <c r="V779" s="173"/>
      <c r="W779" s="173"/>
      <c r="X779" s="173"/>
      <c r="Y779" s="173"/>
      <c r="Z779" s="173"/>
      <c r="AA779" s="173"/>
      <c r="AB779" s="173"/>
      <c r="AC779" s="173"/>
      <c r="AD779" s="173"/>
      <c r="AE779" s="173"/>
      <c r="AF779" s="173"/>
      <c r="AG779" s="174"/>
      <c r="AH779" s="174"/>
      <c r="AI779" s="175"/>
    </row>
    <row r="780">
      <c r="A780" s="167"/>
      <c r="B780" s="531"/>
      <c r="C780" s="531"/>
      <c r="D780" s="197"/>
      <c r="E780" s="167"/>
      <c r="F780" s="167"/>
      <c r="G780" s="167"/>
      <c r="H780" s="167"/>
      <c r="I780" s="169"/>
      <c r="J780" s="530"/>
      <c r="K780" s="530"/>
      <c r="L780" s="530"/>
      <c r="M780" s="530"/>
      <c r="N780" s="530"/>
      <c r="O780" s="530"/>
      <c r="P780" s="167"/>
      <c r="Q780" s="173"/>
      <c r="R780" s="173"/>
      <c r="S780" s="173"/>
      <c r="T780" s="167"/>
      <c r="U780" s="167"/>
      <c r="V780" s="173"/>
      <c r="W780" s="173"/>
      <c r="X780" s="173"/>
      <c r="Y780" s="173"/>
      <c r="Z780" s="173"/>
      <c r="AA780" s="173"/>
      <c r="AB780" s="173"/>
      <c r="AC780" s="173"/>
      <c r="AD780" s="173"/>
      <c r="AE780" s="173"/>
      <c r="AF780" s="173"/>
      <c r="AG780" s="174"/>
      <c r="AH780" s="174"/>
      <c r="AI780" s="175"/>
    </row>
    <row r="781">
      <c r="A781" s="167"/>
      <c r="B781" s="531"/>
      <c r="C781" s="531"/>
      <c r="D781" s="197"/>
      <c r="E781" s="167"/>
      <c r="F781" s="167"/>
      <c r="G781" s="167"/>
      <c r="H781" s="167"/>
      <c r="I781" s="169"/>
      <c r="J781" s="530"/>
      <c r="K781" s="530"/>
      <c r="L781" s="530"/>
      <c r="M781" s="530"/>
      <c r="N781" s="530"/>
      <c r="O781" s="530"/>
      <c r="P781" s="167"/>
      <c r="Q781" s="173"/>
      <c r="R781" s="173"/>
      <c r="S781" s="173"/>
      <c r="T781" s="167"/>
      <c r="U781" s="167"/>
      <c r="V781" s="173"/>
      <c r="W781" s="173"/>
      <c r="X781" s="173"/>
      <c r="Y781" s="173"/>
      <c r="Z781" s="173"/>
      <c r="AA781" s="173"/>
      <c r="AB781" s="173"/>
      <c r="AC781" s="173"/>
      <c r="AD781" s="173"/>
      <c r="AE781" s="173"/>
      <c r="AF781" s="173"/>
      <c r="AG781" s="174"/>
      <c r="AH781" s="174"/>
      <c r="AI781" s="175"/>
    </row>
    <row r="782">
      <c r="A782" s="167"/>
      <c r="B782" s="531"/>
      <c r="C782" s="531"/>
      <c r="D782" s="197"/>
      <c r="E782" s="167"/>
      <c r="F782" s="167"/>
      <c r="G782" s="167"/>
      <c r="H782" s="167"/>
      <c r="I782" s="169"/>
      <c r="J782" s="530"/>
      <c r="K782" s="530"/>
      <c r="L782" s="530"/>
      <c r="M782" s="530"/>
      <c r="N782" s="530"/>
      <c r="O782" s="530"/>
      <c r="P782" s="167"/>
      <c r="Q782" s="173"/>
      <c r="R782" s="173"/>
      <c r="S782" s="173"/>
      <c r="T782" s="167"/>
      <c r="U782" s="167"/>
      <c r="V782" s="173"/>
      <c r="W782" s="173"/>
      <c r="X782" s="173"/>
      <c r="Y782" s="173"/>
      <c r="Z782" s="173"/>
      <c r="AA782" s="173"/>
      <c r="AB782" s="173"/>
      <c r="AC782" s="173"/>
      <c r="AD782" s="173"/>
      <c r="AE782" s="173"/>
      <c r="AF782" s="173"/>
      <c r="AG782" s="174"/>
      <c r="AH782" s="174"/>
      <c r="AI782" s="175"/>
    </row>
    <row r="783">
      <c r="A783" s="167"/>
      <c r="B783" s="531"/>
      <c r="C783" s="531"/>
      <c r="D783" s="197"/>
      <c r="E783" s="167"/>
      <c r="F783" s="167"/>
      <c r="G783" s="167"/>
      <c r="H783" s="167"/>
      <c r="I783" s="169"/>
      <c r="J783" s="530"/>
      <c r="K783" s="530"/>
      <c r="L783" s="530"/>
      <c r="M783" s="530"/>
      <c r="N783" s="530"/>
      <c r="O783" s="530"/>
      <c r="P783" s="167"/>
      <c r="Q783" s="173"/>
      <c r="R783" s="173"/>
      <c r="S783" s="173"/>
      <c r="T783" s="167"/>
      <c r="U783" s="167"/>
      <c r="V783" s="173"/>
      <c r="W783" s="173"/>
      <c r="X783" s="173"/>
      <c r="Y783" s="173"/>
      <c r="Z783" s="173"/>
      <c r="AA783" s="173"/>
      <c r="AB783" s="173"/>
      <c r="AC783" s="173"/>
      <c r="AD783" s="173"/>
      <c r="AE783" s="173"/>
      <c r="AF783" s="173"/>
      <c r="AG783" s="174"/>
      <c r="AH783" s="174"/>
      <c r="AI783" s="175"/>
    </row>
    <row r="784">
      <c r="A784" s="167"/>
      <c r="B784" s="531"/>
      <c r="C784" s="531"/>
      <c r="D784" s="197"/>
      <c r="E784" s="167"/>
      <c r="F784" s="167"/>
      <c r="G784" s="167"/>
      <c r="H784" s="167"/>
      <c r="I784" s="169"/>
      <c r="J784" s="530"/>
      <c r="K784" s="530"/>
      <c r="L784" s="530"/>
      <c r="M784" s="530"/>
      <c r="N784" s="530"/>
      <c r="O784" s="530"/>
      <c r="P784" s="167"/>
      <c r="Q784" s="173"/>
      <c r="R784" s="173"/>
      <c r="S784" s="173"/>
      <c r="T784" s="167"/>
      <c r="U784" s="167"/>
      <c r="V784" s="173"/>
      <c r="W784" s="173"/>
      <c r="X784" s="173"/>
      <c r="Y784" s="173"/>
      <c r="Z784" s="173"/>
      <c r="AA784" s="173"/>
      <c r="AB784" s="173"/>
      <c r="AC784" s="173"/>
      <c r="AD784" s="173"/>
      <c r="AE784" s="173"/>
      <c r="AF784" s="173"/>
      <c r="AG784" s="174"/>
      <c r="AH784" s="174"/>
      <c r="AI784" s="175"/>
    </row>
    <row r="785">
      <c r="A785" s="167"/>
      <c r="B785" s="531"/>
      <c r="C785" s="531"/>
      <c r="D785" s="197"/>
      <c r="E785" s="167"/>
      <c r="F785" s="167"/>
      <c r="G785" s="167"/>
      <c r="H785" s="167"/>
      <c r="I785" s="169"/>
      <c r="J785" s="530"/>
      <c r="K785" s="530"/>
      <c r="L785" s="530"/>
      <c r="M785" s="530"/>
      <c r="N785" s="530"/>
      <c r="O785" s="530"/>
      <c r="P785" s="167"/>
      <c r="Q785" s="173"/>
      <c r="R785" s="173"/>
      <c r="S785" s="173"/>
      <c r="T785" s="167"/>
      <c r="U785" s="167"/>
      <c r="V785" s="173"/>
      <c r="W785" s="173"/>
      <c r="X785" s="173"/>
      <c r="Y785" s="173"/>
      <c r="Z785" s="173"/>
      <c r="AA785" s="173"/>
      <c r="AB785" s="173"/>
      <c r="AC785" s="173"/>
      <c r="AD785" s="173"/>
      <c r="AE785" s="173"/>
      <c r="AF785" s="173"/>
      <c r="AG785" s="174"/>
      <c r="AH785" s="174"/>
      <c r="AI785" s="175"/>
    </row>
    <row r="786">
      <c r="A786" s="167"/>
      <c r="B786" s="531"/>
      <c r="C786" s="531"/>
      <c r="D786" s="197"/>
      <c r="E786" s="167"/>
      <c r="F786" s="167"/>
      <c r="G786" s="167"/>
      <c r="H786" s="167"/>
      <c r="I786" s="169"/>
      <c r="J786" s="530"/>
      <c r="K786" s="530"/>
      <c r="L786" s="530"/>
      <c r="M786" s="530"/>
      <c r="N786" s="530"/>
      <c r="O786" s="530"/>
      <c r="P786" s="167"/>
      <c r="Q786" s="173"/>
      <c r="R786" s="173"/>
      <c r="S786" s="173"/>
      <c r="T786" s="167"/>
      <c r="U786" s="167"/>
      <c r="V786" s="173"/>
      <c r="W786" s="173"/>
      <c r="X786" s="173"/>
      <c r="Y786" s="173"/>
      <c r="Z786" s="173"/>
      <c r="AA786" s="173"/>
      <c r="AB786" s="173"/>
      <c r="AC786" s="173"/>
      <c r="AD786" s="173"/>
      <c r="AE786" s="173"/>
      <c r="AF786" s="173"/>
      <c r="AG786" s="174"/>
      <c r="AH786" s="174"/>
      <c r="AI786" s="175"/>
    </row>
    <row r="787">
      <c r="A787" s="167"/>
      <c r="B787" s="531"/>
      <c r="C787" s="531"/>
      <c r="D787" s="197"/>
      <c r="E787" s="167"/>
      <c r="F787" s="167"/>
      <c r="G787" s="167"/>
      <c r="H787" s="167"/>
      <c r="I787" s="169"/>
      <c r="J787" s="530"/>
      <c r="K787" s="530"/>
      <c r="L787" s="530"/>
      <c r="M787" s="530"/>
      <c r="N787" s="530"/>
      <c r="O787" s="530"/>
      <c r="P787" s="167"/>
      <c r="Q787" s="173"/>
      <c r="R787" s="173"/>
      <c r="S787" s="173"/>
      <c r="T787" s="167"/>
      <c r="U787" s="167"/>
      <c r="V787" s="173"/>
      <c r="W787" s="173"/>
      <c r="X787" s="173"/>
      <c r="Y787" s="173"/>
      <c r="Z787" s="173"/>
      <c r="AA787" s="173"/>
      <c r="AB787" s="173"/>
      <c r="AC787" s="173"/>
      <c r="AD787" s="173"/>
      <c r="AE787" s="173"/>
      <c r="AF787" s="173"/>
      <c r="AG787" s="174"/>
      <c r="AH787" s="174"/>
      <c r="AI787" s="175"/>
    </row>
    <row r="788">
      <c r="A788" s="167"/>
      <c r="B788" s="531"/>
      <c r="C788" s="531"/>
      <c r="D788" s="197"/>
      <c r="E788" s="167"/>
      <c r="F788" s="167"/>
      <c r="G788" s="167"/>
      <c r="H788" s="167"/>
      <c r="I788" s="169"/>
      <c r="J788" s="530"/>
      <c r="K788" s="530"/>
      <c r="L788" s="530"/>
      <c r="M788" s="530"/>
      <c r="N788" s="530"/>
      <c r="O788" s="530"/>
      <c r="P788" s="167"/>
      <c r="Q788" s="173"/>
      <c r="R788" s="173"/>
      <c r="S788" s="173"/>
      <c r="T788" s="167"/>
      <c r="U788" s="167"/>
      <c r="V788" s="173"/>
      <c r="W788" s="173"/>
      <c r="X788" s="173"/>
      <c r="Y788" s="173"/>
      <c r="Z788" s="173"/>
      <c r="AA788" s="173"/>
      <c r="AB788" s="173"/>
      <c r="AC788" s="173"/>
      <c r="AD788" s="173"/>
      <c r="AE788" s="173"/>
      <c r="AF788" s="173"/>
      <c r="AG788" s="174"/>
      <c r="AH788" s="174"/>
      <c r="AI788" s="175"/>
    </row>
    <row r="789">
      <c r="A789" s="167"/>
      <c r="B789" s="531"/>
      <c r="C789" s="531"/>
      <c r="D789" s="197"/>
      <c r="E789" s="167"/>
      <c r="F789" s="167"/>
      <c r="G789" s="167"/>
      <c r="H789" s="167"/>
      <c r="I789" s="169"/>
      <c r="J789" s="530"/>
      <c r="K789" s="530"/>
      <c r="L789" s="530"/>
      <c r="M789" s="530"/>
      <c r="N789" s="530"/>
      <c r="O789" s="530"/>
      <c r="P789" s="167"/>
      <c r="Q789" s="173"/>
      <c r="R789" s="173"/>
      <c r="S789" s="173"/>
      <c r="T789" s="167"/>
      <c r="U789" s="167"/>
      <c r="V789" s="173"/>
      <c r="W789" s="173"/>
      <c r="X789" s="173"/>
      <c r="Y789" s="173"/>
      <c r="Z789" s="173"/>
      <c r="AA789" s="173"/>
      <c r="AB789" s="173"/>
      <c r="AC789" s="173"/>
      <c r="AD789" s="173"/>
      <c r="AE789" s="173"/>
      <c r="AF789" s="173"/>
      <c r="AG789" s="174"/>
      <c r="AH789" s="174"/>
      <c r="AI789" s="175"/>
    </row>
    <row r="790">
      <c r="A790" s="167"/>
      <c r="B790" s="531"/>
      <c r="C790" s="531"/>
      <c r="D790" s="197"/>
      <c r="E790" s="167"/>
      <c r="F790" s="167"/>
      <c r="G790" s="167"/>
      <c r="H790" s="167"/>
      <c r="I790" s="169"/>
      <c r="J790" s="530"/>
      <c r="K790" s="530"/>
      <c r="L790" s="530"/>
      <c r="M790" s="530"/>
      <c r="N790" s="530"/>
      <c r="O790" s="530"/>
      <c r="P790" s="167"/>
      <c r="Q790" s="173"/>
      <c r="R790" s="173"/>
      <c r="S790" s="173"/>
      <c r="T790" s="167"/>
      <c r="U790" s="167"/>
      <c r="V790" s="173"/>
      <c r="W790" s="173"/>
      <c r="X790" s="173"/>
      <c r="Y790" s="173"/>
      <c r="Z790" s="173"/>
      <c r="AA790" s="173"/>
      <c r="AB790" s="173"/>
      <c r="AC790" s="173"/>
      <c r="AD790" s="173"/>
      <c r="AE790" s="173"/>
      <c r="AF790" s="173"/>
      <c r="AG790" s="174"/>
      <c r="AH790" s="174"/>
      <c r="AI790" s="175"/>
    </row>
    <row r="791">
      <c r="A791" s="167"/>
      <c r="B791" s="531"/>
      <c r="C791" s="531"/>
      <c r="D791" s="197"/>
      <c r="E791" s="167"/>
      <c r="F791" s="167"/>
      <c r="G791" s="167"/>
      <c r="H791" s="167"/>
      <c r="I791" s="169"/>
      <c r="J791" s="530"/>
      <c r="K791" s="530"/>
      <c r="L791" s="530"/>
      <c r="M791" s="530"/>
      <c r="N791" s="530"/>
      <c r="O791" s="530"/>
      <c r="P791" s="167"/>
      <c r="Q791" s="173"/>
      <c r="R791" s="173"/>
      <c r="S791" s="173"/>
      <c r="T791" s="167"/>
      <c r="U791" s="167"/>
      <c r="V791" s="173"/>
      <c r="W791" s="173"/>
      <c r="X791" s="173"/>
      <c r="Y791" s="173"/>
      <c r="Z791" s="173"/>
      <c r="AA791" s="173"/>
      <c r="AB791" s="173"/>
      <c r="AC791" s="173"/>
      <c r="AD791" s="173"/>
      <c r="AE791" s="173"/>
      <c r="AF791" s="173"/>
      <c r="AG791" s="174"/>
      <c r="AH791" s="174"/>
      <c r="AI791" s="175"/>
    </row>
    <row r="792">
      <c r="A792" s="167"/>
      <c r="B792" s="531"/>
      <c r="C792" s="531"/>
      <c r="D792" s="197"/>
      <c r="E792" s="167"/>
      <c r="F792" s="167"/>
      <c r="G792" s="167"/>
      <c r="H792" s="167"/>
      <c r="I792" s="169"/>
      <c r="J792" s="530"/>
      <c r="K792" s="530"/>
      <c r="L792" s="530"/>
      <c r="M792" s="530"/>
      <c r="N792" s="530"/>
      <c r="O792" s="530"/>
      <c r="P792" s="167"/>
      <c r="Q792" s="173"/>
      <c r="R792" s="173"/>
      <c r="S792" s="173"/>
      <c r="T792" s="167"/>
      <c r="U792" s="167"/>
      <c r="V792" s="173"/>
      <c r="W792" s="173"/>
      <c r="X792" s="173"/>
      <c r="Y792" s="173"/>
      <c r="Z792" s="173"/>
      <c r="AA792" s="173"/>
      <c r="AB792" s="173"/>
      <c r="AC792" s="173"/>
      <c r="AD792" s="173"/>
      <c r="AE792" s="173"/>
      <c r="AF792" s="173"/>
      <c r="AG792" s="174"/>
      <c r="AH792" s="174"/>
      <c r="AI792" s="175"/>
    </row>
    <row r="793">
      <c r="A793" s="167"/>
      <c r="B793" s="531"/>
      <c r="C793" s="531"/>
      <c r="D793" s="197"/>
      <c r="E793" s="167"/>
      <c r="F793" s="167"/>
      <c r="G793" s="167"/>
      <c r="H793" s="167"/>
      <c r="I793" s="169"/>
      <c r="J793" s="530"/>
      <c r="K793" s="530"/>
      <c r="L793" s="530"/>
      <c r="M793" s="530"/>
      <c r="N793" s="530"/>
      <c r="O793" s="530"/>
      <c r="P793" s="167"/>
      <c r="Q793" s="173"/>
      <c r="R793" s="173"/>
      <c r="S793" s="173"/>
      <c r="T793" s="167"/>
      <c r="U793" s="167"/>
      <c r="V793" s="173"/>
      <c r="W793" s="173"/>
      <c r="X793" s="173"/>
      <c r="Y793" s="173"/>
      <c r="Z793" s="173"/>
      <c r="AA793" s="173"/>
      <c r="AB793" s="173"/>
      <c r="AC793" s="173"/>
      <c r="AD793" s="173"/>
      <c r="AE793" s="173"/>
      <c r="AF793" s="173"/>
      <c r="AG793" s="174"/>
      <c r="AH793" s="174"/>
      <c r="AI793" s="175"/>
    </row>
    <row r="794">
      <c r="A794" s="167"/>
      <c r="B794" s="531"/>
      <c r="C794" s="531"/>
      <c r="D794" s="197"/>
      <c r="E794" s="167"/>
      <c r="F794" s="167"/>
      <c r="G794" s="167"/>
      <c r="H794" s="167"/>
      <c r="I794" s="169"/>
      <c r="J794" s="530"/>
      <c r="K794" s="530"/>
      <c r="L794" s="530"/>
      <c r="M794" s="530"/>
      <c r="N794" s="530"/>
      <c r="O794" s="530"/>
      <c r="P794" s="167"/>
      <c r="Q794" s="173"/>
      <c r="R794" s="173"/>
      <c r="S794" s="173"/>
      <c r="T794" s="167"/>
      <c r="U794" s="167"/>
      <c r="V794" s="173"/>
      <c r="W794" s="173"/>
      <c r="X794" s="173"/>
      <c r="Y794" s="173"/>
      <c r="Z794" s="173"/>
      <c r="AA794" s="173"/>
      <c r="AB794" s="173"/>
      <c r="AC794" s="173"/>
      <c r="AD794" s="173"/>
      <c r="AE794" s="173"/>
      <c r="AF794" s="173"/>
      <c r="AG794" s="174"/>
      <c r="AH794" s="174"/>
      <c r="AI794" s="175"/>
    </row>
    <row r="795">
      <c r="A795" s="167"/>
      <c r="B795" s="531"/>
      <c r="C795" s="531"/>
      <c r="D795" s="197"/>
      <c r="E795" s="167"/>
      <c r="F795" s="167"/>
      <c r="G795" s="167"/>
      <c r="H795" s="167"/>
      <c r="I795" s="169"/>
      <c r="J795" s="530"/>
      <c r="K795" s="530"/>
      <c r="L795" s="530"/>
      <c r="M795" s="530"/>
      <c r="N795" s="530"/>
      <c r="O795" s="530"/>
      <c r="P795" s="167"/>
      <c r="Q795" s="173"/>
      <c r="R795" s="173"/>
      <c r="S795" s="173"/>
      <c r="T795" s="167"/>
      <c r="U795" s="167"/>
      <c r="V795" s="173"/>
      <c r="W795" s="173"/>
      <c r="X795" s="173"/>
      <c r="Y795" s="173"/>
      <c r="Z795" s="173"/>
      <c r="AA795" s="173"/>
      <c r="AB795" s="173"/>
      <c r="AC795" s="173"/>
      <c r="AD795" s="173"/>
      <c r="AE795" s="173"/>
      <c r="AF795" s="173"/>
      <c r="AG795" s="174"/>
      <c r="AH795" s="174"/>
      <c r="AI795" s="175"/>
    </row>
    <row r="796">
      <c r="A796" s="167"/>
      <c r="B796" s="531"/>
      <c r="C796" s="531"/>
      <c r="D796" s="197"/>
      <c r="E796" s="167"/>
      <c r="F796" s="167"/>
      <c r="G796" s="167"/>
      <c r="H796" s="167"/>
      <c r="I796" s="169"/>
      <c r="J796" s="530"/>
      <c r="K796" s="530"/>
      <c r="L796" s="530"/>
      <c r="M796" s="530"/>
      <c r="N796" s="530"/>
      <c r="O796" s="530"/>
      <c r="P796" s="167"/>
      <c r="Q796" s="173"/>
      <c r="R796" s="173"/>
      <c r="S796" s="173"/>
      <c r="T796" s="167"/>
      <c r="U796" s="167"/>
      <c r="V796" s="173"/>
      <c r="W796" s="173"/>
      <c r="X796" s="173"/>
      <c r="Y796" s="173"/>
      <c r="Z796" s="173"/>
      <c r="AA796" s="173"/>
      <c r="AB796" s="173"/>
      <c r="AC796" s="173"/>
      <c r="AD796" s="173"/>
      <c r="AE796" s="173"/>
      <c r="AF796" s="173"/>
      <c r="AG796" s="174"/>
      <c r="AH796" s="174"/>
      <c r="AI796" s="175"/>
    </row>
    <row r="797">
      <c r="A797" s="167"/>
      <c r="B797" s="531"/>
      <c r="C797" s="531"/>
      <c r="D797" s="197"/>
      <c r="E797" s="167"/>
      <c r="F797" s="167"/>
      <c r="G797" s="167"/>
      <c r="H797" s="167"/>
      <c r="I797" s="169"/>
      <c r="J797" s="530"/>
      <c r="K797" s="530"/>
      <c r="L797" s="530"/>
      <c r="M797" s="530"/>
      <c r="N797" s="530"/>
      <c r="O797" s="530"/>
      <c r="P797" s="167"/>
      <c r="Q797" s="173"/>
      <c r="R797" s="173"/>
      <c r="S797" s="173"/>
      <c r="T797" s="167"/>
      <c r="U797" s="167"/>
      <c r="V797" s="173"/>
      <c r="W797" s="173"/>
      <c r="X797" s="173"/>
      <c r="Y797" s="173"/>
      <c r="Z797" s="173"/>
      <c r="AA797" s="173"/>
      <c r="AB797" s="173"/>
      <c r="AC797" s="173"/>
      <c r="AD797" s="173"/>
      <c r="AE797" s="173"/>
      <c r="AF797" s="173"/>
      <c r="AG797" s="174"/>
      <c r="AH797" s="174"/>
      <c r="AI797" s="175"/>
    </row>
    <row r="798">
      <c r="A798" s="167"/>
      <c r="B798" s="531"/>
      <c r="C798" s="531"/>
      <c r="D798" s="197"/>
      <c r="E798" s="167"/>
      <c r="F798" s="167"/>
      <c r="G798" s="167"/>
      <c r="H798" s="167"/>
      <c r="I798" s="169"/>
      <c r="J798" s="530"/>
      <c r="K798" s="530"/>
      <c r="L798" s="530"/>
      <c r="M798" s="530"/>
      <c r="N798" s="530"/>
      <c r="O798" s="530"/>
      <c r="P798" s="167"/>
      <c r="Q798" s="173"/>
      <c r="R798" s="173"/>
      <c r="S798" s="173"/>
      <c r="T798" s="167"/>
      <c r="U798" s="167"/>
      <c r="V798" s="173"/>
      <c r="W798" s="173"/>
      <c r="X798" s="173"/>
      <c r="Y798" s="173"/>
      <c r="Z798" s="173"/>
      <c r="AA798" s="173"/>
      <c r="AB798" s="173"/>
      <c r="AC798" s="173"/>
      <c r="AD798" s="173"/>
      <c r="AE798" s="173"/>
      <c r="AF798" s="173"/>
      <c r="AG798" s="174"/>
      <c r="AH798" s="174"/>
      <c r="AI798" s="175"/>
    </row>
    <row r="799">
      <c r="A799" s="167"/>
      <c r="B799" s="531"/>
      <c r="C799" s="531"/>
      <c r="D799" s="197"/>
      <c r="E799" s="167"/>
      <c r="F799" s="167"/>
      <c r="G799" s="167"/>
      <c r="H799" s="167"/>
      <c r="I799" s="169"/>
      <c r="J799" s="530"/>
      <c r="K799" s="530"/>
      <c r="L799" s="530"/>
      <c r="M799" s="530"/>
      <c r="N799" s="530"/>
      <c r="O799" s="530"/>
      <c r="P799" s="167"/>
      <c r="Q799" s="173"/>
      <c r="R799" s="173"/>
      <c r="S799" s="173"/>
      <c r="T799" s="167"/>
      <c r="U799" s="167"/>
      <c r="V799" s="173"/>
      <c r="W799" s="173"/>
      <c r="X799" s="173"/>
      <c r="Y799" s="173"/>
      <c r="Z799" s="173"/>
      <c r="AA799" s="173"/>
      <c r="AB799" s="173"/>
      <c r="AC799" s="173"/>
      <c r="AD799" s="173"/>
      <c r="AE799" s="173"/>
      <c r="AF799" s="173"/>
      <c r="AG799" s="174"/>
      <c r="AH799" s="174"/>
      <c r="AI799" s="175"/>
    </row>
    <row r="800">
      <c r="A800" s="167"/>
      <c r="B800" s="531"/>
      <c r="C800" s="531"/>
      <c r="D800" s="197"/>
      <c r="E800" s="167"/>
      <c r="F800" s="167"/>
      <c r="G800" s="167"/>
      <c r="H800" s="167"/>
      <c r="I800" s="169"/>
      <c r="J800" s="530"/>
      <c r="K800" s="530"/>
      <c r="L800" s="530"/>
      <c r="M800" s="530"/>
      <c r="N800" s="530"/>
      <c r="O800" s="530"/>
      <c r="P800" s="167"/>
      <c r="Q800" s="173"/>
      <c r="R800" s="173"/>
      <c r="S800" s="173"/>
      <c r="T800" s="167"/>
      <c r="U800" s="167"/>
      <c r="V800" s="173"/>
      <c r="W800" s="173"/>
      <c r="X800" s="173"/>
      <c r="Y800" s="173"/>
      <c r="Z800" s="173"/>
      <c r="AA800" s="173"/>
      <c r="AB800" s="173"/>
      <c r="AC800" s="173"/>
      <c r="AD800" s="173"/>
      <c r="AE800" s="173"/>
      <c r="AF800" s="173"/>
      <c r="AG800" s="174"/>
      <c r="AH800" s="174"/>
      <c r="AI800" s="175"/>
    </row>
    <row r="801">
      <c r="A801" s="167"/>
      <c r="B801" s="531"/>
      <c r="C801" s="531"/>
      <c r="D801" s="197"/>
      <c r="E801" s="167"/>
      <c r="F801" s="167"/>
      <c r="G801" s="167"/>
      <c r="H801" s="167"/>
      <c r="I801" s="169"/>
      <c r="J801" s="530"/>
      <c r="K801" s="530"/>
      <c r="L801" s="530"/>
      <c r="M801" s="530"/>
      <c r="N801" s="530"/>
      <c r="O801" s="530"/>
      <c r="P801" s="167"/>
      <c r="Q801" s="173"/>
      <c r="R801" s="173"/>
      <c r="S801" s="173"/>
      <c r="T801" s="167"/>
      <c r="U801" s="167"/>
      <c r="V801" s="173"/>
      <c r="W801" s="173"/>
      <c r="X801" s="173"/>
      <c r="Y801" s="173"/>
      <c r="Z801" s="173"/>
      <c r="AA801" s="173"/>
      <c r="AB801" s="173"/>
      <c r="AC801" s="173"/>
      <c r="AD801" s="173"/>
      <c r="AE801" s="173"/>
      <c r="AF801" s="173"/>
      <c r="AG801" s="174"/>
      <c r="AH801" s="174"/>
      <c r="AI801" s="175"/>
    </row>
    <row r="802">
      <c r="A802" s="167"/>
      <c r="B802" s="531"/>
      <c r="C802" s="531"/>
      <c r="D802" s="197"/>
      <c r="E802" s="167"/>
      <c r="F802" s="167"/>
      <c r="G802" s="167"/>
      <c r="H802" s="167"/>
      <c r="I802" s="169"/>
      <c r="J802" s="530"/>
      <c r="K802" s="530"/>
      <c r="L802" s="530"/>
      <c r="M802" s="530"/>
      <c r="N802" s="530"/>
      <c r="O802" s="530"/>
      <c r="P802" s="167"/>
      <c r="Q802" s="173"/>
      <c r="R802" s="173"/>
      <c r="S802" s="173"/>
      <c r="T802" s="167"/>
      <c r="U802" s="167"/>
      <c r="V802" s="173"/>
      <c r="W802" s="173"/>
      <c r="X802" s="173"/>
      <c r="Y802" s="173"/>
      <c r="Z802" s="173"/>
      <c r="AA802" s="173"/>
      <c r="AB802" s="173"/>
      <c r="AC802" s="173"/>
      <c r="AD802" s="173"/>
      <c r="AE802" s="173"/>
      <c r="AF802" s="173"/>
      <c r="AG802" s="174"/>
      <c r="AH802" s="174"/>
      <c r="AI802" s="175"/>
    </row>
    <row r="803">
      <c r="A803" s="167"/>
      <c r="B803" s="531"/>
      <c r="C803" s="531"/>
      <c r="D803" s="197"/>
      <c r="E803" s="167"/>
      <c r="F803" s="167"/>
      <c r="G803" s="167"/>
      <c r="H803" s="167"/>
      <c r="I803" s="169"/>
      <c r="J803" s="530"/>
      <c r="K803" s="530"/>
      <c r="L803" s="530"/>
      <c r="M803" s="530"/>
      <c r="N803" s="530"/>
      <c r="O803" s="530"/>
      <c r="P803" s="167"/>
      <c r="Q803" s="173"/>
      <c r="R803" s="173"/>
      <c r="S803" s="173"/>
      <c r="T803" s="167"/>
      <c r="U803" s="167"/>
      <c r="V803" s="173"/>
      <c r="W803" s="173"/>
      <c r="X803" s="173"/>
      <c r="Y803" s="173"/>
      <c r="Z803" s="173"/>
      <c r="AA803" s="173"/>
      <c r="AB803" s="173"/>
      <c r="AC803" s="173"/>
      <c r="AD803" s="173"/>
      <c r="AE803" s="173"/>
      <c r="AF803" s="173"/>
      <c r="AG803" s="174"/>
      <c r="AH803" s="174"/>
      <c r="AI803" s="175"/>
    </row>
    <row r="804">
      <c r="A804" s="167"/>
      <c r="B804" s="531"/>
      <c r="C804" s="531"/>
      <c r="D804" s="197"/>
      <c r="E804" s="167"/>
      <c r="F804" s="167"/>
      <c r="G804" s="167"/>
      <c r="H804" s="167"/>
      <c r="I804" s="169"/>
      <c r="J804" s="530"/>
      <c r="K804" s="530"/>
      <c r="L804" s="530"/>
      <c r="M804" s="530"/>
      <c r="N804" s="530"/>
      <c r="O804" s="530"/>
      <c r="P804" s="167"/>
      <c r="Q804" s="173"/>
      <c r="R804" s="173"/>
      <c r="S804" s="173"/>
      <c r="T804" s="167"/>
      <c r="U804" s="167"/>
      <c r="V804" s="173"/>
      <c r="W804" s="173"/>
      <c r="X804" s="173"/>
      <c r="Y804" s="173"/>
      <c r="Z804" s="173"/>
      <c r="AA804" s="173"/>
      <c r="AB804" s="173"/>
      <c r="AC804" s="173"/>
      <c r="AD804" s="173"/>
      <c r="AE804" s="173"/>
      <c r="AF804" s="173"/>
      <c r="AG804" s="174"/>
      <c r="AH804" s="174"/>
      <c r="AI804" s="175"/>
    </row>
    <row r="805">
      <c r="A805" s="167"/>
      <c r="B805" s="531"/>
      <c r="C805" s="531"/>
      <c r="D805" s="197"/>
      <c r="E805" s="167"/>
      <c r="F805" s="167"/>
      <c r="G805" s="167"/>
      <c r="H805" s="167"/>
      <c r="I805" s="169"/>
      <c r="J805" s="530"/>
      <c r="K805" s="530"/>
      <c r="L805" s="530"/>
      <c r="M805" s="530"/>
      <c r="N805" s="530"/>
      <c r="O805" s="530"/>
      <c r="P805" s="167"/>
      <c r="Q805" s="173"/>
      <c r="R805" s="173"/>
      <c r="S805" s="173"/>
      <c r="T805" s="167"/>
      <c r="U805" s="167"/>
      <c r="V805" s="173"/>
      <c r="W805" s="173"/>
      <c r="X805" s="173"/>
      <c r="Y805" s="173"/>
      <c r="Z805" s="173"/>
      <c r="AA805" s="173"/>
      <c r="AB805" s="173"/>
      <c r="AC805" s="173"/>
      <c r="AD805" s="173"/>
      <c r="AE805" s="173"/>
      <c r="AF805" s="173"/>
      <c r="AG805" s="174"/>
      <c r="AH805" s="174"/>
      <c r="AI805" s="175"/>
    </row>
    <row r="806">
      <c r="A806" s="167"/>
      <c r="B806" s="531"/>
      <c r="C806" s="531"/>
      <c r="D806" s="197"/>
      <c r="E806" s="167"/>
      <c r="F806" s="167"/>
      <c r="G806" s="167"/>
      <c r="H806" s="167"/>
      <c r="I806" s="169"/>
      <c r="J806" s="530"/>
      <c r="K806" s="530"/>
      <c r="L806" s="530"/>
      <c r="M806" s="530"/>
      <c r="N806" s="530"/>
      <c r="O806" s="530"/>
      <c r="P806" s="167"/>
      <c r="Q806" s="173"/>
      <c r="R806" s="173"/>
      <c r="S806" s="173"/>
      <c r="T806" s="167"/>
      <c r="U806" s="167"/>
      <c r="V806" s="173"/>
      <c r="W806" s="173"/>
      <c r="X806" s="173"/>
      <c r="Y806" s="173"/>
      <c r="Z806" s="173"/>
      <c r="AA806" s="173"/>
      <c r="AB806" s="173"/>
      <c r="AC806" s="173"/>
      <c r="AD806" s="173"/>
      <c r="AE806" s="173"/>
      <c r="AF806" s="173"/>
      <c r="AG806" s="174"/>
      <c r="AH806" s="174"/>
      <c r="AI806" s="175"/>
    </row>
    <row r="807">
      <c r="A807" s="167"/>
      <c r="B807" s="531"/>
      <c r="C807" s="531"/>
      <c r="D807" s="197"/>
      <c r="E807" s="167"/>
      <c r="F807" s="167"/>
      <c r="G807" s="167"/>
      <c r="H807" s="167"/>
      <c r="I807" s="169"/>
      <c r="J807" s="530"/>
      <c r="K807" s="530"/>
      <c r="L807" s="530"/>
      <c r="M807" s="530"/>
      <c r="N807" s="530"/>
      <c r="O807" s="530"/>
      <c r="P807" s="167"/>
      <c r="Q807" s="173"/>
      <c r="R807" s="173"/>
      <c r="S807" s="173"/>
      <c r="T807" s="167"/>
      <c r="U807" s="167"/>
      <c r="V807" s="173"/>
      <c r="W807" s="173"/>
      <c r="X807" s="173"/>
      <c r="Y807" s="173"/>
      <c r="Z807" s="173"/>
      <c r="AA807" s="173"/>
      <c r="AB807" s="173"/>
      <c r="AC807" s="173"/>
      <c r="AD807" s="173"/>
      <c r="AE807" s="173"/>
      <c r="AF807" s="173"/>
      <c r="AG807" s="174"/>
      <c r="AH807" s="174"/>
      <c r="AI807" s="175"/>
    </row>
    <row r="808">
      <c r="A808" s="167"/>
      <c r="B808" s="531"/>
      <c r="C808" s="531"/>
      <c r="D808" s="197"/>
      <c r="E808" s="167"/>
      <c r="F808" s="167"/>
      <c r="G808" s="167"/>
      <c r="H808" s="167"/>
      <c r="I808" s="169"/>
      <c r="J808" s="530"/>
      <c r="K808" s="530"/>
      <c r="L808" s="530"/>
      <c r="M808" s="530"/>
      <c r="N808" s="530"/>
      <c r="O808" s="530"/>
      <c r="P808" s="167"/>
      <c r="Q808" s="173"/>
      <c r="R808" s="173"/>
      <c r="S808" s="173"/>
      <c r="T808" s="167"/>
      <c r="U808" s="167"/>
      <c r="V808" s="173"/>
      <c r="W808" s="173"/>
      <c r="X808" s="173"/>
      <c r="Y808" s="173"/>
      <c r="Z808" s="173"/>
      <c r="AA808" s="173"/>
      <c r="AB808" s="173"/>
      <c r="AC808" s="173"/>
      <c r="AD808" s="173"/>
      <c r="AE808" s="173"/>
      <c r="AF808" s="173"/>
      <c r="AG808" s="174"/>
      <c r="AH808" s="174"/>
      <c r="AI808" s="175"/>
    </row>
    <row r="809">
      <c r="A809" s="167"/>
      <c r="B809" s="531"/>
      <c r="C809" s="531"/>
      <c r="D809" s="197"/>
      <c r="E809" s="167"/>
      <c r="F809" s="167"/>
      <c r="G809" s="167"/>
      <c r="H809" s="167"/>
      <c r="I809" s="169"/>
      <c r="J809" s="530"/>
      <c r="K809" s="530"/>
      <c r="L809" s="530"/>
      <c r="M809" s="530"/>
      <c r="N809" s="530"/>
      <c r="O809" s="530"/>
      <c r="P809" s="167"/>
      <c r="Q809" s="173"/>
      <c r="R809" s="173"/>
      <c r="S809" s="173"/>
      <c r="T809" s="167"/>
      <c r="U809" s="167"/>
      <c r="V809" s="173"/>
      <c r="W809" s="173"/>
      <c r="X809" s="173"/>
      <c r="Y809" s="173"/>
      <c r="Z809" s="173"/>
      <c r="AA809" s="173"/>
      <c r="AB809" s="173"/>
      <c r="AC809" s="173"/>
      <c r="AD809" s="173"/>
      <c r="AE809" s="173"/>
      <c r="AF809" s="173"/>
      <c r="AG809" s="174"/>
      <c r="AH809" s="174"/>
      <c r="AI809" s="175"/>
    </row>
    <row r="810">
      <c r="A810" s="167"/>
      <c r="B810" s="531"/>
      <c r="C810" s="531"/>
      <c r="D810" s="197"/>
      <c r="E810" s="167"/>
      <c r="F810" s="167"/>
      <c r="G810" s="167"/>
      <c r="H810" s="167"/>
      <c r="I810" s="169"/>
      <c r="J810" s="530"/>
      <c r="K810" s="530"/>
      <c r="L810" s="530"/>
      <c r="M810" s="530"/>
      <c r="N810" s="530"/>
      <c r="O810" s="530"/>
      <c r="P810" s="167"/>
      <c r="Q810" s="173"/>
      <c r="R810" s="173"/>
      <c r="S810" s="173"/>
      <c r="T810" s="167"/>
      <c r="U810" s="167"/>
      <c r="V810" s="173"/>
      <c r="W810" s="173"/>
      <c r="X810" s="173"/>
      <c r="Y810" s="173"/>
      <c r="Z810" s="173"/>
      <c r="AA810" s="173"/>
      <c r="AB810" s="173"/>
      <c r="AC810" s="173"/>
      <c r="AD810" s="173"/>
      <c r="AE810" s="173"/>
      <c r="AF810" s="173"/>
      <c r="AG810" s="174"/>
      <c r="AH810" s="174"/>
      <c r="AI810" s="175"/>
    </row>
    <row r="811">
      <c r="A811" s="167"/>
      <c r="B811" s="531"/>
      <c r="C811" s="531"/>
      <c r="D811" s="197"/>
      <c r="E811" s="167"/>
      <c r="F811" s="167"/>
      <c r="G811" s="167"/>
      <c r="H811" s="167"/>
      <c r="I811" s="169"/>
      <c r="J811" s="530"/>
      <c r="K811" s="530"/>
      <c r="L811" s="530"/>
      <c r="M811" s="530"/>
      <c r="N811" s="530"/>
      <c r="O811" s="530"/>
      <c r="P811" s="167"/>
      <c r="Q811" s="173"/>
      <c r="R811" s="173"/>
      <c r="S811" s="173"/>
      <c r="T811" s="167"/>
      <c r="U811" s="167"/>
      <c r="V811" s="173"/>
      <c r="W811" s="173"/>
      <c r="X811" s="173"/>
      <c r="Y811" s="173"/>
      <c r="Z811" s="173"/>
      <c r="AA811" s="173"/>
      <c r="AB811" s="173"/>
      <c r="AC811" s="173"/>
      <c r="AD811" s="173"/>
      <c r="AE811" s="173"/>
      <c r="AF811" s="173"/>
      <c r="AG811" s="174"/>
      <c r="AH811" s="174"/>
      <c r="AI811" s="175"/>
    </row>
    <row r="812">
      <c r="A812" s="167"/>
      <c r="B812" s="531"/>
      <c r="C812" s="531"/>
      <c r="D812" s="197"/>
      <c r="E812" s="167"/>
      <c r="F812" s="167"/>
      <c r="G812" s="167"/>
      <c r="H812" s="167"/>
      <c r="I812" s="169"/>
      <c r="J812" s="530"/>
      <c r="K812" s="530"/>
      <c r="L812" s="530"/>
      <c r="M812" s="530"/>
      <c r="N812" s="530"/>
      <c r="O812" s="530"/>
      <c r="P812" s="167"/>
      <c r="Q812" s="173"/>
      <c r="R812" s="173"/>
      <c r="S812" s="173"/>
      <c r="T812" s="167"/>
      <c r="U812" s="167"/>
      <c r="V812" s="173"/>
      <c r="W812" s="173"/>
      <c r="X812" s="173"/>
      <c r="Y812" s="173"/>
      <c r="Z812" s="173"/>
      <c r="AA812" s="173"/>
      <c r="AB812" s="173"/>
      <c r="AC812" s="173"/>
      <c r="AD812" s="173"/>
      <c r="AE812" s="173"/>
      <c r="AF812" s="173"/>
      <c r="AG812" s="174"/>
      <c r="AH812" s="174"/>
      <c r="AI812" s="175"/>
    </row>
    <row r="813">
      <c r="A813" s="167"/>
      <c r="B813" s="531"/>
      <c r="C813" s="531"/>
      <c r="D813" s="197"/>
      <c r="E813" s="167"/>
      <c r="F813" s="167"/>
      <c r="G813" s="167"/>
      <c r="H813" s="167"/>
      <c r="I813" s="169"/>
      <c r="J813" s="530"/>
      <c r="K813" s="530"/>
      <c r="L813" s="530"/>
      <c r="M813" s="530"/>
      <c r="N813" s="530"/>
      <c r="O813" s="530"/>
      <c r="P813" s="167"/>
      <c r="Q813" s="173"/>
      <c r="R813" s="173"/>
      <c r="S813" s="173"/>
      <c r="T813" s="167"/>
      <c r="U813" s="167"/>
      <c r="V813" s="173"/>
      <c r="W813" s="173"/>
      <c r="X813" s="173"/>
      <c r="Y813" s="173"/>
      <c r="Z813" s="173"/>
      <c r="AA813" s="173"/>
      <c r="AB813" s="173"/>
      <c r="AC813" s="173"/>
      <c r="AD813" s="173"/>
      <c r="AE813" s="173"/>
      <c r="AF813" s="173"/>
      <c r="AG813" s="174"/>
      <c r="AH813" s="174"/>
      <c r="AI813" s="175"/>
    </row>
    <row r="814">
      <c r="A814" s="167"/>
      <c r="B814" s="531"/>
      <c r="C814" s="531"/>
      <c r="D814" s="197"/>
      <c r="E814" s="167"/>
      <c r="F814" s="167"/>
      <c r="G814" s="167"/>
      <c r="H814" s="167"/>
      <c r="I814" s="169"/>
      <c r="J814" s="530"/>
      <c r="K814" s="530"/>
      <c r="L814" s="530"/>
      <c r="M814" s="530"/>
      <c r="N814" s="530"/>
      <c r="O814" s="530"/>
      <c r="P814" s="167"/>
      <c r="Q814" s="173"/>
      <c r="R814" s="173"/>
      <c r="S814" s="173"/>
      <c r="T814" s="167"/>
      <c r="U814" s="167"/>
      <c r="V814" s="173"/>
      <c r="W814" s="173"/>
      <c r="X814" s="173"/>
      <c r="Y814" s="173"/>
      <c r="Z814" s="173"/>
      <c r="AA814" s="173"/>
      <c r="AB814" s="173"/>
      <c r="AC814" s="173"/>
      <c r="AD814" s="173"/>
      <c r="AE814" s="173"/>
      <c r="AF814" s="173"/>
      <c r="AG814" s="174"/>
      <c r="AH814" s="174"/>
      <c r="AI814" s="175"/>
    </row>
    <row r="815">
      <c r="A815" s="167"/>
      <c r="B815" s="531"/>
      <c r="C815" s="531"/>
      <c r="D815" s="197"/>
      <c r="E815" s="167"/>
      <c r="F815" s="167"/>
      <c r="G815" s="167"/>
      <c r="H815" s="167"/>
      <c r="I815" s="169"/>
      <c r="J815" s="530"/>
      <c r="K815" s="530"/>
      <c r="L815" s="530"/>
      <c r="M815" s="530"/>
      <c r="N815" s="530"/>
      <c r="O815" s="530"/>
      <c r="P815" s="167"/>
      <c r="Q815" s="173"/>
      <c r="R815" s="173"/>
      <c r="S815" s="173"/>
      <c r="T815" s="167"/>
      <c r="U815" s="167"/>
      <c r="V815" s="173"/>
      <c r="W815" s="173"/>
      <c r="X815" s="173"/>
      <c r="Y815" s="173"/>
      <c r="Z815" s="173"/>
      <c r="AA815" s="173"/>
      <c r="AB815" s="173"/>
      <c r="AC815" s="173"/>
      <c r="AD815" s="173"/>
      <c r="AE815" s="173"/>
      <c r="AF815" s="173"/>
      <c r="AG815" s="174"/>
      <c r="AH815" s="174"/>
      <c r="AI815" s="175"/>
    </row>
    <row r="816">
      <c r="A816" s="167"/>
      <c r="B816" s="531"/>
      <c r="C816" s="531"/>
      <c r="D816" s="197"/>
      <c r="E816" s="167"/>
      <c r="F816" s="167"/>
      <c r="G816" s="167"/>
      <c r="H816" s="167"/>
      <c r="I816" s="169"/>
      <c r="J816" s="530"/>
      <c r="K816" s="530"/>
      <c r="L816" s="530"/>
      <c r="M816" s="530"/>
      <c r="N816" s="530"/>
      <c r="O816" s="530"/>
      <c r="P816" s="167"/>
      <c r="Q816" s="173"/>
      <c r="R816" s="173"/>
      <c r="S816" s="173"/>
      <c r="T816" s="167"/>
      <c r="U816" s="167"/>
      <c r="V816" s="173"/>
      <c r="W816" s="173"/>
      <c r="X816" s="173"/>
      <c r="Y816" s="173"/>
      <c r="Z816" s="173"/>
      <c r="AA816" s="173"/>
      <c r="AB816" s="173"/>
      <c r="AC816" s="173"/>
      <c r="AD816" s="173"/>
      <c r="AE816" s="173"/>
      <c r="AF816" s="173"/>
      <c r="AG816" s="174"/>
      <c r="AH816" s="174"/>
      <c r="AI816" s="175"/>
    </row>
    <row r="817">
      <c r="A817" s="167"/>
      <c r="B817" s="531"/>
      <c r="C817" s="531"/>
      <c r="D817" s="197"/>
      <c r="E817" s="167"/>
      <c r="F817" s="167"/>
      <c r="G817" s="167"/>
      <c r="H817" s="167"/>
      <c r="I817" s="169"/>
      <c r="J817" s="530"/>
      <c r="K817" s="530"/>
      <c r="L817" s="530"/>
      <c r="M817" s="530"/>
      <c r="N817" s="530"/>
      <c r="O817" s="530"/>
      <c r="P817" s="167"/>
      <c r="Q817" s="173"/>
      <c r="R817" s="173"/>
      <c r="S817" s="173"/>
      <c r="T817" s="167"/>
      <c r="U817" s="167"/>
      <c r="V817" s="173"/>
      <c r="W817" s="173"/>
      <c r="X817" s="173"/>
      <c r="Y817" s="173"/>
      <c r="Z817" s="173"/>
      <c r="AA817" s="173"/>
      <c r="AB817" s="173"/>
      <c r="AC817" s="173"/>
      <c r="AD817" s="173"/>
      <c r="AE817" s="173"/>
      <c r="AF817" s="173"/>
      <c r="AG817" s="174"/>
      <c r="AH817" s="174"/>
      <c r="AI817" s="175"/>
    </row>
    <row r="818">
      <c r="A818" s="167"/>
      <c r="B818" s="531"/>
      <c r="C818" s="531"/>
      <c r="D818" s="197"/>
      <c r="E818" s="167"/>
      <c r="F818" s="167"/>
      <c r="G818" s="167"/>
      <c r="H818" s="167"/>
      <c r="I818" s="169"/>
      <c r="J818" s="530"/>
      <c r="K818" s="530"/>
      <c r="L818" s="530"/>
      <c r="M818" s="530"/>
      <c r="N818" s="530"/>
      <c r="O818" s="530"/>
      <c r="P818" s="167"/>
      <c r="Q818" s="173"/>
      <c r="R818" s="173"/>
      <c r="S818" s="173"/>
      <c r="T818" s="167"/>
      <c r="U818" s="167"/>
      <c r="V818" s="173"/>
      <c r="W818" s="173"/>
      <c r="X818" s="173"/>
      <c r="Y818" s="173"/>
      <c r="Z818" s="173"/>
      <c r="AA818" s="173"/>
      <c r="AB818" s="173"/>
      <c r="AC818" s="173"/>
      <c r="AD818" s="173"/>
      <c r="AE818" s="173"/>
      <c r="AF818" s="173"/>
      <c r="AG818" s="174"/>
      <c r="AH818" s="174"/>
      <c r="AI818" s="175"/>
    </row>
    <row r="819">
      <c r="A819" s="167"/>
      <c r="B819" s="531"/>
      <c r="C819" s="531"/>
      <c r="D819" s="197"/>
      <c r="E819" s="167"/>
      <c r="F819" s="167"/>
      <c r="G819" s="167"/>
      <c r="H819" s="167"/>
      <c r="I819" s="169"/>
      <c r="J819" s="530"/>
      <c r="K819" s="530"/>
      <c r="L819" s="530"/>
      <c r="M819" s="530"/>
      <c r="N819" s="530"/>
      <c r="O819" s="530"/>
      <c r="P819" s="167"/>
      <c r="Q819" s="173"/>
      <c r="R819" s="173"/>
      <c r="S819" s="173"/>
      <c r="T819" s="167"/>
      <c r="U819" s="167"/>
      <c r="V819" s="173"/>
      <c r="W819" s="173"/>
      <c r="X819" s="173"/>
      <c r="Y819" s="173"/>
      <c r="Z819" s="173"/>
      <c r="AA819" s="173"/>
      <c r="AB819" s="173"/>
      <c r="AC819" s="173"/>
      <c r="AD819" s="173"/>
      <c r="AE819" s="173"/>
      <c r="AF819" s="173"/>
      <c r="AG819" s="174"/>
      <c r="AH819" s="174"/>
      <c r="AI819" s="175"/>
    </row>
    <row r="820">
      <c r="A820" s="167"/>
      <c r="B820" s="531"/>
      <c r="C820" s="531"/>
      <c r="D820" s="197"/>
      <c r="E820" s="167"/>
      <c r="F820" s="167"/>
      <c r="G820" s="167"/>
      <c r="H820" s="167"/>
      <c r="I820" s="169"/>
      <c r="J820" s="530"/>
      <c r="K820" s="530"/>
      <c r="L820" s="530"/>
      <c r="M820" s="530"/>
      <c r="N820" s="530"/>
      <c r="O820" s="530"/>
      <c r="P820" s="167"/>
      <c r="Q820" s="173"/>
      <c r="R820" s="173"/>
      <c r="S820" s="173"/>
      <c r="T820" s="167"/>
      <c r="U820" s="167"/>
      <c r="V820" s="173"/>
      <c r="W820" s="173"/>
      <c r="X820" s="173"/>
      <c r="Y820" s="173"/>
      <c r="Z820" s="173"/>
      <c r="AA820" s="173"/>
      <c r="AB820" s="173"/>
      <c r="AC820" s="173"/>
      <c r="AD820" s="173"/>
      <c r="AE820" s="173"/>
      <c r="AF820" s="173"/>
      <c r="AG820" s="174"/>
      <c r="AH820" s="174"/>
      <c r="AI820" s="175"/>
    </row>
    <row r="821">
      <c r="A821" s="167"/>
      <c r="B821" s="531"/>
      <c r="C821" s="531"/>
      <c r="D821" s="197"/>
      <c r="E821" s="167"/>
      <c r="F821" s="167"/>
      <c r="G821" s="167"/>
      <c r="H821" s="167"/>
      <c r="I821" s="169"/>
      <c r="J821" s="530"/>
      <c r="K821" s="530"/>
      <c r="L821" s="530"/>
      <c r="M821" s="530"/>
      <c r="N821" s="530"/>
      <c r="O821" s="530"/>
      <c r="P821" s="167"/>
      <c r="Q821" s="173"/>
      <c r="R821" s="173"/>
      <c r="S821" s="173"/>
      <c r="T821" s="167"/>
      <c r="U821" s="167"/>
      <c r="V821" s="173"/>
      <c r="W821" s="173"/>
      <c r="X821" s="173"/>
      <c r="Y821" s="173"/>
      <c r="Z821" s="173"/>
      <c r="AA821" s="173"/>
      <c r="AB821" s="173"/>
      <c r="AC821" s="173"/>
      <c r="AD821" s="173"/>
      <c r="AE821" s="173"/>
      <c r="AF821" s="173"/>
      <c r="AG821" s="174"/>
      <c r="AH821" s="174"/>
      <c r="AI821" s="175"/>
    </row>
    <row r="822">
      <c r="A822" s="167"/>
      <c r="B822" s="531"/>
      <c r="C822" s="531"/>
      <c r="D822" s="197"/>
      <c r="E822" s="167"/>
      <c r="F822" s="167"/>
      <c r="G822" s="167"/>
      <c r="H822" s="167"/>
      <c r="I822" s="169"/>
      <c r="J822" s="530"/>
      <c r="K822" s="530"/>
      <c r="L822" s="530"/>
      <c r="M822" s="530"/>
      <c r="N822" s="530"/>
      <c r="O822" s="530"/>
      <c r="P822" s="167"/>
      <c r="Q822" s="173"/>
      <c r="R822" s="173"/>
      <c r="S822" s="173"/>
      <c r="T822" s="167"/>
      <c r="U822" s="167"/>
      <c r="V822" s="173"/>
      <c r="W822" s="173"/>
      <c r="X822" s="173"/>
      <c r="Y822" s="173"/>
      <c r="Z822" s="173"/>
      <c r="AA822" s="173"/>
      <c r="AB822" s="173"/>
      <c r="AC822" s="173"/>
      <c r="AD822" s="173"/>
      <c r="AE822" s="173"/>
      <c r="AF822" s="173"/>
      <c r="AG822" s="174"/>
      <c r="AH822" s="174"/>
      <c r="AI822" s="175"/>
    </row>
    <row r="823">
      <c r="A823" s="167"/>
      <c r="B823" s="531"/>
      <c r="C823" s="531"/>
      <c r="D823" s="197"/>
      <c r="E823" s="167"/>
      <c r="F823" s="167"/>
      <c r="G823" s="167"/>
      <c r="H823" s="167"/>
      <c r="I823" s="169"/>
      <c r="J823" s="530"/>
      <c r="K823" s="530"/>
      <c r="L823" s="530"/>
      <c r="M823" s="530"/>
      <c r="N823" s="530"/>
      <c r="O823" s="530"/>
      <c r="P823" s="167"/>
      <c r="Q823" s="173"/>
      <c r="R823" s="173"/>
      <c r="S823" s="173"/>
      <c r="T823" s="167"/>
      <c r="U823" s="167"/>
      <c r="V823" s="173"/>
      <c r="W823" s="173"/>
      <c r="X823" s="173"/>
      <c r="Y823" s="173"/>
      <c r="Z823" s="173"/>
      <c r="AA823" s="173"/>
      <c r="AB823" s="173"/>
      <c r="AC823" s="173"/>
      <c r="AD823" s="173"/>
      <c r="AE823" s="173"/>
      <c r="AF823" s="173"/>
      <c r="AG823" s="174"/>
      <c r="AH823" s="174"/>
      <c r="AI823" s="175"/>
    </row>
    <row r="824">
      <c r="A824" s="167"/>
      <c r="B824" s="531"/>
      <c r="C824" s="531"/>
      <c r="D824" s="197"/>
      <c r="E824" s="167"/>
      <c r="F824" s="167"/>
      <c r="G824" s="167"/>
      <c r="H824" s="167"/>
      <c r="I824" s="169"/>
      <c r="J824" s="530"/>
      <c r="K824" s="530"/>
      <c r="L824" s="530"/>
      <c r="M824" s="530"/>
      <c r="N824" s="530"/>
      <c r="O824" s="530"/>
      <c r="P824" s="167"/>
      <c r="Q824" s="173"/>
      <c r="R824" s="173"/>
      <c r="S824" s="173"/>
      <c r="T824" s="167"/>
      <c r="U824" s="167"/>
      <c r="V824" s="173"/>
      <c r="W824" s="173"/>
      <c r="X824" s="173"/>
      <c r="Y824" s="173"/>
      <c r="Z824" s="173"/>
      <c r="AA824" s="173"/>
      <c r="AB824" s="173"/>
      <c r="AC824" s="173"/>
      <c r="AD824" s="173"/>
      <c r="AE824" s="173"/>
      <c r="AF824" s="173"/>
      <c r="AG824" s="174"/>
      <c r="AH824" s="174"/>
      <c r="AI824" s="175"/>
    </row>
    <row r="825">
      <c r="A825" s="167"/>
      <c r="B825" s="531"/>
      <c r="C825" s="531"/>
      <c r="D825" s="197"/>
      <c r="E825" s="167"/>
      <c r="F825" s="167"/>
      <c r="G825" s="167"/>
      <c r="H825" s="167"/>
      <c r="I825" s="169"/>
      <c r="J825" s="530"/>
      <c r="K825" s="530"/>
      <c r="L825" s="530"/>
      <c r="M825" s="530"/>
      <c r="N825" s="530"/>
      <c r="O825" s="530"/>
      <c r="P825" s="167"/>
      <c r="Q825" s="173"/>
      <c r="R825" s="173"/>
      <c r="S825" s="173"/>
      <c r="T825" s="167"/>
      <c r="U825" s="167"/>
      <c r="V825" s="173"/>
      <c r="W825" s="173"/>
      <c r="X825" s="173"/>
      <c r="Y825" s="173"/>
      <c r="Z825" s="173"/>
      <c r="AA825" s="173"/>
      <c r="AB825" s="173"/>
      <c r="AC825" s="173"/>
      <c r="AD825" s="173"/>
      <c r="AE825" s="173"/>
      <c r="AF825" s="173"/>
      <c r="AG825" s="174"/>
      <c r="AH825" s="174"/>
      <c r="AI825" s="175"/>
    </row>
    <row r="826">
      <c r="A826" s="167"/>
      <c r="B826" s="531"/>
      <c r="C826" s="531"/>
      <c r="D826" s="197"/>
      <c r="E826" s="167"/>
      <c r="F826" s="167"/>
      <c r="G826" s="167"/>
      <c r="H826" s="167"/>
      <c r="I826" s="169"/>
      <c r="J826" s="530"/>
      <c r="K826" s="530"/>
      <c r="L826" s="530"/>
      <c r="M826" s="530"/>
      <c r="N826" s="530"/>
      <c r="O826" s="530"/>
      <c r="P826" s="167"/>
      <c r="Q826" s="173"/>
      <c r="R826" s="173"/>
      <c r="S826" s="173"/>
      <c r="T826" s="167"/>
      <c r="U826" s="167"/>
      <c r="V826" s="173"/>
      <c r="W826" s="173"/>
      <c r="X826" s="173"/>
      <c r="Y826" s="173"/>
      <c r="Z826" s="173"/>
      <c r="AA826" s="173"/>
      <c r="AB826" s="173"/>
      <c r="AC826" s="173"/>
      <c r="AD826" s="173"/>
      <c r="AE826" s="173"/>
      <c r="AF826" s="173"/>
      <c r="AG826" s="174"/>
      <c r="AH826" s="174"/>
      <c r="AI826" s="175"/>
    </row>
    <row r="827">
      <c r="A827" s="167"/>
      <c r="B827" s="531"/>
      <c r="C827" s="531"/>
      <c r="D827" s="197"/>
      <c r="E827" s="167"/>
      <c r="F827" s="167"/>
      <c r="G827" s="167"/>
      <c r="H827" s="167"/>
      <c r="I827" s="169"/>
      <c r="J827" s="530"/>
      <c r="K827" s="530"/>
      <c r="L827" s="530"/>
      <c r="M827" s="530"/>
      <c r="N827" s="530"/>
      <c r="O827" s="530"/>
      <c r="P827" s="167"/>
      <c r="Q827" s="173"/>
      <c r="R827" s="173"/>
      <c r="S827" s="173"/>
      <c r="T827" s="167"/>
      <c r="U827" s="167"/>
      <c r="V827" s="173"/>
      <c r="W827" s="173"/>
      <c r="X827" s="173"/>
      <c r="Y827" s="173"/>
      <c r="Z827" s="173"/>
      <c r="AA827" s="173"/>
      <c r="AB827" s="173"/>
      <c r="AC827" s="173"/>
      <c r="AD827" s="173"/>
      <c r="AE827" s="173"/>
      <c r="AF827" s="173"/>
      <c r="AG827" s="174"/>
      <c r="AH827" s="174"/>
      <c r="AI827" s="175"/>
    </row>
    <row r="828">
      <c r="A828" s="167"/>
      <c r="B828" s="531"/>
      <c r="C828" s="531"/>
      <c r="D828" s="197"/>
      <c r="E828" s="167"/>
      <c r="F828" s="167"/>
      <c r="G828" s="167"/>
      <c r="H828" s="167"/>
      <c r="I828" s="169"/>
      <c r="J828" s="530"/>
      <c r="K828" s="530"/>
      <c r="L828" s="530"/>
      <c r="M828" s="530"/>
      <c r="N828" s="530"/>
      <c r="O828" s="530"/>
      <c r="P828" s="167"/>
      <c r="Q828" s="173"/>
      <c r="R828" s="173"/>
      <c r="S828" s="173"/>
      <c r="T828" s="167"/>
      <c r="U828" s="167"/>
      <c r="V828" s="173"/>
      <c r="W828" s="173"/>
      <c r="X828" s="173"/>
      <c r="Y828" s="173"/>
      <c r="Z828" s="173"/>
      <c r="AA828" s="173"/>
      <c r="AB828" s="173"/>
      <c r="AC828" s="173"/>
      <c r="AD828" s="173"/>
      <c r="AE828" s="173"/>
      <c r="AF828" s="173"/>
      <c r="AG828" s="174"/>
      <c r="AH828" s="174"/>
      <c r="AI828" s="175"/>
    </row>
    <row r="829">
      <c r="A829" s="167"/>
      <c r="B829" s="531"/>
      <c r="C829" s="531"/>
      <c r="D829" s="197"/>
      <c r="E829" s="167"/>
      <c r="F829" s="167"/>
      <c r="G829" s="167"/>
      <c r="H829" s="167"/>
      <c r="I829" s="169"/>
      <c r="J829" s="530"/>
      <c r="K829" s="530"/>
      <c r="L829" s="530"/>
      <c r="M829" s="530"/>
      <c r="N829" s="530"/>
      <c r="O829" s="530"/>
      <c r="P829" s="167"/>
      <c r="Q829" s="173"/>
      <c r="R829" s="173"/>
      <c r="S829" s="173"/>
      <c r="T829" s="167"/>
      <c r="U829" s="167"/>
      <c r="V829" s="173"/>
      <c r="W829" s="173"/>
      <c r="X829" s="173"/>
      <c r="Y829" s="173"/>
      <c r="Z829" s="173"/>
      <c r="AA829" s="173"/>
      <c r="AB829" s="173"/>
      <c r="AC829" s="173"/>
      <c r="AD829" s="173"/>
      <c r="AE829" s="173"/>
      <c r="AF829" s="173"/>
      <c r="AG829" s="174"/>
      <c r="AH829" s="174"/>
      <c r="AI829" s="175"/>
    </row>
    <row r="830">
      <c r="A830" s="167"/>
      <c r="B830" s="531"/>
      <c r="C830" s="531"/>
      <c r="D830" s="197"/>
      <c r="E830" s="167"/>
      <c r="F830" s="167"/>
      <c r="G830" s="167"/>
      <c r="H830" s="167"/>
      <c r="I830" s="169"/>
      <c r="J830" s="530"/>
      <c r="K830" s="530"/>
      <c r="L830" s="530"/>
      <c r="M830" s="530"/>
      <c r="N830" s="530"/>
      <c r="O830" s="530"/>
      <c r="P830" s="167"/>
      <c r="Q830" s="173"/>
      <c r="R830" s="173"/>
      <c r="S830" s="173"/>
      <c r="T830" s="167"/>
      <c r="U830" s="167"/>
      <c r="V830" s="173"/>
      <c r="W830" s="173"/>
      <c r="X830" s="173"/>
      <c r="Y830" s="173"/>
      <c r="Z830" s="173"/>
      <c r="AA830" s="173"/>
      <c r="AB830" s="173"/>
      <c r="AC830" s="173"/>
      <c r="AD830" s="173"/>
      <c r="AE830" s="173"/>
      <c r="AF830" s="173"/>
      <c r="AG830" s="174"/>
      <c r="AH830" s="174"/>
      <c r="AI830" s="175"/>
    </row>
    <row r="831">
      <c r="A831" s="167"/>
      <c r="B831" s="531"/>
      <c r="C831" s="531"/>
      <c r="D831" s="197"/>
      <c r="E831" s="167"/>
      <c r="F831" s="167"/>
      <c r="G831" s="167"/>
      <c r="H831" s="167"/>
      <c r="I831" s="169"/>
      <c r="J831" s="530"/>
      <c r="K831" s="530"/>
      <c r="L831" s="530"/>
      <c r="M831" s="530"/>
      <c r="N831" s="530"/>
      <c r="O831" s="530"/>
      <c r="P831" s="167"/>
      <c r="Q831" s="173"/>
      <c r="R831" s="173"/>
      <c r="S831" s="173"/>
      <c r="T831" s="167"/>
      <c r="U831" s="167"/>
      <c r="V831" s="173"/>
      <c r="W831" s="173"/>
      <c r="X831" s="173"/>
      <c r="Y831" s="173"/>
      <c r="Z831" s="173"/>
      <c r="AA831" s="173"/>
      <c r="AB831" s="173"/>
      <c r="AC831" s="173"/>
      <c r="AD831" s="173"/>
      <c r="AE831" s="173"/>
      <c r="AF831" s="173"/>
      <c r="AG831" s="174"/>
      <c r="AH831" s="174"/>
      <c r="AI831" s="175"/>
    </row>
    <row r="832">
      <c r="A832" s="167"/>
      <c r="B832" s="531"/>
      <c r="C832" s="531"/>
      <c r="D832" s="197"/>
      <c r="E832" s="167"/>
      <c r="F832" s="167"/>
      <c r="G832" s="167"/>
      <c r="H832" s="167"/>
      <c r="I832" s="169"/>
      <c r="J832" s="530"/>
      <c r="K832" s="530"/>
      <c r="L832" s="530"/>
      <c r="M832" s="530"/>
      <c r="N832" s="530"/>
      <c r="O832" s="530"/>
      <c r="P832" s="167"/>
      <c r="Q832" s="173"/>
      <c r="R832" s="173"/>
      <c r="S832" s="173"/>
      <c r="T832" s="167"/>
      <c r="U832" s="167"/>
      <c r="V832" s="173"/>
      <c r="W832" s="173"/>
      <c r="X832" s="173"/>
      <c r="Y832" s="173"/>
      <c r="Z832" s="173"/>
      <c r="AA832" s="173"/>
      <c r="AB832" s="173"/>
      <c r="AC832" s="173"/>
      <c r="AD832" s="173"/>
      <c r="AE832" s="173"/>
      <c r="AF832" s="173"/>
      <c r="AG832" s="174"/>
      <c r="AH832" s="174"/>
      <c r="AI832" s="175"/>
    </row>
    <row r="833">
      <c r="A833" s="167"/>
      <c r="B833" s="531"/>
      <c r="C833" s="531"/>
      <c r="D833" s="197"/>
      <c r="E833" s="167"/>
      <c r="F833" s="167"/>
      <c r="G833" s="167"/>
      <c r="H833" s="167"/>
      <c r="I833" s="169"/>
      <c r="J833" s="530"/>
      <c r="K833" s="530"/>
      <c r="L833" s="530"/>
      <c r="M833" s="530"/>
      <c r="N833" s="530"/>
      <c r="O833" s="530"/>
      <c r="P833" s="167"/>
      <c r="Q833" s="173"/>
      <c r="R833" s="173"/>
      <c r="S833" s="173"/>
      <c r="T833" s="167"/>
      <c r="U833" s="167"/>
      <c r="V833" s="173"/>
      <c r="W833" s="173"/>
      <c r="X833" s="173"/>
      <c r="Y833" s="173"/>
      <c r="Z833" s="173"/>
      <c r="AA833" s="173"/>
      <c r="AB833" s="173"/>
      <c r="AC833" s="173"/>
      <c r="AD833" s="173"/>
      <c r="AE833" s="173"/>
      <c r="AF833" s="173"/>
      <c r="AG833" s="174"/>
      <c r="AH833" s="174"/>
      <c r="AI833" s="175"/>
    </row>
    <row r="834">
      <c r="A834" s="167"/>
      <c r="B834" s="531"/>
      <c r="C834" s="531"/>
      <c r="D834" s="197"/>
      <c r="E834" s="167"/>
      <c r="F834" s="167"/>
      <c r="G834" s="167"/>
      <c r="H834" s="167"/>
      <c r="I834" s="169"/>
      <c r="J834" s="530"/>
      <c r="K834" s="530"/>
      <c r="L834" s="530"/>
      <c r="M834" s="530"/>
      <c r="N834" s="530"/>
      <c r="O834" s="530"/>
      <c r="P834" s="167"/>
      <c r="Q834" s="173"/>
      <c r="R834" s="173"/>
      <c r="S834" s="173"/>
      <c r="T834" s="167"/>
      <c r="U834" s="167"/>
      <c r="V834" s="173"/>
      <c r="W834" s="173"/>
      <c r="X834" s="173"/>
      <c r="Y834" s="173"/>
      <c r="Z834" s="173"/>
      <c r="AA834" s="173"/>
      <c r="AB834" s="173"/>
      <c r="AC834" s="173"/>
      <c r="AD834" s="173"/>
      <c r="AE834" s="173"/>
      <c r="AF834" s="173"/>
      <c r="AG834" s="174"/>
      <c r="AH834" s="174"/>
      <c r="AI834" s="175"/>
    </row>
    <row r="835">
      <c r="A835" s="167"/>
      <c r="B835" s="531"/>
      <c r="C835" s="531"/>
      <c r="D835" s="197"/>
      <c r="E835" s="167"/>
      <c r="F835" s="167"/>
      <c r="G835" s="167"/>
      <c r="H835" s="167"/>
      <c r="I835" s="169"/>
      <c r="J835" s="530"/>
      <c r="K835" s="530"/>
      <c r="L835" s="530"/>
      <c r="M835" s="530"/>
      <c r="N835" s="530"/>
      <c r="O835" s="530"/>
      <c r="P835" s="167"/>
      <c r="Q835" s="173"/>
      <c r="R835" s="173"/>
      <c r="S835" s="173"/>
      <c r="T835" s="167"/>
      <c r="U835" s="167"/>
      <c r="V835" s="173"/>
      <c r="W835" s="173"/>
      <c r="X835" s="173"/>
      <c r="Y835" s="173"/>
      <c r="Z835" s="173"/>
      <c r="AA835" s="173"/>
      <c r="AB835" s="173"/>
      <c r="AC835" s="173"/>
      <c r="AD835" s="173"/>
      <c r="AE835" s="173"/>
      <c r="AF835" s="173"/>
      <c r="AG835" s="174"/>
      <c r="AH835" s="174"/>
      <c r="AI835" s="175"/>
    </row>
    <row r="836">
      <c r="A836" s="167"/>
      <c r="B836" s="531"/>
      <c r="C836" s="531"/>
      <c r="D836" s="197"/>
      <c r="E836" s="167"/>
      <c r="F836" s="167"/>
      <c r="G836" s="167"/>
      <c r="H836" s="167"/>
      <c r="I836" s="169"/>
      <c r="J836" s="530"/>
      <c r="K836" s="530"/>
      <c r="L836" s="530"/>
      <c r="M836" s="530"/>
      <c r="N836" s="530"/>
      <c r="O836" s="530"/>
      <c r="P836" s="167"/>
      <c r="Q836" s="173"/>
      <c r="R836" s="173"/>
      <c r="S836" s="173"/>
      <c r="T836" s="167"/>
      <c r="U836" s="167"/>
      <c r="V836" s="173"/>
      <c r="W836" s="173"/>
      <c r="X836" s="173"/>
      <c r="Y836" s="173"/>
      <c r="Z836" s="173"/>
      <c r="AA836" s="173"/>
      <c r="AB836" s="173"/>
      <c r="AC836" s="173"/>
      <c r="AD836" s="173"/>
      <c r="AE836" s="173"/>
      <c r="AF836" s="173"/>
      <c r="AG836" s="174"/>
      <c r="AH836" s="174"/>
      <c r="AI836" s="175"/>
    </row>
    <row r="837">
      <c r="A837" s="167"/>
      <c r="B837" s="531"/>
      <c r="C837" s="531"/>
      <c r="D837" s="197"/>
      <c r="E837" s="167"/>
      <c r="F837" s="167"/>
      <c r="G837" s="167"/>
      <c r="H837" s="167"/>
      <c r="I837" s="169"/>
      <c r="J837" s="530"/>
      <c r="K837" s="530"/>
      <c r="L837" s="530"/>
      <c r="M837" s="530"/>
      <c r="N837" s="530"/>
      <c r="O837" s="530"/>
      <c r="P837" s="167"/>
      <c r="Q837" s="173"/>
      <c r="R837" s="173"/>
      <c r="S837" s="173"/>
      <c r="T837" s="167"/>
      <c r="U837" s="167"/>
      <c r="V837" s="173"/>
      <c r="W837" s="173"/>
      <c r="X837" s="173"/>
      <c r="Y837" s="173"/>
      <c r="Z837" s="173"/>
      <c r="AA837" s="173"/>
      <c r="AB837" s="173"/>
      <c r="AC837" s="173"/>
      <c r="AD837" s="173"/>
      <c r="AE837" s="173"/>
      <c r="AF837" s="173"/>
      <c r="AG837" s="174"/>
      <c r="AH837" s="174"/>
      <c r="AI837" s="175"/>
    </row>
    <row r="838">
      <c r="A838" s="167"/>
      <c r="B838" s="531"/>
      <c r="C838" s="531"/>
      <c r="D838" s="197"/>
      <c r="E838" s="167"/>
      <c r="F838" s="167"/>
      <c r="G838" s="167"/>
      <c r="H838" s="167"/>
      <c r="I838" s="169"/>
      <c r="J838" s="530"/>
      <c r="K838" s="530"/>
      <c r="L838" s="530"/>
      <c r="M838" s="530"/>
      <c r="N838" s="530"/>
      <c r="O838" s="530"/>
      <c r="P838" s="167"/>
      <c r="Q838" s="173"/>
      <c r="R838" s="173"/>
      <c r="S838" s="173"/>
      <c r="T838" s="167"/>
      <c r="U838" s="167"/>
      <c r="V838" s="173"/>
      <c r="W838" s="173"/>
      <c r="X838" s="173"/>
      <c r="Y838" s="173"/>
      <c r="Z838" s="173"/>
      <c r="AA838" s="173"/>
      <c r="AB838" s="173"/>
      <c r="AC838" s="173"/>
      <c r="AD838" s="173"/>
      <c r="AE838" s="173"/>
      <c r="AF838" s="173"/>
      <c r="AG838" s="174"/>
      <c r="AH838" s="174"/>
      <c r="AI838" s="175"/>
    </row>
    <row r="839">
      <c r="A839" s="167"/>
      <c r="B839" s="531"/>
      <c r="C839" s="531"/>
      <c r="D839" s="197"/>
      <c r="E839" s="167"/>
      <c r="F839" s="167"/>
      <c r="G839" s="167"/>
      <c r="H839" s="167"/>
      <c r="I839" s="169"/>
      <c r="J839" s="530"/>
      <c r="K839" s="530"/>
      <c r="L839" s="530"/>
      <c r="M839" s="530"/>
      <c r="N839" s="530"/>
      <c r="O839" s="530"/>
      <c r="P839" s="167"/>
      <c r="Q839" s="173"/>
      <c r="R839" s="173"/>
      <c r="S839" s="173"/>
      <c r="T839" s="167"/>
      <c r="U839" s="167"/>
      <c r="V839" s="173"/>
      <c r="W839" s="173"/>
      <c r="X839" s="173"/>
      <c r="Y839" s="173"/>
      <c r="Z839" s="173"/>
      <c r="AA839" s="173"/>
      <c r="AB839" s="173"/>
      <c r="AC839" s="173"/>
      <c r="AD839" s="173"/>
      <c r="AE839" s="173"/>
      <c r="AF839" s="173"/>
      <c r="AG839" s="174"/>
      <c r="AH839" s="174"/>
      <c r="AI839" s="175"/>
    </row>
    <row r="840">
      <c r="A840" s="167"/>
      <c r="B840" s="531"/>
      <c r="C840" s="531"/>
      <c r="D840" s="197"/>
      <c r="E840" s="167"/>
      <c r="F840" s="167"/>
      <c r="G840" s="167"/>
      <c r="H840" s="167"/>
      <c r="I840" s="169"/>
      <c r="J840" s="530"/>
      <c r="K840" s="530"/>
      <c r="L840" s="530"/>
      <c r="M840" s="530"/>
      <c r="N840" s="530"/>
      <c r="O840" s="530"/>
      <c r="P840" s="167"/>
      <c r="Q840" s="173"/>
      <c r="R840" s="173"/>
      <c r="S840" s="173"/>
      <c r="T840" s="167"/>
      <c r="U840" s="167"/>
      <c r="V840" s="173"/>
      <c r="W840" s="173"/>
      <c r="X840" s="173"/>
      <c r="Y840" s="173"/>
      <c r="Z840" s="173"/>
      <c r="AA840" s="173"/>
      <c r="AB840" s="173"/>
      <c r="AC840" s="173"/>
      <c r="AD840" s="173"/>
      <c r="AE840" s="173"/>
      <c r="AF840" s="173"/>
      <c r="AG840" s="174"/>
      <c r="AH840" s="174"/>
      <c r="AI840" s="175"/>
    </row>
    <row r="841">
      <c r="A841" s="167"/>
      <c r="B841" s="531"/>
      <c r="C841" s="531"/>
      <c r="D841" s="197"/>
      <c r="E841" s="167"/>
      <c r="F841" s="167"/>
      <c r="G841" s="167"/>
      <c r="H841" s="167"/>
      <c r="I841" s="169"/>
      <c r="J841" s="530"/>
      <c r="K841" s="530"/>
      <c r="L841" s="530"/>
      <c r="M841" s="530"/>
      <c r="N841" s="530"/>
      <c r="O841" s="530"/>
      <c r="P841" s="167"/>
      <c r="Q841" s="173"/>
      <c r="R841" s="173"/>
      <c r="S841" s="173"/>
      <c r="T841" s="167"/>
      <c r="U841" s="167"/>
      <c r="V841" s="173"/>
      <c r="W841" s="173"/>
      <c r="X841" s="173"/>
      <c r="Y841" s="173"/>
      <c r="Z841" s="173"/>
      <c r="AA841" s="173"/>
      <c r="AB841" s="173"/>
      <c r="AC841" s="173"/>
      <c r="AD841" s="173"/>
      <c r="AE841" s="173"/>
      <c r="AF841" s="173"/>
      <c r="AG841" s="174"/>
      <c r="AH841" s="174"/>
      <c r="AI841" s="175"/>
    </row>
    <row r="842">
      <c r="A842" s="167"/>
      <c r="B842" s="531"/>
      <c r="C842" s="531"/>
      <c r="D842" s="197"/>
      <c r="E842" s="167"/>
      <c r="F842" s="167"/>
      <c r="G842" s="167"/>
      <c r="H842" s="167"/>
      <c r="I842" s="169"/>
      <c r="J842" s="530"/>
      <c r="K842" s="530"/>
      <c r="L842" s="530"/>
      <c r="M842" s="530"/>
      <c r="N842" s="530"/>
      <c r="O842" s="530"/>
      <c r="P842" s="167"/>
      <c r="Q842" s="173"/>
      <c r="R842" s="173"/>
      <c r="S842" s="173"/>
      <c r="T842" s="167"/>
      <c r="U842" s="167"/>
      <c r="V842" s="173"/>
      <c r="W842" s="173"/>
      <c r="X842" s="173"/>
      <c r="Y842" s="173"/>
      <c r="Z842" s="173"/>
      <c r="AA842" s="173"/>
      <c r="AB842" s="173"/>
      <c r="AC842" s="173"/>
      <c r="AD842" s="173"/>
      <c r="AE842" s="173"/>
      <c r="AF842" s="173"/>
      <c r="AG842" s="174"/>
      <c r="AH842" s="174"/>
      <c r="AI842" s="175"/>
    </row>
    <row r="843">
      <c r="A843" s="167"/>
      <c r="B843" s="531"/>
      <c r="C843" s="531"/>
      <c r="D843" s="197"/>
      <c r="E843" s="167"/>
      <c r="F843" s="167"/>
      <c r="G843" s="167"/>
      <c r="H843" s="167"/>
      <c r="I843" s="169"/>
      <c r="J843" s="530"/>
      <c r="K843" s="530"/>
      <c r="L843" s="530"/>
      <c r="M843" s="530"/>
      <c r="N843" s="530"/>
      <c r="O843" s="530"/>
      <c r="P843" s="167"/>
      <c r="Q843" s="173"/>
      <c r="R843" s="173"/>
      <c r="S843" s="173"/>
      <c r="T843" s="167"/>
      <c r="U843" s="167"/>
      <c r="V843" s="173"/>
      <c r="W843" s="173"/>
      <c r="X843" s="173"/>
      <c r="Y843" s="173"/>
      <c r="Z843" s="173"/>
      <c r="AA843" s="173"/>
      <c r="AB843" s="173"/>
      <c r="AC843" s="173"/>
      <c r="AD843" s="173"/>
      <c r="AE843" s="173"/>
      <c r="AF843" s="173"/>
      <c r="AG843" s="174"/>
      <c r="AH843" s="174"/>
      <c r="AI843" s="175"/>
    </row>
    <row r="844">
      <c r="A844" s="167"/>
      <c r="B844" s="531"/>
      <c r="C844" s="531"/>
      <c r="D844" s="197"/>
      <c r="E844" s="167"/>
      <c r="F844" s="167"/>
      <c r="G844" s="167"/>
      <c r="H844" s="167"/>
      <c r="I844" s="169"/>
      <c r="J844" s="530"/>
      <c r="K844" s="530"/>
      <c r="L844" s="530"/>
      <c r="M844" s="530"/>
      <c r="N844" s="530"/>
      <c r="O844" s="530"/>
      <c r="P844" s="167"/>
      <c r="Q844" s="173"/>
      <c r="R844" s="173"/>
      <c r="S844" s="173"/>
      <c r="T844" s="167"/>
      <c r="U844" s="167"/>
      <c r="V844" s="173"/>
      <c r="W844" s="173"/>
      <c r="X844" s="173"/>
      <c r="Y844" s="173"/>
      <c r="Z844" s="173"/>
      <c r="AA844" s="173"/>
      <c r="AB844" s="173"/>
      <c r="AC844" s="173"/>
      <c r="AD844" s="173"/>
      <c r="AE844" s="173"/>
      <c r="AF844" s="173"/>
      <c r="AG844" s="174"/>
      <c r="AH844" s="174"/>
      <c r="AI844" s="175"/>
    </row>
    <row r="845">
      <c r="A845" s="167"/>
      <c r="B845" s="531"/>
      <c r="C845" s="531"/>
      <c r="D845" s="197"/>
      <c r="E845" s="167"/>
      <c r="F845" s="167"/>
      <c r="G845" s="167"/>
      <c r="H845" s="167"/>
      <c r="I845" s="169"/>
      <c r="J845" s="530"/>
      <c r="K845" s="530"/>
      <c r="L845" s="530"/>
      <c r="M845" s="530"/>
      <c r="N845" s="530"/>
      <c r="O845" s="530"/>
      <c r="P845" s="167"/>
      <c r="Q845" s="173"/>
      <c r="R845" s="173"/>
      <c r="S845" s="173"/>
      <c r="T845" s="167"/>
      <c r="U845" s="167"/>
      <c r="V845" s="173"/>
      <c r="W845" s="173"/>
      <c r="X845" s="173"/>
      <c r="Y845" s="173"/>
      <c r="Z845" s="173"/>
      <c r="AA845" s="173"/>
      <c r="AB845" s="173"/>
      <c r="AC845" s="173"/>
      <c r="AD845" s="173"/>
      <c r="AE845" s="173"/>
      <c r="AF845" s="173"/>
      <c r="AG845" s="174"/>
      <c r="AH845" s="174"/>
      <c r="AI845" s="175"/>
    </row>
    <row r="846">
      <c r="A846" s="167"/>
      <c r="B846" s="531"/>
      <c r="C846" s="531"/>
      <c r="D846" s="197"/>
      <c r="E846" s="167"/>
      <c r="F846" s="167"/>
      <c r="G846" s="167"/>
      <c r="H846" s="167"/>
      <c r="I846" s="169"/>
      <c r="J846" s="530"/>
      <c r="K846" s="530"/>
      <c r="L846" s="530"/>
      <c r="M846" s="530"/>
      <c r="N846" s="530"/>
      <c r="O846" s="530"/>
      <c r="P846" s="167"/>
      <c r="Q846" s="173"/>
      <c r="R846" s="173"/>
      <c r="S846" s="173"/>
      <c r="T846" s="167"/>
      <c r="U846" s="167"/>
      <c r="V846" s="173"/>
      <c r="W846" s="173"/>
      <c r="X846" s="173"/>
      <c r="Y846" s="173"/>
      <c r="Z846" s="173"/>
      <c r="AA846" s="173"/>
      <c r="AB846" s="173"/>
      <c r="AC846" s="173"/>
      <c r="AD846" s="173"/>
      <c r="AE846" s="173"/>
      <c r="AF846" s="173"/>
      <c r="AG846" s="174"/>
      <c r="AH846" s="174"/>
      <c r="AI846" s="175"/>
    </row>
    <row r="847">
      <c r="A847" s="167"/>
      <c r="B847" s="531"/>
      <c r="C847" s="531"/>
      <c r="D847" s="197"/>
      <c r="E847" s="167"/>
      <c r="F847" s="167"/>
      <c r="G847" s="167"/>
      <c r="H847" s="167"/>
      <c r="I847" s="169"/>
      <c r="J847" s="530"/>
      <c r="K847" s="530"/>
      <c r="L847" s="530"/>
      <c r="M847" s="530"/>
      <c r="N847" s="530"/>
      <c r="O847" s="530"/>
      <c r="P847" s="167"/>
      <c r="Q847" s="173"/>
      <c r="R847" s="173"/>
      <c r="S847" s="173"/>
      <c r="T847" s="167"/>
      <c r="U847" s="167"/>
      <c r="V847" s="173"/>
      <c r="W847" s="173"/>
      <c r="X847" s="173"/>
      <c r="Y847" s="173"/>
      <c r="Z847" s="173"/>
      <c r="AA847" s="173"/>
      <c r="AB847" s="173"/>
      <c r="AC847" s="173"/>
      <c r="AD847" s="173"/>
      <c r="AE847" s="173"/>
      <c r="AF847" s="173"/>
      <c r="AG847" s="174"/>
      <c r="AH847" s="174"/>
      <c r="AI847" s="175"/>
    </row>
    <row r="848">
      <c r="A848" s="167"/>
      <c r="B848" s="531"/>
      <c r="C848" s="531"/>
      <c r="D848" s="197"/>
      <c r="E848" s="167"/>
      <c r="F848" s="167"/>
      <c r="G848" s="167"/>
      <c r="H848" s="167"/>
      <c r="I848" s="169"/>
      <c r="J848" s="530"/>
      <c r="K848" s="530"/>
      <c r="L848" s="530"/>
      <c r="M848" s="530"/>
      <c r="N848" s="530"/>
      <c r="O848" s="530"/>
      <c r="P848" s="167"/>
      <c r="Q848" s="173"/>
      <c r="R848" s="173"/>
      <c r="S848" s="173"/>
      <c r="T848" s="167"/>
      <c r="U848" s="167"/>
      <c r="V848" s="173"/>
      <c r="W848" s="173"/>
      <c r="X848" s="173"/>
      <c r="Y848" s="173"/>
      <c r="Z848" s="173"/>
      <c r="AA848" s="173"/>
      <c r="AB848" s="173"/>
      <c r="AC848" s="173"/>
      <c r="AD848" s="173"/>
      <c r="AE848" s="173"/>
      <c r="AF848" s="173"/>
      <c r="AG848" s="174"/>
      <c r="AH848" s="174"/>
      <c r="AI848" s="175"/>
    </row>
    <row r="849">
      <c r="A849" s="167"/>
      <c r="B849" s="531"/>
      <c r="C849" s="531"/>
      <c r="D849" s="197"/>
      <c r="E849" s="167"/>
      <c r="F849" s="167"/>
      <c r="G849" s="167"/>
      <c r="H849" s="167"/>
      <c r="I849" s="169"/>
      <c r="J849" s="530"/>
      <c r="K849" s="530"/>
      <c r="L849" s="530"/>
      <c r="M849" s="530"/>
      <c r="N849" s="530"/>
      <c r="O849" s="530"/>
      <c r="P849" s="167"/>
      <c r="Q849" s="173"/>
      <c r="R849" s="173"/>
      <c r="S849" s="173"/>
      <c r="T849" s="167"/>
      <c r="U849" s="167"/>
      <c r="V849" s="173"/>
      <c r="W849" s="173"/>
      <c r="X849" s="173"/>
      <c r="Y849" s="173"/>
      <c r="Z849" s="173"/>
      <c r="AA849" s="173"/>
      <c r="AB849" s="173"/>
      <c r="AC849" s="173"/>
      <c r="AD849" s="173"/>
      <c r="AE849" s="173"/>
      <c r="AF849" s="173"/>
      <c r="AG849" s="174"/>
      <c r="AH849" s="174"/>
      <c r="AI849" s="175"/>
    </row>
    <row r="850">
      <c r="A850" s="167"/>
      <c r="B850" s="531"/>
      <c r="C850" s="531"/>
      <c r="D850" s="197"/>
      <c r="E850" s="167"/>
      <c r="F850" s="167"/>
      <c r="G850" s="167"/>
      <c r="H850" s="167"/>
      <c r="I850" s="169"/>
      <c r="J850" s="530"/>
      <c r="K850" s="530"/>
      <c r="L850" s="530"/>
      <c r="M850" s="530"/>
      <c r="N850" s="530"/>
      <c r="O850" s="530"/>
      <c r="P850" s="167"/>
      <c r="Q850" s="173"/>
      <c r="R850" s="173"/>
      <c r="S850" s="173"/>
      <c r="T850" s="167"/>
      <c r="U850" s="167"/>
      <c r="V850" s="173"/>
      <c r="W850" s="173"/>
      <c r="X850" s="173"/>
      <c r="Y850" s="173"/>
      <c r="Z850" s="173"/>
      <c r="AA850" s="173"/>
      <c r="AB850" s="173"/>
      <c r="AC850" s="173"/>
      <c r="AD850" s="173"/>
      <c r="AE850" s="173"/>
      <c r="AF850" s="173"/>
      <c r="AG850" s="174"/>
      <c r="AH850" s="174"/>
      <c r="AI850" s="175"/>
    </row>
    <row r="851">
      <c r="A851" s="167"/>
      <c r="B851" s="531"/>
      <c r="C851" s="531"/>
      <c r="D851" s="197"/>
      <c r="E851" s="167"/>
      <c r="F851" s="167"/>
      <c r="G851" s="167"/>
      <c r="H851" s="167"/>
      <c r="I851" s="169"/>
      <c r="J851" s="530"/>
      <c r="K851" s="530"/>
      <c r="L851" s="530"/>
      <c r="M851" s="530"/>
      <c r="N851" s="530"/>
      <c r="O851" s="530"/>
      <c r="P851" s="167"/>
      <c r="Q851" s="173"/>
      <c r="R851" s="173"/>
      <c r="S851" s="173"/>
      <c r="T851" s="167"/>
      <c r="U851" s="167"/>
      <c r="V851" s="173"/>
      <c r="W851" s="173"/>
      <c r="X851" s="173"/>
      <c r="Y851" s="173"/>
      <c r="Z851" s="173"/>
      <c r="AA851" s="173"/>
      <c r="AB851" s="173"/>
      <c r="AC851" s="173"/>
      <c r="AD851" s="173"/>
      <c r="AE851" s="173"/>
      <c r="AF851" s="173"/>
      <c r="AG851" s="174"/>
      <c r="AH851" s="174"/>
      <c r="AI851" s="175"/>
    </row>
    <row r="852">
      <c r="A852" s="167"/>
      <c r="B852" s="531"/>
      <c r="C852" s="531"/>
      <c r="D852" s="197"/>
      <c r="E852" s="167"/>
      <c r="F852" s="167"/>
      <c r="G852" s="167"/>
      <c r="H852" s="167"/>
      <c r="I852" s="169"/>
      <c r="J852" s="530"/>
      <c r="K852" s="530"/>
      <c r="L852" s="530"/>
      <c r="M852" s="530"/>
      <c r="N852" s="530"/>
      <c r="O852" s="530"/>
      <c r="P852" s="167"/>
      <c r="Q852" s="173"/>
      <c r="R852" s="173"/>
      <c r="S852" s="173"/>
      <c r="T852" s="167"/>
      <c r="U852" s="167"/>
      <c r="V852" s="173"/>
      <c r="W852" s="173"/>
      <c r="X852" s="173"/>
      <c r="Y852" s="173"/>
      <c r="Z852" s="173"/>
      <c r="AA852" s="173"/>
      <c r="AB852" s="173"/>
      <c r="AC852" s="173"/>
      <c r="AD852" s="173"/>
      <c r="AE852" s="173"/>
      <c r="AF852" s="173"/>
      <c r="AG852" s="174"/>
      <c r="AH852" s="174"/>
      <c r="AI852" s="175"/>
    </row>
    <row r="853">
      <c r="A853" s="167"/>
      <c r="B853" s="531"/>
      <c r="C853" s="531"/>
      <c r="D853" s="197"/>
      <c r="E853" s="167"/>
      <c r="F853" s="167"/>
      <c r="G853" s="167"/>
      <c r="H853" s="167"/>
      <c r="I853" s="169"/>
      <c r="J853" s="530"/>
      <c r="K853" s="530"/>
      <c r="L853" s="530"/>
      <c r="M853" s="530"/>
      <c r="N853" s="530"/>
      <c r="O853" s="530"/>
      <c r="P853" s="167"/>
      <c r="Q853" s="173"/>
      <c r="R853" s="173"/>
      <c r="S853" s="173"/>
      <c r="T853" s="167"/>
      <c r="U853" s="167"/>
      <c r="V853" s="173"/>
      <c r="W853" s="173"/>
      <c r="X853" s="173"/>
      <c r="Y853" s="173"/>
      <c r="Z853" s="173"/>
      <c r="AA853" s="173"/>
      <c r="AB853" s="173"/>
      <c r="AC853" s="173"/>
      <c r="AD853" s="173"/>
      <c r="AE853" s="173"/>
      <c r="AF853" s="173"/>
      <c r="AG853" s="174"/>
      <c r="AH853" s="174"/>
      <c r="AI853" s="175"/>
    </row>
    <row r="854">
      <c r="A854" s="167"/>
      <c r="B854" s="531"/>
      <c r="C854" s="531"/>
      <c r="D854" s="197"/>
      <c r="E854" s="167"/>
      <c r="F854" s="167"/>
      <c r="G854" s="167"/>
      <c r="H854" s="167"/>
      <c r="I854" s="169"/>
      <c r="J854" s="530"/>
      <c r="K854" s="530"/>
      <c r="L854" s="530"/>
      <c r="M854" s="530"/>
      <c r="N854" s="530"/>
      <c r="O854" s="530"/>
      <c r="P854" s="167"/>
      <c r="Q854" s="173"/>
      <c r="R854" s="173"/>
      <c r="S854" s="173"/>
      <c r="T854" s="167"/>
      <c r="U854" s="167"/>
      <c r="V854" s="173"/>
      <c r="W854" s="173"/>
      <c r="X854" s="173"/>
      <c r="Y854" s="173"/>
      <c r="Z854" s="173"/>
      <c r="AA854" s="173"/>
      <c r="AB854" s="173"/>
      <c r="AC854" s="173"/>
      <c r="AD854" s="173"/>
      <c r="AE854" s="173"/>
      <c r="AF854" s="173"/>
      <c r="AG854" s="174"/>
      <c r="AH854" s="174"/>
      <c r="AI854" s="175"/>
    </row>
    <row r="855">
      <c r="A855" s="167"/>
      <c r="B855" s="531"/>
      <c r="C855" s="531"/>
      <c r="D855" s="197"/>
      <c r="E855" s="167"/>
      <c r="F855" s="167"/>
      <c r="G855" s="167"/>
      <c r="H855" s="167"/>
      <c r="I855" s="169"/>
      <c r="J855" s="530"/>
      <c r="K855" s="530"/>
      <c r="L855" s="530"/>
      <c r="M855" s="530"/>
      <c r="N855" s="530"/>
      <c r="O855" s="530"/>
      <c r="P855" s="167"/>
      <c r="Q855" s="173"/>
      <c r="R855" s="173"/>
      <c r="S855" s="173"/>
      <c r="T855" s="167"/>
      <c r="U855" s="167"/>
      <c r="V855" s="173"/>
      <c r="W855" s="173"/>
      <c r="X855" s="173"/>
      <c r="Y855" s="173"/>
      <c r="Z855" s="173"/>
      <c r="AA855" s="173"/>
      <c r="AB855" s="173"/>
      <c r="AC855" s="173"/>
      <c r="AD855" s="173"/>
      <c r="AE855" s="173"/>
      <c r="AF855" s="173"/>
      <c r="AG855" s="174"/>
      <c r="AH855" s="174"/>
      <c r="AI855" s="175"/>
    </row>
    <row r="856">
      <c r="A856" s="167"/>
      <c r="B856" s="531"/>
      <c r="C856" s="531"/>
      <c r="D856" s="197"/>
      <c r="E856" s="167"/>
      <c r="F856" s="167"/>
      <c r="G856" s="167"/>
      <c r="H856" s="167"/>
      <c r="I856" s="169"/>
      <c r="J856" s="530"/>
      <c r="K856" s="530"/>
      <c r="L856" s="530"/>
      <c r="M856" s="530"/>
      <c r="N856" s="530"/>
      <c r="O856" s="530"/>
      <c r="P856" s="167"/>
      <c r="Q856" s="173"/>
      <c r="R856" s="173"/>
      <c r="S856" s="173"/>
      <c r="T856" s="167"/>
      <c r="U856" s="167"/>
      <c r="V856" s="173"/>
      <c r="W856" s="173"/>
      <c r="X856" s="173"/>
      <c r="Y856" s="173"/>
      <c r="Z856" s="173"/>
      <c r="AA856" s="173"/>
      <c r="AB856" s="173"/>
      <c r="AC856" s="173"/>
      <c r="AD856" s="173"/>
      <c r="AE856" s="173"/>
      <c r="AF856" s="173"/>
      <c r="AG856" s="174"/>
      <c r="AH856" s="174"/>
      <c r="AI856" s="175"/>
    </row>
    <row r="857">
      <c r="A857" s="167"/>
      <c r="B857" s="531"/>
      <c r="C857" s="531"/>
      <c r="D857" s="197"/>
      <c r="E857" s="167"/>
      <c r="F857" s="167"/>
      <c r="G857" s="167"/>
      <c r="H857" s="167"/>
      <c r="I857" s="169"/>
      <c r="J857" s="530"/>
      <c r="K857" s="530"/>
      <c r="L857" s="530"/>
      <c r="M857" s="530"/>
      <c r="N857" s="530"/>
      <c r="O857" s="530"/>
      <c r="P857" s="167"/>
      <c r="Q857" s="173"/>
      <c r="R857" s="173"/>
      <c r="S857" s="173"/>
      <c r="T857" s="167"/>
      <c r="U857" s="167"/>
      <c r="V857" s="173"/>
      <c r="W857" s="173"/>
      <c r="X857" s="173"/>
      <c r="Y857" s="173"/>
      <c r="Z857" s="173"/>
      <c r="AA857" s="173"/>
      <c r="AB857" s="173"/>
      <c r="AC857" s="173"/>
      <c r="AD857" s="173"/>
      <c r="AE857" s="173"/>
      <c r="AF857" s="173"/>
      <c r="AG857" s="174"/>
      <c r="AH857" s="174"/>
      <c r="AI857" s="175"/>
    </row>
    <row r="858">
      <c r="A858" s="167"/>
      <c r="B858" s="531"/>
      <c r="C858" s="531"/>
      <c r="D858" s="197"/>
      <c r="E858" s="167"/>
      <c r="F858" s="167"/>
      <c r="G858" s="167"/>
      <c r="H858" s="167"/>
      <c r="I858" s="169"/>
      <c r="J858" s="530"/>
      <c r="K858" s="530"/>
      <c r="L858" s="530"/>
      <c r="M858" s="530"/>
      <c r="N858" s="530"/>
      <c r="O858" s="530"/>
      <c r="P858" s="167"/>
      <c r="Q858" s="173"/>
      <c r="R858" s="173"/>
      <c r="S858" s="173"/>
      <c r="T858" s="167"/>
      <c r="U858" s="167"/>
      <c r="V858" s="173"/>
      <c r="W858" s="173"/>
      <c r="X858" s="173"/>
      <c r="Y858" s="173"/>
      <c r="Z858" s="173"/>
      <c r="AA858" s="173"/>
      <c r="AB858" s="173"/>
      <c r="AC858" s="173"/>
      <c r="AD858" s="173"/>
      <c r="AE858" s="173"/>
      <c r="AF858" s="173"/>
      <c r="AG858" s="174"/>
      <c r="AH858" s="174"/>
      <c r="AI858" s="175"/>
    </row>
    <row r="859">
      <c r="A859" s="167"/>
      <c r="B859" s="531"/>
      <c r="C859" s="531"/>
      <c r="D859" s="197"/>
      <c r="E859" s="167"/>
      <c r="F859" s="167"/>
      <c r="G859" s="167"/>
      <c r="H859" s="167"/>
      <c r="I859" s="169"/>
      <c r="J859" s="530"/>
      <c r="K859" s="530"/>
      <c r="L859" s="530"/>
      <c r="M859" s="530"/>
      <c r="N859" s="530"/>
      <c r="O859" s="530"/>
      <c r="P859" s="167"/>
      <c r="Q859" s="173"/>
      <c r="R859" s="173"/>
      <c r="S859" s="173"/>
      <c r="T859" s="167"/>
      <c r="U859" s="167"/>
      <c r="V859" s="173"/>
      <c r="W859" s="173"/>
      <c r="X859" s="173"/>
      <c r="Y859" s="173"/>
      <c r="Z859" s="173"/>
      <c r="AA859" s="173"/>
      <c r="AB859" s="173"/>
      <c r="AC859" s="173"/>
      <c r="AD859" s="173"/>
      <c r="AE859" s="173"/>
      <c r="AF859" s="173"/>
      <c r="AG859" s="174"/>
      <c r="AH859" s="174"/>
      <c r="AI859" s="175"/>
    </row>
    <row r="860">
      <c r="A860" s="167"/>
      <c r="B860" s="531"/>
      <c r="C860" s="531"/>
      <c r="D860" s="197"/>
      <c r="E860" s="167"/>
      <c r="F860" s="167"/>
      <c r="G860" s="167"/>
      <c r="H860" s="167"/>
      <c r="I860" s="169"/>
      <c r="J860" s="530"/>
      <c r="K860" s="530"/>
      <c r="L860" s="530"/>
      <c r="M860" s="530"/>
      <c r="N860" s="530"/>
      <c r="O860" s="530"/>
      <c r="P860" s="167"/>
      <c r="Q860" s="173"/>
      <c r="R860" s="173"/>
      <c r="S860" s="173"/>
      <c r="T860" s="167"/>
      <c r="U860" s="167"/>
      <c r="V860" s="173"/>
      <c r="W860" s="173"/>
      <c r="X860" s="173"/>
      <c r="Y860" s="173"/>
      <c r="Z860" s="173"/>
      <c r="AA860" s="173"/>
      <c r="AB860" s="173"/>
      <c r="AC860" s="173"/>
      <c r="AD860" s="173"/>
      <c r="AE860" s="173"/>
      <c r="AF860" s="173"/>
      <c r="AG860" s="174"/>
      <c r="AH860" s="174"/>
      <c r="AI860" s="175"/>
    </row>
    <row r="861">
      <c r="A861" s="167"/>
      <c r="B861" s="531"/>
      <c r="C861" s="531"/>
      <c r="D861" s="197"/>
      <c r="E861" s="167"/>
      <c r="F861" s="167"/>
      <c r="G861" s="167"/>
      <c r="H861" s="167"/>
      <c r="I861" s="169"/>
      <c r="J861" s="530"/>
      <c r="K861" s="530"/>
      <c r="L861" s="530"/>
      <c r="M861" s="530"/>
      <c r="N861" s="530"/>
      <c r="O861" s="530"/>
      <c r="P861" s="167"/>
      <c r="Q861" s="173"/>
      <c r="R861" s="173"/>
      <c r="S861" s="173"/>
      <c r="T861" s="167"/>
      <c r="U861" s="167"/>
      <c r="V861" s="173"/>
      <c r="W861" s="173"/>
      <c r="X861" s="173"/>
      <c r="Y861" s="173"/>
      <c r="Z861" s="173"/>
      <c r="AA861" s="173"/>
      <c r="AB861" s="173"/>
      <c r="AC861" s="173"/>
      <c r="AD861" s="173"/>
      <c r="AE861" s="173"/>
      <c r="AF861" s="173"/>
      <c r="AG861" s="174"/>
      <c r="AH861" s="174"/>
      <c r="AI861" s="175"/>
    </row>
    <row r="862">
      <c r="A862" s="167"/>
      <c r="B862" s="531"/>
      <c r="C862" s="531"/>
      <c r="D862" s="197"/>
      <c r="E862" s="167"/>
      <c r="F862" s="167"/>
      <c r="G862" s="167"/>
      <c r="H862" s="167"/>
      <c r="I862" s="169"/>
      <c r="J862" s="530"/>
      <c r="K862" s="530"/>
      <c r="L862" s="530"/>
      <c r="M862" s="530"/>
      <c r="N862" s="530"/>
      <c r="O862" s="530"/>
      <c r="P862" s="167"/>
      <c r="Q862" s="173"/>
      <c r="R862" s="173"/>
      <c r="S862" s="173"/>
      <c r="T862" s="167"/>
      <c r="U862" s="167"/>
      <c r="V862" s="173"/>
      <c r="W862" s="173"/>
      <c r="X862" s="173"/>
      <c r="Y862" s="173"/>
      <c r="Z862" s="173"/>
      <c r="AA862" s="173"/>
      <c r="AB862" s="173"/>
      <c r="AC862" s="173"/>
      <c r="AD862" s="173"/>
      <c r="AE862" s="173"/>
      <c r="AF862" s="173"/>
      <c r="AG862" s="174"/>
      <c r="AH862" s="174"/>
      <c r="AI862" s="175"/>
    </row>
    <row r="863">
      <c r="A863" s="167"/>
      <c r="B863" s="531"/>
      <c r="C863" s="531"/>
      <c r="D863" s="197"/>
      <c r="E863" s="167"/>
      <c r="F863" s="167"/>
      <c r="G863" s="167"/>
      <c r="H863" s="167"/>
      <c r="I863" s="169"/>
      <c r="J863" s="530"/>
      <c r="K863" s="530"/>
      <c r="L863" s="530"/>
      <c r="M863" s="530"/>
      <c r="N863" s="530"/>
      <c r="O863" s="530"/>
      <c r="P863" s="167"/>
      <c r="Q863" s="173"/>
      <c r="R863" s="173"/>
      <c r="S863" s="173"/>
      <c r="T863" s="167"/>
      <c r="U863" s="167"/>
      <c r="V863" s="173"/>
      <c r="W863" s="173"/>
      <c r="X863" s="173"/>
      <c r="Y863" s="173"/>
      <c r="Z863" s="173"/>
      <c r="AA863" s="173"/>
      <c r="AB863" s="173"/>
      <c r="AC863" s="173"/>
      <c r="AD863" s="173"/>
      <c r="AE863" s="173"/>
      <c r="AF863" s="173"/>
      <c r="AG863" s="174"/>
      <c r="AH863" s="174"/>
      <c r="AI863" s="175"/>
    </row>
    <row r="864">
      <c r="A864" s="167"/>
      <c r="B864" s="531"/>
      <c r="C864" s="531"/>
      <c r="D864" s="197"/>
      <c r="E864" s="167"/>
      <c r="F864" s="167"/>
      <c r="G864" s="167"/>
      <c r="H864" s="167"/>
      <c r="I864" s="169"/>
      <c r="J864" s="530"/>
      <c r="K864" s="530"/>
      <c r="L864" s="530"/>
      <c r="M864" s="530"/>
      <c r="N864" s="530"/>
      <c r="O864" s="530"/>
      <c r="P864" s="167"/>
      <c r="Q864" s="173"/>
      <c r="R864" s="173"/>
      <c r="S864" s="173"/>
      <c r="T864" s="167"/>
      <c r="U864" s="167"/>
      <c r="V864" s="173"/>
      <c r="W864" s="173"/>
      <c r="X864" s="173"/>
      <c r="Y864" s="173"/>
      <c r="Z864" s="173"/>
      <c r="AA864" s="173"/>
      <c r="AB864" s="173"/>
      <c r="AC864" s="173"/>
      <c r="AD864" s="173"/>
      <c r="AE864" s="173"/>
      <c r="AF864" s="173"/>
      <c r="AG864" s="174"/>
      <c r="AH864" s="174"/>
      <c r="AI864" s="175"/>
    </row>
    <row r="865">
      <c r="A865" s="167"/>
      <c r="B865" s="531"/>
      <c r="C865" s="531"/>
      <c r="D865" s="197"/>
      <c r="E865" s="167"/>
      <c r="F865" s="167"/>
      <c r="G865" s="167"/>
      <c r="H865" s="167"/>
      <c r="I865" s="169"/>
      <c r="J865" s="530"/>
      <c r="K865" s="530"/>
      <c r="L865" s="530"/>
      <c r="M865" s="530"/>
      <c r="N865" s="530"/>
      <c r="O865" s="530"/>
      <c r="P865" s="167"/>
      <c r="Q865" s="173"/>
      <c r="R865" s="173"/>
      <c r="S865" s="173"/>
      <c r="T865" s="167"/>
      <c r="U865" s="167"/>
      <c r="V865" s="173"/>
      <c r="W865" s="173"/>
      <c r="X865" s="173"/>
      <c r="Y865" s="173"/>
      <c r="Z865" s="173"/>
      <c r="AA865" s="173"/>
      <c r="AB865" s="173"/>
      <c r="AC865" s="173"/>
      <c r="AD865" s="173"/>
      <c r="AE865" s="173"/>
      <c r="AF865" s="173"/>
      <c r="AG865" s="174"/>
      <c r="AH865" s="174"/>
      <c r="AI865" s="175"/>
    </row>
    <row r="866">
      <c r="A866" s="167"/>
      <c r="B866" s="531"/>
      <c r="C866" s="531"/>
      <c r="D866" s="197"/>
      <c r="E866" s="167"/>
      <c r="F866" s="167"/>
      <c r="G866" s="167"/>
      <c r="H866" s="167"/>
      <c r="I866" s="169"/>
      <c r="J866" s="530"/>
      <c r="K866" s="530"/>
      <c r="L866" s="530"/>
      <c r="M866" s="530"/>
      <c r="N866" s="530"/>
      <c r="O866" s="530"/>
      <c r="P866" s="167"/>
      <c r="Q866" s="173"/>
      <c r="R866" s="173"/>
      <c r="S866" s="173"/>
      <c r="T866" s="167"/>
      <c r="U866" s="167"/>
      <c r="V866" s="173"/>
      <c r="W866" s="173"/>
      <c r="X866" s="173"/>
      <c r="Y866" s="173"/>
      <c r="Z866" s="173"/>
      <c r="AA866" s="173"/>
      <c r="AB866" s="173"/>
      <c r="AC866" s="173"/>
      <c r="AD866" s="173"/>
      <c r="AE866" s="173"/>
      <c r="AF866" s="173"/>
      <c r="AG866" s="174"/>
      <c r="AH866" s="174"/>
      <c r="AI866" s="175"/>
    </row>
    <row r="867">
      <c r="A867" s="167"/>
      <c r="B867" s="531"/>
      <c r="C867" s="531"/>
      <c r="D867" s="197"/>
      <c r="E867" s="167"/>
      <c r="F867" s="167"/>
      <c r="G867" s="167"/>
      <c r="H867" s="167"/>
      <c r="I867" s="169"/>
      <c r="J867" s="530"/>
      <c r="K867" s="530"/>
      <c r="L867" s="530"/>
      <c r="M867" s="530"/>
      <c r="N867" s="530"/>
      <c r="O867" s="530"/>
      <c r="P867" s="167"/>
      <c r="Q867" s="173"/>
      <c r="R867" s="173"/>
      <c r="S867" s="173"/>
      <c r="T867" s="167"/>
      <c r="U867" s="167"/>
      <c r="V867" s="173"/>
      <c r="W867" s="173"/>
      <c r="X867" s="173"/>
      <c r="Y867" s="173"/>
      <c r="Z867" s="173"/>
      <c r="AA867" s="173"/>
      <c r="AB867" s="173"/>
      <c r="AC867" s="173"/>
      <c r="AD867" s="173"/>
      <c r="AE867" s="173"/>
      <c r="AF867" s="173"/>
      <c r="AG867" s="174"/>
      <c r="AH867" s="174"/>
      <c r="AI867" s="175"/>
    </row>
    <row r="868">
      <c r="A868" s="167"/>
      <c r="B868" s="531"/>
      <c r="C868" s="531"/>
      <c r="D868" s="197"/>
      <c r="E868" s="167"/>
      <c r="F868" s="167"/>
      <c r="G868" s="167"/>
      <c r="H868" s="167"/>
      <c r="I868" s="169"/>
      <c r="J868" s="530"/>
      <c r="K868" s="530"/>
      <c r="L868" s="530"/>
      <c r="M868" s="530"/>
      <c r="N868" s="530"/>
      <c r="O868" s="530"/>
      <c r="P868" s="167"/>
      <c r="Q868" s="173"/>
      <c r="R868" s="173"/>
      <c r="S868" s="173"/>
      <c r="T868" s="167"/>
      <c r="U868" s="167"/>
      <c r="V868" s="173"/>
      <c r="W868" s="173"/>
      <c r="X868" s="173"/>
      <c r="Y868" s="173"/>
      <c r="Z868" s="173"/>
      <c r="AA868" s="173"/>
      <c r="AB868" s="173"/>
      <c r="AC868" s="173"/>
      <c r="AD868" s="173"/>
      <c r="AE868" s="173"/>
      <c r="AF868" s="173"/>
      <c r="AG868" s="174"/>
      <c r="AH868" s="174"/>
      <c r="AI868" s="175"/>
    </row>
    <row r="869">
      <c r="A869" s="167"/>
      <c r="B869" s="531"/>
      <c r="C869" s="531"/>
      <c r="D869" s="197"/>
      <c r="E869" s="167"/>
      <c r="F869" s="167"/>
      <c r="G869" s="167"/>
      <c r="H869" s="167"/>
      <c r="I869" s="169"/>
      <c r="J869" s="530"/>
      <c r="K869" s="530"/>
      <c r="L869" s="530"/>
      <c r="M869" s="530"/>
      <c r="N869" s="530"/>
      <c r="O869" s="530"/>
      <c r="P869" s="167"/>
      <c r="Q869" s="173"/>
      <c r="R869" s="173"/>
      <c r="S869" s="173"/>
      <c r="T869" s="167"/>
      <c r="U869" s="167"/>
      <c r="V869" s="173"/>
      <c r="W869" s="173"/>
      <c r="X869" s="173"/>
      <c r="Y869" s="173"/>
      <c r="Z869" s="173"/>
      <c r="AA869" s="173"/>
      <c r="AB869" s="173"/>
      <c r="AC869" s="173"/>
      <c r="AD869" s="173"/>
      <c r="AE869" s="173"/>
      <c r="AF869" s="173"/>
      <c r="AG869" s="174"/>
      <c r="AH869" s="174"/>
      <c r="AI869" s="175"/>
    </row>
    <row r="870">
      <c r="A870" s="167"/>
      <c r="B870" s="531"/>
      <c r="C870" s="531"/>
      <c r="D870" s="197"/>
      <c r="E870" s="167"/>
      <c r="F870" s="167"/>
      <c r="G870" s="167"/>
      <c r="H870" s="167"/>
      <c r="I870" s="169"/>
      <c r="J870" s="530"/>
      <c r="K870" s="530"/>
      <c r="L870" s="530"/>
      <c r="M870" s="530"/>
      <c r="N870" s="530"/>
      <c r="O870" s="530"/>
      <c r="P870" s="167"/>
      <c r="Q870" s="173"/>
      <c r="R870" s="173"/>
      <c r="S870" s="173"/>
      <c r="T870" s="167"/>
      <c r="U870" s="167"/>
      <c r="V870" s="173"/>
      <c r="W870" s="173"/>
      <c r="X870" s="173"/>
      <c r="Y870" s="173"/>
      <c r="Z870" s="173"/>
      <c r="AA870" s="173"/>
      <c r="AB870" s="173"/>
      <c r="AC870" s="173"/>
      <c r="AD870" s="173"/>
      <c r="AE870" s="173"/>
      <c r="AF870" s="173"/>
      <c r="AG870" s="174"/>
      <c r="AH870" s="174"/>
      <c r="AI870" s="175"/>
    </row>
    <row r="871">
      <c r="A871" s="167"/>
      <c r="B871" s="531"/>
      <c r="C871" s="531"/>
      <c r="D871" s="197"/>
      <c r="E871" s="167"/>
      <c r="F871" s="167"/>
      <c r="G871" s="167"/>
      <c r="H871" s="167"/>
      <c r="I871" s="169"/>
      <c r="J871" s="530"/>
      <c r="K871" s="530"/>
      <c r="L871" s="530"/>
      <c r="M871" s="530"/>
      <c r="N871" s="530"/>
      <c r="O871" s="530"/>
      <c r="P871" s="167"/>
      <c r="Q871" s="173"/>
      <c r="R871" s="173"/>
      <c r="S871" s="173"/>
      <c r="T871" s="167"/>
      <c r="U871" s="167"/>
      <c r="V871" s="173"/>
      <c r="W871" s="173"/>
      <c r="X871" s="173"/>
      <c r="Y871" s="173"/>
      <c r="Z871" s="173"/>
      <c r="AA871" s="173"/>
      <c r="AB871" s="173"/>
      <c r="AC871" s="173"/>
      <c r="AD871" s="173"/>
      <c r="AE871" s="173"/>
      <c r="AF871" s="173"/>
      <c r="AG871" s="174"/>
      <c r="AH871" s="174"/>
      <c r="AI871" s="175"/>
    </row>
    <row r="872">
      <c r="A872" s="167"/>
      <c r="B872" s="531"/>
      <c r="C872" s="531"/>
      <c r="D872" s="197"/>
      <c r="E872" s="167"/>
      <c r="F872" s="167"/>
      <c r="G872" s="167"/>
      <c r="H872" s="167"/>
      <c r="I872" s="169"/>
      <c r="J872" s="530"/>
      <c r="K872" s="530"/>
      <c r="L872" s="530"/>
      <c r="M872" s="530"/>
      <c r="N872" s="530"/>
      <c r="O872" s="530"/>
      <c r="P872" s="167"/>
      <c r="Q872" s="173"/>
      <c r="R872" s="173"/>
      <c r="S872" s="173"/>
      <c r="T872" s="167"/>
      <c r="U872" s="167"/>
      <c r="V872" s="173"/>
      <c r="W872" s="173"/>
      <c r="X872" s="173"/>
      <c r="Y872" s="173"/>
      <c r="Z872" s="173"/>
      <c r="AA872" s="173"/>
      <c r="AB872" s="173"/>
      <c r="AC872" s="173"/>
      <c r="AD872" s="173"/>
      <c r="AE872" s="173"/>
      <c r="AF872" s="173"/>
      <c r="AG872" s="174"/>
      <c r="AH872" s="174"/>
      <c r="AI872" s="175"/>
    </row>
    <row r="873">
      <c r="A873" s="167"/>
      <c r="B873" s="531"/>
      <c r="C873" s="531"/>
      <c r="D873" s="197"/>
      <c r="E873" s="167"/>
      <c r="F873" s="167"/>
      <c r="G873" s="167"/>
      <c r="H873" s="167"/>
      <c r="I873" s="169"/>
      <c r="J873" s="530"/>
      <c r="K873" s="530"/>
      <c r="L873" s="530"/>
      <c r="M873" s="530"/>
      <c r="N873" s="530"/>
      <c r="O873" s="530"/>
      <c r="P873" s="167"/>
      <c r="Q873" s="173"/>
      <c r="R873" s="173"/>
      <c r="S873" s="173"/>
      <c r="T873" s="167"/>
      <c r="U873" s="167"/>
      <c r="V873" s="173"/>
      <c r="W873" s="173"/>
      <c r="X873" s="173"/>
      <c r="Y873" s="173"/>
      <c r="Z873" s="173"/>
      <c r="AA873" s="173"/>
      <c r="AB873" s="173"/>
      <c r="AC873" s="173"/>
      <c r="AD873" s="173"/>
      <c r="AE873" s="173"/>
      <c r="AF873" s="173"/>
      <c r="AG873" s="174"/>
      <c r="AH873" s="174"/>
      <c r="AI873" s="175"/>
    </row>
    <row r="874">
      <c r="A874" s="167"/>
      <c r="B874" s="531"/>
      <c r="C874" s="531"/>
      <c r="D874" s="197"/>
      <c r="E874" s="167"/>
      <c r="F874" s="167"/>
      <c r="G874" s="167"/>
      <c r="H874" s="167"/>
      <c r="I874" s="169"/>
      <c r="J874" s="530"/>
      <c r="K874" s="530"/>
      <c r="L874" s="530"/>
      <c r="M874" s="530"/>
      <c r="N874" s="530"/>
      <c r="O874" s="530"/>
      <c r="P874" s="167"/>
      <c r="Q874" s="173"/>
      <c r="R874" s="173"/>
      <c r="S874" s="173"/>
      <c r="T874" s="167"/>
      <c r="U874" s="167"/>
      <c r="V874" s="173"/>
      <c r="W874" s="173"/>
      <c r="X874" s="173"/>
      <c r="Y874" s="173"/>
      <c r="Z874" s="173"/>
      <c r="AA874" s="173"/>
      <c r="AB874" s="173"/>
      <c r="AC874" s="173"/>
      <c r="AD874" s="173"/>
      <c r="AE874" s="173"/>
      <c r="AF874" s="173"/>
      <c r="AG874" s="174"/>
      <c r="AH874" s="174"/>
      <c r="AI874" s="175"/>
    </row>
    <row r="875">
      <c r="A875" s="167"/>
      <c r="B875" s="531"/>
      <c r="C875" s="531"/>
      <c r="D875" s="197"/>
      <c r="E875" s="167"/>
      <c r="F875" s="167"/>
      <c r="G875" s="167"/>
      <c r="H875" s="167"/>
      <c r="I875" s="169"/>
      <c r="J875" s="530"/>
      <c r="K875" s="530"/>
      <c r="L875" s="530"/>
      <c r="M875" s="530"/>
      <c r="N875" s="530"/>
      <c r="O875" s="530"/>
      <c r="P875" s="167"/>
      <c r="Q875" s="173"/>
      <c r="R875" s="173"/>
      <c r="S875" s="173"/>
      <c r="T875" s="167"/>
      <c r="U875" s="167"/>
      <c r="V875" s="173"/>
      <c r="W875" s="173"/>
      <c r="X875" s="173"/>
      <c r="Y875" s="173"/>
      <c r="Z875" s="173"/>
      <c r="AA875" s="173"/>
      <c r="AB875" s="173"/>
      <c r="AC875" s="173"/>
      <c r="AD875" s="173"/>
      <c r="AE875" s="173"/>
      <c r="AF875" s="173"/>
      <c r="AG875" s="174"/>
      <c r="AH875" s="174"/>
      <c r="AI875" s="175"/>
    </row>
    <row r="876">
      <c r="A876" s="167"/>
      <c r="B876" s="531"/>
      <c r="C876" s="531"/>
      <c r="D876" s="197"/>
      <c r="E876" s="167"/>
      <c r="F876" s="167"/>
      <c r="G876" s="167"/>
      <c r="H876" s="167"/>
      <c r="I876" s="169"/>
      <c r="J876" s="530"/>
      <c r="K876" s="530"/>
      <c r="L876" s="530"/>
      <c r="M876" s="530"/>
      <c r="N876" s="530"/>
      <c r="O876" s="530"/>
      <c r="P876" s="167"/>
      <c r="Q876" s="173"/>
      <c r="R876" s="173"/>
      <c r="S876" s="173"/>
      <c r="T876" s="167"/>
      <c r="U876" s="167"/>
      <c r="V876" s="173"/>
      <c r="W876" s="173"/>
      <c r="X876" s="173"/>
      <c r="Y876" s="173"/>
      <c r="Z876" s="173"/>
      <c r="AA876" s="173"/>
      <c r="AB876" s="173"/>
      <c r="AC876" s="173"/>
      <c r="AD876" s="173"/>
      <c r="AE876" s="173"/>
      <c r="AF876" s="173"/>
      <c r="AG876" s="174"/>
      <c r="AH876" s="174"/>
      <c r="AI876" s="175"/>
    </row>
    <row r="877">
      <c r="A877" s="167"/>
      <c r="B877" s="531"/>
      <c r="C877" s="531"/>
      <c r="D877" s="197"/>
      <c r="E877" s="167"/>
      <c r="F877" s="167"/>
      <c r="G877" s="167"/>
      <c r="H877" s="167"/>
      <c r="I877" s="169"/>
      <c r="J877" s="530"/>
      <c r="K877" s="530"/>
      <c r="L877" s="530"/>
      <c r="M877" s="530"/>
      <c r="N877" s="530"/>
      <c r="O877" s="530"/>
      <c r="P877" s="167"/>
      <c r="Q877" s="173"/>
      <c r="R877" s="173"/>
      <c r="S877" s="173"/>
      <c r="T877" s="167"/>
      <c r="U877" s="167"/>
      <c r="V877" s="173"/>
      <c r="W877" s="173"/>
      <c r="X877" s="173"/>
      <c r="Y877" s="173"/>
      <c r="Z877" s="173"/>
      <c r="AA877" s="173"/>
      <c r="AB877" s="173"/>
      <c r="AC877" s="173"/>
      <c r="AD877" s="173"/>
      <c r="AE877" s="173"/>
      <c r="AF877" s="173"/>
      <c r="AG877" s="174"/>
      <c r="AH877" s="174"/>
      <c r="AI877" s="175"/>
    </row>
    <row r="878">
      <c r="A878" s="167"/>
      <c r="B878" s="531"/>
      <c r="C878" s="531"/>
      <c r="D878" s="197"/>
      <c r="E878" s="167"/>
      <c r="F878" s="167"/>
      <c r="G878" s="167"/>
      <c r="H878" s="167"/>
      <c r="I878" s="169"/>
      <c r="J878" s="530"/>
      <c r="K878" s="530"/>
      <c r="L878" s="530"/>
      <c r="M878" s="530"/>
      <c r="N878" s="530"/>
      <c r="O878" s="530"/>
      <c r="P878" s="167"/>
      <c r="Q878" s="173"/>
      <c r="R878" s="173"/>
      <c r="S878" s="173"/>
      <c r="T878" s="167"/>
      <c r="U878" s="167"/>
      <c r="V878" s="173"/>
      <c r="W878" s="173"/>
      <c r="X878" s="173"/>
      <c r="Y878" s="173"/>
      <c r="Z878" s="173"/>
      <c r="AA878" s="173"/>
      <c r="AB878" s="173"/>
      <c r="AC878" s="173"/>
      <c r="AD878" s="173"/>
      <c r="AE878" s="173"/>
      <c r="AF878" s="173"/>
      <c r="AG878" s="174"/>
      <c r="AH878" s="174"/>
      <c r="AI878" s="175"/>
    </row>
    <row r="879">
      <c r="A879" s="167"/>
      <c r="B879" s="531"/>
      <c r="C879" s="531"/>
      <c r="D879" s="197"/>
      <c r="E879" s="167"/>
      <c r="F879" s="167"/>
      <c r="G879" s="167"/>
      <c r="H879" s="167"/>
      <c r="I879" s="169"/>
      <c r="J879" s="530"/>
      <c r="K879" s="530"/>
      <c r="L879" s="530"/>
      <c r="M879" s="530"/>
      <c r="N879" s="530"/>
      <c r="O879" s="530"/>
      <c r="P879" s="167"/>
      <c r="Q879" s="173"/>
      <c r="R879" s="173"/>
      <c r="S879" s="173"/>
      <c r="T879" s="167"/>
      <c r="U879" s="167"/>
      <c r="V879" s="173"/>
      <c r="W879" s="173"/>
      <c r="X879" s="173"/>
      <c r="Y879" s="173"/>
      <c r="Z879" s="173"/>
      <c r="AA879" s="173"/>
      <c r="AB879" s="173"/>
      <c r="AC879" s="173"/>
      <c r="AD879" s="173"/>
      <c r="AE879" s="173"/>
      <c r="AF879" s="173"/>
      <c r="AG879" s="174"/>
      <c r="AH879" s="174"/>
      <c r="AI879" s="175"/>
    </row>
    <row r="880">
      <c r="A880" s="167"/>
      <c r="B880" s="531"/>
      <c r="C880" s="531"/>
      <c r="D880" s="197"/>
      <c r="E880" s="167"/>
      <c r="F880" s="167"/>
      <c r="G880" s="167"/>
      <c r="H880" s="167"/>
      <c r="I880" s="169"/>
      <c r="J880" s="530"/>
      <c r="K880" s="530"/>
      <c r="L880" s="530"/>
      <c r="M880" s="530"/>
      <c r="N880" s="530"/>
      <c r="O880" s="530"/>
      <c r="P880" s="167"/>
      <c r="Q880" s="173"/>
      <c r="R880" s="173"/>
      <c r="S880" s="173"/>
      <c r="T880" s="167"/>
      <c r="U880" s="167"/>
      <c r="V880" s="173"/>
      <c r="W880" s="173"/>
      <c r="X880" s="173"/>
      <c r="Y880" s="173"/>
      <c r="Z880" s="173"/>
      <c r="AA880" s="173"/>
      <c r="AB880" s="173"/>
      <c r="AC880" s="173"/>
      <c r="AD880" s="173"/>
      <c r="AE880" s="173"/>
      <c r="AF880" s="173"/>
      <c r="AG880" s="174"/>
      <c r="AH880" s="174"/>
      <c r="AI880" s="175"/>
    </row>
    <row r="881">
      <c r="A881" s="167"/>
      <c r="B881" s="531"/>
      <c r="C881" s="531"/>
      <c r="D881" s="197"/>
      <c r="E881" s="167"/>
      <c r="F881" s="167"/>
      <c r="G881" s="167"/>
      <c r="H881" s="167"/>
      <c r="I881" s="169"/>
      <c r="J881" s="530"/>
      <c r="K881" s="530"/>
      <c r="L881" s="530"/>
      <c r="M881" s="530"/>
      <c r="N881" s="530"/>
      <c r="O881" s="530"/>
      <c r="P881" s="167"/>
      <c r="Q881" s="173"/>
      <c r="R881" s="173"/>
      <c r="S881" s="173"/>
      <c r="T881" s="167"/>
      <c r="U881" s="167"/>
      <c r="V881" s="173"/>
      <c r="W881" s="173"/>
      <c r="X881" s="173"/>
      <c r="Y881" s="173"/>
      <c r="Z881" s="173"/>
      <c r="AA881" s="173"/>
      <c r="AB881" s="173"/>
      <c r="AC881" s="173"/>
      <c r="AD881" s="173"/>
      <c r="AE881" s="173"/>
      <c r="AF881" s="173"/>
      <c r="AG881" s="174"/>
      <c r="AH881" s="174"/>
      <c r="AI881" s="175"/>
    </row>
    <row r="882">
      <c r="A882" s="167"/>
      <c r="B882" s="531"/>
      <c r="C882" s="531"/>
      <c r="D882" s="197"/>
      <c r="E882" s="167"/>
      <c r="F882" s="167"/>
      <c r="G882" s="167"/>
      <c r="H882" s="167"/>
      <c r="I882" s="169"/>
      <c r="J882" s="530"/>
      <c r="K882" s="530"/>
      <c r="L882" s="530"/>
      <c r="M882" s="530"/>
      <c r="N882" s="530"/>
      <c r="O882" s="530"/>
      <c r="P882" s="167"/>
      <c r="Q882" s="173"/>
      <c r="R882" s="173"/>
      <c r="S882" s="173"/>
      <c r="T882" s="167"/>
      <c r="U882" s="167"/>
      <c r="V882" s="173"/>
      <c r="W882" s="173"/>
      <c r="X882" s="173"/>
      <c r="Y882" s="173"/>
      <c r="Z882" s="173"/>
      <c r="AA882" s="173"/>
      <c r="AB882" s="173"/>
      <c r="AC882" s="173"/>
      <c r="AD882" s="173"/>
      <c r="AE882" s="173"/>
      <c r="AF882" s="173"/>
      <c r="AG882" s="174"/>
      <c r="AH882" s="174"/>
      <c r="AI882" s="175"/>
    </row>
    <row r="883">
      <c r="A883" s="167"/>
      <c r="B883" s="531"/>
      <c r="C883" s="531"/>
      <c r="D883" s="197"/>
      <c r="E883" s="167"/>
      <c r="F883" s="167"/>
      <c r="G883" s="167"/>
      <c r="H883" s="167"/>
      <c r="I883" s="169"/>
      <c r="J883" s="530"/>
      <c r="K883" s="530"/>
      <c r="L883" s="530"/>
      <c r="M883" s="530"/>
      <c r="N883" s="530"/>
      <c r="O883" s="530"/>
      <c r="P883" s="167"/>
      <c r="Q883" s="173"/>
      <c r="R883" s="173"/>
      <c r="S883" s="173"/>
      <c r="T883" s="167"/>
      <c r="U883" s="167"/>
      <c r="V883" s="173"/>
      <c r="W883" s="173"/>
      <c r="X883" s="173"/>
      <c r="Y883" s="173"/>
      <c r="Z883" s="173"/>
      <c r="AA883" s="173"/>
      <c r="AB883" s="173"/>
      <c r="AC883" s="173"/>
      <c r="AD883" s="173"/>
      <c r="AE883" s="173"/>
      <c r="AF883" s="173"/>
      <c r="AG883" s="174"/>
      <c r="AH883" s="174"/>
      <c r="AI883" s="175"/>
    </row>
    <row r="884">
      <c r="A884" s="167"/>
      <c r="B884" s="531"/>
      <c r="C884" s="531"/>
      <c r="D884" s="197"/>
      <c r="E884" s="167"/>
      <c r="F884" s="167"/>
      <c r="G884" s="167"/>
      <c r="H884" s="167"/>
      <c r="I884" s="169"/>
      <c r="J884" s="530"/>
      <c r="K884" s="530"/>
      <c r="L884" s="530"/>
      <c r="M884" s="530"/>
      <c r="N884" s="530"/>
      <c r="O884" s="530"/>
      <c r="P884" s="167"/>
      <c r="Q884" s="173"/>
      <c r="R884" s="173"/>
      <c r="S884" s="173"/>
      <c r="T884" s="167"/>
      <c r="U884" s="167"/>
      <c r="V884" s="173"/>
      <c r="W884" s="173"/>
      <c r="X884" s="173"/>
      <c r="Y884" s="173"/>
      <c r="Z884" s="173"/>
      <c r="AA884" s="173"/>
      <c r="AB884" s="173"/>
      <c r="AC884" s="173"/>
      <c r="AD884" s="173"/>
      <c r="AE884" s="173"/>
      <c r="AF884" s="173"/>
      <c r="AG884" s="174"/>
      <c r="AH884" s="174"/>
      <c r="AI884" s="175"/>
    </row>
    <row r="885">
      <c r="A885" s="167"/>
      <c r="B885" s="531"/>
      <c r="C885" s="531"/>
      <c r="D885" s="197"/>
      <c r="E885" s="167"/>
      <c r="F885" s="167"/>
      <c r="G885" s="167"/>
      <c r="H885" s="167"/>
      <c r="I885" s="169"/>
      <c r="J885" s="530"/>
      <c r="K885" s="530"/>
      <c r="L885" s="530"/>
      <c r="M885" s="530"/>
      <c r="N885" s="530"/>
      <c r="O885" s="530"/>
      <c r="P885" s="167"/>
      <c r="Q885" s="173"/>
      <c r="R885" s="173"/>
      <c r="S885" s="173"/>
      <c r="T885" s="167"/>
      <c r="U885" s="167"/>
      <c r="V885" s="173"/>
      <c r="W885" s="173"/>
      <c r="X885" s="173"/>
      <c r="Y885" s="173"/>
      <c r="Z885" s="173"/>
      <c r="AA885" s="173"/>
      <c r="AB885" s="173"/>
      <c r="AC885" s="173"/>
      <c r="AD885" s="173"/>
      <c r="AE885" s="173"/>
      <c r="AF885" s="173"/>
      <c r="AG885" s="174"/>
      <c r="AH885" s="174"/>
      <c r="AI885" s="175"/>
    </row>
    <row r="886">
      <c r="A886" s="167"/>
      <c r="B886" s="531"/>
      <c r="C886" s="531"/>
      <c r="D886" s="197"/>
      <c r="E886" s="167"/>
      <c r="F886" s="167"/>
      <c r="G886" s="167"/>
      <c r="H886" s="167"/>
      <c r="I886" s="169"/>
      <c r="J886" s="530"/>
      <c r="K886" s="530"/>
      <c r="L886" s="530"/>
      <c r="M886" s="530"/>
      <c r="N886" s="530"/>
      <c r="O886" s="530"/>
      <c r="P886" s="167"/>
      <c r="Q886" s="173"/>
      <c r="R886" s="173"/>
      <c r="S886" s="173"/>
      <c r="T886" s="167"/>
      <c r="U886" s="167"/>
      <c r="V886" s="173"/>
      <c r="W886" s="173"/>
      <c r="X886" s="173"/>
      <c r="Y886" s="173"/>
      <c r="Z886" s="173"/>
      <c r="AA886" s="173"/>
      <c r="AB886" s="173"/>
      <c r="AC886" s="173"/>
      <c r="AD886" s="173"/>
      <c r="AE886" s="173"/>
      <c r="AF886" s="173"/>
      <c r="AG886" s="174"/>
      <c r="AH886" s="174"/>
      <c r="AI886" s="175"/>
    </row>
    <row r="887">
      <c r="A887" s="167"/>
      <c r="B887" s="531"/>
      <c r="C887" s="531"/>
      <c r="D887" s="197"/>
      <c r="E887" s="167"/>
      <c r="F887" s="167"/>
      <c r="G887" s="167"/>
      <c r="H887" s="167"/>
      <c r="I887" s="169"/>
      <c r="J887" s="530"/>
      <c r="K887" s="530"/>
      <c r="L887" s="530"/>
      <c r="M887" s="530"/>
      <c r="N887" s="530"/>
      <c r="O887" s="530"/>
      <c r="P887" s="167"/>
      <c r="Q887" s="173"/>
      <c r="R887" s="173"/>
      <c r="S887" s="173"/>
      <c r="T887" s="167"/>
      <c r="U887" s="167"/>
      <c r="V887" s="173"/>
      <c r="W887" s="173"/>
      <c r="X887" s="173"/>
      <c r="Y887" s="173"/>
      <c r="Z887" s="173"/>
      <c r="AA887" s="173"/>
      <c r="AB887" s="173"/>
      <c r="AC887" s="173"/>
      <c r="AD887" s="173"/>
      <c r="AE887" s="173"/>
      <c r="AF887" s="173"/>
      <c r="AG887" s="174"/>
      <c r="AH887" s="174"/>
      <c r="AI887" s="175"/>
    </row>
    <row r="888">
      <c r="A888" s="167"/>
      <c r="B888" s="531"/>
      <c r="C888" s="531"/>
      <c r="D888" s="197"/>
      <c r="E888" s="167"/>
      <c r="F888" s="167"/>
      <c r="G888" s="167"/>
      <c r="H888" s="167"/>
      <c r="I888" s="169"/>
      <c r="J888" s="530"/>
      <c r="K888" s="530"/>
      <c r="L888" s="530"/>
      <c r="M888" s="530"/>
      <c r="N888" s="530"/>
      <c r="O888" s="530"/>
      <c r="P888" s="167"/>
      <c r="Q888" s="173"/>
      <c r="R888" s="173"/>
      <c r="S888" s="173"/>
      <c r="T888" s="167"/>
      <c r="U888" s="167"/>
      <c r="V888" s="173"/>
      <c r="W888" s="173"/>
      <c r="X888" s="173"/>
      <c r="Y888" s="173"/>
      <c r="Z888" s="173"/>
      <c r="AA888" s="173"/>
      <c r="AB888" s="173"/>
      <c r="AC888" s="173"/>
      <c r="AD888" s="173"/>
      <c r="AE888" s="173"/>
      <c r="AF888" s="173"/>
      <c r="AG888" s="174"/>
      <c r="AH888" s="174"/>
      <c r="AI888" s="175"/>
    </row>
    <row r="889">
      <c r="A889" s="167"/>
      <c r="B889" s="531"/>
      <c r="C889" s="531"/>
      <c r="D889" s="197"/>
      <c r="E889" s="167"/>
      <c r="F889" s="167"/>
      <c r="G889" s="167"/>
      <c r="H889" s="167"/>
      <c r="I889" s="169"/>
      <c r="J889" s="530"/>
      <c r="K889" s="530"/>
      <c r="L889" s="530"/>
      <c r="M889" s="530"/>
      <c r="N889" s="530"/>
      <c r="O889" s="530"/>
      <c r="P889" s="167"/>
      <c r="Q889" s="173"/>
      <c r="R889" s="173"/>
      <c r="S889" s="173"/>
      <c r="T889" s="167"/>
      <c r="U889" s="167"/>
      <c r="V889" s="173"/>
      <c r="W889" s="173"/>
      <c r="X889" s="173"/>
      <c r="Y889" s="173"/>
      <c r="Z889" s="173"/>
      <c r="AA889" s="173"/>
      <c r="AB889" s="173"/>
      <c r="AC889" s="173"/>
      <c r="AD889" s="173"/>
      <c r="AE889" s="173"/>
      <c r="AF889" s="173"/>
      <c r="AG889" s="174"/>
      <c r="AH889" s="174"/>
      <c r="AI889" s="175"/>
    </row>
    <row r="890">
      <c r="A890" s="167"/>
      <c r="B890" s="531"/>
      <c r="C890" s="531"/>
      <c r="D890" s="197"/>
      <c r="E890" s="167"/>
      <c r="F890" s="167"/>
      <c r="G890" s="167"/>
      <c r="H890" s="167"/>
      <c r="I890" s="169"/>
      <c r="J890" s="530"/>
      <c r="K890" s="530"/>
      <c r="L890" s="530"/>
      <c r="M890" s="530"/>
      <c r="N890" s="530"/>
      <c r="O890" s="530"/>
      <c r="P890" s="167"/>
      <c r="Q890" s="173"/>
      <c r="R890" s="173"/>
      <c r="S890" s="173"/>
      <c r="T890" s="167"/>
      <c r="U890" s="167"/>
      <c r="V890" s="173"/>
      <c r="W890" s="173"/>
      <c r="X890" s="173"/>
      <c r="Y890" s="173"/>
      <c r="Z890" s="173"/>
      <c r="AA890" s="173"/>
      <c r="AB890" s="173"/>
      <c r="AC890" s="173"/>
      <c r="AD890" s="173"/>
      <c r="AE890" s="173"/>
      <c r="AF890" s="173"/>
      <c r="AG890" s="174"/>
      <c r="AH890" s="174"/>
      <c r="AI890" s="175"/>
    </row>
    <row r="891">
      <c r="A891" s="167"/>
      <c r="B891" s="531"/>
      <c r="C891" s="531"/>
      <c r="D891" s="197"/>
      <c r="E891" s="167"/>
      <c r="F891" s="167"/>
      <c r="G891" s="167"/>
      <c r="H891" s="167"/>
      <c r="I891" s="169"/>
      <c r="J891" s="530"/>
      <c r="K891" s="530"/>
      <c r="L891" s="530"/>
      <c r="M891" s="530"/>
      <c r="N891" s="530"/>
      <c r="O891" s="530"/>
      <c r="P891" s="167"/>
      <c r="Q891" s="173"/>
      <c r="R891" s="173"/>
      <c r="S891" s="173"/>
      <c r="T891" s="167"/>
      <c r="U891" s="167"/>
      <c r="V891" s="173"/>
      <c r="W891" s="173"/>
      <c r="X891" s="173"/>
      <c r="Y891" s="173"/>
      <c r="Z891" s="173"/>
      <c r="AA891" s="173"/>
      <c r="AB891" s="173"/>
      <c r="AC891" s="173"/>
      <c r="AD891" s="173"/>
      <c r="AE891" s="173"/>
      <c r="AF891" s="173"/>
      <c r="AG891" s="174"/>
      <c r="AH891" s="174"/>
      <c r="AI891" s="175"/>
    </row>
    <row r="892">
      <c r="A892" s="167"/>
      <c r="B892" s="531"/>
      <c r="C892" s="531"/>
      <c r="D892" s="197"/>
      <c r="E892" s="167"/>
      <c r="F892" s="167"/>
      <c r="G892" s="167"/>
      <c r="H892" s="167"/>
      <c r="I892" s="169"/>
      <c r="J892" s="530"/>
      <c r="K892" s="530"/>
      <c r="L892" s="530"/>
      <c r="M892" s="530"/>
      <c r="N892" s="530"/>
      <c r="O892" s="530"/>
      <c r="P892" s="167"/>
      <c r="Q892" s="173"/>
      <c r="R892" s="173"/>
      <c r="S892" s="173"/>
      <c r="T892" s="167"/>
      <c r="U892" s="167"/>
      <c r="V892" s="173"/>
      <c r="W892" s="173"/>
      <c r="X892" s="173"/>
      <c r="Y892" s="173"/>
      <c r="Z892" s="173"/>
      <c r="AA892" s="173"/>
      <c r="AB892" s="173"/>
      <c r="AC892" s="173"/>
      <c r="AD892" s="173"/>
      <c r="AE892" s="173"/>
      <c r="AF892" s="173"/>
      <c r="AG892" s="174"/>
      <c r="AH892" s="174"/>
      <c r="AI892" s="175"/>
    </row>
    <row r="893">
      <c r="A893" s="167"/>
      <c r="B893" s="531"/>
      <c r="C893" s="531"/>
      <c r="D893" s="197"/>
      <c r="E893" s="167"/>
      <c r="F893" s="167"/>
      <c r="G893" s="167"/>
      <c r="H893" s="167"/>
      <c r="I893" s="169"/>
      <c r="J893" s="530"/>
      <c r="K893" s="530"/>
      <c r="L893" s="530"/>
      <c r="M893" s="530"/>
      <c r="N893" s="530"/>
      <c r="O893" s="530"/>
      <c r="P893" s="167"/>
      <c r="Q893" s="173"/>
      <c r="R893" s="173"/>
      <c r="S893" s="173"/>
      <c r="T893" s="167"/>
      <c r="U893" s="167"/>
      <c r="V893" s="173"/>
      <c r="W893" s="173"/>
      <c r="X893" s="173"/>
      <c r="Y893" s="173"/>
      <c r="Z893" s="173"/>
      <c r="AA893" s="173"/>
      <c r="AB893" s="173"/>
      <c r="AC893" s="173"/>
      <c r="AD893" s="173"/>
      <c r="AE893" s="173"/>
      <c r="AF893" s="173"/>
      <c r="AG893" s="174"/>
      <c r="AH893" s="174"/>
      <c r="AI893" s="175"/>
    </row>
    <row r="894">
      <c r="A894" s="167"/>
      <c r="B894" s="531"/>
      <c r="C894" s="531"/>
      <c r="D894" s="197"/>
      <c r="E894" s="167"/>
      <c r="F894" s="167"/>
      <c r="G894" s="167"/>
      <c r="H894" s="167"/>
      <c r="I894" s="169"/>
      <c r="J894" s="530"/>
      <c r="K894" s="530"/>
      <c r="L894" s="530"/>
      <c r="M894" s="530"/>
      <c r="N894" s="530"/>
      <c r="O894" s="530"/>
      <c r="P894" s="167"/>
      <c r="Q894" s="173"/>
      <c r="R894" s="173"/>
      <c r="S894" s="173"/>
      <c r="T894" s="167"/>
      <c r="U894" s="167"/>
      <c r="V894" s="173"/>
      <c r="W894" s="173"/>
      <c r="X894" s="173"/>
      <c r="Y894" s="173"/>
      <c r="Z894" s="173"/>
      <c r="AA894" s="173"/>
      <c r="AB894" s="173"/>
      <c r="AC894" s="173"/>
      <c r="AD894" s="173"/>
      <c r="AE894" s="173"/>
      <c r="AF894" s="173"/>
      <c r="AG894" s="174"/>
      <c r="AH894" s="174"/>
      <c r="AI894" s="175"/>
    </row>
    <row r="895">
      <c r="A895" s="167"/>
      <c r="B895" s="531"/>
      <c r="C895" s="531"/>
      <c r="D895" s="197"/>
      <c r="E895" s="167"/>
      <c r="F895" s="167"/>
      <c r="G895" s="167"/>
      <c r="H895" s="167"/>
      <c r="I895" s="169"/>
      <c r="J895" s="530"/>
      <c r="K895" s="530"/>
      <c r="L895" s="530"/>
      <c r="M895" s="530"/>
      <c r="N895" s="530"/>
      <c r="O895" s="530"/>
      <c r="P895" s="167"/>
      <c r="Q895" s="173"/>
      <c r="R895" s="173"/>
      <c r="S895" s="173"/>
      <c r="T895" s="167"/>
      <c r="U895" s="167"/>
      <c r="V895" s="173"/>
      <c r="W895" s="173"/>
      <c r="X895" s="173"/>
      <c r="Y895" s="173"/>
      <c r="Z895" s="173"/>
      <c r="AA895" s="173"/>
      <c r="AB895" s="173"/>
      <c r="AC895" s="173"/>
      <c r="AD895" s="173"/>
      <c r="AE895" s="173"/>
      <c r="AF895" s="173"/>
      <c r="AG895" s="174"/>
      <c r="AH895" s="174"/>
      <c r="AI895" s="175"/>
    </row>
    <row r="896">
      <c r="A896" s="167"/>
      <c r="B896" s="531"/>
      <c r="C896" s="531"/>
      <c r="D896" s="197"/>
      <c r="E896" s="167"/>
      <c r="F896" s="167"/>
      <c r="G896" s="167"/>
      <c r="H896" s="167"/>
      <c r="I896" s="169"/>
      <c r="J896" s="530"/>
      <c r="K896" s="530"/>
      <c r="L896" s="530"/>
      <c r="M896" s="530"/>
      <c r="N896" s="530"/>
      <c r="O896" s="530"/>
      <c r="P896" s="167"/>
      <c r="Q896" s="173"/>
      <c r="R896" s="173"/>
      <c r="S896" s="173"/>
      <c r="T896" s="167"/>
      <c r="U896" s="167"/>
      <c r="V896" s="173"/>
      <c r="W896" s="173"/>
      <c r="X896" s="173"/>
      <c r="Y896" s="173"/>
      <c r="Z896" s="173"/>
      <c r="AA896" s="173"/>
      <c r="AB896" s="173"/>
      <c r="AC896" s="173"/>
      <c r="AD896" s="173"/>
      <c r="AE896" s="173"/>
      <c r="AF896" s="173"/>
      <c r="AG896" s="174"/>
      <c r="AH896" s="174"/>
      <c r="AI896" s="175"/>
    </row>
    <row r="897">
      <c r="A897" s="167"/>
      <c r="B897" s="531"/>
      <c r="C897" s="531"/>
      <c r="D897" s="197"/>
      <c r="E897" s="167"/>
      <c r="F897" s="167"/>
      <c r="G897" s="167"/>
      <c r="H897" s="167"/>
      <c r="I897" s="169"/>
      <c r="J897" s="530"/>
      <c r="K897" s="530"/>
      <c r="L897" s="530"/>
      <c r="M897" s="530"/>
      <c r="N897" s="530"/>
      <c r="O897" s="530"/>
      <c r="P897" s="167"/>
      <c r="Q897" s="173"/>
      <c r="R897" s="173"/>
      <c r="S897" s="173"/>
      <c r="T897" s="167"/>
      <c r="U897" s="167"/>
      <c r="V897" s="173"/>
      <c r="W897" s="173"/>
      <c r="X897" s="173"/>
      <c r="Y897" s="173"/>
      <c r="Z897" s="173"/>
      <c r="AA897" s="173"/>
      <c r="AB897" s="173"/>
      <c r="AC897" s="173"/>
      <c r="AD897" s="173"/>
      <c r="AE897" s="173"/>
      <c r="AF897" s="173"/>
      <c r="AG897" s="174"/>
      <c r="AH897" s="174"/>
      <c r="AI897" s="175"/>
    </row>
    <row r="898">
      <c r="A898" s="167"/>
      <c r="B898" s="531"/>
      <c r="C898" s="531"/>
      <c r="D898" s="197"/>
      <c r="E898" s="167"/>
      <c r="F898" s="167"/>
      <c r="G898" s="167"/>
      <c r="H898" s="167"/>
      <c r="I898" s="169"/>
      <c r="J898" s="530"/>
      <c r="K898" s="530"/>
      <c r="L898" s="530"/>
      <c r="M898" s="530"/>
      <c r="N898" s="530"/>
      <c r="O898" s="530"/>
      <c r="P898" s="167"/>
      <c r="Q898" s="173"/>
      <c r="R898" s="173"/>
      <c r="S898" s="173"/>
      <c r="T898" s="167"/>
      <c r="U898" s="167"/>
      <c r="V898" s="173"/>
      <c r="W898" s="173"/>
      <c r="X898" s="173"/>
      <c r="Y898" s="173"/>
      <c r="Z898" s="173"/>
      <c r="AA898" s="173"/>
      <c r="AB898" s="173"/>
      <c r="AC898" s="173"/>
      <c r="AD898" s="173"/>
      <c r="AE898" s="173"/>
      <c r="AF898" s="173"/>
      <c r="AG898" s="174"/>
      <c r="AH898" s="174"/>
      <c r="AI898" s="175"/>
    </row>
    <row r="899">
      <c r="A899" s="167"/>
      <c r="B899" s="531"/>
      <c r="C899" s="531"/>
      <c r="D899" s="197"/>
      <c r="E899" s="167"/>
      <c r="F899" s="167"/>
      <c r="G899" s="167"/>
      <c r="H899" s="167"/>
      <c r="I899" s="169"/>
      <c r="J899" s="530"/>
      <c r="K899" s="530"/>
      <c r="L899" s="530"/>
      <c r="M899" s="530"/>
      <c r="N899" s="530"/>
      <c r="O899" s="530"/>
      <c r="P899" s="167"/>
      <c r="Q899" s="173"/>
      <c r="R899" s="173"/>
      <c r="S899" s="173"/>
      <c r="T899" s="167"/>
      <c r="U899" s="167"/>
      <c r="V899" s="173"/>
      <c r="W899" s="173"/>
      <c r="X899" s="173"/>
      <c r="Y899" s="173"/>
      <c r="Z899" s="173"/>
      <c r="AA899" s="173"/>
      <c r="AB899" s="173"/>
      <c r="AC899" s="173"/>
      <c r="AD899" s="173"/>
      <c r="AE899" s="173"/>
      <c r="AF899" s="173"/>
      <c r="AG899" s="174"/>
      <c r="AH899" s="174"/>
      <c r="AI899" s="175"/>
    </row>
    <row r="900">
      <c r="A900" s="167"/>
      <c r="B900" s="531"/>
      <c r="C900" s="531"/>
      <c r="D900" s="197"/>
      <c r="E900" s="167"/>
      <c r="F900" s="167"/>
      <c r="G900" s="167"/>
      <c r="H900" s="167"/>
      <c r="I900" s="169"/>
      <c r="J900" s="530"/>
      <c r="K900" s="530"/>
      <c r="L900" s="530"/>
      <c r="M900" s="530"/>
      <c r="N900" s="530"/>
      <c r="O900" s="530"/>
      <c r="P900" s="167"/>
      <c r="Q900" s="173"/>
      <c r="R900" s="173"/>
      <c r="S900" s="173"/>
      <c r="T900" s="167"/>
      <c r="U900" s="167"/>
      <c r="V900" s="173"/>
      <c r="W900" s="173"/>
      <c r="X900" s="173"/>
      <c r="Y900" s="173"/>
      <c r="Z900" s="173"/>
      <c r="AA900" s="173"/>
      <c r="AB900" s="173"/>
      <c r="AC900" s="173"/>
      <c r="AD900" s="173"/>
      <c r="AE900" s="173"/>
      <c r="AF900" s="173"/>
      <c r="AG900" s="174"/>
      <c r="AH900" s="174"/>
      <c r="AI900" s="175"/>
    </row>
    <row r="901">
      <c r="A901" s="167"/>
      <c r="B901" s="531"/>
      <c r="C901" s="531"/>
      <c r="D901" s="197"/>
      <c r="E901" s="167"/>
      <c r="F901" s="167"/>
      <c r="G901" s="167"/>
      <c r="H901" s="167"/>
      <c r="I901" s="169"/>
      <c r="J901" s="530"/>
      <c r="K901" s="530"/>
      <c r="L901" s="530"/>
      <c r="M901" s="530"/>
      <c r="N901" s="530"/>
      <c r="O901" s="530"/>
      <c r="P901" s="167"/>
      <c r="Q901" s="173"/>
      <c r="R901" s="173"/>
      <c r="S901" s="173"/>
      <c r="T901" s="167"/>
      <c r="U901" s="167"/>
      <c r="V901" s="173"/>
      <c r="W901" s="173"/>
      <c r="X901" s="173"/>
      <c r="Y901" s="173"/>
      <c r="Z901" s="173"/>
      <c r="AA901" s="173"/>
      <c r="AB901" s="173"/>
      <c r="AC901" s="173"/>
      <c r="AD901" s="173"/>
      <c r="AE901" s="173"/>
      <c r="AF901" s="173"/>
      <c r="AG901" s="174"/>
      <c r="AH901" s="174"/>
      <c r="AI901" s="175"/>
    </row>
    <row r="902">
      <c r="A902" s="167"/>
      <c r="B902" s="531"/>
      <c r="C902" s="531"/>
      <c r="D902" s="197"/>
      <c r="E902" s="167"/>
      <c r="F902" s="167"/>
      <c r="G902" s="167"/>
      <c r="H902" s="167"/>
      <c r="I902" s="169"/>
      <c r="J902" s="530"/>
      <c r="K902" s="530"/>
      <c r="L902" s="530"/>
      <c r="M902" s="530"/>
      <c r="N902" s="530"/>
      <c r="O902" s="530"/>
      <c r="P902" s="167"/>
      <c r="Q902" s="173"/>
      <c r="R902" s="173"/>
      <c r="S902" s="173"/>
      <c r="T902" s="167"/>
      <c r="U902" s="167"/>
      <c r="V902" s="173"/>
      <c r="W902" s="173"/>
      <c r="X902" s="173"/>
      <c r="Y902" s="173"/>
      <c r="Z902" s="173"/>
      <c r="AA902" s="173"/>
      <c r="AB902" s="173"/>
      <c r="AC902" s="173"/>
      <c r="AD902" s="173"/>
      <c r="AE902" s="173"/>
      <c r="AF902" s="173"/>
      <c r="AG902" s="174"/>
      <c r="AH902" s="174"/>
      <c r="AI902" s="175"/>
    </row>
    <row r="903">
      <c r="A903" s="167"/>
      <c r="B903" s="531"/>
      <c r="C903" s="531"/>
      <c r="D903" s="197"/>
      <c r="E903" s="167"/>
      <c r="F903" s="167"/>
      <c r="G903" s="167"/>
      <c r="H903" s="167"/>
      <c r="I903" s="169"/>
      <c r="J903" s="530"/>
      <c r="K903" s="530"/>
      <c r="L903" s="530"/>
      <c r="M903" s="530"/>
      <c r="N903" s="530"/>
      <c r="O903" s="530"/>
      <c r="P903" s="167"/>
      <c r="Q903" s="173"/>
      <c r="R903" s="173"/>
      <c r="S903" s="173"/>
      <c r="T903" s="167"/>
      <c r="U903" s="167"/>
      <c r="V903" s="173"/>
      <c r="W903" s="173"/>
      <c r="X903" s="173"/>
      <c r="Y903" s="173"/>
      <c r="Z903" s="173"/>
      <c r="AA903" s="173"/>
      <c r="AB903" s="173"/>
      <c r="AC903" s="173"/>
      <c r="AD903" s="173"/>
      <c r="AE903" s="173"/>
      <c r="AF903" s="173"/>
      <c r="AG903" s="174"/>
      <c r="AH903" s="174"/>
      <c r="AI903" s="175"/>
    </row>
    <row r="904">
      <c r="A904" s="167"/>
      <c r="B904" s="531"/>
      <c r="C904" s="531"/>
      <c r="D904" s="197"/>
      <c r="E904" s="167"/>
      <c r="F904" s="167"/>
      <c r="G904" s="167"/>
      <c r="H904" s="167"/>
      <c r="I904" s="169"/>
      <c r="J904" s="530"/>
      <c r="K904" s="530"/>
      <c r="L904" s="530"/>
      <c r="M904" s="530"/>
      <c r="N904" s="530"/>
      <c r="O904" s="530"/>
      <c r="P904" s="167"/>
      <c r="Q904" s="173"/>
      <c r="R904" s="173"/>
      <c r="S904" s="173"/>
      <c r="T904" s="167"/>
      <c r="U904" s="167"/>
      <c r="V904" s="173"/>
      <c r="W904" s="173"/>
      <c r="X904" s="173"/>
      <c r="Y904" s="173"/>
      <c r="Z904" s="173"/>
      <c r="AA904" s="173"/>
      <c r="AB904" s="173"/>
      <c r="AC904" s="173"/>
      <c r="AD904" s="173"/>
      <c r="AE904" s="173"/>
      <c r="AF904" s="173"/>
      <c r="AG904" s="174"/>
      <c r="AH904" s="174"/>
      <c r="AI904" s="175"/>
    </row>
    <row r="905">
      <c r="A905" s="167"/>
      <c r="B905" s="531"/>
      <c r="C905" s="531"/>
      <c r="D905" s="197"/>
      <c r="E905" s="167"/>
      <c r="F905" s="167"/>
      <c r="G905" s="167"/>
      <c r="H905" s="167"/>
      <c r="I905" s="169"/>
      <c r="J905" s="530"/>
      <c r="K905" s="530"/>
      <c r="L905" s="530"/>
      <c r="M905" s="530"/>
      <c r="N905" s="530"/>
      <c r="O905" s="530"/>
      <c r="P905" s="167"/>
      <c r="Q905" s="173"/>
      <c r="R905" s="173"/>
      <c r="S905" s="173"/>
      <c r="T905" s="167"/>
      <c r="U905" s="167"/>
      <c r="V905" s="173"/>
      <c r="W905" s="173"/>
      <c r="X905" s="173"/>
      <c r="Y905" s="173"/>
      <c r="Z905" s="173"/>
      <c r="AA905" s="173"/>
      <c r="AB905" s="173"/>
      <c r="AC905" s="173"/>
      <c r="AD905" s="173"/>
      <c r="AE905" s="173"/>
      <c r="AF905" s="173"/>
      <c r="AG905" s="174"/>
      <c r="AH905" s="174"/>
      <c r="AI905" s="175"/>
    </row>
    <row r="906">
      <c r="A906" s="167"/>
      <c r="B906" s="531"/>
      <c r="C906" s="531"/>
      <c r="D906" s="197"/>
      <c r="E906" s="167"/>
      <c r="F906" s="167"/>
      <c r="G906" s="167"/>
      <c r="H906" s="167"/>
      <c r="I906" s="169"/>
      <c r="J906" s="530"/>
      <c r="K906" s="530"/>
      <c r="L906" s="530"/>
      <c r="M906" s="530"/>
      <c r="N906" s="530"/>
      <c r="O906" s="530"/>
      <c r="P906" s="167"/>
      <c r="Q906" s="173"/>
      <c r="R906" s="173"/>
      <c r="S906" s="173"/>
      <c r="T906" s="167"/>
      <c r="U906" s="167"/>
      <c r="V906" s="173"/>
      <c r="W906" s="173"/>
      <c r="X906" s="173"/>
      <c r="Y906" s="173"/>
      <c r="Z906" s="173"/>
      <c r="AA906" s="173"/>
      <c r="AB906" s="173"/>
      <c r="AC906" s="173"/>
      <c r="AD906" s="173"/>
      <c r="AE906" s="173"/>
      <c r="AF906" s="173"/>
      <c r="AG906" s="174"/>
      <c r="AH906" s="174"/>
      <c r="AI906" s="175"/>
    </row>
    <row r="907">
      <c r="A907" s="167"/>
      <c r="B907" s="531"/>
      <c r="C907" s="531"/>
      <c r="D907" s="197"/>
      <c r="E907" s="167"/>
      <c r="F907" s="167"/>
      <c r="G907" s="167"/>
      <c r="H907" s="167"/>
      <c r="I907" s="169"/>
      <c r="J907" s="530"/>
      <c r="K907" s="530"/>
      <c r="L907" s="530"/>
      <c r="M907" s="530"/>
      <c r="N907" s="530"/>
      <c r="O907" s="530"/>
      <c r="P907" s="167"/>
      <c r="Q907" s="173"/>
      <c r="R907" s="173"/>
      <c r="S907" s="173"/>
      <c r="T907" s="167"/>
      <c r="U907" s="167"/>
      <c r="V907" s="173"/>
      <c r="W907" s="173"/>
      <c r="X907" s="173"/>
      <c r="Y907" s="173"/>
      <c r="Z907" s="173"/>
      <c r="AA907" s="173"/>
      <c r="AB907" s="173"/>
      <c r="AC907" s="173"/>
      <c r="AD907" s="173"/>
      <c r="AE907" s="173"/>
      <c r="AF907" s="173"/>
      <c r="AG907" s="174"/>
      <c r="AH907" s="174"/>
      <c r="AI907" s="175"/>
    </row>
    <row r="908">
      <c r="A908" s="167"/>
      <c r="B908" s="531"/>
      <c r="C908" s="531"/>
      <c r="D908" s="197"/>
      <c r="E908" s="167"/>
      <c r="F908" s="167"/>
      <c r="G908" s="167"/>
      <c r="H908" s="167"/>
      <c r="I908" s="169"/>
      <c r="J908" s="530"/>
      <c r="K908" s="530"/>
      <c r="L908" s="530"/>
      <c r="M908" s="530"/>
      <c r="N908" s="530"/>
      <c r="O908" s="530"/>
      <c r="P908" s="167"/>
      <c r="Q908" s="173"/>
      <c r="R908" s="173"/>
      <c r="S908" s="173"/>
      <c r="T908" s="167"/>
      <c r="U908" s="167"/>
      <c r="V908" s="173"/>
      <c r="W908" s="173"/>
      <c r="X908" s="173"/>
      <c r="Y908" s="173"/>
      <c r="Z908" s="173"/>
      <c r="AA908" s="173"/>
      <c r="AB908" s="173"/>
      <c r="AC908" s="173"/>
      <c r="AD908" s="173"/>
      <c r="AE908" s="173"/>
      <c r="AF908" s="173"/>
      <c r="AG908" s="174"/>
      <c r="AH908" s="174"/>
      <c r="AI908" s="175"/>
    </row>
    <row r="909">
      <c r="A909" s="167"/>
      <c r="B909" s="531"/>
      <c r="C909" s="531"/>
      <c r="D909" s="197"/>
      <c r="E909" s="167"/>
      <c r="F909" s="167"/>
      <c r="G909" s="167"/>
      <c r="H909" s="167"/>
      <c r="I909" s="169"/>
      <c r="J909" s="530"/>
      <c r="K909" s="530"/>
      <c r="L909" s="530"/>
      <c r="M909" s="530"/>
      <c r="N909" s="530"/>
      <c r="O909" s="530"/>
      <c r="P909" s="167"/>
      <c r="Q909" s="173"/>
      <c r="R909" s="173"/>
      <c r="S909" s="173"/>
      <c r="T909" s="167"/>
      <c r="U909" s="167"/>
      <c r="V909" s="173"/>
      <c r="W909" s="173"/>
      <c r="X909" s="173"/>
      <c r="Y909" s="173"/>
      <c r="Z909" s="173"/>
      <c r="AA909" s="173"/>
      <c r="AB909" s="173"/>
      <c r="AC909" s="173"/>
      <c r="AD909" s="173"/>
      <c r="AE909" s="173"/>
      <c r="AF909" s="173"/>
      <c r="AG909" s="174"/>
      <c r="AH909" s="174"/>
      <c r="AI909" s="175"/>
    </row>
    <row r="910">
      <c r="A910" s="167"/>
      <c r="B910" s="531"/>
      <c r="C910" s="531"/>
      <c r="D910" s="197"/>
      <c r="E910" s="167"/>
      <c r="F910" s="167"/>
      <c r="G910" s="167"/>
      <c r="H910" s="167"/>
      <c r="I910" s="169"/>
      <c r="J910" s="530"/>
      <c r="K910" s="530"/>
      <c r="L910" s="530"/>
      <c r="M910" s="530"/>
      <c r="N910" s="530"/>
      <c r="O910" s="530"/>
      <c r="P910" s="167"/>
      <c r="Q910" s="173"/>
      <c r="R910" s="173"/>
      <c r="S910" s="173"/>
      <c r="T910" s="167"/>
      <c r="U910" s="167"/>
      <c r="V910" s="173"/>
      <c r="W910" s="173"/>
      <c r="X910" s="173"/>
      <c r="Y910" s="173"/>
      <c r="Z910" s="173"/>
      <c r="AA910" s="173"/>
      <c r="AB910" s="173"/>
      <c r="AC910" s="173"/>
      <c r="AD910" s="173"/>
      <c r="AE910" s="173"/>
      <c r="AF910" s="173"/>
      <c r="AG910" s="174"/>
      <c r="AH910" s="174"/>
      <c r="AI910" s="175"/>
    </row>
    <row r="911">
      <c r="A911" s="167"/>
      <c r="B911" s="531"/>
      <c r="C911" s="531"/>
      <c r="D911" s="197"/>
      <c r="E911" s="167"/>
      <c r="F911" s="167"/>
      <c r="G911" s="167"/>
      <c r="H911" s="167"/>
      <c r="I911" s="169"/>
      <c r="J911" s="530"/>
      <c r="K911" s="530"/>
      <c r="L911" s="530"/>
      <c r="M911" s="530"/>
      <c r="N911" s="530"/>
      <c r="O911" s="530"/>
      <c r="P911" s="167"/>
      <c r="Q911" s="173"/>
      <c r="R911" s="173"/>
      <c r="S911" s="173"/>
      <c r="T911" s="167"/>
      <c r="U911" s="167"/>
      <c r="V911" s="173"/>
      <c r="W911" s="173"/>
      <c r="X911" s="173"/>
      <c r="Y911" s="173"/>
      <c r="Z911" s="173"/>
      <c r="AA911" s="173"/>
      <c r="AB911" s="173"/>
      <c r="AC911" s="173"/>
      <c r="AD911" s="173"/>
      <c r="AE911" s="173"/>
      <c r="AF911" s="173"/>
      <c r="AG911" s="174"/>
      <c r="AH911" s="174"/>
      <c r="AI911" s="175"/>
    </row>
    <row r="912">
      <c r="A912" s="167"/>
      <c r="B912" s="531"/>
      <c r="C912" s="531"/>
      <c r="D912" s="197"/>
      <c r="E912" s="167"/>
      <c r="F912" s="167"/>
      <c r="G912" s="167"/>
      <c r="H912" s="167"/>
      <c r="I912" s="169"/>
      <c r="J912" s="530"/>
      <c r="K912" s="530"/>
      <c r="L912" s="530"/>
      <c r="M912" s="530"/>
      <c r="N912" s="530"/>
      <c r="O912" s="530"/>
      <c r="P912" s="167"/>
      <c r="Q912" s="173"/>
      <c r="R912" s="173"/>
      <c r="S912" s="173"/>
      <c r="T912" s="167"/>
      <c r="U912" s="167"/>
      <c r="V912" s="173"/>
      <c r="W912" s="173"/>
      <c r="X912" s="173"/>
      <c r="Y912" s="173"/>
      <c r="Z912" s="173"/>
      <c r="AA912" s="173"/>
      <c r="AB912" s="173"/>
      <c r="AC912" s="173"/>
      <c r="AD912" s="173"/>
      <c r="AE912" s="173"/>
      <c r="AF912" s="173"/>
      <c r="AG912" s="174"/>
      <c r="AH912" s="174"/>
      <c r="AI912" s="175"/>
    </row>
    <row r="913">
      <c r="A913" s="167"/>
      <c r="B913" s="531"/>
      <c r="C913" s="531"/>
      <c r="D913" s="197"/>
      <c r="E913" s="167"/>
      <c r="F913" s="167"/>
      <c r="G913" s="167"/>
      <c r="H913" s="167"/>
      <c r="I913" s="169"/>
      <c r="J913" s="530"/>
      <c r="K913" s="530"/>
      <c r="L913" s="530"/>
      <c r="M913" s="530"/>
      <c r="N913" s="530"/>
      <c r="O913" s="530"/>
      <c r="P913" s="167"/>
      <c r="Q913" s="173"/>
      <c r="R913" s="173"/>
      <c r="S913" s="173"/>
      <c r="T913" s="167"/>
      <c r="U913" s="167"/>
      <c r="V913" s="173"/>
      <c r="W913" s="173"/>
      <c r="X913" s="173"/>
      <c r="Y913" s="173"/>
      <c r="Z913" s="173"/>
      <c r="AA913" s="173"/>
      <c r="AB913" s="173"/>
      <c r="AC913" s="173"/>
      <c r="AD913" s="173"/>
      <c r="AE913" s="173"/>
      <c r="AF913" s="173"/>
      <c r="AG913" s="174"/>
      <c r="AH913" s="174"/>
      <c r="AI913" s="175"/>
    </row>
    <row r="914">
      <c r="A914" s="167"/>
      <c r="B914" s="531"/>
      <c r="C914" s="531"/>
      <c r="D914" s="197"/>
      <c r="E914" s="167"/>
      <c r="F914" s="167"/>
      <c r="G914" s="167"/>
      <c r="H914" s="167"/>
      <c r="I914" s="169"/>
      <c r="J914" s="530"/>
      <c r="K914" s="530"/>
      <c r="L914" s="530"/>
      <c r="M914" s="530"/>
      <c r="N914" s="530"/>
      <c r="O914" s="530"/>
      <c r="P914" s="167"/>
      <c r="Q914" s="173"/>
      <c r="R914" s="173"/>
      <c r="S914" s="173"/>
      <c r="T914" s="167"/>
      <c r="U914" s="167"/>
      <c r="V914" s="173"/>
      <c r="W914" s="173"/>
      <c r="X914" s="173"/>
      <c r="Y914" s="173"/>
      <c r="Z914" s="173"/>
      <c r="AA914" s="173"/>
      <c r="AB914" s="173"/>
      <c r="AC914" s="173"/>
      <c r="AD914" s="173"/>
      <c r="AE914" s="173"/>
      <c r="AF914" s="173"/>
      <c r="AG914" s="174"/>
      <c r="AH914" s="174"/>
      <c r="AI914" s="175"/>
    </row>
    <row r="915">
      <c r="A915" s="167"/>
      <c r="B915" s="531"/>
      <c r="C915" s="531"/>
      <c r="D915" s="197"/>
      <c r="E915" s="167"/>
      <c r="F915" s="167"/>
      <c r="G915" s="167"/>
      <c r="H915" s="167"/>
      <c r="I915" s="169"/>
      <c r="J915" s="530"/>
      <c r="K915" s="530"/>
      <c r="L915" s="530"/>
      <c r="M915" s="530"/>
      <c r="N915" s="530"/>
      <c r="O915" s="530"/>
      <c r="P915" s="167"/>
      <c r="Q915" s="173"/>
      <c r="R915" s="173"/>
      <c r="S915" s="173"/>
      <c r="T915" s="167"/>
      <c r="U915" s="167"/>
      <c r="V915" s="173"/>
      <c r="W915" s="173"/>
      <c r="X915" s="173"/>
      <c r="Y915" s="173"/>
      <c r="Z915" s="173"/>
      <c r="AA915" s="173"/>
      <c r="AB915" s="173"/>
      <c r="AC915" s="173"/>
      <c r="AD915" s="173"/>
      <c r="AE915" s="173"/>
      <c r="AF915" s="173"/>
      <c r="AG915" s="174"/>
      <c r="AH915" s="174"/>
      <c r="AI915" s="175"/>
    </row>
    <row r="916">
      <c r="A916" s="167"/>
      <c r="B916" s="531"/>
      <c r="C916" s="531"/>
      <c r="D916" s="197"/>
      <c r="E916" s="167"/>
      <c r="F916" s="167"/>
      <c r="G916" s="167"/>
      <c r="H916" s="167"/>
      <c r="I916" s="169"/>
      <c r="J916" s="530"/>
      <c r="K916" s="530"/>
      <c r="L916" s="530"/>
      <c r="M916" s="530"/>
      <c r="N916" s="530"/>
      <c r="O916" s="530"/>
      <c r="P916" s="167"/>
      <c r="Q916" s="173"/>
      <c r="R916" s="173"/>
      <c r="S916" s="173"/>
      <c r="T916" s="167"/>
      <c r="U916" s="167"/>
      <c r="V916" s="173"/>
      <c r="W916" s="173"/>
      <c r="X916" s="173"/>
      <c r="Y916" s="173"/>
      <c r="Z916" s="173"/>
      <c r="AA916" s="173"/>
      <c r="AB916" s="173"/>
      <c r="AC916" s="173"/>
      <c r="AD916" s="173"/>
      <c r="AE916" s="173"/>
      <c r="AF916" s="173"/>
      <c r="AG916" s="174"/>
      <c r="AH916" s="174"/>
      <c r="AI916" s="175"/>
    </row>
    <row r="917">
      <c r="A917" s="167"/>
      <c r="B917" s="531"/>
      <c r="C917" s="531"/>
      <c r="D917" s="197"/>
      <c r="E917" s="167"/>
      <c r="F917" s="167"/>
      <c r="G917" s="167"/>
      <c r="H917" s="167"/>
      <c r="I917" s="169"/>
      <c r="J917" s="530"/>
      <c r="K917" s="530"/>
      <c r="L917" s="530"/>
      <c r="M917" s="530"/>
      <c r="N917" s="530"/>
      <c r="O917" s="530"/>
      <c r="P917" s="167"/>
      <c r="Q917" s="173"/>
      <c r="R917" s="173"/>
      <c r="S917" s="173"/>
      <c r="T917" s="167"/>
      <c r="U917" s="167"/>
      <c r="V917" s="173"/>
      <c r="W917" s="173"/>
      <c r="X917" s="173"/>
      <c r="Y917" s="173"/>
      <c r="Z917" s="173"/>
      <c r="AA917" s="173"/>
      <c r="AB917" s="173"/>
      <c r="AC917" s="173"/>
      <c r="AD917" s="173"/>
      <c r="AE917" s="173"/>
      <c r="AF917" s="173"/>
      <c r="AG917" s="174"/>
      <c r="AH917" s="174"/>
      <c r="AI917" s="175"/>
    </row>
    <row r="918">
      <c r="A918" s="167"/>
      <c r="B918" s="531"/>
      <c r="C918" s="531"/>
      <c r="D918" s="197"/>
      <c r="E918" s="167"/>
      <c r="F918" s="167"/>
      <c r="G918" s="167"/>
      <c r="H918" s="167"/>
      <c r="I918" s="169"/>
      <c r="J918" s="530"/>
      <c r="K918" s="530"/>
      <c r="L918" s="530"/>
      <c r="M918" s="530"/>
      <c r="N918" s="530"/>
      <c r="O918" s="530"/>
      <c r="P918" s="167"/>
      <c r="Q918" s="173"/>
      <c r="R918" s="173"/>
      <c r="S918" s="173"/>
      <c r="T918" s="167"/>
      <c r="U918" s="167"/>
      <c r="V918" s="173"/>
      <c r="W918" s="173"/>
      <c r="X918" s="173"/>
      <c r="Y918" s="173"/>
      <c r="Z918" s="173"/>
      <c r="AA918" s="173"/>
      <c r="AB918" s="173"/>
      <c r="AC918" s="173"/>
      <c r="AD918" s="173"/>
      <c r="AE918" s="173"/>
      <c r="AF918" s="173"/>
      <c r="AG918" s="174"/>
      <c r="AH918" s="174"/>
      <c r="AI918" s="175"/>
    </row>
    <row r="919">
      <c r="A919" s="167"/>
      <c r="B919" s="531"/>
      <c r="C919" s="531"/>
      <c r="D919" s="197"/>
      <c r="E919" s="167"/>
      <c r="F919" s="167"/>
      <c r="G919" s="167"/>
      <c r="H919" s="167"/>
      <c r="I919" s="169"/>
      <c r="J919" s="530"/>
      <c r="K919" s="530"/>
      <c r="L919" s="530"/>
      <c r="M919" s="530"/>
      <c r="N919" s="530"/>
      <c r="O919" s="530"/>
      <c r="P919" s="167"/>
      <c r="Q919" s="173"/>
      <c r="R919" s="173"/>
      <c r="S919" s="173"/>
      <c r="T919" s="167"/>
      <c r="U919" s="167"/>
      <c r="V919" s="173"/>
      <c r="W919" s="173"/>
      <c r="X919" s="173"/>
      <c r="Y919" s="173"/>
      <c r="Z919" s="173"/>
      <c r="AA919" s="173"/>
      <c r="AB919" s="173"/>
      <c r="AC919" s="173"/>
      <c r="AD919" s="173"/>
      <c r="AE919" s="173"/>
      <c r="AF919" s="173"/>
      <c r="AG919" s="174"/>
      <c r="AH919" s="174"/>
      <c r="AI919" s="175"/>
    </row>
    <row r="920">
      <c r="A920" s="167"/>
      <c r="B920" s="531"/>
      <c r="C920" s="531"/>
      <c r="D920" s="197"/>
      <c r="E920" s="167"/>
      <c r="F920" s="167"/>
      <c r="G920" s="167"/>
      <c r="H920" s="167"/>
      <c r="I920" s="169"/>
      <c r="J920" s="530"/>
      <c r="K920" s="530"/>
      <c r="L920" s="530"/>
      <c r="M920" s="530"/>
      <c r="N920" s="530"/>
      <c r="O920" s="530"/>
      <c r="P920" s="167"/>
      <c r="Q920" s="173"/>
      <c r="R920" s="173"/>
      <c r="S920" s="173"/>
      <c r="T920" s="167"/>
      <c r="U920" s="167"/>
      <c r="V920" s="173"/>
      <c r="W920" s="173"/>
      <c r="X920" s="173"/>
      <c r="Y920" s="173"/>
      <c r="Z920" s="173"/>
      <c r="AA920" s="173"/>
      <c r="AB920" s="173"/>
      <c r="AC920" s="173"/>
      <c r="AD920" s="173"/>
      <c r="AE920" s="173"/>
      <c r="AF920" s="173"/>
      <c r="AG920" s="174"/>
      <c r="AH920" s="174"/>
      <c r="AI920" s="175"/>
    </row>
    <row r="921">
      <c r="A921" s="167"/>
      <c r="B921" s="531"/>
      <c r="C921" s="531"/>
      <c r="D921" s="197"/>
      <c r="E921" s="167"/>
      <c r="F921" s="167"/>
      <c r="G921" s="167"/>
      <c r="H921" s="167"/>
      <c r="I921" s="169"/>
      <c r="J921" s="530"/>
      <c r="K921" s="530"/>
      <c r="L921" s="530"/>
      <c r="M921" s="530"/>
      <c r="N921" s="530"/>
      <c r="O921" s="530"/>
      <c r="P921" s="167"/>
      <c r="Q921" s="173"/>
      <c r="R921" s="173"/>
      <c r="S921" s="173"/>
      <c r="T921" s="167"/>
      <c r="U921" s="167"/>
      <c r="V921" s="173"/>
      <c r="W921" s="173"/>
      <c r="X921" s="173"/>
      <c r="Y921" s="173"/>
      <c r="Z921" s="173"/>
      <c r="AA921" s="173"/>
      <c r="AB921" s="173"/>
      <c r="AC921" s="173"/>
      <c r="AD921" s="173"/>
      <c r="AE921" s="173"/>
      <c r="AF921" s="173"/>
      <c r="AG921" s="174"/>
      <c r="AH921" s="174"/>
      <c r="AI921" s="175"/>
    </row>
    <row r="922">
      <c r="A922" s="167"/>
      <c r="B922" s="531"/>
      <c r="C922" s="531"/>
      <c r="D922" s="197"/>
      <c r="E922" s="167"/>
      <c r="F922" s="167"/>
      <c r="G922" s="167"/>
      <c r="H922" s="167"/>
      <c r="I922" s="169"/>
      <c r="J922" s="530"/>
      <c r="K922" s="530"/>
      <c r="L922" s="530"/>
      <c r="M922" s="530"/>
      <c r="N922" s="530"/>
      <c r="O922" s="530"/>
      <c r="P922" s="167"/>
      <c r="Q922" s="173"/>
      <c r="R922" s="173"/>
      <c r="S922" s="173"/>
      <c r="T922" s="167"/>
      <c r="U922" s="167"/>
      <c r="V922" s="173"/>
      <c r="W922" s="173"/>
      <c r="X922" s="173"/>
      <c r="Y922" s="173"/>
      <c r="Z922" s="173"/>
      <c r="AA922" s="173"/>
      <c r="AB922" s="173"/>
      <c r="AC922" s="173"/>
      <c r="AD922" s="173"/>
      <c r="AE922" s="173"/>
      <c r="AF922" s="173"/>
      <c r="AG922" s="174"/>
      <c r="AH922" s="174"/>
      <c r="AI922" s="175"/>
    </row>
    <row r="923">
      <c r="A923" s="167"/>
      <c r="B923" s="531"/>
      <c r="C923" s="531"/>
      <c r="D923" s="197"/>
      <c r="E923" s="167"/>
      <c r="F923" s="167"/>
      <c r="G923" s="167"/>
      <c r="H923" s="167"/>
      <c r="I923" s="169"/>
      <c r="J923" s="530"/>
      <c r="K923" s="530"/>
      <c r="L923" s="530"/>
      <c r="M923" s="530"/>
      <c r="N923" s="530"/>
      <c r="O923" s="530"/>
      <c r="P923" s="167"/>
      <c r="Q923" s="173"/>
      <c r="R923" s="173"/>
      <c r="S923" s="173"/>
      <c r="T923" s="167"/>
      <c r="U923" s="167"/>
      <c r="V923" s="173"/>
      <c r="W923" s="173"/>
      <c r="X923" s="173"/>
      <c r="Y923" s="173"/>
      <c r="Z923" s="173"/>
      <c r="AA923" s="173"/>
      <c r="AB923" s="173"/>
      <c r="AC923" s="173"/>
      <c r="AD923" s="173"/>
      <c r="AE923" s="173"/>
      <c r="AF923" s="173"/>
      <c r="AG923" s="174"/>
      <c r="AH923" s="174"/>
      <c r="AI923" s="175"/>
    </row>
    <row r="924">
      <c r="A924" s="167"/>
      <c r="B924" s="531"/>
      <c r="C924" s="531"/>
      <c r="D924" s="197"/>
      <c r="E924" s="167"/>
      <c r="F924" s="167"/>
      <c r="G924" s="167"/>
      <c r="H924" s="167"/>
      <c r="I924" s="169"/>
      <c r="J924" s="530"/>
      <c r="K924" s="530"/>
      <c r="L924" s="530"/>
      <c r="M924" s="530"/>
      <c r="N924" s="530"/>
      <c r="O924" s="530"/>
      <c r="P924" s="167"/>
      <c r="Q924" s="173"/>
      <c r="R924" s="173"/>
      <c r="S924" s="173"/>
      <c r="T924" s="167"/>
      <c r="U924" s="167"/>
      <c r="V924" s="173"/>
      <c r="W924" s="173"/>
      <c r="X924" s="173"/>
      <c r="Y924" s="173"/>
      <c r="Z924" s="173"/>
      <c r="AA924" s="173"/>
      <c r="AB924" s="173"/>
      <c r="AC924" s="173"/>
      <c r="AD924" s="173"/>
      <c r="AE924" s="173"/>
      <c r="AF924" s="173"/>
      <c r="AG924" s="174"/>
      <c r="AH924" s="174"/>
      <c r="AI924" s="175"/>
    </row>
    <row r="925">
      <c r="A925" s="167"/>
      <c r="B925" s="531"/>
      <c r="C925" s="531"/>
      <c r="D925" s="197"/>
      <c r="E925" s="167"/>
      <c r="F925" s="167"/>
      <c r="G925" s="167"/>
      <c r="H925" s="167"/>
      <c r="I925" s="169"/>
      <c r="J925" s="530"/>
      <c r="K925" s="530"/>
      <c r="L925" s="530"/>
      <c r="M925" s="530"/>
      <c r="N925" s="530"/>
      <c r="O925" s="530"/>
      <c r="P925" s="167"/>
      <c r="Q925" s="173"/>
      <c r="R925" s="173"/>
      <c r="S925" s="173"/>
      <c r="T925" s="167"/>
      <c r="U925" s="167"/>
      <c r="V925" s="173"/>
      <c r="W925" s="173"/>
      <c r="X925" s="173"/>
      <c r="Y925" s="173"/>
      <c r="Z925" s="173"/>
      <c r="AA925" s="173"/>
      <c r="AB925" s="173"/>
      <c r="AC925" s="173"/>
      <c r="AD925" s="173"/>
      <c r="AE925" s="173"/>
      <c r="AF925" s="173"/>
      <c r="AG925" s="174"/>
      <c r="AH925" s="174"/>
      <c r="AI925" s="175"/>
    </row>
    <row r="926">
      <c r="A926" s="167"/>
      <c r="B926" s="531"/>
      <c r="C926" s="531"/>
      <c r="D926" s="197"/>
      <c r="E926" s="167"/>
      <c r="F926" s="167"/>
      <c r="G926" s="167"/>
      <c r="H926" s="167"/>
      <c r="I926" s="169"/>
      <c r="J926" s="530"/>
      <c r="K926" s="530"/>
      <c r="L926" s="530"/>
      <c r="M926" s="530"/>
      <c r="N926" s="530"/>
      <c r="O926" s="530"/>
      <c r="P926" s="167"/>
      <c r="Q926" s="173"/>
      <c r="R926" s="173"/>
      <c r="S926" s="173"/>
      <c r="T926" s="167"/>
      <c r="U926" s="167"/>
      <c r="V926" s="173"/>
      <c r="W926" s="173"/>
      <c r="X926" s="173"/>
      <c r="Y926" s="173"/>
      <c r="Z926" s="173"/>
      <c r="AA926" s="173"/>
      <c r="AB926" s="173"/>
      <c r="AC926" s="173"/>
      <c r="AD926" s="173"/>
      <c r="AE926" s="173"/>
      <c r="AF926" s="173"/>
      <c r="AG926" s="174"/>
      <c r="AH926" s="174"/>
      <c r="AI926" s="175"/>
    </row>
    <row r="927">
      <c r="A927" s="167"/>
      <c r="B927" s="531"/>
      <c r="C927" s="531"/>
      <c r="D927" s="197"/>
      <c r="E927" s="167"/>
      <c r="F927" s="167"/>
      <c r="G927" s="167"/>
      <c r="H927" s="167"/>
      <c r="I927" s="169"/>
      <c r="J927" s="530"/>
      <c r="K927" s="530"/>
      <c r="L927" s="530"/>
      <c r="M927" s="530"/>
      <c r="N927" s="530"/>
      <c r="O927" s="530"/>
      <c r="P927" s="167"/>
      <c r="Q927" s="173"/>
      <c r="R927" s="173"/>
      <c r="S927" s="173"/>
      <c r="T927" s="167"/>
      <c r="U927" s="167"/>
      <c r="V927" s="173"/>
      <c r="W927" s="173"/>
      <c r="X927" s="173"/>
      <c r="Y927" s="173"/>
      <c r="Z927" s="173"/>
      <c r="AA927" s="173"/>
      <c r="AB927" s="173"/>
      <c r="AC927" s="173"/>
      <c r="AD927" s="173"/>
      <c r="AE927" s="173"/>
      <c r="AF927" s="173"/>
      <c r="AG927" s="174"/>
      <c r="AH927" s="174"/>
      <c r="AI927" s="175"/>
    </row>
    <row r="928">
      <c r="A928" s="167"/>
      <c r="B928" s="531"/>
      <c r="C928" s="531"/>
      <c r="D928" s="197"/>
      <c r="E928" s="167"/>
      <c r="F928" s="167"/>
      <c r="G928" s="167"/>
      <c r="H928" s="167"/>
      <c r="I928" s="169"/>
      <c r="J928" s="530"/>
      <c r="K928" s="530"/>
      <c r="L928" s="530"/>
      <c r="M928" s="530"/>
      <c r="N928" s="530"/>
      <c r="O928" s="530"/>
      <c r="P928" s="167"/>
      <c r="Q928" s="173"/>
      <c r="R928" s="173"/>
      <c r="S928" s="173"/>
      <c r="T928" s="167"/>
      <c r="U928" s="167"/>
      <c r="V928" s="173"/>
      <c r="W928" s="173"/>
      <c r="X928" s="173"/>
      <c r="Y928" s="173"/>
      <c r="Z928" s="173"/>
      <c r="AA928" s="173"/>
      <c r="AB928" s="173"/>
      <c r="AC928" s="173"/>
      <c r="AD928" s="173"/>
      <c r="AE928" s="173"/>
      <c r="AF928" s="173"/>
      <c r="AG928" s="174"/>
      <c r="AH928" s="174"/>
      <c r="AI928" s="175"/>
    </row>
    <row r="929">
      <c r="A929" s="167"/>
      <c r="B929" s="531"/>
      <c r="C929" s="531"/>
      <c r="D929" s="197"/>
      <c r="E929" s="167"/>
      <c r="F929" s="167"/>
      <c r="G929" s="167"/>
      <c r="H929" s="167"/>
      <c r="I929" s="169"/>
      <c r="J929" s="530"/>
      <c r="K929" s="530"/>
      <c r="L929" s="530"/>
      <c r="M929" s="530"/>
      <c r="N929" s="530"/>
      <c r="O929" s="530"/>
      <c r="P929" s="167"/>
      <c r="Q929" s="173"/>
      <c r="R929" s="173"/>
      <c r="S929" s="173"/>
      <c r="T929" s="167"/>
      <c r="U929" s="167"/>
      <c r="V929" s="173"/>
      <c r="W929" s="173"/>
      <c r="X929" s="173"/>
      <c r="Y929" s="173"/>
      <c r="Z929" s="173"/>
      <c r="AA929" s="173"/>
      <c r="AB929" s="173"/>
      <c r="AC929" s="173"/>
      <c r="AD929" s="173"/>
      <c r="AE929" s="173"/>
      <c r="AF929" s="173"/>
      <c r="AG929" s="174"/>
      <c r="AH929" s="174"/>
      <c r="AI929" s="175"/>
    </row>
    <row r="930">
      <c r="A930" s="167"/>
      <c r="B930" s="531"/>
      <c r="C930" s="531"/>
      <c r="D930" s="197"/>
      <c r="E930" s="167"/>
      <c r="F930" s="167"/>
      <c r="G930" s="167"/>
      <c r="H930" s="167"/>
      <c r="I930" s="169"/>
      <c r="J930" s="530"/>
      <c r="K930" s="530"/>
      <c r="L930" s="530"/>
      <c r="M930" s="530"/>
      <c r="N930" s="530"/>
      <c r="O930" s="530"/>
      <c r="P930" s="167"/>
      <c r="Q930" s="173"/>
      <c r="R930" s="173"/>
      <c r="S930" s="173"/>
      <c r="T930" s="167"/>
      <c r="U930" s="167"/>
      <c r="V930" s="173"/>
      <c r="W930" s="173"/>
      <c r="X930" s="173"/>
      <c r="Y930" s="173"/>
      <c r="Z930" s="173"/>
      <c r="AA930" s="173"/>
      <c r="AB930" s="173"/>
      <c r="AC930" s="173"/>
      <c r="AD930" s="173"/>
      <c r="AE930" s="173"/>
      <c r="AF930" s="173"/>
      <c r="AG930" s="174"/>
      <c r="AH930" s="174"/>
      <c r="AI930" s="175"/>
    </row>
    <row r="931">
      <c r="A931" s="167"/>
      <c r="B931" s="531"/>
      <c r="C931" s="531"/>
      <c r="D931" s="197"/>
      <c r="E931" s="167"/>
      <c r="F931" s="167"/>
      <c r="G931" s="167"/>
      <c r="H931" s="167"/>
      <c r="I931" s="169"/>
      <c r="J931" s="530"/>
      <c r="K931" s="530"/>
      <c r="L931" s="530"/>
      <c r="M931" s="530"/>
      <c r="N931" s="530"/>
      <c r="O931" s="530"/>
      <c r="P931" s="167"/>
      <c r="Q931" s="173"/>
      <c r="R931" s="173"/>
      <c r="S931" s="173"/>
      <c r="T931" s="167"/>
      <c r="U931" s="167"/>
      <c r="V931" s="173"/>
      <c r="W931" s="173"/>
      <c r="X931" s="173"/>
      <c r="Y931" s="173"/>
      <c r="Z931" s="173"/>
      <c r="AA931" s="173"/>
      <c r="AB931" s="173"/>
      <c r="AC931" s="173"/>
      <c r="AD931" s="173"/>
      <c r="AE931" s="173"/>
      <c r="AF931" s="173"/>
      <c r="AG931" s="174"/>
      <c r="AH931" s="174"/>
      <c r="AI931" s="175"/>
    </row>
    <row r="932">
      <c r="A932" s="167"/>
      <c r="B932" s="531"/>
      <c r="C932" s="531"/>
      <c r="D932" s="197"/>
      <c r="E932" s="167"/>
      <c r="F932" s="167"/>
      <c r="G932" s="167"/>
      <c r="H932" s="167"/>
      <c r="I932" s="169"/>
      <c r="J932" s="530"/>
      <c r="K932" s="530"/>
      <c r="L932" s="530"/>
      <c r="M932" s="530"/>
      <c r="N932" s="530"/>
      <c r="O932" s="530"/>
      <c r="P932" s="167"/>
      <c r="Q932" s="173"/>
      <c r="R932" s="173"/>
      <c r="S932" s="173"/>
      <c r="T932" s="167"/>
      <c r="U932" s="167"/>
      <c r="V932" s="173"/>
      <c r="W932" s="173"/>
      <c r="X932" s="173"/>
      <c r="Y932" s="173"/>
      <c r="Z932" s="173"/>
      <c r="AA932" s="173"/>
      <c r="AB932" s="173"/>
      <c r="AC932" s="173"/>
      <c r="AD932" s="173"/>
      <c r="AE932" s="173"/>
      <c r="AF932" s="173"/>
      <c r="AG932" s="174"/>
      <c r="AH932" s="174"/>
      <c r="AI932" s="175"/>
    </row>
    <row r="933">
      <c r="A933" s="167"/>
      <c r="B933" s="531"/>
      <c r="C933" s="531"/>
      <c r="D933" s="197"/>
      <c r="E933" s="167"/>
      <c r="F933" s="167"/>
      <c r="G933" s="167"/>
      <c r="H933" s="167"/>
      <c r="I933" s="169"/>
      <c r="J933" s="530"/>
      <c r="K933" s="530"/>
      <c r="L933" s="530"/>
      <c r="M933" s="530"/>
      <c r="N933" s="530"/>
      <c r="O933" s="530"/>
      <c r="P933" s="167"/>
      <c r="Q933" s="173"/>
      <c r="R933" s="173"/>
      <c r="S933" s="173"/>
      <c r="T933" s="167"/>
      <c r="U933" s="167"/>
      <c r="V933" s="173"/>
      <c r="W933" s="173"/>
      <c r="X933" s="173"/>
      <c r="Y933" s="173"/>
      <c r="Z933" s="173"/>
      <c r="AA933" s="173"/>
      <c r="AB933" s="173"/>
      <c r="AC933" s="173"/>
      <c r="AD933" s="173"/>
      <c r="AE933" s="173"/>
      <c r="AF933" s="173"/>
      <c r="AG933" s="174"/>
      <c r="AH933" s="174"/>
      <c r="AI933" s="175"/>
    </row>
    <row r="934">
      <c r="A934" s="167"/>
      <c r="B934" s="531"/>
      <c r="C934" s="531"/>
      <c r="D934" s="197"/>
      <c r="E934" s="167"/>
      <c r="F934" s="167"/>
      <c r="G934" s="167"/>
      <c r="H934" s="167"/>
      <c r="I934" s="169"/>
      <c r="J934" s="530"/>
      <c r="K934" s="530"/>
      <c r="L934" s="530"/>
      <c r="M934" s="530"/>
      <c r="N934" s="530"/>
      <c r="O934" s="530"/>
      <c r="P934" s="167"/>
      <c r="Q934" s="173"/>
      <c r="R934" s="173"/>
      <c r="S934" s="173"/>
      <c r="T934" s="167"/>
      <c r="U934" s="167"/>
      <c r="V934" s="173"/>
      <c r="W934" s="173"/>
      <c r="X934" s="173"/>
      <c r="Y934" s="173"/>
      <c r="Z934" s="173"/>
      <c r="AA934" s="173"/>
      <c r="AB934" s="173"/>
      <c r="AC934" s="173"/>
      <c r="AD934" s="173"/>
      <c r="AE934" s="173"/>
      <c r="AF934" s="173"/>
      <c r="AG934" s="174"/>
      <c r="AH934" s="174"/>
      <c r="AI934" s="175"/>
    </row>
    <row r="935">
      <c r="A935" s="167"/>
      <c r="B935" s="531"/>
      <c r="C935" s="531"/>
      <c r="D935" s="197"/>
      <c r="E935" s="167"/>
      <c r="F935" s="167"/>
      <c r="G935" s="167"/>
      <c r="H935" s="167"/>
      <c r="I935" s="169"/>
      <c r="J935" s="530"/>
      <c r="K935" s="530"/>
      <c r="L935" s="530"/>
      <c r="M935" s="530"/>
      <c r="N935" s="530"/>
      <c r="O935" s="530"/>
      <c r="P935" s="167"/>
      <c r="Q935" s="173"/>
      <c r="R935" s="173"/>
      <c r="S935" s="173"/>
      <c r="T935" s="167"/>
      <c r="U935" s="167"/>
      <c r="V935" s="173"/>
      <c r="W935" s="173"/>
      <c r="X935" s="173"/>
      <c r="Y935" s="173"/>
      <c r="Z935" s="173"/>
      <c r="AA935" s="173"/>
      <c r="AB935" s="173"/>
      <c r="AC935" s="173"/>
      <c r="AD935" s="173"/>
      <c r="AE935" s="173"/>
      <c r="AF935" s="173"/>
      <c r="AG935" s="174"/>
      <c r="AH935" s="174"/>
      <c r="AI935" s="175"/>
    </row>
    <row r="936">
      <c r="A936" s="167"/>
      <c r="B936" s="531"/>
      <c r="C936" s="531"/>
      <c r="D936" s="197"/>
      <c r="E936" s="167"/>
      <c r="F936" s="167"/>
      <c r="G936" s="167"/>
      <c r="H936" s="167"/>
      <c r="I936" s="169"/>
      <c r="J936" s="530"/>
      <c r="K936" s="530"/>
      <c r="L936" s="530"/>
      <c r="M936" s="530"/>
      <c r="N936" s="530"/>
      <c r="O936" s="530"/>
      <c r="P936" s="167"/>
      <c r="Q936" s="173"/>
      <c r="R936" s="173"/>
      <c r="S936" s="173"/>
      <c r="T936" s="167"/>
      <c r="U936" s="167"/>
      <c r="V936" s="173"/>
      <c r="W936" s="173"/>
      <c r="X936" s="173"/>
      <c r="Y936" s="173"/>
      <c r="Z936" s="173"/>
      <c r="AA936" s="173"/>
      <c r="AB936" s="173"/>
      <c r="AC936" s="173"/>
      <c r="AD936" s="173"/>
      <c r="AE936" s="173"/>
      <c r="AF936" s="173"/>
      <c r="AG936" s="174"/>
      <c r="AH936" s="174"/>
      <c r="AI936" s="175"/>
    </row>
    <row r="937">
      <c r="A937" s="167"/>
      <c r="B937" s="531"/>
      <c r="C937" s="531"/>
      <c r="D937" s="197"/>
      <c r="E937" s="167"/>
      <c r="F937" s="167"/>
      <c r="G937" s="167"/>
      <c r="H937" s="167"/>
      <c r="I937" s="169"/>
      <c r="J937" s="530"/>
      <c r="K937" s="530"/>
      <c r="L937" s="530"/>
      <c r="M937" s="530"/>
      <c r="N937" s="530"/>
      <c r="O937" s="530"/>
      <c r="P937" s="167"/>
      <c r="Q937" s="173"/>
      <c r="R937" s="173"/>
      <c r="S937" s="173"/>
      <c r="T937" s="167"/>
      <c r="U937" s="167"/>
      <c r="V937" s="173"/>
      <c r="W937" s="173"/>
      <c r="X937" s="173"/>
      <c r="Y937" s="173"/>
      <c r="Z937" s="173"/>
      <c r="AA937" s="173"/>
      <c r="AB937" s="173"/>
      <c r="AC937" s="173"/>
      <c r="AD937" s="173"/>
      <c r="AE937" s="173"/>
      <c r="AF937" s="173"/>
      <c r="AG937" s="174"/>
      <c r="AH937" s="174"/>
      <c r="AI937" s="175"/>
    </row>
    <row r="938">
      <c r="A938" s="167"/>
      <c r="B938" s="531"/>
      <c r="C938" s="531"/>
      <c r="D938" s="197"/>
      <c r="E938" s="167"/>
      <c r="F938" s="167"/>
      <c r="G938" s="167"/>
      <c r="H938" s="167"/>
      <c r="I938" s="169"/>
      <c r="J938" s="530"/>
      <c r="K938" s="530"/>
      <c r="L938" s="530"/>
      <c r="M938" s="530"/>
      <c r="N938" s="530"/>
      <c r="O938" s="530"/>
      <c r="P938" s="167"/>
      <c r="Q938" s="173"/>
      <c r="R938" s="173"/>
      <c r="S938" s="173"/>
      <c r="T938" s="167"/>
      <c r="U938" s="167"/>
      <c r="V938" s="173"/>
      <c r="W938" s="173"/>
      <c r="X938" s="173"/>
      <c r="Y938" s="173"/>
      <c r="Z938" s="173"/>
      <c r="AA938" s="173"/>
      <c r="AB938" s="173"/>
      <c r="AC938" s="173"/>
      <c r="AD938" s="173"/>
      <c r="AE938" s="173"/>
      <c r="AF938" s="173"/>
      <c r="AG938" s="174"/>
      <c r="AH938" s="174"/>
      <c r="AI938" s="175"/>
    </row>
    <row r="939">
      <c r="A939" s="167"/>
      <c r="B939" s="531"/>
      <c r="C939" s="531"/>
      <c r="D939" s="197"/>
      <c r="E939" s="167"/>
      <c r="F939" s="167"/>
      <c r="G939" s="167"/>
      <c r="H939" s="167"/>
      <c r="I939" s="169"/>
      <c r="J939" s="530"/>
      <c r="K939" s="530"/>
      <c r="L939" s="530"/>
      <c r="M939" s="530"/>
      <c r="N939" s="530"/>
      <c r="O939" s="530"/>
      <c r="P939" s="167"/>
      <c r="Q939" s="173"/>
      <c r="R939" s="173"/>
      <c r="S939" s="173"/>
      <c r="T939" s="167"/>
      <c r="U939" s="167"/>
      <c r="V939" s="173"/>
      <c r="W939" s="173"/>
      <c r="X939" s="173"/>
      <c r="Y939" s="173"/>
      <c r="Z939" s="173"/>
      <c r="AA939" s="173"/>
      <c r="AB939" s="173"/>
      <c r="AC939" s="173"/>
      <c r="AD939" s="173"/>
      <c r="AE939" s="173"/>
      <c r="AF939" s="173"/>
      <c r="AG939" s="174"/>
      <c r="AH939" s="174"/>
      <c r="AI939" s="175"/>
    </row>
    <row r="940">
      <c r="A940" s="167"/>
      <c r="B940" s="531"/>
      <c r="C940" s="531"/>
      <c r="D940" s="197"/>
      <c r="E940" s="167"/>
      <c r="F940" s="167"/>
      <c r="G940" s="167"/>
      <c r="H940" s="167"/>
      <c r="I940" s="169"/>
      <c r="J940" s="530"/>
      <c r="K940" s="530"/>
      <c r="L940" s="530"/>
      <c r="M940" s="530"/>
      <c r="N940" s="530"/>
      <c r="O940" s="530"/>
      <c r="P940" s="167"/>
      <c r="Q940" s="173"/>
      <c r="R940" s="173"/>
      <c r="S940" s="173"/>
      <c r="T940" s="167"/>
      <c r="U940" s="167"/>
      <c r="V940" s="173"/>
      <c r="W940" s="173"/>
      <c r="X940" s="173"/>
      <c r="Y940" s="173"/>
      <c r="Z940" s="173"/>
      <c r="AA940" s="173"/>
      <c r="AB940" s="173"/>
      <c r="AC940" s="173"/>
      <c r="AD940" s="173"/>
      <c r="AE940" s="173"/>
      <c r="AF940" s="173"/>
      <c r="AG940" s="174"/>
      <c r="AH940" s="174"/>
      <c r="AI940" s="175"/>
    </row>
    <row r="941">
      <c r="A941" s="167"/>
      <c r="B941" s="531"/>
      <c r="C941" s="531"/>
      <c r="D941" s="197"/>
      <c r="E941" s="167"/>
      <c r="F941" s="167"/>
      <c r="G941" s="167"/>
      <c r="H941" s="167"/>
      <c r="I941" s="169"/>
      <c r="J941" s="530"/>
      <c r="K941" s="530"/>
      <c r="L941" s="530"/>
      <c r="M941" s="530"/>
      <c r="N941" s="530"/>
      <c r="O941" s="530"/>
      <c r="P941" s="167"/>
      <c r="Q941" s="173"/>
      <c r="R941" s="173"/>
      <c r="S941" s="173"/>
      <c r="T941" s="167"/>
      <c r="U941" s="167"/>
      <c r="V941" s="173"/>
      <c r="W941" s="173"/>
      <c r="X941" s="173"/>
      <c r="Y941" s="173"/>
      <c r="Z941" s="173"/>
      <c r="AA941" s="173"/>
      <c r="AB941" s="173"/>
      <c r="AC941" s="173"/>
      <c r="AD941" s="173"/>
      <c r="AE941" s="173"/>
      <c r="AF941" s="173"/>
      <c r="AG941" s="174"/>
      <c r="AH941" s="174"/>
      <c r="AI941" s="175"/>
    </row>
    <row r="942">
      <c r="A942" s="167"/>
      <c r="B942" s="531"/>
      <c r="C942" s="531"/>
      <c r="D942" s="197"/>
      <c r="E942" s="167"/>
      <c r="F942" s="167"/>
      <c r="G942" s="167"/>
      <c r="H942" s="167"/>
      <c r="I942" s="169"/>
      <c r="J942" s="530"/>
      <c r="K942" s="530"/>
      <c r="L942" s="530"/>
      <c r="M942" s="530"/>
      <c r="N942" s="530"/>
      <c r="O942" s="530"/>
      <c r="P942" s="167"/>
      <c r="Q942" s="173"/>
      <c r="R942" s="173"/>
      <c r="S942" s="173"/>
      <c r="T942" s="167"/>
      <c r="U942" s="167"/>
      <c r="V942" s="173"/>
      <c r="W942" s="173"/>
      <c r="X942" s="173"/>
      <c r="Y942" s="173"/>
      <c r="Z942" s="173"/>
      <c r="AA942" s="173"/>
      <c r="AB942" s="173"/>
      <c r="AC942" s="173"/>
      <c r="AD942" s="173"/>
      <c r="AE942" s="173"/>
      <c r="AF942" s="173"/>
      <c r="AG942" s="174"/>
      <c r="AH942" s="174"/>
      <c r="AI942" s="175"/>
    </row>
    <row r="943">
      <c r="A943" s="167"/>
      <c r="B943" s="531"/>
      <c r="C943" s="531"/>
      <c r="D943" s="197"/>
      <c r="E943" s="167"/>
      <c r="F943" s="167"/>
      <c r="G943" s="167"/>
      <c r="H943" s="167"/>
      <c r="I943" s="169"/>
      <c r="J943" s="530"/>
      <c r="K943" s="530"/>
      <c r="L943" s="530"/>
      <c r="M943" s="530"/>
      <c r="N943" s="530"/>
      <c r="O943" s="530"/>
      <c r="P943" s="167"/>
      <c r="Q943" s="173"/>
      <c r="R943" s="173"/>
      <c r="S943" s="173"/>
      <c r="T943" s="167"/>
      <c r="U943" s="167"/>
      <c r="V943" s="173"/>
      <c r="W943" s="173"/>
      <c r="X943" s="173"/>
      <c r="Y943" s="173"/>
      <c r="Z943" s="173"/>
      <c r="AA943" s="173"/>
      <c r="AB943" s="173"/>
      <c r="AC943" s="173"/>
      <c r="AD943" s="173"/>
      <c r="AE943" s="173"/>
      <c r="AF943" s="173"/>
      <c r="AG943" s="174"/>
      <c r="AH943" s="174"/>
      <c r="AI943" s="175"/>
    </row>
    <row r="944">
      <c r="A944" s="167"/>
      <c r="B944" s="531"/>
      <c r="C944" s="531"/>
      <c r="D944" s="197"/>
      <c r="E944" s="167"/>
      <c r="F944" s="167"/>
      <c r="G944" s="167"/>
      <c r="H944" s="167"/>
      <c r="I944" s="169"/>
      <c r="J944" s="530"/>
      <c r="K944" s="530"/>
      <c r="L944" s="530"/>
      <c r="M944" s="530"/>
      <c r="N944" s="530"/>
      <c r="O944" s="530"/>
      <c r="P944" s="167"/>
      <c r="Q944" s="173"/>
      <c r="R944" s="173"/>
      <c r="S944" s="173"/>
      <c r="T944" s="167"/>
      <c r="U944" s="167"/>
      <c r="V944" s="173"/>
      <c r="W944" s="173"/>
      <c r="X944" s="173"/>
      <c r="Y944" s="173"/>
      <c r="Z944" s="173"/>
      <c r="AA944" s="173"/>
      <c r="AB944" s="173"/>
      <c r="AC944" s="173"/>
      <c r="AD944" s="173"/>
      <c r="AE944" s="173"/>
      <c r="AF944" s="173"/>
      <c r="AG944" s="174"/>
      <c r="AH944" s="174"/>
      <c r="AI944" s="175"/>
    </row>
    <row r="945">
      <c r="A945" s="167"/>
      <c r="B945" s="531"/>
      <c r="C945" s="531"/>
      <c r="D945" s="197"/>
      <c r="E945" s="167"/>
      <c r="F945" s="167"/>
      <c r="G945" s="167"/>
      <c r="H945" s="167"/>
      <c r="I945" s="169"/>
      <c r="J945" s="530"/>
      <c r="K945" s="530"/>
      <c r="L945" s="530"/>
      <c r="M945" s="530"/>
      <c r="N945" s="530"/>
      <c r="O945" s="530"/>
      <c r="P945" s="167"/>
      <c r="Q945" s="173"/>
      <c r="R945" s="173"/>
      <c r="S945" s="173"/>
      <c r="T945" s="167"/>
      <c r="U945" s="167"/>
      <c r="V945" s="173"/>
      <c r="W945" s="173"/>
      <c r="X945" s="173"/>
      <c r="Y945" s="173"/>
      <c r="Z945" s="173"/>
      <c r="AA945" s="173"/>
      <c r="AB945" s="173"/>
      <c r="AC945" s="173"/>
      <c r="AD945" s="173"/>
      <c r="AE945" s="173"/>
      <c r="AF945" s="173"/>
      <c r="AG945" s="174"/>
      <c r="AH945" s="174"/>
      <c r="AI945" s="175"/>
    </row>
    <row r="946">
      <c r="A946" s="167"/>
      <c r="B946" s="531"/>
      <c r="C946" s="531"/>
      <c r="D946" s="197"/>
      <c r="E946" s="167"/>
      <c r="F946" s="167"/>
      <c r="G946" s="167"/>
      <c r="H946" s="167"/>
      <c r="I946" s="169"/>
      <c r="J946" s="530"/>
      <c r="K946" s="530"/>
      <c r="L946" s="530"/>
      <c r="M946" s="530"/>
      <c r="N946" s="530"/>
      <c r="O946" s="530"/>
      <c r="P946" s="167"/>
      <c r="Q946" s="173"/>
      <c r="R946" s="173"/>
      <c r="S946" s="173"/>
      <c r="T946" s="167"/>
      <c r="U946" s="167"/>
      <c r="V946" s="173"/>
      <c r="W946" s="173"/>
      <c r="X946" s="173"/>
      <c r="Y946" s="173"/>
      <c r="Z946" s="173"/>
      <c r="AA946" s="173"/>
      <c r="AB946" s="173"/>
      <c r="AC946" s="173"/>
      <c r="AD946" s="173"/>
      <c r="AE946" s="173"/>
      <c r="AF946" s="173"/>
      <c r="AG946" s="174"/>
      <c r="AH946" s="174"/>
      <c r="AI946" s="175"/>
    </row>
    <row r="947">
      <c r="A947" s="167"/>
      <c r="B947" s="531"/>
      <c r="C947" s="531"/>
      <c r="D947" s="197"/>
      <c r="E947" s="167"/>
      <c r="F947" s="167"/>
      <c r="G947" s="167"/>
      <c r="H947" s="167"/>
      <c r="I947" s="169"/>
      <c r="J947" s="530"/>
      <c r="K947" s="530"/>
      <c r="L947" s="530"/>
      <c r="M947" s="530"/>
      <c r="N947" s="530"/>
      <c r="O947" s="530"/>
      <c r="P947" s="167"/>
      <c r="Q947" s="173"/>
      <c r="R947" s="173"/>
      <c r="S947" s="173"/>
      <c r="T947" s="167"/>
      <c r="U947" s="167"/>
      <c r="V947" s="173"/>
      <c r="W947" s="173"/>
      <c r="X947" s="173"/>
      <c r="Y947" s="173"/>
      <c r="Z947" s="173"/>
      <c r="AA947" s="173"/>
      <c r="AB947" s="173"/>
      <c r="AC947" s="173"/>
      <c r="AD947" s="173"/>
      <c r="AE947" s="173"/>
      <c r="AF947" s="173"/>
      <c r="AG947" s="174"/>
      <c r="AH947" s="174"/>
      <c r="AI947" s="175"/>
    </row>
    <row r="948">
      <c r="A948" s="167"/>
      <c r="B948" s="531"/>
      <c r="C948" s="531"/>
      <c r="D948" s="197"/>
      <c r="E948" s="167"/>
      <c r="F948" s="167"/>
      <c r="G948" s="167"/>
      <c r="H948" s="167"/>
      <c r="I948" s="169"/>
      <c r="J948" s="530"/>
      <c r="K948" s="530"/>
      <c r="L948" s="530"/>
      <c r="M948" s="530"/>
      <c r="N948" s="530"/>
      <c r="O948" s="530"/>
      <c r="P948" s="167"/>
      <c r="Q948" s="173"/>
      <c r="R948" s="173"/>
      <c r="S948" s="173"/>
      <c r="T948" s="167"/>
      <c r="U948" s="167"/>
      <c r="V948" s="173"/>
      <c r="W948" s="173"/>
      <c r="X948" s="173"/>
      <c r="Y948" s="173"/>
      <c r="Z948" s="173"/>
      <c r="AA948" s="173"/>
      <c r="AB948" s="173"/>
      <c r="AC948" s="173"/>
      <c r="AD948" s="173"/>
      <c r="AE948" s="173"/>
      <c r="AF948" s="173"/>
      <c r="AG948" s="174"/>
      <c r="AH948" s="174"/>
      <c r="AI948" s="175"/>
    </row>
    <row r="949">
      <c r="A949" s="167"/>
      <c r="B949" s="531"/>
      <c r="C949" s="531"/>
      <c r="D949" s="197"/>
      <c r="E949" s="167"/>
      <c r="F949" s="167"/>
      <c r="G949" s="167"/>
      <c r="H949" s="167"/>
      <c r="I949" s="169"/>
      <c r="J949" s="530"/>
      <c r="K949" s="530"/>
      <c r="L949" s="530"/>
      <c r="M949" s="530"/>
      <c r="N949" s="530"/>
      <c r="O949" s="530"/>
      <c r="P949" s="167"/>
      <c r="Q949" s="173"/>
      <c r="R949" s="173"/>
      <c r="S949" s="173"/>
      <c r="T949" s="167"/>
      <c r="U949" s="167"/>
      <c r="V949" s="173"/>
      <c r="W949" s="173"/>
      <c r="X949" s="173"/>
      <c r="Y949" s="173"/>
      <c r="Z949" s="173"/>
      <c r="AA949" s="173"/>
      <c r="AB949" s="173"/>
      <c r="AC949" s="173"/>
      <c r="AD949" s="173"/>
      <c r="AE949" s="173"/>
      <c r="AF949" s="173"/>
      <c r="AG949" s="174"/>
      <c r="AH949" s="174"/>
      <c r="AI949" s="175"/>
    </row>
    <row r="950">
      <c r="A950" s="167"/>
      <c r="B950" s="531"/>
      <c r="C950" s="531"/>
      <c r="D950" s="197"/>
      <c r="E950" s="167"/>
      <c r="F950" s="167"/>
      <c r="G950" s="167"/>
      <c r="H950" s="167"/>
      <c r="I950" s="169"/>
      <c r="J950" s="530"/>
      <c r="K950" s="530"/>
      <c r="L950" s="530"/>
      <c r="M950" s="530"/>
      <c r="N950" s="530"/>
      <c r="O950" s="530"/>
      <c r="P950" s="167"/>
      <c r="Q950" s="173"/>
      <c r="R950" s="173"/>
      <c r="S950" s="173"/>
      <c r="T950" s="167"/>
      <c r="U950" s="167"/>
      <c r="V950" s="173"/>
      <c r="W950" s="173"/>
      <c r="X950" s="173"/>
      <c r="Y950" s="173"/>
      <c r="Z950" s="173"/>
      <c r="AA950" s="173"/>
      <c r="AB950" s="173"/>
      <c r="AC950" s="173"/>
      <c r="AD950" s="173"/>
      <c r="AE950" s="173"/>
      <c r="AF950" s="173"/>
      <c r="AG950" s="174"/>
      <c r="AH950" s="174"/>
      <c r="AI950" s="175"/>
    </row>
    <row r="951">
      <c r="A951" s="167"/>
      <c r="B951" s="531"/>
      <c r="C951" s="531"/>
      <c r="D951" s="197"/>
      <c r="E951" s="167"/>
      <c r="F951" s="167"/>
      <c r="G951" s="167"/>
      <c r="H951" s="167"/>
      <c r="I951" s="169"/>
      <c r="J951" s="530"/>
      <c r="K951" s="530"/>
      <c r="L951" s="530"/>
      <c r="M951" s="530"/>
      <c r="N951" s="530"/>
      <c r="O951" s="530"/>
      <c r="P951" s="167"/>
      <c r="Q951" s="173"/>
      <c r="R951" s="173"/>
      <c r="S951" s="173"/>
      <c r="T951" s="167"/>
      <c r="U951" s="167"/>
      <c r="V951" s="173"/>
      <c r="W951" s="173"/>
      <c r="X951" s="173"/>
      <c r="Y951" s="173"/>
      <c r="Z951" s="173"/>
      <c r="AA951" s="173"/>
      <c r="AB951" s="173"/>
      <c r="AC951" s="173"/>
      <c r="AD951" s="173"/>
      <c r="AE951" s="173"/>
      <c r="AF951" s="173"/>
      <c r="AG951" s="174"/>
      <c r="AH951" s="174"/>
      <c r="AI951" s="175"/>
    </row>
    <row r="952">
      <c r="A952" s="167"/>
      <c r="B952" s="531"/>
      <c r="C952" s="531"/>
      <c r="D952" s="197"/>
      <c r="E952" s="167"/>
      <c r="F952" s="167"/>
      <c r="G952" s="167"/>
      <c r="H952" s="167"/>
      <c r="I952" s="169"/>
      <c r="J952" s="530"/>
      <c r="K952" s="530"/>
      <c r="L952" s="530"/>
      <c r="M952" s="530"/>
      <c r="N952" s="530"/>
      <c r="O952" s="530"/>
      <c r="P952" s="167"/>
      <c r="Q952" s="173"/>
      <c r="R952" s="173"/>
      <c r="S952" s="173"/>
      <c r="T952" s="167"/>
      <c r="U952" s="167"/>
      <c r="V952" s="173"/>
      <c r="W952" s="173"/>
      <c r="X952" s="173"/>
      <c r="Y952" s="173"/>
      <c r="Z952" s="173"/>
      <c r="AA952" s="173"/>
      <c r="AB952" s="173"/>
      <c r="AC952" s="173"/>
      <c r="AD952" s="173"/>
      <c r="AE952" s="173"/>
      <c r="AF952" s="173"/>
      <c r="AG952" s="174"/>
      <c r="AH952" s="174"/>
      <c r="AI952" s="175"/>
    </row>
    <row r="953">
      <c r="A953" s="167"/>
      <c r="B953" s="531"/>
      <c r="C953" s="531"/>
      <c r="D953" s="197"/>
      <c r="E953" s="167"/>
      <c r="F953" s="167"/>
      <c r="G953" s="167"/>
      <c r="H953" s="167"/>
      <c r="I953" s="169"/>
      <c r="J953" s="530"/>
      <c r="K953" s="530"/>
      <c r="L953" s="530"/>
      <c r="M953" s="530"/>
      <c r="N953" s="530"/>
      <c r="O953" s="530"/>
      <c r="P953" s="167"/>
      <c r="Q953" s="173"/>
      <c r="R953" s="173"/>
      <c r="S953" s="173"/>
      <c r="T953" s="167"/>
      <c r="U953" s="167"/>
      <c r="V953" s="173"/>
      <c r="W953" s="173"/>
      <c r="X953" s="173"/>
      <c r="Y953" s="173"/>
      <c r="Z953" s="173"/>
      <c r="AA953" s="173"/>
      <c r="AB953" s="173"/>
      <c r="AC953" s="173"/>
      <c r="AD953" s="173"/>
      <c r="AE953" s="173"/>
      <c r="AF953" s="173"/>
      <c r="AG953" s="174"/>
      <c r="AH953" s="174"/>
      <c r="AI953" s="175"/>
    </row>
    <row r="954">
      <c r="A954" s="167"/>
      <c r="B954" s="531"/>
      <c r="C954" s="531"/>
      <c r="D954" s="197"/>
      <c r="E954" s="167"/>
      <c r="F954" s="167"/>
      <c r="G954" s="167"/>
      <c r="H954" s="167"/>
      <c r="I954" s="169"/>
      <c r="J954" s="530"/>
      <c r="K954" s="530"/>
      <c r="L954" s="530"/>
      <c r="M954" s="530"/>
      <c r="N954" s="530"/>
      <c r="O954" s="530"/>
      <c r="P954" s="167"/>
      <c r="Q954" s="173"/>
      <c r="R954" s="173"/>
      <c r="S954" s="173"/>
      <c r="T954" s="167"/>
      <c r="U954" s="167"/>
      <c r="V954" s="173"/>
      <c r="W954" s="173"/>
      <c r="X954" s="173"/>
      <c r="Y954" s="173"/>
      <c r="Z954" s="173"/>
      <c r="AA954" s="173"/>
      <c r="AB954" s="173"/>
      <c r="AC954" s="173"/>
      <c r="AD954" s="173"/>
      <c r="AE954" s="173"/>
      <c r="AF954" s="173"/>
      <c r="AG954" s="174"/>
      <c r="AH954" s="174"/>
      <c r="AI954" s="175"/>
    </row>
    <row r="955">
      <c r="A955" s="167"/>
      <c r="B955" s="531"/>
      <c r="C955" s="531"/>
      <c r="D955" s="197"/>
      <c r="E955" s="167"/>
      <c r="F955" s="167"/>
      <c r="G955" s="167"/>
      <c r="H955" s="167"/>
      <c r="I955" s="169"/>
      <c r="J955" s="530"/>
      <c r="K955" s="530"/>
      <c r="L955" s="530"/>
      <c r="M955" s="530"/>
      <c r="N955" s="530"/>
      <c r="O955" s="530"/>
      <c r="P955" s="167"/>
      <c r="Q955" s="173"/>
      <c r="R955" s="173"/>
      <c r="S955" s="173"/>
      <c r="T955" s="167"/>
      <c r="U955" s="167"/>
      <c r="V955" s="173"/>
      <c r="W955" s="173"/>
      <c r="X955" s="173"/>
      <c r="Y955" s="173"/>
      <c r="Z955" s="173"/>
      <c r="AA955" s="173"/>
      <c r="AB955" s="173"/>
      <c r="AC955" s="173"/>
      <c r="AD955" s="173"/>
      <c r="AE955" s="173"/>
      <c r="AF955" s="173"/>
      <c r="AG955" s="174"/>
      <c r="AH955" s="174"/>
      <c r="AI955" s="175"/>
    </row>
    <row r="956">
      <c r="A956" s="167"/>
      <c r="B956" s="531"/>
      <c r="C956" s="531"/>
      <c r="D956" s="197"/>
      <c r="E956" s="167"/>
      <c r="F956" s="167"/>
      <c r="G956" s="167"/>
      <c r="H956" s="167"/>
      <c r="I956" s="169"/>
      <c r="J956" s="530"/>
      <c r="K956" s="530"/>
      <c r="L956" s="530"/>
      <c r="M956" s="530"/>
      <c r="N956" s="530"/>
      <c r="O956" s="530"/>
      <c r="P956" s="167"/>
      <c r="Q956" s="173"/>
      <c r="R956" s="173"/>
      <c r="S956" s="173"/>
      <c r="T956" s="167"/>
      <c r="U956" s="167"/>
      <c r="V956" s="173"/>
      <c r="W956" s="173"/>
      <c r="X956" s="173"/>
      <c r="Y956" s="173"/>
      <c r="Z956" s="173"/>
      <c r="AA956" s="173"/>
      <c r="AB956" s="173"/>
      <c r="AC956" s="173"/>
      <c r="AD956" s="173"/>
      <c r="AE956" s="173"/>
      <c r="AF956" s="173"/>
      <c r="AG956" s="174"/>
      <c r="AH956" s="174"/>
      <c r="AI956" s="175"/>
    </row>
    <row r="957">
      <c r="A957" s="167"/>
      <c r="B957" s="531"/>
      <c r="C957" s="531"/>
      <c r="D957" s="197"/>
      <c r="E957" s="167"/>
      <c r="F957" s="167"/>
      <c r="G957" s="167"/>
      <c r="H957" s="167"/>
      <c r="I957" s="169"/>
      <c r="J957" s="530"/>
      <c r="K957" s="530"/>
      <c r="L957" s="530"/>
      <c r="M957" s="530"/>
      <c r="N957" s="530"/>
      <c r="O957" s="530"/>
      <c r="P957" s="167"/>
      <c r="Q957" s="173"/>
      <c r="R957" s="173"/>
      <c r="S957" s="173"/>
      <c r="T957" s="167"/>
      <c r="U957" s="167"/>
      <c r="V957" s="173"/>
      <c r="W957" s="173"/>
      <c r="X957" s="173"/>
      <c r="Y957" s="173"/>
      <c r="Z957" s="173"/>
      <c r="AA957" s="173"/>
      <c r="AB957" s="173"/>
      <c r="AC957" s="173"/>
      <c r="AD957" s="173"/>
      <c r="AE957" s="173"/>
      <c r="AF957" s="173"/>
      <c r="AG957" s="174"/>
      <c r="AH957" s="174"/>
      <c r="AI957" s="175"/>
    </row>
    <row r="958">
      <c r="A958" s="167"/>
      <c r="B958" s="531"/>
      <c r="C958" s="531"/>
      <c r="D958" s="197"/>
      <c r="E958" s="167"/>
      <c r="F958" s="167"/>
      <c r="G958" s="167"/>
      <c r="H958" s="167"/>
      <c r="I958" s="169"/>
      <c r="J958" s="530"/>
      <c r="K958" s="530"/>
      <c r="L958" s="530"/>
      <c r="M958" s="530"/>
      <c r="N958" s="530"/>
      <c r="O958" s="530"/>
      <c r="P958" s="167"/>
      <c r="Q958" s="173"/>
      <c r="R958" s="173"/>
      <c r="S958" s="173"/>
      <c r="T958" s="167"/>
      <c r="U958" s="167"/>
      <c r="V958" s="173"/>
      <c r="W958" s="173"/>
      <c r="X958" s="173"/>
      <c r="Y958" s="173"/>
      <c r="Z958" s="173"/>
      <c r="AA958" s="173"/>
      <c r="AB958" s="173"/>
      <c r="AC958" s="173"/>
      <c r="AD958" s="173"/>
      <c r="AE958" s="173"/>
      <c r="AF958" s="173"/>
      <c r="AG958" s="174"/>
      <c r="AH958" s="174"/>
      <c r="AI958" s="175"/>
    </row>
    <row r="959">
      <c r="A959" s="167"/>
      <c r="B959" s="531"/>
      <c r="C959" s="531"/>
      <c r="D959" s="197"/>
      <c r="E959" s="167"/>
      <c r="F959" s="167"/>
      <c r="G959" s="167"/>
      <c r="H959" s="167"/>
      <c r="I959" s="169"/>
      <c r="J959" s="530"/>
      <c r="K959" s="530"/>
      <c r="L959" s="530"/>
      <c r="M959" s="530"/>
      <c r="N959" s="530"/>
      <c r="O959" s="530"/>
      <c r="P959" s="167"/>
      <c r="Q959" s="173"/>
      <c r="R959" s="173"/>
      <c r="S959" s="173"/>
      <c r="T959" s="167"/>
      <c r="U959" s="167"/>
      <c r="V959" s="173"/>
      <c r="W959" s="173"/>
      <c r="X959" s="173"/>
      <c r="Y959" s="173"/>
      <c r="Z959" s="173"/>
      <c r="AA959" s="173"/>
      <c r="AB959" s="173"/>
      <c r="AC959" s="173"/>
      <c r="AD959" s="173"/>
      <c r="AE959" s="173"/>
      <c r="AF959" s="173"/>
      <c r="AG959" s="174"/>
      <c r="AH959" s="174"/>
      <c r="AI959" s="175"/>
    </row>
    <row r="960">
      <c r="A960" s="167"/>
      <c r="B960" s="531"/>
      <c r="C960" s="531"/>
      <c r="D960" s="197"/>
      <c r="E960" s="167"/>
      <c r="F960" s="167"/>
      <c r="G960" s="167"/>
      <c r="H960" s="167"/>
      <c r="I960" s="169"/>
      <c r="J960" s="530"/>
      <c r="K960" s="530"/>
      <c r="L960" s="530"/>
      <c r="M960" s="530"/>
      <c r="N960" s="530"/>
      <c r="O960" s="530"/>
      <c r="P960" s="167"/>
      <c r="Q960" s="173"/>
      <c r="R960" s="173"/>
      <c r="S960" s="173"/>
      <c r="T960" s="167"/>
      <c r="U960" s="167"/>
      <c r="V960" s="173"/>
      <c r="W960" s="173"/>
      <c r="X960" s="173"/>
      <c r="Y960" s="173"/>
      <c r="Z960" s="173"/>
      <c r="AA960" s="173"/>
      <c r="AB960" s="173"/>
      <c r="AC960" s="173"/>
      <c r="AD960" s="173"/>
      <c r="AE960" s="173"/>
      <c r="AF960" s="173"/>
      <c r="AG960" s="174"/>
      <c r="AH960" s="174"/>
      <c r="AI960" s="175"/>
    </row>
    <row r="961">
      <c r="A961" s="167"/>
      <c r="B961" s="531"/>
      <c r="C961" s="531"/>
      <c r="D961" s="197"/>
      <c r="E961" s="167"/>
      <c r="F961" s="167"/>
      <c r="G961" s="167"/>
      <c r="H961" s="167"/>
      <c r="I961" s="169"/>
      <c r="J961" s="530"/>
      <c r="K961" s="530"/>
      <c r="L961" s="530"/>
      <c r="M961" s="530"/>
      <c r="N961" s="530"/>
      <c r="O961" s="530"/>
      <c r="P961" s="167"/>
      <c r="Q961" s="173"/>
      <c r="R961" s="173"/>
      <c r="S961" s="173"/>
      <c r="T961" s="167"/>
      <c r="U961" s="167"/>
      <c r="V961" s="173"/>
      <c r="W961" s="173"/>
      <c r="X961" s="173"/>
      <c r="Y961" s="173"/>
      <c r="Z961" s="173"/>
      <c r="AA961" s="173"/>
      <c r="AB961" s="173"/>
      <c r="AC961" s="173"/>
      <c r="AD961" s="173"/>
      <c r="AE961" s="173"/>
      <c r="AF961" s="173"/>
      <c r="AG961" s="174"/>
      <c r="AH961" s="174"/>
      <c r="AI961" s="175"/>
    </row>
    <row r="962">
      <c r="A962" s="167"/>
      <c r="B962" s="531"/>
      <c r="C962" s="531"/>
      <c r="D962" s="197"/>
      <c r="E962" s="167"/>
      <c r="F962" s="167"/>
      <c r="G962" s="167"/>
      <c r="H962" s="167"/>
      <c r="I962" s="169"/>
      <c r="J962" s="530"/>
      <c r="K962" s="530"/>
      <c r="L962" s="530"/>
      <c r="M962" s="530"/>
      <c r="N962" s="530"/>
      <c r="O962" s="530"/>
      <c r="P962" s="167"/>
      <c r="Q962" s="173"/>
      <c r="R962" s="173"/>
      <c r="S962" s="173"/>
      <c r="T962" s="167"/>
      <c r="U962" s="167"/>
      <c r="V962" s="173"/>
      <c r="W962" s="173"/>
      <c r="X962" s="173"/>
      <c r="Y962" s="173"/>
      <c r="Z962" s="173"/>
      <c r="AA962" s="173"/>
      <c r="AB962" s="173"/>
      <c r="AC962" s="173"/>
      <c r="AD962" s="173"/>
      <c r="AE962" s="173"/>
      <c r="AF962" s="173"/>
      <c r="AG962" s="174"/>
      <c r="AH962" s="174"/>
      <c r="AI962" s="175"/>
    </row>
    <row r="963">
      <c r="A963" s="167"/>
      <c r="B963" s="531"/>
      <c r="C963" s="531"/>
      <c r="D963" s="197"/>
      <c r="E963" s="167"/>
      <c r="F963" s="167"/>
      <c r="G963" s="167"/>
      <c r="H963" s="167"/>
      <c r="I963" s="169"/>
      <c r="J963" s="530"/>
      <c r="K963" s="530"/>
      <c r="L963" s="530"/>
      <c r="M963" s="530"/>
      <c r="N963" s="530"/>
      <c r="O963" s="530"/>
      <c r="P963" s="167"/>
      <c r="Q963" s="173"/>
      <c r="R963" s="173"/>
      <c r="S963" s="173"/>
      <c r="T963" s="167"/>
      <c r="U963" s="167"/>
      <c r="V963" s="173"/>
      <c r="W963" s="173"/>
      <c r="X963" s="173"/>
      <c r="Y963" s="173"/>
      <c r="Z963" s="173"/>
      <c r="AA963" s="173"/>
      <c r="AB963" s="173"/>
      <c r="AC963" s="173"/>
      <c r="AD963" s="173"/>
      <c r="AE963" s="173"/>
      <c r="AF963" s="173"/>
      <c r="AG963" s="174"/>
      <c r="AH963" s="174"/>
      <c r="AI963" s="175"/>
    </row>
    <row r="964">
      <c r="A964" s="167"/>
      <c r="B964" s="531"/>
      <c r="C964" s="531"/>
      <c r="D964" s="197"/>
      <c r="E964" s="167"/>
      <c r="F964" s="167"/>
      <c r="G964" s="167"/>
      <c r="H964" s="167"/>
      <c r="I964" s="169"/>
      <c r="J964" s="530"/>
      <c r="K964" s="530"/>
      <c r="L964" s="530"/>
      <c r="M964" s="530"/>
      <c r="N964" s="530"/>
      <c r="O964" s="530"/>
      <c r="P964" s="167"/>
      <c r="Q964" s="173"/>
      <c r="R964" s="173"/>
      <c r="S964" s="173"/>
      <c r="T964" s="167"/>
      <c r="U964" s="167"/>
      <c r="V964" s="173"/>
      <c r="W964" s="173"/>
      <c r="X964" s="173"/>
      <c r="Y964" s="173"/>
      <c r="Z964" s="173"/>
      <c r="AA964" s="173"/>
      <c r="AB964" s="173"/>
      <c r="AC964" s="173"/>
      <c r="AD964" s="173"/>
      <c r="AE964" s="173"/>
      <c r="AF964" s="173"/>
      <c r="AG964" s="174"/>
      <c r="AH964" s="174"/>
      <c r="AI964" s="175"/>
    </row>
    <row r="965">
      <c r="A965" s="167"/>
      <c r="B965" s="531"/>
      <c r="C965" s="531"/>
      <c r="D965" s="197"/>
      <c r="E965" s="167"/>
      <c r="F965" s="167"/>
      <c r="G965" s="167"/>
      <c r="H965" s="167"/>
      <c r="I965" s="169"/>
      <c r="J965" s="530"/>
      <c r="K965" s="530"/>
      <c r="L965" s="530"/>
      <c r="M965" s="530"/>
      <c r="N965" s="530"/>
      <c r="O965" s="530"/>
      <c r="P965" s="167"/>
      <c r="Q965" s="173"/>
      <c r="R965" s="173"/>
      <c r="S965" s="173"/>
      <c r="T965" s="167"/>
      <c r="U965" s="167"/>
      <c r="V965" s="173"/>
      <c r="W965" s="173"/>
      <c r="X965" s="173"/>
      <c r="Y965" s="173"/>
      <c r="Z965" s="173"/>
      <c r="AA965" s="173"/>
      <c r="AB965" s="173"/>
      <c r="AC965" s="173"/>
      <c r="AD965" s="173"/>
      <c r="AE965" s="173"/>
      <c r="AF965" s="173"/>
      <c r="AG965" s="174"/>
      <c r="AH965" s="174"/>
      <c r="AI965" s="175"/>
    </row>
    <row r="966">
      <c r="A966" s="167"/>
      <c r="B966" s="531"/>
      <c r="C966" s="531"/>
      <c r="D966" s="197"/>
      <c r="E966" s="167"/>
      <c r="F966" s="167"/>
      <c r="G966" s="167"/>
      <c r="H966" s="167"/>
      <c r="I966" s="169"/>
      <c r="J966" s="530"/>
      <c r="K966" s="530"/>
      <c r="L966" s="530"/>
      <c r="M966" s="530"/>
      <c r="N966" s="530"/>
      <c r="O966" s="530"/>
      <c r="P966" s="167"/>
      <c r="Q966" s="173"/>
      <c r="R966" s="173"/>
      <c r="S966" s="173"/>
      <c r="T966" s="167"/>
      <c r="U966" s="167"/>
      <c r="V966" s="173"/>
      <c r="W966" s="173"/>
      <c r="X966" s="173"/>
      <c r="Y966" s="173"/>
      <c r="Z966" s="173"/>
      <c r="AA966" s="173"/>
      <c r="AB966" s="173"/>
      <c r="AC966" s="173"/>
      <c r="AD966" s="173"/>
      <c r="AE966" s="173"/>
      <c r="AF966" s="173"/>
      <c r="AG966" s="174"/>
      <c r="AH966" s="174"/>
      <c r="AI966" s="175"/>
    </row>
    <row r="967">
      <c r="A967" s="167"/>
      <c r="B967" s="531"/>
      <c r="C967" s="531"/>
      <c r="D967" s="197"/>
      <c r="E967" s="167"/>
      <c r="F967" s="167"/>
      <c r="G967" s="167"/>
      <c r="H967" s="167"/>
      <c r="I967" s="169"/>
      <c r="J967" s="530"/>
      <c r="K967" s="530"/>
      <c r="L967" s="530"/>
      <c r="M967" s="530"/>
      <c r="N967" s="530"/>
      <c r="O967" s="530"/>
      <c r="P967" s="167"/>
      <c r="Q967" s="173"/>
      <c r="R967" s="173"/>
      <c r="S967" s="173"/>
      <c r="T967" s="167"/>
      <c r="U967" s="167"/>
      <c r="V967" s="173"/>
      <c r="W967" s="173"/>
      <c r="X967" s="173"/>
      <c r="Y967" s="173"/>
      <c r="Z967" s="173"/>
      <c r="AA967" s="173"/>
      <c r="AB967" s="173"/>
      <c r="AC967" s="173"/>
      <c r="AD967" s="173"/>
      <c r="AE967" s="173"/>
      <c r="AF967" s="173"/>
      <c r="AG967" s="174"/>
      <c r="AH967" s="174"/>
      <c r="AI967" s="175"/>
    </row>
    <row r="968">
      <c r="A968" s="167"/>
      <c r="B968" s="531"/>
      <c r="C968" s="531"/>
      <c r="D968" s="197"/>
      <c r="E968" s="167"/>
      <c r="F968" s="167"/>
      <c r="G968" s="167"/>
      <c r="H968" s="167"/>
      <c r="I968" s="169"/>
      <c r="J968" s="530"/>
      <c r="K968" s="530"/>
      <c r="L968" s="530"/>
      <c r="M968" s="530"/>
      <c r="N968" s="530"/>
      <c r="O968" s="530"/>
      <c r="P968" s="167"/>
      <c r="Q968" s="173"/>
      <c r="R968" s="173"/>
      <c r="S968" s="173"/>
      <c r="T968" s="167"/>
      <c r="U968" s="167"/>
      <c r="V968" s="173"/>
      <c r="W968" s="173"/>
      <c r="X968" s="173"/>
      <c r="Y968" s="173"/>
      <c r="Z968" s="173"/>
      <c r="AA968" s="173"/>
      <c r="AB968" s="173"/>
      <c r="AC968" s="173"/>
      <c r="AD968" s="173"/>
      <c r="AE968" s="173"/>
      <c r="AF968" s="173"/>
      <c r="AG968" s="174"/>
      <c r="AH968" s="174"/>
      <c r="AI968" s="175"/>
    </row>
    <row r="969">
      <c r="A969" s="167"/>
      <c r="B969" s="531"/>
      <c r="C969" s="531"/>
      <c r="D969" s="197"/>
      <c r="E969" s="167"/>
      <c r="F969" s="167"/>
      <c r="G969" s="167"/>
      <c r="H969" s="167"/>
      <c r="I969" s="169"/>
      <c r="J969" s="530"/>
      <c r="K969" s="530"/>
      <c r="L969" s="530"/>
      <c r="M969" s="530"/>
      <c r="N969" s="530"/>
      <c r="O969" s="530"/>
      <c r="P969" s="167"/>
      <c r="Q969" s="173"/>
      <c r="R969" s="173"/>
      <c r="S969" s="173"/>
      <c r="T969" s="167"/>
      <c r="U969" s="167"/>
      <c r="V969" s="173"/>
      <c r="W969" s="173"/>
      <c r="X969" s="173"/>
      <c r="Y969" s="173"/>
      <c r="Z969" s="173"/>
      <c r="AA969" s="173"/>
      <c r="AB969" s="173"/>
      <c r="AC969" s="173"/>
      <c r="AD969" s="173"/>
      <c r="AE969" s="173"/>
      <c r="AF969" s="173"/>
      <c r="AG969" s="174"/>
      <c r="AH969" s="174"/>
      <c r="AI969" s="175"/>
    </row>
    <row r="970">
      <c r="A970" s="167"/>
      <c r="B970" s="531"/>
      <c r="C970" s="531"/>
      <c r="D970" s="197"/>
      <c r="E970" s="167"/>
      <c r="F970" s="167"/>
      <c r="G970" s="167"/>
      <c r="H970" s="167"/>
      <c r="I970" s="169"/>
      <c r="J970" s="530"/>
      <c r="K970" s="530"/>
      <c r="L970" s="530"/>
      <c r="M970" s="530"/>
      <c r="N970" s="530"/>
      <c r="O970" s="530"/>
      <c r="P970" s="167"/>
      <c r="Q970" s="173"/>
      <c r="R970" s="173"/>
      <c r="S970" s="173"/>
      <c r="T970" s="167"/>
      <c r="U970" s="167"/>
      <c r="V970" s="173"/>
      <c r="W970" s="173"/>
      <c r="X970" s="173"/>
      <c r="Y970" s="173"/>
      <c r="Z970" s="173"/>
      <c r="AA970" s="173"/>
      <c r="AB970" s="173"/>
      <c r="AC970" s="173"/>
      <c r="AD970" s="173"/>
      <c r="AE970" s="173"/>
      <c r="AF970" s="173"/>
      <c r="AG970" s="174"/>
      <c r="AH970" s="174"/>
      <c r="AI970" s="175"/>
    </row>
    <row r="971">
      <c r="A971" s="167"/>
      <c r="B971" s="531"/>
      <c r="C971" s="531"/>
      <c r="D971" s="197"/>
      <c r="E971" s="167"/>
      <c r="F971" s="167"/>
      <c r="G971" s="167"/>
      <c r="H971" s="167"/>
      <c r="I971" s="169"/>
      <c r="J971" s="530"/>
      <c r="K971" s="530"/>
      <c r="L971" s="530"/>
      <c r="M971" s="530"/>
      <c r="N971" s="530"/>
      <c r="O971" s="530"/>
      <c r="P971" s="167"/>
      <c r="Q971" s="173"/>
      <c r="R971" s="173"/>
      <c r="S971" s="173"/>
      <c r="T971" s="167"/>
      <c r="U971" s="167"/>
      <c r="V971" s="173"/>
      <c r="W971" s="173"/>
      <c r="X971" s="173"/>
      <c r="Y971" s="173"/>
      <c r="Z971" s="173"/>
      <c r="AA971" s="173"/>
      <c r="AB971" s="173"/>
      <c r="AC971" s="173"/>
      <c r="AD971" s="173"/>
      <c r="AE971" s="173"/>
      <c r="AF971" s="173"/>
      <c r="AG971" s="174"/>
      <c r="AH971" s="174"/>
      <c r="AI971" s="175"/>
    </row>
    <row r="972">
      <c r="A972" s="167"/>
      <c r="B972" s="531"/>
      <c r="C972" s="531"/>
      <c r="D972" s="197"/>
      <c r="E972" s="167"/>
      <c r="F972" s="167"/>
      <c r="G972" s="167"/>
      <c r="H972" s="167"/>
      <c r="I972" s="169"/>
      <c r="J972" s="530"/>
      <c r="K972" s="530"/>
      <c r="L972" s="530"/>
      <c r="M972" s="530"/>
      <c r="N972" s="530"/>
      <c r="O972" s="530"/>
      <c r="P972" s="167"/>
      <c r="Q972" s="173"/>
      <c r="R972" s="173"/>
      <c r="S972" s="173"/>
      <c r="T972" s="167"/>
      <c r="U972" s="167"/>
      <c r="V972" s="173"/>
      <c r="W972" s="173"/>
      <c r="X972" s="173"/>
      <c r="Y972" s="173"/>
      <c r="Z972" s="173"/>
      <c r="AA972" s="173"/>
      <c r="AB972" s="173"/>
      <c r="AC972" s="173"/>
      <c r="AD972" s="173"/>
      <c r="AE972" s="173"/>
      <c r="AF972" s="173"/>
      <c r="AG972" s="174"/>
      <c r="AH972" s="174"/>
      <c r="AI972" s="175"/>
    </row>
    <row r="973">
      <c r="A973" s="167"/>
      <c r="B973" s="531"/>
      <c r="C973" s="531"/>
      <c r="D973" s="197"/>
      <c r="E973" s="167"/>
      <c r="F973" s="167"/>
      <c r="G973" s="167"/>
      <c r="H973" s="167"/>
      <c r="I973" s="169"/>
      <c r="J973" s="530"/>
      <c r="K973" s="530"/>
      <c r="L973" s="530"/>
      <c r="M973" s="530"/>
      <c r="N973" s="530"/>
      <c r="O973" s="530"/>
      <c r="P973" s="167"/>
      <c r="Q973" s="173"/>
      <c r="R973" s="173"/>
      <c r="S973" s="173"/>
      <c r="T973" s="167"/>
      <c r="U973" s="167"/>
      <c r="V973" s="173"/>
      <c r="W973" s="173"/>
      <c r="X973" s="173"/>
      <c r="Y973" s="173"/>
      <c r="Z973" s="173"/>
      <c r="AA973" s="173"/>
      <c r="AB973" s="173"/>
      <c r="AC973" s="173"/>
      <c r="AD973" s="173"/>
      <c r="AE973" s="173"/>
      <c r="AF973" s="173"/>
      <c r="AG973" s="174"/>
      <c r="AH973" s="174"/>
      <c r="AI973" s="175"/>
    </row>
    <row r="974">
      <c r="A974" s="167"/>
      <c r="B974" s="531"/>
      <c r="C974" s="531"/>
      <c r="D974" s="197"/>
      <c r="E974" s="167"/>
      <c r="F974" s="167"/>
      <c r="G974" s="167"/>
      <c r="H974" s="167"/>
      <c r="I974" s="169"/>
      <c r="J974" s="530"/>
      <c r="K974" s="530"/>
      <c r="L974" s="530"/>
      <c r="M974" s="530"/>
      <c r="N974" s="530"/>
      <c r="O974" s="530"/>
      <c r="P974" s="167"/>
      <c r="Q974" s="173"/>
      <c r="R974" s="173"/>
      <c r="S974" s="173"/>
      <c r="T974" s="167"/>
      <c r="U974" s="167"/>
      <c r="V974" s="173"/>
      <c r="W974" s="173"/>
      <c r="X974" s="173"/>
      <c r="Y974" s="173"/>
      <c r="Z974" s="173"/>
      <c r="AA974" s="173"/>
      <c r="AB974" s="173"/>
      <c r="AC974" s="173"/>
      <c r="AD974" s="173"/>
      <c r="AE974" s="173"/>
      <c r="AF974" s="173"/>
      <c r="AG974" s="174"/>
      <c r="AH974" s="174"/>
      <c r="AI974" s="175"/>
    </row>
    <row r="975">
      <c r="A975" s="167"/>
      <c r="B975" s="531"/>
      <c r="C975" s="531"/>
      <c r="D975" s="197"/>
      <c r="E975" s="167"/>
      <c r="F975" s="167"/>
      <c r="G975" s="167"/>
      <c r="H975" s="167"/>
      <c r="I975" s="169"/>
      <c r="J975" s="530"/>
      <c r="K975" s="530"/>
      <c r="L975" s="530"/>
      <c r="M975" s="530"/>
      <c r="N975" s="530"/>
      <c r="O975" s="530"/>
      <c r="P975" s="167"/>
      <c r="Q975" s="173"/>
      <c r="R975" s="173"/>
      <c r="S975" s="173"/>
      <c r="T975" s="167"/>
      <c r="U975" s="167"/>
      <c r="V975" s="173"/>
      <c r="W975" s="173"/>
      <c r="X975" s="173"/>
      <c r="Y975" s="173"/>
      <c r="Z975" s="173"/>
      <c r="AA975" s="173"/>
      <c r="AB975" s="173"/>
      <c r="AC975" s="173"/>
      <c r="AD975" s="173"/>
      <c r="AE975" s="173"/>
      <c r="AF975" s="173"/>
      <c r="AG975" s="174"/>
      <c r="AH975" s="174"/>
      <c r="AI975" s="175"/>
    </row>
    <row r="976">
      <c r="A976" s="167"/>
      <c r="B976" s="531"/>
      <c r="C976" s="531"/>
      <c r="D976" s="197"/>
      <c r="E976" s="167"/>
      <c r="F976" s="167"/>
      <c r="G976" s="167"/>
      <c r="H976" s="167"/>
      <c r="I976" s="169"/>
      <c r="J976" s="530"/>
      <c r="K976" s="530"/>
      <c r="L976" s="530"/>
      <c r="M976" s="530"/>
      <c r="N976" s="530"/>
      <c r="O976" s="530"/>
      <c r="P976" s="167"/>
      <c r="Q976" s="173"/>
      <c r="R976" s="173"/>
      <c r="S976" s="173"/>
      <c r="T976" s="167"/>
      <c r="U976" s="167"/>
      <c r="V976" s="173"/>
      <c r="W976" s="173"/>
      <c r="X976" s="173"/>
      <c r="Y976" s="173"/>
      <c r="Z976" s="173"/>
      <c r="AA976" s="173"/>
      <c r="AB976" s="173"/>
      <c r="AC976" s="173"/>
      <c r="AD976" s="173"/>
      <c r="AE976" s="173"/>
      <c r="AF976" s="173"/>
      <c r="AG976" s="174"/>
      <c r="AH976" s="174"/>
      <c r="AI976" s="175"/>
    </row>
    <row r="977">
      <c r="A977" s="167"/>
      <c r="B977" s="531"/>
      <c r="C977" s="531"/>
      <c r="D977" s="197"/>
      <c r="E977" s="167"/>
      <c r="F977" s="167"/>
      <c r="G977" s="167"/>
      <c r="H977" s="167"/>
      <c r="I977" s="169"/>
      <c r="J977" s="530"/>
      <c r="K977" s="530"/>
      <c r="L977" s="530"/>
      <c r="M977" s="530"/>
      <c r="N977" s="530"/>
      <c r="O977" s="530"/>
      <c r="P977" s="167"/>
      <c r="Q977" s="173"/>
      <c r="R977" s="173"/>
      <c r="S977" s="173"/>
      <c r="T977" s="167"/>
      <c r="U977" s="167"/>
      <c r="V977" s="173"/>
      <c r="W977" s="173"/>
      <c r="X977" s="173"/>
      <c r="Y977" s="173"/>
      <c r="Z977" s="173"/>
      <c r="AA977" s="173"/>
      <c r="AB977" s="173"/>
      <c r="AC977" s="173"/>
      <c r="AD977" s="173"/>
      <c r="AE977" s="173"/>
      <c r="AF977" s="173"/>
      <c r="AG977" s="174"/>
      <c r="AH977" s="174"/>
      <c r="AI977" s="175"/>
    </row>
    <row r="978">
      <c r="A978" s="167"/>
      <c r="B978" s="531"/>
      <c r="C978" s="531"/>
      <c r="D978" s="197"/>
      <c r="E978" s="167"/>
      <c r="F978" s="167"/>
      <c r="G978" s="167"/>
      <c r="H978" s="167"/>
      <c r="I978" s="169"/>
      <c r="J978" s="530"/>
      <c r="K978" s="530"/>
      <c r="L978" s="530"/>
      <c r="M978" s="530"/>
      <c r="N978" s="530"/>
      <c r="O978" s="530"/>
      <c r="P978" s="167"/>
      <c r="Q978" s="173"/>
      <c r="R978" s="173"/>
      <c r="S978" s="173"/>
      <c r="T978" s="167"/>
      <c r="U978" s="167"/>
      <c r="V978" s="173"/>
      <c r="W978" s="173"/>
      <c r="X978" s="173"/>
      <c r="Y978" s="173"/>
      <c r="Z978" s="173"/>
      <c r="AA978" s="173"/>
      <c r="AB978" s="173"/>
      <c r="AC978" s="173"/>
      <c r="AD978" s="173"/>
      <c r="AE978" s="173"/>
      <c r="AF978" s="173"/>
      <c r="AG978" s="174"/>
      <c r="AH978" s="174"/>
      <c r="AI978" s="175"/>
    </row>
    <row r="979">
      <c r="A979" s="167"/>
      <c r="B979" s="531"/>
      <c r="C979" s="531"/>
      <c r="D979" s="197"/>
      <c r="E979" s="167"/>
      <c r="F979" s="167"/>
      <c r="G979" s="167"/>
      <c r="H979" s="167"/>
      <c r="I979" s="169"/>
      <c r="J979" s="530"/>
      <c r="K979" s="530"/>
      <c r="L979" s="530"/>
      <c r="M979" s="530"/>
      <c r="N979" s="530"/>
      <c r="O979" s="530"/>
      <c r="P979" s="167"/>
      <c r="Q979" s="173"/>
      <c r="R979" s="173"/>
      <c r="S979" s="173"/>
      <c r="T979" s="167"/>
      <c r="U979" s="167"/>
      <c r="V979" s="173"/>
      <c r="W979" s="173"/>
      <c r="X979" s="173"/>
      <c r="Y979" s="173"/>
      <c r="Z979" s="173"/>
      <c r="AA979" s="173"/>
      <c r="AB979" s="173"/>
      <c r="AC979" s="173"/>
      <c r="AD979" s="173"/>
      <c r="AE979" s="173"/>
      <c r="AF979" s="173"/>
      <c r="AG979" s="174"/>
      <c r="AH979" s="174"/>
      <c r="AI979" s="175"/>
    </row>
    <row r="980">
      <c r="A980" s="167"/>
      <c r="B980" s="531"/>
      <c r="C980" s="531"/>
      <c r="D980" s="197"/>
      <c r="E980" s="167"/>
      <c r="F980" s="167"/>
      <c r="G980" s="167"/>
      <c r="H980" s="167"/>
      <c r="I980" s="169"/>
      <c r="J980" s="530"/>
      <c r="K980" s="530"/>
      <c r="L980" s="530"/>
      <c r="M980" s="530"/>
      <c r="N980" s="530"/>
      <c r="O980" s="530"/>
      <c r="P980" s="167"/>
      <c r="Q980" s="173"/>
      <c r="R980" s="173"/>
      <c r="S980" s="173"/>
      <c r="T980" s="167"/>
      <c r="U980" s="167"/>
      <c r="V980" s="173"/>
      <c r="W980" s="173"/>
      <c r="X980" s="173"/>
      <c r="Y980" s="173"/>
      <c r="Z980" s="173"/>
      <c r="AA980" s="173"/>
      <c r="AB980" s="173"/>
      <c r="AC980" s="173"/>
      <c r="AD980" s="173"/>
      <c r="AE980" s="173"/>
      <c r="AF980" s="173"/>
      <c r="AG980" s="174"/>
      <c r="AH980" s="174"/>
      <c r="AI980" s="175"/>
    </row>
    <row r="981">
      <c r="A981" s="167"/>
      <c r="B981" s="531"/>
      <c r="C981" s="531"/>
      <c r="D981" s="197"/>
      <c r="E981" s="167"/>
      <c r="F981" s="167"/>
      <c r="G981" s="167"/>
      <c r="H981" s="167"/>
      <c r="I981" s="169"/>
      <c r="J981" s="530"/>
      <c r="K981" s="530"/>
      <c r="L981" s="530"/>
      <c r="M981" s="530"/>
      <c r="N981" s="530"/>
      <c r="O981" s="530"/>
      <c r="P981" s="167"/>
      <c r="Q981" s="173"/>
      <c r="R981" s="173"/>
      <c r="S981" s="173"/>
      <c r="T981" s="167"/>
      <c r="U981" s="167"/>
      <c r="V981" s="173"/>
      <c r="W981" s="173"/>
      <c r="X981" s="173"/>
      <c r="Y981" s="173"/>
      <c r="Z981" s="173"/>
      <c r="AA981" s="173"/>
      <c r="AB981" s="173"/>
      <c r="AC981" s="173"/>
      <c r="AD981" s="173"/>
      <c r="AE981" s="173"/>
      <c r="AF981" s="173"/>
      <c r="AG981" s="174"/>
      <c r="AH981" s="174"/>
      <c r="AI981" s="175"/>
    </row>
    <row r="982">
      <c r="A982" s="167"/>
      <c r="B982" s="531"/>
      <c r="C982" s="531"/>
      <c r="D982" s="197"/>
      <c r="E982" s="167"/>
      <c r="F982" s="167"/>
      <c r="G982" s="167"/>
      <c r="H982" s="167"/>
      <c r="I982" s="169"/>
      <c r="J982" s="530"/>
      <c r="K982" s="530"/>
      <c r="L982" s="530"/>
      <c r="M982" s="530"/>
      <c r="N982" s="530"/>
      <c r="O982" s="530"/>
      <c r="P982" s="167"/>
      <c r="Q982" s="173"/>
      <c r="R982" s="173"/>
      <c r="S982" s="173"/>
      <c r="T982" s="167"/>
      <c r="U982" s="167"/>
      <c r="V982" s="173"/>
      <c r="W982" s="173"/>
      <c r="X982" s="173"/>
      <c r="Y982" s="173"/>
      <c r="Z982" s="173"/>
      <c r="AA982" s="173"/>
      <c r="AB982" s="173"/>
      <c r="AC982" s="173"/>
      <c r="AD982" s="173"/>
      <c r="AE982" s="173"/>
      <c r="AF982" s="173"/>
      <c r="AG982" s="174"/>
      <c r="AH982" s="174"/>
      <c r="AI982" s="175"/>
    </row>
    <row r="983">
      <c r="A983" s="167"/>
      <c r="B983" s="531"/>
      <c r="C983" s="531"/>
      <c r="D983" s="197"/>
      <c r="E983" s="167"/>
      <c r="F983" s="167"/>
      <c r="G983" s="167"/>
      <c r="H983" s="167"/>
      <c r="I983" s="169"/>
      <c r="J983" s="530"/>
      <c r="K983" s="530"/>
      <c r="L983" s="530"/>
      <c r="M983" s="530"/>
      <c r="N983" s="530"/>
      <c r="O983" s="530"/>
      <c r="P983" s="167"/>
      <c r="Q983" s="173"/>
      <c r="R983" s="173"/>
      <c r="S983" s="173"/>
      <c r="T983" s="167"/>
      <c r="U983" s="167"/>
      <c r="V983" s="173"/>
      <c r="W983" s="173"/>
      <c r="X983" s="173"/>
      <c r="Y983" s="173"/>
      <c r="Z983" s="173"/>
      <c r="AA983" s="173"/>
      <c r="AB983" s="173"/>
      <c r="AC983" s="173"/>
      <c r="AD983" s="173"/>
      <c r="AE983" s="173"/>
      <c r="AF983" s="173"/>
      <c r="AG983" s="174"/>
      <c r="AH983" s="174"/>
      <c r="AI983" s="175"/>
    </row>
    <row r="984">
      <c r="A984" s="167"/>
      <c r="B984" s="531"/>
      <c r="C984" s="531"/>
      <c r="D984" s="197"/>
      <c r="E984" s="167"/>
      <c r="F984" s="167"/>
      <c r="G984" s="167"/>
      <c r="H984" s="167"/>
      <c r="I984" s="169"/>
      <c r="J984" s="530"/>
      <c r="K984" s="530"/>
      <c r="L984" s="530"/>
      <c r="M984" s="530"/>
      <c r="N984" s="530"/>
      <c r="O984" s="530"/>
      <c r="P984" s="167"/>
      <c r="Q984" s="173"/>
      <c r="R984" s="173"/>
      <c r="S984" s="173"/>
      <c r="T984" s="167"/>
      <c r="U984" s="167"/>
      <c r="V984" s="173"/>
      <c r="W984" s="173"/>
      <c r="X984" s="173"/>
      <c r="Y984" s="173"/>
      <c r="Z984" s="173"/>
      <c r="AA984" s="173"/>
      <c r="AB984" s="173"/>
      <c r="AC984" s="173"/>
      <c r="AD984" s="173"/>
      <c r="AE984" s="173"/>
      <c r="AF984" s="173"/>
      <c r="AG984" s="174"/>
      <c r="AH984" s="174"/>
      <c r="AI984" s="175"/>
    </row>
    <row r="985">
      <c r="A985" s="167"/>
      <c r="B985" s="531"/>
      <c r="C985" s="531"/>
      <c r="D985" s="197"/>
      <c r="E985" s="167"/>
      <c r="F985" s="167"/>
      <c r="G985" s="167"/>
      <c r="H985" s="167"/>
      <c r="I985" s="169"/>
      <c r="J985" s="530"/>
      <c r="K985" s="530"/>
      <c r="L985" s="530"/>
      <c r="M985" s="530"/>
      <c r="N985" s="530"/>
      <c r="O985" s="530"/>
      <c r="P985" s="167"/>
      <c r="Q985" s="173"/>
      <c r="R985" s="173"/>
      <c r="S985" s="173"/>
      <c r="T985" s="167"/>
      <c r="U985" s="167"/>
      <c r="V985" s="173"/>
      <c r="W985" s="173"/>
      <c r="X985" s="173"/>
      <c r="Y985" s="173"/>
      <c r="Z985" s="173"/>
      <c r="AA985" s="173"/>
      <c r="AB985" s="173"/>
      <c r="AC985" s="173"/>
      <c r="AD985" s="173"/>
      <c r="AE985" s="173"/>
      <c r="AF985" s="173"/>
      <c r="AG985" s="174"/>
      <c r="AH985" s="174"/>
      <c r="AI985" s="175"/>
    </row>
    <row r="986">
      <c r="A986" s="167"/>
      <c r="B986" s="531"/>
      <c r="C986" s="531"/>
      <c r="D986" s="197"/>
      <c r="E986" s="167"/>
      <c r="F986" s="167"/>
      <c r="G986" s="167"/>
      <c r="H986" s="167"/>
      <c r="I986" s="169"/>
      <c r="J986" s="530"/>
      <c r="K986" s="530"/>
      <c r="L986" s="530"/>
      <c r="M986" s="530"/>
      <c r="N986" s="530"/>
      <c r="O986" s="530"/>
      <c r="P986" s="167"/>
      <c r="Q986" s="173"/>
      <c r="R986" s="173"/>
      <c r="S986" s="173"/>
      <c r="T986" s="167"/>
      <c r="U986" s="167"/>
      <c r="V986" s="173"/>
      <c r="W986" s="173"/>
      <c r="X986" s="173"/>
      <c r="Y986" s="173"/>
      <c r="Z986" s="173"/>
      <c r="AA986" s="173"/>
      <c r="AB986" s="173"/>
      <c r="AC986" s="173"/>
      <c r="AD986" s="173"/>
      <c r="AE986" s="173"/>
      <c r="AF986" s="173"/>
      <c r="AG986" s="174"/>
      <c r="AH986" s="174"/>
      <c r="AI986" s="175"/>
    </row>
    <row r="987">
      <c r="A987" s="167"/>
      <c r="B987" s="531"/>
      <c r="C987" s="531"/>
      <c r="D987" s="197"/>
      <c r="E987" s="167"/>
      <c r="F987" s="167"/>
      <c r="G987" s="167"/>
      <c r="H987" s="167"/>
      <c r="I987" s="169"/>
      <c r="J987" s="530"/>
      <c r="K987" s="530"/>
      <c r="L987" s="530"/>
      <c r="M987" s="530"/>
      <c r="N987" s="530"/>
      <c r="O987" s="530"/>
      <c r="P987" s="167"/>
      <c r="Q987" s="173"/>
      <c r="R987" s="173"/>
      <c r="S987" s="173"/>
      <c r="T987" s="167"/>
      <c r="U987" s="167"/>
      <c r="V987" s="173"/>
      <c r="W987" s="173"/>
      <c r="X987" s="173"/>
      <c r="Y987" s="173"/>
      <c r="Z987" s="173"/>
      <c r="AA987" s="173"/>
      <c r="AB987" s="173"/>
      <c r="AC987" s="173"/>
      <c r="AD987" s="173"/>
      <c r="AE987" s="173"/>
      <c r="AF987" s="173"/>
      <c r="AG987" s="174"/>
      <c r="AH987" s="174"/>
      <c r="AI987" s="175"/>
    </row>
    <row r="988">
      <c r="A988" s="167"/>
      <c r="B988" s="531"/>
      <c r="C988" s="531"/>
      <c r="D988" s="197"/>
      <c r="E988" s="167"/>
      <c r="F988" s="167"/>
      <c r="G988" s="167"/>
      <c r="H988" s="167"/>
      <c r="I988" s="169"/>
      <c r="J988" s="530"/>
      <c r="K988" s="530"/>
      <c r="L988" s="530"/>
      <c r="M988" s="530"/>
      <c r="N988" s="530"/>
      <c r="O988" s="530"/>
      <c r="P988" s="167"/>
      <c r="Q988" s="173"/>
      <c r="R988" s="173"/>
      <c r="S988" s="173"/>
      <c r="T988" s="167"/>
      <c r="U988" s="167"/>
      <c r="V988" s="173"/>
      <c r="W988" s="173"/>
      <c r="X988" s="173"/>
      <c r="Y988" s="173"/>
      <c r="Z988" s="173"/>
      <c r="AA988" s="173"/>
      <c r="AB988" s="173"/>
      <c r="AC988" s="173"/>
      <c r="AD988" s="173"/>
      <c r="AE988" s="173"/>
      <c r="AF988" s="173"/>
      <c r="AG988" s="174"/>
      <c r="AH988" s="174"/>
      <c r="AI988" s="175"/>
    </row>
    <row r="989">
      <c r="A989" s="167"/>
      <c r="B989" s="531"/>
      <c r="C989" s="531"/>
      <c r="D989" s="197"/>
      <c r="E989" s="167"/>
      <c r="F989" s="167"/>
      <c r="G989" s="167"/>
      <c r="H989" s="167"/>
      <c r="I989" s="169"/>
      <c r="J989" s="530"/>
      <c r="K989" s="530"/>
      <c r="L989" s="530"/>
      <c r="M989" s="530"/>
      <c r="N989" s="530"/>
      <c r="O989" s="530"/>
      <c r="P989" s="167"/>
      <c r="Q989" s="173"/>
      <c r="R989" s="173"/>
      <c r="S989" s="173"/>
      <c r="T989" s="167"/>
      <c r="U989" s="167"/>
      <c r="V989" s="173"/>
      <c r="W989" s="173"/>
      <c r="X989" s="173"/>
      <c r="Y989" s="173"/>
      <c r="Z989" s="173"/>
      <c r="AA989" s="173"/>
      <c r="AB989" s="173"/>
      <c r="AC989" s="173"/>
      <c r="AD989" s="173"/>
      <c r="AE989" s="173"/>
      <c r="AF989" s="173"/>
      <c r="AG989" s="174"/>
      <c r="AH989" s="174"/>
      <c r="AI989" s="175"/>
    </row>
    <row r="990">
      <c r="A990" s="167"/>
      <c r="B990" s="531"/>
      <c r="C990" s="531"/>
      <c r="D990" s="197"/>
      <c r="E990" s="167"/>
      <c r="F990" s="167"/>
      <c r="G990" s="167"/>
      <c r="H990" s="167"/>
      <c r="I990" s="169"/>
      <c r="J990" s="530"/>
      <c r="K990" s="530"/>
      <c r="L990" s="530"/>
      <c r="M990" s="530"/>
      <c r="N990" s="530"/>
      <c r="O990" s="530"/>
      <c r="P990" s="167"/>
      <c r="Q990" s="173"/>
      <c r="R990" s="173"/>
      <c r="S990" s="173"/>
      <c r="T990" s="167"/>
      <c r="U990" s="167"/>
      <c r="V990" s="173"/>
      <c r="W990" s="173"/>
      <c r="X990" s="173"/>
      <c r="Y990" s="173"/>
      <c r="Z990" s="173"/>
      <c r="AA990" s="173"/>
      <c r="AB990" s="173"/>
      <c r="AC990" s="173"/>
      <c r="AD990" s="173"/>
      <c r="AE990" s="173"/>
      <c r="AF990" s="173"/>
      <c r="AG990" s="174"/>
      <c r="AH990" s="174"/>
      <c r="AI990" s="175"/>
    </row>
    <row r="991">
      <c r="A991" s="167"/>
      <c r="B991" s="531"/>
      <c r="C991" s="531"/>
      <c r="D991" s="197"/>
      <c r="E991" s="167"/>
      <c r="F991" s="167"/>
      <c r="G991" s="167"/>
      <c r="H991" s="167"/>
      <c r="I991" s="169"/>
      <c r="J991" s="530"/>
      <c r="K991" s="530"/>
      <c r="L991" s="530"/>
      <c r="M991" s="530"/>
      <c r="N991" s="530"/>
      <c r="O991" s="530"/>
      <c r="P991" s="167"/>
      <c r="Q991" s="173"/>
      <c r="R991" s="173"/>
      <c r="S991" s="173"/>
      <c r="T991" s="167"/>
      <c r="U991" s="167"/>
      <c r="V991" s="173"/>
      <c r="W991" s="173"/>
      <c r="X991" s="173"/>
      <c r="Y991" s="173"/>
      <c r="Z991" s="173"/>
      <c r="AA991" s="173"/>
      <c r="AB991" s="173"/>
      <c r="AC991" s="173"/>
      <c r="AD991" s="173"/>
      <c r="AE991" s="173"/>
      <c r="AF991" s="173"/>
      <c r="AG991" s="174"/>
      <c r="AH991" s="174"/>
      <c r="AI991" s="175"/>
    </row>
    <row r="992">
      <c r="A992" s="167"/>
      <c r="B992" s="531"/>
      <c r="C992" s="531"/>
      <c r="D992" s="197"/>
      <c r="E992" s="167"/>
      <c r="F992" s="167"/>
      <c r="G992" s="167"/>
      <c r="H992" s="167"/>
      <c r="I992" s="169"/>
      <c r="J992" s="530"/>
      <c r="K992" s="530"/>
      <c r="L992" s="530"/>
      <c r="M992" s="530"/>
      <c r="N992" s="530"/>
      <c r="O992" s="530"/>
      <c r="P992" s="167"/>
      <c r="Q992" s="173"/>
      <c r="R992" s="173"/>
      <c r="S992" s="173"/>
      <c r="T992" s="167"/>
      <c r="U992" s="167"/>
      <c r="V992" s="173"/>
      <c r="W992" s="173"/>
      <c r="X992" s="173"/>
      <c r="Y992" s="173"/>
      <c r="Z992" s="173"/>
      <c r="AA992" s="173"/>
      <c r="AB992" s="173"/>
      <c r="AC992" s="173"/>
      <c r="AD992" s="173"/>
      <c r="AE992" s="173"/>
      <c r="AF992" s="173"/>
      <c r="AG992" s="174"/>
      <c r="AH992" s="174"/>
      <c r="AI992" s="175"/>
    </row>
    <row r="993">
      <c r="A993" s="167"/>
      <c r="B993" s="531"/>
      <c r="C993" s="531"/>
      <c r="D993" s="197"/>
      <c r="E993" s="167"/>
      <c r="F993" s="167"/>
      <c r="G993" s="167"/>
      <c r="H993" s="167"/>
      <c r="I993" s="169"/>
      <c r="J993" s="530"/>
      <c r="K993" s="530"/>
      <c r="L993" s="530"/>
      <c r="M993" s="530"/>
      <c r="N993" s="530"/>
      <c r="O993" s="530"/>
      <c r="P993" s="167"/>
      <c r="Q993" s="173"/>
      <c r="R993" s="173"/>
      <c r="S993" s="173"/>
      <c r="T993" s="167"/>
      <c r="U993" s="167"/>
      <c r="V993" s="173"/>
      <c r="W993" s="173"/>
      <c r="X993" s="173"/>
      <c r="Y993" s="173"/>
      <c r="Z993" s="173"/>
      <c r="AA993" s="173"/>
      <c r="AB993" s="173"/>
      <c r="AC993" s="173"/>
      <c r="AD993" s="173"/>
      <c r="AE993" s="173"/>
      <c r="AF993" s="173"/>
      <c r="AG993" s="174"/>
      <c r="AH993" s="174"/>
      <c r="AI993" s="175"/>
    </row>
    <row r="994">
      <c r="A994" s="167"/>
      <c r="B994" s="531"/>
      <c r="C994" s="531"/>
      <c r="D994" s="197"/>
      <c r="E994" s="167"/>
      <c r="F994" s="167"/>
      <c r="G994" s="167"/>
      <c r="H994" s="167"/>
      <c r="I994" s="169"/>
      <c r="J994" s="530"/>
      <c r="K994" s="530"/>
      <c r="L994" s="530"/>
      <c r="M994" s="530"/>
      <c r="N994" s="530"/>
      <c r="O994" s="530"/>
      <c r="P994" s="167"/>
      <c r="Q994" s="173"/>
      <c r="R994" s="173"/>
      <c r="S994" s="173"/>
      <c r="T994" s="167"/>
      <c r="U994" s="167"/>
      <c r="V994" s="173"/>
      <c r="W994" s="173"/>
      <c r="X994" s="173"/>
      <c r="Y994" s="173"/>
      <c r="Z994" s="173"/>
      <c r="AA994" s="173"/>
      <c r="AB994" s="173"/>
      <c r="AC994" s="173"/>
      <c r="AD994" s="173"/>
      <c r="AE994" s="173"/>
      <c r="AF994" s="173"/>
      <c r="AG994" s="174"/>
      <c r="AH994" s="174"/>
      <c r="AI994" s="175"/>
    </row>
    <row r="995">
      <c r="A995" s="167"/>
      <c r="B995" s="531"/>
      <c r="C995" s="531"/>
      <c r="D995" s="197"/>
      <c r="E995" s="167"/>
      <c r="F995" s="167"/>
      <c r="G995" s="167"/>
      <c r="H995" s="167"/>
      <c r="I995" s="169"/>
      <c r="J995" s="530"/>
      <c r="K995" s="530"/>
      <c r="L995" s="530"/>
      <c r="M995" s="530"/>
      <c r="N995" s="530"/>
      <c r="O995" s="530"/>
      <c r="P995" s="167"/>
      <c r="Q995" s="173"/>
      <c r="R995" s="173"/>
      <c r="S995" s="173"/>
      <c r="T995" s="167"/>
      <c r="U995" s="167"/>
      <c r="V995" s="173"/>
      <c r="W995" s="173"/>
      <c r="X995" s="173"/>
      <c r="Y995" s="173"/>
      <c r="Z995" s="173"/>
      <c r="AA995" s="173"/>
      <c r="AB995" s="173"/>
      <c r="AC995" s="173"/>
      <c r="AD995" s="173"/>
      <c r="AE995" s="173"/>
      <c r="AF995" s="173"/>
      <c r="AG995" s="174"/>
      <c r="AH995" s="174"/>
      <c r="AI995" s="175"/>
    </row>
    <row r="996">
      <c r="A996" s="167"/>
      <c r="B996" s="531"/>
      <c r="C996" s="531"/>
      <c r="D996" s="197"/>
      <c r="E996" s="167"/>
      <c r="F996" s="167"/>
      <c r="G996" s="167"/>
      <c r="H996" s="167"/>
      <c r="I996" s="169"/>
      <c r="J996" s="530"/>
      <c r="K996" s="530"/>
      <c r="L996" s="530"/>
      <c r="M996" s="530"/>
      <c r="N996" s="530"/>
      <c r="O996" s="530"/>
      <c r="P996" s="167"/>
      <c r="Q996" s="173"/>
      <c r="R996" s="173"/>
      <c r="S996" s="173"/>
      <c r="T996" s="167"/>
      <c r="U996" s="167"/>
      <c r="V996" s="173"/>
      <c r="W996" s="173"/>
      <c r="X996" s="173"/>
      <c r="Y996" s="173"/>
      <c r="Z996" s="173"/>
      <c r="AA996" s="173"/>
      <c r="AB996" s="173"/>
      <c r="AC996" s="173"/>
      <c r="AD996" s="173"/>
      <c r="AE996" s="173"/>
      <c r="AF996" s="173"/>
      <c r="AG996" s="174"/>
      <c r="AH996" s="174"/>
      <c r="AI996" s="175"/>
    </row>
    <row r="997">
      <c r="A997" s="167"/>
      <c r="B997" s="531"/>
      <c r="C997" s="531"/>
      <c r="D997" s="197"/>
      <c r="E997" s="167"/>
      <c r="F997" s="167"/>
      <c r="G997" s="167"/>
      <c r="H997" s="167"/>
      <c r="I997" s="169"/>
      <c r="J997" s="530"/>
      <c r="K997" s="530"/>
      <c r="L997" s="530"/>
      <c r="M997" s="530"/>
      <c r="N997" s="530"/>
      <c r="O997" s="530"/>
      <c r="P997" s="167"/>
      <c r="Q997" s="173"/>
      <c r="R997" s="173"/>
      <c r="S997" s="173"/>
      <c r="T997" s="167"/>
      <c r="U997" s="167"/>
      <c r="V997" s="173"/>
      <c r="W997" s="173"/>
      <c r="X997" s="173"/>
      <c r="Y997" s="173"/>
      <c r="Z997" s="173"/>
      <c r="AA997" s="173"/>
      <c r="AB997" s="173"/>
      <c r="AC997" s="173"/>
      <c r="AD997" s="173"/>
      <c r="AE997" s="173"/>
      <c r="AF997" s="173"/>
      <c r="AG997" s="174"/>
      <c r="AH997" s="174"/>
      <c r="AI997" s="175"/>
    </row>
    <row r="998">
      <c r="A998" s="167"/>
      <c r="B998" s="531"/>
      <c r="C998" s="531"/>
      <c r="D998" s="197"/>
      <c r="E998" s="167"/>
      <c r="F998" s="167"/>
      <c r="G998" s="167"/>
      <c r="H998" s="167"/>
      <c r="I998" s="169"/>
      <c r="J998" s="530"/>
      <c r="K998" s="530"/>
      <c r="L998" s="530"/>
      <c r="M998" s="530"/>
      <c r="N998" s="530"/>
      <c r="O998" s="530"/>
      <c r="P998" s="167"/>
      <c r="Q998" s="173"/>
      <c r="R998" s="173"/>
      <c r="S998" s="173"/>
      <c r="T998" s="167"/>
      <c r="U998" s="167"/>
      <c r="V998" s="173"/>
      <c r="W998" s="173"/>
      <c r="X998" s="173"/>
      <c r="Y998" s="173"/>
      <c r="Z998" s="173"/>
      <c r="AA998" s="173"/>
      <c r="AB998" s="173"/>
      <c r="AC998" s="173"/>
      <c r="AD998" s="173"/>
      <c r="AE998" s="173"/>
      <c r="AF998" s="173"/>
      <c r="AG998" s="174"/>
      <c r="AH998" s="174"/>
      <c r="AI998" s="175"/>
    </row>
    <row r="999">
      <c r="A999" s="167"/>
      <c r="B999" s="531"/>
      <c r="C999" s="531"/>
      <c r="D999" s="197"/>
      <c r="E999" s="167"/>
      <c r="F999" s="167"/>
      <c r="G999" s="167"/>
      <c r="H999" s="167"/>
      <c r="I999" s="169"/>
      <c r="J999" s="530"/>
      <c r="K999" s="530"/>
      <c r="L999" s="530"/>
      <c r="M999" s="530"/>
      <c r="N999" s="530"/>
      <c r="O999" s="530"/>
      <c r="P999" s="167"/>
      <c r="Q999" s="173"/>
      <c r="R999" s="173"/>
      <c r="S999" s="173"/>
      <c r="T999" s="167"/>
      <c r="U999" s="167"/>
      <c r="V999" s="173"/>
      <c r="W999" s="173"/>
      <c r="X999" s="173"/>
      <c r="Y999" s="173"/>
      <c r="Z999" s="173"/>
      <c r="AA999" s="173"/>
      <c r="AB999" s="173"/>
      <c r="AC999" s="173"/>
      <c r="AD999" s="173"/>
      <c r="AE999" s="173"/>
      <c r="AF999" s="173"/>
      <c r="AG999" s="174"/>
      <c r="AH999" s="174"/>
      <c r="AI999" s="175"/>
    </row>
    <row r="1000">
      <c r="A1000" s="167"/>
      <c r="B1000" s="531"/>
      <c r="C1000" s="531"/>
      <c r="D1000" s="197"/>
      <c r="E1000" s="167"/>
      <c r="F1000" s="167"/>
      <c r="G1000" s="167"/>
      <c r="H1000" s="167"/>
      <c r="I1000" s="169"/>
      <c r="J1000" s="530"/>
      <c r="K1000" s="530"/>
      <c r="L1000" s="530"/>
      <c r="M1000" s="530"/>
      <c r="N1000" s="530"/>
      <c r="O1000" s="530"/>
      <c r="P1000" s="167"/>
      <c r="Q1000" s="173"/>
      <c r="R1000" s="173"/>
      <c r="S1000" s="173"/>
      <c r="T1000" s="167"/>
      <c r="U1000" s="167"/>
      <c r="V1000" s="173"/>
      <c r="W1000" s="173"/>
      <c r="X1000" s="173"/>
      <c r="Y1000" s="173"/>
      <c r="Z1000" s="173"/>
      <c r="AA1000" s="173"/>
      <c r="AB1000" s="173"/>
      <c r="AC1000" s="173"/>
      <c r="AD1000" s="173"/>
      <c r="AE1000" s="173"/>
      <c r="AF1000" s="173"/>
      <c r="AG1000" s="174"/>
      <c r="AH1000" s="174"/>
      <c r="AI1000" s="175"/>
    </row>
    <row r="1001">
      <c r="A1001" s="167"/>
      <c r="B1001" s="531"/>
      <c r="C1001" s="531"/>
      <c r="D1001" s="197"/>
      <c r="E1001" s="167"/>
      <c r="F1001" s="167"/>
      <c r="G1001" s="167"/>
      <c r="H1001" s="167"/>
      <c r="I1001" s="169"/>
      <c r="J1001" s="530"/>
      <c r="K1001" s="530"/>
      <c r="L1001" s="530"/>
      <c r="M1001" s="530"/>
      <c r="N1001" s="530"/>
      <c r="O1001" s="530"/>
      <c r="P1001" s="167"/>
      <c r="Q1001" s="173"/>
      <c r="R1001" s="173"/>
      <c r="S1001" s="173"/>
      <c r="T1001" s="167"/>
      <c r="U1001" s="167"/>
      <c r="V1001" s="173"/>
      <c r="W1001" s="173"/>
      <c r="X1001" s="173"/>
      <c r="Y1001" s="173"/>
      <c r="Z1001" s="173"/>
      <c r="AA1001" s="173"/>
      <c r="AB1001" s="173"/>
      <c r="AC1001" s="173"/>
      <c r="AD1001" s="173"/>
      <c r="AE1001" s="173"/>
      <c r="AF1001" s="173"/>
      <c r="AG1001" s="174"/>
      <c r="AH1001" s="174"/>
      <c r="AI1001" s="175"/>
    </row>
    <row r="1002">
      <c r="A1002" s="167"/>
      <c r="B1002" s="531"/>
      <c r="C1002" s="531"/>
      <c r="D1002" s="197"/>
      <c r="E1002" s="167"/>
      <c r="F1002" s="167"/>
      <c r="G1002" s="167"/>
      <c r="H1002" s="167"/>
      <c r="I1002" s="169"/>
      <c r="J1002" s="530"/>
      <c r="K1002" s="530"/>
      <c r="L1002" s="530"/>
      <c r="M1002" s="530"/>
      <c r="N1002" s="530"/>
      <c r="O1002" s="530"/>
      <c r="P1002" s="167"/>
      <c r="Q1002" s="173"/>
      <c r="R1002" s="173"/>
      <c r="S1002" s="173"/>
      <c r="T1002" s="167"/>
      <c r="U1002" s="167"/>
      <c r="V1002" s="173"/>
      <c r="W1002" s="173"/>
      <c r="X1002" s="173"/>
      <c r="Y1002" s="173"/>
      <c r="Z1002" s="173"/>
      <c r="AA1002" s="173"/>
      <c r="AB1002" s="173"/>
      <c r="AC1002" s="173"/>
      <c r="AD1002" s="173"/>
      <c r="AE1002" s="173"/>
      <c r="AF1002" s="173"/>
      <c r="AG1002" s="174"/>
      <c r="AH1002" s="174"/>
      <c r="AI1002" s="175"/>
    </row>
    <row r="1003">
      <c r="A1003" s="167"/>
      <c r="B1003" s="531"/>
      <c r="C1003" s="531"/>
      <c r="D1003" s="197"/>
      <c r="E1003" s="167"/>
      <c r="F1003" s="167"/>
      <c r="G1003" s="167"/>
      <c r="H1003" s="167"/>
      <c r="I1003" s="169"/>
      <c r="J1003" s="530"/>
      <c r="K1003" s="530"/>
      <c r="L1003" s="530"/>
      <c r="M1003" s="530"/>
      <c r="N1003" s="530"/>
      <c r="O1003" s="530"/>
      <c r="P1003" s="167"/>
      <c r="Q1003" s="173"/>
      <c r="R1003" s="173"/>
      <c r="S1003" s="173"/>
      <c r="T1003" s="167"/>
      <c r="U1003" s="167"/>
      <c r="V1003" s="173"/>
      <c r="W1003" s="173"/>
      <c r="X1003" s="173"/>
      <c r="Y1003" s="173"/>
      <c r="Z1003" s="173"/>
      <c r="AA1003" s="173"/>
      <c r="AB1003" s="173"/>
      <c r="AC1003" s="173"/>
      <c r="AD1003" s="173"/>
      <c r="AE1003" s="173"/>
      <c r="AF1003" s="173"/>
      <c r="AG1003" s="174"/>
      <c r="AH1003" s="174"/>
      <c r="AI1003" s="175"/>
    </row>
    <row r="1004">
      <c r="A1004" s="167"/>
      <c r="B1004" s="531"/>
      <c r="C1004" s="531"/>
      <c r="D1004" s="197"/>
      <c r="E1004" s="167"/>
      <c r="F1004" s="167"/>
      <c r="G1004" s="167"/>
      <c r="H1004" s="167"/>
      <c r="I1004" s="169"/>
      <c r="J1004" s="530"/>
      <c r="K1004" s="530"/>
      <c r="L1004" s="530"/>
      <c r="M1004" s="530"/>
      <c r="N1004" s="530"/>
      <c r="O1004" s="530"/>
      <c r="P1004" s="167"/>
      <c r="Q1004" s="173"/>
      <c r="R1004" s="173"/>
      <c r="S1004" s="173"/>
      <c r="T1004" s="167"/>
      <c r="U1004" s="167"/>
      <c r="V1004" s="173"/>
      <c r="W1004" s="173"/>
      <c r="X1004" s="173"/>
      <c r="Y1004" s="173"/>
      <c r="Z1004" s="173"/>
      <c r="AA1004" s="173"/>
      <c r="AB1004" s="173"/>
      <c r="AC1004" s="173"/>
      <c r="AD1004" s="173"/>
      <c r="AE1004" s="173"/>
      <c r="AF1004" s="173"/>
      <c r="AG1004" s="174"/>
      <c r="AH1004" s="174"/>
      <c r="AI1004" s="175"/>
    </row>
    <row r="1005">
      <c r="A1005" s="167"/>
      <c r="B1005" s="531"/>
      <c r="C1005" s="531"/>
      <c r="D1005" s="197"/>
      <c r="E1005" s="167"/>
      <c r="F1005" s="167"/>
      <c r="G1005" s="167"/>
      <c r="H1005" s="167"/>
      <c r="I1005" s="169"/>
      <c r="J1005" s="530"/>
      <c r="K1005" s="530"/>
      <c r="L1005" s="530"/>
      <c r="M1005" s="530"/>
      <c r="N1005" s="530"/>
      <c r="O1005" s="530"/>
      <c r="P1005" s="167"/>
      <c r="Q1005" s="173"/>
      <c r="R1005" s="173"/>
      <c r="S1005" s="173"/>
      <c r="T1005" s="167"/>
      <c r="U1005" s="167"/>
      <c r="V1005" s="173"/>
      <c r="W1005" s="173"/>
      <c r="X1005" s="173"/>
      <c r="Y1005" s="173"/>
      <c r="Z1005" s="173"/>
      <c r="AA1005" s="173"/>
      <c r="AB1005" s="173"/>
      <c r="AC1005" s="173"/>
      <c r="AD1005" s="173"/>
      <c r="AE1005" s="173"/>
      <c r="AF1005" s="173"/>
      <c r="AG1005" s="174"/>
      <c r="AH1005" s="174"/>
      <c r="AI1005" s="175"/>
    </row>
    <row r="1006">
      <c r="A1006" s="167"/>
      <c r="B1006" s="531"/>
      <c r="C1006" s="531"/>
      <c r="D1006" s="197"/>
      <c r="E1006" s="167"/>
      <c r="F1006" s="167"/>
      <c r="G1006" s="167"/>
      <c r="H1006" s="167"/>
      <c r="I1006" s="169"/>
      <c r="J1006" s="530"/>
      <c r="K1006" s="530"/>
      <c r="L1006" s="530"/>
      <c r="M1006" s="530"/>
      <c r="N1006" s="530"/>
      <c r="O1006" s="530"/>
      <c r="P1006" s="167"/>
      <c r="Q1006" s="173"/>
      <c r="R1006" s="173"/>
      <c r="S1006" s="173"/>
      <c r="T1006" s="167"/>
      <c r="U1006" s="167"/>
      <c r="V1006" s="173"/>
      <c r="W1006" s="173"/>
      <c r="X1006" s="173"/>
      <c r="Y1006" s="173"/>
      <c r="Z1006" s="173"/>
      <c r="AA1006" s="173"/>
      <c r="AB1006" s="173"/>
      <c r="AC1006" s="173"/>
      <c r="AD1006" s="173"/>
      <c r="AE1006" s="173"/>
      <c r="AF1006" s="173"/>
      <c r="AG1006" s="174"/>
      <c r="AH1006" s="174"/>
      <c r="AI1006" s="175"/>
    </row>
    <row r="1007">
      <c r="A1007" s="167"/>
      <c r="B1007" s="531"/>
      <c r="C1007" s="531"/>
      <c r="D1007" s="197"/>
      <c r="E1007" s="167"/>
      <c r="F1007" s="167"/>
      <c r="G1007" s="167"/>
      <c r="H1007" s="167"/>
      <c r="I1007" s="169"/>
      <c r="J1007" s="530"/>
      <c r="K1007" s="530"/>
      <c r="L1007" s="530"/>
      <c r="M1007" s="530"/>
      <c r="N1007" s="530"/>
      <c r="O1007" s="530"/>
      <c r="P1007" s="167"/>
      <c r="Q1007" s="173"/>
      <c r="R1007" s="173"/>
      <c r="S1007" s="173"/>
      <c r="T1007" s="167"/>
      <c r="U1007" s="167"/>
      <c r="V1007" s="173"/>
      <c r="W1007" s="173"/>
      <c r="X1007" s="173"/>
      <c r="Y1007" s="173"/>
      <c r="Z1007" s="173"/>
      <c r="AA1007" s="173"/>
      <c r="AB1007" s="173"/>
      <c r="AC1007" s="173"/>
      <c r="AD1007" s="173"/>
      <c r="AE1007" s="173"/>
      <c r="AF1007" s="173"/>
      <c r="AG1007" s="174"/>
      <c r="AH1007" s="174"/>
      <c r="AI1007" s="175"/>
    </row>
    <row r="1008">
      <c r="A1008" s="167"/>
      <c r="B1008" s="531"/>
      <c r="C1008" s="531"/>
      <c r="D1008" s="197"/>
      <c r="E1008" s="167"/>
      <c r="F1008" s="167"/>
      <c r="G1008" s="167"/>
      <c r="H1008" s="167"/>
      <c r="I1008" s="169"/>
      <c r="J1008" s="530"/>
      <c r="K1008" s="530"/>
      <c r="L1008" s="530"/>
      <c r="M1008" s="530"/>
      <c r="N1008" s="530"/>
      <c r="O1008" s="530"/>
      <c r="P1008" s="167"/>
      <c r="Q1008" s="173"/>
      <c r="R1008" s="173"/>
      <c r="S1008" s="173"/>
      <c r="T1008" s="167"/>
      <c r="U1008" s="167"/>
      <c r="V1008" s="173"/>
      <c r="W1008" s="173"/>
      <c r="X1008" s="173"/>
      <c r="Y1008" s="173"/>
      <c r="Z1008" s="173"/>
      <c r="AA1008" s="173"/>
      <c r="AB1008" s="173"/>
      <c r="AC1008" s="173"/>
      <c r="AD1008" s="173"/>
      <c r="AE1008" s="173"/>
      <c r="AF1008" s="173"/>
      <c r="AG1008" s="174"/>
      <c r="AH1008" s="174"/>
      <c r="AI1008" s="175"/>
    </row>
    <row r="1009">
      <c r="A1009" s="167"/>
      <c r="B1009" s="531"/>
      <c r="C1009" s="531"/>
      <c r="D1009" s="197"/>
      <c r="E1009" s="167"/>
      <c r="F1009" s="167"/>
      <c r="G1009" s="167"/>
      <c r="H1009" s="167"/>
      <c r="I1009" s="169"/>
      <c r="J1009" s="530"/>
      <c r="K1009" s="530"/>
      <c r="L1009" s="530"/>
      <c r="M1009" s="530"/>
      <c r="N1009" s="530"/>
      <c r="O1009" s="530"/>
      <c r="P1009" s="167"/>
      <c r="Q1009" s="173"/>
      <c r="R1009" s="173"/>
      <c r="S1009" s="173"/>
      <c r="T1009" s="167"/>
      <c r="U1009" s="167"/>
      <c r="V1009" s="173"/>
      <c r="W1009" s="173"/>
      <c r="X1009" s="173"/>
      <c r="Y1009" s="173"/>
      <c r="Z1009" s="173"/>
      <c r="AA1009" s="173"/>
      <c r="AB1009" s="173"/>
      <c r="AC1009" s="173"/>
      <c r="AD1009" s="173"/>
      <c r="AE1009" s="173"/>
      <c r="AF1009" s="173"/>
      <c r="AG1009" s="174"/>
      <c r="AH1009" s="174"/>
      <c r="AI1009" s="175"/>
    </row>
    <row r="1010">
      <c r="A1010" s="167"/>
      <c r="B1010" s="531"/>
      <c r="C1010" s="531"/>
      <c r="D1010" s="197"/>
      <c r="E1010" s="167"/>
      <c r="F1010" s="167"/>
      <c r="G1010" s="167"/>
      <c r="H1010" s="167"/>
      <c r="I1010" s="169"/>
      <c r="J1010" s="530"/>
      <c r="K1010" s="530"/>
      <c r="L1010" s="530"/>
      <c r="M1010" s="530"/>
      <c r="N1010" s="530"/>
      <c r="O1010" s="530"/>
      <c r="P1010" s="167"/>
      <c r="Q1010" s="173"/>
      <c r="R1010" s="173"/>
      <c r="S1010" s="173"/>
      <c r="T1010" s="167"/>
      <c r="U1010" s="167"/>
      <c r="V1010" s="173"/>
      <c r="W1010" s="173"/>
      <c r="X1010" s="173"/>
      <c r="Y1010" s="173"/>
      <c r="Z1010" s="173"/>
      <c r="AA1010" s="173"/>
      <c r="AB1010" s="173"/>
      <c r="AC1010" s="173"/>
      <c r="AD1010" s="173"/>
      <c r="AE1010" s="173"/>
      <c r="AF1010" s="173"/>
      <c r="AG1010" s="174"/>
      <c r="AH1010" s="174"/>
      <c r="AI1010" s="175"/>
    </row>
    <row r="1011">
      <c r="A1011" s="167"/>
      <c r="B1011" s="531"/>
      <c r="C1011" s="531"/>
      <c r="D1011" s="197"/>
      <c r="E1011" s="167"/>
      <c r="F1011" s="167"/>
      <c r="G1011" s="167"/>
      <c r="H1011" s="167"/>
      <c r="I1011" s="169"/>
      <c r="J1011" s="530"/>
      <c r="K1011" s="530"/>
      <c r="L1011" s="530"/>
      <c r="M1011" s="530"/>
      <c r="N1011" s="530"/>
      <c r="O1011" s="530"/>
      <c r="P1011" s="167"/>
      <c r="Q1011" s="173"/>
      <c r="R1011" s="173"/>
      <c r="S1011" s="173"/>
      <c r="T1011" s="167"/>
      <c r="U1011" s="167"/>
      <c r="V1011" s="173"/>
      <c r="W1011" s="173"/>
      <c r="X1011" s="173"/>
      <c r="Y1011" s="173"/>
      <c r="Z1011" s="173"/>
      <c r="AA1011" s="173"/>
      <c r="AB1011" s="173"/>
      <c r="AC1011" s="173"/>
      <c r="AD1011" s="173"/>
      <c r="AE1011" s="173"/>
      <c r="AF1011" s="173"/>
      <c r="AG1011" s="174"/>
      <c r="AH1011" s="174"/>
      <c r="AI1011" s="175"/>
    </row>
    <row r="1012">
      <c r="A1012" s="167"/>
      <c r="B1012" s="531"/>
      <c r="C1012" s="531"/>
      <c r="D1012" s="197"/>
      <c r="E1012" s="167"/>
      <c r="F1012" s="167"/>
      <c r="G1012" s="167"/>
      <c r="H1012" s="167"/>
      <c r="I1012" s="169"/>
      <c r="J1012" s="530"/>
      <c r="K1012" s="530"/>
      <c r="L1012" s="530"/>
      <c r="M1012" s="530"/>
      <c r="N1012" s="530"/>
      <c r="O1012" s="530"/>
      <c r="P1012" s="167"/>
      <c r="Q1012" s="173"/>
      <c r="R1012" s="173"/>
      <c r="S1012" s="173"/>
      <c r="T1012" s="167"/>
      <c r="U1012" s="167"/>
      <c r="V1012" s="173"/>
      <c r="W1012" s="173"/>
      <c r="X1012" s="173"/>
      <c r="Y1012" s="173"/>
      <c r="Z1012" s="173"/>
      <c r="AA1012" s="173"/>
      <c r="AB1012" s="173"/>
      <c r="AC1012" s="173"/>
      <c r="AD1012" s="173"/>
      <c r="AE1012" s="173"/>
      <c r="AF1012" s="173"/>
      <c r="AG1012" s="174"/>
      <c r="AH1012" s="174"/>
      <c r="AI1012" s="175"/>
    </row>
    <row r="1013">
      <c r="A1013" s="167"/>
      <c r="B1013" s="531"/>
      <c r="C1013" s="531"/>
      <c r="D1013" s="197"/>
      <c r="E1013" s="167"/>
      <c r="F1013" s="167"/>
      <c r="G1013" s="167"/>
      <c r="H1013" s="167"/>
      <c r="I1013" s="169"/>
      <c r="J1013" s="530"/>
      <c r="K1013" s="530"/>
      <c r="L1013" s="530"/>
      <c r="M1013" s="530"/>
      <c r="N1013" s="530"/>
      <c r="O1013" s="530"/>
      <c r="P1013" s="167"/>
      <c r="Q1013" s="173"/>
      <c r="R1013" s="173"/>
      <c r="S1013" s="173"/>
      <c r="T1013" s="167"/>
      <c r="U1013" s="167"/>
      <c r="V1013" s="173"/>
      <c r="W1013" s="173"/>
      <c r="X1013" s="173"/>
      <c r="Y1013" s="173"/>
      <c r="Z1013" s="173"/>
      <c r="AA1013" s="173"/>
      <c r="AB1013" s="173"/>
      <c r="AC1013" s="173"/>
      <c r="AD1013" s="173"/>
      <c r="AE1013" s="173"/>
      <c r="AF1013" s="173"/>
      <c r="AG1013" s="174"/>
      <c r="AH1013" s="174"/>
      <c r="AI1013" s="175"/>
    </row>
    <row r="1014">
      <c r="A1014" s="167"/>
      <c r="B1014" s="531"/>
      <c r="C1014" s="531"/>
      <c r="D1014" s="197"/>
      <c r="E1014" s="167"/>
      <c r="F1014" s="167"/>
      <c r="G1014" s="167"/>
      <c r="H1014" s="167"/>
      <c r="I1014" s="169"/>
      <c r="J1014" s="530"/>
      <c r="K1014" s="530"/>
      <c r="L1014" s="530"/>
      <c r="M1014" s="530"/>
      <c r="N1014" s="530"/>
      <c r="O1014" s="530"/>
      <c r="P1014" s="167"/>
      <c r="Q1014" s="173"/>
      <c r="R1014" s="173"/>
      <c r="S1014" s="173"/>
      <c r="T1014" s="167"/>
      <c r="U1014" s="167"/>
      <c r="V1014" s="173"/>
      <c r="W1014" s="173"/>
      <c r="X1014" s="173"/>
      <c r="Y1014" s="173"/>
      <c r="Z1014" s="173"/>
      <c r="AA1014" s="173"/>
      <c r="AB1014" s="173"/>
      <c r="AC1014" s="173"/>
      <c r="AD1014" s="173"/>
      <c r="AE1014" s="173"/>
      <c r="AF1014" s="173"/>
      <c r="AG1014" s="174"/>
      <c r="AH1014" s="174"/>
      <c r="AI1014" s="175"/>
    </row>
    <row r="1015">
      <c r="A1015" s="167"/>
      <c r="B1015" s="531"/>
      <c r="C1015" s="531"/>
      <c r="D1015" s="197"/>
      <c r="E1015" s="167"/>
      <c r="F1015" s="167"/>
      <c r="G1015" s="167"/>
      <c r="H1015" s="167"/>
      <c r="I1015" s="169"/>
      <c r="J1015" s="530"/>
      <c r="K1015" s="530"/>
      <c r="L1015" s="530"/>
      <c r="M1015" s="530"/>
      <c r="N1015" s="530"/>
      <c r="O1015" s="530"/>
      <c r="P1015" s="167"/>
      <c r="Q1015" s="173"/>
      <c r="R1015" s="173"/>
      <c r="S1015" s="173"/>
      <c r="T1015" s="167"/>
      <c r="U1015" s="167"/>
      <c r="V1015" s="173"/>
      <c r="W1015" s="173"/>
      <c r="X1015" s="173"/>
      <c r="Y1015" s="173"/>
      <c r="Z1015" s="173"/>
      <c r="AA1015" s="173"/>
      <c r="AB1015" s="173"/>
      <c r="AC1015" s="173"/>
      <c r="AD1015" s="173"/>
      <c r="AE1015" s="173"/>
      <c r="AF1015" s="173"/>
      <c r="AG1015" s="174"/>
      <c r="AH1015" s="174"/>
      <c r="AI1015" s="175"/>
    </row>
    <row r="1016">
      <c r="A1016" s="167"/>
      <c r="B1016" s="531"/>
      <c r="C1016" s="531"/>
      <c r="D1016" s="197"/>
      <c r="E1016" s="167"/>
      <c r="F1016" s="167"/>
      <c r="G1016" s="167"/>
      <c r="H1016" s="167"/>
      <c r="I1016" s="169"/>
      <c r="J1016" s="530"/>
      <c r="K1016" s="530"/>
      <c r="L1016" s="530"/>
      <c r="M1016" s="530"/>
      <c r="N1016" s="530"/>
      <c r="O1016" s="530"/>
      <c r="P1016" s="167"/>
      <c r="Q1016" s="173"/>
      <c r="R1016" s="173"/>
      <c r="S1016" s="173"/>
      <c r="T1016" s="167"/>
      <c r="U1016" s="167"/>
      <c r="V1016" s="173"/>
      <c r="W1016" s="173"/>
      <c r="X1016" s="173"/>
      <c r="Y1016" s="173"/>
      <c r="Z1016" s="173"/>
      <c r="AA1016" s="173"/>
      <c r="AB1016" s="173"/>
      <c r="AC1016" s="173"/>
      <c r="AD1016" s="173"/>
      <c r="AE1016" s="173"/>
      <c r="AF1016" s="173"/>
      <c r="AG1016" s="174"/>
      <c r="AH1016" s="174"/>
      <c r="AI1016" s="175"/>
    </row>
    <row r="1017">
      <c r="A1017" s="167"/>
      <c r="B1017" s="531"/>
      <c r="C1017" s="531"/>
      <c r="D1017" s="197"/>
      <c r="E1017" s="167"/>
      <c r="F1017" s="167"/>
      <c r="G1017" s="167"/>
      <c r="H1017" s="167"/>
      <c r="I1017" s="169"/>
      <c r="J1017" s="530"/>
      <c r="K1017" s="530"/>
      <c r="L1017" s="530"/>
      <c r="M1017" s="530"/>
      <c r="N1017" s="530"/>
      <c r="O1017" s="530"/>
      <c r="P1017" s="167"/>
      <c r="Q1017" s="173"/>
      <c r="R1017" s="173"/>
      <c r="S1017" s="173"/>
      <c r="T1017" s="167"/>
      <c r="U1017" s="167"/>
      <c r="V1017" s="173"/>
      <c r="W1017" s="173"/>
      <c r="X1017" s="173"/>
      <c r="Y1017" s="173"/>
      <c r="Z1017" s="173"/>
      <c r="AA1017" s="173"/>
      <c r="AB1017" s="173"/>
      <c r="AC1017" s="173"/>
      <c r="AD1017" s="173"/>
      <c r="AE1017" s="173"/>
      <c r="AF1017" s="173"/>
      <c r="AG1017" s="174"/>
      <c r="AH1017" s="174"/>
      <c r="AI1017" s="175"/>
    </row>
    <row r="1018">
      <c r="A1018" s="167"/>
      <c r="B1018" s="531"/>
      <c r="C1018" s="531"/>
      <c r="D1018" s="197"/>
      <c r="E1018" s="167"/>
      <c r="F1018" s="167"/>
      <c r="G1018" s="167"/>
      <c r="H1018" s="167"/>
      <c r="I1018" s="169"/>
      <c r="J1018" s="530"/>
      <c r="K1018" s="530"/>
      <c r="L1018" s="530"/>
      <c r="M1018" s="530"/>
      <c r="N1018" s="530"/>
      <c r="O1018" s="530"/>
      <c r="P1018" s="167"/>
      <c r="Q1018" s="173"/>
      <c r="R1018" s="173"/>
      <c r="S1018" s="173"/>
      <c r="T1018" s="167"/>
      <c r="U1018" s="167"/>
      <c r="V1018" s="173"/>
      <c r="W1018" s="173"/>
      <c r="X1018" s="173"/>
      <c r="Y1018" s="173"/>
      <c r="Z1018" s="173"/>
      <c r="AA1018" s="173"/>
      <c r="AB1018" s="173"/>
      <c r="AC1018" s="173"/>
      <c r="AD1018" s="173"/>
      <c r="AE1018" s="173"/>
      <c r="AF1018" s="173"/>
      <c r="AG1018" s="174"/>
      <c r="AH1018" s="174"/>
      <c r="AI1018" s="175"/>
    </row>
    <row r="1019">
      <c r="A1019" s="167"/>
      <c r="B1019" s="531"/>
      <c r="C1019" s="531"/>
      <c r="D1019" s="197"/>
      <c r="E1019" s="167"/>
      <c r="F1019" s="167"/>
      <c r="G1019" s="167"/>
      <c r="H1019" s="167"/>
      <c r="I1019" s="169"/>
      <c r="J1019" s="530"/>
      <c r="K1019" s="530"/>
      <c r="L1019" s="530"/>
      <c r="M1019" s="530"/>
      <c r="N1019" s="530"/>
      <c r="O1019" s="530"/>
      <c r="P1019" s="167"/>
      <c r="Q1019" s="173"/>
      <c r="R1019" s="173"/>
      <c r="S1019" s="173"/>
      <c r="T1019" s="167"/>
      <c r="U1019" s="167"/>
      <c r="V1019" s="173"/>
      <c r="W1019" s="173"/>
      <c r="X1019" s="173"/>
      <c r="Y1019" s="173"/>
      <c r="Z1019" s="173"/>
      <c r="AA1019" s="173"/>
      <c r="AB1019" s="173"/>
      <c r="AC1019" s="173"/>
      <c r="AD1019" s="173"/>
      <c r="AE1019" s="173"/>
      <c r="AF1019" s="173"/>
      <c r="AG1019" s="174"/>
      <c r="AH1019" s="174"/>
      <c r="AI1019" s="175"/>
    </row>
    <row r="1020">
      <c r="A1020" s="167"/>
      <c r="B1020" s="531"/>
      <c r="C1020" s="531"/>
      <c r="D1020" s="197"/>
      <c r="E1020" s="167"/>
      <c r="F1020" s="167"/>
      <c r="G1020" s="167"/>
      <c r="H1020" s="167"/>
      <c r="I1020" s="169"/>
      <c r="J1020" s="530"/>
      <c r="K1020" s="530"/>
      <c r="L1020" s="530"/>
      <c r="M1020" s="530"/>
      <c r="N1020" s="530"/>
      <c r="O1020" s="530"/>
      <c r="P1020" s="167"/>
      <c r="Q1020" s="173"/>
      <c r="R1020" s="173"/>
      <c r="S1020" s="173"/>
      <c r="T1020" s="167"/>
      <c r="U1020" s="167"/>
      <c r="V1020" s="173"/>
      <c r="W1020" s="173"/>
      <c r="X1020" s="173"/>
      <c r="Y1020" s="173"/>
      <c r="Z1020" s="173"/>
      <c r="AA1020" s="173"/>
      <c r="AB1020" s="173"/>
      <c r="AC1020" s="173"/>
      <c r="AD1020" s="173"/>
      <c r="AE1020" s="173"/>
      <c r="AF1020" s="173"/>
      <c r="AG1020" s="174"/>
      <c r="AH1020" s="174"/>
      <c r="AI1020" s="175"/>
    </row>
    <row r="1021">
      <c r="A1021" s="167"/>
      <c r="B1021" s="531"/>
      <c r="C1021" s="531"/>
      <c r="D1021" s="197"/>
      <c r="E1021" s="167"/>
      <c r="F1021" s="167"/>
      <c r="G1021" s="167"/>
      <c r="H1021" s="167"/>
      <c r="I1021" s="169"/>
      <c r="J1021" s="530"/>
      <c r="K1021" s="530"/>
      <c r="L1021" s="530"/>
      <c r="M1021" s="530"/>
      <c r="N1021" s="530"/>
      <c r="O1021" s="530"/>
      <c r="P1021" s="167"/>
      <c r="Q1021" s="173"/>
      <c r="R1021" s="173"/>
      <c r="S1021" s="173"/>
      <c r="T1021" s="167"/>
      <c r="U1021" s="167"/>
      <c r="V1021" s="173"/>
      <c r="W1021" s="173"/>
      <c r="X1021" s="173"/>
      <c r="Y1021" s="173"/>
      <c r="Z1021" s="173"/>
      <c r="AA1021" s="173"/>
      <c r="AB1021" s="173"/>
      <c r="AC1021" s="173"/>
      <c r="AD1021" s="173"/>
      <c r="AE1021" s="173"/>
      <c r="AF1021" s="173"/>
      <c r="AG1021" s="174"/>
      <c r="AH1021" s="174"/>
      <c r="AI1021" s="175"/>
    </row>
    <row r="1022">
      <c r="A1022" s="167"/>
      <c r="B1022" s="531"/>
      <c r="C1022" s="531"/>
      <c r="D1022" s="197"/>
      <c r="E1022" s="167"/>
      <c r="F1022" s="167"/>
      <c r="G1022" s="167"/>
      <c r="H1022" s="167"/>
      <c r="I1022" s="169"/>
      <c r="J1022" s="530"/>
      <c r="K1022" s="530"/>
      <c r="L1022" s="530"/>
      <c r="M1022" s="530"/>
      <c r="N1022" s="530"/>
      <c r="O1022" s="530"/>
      <c r="P1022" s="167"/>
      <c r="Q1022" s="173"/>
      <c r="R1022" s="173"/>
      <c r="S1022" s="173"/>
      <c r="T1022" s="167"/>
      <c r="U1022" s="167"/>
      <c r="V1022" s="173"/>
      <c r="W1022" s="173"/>
      <c r="X1022" s="173"/>
      <c r="Y1022" s="173"/>
      <c r="Z1022" s="173"/>
      <c r="AA1022" s="173"/>
      <c r="AB1022" s="173"/>
      <c r="AC1022" s="173"/>
      <c r="AD1022" s="173"/>
      <c r="AE1022" s="173"/>
      <c r="AF1022" s="173"/>
      <c r="AG1022" s="174"/>
      <c r="AH1022" s="174"/>
      <c r="AI1022" s="175"/>
    </row>
    <row r="1023">
      <c r="A1023" s="167"/>
      <c r="B1023" s="531"/>
      <c r="C1023" s="531"/>
      <c r="D1023" s="197"/>
      <c r="E1023" s="167"/>
      <c r="F1023" s="167"/>
      <c r="G1023" s="167"/>
      <c r="H1023" s="167"/>
      <c r="I1023" s="169"/>
      <c r="J1023" s="530"/>
      <c r="K1023" s="530"/>
      <c r="L1023" s="530"/>
      <c r="M1023" s="530"/>
      <c r="N1023" s="530"/>
      <c r="O1023" s="530"/>
      <c r="P1023" s="167"/>
      <c r="Q1023" s="173"/>
      <c r="R1023" s="173"/>
      <c r="S1023" s="173"/>
      <c r="T1023" s="167"/>
      <c r="U1023" s="167"/>
      <c r="V1023" s="173"/>
      <c r="W1023" s="173"/>
      <c r="X1023" s="173"/>
      <c r="Y1023" s="173"/>
      <c r="Z1023" s="173"/>
      <c r="AA1023" s="173"/>
      <c r="AB1023" s="173"/>
      <c r="AC1023" s="173"/>
      <c r="AD1023" s="173"/>
      <c r="AE1023" s="173"/>
      <c r="AF1023" s="173"/>
      <c r="AG1023" s="174"/>
      <c r="AH1023" s="174"/>
      <c r="AI1023" s="175"/>
    </row>
    <row r="1024">
      <c r="A1024" s="167"/>
      <c r="B1024" s="531"/>
      <c r="C1024" s="531"/>
      <c r="D1024" s="197"/>
      <c r="E1024" s="167"/>
      <c r="F1024" s="167"/>
      <c r="G1024" s="167"/>
      <c r="H1024" s="167"/>
      <c r="I1024" s="169"/>
      <c r="J1024" s="530"/>
      <c r="K1024" s="530"/>
      <c r="L1024" s="530"/>
      <c r="M1024" s="530"/>
      <c r="N1024" s="530"/>
      <c r="O1024" s="530"/>
      <c r="P1024" s="167"/>
      <c r="Q1024" s="173"/>
      <c r="R1024" s="173"/>
      <c r="S1024" s="173"/>
      <c r="T1024" s="167"/>
      <c r="U1024" s="167"/>
      <c r="V1024" s="173"/>
      <c r="W1024" s="173"/>
      <c r="X1024" s="173"/>
      <c r="Y1024" s="173"/>
      <c r="Z1024" s="173"/>
      <c r="AA1024" s="173"/>
      <c r="AB1024" s="173"/>
      <c r="AC1024" s="173"/>
      <c r="AD1024" s="173"/>
      <c r="AE1024" s="173"/>
      <c r="AF1024" s="173"/>
      <c r="AG1024" s="174"/>
      <c r="AH1024" s="174"/>
      <c r="AI1024" s="175"/>
    </row>
    <row r="1025">
      <c r="A1025" s="167"/>
      <c r="B1025" s="531"/>
      <c r="C1025" s="531"/>
      <c r="D1025" s="197"/>
      <c r="E1025" s="167"/>
      <c r="F1025" s="167"/>
      <c r="G1025" s="167"/>
      <c r="H1025" s="167"/>
      <c r="I1025" s="169"/>
      <c r="J1025" s="530"/>
      <c r="K1025" s="530"/>
      <c r="L1025" s="530"/>
      <c r="M1025" s="530"/>
      <c r="N1025" s="530"/>
      <c r="O1025" s="530"/>
      <c r="P1025" s="167"/>
      <c r="Q1025" s="173"/>
      <c r="R1025" s="173"/>
      <c r="S1025" s="173"/>
      <c r="T1025" s="167"/>
      <c r="U1025" s="167"/>
      <c r="V1025" s="173"/>
      <c r="W1025" s="173"/>
      <c r="X1025" s="173"/>
      <c r="Y1025" s="173"/>
      <c r="Z1025" s="173"/>
      <c r="AA1025" s="173"/>
      <c r="AB1025" s="173"/>
      <c r="AC1025" s="173"/>
      <c r="AD1025" s="173"/>
      <c r="AE1025" s="173"/>
      <c r="AF1025" s="173"/>
      <c r="AG1025" s="174"/>
      <c r="AH1025" s="174"/>
      <c r="AI1025" s="175"/>
    </row>
    <row r="1026">
      <c r="A1026" s="167"/>
      <c r="B1026" s="531"/>
      <c r="C1026" s="531"/>
      <c r="D1026" s="197"/>
      <c r="E1026" s="167"/>
      <c r="F1026" s="167"/>
      <c r="G1026" s="167"/>
      <c r="H1026" s="167"/>
      <c r="I1026" s="169"/>
      <c r="J1026" s="530"/>
      <c r="K1026" s="530"/>
      <c r="L1026" s="530"/>
      <c r="M1026" s="530"/>
      <c r="N1026" s="530"/>
      <c r="O1026" s="530"/>
      <c r="P1026" s="167"/>
      <c r="Q1026" s="173"/>
      <c r="R1026" s="173"/>
      <c r="S1026" s="173"/>
      <c r="T1026" s="167"/>
      <c r="U1026" s="167"/>
      <c r="V1026" s="173"/>
      <c r="W1026" s="173"/>
      <c r="X1026" s="173"/>
      <c r="Y1026" s="173"/>
      <c r="Z1026" s="173"/>
      <c r="AA1026" s="173"/>
      <c r="AB1026" s="173"/>
      <c r="AC1026" s="173"/>
      <c r="AD1026" s="173"/>
      <c r="AE1026" s="173"/>
      <c r="AF1026" s="173"/>
      <c r="AG1026" s="174"/>
      <c r="AH1026" s="174"/>
      <c r="AI1026" s="175"/>
    </row>
    <row r="1027">
      <c r="A1027" s="167"/>
      <c r="B1027" s="531"/>
      <c r="C1027" s="531"/>
      <c r="D1027" s="197"/>
      <c r="E1027" s="167"/>
      <c r="F1027" s="167"/>
      <c r="G1027" s="167"/>
      <c r="H1027" s="167"/>
      <c r="I1027" s="169"/>
      <c r="J1027" s="530"/>
      <c r="K1027" s="530"/>
      <c r="L1027" s="530"/>
      <c r="M1027" s="530"/>
      <c r="N1027" s="530"/>
      <c r="O1027" s="530"/>
      <c r="P1027" s="167"/>
      <c r="Q1027" s="173"/>
      <c r="R1027" s="173"/>
      <c r="S1027" s="173"/>
      <c r="T1027" s="167"/>
      <c r="U1027" s="167"/>
      <c r="V1027" s="173"/>
      <c r="W1027" s="173"/>
      <c r="X1027" s="173"/>
      <c r="Y1027" s="173"/>
      <c r="Z1027" s="173"/>
      <c r="AA1027" s="173"/>
      <c r="AB1027" s="173"/>
      <c r="AC1027" s="173"/>
      <c r="AD1027" s="173"/>
      <c r="AE1027" s="173"/>
      <c r="AF1027" s="173"/>
      <c r="AG1027" s="174"/>
      <c r="AH1027" s="174"/>
      <c r="AI1027" s="175"/>
    </row>
    <row r="1028">
      <c r="A1028" s="167"/>
      <c r="B1028" s="531"/>
      <c r="C1028" s="531"/>
      <c r="D1028" s="197"/>
      <c r="E1028" s="167"/>
      <c r="F1028" s="167"/>
      <c r="G1028" s="167"/>
      <c r="H1028" s="167"/>
      <c r="I1028" s="169"/>
      <c r="J1028" s="530"/>
      <c r="K1028" s="530"/>
      <c r="L1028" s="530"/>
      <c r="M1028" s="530"/>
      <c r="N1028" s="530"/>
      <c r="O1028" s="530"/>
      <c r="P1028" s="167"/>
      <c r="Q1028" s="173"/>
      <c r="R1028" s="173"/>
      <c r="S1028" s="173"/>
      <c r="T1028" s="167"/>
      <c r="U1028" s="167"/>
      <c r="V1028" s="173"/>
      <c r="W1028" s="173"/>
      <c r="X1028" s="173"/>
      <c r="Y1028" s="173"/>
      <c r="Z1028" s="173"/>
      <c r="AA1028" s="173"/>
      <c r="AB1028" s="173"/>
      <c r="AC1028" s="173"/>
      <c r="AD1028" s="173"/>
      <c r="AE1028" s="173"/>
      <c r="AF1028" s="173"/>
      <c r="AG1028" s="174"/>
      <c r="AH1028" s="174"/>
      <c r="AI1028" s="175"/>
    </row>
  </sheetData>
  <autoFilter ref="$A$10:$AI$384">
    <sortState ref="A10:AI384">
      <sortCondition ref="A10:A384"/>
    </sortState>
  </autoFilter>
  <mergeCells count="8">
    <mergeCell ref="I6:J6"/>
    <mergeCell ref="I7:J7"/>
    <mergeCell ref="W8:X8"/>
    <mergeCell ref="Y8:Z8"/>
    <mergeCell ref="AA8:AB8"/>
    <mergeCell ref="AC8:AD8"/>
    <mergeCell ref="AE8:AF8"/>
    <mergeCell ref="AG8:AH8"/>
  </mergeCells>
  <conditionalFormatting sqref="I11:I17 I19:I33 I36 I38:I42 I44:I58 I60:I1028">
    <cfRule type="containsBlanks" dxfId="0" priority="1">
      <formula>LEN(TRIM(I11))=0</formula>
    </cfRule>
  </conditionalFormatting>
  <conditionalFormatting sqref="AI11:AI363">
    <cfRule type="expression" dxfId="1" priority="2">
      <formula>12&gt;=194</formula>
    </cfRule>
  </conditionalFormatting>
  <conditionalFormatting sqref="AI1:AI1028">
    <cfRule type="expression" dxfId="2" priority="3">
      <formula>AND(ISNUMBER($AI1), $AI1&gt;=194)</formula>
    </cfRule>
  </conditionalFormatting>
  <hyperlinks>
    <hyperlink r:id="rId4" location="gid=1649866131" ref="I7"/>
    <hyperlink r:id="rId5" ref="J11"/>
    <hyperlink r:id="rId6" ref="J12"/>
    <hyperlink r:id="rId7" ref="J13"/>
    <hyperlink r:id="rId8" ref="J14"/>
    <hyperlink r:id="rId9" ref="J15"/>
    <hyperlink r:id="rId10" ref="J16"/>
    <hyperlink r:id="rId11" ref="J17"/>
    <hyperlink r:id="rId12" ref="J18"/>
    <hyperlink r:id="rId13" ref="J19"/>
    <hyperlink r:id="rId14" ref="J20"/>
    <hyperlink r:id="rId15" ref="J21"/>
    <hyperlink r:id="rId16" ref="J22"/>
    <hyperlink r:id="rId17" ref="J23"/>
    <hyperlink r:id="rId18" ref="J24"/>
    <hyperlink r:id="rId19" ref="J25"/>
    <hyperlink r:id="rId20" ref="J26"/>
    <hyperlink r:id="rId21" ref="J27"/>
    <hyperlink r:id="rId22" ref="J28"/>
    <hyperlink r:id="rId23" ref="J29"/>
    <hyperlink r:id="rId24" ref="J30"/>
    <hyperlink r:id="rId25" ref="J31"/>
    <hyperlink r:id="rId26" ref="J32"/>
    <hyperlink r:id="rId27" ref="J33"/>
    <hyperlink r:id="rId28" ref="J36"/>
    <hyperlink r:id="rId29" ref="J37"/>
    <hyperlink r:id="rId30" ref="J38"/>
    <hyperlink r:id="rId31" ref="J39"/>
    <hyperlink r:id="rId32" ref="J40"/>
    <hyperlink r:id="rId33" ref="J41"/>
    <hyperlink r:id="rId34" ref="J42"/>
    <hyperlink r:id="rId35" ref="J43"/>
    <hyperlink r:id="rId36" ref="J44"/>
    <hyperlink r:id="rId37" ref="J45"/>
    <hyperlink r:id="rId38" ref="J46"/>
    <hyperlink r:id="rId39" ref="J47"/>
    <hyperlink r:id="rId40" ref="J48"/>
    <hyperlink r:id="rId41" ref="J49"/>
    <hyperlink r:id="rId42" ref="J50"/>
    <hyperlink r:id="rId43" ref="J51"/>
    <hyperlink r:id="rId44" ref="J52"/>
    <hyperlink r:id="rId45" ref="J53"/>
    <hyperlink r:id="rId46" ref="J54"/>
    <hyperlink r:id="rId47" ref="J55"/>
    <hyperlink r:id="rId48" ref="J56"/>
    <hyperlink r:id="rId49" ref="J57"/>
    <hyperlink r:id="rId50" ref="J58"/>
    <hyperlink r:id="rId51" ref="J59"/>
    <hyperlink r:id="rId52" ref="J60"/>
    <hyperlink r:id="rId53" ref="J61"/>
    <hyperlink r:id="rId54" ref="J62"/>
    <hyperlink r:id="rId55" ref="J63"/>
    <hyperlink r:id="rId56" ref="J64"/>
    <hyperlink r:id="rId57" ref="J65"/>
    <hyperlink r:id="rId58" ref="J66"/>
    <hyperlink r:id="rId59" ref="J67"/>
    <hyperlink r:id="rId60" ref="J68"/>
    <hyperlink r:id="rId61" ref="J69"/>
    <hyperlink r:id="rId62" ref="J70"/>
    <hyperlink r:id="rId63" ref="J71"/>
    <hyperlink r:id="rId64" ref="J72"/>
    <hyperlink r:id="rId65" ref="J73"/>
    <hyperlink r:id="rId66" ref="J74"/>
    <hyperlink r:id="rId67" ref="J75"/>
    <hyperlink r:id="rId68" ref="J76"/>
    <hyperlink r:id="rId69" ref="J77"/>
    <hyperlink r:id="rId70" ref="J78"/>
    <hyperlink r:id="rId71" ref="J79"/>
    <hyperlink r:id="rId72" ref="J80"/>
    <hyperlink r:id="rId73" ref="J81"/>
    <hyperlink r:id="rId74" ref="J82"/>
    <hyperlink r:id="rId75" ref="J83"/>
    <hyperlink r:id="rId76" ref="J84"/>
    <hyperlink r:id="rId77" ref="J85"/>
    <hyperlink r:id="rId78" ref="J86"/>
    <hyperlink r:id="rId79" ref="J87"/>
    <hyperlink r:id="rId80" ref="J88"/>
    <hyperlink r:id="rId81" ref="J89"/>
    <hyperlink r:id="rId82" ref="J90"/>
    <hyperlink r:id="rId83" ref="J91"/>
    <hyperlink r:id="rId84" ref="J92"/>
    <hyperlink r:id="rId85" ref="J93"/>
    <hyperlink r:id="rId86" ref="J94"/>
    <hyperlink r:id="rId87" ref="J95"/>
    <hyperlink r:id="rId88" ref="J96"/>
    <hyperlink r:id="rId89" ref="J97"/>
    <hyperlink r:id="rId90" ref="J98"/>
    <hyperlink r:id="rId91" ref="J99"/>
    <hyperlink r:id="rId92" ref="J100"/>
    <hyperlink r:id="rId93" ref="J101"/>
    <hyperlink r:id="rId94" ref="J103"/>
    <hyperlink r:id="rId95" ref="J104"/>
    <hyperlink r:id="rId96" ref="J105"/>
    <hyperlink r:id="rId97" ref="J106"/>
    <hyperlink r:id="rId98" ref="J107"/>
    <hyperlink r:id="rId99" ref="J108"/>
    <hyperlink r:id="rId100" ref="J109"/>
    <hyperlink r:id="rId101" ref="J110"/>
    <hyperlink r:id="rId102" ref="J111"/>
    <hyperlink r:id="rId103" ref="J112"/>
    <hyperlink r:id="rId104" ref="J113"/>
    <hyperlink r:id="rId105" ref="J114"/>
    <hyperlink r:id="rId106" ref="J115"/>
    <hyperlink r:id="rId107" ref="J116"/>
    <hyperlink r:id="rId108" ref="J117"/>
    <hyperlink r:id="rId109" ref="J118"/>
    <hyperlink r:id="rId110" ref="J119"/>
    <hyperlink r:id="rId111" ref="J120"/>
    <hyperlink r:id="rId112" ref="J121"/>
    <hyperlink r:id="rId113" ref="J122"/>
    <hyperlink r:id="rId114" ref="J123"/>
    <hyperlink r:id="rId115" ref="J124"/>
    <hyperlink r:id="rId116" ref="J125"/>
    <hyperlink r:id="rId117" ref="J126"/>
    <hyperlink r:id="rId118" ref="J127"/>
    <hyperlink r:id="rId119" ref="J128"/>
    <hyperlink r:id="rId120" ref="J129"/>
    <hyperlink r:id="rId121" ref="J130"/>
    <hyperlink r:id="rId122" ref="J131"/>
    <hyperlink r:id="rId123" ref="J132"/>
    <hyperlink r:id="rId124" ref="J133"/>
    <hyperlink r:id="rId125" ref="J134"/>
    <hyperlink r:id="rId126" ref="J135"/>
    <hyperlink r:id="rId127" ref="J136"/>
    <hyperlink r:id="rId128" ref="J137"/>
    <hyperlink r:id="rId129" ref="J138"/>
    <hyperlink r:id="rId130" ref="J139"/>
    <hyperlink r:id="rId131" ref="J140"/>
    <hyperlink r:id="rId132" ref="J141"/>
    <hyperlink r:id="rId133" ref="J142"/>
    <hyperlink r:id="rId134" ref="J143"/>
    <hyperlink r:id="rId135" ref="I144"/>
    <hyperlink r:id="rId136" ref="J144"/>
    <hyperlink r:id="rId137" ref="J145"/>
    <hyperlink r:id="rId138" ref="J146"/>
    <hyperlink r:id="rId139" ref="J147"/>
    <hyperlink r:id="rId140" ref="I148"/>
    <hyperlink r:id="rId141" ref="J148"/>
    <hyperlink r:id="rId142" ref="J149"/>
    <hyperlink r:id="rId143" ref="I150"/>
    <hyperlink r:id="rId144" ref="J150"/>
    <hyperlink r:id="rId145" ref="I151"/>
    <hyperlink r:id="rId146" ref="J151"/>
    <hyperlink r:id="rId147" ref="J152"/>
    <hyperlink r:id="rId148" ref="J153"/>
    <hyperlink r:id="rId149" ref="J154"/>
    <hyperlink r:id="rId150" ref="J155"/>
    <hyperlink r:id="rId151" ref="J156"/>
    <hyperlink r:id="rId152" ref="I157"/>
    <hyperlink r:id="rId153" ref="J157"/>
    <hyperlink r:id="rId154" ref="I158"/>
    <hyperlink r:id="rId155" ref="J158"/>
    <hyperlink r:id="rId156" ref="I159"/>
    <hyperlink r:id="rId157" ref="J159"/>
    <hyperlink r:id="rId158" ref="J160"/>
    <hyperlink r:id="rId159" ref="J161"/>
    <hyperlink r:id="rId160" ref="J162"/>
    <hyperlink r:id="rId161" ref="J163"/>
    <hyperlink r:id="rId162" ref="J164"/>
    <hyperlink r:id="rId163" ref="J165"/>
    <hyperlink r:id="rId164" ref="J166"/>
    <hyperlink r:id="rId165" ref="J167"/>
    <hyperlink r:id="rId166" ref="I168"/>
    <hyperlink r:id="rId167" ref="J168"/>
    <hyperlink r:id="rId168" ref="I169"/>
    <hyperlink r:id="rId169" ref="J169"/>
    <hyperlink r:id="rId170" ref="J173"/>
    <hyperlink r:id="rId171" ref="I174"/>
    <hyperlink r:id="rId172" ref="J174"/>
    <hyperlink r:id="rId173" ref="J175"/>
    <hyperlink r:id="rId174" ref="J176"/>
    <hyperlink r:id="rId175" ref="J178"/>
    <hyperlink r:id="rId176" ref="I179"/>
    <hyperlink r:id="rId177" ref="J179"/>
    <hyperlink r:id="rId178" ref="I180"/>
    <hyperlink r:id="rId179" ref="J180"/>
    <hyperlink r:id="rId180" ref="I181"/>
    <hyperlink r:id="rId181" ref="J181"/>
    <hyperlink r:id="rId182" ref="J183"/>
    <hyperlink r:id="rId183" ref="J184"/>
    <hyperlink r:id="rId184" ref="J185"/>
    <hyperlink r:id="rId185" ref="J186"/>
    <hyperlink r:id="rId186" ref="J187"/>
    <hyperlink r:id="rId187" ref="I188"/>
    <hyperlink r:id="rId188" ref="J188"/>
    <hyperlink r:id="rId189" ref="J189"/>
    <hyperlink r:id="rId190" location="2b5f3b0fba85816d9966f859f75dd497" ref="J190"/>
    <hyperlink r:id="rId191" ref="J191"/>
    <hyperlink r:id="rId192" ref="J192"/>
    <hyperlink r:id="rId193" ref="J193"/>
    <hyperlink r:id="rId194" ref="J194"/>
    <hyperlink r:id="rId195" ref="J195"/>
    <hyperlink r:id="rId196" ref="J198"/>
    <hyperlink r:id="rId197" ref="J200"/>
    <hyperlink r:id="rId198" ref="J201"/>
    <hyperlink r:id="rId199" ref="J202"/>
    <hyperlink r:id="rId200" ref="J203"/>
    <hyperlink r:id="rId201" ref="J204"/>
    <hyperlink r:id="rId202" ref="J205"/>
    <hyperlink r:id="rId203" ref="J206"/>
    <hyperlink r:id="rId204" ref="J207"/>
    <hyperlink r:id="rId205" ref="J208"/>
    <hyperlink r:id="rId206" ref="J209"/>
    <hyperlink r:id="rId207" ref="J211"/>
    <hyperlink r:id="rId208" ref="J212"/>
    <hyperlink r:id="rId209" ref="J213"/>
    <hyperlink r:id="rId210" ref="J214"/>
    <hyperlink r:id="rId211" ref="J215"/>
    <hyperlink r:id="rId212" ref="J216"/>
    <hyperlink r:id="rId213" ref="I217"/>
    <hyperlink r:id="rId214" ref="J217"/>
    <hyperlink r:id="rId215" ref="J218"/>
    <hyperlink r:id="rId216" ref="J219"/>
    <hyperlink r:id="rId217" ref="J220"/>
    <hyperlink r:id="rId218" ref="J221"/>
    <hyperlink r:id="rId219" ref="J222"/>
    <hyperlink r:id="rId220" ref="J223"/>
    <hyperlink r:id="rId221" ref="J224"/>
    <hyperlink r:id="rId222" ref="I225"/>
    <hyperlink r:id="rId223" ref="J225"/>
    <hyperlink r:id="rId224" ref="J226"/>
    <hyperlink r:id="rId225" ref="J227"/>
    <hyperlink r:id="rId226" ref="J228"/>
    <hyperlink r:id="rId227" ref="J229"/>
    <hyperlink r:id="rId228" ref="J230"/>
    <hyperlink r:id="rId229" ref="J231"/>
    <hyperlink r:id="rId230" ref="J232"/>
    <hyperlink r:id="rId231" ref="J233"/>
    <hyperlink r:id="rId232" ref="J234"/>
    <hyperlink r:id="rId233" ref="J235"/>
    <hyperlink r:id="rId234" ref="J236"/>
    <hyperlink r:id="rId235" ref="J237"/>
    <hyperlink r:id="rId236" ref="J238"/>
    <hyperlink r:id="rId237" ref="J239"/>
    <hyperlink r:id="rId238" ref="J240"/>
    <hyperlink r:id="rId239" ref="J241"/>
    <hyperlink r:id="rId240" ref="J242"/>
    <hyperlink r:id="rId241" ref="J243"/>
    <hyperlink r:id="rId242" ref="J251"/>
    <hyperlink r:id="rId243" ref="J254"/>
    <hyperlink r:id="rId244" ref="J268"/>
  </hyperlinks>
  <drawing r:id="rId245"/>
  <legacyDrawing r:id="rId2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Right="0"/>
  </sheetPr>
  <sheetViews>
    <sheetView showGridLines="0" workbookViewId="0">
      <pane xSplit="6.0" ySplit="18.0" topLeftCell="G19" activePane="bottomRight" state="frozen"/>
      <selection activeCell="G1" sqref="G1" pane="topRight"/>
      <selection activeCell="A19" sqref="A19" pane="bottomLeft"/>
      <selection activeCell="G19" sqref="G19" pane="bottomRight"/>
    </sheetView>
  </sheetViews>
  <sheetFormatPr customHeight="1" defaultColWidth="12.63" defaultRowHeight="15.75" outlineLevelCol="1" outlineLevelRow="2"/>
  <cols>
    <col customWidth="1" min="1" max="1" width="3.88"/>
    <col customWidth="1" min="2" max="2" width="3.38"/>
    <col customWidth="1" min="3" max="3" width="20.88"/>
    <col customWidth="1" min="4" max="4" width="12.5" outlineLevel="1"/>
    <col customWidth="1" min="5" max="5" width="11.13"/>
    <col customWidth="1" min="6" max="6" width="10.25"/>
    <col customWidth="1" min="7" max="7" width="7.88" outlineLevel="1"/>
    <col customWidth="1" min="8" max="8" width="9.13" outlineLevel="1"/>
    <col customWidth="1" min="9" max="9" width="8.38" outlineLevel="1"/>
    <col customWidth="1" min="10" max="11" width="7.13" outlineLevel="1"/>
    <col customWidth="1" min="12" max="12" width="13.5" outlineLevel="1"/>
    <col customWidth="1" min="13" max="13" width="7.63" outlineLevel="1"/>
    <col customWidth="1" min="14" max="14" width="7.13" outlineLevel="1"/>
    <col customWidth="1" min="15" max="15" width="7.63" outlineLevel="1"/>
    <col customWidth="1" min="16" max="16" width="9.63" outlineLevel="1"/>
    <col customWidth="1" min="17" max="18" width="12.0"/>
    <col customWidth="1" min="19" max="19" width="12.25" outlineLevel="1"/>
    <col customWidth="1" min="20" max="29" width="10.38"/>
  </cols>
  <sheetData>
    <row r="1" ht="18.75" hidden="1" customHeight="1" outlineLevel="1">
      <c r="A1" s="1"/>
      <c r="B1" s="1"/>
      <c r="C1" s="532" t="s">
        <v>26</v>
      </c>
      <c r="D1" s="533" t="s">
        <v>1035</v>
      </c>
      <c r="E1" s="533" t="s">
        <v>516</v>
      </c>
      <c r="F1" s="533" t="s">
        <v>1036</v>
      </c>
      <c r="G1" s="534" t="s">
        <v>1037</v>
      </c>
      <c r="H1" s="534" t="s">
        <v>1038</v>
      </c>
      <c r="I1" s="534" t="s">
        <v>1039</v>
      </c>
      <c r="J1" s="533" t="s">
        <v>256</v>
      </c>
      <c r="K1" s="534" t="s">
        <v>219</v>
      </c>
      <c r="L1" s="534" t="s">
        <v>763</v>
      </c>
      <c r="M1" s="1"/>
      <c r="N1" s="1"/>
      <c r="O1" s="1"/>
      <c r="P1" s="1"/>
      <c r="Q1" s="535"/>
      <c r="R1" s="536"/>
      <c r="S1" s="4" t="s">
        <v>1040</v>
      </c>
      <c r="T1" s="4" t="s">
        <v>1041</v>
      </c>
      <c r="U1" s="4"/>
      <c r="V1" s="4"/>
      <c r="W1" s="4"/>
      <c r="X1" s="4"/>
      <c r="Y1" s="2"/>
      <c r="Z1" s="2"/>
      <c r="AA1" s="2"/>
      <c r="AB1" s="2"/>
      <c r="AC1" s="2"/>
    </row>
    <row r="2" ht="18.75" hidden="1" customHeight="1" outlineLevel="1">
      <c r="A2" s="1"/>
      <c r="B2" s="1"/>
      <c r="C2" s="537" t="s">
        <v>1042</v>
      </c>
      <c r="D2" s="538">
        <f>COUNTA('セッション実施状況管理'!H11:H663)-L2-J2-K2</f>
        <v>242</v>
      </c>
      <c r="E2" s="538">
        <f>COUNTIFS(C19:C437, "&lt;&gt;", I19:I437, "在学中")</f>
        <v>158</v>
      </c>
      <c r="F2" s="538">
        <f>COUNTIFS(C19:C437, "&lt;&gt;", I19:I437, "卒業")</f>
        <v>82</v>
      </c>
      <c r="G2" s="539">
        <f>IFERROR(__xludf.DUMMYFUNCTION("COUNTA(
  FILTER(
    C:C,
    COUNTIFS(
      'セッション実施状況管理'!H:H, C:C,
      'セッション実施状況管理'!C:C, ""&gt;=1""
    )&gt;0
  )
)"),28.0)</f>
        <v>28</v>
      </c>
      <c r="H2" s="540">
        <f>IFERROR(__xludf.DUMMYFUNCTION("COUNTA(
  FILTER(
    C:C,
    COUNTIFS(
      'セッション実施状況管理'!H:H, C:C,
      'セッション実施状況管理'!C:C, 1
    )&gt;0
  )
)"),22.0)</f>
        <v>22</v>
      </c>
      <c r="I2" s="540">
        <f>IFERROR(__xludf.DUMMYFUNCTION("COUNTA(
  FILTER(
    C:C,
    COUNTIFS(
      'セッション実施状況管理'!H:H, C:C,
      'セッション実施状況管理'!C:C, 2
    )&gt;0
  )
)"),6.0)</f>
        <v>6</v>
      </c>
      <c r="J2" s="538">
        <f>COUNTIFS(C19:C437, "&lt;&gt;", I19:I437, "音不")</f>
        <v>10</v>
      </c>
      <c r="K2" s="538">
        <f>COUNTIFS(C19:C437, "&lt;&gt;", I19:I437, "例外")</f>
        <v>6</v>
      </c>
      <c r="L2" s="538">
        <f>COUNTIFS(C19:C437, "&lt;&gt;", I19:I437, "クーリングオフ")</f>
        <v>6</v>
      </c>
      <c r="M2" s="1"/>
      <c r="N2" s="1"/>
      <c r="O2" s="1"/>
      <c r="P2" s="1"/>
      <c r="Q2" s="535"/>
      <c r="R2" s="536"/>
      <c r="S2" s="4"/>
      <c r="T2" s="4"/>
      <c r="U2" s="4"/>
      <c r="V2" s="4"/>
      <c r="W2" s="4"/>
      <c r="X2" s="4"/>
      <c r="Y2" s="2"/>
      <c r="Z2" s="2"/>
      <c r="AA2" s="2"/>
      <c r="AB2" s="2"/>
      <c r="AC2" s="2"/>
    </row>
    <row r="3" ht="18.75" hidden="1" customHeight="1" outlineLevel="1">
      <c r="A3" s="1"/>
      <c r="B3" s="1"/>
      <c r="C3" s="1"/>
      <c r="D3" s="541">
        <v>1.0</v>
      </c>
      <c r="E3" s="542">
        <f t="shared" ref="E3:F3" si="1">E2/$D$2*100</f>
        <v>65.2892562</v>
      </c>
      <c r="F3" s="542">
        <f t="shared" si="1"/>
        <v>33.88429752</v>
      </c>
      <c r="G3" s="542">
        <f>G2/D2*100</f>
        <v>11.57024793</v>
      </c>
      <c r="H3" s="542">
        <f>H2/D2*100</f>
        <v>9.090909091</v>
      </c>
      <c r="I3" s="543">
        <f>I2/D2*100</f>
        <v>2.479338843</v>
      </c>
      <c r="J3" s="542">
        <f t="shared" ref="J3:L3" si="2">J2/$D$2*100</f>
        <v>4.132231405</v>
      </c>
      <c r="K3" s="542">
        <f t="shared" si="2"/>
        <v>2.479338843</v>
      </c>
      <c r="L3" s="542">
        <f t="shared" si="2"/>
        <v>2.479338843</v>
      </c>
      <c r="M3" s="1"/>
      <c r="N3" s="1"/>
      <c r="O3" s="1"/>
      <c r="P3" s="1"/>
      <c r="Q3" s="535"/>
      <c r="R3" s="536"/>
      <c r="S3" s="4"/>
      <c r="T3" s="4"/>
      <c r="U3" s="4"/>
      <c r="V3" s="4"/>
      <c r="W3" s="4"/>
      <c r="X3" s="4"/>
      <c r="Y3" s="2"/>
      <c r="Z3" s="2"/>
      <c r="AA3" s="2"/>
      <c r="AB3" s="2"/>
      <c r="AC3" s="2"/>
    </row>
    <row r="4" ht="18.75" hidden="1" customHeight="1" outlineLevel="1">
      <c r="A4" s="1"/>
      <c r="B4" s="1"/>
      <c r="C4" s="1"/>
      <c r="D4" s="1"/>
      <c r="E4" s="1"/>
      <c r="F4" s="1" t="s">
        <v>1043</v>
      </c>
      <c r="G4" s="1" t="s">
        <v>1043</v>
      </c>
      <c r="H4" s="1"/>
      <c r="I4" s="1"/>
      <c r="J4" s="1"/>
      <c r="K4" s="1"/>
      <c r="L4" s="1"/>
      <c r="M4" s="1"/>
      <c r="N4" s="1"/>
      <c r="O4" s="1"/>
      <c r="P4" s="1"/>
      <c r="Q4" s="535"/>
      <c r="R4" s="536"/>
      <c r="S4" s="4"/>
      <c r="T4" s="4"/>
      <c r="U4" s="4"/>
      <c r="V4" s="4"/>
      <c r="W4" s="4"/>
      <c r="X4" s="4"/>
      <c r="Y4" s="2"/>
      <c r="Z4" s="2"/>
      <c r="AA4" s="2"/>
      <c r="AB4" s="2"/>
      <c r="AC4" s="2"/>
    </row>
    <row r="5" ht="18.75" hidden="1" customHeight="1" outlineLevel="1">
      <c r="A5" s="1"/>
      <c r="B5" s="1"/>
      <c r="C5" s="1"/>
      <c r="D5" s="1"/>
      <c r="E5" s="1"/>
      <c r="F5" s="1"/>
      <c r="G5" s="1"/>
      <c r="H5" s="1"/>
      <c r="I5" s="1"/>
      <c r="J5" s="1"/>
      <c r="K5" s="1"/>
      <c r="L5" s="1"/>
      <c r="M5" s="1"/>
      <c r="N5" s="1"/>
      <c r="O5" s="1"/>
      <c r="P5" s="1"/>
      <c r="Q5" s="535"/>
      <c r="R5" s="536"/>
      <c r="S5" s="4"/>
      <c r="T5" s="4"/>
      <c r="U5" s="4"/>
      <c r="V5" s="4"/>
      <c r="W5" s="4"/>
      <c r="X5" s="4"/>
      <c r="Y5" s="2"/>
      <c r="Z5" s="2"/>
      <c r="AA5" s="2"/>
      <c r="AB5" s="2"/>
      <c r="AC5" s="2"/>
    </row>
    <row r="6" ht="18.75" hidden="1" customHeight="1" outlineLevel="1">
      <c r="A6" s="1"/>
      <c r="B6" s="1"/>
      <c r="C6" s="1"/>
      <c r="D6" s="1"/>
      <c r="E6" s="1"/>
      <c r="F6" s="1"/>
      <c r="G6" s="1"/>
      <c r="H6" s="1"/>
      <c r="I6" s="1"/>
      <c r="J6" s="1"/>
      <c r="K6" s="1"/>
      <c r="L6" s="1"/>
      <c r="M6" s="1"/>
      <c r="N6" s="1"/>
      <c r="O6" s="1"/>
      <c r="P6" s="1"/>
      <c r="Q6" s="535"/>
      <c r="R6" s="536"/>
      <c r="S6" s="4"/>
      <c r="T6" s="4"/>
      <c r="U6" s="4"/>
      <c r="V6" s="4"/>
      <c r="W6" s="4"/>
      <c r="X6" s="4"/>
      <c r="Y6" s="2"/>
      <c r="Z6" s="2"/>
      <c r="AA6" s="2"/>
      <c r="AB6" s="2"/>
      <c r="AC6" s="2"/>
    </row>
    <row r="7" ht="18.75" hidden="1" customHeight="1" outlineLevel="1">
      <c r="A7" s="1"/>
      <c r="B7" s="1"/>
      <c r="C7" s="1"/>
      <c r="D7" s="1"/>
      <c r="E7" s="1"/>
      <c r="F7" s="1"/>
      <c r="G7" s="1"/>
      <c r="H7" s="1"/>
      <c r="I7" s="1"/>
      <c r="J7" s="1"/>
      <c r="K7" s="1"/>
      <c r="L7" s="1"/>
      <c r="M7" s="1"/>
      <c r="N7" s="1"/>
      <c r="O7" s="1"/>
      <c r="P7" s="1"/>
      <c r="Q7" s="535"/>
      <c r="R7" s="536"/>
      <c r="S7" s="4"/>
      <c r="T7" s="4"/>
      <c r="U7" s="4"/>
      <c r="V7" s="4"/>
      <c r="W7" s="4"/>
      <c r="X7" s="4"/>
      <c r="Y7" s="2"/>
      <c r="Z7" s="2"/>
      <c r="AA7" s="2"/>
      <c r="AB7" s="2"/>
      <c r="AC7" s="2"/>
    </row>
    <row r="8" ht="18.75" hidden="1" customHeight="1" outlineLevel="1">
      <c r="A8" s="1"/>
      <c r="B8" s="1"/>
      <c r="C8" s="1"/>
      <c r="D8" s="1"/>
      <c r="E8" s="536"/>
      <c r="F8" s="544"/>
      <c r="G8" s="1"/>
      <c r="H8" s="1"/>
      <c r="I8" s="545"/>
      <c r="J8" s="545"/>
      <c r="K8" s="545"/>
      <c r="L8" s="545"/>
      <c r="M8" s="545"/>
      <c r="N8" s="545"/>
      <c r="O8" s="545"/>
      <c r="P8" s="545"/>
      <c r="Q8" s="545"/>
      <c r="R8" s="545"/>
      <c r="S8" s="545"/>
      <c r="T8" s="545" t="str">
        <f>IFERROR(__xludf.DUMMYFUNCTION("AVERAGE(
  FILTER(
    T63:T200,
    ($I$63:$I$200=""在学中"") * ($S$63:$S$200=0) * (T63:T200&lt;&gt;"""")
  )
)"),"#DIV/0!")</f>
        <v>#DIV/0!</v>
      </c>
      <c r="U8" s="545" t="str">
        <f>IFERROR(__xludf.DUMMYFUNCTION("AVERAGE(
  FILTER(
    U63:U200,
    ($I$63:$I$200=""在学中"") * ($S$63:$S$200=1) * (U63:U200&lt;&gt;"""")
  )
)"),"#N/A")</f>
        <v>#N/A</v>
      </c>
      <c r="V8" s="545">
        <f>IFERROR(__xludf.DUMMYFUNCTION("AVERAGE(
  FILTER(
    V63:V200,
    ($I$63:$I$200=""在学中"") * ($S$63:$S$200=2) * (V63:V200&lt;&gt;"""")
  )
)"),134.0)</f>
        <v>134</v>
      </c>
      <c r="W8" s="545">
        <f>IFERROR(__xludf.DUMMYFUNCTION("AVERAGE(
  FILTER(
    W63:W200,
    ($I$63:$I$200=""在学中"") * ($S$63:$S$200=3) * (W63:W200&lt;&gt;"""")
  )
)"),73.33333333333333)</f>
        <v>73.33333333</v>
      </c>
      <c r="X8" s="545" t="str">
        <f>IFERROR(__xludf.DUMMYFUNCTION("AVERAGE(
  FILTER(
    X63:X200,
    ($I$63:$I$200=""在学中"") * ($S$63:$S$200=4) * (X63:X200&lt;&gt;"""")
  )
)"),"#DIV/0!")</f>
        <v>#DIV/0!</v>
      </c>
      <c r="Y8" s="545" t="str">
        <f>IFERROR(__xludf.DUMMYFUNCTION("AVERAGE(
  FILTER(
    Y63:Y200,
    ($I$63:$I$200=""在学中"") * ($S$63:$S$200=5) * (Y63:Y200&lt;&gt;"""")
  )
)"),"#DIV/0!")</f>
        <v>#DIV/0!</v>
      </c>
      <c r="Z8" s="545" t="str">
        <f>IFERROR(__xludf.DUMMYFUNCTION("AVERAGE(
  FILTER(
    Z63:Z200,
    ($I$63:$I$200=""在学中"") * ($S$63:$S$200=6) * (Z63:Z200&lt;&gt;"""")
  )
)"),"#DIV/0!")</f>
        <v>#DIV/0!</v>
      </c>
      <c r="AA8" s="2"/>
      <c r="AB8" s="2"/>
      <c r="AC8" s="2"/>
    </row>
    <row r="9" ht="16.5" hidden="1" customHeight="1" outlineLevel="1">
      <c r="A9" s="1"/>
      <c r="B9" s="1"/>
      <c r="C9" s="1"/>
      <c r="D9" s="1"/>
      <c r="E9" s="536"/>
      <c r="F9" s="544" t="s">
        <v>1044</v>
      </c>
      <c r="G9" s="1"/>
      <c r="H9" s="1"/>
      <c r="I9" s="545"/>
      <c r="J9" s="545"/>
      <c r="K9" s="545"/>
      <c r="L9" s="545"/>
      <c r="M9" s="545"/>
      <c r="N9" s="545"/>
      <c r="O9" s="545"/>
      <c r="P9" s="545">
        <f t="shared" ref="P9:R9" si="3">IF(P16=0, "", P10 / P16 * 100)</f>
        <v>46.4329438</v>
      </c>
      <c r="Q9" s="545">
        <f t="shared" si="3"/>
        <v>68.55568805</v>
      </c>
      <c r="R9" s="545">
        <f t="shared" si="3"/>
        <v>81.06246898</v>
      </c>
      <c r="S9" s="545"/>
      <c r="T9" s="545">
        <f t="shared" ref="T9:Z9" si="4">IF(T16=0, "", T10 / T16 * 100)</f>
        <v>72.57936508</v>
      </c>
      <c r="U9" s="545">
        <f t="shared" si="4"/>
        <v>85.04417879</v>
      </c>
      <c r="V9" s="545">
        <f t="shared" si="4"/>
        <v>82.63736264</v>
      </c>
      <c r="W9" s="545">
        <f t="shared" si="4"/>
        <v>73.85531136</v>
      </c>
      <c r="X9" s="545">
        <f t="shared" si="4"/>
        <v>62.47456247</v>
      </c>
      <c r="Y9" s="545">
        <f t="shared" si="4"/>
        <v>61.53846154</v>
      </c>
      <c r="Z9" s="545">
        <f t="shared" si="4"/>
        <v>102.8248588</v>
      </c>
      <c r="AA9" s="2"/>
      <c r="AB9" s="2"/>
      <c r="AC9" s="2"/>
    </row>
    <row r="10" ht="16.5" hidden="1" customHeight="1" outlineLevel="1">
      <c r="A10" s="1"/>
      <c r="B10" s="1"/>
      <c r="C10" s="1"/>
      <c r="D10" s="1"/>
      <c r="E10" s="546"/>
      <c r="F10" s="547" t="s">
        <v>1045</v>
      </c>
      <c r="G10" s="1"/>
      <c r="H10" s="1"/>
      <c r="I10" s="542"/>
      <c r="J10" s="548">
        <f>IFERROR(__xludf.DUMMYFUNCTION("AVERAGE(FILTER(J63:J200, ($I$63:$I$200=""在学中"") * (J63:J200&lt;&gt;"""")))"),0.0)</f>
        <v>0</v>
      </c>
      <c r="K10" s="548">
        <f>IFERROR(__xludf.DUMMYFUNCTION("AVERAGE(FILTER(K63:K200, ($I$63:$I$200=""在学中"") * (K63:K200&lt;&gt;"""")))"),0.8)</f>
        <v>0.8</v>
      </c>
      <c r="L10" s="548">
        <f>IFERROR(__xludf.DUMMYFUNCTION("AVERAGE(FILTER(L63:L200, ($I$63:$I$200=""在学中"") * (L63:L200&lt;&gt;"""")))"),27.547169811320753)</f>
        <v>27.54716981</v>
      </c>
      <c r="M10" s="548">
        <f>IFERROR(__xludf.DUMMYFUNCTION("AVERAGE(FILTER(M63:M200, ($I$63:$I$200=""在学中"") * (M63:M200&lt;&gt;"""")))"),0.4)</f>
        <v>0.4</v>
      </c>
      <c r="N10" s="548">
        <f>IFERROR(__xludf.DUMMYFUNCTION("AVERAGE(FILTER(N63:N200, ($I$63:$I$200=""在学中"") * (N63:N200&lt;&gt;"""")))"),1.1866666666666668)</f>
        <v>1.186666667</v>
      </c>
      <c r="O10" s="548">
        <f>IFERROR(__xludf.DUMMYFUNCTION("AVERAGE(FILTER(O63:O200, ($I$63:$I$200=""在学中"") * (O63:O200&lt;&gt;"""")))"),-0.41333333333333333)</f>
        <v>-0.4133333333</v>
      </c>
      <c r="P10" s="548">
        <f>IFERROR(__xludf.DUMMYFUNCTION("AVERAGE(FILTER(P63:P200, ($I$63:$I$200=""在学中"") * (P63:P200&lt;&gt;"""")))"),278.1333333333333)</f>
        <v>278.1333333</v>
      </c>
      <c r="Q10" s="548">
        <f>IFERROR(__xludf.DUMMYFUNCTION("AVERAGE(FILTER(Q63:Q200, ($I$63:$I$200=""在学中"") * (Q63:Q200&lt;&gt;"""")))"),410.6485714285715)</f>
        <v>410.6485714</v>
      </c>
      <c r="R10" s="548">
        <f>IFERROR(__xludf.DUMMYFUNCTION("AVERAGE(FILTER(R63:R200, ($I$63:$I$200=""在学中"") * (R63:R200&lt;&gt;"""")))"),69.36631274131274)</f>
        <v>69.36631274</v>
      </c>
      <c r="S10" s="542"/>
      <c r="T10" s="548">
        <f>IFERROR(__xludf.DUMMYFUNCTION("AVERAGE(FILTER(T63:T200, ($I$63:$I$200=""在学中"") * (T63:T200&lt;&gt;"""")))"),52.25714285714286)</f>
        <v>52.25714286</v>
      </c>
      <c r="U10" s="548">
        <f>IFERROR(__xludf.DUMMYFUNCTION("AVERAGE(FILTER(U63:U200, ($I$63:$I$200=""在学中"") * (U63:U200&lt;&gt;"""")))"),88.44594594594595)</f>
        <v>88.44594595</v>
      </c>
      <c r="V10" s="548">
        <f>IFERROR(__xludf.DUMMYFUNCTION("AVERAGE(FILTER(V63:V200, ($I$63:$I$200=""在学中"") * (V63:V200&lt;&gt;"""")))"),75.2)</f>
        <v>75.2</v>
      </c>
      <c r="W10" s="548">
        <f>IFERROR(__xludf.DUMMYFUNCTION("AVERAGE(FILTER(W63:W200, ($I$63:$I$200=""在学中"") * (W63:W200&lt;&gt;"""")))"),67.20833333333333)</f>
        <v>67.20833333</v>
      </c>
      <c r="X10" s="548">
        <f>IFERROR(__xludf.DUMMYFUNCTION("AVERAGE(FILTER(X63:X200, ($I$63:$I$200=""在学中"") * (X63:X200&lt;&gt;"""")))"),56.851851851851855)</f>
        <v>56.85185185</v>
      </c>
      <c r="Y10" s="548">
        <f>IFERROR(__xludf.DUMMYFUNCTION("AVERAGE(FILTER(Y63:Y200, ($I$63:$I$200=""在学中"") * (Y63:Y200&lt;&gt;"""")))"),56.0)</f>
        <v>56</v>
      </c>
      <c r="Z10" s="548">
        <f>IFERROR(__xludf.DUMMYFUNCTION("AVERAGE(FILTER(Z63:Z200, ($I$63:$I$200=""在学中"") * (Z63:Z200&lt;&gt;"""")))"),60.666666666666664)</f>
        <v>60.66666667</v>
      </c>
      <c r="AA10" s="549"/>
      <c r="AB10" s="549"/>
      <c r="AC10" s="2"/>
    </row>
    <row r="11" ht="16.5" hidden="1" customHeight="1" outlineLevel="2">
      <c r="A11" s="1"/>
      <c r="B11" s="1"/>
      <c r="C11" s="1"/>
      <c r="D11" s="1"/>
      <c r="E11" s="536"/>
      <c r="F11" s="4" t="s">
        <v>1046</v>
      </c>
      <c r="G11" s="1"/>
      <c r="H11" s="1"/>
      <c r="I11" s="545"/>
      <c r="J11" s="545">
        <f t="shared" ref="J11:R11" si="5">J10-J12</f>
        <v>0</v>
      </c>
      <c r="K11" s="545">
        <f t="shared" si="5"/>
        <v>0</v>
      </c>
      <c r="L11" s="545">
        <f t="shared" si="5"/>
        <v>0</v>
      </c>
      <c r="M11" s="545">
        <f t="shared" si="5"/>
        <v>0.005263157895</v>
      </c>
      <c r="N11" s="545">
        <f t="shared" si="5"/>
        <v>-0.01070175439</v>
      </c>
      <c r="O11" s="545">
        <f t="shared" si="5"/>
        <v>0.02087719298</v>
      </c>
      <c r="P11" s="545">
        <f t="shared" si="5"/>
        <v>0.6464912281</v>
      </c>
      <c r="Q11" s="545">
        <f t="shared" si="5"/>
        <v>-0.6230451128</v>
      </c>
      <c r="R11" s="545">
        <f t="shared" si="5"/>
        <v>-0.09289360789</v>
      </c>
      <c r="S11" s="545"/>
      <c r="T11" s="545">
        <f t="shared" ref="T11:Z11" si="6">T10-T12</f>
        <v>0.7360160966</v>
      </c>
      <c r="U11" s="545">
        <f t="shared" si="6"/>
        <v>-0.9007207207</v>
      </c>
      <c r="V11" s="545">
        <f t="shared" si="6"/>
        <v>0.03098591549</v>
      </c>
      <c r="W11" s="545">
        <f t="shared" si="6"/>
        <v>0</v>
      </c>
      <c r="X11" s="545">
        <f t="shared" si="6"/>
        <v>0</v>
      </c>
      <c r="Y11" s="545">
        <f t="shared" si="6"/>
        <v>0</v>
      </c>
      <c r="Z11" s="545">
        <f t="shared" si="6"/>
        <v>0</v>
      </c>
      <c r="AA11" s="2"/>
      <c r="AB11" s="2"/>
      <c r="AC11" s="2"/>
    </row>
    <row r="12" ht="16.5" hidden="1" customHeight="1" outlineLevel="2">
      <c r="A12" s="1"/>
      <c r="B12" s="1"/>
      <c r="C12" s="1"/>
      <c r="D12" s="1"/>
      <c r="E12" s="536"/>
      <c r="F12" s="550" t="s">
        <v>1047</v>
      </c>
      <c r="G12" s="1"/>
      <c r="H12" s="1"/>
      <c r="I12" s="542"/>
      <c r="J12" s="542">
        <f>IFERROR(__xludf.DUMMYFUNCTION("AVERAGE(FILTER(J40:J201, ($I40:$I$201=""在学中"") * (J40:J201&lt;&gt;"""")))"),0.0)</f>
        <v>0</v>
      </c>
      <c r="K12" s="542">
        <f>IFERROR(__xludf.DUMMYFUNCTION("AVERAGE(FILTER(K40:K201, ($I40:$I$201=""在学中"") * (K40:K201&lt;&gt;"""")))"),0.8)</f>
        <v>0.8</v>
      </c>
      <c r="L12" s="542">
        <f>IFERROR(__xludf.DUMMYFUNCTION("AVERAGE(FILTER(L40:L201, ($I40:$I$201=""在学中"") * (L40:L201&lt;&gt;"""")))"),27.547169811320753)</f>
        <v>27.54716981</v>
      </c>
      <c r="M12" s="542">
        <f>IFERROR(__xludf.DUMMYFUNCTION("AVERAGE(FILTER(M40:M201, ($I40:$I$201=""在学中"") * (M40:M201&lt;&gt;"""")))"),0.39473684210526316)</f>
        <v>0.3947368421</v>
      </c>
      <c r="N12" s="542">
        <f>IFERROR(__xludf.DUMMYFUNCTION("AVERAGE(FILTER(N40:N201, ($I40:$I$201=""在学中"") * (N40:N201&lt;&gt;"""")))"),1.1973684210526316)</f>
        <v>1.197368421</v>
      </c>
      <c r="O12" s="542">
        <f>IFERROR(__xludf.DUMMYFUNCTION("AVERAGE(FILTER(O40:O201, ($I40:$I$201=""在学中"") * (O40:O201&lt;&gt;"""")))"),-0.4342105263157895)</f>
        <v>-0.4342105263</v>
      </c>
      <c r="P12" s="542">
        <f>IFERROR(__xludf.DUMMYFUNCTION("AVERAGE(FILTER(P40:P201, ($I40:$I$201=""在学中"") * (P40:P201&lt;&gt;"""")))"),277.4868421052632)</f>
        <v>277.4868421</v>
      </c>
      <c r="Q12" s="542">
        <f>IFERROR(__xludf.DUMMYFUNCTION("AVERAGE(FILTER(Q40:Q201, ($I40:$I$201=""在学中"") * (Q40:Q201&lt;&gt;"""")))"),411.2716165413534)</f>
        <v>411.2716165</v>
      </c>
      <c r="R12" s="542">
        <f>IFERROR(__xludf.DUMMYFUNCTION("AVERAGE(FILTER(R40:R201, ($I40:$I$201=""在学中"") * (R40:R201&lt;&gt;"""")))"),69.45920634920635)</f>
        <v>69.45920635</v>
      </c>
      <c r="S12" s="542"/>
      <c r="T12" s="542">
        <f>IFERROR(__xludf.DUMMYFUNCTION("AVERAGE(FILTER(T40:T201, ($I40:$I$201=""在学中"") * (T40:T201&lt;&gt;"""")))"),51.521126760563384)</f>
        <v>51.52112676</v>
      </c>
      <c r="U12" s="542">
        <f>IFERROR(__xludf.DUMMYFUNCTION("AVERAGE(FILTER(U40:U201, ($I40:$I$201=""在学中"") * (U40:U201&lt;&gt;"""")))"),89.34666666666666)</f>
        <v>89.34666667</v>
      </c>
      <c r="V12" s="542">
        <f>IFERROR(__xludf.DUMMYFUNCTION("AVERAGE(FILTER(V40:V201, ($I40:$I$201=""在学中"") * (V40:V201&lt;&gt;"""")))"),75.16901408450704)</f>
        <v>75.16901408</v>
      </c>
      <c r="W12" s="542">
        <f>IFERROR(__xludf.DUMMYFUNCTION("AVERAGE(FILTER(W40:W201, ($I40:$I$201=""在学中"") * (W40:W201&lt;&gt;"""")))"),67.20833333333333)</f>
        <v>67.20833333</v>
      </c>
      <c r="X12" s="542">
        <f>IFERROR(__xludf.DUMMYFUNCTION("AVERAGE(FILTER(X40:X201, ($I40:$I$201=""在学中"") * (X40:X201&lt;&gt;"""")))"),56.851851851851855)</f>
        <v>56.85185185</v>
      </c>
      <c r="Y12" s="542">
        <f>IFERROR(__xludf.DUMMYFUNCTION("AVERAGE(FILTER(Y40:Y201, ($I40:$I$201=""在学中"") * (Y40:Y201&lt;&gt;"""")))"),56.0)</f>
        <v>56</v>
      </c>
      <c r="Z12" s="542">
        <f>IFERROR(__xludf.DUMMYFUNCTION("AVERAGE(FILTER(Z40:Z201, ($I40:$I$201=""在学中"") * (Z40:Z201&lt;&gt;"""")))"),60.666666666666664)</f>
        <v>60.66666667</v>
      </c>
      <c r="AA12" s="549"/>
      <c r="AB12" s="549"/>
      <c r="AC12" s="2"/>
    </row>
    <row r="13" ht="16.5" hidden="1" customHeight="1" outlineLevel="2">
      <c r="A13" s="1"/>
      <c r="B13" s="1"/>
      <c r="C13" s="1"/>
      <c r="D13" s="1"/>
      <c r="E13" s="536"/>
      <c r="F13" s="550" t="s">
        <v>1048</v>
      </c>
      <c r="G13" s="1"/>
      <c r="H13" s="1"/>
      <c r="I13" s="542"/>
      <c r="J13" s="542">
        <f>IFERROR(__xludf.DUMMYFUNCTION("AVERAGE(FILTER(J19:J39, (($I19:$I$39=""在学中"") + ($I19:$I$39=""卒業"")) * (J19:J39&lt;&gt;"""")))"),0.0)</f>
        <v>0</v>
      </c>
      <c r="K13" s="542">
        <f>IFERROR(__xludf.DUMMYFUNCTION("AVERAGE(FILTER(K19:K39, (($I19:$I$39=""在学中"") + ($I19:$I$39=""卒業"")) * (K19:K39&lt;&gt;"""")))"),0.4)</f>
        <v>0.4</v>
      </c>
      <c r="L13" s="542">
        <f>IFERROR(__xludf.DUMMYFUNCTION("AVERAGE(FILTER(L19:L39, (($I19:$I$39=""在学中"") + ($I19:$I$39=""卒業"")) * (L19:L39&lt;&gt;"""")))"),48.45)</f>
        <v>48.45</v>
      </c>
      <c r="M13" s="542">
        <f>IFERROR(__xludf.DUMMYFUNCTION("AVERAGE(FILTER(M19:M39, (($I19:$I$39=""在学中"") + ($I19:$I$39=""卒業"")) * (M19:M39&lt;&gt;"""")))"),-1.0)</f>
        <v>-1</v>
      </c>
      <c r="N13" s="542">
        <f>IFERROR(__xludf.DUMMYFUNCTION("AVERAGE(FILTER(N19:N39, (($I19:$I$39=""在学中"") + ($I19:$I$39=""卒業"")) * (N19:N39&lt;&gt;"""")))"),0.6)</f>
        <v>0.6</v>
      </c>
      <c r="O13" s="542">
        <f>IFERROR(__xludf.DUMMYFUNCTION("AVERAGE(FILTER(O19:O39, (($I19:$I$39=""在学中"") + ($I19:$I$39=""卒業"")) * (O19:O39&lt;&gt;"""")))"),-0.55)</f>
        <v>-0.55</v>
      </c>
      <c r="P13" s="542">
        <f>IFERROR(__xludf.DUMMYFUNCTION("AVERAGE(FILTER(P19:P39, (($I19:$I$39=""在学中"") + ($I19:$I$39=""卒業"")) * (P19:P39&lt;&gt;"""")))"),256.5)</f>
        <v>256.5</v>
      </c>
      <c r="Q13" s="542">
        <f>IFERROR(__xludf.DUMMYFUNCTION("AVERAGE(FILTER(Q19:Q39, (($I19:$I$39=""在学中"") + ($I19:$I$39=""卒業"")) * (Q19:Q39&lt;&gt;"""")))"),365.5664285714286)</f>
        <v>365.5664286</v>
      </c>
      <c r="R13" s="542">
        <f>IFERROR(__xludf.DUMMYFUNCTION("AVERAGE(FILTER(R19:R39, (($I19:$I$39=""在学中"") + ($I19:$I$39=""卒業"")) * (R19:R39&lt;&gt;"""")))"),64.13446115288221)</f>
        <v>64.13446115</v>
      </c>
      <c r="S13" s="542"/>
      <c r="T13" s="542">
        <f>IFERROR(__xludf.DUMMYFUNCTION("AVERAGE(FILTER(T19:T39, (($I19:$I$39=""在学中"") + ($I19:$I$39=""卒業"")) * (T19:T39&lt;&gt;"""")))"),1.6666666666666667)</f>
        <v>1.666666667</v>
      </c>
      <c r="U13" s="542">
        <f>IFERROR(__xludf.DUMMYFUNCTION("AVERAGE(FILTER(U19:U39, (($I19:$I$39=""在学中"") + ($I19:$I$39=""卒業"")) * (U19:U39&lt;&gt;"""")))"),50.666666666666664)</f>
        <v>50.66666667</v>
      </c>
      <c r="V13" s="542">
        <f>IFERROR(__xludf.DUMMYFUNCTION("AVERAGE(FILTER(V19:V39, (($I19:$I$39=""在学中"") + ($I19:$I$39=""卒業"")) * (V19:V39&lt;&gt;"""")))"),41.77777777777778)</f>
        <v>41.77777778</v>
      </c>
      <c r="W13" s="542">
        <f>IFERROR(__xludf.DUMMYFUNCTION("AVERAGE(FILTER(W19:W39, (($I19:$I$39=""在学中"") + ($I19:$I$39=""卒業"")) * (W19:W39&lt;&gt;"""")))"),68.3076923076923)</f>
        <v>68.30769231</v>
      </c>
      <c r="X13" s="542">
        <f>IFERROR(__xludf.DUMMYFUNCTION("AVERAGE(FILTER(X19:X39, (($I19:$I$39=""在学中"") + ($I19:$I$39=""卒業"")) * (X19:X39&lt;&gt;"""")))"),74.22222222222223)</f>
        <v>74.22222222</v>
      </c>
      <c r="Y13" s="542">
        <f>IFERROR(__xludf.DUMMYFUNCTION("AVERAGE(FILTER(Y19:Y39, (($I19:$I$39=""在学中"") + ($I19:$I$39=""卒業"")) * (Y19:Y39&lt;&gt;"""")))"),80.57894736842105)</f>
        <v>80.57894737</v>
      </c>
      <c r="Z13" s="542">
        <f>IFERROR(__xludf.DUMMYFUNCTION("AVERAGE(FILTER(Z19:Z39, (($I19:$I$39=""在学中"") + ($I19:$I$39=""卒業"")) * (Z19:Z39&lt;&gt;"""")))"),36.31578947368421)</f>
        <v>36.31578947</v>
      </c>
      <c r="AA13" s="549"/>
      <c r="AB13" s="549"/>
      <c r="AC13" s="2"/>
    </row>
    <row r="14" ht="16.5" hidden="1" customHeight="1" outlineLevel="1" collapsed="1">
      <c r="A14" s="1"/>
      <c r="B14" s="1"/>
      <c r="C14" s="1"/>
      <c r="D14" s="1"/>
      <c r="E14" s="536"/>
      <c r="F14" s="551"/>
      <c r="G14" s="1"/>
      <c r="H14" s="1"/>
      <c r="J14" s="551"/>
      <c r="K14" s="551"/>
      <c r="L14" s="551"/>
      <c r="M14" s="551"/>
      <c r="N14" s="551"/>
      <c r="O14" s="551"/>
      <c r="P14" s="551"/>
      <c r="Q14" s="551"/>
      <c r="R14" s="552"/>
      <c r="T14" s="551"/>
      <c r="U14" s="551">
        <f>IFERROR(__xludf.DUMMYFUNCTION("COUNT(
  FILTER(
    U63:U200,
    ($I$63:$I$200=""在学中"") * (U63:U200&lt;&gt;"""")
  )
)"),74.0)</f>
        <v>74</v>
      </c>
      <c r="V14" s="551">
        <f>IFERROR(__xludf.DUMMYFUNCTION("COUNT(
  FILTER(
    V63:V200,
    ($I$63:$I$200=""在学中"") * (V63:V200&lt;&gt;"""")
  )
)"),70.0)</f>
        <v>70</v>
      </c>
      <c r="W14" s="551">
        <f>IFERROR(__xludf.DUMMYFUNCTION("COUNT(
  FILTER(
    W63:W200,
    ($I$63:$I$200=""在学中"") * (W63:W200&lt;&gt;"""")
  )
)"),48.0)</f>
        <v>48</v>
      </c>
      <c r="X14" s="551">
        <f>IFERROR(__xludf.DUMMYFUNCTION("COUNT(
  FILTER(
    X63:X200,
    ($I$63:$I$200=""在学中"") * (X63:X200&lt;&gt;"""")
  )
)"),27.0)</f>
        <v>27</v>
      </c>
      <c r="Y14" s="551">
        <f>IFERROR(__xludf.DUMMYFUNCTION("COUNT(
  FILTER(
    Y63:Y200,
    ($I$63:$I$200=""在学中"") * (Y63:Y200&lt;&gt;"""")
  )
)"),11.0)</f>
        <v>11</v>
      </c>
      <c r="Z14" s="551">
        <f>IFERROR(__xludf.DUMMYFUNCTION("COUNT(
  FILTER(
    Z63:Z200,
    ($I$63:$I$200=""在学中"") * (Z63:Z200&lt;&gt;"""")
  )
)"),3.0)</f>
        <v>3</v>
      </c>
      <c r="AA14" s="2"/>
      <c r="AB14" s="2"/>
      <c r="AC14" s="2"/>
    </row>
    <row r="15" ht="16.5" hidden="1" customHeight="1" outlineLevel="1">
      <c r="A15" s="1"/>
      <c r="B15" s="1"/>
      <c r="C15" s="1"/>
      <c r="D15" s="1"/>
      <c r="E15" s="536"/>
      <c r="F15" s="205" t="s">
        <v>1049</v>
      </c>
      <c r="G15" s="1"/>
      <c r="H15" s="1"/>
      <c r="T15" s="553">
        <f>SUM(T16)</f>
        <v>72</v>
      </c>
      <c r="U15" s="553">
        <f t="shared" ref="U15:Z15" si="7">SUM(T15,U16)</f>
        <v>176</v>
      </c>
      <c r="V15" s="553">
        <f t="shared" si="7"/>
        <v>267</v>
      </c>
      <c r="W15" s="553">
        <f t="shared" si="7"/>
        <v>358</v>
      </c>
      <c r="X15" s="553">
        <f t="shared" si="7"/>
        <v>449</v>
      </c>
      <c r="Y15" s="553">
        <f t="shared" si="7"/>
        <v>540</v>
      </c>
      <c r="Z15" s="553">
        <f t="shared" si="7"/>
        <v>599</v>
      </c>
      <c r="AA15" s="2"/>
      <c r="AB15" s="2"/>
      <c r="AC15" s="2"/>
    </row>
    <row r="16" ht="16.5" hidden="1" customHeight="1" outlineLevel="1">
      <c r="A16" s="1"/>
      <c r="B16" s="1"/>
      <c r="C16" s="1"/>
      <c r="D16" s="1"/>
      <c r="E16" s="535">
        <f>average(G16:M16)</f>
        <v>54.75</v>
      </c>
      <c r="F16" s="554" t="s">
        <v>1050</v>
      </c>
      <c r="G16" s="1"/>
      <c r="H16" s="1"/>
      <c r="I16" s="4"/>
      <c r="J16" s="555">
        <v>72.0</v>
      </c>
      <c r="K16" s="555">
        <v>72.0</v>
      </c>
      <c r="L16" s="555">
        <v>72.0</v>
      </c>
      <c r="M16" s="555">
        <v>3.0</v>
      </c>
      <c r="N16" s="555">
        <v>4.0</v>
      </c>
      <c r="O16" s="555">
        <v>4.0</v>
      </c>
      <c r="P16" s="555">
        <v>599.0</v>
      </c>
      <c r="Q16" s="555">
        <v>599.0</v>
      </c>
      <c r="R16" s="556">
        <f>AVERAGE(T16:Z16)</f>
        <v>85.57142857</v>
      </c>
      <c r="S16" s="4"/>
      <c r="T16" s="555">
        <v>72.0</v>
      </c>
      <c r="U16" s="555">
        <v>104.0</v>
      </c>
      <c r="V16" s="555">
        <v>91.0</v>
      </c>
      <c r="W16" s="555">
        <v>91.0</v>
      </c>
      <c r="X16" s="555">
        <v>91.0</v>
      </c>
      <c r="Y16" s="555">
        <v>91.0</v>
      </c>
      <c r="Z16" s="555">
        <v>59.0</v>
      </c>
      <c r="AA16" s="2"/>
      <c r="AB16" s="2"/>
      <c r="AC16" s="2"/>
    </row>
    <row r="17" ht="16.5" customHeight="1" collapsed="1">
      <c r="A17" s="1"/>
      <c r="B17" s="1"/>
      <c r="C17" s="1" t="s">
        <v>1051</v>
      </c>
      <c r="D17" s="1" t="s">
        <v>1051</v>
      </c>
      <c r="E17" s="1" t="s">
        <v>1052</v>
      </c>
      <c r="F17" s="1" t="s">
        <v>1051</v>
      </c>
      <c r="G17" s="1" t="s">
        <v>1051</v>
      </c>
      <c r="H17" s="1" t="s">
        <v>1053</v>
      </c>
      <c r="I17" s="1" t="s">
        <v>1051</v>
      </c>
      <c r="J17" s="1" t="s">
        <v>1052</v>
      </c>
      <c r="K17" s="1" t="s">
        <v>1052</v>
      </c>
      <c r="L17" s="1"/>
      <c r="M17" s="1" t="s">
        <v>1051</v>
      </c>
      <c r="N17" s="1" t="s">
        <v>1051</v>
      </c>
      <c r="O17" s="1" t="s">
        <v>1051</v>
      </c>
      <c r="P17" s="1" t="s">
        <v>1051</v>
      </c>
      <c r="Q17" s="1" t="s">
        <v>1051</v>
      </c>
      <c r="R17" s="542" t="s">
        <v>1051</v>
      </c>
      <c r="S17" s="1"/>
      <c r="T17" s="557" t="s">
        <v>1054</v>
      </c>
      <c r="U17" s="4"/>
      <c r="V17" s="4"/>
      <c r="W17" s="4"/>
      <c r="X17" s="4"/>
      <c r="Y17" s="4"/>
      <c r="Z17" s="2"/>
      <c r="AA17" s="2"/>
      <c r="AB17" s="2"/>
      <c r="AC17" s="2"/>
    </row>
    <row r="18" ht="26.25" customHeight="1">
      <c r="A18" s="558"/>
      <c r="B18" s="559" t="s">
        <v>25</v>
      </c>
      <c r="D18" s="560" t="s">
        <v>211</v>
      </c>
      <c r="E18" s="561" t="s">
        <v>1055</v>
      </c>
      <c r="F18" s="532" t="s">
        <v>36</v>
      </c>
      <c r="G18" s="532"/>
      <c r="H18" s="532" t="s">
        <v>1056</v>
      </c>
      <c r="I18" s="560" t="s">
        <v>1057</v>
      </c>
      <c r="J18" s="562" t="s">
        <v>1058</v>
      </c>
      <c r="K18" s="562" t="s">
        <v>1059</v>
      </c>
      <c r="L18" s="560" t="s">
        <v>210</v>
      </c>
      <c r="M18" s="560" t="s">
        <v>1060</v>
      </c>
      <c r="N18" s="563" t="s">
        <v>1061</v>
      </c>
      <c r="O18" s="560" t="s">
        <v>1062</v>
      </c>
      <c r="P18" s="560" t="s">
        <v>1063</v>
      </c>
      <c r="Q18" s="564" t="s">
        <v>1064</v>
      </c>
      <c r="R18" s="565" t="s">
        <v>1065</v>
      </c>
      <c r="S18" s="564" t="s">
        <v>1066</v>
      </c>
      <c r="T18" s="566" t="s">
        <v>1067</v>
      </c>
      <c r="U18" s="566" t="s">
        <v>194</v>
      </c>
      <c r="V18" s="566" t="s">
        <v>195</v>
      </c>
      <c r="W18" s="566" t="s">
        <v>196</v>
      </c>
      <c r="X18" s="566" t="s">
        <v>197</v>
      </c>
      <c r="Y18" s="566" t="s">
        <v>198</v>
      </c>
      <c r="Z18" s="567" t="s">
        <v>199</v>
      </c>
      <c r="AA18" s="568" t="s">
        <v>1068</v>
      </c>
      <c r="AB18" s="568" t="s">
        <v>1069</v>
      </c>
      <c r="AC18" s="568" t="s">
        <v>1070</v>
      </c>
    </row>
    <row r="19">
      <c r="A19" s="1"/>
      <c r="B19" s="40">
        <v>1.0</v>
      </c>
      <c r="C19" s="569" t="str">
        <f>vlookup(B19,'セッション実施状況管理'!$A:$U,8,false)</f>
        <v>おのまこと</v>
      </c>
      <c r="D19" s="569" t="str">
        <f>vlookup(B19,'セッション実施状況管理'!$A:$I,9,false)</f>
        <v>koji_no_chie</v>
      </c>
      <c r="E19" s="570" t="s">
        <v>1071</v>
      </c>
      <c r="F19" s="569" t="str">
        <f>vlookup(B19,'セッション実施状況管理'!$A:$U,20,false)</f>
        <v>宮田友理</v>
      </c>
      <c r="G19" s="569" t="str">
        <f>vlookup(B19,'セッション実施状況管理'!$A:$U,20,false)</f>
        <v>宮田友理</v>
      </c>
      <c r="H19" s="571">
        <f>'コーチング報酬管理'!G7</f>
        <v>6</v>
      </c>
      <c r="I19" s="572" t="str">
        <f>iferror(vlookup(B19,'セッション実施状況管理'!$A:$B,2,false),"")</f>
        <v>例外</v>
      </c>
      <c r="J19" s="573">
        <v>0.0</v>
      </c>
      <c r="K19" s="573">
        <v>0.0</v>
      </c>
      <c r="L19" s="574">
        <f>VLOOKUP(B19,'新 月次投稿数'!$A:$N,13,false)</f>
        <v>0</v>
      </c>
      <c r="M19" s="575">
        <f t="shared" ref="M19:M57" si="8">IF(L19&gt;=120, 3, IF(L19&gt;=100, 2, IF(L19&gt;=80, 1, IF(L19&gt;=60, 0, IF(L19&gt;=40, -1, IF(L19&gt;=20, -2, -3))))))</f>
        <v>-3</v>
      </c>
      <c r="N19" s="576">
        <f t="shared" ref="N19:N428" si="9">IF(Q19&gt;=540, 4, 
   IF(Q19&gt;=480, 3, 
   IF(Q19&gt;=420, 2, 
   IF(Q19&gt;=360, 1, 
   IF(Q19&gt;=300, 0, 
   IF(Q19&gt;=240, -1, 
   -2))))))</f>
        <v>-2</v>
      </c>
      <c r="O19" s="575">
        <f t="shared" ref="O19:O428" si="10">IF(P19&gt;=540, 4, 
   IF(P19&gt;=480, 3, 
   IF(P19&gt;=420, 2, 
   IF(P19&gt;=360, 1, 
   IF(P19&gt;=300, 0, 
   IF(P19&gt;=240, -1, 
   -2))))))</f>
        <v>-2</v>
      </c>
      <c r="P19" s="575">
        <f t="shared" ref="P19:P143" si="11">sum(T19:Z19)</f>
        <v>0</v>
      </c>
      <c r="Q19" s="577">
        <v>0.0</v>
      </c>
      <c r="R19" s="578" t="str">
        <f t="shared" ref="R19:R448" si="12">iferror(P19/S19,"0")</f>
        <v>0</v>
      </c>
      <c r="S19" s="577">
        <f t="shared" ref="S19:S108" si="13">count(T19:Z19)</f>
        <v>0</v>
      </c>
      <c r="T19" s="573" t="s">
        <v>1072</v>
      </c>
      <c r="U19" s="573" t="s">
        <v>1072</v>
      </c>
      <c r="V19" s="573" t="s">
        <v>1072</v>
      </c>
      <c r="W19" s="573" t="s">
        <v>1072</v>
      </c>
      <c r="X19" s="573" t="s">
        <v>1072</v>
      </c>
      <c r="Y19" s="573" t="s">
        <v>1072</v>
      </c>
      <c r="Z19" s="579" t="s">
        <v>1072</v>
      </c>
      <c r="AA19" s="580" t="str">
        <f>Vlookup(B19,'セッション実施状況管理'!$A:$R,17,false)</f>
        <v>-</v>
      </c>
      <c r="AB19" s="580" t="str">
        <f t="shared" ref="AB19:AB1169" si="14"> (YEAR(TODAY()) - YEAR($AA19)) * 12
  + (MONTH(TODAY()) - MONTH($AA19))</f>
        <v>#VALUE!</v>
      </c>
      <c r="AC19" s="580" t="str">
        <f t="shared" ref="AC19:AC1169" si="15">IF(
   OR(AB19=3, AB19=4, AB19=5, AB19=6),
   "1",
   "2"
)</f>
        <v>#VALUE!</v>
      </c>
    </row>
    <row r="20">
      <c r="A20" s="1"/>
      <c r="B20" s="65">
        <v>2.0</v>
      </c>
      <c r="C20" s="569" t="str">
        <f>vlookup(B20,'セッション実施状況管理'!$A:$U,8,false)</f>
        <v>ただゆうすけ</v>
      </c>
      <c r="D20" s="569" t="str">
        <f>vlookup(B20,'セッション実施状況管理'!$A:$I,9,false)</f>
        <v>cya_kurashi</v>
      </c>
      <c r="E20" s="581" t="s">
        <v>1073</v>
      </c>
      <c r="F20" s="569" t="str">
        <f>vlookup(B20,'セッション実施状況管理'!$A:$U,20,false)</f>
        <v>中村恵理</v>
      </c>
      <c r="G20" s="569" t="str">
        <f>vlookup(B20,'セッション実施状況管理'!$A:$U,20,false)</f>
        <v>中村恵理</v>
      </c>
      <c r="H20" s="571">
        <f>'コーチング報酬管理'!G8</f>
        <v>13</v>
      </c>
      <c r="I20" s="572" t="str">
        <f>iferror(vlookup(B20,'セッション実施状況管理'!$A:$B,2,false),"")</f>
        <v>卒業</v>
      </c>
      <c r="J20" s="582">
        <v>0.0</v>
      </c>
      <c r="K20" s="582">
        <v>2.0</v>
      </c>
      <c r="L20" s="574">
        <f>VLOOKUP(B20,'新 月次投稿数'!$A:$N,13,false)</f>
        <v>89</v>
      </c>
      <c r="M20" s="583">
        <f t="shared" si="8"/>
        <v>1</v>
      </c>
      <c r="N20" s="576">
        <f t="shared" si="9"/>
        <v>4</v>
      </c>
      <c r="O20" s="575">
        <f t="shared" si="10"/>
        <v>-1</v>
      </c>
      <c r="P20" s="575">
        <f t="shared" si="11"/>
        <v>289</v>
      </c>
      <c r="Q20" s="584">
        <f t="shared" ref="Q20:Q389" si="16">R20*6</f>
        <v>867</v>
      </c>
      <c r="R20" s="585">
        <f t="shared" si="12"/>
        <v>144.5</v>
      </c>
      <c r="S20" s="577">
        <f t="shared" si="13"/>
        <v>2</v>
      </c>
      <c r="T20" s="582" t="s">
        <v>1072</v>
      </c>
      <c r="U20" s="582" t="s">
        <v>1072</v>
      </c>
      <c r="V20" s="582" t="s">
        <v>1072</v>
      </c>
      <c r="W20" s="582" t="s">
        <v>1072</v>
      </c>
      <c r="X20" s="582" t="s">
        <v>1072</v>
      </c>
      <c r="Y20" s="582">
        <v>190.0</v>
      </c>
      <c r="Z20" s="586">
        <v>99.0</v>
      </c>
      <c r="AA20" s="580" t="str">
        <f>Vlookup(B20,'セッション実施状況管理'!$A:$R,17,false)</f>
        <v>-</v>
      </c>
      <c r="AB20" s="580" t="str">
        <f t="shared" si="14"/>
        <v>#VALUE!</v>
      </c>
      <c r="AC20" s="580" t="str">
        <f t="shared" si="15"/>
        <v>#VALUE!</v>
      </c>
    </row>
    <row r="21">
      <c r="A21" s="1"/>
      <c r="B21" s="65">
        <v>3.0</v>
      </c>
      <c r="C21" s="569" t="str">
        <f>vlookup(B21,'セッション実施状況管理'!$A:$U,8,false)</f>
        <v>ふじたなな</v>
      </c>
      <c r="D21" s="569" t="str">
        <f>vlookup(B21,'セッション実施状況管理'!$A:$I,9,false)</f>
        <v>ta_ma_diet</v>
      </c>
      <c r="E21" s="581" t="s">
        <v>1074</v>
      </c>
      <c r="F21" s="569" t="str">
        <f>vlookup(B21,'セッション実施状況管理'!$A:$U,20,false)</f>
        <v>森本風花</v>
      </c>
      <c r="G21" s="569" t="str">
        <f>vlookup(B21,'セッション実施状況管理'!$A:$U,20,false)</f>
        <v>森本風花</v>
      </c>
      <c r="H21" s="571">
        <f>'コーチング報酬管理'!G9</f>
        <v>13</v>
      </c>
      <c r="I21" s="572" t="str">
        <f>iferror(vlookup(B21,'セッション実施状況管理'!$A:$B,2,false),"")</f>
        <v>卒業</v>
      </c>
      <c r="J21" s="582">
        <v>0.0</v>
      </c>
      <c r="K21" s="582">
        <v>0.0</v>
      </c>
      <c r="L21" s="574">
        <f>VLOOKUP(B21,'新 月次投稿数'!$A:$N,13,false)</f>
        <v>0</v>
      </c>
      <c r="M21" s="583">
        <f t="shared" si="8"/>
        <v>-3</v>
      </c>
      <c r="N21" s="576">
        <f t="shared" si="9"/>
        <v>-2</v>
      </c>
      <c r="O21" s="575">
        <f t="shared" si="10"/>
        <v>-2</v>
      </c>
      <c r="P21" s="575">
        <f t="shared" si="11"/>
        <v>78</v>
      </c>
      <c r="Q21" s="584">
        <f t="shared" si="16"/>
        <v>156</v>
      </c>
      <c r="R21" s="585">
        <f t="shared" si="12"/>
        <v>26</v>
      </c>
      <c r="S21" s="577">
        <f t="shared" si="13"/>
        <v>3</v>
      </c>
      <c r="T21" s="582" t="s">
        <v>1072</v>
      </c>
      <c r="U21" s="582" t="s">
        <v>1072</v>
      </c>
      <c r="V21" s="582" t="s">
        <v>1072</v>
      </c>
      <c r="W21" s="582" t="s">
        <v>1072</v>
      </c>
      <c r="X21" s="582">
        <v>18.0</v>
      </c>
      <c r="Y21" s="582">
        <v>41.0</v>
      </c>
      <c r="Z21" s="586">
        <v>19.0</v>
      </c>
      <c r="AA21" s="587" t="str">
        <f>Vlookup(B21,'セッション実施状況管理'!$A:$R,17,false)</f>
        <v/>
      </c>
      <c r="AB21" s="580">
        <f t="shared" si="14"/>
        <v>1514</v>
      </c>
      <c r="AC21" s="580" t="str">
        <f t="shared" si="15"/>
        <v>2</v>
      </c>
    </row>
    <row r="22">
      <c r="A22" s="1"/>
      <c r="B22" s="40">
        <v>4.0</v>
      </c>
      <c r="C22" s="569" t="str">
        <f>vlookup(B22,'セッション実施状況管理'!$A:$U,8,false)</f>
        <v>よしだむつみ</v>
      </c>
      <c r="D22" s="569" t="str">
        <f>vlookup(B22,'セッション実施状況管理'!$A:$I,9,false)</f>
        <v>adhd_nao</v>
      </c>
      <c r="E22" s="588" t="s">
        <v>1075</v>
      </c>
      <c r="F22" s="569" t="str">
        <f>vlookup(B22,'セッション実施状況管理'!$A:$U,20,false)</f>
        <v>野村佑佳</v>
      </c>
      <c r="G22" s="569" t="str">
        <f>vlookup(B22,'セッション実施状況管理'!$A:$U,20,false)</f>
        <v>野村佑佳</v>
      </c>
      <c r="H22" s="571">
        <f>'コーチング報酬管理'!G10</f>
        <v>13</v>
      </c>
      <c r="I22" s="572" t="str">
        <f>iferror(vlookup(B22,'セッション実施状況管理'!$A:$B,2,false),"")</f>
        <v>卒業</v>
      </c>
      <c r="J22" s="582">
        <v>0.0</v>
      </c>
      <c r="K22" s="582">
        <v>0.0</v>
      </c>
      <c r="L22" s="574">
        <f>VLOOKUP(B22,'新 月次投稿数'!$A:$N,13,false)</f>
        <v>0</v>
      </c>
      <c r="M22" s="583">
        <f t="shared" si="8"/>
        <v>-3</v>
      </c>
      <c r="N22" s="576">
        <f t="shared" si="9"/>
        <v>-2</v>
      </c>
      <c r="O22" s="575">
        <f t="shared" si="10"/>
        <v>-2</v>
      </c>
      <c r="P22" s="575">
        <f t="shared" si="11"/>
        <v>74</v>
      </c>
      <c r="Q22" s="584">
        <f t="shared" si="16"/>
        <v>148</v>
      </c>
      <c r="R22" s="585">
        <f t="shared" si="12"/>
        <v>24.66666667</v>
      </c>
      <c r="S22" s="577">
        <f t="shared" si="13"/>
        <v>3</v>
      </c>
      <c r="T22" s="582" t="s">
        <v>1072</v>
      </c>
      <c r="U22" s="582" t="s">
        <v>1072</v>
      </c>
      <c r="V22" s="582" t="s">
        <v>1076</v>
      </c>
      <c r="W22" s="582" t="s">
        <v>1076</v>
      </c>
      <c r="X22" s="582">
        <v>74.0</v>
      </c>
      <c r="Y22" s="586">
        <v>0.0</v>
      </c>
      <c r="Z22" s="586">
        <v>0.0</v>
      </c>
      <c r="AA22" s="587" t="str">
        <f>Vlookup(B22,'セッション実施状況管理'!$A:$R,17,false)</f>
        <v/>
      </c>
      <c r="AB22" s="580">
        <f t="shared" si="14"/>
        <v>1514</v>
      </c>
      <c r="AC22" s="580" t="str">
        <f t="shared" si="15"/>
        <v>2</v>
      </c>
    </row>
    <row r="23">
      <c r="A23" s="1"/>
      <c r="B23" s="65">
        <v>5.0</v>
      </c>
      <c r="C23" s="569" t="str">
        <f>vlookup(B23,'セッション実施状況管理'!$A:$U,8,false)</f>
        <v>きたがわたかひろ</v>
      </c>
      <c r="D23" s="569" t="str">
        <f>vlookup(B23,'セッション実施状況管理'!$A:$I,9,false)</f>
        <v>kcc_0113</v>
      </c>
      <c r="E23" s="581" t="s">
        <v>1077</v>
      </c>
      <c r="F23" s="569" t="str">
        <f>vlookup(B23,'セッション実施状況管理'!$A:$U,20,false)</f>
        <v>豊榮信江</v>
      </c>
      <c r="G23" s="569" t="str">
        <f>vlookup(B23,'セッション実施状況管理'!$A:$U,20,false)</f>
        <v>豊榮信江</v>
      </c>
      <c r="H23" s="571">
        <f>'コーチング報酬管理'!G11</f>
        <v>12</v>
      </c>
      <c r="I23" s="572" t="str">
        <f>iferror(vlookup(B23,'セッション実施状況管理'!$A:$B,2,false),"")</f>
        <v>卒業</v>
      </c>
      <c r="J23" s="582">
        <v>0.0</v>
      </c>
      <c r="K23" s="582">
        <v>0.0</v>
      </c>
      <c r="L23" s="574">
        <f>VLOOKUP(B23,'新 月次投稿数'!$A:$N,13,false)</f>
        <v>0</v>
      </c>
      <c r="M23" s="583">
        <f t="shared" si="8"/>
        <v>-3</v>
      </c>
      <c r="N23" s="576">
        <f t="shared" si="9"/>
        <v>-2</v>
      </c>
      <c r="O23" s="575">
        <f t="shared" si="10"/>
        <v>-2</v>
      </c>
      <c r="P23" s="575">
        <f t="shared" si="11"/>
        <v>136</v>
      </c>
      <c r="Q23" s="584">
        <f t="shared" si="16"/>
        <v>204</v>
      </c>
      <c r="R23" s="585">
        <f t="shared" si="12"/>
        <v>34</v>
      </c>
      <c r="S23" s="577">
        <f t="shared" si="13"/>
        <v>4</v>
      </c>
      <c r="T23" s="582" t="s">
        <v>1072</v>
      </c>
      <c r="U23" s="582" t="s">
        <v>1072</v>
      </c>
      <c r="V23" s="582" t="s">
        <v>1072</v>
      </c>
      <c r="W23" s="582">
        <v>3.0</v>
      </c>
      <c r="X23" s="582">
        <v>73.0</v>
      </c>
      <c r="Y23" s="582">
        <v>44.0</v>
      </c>
      <c r="Z23" s="586">
        <v>16.0</v>
      </c>
      <c r="AA23" s="587" t="str">
        <f>Vlookup(B23,'セッション実施状況管理'!$A:$R,17,false)</f>
        <v/>
      </c>
      <c r="AB23" s="580">
        <f t="shared" si="14"/>
        <v>1514</v>
      </c>
      <c r="AC23" s="580" t="str">
        <f t="shared" si="15"/>
        <v>2</v>
      </c>
    </row>
    <row r="24">
      <c r="A24" s="1"/>
      <c r="B24" s="40">
        <v>6.0</v>
      </c>
      <c r="C24" s="569" t="str">
        <f>vlookup(B24,'セッション実施状況管理'!$A:$U,8,false)</f>
        <v>ありやまゆうな</v>
      </c>
      <c r="D24" s="569" t="str">
        <f>vlookup(B24,'セッション実施状況管理'!$A:$I,9,false)</f>
        <v>uni_beer_</v>
      </c>
      <c r="E24" s="581" t="s">
        <v>1078</v>
      </c>
      <c r="F24" s="569" t="str">
        <f>vlookup(B24,'セッション実施状況管理'!$A:$U,20,false)</f>
        <v>野村佑佳</v>
      </c>
      <c r="G24" s="569" t="str">
        <f>vlookup(B24,'セッション実施状況管理'!$A:$U,20,false)</f>
        <v>野村佑佳</v>
      </c>
      <c r="H24" s="571">
        <f>'コーチング報酬管理'!G13</f>
        <v>13</v>
      </c>
      <c r="I24" s="572" t="str">
        <f>iferror(vlookup(B24,'セッション実施状況管理'!$A:$B,2,false),"")</f>
        <v>卒業</v>
      </c>
      <c r="J24" s="582">
        <v>0.0</v>
      </c>
      <c r="K24" s="582">
        <v>2.0</v>
      </c>
      <c r="L24" s="574">
        <f>VLOOKUP(B24,'新 月次投稿数'!$A:$N,13,false)</f>
        <v>102</v>
      </c>
      <c r="M24" s="583">
        <f t="shared" si="8"/>
        <v>2</v>
      </c>
      <c r="N24" s="576">
        <f t="shared" si="9"/>
        <v>4</v>
      </c>
      <c r="O24" s="575">
        <f t="shared" si="10"/>
        <v>4</v>
      </c>
      <c r="P24" s="575">
        <f t="shared" si="11"/>
        <v>829</v>
      </c>
      <c r="Q24" s="584">
        <f t="shared" si="16"/>
        <v>829</v>
      </c>
      <c r="R24" s="585">
        <f t="shared" si="12"/>
        <v>138.1666667</v>
      </c>
      <c r="S24" s="577">
        <f t="shared" si="13"/>
        <v>6</v>
      </c>
      <c r="T24" s="582" t="s">
        <v>1072</v>
      </c>
      <c r="U24" s="582">
        <v>195.0</v>
      </c>
      <c r="V24" s="582">
        <v>186.0</v>
      </c>
      <c r="W24" s="582">
        <v>189.0</v>
      </c>
      <c r="X24" s="582">
        <v>101.0</v>
      </c>
      <c r="Y24" s="582">
        <v>95.0</v>
      </c>
      <c r="Z24" s="586">
        <v>63.0</v>
      </c>
      <c r="AA24" s="587" t="str">
        <f>Vlookup(B24,'セッション実施状況管理'!$A:$R,17,false)</f>
        <v/>
      </c>
      <c r="AB24" s="580">
        <f t="shared" si="14"/>
        <v>1514</v>
      </c>
      <c r="AC24" s="580" t="str">
        <f t="shared" si="15"/>
        <v>2</v>
      </c>
    </row>
    <row r="25">
      <c r="A25" s="1"/>
      <c r="B25" s="65">
        <v>7.0</v>
      </c>
      <c r="C25" s="569" t="str">
        <f>vlookup(B25,'セッション実施状況管理'!$A:$U,8,false)</f>
        <v>たけにしゆかり</v>
      </c>
      <c r="D25" s="569" t="str">
        <f>vlookup(B25,'セッション実施状況管理'!$A:$I,9,false)</f>
        <v>yukari_dekirumon</v>
      </c>
      <c r="E25" s="581" t="s">
        <v>1079</v>
      </c>
      <c r="F25" s="569" t="str">
        <f>vlookup(B25,'セッション実施状況管理'!$A:$U,20,false)</f>
        <v>宮田友理</v>
      </c>
      <c r="G25" s="569" t="str">
        <f>vlookup(B25,'セッション実施状況管理'!$A:$U,20,false)</f>
        <v>宮田友理</v>
      </c>
      <c r="H25" s="571">
        <f>'コーチング報酬管理'!G14</f>
        <v>13</v>
      </c>
      <c r="I25" s="572" t="str">
        <f>iferror(vlookup(B25,'セッション実施状況管理'!$A:$B,2,false),"")</f>
        <v>卒業</v>
      </c>
      <c r="J25" s="582">
        <v>0.0</v>
      </c>
      <c r="K25" s="582">
        <v>0.0</v>
      </c>
      <c r="L25" s="574">
        <f>VLOOKUP(B25,'新 月次投稿数'!$A:$N,13,false)</f>
        <v>6</v>
      </c>
      <c r="M25" s="583">
        <f t="shared" si="8"/>
        <v>-3</v>
      </c>
      <c r="N25" s="576">
        <f t="shared" si="9"/>
        <v>-2</v>
      </c>
      <c r="O25" s="575">
        <f t="shared" si="10"/>
        <v>-2</v>
      </c>
      <c r="P25" s="575">
        <f t="shared" si="11"/>
        <v>18</v>
      </c>
      <c r="Q25" s="584">
        <f t="shared" si="16"/>
        <v>18</v>
      </c>
      <c r="R25" s="585">
        <f t="shared" si="12"/>
        <v>3</v>
      </c>
      <c r="S25" s="577">
        <f t="shared" si="13"/>
        <v>6</v>
      </c>
      <c r="T25" s="582" t="s">
        <v>1072</v>
      </c>
      <c r="U25" s="582">
        <v>17.0</v>
      </c>
      <c r="V25" s="582">
        <v>1.0</v>
      </c>
      <c r="W25" s="582">
        <v>0.0</v>
      </c>
      <c r="X25" s="582">
        <v>0.0</v>
      </c>
      <c r="Y25" s="582">
        <v>0.0</v>
      </c>
      <c r="Z25" s="586">
        <v>0.0</v>
      </c>
      <c r="AA25" s="587" t="str">
        <f>Vlookup(B25,'セッション実施状況管理'!$A:$R,17,false)</f>
        <v/>
      </c>
      <c r="AB25" s="580">
        <f t="shared" si="14"/>
        <v>1514</v>
      </c>
      <c r="AC25" s="580" t="str">
        <f t="shared" si="15"/>
        <v>2</v>
      </c>
    </row>
    <row r="26">
      <c r="A26" s="1"/>
      <c r="B26" s="65">
        <v>8.0</v>
      </c>
      <c r="C26" s="569" t="str">
        <f>vlookup(B26,'セッション実施状況管理'!$A:$U,8,false)</f>
        <v>くどうゆみこ</v>
      </c>
      <c r="D26" s="569" t="str">
        <f>vlookup(B26,'セッション実施状況管理'!$A:$I,9,false)</f>
        <v>くどうゆみこ</v>
      </c>
      <c r="E26" s="581" t="s">
        <v>1080</v>
      </c>
      <c r="F26" s="569" t="str">
        <f>vlookup(B26,'セッション実施状況管理'!$A:$U,20,false)</f>
        <v>野村佑佳</v>
      </c>
      <c r="G26" s="569" t="str">
        <f>vlookup(B26,'セッション実施状況管理'!$A:$U,20,false)</f>
        <v>野村佑佳</v>
      </c>
      <c r="H26" s="571">
        <f>'コーチング報酬管理'!G15</f>
        <v>13</v>
      </c>
      <c r="I26" s="572" t="str">
        <f>iferror(vlookup(B26,'セッション実施状況管理'!$A:$B,2,false),"")</f>
        <v>卒業</v>
      </c>
      <c r="J26" s="582">
        <v>0.0</v>
      </c>
      <c r="K26" s="582">
        <v>0.0</v>
      </c>
      <c r="L26" s="574">
        <f>VLOOKUP(B26,'新 月次投稿数'!$A:$N,13,false)</f>
        <v>45</v>
      </c>
      <c r="M26" s="583">
        <f t="shared" si="8"/>
        <v>-1</v>
      </c>
      <c r="N26" s="576">
        <f t="shared" si="9"/>
        <v>-2</v>
      </c>
      <c r="O26" s="575">
        <f t="shared" si="10"/>
        <v>-2</v>
      </c>
      <c r="P26" s="575">
        <f t="shared" si="11"/>
        <v>0</v>
      </c>
      <c r="Q26" s="584">
        <f t="shared" si="16"/>
        <v>0</v>
      </c>
      <c r="R26" s="585" t="str">
        <f t="shared" si="12"/>
        <v>0</v>
      </c>
      <c r="S26" s="577">
        <f t="shared" si="13"/>
        <v>0</v>
      </c>
      <c r="T26" s="582" t="s">
        <v>1072</v>
      </c>
      <c r="U26" s="582" t="s">
        <v>1072</v>
      </c>
      <c r="V26" s="582" t="s">
        <v>1072</v>
      </c>
      <c r="W26" s="582" t="s">
        <v>1072</v>
      </c>
      <c r="X26" s="582" t="s">
        <v>1072</v>
      </c>
      <c r="Y26" s="582" t="s">
        <v>1072</v>
      </c>
      <c r="Z26" s="586" t="s">
        <v>1072</v>
      </c>
      <c r="AA26" s="587" t="str">
        <f>Vlookup(B26,'セッション実施状況管理'!$A:$R,17,false)</f>
        <v/>
      </c>
      <c r="AB26" s="580">
        <f t="shared" si="14"/>
        <v>1514</v>
      </c>
      <c r="AC26" s="580" t="str">
        <f t="shared" si="15"/>
        <v>2</v>
      </c>
    </row>
    <row r="27">
      <c r="A27" s="1"/>
      <c r="B27" s="40">
        <v>9.0</v>
      </c>
      <c r="C27" s="569" t="str">
        <f>vlookup(B27,'セッション実施状況管理'!$A:$U,8,false)</f>
        <v>たわらかずみ</v>
      </c>
      <c r="D27" s="569" t="str">
        <f>vlookup(B27,'セッション実施状況管理'!$A:$I,9,false)</f>
        <v>negi_mamalife</v>
      </c>
      <c r="E27" s="581" t="s">
        <v>1081</v>
      </c>
      <c r="F27" s="569" t="str">
        <f>vlookup(B27,'セッション実施状況管理'!$A:$U,20,false)</f>
        <v>中村恵理</v>
      </c>
      <c r="G27" s="569" t="str">
        <f>vlookup(B27,'セッション実施状況管理'!$A:$U,20,false)</f>
        <v>中村恵理</v>
      </c>
      <c r="H27" s="571">
        <f>'コーチング報酬管理'!G16</f>
        <v>13</v>
      </c>
      <c r="I27" s="572" t="str">
        <f>iferror(vlookup(B27,'セッション実施状況管理'!$A:$B,2,false),"")</f>
        <v>卒業</v>
      </c>
      <c r="J27" s="582">
        <v>0.0</v>
      </c>
      <c r="K27" s="582">
        <v>0.0</v>
      </c>
      <c r="L27" s="574">
        <f>VLOOKUP(B27,'新 月次投稿数'!$A:$N,13,false)</f>
        <v>109</v>
      </c>
      <c r="M27" s="583">
        <f t="shared" si="8"/>
        <v>2</v>
      </c>
      <c r="N27" s="576">
        <f t="shared" si="9"/>
        <v>3</v>
      </c>
      <c r="O27" s="575">
        <f t="shared" si="10"/>
        <v>-1</v>
      </c>
      <c r="P27" s="575">
        <f t="shared" si="11"/>
        <v>247</v>
      </c>
      <c r="Q27" s="584">
        <f t="shared" si="16"/>
        <v>494</v>
      </c>
      <c r="R27" s="585">
        <f t="shared" si="12"/>
        <v>82.33333333</v>
      </c>
      <c r="S27" s="577">
        <f t="shared" si="13"/>
        <v>3</v>
      </c>
      <c r="T27" s="582" t="s">
        <v>1072</v>
      </c>
      <c r="U27" s="582" t="s">
        <v>1072</v>
      </c>
      <c r="V27" s="582" t="s">
        <v>1072</v>
      </c>
      <c r="W27" s="582" t="s">
        <v>1072</v>
      </c>
      <c r="X27" s="582">
        <v>112.0</v>
      </c>
      <c r="Y27" s="582">
        <v>102.0</v>
      </c>
      <c r="Z27" s="586">
        <v>33.0</v>
      </c>
      <c r="AA27" s="587" t="str">
        <f>Vlookup(B27,'セッション実施状況管理'!$A:$R,17,false)</f>
        <v/>
      </c>
      <c r="AB27" s="580">
        <f t="shared" si="14"/>
        <v>1514</v>
      </c>
      <c r="AC27" s="580" t="str">
        <f t="shared" si="15"/>
        <v>2</v>
      </c>
    </row>
    <row r="28">
      <c r="A28" s="1"/>
      <c r="B28" s="65">
        <v>10.0</v>
      </c>
      <c r="C28" s="569" t="str">
        <f>vlookup(B28,'セッション実施状況管理'!$A:$U,8,false)</f>
        <v>やまぐちしんいちろう</v>
      </c>
      <c r="D28" s="569" t="str">
        <f>vlookup(B28,'セッション実施状況管理'!$A:$I,9,false)</f>
        <v>tewofuru_woodjewelry</v>
      </c>
      <c r="E28" s="581" t="s">
        <v>1082</v>
      </c>
      <c r="F28" s="569" t="str">
        <f>vlookup(B28,'セッション実施状況管理'!$A:$U,20,false)</f>
        <v>森本風花</v>
      </c>
      <c r="G28" s="569" t="str">
        <f>vlookup(B28,'セッション実施状況管理'!$A:$U,20,false)</f>
        <v>森本風花</v>
      </c>
      <c r="H28" s="571">
        <f>'コーチング報酬管理'!G17</f>
        <v>13</v>
      </c>
      <c r="I28" s="572" t="str">
        <f>iferror(vlookup(B28,'セッション実施状況管理'!$A:$B,2,false),"")</f>
        <v>卒業</v>
      </c>
      <c r="J28" s="582">
        <v>0.0</v>
      </c>
      <c r="K28" s="582">
        <v>0.0</v>
      </c>
      <c r="L28" s="574">
        <f>VLOOKUP(B28,'新 月次投稿数'!$A:$N,13,false)</f>
        <v>128</v>
      </c>
      <c r="M28" s="583">
        <f t="shared" si="8"/>
        <v>3</v>
      </c>
      <c r="N28" s="576">
        <f t="shared" si="9"/>
        <v>4</v>
      </c>
      <c r="O28" s="575">
        <f t="shared" si="10"/>
        <v>1</v>
      </c>
      <c r="P28" s="575">
        <f t="shared" si="11"/>
        <v>388</v>
      </c>
      <c r="Q28" s="584">
        <f t="shared" si="16"/>
        <v>776</v>
      </c>
      <c r="R28" s="585">
        <f t="shared" si="12"/>
        <v>129.3333333</v>
      </c>
      <c r="S28" s="577">
        <f t="shared" si="13"/>
        <v>3</v>
      </c>
      <c r="T28" s="582" t="s">
        <v>1072</v>
      </c>
      <c r="U28" s="582" t="s">
        <v>1072</v>
      </c>
      <c r="V28" s="582" t="s">
        <v>1072</v>
      </c>
      <c r="W28" s="589" t="s">
        <v>1072</v>
      </c>
      <c r="X28" s="589">
        <v>138.0</v>
      </c>
      <c r="Y28" s="589">
        <v>176.0</v>
      </c>
      <c r="Z28" s="590">
        <v>74.0</v>
      </c>
      <c r="AA28" s="587" t="str">
        <f>Vlookup(B28,'セッション実施状況管理'!$A:$R,17,false)</f>
        <v/>
      </c>
      <c r="AB28" s="580">
        <f t="shared" si="14"/>
        <v>1514</v>
      </c>
      <c r="AC28" s="580" t="str">
        <f t="shared" si="15"/>
        <v>2</v>
      </c>
    </row>
    <row r="29">
      <c r="A29" s="1"/>
      <c r="B29" s="40">
        <v>11.0</v>
      </c>
      <c r="C29" s="569" t="str">
        <f>vlookup(B29,'セッション実施状況管理'!$A:$U,8,false)</f>
        <v>かわかみまさと</v>
      </c>
      <c r="D29" s="569" t="str">
        <f>vlookup(B29,'セッション実施状況管理'!$A:$I,9,false)</f>
        <v>satojitan_recipe</v>
      </c>
      <c r="E29" s="581" t="s">
        <v>1083</v>
      </c>
      <c r="F29" s="569" t="str">
        <f>vlookup(B29,'セッション実施状況管理'!$A:$U,20,false)</f>
        <v>野村佑佳</v>
      </c>
      <c r="G29" s="569" t="str">
        <f>vlookup(B29,'セッション実施状況管理'!$A:$U,20,false)</f>
        <v>野村佑佳</v>
      </c>
      <c r="H29" s="571">
        <f>'コーチング報酬管理'!G18</f>
        <v>13</v>
      </c>
      <c r="I29" s="572" t="str">
        <f>iferror(vlookup(B29,'セッション実施状況管理'!$A:$B,2,false),"")</f>
        <v>卒業</v>
      </c>
      <c r="J29" s="582">
        <v>0.0</v>
      </c>
      <c r="K29" s="582">
        <v>0.0</v>
      </c>
      <c r="L29" s="574">
        <f>VLOOKUP(B29,'新 月次投稿数'!$A:$N,13,false)</f>
        <v>14</v>
      </c>
      <c r="M29" s="583">
        <f t="shared" si="8"/>
        <v>-3</v>
      </c>
      <c r="N29" s="576">
        <f t="shared" si="9"/>
        <v>1</v>
      </c>
      <c r="O29" s="575">
        <f t="shared" si="10"/>
        <v>-1</v>
      </c>
      <c r="P29" s="575">
        <f t="shared" si="11"/>
        <v>252</v>
      </c>
      <c r="Q29" s="584">
        <f t="shared" si="16"/>
        <v>378</v>
      </c>
      <c r="R29" s="585">
        <f t="shared" si="12"/>
        <v>63</v>
      </c>
      <c r="S29" s="577">
        <f t="shared" si="13"/>
        <v>4</v>
      </c>
      <c r="T29" s="582" t="s">
        <v>1072</v>
      </c>
      <c r="U29" s="582" t="s">
        <v>1072</v>
      </c>
      <c r="V29" s="582" t="s">
        <v>1072</v>
      </c>
      <c r="W29" s="582">
        <v>83.0</v>
      </c>
      <c r="X29" s="582">
        <v>79.0</v>
      </c>
      <c r="Y29" s="582">
        <v>90.0</v>
      </c>
      <c r="Z29" s="586">
        <v>0.0</v>
      </c>
      <c r="AA29" s="587" t="str">
        <f>Vlookup(B29,'セッション実施状況管理'!$A:$R,17,false)</f>
        <v/>
      </c>
      <c r="AB29" s="580">
        <f t="shared" si="14"/>
        <v>1514</v>
      </c>
      <c r="AC29" s="580" t="str">
        <f t="shared" si="15"/>
        <v>2</v>
      </c>
    </row>
    <row r="30">
      <c r="A30" s="1"/>
      <c r="B30" s="65">
        <v>12.0</v>
      </c>
      <c r="C30" s="569" t="str">
        <f>vlookup(B30,'セッション実施状況管理'!$A:$U,8,false)</f>
        <v>すどうえり</v>
      </c>
      <c r="D30" s="569" t="str">
        <f>vlookup(B30,'セッション実施状況管理'!$A:$I,9,false)</f>
        <v>richan_hair</v>
      </c>
      <c r="E30" s="581" t="s">
        <v>1084</v>
      </c>
      <c r="F30" s="569" t="str">
        <f>vlookup(B30,'セッション実施状況管理'!$A:$U,20,false)</f>
        <v>宮田友理</v>
      </c>
      <c r="G30" s="569" t="str">
        <f>vlookup(B30,'セッション実施状況管理'!$A:$U,20,false)</f>
        <v>宮田友理</v>
      </c>
      <c r="H30" s="571">
        <f>'コーチング報酬管理'!G19</f>
        <v>13</v>
      </c>
      <c r="I30" s="572" t="str">
        <f>iferror(vlookup(B30,'セッション実施状況管理'!$A:$B,2,false),"")</f>
        <v>卒業</v>
      </c>
      <c r="J30" s="582">
        <v>0.0</v>
      </c>
      <c r="K30" s="582">
        <v>0.0</v>
      </c>
      <c r="L30" s="574">
        <f>VLOOKUP(B30,'新 月次投稿数'!$A:$N,13,false)</f>
        <v>0</v>
      </c>
      <c r="M30" s="583">
        <f t="shared" si="8"/>
        <v>-3</v>
      </c>
      <c r="N30" s="576">
        <f t="shared" si="9"/>
        <v>-1</v>
      </c>
      <c r="O30" s="575">
        <f t="shared" si="10"/>
        <v>-2</v>
      </c>
      <c r="P30" s="575">
        <f t="shared" si="11"/>
        <v>224</v>
      </c>
      <c r="Q30" s="584">
        <f t="shared" si="16"/>
        <v>268.8</v>
      </c>
      <c r="R30" s="585">
        <f t="shared" si="12"/>
        <v>44.8</v>
      </c>
      <c r="S30" s="577">
        <f t="shared" si="13"/>
        <v>5</v>
      </c>
      <c r="T30" s="582" t="s">
        <v>1072</v>
      </c>
      <c r="U30" s="582" t="s">
        <v>1072</v>
      </c>
      <c r="V30" s="582">
        <v>11.0</v>
      </c>
      <c r="W30" s="582">
        <v>59.0</v>
      </c>
      <c r="X30" s="582">
        <v>77.0</v>
      </c>
      <c r="Y30" s="582">
        <v>71.0</v>
      </c>
      <c r="Z30" s="586">
        <v>6.0</v>
      </c>
      <c r="AA30" s="587" t="str">
        <f>Vlookup(B30,'セッション実施状況管理'!$A:$R,17,false)</f>
        <v/>
      </c>
      <c r="AB30" s="580">
        <f t="shared" si="14"/>
        <v>1514</v>
      </c>
      <c r="AC30" s="580" t="str">
        <f t="shared" si="15"/>
        <v>2</v>
      </c>
    </row>
    <row r="31">
      <c r="A31" s="1"/>
      <c r="B31" s="65">
        <v>13.0</v>
      </c>
      <c r="C31" s="569" t="str">
        <f>vlookup(B31,'セッション実施状況管理'!$A:$U,8,false)</f>
        <v>なかのあや</v>
      </c>
      <c r="D31" s="569" t="str">
        <f>vlookup(B31,'セッション実施状況管理'!$A:$I,9,false)</f>
        <v>aya_travel_europe</v>
      </c>
      <c r="E31" s="581" t="s">
        <v>1085</v>
      </c>
      <c r="F31" s="569" t="str">
        <f>vlookup(B31,'セッション実施状況管理'!$A:$U,20,false)</f>
        <v>清原三和子</v>
      </c>
      <c r="G31" s="569" t="str">
        <f>vlookup(B31,'セッション実施状況管理'!$A:$U,20,false)</f>
        <v>清原三和子</v>
      </c>
      <c r="H31" s="571">
        <f>'コーチング報酬管理'!G20</f>
        <v>13</v>
      </c>
      <c r="I31" s="572" t="str">
        <f>iferror(vlookup(B31,'セッション実施状況管理'!$A:$B,2,false),"")</f>
        <v>卒業</v>
      </c>
      <c r="J31" s="582">
        <v>0.0</v>
      </c>
      <c r="K31" s="582">
        <v>0.0</v>
      </c>
      <c r="L31" s="574">
        <f>VLOOKUP(B31,'新 月次投稿数'!$A:$N,13,false)</f>
        <v>19</v>
      </c>
      <c r="M31" s="583">
        <f t="shared" si="8"/>
        <v>-3</v>
      </c>
      <c r="N31" s="576">
        <f t="shared" si="9"/>
        <v>-2</v>
      </c>
      <c r="O31" s="575">
        <f t="shared" si="10"/>
        <v>-2</v>
      </c>
      <c r="P31" s="575">
        <f t="shared" si="11"/>
        <v>152</v>
      </c>
      <c r="Q31" s="584">
        <f t="shared" si="16"/>
        <v>182.4</v>
      </c>
      <c r="R31" s="585">
        <f t="shared" si="12"/>
        <v>30.4</v>
      </c>
      <c r="S31" s="577">
        <f t="shared" si="13"/>
        <v>5</v>
      </c>
      <c r="T31" s="582" t="s">
        <v>1072</v>
      </c>
      <c r="U31" s="582" t="s">
        <v>1072</v>
      </c>
      <c r="V31" s="582">
        <v>1.0</v>
      </c>
      <c r="W31" s="582">
        <v>83.0</v>
      </c>
      <c r="X31" s="582">
        <v>61.0</v>
      </c>
      <c r="Y31" s="582">
        <v>2.0</v>
      </c>
      <c r="Z31" s="586">
        <v>5.0</v>
      </c>
      <c r="AA31" s="587" t="str">
        <f>Vlookup(B31,'セッション実施状況管理'!$A:$R,17,false)</f>
        <v/>
      </c>
      <c r="AB31" s="580">
        <f t="shared" si="14"/>
        <v>1514</v>
      </c>
      <c r="AC31" s="580" t="str">
        <f t="shared" si="15"/>
        <v>2</v>
      </c>
    </row>
    <row r="32">
      <c r="A32" s="1"/>
      <c r="B32" s="40">
        <v>14.0</v>
      </c>
      <c r="C32" s="569" t="str">
        <f>vlookup(B32,'セッション実施状況管理'!$A:$U,8,false)</f>
        <v>うちだあやみ</v>
      </c>
      <c r="D32" s="569" t="str">
        <f>vlookup(B32,'セッション実施状況管理'!$A:$I,9,false)</f>
        <v>uchiko_gohan</v>
      </c>
      <c r="E32" s="581" t="s">
        <v>1086</v>
      </c>
      <c r="F32" s="569" t="str">
        <f>vlookup(B32,'セッション実施状況管理'!$A:$U,20,false)</f>
        <v>清原三和子</v>
      </c>
      <c r="G32" s="569" t="str">
        <f>vlookup(B32,'セッション実施状況管理'!$A:$U,20,false)</f>
        <v>清原三和子</v>
      </c>
      <c r="H32" s="571">
        <f>'コーチング報酬管理'!G21</f>
        <v>13</v>
      </c>
      <c r="I32" s="572" t="str">
        <f>iferror(vlookup(B32,'セッション実施状況管理'!$A:$B,2,false),"")</f>
        <v>卒業</v>
      </c>
      <c r="J32" s="582">
        <v>0.0</v>
      </c>
      <c r="K32" s="582">
        <v>2.0</v>
      </c>
      <c r="L32" s="574">
        <f>VLOOKUP(B32,'新 月次投稿数'!$A:$N,13,false)</f>
        <v>63</v>
      </c>
      <c r="M32" s="583">
        <f t="shared" si="8"/>
        <v>0</v>
      </c>
      <c r="N32" s="576">
        <f t="shared" si="9"/>
        <v>4</v>
      </c>
      <c r="O32" s="575">
        <f t="shared" si="10"/>
        <v>3</v>
      </c>
      <c r="P32" s="575">
        <f t="shared" si="11"/>
        <v>511</v>
      </c>
      <c r="Q32" s="584">
        <f t="shared" si="16"/>
        <v>613.2</v>
      </c>
      <c r="R32" s="585">
        <f t="shared" si="12"/>
        <v>102.2</v>
      </c>
      <c r="S32" s="577">
        <f t="shared" si="13"/>
        <v>5</v>
      </c>
      <c r="T32" s="582" t="s">
        <v>1072</v>
      </c>
      <c r="U32" s="582" t="s">
        <v>1072</v>
      </c>
      <c r="V32" s="582">
        <v>18.0</v>
      </c>
      <c r="W32" s="582">
        <v>70.0</v>
      </c>
      <c r="X32" s="582">
        <v>113.0</v>
      </c>
      <c r="Y32" s="582">
        <v>190.0</v>
      </c>
      <c r="Z32" s="586">
        <v>120.0</v>
      </c>
      <c r="AA32" s="587" t="str">
        <f>Vlookup(B32,'セッション実施状況管理'!$A:$R,17,false)</f>
        <v/>
      </c>
      <c r="AB32" s="580">
        <f t="shared" si="14"/>
        <v>1514</v>
      </c>
      <c r="AC32" s="580" t="str">
        <f t="shared" si="15"/>
        <v>2</v>
      </c>
    </row>
    <row r="33">
      <c r="A33" s="1"/>
      <c r="B33" s="65">
        <v>15.0</v>
      </c>
      <c r="C33" s="569" t="str">
        <f>vlookup(B33,'セッション実施状況管理'!$A:$U,8,false)</f>
        <v>さかもとなみこ</v>
      </c>
      <c r="D33" s="569" t="str">
        <f>vlookup(B33,'セッション実施状況管理'!$A:$I,9,false)</f>
        <v>hiroyukichan_renai</v>
      </c>
      <c r="E33" s="588" t="s">
        <v>1087</v>
      </c>
      <c r="F33" s="569" t="str">
        <f>vlookup(B33,'セッション実施状況管理'!$A:$U,20,false)</f>
        <v>山見阪佳子</v>
      </c>
      <c r="G33" s="569" t="str">
        <f>vlookup(B33,'セッション実施状況管理'!$A:$U,20,false)</f>
        <v>山見阪佳子</v>
      </c>
      <c r="H33" s="571">
        <f>'コーチング報酬管理'!G22</f>
        <v>12</v>
      </c>
      <c r="I33" s="572" t="str">
        <f>iferror(vlookup(B33,'セッション実施状況管理'!$A:$B,2,false),"")</f>
        <v>卒業</v>
      </c>
      <c r="J33" s="582">
        <v>0.0</v>
      </c>
      <c r="K33" s="582">
        <v>0.0</v>
      </c>
      <c r="L33" s="574">
        <f>VLOOKUP(B33,'新 月次投稿数'!$A:$N,13,false)</f>
        <v>108</v>
      </c>
      <c r="M33" s="583">
        <f t="shared" si="8"/>
        <v>2</v>
      </c>
      <c r="N33" s="576">
        <f t="shared" si="9"/>
        <v>4</v>
      </c>
      <c r="O33" s="575">
        <f t="shared" si="10"/>
        <v>3</v>
      </c>
      <c r="P33" s="575">
        <f t="shared" si="11"/>
        <v>492</v>
      </c>
      <c r="Q33" s="584">
        <f t="shared" si="16"/>
        <v>738</v>
      </c>
      <c r="R33" s="585">
        <f t="shared" si="12"/>
        <v>123</v>
      </c>
      <c r="S33" s="577">
        <f t="shared" si="13"/>
        <v>4</v>
      </c>
      <c r="T33" s="582" t="s">
        <v>1072</v>
      </c>
      <c r="U33" s="582" t="s">
        <v>1072</v>
      </c>
      <c r="V33" s="582" t="s">
        <v>1072</v>
      </c>
      <c r="W33" s="582">
        <v>24.0</v>
      </c>
      <c r="X33" s="582">
        <v>171.0</v>
      </c>
      <c r="Y33" s="582">
        <v>197.0</v>
      </c>
      <c r="Z33" s="586">
        <v>100.0</v>
      </c>
      <c r="AA33" s="587" t="str">
        <f>Vlookup(B33,'セッション実施状況管理'!$A:$R,17,false)</f>
        <v/>
      </c>
      <c r="AB33" s="580">
        <f t="shared" si="14"/>
        <v>1514</v>
      </c>
      <c r="AC33" s="580" t="str">
        <f t="shared" si="15"/>
        <v>2</v>
      </c>
    </row>
    <row r="34">
      <c r="A34" s="1"/>
      <c r="B34" s="40">
        <v>16.0</v>
      </c>
      <c r="C34" s="569" t="str">
        <f>vlookup(B34,'セッション実施状況管理'!$A:$U,8,false)</f>
        <v>あいざわくみこ</v>
      </c>
      <c r="D34" s="569" t="str">
        <f>vlookup(B34,'セッション実施状況管理'!$A:$I,9,false)</f>
        <v>okumi_mind</v>
      </c>
      <c r="E34" s="581" t="s">
        <v>1088</v>
      </c>
      <c r="F34" s="569" t="str">
        <f>vlookup(B34,'セッション実施状況管理'!$A:$U,20,false)</f>
        <v>清原三和子</v>
      </c>
      <c r="G34" s="569" t="str">
        <f>vlookup(B34,'セッション実施状況管理'!$A:$U,20,false)</f>
        <v>清原三和子</v>
      </c>
      <c r="H34" s="571">
        <f>'コーチング報酬管理'!G23</f>
        <v>12</v>
      </c>
      <c r="I34" s="572" t="str">
        <f>iferror(vlookup(B34,'セッション実施状況管理'!$A:$B,2,false),"")</f>
        <v>卒業</v>
      </c>
      <c r="J34" s="582">
        <v>0.0</v>
      </c>
      <c r="K34" s="582">
        <v>0.0</v>
      </c>
      <c r="L34" s="574">
        <f>VLOOKUP(B34,'新 月次投稿数'!$A:$N,13,false)</f>
        <v>57</v>
      </c>
      <c r="M34" s="583">
        <f t="shared" si="8"/>
        <v>-1</v>
      </c>
      <c r="N34" s="576">
        <f t="shared" si="9"/>
        <v>2</v>
      </c>
      <c r="O34" s="575">
        <f t="shared" si="10"/>
        <v>-2</v>
      </c>
      <c r="P34" s="575">
        <f t="shared" si="11"/>
        <v>211</v>
      </c>
      <c r="Q34" s="584">
        <f t="shared" si="16"/>
        <v>422</v>
      </c>
      <c r="R34" s="585">
        <f t="shared" si="12"/>
        <v>70.33333333</v>
      </c>
      <c r="S34" s="577">
        <f t="shared" si="13"/>
        <v>3</v>
      </c>
      <c r="T34" s="582" t="s">
        <v>1072</v>
      </c>
      <c r="U34" s="582" t="s">
        <v>1072</v>
      </c>
      <c r="V34" s="582" t="s">
        <v>1072</v>
      </c>
      <c r="W34" s="582" t="s">
        <v>1072</v>
      </c>
      <c r="X34" s="582">
        <v>98.0</v>
      </c>
      <c r="Y34" s="582">
        <v>98.0</v>
      </c>
      <c r="Z34" s="586">
        <v>15.0</v>
      </c>
      <c r="AA34" s="587" t="str">
        <f>Vlookup(B34,'セッション実施状況管理'!$A:$R,17,false)</f>
        <v/>
      </c>
      <c r="AB34" s="580">
        <f t="shared" si="14"/>
        <v>1514</v>
      </c>
      <c r="AC34" s="580" t="str">
        <f t="shared" si="15"/>
        <v>2</v>
      </c>
    </row>
    <row r="35">
      <c r="A35" s="1"/>
      <c r="B35" s="65">
        <v>17.0</v>
      </c>
      <c r="C35" s="569" t="str">
        <f>vlookup(B35,'セッション実施状況管理'!$A:$U,8,false)</f>
        <v>よこやまあいと</v>
      </c>
      <c r="D35" s="569" t="str">
        <f>vlookup(B35,'セッション実施状況管理'!$A:$I,9,false)</f>
        <v>satousanni_kokuhaku</v>
      </c>
      <c r="E35" s="581" t="s">
        <v>1089</v>
      </c>
      <c r="F35" s="569" t="str">
        <f>vlookup(B35,'セッション実施状況管理'!$A:$U,20,false)</f>
        <v>福田康裕</v>
      </c>
      <c r="G35" s="569" t="str">
        <f>vlookup(B35,'セッション実施状況管理'!$A:$U,20,false)</f>
        <v>福田康裕</v>
      </c>
      <c r="H35" s="571">
        <f>'コーチング報酬管理'!G24</f>
        <v>13</v>
      </c>
      <c r="I35" s="572" t="str">
        <f>iferror(vlookup(B35,'セッション実施状況管理'!$A:$B,2,false),"")</f>
        <v>卒業</v>
      </c>
      <c r="J35" s="582">
        <v>0.0</v>
      </c>
      <c r="K35" s="582">
        <v>0.0</v>
      </c>
      <c r="L35" s="574">
        <f>VLOOKUP(B35,'新 月次投稿数'!$A:$N,13,false)</f>
        <v>52</v>
      </c>
      <c r="M35" s="583">
        <f t="shared" si="8"/>
        <v>-1</v>
      </c>
      <c r="N35" s="576">
        <f t="shared" si="9"/>
        <v>1</v>
      </c>
      <c r="O35" s="575">
        <f t="shared" si="10"/>
        <v>-1</v>
      </c>
      <c r="P35" s="575">
        <f t="shared" si="11"/>
        <v>243</v>
      </c>
      <c r="Q35" s="584">
        <f t="shared" si="16"/>
        <v>364.5</v>
      </c>
      <c r="R35" s="585">
        <f t="shared" si="12"/>
        <v>60.75</v>
      </c>
      <c r="S35" s="577">
        <f t="shared" si="13"/>
        <v>4</v>
      </c>
      <c r="T35" s="582" t="s">
        <v>1072</v>
      </c>
      <c r="U35" s="582" t="s">
        <v>1072</v>
      </c>
      <c r="V35" s="582" t="s">
        <v>1072</v>
      </c>
      <c r="W35" s="582">
        <v>203.0</v>
      </c>
      <c r="X35" s="582">
        <v>40.0</v>
      </c>
      <c r="Y35" s="582">
        <v>0.0</v>
      </c>
      <c r="Z35" s="586">
        <v>0.0</v>
      </c>
      <c r="AA35" s="587" t="str">
        <f>Vlookup(B35,'セッション実施状況管理'!$A:$R,17,false)</f>
        <v/>
      </c>
      <c r="AB35" s="580">
        <f t="shared" si="14"/>
        <v>1514</v>
      </c>
      <c r="AC35" s="580" t="str">
        <f t="shared" si="15"/>
        <v>2</v>
      </c>
    </row>
    <row r="36">
      <c r="A36" s="1"/>
      <c r="B36" s="65">
        <v>18.0</v>
      </c>
      <c r="C36" s="569" t="str">
        <f>vlookup(B36,'セッション実施状況管理'!$A:$U,8,false)</f>
        <v>ふちがみあや</v>
      </c>
      <c r="D36" s="569" t="str">
        <f>vlookup(B36,'セッション実施状況管理'!$A:$I,9,false)</f>
        <v>aya_zubora</v>
      </c>
      <c r="E36" s="591" t="s">
        <v>1090</v>
      </c>
      <c r="F36" s="569" t="str">
        <f>vlookup(B36,'セッション実施状況管理'!$A:$U,20,false)</f>
        <v>山見阪佳子</v>
      </c>
      <c r="G36" s="569" t="str">
        <f>vlookup(B36,'セッション実施状況管理'!$A:$U,20,false)</f>
        <v>山見阪佳子</v>
      </c>
      <c r="H36" s="571">
        <f>'コーチング報酬管理'!G25</f>
        <v>13</v>
      </c>
      <c r="I36" s="572" t="str">
        <f>iferror(vlookup(B36,'セッション実施状況管理'!$A:$B,2,false),"")</f>
        <v>卒業</v>
      </c>
      <c r="J36" s="582">
        <v>0.0</v>
      </c>
      <c r="K36" s="582">
        <v>0.0</v>
      </c>
      <c r="L36" s="574">
        <f>VLOOKUP(B36,'新 月次投稿数'!$A:$N,13,false)</f>
        <v>14</v>
      </c>
      <c r="M36" s="583">
        <f t="shared" si="8"/>
        <v>-3</v>
      </c>
      <c r="N36" s="576">
        <f t="shared" si="9"/>
        <v>-2</v>
      </c>
      <c r="O36" s="575">
        <f t="shared" si="10"/>
        <v>-2</v>
      </c>
      <c r="P36" s="575">
        <f t="shared" si="11"/>
        <v>51</v>
      </c>
      <c r="Q36" s="584">
        <f t="shared" si="16"/>
        <v>51</v>
      </c>
      <c r="R36" s="585">
        <f t="shared" si="12"/>
        <v>8.5</v>
      </c>
      <c r="S36" s="577">
        <f t="shared" si="13"/>
        <v>6</v>
      </c>
      <c r="T36" s="582" t="s">
        <v>1072</v>
      </c>
      <c r="U36" s="582">
        <v>40.0</v>
      </c>
      <c r="V36" s="582">
        <v>11.0</v>
      </c>
      <c r="W36" s="582">
        <v>0.0</v>
      </c>
      <c r="X36" s="582">
        <v>0.0</v>
      </c>
      <c r="Y36" s="582">
        <v>0.0</v>
      </c>
      <c r="Z36" s="586">
        <v>0.0</v>
      </c>
      <c r="AA36" s="587" t="str">
        <f>Vlookup(B36,'セッション実施状況管理'!$A:$R,17,false)</f>
        <v/>
      </c>
      <c r="AB36" s="580">
        <f t="shared" si="14"/>
        <v>1514</v>
      </c>
      <c r="AC36" s="580" t="str">
        <f t="shared" si="15"/>
        <v>2</v>
      </c>
    </row>
    <row r="37">
      <c r="A37" s="1"/>
      <c r="B37" s="40">
        <v>19.0</v>
      </c>
      <c r="C37" s="569" t="str">
        <f>vlookup(B37,'セッション実施状況管理'!$A:$U,8,false)</f>
        <v>おおにしちかこ</v>
      </c>
      <c r="D37" s="569" t="str">
        <f>vlookup(B37,'セッション実施状況管理'!$A:$I,9,false)</f>
        <v>ginza_arch</v>
      </c>
      <c r="E37" s="588" t="s">
        <v>1091</v>
      </c>
      <c r="F37" s="569" t="str">
        <f>vlookup(B37,'セッション実施状況管理'!$A:$U,20,false)</f>
        <v>須見浩人</v>
      </c>
      <c r="G37" s="569" t="str">
        <f>vlookup(B37,'セッション実施状況管理'!$A:$U,20,false)</f>
        <v>須見浩人</v>
      </c>
      <c r="H37" s="571">
        <f>'コーチング報酬管理'!G26</f>
        <v>13</v>
      </c>
      <c r="I37" s="572" t="str">
        <f>iferror(vlookup(B37,'セッション実施状況管理'!$A:$B,2,false),"")</f>
        <v>卒業</v>
      </c>
      <c r="J37" s="582">
        <v>0.0</v>
      </c>
      <c r="K37" s="582">
        <v>0.0</v>
      </c>
      <c r="L37" s="574">
        <f>VLOOKUP(B37,'新 月次投稿数'!$A:$N,13,false)</f>
        <v>13</v>
      </c>
      <c r="M37" s="583">
        <f t="shared" si="8"/>
        <v>-3</v>
      </c>
      <c r="N37" s="576">
        <f t="shared" si="9"/>
        <v>-2</v>
      </c>
      <c r="O37" s="575">
        <f t="shared" si="10"/>
        <v>-2</v>
      </c>
      <c r="P37" s="575">
        <f t="shared" si="11"/>
        <v>5</v>
      </c>
      <c r="Q37" s="584">
        <f t="shared" si="16"/>
        <v>4.285714286</v>
      </c>
      <c r="R37" s="585">
        <f t="shared" si="12"/>
        <v>0.7142857143</v>
      </c>
      <c r="S37" s="577">
        <f t="shared" si="13"/>
        <v>7</v>
      </c>
      <c r="T37" s="582">
        <v>5.0</v>
      </c>
      <c r="U37" s="582">
        <v>0.0</v>
      </c>
      <c r="V37" s="582">
        <v>0.0</v>
      </c>
      <c r="W37" s="582">
        <v>0.0</v>
      </c>
      <c r="X37" s="582">
        <v>0.0</v>
      </c>
      <c r="Y37" s="582">
        <v>0.0</v>
      </c>
      <c r="Z37" s="586">
        <v>0.0</v>
      </c>
      <c r="AA37" s="587" t="str">
        <f>Vlookup(B37,'セッション実施状況管理'!$A:$R,17,false)</f>
        <v/>
      </c>
      <c r="AB37" s="580">
        <f t="shared" si="14"/>
        <v>1514</v>
      </c>
      <c r="AC37" s="580" t="str">
        <f t="shared" si="15"/>
        <v>2</v>
      </c>
    </row>
    <row r="38">
      <c r="A38" s="1"/>
      <c r="B38" s="65">
        <v>20.0</v>
      </c>
      <c r="C38" s="569" t="str">
        <f>vlookup(B38,'セッション実施状況管理'!$A:$U,8,false)</f>
        <v>すだはるき</v>
      </c>
      <c r="D38" s="569" t="str">
        <f>vlookup(B38,'セッション実施状況管理'!$A:$I,9,false)</f>
        <v>haru_room100</v>
      </c>
      <c r="E38" s="581" t="s">
        <v>1092</v>
      </c>
      <c r="F38" s="569" t="str">
        <f>vlookup(B38,'セッション実施状況管理'!$A:$U,20,false)</f>
        <v>須見浩人</v>
      </c>
      <c r="G38" s="569" t="str">
        <f>vlookup(B38,'セッション実施状況管理'!$A:$U,20,false)</f>
        <v>須見浩人</v>
      </c>
      <c r="H38" s="571">
        <f>'コーチング報酬管理'!G27</f>
        <v>13</v>
      </c>
      <c r="I38" s="572" t="str">
        <f>iferror(vlookup(B38,'セッション実施状況管理'!$A:$B,2,false),"")</f>
        <v>卒業</v>
      </c>
      <c r="J38" s="582">
        <v>0.0</v>
      </c>
      <c r="K38" s="582">
        <v>2.0</v>
      </c>
      <c r="L38" s="574">
        <f>VLOOKUP(B38,'新 月次投稿数'!$A:$N,13,false)</f>
        <v>53</v>
      </c>
      <c r="M38" s="583">
        <f t="shared" si="8"/>
        <v>-1</v>
      </c>
      <c r="N38" s="576">
        <f t="shared" si="9"/>
        <v>-2</v>
      </c>
      <c r="O38" s="575">
        <f t="shared" si="10"/>
        <v>-2</v>
      </c>
      <c r="P38" s="575">
        <f t="shared" si="11"/>
        <v>194</v>
      </c>
      <c r="Q38" s="584">
        <f t="shared" si="16"/>
        <v>166.2857143</v>
      </c>
      <c r="R38" s="585">
        <f t="shared" si="12"/>
        <v>27.71428571</v>
      </c>
      <c r="S38" s="577">
        <f t="shared" si="13"/>
        <v>7</v>
      </c>
      <c r="T38" s="582">
        <v>0.0</v>
      </c>
      <c r="U38" s="582">
        <v>0.0</v>
      </c>
      <c r="V38" s="582">
        <v>0.0</v>
      </c>
      <c r="W38" s="582">
        <v>64.0</v>
      </c>
      <c r="X38" s="582">
        <v>66.0</v>
      </c>
      <c r="Y38" s="582">
        <v>64.0</v>
      </c>
      <c r="Z38" s="586">
        <v>0.0</v>
      </c>
      <c r="AA38" s="587" t="str">
        <f>Vlookup(B38,'セッション実施状況管理'!$A:$R,17,false)</f>
        <v/>
      </c>
      <c r="AB38" s="580">
        <f t="shared" si="14"/>
        <v>1514</v>
      </c>
      <c r="AC38" s="580" t="str">
        <f t="shared" si="15"/>
        <v>2</v>
      </c>
    </row>
    <row r="39">
      <c r="A39" s="1"/>
      <c r="B39" s="40">
        <v>21.0</v>
      </c>
      <c r="C39" s="569" t="str">
        <f>vlookup(B39,'セッション実施状況管理'!$A:$U,8,false)</f>
        <v>かしはらせつみ</v>
      </c>
      <c r="D39" s="569" t="str">
        <f>vlookup(B39,'セッション実施状況管理'!$A:$I,9,false)</f>
        <v>sena_bilife</v>
      </c>
      <c r="E39" s="581" t="s">
        <v>1093</v>
      </c>
      <c r="F39" s="569" t="str">
        <f>vlookup(B39,'セッション実施状況管理'!$A:$U,20,false)</f>
        <v>宮田友理</v>
      </c>
      <c r="G39" s="569" t="str">
        <f>vlookup(B39,'セッション実施状況管理'!$A:$U,20,false)</f>
        <v>宮田友理</v>
      </c>
      <c r="H39" s="571">
        <f>'コーチング報酬管理'!G28</f>
        <v>12</v>
      </c>
      <c r="I39" s="572" t="str">
        <f>iferror(vlookup(B39,'セッション実施状況管理'!$A:$B,2,false),"")</f>
        <v>卒業</v>
      </c>
      <c r="J39" s="582">
        <v>0.0</v>
      </c>
      <c r="K39" s="582">
        <v>0.0</v>
      </c>
      <c r="L39" s="574">
        <f>VLOOKUP(B39,'新 月次投稿数'!$A:$N,13,false)</f>
        <v>97</v>
      </c>
      <c r="M39" s="583">
        <f t="shared" si="8"/>
        <v>1</v>
      </c>
      <c r="N39" s="576">
        <f t="shared" si="9"/>
        <v>4</v>
      </c>
      <c r="O39" s="575">
        <f t="shared" si="10"/>
        <v>4</v>
      </c>
      <c r="P39" s="575">
        <f t="shared" si="11"/>
        <v>736</v>
      </c>
      <c r="Q39" s="584">
        <f t="shared" si="16"/>
        <v>630.8571429</v>
      </c>
      <c r="R39" s="585">
        <f t="shared" si="12"/>
        <v>105.1428571</v>
      </c>
      <c r="S39" s="577">
        <f t="shared" si="13"/>
        <v>7</v>
      </c>
      <c r="T39" s="582">
        <v>0.0</v>
      </c>
      <c r="U39" s="582">
        <v>52.0</v>
      </c>
      <c r="V39" s="582">
        <v>148.0</v>
      </c>
      <c r="W39" s="582">
        <v>110.0</v>
      </c>
      <c r="X39" s="582">
        <v>115.0</v>
      </c>
      <c r="Y39" s="582">
        <v>171.0</v>
      </c>
      <c r="Z39" s="586">
        <v>140.0</v>
      </c>
      <c r="AA39" s="587" t="str">
        <f>Vlookup(B39,'セッション実施状況管理'!$A:$R,17,false)</f>
        <v/>
      </c>
      <c r="AB39" s="580">
        <f t="shared" si="14"/>
        <v>1514</v>
      </c>
      <c r="AC39" s="580" t="str">
        <f t="shared" si="15"/>
        <v>2</v>
      </c>
    </row>
    <row r="40">
      <c r="A40" s="592"/>
      <c r="B40" s="65">
        <v>22.0</v>
      </c>
      <c r="C40" s="569" t="str">
        <f>vlookup(B40,'セッション実施状況管理'!$A:$U,8,false)</f>
        <v>ながおあみり</v>
      </c>
      <c r="D40" s="569" t="str">
        <f>vlookup(B40,'セッション実施状況管理'!$A:$I,9,false)</f>
        <v>amiri_instastory</v>
      </c>
      <c r="E40" s="581" t="s">
        <v>1094</v>
      </c>
      <c r="F40" s="569" t="str">
        <f>vlookup(B40,'セッション実施状況管理'!$A:$U,20,false)</f>
        <v>野村佑佳</v>
      </c>
      <c r="G40" s="569" t="str">
        <f>vlookup(B40,'セッション実施状況管理'!$A:$U,20,false)</f>
        <v>野村佑佳</v>
      </c>
      <c r="H40" s="571">
        <f>'コーチング報酬管理'!G29</f>
        <v>13</v>
      </c>
      <c r="I40" s="572" t="str">
        <f>iferror(vlookup(B40,'セッション実施状況管理'!$A:$B,2,false),"")</f>
        <v>卒業</v>
      </c>
      <c r="J40" s="582">
        <v>3.0</v>
      </c>
      <c r="K40" s="582">
        <v>2.0</v>
      </c>
      <c r="L40" s="574">
        <f>VLOOKUP(B40,'新 月次投稿数'!$A:$N,13,false)</f>
        <v>59</v>
      </c>
      <c r="M40" s="583">
        <f t="shared" si="8"/>
        <v>-1</v>
      </c>
      <c r="N40" s="576">
        <f t="shared" si="9"/>
        <v>4</v>
      </c>
      <c r="O40" s="575">
        <f t="shared" si="10"/>
        <v>4</v>
      </c>
      <c r="P40" s="575">
        <f t="shared" si="11"/>
        <v>768</v>
      </c>
      <c r="Q40" s="584">
        <f t="shared" si="16"/>
        <v>658.2857143</v>
      </c>
      <c r="R40" s="585">
        <f t="shared" si="12"/>
        <v>109.7142857</v>
      </c>
      <c r="S40" s="577">
        <f t="shared" si="13"/>
        <v>7</v>
      </c>
      <c r="T40" s="582">
        <v>0.0</v>
      </c>
      <c r="U40" s="582">
        <v>152.0</v>
      </c>
      <c r="V40" s="582">
        <v>168.0</v>
      </c>
      <c r="W40" s="582">
        <v>121.0</v>
      </c>
      <c r="X40" s="582">
        <v>122.0</v>
      </c>
      <c r="Y40" s="582">
        <v>148.0</v>
      </c>
      <c r="Z40" s="586">
        <v>57.0</v>
      </c>
      <c r="AA40" s="587" t="str">
        <f>Vlookup(B40,'セッション実施状況管理'!$A:$R,17,false)</f>
        <v/>
      </c>
      <c r="AB40" s="580">
        <f t="shared" si="14"/>
        <v>1514</v>
      </c>
      <c r="AC40" s="580" t="str">
        <f t="shared" si="15"/>
        <v>2</v>
      </c>
    </row>
    <row r="41">
      <c r="A41" s="1"/>
      <c r="B41" s="65">
        <v>23.0</v>
      </c>
      <c r="C41" s="569" t="str">
        <f>vlookup(B41,'セッション実施状況管理'!$A:$U,8,false)</f>
        <v>こばやしはるか</v>
      </c>
      <c r="D41" s="569" t="str">
        <f>vlookup(B41,'セッション実施状況管理'!$A:$I,9,false)</f>
        <v>elu_excel.teiji</v>
      </c>
      <c r="E41" s="581" t="s">
        <v>1095</v>
      </c>
      <c r="F41" s="569" t="str">
        <f>vlookup(B41,'セッション実施状況管理'!$A:$U,20,false)</f>
        <v>清原三和子</v>
      </c>
      <c r="G41" s="569" t="str">
        <f>vlookup(B41,'セッション実施状況管理'!$A:$U,20,false)</f>
        <v>清原三和子</v>
      </c>
      <c r="H41" s="571">
        <f>'コーチング報酬管理'!G30</f>
        <v>13</v>
      </c>
      <c r="I41" s="572" t="str">
        <f>iferror(vlookup(B41,'セッション実施状況管理'!$A:$B,2,false),"")</f>
        <v>卒業</v>
      </c>
      <c r="J41" s="582">
        <v>0.0</v>
      </c>
      <c r="K41" s="582">
        <v>2.0</v>
      </c>
      <c r="L41" s="574">
        <f>VLOOKUP(B41,'新 月次投稿数'!$A:$N,13,false)</f>
        <v>86</v>
      </c>
      <c r="M41" s="583">
        <f t="shared" si="8"/>
        <v>1</v>
      </c>
      <c r="N41" s="576">
        <f t="shared" si="9"/>
        <v>4</v>
      </c>
      <c r="O41" s="575">
        <f t="shared" si="10"/>
        <v>4</v>
      </c>
      <c r="P41" s="575">
        <f t="shared" si="11"/>
        <v>816</v>
      </c>
      <c r="Q41" s="584">
        <f t="shared" si="16"/>
        <v>699.4285714</v>
      </c>
      <c r="R41" s="585">
        <f t="shared" si="12"/>
        <v>116.5714286</v>
      </c>
      <c r="S41" s="577">
        <f t="shared" si="13"/>
        <v>7</v>
      </c>
      <c r="T41" s="582">
        <v>51.0</v>
      </c>
      <c r="U41" s="582">
        <v>132.0</v>
      </c>
      <c r="V41" s="582">
        <v>137.0</v>
      </c>
      <c r="W41" s="582">
        <v>106.0</v>
      </c>
      <c r="X41" s="582">
        <v>140.0</v>
      </c>
      <c r="Y41" s="582">
        <v>95.0</v>
      </c>
      <c r="Z41" s="586">
        <v>155.0</v>
      </c>
      <c r="AA41" s="587" t="str">
        <f>Vlookup(B41,'セッション実施状況管理'!$A:$R,17,false)</f>
        <v/>
      </c>
      <c r="AB41" s="580">
        <f t="shared" si="14"/>
        <v>1514</v>
      </c>
      <c r="AC41" s="580" t="str">
        <f t="shared" si="15"/>
        <v>2</v>
      </c>
    </row>
    <row r="42">
      <c r="A42" s="1"/>
      <c r="B42" s="40">
        <v>24.0</v>
      </c>
      <c r="C42" s="569" t="str">
        <f>vlookup(B42,'セッション実施状況管理'!$A:$U,8,false)</f>
        <v>じょうどじゆうき</v>
      </c>
      <c r="D42" s="569" t="str">
        <f>vlookup(B42,'セッション実施状況管理'!$A:$I,9,false)</f>
        <v>じょうどじゆうき</v>
      </c>
      <c r="E42" s="581" t="s">
        <v>1096</v>
      </c>
      <c r="F42" s="569" t="str">
        <f>vlookup(B42,'セッション実施状況管理'!$A:$U,20,false)</f>
        <v>福田康裕</v>
      </c>
      <c r="G42" s="569" t="str">
        <f>vlookup(B42,'セッション実施状況管理'!$A:$U,20,false)</f>
        <v>福田康裕</v>
      </c>
      <c r="H42" s="571">
        <f>'コーチング報酬管理'!G31</f>
        <v>3</v>
      </c>
      <c r="I42" s="572" t="str">
        <f>iferror(vlookup(B42,'セッション実施状況管理'!$A:$B,2,false),"")</f>
        <v>音不</v>
      </c>
      <c r="J42" s="582">
        <v>0.0</v>
      </c>
      <c r="K42" s="582">
        <v>-1.0</v>
      </c>
      <c r="L42" s="574">
        <f>VLOOKUP(B42,'新 月次投稿数'!$A:$N,13,false)</f>
        <v>0</v>
      </c>
      <c r="M42" s="583">
        <f t="shared" si="8"/>
        <v>-3</v>
      </c>
      <c r="N42" s="576">
        <f t="shared" si="9"/>
        <v>-2</v>
      </c>
      <c r="O42" s="575">
        <f t="shared" si="10"/>
        <v>-2</v>
      </c>
      <c r="P42" s="575">
        <f t="shared" si="11"/>
        <v>0</v>
      </c>
      <c r="Q42" s="584">
        <f t="shared" si="16"/>
        <v>0</v>
      </c>
      <c r="R42" s="585">
        <f t="shared" si="12"/>
        <v>0</v>
      </c>
      <c r="S42" s="577">
        <f t="shared" si="13"/>
        <v>7</v>
      </c>
      <c r="T42" s="582">
        <v>0.0</v>
      </c>
      <c r="U42" s="582">
        <v>0.0</v>
      </c>
      <c r="V42" s="582">
        <v>0.0</v>
      </c>
      <c r="W42" s="582">
        <v>0.0</v>
      </c>
      <c r="X42" s="582">
        <v>0.0</v>
      </c>
      <c r="Y42" s="582">
        <v>0.0</v>
      </c>
      <c r="Z42" s="586">
        <v>0.0</v>
      </c>
      <c r="AA42" s="587" t="str">
        <f>Vlookup(B42,'セッション実施状況管理'!$A:$R,17,false)</f>
        <v/>
      </c>
      <c r="AB42" s="580">
        <f t="shared" si="14"/>
        <v>1514</v>
      </c>
      <c r="AC42" s="580" t="str">
        <f t="shared" si="15"/>
        <v>2</v>
      </c>
    </row>
    <row r="43">
      <c r="A43" s="1"/>
      <c r="B43" s="65">
        <v>25.0</v>
      </c>
      <c r="C43" s="569" t="str">
        <f>vlookup(B43,'セッション実施状況管理'!$A:$U,8,false)</f>
        <v>たなかゆりか</v>
      </c>
      <c r="D43" s="569" t="str">
        <f>vlookup(B43,'セッション実施状況管理'!$A:$I,9,false)</f>
        <v>たなかゆりか</v>
      </c>
      <c r="E43" s="581" t="s">
        <v>1097</v>
      </c>
      <c r="F43" s="569" t="str">
        <f>vlookup(B43,'セッション実施状況管理'!$A:$U,20,false)</f>
        <v>清原三和子</v>
      </c>
      <c r="G43" s="569" t="str">
        <f>vlookup(B43,'セッション実施状況管理'!$A:$U,20,false)</f>
        <v>清原三和子</v>
      </c>
      <c r="H43" s="571">
        <f>'コーチング報酬管理'!G32</f>
        <v>2</v>
      </c>
      <c r="I43" s="572" t="str">
        <f>iferror(vlookup(B43,'セッション実施状況管理'!$A:$B,2,false),"")</f>
        <v>例外</v>
      </c>
      <c r="J43" s="582">
        <v>0.0</v>
      </c>
      <c r="K43" s="582">
        <v>-1.0</v>
      </c>
      <c r="L43" s="574">
        <f>VLOOKUP(B43,'新 月次投稿数'!$A:$N,13,false)</f>
        <v>0</v>
      </c>
      <c r="M43" s="583">
        <f t="shared" si="8"/>
        <v>-3</v>
      </c>
      <c r="N43" s="576">
        <f t="shared" si="9"/>
        <v>-2</v>
      </c>
      <c r="O43" s="575">
        <f t="shared" si="10"/>
        <v>-2</v>
      </c>
      <c r="P43" s="575">
        <f t="shared" si="11"/>
        <v>117</v>
      </c>
      <c r="Q43" s="584">
        <f t="shared" si="16"/>
        <v>100.2857143</v>
      </c>
      <c r="R43" s="585">
        <f t="shared" si="12"/>
        <v>16.71428571</v>
      </c>
      <c r="S43" s="577">
        <f t="shared" si="13"/>
        <v>7</v>
      </c>
      <c r="T43" s="582">
        <v>0.0</v>
      </c>
      <c r="U43" s="582">
        <v>7.0</v>
      </c>
      <c r="V43" s="582">
        <v>0.0</v>
      </c>
      <c r="W43" s="582">
        <v>110.0</v>
      </c>
      <c r="X43" s="582">
        <v>0.0</v>
      </c>
      <c r="Y43" s="582">
        <v>0.0</v>
      </c>
      <c r="Z43" s="586">
        <v>0.0</v>
      </c>
      <c r="AA43" s="587" t="str">
        <f>Vlookup(B43,'セッション実施状況管理'!$A:$R,17,false)</f>
        <v/>
      </c>
      <c r="AB43" s="580">
        <f t="shared" si="14"/>
        <v>1514</v>
      </c>
      <c r="AC43" s="580" t="str">
        <f t="shared" si="15"/>
        <v>2</v>
      </c>
    </row>
    <row r="44">
      <c r="A44" s="1"/>
      <c r="B44" s="40">
        <v>26.0</v>
      </c>
      <c r="C44" s="569" t="str">
        <f>vlookup(B44,'セッション実施状況管理'!$A:$U,8,false)</f>
        <v>かわしま あらし</v>
      </c>
      <c r="D44" s="569" t="str">
        <f>vlookup(B44,'セッション実施状況管理'!$A:$I,9,false)</f>
        <v>fuui_guitar</v>
      </c>
      <c r="E44" s="581" t="s">
        <v>1098</v>
      </c>
      <c r="F44" s="569" t="str">
        <f>vlookup(B44,'セッション実施状況管理'!$A:$U,20,false)</f>
        <v>森本風花</v>
      </c>
      <c r="G44" s="569" t="str">
        <f>vlookup(B44,'セッション実施状況管理'!$A:$U,20,false)</f>
        <v>森本風花</v>
      </c>
      <c r="H44" s="571">
        <f>'コーチング報酬管理'!G33</f>
        <v>13</v>
      </c>
      <c r="I44" s="572" t="str">
        <f>iferror(vlookup(B44,'セッション実施状況管理'!$A:$B,2,false),"")</f>
        <v>卒業</v>
      </c>
      <c r="J44" s="582">
        <v>0.0</v>
      </c>
      <c r="K44" s="582">
        <v>0.0</v>
      </c>
      <c r="L44" s="574">
        <f>VLOOKUP(B44,'新 月次投稿数'!$A:$N,13,false)</f>
        <v>40</v>
      </c>
      <c r="M44" s="583">
        <f t="shared" si="8"/>
        <v>-1</v>
      </c>
      <c r="N44" s="576">
        <f t="shared" si="9"/>
        <v>3</v>
      </c>
      <c r="O44" s="575">
        <f t="shared" si="10"/>
        <v>4</v>
      </c>
      <c r="P44" s="575">
        <f t="shared" si="11"/>
        <v>566</v>
      </c>
      <c r="Q44" s="584">
        <f t="shared" si="16"/>
        <v>485.1428571</v>
      </c>
      <c r="R44" s="585">
        <f t="shared" si="12"/>
        <v>80.85714286</v>
      </c>
      <c r="S44" s="577">
        <f t="shared" si="13"/>
        <v>7</v>
      </c>
      <c r="T44" s="582">
        <v>0.0</v>
      </c>
      <c r="U44" s="582">
        <v>95.0</v>
      </c>
      <c r="V44" s="582">
        <v>66.0</v>
      </c>
      <c r="W44" s="582">
        <v>84.0</v>
      </c>
      <c r="X44" s="582">
        <v>61.0</v>
      </c>
      <c r="Y44" s="582">
        <v>110.0</v>
      </c>
      <c r="Z44" s="586">
        <v>150.0</v>
      </c>
      <c r="AA44" s="587" t="str">
        <f>Vlookup(B44,'セッション実施状況管理'!$A:$R,17,false)</f>
        <v/>
      </c>
      <c r="AB44" s="580">
        <f t="shared" si="14"/>
        <v>1514</v>
      </c>
      <c r="AC44" s="580" t="str">
        <f t="shared" si="15"/>
        <v>2</v>
      </c>
    </row>
    <row r="45">
      <c r="A45" s="1"/>
      <c r="B45" s="65">
        <v>27.0</v>
      </c>
      <c r="C45" s="569" t="str">
        <f>vlookup(B45,'セッション実施状況管理'!$A:$U,8,false)</f>
        <v>せきおかまさき</v>
      </c>
      <c r="D45" s="569" t="str">
        <f>vlookup(B45,'セッション実施状況管理'!$A:$I,9,false)</f>
        <v>せきおかまさき</v>
      </c>
      <c r="E45" s="581" t="s">
        <v>1099</v>
      </c>
      <c r="F45" s="569" t="str">
        <f>vlookup(B45,'セッション実施状況管理'!$A:$U,20,false)</f>
        <v>福田康裕</v>
      </c>
      <c r="G45" s="569" t="str">
        <f>vlookup(B45,'セッション実施状況管理'!$A:$U,20,false)</f>
        <v>福田康裕</v>
      </c>
      <c r="H45" s="571">
        <f>'コーチング報酬管理'!G34</f>
        <v>2</v>
      </c>
      <c r="I45" s="572" t="str">
        <f>iferror(vlookup(B45,'セッション実施状況管理'!$A:$B,2,false),"")</f>
        <v>音不</v>
      </c>
      <c r="J45" s="582">
        <v>0.0</v>
      </c>
      <c r="K45" s="582">
        <v>-1.0</v>
      </c>
      <c r="L45" s="574">
        <f>VLOOKUP(B45,'新 月次投稿数'!$A:$N,13,false)</f>
        <v>0</v>
      </c>
      <c r="M45" s="583">
        <f t="shared" si="8"/>
        <v>-3</v>
      </c>
      <c r="N45" s="576">
        <f t="shared" si="9"/>
        <v>-2</v>
      </c>
      <c r="O45" s="575">
        <f t="shared" si="10"/>
        <v>-2</v>
      </c>
      <c r="P45" s="575">
        <f t="shared" si="11"/>
        <v>0</v>
      </c>
      <c r="Q45" s="584">
        <f t="shared" si="16"/>
        <v>0</v>
      </c>
      <c r="R45" s="585">
        <f t="shared" si="12"/>
        <v>0</v>
      </c>
      <c r="S45" s="577">
        <f t="shared" si="13"/>
        <v>7</v>
      </c>
      <c r="T45" s="582">
        <v>0.0</v>
      </c>
      <c r="U45" s="582">
        <v>0.0</v>
      </c>
      <c r="V45" s="582">
        <v>0.0</v>
      </c>
      <c r="W45" s="582">
        <v>0.0</v>
      </c>
      <c r="X45" s="582">
        <v>0.0</v>
      </c>
      <c r="Y45" s="582">
        <v>0.0</v>
      </c>
      <c r="Z45" s="586">
        <v>0.0</v>
      </c>
      <c r="AA45" s="587" t="str">
        <f>Vlookup(B45,'セッション実施状況管理'!$A:$R,17,false)</f>
        <v/>
      </c>
      <c r="AB45" s="580">
        <f t="shared" si="14"/>
        <v>1514</v>
      </c>
      <c r="AC45" s="580" t="str">
        <f t="shared" si="15"/>
        <v>2</v>
      </c>
    </row>
    <row r="46">
      <c r="A46" s="1"/>
      <c r="B46" s="65">
        <v>28.0</v>
      </c>
      <c r="C46" s="569" t="str">
        <f>vlookup(B46,'セッション実施状況管理'!$A:$U,8,false)</f>
        <v>しらどうさき</v>
      </c>
      <c r="D46" s="569" t="str">
        <f>vlookup(B46,'セッション実施状況管理'!$A:$I,9,false)</f>
        <v>shirasaki_happylife</v>
      </c>
      <c r="E46" s="593" t="s">
        <v>1100</v>
      </c>
      <c r="F46" s="569" t="str">
        <f>vlookup(B46,'セッション実施状況管理'!$A:$U,20,false)</f>
        <v>宮田友理</v>
      </c>
      <c r="G46" s="569" t="str">
        <f>vlookup(B46,'セッション実施状況管理'!$A:$U,20,false)</f>
        <v>宮田友理</v>
      </c>
      <c r="H46" s="571">
        <f>'コーチング報酬管理'!G35</f>
        <v>13</v>
      </c>
      <c r="I46" s="572" t="str">
        <f>iferror(vlookup(B46,'セッション実施状況管理'!$A:$B,2,false),"")</f>
        <v>卒業</v>
      </c>
      <c r="J46" s="582">
        <v>0.0</v>
      </c>
      <c r="K46" s="582">
        <v>0.0</v>
      </c>
      <c r="L46" s="574">
        <f>VLOOKUP(B46,'新 月次投稿数'!$A:$N,13,false)</f>
        <v>25</v>
      </c>
      <c r="M46" s="583">
        <f t="shared" si="8"/>
        <v>-2</v>
      </c>
      <c r="N46" s="576">
        <f t="shared" si="9"/>
        <v>3</v>
      </c>
      <c r="O46" s="575">
        <f t="shared" si="10"/>
        <v>4</v>
      </c>
      <c r="P46" s="575">
        <f t="shared" si="11"/>
        <v>623</v>
      </c>
      <c r="Q46" s="584">
        <f t="shared" si="16"/>
        <v>534</v>
      </c>
      <c r="R46" s="585">
        <f t="shared" si="12"/>
        <v>89</v>
      </c>
      <c r="S46" s="577">
        <f t="shared" si="13"/>
        <v>7</v>
      </c>
      <c r="T46" s="582">
        <v>86.0</v>
      </c>
      <c r="U46" s="582">
        <v>113.0</v>
      </c>
      <c r="V46" s="582">
        <v>91.0</v>
      </c>
      <c r="W46" s="582">
        <v>76.0</v>
      </c>
      <c r="X46" s="582">
        <v>66.0</v>
      </c>
      <c r="Y46" s="582">
        <v>91.0</v>
      </c>
      <c r="Z46" s="582">
        <v>100.0</v>
      </c>
      <c r="AA46" s="587" t="str">
        <f>Vlookup(B46,'セッション実施状況管理'!$A:$R,17,false)</f>
        <v/>
      </c>
      <c r="AB46" s="580">
        <f t="shared" si="14"/>
        <v>1514</v>
      </c>
      <c r="AC46" s="580" t="str">
        <f t="shared" si="15"/>
        <v>2</v>
      </c>
    </row>
    <row r="47">
      <c r="A47" s="1"/>
      <c r="B47" s="40">
        <v>29.0</v>
      </c>
      <c r="C47" s="569" t="str">
        <f>vlookup(B47,'セッション実施状況管理'!$A:$U,8,false)</f>
        <v>まさきちさと</v>
      </c>
      <c r="D47" s="569" t="str">
        <f>vlookup(B47,'セッション実施状況管理'!$A:$I,9,false)</f>
        <v>hachi.footcare</v>
      </c>
      <c r="E47" s="581" t="s">
        <v>1101</v>
      </c>
      <c r="F47" s="569" t="str">
        <f>vlookup(B47,'セッション実施状況管理'!$A:$U,20,false)</f>
        <v>宮田友理</v>
      </c>
      <c r="G47" s="569" t="str">
        <f>vlookup(B47,'セッション実施状況管理'!$A:$U,20,false)</f>
        <v>宮田友理</v>
      </c>
      <c r="H47" s="571">
        <f>'コーチング報酬管理'!G36</f>
        <v>13</v>
      </c>
      <c r="I47" s="572" t="str">
        <f>iferror(vlookup(B47,'セッション実施状況管理'!$A:$B,2,false),"")</f>
        <v>卒業</v>
      </c>
      <c r="J47" s="582">
        <v>0.0</v>
      </c>
      <c r="K47" s="582">
        <v>2.0</v>
      </c>
      <c r="L47" s="574">
        <f>VLOOKUP(B47,'新 月次投稿数'!$A:$N,13,false)</f>
        <v>97</v>
      </c>
      <c r="M47" s="583">
        <f t="shared" si="8"/>
        <v>1</v>
      </c>
      <c r="N47" s="576">
        <f t="shared" si="9"/>
        <v>4</v>
      </c>
      <c r="O47" s="575">
        <f t="shared" si="10"/>
        <v>4</v>
      </c>
      <c r="P47" s="575">
        <f t="shared" si="11"/>
        <v>837</v>
      </c>
      <c r="Q47" s="584">
        <f t="shared" si="16"/>
        <v>717.4285714</v>
      </c>
      <c r="R47" s="585">
        <f t="shared" si="12"/>
        <v>119.5714286</v>
      </c>
      <c r="S47" s="577">
        <f t="shared" si="13"/>
        <v>7</v>
      </c>
      <c r="T47" s="582">
        <v>0.0</v>
      </c>
      <c r="U47" s="582">
        <v>81.0</v>
      </c>
      <c r="V47" s="582">
        <v>134.0</v>
      </c>
      <c r="W47" s="582">
        <v>178.0</v>
      </c>
      <c r="X47" s="582">
        <v>169.0</v>
      </c>
      <c r="Y47" s="582">
        <v>146.0</v>
      </c>
      <c r="Z47" s="586">
        <v>129.0</v>
      </c>
      <c r="AA47" s="587" t="str">
        <f>Vlookup(B47,'セッション実施状況管理'!$A:$R,17,false)</f>
        <v/>
      </c>
      <c r="AB47" s="580">
        <f t="shared" si="14"/>
        <v>1514</v>
      </c>
      <c r="AC47" s="580" t="str">
        <f t="shared" si="15"/>
        <v>2</v>
      </c>
    </row>
    <row r="48">
      <c r="A48" s="1"/>
      <c r="B48" s="65">
        <v>30.0</v>
      </c>
      <c r="C48" s="569" t="str">
        <f>vlookup(B48,'セッション実施状況管理'!$A:$U,8,false)</f>
        <v>みよしゆうき</v>
      </c>
      <c r="D48" s="569" t="str">
        <f>vlookup(B48,'セッション実施状況管理'!$A:$I,9,false)</f>
        <v>yupi_nariagaru</v>
      </c>
      <c r="E48" s="581" t="s">
        <v>1102</v>
      </c>
      <c r="F48" s="569" t="str">
        <f>vlookup(B48,'セッション実施状況管理'!$A:$U,20,false)</f>
        <v>清原三和子</v>
      </c>
      <c r="G48" s="569" t="str">
        <f>vlookup(B48,'セッション実施状況管理'!$A:$U,20,false)</f>
        <v>清原三和子</v>
      </c>
      <c r="H48" s="571">
        <f>'コーチング報酬管理'!G12</f>
        <v>13</v>
      </c>
      <c r="I48" s="572" t="str">
        <f>iferror(vlookup(B48,'セッション実施状況管理'!$A:$B,2,false),"")</f>
        <v>卒業</v>
      </c>
      <c r="J48" s="582">
        <v>0.0</v>
      </c>
      <c r="K48" s="582">
        <v>0.0</v>
      </c>
      <c r="L48" s="574">
        <f>VLOOKUP(B48,'新 月次投稿数'!$A:$N,13,false)</f>
        <v>10</v>
      </c>
      <c r="M48" s="583">
        <f t="shared" si="8"/>
        <v>-3</v>
      </c>
      <c r="N48" s="576">
        <f t="shared" si="9"/>
        <v>3</v>
      </c>
      <c r="O48" s="575">
        <f t="shared" si="10"/>
        <v>4</v>
      </c>
      <c r="P48" s="575">
        <f t="shared" si="11"/>
        <v>592</v>
      </c>
      <c r="Q48" s="584">
        <f t="shared" si="16"/>
        <v>507.4285714</v>
      </c>
      <c r="R48" s="585">
        <f t="shared" si="12"/>
        <v>84.57142857</v>
      </c>
      <c r="S48" s="577">
        <f t="shared" si="13"/>
        <v>7</v>
      </c>
      <c r="T48" s="582">
        <v>92.0</v>
      </c>
      <c r="U48" s="582">
        <v>67.0</v>
      </c>
      <c r="V48" s="582">
        <v>76.0</v>
      </c>
      <c r="W48" s="582">
        <v>78.0</v>
      </c>
      <c r="X48" s="582">
        <v>78.0</v>
      </c>
      <c r="Y48" s="582">
        <v>138.0</v>
      </c>
      <c r="Z48" s="586">
        <v>63.0</v>
      </c>
      <c r="AA48" s="587" t="str">
        <f>Vlookup(B48,'セッション実施状況管理'!$A:$R,17,false)</f>
        <v/>
      </c>
      <c r="AB48" s="580">
        <f t="shared" si="14"/>
        <v>1514</v>
      </c>
      <c r="AC48" s="580" t="str">
        <f t="shared" si="15"/>
        <v>2</v>
      </c>
    </row>
    <row r="49">
      <c r="A49" s="1"/>
      <c r="B49" s="40">
        <v>31.0</v>
      </c>
      <c r="C49" s="569" t="str">
        <f>vlookup(B49,'セッション実施状況管理'!$A:$U,8,false)</f>
        <v>すずきかおり</v>
      </c>
      <c r="D49" s="594" t="str">
        <f>vlookup(B49,'セッション実施状況管理'!$A:$I,9,false)</f>
        <v>ryo_life_reset</v>
      </c>
      <c r="E49" s="588" t="s">
        <v>1103</v>
      </c>
      <c r="F49" s="569" t="str">
        <f>vlookup(B49,'セッション実施状況管理'!$A:$U,20,false)</f>
        <v>野村佑佳</v>
      </c>
      <c r="G49" s="569" t="str">
        <f>vlookup(B49,'セッション実施状況管理'!$A:$U,20,false)</f>
        <v>野村佑佳</v>
      </c>
      <c r="H49" s="571">
        <f>'コーチング報酬管理'!G38</f>
        <v>13</v>
      </c>
      <c r="I49" s="572" t="str">
        <f>iferror(vlookup(B49,'セッション実施状況管理'!$A:$B,2,false),"")</f>
        <v>卒業</v>
      </c>
      <c r="J49" s="582">
        <v>0.0</v>
      </c>
      <c r="K49" s="582">
        <v>0.0</v>
      </c>
      <c r="L49" s="574">
        <f>VLOOKUP(B49,'新 月次投稿数'!$A:$N,13,false)</f>
        <v>39</v>
      </c>
      <c r="M49" s="583">
        <f t="shared" si="8"/>
        <v>-2</v>
      </c>
      <c r="N49" s="576">
        <f t="shared" si="9"/>
        <v>2</v>
      </c>
      <c r="O49" s="575">
        <f t="shared" si="10"/>
        <v>3</v>
      </c>
      <c r="P49" s="575">
        <f t="shared" si="11"/>
        <v>506</v>
      </c>
      <c r="Q49" s="584">
        <f t="shared" si="16"/>
        <v>433.7142857</v>
      </c>
      <c r="R49" s="585">
        <f t="shared" si="12"/>
        <v>72.28571429</v>
      </c>
      <c r="S49" s="577">
        <f t="shared" si="13"/>
        <v>7</v>
      </c>
      <c r="T49" s="582">
        <v>33.0</v>
      </c>
      <c r="U49" s="582">
        <v>118.0</v>
      </c>
      <c r="V49" s="582">
        <v>86.0</v>
      </c>
      <c r="W49" s="582">
        <v>71.0</v>
      </c>
      <c r="X49" s="582">
        <v>66.0</v>
      </c>
      <c r="Y49" s="582">
        <v>62.0</v>
      </c>
      <c r="Z49" s="586">
        <v>70.0</v>
      </c>
      <c r="AA49" s="587" t="str">
        <f>Vlookup(B49,'セッション実施状況管理'!$A:$R,17,false)</f>
        <v/>
      </c>
      <c r="AB49" s="580">
        <f t="shared" si="14"/>
        <v>1514</v>
      </c>
      <c r="AC49" s="580" t="str">
        <f t="shared" si="15"/>
        <v>2</v>
      </c>
    </row>
    <row r="50">
      <c r="A50" s="1"/>
      <c r="B50" s="65">
        <v>32.0</v>
      </c>
      <c r="C50" s="569" t="str">
        <f>vlookup(B50,'セッション実施状況管理'!$A:$U,8,false)</f>
        <v>きたがわあやの</v>
      </c>
      <c r="D50" s="569" t="str">
        <f>vlookup(B50,'セッション実施状況管理'!$A:$I,9,false)</f>
        <v>balabo_style_40</v>
      </c>
      <c r="E50" s="581" t="s">
        <v>275</v>
      </c>
      <c r="F50" s="569" t="str">
        <f>vlookup(B50,'セッション実施状況管理'!$A:$U,20,false)</f>
        <v>森本風花</v>
      </c>
      <c r="G50" s="569" t="str">
        <f>vlookup(B50,'セッション実施状況管理'!$A:$U,20,false)</f>
        <v>森本風花</v>
      </c>
      <c r="H50" s="571">
        <f>'コーチング報酬管理'!G39</f>
        <v>6</v>
      </c>
      <c r="I50" s="572" t="str">
        <f>iferror(vlookup(B50,'セッション実施状況管理'!$A:$B,2,false),"")</f>
        <v>卒業</v>
      </c>
      <c r="J50" s="582">
        <v>0.0</v>
      </c>
      <c r="K50" s="582">
        <v>0.0</v>
      </c>
      <c r="L50" s="574">
        <f>VLOOKUP(B50,'新 月次投稿数'!$A:$N,13,false)</f>
        <v>0</v>
      </c>
      <c r="M50" s="583">
        <f t="shared" si="8"/>
        <v>-3</v>
      </c>
      <c r="N50" s="576">
        <f t="shared" si="9"/>
        <v>-2</v>
      </c>
      <c r="O50" s="575">
        <f t="shared" si="10"/>
        <v>-2</v>
      </c>
      <c r="P50" s="575">
        <f t="shared" si="11"/>
        <v>70</v>
      </c>
      <c r="Q50" s="584">
        <f t="shared" si="16"/>
        <v>210</v>
      </c>
      <c r="R50" s="585">
        <f t="shared" si="12"/>
        <v>35</v>
      </c>
      <c r="S50" s="577">
        <f t="shared" si="13"/>
        <v>2</v>
      </c>
      <c r="T50" s="582">
        <v>44.0</v>
      </c>
      <c r="U50" s="582">
        <v>26.0</v>
      </c>
      <c r="V50" s="582" t="s">
        <v>1072</v>
      </c>
      <c r="W50" s="582" t="s">
        <v>1072</v>
      </c>
      <c r="X50" s="582" t="s">
        <v>1072</v>
      </c>
      <c r="Y50" s="582" t="s">
        <v>1072</v>
      </c>
      <c r="Z50" s="586" t="s">
        <v>1072</v>
      </c>
      <c r="AA50" s="587" t="str">
        <f>Vlookup(B50,'セッション実施状況管理'!$A:$R,17,false)</f>
        <v/>
      </c>
      <c r="AB50" s="580">
        <f t="shared" si="14"/>
        <v>1514</v>
      </c>
      <c r="AC50" s="580" t="str">
        <f t="shared" si="15"/>
        <v>2</v>
      </c>
    </row>
    <row r="51">
      <c r="A51" s="1"/>
      <c r="B51" s="65">
        <v>33.0</v>
      </c>
      <c r="C51" s="569" t="str">
        <f>vlookup(B51,'セッション実施状況管理'!$A:$U,8,false)</f>
        <v>さんのうたかひろ</v>
      </c>
      <c r="D51" s="569" t="str">
        <f>vlookup(B51,'セッション実施状況管理'!$A:$I,9,false)</f>
        <v>さんのうたかひろ</v>
      </c>
      <c r="E51" s="581" t="s">
        <v>1104</v>
      </c>
      <c r="F51" s="569" t="str">
        <f>vlookup(B51,'セッション実施状況管理'!$A:$U,20,false)</f>
        <v>森本風花</v>
      </c>
      <c r="G51" s="569" t="str">
        <f>vlookup(B51,'セッション実施状況管理'!$A:$U,20,false)</f>
        <v>森本風花</v>
      </c>
      <c r="H51" s="571">
        <f>'コーチング報酬管理'!G40</f>
        <v>4</v>
      </c>
      <c r="I51" s="572" t="str">
        <f>iferror(vlookup(B51,'セッション実施状況管理'!$A:$B,2,false),"")</f>
        <v>例外</v>
      </c>
      <c r="J51" s="582">
        <v>0.0</v>
      </c>
      <c r="K51" s="582">
        <v>0.0</v>
      </c>
      <c r="L51" s="574">
        <f>VLOOKUP(B51,'新 月次投稿数'!$A:$N,13,false)</f>
        <v>0</v>
      </c>
      <c r="M51" s="583">
        <f t="shared" si="8"/>
        <v>-3</v>
      </c>
      <c r="N51" s="576">
        <f t="shared" si="9"/>
        <v>-2</v>
      </c>
      <c r="O51" s="575">
        <f t="shared" si="10"/>
        <v>-2</v>
      </c>
      <c r="P51" s="575">
        <f t="shared" si="11"/>
        <v>9</v>
      </c>
      <c r="Q51" s="584">
        <f t="shared" si="16"/>
        <v>27</v>
      </c>
      <c r="R51" s="585">
        <f t="shared" si="12"/>
        <v>4.5</v>
      </c>
      <c r="S51" s="577">
        <f t="shared" si="13"/>
        <v>2</v>
      </c>
      <c r="T51" s="582">
        <v>2.0</v>
      </c>
      <c r="U51" s="582">
        <v>7.0</v>
      </c>
      <c r="V51" s="582" t="s">
        <v>1076</v>
      </c>
      <c r="W51" s="582" t="s">
        <v>1076</v>
      </c>
      <c r="X51" s="582" t="s">
        <v>1076</v>
      </c>
      <c r="Y51" s="582" t="s">
        <v>1072</v>
      </c>
      <c r="Z51" s="586" t="s">
        <v>1072</v>
      </c>
      <c r="AA51" s="595" t="str">
        <f>Vlookup(B51,'セッション実施状況管理'!$A:$R,17,false)</f>
        <v/>
      </c>
      <c r="AB51" s="580">
        <f t="shared" si="14"/>
        <v>1514</v>
      </c>
      <c r="AC51" s="580" t="str">
        <f t="shared" si="15"/>
        <v>2</v>
      </c>
    </row>
    <row r="52">
      <c r="A52" s="1"/>
      <c r="B52" s="40">
        <v>34.0</v>
      </c>
      <c r="C52" s="569" t="str">
        <f>vlookup(B52,'セッション実施状況管理'!$A:$U,8,false)</f>
        <v>かどたゆきこ</v>
      </c>
      <c r="D52" s="569" t="str">
        <f>vlookup(B52,'セッション実施状況管理'!$A:$I,9,false)</f>
        <v>katherine_kadota</v>
      </c>
      <c r="E52" s="581" t="s">
        <v>1105</v>
      </c>
      <c r="F52" s="569" t="str">
        <f>vlookup(B52,'セッション実施状況管理'!$A:$U,20,false)</f>
        <v>清原三和子</v>
      </c>
      <c r="G52" s="569" t="str">
        <f>vlookup(B52,'セッション実施状況管理'!$A:$U,20,false)</f>
        <v>清原三和子</v>
      </c>
      <c r="H52" s="571">
        <f>'コーチング報酬管理'!G41</f>
        <v>13</v>
      </c>
      <c r="I52" s="572" t="str">
        <f>iferror(vlookup(B52,'セッション実施状況管理'!$A:$B,2,false),"")</f>
        <v>音不</v>
      </c>
      <c r="J52" s="582">
        <v>0.0</v>
      </c>
      <c r="K52" s="582">
        <v>-1.0</v>
      </c>
      <c r="L52" s="574">
        <f>VLOOKUP(B52,'新 月次投稿数'!$A:$N,13,false)</f>
        <v>0</v>
      </c>
      <c r="M52" s="583">
        <f t="shared" si="8"/>
        <v>-3</v>
      </c>
      <c r="N52" s="576">
        <f t="shared" si="9"/>
        <v>-2</v>
      </c>
      <c r="O52" s="575">
        <f t="shared" si="10"/>
        <v>-2</v>
      </c>
      <c r="P52" s="575">
        <f t="shared" si="11"/>
        <v>133</v>
      </c>
      <c r="Q52" s="584">
        <f t="shared" si="16"/>
        <v>159.6</v>
      </c>
      <c r="R52" s="585">
        <f t="shared" si="12"/>
        <v>26.6</v>
      </c>
      <c r="S52" s="577">
        <f t="shared" si="13"/>
        <v>5</v>
      </c>
      <c r="T52" s="582">
        <v>46.0</v>
      </c>
      <c r="U52" s="582">
        <v>21.0</v>
      </c>
      <c r="V52" s="582">
        <v>0.0</v>
      </c>
      <c r="W52" s="582">
        <v>62.0</v>
      </c>
      <c r="X52" s="582">
        <v>4.0</v>
      </c>
      <c r="Y52" s="582" t="s">
        <v>1072</v>
      </c>
      <c r="Z52" s="582" t="s">
        <v>1072</v>
      </c>
      <c r="AA52" s="595" t="str">
        <f>Vlookup(B52,'セッション実施状況管理'!$A:$R,17,false)</f>
        <v/>
      </c>
      <c r="AB52" s="580">
        <f t="shared" si="14"/>
        <v>1514</v>
      </c>
      <c r="AC52" s="580" t="str">
        <f t="shared" si="15"/>
        <v>2</v>
      </c>
    </row>
    <row r="53">
      <c r="A53" s="1"/>
      <c r="B53" s="65">
        <v>35.0</v>
      </c>
      <c r="C53" s="569" t="str">
        <f>vlookup(B53,'セッション実施状況管理'!$A:$U,8,false)</f>
        <v>まつもとたくみ</v>
      </c>
      <c r="D53" s="569" t="s">
        <v>187</v>
      </c>
      <c r="E53" s="581" t="s">
        <v>1106</v>
      </c>
      <c r="F53" s="569" t="str">
        <f>vlookup(B53,'セッション実施状況管理'!$A:$U,20,false)</f>
        <v>中村恵理</v>
      </c>
      <c r="G53" s="569" t="str">
        <f>vlookup(B53,'セッション実施状況管理'!$A:$U,20,false)</f>
        <v>中村恵理</v>
      </c>
      <c r="H53" s="571">
        <f>'コーチング報酬管理'!G42</f>
        <v>9</v>
      </c>
      <c r="I53" s="572" t="str">
        <f>iferror(vlookup(B53,'セッション実施状況管理'!$A:$B,2,false),"")</f>
        <v>卒業</v>
      </c>
      <c r="J53" s="582">
        <v>0.0</v>
      </c>
      <c r="K53" s="582">
        <v>0.0</v>
      </c>
      <c r="L53" s="574">
        <f>VLOOKUP(B53,'新 月次投稿数'!$A:$N,13,false)</f>
        <v>2</v>
      </c>
      <c r="M53" s="583">
        <f t="shared" si="8"/>
        <v>-3</v>
      </c>
      <c r="N53" s="576">
        <f t="shared" si="9"/>
        <v>-1</v>
      </c>
      <c r="O53" s="575">
        <f t="shared" si="10"/>
        <v>0</v>
      </c>
      <c r="P53" s="575">
        <f t="shared" si="11"/>
        <v>335</v>
      </c>
      <c r="Q53" s="584">
        <f t="shared" si="16"/>
        <v>287.1428571</v>
      </c>
      <c r="R53" s="585">
        <f t="shared" si="12"/>
        <v>47.85714286</v>
      </c>
      <c r="S53" s="577">
        <f t="shared" si="13"/>
        <v>7</v>
      </c>
      <c r="T53" s="582">
        <v>22.0</v>
      </c>
      <c r="U53" s="582">
        <v>93.0</v>
      </c>
      <c r="V53" s="582">
        <v>95.0</v>
      </c>
      <c r="W53" s="582">
        <v>61.0</v>
      </c>
      <c r="X53" s="582">
        <v>64.0</v>
      </c>
      <c r="Y53" s="582">
        <v>0.0</v>
      </c>
      <c r="Z53" s="582">
        <v>0.0</v>
      </c>
      <c r="AA53" s="595" t="str">
        <f>Vlookup(B53,'セッション実施状況管理'!$A:$R,17,false)</f>
        <v/>
      </c>
      <c r="AB53" s="580">
        <f t="shared" si="14"/>
        <v>1514</v>
      </c>
      <c r="AC53" s="580" t="str">
        <f t="shared" si="15"/>
        <v>2</v>
      </c>
    </row>
    <row r="54">
      <c r="A54" s="1"/>
      <c r="B54" s="40">
        <v>36.0</v>
      </c>
      <c r="C54" s="569" t="str">
        <f>vlookup(B54,'セッション実施状況管理'!$A:$U,8,false)</f>
        <v>にしむらゆうの</v>
      </c>
      <c r="D54" s="569" t="str">
        <f>vlookup(B54,'セッション実施状況管理'!$A:$I,9,false)</f>
        <v>nomuuno_kurashi</v>
      </c>
      <c r="E54" s="581" t="s">
        <v>1107</v>
      </c>
      <c r="F54" s="569" t="str">
        <f>vlookup(B54,'セッション実施状況管理'!$A:$U,20,false)</f>
        <v>小針彩乃</v>
      </c>
      <c r="G54" s="569" t="str">
        <f>vlookup(B54,'セッション実施状況管理'!$A:$U,20,false)</f>
        <v>小針彩乃</v>
      </c>
      <c r="H54" s="571">
        <f>'コーチング報酬管理'!G43</f>
        <v>13</v>
      </c>
      <c r="I54" s="572" t="str">
        <f>iferror(vlookup(B54,'セッション実施状況管理'!$A:$B,2,false),"")</f>
        <v>卒業</v>
      </c>
      <c r="J54" s="582">
        <v>0.0</v>
      </c>
      <c r="K54" s="582">
        <v>0.0</v>
      </c>
      <c r="L54" s="574">
        <f>VLOOKUP(B54,'新 月次投稿数'!$A:$N,13,false)</f>
        <v>9</v>
      </c>
      <c r="M54" s="583">
        <f t="shared" si="8"/>
        <v>-3</v>
      </c>
      <c r="N54" s="576">
        <f t="shared" si="9"/>
        <v>0</v>
      </c>
      <c r="O54" s="575">
        <f t="shared" si="10"/>
        <v>0</v>
      </c>
      <c r="P54" s="575">
        <f t="shared" si="11"/>
        <v>356</v>
      </c>
      <c r="Q54" s="584">
        <f t="shared" si="16"/>
        <v>305.1428571</v>
      </c>
      <c r="R54" s="585">
        <f t="shared" si="12"/>
        <v>50.85714286</v>
      </c>
      <c r="S54" s="577">
        <f t="shared" si="13"/>
        <v>7</v>
      </c>
      <c r="T54" s="582">
        <v>12.0</v>
      </c>
      <c r="U54" s="582">
        <v>79.0</v>
      </c>
      <c r="V54" s="582">
        <v>73.0</v>
      </c>
      <c r="W54" s="582">
        <v>65.0</v>
      </c>
      <c r="X54" s="582">
        <v>51.0</v>
      </c>
      <c r="Y54" s="582">
        <v>42.0</v>
      </c>
      <c r="Z54" s="582">
        <v>34.0</v>
      </c>
      <c r="AA54" s="595" t="str">
        <f>Vlookup(B54,'セッション実施状況管理'!$A:$R,17,false)</f>
        <v/>
      </c>
      <c r="AB54" s="580">
        <f t="shared" si="14"/>
        <v>1514</v>
      </c>
      <c r="AC54" s="580" t="str">
        <f t="shared" si="15"/>
        <v>2</v>
      </c>
    </row>
    <row r="55">
      <c r="A55" s="1"/>
      <c r="B55" s="65">
        <v>37.0</v>
      </c>
      <c r="C55" s="569" t="str">
        <f>vlookup(B55,'セッション実施状況管理'!$A:$U,8,false)</f>
        <v>やまもとゆり</v>
      </c>
      <c r="D55" s="569" t="str">
        <f>vlookup(B55,'セッション実施状況管理'!$A:$I,9,false)</f>
        <v>yururi_ikuji</v>
      </c>
      <c r="E55" s="581" t="s">
        <v>1108</v>
      </c>
      <c r="F55" s="569" t="str">
        <f>vlookup(B55,'セッション実施状況管理'!$A:$U,20,false)</f>
        <v>山見阪佳子</v>
      </c>
      <c r="G55" s="569" t="str">
        <f>vlookup(B55,'セッション実施状況管理'!$A:$U,20,false)</f>
        <v>山見阪佳子</v>
      </c>
      <c r="H55" s="571">
        <f>'コーチング報酬管理'!G44</f>
        <v>13</v>
      </c>
      <c r="I55" s="572" t="str">
        <f>iferror(vlookup(B55,'セッション実施状況管理'!$A:$B,2,false),"")</f>
        <v>卒業</v>
      </c>
      <c r="J55" s="582">
        <v>3.0</v>
      </c>
      <c r="K55" s="582">
        <v>0.0</v>
      </c>
      <c r="L55" s="574">
        <f>VLOOKUP(B55,'新 月次投稿数'!$A:$N,13,false)</f>
        <v>86</v>
      </c>
      <c r="M55" s="583">
        <f t="shared" si="8"/>
        <v>1</v>
      </c>
      <c r="N55" s="576">
        <f t="shared" si="9"/>
        <v>3</v>
      </c>
      <c r="O55" s="575">
        <f t="shared" si="10"/>
        <v>4</v>
      </c>
      <c r="P55" s="575">
        <f t="shared" si="11"/>
        <v>574</v>
      </c>
      <c r="Q55" s="584">
        <f t="shared" si="16"/>
        <v>492</v>
      </c>
      <c r="R55" s="585">
        <f t="shared" si="12"/>
        <v>82</v>
      </c>
      <c r="S55" s="577">
        <f t="shared" si="13"/>
        <v>7</v>
      </c>
      <c r="T55" s="582">
        <v>9.0</v>
      </c>
      <c r="U55" s="582">
        <v>87.0</v>
      </c>
      <c r="V55" s="582">
        <v>90.0</v>
      </c>
      <c r="W55" s="582">
        <v>113.0</v>
      </c>
      <c r="X55" s="582">
        <v>119.0</v>
      </c>
      <c r="Y55" s="582">
        <v>91.0</v>
      </c>
      <c r="Z55" s="582">
        <v>65.0</v>
      </c>
      <c r="AA55" s="595" t="str">
        <f>Vlookup(B55,'セッション実施状況管理'!$A:$R,17,false)</f>
        <v/>
      </c>
      <c r="AB55" s="580">
        <f t="shared" si="14"/>
        <v>1514</v>
      </c>
      <c r="AC55" s="580" t="str">
        <f t="shared" si="15"/>
        <v>2</v>
      </c>
    </row>
    <row r="56">
      <c r="A56" s="1"/>
      <c r="B56" s="65">
        <v>38.0</v>
      </c>
      <c r="C56" s="569" t="str">
        <f>vlookup(B56,'セッション実施状況管理'!$A:$U,8,false)</f>
        <v>おばたみずき</v>
      </c>
      <c r="D56" s="569" t="str">
        <f>vlookup(B56,'セッション実施状況管理'!$A:$I,9,false)</f>
        <v>hanako_okane</v>
      </c>
      <c r="E56" s="596" t="s">
        <v>1109</v>
      </c>
      <c r="F56" s="569" t="str">
        <f>vlookup(B56,'セッション実施状況管理'!$A:$U,20,false)</f>
        <v>多田祐輔</v>
      </c>
      <c r="G56" s="569" t="str">
        <f>vlookup(B56,'セッション実施状況管理'!$A:$U,20,false)</f>
        <v>多田祐輔</v>
      </c>
      <c r="H56" s="571">
        <f>'コーチング報酬管理'!G45</f>
        <v>13</v>
      </c>
      <c r="I56" s="572" t="str">
        <f>iferror(vlookup(B56,'セッション実施状況管理'!$A:$B,2,false),"")</f>
        <v>卒業</v>
      </c>
      <c r="J56" s="582">
        <v>0.0</v>
      </c>
      <c r="K56" s="582">
        <v>0.0</v>
      </c>
      <c r="L56" s="574">
        <f>VLOOKUP(B56,'新 月次投稿数'!$A:$N,13,false)</f>
        <v>23</v>
      </c>
      <c r="M56" s="583">
        <f t="shared" si="8"/>
        <v>-2</v>
      </c>
      <c r="N56" s="576">
        <f t="shared" si="9"/>
        <v>3</v>
      </c>
      <c r="O56" s="575">
        <f t="shared" si="10"/>
        <v>4</v>
      </c>
      <c r="P56" s="575">
        <f t="shared" si="11"/>
        <v>587</v>
      </c>
      <c r="Q56" s="584">
        <f t="shared" si="16"/>
        <v>503.1428571</v>
      </c>
      <c r="R56" s="585">
        <f t="shared" si="12"/>
        <v>83.85714286</v>
      </c>
      <c r="S56" s="577">
        <f t="shared" si="13"/>
        <v>7</v>
      </c>
      <c r="T56" s="597">
        <v>54.0</v>
      </c>
      <c r="U56" s="597">
        <v>72.0</v>
      </c>
      <c r="V56" s="597">
        <v>109.0</v>
      </c>
      <c r="W56" s="597">
        <v>89.0</v>
      </c>
      <c r="X56" s="582">
        <v>63.0</v>
      </c>
      <c r="Y56" s="598">
        <v>150.0</v>
      </c>
      <c r="Z56" s="582">
        <v>50.0</v>
      </c>
      <c r="AA56" s="587" t="str">
        <f>Vlookup(B56,'セッション実施状況管理'!$A:$R,17,false)</f>
        <v/>
      </c>
      <c r="AB56" s="580">
        <f t="shared" si="14"/>
        <v>1514</v>
      </c>
      <c r="AC56" s="580" t="str">
        <f t="shared" si="15"/>
        <v>2</v>
      </c>
    </row>
    <row r="57" ht="18.0" customHeight="1">
      <c r="A57" s="1"/>
      <c r="B57" s="40">
        <v>39.0</v>
      </c>
      <c r="C57" s="569" t="str">
        <f>vlookup(B57,'セッション実施状況管理'!$A:$U,8,false)</f>
        <v>い さちよ</v>
      </c>
      <c r="D57" s="569" t="str">
        <f>vlookup(B57,'セッション実施状況管理'!$A:$I,9,false)</f>
        <v>sachi_marathon</v>
      </c>
      <c r="E57" s="599" t="s">
        <v>1110</v>
      </c>
      <c r="F57" s="569" t="str">
        <f>vlookup(B57,'セッション実施状況管理'!$A:$U,20,false)</f>
        <v>野村佑佳</v>
      </c>
      <c r="G57" s="569" t="str">
        <f>vlookup(B57,'セッション実施状況管理'!$A:$U,20,false)</f>
        <v>野村佑佳</v>
      </c>
      <c r="H57" s="571">
        <f>'コーチング報酬管理'!G46</f>
        <v>12</v>
      </c>
      <c r="I57" s="572" t="str">
        <f>iferror(vlookup(B57,'セッション実施状況管理'!$A:$B,2,false),"")</f>
        <v>卒業</v>
      </c>
      <c r="J57" s="582">
        <v>3.0</v>
      </c>
      <c r="K57" s="582">
        <v>2.0</v>
      </c>
      <c r="L57" s="574">
        <f>VLOOKUP(B57,'新 月次投稿数'!$A:$N,13,false)</f>
        <v>117</v>
      </c>
      <c r="M57" s="583">
        <f t="shared" si="8"/>
        <v>2</v>
      </c>
      <c r="N57" s="576">
        <f t="shared" si="9"/>
        <v>3</v>
      </c>
      <c r="O57" s="575">
        <f t="shared" si="10"/>
        <v>4</v>
      </c>
      <c r="P57" s="575">
        <f t="shared" si="11"/>
        <v>614</v>
      </c>
      <c r="Q57" s="584">
        <f t="shared" si="16"/>
        <v>526.2857143</v>
      </c>
      <c r="R57" s="585">
        <f t="shared" si="12"/>
        <v>87.71428571</v>
      </c>
      <c r="S57" s="577">
        <f t="shared" si="13"/>
        <v>7</v>
      </c>
      <c r="T57" s="582">
        <v>81.0</v>
      </c>
      <c r="U57" s="582">
        <v>104.0</v>
      </c>
      <c r="V57" s="582">
        <v>92.0</v>
      </c>
      <c r="W57" s="582">
        <v>72.0</v>
      </c>
      <c r="X57" s="582">
        <v>107.0</v>
      </c>
      <c r="Y57" s="582">
        <v>73.0</v>
      </c>
      <c r="Z57" s="582">
        <v>85.0</v>
      </c>
      <c r="AA57" s="587" t="str">
        <f>Vlookup(B57,'セッション実施状況管理'!$A:$R,17,false)</f>
        <v/>
      </c>
      <c r="AB57" s="580">
        <f t="shared" si="14"/>
        <v>1514</v>
      </c>
      <c r="AC57" s="580" t="str">
        <f t="shared" si="15"/>
        <v>2</v>
      </c>
    </row>
    <row r="58" ht="16.5" customHeight="1">
      <c r="A58" s="1"/>
      <c r="B58" s="65">
        <v>40.0</v>
      </c>
      <c r="C58" s="569" t="str">
        <f>vlookup(B58,'セッション実施状況管理'!$A:$U,8,false)</f>
        <v>ひぐちゆき</v>
      </c>
      <c r="D58" s="569" t="str">
        <f>vlookup(B58,'セッション実施状況管理'!$A:$I,9,false)</f>
        <v>snow_kango</v>
      </c>
      <c r="E58" s="581" t="s">
        <v>1111</v>
      </c>
      <c r="F58" s="569" t="str">
        <f>vlookup(B58,'セッション実施状況管理'!$A:$U,20,false)</f>
        <v>清原三和子</v>
      </c>
      <c r="G58" s="569" t="str">
        <f>vlookup(B58,'セッション実施状況管理'!$A:$U,20,false)</f>
        <v>清原三和子</v>
      </c>
      <c r="H58" s="571">
        <f>'コーチング報酬管理'!G46</f>
        <v>12</v>
      </c>
      <c r="I58" s="572" t="str">
        <f>iferror(vlookup(B58,'セッション実施状況管理'!$A:$B,2,false),"")</f>
        <v>音不</v>
      </c>
      <c r="J58" s="582">
        <v>0.0</v>
      </c>
      <c r="K58" s="582">
        <v>-1.0</v>
      </c>
      <c r="L58" s="574">
        <f>VLOOKUP(B58,'新 月次投稿数'!$A:$N,13,false)</f>
        <v>0</v>
      </c>
      <c r="M58" s="583">
        <f t="shared" ref="M58:M506" si="17">IF(L58&gt;=100, 4, IF(L58&gt;=81, 3, IF(L58&gt;=56, 2, IF(L58&gt;=31, 1, 0))))</f>
        <v>0</v>
      </c>
      <c r="N58" s="576">
        <f t="shared" si="9"/>
        <v>1</v>
      </c>
      <c r="O58" s="575">
        <f t="shared" si="10"/>
        <v>-2</v>
      </c>
      <c r="P58" s="575">
        <f t="shared" si="11"/>
        <v>187</v>
      </c>
      <c r="Q58" s="584">
        <f t="shared" si="16"/>
        <v>374</v>
      </c>
      <c r="R58" s="585">
        <f t="shared" si="12"/>
        <v>62.33333333</v>
      </c>
      <c r="S58" s="577">
        <f t="shared" si="13"/>
        <v>3</v>
      </c>
      <c r="T58" s="582">
        <v>64.0</v>
      </c>
      <c r="U58" s="582">
        <v>77.0</v>
      </c>
      <c r="V58" s="582">
        <v>46.0</v>
      </c>
      <c r="W58" s="582" t="s">
        <v>1072</v>
      </c>
      <c r="X58" s="582" t="s">
        <v>1072</v>
      </c>
      <c r="Y58" s="582" t="s">
        <v>1072</v>
      </c>
      <c r="Z58" s="582" t="s">
        <v>1072</v>
      </c>
      <c r="AA58" s="587" t="str">
        <f>Vlookup(B58,'セッション実施状況管理'!$A:$R,17,false)</f>
        <v/>
      </c>
      <c r="AB58" s="580">
        <f t="shared" si="14"/>
        <v>1514</v>
      </c>
      <c r="AC58" s="580" t="str">
        <f t="shared" si="15"/>
        <v>2</v>
      </c>
    </row>
    <row r="59" ht="16.5" customHeight="1">
      <c r="A59" s="1"/>
      <c r="B59" s="40">
        <v>41.0</v>
      </c>
      <c r="C59" s="569" t="str">
        <f>vlookup(B59,'セッション実施状況管理'!$A:$U,8,false)</f>
        <v>つかだひさえ</v>
      </c>
      <c r="D59" s="569" t="str">
        <f>vlookup(B59,'セッション実施状況管理'!$A:$I,9,false)</f>
        <v>つかだひさえ</v>
      </c>
      <c r="E59" s="588" t="s">
        <v>1112</v>
      </c>
      <c r="F59" s="569" t="str">
        <f>vlookup(B59,'セッション実施状況管理'!$A:$U,20,false)</f>
        <v>須見浩人</v>
      </c>
      <c r="G59" s="569" t="str">
        <f>vlookup(B59,'セッション実施状況管理'!$A:$U,20,false)</f>
        <v>須見浩人</v>
      </c>
      <c r="H59" s="571">
        <f>'コーチング報酬管理'!G47</f>
        <v>13</v>
      </c>
      <c r="I59" s="572" t="str">
        <f>iferror(vlookup(B59,'セッション実施状況管理'!$A:$B,2,false),"")</f>
        <v>音不</v>
      </c>
      <c r="J59" s="582">
        <v>0.0</v>
      </c>
      <c r="K59" s="582">
        <v>-1.0</v>
      </c>
      <c r="L59" s="574">
        <f>VLOOKUP(B59,'新 月次投稿数'!$A:$N,13,false)</f>
        <v>0</v>
      </c>
      <c r="M59" s="583">
        <f t="shared" si="17"/>
        <v>0</v>
      </c>
      <c r="N59" s="576">
        <f t="shared" si="9"/>
        <v>-2</v>
      </c>
      <c r="O59" s="575">
        <f t="shared" si="10"/>
        <v>-2</v>
      </c>
      <c r="P59" s="575">
        <f t="shared" si="11"/>
        <v>6</v>
      </c>
      <c r="Q59" s="584">
        <f t="shared" si="16"/>
        <v>18</v>
      </c>
      <c r="R59" s="585">
        <f t="shared" si="12"/>
        <v>3</v>
      </c>
      <c r="S59" s="577">
        <f t="shared" si="13"/>
        <v>2</v>
      </c>
      <c r="T59" s="582">
        <v>0.0</v>
      </c>
      <c r="U59" s="582">
        <v>6.0</v>
      </c>
      <c r="V59" s="582" t="s">
        <v>1072</v>
      </c>
      <c r="W59" s="582" t="s">
        <v>1072</v>
      </c>
      <c r="X59" s="582" t="s">
        <v>1072</v>
      </c>
      <c r="Y59" s="582" t="s">
        <v>1072</v>
      </c>
      <c r="Z59" s="582" t="s">
        <v>1072</v>
      </c>
      <c r="AA59" s="587" t="str">
        <f>Vlookup(B59,'セッション実施状況管理'!$A:$R,17,false)</f>
        <v/>
      </c>
      <c r="AB59" s="580">
        <f t="shared" si="14"/>
        <v>1514</v>
      </c>
      <c r="AC59" s="580" t="str">
        <f t="shared" si="15"/>
        <v>2</v>
      </c>
    </row>
    <row r="60" ht="16.5" customHeight="1">
      <c r="A60" s="1"/>
      <c r="B60" s="65">
        <v>42.0</v>
      </c>
      <c r="C60" s="569" t="str">
        <f>vlookup(B60,'セッション実施状況管理'!$A:$U,8,false)</f>
        <v>すがわらようこ</v>
      </c>
      <c r="D60" s="569" t="str">
        <f>vlookup(B60,'セッション実施状況管理'!$A:$I,9,false)</f>
        <v>Daily_Bag_Storie</v>
      </c>
      <c r="E60" s="581" t="s">
        <v>1113</v>
      </c>
      <c r="F60" s="569" t="str">
        <f>vlookup(B60,'セッション実施状況管理'!$A:$U,20,false)</f>
        <v>福田康裕</v>
      </c>
      <c r="G60" s="569" t="str">
        <f>vlookup(B60,'セッション実施状況管理'!$A:$U,20,false)</f>
        <v>福田康裕</v>
      </c>
      <c r="H60" s="571">
        <f>'コーチング報酬管理'!G48</f>
        <v>7</v>
      </c>
      <c r="I60" s="572" t="str">
        <f>iferror(vlookup(B60,'セッション実施状況管理'!$A:$B,2,false),"")</f>
        <v>卒業</v>
      </c>
      <c r="J60" s="582">
        <v>0.0</v>
      </c>
      <c r="K60" s="582">
        <v>2.0</v>
      </c>
      <c r="L60" s="574">
        <f>VLOOKUP(B60,'新 月次投稿数'!$A:$N,13,false)</f>
        <v>68</v>
      </c>
      <c r="M60" s="583">
        <f t="shared" si="17"/>
        <v>2</v>
      </c>
      <c r="N60" s="576">
        <f t="shared" si="9"/>
        <v>-2</v>
      </c>
      <c r="O60" s="575">
        <f t="shared" si="10"/>
        <v>-2</v>
      </c>
      <c r="P60" s="575">
        <f t="shared" si="11"/>
        <v>98</v>
      </c>
      <c r="Q60" s="584">
        <f t="shared" si="16"/>
        <v>84</v>
      </c>
      <c r="R60" s="585">
        <f t="shared" si="12"/>
        <v>14</v>
      </c>
      <c r="S60" s="577">
        <f t="shared" si="13"/>
        <v>7</v>
      </c>
      <c r="T60" s="582">
        <v>1.0</v>
      </c>
      <c r="U60" s="582">
        <v>9.0</v>
      </c>
      <c r="V60" s="582">
        <v>20.0</v>
      </c>
      <c r="W60" s="582">
        <v>38.0</v>
      </c>
      <c r="X60" s="582">
        <v>30.0</v>
      </c>
      <c r="Y60" s="582">
        <v>0.0</v>
      </c>
      <c r="Z60" s="582">
        <v>0.0</v>
      </c>
      <c r="AA60" s="587" t="str">
        <f>Vlookup(B60,'セッション実施状況管理'!$A:$R,17,false)</f>
        <v/>
      </c>
      <c r="AB60" s="580">
        <f t="shared" si="14"/>
        <v>1514</v>
      </c>
      <c r="AC60" s="580" t="str">
        <f t="shared" si="15"/>
        <v>2</v>
      </c>
    </row>
    <row r="61">
      <c r="A61" s="1"/>
      <c r="B61" s="65">
        <v>43.0</v>
      </c>
      <c r="C61" s="569" t="str">
        <f>vlookup(B61,'セッション実施状況管理'!$A:$U,8,false)</f>
        <v>さかがみけいた</v>
      </c>
      <c r="D61" s="569" t="str">
        <f>vlookup(B61,'セッション実施状況管理'!$A:$I,9,false)</f>
        <v>tedori19.men</v>
      </c>
      <c r="E61" s="581" t="s">
        <v>1114</v>
      </c>
      <c r="F61" s="569" t="str">
        <f>vlookup(B61,'セッション実施状況管理'!$A:$U,20,false)</f>
        <v>多田祐輔</v>
      </c>
      <c r="G61" s="569" t="str">
        <f>vlookup(B61,'セッション実施状況管理'!$A:$U,20,false)</f>
        <v>多田祐輔</v>
      </c>
      <c r="H61" s="571">
        <f>'コーチング報酬管理'!G49</f>
        <v>13</v>
      </c>
      <c r="I61" s="572" t="str">
        <f>iferror(vlookup(B61,'セッション実施状況管理'!$A:$B,2,false),"")</f>
        <v>音不</v>
      </c>
      <c r="J61" s="582">
        <v>0.0</v>
      </c>
      <c r="K61" s="582">
        <v>0.0</v>
      </c>
      <c r="L61" s="574">
        <f>VLOOKUP(B61,'新 月次投稿数'!$A:$N,13,false)</f>
        <v>0</v>
      </c>
      <c r="M61" s="583">
        <f t="shared" si="17"/>
        <v>0</v>
      </c>
      <c r="N61" s="576">
        <f t="shared" si="9"/>
        <v>1</v>
      </c>
      <c r="O61" s="575">
        <f t="shared" si="10"/>
        <v>0</v>
      </c>
      <c r="P61" s="575">
        <f t="shared" si="11"/>
        <v>328</v>
      </c>
      <c r="Q61" s="584">
        <f t="shared" si="16"/>
        <v>393.6</v>
      </c>
      <c r="R61" s="585">
        <f t="shared" si="12"/>
        <v>65.6</v>
      </c>
      <c r="S61" s="577">
        <f t="shared" si="13"/>
        <v>5</v>
      </c>
      <c r="T61" s="582">
        <v>26.0</v>
      </c>
      <c r="U61" s="582">
        <v>103.0</v>
      </c>
      <c r="V61" s="582">
        <v>51.0</v>
      </c>
      <c r="W61" s="582">
        <v>60.0</v>
      </c>
      <c r="X61" s="582">
        <v>88.0</v>
      </c>
      <c r="Y61" s="582" t="s">
        <v>1072</v>
      </c>
      <c r="Z61" s="582" t="s">
        <v>1072</v>
      </c>
      <c r="AA61" s="587" t="str">
        <f>Vlookup(B61,'セッション実施状況管理'!$A:$R,17,false)</f>
        <v/>
      </c>
      <c r="AB61" s="580">
        <f t="shared" si="14"/>
        <v>1514</v>
      </c>
      <c r="AC61" s="580" t="str">
        <f t="shared" si="15"/>
        <v>2</v>
      </c>
    </row>
    <row r="62">
      <c r="A62" s="1"/>
      <c r="B62" s="1">
        <v>44.0</v>
      </c>
      <c r="C62" s="600" t="str">
        <f>vlookup(B62,'セッション実施状況管理'!$A:$U,8,false)</f>
        <v>いけぐちはるか</v>
      </c>
      <c r="D62" s="600" t="str">
        <f>vlookup(B62,'セッション実施状況管理'!$A:$I,9,false)</f>
        <v>haru_bodymake_</v>
      </c>
      <c r="E62" s="601" t="s">
        <v>1115</v>
      </c>
      <c r="F62" s="569" t="str">
        <f>vlookup(B62,'セッション実施状況管理'!$A:$U,20,false)</f>
        <v>森本風花</v>
      </c>
      <c r="G62" s="600" t="str">
        <f>vlookup(B62,'セッション実施状況管理'!$A:$U,20,false)</f>
        <v>森本風花</v>
      </c>
      <c r="H62" s="602">
        <f>'コーチング報酬管理'!G50</f>
        <v>11</v>
      </c>
      <c r="I62" s="572" t="str">
        <f>iferror(vlookup(B62,'セッション実施状況管理'!$A:$B,2,false),"")</f>
        <v>卒業</v>
      </c>
      <c r="J62" s="603">
        <v>0.0</v>
      </c>
      <c r="K62" s="582">
        <v>2.0</v>
      </c>
      <c r="L62" s="574">
        <f>VLOOKUP(B62,'新 月次投稿数'!$A:$N,13,false)</f>
        <v>102</v>
      </c>
      <c r="M62" s="583">
        <f t="shared" si="17"/>
        <v>4</v>
      </c>
      <c r="N62" s="604">
        <f t="shared" si="9"/>
        <v>-2</v>
      </c>
      <c r="O62" s="575">
        <f t="shared" si="10"/>
        <v>-1</v>
      </c>
      <c r="P62" s="605">
        <f t="shared" si="11"/>
        <v>240</v>
      </c>
      <c r="Q62" s="606">
        <f t="shared" si="16"/>
        <v>205.7142857</v>
      </c>
      <c r="R62" s="607">
        <f t="shared" si="12"/>
        <v>34.28571429</v>
      </c>
      <c r="S62" s="608">
        <f t="shared" si="13"/>
        <v>7</v>
      </c>
      <c r="T62" s="603">
        <v>14.0</v>
      </c>
      <c r="U62" s="603">
        <v>38.0</v>
      </c>
      <c r="V62" s="603">
        <v>24.0</v>
      </c>
      <c r="W62" s="603">
        <v>12.0</v>
      </c>
      <c r="X62" s="603">
        <v>78.0</v>
      </c>
      <c r="Y62" s="603">
        <v>53.0</v>
      </c>
      <c r="Z62" s="609">
        <v>21.0</v>
      </c>
      <c r="AA62" s="610" t="str">
        <f>Vlookup(B62,'セッション実施状況管理'!$A:$R,17,false)</f>
        <v/>
      </c>
      <c r="AB62" s="611">
        <f t="shared" si="14"/>
        <v>1514</v>
      </c>
      <c r="AC62" s="611" t="str">
        <f t="shared" si="15"/>
        <v>2</v>
      </c>
    </row>
    <row r="63" ht="16.5" customHeight="1">
      <c r="A63" s="1" t="s">
        <v>1116</v>
      </c>
      <c r="B63" s="612">
        <v>45.0</v>
      </c>
      <c r="C63" s="613" t="str">
        <f>vlookup(B63,'セッション実施状況管理'!$A:$U,8,false)</f>
        <v>ふじためぐみ</v>
      </c>
      <c r="D63" s="613" t="str">
        <f>vlookup(B63,'セッション実施状況管理'!$A:$I,9,false)</f>
        <v>megu_study_</v>
      </c>
      <c r="E63" s="614" t="s">
        <v>1117</v>
      </c>
      <c r="F63" s="569" t="str">
        <f>vlookup(B63,'セッション実施状況管理'!$A:$U,20,false)</f>
        <v>森本風花</v>
      </c>
      <c r="G63" s="613" t="str">
        <f>vlookup(B63,'セッション実施状況管理'!$A:$U,20,false)</f>
        <v>森本風花</v>
      </c>
      <c r="H63" s="615">
        <f>'コーチング報酬管理'!G51</f>
        <v>13</v>
      </c>
      <c r="I63" s="572" t="str">
        <f>iferror(vlookup(B63,'セッション実施状況管理'!$A:$B,2,false),"")</f>
        <v>卒業</v>
      </c>
      <c r="J63" s="609">
        <v>0.0</v>
      </c>
      <c r="K63" s="609">
        <v>0.0</v>
      </c>
      <c r="L63" s="574">
        <f>VLOOKUP(B63,'新 月次投稿数'!$A:$N,13,false)</f>
        <v>76</v>
      </c>
      <c r="M63" s="583">
        <f t="shared" si="17"/>
        <v>2</v>
      </c>
      <c r="N63" s="616">
        <f t="shared" si="9"/>
        <v>4</v>
      </c>
      <c r="O63" s="575">
        <f t="shared" si="10"/>
        <v>4</v>
      </c>
      <c r="P63" s="617">
        <f t="shared" si="11"/>
        <v>751</v>
      </c>
      <c r="Q63" s="618">
        <f t="shared" si="16"/>
        <v>643.7142857</v>
      </c>
      <c r="R63" s="619">
        <f t="shared" si="12"/>
        <v>107.2857143</v>
      </c>
      <c r="S63" s="618">
        <f t="shared" si="13"/>
        <v>7</v>
      </c>
      <c r="T63" s="609">
        <v>106.0</v>
      </c>
      <c r="U63" s="609">
        <v>165.0</v>
      </c>
      <c r="V63" s="609">
        <v>96.0</v>
      </c>
      <c r="W63" s="582">
        <v>88.0</v>
      </c>
      <c r="X63" s="609">
        <v>97.0</v>
      </c>
      <c r="Y63" s="609">
        <v>114.0</v>
      </c>
      <c r="Z63" s="609">
        <v>85.0</v>
      </c>
      <c r="AA63" s="620" t="str">
        <f>Vlookup(B63,'セッション実施状況管理'!$A:$R,17,false)</f>
        <v/>
      </c>
      <c r="AB63" s="621">
        <f t="shared" si="14"/>
        <v>1514</v>
      </c>
      <c r="AC63" s="621" t="str">
        <f t="shared" si="15"/>
        <v>2</v>
      </c>
    </row>
    <row r="64">
      <c r="A64" s="1" t="s">
        <v>1116</v>
      </c>
      <c r="B64" s="40">
        <v>46.0</v>
      </c>
      <c r="C64" s="569" t="str">
        <f>vlookup(B64,'セッション実施状況管理'!$A:$U,8,false)</f>
        <v>いしかわまい</v>
      </c>
      <c r="D64" s="569" t="str">
        <f>vlookup(B64,'セッション実施状況管理'!$A:$I,9,false)</f>
        <v>rio_kurahi_</v>
      </c>
      <c r="E64" s="581" t="s">
        <v>1118</v>
      </c>
      <c r="F64" s="569" t="str">
        <f>vlookup(B64,'セッション実施状況管理'!$A:$U,20,false)</f>
        <v>清原三和子</v>
      </c>
      <c r="G64" s="569" t="str">
        <f>vlookup(B64,'セッション実施状況管理'!$A:$U,20,false)</f>
        <v>清原三和子</v>
      </c>
      <c r="H64" s="571">
        <f>'コーチング報酬管理'!G40</f>
        <v>4</v>
      </c>
      <c r="I64" s="572" t="str">
        <f>iferror(vlookup(B64,'セッション実施状況管理'!$A:$B,2,false),"")</f>
        <v>卒業</v>
      </c>
      <c r="J64" s="582">
        <v>0.0</v>
      </c>
      <c r="K64" s="582">
        <v>0.0</v>
      </c>
      <c r="L64" s="574">
        <f>VLOOKUP(B64,'新 月次投稿数'!$A:$N,13,false)</f>
        <v>57</v>
      </c>
      <c r="M64" s="583">
        <f t="shared" si="17"/>
        <v>2</v>
      </c>
      <c r="N64" s="576">
        <f t="shared" si="9"/>
        <v>3</v>
      </c>
      <c r="O64" s="575">
        <f t="shared" si="10"/>
        <v>4</v>
      </c>
      <c r="P64" s="575">
        <f t="shared" si="11"/>
        <v>629</v>
      </c>
      <c r="Q64" s="584">
        <f t="shared" si="16"/>
        <v>539.1428571</v>
      </c>
      <c r="R64" s="585">
        <f t="shared" si="12"/>
        <v>89.85714286</v>
      </c>
      <c r="S64" s="577">
        <f t="shared" si="13"/>
        <v>7</v>
      </c>
      <c r="T64" s="582">
        <v>0.0</v>
      </c>
      <c r="U64" s="582">
        <v>33.0</v>
      </c>
      <c r="V64" s="582">
        <v>175.0</v>
      </c>
      <c r="W64" s="582">
        <v>107.0</v>
      </c>
      <c r="X64" s="582">
        <v>105.0</v>
      </c>
      <c r="Y64" s="582">
        <v>107.0</v>
      </c>
      <c r="Z64" s="582">
        <v>102.0</v>
      </c>
      <c r="AA64" s="587" t="str">
        <f>Vlookup(B64,'セッション実施状況管理'!$A:$R,17,false)</f>
        <v/>
      </c>
      <c r="AB64" s="580">
        <f t="shared" si="14"/>
        <v>1514</v>
      </c>
      <c r="AC64" s="580" t="str">
        <f t="shared" si="15"/>
        <v>2</v>
      </c>
    </row>
    <row r="65">
      <c r="A65" s="1" t="s">
        <v>1116</v>
      </c>
      <c r="B65" s="65">
        <v>47.0</v>
      </c>
      <c r="C65" s="569" t="str">
        <f>vlookup(B65,'セッション実施状況管理'!$A:$U,8,false)</f>
        <v>なかじまえみ</v>
      </c>
      <c r="D65" s="569" t="str">
        <f>vlookup(B65,'セッション実施状況管理'!$A:$I,9,false)</f>
        <v>なかじまえみ</v>
      </c>
      <c r="E65" s="581" t="s">
        <v>1119</v>
      </c>
      <c r="F65" s="569" t="str">
        <f>vlookup(B65,'セッション実施状況管理'!$A:$U,20,false)</f>
        <v>須見浩人</v>
      </c>
      <c r="G65" s="569" t="str">
        <f>vlookup(B65,'セッション実施状況管理'!$A:$U,20,false)</f>
        <v>須見浩人</v>
      </c>
      <c r="H65" s="571">
        <f>'コーチング報酬管理'!G53</f>
        <v>13</v>
      </c>
      <c r="I65" s="572" t="str">
        <f>iferror(vlookup(B65,'セッション実施状況管理'!$A:$B,2,false),"")</f>
        <v>卒業</v>
      </c>
      <c r="J65" s="582">
        <v>0.0</v>
      </c>
      <c r="K65" s="582">
        <v>0.0</v>
      </c>
      <c r="L65" s="574">
        <f>VLOOKUP(B65,'新 月次投稿数'!$A:$N,13,false)</f>
        <v>1</v>
      </c>
      <c r="M65" s="583">
        <f t="shared" si="17"/>
        <v>0</v>
      </c>
      <c r="N65" s="576">
        <f t="shared" si="9"/>
        <v>-1</v>
      </c>
      <c r="O65" s="575">
        <f t="shared" si="10"/>
        <v>0</v>
      </c>
      <c r="P65" s="575">
        <f t="shared" si="11"/>
        <v>325</v>
      </c>
      <c r="Q65" s="584">
        <f t="shared" si="16"/>
        <v>278.5714286</v>
      </c>
      <c r="R65" s="585">
        <f t="shared" si="12"/>
        <v>46.42857143</v>
      </c>
      <c r="S65" s="577">
        <f t="shared" si="13"/>
        <v>7</v>
      </c>
      <c r="T65" s="582">
        <v>0.0</v>
      </c>
      <c r="U65" s="582">
        <v>117.0</v>
      </c>
      <c r="V65" s="582">
        <v>76.0</v>
      </c>
      <c r="W65" s="582">
        <v>78.0</v>
      </c>
      <c r="X65" s="582">
        <v>54.0</v>
      </c>
      <c r="Y65" s="582">
        <v>0.0</v>
      </c>
      <c r="Z65" s="582">
        <v>0.0</v>
      </c>
      <c r="AA65" s="587" t="str">
        <f>Vlookup(B65,'セッション実施状況管理'!$A:$R,17,false)</f>
        <v/>
      </c>
      <c r="AB65" s="580">
        <f t="shared" si="14"/>
        <v>1514</v>
      </c>
      <c r="AC65" s="580" t="str">
        <f t="shared" si="15"/>
        <v>2</v>
      </c>
    </row>
    <row r="66">
      <c r="A66" s="1" t="s">
        <v>1116</v>
      </c>
      <c r="B66" s="65">
        <v>48.0</v>
      </c>
      <c r="C66" s="569" t="str">
        <f>vlookup(B66,'セッション実施状況管理'!$A:$U,8,false)</f>
        <v>やまだつかさ</v>
      </c>
      <c r="D66" s="569" t="str">
        <f>vlookup(B66,'セッション実施状況管理'!$A:$I,9,false)</f>
        <v>cbd_bao</v>
      </c>
      <c r="E66" s="581" t="s">
        <v>1120</v>
      </c>
      <c r="F66" s="569" t="str">
        <f>vlookup(B66,'セッション実施状況管理'!$A:$U,20,false)</f>
        <v>小針彩乃</v>
      </c>
      <c r="G66" s="569" t="str">
        <f>vlookup(B66,'セッション実施状況管理'!$A:$U,20,false)</f>
        <v>小針彩乃</v>
      </c>
      <c r="H66" s="571">
        <f>'コーチング報酬管理'!G54</f>
        <v>13</v>
      </c>
      <c r="I66" s="572" t="str">
        <f>iferror(vlookup(B66,'セッション実施状況管理'!$A:$B,2,false),"")</f>
        <v>卒業</v>
      </c>
      <c r="J66" s="582">
        <v>0.0</v>
      </c>
      <c r="K66" s="582">
        <v>0.0</v>
      </c>
      <c r="L66" s="574">
        <f>VLOOKUP(B66,'新 月次投稿数'!$A:$N,13,false)</f>
        <v>72</v>
      </c>
      <c r="M66" s="583">
        <f t="shared" si="17"/>
        <v>2</v>
      </c>
      <c r="N66" s="576">
        <f t="shared" si="9"/>
        <v>-1</v>
      </c>
      <c r="O66" s="575">
        <f t="shared" si="10"/>
        <v>0</v>
      </c>
      <c r="P66" s="575">
        <f t="shared" si="11"/>
        <v>307</v>
      </c>
      <c r="Q66" s="584">
        <f t="shared" si="16"/>
        <v>263.1428571</v>
      </c>
      <c r="R66" s="585">
        <f t="shared" si="12"/>
        <v>43.85714286</v>
      </c>
      <c r="S66" s="577">
        <f t="shared" si="13"/>
        <v>7</v>
      </c>
      <c r="T66" s="582">
        <v>0.0</v>
      </c>
      <c r="U66" s="582">
        <v>52.0</v>
      </c>
      <c r="V66" s="582">
        <v>65.0</v>
      </c>
      <c r="W66" s="582">
        <v>65.0</v>
      </c>
      <c r="X66" s="582">
        <v>57.0</v>
      </c>
      <c r="Y66" s="582">
        <v>63.0</v>
      </c>
      <c r="Z66" s="582">
        <v>5.0</v>
      </c>
      <c r="AA66" s="587" t="str">
        <f>Vlookup(B66,'セッション実施状況管理'!$A:$R,17,false)</f>
        <v/>
      </c>
      <c r="AB66" s="580">
        <f t="shared" si="14"/>
        <v>1514</v>
      </c>
      <c r="AC66" s="580" t="str">
        <f t="shared" si="15"/>
        <v>2</v>
      </c>
    </row>
    <row r="67">
      <c r="A67" s="1"/>
      <c r="B67" s="40">
        <v>49.0</v>
      </c>
      <c r="C67" s="569" t="str">
        <f>vlookup(B67,'セッション実施状況管理'!$A:$U,8,false)</f>
        <v>ななやまたえこ</v>
      </c>
      <c r="D67" s="569" t="str">
        <f>vlookup(B67,'セッション実施状況管理'!$A:$I,9,false)</f>
        <v>ななやまたえこ</v>
      </c>
      <c r="E67" s="581" t="s">
        <v>1121</v>
      </c>
      <c r="F67" s="569" t="str">
        <f>vlookup(B67,'セッション実施状況管理'!$A:$U,20,false)</f>
        <v>清原三和子</v>
      </c>
      <c r="G67" s="569" t="str">
        <f>vlookup(B67,'セッション実施状況管理'!$A:$U,20,false)</f>
        <v>清原三和子</v>
      </c>
      <c r="H67" s="571">
        <f>'コーチング報酬管理'!G55</f>
        <v>13</v>
      </c>
      <c r="I67" s="572" t="str">
        <f>iferror(vlookup(B67,'セッション実施状況管理'!$A:$B,2,false),"")</f>
        <v>例外</v>
      </c>
      <c r="J67" s="582">
        <v>0.0</v>
      </c>
      <c r="K67" s="582">
        <v>0.0</v>
      </c>
      <c r="L67" s="574">
        <f>VLOOKUP(B67,'新 月次投稿数'!$A:$N,13,false)</f>
        <v>0</v>
      </c>
      <c r="M67" s="583">
        <f t="shared" si="17"/>
        <v>0</v>
      </c>
      <c r="N67" s="576">
        <f t="shared" si="9"/>
        <v>-2</v>
      </c>
      <c r="O67" s="575">
        <f t="shared" si="10"/>
        <v>-2</v>
      </c>
      <c r="P67" s="575">
        <f t="shared" si="11"/>
        <v>0</v>
      </c>
      <c r="Q67" s="584">
        <f t="shared" si="16"/>
        <v>0</v>
      </c>
      <c r="R67" s="585" t="str">
        <f t="shared" si="12"/>
        <v>0</v>
      </c>
      <c r="S67" s="577">
        <f t="shared" si="13"/>
        <v>0</v>
      </c>
      <c r="T67" s="582" t="s">
        <v>1072</v>
      </c>
      <c r="U67" s="582" t="s">
        <v>1072</v>
      </c>
      <c r="V67" s="582" t="s">
        <v>1072</v>
      </c>
      <c r="W67" s="582" t="s">
        <v>1072</v>
      </c>
      <c r="X67" s="582" t="s">
        <v>1072</v>
      </c>
      <c r="Y67" s="582" t="s">
        <v>1072</v>
      </c>
      <c r="Z67" s="586" t="s">
        <v>1072</v>
      </c>
      <c r="AA67" s="587" t="str">
        <f>Vlookup(B67,'セッション実施状況管理'!$A:$R,17,false)</f>
        <v/>
      </c>
      <c r="AB67" s="580">
        <f t="shared" si="14"/>
        <v>1514</v>
      </c>
      <c r="AC67" s="580" t="str">
        <f t="shared" si="15"/>
        <v>2</v>
      </c>
    </row>
    <row r="68">
      <c r="A68" s="1" t="s">
        <v>1116</v>
      </c>
      <c r="B68" s="65">
        <v>50.0</v>
      </c>
      <c r="C68" s="569" t="str">
        <f>vlookup(B68,'セッション実施状況管理'!$A:$U,8,false)</f>
        <v>しもたかたにかな</v>
      </c>
      <c r="D68" s="569" t="str">
        <f>vlookup(B68,'セッション実施状況管理'!$A:$I,9,false)</f>
        <v>kana_and_english</v>
      </c>
      <c r="E68" s="622" t="s">
        <v>1122</v>
      </c>
      <c r="F68" s="569" t="str">
        <f>vlookup(B68,'セッション実施状況管理'!$A:$U,20,false)</f>
        <v>山見阪佳子</v>
      </c>
      <c r="G68" s="569" t="str">
        <f>vlookup(B68,'セッション実施状況管理'!$A:$U,20,false)</f>
        <v>山見阪佳子</v>
      </c>
      <c r="H68" s="571">
        <f>'コーチング報酬管理'!G56</f>
        <v>6</v>
      </c>
      <c r="I68" s="572" t="str">
        <f>iferror(vlookup(B68,'セッション実施状況管理'!$A:$B,2,false),"")</f>
        <v>卒業</v>
      </c>
      <c r="J68" s="582">
        <v>0.0</v>
      </c>
      <c r="K68" s="582">
        <v>0.0</v>
      </c>
      <c r="L68" s="574">
        <f>VLOOKUP(B68,'新 月次投稿数'!$A:$N,13,false)</f>
        <v>96</v>
      </c>
      <c r="M68" s="583">
        <f t="shared" si="17"/>
        <v>3</v>
      </c>
      <c r="N68" s="576">
        <f t="shared" si="9"/>
        <v>4</v>
      </c>
      <c r="O68" s="575">
        <f t="shared" si="10"/>
        <v>4</v>
      </c>
      <c r="P68" s="575">
        <f t="shared" si="11"/>
        <v>647</v>
      </c>
      <c r="Q68" s="584">
        <f t="shared" si="16"/>
        <v>554.5714286</v>
      </c>
      <c r="R68" s="585">
        <f t="shared" si="12"/>
        <v>92.42857143</v>
      </c>
      <c r="S68" s="577">
        <f t="shared" si="13"/>
        <v>7</v>
      </c>
      <c r="T68" s="582">
        <v>63.0</v>
      </c>
      <c r="U68" s="582">
        <v>79.0</v>
      </c>
      <c r="V68" s="582">
        <v>73.0</v>
      </c>
      <c r="W68" s="582">
        <v>104.0</v>
      </c>
      <c r="X68" s="582">
        <v>124.0</v>
      </c>
      <c r="Y68" s="582">
        <v>109.0</v>
      </c>
      <c r="Z68" s="582">
        <v>95.0</v>
      </c>
      <c r="AA68" s="587" t="str">
        <f>Vlookup(B68,'セッション実施状況管理'!$A:$R,17,false)</f>
        <v/>
      </c>
      <c r="AB68" s="580">
        <f t="shared" si="14"/>
        <v>1514</v>
      </c>
      <c r="AC68" s="580" t="str">
        <f t="shared" si="15"/>
        <v>2</v>
      </c>
    </row>
    <row r="69">
      <c r="A69" s="1" t="s">
        <v>1116</v>
      </c>
      <c r="B69" s="40">
        <v>51.0</v>
      </c>
      <c r="C69" s="569" t="str">
        <f>vlookup(B69,'セッション実施状況管理'!$A:$U,8,false)</f>
        <v>たなかゆみこ</v>
      </c>
      <c r="D69" s="569" t="str">
        <f>vlookup(B69,'セッション実施状況管理'!$A:$I,9,false)</f>
        <v>yumimama_gohan</v>
      </c>
      <c r="E69" s="581" t="s">
        <v>1123</v>
      </c>
      <c r="F69" s="569" t="str">
        <f>vlookup(B69,'セッション実施状況管理'!$A:$U,20,false)</f>
        <v>野村佑佳</v>
      </c>
      <c r="G69" s="569" t="str">
        <f>vlookup(B69,'セッション実施状況管理'!$A:$U,20,false)</f>
        <v>野村佑佳</v>
      </c>
      <c r="H69" s="571">
        <f>'コーチング報酬管理'!G57</f>
        <v>12</v>
      </c>
      <c r="I69" s="572" t="str">
        <f>iferror(vlookup(B69,'セッション実施状況管理'!$A:$B,2,false),"")</f>
        <v>卒業</v>
      </c>
      <c r="J69" s="582">
        <v>0.0</v>
      </c>
      <c r="K69" s="582">
        <v>0.0</v>
      </c>
      <c r="L69" s="574">
        <f>VLOOKUP(B69,'新 月次投稿数'!$A:$N,13,false)</f>
        <v>74</v>
      </c>
      <c r="M69" s="583">
        <f t="shared" si="17"/>
        <v>2</v>
      </c>
      <c r="N69" s="576">
        <f t="shared" si="9"/>
        <v>3</v>
      </c>
      <c r="O69" s="575">
        <f t="shared" si="10"/>
        <v>4</v>
      </c>
      <c r="P69" s="575">
        <f t="shared" si="11"/>
        <v>589</v>
      </c>
      <c r="Q69" s="584">
        <f t="shared" si="16"/>
        <v>504.8571429</v>
      </c>
      <c r="R69" s="585">
        <f t="shared" si="12"/>
        <v>84.14285714</v>
      </c>
      <c r="S69" s="577">
        <f t="shared" si="13"/>
        <v>7</v>
      </c>
      <c r="T69" s="582">
        <v>84.0</v>
      </c>
      <c r="U69" s="582">
        <v>104.0</v>
      </c>
      <c r="V69" s="582">
        <v>84.0</v>
      </c>
      <c r="W69" s="582">
        <v>80.0</v>
      </c>
      <c r="X69" s="582">
        <v>81.0</v>
      </c>
      <c r="Y69" s="582">
        <v>81.0</v>
      </c>
      <c r="Z69" s="582">
        <v>75.0</v>
      </c>
      <c r="AA69" s="587" t="str">
        <f>Vlookup(B69,'セッション実施状況管理'!$A:$R,17,false)</f>
        <v/>
      </c>
      <c r="AB69" s="580">
        <f t="shared" si="14"/>
        <v>1514</v>
      </c>
      <c r="AC69" s="580" t="str">
        <f t="shared" si="15"/>
        <v>2</v>
      </c>
    </row>
    <row r="70">
      <c r="A70" s="1" t="s">
        <v>1116</v>
      </c>
      <c r="B70" s="65">
        <v>52.0</v>
      </c>
      <c r="C70" s="569" t="str">
        <f>vlookup(B70,'セッション実施状況管理'!$A:$U,8,false)</f>
        <v>こせきあゆみ</v>
      </c>
      <c r="D70" s="569" t="str">
        <f>vlookup(B70,'セッション実施状況管理'!$A:$I,9,false)</f>
        <v>nabeko_kurashi</v>
      </c>
      <c r="E70" s="588" t="s">
        <v>1124</v>
      </c>
      <c r="F70" s="569" t="str">
        <f>vlookup(B70,'セッション実施状況管理'!$A:$U,20,false)</f>
        <v>森本風花</v>
      </c>
      <c r="G70" s="569" t="str">
        <f>vlookup(B70,'セッション実施状況管理'!$A:$U,20,false)</f>
        <v>森本風花</v>
      </c>
      <c r="H70" s="571">
        <f>'コーチング報酬管理'!G58</f>
        <v>12</v>
      </c>
      <c r="I70" s="572" t="str">
        <f>iferror(vlookup(B70,'セッション実施状況管理'!$A:$B,2,false),"")</f>
        <v>卒業</v>
      </c>
      <c r="J70" s="582">
        <v>0.0</v>
      </c>
      <c r="K70" s="582">
        <v>0.0</v>
      </c>
      <c r="L70" s="574">
        <f>VLOOKUP(B70,'新 月次投稿数'!$A:$N,13,false)</f>
        <v>80</v>
      </c>
      <c r="M70" s="583">
        <f t="shared" si="17"/>
        <v>2</v>
      </c>
      <c r="N70" s="576">
        <f t="shared" si="9"/>
        <v>2</v>
      </c>
      <c r="O70" s="575">
        <f t="shared" si="10"/>
        <v>4</v>
      </c>
      <c r="P70" s="575">
        <f t="shared" si="11"/>
        <v>540</v>
      </c>
      <c r="Q70" s="584">
        <f t="shared" si="16"/>
        <v>462.8571429</v>
      </c>
      <c r="R70" s="585">
        <f t="shared" si="12"/>
        <v>77.14285714</v>
      </c>
      <c r="S70" s="577">
        <f t="shared" si="13"/>
        <v>7</v>
      </c>
      <c r="T70" s="582">
        <v>72.0</v>
      </c>
      <c r="U70" s="582">
        <v>96.0</v>
      </c>
      <c r="V70" s="582">
        <v>85.0</v>
      </c>
      <c r="W70" s="582">
        <v>81.0</v>
      </c>
      <c r="X70" s="582">
        <v>80.0</v>
      </c>
      <c r="Y70" s="582">
        <v>79.0</v>
      </c>
      <c r="Z70" s="582">
        <v>47.0</v>
      </c>
      <c r="AA70" s="587" t="str">
        <f>Vlookup(B70,'セッション実施状況管理'!$A:$R,17,false)</f>
        <v/>
      </c>
      <c r="AB70" s="580">
        <f t="shared" si="14"/>
        <v>1514</v>
      </c>
      <c r="AC70" s="580" t="str">
        <f t="shared" si="15"/>
        <v>2</v>
      </c>
    </row>
    <row r="71">
      <c r="A71" s="1" t="s">
        <v>1116</v>
      </c>
      <c r="B71" s="65">
        <v>53.0</v>
      </c>
      <c r="C71" s="569" t="str">
        <f>vlookup(B71,'セッション実施状況管理'!$A:$U,8,false)</f>
        <v>わだよしろう</v>
      </c>
      <c r="D71" s="569" t="str">
        <f>vlookup(B71,'セッション実施状況管理'!$A:$I,9,false)</f>
        <v>dr.sora_ped</v>
      </c>
      <c r="E71" s="581" t="s">
        <v>1125</v>
      </c>
      <c r="F71" s="569" t="str">
        <f>vlookup(B71,'セッション実施状況管理'!$A:$U,20,false)</f>
        <v>野村佑佳</v>
      </c>
      <c r="G71" s="569" t="str">
        <f>vlookup(B71,'セッション実施状況管理'!$A:$U,20,false)</f>
        <v>野村佑佳</v>
      </c>
      <c r="H71" s="571">
        <f>'コーチング報酬管理'!G59</f>
        <v>13</v>
      </c>
      <c r="I71" s="572" t="str">
        <f>iferror(vlookup(B71,'セッション実施状況管理'!$A:$B,2,false),"")</f>
        <v>卒業</v>
      </c>
      <c r="J71" s="582">
        <v>1.0</v>
      </c>
      <c r="K71" s="582">
        <v>2.0</v>
      </c>
      <c r="L71" s="574">
        <f>VLOOKUP(B71,'新 月次投稿数'!$A:$N,13,false)</f>
        <v>115</v>
      </c>
      <c r="M71" s="583">
        <f t="shared" si="17"/>
        <v>4</v>
      </c>
      <c r="N71" s="576">
        <f t="shared" si="9"/>
        <v>2</v>
      </c>
      <c r="O71" s="575">
        <f t="shared" si="10"/>
        <v>3</v>
      </c>
      <c r="P71" s="575">
        <f t="shared" si="11"/>
        <v>537</v>
      </c>
      <c r="Q71" s="584">
        <f t="shared" si="16"/>
        <v>460.2857143</v>
      </c>
      <c r="R71" s="585">
        <f t="shared" si="12"/>
        <v>76.71428571</v>
      </c>
      <c r="S71" s="577">
        <f t="shared" si="13"/>
        <v>7</v>
      </c>
      <c r="T71" s="582">
        <v>41.0</v>
      </c>
      <c r="U71" s="582">
        <v>98.0</v>
      </c>
      <c r="V71" s="582">
        <v>102.0</v>
      </c>
      <c r="W71" s="582">
        <v>71.0</v>
      </c>
      <c r="X71" s="582">
        <v>81.0</v>
      </c>
      <c r="Y71" s="582">
        <v>79.0</v>
      </c>
      <c r="Z71" s="582">
        <v>65.0</v>
      </c>
      <c r="AA71" s="587" t="str">
        <f>Vlookup(B71,'セッション実施状況管理'!$A:$R,17,false)</f>
        <v/>
      </c>
      <c r="AB71" s="580">
        <f t="shared" si="14"/>
        <v>1514</v>
      </c>
      <c r="AC71" s="580" t="str">
        <f t="shared" si="15"/>
        <v>2</v>
      </c>
    </row>
    <row r="72">
      <c r="A72" s="1" t="s">
        <v>1116</v>
      </c>
      <c r="B72" s="40">
        <v>54.0</v>
      </c>
      <c r="C72" s="569" t="str">
        <f>vlookup(B72,'セッション実施状況管理'!$A:$U,8,false)</f>
        <v>こもりみちこ</v>
      </c>
      <c r="D72" s="569" t="str">
        <f>vlookup(B72,'セッション実施状況管理'!$A:$I,9,false)</f>
        <v>shiia_zubora_gohan</v>
      </c>
      <c r="E72" s="581" t="s">
        <v>1126</v>
      </c>
      <c r="F72" s="569" t="str">
        <f>vlookup(B72,'セッション実施状況管理'!$A:$U,20,false)</f>
        <v>有山友菜</v>
      </c>
      <c r="G72" s="569" t="str">
        <f>vlookup(B72,'セッション実施状況管理'!$A:$U,20,false)</f>
        <v>有山友菜</v>
      </c>
      <c r="H72" s="571">
        <f>'コーチング報酬管理'!G60</f>
        <v>13</v>
      </c>
      <c r="I72" s="572" t="str">
        <f>iferror(vlookup(B72,'セッション実施状況管理'!$A:$B,2,false),"")</f>
        <v>卒業</v>
      </c>
      <c r="J72" s="582">
        <v>0.0</v>
      </c>
      <c r="K72" s="582">
        <v>0.0</v>
      </c>
      <c r="L72" s="574">
        <f>VLOOKUP(B72,'新 月次投稿数'!$A:$N,13,false)</f>
        <v>102</v>
      </c>
      <c r="M72" s="583">
        <f t="shared" si="17"/>
        <v>4</v>
      </c>
      <c r="N72" s="576">
        <f t="shared" si="9"/>
        <v>2</v>
      </c>
      <c r="O72" s="575">
        <f t="shared" si="10"/>
        <v>3</v>
      </c>
      <c r="P72" s="575">
        <f t="shared" si="11"/>
        <v>514</v>
      </c>
      <c r="Q72" s="584">
        <f t="shared" si="16"/>
        <v>440.5714286</v>
      </c>
      <c r="R72" s="585">
        <f t="shared" si="12"/>
        <v>73.42857143</v>
      </c>
      <c r="S72" s="577">
        <f t="shared" si="13"/>
        <v>7</v>
      </c>
      <c r="T72" s="582">
        <v>47.0</v>
      </c>
      <c r="U72" s="582">
        <v>75.0</v>
      </c>
      <c r="V72" s="582">
        <v>94.0</v>
      </c>
      <c r="W72" s="582">
        <v>92.0</v>
      </c>
      <c r="X72" s="582">
        <v>75.0</v>
      </c>
      <c r="Y72" s="582">
        <v>73.0</v>
      </c>
      <c r="Z72" s="582">
        <v>58.0</v>
      </c>
      <c r="AA72" s="587" t="str">
        <f>Vlookup(B72,'セッション実施状況管理'!$A:$R,17,false)</f>
        <v/>
      </c>
      <c r="AB72" s="580">
        <f t="shared" si="14"/>
        <v>1514</v>
      </c>
      <c r="AC72" s="580" t="str">
        <f t="shared" si="15"/>
        <v>2</v>
      </c>
    </row>
    <row r="73">
      <c r="A73" s="1" t="s">
        <v>1116</v>
      </c>
      <c r="B73" s="65">
        <v>55.0</v>
      </c>
      <c r="C73" s="569" t="str">
        <f>vlookup(B73,'セッション実施状況管理'!$A:$U,8,false)</f>
        <v>にしじまなおこ</v>
      </c>
      <c r="D73" s="569" t="str">
        <f>vlookup(B73,'セッション実施状況管理'!$A:$I,9,false)</f>
        <v>nao_mamadiet_39</v>
      </c>
      <c r="E73" s="581" t="s">
        <v>1127</v>
      </c>
      <c r="F73" s="569" t="str">
        <f>vlookup(B73,'セッション実施状況管理'!$A:$U,20,false)</f>
        <v>福田康裕</v>
      </c>
      <c r="G73" s="569" t="str">
        <f>vlookup(B73,'セッション実施状況管理'!$A:$U,20,false)</f>
        <v>福田康裕</v>
      </c>
      <c r="H73" s="571">
        <f>'コーチング報酬管理'!G61</f>
        <v>13</v>
      </c>
      <c r="I73" s="572" t="str">
        <f>iferror(vlookup(B73,'セッション実施状況管理'!$A:$B,2,false),"")</f>
        <v>卒業</v>
      </c>
      <c r="J73" s="582">
        <v>0.0</v>
      </c>
      <c r="K73" s="582">
        <v>0.0</v>
      </c>
      <c r="L73" s="574">
        <f>VLOOKUP(B73,'新 月次投稿数'!$A:$N,13,false)</f>
        <v>62</v>
      </c>
      <c r="M73" s="583">
        <f t="shared" si="17"/>
        <v>2</v>
      </c>
      <c r="N73" s="576">
        <f t="shared" si="9"/>
        <v>0</v>
      </c>
      <c r="O73" s="575">
        <f t="shared" si="10"/>
        <v>0</v>
      </c>
      <c r="P73" s="575">
        <f t="shared" si="11"/>
        <v>354</v>
      </c>
      <c r="Q73" s="584">
        <f t="shared" si="16"/>
        <v>303.4285714</v>
      </c>
      <c r="R73" s="585">
        <f t="shared" si="12"/>
        <v>50.57142857</v>
      </c>
      <c r="S73" s="577">
        <f t="shared" si="13"/>
        <v>7</v>
      </c>
      <c r="T73" s="582">
        <v>23.0</v>
      </c>
      <c r="U73" s="582">
        <v>79.0</v>
      </c>
      <c r="V73" s="582">
        <v>98.0</v>
      </c>
      <c r="W73" s="582">
        <v>83.0</v>
      </c>
      <c r="X73" s="582">
        <v>71.0</v>
      </c>
      <c r="Y73" s="582">
        <v>0.0</v>
      </c>
      <c r="Z73" s="582">
        <v>0.0</v>
      </c>
      <c r="AA73" s="587" t="str">
        <f>Vlookup(B73,'セッション実施状況管理'!$A:$R,17,false)</f>
        <v/>
      </c>
      <c r="AB73" s="580">
        <f t="shared" si="14"/>
        <v>1514</v>
      </c>
      <c r="AC73" s="580" t="str">
        <f t="shared" si="15"/>
        <v>2</v>
      </c>
    </row>
    <row r="74">
      <c r="A74" s="1" t="s">
        <v>1116</v>
      </c>
      <c r="B74" s="40">
        <v>56.0</v>
      </c>
      <c r="C74" s="569" t="str">
        <f>vlookup(B74,'セッション実施状況管理'!$A:$U,8,false)</f>
        <v>あらききみえ</v>
      </c>
      <c r="D74" s="569" t="s">
        <v>352</v>
      </c>
      <c r="E74" s="581" t="s">
        <v>1128</v>
      </c>
      <c r="F74" s="569" t="str">
        <f>vlookup(B74,'セッション実施状況管理'!$A:$U,20,false)</f>
        <v>鈴木久美子</v>
      </c>
      <c r="G74" s="569" t="str">
        <f>vlookup(B74,'セッション実施状況管理'!$A:$U,20,false)</f>
        <v>鈴木久美子</v>
      </c>
      <c r="H74" s="571">
        <f>'コーチング報酬管理'!G62</f>
        <v>7</v>
      </c>
      <c r="I74" s="572" t="str">
        <f>iferror(vlookup(B74,'セッション実施状況管理'!$A:$B,2,false),"")</f>
        <v>卒業</v>
      </c>
      <c r="J74" s="582">
        <v>0.0</v>
      </c>
      <c r="K74" s="582">
        <v>0.0</v>
      </c>
      <c r="L74" s="574">
        <f>VLOOKUP(B74,'新 月次投稿数'!$A:$N,13,false)</f>
        <v>120</v>
      </c>
      <c r="M74" s="583">
        <f t="shared" si="17"/>
        <v>4</v>
      </c>
      <c r="N74" s="576">
        <f t="shared" si="9"/>
        <v>2</v>
      </c>
      <c r="O74" s="575">
        <f t="shared" si="10"/>
        <v>4</v>
      </c>
      <c r="P74" s="575">
        <f t="shared" si="11"/>
        <v>554</v>
      </c>
      <c r="Q74" s="584">
        <f t="shared" si="16"/>
        <v>474.8571429</v>
      </c>
      <c r="R74" s="585">
        <f t="shared" si="12"/>
        <v>79.14285714</v>
      </c>
      <c r="S74" s="577">
        <f t="shared" si="13"/>
        <v>7</v>
      </c>
      <c r="T74" s="582">
        <v>36.0</v>
      </c>
      <c r="U74" s="582">
        <v>95.0</v>
      </c>
      <c r="V74" s="598">
        <v>91.0</v>
      </c>
      <c r="W74" s="598">
        <v>91.0</v>
      </c>
      <c r="X74" s="582">
        <v>82.0</v>
      </c>
      <c r="Y74" s="598">
        <v>91.0</v>
      </c>
      <c r="Z74" s="582">
        <v>68.0</v>
      </c>
      <c r="AA74" s="587" t="str">
        <f>Vlookup(B74,'セッション実施状況管理'!$A:$R,17,false)</f>
        <v/>
      </c>
      <c r="AB74" s="580">
        <f t="shared" si="14"/>
        <v>1514</v>
      </c>
      <c r="AC74" s="580" t="str">
        <f t="shared" si="15"/>
        <v>2</v>
      </c>
    </row>
    <row r="75">
      <c r="A75" s="1" t="s">
        <v>1116</v>
      </c>
      <c r="B75" s="65">
        <v>57.0</v>
      </c>
      <c r="C75" s="569" t="str">
        <f>vlookup(B75,'セッション実施状況管理'!$A:$U,8,false)</f>
        <v>しがあかね</v>
      </c>
      <c r="D75" s="569" t="str">
        <f>vlookup(B75,'セッション実施状況管理'!$A:$I,9,false)</f>
        <v>shiga_chan_diet</v>
      </c>
      <c r="E75" s="588" t="s">
        <v>1129</v>
      </c>
      <c r="F75" s="569" t="str">
        <f>vlookup(B75,'セッション実施状況管理'!$A:$U,20,false)</f>
        <v>有山友菜</v>
      </c>
      <c r="G75" s="569" t="str">
        <f>vlookup(B75,'セッション実施状況管理'!$A:$U,20,false)</f>
        <v>有山友菜</v>
      </c>
      <c r="H75" s="571">
        <f>'コーチング報酬管理'!G63</f>
        <v>7</v>
      </c>
      <c r="I75" s="572" t="str">
        <f>iferror(vlookup(B75,'セッション実施状況管理'!$A:$B,2,false),"")</f>
        <v>卒業</v>
      </c>
      <c r="J75" s="582">
        <v>0.0</v>
      </c>
      <c r="K75" s="582">
        <v>0.0</v>
      </c>
      <c r="L75" s="574">
        <f>VLOOKUP(B75,'新 月次投稿数'!$A:$N,13,false)</f>
        <v>79</v>
      </c>
      <c r="M75" s="583">
        <f t="shared" si="17"/>
        <v>2</v>
      </c>
      <c r="N75" s="576">
        <f t="shared" si="9"/>
        <v>2</v>
      </c>
      <c r="O75" s="575">
        <f t="shared" si="10"/>
        <v>3</v>
      </c>
      <c r="P75" s="575">
        <f t="shared" si="11"/>
        <v>533</v>
      </c>
      <c r="Q75" s="584">
        <f t="shared" si="16"/>
        <v>456.8571429</v>
      </c>
      <c r="R75" s="585">
        <f t="shared" si="12"/>
        <v>76.14285714</v>
      </c>
      <c r="S75" s="577">
        <f t="shared" si="13"/>
        <v>7</v>
      </c>
      <c r="T75" s="582">
        <v>4.0</v>
      </c>
      <c r="U75" s="582">
        <v>78.0</v>
      </c>
      <c r="V75" s="582">
        <v>89.0</v>
      </c>
      <c r="W75" s="582">
        <v>108.0</v>
      </c>
      <c r="X75" s="582">
        <v>83.0</v>
      </c>
      <c r="Y75" s="582">
        <v>89.0</v>
      </c>
      <c r="Z75" s="582">
        <v>82.0</v>
      </c>
      <c r="AA75" s="587" t="str">
        <f>Vlookup(B75,'セッション実施状況管理'!$A:$R,17,false)</f>
        <v/>
      </c>
      <c r="AB75" s="580">
        <f t="shared" si="14"/>
        <v>1514</v>
      </c>
      <c r="AC75" s="580" t="str">
        <f t="shared" si="15"/>
        <v>2</v>
      </c>
    </row>
    <row r="76">
      <c r="A76" s="1" t="s">
        <v>1116</v>
      </c>
      <c r="B76" s="65">
        <v>58.0</v>
      </c>
      <c r="C76" s="569" t="str">
        <f>vlookup(B76,'セッション実施状況管理'!$A:$U,8,false)</f>
        <v>ねもとみさ</v>
      </c>
      <c r="D76" s="569" t="str">
        <f>vlookup(B76,'セッション実施状況管理'!$A:$I,9,false)</f>
        <v>misa_sweets_diet</v>
      </c>
      <c r="E76" s="581" t="s">
        <v>1130</v>
      </c>
      <c r="F76" s="569" t="str">
        <f>vlookup(B76,'セッション実施状況管理'!$A:$U,20,false)</f>
        <v>長尾あみり</v>
      </c>
      <c r="G76" s="569" t="str">
        <f>vlookup(B76,'セッション実施状況管理'!$A:$U,20,false)</f>
        <v>長尾あみり</v>
      </c>
      <c r="H76" s="571">
        <f>'コーチング報酬管理'!G64</f>
        <v>6</v>
      </c>
      <c r="I76" s="572" t="str">
        <f>iferror(vlookup(B76,'セッション実施状況管理'!$A:$B,2,false),"")</f>
        <v>卒業</v>
      </c>
      <c r="J76" s="582">
        <v>0.0</v>
      </c>
      <c r="K76" s="582">
        <v>0.0</v>
      </c>
      <c r="L76" s="574">
        <f>VLOOKUP(B76,'新 月次投稿数'!$A:$N,13,false)</f>
        <v>78</v>
      </c>
      <c r="M76" s="583">
        <f t="shared" si="17"/>
        <v>2</v>
      </c>
      <c r="N76" s="576">
        <f t="shared" si="9"/>
        <v>3</v>
      </c>
      <c r="O76" s="575">
        <f t="shared" si="10"/>
        <v>4</v>
      </c>
      <c r="P76" s="575">
        <f t="shared" si="11"/>
        <v>577</v>
      </c>
      <c r="Q76" s="584">
        <f t="shared" si="16"/>
        <v>494.5714286</v>
      </c>
      <c r="R76" s="585">
        <f t="shared" si="12"/>
        <v>82.42857143</v>
      </c>
      <c r="S76" s="577">
        <f t="shared" si="13"/>
        <v>7</v>
      </c>
      <c r="T76" s="582">
        <v>28.0</v>
      </c>
      <c r="U76" s="582">
        <v>95.0</v>
      </c>
      <c r="V76" s="582">
        <v>102.0</v>
      </c>
      <c r="W76" s="582">
        <v>99.0</v>
      </c>
      <c r="X76" s="582">
        <v>91.0</v>
      </c>
      <c r="Y76" s="582">
        <v>83.0</v>
      </c>
      <c r="Z76" s="582">
        <v>79.0</v>
      </c>
      <c r="AA76" s="587" t="str">
        <f>Vlookup(B76,'セッション実施状況管理'!$A:$R,17,false)</f>
        <v/>
      </c>
      <c r="AB76" s="580">
        <f t="shared" si="14"/>
        <v>1514</v>
      </c>
      <c r="AC76" s="580" t="str">
        <f t="shared" si="15"/>
        <v>2</v>
      </c>
    </row>
    <row r="77">
      <c r="A77" s="1" t="s">
        <v>1116</v>
      </c>
      <c r="B77" s="40">
        <v>59.0</v>
      </c>
      <c r="C77" s="569" t="str">
        <f>vlookup(B77,'セッション実施状況管理'!$A:$U,8,false)</f>
        <v>ふかくさゆか</v>
      </c>
      <c r="D77" s="569" t="str">
        <f>vlookup(B77,'セッション実施状況管理'!$A:$I,9,false)</f>
        <v>hana_diet.recipe</v>
      </c>
      <c r="E77" s="581" t="s">
        <v>1131</v>
      </c>
      <c r="F77" s="569" t="str">
        <f>vlookup(B77,'セッション実施状況管理'!$A:$U,20,false)</f>
        <v>須見浩人</v>
      </c>
      <c r="G77" s="569" t="str">
        <f>vlookup(B77,'セッション実施状況管理'!$A:$U,20,false)</f>
        <v>須見浩人</v>
      </c>
      <c r="H77" s="571">
        <f>'コーチング報酬管理'!G65</f>
        <v>3</v>
      </c>
      <c r="I77" s="572" t="str">
        <f>iferror(vlookup(B77,'セッション実施状況管理'!$A:$B,2,false),"")</f>
        <v>卒業</v>
      </c>
      <c r="J77" s="582">
        <v>0.0</v>
      </c>
      <c r="K77" s="582">
        <v>0.0</v>
      </c>
      <c r="L77" s="574">
        <f>VLOOKUP(B77,'新 月次投稿数'!$A:$N,13,false)</f>
        <v>120</v>
      </c>
      <c r="M77" s="583">
        <f t="shared" si="17"/>
        <v>4</v>
      </c>
      <c r="N77" s="576">
        <f t="shared" si="9"/>
        <v>2</v>
      </c>
      <c r="O77" s="575">
        <f t="shared" si="10"/>
        <v>4</v>
      </c>
      <c r="P77" s="575">
        <f t="shared" si="11"/>
        <v>543</v>
      </c>
      <c r="Q77" s="584">
        <f t="shared" si="16"/>
        <v>465.4285714</v>
      </c>
      <c r="R77" s="585">
        <f t="shared" si="12"/>
        <v>77.57142857</v>
      </c>
      <c r="S77" s="577">
        <f t="shared" si="13"/>
        <v>7</v>
      </c>
      <c r="T77" s="582">
        <v>32.0</v>
      </c>
      <c r="U77" s="582">
        <v>124.0</v>
      </c>
      <c r="V77" s="582">
        <v>93.0</v>
      </c>
      <c r="W77" s="582">
        <v>91.0</v>
      </c>
      <c r="X77" s="582">
        <v>97.0</v>
      </c>
      <c r="Y77" s="582">
        <v>71.0</v>
      </c>
      <c r="Z77" s="582">
        <v>35.0</v>
      </c>
      <c r="AA77" s="587" t="str">
        <f>Vlookup(B77,'セッション実施状況管理'!$A:$R,17,false)</f>
        <v/>
      </c>
      <c r="AB77" s="580">
        <f t="shared" si="14"/>
        <v>1514</v>
      </c>
      <c r="AC77" s="580" t="str">
        <f t="shared" si="15"/>
        <v>2</v>
      </c>
    </row>
    <row r="78">
      <c r="A78" s="1" t="s">
        <v>1116</v>
      </c>
      <c r="B78" s="65">
        <v>60.0</v>
      </c>
      <c r="C78" s="569" t="str">
        <f>vlookup(B78,'セッション実施状況管理'!$A:$U,8,false)</f>
        <v>ごとうしんじ</v>
      </c>
      <c r="D78" s="569" t="str">
        <f>vlookup(B78,'セッション実施状況管理'!$A:$I,9,false)</f>
        <v>justin_inuformation</v>
      </c>
      <c r="E78" s="588" t="s">
        <v>1132</v>
      </c>
      <c r="F78" s="569" t="str">
        <f>vlookup(B78,'セッション実施状況管理'!$A:$U,20,false)</f>
        <v>森本風花</v>
      </c>
      <c r="G78" s="569" t="str">
        <f>vlookup(B78,'セッション実施状況管理'!$A:$U,20,false)</f>
        <v>森本風花</v>
      </c>
      <c r="H78" s="571">
        <f>'コーチング報酬管理'!G66</f>
        <v>6</v>
      </c>
      <c r="I78" s="572" t="str">
        <f>iferror(vlookup(B78,'セッション実施状況管理'!$A:$B,2,false),"")</f>
        <v>卒業</v>
      </c>
      <c r="J78" s="582">
        <v>0.0</v>
      </c>
      <c r="K78" s="582">
        <v>0.0</v>
      </c>
      <c r="L78" s="574">
        <f>VLOOKUP(B78,'新 月次投稿数'!$A:$N,13,false)</f>
        <v>124</v>
      </c>
      <c r="M78" s="583">
        <f t="shared" si="17"/>
        <v>4</v>
      </c>
      <c r="N78" s="576">
        <f t="shared" si="9"/>
        <v>1</v>
      </c>
      <c r="O78" s="575">
        <f t="shared" si="10"/>
        <v>2</v>
      </c>
      <c r="P78" s="575">
        <f t="shared" si="11"/>
        <v>425</v>
      </c>
      <c r="Q78" s="584">
        <f t="shared" si="16"/>
        <v>364.2857143</v>
      </c>
      <c r="R78" s="585">
        <f t="shared" si="12"/>
        <v>60.71428571</v>
      </c>
      <c r="S78" s="577">
        <f t="shared" si="13"/>
        <v>7</v>
      </c>
      <c r="T78" s="582">
        <v>0.0</v>
      </c>
      <c r="U78" s="582">
        <v>92.0</v>
      </c>
      <c r="V78" s="582">
        <v>90.0</v>
      </c>
      <c r="W78" s="582">
        <v>82.0</v>
      </c>
      <c r="X78" s="582">
        <v>64.0</v>
      </c>
      <c r="Y78" s="582">
        <v>50.0</v>
      </c>
      <c r="Z78" s="582">
        <v>47.0</v>
      </c>
      <c r="AA78" s="587" t="str">
        <f>Vlookup(B78,'セッション実施状況管理'!$A:$R,17,false)</f>
        <v/>
      </c>
      <c r="AB78" s="580">
        <f t="shared" si="14"/>
        <v>1514</v>
      </c>
      <c r="AC78" s="580" t="str">
        <f t="shared" si="15"/>
        <v>2</v>
      </c>
    </row>
    <row r="79">
      <c r="A79" s="1" t="s">
        <v>1116</v>
      </c>
      <c r="B79" s="40">
        <v>61.0</v>
      </c>
      <c r="C79" s="569" t="str">
        <f>vlookup(B79,'セッション実施状況管理'!$A:$U,8,false)</f>
        <v>こまつゆか</v>
      </c>
      <c r="D79" s="569" t="str">
        <f>vlookup(B79,'セッション実施状況管理'!$A:$I,9,false)</f>
        <v>yukappe_room</v>
      </c>
      <c r="E79" s="581" t="s">
        <v>1133</v>
      </c>
      <c r="F79" s="569" t="str">
        <f>vlookup(B79,'セッション実施状況管理'!$A:$U,20,false)</f>
        <v>森本風花</v>
      </c>
      <c r="G79" s="569" t="str">
        <f>vlookup(B79,'セッション実施状況管理'!$A:$U,20,false)</f>
        <v>森本風花</v>
      </c>
      <c r="H79" s="571">
        <f>'コーチング報酬管理'!G67</f>
        <v>5</v>
      </c>
      <c r="I79" s="572" t="str">
        <f>iferror(vlookup(B79,'セッション実施状況管理'!$A:$B,2,false),"")</f>
        <v>卒業</v>
      </c>
      <c r="J79" s="582">
        <v>0.0</v>
      </c>
      <c r="K79" s="582">
        <v>0.0</v>
      </c>
      <c r="L79" s="574">
        <f>VLOOKUP(B79,'新 月次投稿数'!$A:$N,13,false)</f>
        <v>25</v>
      </c>
      <c r="M79" s="583">
        <f t="shared" si="17"/>
        <v>0</v>
      </c>
      <c r="N79" s="576">
        <f t="shared" si="9"/>
        <v>2</v>
      </c>
      <c r="O79" s="575">
        <f t="shared" si="10"/>
        <v>3</v>
      </c>
      <c r="P79" s="575">
        <f t="shared" si="11"/>
        <v>496</v>
      </c>
      <c r="Q79" s="584">
        <f t="shared" si="16"/>
        <v>425.1428571</v>
      </c>
      <c r="R79" s="585">
        <f t="shared" si="12"/>
        <v>70.85714286</v>
      </c>
      <c r="S79" s="577">
        <f t="shared" si="13"/>
        <v>7</v>
      </c>
      <c r="T79" s="582">
        <v>12.0</v>
      </c>
      <c r="U79" s="582">
        <v>100.0</v>
      </c>
      <c r="V79" s="582">
        <v>87.0</v>
      </c>
      <c r="W79" s="582">
        <v>109.0</v>
      </c>
      <c r="X79" s="582">
        <v>74.0</v>
      </c>
      <c r="Y79" s="582">
        <v>83.0</v>
      </c>
      <c r="Z79" s="582">
        <v>31.0</v>
      </c>
      <c r="AA79" s="587" t="str">
        <f>Vlookup(B79,'セッション実施状況管理'!$A:$R,17,false)</f>
        <v/>
      </c>
      <c r="AB79" s="580">
        <f t="shared" si="14"/>
        <v>1514</v>
      </c>
      <c r="AC79" s="580" t="str">
        <f t="shared" si="15"/>
        <v>2</v>
      </c>
    </row>
    <row r="80">
      <c r="A80" s="1" t="s">
        <v>1116</v>
      </c>
      <c r="B80" s="65">
        <v>62.0</v>
      </c>
      <c r="C80" s="569" t="str">
        <f>vlookup(B80,'セッション実施状況管理'!$A:$U,8,false)</f>
        <v>すがの ゆうた</v>
      </c>
      <c r="D80" s="569" t="str">
        <f>vlookup(B80,'セッション実施状況管理'!$A:$I,9,false)</f>
        <v>kuroko_book</v>
      </c>
      <c r="E80" s="588" t="s">
        <v>1134</v>
      </c>
      <c r="F80" s="569" t="str">
        <f>vlookup(B80,'セッション実施状況管理'!$A:$U,20,false)</f>
        <v>森本風花</v>
      </c>
      <c r="G80" s="569" t="str">
        <f>vlookup(B80,'セッション実施状況管理'!$A:$U,20,false)</f>
        <v>森本風花</v>
      </c>
      <c r="H80" s="571">
        <f>'コーチング報酬管理'!G68</f>
        <v>7</v>
      </c>
      <c r="I80" s="572" t="str">
        <f>iferror(vlookup(B80,'セッション実施状況管理'!$A:$B,2,false),"")</f>
        <v>卒業</v>
      </c>
      <c r="J80" s="582">
        <v>0.0</v>
      </c>
      <c r="K80" s="582">
        <v>0.0</v>
      </c>
      <c r="L80" s="574">
        <f>VLOOKUP(B80,'新 月次投稿数'!$A:$N,13,false)</f>
        <v>77</v>
      </c>
      <c r="M80" s="583">
        <f t="shared" si="17"/>
        <v>2</v>
      </c>
      <c r="N80" s="576">
        <f t="shared" si="9"/>
        <v>0</v>
      </c>
      <c r="O80" s="575">
        <f t="shared" si="10"/>
        <v>1</v>
      </c>
      <c r="P80" s="575">
        <f t="shared" si="11"/>
        <v>410</v>
      </c>
      <c r="Q80" s="584">
        <f t="shared" si="16"/>
        <v>351.4285714</v>
      </c>
      <c r="R80" s="585">
        <f t="shared" si="12"/>
        <v>58.57142857</v>
      </c>
      <c r="S80" s="577">
        <f t="shared" si="13"/>
        <v>7</v>
      </c>
      <c r="T80" s="582">
        <v>20.0</v>
      </c>
      <c r="U80" s="582">
        <v>102.0</v>
      </c>
      <c r="V80" s="582">
        <v>102.0</v>
      </c>
      <c r="W80" s="582">
        <v>79.0</v>
      </c>
      <c r="X80" s="582">
        <v>68.0</v>
      </c>
      <c r="Y80" s="582">
        <v>38.0</v>
      </c>
      <c r="Z80" s="582">
        <v>1.0</v>
      </c>
      <c r="AA80" s="587" t="str">
        <f>Vlookup(B80,'セッション実施状況管理'!$A:$R,17,false)</f>
        <v/>
      </c>
      <c r="AB80" s="580">
        <f t="shared" si="14"/>
        <v>1514</v>
      </c>
      <c r="AC80" s="580" t="str">
        <f t="shared" si="15"/>
        <v>2</v>
      </c>
    </row>
    <row r="81">
      <c r="A81" s="1" t="s">
        <v>1116</v>
      </c>
      <c r="B81" s="65">
        <v>63.0</v>
      </c>
      <c r="C81" s="569" t="str">
        <f>vlookup(B81,'セッション実施状況管理'!$A:$U,8,false)</f>
        <v>おかひろし</v>
      </c>
      <c r="D81" s="569" t="str">
        <f>vlookup(B81,'セッション実施状況管理'!$A:$I,9,false)</f>
        <v>passion_okatyan</v>
      </c>
      <c r="E81" s="588" t="s">
        <v>1135</v>
      </c>
      <c r="F81" s="569" t="str">
        <f>vlookup(B81,'セッション実施状況管理'!$A:$U,20,false)</f>
        <v>森本風花</v>
      </c>
      <c r="G81" s="569" t="str">
        <f>vlookup(B81,'セッション実施状況管理'!$A:$U,20,false)</f>
        <v>森本風花</v>
      </c>
      <c r="H81" s="571">
        <f>'コーチング報酬管理'!G69</f>
        <v>6</v>
      </c>
      <c r="I81" s="572" t="str">
        <f>iferror(vlookup(B81,'セッション実施状況管理'!$A:$B,2,false),"")</f>
        <v>音不</v>
      </c>
      <c r="J81" s="582">
        <v>0.0</v>
      </c>
      <c r="K81" s="582">
        <v>0.0</v>
      </c>
      <c r="L81" s="574">
        <f>VLOOKUP(B81,'新 月次投稿数'!$A:$N,13,false)</f>
        <v>11</v>
      </c>
      <c r="M81" s="583">
        <f t="shared" si="17"/>
        <v>0</v>
      </c>
      <c r="N81" s="576">
        <f t="shared" si="9"/>
        <v>3</v>
      </c>
      <c r="O81" s="575">
        <f t="shared" si="10"/>
        <v>2</v>
      </c>
      <c r="P81" s="575">
        <f t="shared" si="11"/>
        <v>425</v>
      </c>
      <c r="Q81" s="584">
        <f t="shared" si="16"/>
        <v>510</v>
      </c>
      <c r="R81" s="585">
        <f t="shared" si="12"/>
        <v>85</v>
      </c>
      <c r="S81" s="577">
        <f t="shared" si="13"/>
        <v>5</v>
      </c>
      <c r="T81" s="582">
        <v>48.0</v>
      </c>
      <c r="U81" s="582">
        <v>230.0</v>
      </c>
      <c r="V81" s="582">
        <v>94.0</v>
      </c>
      <c r="W81" s="582">
        <v>40.0</v>
      </c>
      <c r="X81" s="582">
        <v>13.0</v>
      </c>
      <c r="Y81" s="623" t="s">
        <v>1072</v>
      </c>
      <c r="Z81" s="623" t="s">
        <v>1072</v>
      </c>
      <c r="AA81" s="587" t="str">
        <f>Vlookup(B81,'セッション実施状況管理'!$A:$R,17,false)</f>
        <v/>
      </c>
      <c r="AB81" s="580">
        <f t="shared" si="14"/>
        <v>1514</v>
      </c>
      <c r="AC81" s="580" t="str">
        <f t="shared" si="15"/>
        <v>2</v>
      </c>
    </row>
    <row r="82">
      <c r="A82" s="1" t="s">
        <v>1116</v>
      </c>
      <c r="B82" s="40">
        <v>64.0</v>
      </c>
      <c r="C82" s="569" t="str">
        <f>vlookup(B82,'セッション実施状況管理'!$A:$U,8,false)</f>
        <v>てらもとまさゆき</v>
      </c>
      <c r="D82" s="569" t="s">
        <v>385</v>
      </c>
      <c r="E82" s="588" t="s">
        <v>1136</v>
      </c>
      <c r="F82" s="569" t="str">
        <f>vlookup(B82,'セッション実施状況管理'!$A:$U,20,false)</f>
        <v>山見阪佳子</v>
      </c>
      <c r="G82" s="569" t="str">
        <f>vlookup(B82,'セッション実施状況管理'!$A:$U,20,false)</f>
        <v>山見阪佳子</v>
      </c>
      <c r="H82" s="571">
        <f>'コーチング報酬管理'!G70</f>
        <v>6</v>
      </c>
      <c r="I82" s="572" t="str">
        <f>iferror(vlookup(B82,'セッション実施状況管理'!$A:$B,2,false),"")</f>
        <v>卒業</v>
      </c>
      <c r="J82" s="582">
        <v>1.0</v>
      </c>
      <c r="K82" s="582">
        <v>2.0</v>
      </c>
      <c r="L82" s="574">
        <f>VLOOKUP(B82,'新 月次投稿数'!$A:$N,13,false)</f>
        <v>40</v>
      </c>
      <c r="M82" s="583">
        <f t="shared" si="17"/>
        <v>1</v>
      </c>
      <c r="N82" s="576">
        <f t="shared" si="9"/>
        <v>4</v>
      </c>
      <c r="O82" s="575">
        <f t="shared" si="10"/>
        <v>4</v>
      </c>
      <c r="P82" s="575">
        <f t="shared" si="11"/>
        <v>1066</v>
      </c>
      <c r="Q82" s="584">
        <f t="shared" si="16"/>
        <v>913.7142857</v>
      </c>
      <c r="R82" s="585">
        <f t="shared" si="12"/>
        <v>152.2857143</v>
      </c>
      <c r="S82" s="577">
        <f t="shared" si="13"/>
        <v>7</v>
      </c>
      <c r="T82" s="624">
        <v>74.0</v>
      </c>
      <c r="U82" s="582">
        <v>123.0</v>
      </c>
      <c r="V82" s="582">
        <v>157.0</v>
      </c>
      <c r="W82" s="582">
        <v>186.0</v>
      </c>
      <c r="X82" s="582">
        <v>180.0</v>
      </c>
      <c r="Y82" s="582">
        <v>162.0</v>
      </c>
      <c r="Z82" s="582">
        <v>184.0</v>
      </c>
      <c r="AA82" s="587" t="str">
        <f>Vlookup(B82,'セッション実施状況管理'!$A:$R,17,false)</f>
        <v/>
      </c>
      <c r="AB82" s="580">
        <f t="shared" si="14"/>
        <v>1514</v>
      </c>
      <c r="AC82" s="580" t="str">
        <f t="shared" si="15"/>
        <v>2</v>
      </c>
    </row>
    <row r="83">
      <c r="A83" s="1" t="s">
        <v>1116</v>
      </c>
      <c r="B83" s="65">
        <v>65.0</v>
      </c>
      <c r="C83" s="569" t="str">
        <f>vlookup(B83,'セッション実施状況管理'!$A:$U,8,false)</f>
        <v>いけうちさや</v>
      </c>
      <c r="D83" s="569" t="str">
        <f>vlookup(B83,'セッション実施状況管理'!$A:$I,9,false)</f>
        <v>pan_chan0380</v>
      </c>
      <c r="E83" s="588" t="s">
        <v>1137</v>
      </c>
      <c r="F83" s="569" t="str">
        <f>vlookup(B83,'セッション実施状況管理'!$A:$U,20,false)</f>
        <v>正木千智</v>
      </c>
      <c r="G83" s="569" t="str">
        <f>vlookup(B83,'セッション実施状況管理'!$A:$U,20,false)</f>
        <v>正木千智</v>
      </c>
      <c r="H83" s="571">
        <f>'コーチング報酬管理'!G71</f>
        <v>5</v>
      </c>
      <c r="I83" s="572" t="str">
        <f>iferror(vlookup(B83,'セッション実施状況管理'!$A:$B,2,false),"")</f>
        <v>卒業</v>
      </c>
      <c r="J83" s="582">
        <v>0.0</v>
      </c>
      <c r="K83" s="582">
        <v>0.0</v>
      </c>
      <c r="L83" s="574">
        <f>VLOOKUP(B83,'新 月次投稿数'!$A:$N,13,false)</f>
        <v>28</v>
      </c>
      <c r="M83" s="583">
        <f t="shared" si="17"/>
        <v>0</v>
      </c>
      <c r="N83" s="576">
        <f t="shared" si="9"/>
        <v>-2</v>
      </c>
      <c r="O83" s="575">
        <f t="shared" si="10"/>
        <v>-2</v>
      </c>
      <c r="P83" s="575">
        <f t="shared" si="11"/>
        <v>147</v>
      </c>
      <c r="Q83" s="584">
        <f t="shared" si="16"/>
        <v>126</v>
      </c>
      <c r="R83" s="585">
        <f t="shared" si="12"/>
        <v>21</v>
      </c>
      <c r="S83" s="577">
        <f t="shared" si="13"/>
        <v>7</v>
      </c>
      <c r="T83" s="582">
        <v>21.0</v>
      </c>
      <c r="U83" s="582">
        <v>76.0</v>
      </c>
      <c r="V83" s="582">
        <v>48.0</v>
      </c>
      <c r="W83" s="625">
        <v>2.0</v>
      </c>
      <c r="X83" s="582">
        <v>0.0</v>
      </c>
      <c r="Y83" s="582">
        <v>0.0</v>
      </c>
      <c r="Z83" s="582">
        <v>0.0</v>
      </c>
      <c r="AA83" s="587" t="str">
        <f>Vlookup(B83,'セッション実施状況管理'!$A:$R,17,false)</f>
        <v/>
      </c>
      <c r="AB83" s="580">
        <f t="shared" si="14"/>
        <v>1514</v>
      </c>
      <c r="AC83" s="580" t="str">
        <f t="shared" si="15"/>
        <v>2</v>
      </c>
    </row>
    <row r="84">
      <c r="A84" s="1" t="s">
        <v>1116</v>
      </c>
      <c r="B84" s="40">
        <v>66.0</v>
      </c>
      <c r="C84" s="569" t="str">
        <f>vlookup(B84,'セッション実施状況管理'!$A:$U,8,false)</f>
        <v>しまむらまりな</v>
      </c>
      <c r="D84" s="569" t="str">
        <f>vlookup(B84,'セッション実施状況管理'!$A:$I,9,false)</f>
        <v>english_no_maria</v>
      </c>
      <c r="E84" s="588" t="s">
        <v>1138</v>
      </c>
      <c r="F84" s="569" t="str">
        <f>vlookup(B84,'セッション実施状況管理'!$A:$U,20,false)</f>
        <v>鈴木久美子</v>
      </c>
      <c r="G84" s="569" t="str">
        <f>vlookup(B84,'セッション実施状況管理'!$A:$U,20,false)</f>
        <v>鈴木久美子</v>
      </c>
      <c r="H84" s="571">
        <f>'コーチング報酬管理'!G72</f>
        <v>6</v>
      </c>
      <c r="I84" s="572" t="str">
        <f>iferror(vlookup(B84,'セッション実施状況管理'!$A:$B,2,false),"")</f>
        <v>卒業</v>
      </c>
      <c r="J84" s="582">
        <v>0.0</v>
      </c>
      <c r="K84" s="582">
        <v>0.0</v>
      </c>
      <c r="L84" s="574">
        <f>VLOOKUP(B84,'新 月次投稿数'!$A:$N,13,false)</f>
        <v>2</v>
      </c>
      <c r="M84" s="583">
        <f t="shared" si="17"/>
        <v>0</v>
      </c>
      <c r="N84" s="576">
        <f t="shared" si="9"/>
        <v>-2</v>
      </c>
      <c r="O84" s="575">
        <f t="shared" si="10"/>
        <v>-2</v>
      </c>
      <c r="P84" s="575">
        <f t="shared" si="11"/>
        <v>36</v>
      </c>
      <c r="Q84" s="584">
        <f t="shared" si="16"/>
        <v>36</v>
      </c>
      <c r="R84" s="585">
        <f t="shared" si="12"/>
        <v>6</v>
      </c>
      <c r="S84" s="577">
        <f t="shared" si="13"/>
        <v>6</v>
      </c>
      <c r="T84" s="582">
        <v>9.0</v>
      </c>
      <c r="U84" s="582">
        <v>8.0</v>
      </c>
      <c r="V84" s="582">
        <v>0.0</v>
      </c>
      <c r="W84" s="582">
        <v>0.0</v>
      </c>
      <c r="X84" s="582" t="s">
        <v>1139</v>
      </c>
      <c r="Y84" s="582">
        <v>19.0</v>
      </c>
      <c r="Z84" s="582">
        <v>0.0</v>
      </c>
      <c r="AA84" s="587" t="str">
        <f>Vlookup(B84,'セッション実施状況管理'!$A:$R,17,false)</f>
        <v/>
      </c>
      <c r="AB84" s="580">
        <f t="shared" si="14"/>
        <v>1514</v>
      </c>
      <c r="AC84" s="580" t="str">
        <f t="shared" si="15"/>
        <v>2</v>
      </c>
    </row>
    <row r="85">
      <c r="A85" s="1" t="s">
        <v>1116</v>
      </c>
      <c r="B85" s="65">
        <v>67.0</v>
      </c>
      <c r="C85" s="569" t="str">
        <f>vlookup(B85,'セッション実施状況管理'!$A:$U,8,false)</f>
        <v>いしいるりな</v>
      </c>
      <c r="D85" s="569" t="str">
        <f>vlookup(B85,'セッション実施状況管理'!$A:$I,9,false)</f>
        <v>amopi_asd</v>
      </c>
      <c r="E85" s="588" t="s">
        <v>1140</v>
      </c>
      <c r="F85" s="569" t="str">
        <f>vlookup(B85,'セッション実施状況管理'!$A:$U,20,false)</f>
        <v>有山友菜</v>
      </c>
      <c r="G85" s="569" t="str">
        <f>vlookup(B85,'セッション実施状況管理'!$A:$U,20,false)</f>
        <v>有山友菜</v>
      </c>
      <c r="H85" s="571">
        <f>'コーチング報酬管理'!G73</f>
        <v>4</v>
      </c>
      <c r="I85" s="572" t="str">
        <f>iferror(vlookup(B85,'セッション実施状況管理'!$A:$B,2,false),"")</f>
        <v>卒業</v>
      </c>
      <c r="J85" s="582">
        <v>0.0</v>
      </c>
      <c r="K85" s="582">
        <v>0.0</v>
      </c>
      <c r="L85" s="574">
        <f>VLOOKUP(B85,'新 月次投稿数'!$A:$N,13,false)</f>
        <v>37</v>
      </c>
      <c r="M85" s="583">
        <f t="shared" si="17"/>
        <v>1</v>
      </c>
      <c r="N85" s="576">
        <f t="shared" si="9"/>
        <v>3</v>
      </c>
      <c r="O85" s="575">
        <f t="shared" si="10"/>
        <v>4</v>
      </c>
      <c r="P85" s="575">
        <f t="shared" si="11"/>
        <v>564</v>
      </c>
      <c r="Q85" s="584">
        <f t="shared" si="16"/>
        <v>483.4285714</v>
      </c>
      <c r="R85" s="585">
        <f t="shared" si="12"/>
        <v>80.57142857</v>
      </c>
      <c r="S85" s="577">
        <f t="shared" si="13"/>
        <v>7</v>
      </c>
      <c r="T85" s="582">
        <v>46.0</v>
      </c>
      <c r="U85" s="582">
        <v>111.0</v>
      </c>
      <c r="V85" s="582">
        <v>87.0</v>
      </c>
      <c r="W85" s="582">
        <v>83.0</v>
      </c>
      <c r="X85" s="582">
        <v>87.0</v>
      </c>
      <c r="Y85" s="582">
        <v>85.0</v>
      </c>
      <c r="Z85" s="582">
        <v>65.0</v>
      </c>
      <c r="AA85" s="587" t="str">
        <f>Vlookup(B85,'セッション実施状況管理'!$A:$R,17,false)</f>
        <v/>
      </c>
      <c r="AB85" s="580">
        <f t="shared" si="14"/>
        <v>1514</v>
      </c>
      <c r="AC85" s="580" t="str">
        <f t="shared" si="15"/>
        <v>2</v>
      </c>
    </row>
    <row r="86">
      <c r="A86" s="1" t="s">
        <v>1116</v>
      </c>
      <c r="B86" s="65">
        <v>68.0</v>
      </c>
      <c r="C86" s="569" t="str">
        <f>vlookup(B86,'セッション実施状況管理'!$A:$U,8,false)</f>
        <v>かわさきちあき</v>
      </c>
      <c r="D86" s="569" t="str">
        <f>vlookup(B86,'セッション実施状況管理'!$A:$I,9,false)</f>
        <v>chi.wankogohan</v>
      </c>
      <c r="E86" s="588" t="s">
        <v>1141</v>
      </c>
      <c r="F86" s="569" t="str">
        <f>vlookup(B86,'セッション実施状況管理'!$A:$U,20,false)</f>
        <v>小針彩乃</v>
      </c>
      <c r="G86" s="569" t="str">
        <f>vlookup(B86,'セッション実施状況管理'!$A:$U,20,false)</f>
        <v>小針彩乃</v>
      </c>
      <c r="H86" s="571">
        <f>'コーチング報酬管理'!G74</f>
        <v>0</v>
      </c>
      <c r="I86" s="572" t="str">
        <f>iferror(vlookup(B86,'セッション実施状況管理'!$A:$B,2,false),"")</f>
        <v>卒業</v>
      </c>
      <c r="J86" s="582">
        <v>0.0</v>
      </c>
      <c r="K86" s="582">
        <v>0.0</v>
      </c>
      <c r="L86" s="574">
        <f>VLOOKUP(B86,'新 月次投稿数'!$A:$N,13,false)</f>
        <v>9</v>
      </c>
      <c r="M86" s="583">
        <f t="shared" si="17"/>
        <v>0</v>
      </c>
      <c r="N86" s="576">
        <f t="shared" si="9"/>
        <v>-1</v>
      </c>
      <c r="O86" s="575">
        <f t="shared" si="10"/>
        <v>0</v>
      </c>
      <c r="P86" s="575">
        <f t="shared" si="11"/>
        <v>343</v>
      </c>
      <c r="Q86" s="584">
        <f t="shared" si="16"/>
        <v>294</v>
      </c>
      <c r="R86" s="585">
        <f t="shared" si="12"/>
        <v>49</v>
      </c>
      <c r="S86" s="577">
        <f t="shared" si="13"/>
        <v>7</v>
      </c>
      <c r="T86" s="582">
        <v>40.0</v>
      </c>
      <c r="U86" s="582">
        <v>79.0</v>
      </c>
      <c r="V86" s="582">
        <v>78.0</v>
      </c>
      <c r="W86" s="582">
        <v>68.0</v>
      </c>
      <c r="X86" s="582">
        <v>42.0</v>
      </c>
      <c r="Y86" s="582">
        <v>30.0</v>
      </c>
      <c r="Z86" s="582">
        <v>6.0</v>
      </c>
      <c r="AA86" s="587" t="str">
        <f>Vlookup(B86,'セッション実施状況管理'!$A:$R,17,false)</f>
        <v/>
      </c>
      <c r="AB86" s="580">
        <f t="shared" si="14"/>
        <v>1514</v>
      </c>
      <c r="AC86" s="580" t="str">
        <f t="shared" si="15"/>
        <v>2</v>
      </c>
    </row>
    <row r="87">
      <c r="A87" s="1" t="s">
        <v>1116</v>
      </c>
      <c r="B87" s="40">
        <v>69.0</v>
      </c>
      <c r="C87" s="569" t="str">
        <f>vlookup(B87,'セッション実施状況管理'!$A:$U,8,false)</f>
        <v>くろだまさあき</v>
      </c>
      <c r="D87" s="569" t="str">
        <f>vlookup(B87,'セッション実施状況管理'!$A:$I,9,false)</f>
        <v/>
      </c>
      <c r="E87" s="588" t="s">
        <v>1142</v>
      </c>
      <c r="F87" s="569" t="str">
        <f>vlookup(B87,'セッション実施状況管理'!$A:$U,20,false)</f>
        <v>野村佑佳</v>
      </c>
      <c r="G87" s="569" t="str">
        <f>vlookup(B87,'セッション実施状況管理'!$A:$U,20,false)</f>
        <v>野村佑佳</v>
      </c>
      <c r="H87" s="571">
        <f>'コーチング報酬管理'!G75</f>
        <v>4</v>
      </c>
      <c r="I87" s="572" t="str">
        <f>iferror(vlookup(B87,'セッション実施状況管理'!$A:$B,2,false),"")</f>
        <v>音不</v>
      </c>
      <c r="J87" s="582"/>
      <c r="K87" s="582"/>
      <c r="L87" s="574">
        <f>VLOOKUP(B87,'新 月次投稿数'!$A:$N,13,false)</f>
        <v>0</v>
      </c>
      <c r="M87" s="583">
        <f t="shared" si="17"/>
        <v>0</v>
      </c>
      <c r="N87" s="576">
        <f t="shared" si="9"/>
        <v>-2</v>
      </c>
      <c r="O87" s="575">
        <f t="shared" si="10"/>
        <v>-2</v>
      </c>
      <c r="P87" s="575">
        <f t="shared" si="11"/>
        <v>19</v>
      </c>
      <c r="Q87" s="584">
        <f t="shared" si="16"/>
        <v>38</v>
      </c>
      <c r="R87" s="585">
        <f t="shared" si="12"/>
        <v>6.333333333</v>
      </c>
      <c r="S87" s="577">
        <f t="shared" si="13"/>
        <v>3</v>
      </c>
      <c r="T87" s="582">
        <v>19.0</v>
      </c>
      <c r="U87" s="582">
        <v>0.0</v>
      </c>
      <c r="V87" s="582">
        <v>0.0</v>
      </c>
      <c r="W87" s="623" t="s">
        <v>1072</v>
      </c>
      <c r="X87" s="623" t="s">
        <v>1072</v>
      </c>
      <c r="Y87" s="623" t="s">
        <v>1072</v>
      </c>
      <c r="Z87" s="623" t="s">
        <v>1072</v>
      </c>
      <c r="AA87" s="587" t="str">
        <f>Vlookup(B87,'セッション実施状況管理'!$A:$R,17,false)</f>
        <v/>
      </c>
      <c r="AB87" s="580">
        <f t="shared" si="14"/>
        <v>1514</v>
      </c>
      <c r="AC87" s="580" t="str">
        <f t="shared" si="15"/>
        <v>2</v>
      </c>
    </row>
    <row r="88" ht="16.5" customHeight="1">
      <c r="A88" s="1" t="s">
        <v>1116</v>
      </c>
      <c r="B88" s="65">
        <v>70.0</v>
      </c>
      <c r="C88" s="569" t="str">
        <f>vlookup(B88,'セッション実施状況管理'!$A:$U,8,false)</f>
        <v>きべまき</v>
      </c>
      <c r="D88" s="569" t="s">
        <v>1143</v>
      </c>
      <c r="E88" s="588" t="s">
        <v>1144</v>
      </c>
      <c r="F88" s="569" t="str">
        <f>vlookup(B88,'セッション実施状況管理'!$A:$U,20,false)</f>
        <v>久保山菜々恵</v>
      </c>
      <c r="G88" s="569" t="str">
        <f>vlookup(B88,'セッション実施状況管理'!$A:$U,20,false)</f>
        <v>久保山菜々恵</v>
      </c>
      <c r="H88" s="571">
        <f>'コーチング報酬管理'!G76</f>
        <v>4</v>
      </c>
      <c r="I88" s="572" t="str">
        <f>iferror(vlookup(B88,'セッション実施状況管理'!$A:$B,2,false),"")</f>
        <v>卒業</v>
      </c>
      <c r="J88" s="582">
        <v>0.0</v>
      </c>
      <c r="K88" s="582">
        <v>0.0</v>
      </c>
      <c r="L88" s="574">
        <f>VLOOKUP(B88,'新 月次投稿数'!$A:$N,13,false)</f>
        <v>32</v>
      </c>
      <c r="M88" s="583">
        <f t="shared" si="17"/>
        <v>1</v>
      </c>
      <c r="N88" s="576">
        <f t="shared" si="9"/>
        <v>4</v>
      </c>
      <c r="O88" s="575">
        <f t="shared" si="10"/>
        <v>4</v>
      </c>
      <c r="P88" s="575">
        <f t="shared" si="11"/>
        <v>641</v>
      </c>
      <c r="Q88" s="584">
        <f t="shared" si="16"/>
        <v>549.4285714</v>
      </c>
      <c r="R88" s="585">
        <f t="shared" si="12"/>
        <v>91.57142857</v>
      </c>
      <c r="S88" s="577">
        <f t="shared" si="13"/>
        <v>7</v>
      </c>
      <c r="T88" s="598">
        <v>146.0</v>
      </c>
      <c r="U88" s="598">
        <v>115.0</v>
      </c>
      <c r="V88" s="598">
        <v>97.0</v>
      </c>
      <c r="W88" s="598">
        <v>101.0</v>
      </c>
      <c r="X88" s="582">
        <v>80.0</v>
      </c>
      <c r="Y88" s="598">
        <v>93.0</v>
      </c>
      <c r="Z88" s="582">
        <v>9.0</v>
      </c>
      <c r="AA88" s="587" t="str">
        <f>Vlookup(B88,'セッション実施状況管理'!$A:$R,17,false)</f>
        <v/>
      </c>
      <c r="AB88" s="580">
        <f t="shared" si="14"/>
        <v>1514</v>
      </c>
      <c r="AC88" s="580" t="str">
        <f t="shared" si="15"/>
        <v>2</v>
      </c>
    </row>
    <row r="89">
      <c r="A89" s="1" t="s">
        <v>1116</v>
      </c>
      <c r="B89" s="40">
        <v>71.0</v>
      </c>
      <c r="C89" s="569" t="str">
        <f>vlookup(B89,'セッション実施状況管理'!$A:$U,8,false)</f>
        <v>きくちことの</v>
      </c>
      <c r="D89" s="569" t="str">
        <f>vlookup(B89,'セッション実施状況管理'!$A:$I,9,false)</f>
        <v>pino.couple.dirt</v>
      </c>
      <c r="E89" s="588" t="s">
        <v>1145</v>
      </c>
      <c r="F89" s="569" t="str">
        <f>vlookup(B89,'セッション実施状況管理'!$A:$U,20,false)</f>
        <v>須見浩人</v>
      </c>
      <c r="G89" s="569" t="str">
        <f>vlookup(B89,'セッション実施状況管理'!$A:$U,20,false)</f>
        <v>須見浩人</v>
      </c>
      <c r="H89" s="571">
        <f>'コーチング報酬管理'!G77</f>
        <v>4</v>
      </c>
      <c r="I89" s="572" t="str">
        <f>iferror(vlookup(B89,'セッション実施状況管理'!$A:$B,2,false),"")</f>
        <v>卒業</v>
      </c>
      <c r="J89" s="582"/>
      <c r="K89" s="582"/>
      <c r="L89" s="574">
        <f>VLOOKUP(B89,'新 月次投稿数'!$A:$N,13,false)</f>
        <v>33</v>
      </c>
      <c r="M89" s="583">
        <f t="shared" si="17"/>
        <v>1</v>
      </c>
      <c r="N89" s="576">
        <f t="shared" si="9"/>
        <v>1</v>
      </c>
      <c r="O89" s="575">
        <f t="shared" si="10"/>
        <v>0</v>
      </c>
      <c r="P89" s="575">
        <f t="shared" si="11"/>
        <v>338</v>
      </c>
      <c r="Q89" s="584">
        <f t="shared" si="16"/>
        <v>405.6</v>
      </c>
      <c r="R89" s="585">
        <f t="shared" si="12"/>
        <v>67.6</v>
      </c>
      <c r="S89" s="577">
        <f t="shared" si="13"/>
        <v>5</v>
      </c>
      <c r="T89" s="582">
        <v>24.0</v>
      </c>
      <c r="U89" s="582">
        <v>130.0</v>
      </c>
      <c r="V89" s="582">
        <v>60.0</v>
      </c>
      <c r="W89" s="582">
        <v>62.0</v>
      </c>
      <c r="X89" s="582">
        <v>62.0</v>
      </c>
      <c r="Y89" s="582" t="s">
        <v>1072</v>
      </c>
      <c r="Z89" s="582" t="s">
        <v>1072</v>
      </c>
      <c r="AA89" s="587" t="str">
        <f>Vlookup(B89,'セッション実施状況管理'!$A:$R,17,false)</f>
        <v/>
      </c>
      <c r="AB89" s="580">
        <f t="shared" si="14"/>
        <v>1514</v>
      </c>
      <c r="AC89" s="580" t="str">
        <f t="shared" si="15"/>
        <v>2</v>
      </c>
    </row>
    <row r="90">
      <c r="A90" s="1" t="s">
        <v>1116</v>
      </c>
      <c r="B90" s="65">
        <v>72.0</v>
      </c>
      <c r="C90" s="569" t="str">
        <f>vlookup(B90,'セッション実施状況管理'!$A:$U,8,false)</f>
        <v>さえきもえか（かぶしきがいしゃりんくさぽーと）</v>
      </c>
      <c r="D90" s="569" t="str">
        <f>vlookup(B90,'セッション実施状況管理'!$A:$I,9,false)</f>
        <v>myariku.suke</v>
      </c>
      <c r="E90" s="581" t="s">
        <v>1146</v>
      </c>
      <c r="F90" s="569" t="str">
        <f>vlookup(B90,'セッション実施状況管理'!$A:$U,20,false)</f>
        <v>宮田友理</v>
      </c>
      <c r="G90" s="569" t="str">
        <f>vlookup(B90,'セッション実施状況管理'!$A:$U,20,false)</f>
        <v>宮田友理</v>
      </c>
      <c r="H90" s="571">
        <f>'コーチング報酬管理'!G78</f>
        <v>2</v>
      </c>
      <c r="I90" s="572" t="str">
        <f>iferror(vlookup(B90,'セッション実施状況管理'!$A:$B,2,false),"")</f>
        <v>休会</v>
      </c>
      <c r="J90" s="582"/>
      <c r="K90" s="582"/>
      <c r="L90" s="574">
        <f>VLOOKUP(B90,'新 月次投稿数'!$A:$N,13,false)</f>
        <v>1</v>
      </c>
      <c r="M90" s="583">
        <f t="shared" si="17"/>
        <v>0</v>
      </c>
      <c r="N90" s="576">
        <f t="shared" si="9"/>
        <v>-2</v>
      </c>
      <c r="O90" s="575">
        <f t="shared" si="10"/>
        <v>-2</v>
      </c>
      <c r="P90" s="575">
        <f t="shared" si="11"/>
        <v>173</v>
      </c>
      <c r="Q90" s="584">
        <f t="shared" si="16"/>
        <v>207.6</v>
      </c>
      <c r="R90" s="585">
        <f t="shared" si="12"/>
        <v>34.6</v>
      </c>
      <c r="S90" s="577">
        <f t="shared" si="13"/>
        <v>5</v>
      </c>
      <c r="T90" s="582">
        <v>86.0</v>
      </c>
      <c r="U90" s="582">
        <v>8.0</v>
      </c>
      <c r="V90" s="582">
        <v>9.0</v>
      </c>
      <c r="W90" s="582">
        <v>70.0</v>
      </c>
      <c r="X90" s="582">
        <v>0.0</v>
      </c>
      <c r="Y90" s="582" t="s">
        <v>1072</v>
      </c>
      <c r="Z90" s="582" t="s">
        <v>1072</v>
      </c>
      <c r="AA90" s="587" t="str">
        <f>Vlookup(B90,'セッション実施状況管理'!$A:$R,17,false)</f>
        <v/>
      </c>
      <c r="AB90" s="580">
        <f t="shared" si="14"/>
        <v>1514</v>
      </c>
      <c r="AC90" s="580" t="str">
        <f t="shared" si="15"/>
        <v>2</v>
      </c>
    </row>
    <row r="91">
      <c r="A91" s="1" t="s">
        <v>1116</v>
      </c>
      <c r="B91" s="65">
        <v>73.0</v>
      </c>
      <c r="C91" s="569" t="str">
        <f>vlookup(B91,'セッション実施状況管理'!$A:$U,8,false)</f>
        <v>いわぶちあゆか</v>
      </c>
      <c r="D91" s="569" t="str">
        <f>vlookup(B91,'セッション実施状況管理'!$A:$I,9,false)</f>
        <v/>
      </c>
      <c r="E91" s="588" t="s">
        <v>1147</v>
      </c>
      <c r="F91" s="569" t="str">
        <f>vlookup(B91,'セッション実施状況管理'!$A:$U,20,false)</f>
        <v>宮田友理</v>
      </c>
      <c r="G91" s="569" t="str">
        <f>vlookup(B91,'セッション実施状況管理'!$A:$U,20,false)</f>
        <v>宮田友理</v>
      </c>
      <c r="H91" s="571">
        <f>'コーチング報酬管理'!G79</f>
        <v>4</v>
      </c>
      <c r="I91" s="572" t="str">
        <f>iferror(vlookup(B91,'セッション実施状況管理'!$A:$B,2,false),"")</f>
        <v>音不</v>
      </c>
      <c r="J91" s="582"/>
      <c r="K91" s="582"/>
      <c r="L91" s="574">
        <f>VLOOKUP(B91,'新 月次投稿数'!$A:$N,13,false)</f>
        <v>0</v>
      </c>
      <c r="M91" s="583">
        <f t="shared" si="17"/>
        <v>0</v>
      </c>
      <c r="N91" s="576">
        <f t="shared" si="9"/>
        <v>3</v>
      </c>
      <c r="O91" s="575">
        <f t="shared" si="10"/>
        <v>-2</v>
      </c>
      <c r="P91" s="575">
        <f t="shared" si="11"/>
        <v>86</v>
      </c>
      <c r="Q91" s="584">
        <f t="shared" si="16"/>
        <v>516</v>
      </c>
      <c r="R91" s="585">
        <f t="shared" si="12"/>
        <v>86</v>
      </c>
      <c r="S91" s="577">
        <f t="shared" si="13"/>
        <v>1</v>
      </c>
      <c r="T91" s="582">
        <v>86.0</v>
      </c>
      <c r="U91" s="623" t="s">
        <v>1072</v>
      </c>
      <c r="V91" s="623" t="s">
        <v>1072</v>
      </c>
      <c r="W91" s="623" t="s">
        <v>1072</v>
      </c>
      <c r="X91" s="623" t="s">
        <v>1072</v>
      </c>
      <c r="Y91" s="623" t="s">
        <v>1072</v>
      </c>
      <c r="Z91" s="623" t="s">
        <v>1072</v>
      </c>
      <c r="AA91" s="587" t="str">
        <f>Vlookup(B91,'セッション実施状況管理'!$A:$R,17,false)</f>
        <v/>
      </c>
      <c r="AB91" s="580">
        <f t="shared" si="14"/>
        <v>1514</v>
      </c>
      <c r="AC91" s="580" t="str">
        <f t="shared" si="15"/>
        <v>2</v>
      </c>
    </row>
    <row r="92">
      <c r="A92" s="1" t="s">
        <v>1116</v>
      </c>
      <c r="B92" s="40">
        <v>74.0</v>
      </c>
      <c r="C92" s="569" t="str">
        <f>vlookup(B92,'セッション実施状況管理'!$A:$U,8,false)</f>
        <v>かとうともか</v>
      </c>
      <c r="D92" s="569" t="str">
        <f>vlookup(B92,'セッション実施状況管理'!$A:$I,9,false)</f>
        <v>sazae_ryoushiyome</v>
      </c>
      <c r="E92" s="588" t="s">
        <v>1148</v>
      </c>
      <c r="F92" s="569" t="str">
        <f>vlookup(B92,'セッション実施状況管理'!$A:$U,20,false)</f>
        <v>今立なつみ</v>
      </c>
      <c r="G92" s="569" t="str">
        <f>vlookup(B92,'セッション実施状況管理'!$A:$U,20,false)</f>
        <v>今立なつみ</v>
      </c>
      <c r="H92" s="571">
        <f>'コーチング報酬管理'!G80</f>
        <v>3</v>
      </c>
      <c r="I92" s="572" t="str">
        <f>iferror(vlookup(B92,'セッション実施状況管理'!$A:$B,2,false),"")</f>
        <v>卒業</v>
      </c>
      <c r="J92" s="582">
        <v>0.0</v>
      </c>
      <c r="K92" s="582">
        <v>0.0</v>
      </c>
      <c r="L92" s="574">
        <f>VLOOKUP(B92,'新 月次投稿数'!$A:$N,13,false)</f>
        <v>48</v>
      </c>
      <c r="M92" s="583">
        <f t="shared" si="17"/>
        <v>1</v>
      </c>
      <c r="N92" s="576">
        <f t="shared" si="9"/>
        <v>0</v>
      </c>
      <c r="O92" s="575">
        <f t="shared" si="10"/>
        <v>1</v>
      </c>
      <c r="P92" s="575">
        <f t="shared" si="11"/>
        <v>398</v>
      </c>
      <c r="Q92" s="584">
        <f t="shared" si="16"/>
        <v>341.1428571</v>
      </c>
      <c r="R92" s="585">
        <f t="shared" si="12"/>
        <v>56.85714286</v>
      </c>
      <c r="S92" s="577">
        <f t="shared" si="13"/>
        <v>7</v>
      </c>
      <c r="T92" s="582">
        <v>117.0</v>
      </c>
      <c r="U92" s="582">
        <v>101.0</v>
      </c>
      <c r="V92" s="582">
        <v>66.0</v>
      </c>
      <c r="W92" s="582">
        <v>19.0</v>
      </c>
      <c r="X92" s="582">
        <v>43.0</v>
      </c>
      <c r="Y92" s="582">
        <v>31.0</v>
      </c>
      <c r="Z92" s="582">
        <v>21.0</v>
      </c>
      <c r="AA92" s="587" t="str">
        <f>Vlookup(B92,'セッション実施状況管理'!$A:$R,17,false)</f>
        <v/>
      </c>
      <c r="AB92" s="580">
        <f t="shared" si="14"/>
        <v>1514</v>
      </c>
      <c r="AC92" s="580" t="str">
        <f t="shared" si="15"/>
        <v>2</v>
      </c>
    </row>
    <row r="93">
      <c r="A93" s="1" t="s">
        <v>1116</v>
      </c>
      <c r="B93" s="65">
        <v>75.0</v>
      </c>
      <c r="C93" s="569" t="str">
        <f>vlookup(B93,'セッション実施状況管理'!$A:$U,8,false)</f>
        <v>ひらやまみか</v>
      </c>
      <c r="D93" s="569" t="str">
        <f>vlookup(B93,'セッション実施状況管理'!$A:$I,9,false)</f>
        <v>mimi_kaigo</v>
      </c>
      <c r="E93" s="581" t="s">
        <v>1149</v>
      </c>
      <c r="F93" s="569" t="str">
        <f>vlookup(B93,'セッション実施状況管理'!$A:$U,20,false)</f>
        <v>久保山菜々恵</v>
      </c>
      <c r="G93" s="569" t="str">
        <f>vlookup(B93,'セッション実施状況管理'!$A:$U,20,false)</f>
        <v>久保山菜々恵</v>
      </c>
      <c r="H93" s="571">
        <f>'コーチング報酬管理'!G81</f>
        <v>3</v>
      </c>
      <c r="I93" s="572" t="str">
        <f>iferror(vlookup(B93,'セッション実施状況管理'!$A:$B,2,false),"")</f>
        <v>卒業</v>
      </c>
      <c r="J93" s="582">
        <v>0.0</v>
      </c>
      <c r="K93" s="582">
        <v>0.0</v>
      </c>
      <c r="L93" s="574">
        <f>VLOOKUP(B93,'新 月次投稿数'!$A:$N,13,false)</f>
        <v>0</v>
      </c>
      <c r="M93" s="583">
        <f t="shared" si="17"/>
        <v>0</v>
      </c>
      <c r="N93" s="576">
        <f t="shared" si="9"/>
        <v>-2</v>
      </c>
      <c r="O93" s="575">
        <f t="shared" si="10"/>
        <v>-2</v>
      </c>
      <c r="P93" s="575">
        <f t="shared" si="11"/>
        <v>0</v>
      </c>
      <c r="Q93" s="584">
        <f t="shared" si="16"/>
        <v>0</v>
      </c>
      <c r="R93" s="585">
        <f t="shared" si="12"/>
        <v>0</v>
      </c>
      <c r="S93" s="577">
        <f t="shared" si="13"/>
        <v>7</v>
      </c>
      <c r="T93" s="582">
        <v>0.0</v>
      </c>
      <c r="U93" s="582">
        <v>0.0</v>
      </c>
      <c r="V93" s="582">
        <v>0.0</v>
      </c>
      <c r="W93" s="582">
        <v>0.0</v>
      </c>
      <c r="X93" s="582">
        <v>0.0</v>
      </c>
      <c r="Y93" s="582">
        <v>0.0</v>
      </c>
      <c r="Z93" s="582">
        <v>0.0</v>
      </c>
      <c r="AA93" s="587" t="str">
        <f>Vlookup(B93,'セッション実施状況管理'!$A:$R,17,false)</f>
        <v/>
      </c>
      <c r="AB93" s="580">
        <f t="shared" si="14"/>
        <v>1514</v>
      </c>
      <c r="AC93" s="580" t="str">
        <f t="shared" si="15"/>
        <v>2</v>
      </c>
    </row>
    <row r="94">
      <c r="A94" s="1" t="s">
        <v>1116</v>
      </c>
      <c r="B94" s="40">
        <v>76.0</v>
      </c>
      <c r="C94" s="569" t="str">
        <f>vlookup(B94,'セッション実施状況管理'!$A:$U,8,false)</f>
        <v>おおしろにいな</v>
      </c>
      <c r="D94" s="569" t="str">
        <f>vlookup(B94,'セッション実施状況管理'!$A:$I,9,false)</f>
        <v>nina_diet_recipe</v>
      </c>
      <c r="E94" s="581" t="s">
        <v>1150</v>
      </c>
      <c r="F94" s="569" t="str">
        <f>vlookup(B94,'セッション実施状況管理'!$A:$U,20,false)</f>
        <v>久保山菜々恵</v>
      </c>
      <c r="G94" s="569" t="str">
        <f>vlookup(B94,'セッション実施状況管理'!$A:$U,20,false)</f>
        <v>久保山菜々恵</v>
      </c>
      <c r="H94" s="571">
        <f>'コーチング報酬管理'!G82</f>
        <v>3</v>
      </c>
      <c r="I94" s="572" t="str">
        <f>iferror(vlookup(B94,'セッション実施状況管理'!$A:$B,2,false),"")</f>
        <v>卒業</v>
      </c>
      <c r="J94" s="582">
        <v>0.0</v>
      </c>
      <c r="K94" s="582">
        <v>0.0</v>
      </c>
      <c r="L94" s="574">
        <f>VLOOKUP(B94,'新 月次投稿数'!$A:$N,13,false)</f>
        <v>65</v>
      </c>
      <c r="M94" s="583">
        <f t="shared" si="17"/>
        <v>2</v>
      </c>
      <c r="N94" s="576">
        <f t="shared" si="9"/>
        <v>1</v>
      </c>
      <c r="O94" s="575">
        <f t="shared" si="10"/>
        <v>2</v>
      </c>
      <c r="P94" s="575">
        <f t="shared" si="11"/>
        <v>471</v>
      </c>
      <c r="Q94" s="584">
        <f t="shared" si="16"/>
        <v>403.7142857</v>
      </c>
      <c r="R94" s="585">
        <f t="shared" si="12"/>
        <v>67.28571429</v>
      </c>
      <c r="S94" s="577">
        <f t="shared" si="13"/>
        <v>7</v>
      </c>
      <c r="T94" s="598">
        <v>107.0</v>
      </c>
      <c r="U94" s="582">
        <v>76.0</v>
      </c>
      <c r="V94" s="582">
        <v>64.0</v>
      </c>
      <c r="W94" s="582">
        <v>63.0</v>
      </c>
      <c r="X94" s="582">
        <v>60.0</v>
      </c>
      <c r="Y94" s="582">
        <v>79.0</v>
      </c>
      <c r="Z94" s="582">
        <v>22.0</v>
      </c>
      <c r="AA94" s="587" t="str">
        <f>Vlookup(B94,'セッション実施状況管理'!$A:$R,17,false)</f>
        <v/>
      </c>
      <c r="AB94" s="580">
        <f t="shared" si="14"/>
        <v>1514</v>
      </c>
      <c r="AC94" s="580" t="str">
        <f t="shared" si="15"/>
        <v>2</v>
      </c>
    </row>
    <row r="95">
      <c r="A95" s="1" t="s">
        <v>1116</v>
      </c>
      <c r="B95" s="65">
        <v>77.0</v>
      </c>
      <c r="C95" s="569" t="str">
        <f>vlookup(B95,'セッション実施状況管理'!$A:$U,8,false)</f>
        <v>ひろたはるな</v>
      </c>
      <c r="D95" s="569" t="str">
        <f>vlookup(B95,'セッション実施状況管理'!$A:$I,9,false)</f>
        <v>hiiro_no_hibi</v>
      </c>
      <c r="E95" s="626" t="s">
        <v>1151</v>
      </c>
      <c r="F95" s="569" t="str">
        <f>vlookup(B95,'セッション実施状況管理'!$A:$U,20,false)</f>
        <v>正木千智</v>
      </c>
      <c r="G95" s="569" t="str">
        <f>vlookup(B95,'セッション実施状況管理'!$A:$U,20,false)</f>
        <v>正木千智</v>
      </c>
      <c r="H95" s="627">
        <f>'コーチング報酬管理'!G83</f>
        <v>2</v>
      </c>
      <c r="I95" s="572" t="str">
        <f>iferror(vlookup(B95,'セッション実施状況管理'!$A:$B,2,false),"")</f>
        <v>卒業</v>
      </c>
      <c r="J95" s="582"/>
      <c r="K95" s="582"/>
      <c r="L95" s="574">
        <f>VLOOKUP(B95,'新 月次投稿数'!$A:$N,13,false)</f>
        <v>1</v>
      </c>
      <c r="M95" s="583">
        <f t="shared" si="17"/>
        <v>0</v>
      </c>
      <c r="N95" s="576">
        <f t="shared" si="9"/>
        <v>-2</v>
      </c>
      <c r="O95" s="575">
        <f t="shared" si="10"/>
        <v>-2</v>
      </c>
      <c r="P95" s="575">
        <f t="shared" si="11"/>
        <v>111</v>
      </c>
      <c r="Q95" s="584">
        <f t="shared" si="16"/>
        <v>133.2</v>
      </c>
      <c r="R95" s="585">
        <f t="shared" si="12"/>
        <v>22.2</v>
      </c>
      <c r="S95" s="577">
        <f t="shared" si="13"/>
        <v>5</v>
      </c>
      <c r="T95" s="625">
        <v>0.0</v>
      </c>
      <c r="U95" s="625">
        <v>48.0</v>
      </c>
      <c r="V95" s="582">
        <v>55.0</v>
      </c>
      <c r="W95" s="582">
        <v>8.0</v>
      </c>
      <c r="X95" s="582">
        <v>0.0</v>
      </c>
      <c r="Y95" s="582" t="s">
        <v>1072</v>
      </c>
      <c r="Z95" s="582" t="s">
        <v>1072</v>
      </c>
      <c r="AA95" s="587" t="str">
        <f>Vlookup(B95,'セッション実施状況管理'!$A:$R,17,false)</f>
        <v/>
      </c>
      <c r="AB95" s="580">
        <f t="shared" si="14"/>
        <v>1514</v>
      </c>
      <c r="AC95" s="580" t="str">
        <f t="shared" si="15"/>
        <v>2</v>
      </c>
    </row>
    <row r="96">
      <c r="A96" s="1" t="s">
        <v>1116</v>
      </c>
      <c r="B96" s="65">
        <v>78.0</v>
      </c>
      <c r="C96" s="569" t="str">
        <f>vlookup(B96,'セッション実施状況管理'!$A:$U,8,false)</f>
        <v>たかぎみさき</v>
      </c>
      <c r="D96" s="569" t="str">
        <f>vlookup(B96,'セッション実施状況管理'!$A:$I,9,false)</f>
        <v>takami_15recipe</v>
      </c>
      <c r="E96" s="628" t="s">
        <v>1152</v>
      </c>
      <c r="F96" s="569" t="str">
        <f>vlookup(B96,'セッション実施状況管理'!$A:$U,20,false)</f>
        <v>山見阪佳子</v>
      </c>
      <c r="G96" s="569" t="str">
        <f>vlookup(B96,'セッション実施状況管理'!$A:$U,20,false)</f>
        <v>山見阪佳子</v>
      </c>
      <c r="H96" s="627">
        <f>'コーチング報酬管理'!G84</f>
        <v>0</v>
      </c>
      <c r="I96" s="572" t="str">
        <f>iferror(vlookup(B96,'セッション実施状況管理'!$A:$B,2,false),"")</f>
        <v>卒業</v>
      </c>
      <c r="J96" s="629"/>
      <c r="K96" s="629"/>
      <c r="L96" s="574">
        <f>VLOOKUP(B96,'新 月次投稿数'!$A:$N,13,false)</f>
        <v>32</v>
      </c>
      <c r="M96" s="583">
        <f t="shared" si="17"/>
        <v>1</v>
      </c>
      <c r="N96" s="576">
        <f t="shared" si="9"/>
        <v>1</v>
      </c>
      <c r="O96" s="575">
        <f t="shared" si="10"/>
        <v>2</v>
      </c>
      <c r="P96" s="575">
        <f t="shared" si="11"/>
        <v>464</v>
      </c>
      <c r="Q96" s="584">
        <f t="shared" si="16"/>
        <v>397.7142857</v>
      </c>
      <c r="R96" s="585">
        <f t="shared" si="12"/>
        <v>66.28571429</v>
      </c>
      <c r="S96" s="577">
        <f t="shared" si="13"/>
        <v>7</v>
      </c>
      <c r="T96" s="582">
        <v>40.0</v>
      </c>
      <c r="U96" s="582">
        <v>68.0</v>
      </c>
      <c r="V96" s="582">
        <v>68.0</v>
      </c>
      <c r="W96" s="582">
        <v>82.0</v>
      </c>
      <c r="X96" s="582">
        <v>75.0</v>
      </c>
      <c r="Y96" s="582">
        <v>91.0</v>
      </c>
      <c r="Z96" s="582">
        <v>40.0</v>
      </c>
      <c r="AA96" s="587" t="str">
        <f>Vlookup(B96,'セッション実施状況管理'!$A:$R,17,false)</f>
        <v/>
      </c>
      <c r="AB96" s="580">
        <f t="shared" si="14"/>
        <v>1514</v>
      </c>
      <c r="AC96" s="580" t="str">
        <f t="shared" si="15"/>
        <v>2</v>
      </c>
    </row>
    <row r="97">
      <c r="A97" s="1" t="s">
        <v>1116</v>
      </c>
      <c r="B97" s="40">
        <v>79.0</v>
      </c>
      <c r="C97" s="569" t="str">
        <f>vlookup(B97,'セッション実施状況管理'!$A:$U,8,false)</f>
        <v>しむらまなぶ</v>
      </c>
      <c r="D97" s="569" t="str">
        <f>vlookup(B97,'セッション実施状況管理'!$A:$I,9,false)</f>
        <v/>
      </c>
      <c r="E97" s="630" t="s">
        <v>1153</v>
      </c>
      <c r="F97" s="569" t="str">
        <f>vlookup(B97,'セッション実施状況管理'!$A:$U,20,false)</f>
        <v>須見浩人</v>
      </c>
      <c r="G97" s="569" t="str">
        <f>vlookup(B97,'セッション実施状況管理'!$A:$U,20,false)</f>
        <v>須見浩人</v>
      </c>
      <c r="H97" s="627">
        <f>'コーチング報酬管理'!G85</f>
        <v>1</v>
      </c>
      <c r="I97" s="572" t="str">
        <f>iferror(vlookup(B97,'セッション実施状況管理'!$A:$B,2,false),"")</f>
        <v>卒業</v>
      </c>
      <c r="J97" s="629"/>
      <c r="K97" s="629"/>
      <c r="L97" s="574">
        <f>VLOOKUP(B97,'新 月次投稿数'!$A:$N,13,false)</f>
        <v>0</v>
      </c>
      <c r="M97" s="583">
        <f t="shared" si="17"/>
        <v>0</v>
      </c>
      <c r="N97" s="576">
        <f t="shared" si="9"/>
        <v>-2</v>
      </c>
      <c r="O97" s="575">
        <f t="shared" si="10"/>
        <v>-2</v>
      </c>
      <c r="P97" s="575">
        <f t="shared" si="11"/>
        <v>12</v>
      </c>
      <c r="Q97" s="584">
        <f t="shared" si="16"/>
        <v>18</v>
      </c>
      <c r="R97" s="585">
        <f t="shared" si="12"/>
        <v>3</v>
      </c>
      <c r="S97" s="577">
        <f t="shared" si="13"/>
        <v>4</v>
      </c>
      <c r="T97" s="582" t="s">
        <v>1072</v>
      </c>
      <c r="U97" s="582">
        <v>10.0</v>
      </c>
      <c r="V97" s="582">
        <v>0.0</v>
      </c>
      <c r="W97" s="582">
        <v>2.0</v>
      </c>
      <c r="X97" s="582">
        <v>0.0</v>
      </c>
      <c r="Y97" s="582" t="s">
        <v>1072</v>
      </c>
      <c r="Z97" s="582" t="s">
        <v>1072</v>
      </c>
      <c r="AA97" s="587" t="str">
        <f>Vlookup(B97,'セッション実施状況管理'!$A:$R,17,false)</f>
        <v/>
      </c>
      <c r="AB97" s="580">
        <f t="shared" si="14"/>
        <v>1514</v>
      </c>
      <c r="AC97" s="580" t="str">
        <f t="shared" si="15"/>
        <v>2</v>
      </c>
    </row>
    <row r="98">
      <c r="A98" s="1" t="s">
        <v>1116</v>
      </c>
      <c r="B98" s="65">
        <v>80.0</v>
      </c>
      <c r="C98" s="569" t="str">
        <f>vlookup(B98,'セッション実施状況管理'!$A:$U,8,false)</f>
        <v>ふじおかみすず</v>
      </c>
      <c r="D98" s="569" t="str">
        <f>vlookup(B98,'セッション実施状況管理'!$A:$I,9,false)</f>
        <v>mirin_room_</v>
      </c>
      <c r="E98" s="631" t="s">
        <v>1154</v>
      </c>
      <c r="F98" s="569" t="str">
        <f>vlookup(B98,'セッション実施状況管理'!$A:$U,20,false)</f>
        <v>野村佑佳</v>
      </c>
      <c r="G98" s="569" t="str">
        <f>vlookup(B98,'セッション実施状況管理'!$A:$U,20,false)</f>
        <v>野村佑佳</v>
      </c>
      <c r="H98" s="627">
        <f>'コーチング報酬管理'!G86</f>
        <v>2</v>
      </c>
      <c r="I98" s="572" t="str">
        <f>iferror(vlookup(B98,'セッション実施状況管理'!$A:$B,2,false),"")</f>
        <v>卒業</v>
      </c>
      <c r="J98" s="629"/>
      <c r="K98" s="629"/>
      <c r="L98" s="574">
        <f>VLOOKUP(B98,'新 月次投稿数'!$A:$N,13,false)</f>
        <v>26</v>
      </c>
      <c r="M98" s="583">
        <f t="shared" si="17"/>
        <v>0</v>
      </c>
      <c r="N98" s="576">
        <f t="shared" si="9"/>
        <v>3</v>
      </c>
      <c r="O98" s="575">
        <f t="shared" si="10"/>
        <v>4</v>
      </c>
      <c r="P98" s="575">
        <f t="shared" si="11"/>
        <v>588</v>
      </c>
      <c r="Q98" s="584">
        <f t="shared" si="16"/>
        <v>504</v>
      </c>
      <c r="R98" s="585">
        <f t="shared" si="12"/>
        <v>84</v>
      </c>
      <c r="S98" s="577">
        <f t="shared" si="13"/>
        <v>7</v>
      </c>
      <c r="T98" s="582">
        <v>51.0</v>
      </c>
      <c r="U98" s="582">
        <v>105.0</v>
      </c>
      <c r="V98" s="582">
        <v>93.0</v>
      </c>
      <c r="W98" s="582">
        <v>94.0</v>
      </c>
      <c r="X98" s="582">
        <v>94.0</v>
      </c>
      <c r="Y98" s="582">
        <v>88.0</v>
      </c>
      <c r="Z98" s="582">
        <v>63.0</v>
      </c>
      <c r="AA98" s="587" t="str">
        <f>Vlookup(B98,'セッション実施状況管理'!$A:$R,17,false)</f>
        <v/>
      </c>
      <c r="AB98" s="580">
        <f t="shared" si="14"/>
        <v>1514</v>
      </c>
      <c r="AC98" s="580" t="str">
        <f t="shared" si="15"/>
        <v>2</v>
      </c>
    </row>
    <row r="99">
      <c r="A99" s="1" t="s">
        <v>1116</v>
      </c>
      <c r="B99" s="40">
        <v>81.0</v>
      </c>
      <c r="C99" s="569" t="str">
        <f>vlookup(B99,'セッション実施状況管理'!$A:$U,8,false)</f>
        <v>やまぐちちづる</v>
      </c>
      <c r="D99" s="569" t="str">
        <f>vlookup(B99,'セッション実施状況管理'!$A:$I,9,false)</f>
        <v>odoru_ryokoumama40</v>
      </c>
      <c r="E99" s="631" t="s">
        <v>1155</v>
      </c>
      <c r="F99" s="569" t="str">
        <f>vlookup(B99,'セッション実施状況管理'!$A:$U,20,false)</f>
        <v>青木千奈</v>
      </c>
      <c r="G99" s="569" t="str">
        <f>vlookup(B99,'セッション実施状況管理'!$A:$U,20,false)</f>
        <v>青木千奈</v>
      </c>
      <c r="H99" s="627">
        <f>'コーチング報酬管理'!G87</f>
        <v>1</v>
      </c>
      <c r="I99" s="572" t="str">
        <f>iferror(vlookup(B99,'セッション実施状況管理'!$A:$B,2,false),"")</f>
        <v>卒業</v>
      </c>
      <c r="J99" s="629"/>
      <c r="K99" s="629"/>
      <c r="L99" s="574">
        <f>VLOOKUP(B99,'新 月次投稿数'!$A:$N,13,false)</f>
        <v>26</v>
      </c>
      <c r="M99" s="583">
        <f t="shared" si="17"/>
        <v>0</v>
      </c>
      <c r="N99" s="576">
        <f t="shared" si="9"/>
        <v>4</v>
      </c>
      <c r="O99" s="575">
        <f t="shared" si="10"/>
        <v>4</v>
      </c>
      <c r="P99" s="575">
        <f t="shared" si="11"/>
        <v>875</v>
      </c>
      <c r="Q99" s="584">
        <f t="shared" si="16"/>
        <v>875</v>
      </c>
      <c r="R99" s="585">
        <f t="shared" si="12"/>
        <v>145.8333333</v>
      </c>
      <c r="S99" s="577">
        <f t="shared" si="13"/>
        <v>6</v>
      </c>
      <c r="T99" s="582">
        <v>100.0</v>
      </c>
      <c r="U99" s="582">
        <v>99.0</v>
      </c>
      <c r="V99" s="582">
        <v>139.0</v>
      </c>
      <c r="W99" s="582">
        <v>155.0</v>
      </c>
      <c r="X99" s="582">
        <v>201.0</v>
      </c>
      <c r="Y99" s="582">
        <v>181.0</v>
      </c>
      <c r="Z99" s="582" t="s">
        <v>1072</v>
      </c>
      <c r="AA99" s="587" t="str">
        <f>Vlookup(B99,'セッション実施状況管理'!$A:$R,17,false)</f>
        <v/>
      </c>
      <c r="AB99" s="580">
        <f t="shared" si="14"/>
        <v>1514</v>
      </c>
      <c r="AC99" s="580" t="str">
        <f t="shared" si="15"/>
        <v>2</v>
      </c>
    </row>
    <row r="100">
      <c r="A100" s="1" t="s">
        <v>1116</v>
      </c>
      <c r="B100" s="65">
        <v>83.0</v>
      </c>
      <c r="C100" s="569" t="str">
        <f>vlookup(B100,'セッション実施状況管理'!$A:$U,8,false)</f>
        <v>のぶとうまさこ</v>
      </c>
      <c r="D100" s="569" t="str">
        <f>vlookup(B100,'セッション実施状況管理'!$A:$I,9,false)</f>
        <v>mskn.christmas</v>
      </c>
      <c r="E100" s="632" t="s">
        <v>1156</v>
      </c>
      <c r="F100" s="569" t="str">
        <f>vlookup(B100,'セッション実施状況管理'!$A:$U,20,false)</f>
        <v>高木千鶴</v>
      </c>
      <c r="G100" s="569" t="str">
        <f>vlookup(B100,'セッション実施状況管理'!$A:$U,20,false)</f>
        <v>高木千鶴</v>
      </c>
      <c r="H100" s="627">
        <f>'コーチング報酬管理'!G88</f>
        <v>1</v>
      </c>
      <c r="I100" s="572" t="str">
        <f>iferror(vlookup(B100,'セッション実施状況管理'!$A:$B,2,false),"")</f>
        <v>卒業</v>
      </c>
      <c r="J100" s="633">
        <v>0.0</v>
      </c>
      <c r="K100" s="633">
        <v>0.0</v>
      </c>
      <c r="L100" s="574">
        <f>VLOOKUP(B100,'新 月次投稿数'!$A:$N,13,false)</f>
        <v>36</v>
      </c>
      <c r="M100" s="583">
        <f t="shared" si="17"/>
        <v>1</v>
      </c>
      <c r="N100" s="576">
        <f t="shared" si="9"/>
        <v>0</v>
      </c>
      <c r="O100" s="575">
        <f t="shared" si="10"/>
        <v>0</v>
      </c>
      <c r="P100" s="575">
        <f t="shared" si="11"/>
        <v>321</v>
      </c>
      <c r="Q100" s="584">
        <f t="shared" si="16"/>
        <v>321</v>
      </c>
      <c r="R100" s="585">
        <f t="shared" si="12"/>
        <v>53.5</v>
      </c>
      <c r="S100" s="577">
        <f t="shared" si="13"/>
        <v>6</v>
      </c>
      <c r="T100" s="582" t="s">
        <v>1072</v>
      </c>
      <c r="U100" s="582">
        <v>81.0</v>
      </c>
      <c r="V100" s="582">
        <v>67.0</v>
      </c>
      <c r="W100" s="582">
        <v>70.0</v>
      </c>
      <c r="X100" s="582">
        <v>44.0</v>
      </c>
      <c r="Y100" s="582">
        <v>29.0</v>
      </c>
      <c r="Z100" s="582">
        <v>30.0</v>
      </c>
      <c r="AA100" s="587" t="str">
        <f>Vlookup(B100,'セッション実施状況管理'!$A:$R,17,false)</f>
        <v/>
      </c>
      <c r="AB100" s="580">
        <f t="shared" si="14"/>
        <v>1514</v>
      </c>
      <c r="AC100" s="580" t="str">
        <f t="shared" si="15"/>
        <v>2</v>
      </c>
    </row>
    <row r="101">
      <c r="A101" s="1" t="s">
        <v>1116</v>
      </c>
      <c r="B101" s="40">
        <v>84.0</v>
      </c>
      <c r="C101" s="569" t="str">
        <f>vlookup(B101,'セッション実施状況管理'!$A:$U,8,false)</f>
        <v>かげやまこゆき</v>
      </c>
      <c r="D101" s="569" t="str">
        <f>vlookup(B101,'セッション実施状況管理'!$A:$I,9,false)</f>
        <v>yukiko_sologram
koyuki_viewmap</v>
      </c>
      <c r="E101" s="631" t="s">
        <v>1157</v>
      </c>
      <c r="F101" s="569" t="str">
        <f>vlookup(B101,'セッション実施状況管理'!$A:$U,20,false)</f>
        <v>青木千奈</v>
      </c>
      <c r="G101" s="569" t="str">
        <f>vlookup(B101,'セッション実施状況管理'!$A:$U,20,false)</f>
        <v>青木千奈</v>
      </c>
      <c r="H101" s="627">
        <f>'コーチング報酬管理'!G89</f>
        <v>2</v>
      </c>
      <c r="I101" s="572" t="str">
        <f>iferror(vlookup(B101,'セッション実施状況管理'!$A:$B,2,false),"")</f>
        <v>卒業</v>
      </c>
      <c r="J101" s="629"/>
      <c r="K101" s="629"/>
      <c r="L101" s="574">
        <f>VLOOKUP(B101,'新 月次投稿数'!$A:$N,13,false)</f>
        <v>47</v>
      </c>
      <c r="M101" s="583">
        <f t="shared" si="17"/>
        <v>1</v>
      </c>
      <c r="N101" s="576">
        <f t="shared" si="9"/>
        <v>0</v>
      </c>
      <c r="O101" s="575">
        <f t="shared" si="10"/>
        <v>0</v>
      </c>
      <c r="P101" s="575">
        <f t="shared" si="11"/>
        <v>349</v>
      </c>
      <c r="Q101" s="584">
        <f t="shared" si="16"/>
        <v>349</v>
      </c>
      <c r="R101" s="585">
        <f t="shared" si="12"/>
        <v>58.16666667</v>
      </c>
      <c r="S101" s="577">
        <f t="shared" si="13"/>
        <v>6</v>
      </c>
      <c r="T101" s="582">
        <v>64.0</v>
      </c>
      <c r="U101" s="582">
        <v>68.0</v>
      </c>
      <c r="V101" s="634">
        <v>71.0</v>
      </c>
      <c r="W101" s="582">
        <v>61.0</v>
      </c>
      <c r="X101" s="582">
        <v>62.0</v>
      </c>
      <c r="Y101" s="582">
        <v>23.0</v>
      </c>
      <c r="Z101" s="582" t="s">
        <v>1072</v>
      </c>
      <c r="AA101" s="587" t="str">
        <f>Vlookup(B101,'セッション実施状況管理'!$A:$R,17,false)</f>
        <v/>
      </c>
      <c r="AB101" s="580">
        <f t="shared" si="14"/>
        <v>1514</v>
      </c>
      <c r="AC101" s="580" t="str">
        <f t="shared" si="15"/>
        <v>2</v>
      </c>
    </row>
    <row r="102">
      <c r="A102" s="1" t="s">
        <v>1116</v>
      </c>
      <c r="B102" s="65">
        <v>85.0</v>
      </c>
      <c r="C102" s="569" t="str">
        <f>vlookup(B102,'セッション実施状況管理'!$A:$U,8,false)</f>
        <v>こうごたかひろ</v>
      </c>
      <c r="D102" s="569" t="str">
        <f>vlookup(B102,'セッション実施状況管理'!$A:$I,9,false)</f>
        <v>piro_yaseuma</v>
      </c>
      <c r="E102" s="631" t="s">
        <v>1158</v>
      </c>
      <c r="F102" s="569" t="str">
        <f>vlookup(B102,'セッション実施状況管理'!$A:$U,20,false)</f>
        <v>中富智弘</v>
      </c>
      <c r="G102" s="569" t="str">
        <f>vlookup(B102,'セッション実施状況管理'!$A:$U,20,false)</f>
        <v>中富智弘</v>
      </c>
      <c r="H102" s="627">
        <f>'コーチング報酬管理'!G90</f>
        <v>2</v>
      </c>
      <c r="I102" s="572" t="str">
        <f>iferror(vlookup(B102,'セッション実施状況管理'!$A:$B,2,false),"")</f>
        <v>卒業</v>
      </c>
      <c r="J102" s="633">
        <v>0.0</v>
      </c>
      <c r="K102" s="633">
        <v>0.0</v>
      </c>
      <c r="L102" s="574">
        <f>VLOOKUP(B102,'新 月次投稿数'!$A:$N,13,false)</f>
        <v>12</v>
      </c>
      <c r="M102" s="583">
        <f t="shared" si="17"/>
        <v>0</v>
      </c>
      <c r="N102" s="576">
        <f t="shared" si="9"/>
        <v>0</v>
      </c>
      <c r="O102" s="575">
        <f t="shared" si="10"/>
        <v>0</v>
      </c>
      <c r="P102" s="575">
        <f t="shared" si="11"/>
        <v>341</v>
      </c>
      <c r="Q102" s="584">
        <f t="shared" si="16"/>
        <v>341</v>
      </c>
      <c r="R102" s="585">
        <f t="shared" si="12"/>
        <v>56.83333333</v>
      </c>
      <c r="S102" s="577">
        <f t="shared" si="13"/>
        <v>6</v>
      </c>
      <c r="T102" s="598">
        <v>124.0</v>
      </c>
      <c r="U102" s="598">
        <v>121.0</v>
      </c>
      <c r="V102" s="582">
        <v>86.0</v>
      </c>
      <c r="W102" s="582">
        <v>10.0</v>
      </c>
      <c r="X102" s="582">
        <v>0.0</v>
      </c>
      <c r="Y102" s="582">
        <v>0.0</v>
      </c>
      <c r="Z102" s="582" t="s">
        <v>1072</v>
      </c>
      <c r="AA102" s="587" t="str">
        <f>Vlookup(B102,'セッション実施状況管理'!$A:$R,17,false)</f>
        <v/>
      </c>
      <c r="AB102" s="580">
        <f t="shared" si="14"/>
        <v>1514</v>
      </c>
      <c r="AC102" s="580" t="str">
        <f t="shared" si="15"/>
        <v>2</v>
      </c>
    </row>
    <row r="103">
      <c r="A103" s="1" t="s">
        <v>1116</v>
      </c>
      <c r="B103" s="40">
        <v>86.0</v>
      </c>
      <c r="C103" s="569" t="str">
        <f>vlookup(B103,'セッション実施状況管理'!$A:$U,8,false)</f>
        <v>かきのきまゆみ</v>
      </c>
      <c r="D103" s="569" t="str">
        <f>vlookup(B103,'セッション実施状況管理'!$A:$I,9,false)</f>
        <v>mimi_kojirecipe</v>
      </c>
      <c r="E103" s="631" t="s">
        <v>475</v>
      </c>
      <c r="F103" s="569" t="str">
        <f>vlookup(B103,'セッション実施状況管理'!$A:$U,20,false)</f>
        <v>今立なつみ</v>
      </c>
      <c r="G103" s="569" t="str">
        <f>vlookup(B103,'セッション実施状況管理'!$A:$U,20,false)</f>
        <v>今立なつみ</v>
      </c>
      <c r="H103" s="627">
        <f>'コーチング報酬管理'!G91</f>
        <v>2</v>
      </c>
      <c r="I103" s="572" t="str">
        <f>iferror(vlookup(B103,'セッション実施状況管理'!$A:$B,2,false),"")</f>
        <v>卒業</v>
      </c>
      <c r="J103" s="629"/>
      <c r="K103" s="629"/>
      <c r="L103" s="574">
        <f>VLOOKUP(B103,'新 月次投稿数'!$A:$N,13,false)</f>
        <v>1</v>
      </c>
      <c r="M103" s="583">
        <f t="shared" si="17"/>
        <v>0</v>
      </c>
      <c r="N103" s="576">
        <f t="shared" si="9"/>
        <v>-2</v>
      </c>
      <c r="O103" s="575">
        <f t="shared" si="10"/>
        <v>-2</v>
      </c>
      <c r="P103" s="575">
        <f t="shared" si="11"/>
        <v>8</v>
      </c>
      <c r="Q103" s="584">
        <f t="shared" si="16"/>
        <v>6.857142857</v>
      </c>
      <c r="R103" s="585">
        <f t="shared" si="12"/>
        <v>1.142857143</v>
      </c>
      <c r="S103" s="577">
        <f t="shared" si="13"/>
        <v>7</v>
      </c>
      <c r="T103" s="582">
        <v>1.0</v>
      </c>
      <c r="U103" s="582">
        <v>0.0</v>
      </c>
      <c r="V103" s="582">
        <v>7.0</v>
      </c>
      <c r="W103" s="582">
        <v>0.0</v>
      </c>
      <c r="X103" s="582">
        <v>0.0</v>
      </c>
      <c r="Y103" s="582">
        <v>0.0</v>
      </c>
      <c r="Z103" s="582">
        <v>0.0</v>
      </c>
      <c r="AA103" s="587" t="str">
        <f>Vlookup(B103,'セッション実施状況管理'!$A:$R,17,false)</f>
        <v/>
      </c>
      <c r="AB103" s="580">
        <f t="shared" si="14"/>
        <v>1514</v>
      </c>
      <c r="AC103" s="580" t="str">
        <f t="shared" si="15"/>
        <v>2</v>
      </c>
    </row>
    <row r="104">
      <c r="A104" s="1" t="s">
        <v>1116</v>
      </c>
      <c r="B104" s="65">
        <v>87.0</v>
      </c>
      <c r="C104" s="569" t="str">
        <f>vlookup(B104,'セッション実施状況管理'!$A:$U,8,false)</f>
        <v>らぶひとみ</v>
      </c>
      <c r="D104" s="569" t="str">
        <f>vlookup(B104,'セッション実施状況管理'!$A:$I,9,false)</f>
        <v>rabu_english</v>
      </c>
      <c r="E104" s="631" t="s">
        <v>1159</v>
      </c>
      <c r="F104" s="569" t="str">
        <f>vlookup(B104,'セッション実施状況管理'!$A:$U,20,false)</f>
        <v>宮田友理</v>
      </c>
      <c r="G104" s="569" t="str">
        <f>vlookup(B104,'セッション実施状況管理'!$A:$U,20,false)</f>
        <v>宮田友理</v>
      </c>
      <c r="H104" s="627">
        <f>'コーチング報酬管理'!G92</f>
        <v>1</v>
      </c>
      <c r="I104" s="572" t="str">
        <f>iferror(vlookup(B104,'セッション実施状況管理'!$A:$B,2,false),"")</f>
        <v>卒業</v>
      </c>
      <c r="J104" s="629"/>
      <c r="K104" s="629"/>
      <c r="L104" s="574">
        <f>VLOOKUP(B104,'新 月次投稿数'!$A:$N,13,false)</f>
        <v>109</v>
      </c>
      <c r="M104" s="583">
        <f t="shared" si="17"/>
        <v>4</v>
      </c>
      <c r="N104" s="576">
        <f t="shared" si="9"/>
        <v>1</v>
      </c>
      <c r="O104" s="575">
        <f t="shared" si="10"/>
        <v>2</v>
      </c>
      <c r="P104" s="575">
        <f t="shared" si="11"/>
        <v>447</v>
      </c>
      <c r="Q104" s="584">
        <f t="shared" si="16"/>
        <v>383.1428571</v>
      </c>
      <c r="R104" s="585">
        <f t="shared" si="12"/>
        <v>63.85714286</v>
      </c>
      <c r="S104" s="577">
        <f t="shared" si="13"/>
        <v>7</v>
      </c>
      <c r="T104" s="635">
        <v>50.0</v>
      </c>
      <c r="U104" s="635">
        <v>99.0</v>
      </c>
      <c r="V104" s="635">
        <v>84.0</v>
      </c>
      <c r="W104" s="635">
        <v>69.0</v>
      </c>
      <c r="X104" s="636">
        <v>73.0</v>
      </c>
      <c r="Y104" s="582">
        <v>67.0</v>
      </c>
      <c r="Z104" s="582">
        <v>5.0</v>
      </c>
      <c r="AA104" s="587" t="str">
        <f>Vlookup(B104,'セッション実施状況管理'!$A:$R,17,false)</f>
        <v/>
      </c>
      <c r="AB104" s="580">
        <f t="shared" si="14"/>
        <v>1514</v>
      </c>
      <c r="AC104" s="580" t="str">
        <f t="shared" si="15"/>
        <v>2</v>
      </c>
    </row>
    <row r="105">
      <c r="A105" s="1" t="s">
        <v>1116</v>
      </c>
      <c r="B105" s="65">
        <v>88.0</v>
      </c>
      <c r="C105" s="569" t="str">
        <f>vlookup(B105,'セッション実施状況管理'!$A:$U,8,false)</f>
        <v>かわらまき</v>
      </c>
      <c r="D105" s="569" t="str">
        <f>vlookup(B105,'セッション実施状況管理'!$A:$I,9,false)</f>
        <v>maayan_animal
</v>
      </c>
      <c r="E105" s="631" t="s">
        <v>483</v>
      </c>
      <c r="F105" s="569" t="str">
        <f>vlookup(B105,'セッション実施状況管理'!$A:$U,20,false)</f>
        <v>森淳子</v>
      </c>
      <c r="G105" s="569" t="str">
        <f>vlookup(B105,'セッション実施状況管理'!$A:$U,20,false)</f>
        <v>森淳子</v>
      </c>
      <c r="H105" s="627">
        <f>'コーチング報酬管理'!G93</f>
        <v>1</v>
      </c>
      <c r="I105" s="572" t="str">
        <f>iferror(vlookup(B105,'セッション実施状況管理'!$A:$B,2,false),"")</f>
        <v>卒業</v>
      </c>
      <c r="J105" s="633">
        <v>0.0</v>
      </c>
      <c r="K105" s="633">
        <v>0.0</v>
      </c>
      <c r="L105" s="574">
        <f>VLOOKUP(B105,'新 月次投稿数'!$A:$N,13,false)</f>
        <v>42</v>
      </c>
      <c r="M105" s="583">
        <f t="shared" si="17"/>
        <v>1</v>
      </c>
      <c r="N105" s="576">
        <f t="shared" si="9"/>
        <v>3</v>
      </c>
      <c r="O105" s="575">
        <f t="shared" si="10"/>
        <v>4</v>
      </c>
      <c r="P105" s="575">
        <f t="shared" si="11"/>
        <v>584</v>
      </c>
      <c r="Q105" s="584">
        <f t="shared" si="16"/>
        <v>500.5714286</v>
      </c>
      <c r="R105" s="585">
        <f t="shared" si="12"/>
        <v>83.42857143</v>
      </c>
      <c r="S105" s="577">
        <f t="shared" si="13"/>
        <v>7</v>
      </c>
      <c r="T105" s="635">
        <v>55.0</v>
      </c>
      <c r="U105" s="589">
        <v>113.0</v>
      </c>
      <c r="V105" s="589">
        <v>114.0</v>
      </c>
      <c r="W105" s="635">
        <v>72.0</v>
      </c>
      <c r="X105" s="635">
        <v>91.0</v>
      </c>
      <c r="Y105" s="582">
        <v>97.0</v>
      </c>
      <c r="Z105" s="582">
        <v>42.0</v>
      </c>
      <c r="AA105" s="587" t="str">
        <f>Vlookup(B105,'セッション実施状況管理'!$A:$R,17,false)</f>
        <v/>
      </c>
      <c r="AB105" s="580">
        <f t="shared" si="14"/>
        <v>1514</v>
      </c>
      <c r="AC105" s="580" t="str">
        <f t="shared" si="15"/>
        <v>2</v>
      </c>
    </row>
    <row r="106">
      <c r="A106" s="1" t="s">
        <v>1116</v>
      </c>
      <c r="B106" s="40">
        <v>89.0</v>
      </c>
      <c r="C106" s="569" t="str">
        <f>vlookup(B106,'セッション実施状況管理'!$A:$U,8,false)</f>
        <v>ながいけいこ</v>
      </c>
      <c r="D106" s="569" t="str">
        <f>vlookup(B106,'セッション実施状況管理'!$A:$I,9,false)</f>
        <v>core_gohan</v>
      </c>
      <c r="E106" s="630" t="s">
        <v>1160</v>
      </c>
      <c r="F106" s="569" t="str">
        <f>vlookup(B106,'セッション実施状況管理'!$A:$U,20,false)</f>
        <v>高木千鶴</v>
      </c>
      <c r="G106" s="569" t="str">
        <f>vlookup(B106,'セッション実施状況管理'!$A:$U,20,false)</f>
        <v>高木千鶴</v>
      </c>
      <c r="H106" s="627">
        <f>'コーチング報酬管理'!G94</f>
        <v>1</v>
      </c>
      <c r="I106" s="572" t="str">
        <f>iferror(vlookup(B106,'セッション実施状況管理'!$A:$B,2,false),"")</f>
        <v>卒業</v>
      </c>
      <c r="J106" s="633">
        <v>0.0</v>
      </c>
      <c r="K106" s="633">
        <v>0.0</v>
      </c>
      <c r="L106" s="574">
        <f>VLOOKUP(B106,'新 月次投稿数'!$A:$N,13,false)</f>
        <v>83</v>
      </c>
      <c r="M106" s="583">
        <f t="shared" si="17"/>
        <v>3</v>
      </c>
      <c r="N106" s="576">
        <f t="shared" si="9"/>
        <v>3</v>
      </c>
      <c r="O106" s="575">
        <f t="shared" si="10"/>
        <v>4</v>
      </c>
      <c r="P106" s="575">
        <f t="shared" si="11"/>
        <v>566</v>
      </c>
      <c r="Q106" s="584">
        <f t="shared" si="16"/>
        <v>485.1428571</v>
      </c>
      <c r="R106" s="585">
        <f t="shared" si="12"/>
        <v>80.85714286</v>
      </c>
      <c r="S106" s="577">
        <f t="shared" si="13"/>
        <v>7</v>
      </c>
      <c r="T106" s="589">
        <v>122.0</v>
      </c>
      <c r="U106" s="635">
        <v>75.0</v>
      </c>
      <c r="V106" s="589">
        <v>112.0</v>
      </c>
      <c r="W106" s="635">
        <v>80.0</v>
      </c>
      <c r="X106" s="635">
        <v>74.0</v>
      </c>
      <c r="Y106" s="582">
        <v>50.0</v>
      </c>
      <c r="Z106" s="582">
        <v>53.0</v>
      </c>
      <c r="AA106" s="587" t="str">
        <f>Vlookup(B106,'セッション実施状況管理'!$A:$R,17,false)</f>
        <v/>
      </c>
      <c r="AB106" s="580">
        <f t="shared" si="14"/>
        <v>1514</v>
      </c>
      <c r="AC106" s="580" t="str">
        <f t="shared" si="15"/>
        <v>2</v>
      </c>
    </row>
    <row r="107">
      <c r="A107" s="1" t="s">
        <v>1116</v>
      </c>
      <c r="B107" s="65">
        <v>90.0</v>
      </c>
      <c r="C107" s="569" t="str">
        <f>vlookup(B107,'セッション実施状況管理'!$A:$U,8,false)</f>
        <v>ろばーつあゆみ</v>
      </c>
      <c r="D107" s="569" t="str">
        <f>vlookup(B107,'セッション実施状況管理'!$A:$I,9,false)</f>
        <v>mama.no.camera.jikan</v>
      </c>
      <c r="E107" s="631" t="s">
        <v>1161</v>
      </c>
      <c r="F107" s="569" t="str">
        <f>vlookup(B107,'セッション実施状況管理'!$A:$U,20,false)</f>
        <v>森本風花</v>
      </c>
      <c r="G107" s="569" t="str">
        <f>vlookup(B107,'セッション実施状況管理'!$A:$U,20,false)</f>
        <v>森本風花</v>
      </c>
      <c r="H107" s="627">
        <f>'コーチング報酬管理'!G95</f>
        <v>1</v>
      </c>
      <c r="I107" s="572" t="str">
        <f>iferror(vlookup(B107,'セッション実施状況管理'!$A:$B,2,false),"")</f>
        <v>卒業</v>
      </c>
      <c r="J107" s="629"/>
      <c r="K107" s="629"/>
      <c r="L107" s="574">
        <f>VLOOKUP(B107,'新 月次投稿数'!$A:$N,13,false)</f>
        <v>37</v>
      </c>
      <c r="M107" s="583">
        <f t="shared" si="17"/>
        <v>1</v>
      </c>
      <c r="N107" s="576">
        <f t="shared" si="9"/>
        <v>3</v>
      </c>
      <c r="O107" s="575">
        <f t="shared" si="10"/>
        <v>1</v>
      </c>
      <c r="P107" s="575">
        <f t="shared" si="11"/>
        <v>415</v>
      </c>
      <c r="Q107" s="584">
        <f t="shared" si="16"/>
        <v>498</v>
      </c>
      <c r="R107" s="585">
        <f t="shared" si="12"/>
        <v>83</v>
      </c>
      <c r="S107" s="577">
        <f t="shared" si="13"/>
        <v>5</v>
      </c>
      <c r="T107" s="635">
        <v>29.0</v>
      </c>
      <c r="U107" s="589">
        <v>124.0</v>
      </c>
      <c r="V107" s="635">
        <v>88.0</v>
      </c>
      <c r="W107" s="635">
        <v>87.0</v>
      </c>
      <c r="X107" s="635">
        <v>87.0</v>
      </c>
      <c r="Y107" s="582" t="s">
        <v>1072</v>
      </c>
      <c r="Z107" s="582" t="s">
        <v>1072</v>
      </c>
      <c r="AA107" s="587" t="str">
        <f>Vlookup(B107,'セッション実施状況管理'!$A:$R,17,false)</f>
        <v/>
      </c>
      <c r="AB107" s="580">
        <f t="shared" si="14"/>
        <v>1514</v>
      </c>
      <c r="AC107" s="580" t="str">
        <f t="shared" si="15"/>
        <v>2</v>
      </c>
    </row>
    <row r="108">
      <c r="A108" s="1" t="s">
        <v>1116</v>
      </c>
      <c r="B108" s="40">
        <v>91.0</v>
      </c>
      <c r="C108" s="569" t="str">
        <f>vlookup(B108,'セッション実施状況管理'!$A:$U,8,false)</f>
        <v>じくまるみほ</v>
      </c>
      <c r="D108" s="569" t="str">
        <f>vlookup(B108,'セッション実施状況管理'!$A:$I,9,false)</f>
        <v>mippori</v>
      </c>
      <c r="E108" s="630" t="s">
        <v>1162</v>
      </c>
      <c r="F108" s="569" t="str">
        <f>vlookup(B108,'セッション実施状況管理'!$A:$U,20,false)</f>
        <v>多田萌子</v>
      </c>
      <c r="G108" s="569" t="str">
        <f>vlookup(B108,'セッション実施状況管理'!$A:$U,20,false)</f>
        <v>多田萌子</v>
      </c>
      <c r="H108" s="627">
        <f>'コーチング報酬管理'!G96</f>
        <v>0</v>
      </c>
      <c r="I108" s="572" t="str">
        <f>iferror(vlookup(B108,'セッション実施状況管理'!$A:$B,2,false),"")</f>
        <v>卒業</v>
      </c>
      <c r="J108" s="629"/>
      <c r="K108" s="629"/>
      <c r="L108" s="574">
        <f>VLOOKUP(B108,'新 月次投稿数'!$A:$N,13,false)</f>
        <v>43</v>
      </c>
      <c r="M108" s="583">
        <f t="shared" si="17"/>
        <v>1</v>
      </c>
      <c r="N108" s="576">
        <f t="shared" si="9"/>
        <v>-2</v>
      </c>
      <c r="O108" s="575">
        <f t="shared" si="10"/>
        <v>-1</v>
      </c>
      <c r="P108" s="575">
        <f t="shared" si="11"/>
        <v>269</v>
      </c>
      <c r="Q108" s="584">
        <f t="shared" si="16"/>
        <v>230.5714286</v>
      </c>
      <c r="R108" s="585">
        <f t="shared" si="12"/>
        <v>38.42857143</v>
      </c>
      <c r="S108" s="577">
        <f t="shared" si="13"/>
        <v>7</v>
      </c>
      <c r="T108" s="635">
        <v>2.0</v>
      </c>
      <c r="U108" s="635">
        <v>85.0</v>
      </c>
      <c r="V108" s="635">
        <v>73.0</v>
      </c>
      <c r="W108" s="635">
        <v>65.0</v>
      </c>
      <c r="X108" s="635">
        <v>44.0</v>
      </c>
      <c r="Y108" s="582">
        <v>0.0</v>
      </c>
      <c r="Z108" s="582">
        <v>0.0</v>
      </c>
      <c r="AA108" s="587" t="str">
        <f>Vlookup(B108,'セッション実施状況管理'!$A:$R,17,false)</f>
        <v/>
      </c>
      <c r="AB108" s="580">
        <f t="shared" si="14"/>
        <v>1514</v>
      </c>
      <c r="AC108" s="580" t="str">
        <f t="shared" si="15"/>
        <v>2</v>
      </c>
    </row>
    <row r="109">
      <c r="A109" s="1" t="s">
        <v>1116</v>
      </c>
      <c r="B109" s="65">
        <v>92.0</v>
      </c>
      <c r="C109" s="569" t="str">
        <f>vlookup(B109,'セッション実施状況管理'!$A:$U,8,false)</f>
        <v>のざきせいか</v>
      </c>
      <c r="D109" s="569" t="str">
        <f>vlookup(B109,'セッション実施状況管理'!$A:$I,9,false)</f>
        <v>seika_diet.recipe</v>
      </c>
      <c r="E109" s="631" t="s">
        <v>1163</v>
      </c>
      <c r="F109" s="569" t="str">
        <f>vlookup(B109,'セッション実施状況管理'!$A:$U,20,false)</f>
        <v>宮田友理</v>
      </c>
      <c r="G109" s="569" t="str">
        <f>vlookup(B109,'セッション実施状況管理'!$A:$U,20,false)</f>
        <v>宮田友理</v>
      </c>
      <c r="H109" s="627">
        <f>'コーチング報酬管理'!G97</f>
        <v>2</v>
      </c>
      <c r="I109" s="572" t="str">
        <f>iferror(vlookup(B109,'セッション実施状況管理'!$A:$B,2,false),"")</f>
        <v>卒業</v>
      </c>
      <c r="J109" s="629"/>
      <c r="K109" s="629"/>
      <c r="L109" s="574">
        <f>VLOOKUP(B109,'新 月次投稿数'!$A:$N,13,false)</f>
        <v>38</v>
      </c>
      <c r="M109" s="583">
        <f t="shared" si="17"/>
        <v>1</v>
      </c>
      <c r="N109" s="576">
        <f t="shared" si="9"/>
        <v>-2</v>
      </c>
      <c r="O109" s="575">
        <f t="shared" si="10"/>
        <v>3</v>
      </c>
      <c r="P109" s="575">
        <f t="shared" si="11"/>
        <v>508</v>
      </c>
      <c r="Q109" s="584">
        <f t="shared" si="16"/>
        <v>0</v>
      </c>
      <c r="R109" s="585" t="str">
        <f t="shared" si="12"/>
        <v>0</v>
      </c>
      <c r="S109" s="577"/>
      <c r="T109" s="635">
        <v>35.0</v>
      </c>
      <c r="U109" s="635">
        <v>103.0</v>
      </c>
      <c r="V109" s="589">
        <v>106.0</v>
      </c>
      <c r="W109" s="635">
        <v>78.0</v>
      </c>
      <c r="X109" s="635">
        <v>77.0</v>
      </c>
      <c r="Y109" s="582">
        <v>69.0</v>
      </c>
      <c r="Z109" s="582">
        <v>40.0</v>
      </c>
      <c r="AA109" s="587" t="str">
        <f>Vlookup(B109,'セッション実施状況管理'!$A:$R,17,false)</f>
        <v/>
      </c>
      <c r="AB109" s="580">
        <f t="shared" si="14"/>
        <v>1514</v>
      </c>
      <c r="AC109" s="580" t="str">
        <f t="shared" si="15"/>
        <v>2</v>
      </c>
    </row>
    <row r="110">
      <c r="A110" s="1" t="s">
        <v>1116</v>
      </c>
      <c r="B110" s="65">
        <v>93.0</v>
      </c>
      <c r="C110" s="569" t="str">
        <f>vlookup(B110,'セッション実施状況管理'!$A:$U,8,false)</f>
        <v>そめやいっせい</v>
      </c>
      <c r="D110" s="569" t="str">
        <f>vlookup(B110,'セッション実施状況管理'!$A:$I,9,false)</f>
        <v/>
      </c>
      <c r="E110" s="1" t="s">
        <v>219</v>
      </c>
      <c r="F110" s="569" t="str">
        <f>vlookup(B110,'セッション実施状況管理'!$A:$U,20,false)</f>
        <v>福田康裕</v>
      </c>
      <c r="G110" s="569" t="str">
        <f>vlookup(B110,'セッション実施状況管理'!$A:$U,20,false)</f>
        <v>福田康裕</v>
      </c>
      <c r="H110" s="627">
        <f>'コーチング報酬管理'!G98</f>
        <v>0</v>
      </c>
      <c r="I110" s="572" t="str">
        <f>iferror(vlookup(B110,'セッション実施状況管理'!$A:$B,2,false),"")</f>
        <v>例外</v>
      </c>
      <c r="J110" s="629"/>
      <c r="K110" s="629"/>
      <c r="L110" s="574">
        <f>VLOOKUP(B110,'新 月次投稿数'!$A:$N,13,false)</f>
        <v>0</v>
      </c>
      <c r="M110" s="583">
        <f t="shared" si="17"/>
        <v>0</v>
      </c>
      <c r="N110" s="576">
        <f t="shared" si="9"/>
        <v>-2</v>
      </c>
      <c r="O110" s="575">
        <f t="shared" si="10"/>
        <v>-2</v>
      </c>
      <c r="P110" s="575">
        <f t="shared" si="11"/>
        <v>0</v>
      </c>
      <c r="Q110" s="584">
        <f t="shared" si="16"/>
        <v>0</v>
      </c>
      <c r="R110" s="585" t="str">
        <f t="shared" si="12"/>
        <v>0</v>
      </c>
      <c r="S110" s="577">
        <f t="shared" ref="S110:S410" si="18">count(T110:Z110)</f>
        <v>0</v>
      </c>
      <c r="T110" s="582" t="s">
        <v>1072</v>
      </c>
      <c r="U110" s="582" t="s">
        <v>1072</v>
      </c>
      <c r="V110" s="582" t="s">
        <v>1072</v>
      </c>
      <c r="W110" s="582" t="s">
        <v>1072</v>
      </c>
      <c r="X110" s="582" t="s">
        <v>1072</v>
      </c>
      <c r="Y110" s="582" t="s">
        <v>1072</v>
      </c>
      <c r="Z110" s="582" t="s">
        <v>1072</v>
      </c>
      <c r="AA110" s="587" t="str">
        <f>Vlookup(B110,'セッション実施状況管理'!$A:$R,17,false)</f>
        <v/>
      </c>
      <c r="AB110" s="580">
        <f t="shared" si="14"/>
        <v>1514</v>
      </c>
      <c r="AC110" s="580" t="str">
        <f t="shared" si="15"/>
        <v>2</v>
      </c>
    </row>
    <row r="111">
      <c r="A111" s="1" t="s">
        <v>1116</v>
      </c>
      <c r="B111" s="40">
        <v>94.0</v>
      </c>
      <c r="C111" s="569" t="str">
        <f>vlookup(B111,'セッション実施状況管理'!$A:$U,8,false)</f>
        <v>はらだたかよ</v>
      </c>
      <c r="D111" s="569" t="str">
        <f>vlookup(B111,'セッション実施状況管理'!$A:$I,9,false)</f>
        <v>taka_tabetai</v>
      </c>
      <c r="E111" s="630" t="s">
        <v>1164</v>
      </c>
      <c r="F111" s="569" t="str">
        <f>vlookup(B111,'セッション実施状況管理'!$A:$U,20,false)</f>
        <v>有山友菜</v>
      </c>
      <c r="G111" s="569" t="str">
        <f>vlookup(B111,'セッション実施状況管理'!$A:$U,20,false)</f>
        <v>有山友菜</v>
      </c>
      <c r="H111" s="627">
        <f>'コーチング報酬管理'!G99</f>
        <v>0</v>
      </c>
      <c r="I111" s="572" t="str">
        <f>iferror(vlookup(B111,'セッション実施状況管理'!$A:$B,2,false),"")</f>
        <v>卒業</v>
      </c>
      <c r="J111" s="629"/>
      <c r="K111" s="629"/>
      <c r="L111" s="574">
        <f>VLOOKUP(B111,'新 月次投稿数'!$A:$N,13,false)</f>
        <v>39</v>
      </c>
      <c r="M111" s="583">
        <f t="shared" si="17"/>
        <v>1</v>
      </c>
      <c r="N111" s="576">
        <f t="shared" si="9"/>
        <v>2</v>
      </c>
      <c r="O111" s="575">
        <f t="shared" si="10"/>
        <v>3</v>
      </c>
      <c r="P111" s="575">
        <f t="shared" si="11"/>
        <v>517</v>
      </c>
      <c r="Q111" s="584">
        <f t="shared" si="16"/>
        <v>443.1428571</v>
      </c>
      <c r="R111" s="585">
        <f t="shared" si="12"/>
        <v>73.85714286</v>
      </c>
      <c r="S111" s="577">
        <f t="shared" si="18"/>
        <v>7</v>
      </c>
      <c r="T111" s="635">
        <v>30.0</v>
      </c>
      <c r="U111" s="589">
        <v>109.0</v>
      </c>
      <c r="V111" s="635">
        <v>80.0</v>
      </c>
      <c r="W111" s="635">
        <v>78.0</v>
      </c>
      <c r="X111" s="636">
        <v>83.0</v>
      </c>
      <c r="Y111" s="582">
        <v>78.0</v>
      </c>
      <c r="Z111" s="582">
        <v>59.0</v>
      </c>
      <c r="AA111" s="587" t="str">
        <f>Vlookup(B111,'セッション実施状況管理'!$A:$R,17,false)</f>
        <v/>
      </c>
      <c r="AB111" s="580">
        <f t="shared" si="14"/>
        <v>1514</v>
      </c>
      <c r="AC111" s="580" t="str">
        <f t="shared" si="15"/>
        <v>2</v>
      </c>
    </row>
    <row r="112">
      <c r="A112" s="1" t="s">
        <v>1116</v>
      </c>
      <c r="B112" s="65">
        <v>95.0</v>
      </c>
      <c r="C112" s="569" t="str">
        <f>vlookup(B112,'セッション実施状況管理'!$A:$U,8,false)</f>
        <v>いまむら やすえ</v>
      </c>
      <c r="D112" s="569" t="str">
        <f>vlookup(B112,'セッション実施状況管理'!$A:$I,9,false)</f>
        <v>yasu_outigohan</v>
      </c>
      <c r="E112" s="631" t="s">
        <v>1165</v>
      </c>
      <c r="F112" s="569" t="str">
        <f>vlookup(B112,'セッション実施状況管理'!$A:$U,20,false)</f>
        <v>鈴木久美子</v>
      </c>
      <c r="G112" s="569" t="str">
        <f>vlookup(B112,'セッション実施状況管理'!$A:$U,20,false)</f>
        <v>鈴木久美子</v>
      </c>
      <c r="H112" s="627">
        <f>'コーチング報酬管理'!G100</f>
        <v>0</v>
      </c>
      <c r="I112" s="572" t="str">
        <f>iferror(vlookup(B112,'セッション実施状況管理'!$A:$B,2,false),"")</f>
        <v>卒業</v>
      </c>
      <c r="J112" s="629"/>
      <c r="K112" s="629"/>
      <c r="L112" s="574">
        <f>VLOOKUP(B112,'新 月次投稿数'!$A:$N,13,false)</f>
        <v>25</v>
      </c>
      <c r="M112" s="583">
        <f t="shared" si="17"/>
        <v>0</v>
      </c>
      <c r="N112" s="576">
        <f t="shared" si="9"/>
        <v>2</v>
      </c>
      <c r="O112" s="575">
        <f t="shared" si="10"/>
        <v>4</v>
      </c>
      <c r="P112" s="575">
        <f t="shared" si="11"/>
        <v>543</v>
      </c>
      <c r="Q112" s="584">
        <f t="shared" si="16"/>
        <v>465.4285714</v>
      </c>
      <c r="R112" s="585">
        <f t="shared" si="12"/>
        <v>77.57142857</v>
      </c>
      <c r="S112" s="577">
        <f t="shared" si="18"/>
        <v>7</v>
      </c>
      <c r="T112" s="582">
        <v>78.0</v>
      </c>
      <c r="U112" s="582">
        <v>95.0</v>
      </c>
      <c r="V112" s="582">
        <v>82.0</v>
      </c>
      <c r="W112" s="582">
        <v>88.0</v>
      </c>
      <c r="X112" s="582">
        <v>80.0</v>
      </c>
      <c r="Y112" s="582">
        <v>64.0</v>
      </c>
      <c r="Z112" s="582">
        <v>56.0</v>
      </c>
      <c r="AA112" s="587" t="str">
        <f>Vlookup(B112,'セッション実施状況管理'!$A:$R,17,false)</f>
        <v/>
      </c>
      <c r="AB112" s="580">
        <f t="shared" si="14"/>
        <v>1514</v>
      </c>
      <c r="AC112" s="580" t="str">
        <f t="shared" si="15"/>
        <v>2</v>
      </c>
    </row>
    <row r="113">
      <c r="A113" s="1" t="s">
        <v>1116</v>
      </c>
      <c r="B113" s="40">
        <v>96.0</v>
      </c>
      <c r="C113" s="569" t="str">
        <f>vlookup(B113,'セッション実施状況管理'!$A:$U,8,false)</f>
        <v>よしだえみ</v>
      </c>
      <c r="D113" s="569" t="str">
        <f>vlookup(B113,'セッション実施状況管理'!$A:$I,9,false)</f>
        <v>une_40reset</v>
      </c>
      <c r="E113" s="119" t="s">
        <v>1166</v>
      </c>
      <c r="F113" s="569" t="str">
        <f>vlookup(B113,'セッション実施状況管理'!$A:$U,20,false)</f>
        <v>副島希実</v>
      </c>
      <c r="G113" s="569" t="str">
        <f>vlookup(B113,'セッション実施状況管理'!$A:$U,20,false)</f>
        <v>副島希実</v>
      </c>
      <c r="H113" s="627">
        <f>'コーチング報酬管理'!G101</f>
        <v>0</v>
      </c>
      <c r="I113" s="572" t="str">
        <f>iferror(vlookup(B113,'セッション実施状況管理'!$A:$B,2,false),"")</f>
        <v>在学中</v>
      </c>
      <c r="J113" s="629"/>
      <c r="K113" s="629"/>
      <c r="L113" s="574">
        <f>VLOOKUP(B113,'新 月次投稿数'!$A:$N,13,false)</f>
        <v>31</v>
      </c>
      <c r="M113" s="583">
        <f t="shared" si="17"/>
        <v>1</v>
      </c>
      <c r="N113" s="576">
        <f t="shared" si="9"/>
        <v>4</v>
      </c>
      <c r="O113" s="575">
        <f t="shared" si="10"/>
        <v>2</v>
      </c>
      <c r="P113" s="575">
        <f t="shared" si="11"/>
        <v>468</v>
      </c>
      <c r="Q113" s="584">
        <f t="shared" si="16"/>
        <v>702</v>
      </c>
      <c r="R113" s="585">
        <f t="shared" si="12"/>
        <v>117</v>
      </c>
      <c r="S113" s="577">
        <f t="shared" si="18"/>
        <v>4</v>
      </c>
      <c r="T113" s="582">
        <v>63.0</v>
      </c>
      <c r="U113" s="582">
        <v>124.0</v>
      </c>
      <c r="V113" s="582">
        <v>150.0</v>
      </c>
      <c r="W113" s="582">
        <v>131.0</v>
      </c>
      <c r="X113" s="582" t="s">
        <v>1072</v>
      </c>
      <c r="Y113" s="582" t="s">
        <v>1072</v>
      </c>
      <c r="Z113" s="582" t="s">
        <v>1072</v>
      </c>
      <c r="AA113" s="587" t="str">
        <f>Vlookup(B113,'セッション実施状況管理'!$A:$R,17,false)</f>
        <v/>
      </c>
      <c r="AB113" s="580">
        <f t="shared" si="14"/>
        <v>1514</v>
      </c>
      <c r="AC113" s="580" t="str">
        <f t="shared" si="15"/>
        <v>2</v>
      </c>
    </row>
    <row r="114">
      <c r="A114" s="1" t="s">
        <v>1116</v>
      </c>
      <c r="B114" s="65">
        <v>97.0</v>
      </c>
      <c r="C114" s="569" t="str">
        <f>vlookup(B114,'セッション実施状況管理'!$A:$U,8,false)</f>
        <v>おおつばきかなこ</v>
      </c>
      <c r="D114" s="569" t="str">
        <f>vlookup(B114,'セッション実施状況管理'!$A:$I,9,false)</f>
        <v>natsu_choukatsu</v>
      </c>
      <c r="E114" s="630" t="s">
        <v>1167</v>
      </c>
      <c r="F114" s="569" t="str">
        <f>vlookup(B114,'セッション実施状況管理'!$A:$U,20,false)</f>
        <v>有山友菜</v>
      </c>
      <c r="G114" s="569" t="str">
        <f>vlookup(B114,'セッション実施状況管理'!$A:$U,20,false)</f>
        <v>有山友菜</v>
      </c>
      <c r="H114" s="627">
        <f>'コーチング報酬管理'!G102</f>
        <v>0</v>
      </c>
      <c r="I114" s="572" t="str">
        <f>iferror(vlookup(B114,'セッション実施状況管理'!$A:$B,2,false),"")</f>
        <v>卒業</v>
      </c>
      <c r="J114" s="629"/>
      <c r="K114" s="629"/>
      <c r="L114" s="574">
        <f>VLOOKUP(B114,'新 月次投稿数'!$A:$N,13,false)</f>
        <v>38</v>
      </c>
      <c r="M114" s="583">
        <f t="shared" si="17"/>
        <v>1</v>
      </c>
      <c r="N114" s="576">
        <f t="shared" si="9"/>
        <v>2</v>
      </c>
      <c r="O114" s="575">
        <f t="shared" si="10"/>
        <v>3</v>
      </c>
      <c r="P114" s="575">
        <f t="shared" si="11"/>
        <v>500</v>
      </c>
      <c r="Q114" s="584">
        <f t="shared" si="16"/>
        <v>428.5714286</v>
      </c>
      <c r="R114" s="585">
        <f t="shared" si="12"/>
        <v>71.42857143</v>
      </c>
      <c r="S114" s="577">
        <f t="shared" si="18"/>
        <v>7</v>
      </c>
      <c r="T114" s="582">
        <v>49.0</v>
      </c>
      <c r="U114" s="582">
        <v>81.0</v>
      </c>
      <c r="V114" s="582">
        <v>80.0</v>
      </c>
      <c r="W114" s="582">
        <v>83.0</v>
      </c>
      <c r="X114" s="582">
        <v>77.0</v>
      </c>
      <c r="Y114" s="582">
        <v>80.0</v>
      </c>
      <c r="Z114" s="582">
        <v>50.0</v>
      </c>
      <c r="AA114" s="587" t="str">
        <f>Vlookup(B114,'セッション実施状況管理'!$A:$R,17,false)</f>
        <v/>
      </c>
      <c r="AB114" s="580">
        <f t="shared" si="14"/>
        <v>1514</v>
      </c>
      <c r="AC114" s="580" t="str">
        <f t="shared" si="15"/>
        <v>2</v>
      </c>
    </row>
    <row r="115">
      <c r="A115" s="1" t="s">
        <v>1116</v>
      </c>
      <c r="B115" s="65">
        <v>98.0</v>
      </c>
      <c r="C115" s="569" t="str">
        <f>vlookup(B115,'セッション実施状況管理'!$A:$U,8,false)</f>
        <v>すのうちなお</v>
      </c>
      <c r="D115" s="569" t="str">
        <f>vlookup(B115,'セッション実施状況管理'!$A:$I,9,false)</f>
        <v/>
      </c>
      <c r="E115" s="630" t="s">
        <v>1168</v>
      </c>
      <c r="F115" s="569" t="str">
        <f>vlookup(B115,'セッション実施状況管理'!$A:$U,20,false)</f>
        <v>長尾あみり</v>
      </c>
      <c r="G115" s="569" t="str">
        <f>vlookup(B115,'セッション実施状況管理'!$A:$U,20,false)</f>
        <v>長尾あみり</v>
      </c>
      <c r="H115" s="627">
        <f>'コーチング報酬管理'!G103</f>
        <v>0</v>
      </c>
      <c r="I115" s="572" t="str">
        <f>iferror(vlookup(B115,'セッション実施状況管理'!$A:$B,2,false),"")</f>
        <v>卒業</v>
      </c>
      <c r="J115" s="629"/>
      <c r="K115" s="629"/>
      <c r="L115" s="574">
        <f>VLOOKUP(B115,'新 月次投稿数'!$A:$N,13,false)</f>
        <v>0</v>
      </c>
      <c r="M115" s="583">
        <f t="shared" si="17"/>
        <v>0</v>
      </c>
      <c r="N115" s="576">
        <f t="shared" si="9"/>
        <v>-2</v>
      </c>
      <c r="O115" s="575">
        <f t="shared" si="10"/>
        <v>-2</v>
      </c>
      <c r="P115" s="575">
        <f t="shared" si="11"/>
        <v>120</v>
      </c>
      <c r="Q115" s="584">
        <f t="shared" si="16"/>
        <v>102.8571429</v>
      </c>
      <c r="R115" s="585">
        <f t="shared" si="12"/>
        <v>17.14285714</v>
      </c>
      <c r="S115" s="577">
        <f t="shared" si="18"/>
        <v>7</v>
      </c>
      <c r="T115" s="582">
        <v>42.0</v>
      </c>
      <c r="U115" s="582">
        <v>63.0</v>
      </c>
      <c r="V115" s="582">
        <v>15.0</v>
      </c>
      <c r="W115" s="582">
        <v>0.0</v>
      </c>
      <c r="X115" s="582">
        <v>0.0</v>
      </c>
      <c r="Y115" s="582">
        <v>0.0</v>
      </c>
      <c r="Z115" s="582">
        <v>0.0</v>
      </c>
      <c r="AA115" s="587" t="str">
        <f>Vlookup(B115,'セッション実施状況管理'!$A:$R,17,false)</f>
        <v/>
      </c>
      <c r="AB115" s="580">
        <f t="shared" si="14"/>
        <v>1514</v>
      </c>
      <c r="AC115" s="580" t="str">
        <f t="shared" si="15"/>
        <v>2</v>
      </c>
    </row>
    <row r="116">
      <c r="A116" s="1" t="s">
        <v>1116</v>
      </c>
      <c r="B116" s="40">
        <v>99.0</v>
      </c>
      <c r="C116" s="569" t="str">
        <f>vlookup(B116,'セッション実施状況管理'!$A:$U,8,false)</f>
        <v>またよししょうや</v>
      </c>
      <c r="D116" s="569" t="str">
        <f>vlookup(B116,'セッション実施状況管理'!$A:$I,9,false)</f>
        <v>shoya_iphone</v>
      </c>
      <c r="E116" s="631" t="s">
        <v>1169</v>
      </c>
      <c r="F116" s="569" t="str">
        <f>vlookup(B116,'セッション実施状況管理'!$A:$U,20,false)</f>
        <v>中富智弘</v>
      </c>
      <c r="G116" s="569" t="str">
        <f>vlookup(B116,'セッション実施状況管理'!$A:$U,20,false)</f>
        <v>中富智弘</v>
      </c>
      <c r="H116" s="627">
        <f>'コーチング報酬管理'!G104</f>
        <v>0</v>
      </c>
      <c r="I116" s="572" t="str">
        <f>iferror(vlookup(B116,'セッション実施状況管理'!$A:$B,2,false),"")</f>
        <v>卒業</v>
      </c>
      <c r="J116" s="633">
        <v>0.0</v>
      </c>
      <c r="K116" s="633">
        <v>2.0</v>
      </c>
      <c r="L116" s="574">
        <f>VLOOKUP(B116,'新 月次投稿数'!$A:$N,13,false)</f>
        <v>162</v>
      </c>
      <c r="M116" s="583">
        <f t="shared" si="17"/>
        <v>4</v>
      </c>
      <c r="N116" s="576">
        <f t="shared" si="9"/>
        <v>4</v>
      </c>
      <c r="O116" s="575">
        <f t="shared" si="10"/>
        <v>4</v>
      </c>
      <c r="P116" s="575">
        <f t="shared" si="11"/>
        <v>839</v>
      </c>
      <c r="Q116" s="584">
        <f t="shared" si="16"/>
        <v>719.1428571</v>
      </c>
      <c r="R116" s="585">
        <f t="shared" si="12"/>
        <v>119.8571429</v>
      </c>
      <c r="S116" s="577">
        <f t="shared" si="18"/>
        <v>7</v>
      </c>
      <c r="T116" s="582">
        <v>50.0</v>
      </c>
      <c r="U116" s="582">
        <v>139.0</v>
      </c>
      <c r="V116" s="582">
        <v>154.0</v>
      </c>
      <c r="W116" s="582">
        <v>156.0</v>
      </c>
      <c r="X116" s="582">
        <v>150.0</v>
      </c>
      <c r="Y116" s="582">
        <v>145.0</v>
      </c>
      <c r="Z116" s="582">
        <v>45.0</v>
      </c>
      <c r="AA116" s="587" t="str">
        <f>Vlookup(B116,'セッション実施状況管理'!$A:$R,17,false)</f>
        <v/>
      </c>
      <c r="AB116" s="580">
        <f t="shared" si="14"/>
        <v>1514</v>
      </c>
      <c r="AC116" s="580" t="str">
        <f t="shared" si="15"/>
        <v>2</v>
      </c>
    </row>
    <row r="117">
      <c r="A117" s="1" t="s">
        <v>1116</v>
      </c>
      <c r="B117" s="65">
        <v>100.0</v>
      </c>
      <c r="C117" s="569" t="str">
        <f>vlookup(B117,'セッション実施状況管理'!$A:$U,8,false)</f>
        <v>たむらやすのり</v>
      </c>
      <c r="D117" s="569" t="str">
        <f>vlookup(B117,'セッション実施状況管理'!$A:$I,9,false)</f>
        <v>tamunasu_mensbeauty</v>
      </c>
      <c r="E117" s="631" t="s">
        <v>1170</v>
      </c>
      <c r="F117" s="569" t="str">
        <f>vlookup(B117,'セッション実施状況管理'!$A:$U,20,false)</f>
        <v>青木千奈</v>
      </c>
      <c r="G117" s="569" t="str">
        <f>vlookup(B117,'セッション実施状況管理'!$A:$U,20,false)</f>
        <v>青木千奈</v>
      </c>
      <c r="H117" s="627">
        <f>'コーチング報酬管理'!G105</f>
        <v>0</v>
      </c>
      <c r="I117" s="572" t="str">
        <f>iferror(vlookup(B117,'セッション実施状況管理'!$A:$B,2,false),"")</f>
        <v>在学中</v>
      </c>
      <c r="J117" s="629"/>
      <c r="K117" s="629"/>
      <c r="L117" s="574">
        <f>VLOOKUP(B117,'新 月次投稿数'!$A:$N,13,false)</f>
        <v>49</v>
      </c>
      <c r="M117" s="583">
        <f t="shared" si="17"/>
        <v>1</v>
      </c>
      <c r="N117" s="576">
        <f t="shared" si="9"/>
        <v>-1</v>
      </c>
      <c r="O117" s="575">
        <f t="shared" si="10"/>
        <v>-1</v>
      </c>
      <c r="P117" s="575">
        <f t="shared" si="11"/>
        <v>241</v>
      </c>
      <c r="Q117" s="584">
        <f t="shared" si="16"/>
        <v>289.2</v>
      </c>
      <c r="R117" s="585">
        <f t="shared" si="12"/>
        <v>48.2</v>
      </c>
      <c r="S117" s="577">
        <f t="shared" si="18"/>
        <v>5</v>
      </c>
      <c r="T117" s="582">
        <v>16.0</v>
      </c>
      <c r="U117" s="582">
        <v>69.0</v>
      </c>
      <c r="V117" s="582">
        <v>42.0</v>
      </c>
      <c r="W117" s="582">
        <v>60.0</v>
      </c>
      <c r="X117" s="582">
        <v>54.0</v>
      </c>
      <c r="Y117" s="582" t="s">
        <v>1072</v>
      </c>
      <c r="Z117" s="582" t="s">
        <v>1072</v>
      </c>
      <c r="AA117" s="587" t="str">
        <f>Vlookup(B117,'セッション実施状況管理'!$A:$R,17,false)</f>
        <v/>
      </c>
      <c r="AB117" s="580">
        <f t="shared" si="14"/>
        <v>1514</v>
      </c>
      <c r="AC117" s="580" t="str">
        <f t="shared" si="15"/>
        <v>2</v>
      </c>
    </row>
    <row r="118">
      <c r="A118" s="1" t="s">
        <v>1116</v>
      </c>
      <c r="B118" s="40">
        <v>101.0</v>
      </c>
      <c r="C118" s="569" t="str">
        <f>vlookup(B118,'セッション実施状況管理'!$A:$U,8,false)</f>
        <v>なかおしょうや</v>
      </c>
      <c r="D118" s="569" t="str">
        <f>vlookup(B118,'セッション実施状況管理'!$A:$I,9,false)</f>
        <v>shoya_nakao_hair</v>
      </c>
      <c r="E118" s="630" t="s">
        <v>1171</v>
      </c>
      <c r="F118" s="569" t="str">
        <f>vlookup(B118,'セッション実施状況管理'!$A:$U,20,false)</f>
        <v>今立なつみ</v>
      </c>
      <c r="G118" s="569" t="str">
        <f>vlookup(B118,'セッション実施状況管理'!$A:$U,20,false)</f>
        <v>今立なつみ</v>
      </c>
      <c r="H118" s="627">
        <f>'コーチング報酬管理'!G106</f>
        <v>0</v>
      </c>
      <c r="I118" s="572" t="str">
        <f>iferror(vlookup(B118,'セッション実施状況管理'!$A:$B,2,false),"")</f>
        <v>在学中</v>
      </c>
      <c r="J118" s="629"/>
      <c r="K118" s="629"/>
      <c r="L118" s="574">
        <f>VLOOKUP(B118,'新 月次投稿数'!$A:$N,13,false)</f>
        <v>106</v>
      </c>
      <c r="M118" s="583">
        <f t="shared" si="17"/>
        <v>4</v>
      </c>
      <c r="N118" s="576">
        <f t="shared" si="9"/>
        <v>2</v>
      </c>
      <c r="O118" s="575">
        <f t="shared" si="10"/>
        <v>3</v>
      </c>
      <c r="P118" s="575">
        <f t="shared" si="11"/>
        <v>538</v>
      </c>
      <c r="Q118" s="584">
        <f t="shared" si="16"/>
        <v>461.1428571</v>
      </c>
      <c r="R118" s="585">
        <f t="shared" si="12"/>
        <v>76.85714286</v>
      </c>
      <c r="S118" s="577">
        <f t="shared" si="18"/>
        <v>7</v>
      </c>
      <c r="T118" s="582">
        <v>67.0</v>
      </c>
      <c r="U118" s="582">
        <v>99.0</v>
      </c>
      <c r="V118" s="582">
        <v>71.0</v>
      </c>
      <c r="W118" s="582">
        <v>72.0</v>
      </c>
      <c r="X118" s="582">
        <v>74.0</v>
      </c>
      <c r="Y118" s="582">
        <v>73.0</v>
      </c>
      <c r="Z118" s="582">
        <v>82.0</v>
      </c>
      <c r="AA118" s="587" t="str">
        <f>Vlookup(B118,'セッション実施状況管理'!$A:$R,17,false)</f>
        <v/>
      </c>
      <c r="AB118" s="580">
        <f t="shared" si="14"/>
        <v>1514</v>
      </c>
      <c r="AC118" s="580" t="str">
        <f t="shared" si="15"/>
        <v>2</v>
      </c>
    </row>
    <row r="119">
      <c r="A119" s="1" t="s">
        <v>1116</v>
      </c>
      <c r="B119" s="65">
        <v>102.0</v>
      </c>
      <c r="C119" s="569" t="str">
        <f>vlookup(B119,'セッション実施状況管理'!$A:$U,8,false)</f>
        <v>まえだりお</v>
      </c>
      <c r="D119" s="569" t="str">
        <f>vlookup(B119,'セッション実施状況管理'!$A:$I,9,false)</f>
        <v>choco_reitou_recipe</v>
      </c>
      <c r="E119" s="631" t="s">
        <v>1172</v>
      </c>
      <c r="F119" s="569" t="str">
        <f>vlookup(B119,'セッション実施状況管理'!$A:$U,20,false)</f>
        <v>森淳子</v>
      </c>
      <c r="G119" s="569" t="str">
        <f>vlookup(B119,'セッション実施状況管理'!$A:$U,20,false)</f>
        <v>森淳子</v>
      </c>
      <c r="H119" s="627">
        <f>'コーチング報酬管理'!G107</f>
        <v>0</v>
      </c>
      <c r="I119" s="572" t="str">
        <f>iferror(vlookup(B119,'セッション実施状況管理'!$A:$B,2,false),"")</f>
        <v>在学中</v>
      </c>
      <c r="J119" s="629"/>
      <c r="K119" s="629"/>
      <c r="L119" s="574">
        <f>VLOOKUP(B119,'新 月次投稿数'!$A:$N,13,false)</f>
        <v>12</v>
      </c>
      <c r="M119" s="583">
        <f t="shared" si="17"/>
        <v>0</v>
      </c>
      <c r="N119" s="576">
        <f t="shared" si="9"/>
        <v>1</v>
      </c>
      <c r="O119" s="575">
        <f t="shared" si="10"/>
        <v>2</v>
      </c>
      <c r="P119" s="575">
        <f t="shared" si="11"/>
        <v>472</v>
      </c>
      <c r="Q119" s="584">
        <f t="shared" si="16"/>
        <v>404.5714286</v>
      </c>
      <c r="R119" s="585">
        <f t="shared" si="12"/>
        <v>67.42857143</v>
      </c>
      <c r="S119" s="577">
        <f t="shared" si="18"/>
        <v>7</v>
      </c>
      <c r="T119" s="582">
        <v>10.0</v>
      </c>
      <c r="U119" s="582">
        <v>109.0</v>
      </c>
      <c r="V119" s="582">
        <v>99.0</v>
      </c>
      <c r="W119" s="582">
        <v>94.0</v>
      </c>
      <c r="X119" s="582">
        <v>61.0</v>
      </c>
      <c r="Y119" s="582">
        <v>67.0</v>
      </c>
      <c r="Z119" s="582">
        <v>32.0</v>
      </c>
      <c r="AA119" s="587" t="str">
        <f>Vlookup(B119,'セッション実施状況管理'!$A:$R,17,false)</f>
        <v/>
      </c>
      <c r="AB119" s="580">
        <f t="shared" si="14"/>
        <v>1514</v>
      </c>
      <c r="AC119" s="580" t="str">
        <f t="shared" si="15"/>
        <v>2</v>
      </c>
    </row>
    <row r="120">
      <c r="A120" s="1" t="s">
        <v>1116</v>
      </c>
      <c r="B120" s="65">
        <v>103.0</v>
      </c>
      <c r="C120" s="569" t="str">
        <f>vlookup(B120,'セッション実施状況管理'!$A:$U,8,false)</f>
        <v>みやざとせいぎ</v>
      </c>
      <c r="D120" s="569" t="str">
        <f>vlookup(B120,'セッション実施状況管理'!$A:$I,9,false)</f>
        <v>chibariyo_fufu_diet</v>
      </c>
      <c r="E120" s="631" t="s">
        <v>1173</v>
      </c>
      <c r="F120" s="569" t="str">
        <f>vlookup(B120,'セッション実施状況管理'!$A:$U,20,false)</f>
        <v>有山友菜</v>
      </c>
      <c r="G120" s="569" t="str">
        <f>vlookup(B120,'セッション実施状況管理'!$A:$U,20,false)</f>
        <v>有山友菜</v>
      </c>
      <c r="H120" s="627">
        <f>'コーチング報酬管理'!G108</f>
        <v>0</v>
      </c>
      <c r="I120" s="572" t="str">
        <f>iferror(vlookup(B120,'セッション実施状況管理'!$A:$B,2,false),"")</f>
        <v>在学中</v>
      </c>
      <c r="J120" s="629"/>
      <c r="K120" s="629"/>
      <c r="L120" s="574">
        <f>VLOOKUP(B120,'新 月次投稿数'!$A:$N,13,false)</f>
        <v>83</v>
      </c>
      <c r="M120" s="583">
        <f t="shared" si="17"/>
        <v>3</v>
      </c>
      <c r="N120" s="576">
        <f t="shared" si="9"/>
        <v>1</v>
      </c>
      <c r="O120" s="575">
        <f t="shared" si="10"/>
        <v>3</v>
      </c>
      <c r="P120" s="575">
        <f t="shared" si="11"/>
        <v>480</v>
      </c>
      <c r="Q120" s="584">
        <f t="shared" si="16"/>
        <v>411.4285714</v>
      </c>
      <c r="R120" s="585">
        <f t="shared" si="12"/>
        <v>68.57142857</v>
      </c>
      <c r="S120" s="577">
        <f t="shared" si="18"/>
        <v>7</v>
      </c>
      <c r="T120" s="582">
        <v>5.0</v>
      </c>
      <c r="U120" s="582">
        <v>90.0</v>
      </c>
      <c r="V120" s="582">
        <v>81.0</v>
      </c>
      <c r="W120" s="582">
        <v>83.0</v>
      </c>
      <c r="X120" s="582">
        <v>71.0</v>
      </c>
      <c r="Y120" s="582">
        <v>82.0</v>
      </c>
      <c r="Z120" s="582">
        <v>68.0</v>
      </c>
      <c r="AA120" s="587" t="str">
        <f>Vlookup(B120,'セッション実施状況管理'!$A:$R,17,false)</f>
        <v/>
      </c>
      <c r="AB120" s="580">
        <f t="shared" si="14"/>
        <v>1514</v>
      </c>
      <c r="AC120" s="580" t="str">
        <f t="shared" si="15"/>
        <v>2</v>
      </c>
    </row>
    <row r="121">
      <c r="A121" s="1" t="s">
        <v>1116</v>
      </c>
      <c r="B121" s="40">
        <v>104.0</v>
      </c>
      <c r="C121" s="569" t="str">
        <f>vlookup(B121,'セッション実施状況管理'!$A:$U,8,false)</f>
        <v>おがわえみ</v>
      </c>
      <c r="D121" s="569" t="str">
        <f>vlookup(B121,'セッション実施状況管理'!$A:$I,9,false)</f>
        <v>chokatsu.emi</v>
      </c>
      <c r="E121" s="631" t="s">
        <v>1174</v>
      </c>
      <c r="F121" s="569" t="str">
        <f>vlookup(B121,'セッション実施状況管理'!$A:$U,20,false)</f>
        <v>鈴木久美子</v>
      </c>
      <c r="G121" s="569" t="str">
        <f>vlookup(B121,'セッション実施状況管理'!$A:$U,20,false)</f>
        <v>鈴木久美子</v>
      </c>
      <c r="H121" s="627">
        <f>'コーチング報酬管理'!G109</f>
        <v>0</v>
      </c>
      <c r="I121" s="572" t="str">
        <f>iferror(vlookup(B121,'セッション実施状況管理'!$A:$B,2,false),"")</f>
        <v>在学中</v>
      </c>
      <c r="J121" s="629"/>
      <c r="K121" s="629"/>
      <c r="L121" s="574">
        <f>VLOOKUP(B121,'新 月次投稿数'!$A:$N,13,false)</f>
        <v>10</v>
      </c>
      <c r="M121" s="583">
        <f t="shared" si="17"/>
        <v>0</v>
      </c>
      <c r="N121" s="576">
        <f t="shared" si="9"/>
        <v>3</v>
      </c>
      <c r="O121" s="575">
        <f t="shared" si="10"/>
        <v>3</v>
      </c>
      <c r="P121" s="575">
        <f t="shared" si="11"/>
        <v>493</v>
      </c>
      <c r="Q121" s="584">
        <f t="shared" si="16"/>
        <v>493</v>
      </c>
      <c r="R121" s="585">
        <f t="shared" si="12"/>
        <v>82.16666667</v>
      </c>
      <c r="S121" s="577">
        <f t="shared" si="18"/>
        <v>6</v>
      </c>
      <c r="T121" s="582">
        <v>78.0</v>
      </c>
      <c r="U121" s="582">
        <v>92.0</v>
      </c>
      <c r="V121" s="582">
        <v>86.0</v>
      </c>
      <c r="W121" s="582">
        <v>87.0</v>
      </c>
      <c r="X121" s="582">
        <v>82.0</v>
      </c>
      <c r="Y121" s="582">
        <v>68.0</v>
      </c>
      <c r="Z121" s="582" t="s">
        <v>1072</v>
      </c>
      <c r="AA121" s="587" t="str">
        <f>Vlookup(B121,'セッション実施状況管理'!$A:$R,17,false)</f>
        <v/>
      </c>
      <c r="AB121" s="580">
        <f t="shared" si="14"/>
        <v>1514</v>
      </c>
      <c r="AC121" s="580" t="str">
        <f t="shared" si="15"/>
        <v>2</v>
      </c>
    </row>
    <row r="122">
      <c r="A122" s="1" t="s">
        <v>1116</v>
      </c>
      <c r="B122" s="65">
        <v>105.0</v>
      </c>
      <c r="C122" s="569" t="str">
        <f>vlookup(B122,'セッション実施状況管理'!$A:$U,8,false)</f>
        <v>つのだちはる</v>
      </c>
      <c r="D122" s="637" t="s">
        <v>1175</v>
      </c>
      <c r="E122" s="119" t="s">
        <v>1176</v>
      </c>
      <c r="F122" s="569" t="str">
        <f>vlookup(B122,'セッション実施状況管理'!$A:$U,20,false)</f>
        <v>木村友紀</v>
      </c>
      <c r="G122" s="569" t="str">
        <f>vlookup(B122,'セッション実施状況管理'!$A:$U,20,false)</f>
        <v>木村友紀</v>
      </c>
      <c r="H122" s="627">
        <f>'コーチング報酬管理'!G110</f>
        <v>0</v>
      </c>
      <c r="I122" s="572" t="str">
        <f>iferror(vlookup(B122,'セッション実施状況管理'!$A:$B,2,false),"")</f>
        <v>在学中</v>
      </c>
      <c r="J122" s="629"/>
      <c r="K122" s="629"/>
      <c r="L122" s="574">
        <f>VLOOKUP(B122,'新 月次投稿数'!$A:$N,13,false)</f>
        <v>16</v>
      </c>
      <c r="M122" s="583">
        <f t="shared" si="17"/>
        <v>0</v>
      </c>
      <c r="N122" s="576">
        <f t="shared" si="9"/>
        <v>0</v>
      </c>
      <c r="O122" s="575">
        <f t="shared" si="10"/>
        <v>0</v>
      </c>
      <c r="P122" s="575">
        <f t="shared" si="11"/>
        <v>323</v>
      </c>
      <c r="Q122" s="584">
        <f t="shared" si="16"/>
        <v>323</v>
      </c>
      <c r="R122" s="585">
        <f t="shared" si="12"/>
        <v>53.83333333</v>
      </c>
      <c r="S122" s="577">
        <f t="shared" si="18"/>
        <v>6</v>
      </c>
      <c r="T122" s="598">
        <v>23.0</v>
      </c>
      <c r="U122" s="582">
        <v>50.0</v>
      </c>
      <c r="V122" s="582">
        <v>64.0</v>
      </c>
      <c r="W122" s="582">
        <v>63.0</v>
      </c>
      <c r="X122" s="582">
        <v>62.0</v>
      </c>
      <c r="Y122" s="582">
        <v>61.0</v>
      </c>
      <c r="Z122" s="582" t="s">
        <v>1072</v>
      </c>
      <c r="AA122" s="587" t="str">
        <f>Vlookup(B122,'セッション実施状況管理'!$A:$R,17,false)</f>
        <v/>
      </c>
      <c r="AB122" s="580">
        <f t="shared" si="14"/>
        <v>1514</v>
      </c>
      <c r="AC122" s="580" t="str">
        <f t="shared" si="15"/>
        <v>2</v>
      </c>
    </row>
    <row r="123">
      <c r="A123" s="1" t="s">
        <v>1116</v>
      </c>
      <c r="B123" s="40">
        <v>106.0</v>
      </c>
      <c r="C123" s="569" t="str">
        <f>vlookup(B123,'セッション実施状況管理'!$A:$U,8,false)</f>
        <v>いなよしゆきの</v>
      </c>
      <c r="D123" s="569" t="str">
        <f>vlookup(B123,'セッション実施状況管理'!$A:$I,9,false)</f>
        <v>ina_english_</v>
      </c>
      <c r="E123" s="631" t="s">
        <v>1177</v>
      </c>
      <c r="F123" s="569" t="str">
        <f>vlookup(B123,'セッション実施状況管理'!$A:$U,20,false)</f>
        <v>松川里奈</v>
      </c>
      <c r="G123" s="569" t="str">
        <f>vlookup(B123,'セッション実施状況管理'!$A:$U,20,false)</f>
        <v>松川里奈</v>
      </c>
      <c r="H123" s="638">
        <v>4.0</v>
      </c>
      <c r="I123" s="572" t="str">
        <f>iferror(vlookup(B123,'セッション実施状況管理'!$A:$B,2,false),"")</f>
        <v>在学中</v>
      </c>
      <c r="J123" s="629"/>
      <c r="K123" s="629"/>
      <c r="L123" s="574">
        <f>VLOOKUP(B123,'新 月次投稿数'!$A:$N,13,false)</f>
        <v>39</v>
      </c>
      <c r="M123" s="583">
        <f t="shared" si="17"/>
        <v>1</v>
      </c>
      <c r="N123" s="576">
        <f t="shared" si="9"/>
        <v>3</v>
      </c>
      <c r="O123" s="575">
        <f t="shared" si="10"/>
        <v>3</v>
      </c>
      <c r="P123" s="575">
        <f t="shared" si="11"/>
        <v>536</v>
      </c>
      <c r="Q123" s="584">
        <f t="shared" si="16"/>
        <v>536</v>
      </c>
      <c r="R123" s="585">
        <f t="shared" si="12"/>
        <v>89.33333333</v>
      </c>
      <c r="S123" s="577">
        <f t="shared" si="18"/>
        <v>6</v>
      </c>
      <c r="T123" s="598">
        <v>118.0</v>
      </c>
      <c r="U123" s="598">
        <v>107.0</v>
      </c>
      <c r="V123" s="582">
        <v>85.0</v>
      </c>
      <c r="W123" s="598">
        <v>96.0</v>
      </c>
      <c r="X123" s="582">
        <v>75.0</v>
      </c>
      <c r="Y123" s="582">
        <v>55.0</v>
      </c>
      <c r="Z123" s="582" t="s">
        <v>1072</v>
      </c>
      <c r="AA123" s="587" t="str">
        <f>Vlookup(B123,'セッション実施状況管理'!$A:$R,17,false)</f>
        <v/>
      </c>
      <c r="AB123" s="580">
        <f t="shared" si="14"/>
        <v>1514</v>
      </c>
      <c r="AC123" s="580" t="str">
        <f t="shared" si="15"/>
        <v>2</v>
      </c>
    </row>
    <row r="124">
      <c r="A124" s="1" t="s">
        <v>1116</v>
      </c>
      <c r="B124" s="65">
        <v>107.0</v>
      </c>
      <c r="C124" s="569" t="str">
        <f>vlookup(B124,'セッション実施状況管理'!$A:$U,8,false)</f>
        <v>あさだしほ</v>
      </c>
      <c r="D124" s="569" t="str">
        <f>vlookup(B124,'セッション実施状況管理'!$A:$I,9,false)</f>
        <v>vikke_bodymake</v>
      </c>
      <c r="E124" s="630" t="s">
        <v>1178</v>
      </c>
      <c r="F124" s="569" t="str">
        <f>vlookup(B124,'セッション実施状況管理'!$A:$U,20,false)</f>
        <v>宮田友理</v>
      </c>
      <c r="G124" s="569" t="str">
        <f>vlookup(B124,'セッション実施状況管理'!$A:$U,20,false)</f>
        <v>宮田友理</v>
      </c>
      <c r="H124" s="627">
        <f>'コーチング報酬管理'!G112</f>
        <v>1</v>
      </c>
      <c r="I124" s="572" t="str">
        <f>iferror(vlookup(B124,'セッション実施状況管理'!$A:$B,2,false),"")</f>
        <v>在学中</v>
      </c>
      <c r="J124" s="629"/>
      <c r="K124" s="629"/>
      <c r="L124" s="574">
        <f>VLOOKUP(B124,'新 月次投稿数'!$A:$N,13,false)</f>
        <v>30</v>
      </c>
      <c r="M124" s="583">
        <f t="shared" si="17"/>
        <v>0</v>
      </c>
      <c r="N124" s="576">
        <f t="shared" si="9"/>
        <v>2</v>
      </c>
      <c r="O124" s="575">
        <f t="shared" si="10"/>
        <v>2</v>
      </c>
      <c r="P124" s="575">
        <f t="shared" si="11"/>
        <v>458</v>
      </c>
      <c r="Q124" s="584">
        <f t="shared" si="16"/>
        <v>458</v>
      </c>
      <c r="R124" s="585">
        <f t="shared" si="12"/>
        <v>76.33333333</v>
      </c>
      <c r="S124" s="577">
        <f t="shared" si="18"/>
        <v>6</v>
      </c>
      <c r="T124" s="582">
        <v>84.0</v>
      </c>
      <c r="U124" s="582">
        <v>85.0</v>
      </c>
      <c r="V124" s="582">
        <v>80.0</v>
      </c>
      <c r="W124" s="582">
        <v>77.0</v>
      </c>
      <c r="X124" s="582">
        <v>72.0</v>
      </c>
      <c r="Y124" s="582">
        <v>60.0</v>
      </c>
      <c r="Z124" s="582" t="s">
        <v>1072</v>
      </c>
      <c r="AA124" s="587" t="str">
        <f>Vlookup(B124,'セッション実施状況管理'!$A:$R,17,false)</f>
        <v/>
      </c>
      <c r="AB124" s="580">
        <f t="shared" si="14"/>
        <v>1514</v>
      </c>
      <c r="AC124" s="580" t="str">
        <f t="shared" si="15"/>
        <v>2</v>
      </c>
    </row>
    <row r="125">
      <c r="A125" s="1" t="s">
        <v>1116</v>
      </c>
      <c r="B125" s="65">
        <v>108.0</v>
      </c>
      <c r="C125" s="569" t="str">
        <f>vlookup(B125,'セッション実施状況管理'!$A:$U,8,false)</f>
        <v>たなかまりな</v>
      </c>
      <c r="D125" s="569" t="str">
        <f>vlookup(B125,'セッション実施状況管理'!$A:$I,9,false)</f>
        <v>45diet_marine</v>
      </c>
      <c r="E125" s="631" t="s">
        <v>1179</v>
      </c>
      <c r="F125" s="569" t="str">
        <f>vlookup(B125,'セッション実施状況管理'!$A:$U,20,false)</f>
        <v>守矢美保</v>
      </c>
      <c r="G125" s="569" t="str">
        <f>vlookup(B125,'セッション実施状況管理'!$A:$U,20,false)</f>
        <v>守矢美保</v>
      </c>
      <c r="H125" s="627">
        <f>'コーチング報酬管理'!G113</f>
        <v>0</v>
      </c>
      <c r="I125" s="572" t="str">
        <f>iferror(vlookup(B125,'セッション実施状況管理'!$A:$B,2,false),"")</f>
        <v>在学中</v>
      </c>
      <c r="J125" s="629"/>
      <c r="K125" s="629"/>
      <c r="L125" s="574">
        <f>VLOOKUP(B125,'新 月次投稿数'!$A:$N,13,false)</f>
        <v>31</v>
      </c>
      <c r="M125" s="583">
        <f t="shared" si="17"/>
        <v>1</v>
      </c>
      <c r="N125" s="576">
        <f t="shared" si="9"/>
        <v>-2</v>
      </c>
      <c r="O125" s="575">
        <f t="shared" si="10"/>
        <v>-2</v>
      </c>
      <c r="P125" s="575">
        <f t="shared" si="11"/>
        <v>237</v>
      </c>
      <c r="Q125" s="584">
        <f t="shared" si="16"/>
        <v>237</v>
      </c>
      <c r="R125" s="585">
        <f t="shared" si="12"/>
        <v>39.5</v>
      </c>
      <c r="S125" s="577">
        <f t="shared" si="18"/>
        <v>6</v>
      </c>
      <c r="T125" s="582">
        <v>27.0</v>
      </c>
      <c r="U125" s="582">
        <v>59.0</v>
      </c>
      <c r="V125" s="582">
        <v>62.0</v>
      </c>
      <c r="W125" s="582">
        <v>40.0</v>
      </c>
      <c r="X125" s="582">
        <v>32.0</v>
      </c>
      <c r="Y125" s="582">
        <v>17.0</v>
      </c>
      <c r="Z125" s="582" t="s">
        <v>1072</v>
      </c>
      <c r="AA125" s="587" t="str">
        <f>Vlookup(B125,'セッション実施状況管理'!$A:$R,17,false)</f>
        <v/>
      </c>
      <c r="AB125" s="580">
        <f t="shared" si="14"/>
        <v>1514</v>
      </c>
      <c r="AC125" s="580" t="str">
        <f t="shared" si="15"/>
        <v>2</v>
      </c>
    </row>
    <row r="126">
      <c r="A126" s="1" t="s">
        <v>1116</v>
      </c>
      <c r="B126" s="40">
        <v>109.0</v>
      </c>
      <c r="C126" s="569" t="str">
        <f>vlookup(B126,'セッション実施状況管理'!$A:$U,8,false)</f>
        <v>わたなべようこ</v>
      </c>
      <c r="D126" s="569" t="str">
        <f>vlookup(B126,'セッション実施状況管理'!$A:$I,9,false)</f>
        <v>yoko_moontemple</v>
      </c>
      <c r="E126" s="631" t="s">
        <v>1180</v>
      </c>
      <c r="F126" s="569" t="str">
        <f>vlookup(B126,'セッション実施状況管理'!$A:$U,20,false)</f>
        <v>小熊 来瑠美</v>
      </c>
      <c r="G126" s="569" t="str">
        <f>vlookup(B126,'セッション実施状況管理'!$A:$U,20,false)</f>
        <v>小熊 来瑠美</v>
      </c>
      <c r="H126" s="627">
        <f>'コーチング報酬管理'!G114</f>
        <v>0</v>
      </c>
      <c r="I126" s="572" t="str">
        <f>iferror(vlookup(B126,'セッション実施状況管理'!$A:$B,2,false),"")</f>
        <v>在学中</v>
      </c>
      <c r="J126" s="629"/>
      <c r="K126" s="629"/>
      <c r="L126" s="574">
        <f>VLOOKUP(B126,'新 月次投稿数'!$A:$N,13,false)</f>
        <v>28</v>
      </c>
      <c r="M126" s="583">
        <f t="shared" si="17"/>
        <v>0</v>
      </c>
      <c r="N126" s="576">
        <f t="shared" si="9"/>
        <v>1</v>
      </c>
      <c r="O126" s="575">
        <f t="shared" si="10"/>
        <v>1</v>
      </c>
      <c r="P126" s="575">
        <f t="shared" si="11"/>
        <v>362</v>
      </c>
      <c r="Q126" s="584">
        <f t="shared" si="16"/>
        <v>362</v>
      </c>
      <c r="R126" s="585">
        <f t="shared" si="12"/>
        <v>60.33333333</v>
      </c>
      <c r="S126" s="577">
        <f t="shared" si="18"/>
        <v>6</v>
      </c>
      <c r="T126" s="582">
        <v>33.0</v>
      </c>
      <c r="U126" s="582">
        <v>74.0</v>
      </c>
      <c r="V126" s="582">
        <v>65.0</v>
      </c>
      <c r="W126" s="582">
        <v>60.0</v>
      </c>
      <c r="X126" s="582">
        <v>69.0</v>
      </c>
      <c r="Y126" s="582">
        <v>61.0</v>
      </c>
      <c r="Z126" s="582" t="s">
        <v>1072</v>
      </c>
      <c r="AA126" s="587" t="str">
        <f>Vlookup(B126,'セッション実施状況管理'!$A:$R,17,false)</f>
        <v/>
      </c>
      <c r="AB126" s="580">
        <f t="shared" si="14"/>
        <v>1514</v>
      </c>
      <c r="AC126" s="580" t="str">
        <f t="shared" si="15"/>
        <v>2</v>
      </c>
    </row>
    <row r="127">
      <c r="A127" s="1" t="s">
        <v>1116</v>
      </c>
      <c r="B127" s="65">
        <v>110.0</v>
      </c>
      <c r="C127" s="569" t="str">
        <f>vlookup(B127,'セッション実施状況管理'!$A:$U,8,false)</f>
        <v>かわさきななこ</v>
      </c>
      <c r="D127" s="569" t="str">
        <f>vlookup(B127,'セッション実施状況管理'!$A:$I,9,false)</f>
        <v>nanaco_cocoro</v>
      </c>
      <c r="E127" s="631" t="s">
        <v>1181</v>
      </c>
      <c r="F127" s="569" t="str">
        <f>vlookup(B127,'セッション実施状況管理'!$A:$U,20,false)</f>
        <v>小熊 来瑠美</v>
      </c>
      <c r="G127" s="569" t="str">
        <f>vlookup(B127,'セッション実施状況管理'!$A:$U,20,false)</f>
        <v>小熊 来瑠美</v>
      </c>
      <c r="H127" s="627">
        <f>'コーチング報酬管理'!G115</f>
        <v>0</v>
      </c>
      <c r="I127" s="572" t="str">
        <f>iferror(vlookup(B127,'セッション実施状況管理'!$A:$B,2,false),"")</f>
        <v>在学中</v>
      </c>
      <c r="J127" s="629"/>
      <c r="K127" s="629"/>
      <c r="L127" s="574">
        <f>VLOOKUP(B127,'新 月次投稿数'!$A:$N,13,false)</f>
        <v>92</v>
      </c>
      <c r="M127" s="583">
        <f t="shared" si="17"/>
        <v>3</v>
      </c>
      <c r="N127" s="576">
        <f t="shared" si="9"/>
        <v>1</v>
      </c>
      <c r="O127" s="575">
        <f t="shared" si="10"/>
        <v>1</v>
      </c>
      <c r="P127" s="575">
        <f t="shared" si="11"/>
        <v>411</v>
      </c>
      <c r="Q127" s="584">
        <f t="shared" si="16"/>
        <v>411</v>
      </c>
      <c r="R127" s="585">
        <f t="shared" si="12"/>
        <v>68.5</v>
      </c>
      <c r="S127" s="577">
        <f t="shared" si="18"/>
        <v>6</v>
      </c>
      <c r="T127" s="582">
        <v>2.0</v>
      </c>
      <c r="U127" s="582">
        <v>80.0</v>
      </c>
      <c r="V127" s="582">
        <v>99.0</v>
      </c>
      <c r="W127" s="582">
        <v>85.0</v>
      </c>
      <c r="X127" s="582">
        <v>73.0</v>
      </c>
      <c r="Y127" s="582">
        <v>72.0</v>
      </c>
      <c r="Z127" s="582" t="s">
        <v>1072</v>
      </c>
      <c r="AA127" s="587" t="str">
        <f>Vlookup(B127,'セッション実施状況管理'!$A:$R,17,false)</f>
        <v/>
      </c>
      <c r="AB127" s="580">
        <f t="shared" si="14"/>
        <v>1514</v>
      </c>
      <c r="AC127" s="580" t="str">
        <f t="shared" si="15"/>
        <v>2</v>
      </c>
    </row>
    <row r="128">
      <c r="A128" s="1" t="s">
        <v>1116</v>
      </c>
      <c r="B128" s="40">
        <v>111.0</v>
      </c>
      <c r="C128" s="569" t="str">
        <f>vlookup(B128,'セッション実施状況管理'!$A:$U,8,false)</f>
        <v>なかにしくみな</v>
      </c>
      <c r="D128" s="569" t="str">
        <f>vlookup(B128,'セッション実施状況管理'!$A:$I,9,false)</f>
        <v>gaju_maruco</v>
      </c>
      <c r="E128" s="631" t="s">
        <v>1182</v>
      </c>
      <c r="F128" s="569" t="str">
        <f>vlookup(B128,'セッション実施状況管理'!$A:$U,20,false)</f>
        <v>松川里奈</v>
      </c>
      <c r="G128" s="569" t="str">
        <f>vlookup(B128,'セッション実施状況管理'!$A:$U,20,false)</f>
        <v>松川里奈</v>
      </c>
      <c r="H128" s="638">
        <v>1.0</v>
      </c>
      <c r="I128" s="572" t="str">
        <f>iferror(vlookup(B128,'セッション実施状況管理'!$A:$B,2,false),"")</f>
        <v>在学中</v>
      </c>
      <c r="J128" s="629"/>
      <c r="K128" s="629"/>
      <c r="L128" s="574">
        <f>VLOOKUP(B128,'新 月次投稿数'!$A:$N,13,false)</f>
        <v>37</v>
      </c>
      <c r="M128" s="583">
        <f t="shared" si="17"/>
        <v>1</v>
      </c>
      <c r="N128" s="576">
        <f t="shared" si="9"/>
        <v>4</v>
      </c>
      <c r="O128" s="575">
        <f t="shared" si="10"/>
        <v>4</v>
      </c>
      <c r="P128" s="575">
        <f t="shared" si="11"/>
        <v>593</v>
      </c>
      <c r="Q128" s="584">
        <f t="shared" si="16"/>
        <v>711.6</v>
      </c>
      <c r="R128" s="585">
        <f t="shared" si="12"/>
        <v>118.6</v>
      </c>
      <c r="S128" s="577">
        <f t="shared" si="18"/>
        <v>5</v>
      </c>
      <c r="T128" s="598">
        <v>147.0</v>
      </c>
      <c r="U128" s="598">
        <v>152.0</v>
      </c>
      <c r="V128" s="598">
        <v>116.0</v>
      </c>
      <c r="W128" s="598">
        <v>99.0</v>
      </c>
      <c r="X128" s="582">
        <v>79.0</v>
      </c>
      <c r="Y128" s="582" t="s">
        <v>1072</v>
      </c>
      <c r="Z128" s="582" t="s">
        <v>1072</v>
      </c>
      <c r="AA128" s="587" t="str">
        <f>Vlookup(B128,'セッション実施状況管理'!$A:$R,17,false)</f>
        <v/>
      </c>
      <c r="AB128" s="580">
        <f t="shared" si="14"/>
        <v>1514</v>
      </c>
      <c r="AC128" s="580" t="str">
        <f t="shared" si="15"/>
        <v>2</v>
      </c>
    </row>
    <row r="129">
      <c r="A129" s="1" t="s">
        <v>1116</v>
      </c>
      <c r="B129" s="65">
        <v>112.0</v>
      </c>
      <c r="C129" s="569" t="str">
        <f>vlookup(B129,'セッション実施状況管理'!$A:$U,8,false)</f>
        <v>なりたももこ</v>
      </c>
      <c r="D129" s="569" t="str">
        <f>vlookup(B129,'セッション実施状況管理'!$A:$I,9,false)</f>
        <v>komomo_recipe</v>
      </c>
      <c r="E129" s="631" t="s">
        <v>1183</v>
      </c>
      <c r="F129" s="569" t="str">
        <f>vlookup(B129,'セッション実施状況管理'!$A:$U,20,false)</f>
        <v>岡本亜紀衣</v>
      </c>
      <c r="G129" s="569" t="str">
        <f>vlookup(B129,'セッション実施状況管理'!$A:$U,20,false)</f>
        <v>岡本亜紀衣</v>
      </c>
      <c r="H129" s="627">
        <f>'コーチング報酬管理'!G117</f>
        <v>0</v>
      </c>
      <c r="I129" s="572" t="str">
        <f>iferror(vlookup(B129,'セッション実施状況管理'!$A:$B,2,false),"")</f>
        <v>在学中</v>
      </c>
      <c r="J129" s="629"/>
      <c r="K129" s="629"/>
      <c r="L129" s="574">
        <f>VLOOKUP(B129,'新 月次投稿数'!$A:$N,13,false)</f>
        <v>44</v>
      </c>
      <c r="M129" s="583">
        <f t="shared" si="17"/>
        <v>1</v>
      </c>
      <c r="N129" s="576">
        <f t="shared" si="9"/>
        <v>2</v>
      </c>
      <c r="O129" s="575">
        <f t="shared" si="10"/>
        <v>1</v>
      </c>
      <c r="P129" s="575">
        <f t="shared" si="11"/>
        <v>388</v>
      </c>
      <c r="Q129" s="584">
        <f t="shared" si="16"/>
        <v>465.6</v>
      </c>
      <c r="R129" s="585">
        <f t="shared" si="12"/>
        <v>77.6</v>
      </c>
      <c r="S129" s="577">
        <f t="shared" si="18"/>
        <v>5</v>
      </c>
      <c r="T129" s="598">
        <v>112.0</v>
      </c>
      <c r="U129" s="582">
        <v>84.0</v>
      </c>
      <c r="V129" s="582">
        <v>56.0</v>
      </c>
      <c r="W129" s="582">
        <v>66.0</v>
      </c>
      <c r="X129" s="582">
        <v>70.0</v>
      </c>
      <c r="Y129" s="582" t="s">
        <v>1072</v>
      </c>
      <c r="Z129" s="582" t="s">
        <v>1072</v>
      </c>
      <c r="AA129" s="587" t="str">
        <f>Vlookup(B129,'セッション実施状況管理'!$A:$R,17,false)</f>
        <v/>
      </c>
      <c r="AB129" s="580">
        <f t="shared" si="14"/>
        <v>1514</v>
      </c>
      <c r="AC129" s="580" t="str">
        <f t="shared" si="15"/>
        <v>2</v>
      </c>
    </row>
    <row r="130">
      <c r="A130" s="1" t="s">
        <v>1116</v>
      </c>
      <c r="B130" s="65">
        <v>113.0</v>
      </c>
      <c r="C130" s="569" t="str">
        <f>vlookup(B130,'セッション実施状況管理'!$A:$U,8,false)</f>
        <v>やましたまり</v>
      </c>
      <c r="D130" s="569" t="str">
        <f>vlookup(B130,'セッション実施状況管理'!$A:$I,9,false)</f>
        <v>ann_recipe_kazoku</v>
      </c>
      <c r="E130" s="630" t="s">
        <v>1184</v>
      </c>
      <c r="F130" s="569" t="str">
        <f>vlookup(B130,'セッション実施状況管理'!$A:$U,20,false)</f>
        <v>久保山菜々恵</v>
      </c>
      <c r="G130" s="569" t="str">
        <f>vlookup(B130,'セッション実施状況管理'!$A:$U,20,false)</f>
        <v>久保山菜々恵</v>
      </c>
      <c r="H130" s="627">
        <f>'コーチング報酬管理'!G118</f>
        <v>0</v>
      </c>
      <c r="I130" s="572" t="str">
        <f>iferror(vlookup(B130,'セッション実施状況管理'!$A:$B,2,false),"")</f>
        <v>在学中</v>
      </c>
      <c r="J130" s="582">
        <v>0.0</v>
      </c>
      <c r="K130" s="582">
        <v>0.0</v>
      </c>
      <c r="L130" s="574">
        <f>VLOOKUP(B130,'新 月次投稿数'!$A:$N,13,false)</f>
        <v>40</v>
      </c>
      <c r="M130" s="583">
        <f t="shared" si="17"/>
        <v>1</v>
      </c>
      <c r="N130" s="576">
        <f t="shared" si="9"/>
        <v>3</v>
      </c>
      <c r="O130" s="575">
        <f t="shared" si="10"/>
        <v>0</v>
      </c>
      <c r="P130" s="575">
        <f t="shared" si="11"/>
        <v>354</v>
      </c>
      <c r="Q130" s="584">
        <f t="shared" si="16"/>
        <v>531</v>
      </c>
      <c r="R130" s="585">
        <f t="shared" si="12"/>
        <v>88.5</v>
      </c>
      <c r="S130" s="577">
        <f t="shared" si="18"/>
        <v>4</v>
      </c>
      <c r="T130" s="598">
        <v>120.0</v>
      </c>
      <c r="U130" s="582">
        <v>83.0</v>
      </c>
      <c r="V130" s="582">
        <v>79.0</v>
      </c>
      <c r="W130" s="582">
        <v>72.0</v>
      </c>
      <c r="X130" s="582" t="s">
        <v>1072</v>
      </c>
      <c r="Y130" s="582" t="s">
        <v>1072</v>
      </c>
      <c r="Z130" s="582" t="s">
        <v>1072</v>
      </c>
      <c r="AA130" s="587" t="str">
        <f>Vlookup(B130,'セッション実施状況管理'!$A:$R,17,false)</f>
        <v/>
      </c>
      <c r="AB130" s="580">
        <f t="shared" si="14"/>
        <v>1514</v>
      </c>
      <c r="AC130" s="580" t="str">
        <f t="shared" si="15"/>
        <v>2</v>
      </c>
    </row>
    <row r="131">
      <c r="A131" s="1" t="s">
        <v>1116</v>
      </c>
      <c r="B131" s="40">
        <v>114.0</v>
      </c>
      <c r="C131" s="569" t="str">
        <f>vlookup(B131,'セッション実施状況管理'!$A:$U,8,false)</f>
        <v>はまだようこ</v>
      </c>
      <c r="D131" s="569" t="str">
        <f>vlookup(B131,'セッション実施状況管理'!$A:$I,9,false)</f>
        <v>hana_100daysdiet</v>
      </c>
      <c r="E131" s="630" t="s">
        <v>1185</v>
      </c>
      <c r="F131" s="569" t="str">
        <f>vlookup(B131,'セッション実施状況管理'!$A:$U,20,false)</f>
        <v>長谷川小夏</v>
      </c>
      <c r="G131" s="569" t="str">
        <f>vlookup(B131,'セッション実施状況管理'!$A:$U,20,false)</f>
        <v>長谷川小夏</v>
      </c>
      <c r="H131" s="627">
        <f>'コーチング報酬管理'!G119</f>
        <v>0</v>
      </c>
      <c r="I131" s="572" t="str">
        <f>iferror(vlookup(B131,'セッション実施状況管理'!$A:$B,2,false),"")</f>
        <v>在学中</v>
      </c>
      <c r="J131" s="629"/>
      <c r="K131" s="629"/>
      <c r="L131" s="574">
        <f>VLOOKUP(B131,'新 月次投稿数'!$A:$N,13,false)</f>
        <v>24</v>
      </c>
      <c r="M131" s="583">
        <f t="shared" si="17"/>
        <v>0</v>
      </c>
      <c r="N131" s="576">
        <f t="shared" si="9"/>
        <v>-2</v>
      </c>
      <c r="O131" s="575">
        <f t="shared" si="10"/>
        <v>-2</v>
      </c>
      <c r="P131" s="575">
        <f t="shared" si="11"/>
        <v>181</v>
      </c>
      <c r="Q131" s="584">
        <f t="shared" si="16"/>
        <v>217.2</v>
      </c>
      <c r="R131" s="585">
        <f t="shared" si="12"/>
        <v>36.2</v>
      </c>
      <c r="S131" s="577">
        <f t="shared" si="18"/>
        <v>5</v>
      </c>
      <c r="T131" s="582">
        <v>87.0</v>
      </c>
      <c r="U131" s="582">
        <v>76.0</v>
      </c>
      <c r="V131" s="582">
        <v>6.0</v>
      </c>
      <c r="W131" s="582">
        <v>6.0</v>
      </c>
      <c r="X131" s="582">
        <v>6.0</v>
      </c>
      <c r="Y131" s="582" t="s">
        <v>1072</v>
      </c>
      <c r="Z131" s="582" t="s">
        <v>1072</v>
      </c>
      <c r="AA131" s="587" t="str">
        <f>Vlookup(B131,'セッション実施状況管理'!$A:$R,17,false)</f>
        <v/>
      </c>
      <c r="AB131" s="580">
        <f t="shared" si="14"/>
        <v>1514</v>
      </c>
      <c r="AC131" s="580" t="str">
        <f t="shared" si="15"/>
        <v>2</v>
      </c>
    </row>
    <row r="132">
      <c r="A132" s="1" t="s">
        <v>1116</v>
      </c>
      <c r="B132" s="65">
        <v>115.0</v>
      </c>
      <c r="C132" s="569" t="str">
        <f>vlookup(B132,'セッション実施状況管理'!$A:$U,8,false)</f>
        <v>きまたももこ</v>
      </c>
      <c r="D132" s="569" t="str">
        <f>vlookup(B132,'セッション実施状況管理'!$A:$I,9,false)</f>
        <v>mimo_life3</v>
      </c>
      <c r="E132" s="631" t="s">
        <v>1186</v>
      </c>
      <c r="F132" s="569" t="str">
        <f>vlookup(B132,'セッション実施状況管理'!$A:$U,20,false)</f>
        <v>小熊 来瑠美</v>
      </c>
      <c r="G132" s="569" t="str">
        <f>vlookup(B132,'セッション実施状況管理'!$A:$U,20,false)</f>
        <v>小熊 来瑠美</v>
      </c>
      <c r="H132" s="627">
        <f>'コーチング報酬管理'!G120</f>
        <v>0</v>
      </c>
      <c r="I132" s="572" t="str">
        <f>iferror(vlookup(B132,'セッション実施状況管理'!$A:$B,2,false),"")</f>
        <v>在学中</v>
      </c>
      <c r="J132" s="629"/>
      <c r="K132" s="629"/>
      <c r="L132" s="574">
        <f>VLOOKUP(B132,'新 月次投稿数'!$A:$N,13,false)</f>
        <v>36</v>
      </c>
      <c r="M132" s="583">
        <f t="shared" si="17"/>
        <v>1</v>
      </c>
      <c r="N132" s="576">
        <f t="shared" si="9"/>
        <v>0</v>
      </c>
      <c r="O132" s="575">
        <f t="shared" si="10"/>
        <v>-1</v>
      </c>
      <c r="P132" s="575">
        <f t="shared" si="11"/>
        <v>265</v>
      </c>
      <c r="Q132" s="584">
        <f t="shared" si="16"/>
        <v>318</v>
      </c>
      <c r="R132" s="585">
        <f t="shared" si="12"/>
        <v>53</v>
      </c>
      <c r="S132" s="577">
        <f t="shared" si="18"/>
        <v>5</v>
      </c>
      <c r="T132" s="582">
        <v>0.0</v>
      </c>
      <c r="U132" s="582">
        <v>67.0</v>
      </c>
      <c r="V132" s="582">
        <v>98.0</v>
      </c>
      <c r="W132" s="582">
        <v>72.0</v>
      </c>
      <c r="X132" s="582">
        <v>28.0</v>
      </c>
      <c r="Y132" s="582" t="s">
        <v>1072</v>
      </c>
      <c r="Z132" s="582" t="s">
        <v>1072</v>
      </c>
      <c r="AA132" s="587" t="str">
        <f>Vlookup(B132,'セッション実施状況管理'!$A:$R,17,false)</f>
        <v/>
      </c>
      <c r="AB132" s="580">
        <f t="shared" si="14"/>
        <v>1514</v>
      </c>
      <c r="AC132" s="580" t="str">
        <f t="shared" si="15"/>
        <v>2</v>
      </c>
    </row>
    <row r="133">
      <c r="A133" s="1" t="s">
        <v>1116</v>
      </c>
      <c r="B133" s="40">
        <v>116.0</v>
      </c>
      <c r="C133" s="569" t="str">
        <f>vlookup(B133,'セッション実施状況管理'!$A:$U,8,false)</f>
        <v>こさかわたる</v>
      </c>
      <c r="D133" s="569" t="str">
        <f>vlookup(B133,'セッション実施状況管理'!$A:$I,9,false)</f>
        <v>kosaka7622</v>
      </c>
      <c r="E133" s="631" t="s">
        <v>1187</v>
      </c>
      <c r="F133" s="569" t="str">
        <f>vlookup(B133,'セッション実施状況管理'!$A:$U,20,false)</f>
        <v>森淳子</v>
      </c>
      <c r="G133" s="569" t="str">
        <f>vlookup(B133,'セッション実施状況管理'!$A:$U,20,false)</f>
        <v>森淳子</v>
      </c>
      <c r="H133" s="627">
        <f>'コーチング報酬管理'!G121</f>
        <v>1</v>
      </c>
      <c r="I133" s="572" t="str">
        <f>iferror(vlookup(B133,'セッション実施状況管理'!$A:$B,2,false),"")</f>
        <v>音不</v>
      </c>
      <c r="J133" s="629"/>
      <c r="K133" s="629"/>
      <c r="L133" s="574">
        <f>VLOOKUP(B133,'新 月次投稿数'!$A:$N,13,false)</f>
        <v>0</v>
      </c>
      <c r="M133" s="583">
        <f t="shared" si="17"/>
        <v>0</v>
      </c>
      <c r="N133" s="576">
        <f t="shared" si="9"/>
        <v>-2</v>
      </c>
      <c r="O133" s="575">
        <f t="shared" si="10"/>
        <v>-2</v>
      </c>
      <c r="P133" s="575">
        <f t="shared" si="11"/>
        <v>32</v>
      </c>
      <c r="Q133" s="584">
        <f t="shared" si="16"/>
        <v>96</v>
      </c>
      <c r="R133" s="585">
        <f t="shared" si="12"/>
        <v>16</v>
      </c>
      <c r="S133" s="577">
        <f t="shared" si="18"/>
        <v>2</v>
      </c>
      <c r="T133" s="582">
        <v>0.0</v>
      </c>
      <c r="U133" s="582">
        <v>32.0</v>
      </c>
      <c r="V133" s="582" t="s">
        <v>1072</v>
      </c>
      <c r="W133" s="582" t="s">
        <v>1072</v>
      </c>
      <c r="X133" s="582" t="s">
        <v>1072</v>
      </c>
      <c r="Y133" s="582" t="s">
        <v>1072</v>
      </c>
      <c r="Z133" s="582" t="s">
        <v>1072</v>
      </c>
      <c r="AA133" s="587" t="str">
        <f>Vlookup(B133,'セッション実施状況管理'!$A:$R,17,false)</f>
        <v/>
      </c>
      <c r="AB133" s="580">
        <f t="shared" si="14"/>
        <v>1514</v>
      </c>
      <c r="AC133" s="580" t="str">
        <f t="shared" si="15"/>
        <v>2</v>
      </c>
    </row>
    <row r="134">
      <c r="A134" s="1" t="s">
        <v>1116</v>
      </c>
      <c r="B134" s="65">
        <v>117.0</v>
      </c>
      <c r="C134" s="569" t="str">
        <f>vlookup(B134,'セッション実施状況管理'!$A:$U,8,false)</f>
        <v>もりあいりな</v>
      </c>
      <c r="D134" s="569" t="str">
        <f>vlookup(B134,'セッション実施状況管理'!$A:$I,9,false)</f>
        <v>oayakata_diet</v>
      </c>
      <c r="E134" s="630" t="s">
        <v>1188</v>
      </c>
      <c r="F134" s="569" t="str">
        <f>vlookup(B134,'セッション実施状況管理'!$A:$U,20,false)</f>
        <v>高橋友希</v>
      </c>
      <c r="G134" s="569" t="str">
        <f>vlookup(B134,'セッション実施状況管理'!$A:$U,20,false)</f>
        <v>高橋友希</v>
      </c>
      <c r="H134" s="627">
        <f>'コーチング報酬管理'!G122</f>
        <v>0</v>
      </c>
      <c r="I134" s="572" t="str">
        <f>iferror(vlookup(B134,'セッション実施状況管理'!$A:$B,2,false),"")</f>
        <v>在学中</v>
      </c>
      <c r="J134" s="629"/>
      <c r="K134" s="629"/>
      <c r="L134" s="574">
        <f>VLOOKUP(B134,'新 月次投稿数'!$A:$N,13,false)</f>
        <v>1</v>
      </c>
      <c r="M134" s="583">
        <f t="shared" si="17"/>
        <v>0</v>
      </c>
      <c r="N134" s="576">
        <f t="shared" si="9"/>
        <v>-2</v>
      </c>
      <c r="O134" s="575">
        <f t="shared" si="10"/>
        <v>-2</v>
      </c>
      <c r="P134" s="575">
        <f t="shared" si="11"/>
        <v>102</v>
      </c>
      <c r="Q134" s="584">
        <f t="shared" si="16"/>
        <v>102</v>
      </c>
      <c r="R134" s="585">
        <f t="shared" si="12"/>
        <v>17</v>
      </c>
      <c r="S134" s="577">
        <f t="shared" si="18"/>
        <v>6</v>
      </c>
      <c r="T134" s="582">
        <v>44.0</v>
      </c>
      <c r="U134" s="582">
        <v>54.0</v>
      </c>
      <c r="V134" s="582">
        <v>4.0</v>
      </c>
      <c r="W134" s="582">
        <v>0.0</v>
      </c>
      <c r="X134" s="582">
        <v>0.0</v>
      </c>
      <c r="Y134" s="582">
        <v>0.0</v>
      </c>
      <c r="Z134" s="582" t="s">
        <v>1072</v>
      </c>
      <c r="AA134" s="587" t="str">
        <f>Vlookup(B134,'セッション実施状況管理'!$A:$R,17,false)</f>
        <v/>
      </c>
      <c r="AB134" s="580">
        <f t="shared" si="14"/>
        <v>1514</v>
      </c>
      <c r="AC134" s="580" t="str">
        <f t="shared" si="15"/>
        <v>2</v>
      </c>
    </row>
    <row r="135">
      <c r="A135" s="1" t="s">
        <v>1116</v>
      </c>
      <c r="B135" s="65">
        <v>118.0</v>
      </c>
      <c r="C135" s="569" t="str">
        <f>vlookup(B135,'セッション実施状況管理'!$A:$U,8,false)</f>
        <v>まちだゆき</v>
      </c>
      <c r="D135" s="569" t="str">
        <f>vlookup(B135,'セッション実施状況管理'!$A:$I,9,false)</f>
        <v>omachi_sweets</v>
      </c>
      <c r="E135" s="119" t="s">
        <v>612</v>
      </c>
      <c r="F135" s="569" t="str">
        <f>vlookup(B135,'セッション実施状況管理'!$A:$U,20,false)</f>
        <v>副島希実</v>
      </c>
      <c r="G135" s="569" t="str">
        <f>vlookup(B135,'セッション実施状況管理'!$A:$U,20,false)</f>
        <v>副島希実</v>
      </c>
      <c r="H135" s="627">
        <f>'コーチング報酬管理'!G123</f>
        <v>0</v>
      </c>
      <c r="I135" s="572" t="str">
        <f>iferror(vlookup(B135,'セッション実施状況管理'!$A:$B,2,false),"")</f>
        <v>在学中</v>
      </c>
      <c r="J135" s="629"/>
      <c r="K135" s="629"/>
      <c r="L135" s="574">
        <f>VLOOKUP(B135,'新 月次投稿数'!$A:$N,13,false)</f>
        <v>13</v>
      </c>
      <c r="M135" s="583">
        <f t="shared" si="17"/>
        <v>0</v>
      </c>
      <c r="N135" s="576">
        <f t="shared" si="9"/>
        <v>3</v>
      </c>
      <c r="O135" s="575">
        <f t="shared" si="10"/>
        <v>1</v>
      </c>
      <c r="P135" s="575">
        <f t="shared" si="11"/>
        <v>413</v>
      </c>
      <c r="Q135" s="584">
        <f t="shared" si="16"/>
        <v>495.6</v>
      </c>
      <c r="R135" s="585">
        <f t="shared" si="12"/>
        <v>82.6</v>
      </c>
      <c r="S135" s="577">
        <f t="shared" si="18"/>
        <v>5</v>
      </c>
      <c r="T135" s="582">
        <v>101.0</v>
      </c>
      <c r="U135" s="582">
        <v>134.0</v>
      </c>
      <c r="V135" s="582">
        <v>128.0</v>
      </c>
      <c r="W135" s="582">
        <v>50.0</v>
      </c>
      <c r="X135" s="582">
        <v>0.0</v>
      </c>
      <c r="Y135" s="582" t="s">
        <v>1072</v>
      </c>
      <c r="Z135" s="582" t="s">
        <v>1072</v>
      </c>
      <c r="AA135" s="587" t="str">
        <f>Vlookup(B135,'セッション実施状況管理'!$A:$R,17,false)</f>
        <v/>
      </c>
      <c r="AB135" s="580">
        <f t="shared" si="14"/>
        <v>1514</v>
      </c>
      <c r="AC135" s="580" t="str">
        <f t="shared" si="15"/>
        <v>2</v>
      </c>
    </row>
    <row r="136">
      <c r="A136" s="1" t="s">
        <v>1116</v>
      </c>
      <c r="B136" s="40">
        <v>119.0</v>
      </c>
      <c r="C136" s="569" t="str">
        <f>vlookup(B136,'セッション実施状況管理'!$A:$U,8,false)</f>
        <v>すぎたもえ</v>
      </c>
      <c r="D136" s="569" t="str">
        <f>vlookup(B136,'セッション実施状況管理'!$A:$I,9,false)</f>
        <v>moeri_diet_recipe</v>
      </c>
      <c r="E136" s="631" t="s">
        <v>1189</v>
      </c>
      <c r="F136" s="569" t="str">
        <f>vlookup(B136,'セッション実施状況管理'!$A:$U,20,false)</f>
        <v>太田有紀</v>
      </c>
      <c r="G136" s="569" t="str">
        <f>vlookup(B136,'セッション実施状況管理'!$A:$U,20,false)</f>
        <v>太田有紀</v>
      </c>
      <c r="H136" s="627">
        <f>'コーチング報酬管理'!G124</f>
        <v>0</v>
      </c>
      <c r="I136" s="572" t="str">
        <f>iferror(vlookup(B136,'セッション実施状況管理'!$A:$B,2,false),"")</f>
        <v>在学中</v>
      </c>
      <c r="J136" s="629"/>
      <c r="K136" s="633">
        <v>2.0</v>
      </c>
      <c r="L136" s="574">
        <f>VLOOKUP(B136,'新 月次投稿数'!$A:$N,13,false)</f>
        <v>55</v>
      </c>
      <c r="M136" s="583">
        <f t="shared" si="17"/>
        <v>1</v>
      </c>
      <c r="N136" s="576">
        <f t="shared" si="9"/>
        <v>2</v>
      </c>
      <c r="O136" s="575">
        <f t="shared" si="10"/>
        <v>-1</v>
      </c>
      <c r="P136" s="575">
        <f t="shared" si="11"/>
        <v>285</v>
      </c>
      <c r="Q136" s="584">
        <f t="shared" si="16"/>
        <v>427.5</v>
      </c>
      <c r="R136" s="585">
        <f t="shared" si="12"/>
        <v>71.25</v>
      </c>
      <c r="S136" s="577">
        <f t="shared" si="18"/>
        <v>4</v>
      </c>
      <c r="T136" s="582">
        <v>44.0</v>
      </c>
      <c r="U136" s="582">
        <v>92.0</v>
      </c>
      <c r="V136" s="582">
        <v>67.0</v>
      </c>
      <c r="W136" s="582">
        <v>82.0</v>
      </c>
      <c r="X136" s="582" t="s">
        <v>1072</v>
      </c>
      <c r="Y136" s="582" t="s">
        <v>1072</v>
      </c>
      <c r="Z136" s="582" t="s">
        <v>1072</v>
      </c>
      <c r="AA136" s="587" t="str">
        <f>Vlookup(B136,'セッション実施状況管理'!$A:$R,17,false)</f>
        <v/>
      </c>
      <c r="AB136" s="580">
        <f t="shared" si="14"/>
        <v>1514</v>
      </c>
      <c r="AC136" s="580" t="str">
        <f t="shared" si="15"/>
        <v>2</v>
      </c>
    </row>
    <row r="137">
      <c r="A137" s="1" t="s">
        <v>1116</v>
      </c>
      <c r="B137" s="65">
        <v>120.0</v>
      </c>
      <c r="C137" s="569" t="str">
        <f>vlookup(B137,'セッション実施状況管理'!$A:$U,8,false)</f>
        <v>たなかじゅのん</v>
      </c>
      <c r="D137" s="569" t="str">
        <f>vlookup(B137,'セッション実施状況管理'!$A:$I,9,false)</f>
        <v>r_junon_</v>
      </c>
      <c r="E137" s="631" t="s">
        <v>1190</v>
      </c>
      <c r="F137" s="569" t="str">
        <f>vlookup(B137,'セッション実施状況管理'!$A:$U,20,false)</f>
        <v>野村佑佳</v>
      </c>
      <c r="G137" s="569" t="str">
        <f>vlookup(B137,'セッション実施状況管理'!$A:$U,20,false)</f>
        <v>野村佑佳</v>
      </c>
      <c r="H137" s="627">
        <f>'コーチング報酬管理'!G125</f>
        <v>0</v>
      </c>
      <c r="I137" s="572" t="str">
        <f>iferror(vlookup(B137,'セッション実施状況管理'!$A:$B,2,false),"")</f>
        <v>在学中</v>
      </c>
      <c r="J137" s="629"/>
      <c r="K137" s="629"/>
      <c r="L137" s="574">
        <f>VLOOKUP(B137,'新 月次投稿数'!$A:$N,13,false)</f>
        <v>28</v>
      </c>
      <c r="M137" s="583">
        <f t="shared" si="17"/>
        <v>0</v>
      </c>
      <c r="N137" s="576">
        <f t="shared" si="9"/>
        <v>0</v>
      </c>
      <c r="O137" s="575">
        <f t="shared" si="10"/>
        <v>-1</v>
      </c>
      <c r="P137" s="575">
        <f t="shared" si="11"/>
        <v>264</v>
      </c>
      <c r="Q137" s="584">
        <f t="shared" si="16"/>
        <v>316.8</v>
      </c>
      <c r="R137" s="585">
        <f t="shared" si="12"/>
        <v>52.8</v>
      </c>
      <c r="S137" s="577">
        <f t="shared" si="18"/>
        <v>5</v>
      </c>
      <c r="T137" s="582">
        <v>36.0</v>
      </c>
      <c r="U137" s="582">
        <v>74.0</v>
      </c>
      <c r="V137" s="582">
        <v>64.0</v>
      </c>
      <c r="W137" s="582">
        <v>47.0</v>
      </c>
      <c r="X137" s="582">
        <v>43.0</v>
      </c>
      <c r="Y137" s="582" t="s">
        <v>1072</v>
      </c>
      <c r="Z137" s="582" t="s">
        <v>1072</v>
      </c>
      <c r="AA137" s="587" t="str">
        <f>Vlookup(B137,'セッション実施状況管理'!$A:$R,17,false)</f>
        <v/>
      </c>
      <c r="AB137" s="580">
        <f t="shared" si="14"/>
        <v>1514</v>
      </c>
      <c r="AC137" s="580" t="str">
        <f t="shared" si="15"/>
        <v>2</v>
      </c>
    </row>
    <row r="138">
      <c r="A138" s="1" t="s">
        <v>1116</v>
      </c>
      <c r="B138" s="40">
        <v>121.0</v>
      </c>
      <c r="C138" s="569" t="str">
        <f>vlookup(B138,'セッション実施状況管理'!$A:$U,8,false)</f>
        <v>のざきゆうこ</v>
      </c>
      <c r="D138" s="569" t="str">
        <f>vlookup(B138,'セッション実施状況管理'!$A:$I,9,false)</f>
        <v>suzurecipe1</v>
      </c>
      <c r="E138" s="631" t="s">
        <v>1191</v>
      </c>
      <c r="F138" s="569" t="str">
        <f>vlookup(B138,'セッション実施状況管理'!$A:$U,20,false)</f>
        <v>岡本亜紀衣</v>
      </c>
      <c r="G138" s="569" t="str">
        <f>vlookup(B138,'セッション実施状況管理'!$A:$U,20,false)</f>
        <v>岡本亜紀衣</v>
      </c>
      <c r="H138" s="627">
        <f>'コーチング報酬管理'!G126</f>
        <v>0</v>
      </c>
      <c r="I138" s="572" t="str">
        <f>iferror(vlookup(B138,'セッション実施状況管理'!$A:$B,2,false),"")</f>
        <v>在学中</v>
      </c>
      <c r="J138" s="629"/>
      <c r="K138" s="629"/>
      <c r="L138" s="574">
        <f>VLOOKUP(B138,'新 月次投稿数'!$A:$N,13,false)</f>
        <v>5</v>
      </c>
      <c r="M138" s="583">
        <f t="shared" si="17"/>
        <v>0</v>
      </c>
      <c r="N138" s="576">
        <f t="shared" si="9"/>
        <v>-1</v>
      </c>
      <c r="O138" s="575">
        <f t="shared" si="10"/>
        <v>-2</v>
      </c>
      <c r="P138" s="575">
        <f t="shared" si="11"/>
        <v>231</v>
      </c>
      <c r="Q138" s="584">
        <f t="shared" si="16"/>
        <v>277.2</v>
      </c>
      <c r="R138" s="585">
        <f t="shared" si="12"/>
        <v>46.2</v>
      </c>
      <c r="S138" s="577">
        <f t="shared" si="18"/>
        <v>5</v>
      </c>
      <c r="T138" s="582">
        <v>21.0</v>
      </c>
      <c r="U138" s="582">
        <v>58.0</v>
      </c>
      <c r="V138" s="582">
        <v>49.0</v>
      </c>
      <c r="W138" s="582">
        <v>46.0</v>
      </c>
      <c r="X138" s="582">
        <v>57.0</v>
      </c>
      <c r="Y138" s="582" t="s">
        <v>1072</v>
      </c>
      <c r="Z138" s="582" t="s">
        <v>1072</v>
      </c>
      <c r="AA138" s="587" t="str">
        <f>Vlookup(B138,'セッション実施状況管理'!$A:$R,17,false)</f>
        <v/>
      </c>
      <c r="AB138" s="580">
        <f t="shared" si="14"/>
        <v>1514</v>
      </c>
      <c r="AC138" s="580" t="str">
        <f t="shared" si="15"/>
        <v>2</v>
      </c>
    </row>
    <row r="139">
      <c r="A139" s="1" t="s">
        <v>1116</v>
      </c>
      <c r="B139" s="65">
        <v>122.0</v>
      </c>
      <c r="C139" s="569" t="str">
        <f>vlookup(B139,'セッション実施状況管理'!$A:$U,8,false)</f>
        <v>まついめぐみ</v>
      </c>
      <c r="D139" s="569" t="str">
        <f>vlookup(B139,'セッション実施状況管理'!$A:$I,9,false)</f>
        <v>joka_iyashi</v>
      </c>
      <c r="E139" s="631" t="s">
        <v>1192</v>
      </c>
      <c r="F139" s="569" t="str">
        <f>vlookup(B139,'セッション実施状況管理'!$A:$U,20,false)</f>
        <v>田中茜里</v>
      </c>
      <c r="G139" s="569" t="str">
        <f>vlookup(B139,'セッション実施状況管理'!$A:$U,20,false)</f>
        <v>田中茜里</v>
      </c>
      <c r="H139" s="638">
        <v>1.0</v>
      </c>
      <c r="I139" s="572" t="str">
        <f>iferror(vlookup(B139,'セッション実施状況管理'!$A:$B,2,false),"")</f>
        <v>在学中</v>
      </c>
      <c r="J139" s="629"/>
      <c r="K139" s="629"/>
      <c r="L139" s="574">
        <f>VLOOKUP(B139,'新 月次投稿数'!$A:$N,13,false)</f>
        <v>12</v>
      </c>
      <c r="M139" s="583">
        <f t="shared" si="17"/>
        <v>0</v>
      </c>
      <c r="N139" s="576">
        <f t="shared" si="9"/>
        <v>4</v>
      </c>
      <c r="O139" s="575">
        <f t="shared" si="10"/>
        <v>2</v>
      </c>
      <c r="P139" s="575">
        <f t="shared" si="11"/>
        <v>478</v>
      </c>
      <c r="Q139" s="584">
        <f t="shared" si="16"/>
        <v>573.6</v>
      </c>
      <c r="R139" s="585">
        <f t="shared" si="12"/>
        <v>95.6</v>
      </c>
      <c r="S139" s="577">
        <f t="shared" si="18"/>
        <v>5</v>
      </c>
      <c r="T139" s="582">
        <v>49.0</v>
      </c>
      <c r="U139" s="598">
        <v>118.0</v>
      </c>
      <c r="V139" s="598">
        <v>103.0</v>
      </c>
      <c r="W139" s="598">
        <v>115.0</v>
      </c>
      <c r="X139" s="598">
        <v>93.0</v>
      </c>
      <c r="Y139" s="582" t="s">
        <v>1072</v>
      </c>
      <c r="Z139" s="582" t="s">
        <v>1072</v>
      </c>
      <c r="AA139" s="587" t="str">
        <f>Vlookup(B139,'セッション実施状況管理'!$A:$R,17,false)</f>
        <v/>
      </c>
      <c r="AB139" s="580">
        <f t="shared" si="14"/>
        <v>1514</v>
      </c>
      <c r="AC139" s="580" t="str">
        <f t="shared" si="15"/>
        <v>2</v>
      </c>
    </row>
    <row r="140">
      <c r="A140" s="1" t="s">
        <v>1116</v>
      </c>
      <c r="B140" s="65">
        <v>123.0</v>
      </c>
      <c r="C140" s="569" t="str">
        <f>vlookup(B140,'セッション実施状況管理'!$A:$U,8,false)</f>
        <v>すぎやまちなつ</v>
      </c>
      <c r="D140" s="569" t="str">
        <f>vlookup(B140,'セッション実施状況管理'!$A:$I,9,false)</f>
        <v>konatsu_lifestyle</v>
      </c>
      <c r="E140" s="631" t="s">
        <v>1193</v>
      </c>
      <c r="F140" s="569" t="str">
        <f>vlookup(B140,'セッション実施状況管理'!$A:$U,20,false)</f>
        <v>岡本亜紀衣</v>
      </c>
      <c r="G140" s="569" t="str">
        <f>vlookup(B140,'セッション実施状況管理'!$A:$U,20,false)</f>
        <v>岡本亜紀衣</v>
      </c>
      <c r="H140" s="639"/>
      <c r="I140" s="572" t="str">
        <f>iferror(vlookup(B140,'セッション実施状況管理'!$A:$B,2,false),"")</f>
        <v>在学中</v>
      </c>
      <c r="J140" s="629"/>
      <c r="K140" s="629"/>
      <c r="L140" s="574">
        <f>VLOOKUP(B140,'新 月次投稿数'!$A:$N,13,false)</f>
        <v>16</v>
      </c>
      <c r="M140" s="583">
        <f t="shared" si="17"/>
        <v>0</v>
      </c>
      <c r="N140" s="576">
        <f t="shared" si="9"/>
        <v>3</v>
      </c>
      <c r="O140" s="575">
        <f t="shared" si="10"/>
        <v>2</v>
      </c>
      <c r="P140" s="575">
        <f t="shared" si="11"/>
        <v>438</v>
      </c>
      <c r="Q140" s="584">
        <f t="shared" si="16"/>
        <v>525.6</v>
      </c>
      <c r="R140" s="585">
        <f t="shared" si="12"/>
        <v>87.6</v>
      </c>
      <c r="S140" s="577">
        <f t="shared" si="18"/>
        <v>5</v>
      </c>
      <c r="T140" s="598">
        <v>108.0</v>
      </c>
      <c r="U140" s="598">
        <v>104.0</v>
      </c>
      <c r="V140" s="582">
        <v>75.0</v>
      </c>
      <c r="W140" s="582">
        <v>75.0</v>
      </c>
      <c r="X140" s="582">
        <v>76.0</v>
      </c>
      <c r="Y140" s="582" t="s">
        <v>1072</v>
      </c>
      <c r="Z140" s="582" t="s">
        <v>1072</v>
      </c>
      <c r="AA140" s="587" t="str">
        <f>Vlookup(B140,'セッション実施状況管理'!$A:$R,17,false)</f>
        <v/>
      </c>
      <c r="AB140" s="580">
        <f t="shared" si="14"/>
        <v>1514</v>
      </c>
      <c r="AC140" s="580" t="str">
        <f t="shared" si="15"/>
        <v>2</v>
      </c>
    </row>
    <row r="141">
      <c r="A141" s="1" t="s">
        <v>1116</v>
      </c>
      <c r="B141" s="40">
        <v>124.0</v>
      </c>
      <c r="C141" s="569" t="str">
        <f>vlookup(B141,'セッション実施状況管理'!$A:$U,8,false)</f>
        <v>しもじさら</v>
      </c>
      <c r="D141" s="569" t="str">
        <f>vlookup(B141,'セッション実施状況管理'!$A:$I,9,false)</f>
        <v/>
      </c>
      <c r="E141" s="630" t="s">
        <v>1194</v>
      </c>
      <c r="F141" s="569" t="str">
        <f>vlookup(B141,'セッション実施状況管理'!$A:$U,20,false)</f>
        <v>南春菜</v>
      </c>
      <c r="G141" s="569" t="str">
        <f>vlookup(B141,'セッション実施状況管理'!$A:$U,20,false)</f>
        <v>南春菜</v>
      </c>
      <c r="H141" s="639"/>
      <c r="I141" s="572" t="str">
        <f>iferror(vlookup(B141,'セッション実施状況管理'!$A:$B,2,false),"")</f>
        <v>在学中</v>
      </c>
      <c r="J141" s="629"/>
      <c r="K141" s="629"/>
      <c r="L141" s="574">
        <f>VLOOKUP(B141,'新 月次投稿数'!$A:$N,13,false)</f>
        <v>0</v>
      </c>
      <c r="M141" s="583">
        <f t="shared" si="17"/>
        <v>0</v>
      </c>
      <c r="N141" s="576">
        <f t="shared" si="9"/>
        <v>-2</v>
      </c>
      <c r="O141" s="575">
        <f t="shared" si="10"/>
        <v>-2</v>
      </c>
      <c r="P141" s="575">
        <f t="shared" si="11"/>
        <v>198</v>
      </c>
      <c r="Q141" s="584">
        <f t="shared" si="16"/>
        <v>237.6</v>
      </c>
      <c r="R141" s="585">
        <f t="shared" si="12"/>
        <v>39.6</v>
      </c>
      <c r="S141" s="577">
        <f t="shared" si="18"/>
        <v>5</v>
      </c>
      <c r="T141" s="582">
        <v>81.0</v>
      </c>
      <c r="U141" s="582">
        <v>84.0</v>
      </c>
      <c r="V141" s="582">
        <v>1.0</v>
      </c>
      <c r="W141" s="582">
        <v>16.0</v>
      </c>
      <c r="X141" s="582">
        <v>16.0</v>
      </c>
      <c r="Y141" s="582" t="s">
        <v>1072</v>
      </c>
      <c r="Z141" s="582" t="s">
        <v>1072</v>
      </c>
      <c r="AA141" s="587" t="str">
        <f>Vlookup(B141,'セッション実施状況管理'!$A:$R,17,false)</f>
        <v/>
      </c>
      <c r="AB141" s="580">
        <f t="shared" si="14"/>
        <v>1514</v>
      </c>
      <c r="AC141" s="580" t="str">
        <f t="shared" si="15"/>
        <v>2</v>
      </c>
    </row>
    <row r="142">
      <c r="A142" s="1" t="s">
        <v>1116</v>
      </c>
      <c r="B142" s="65">
        <v>125.0</v>
      </c>
      <c r="C142" s="569" t="str">
        <f>vlookup(B142,'セッション実施状況管理'!$A:$U,8,false)</f>
        <v>やまざきだいすけ</v>
      </c>
      <c r="D142" s="569" t="str">
        <f>vlookup(B142,'セッション実施状況管理'!$A:$I,9,false)</f>
        <v/>
      </c>
      <c r="E142" s="631" t="s">
        <v>1195</v>
      </c>
      <c r="F142" s="569" t="str">
        <f>vlookup(B142,'セッション実施状況管理'!$A:$U,20,false)</f>
        <v>小熊 来瑠美</v>
      </c>
      <c r="G142" s="569" t="str">
        <f>vlookup(B142,'セッション実施状況管理'!$A:$U,20,false)</f>
        <v>小熊 来瑠美</v>
      </c>
      <c r="H142" s="639"/>
      <c r="I142" s="572" t="str">
        <f>iferror(vlookup(B142,'セッション実施状況管理'!$A:$B,2,false),"")</f>
        <v>在学中</v>
      </c>
      <c r="J142" s="629"/>
      <c r="K142" s="629"/>
      <c r="L142" s="574">
        <f>VLOOKUP(B142,'新 月次投稿数'!$A:$N,13,false)</f>
        <v>7</v>
      </c>
      <c r="M142" s="583">
        <f t="shared" si="17"/>
        <v>0</v>
      </c>
      <c r="N142" s="576">
        <f t="shared" si="9"/>
        <v>1</v>
      </c>
      <c r="O142" s="575">
        <f t="shared" si="10"/>
        <v>0</v>
      </c>
      <c r="P142" s="575">
        <f t="shared" si="11"/>
        <v>345</v>
      </c>
      <c r="Q142" s="584">
        <f t="shared" si="16"/>
        <v>414</v>
      </c>
      <c r="R142" s="585">
        <f t="shared" si="12"/>
        <v>69</v>
      </c>
      <c r="S142" s="577">
        <f t="shared" si="18"/>
        <v>5</v>
      </c>
      <c r="T142" s="582">
        <v>81.0</v>
      </c>
      <c r="U142" s="582">
        <v>135.0</v>
      </c>
      <c r="V142" s="582">
        <v>73.0</v>
      </c>
      <c r="W142" s="582">
        <v>56.0</v>
      </c>
      <c r="X142" s="582">
        <v>0.0</v>
      </c>
      <c r="Y142" s="582" t="s">
        <v>1072</v>
      </c>
      <c r="Z142" s="582" t="s">
        <v>1072</v>
      </c>
      <c r="AA142" s="587" t="str">
        <f>Vlookup(B142,'セッション実施状況管理'!$A:$R,17,false)</f>
        <v/>
      </c>
      <c r="AB142" s="580">
        <f t="shared" si="14"/>
        <v>1514</v>
      </c>
      <c r="AC142" s="580" t="str">
        <f t="shared" si="15"/>
        <v>2</v>
      </c>
    </row>
    <row r="143">
      <c r="A143" s="1" t="s">
        <v>1116</v>
      </c>
      <c r="B143" s="40">
        <v>126.0</v>
      </c>
      <c r="C143" s="569" t="str">
        <f>vlookup(B143,'セッション実施状況管理'!$A:$U,8,false)</f>
        <v>おおすがふみえ</v>
      </c>
      <c r="D143" s="569" t="str">
        <f>vlookup(B143,'セッション実施状況管理'!$A:$I,9,false)</f>
        <v>miko_healthy_gohan</v>
      </c>
      <c r="E143" s="631" t="s">
        <v>1196</v>
      </c>
      <c r="F143" s="569" t="str">
        <f>vlookup(B143,'セッション実施状況管理'!$A:$U,20,false)</f>
        <v>田中茜里</v>
      </c>
      <c r="G143" s="569" t="str">
        <f>vlookup(B143,'セッション実施状況管理'!$A:$U,20,false)</f>
        <v>田中茜里</v>
      </c>
      <c r="H143" s="638">
        <v>1.0</v>
      </c>
      <c r="I143" s="572" t="str">
        <f>iferror(vlookup(B143,'セッション実施状況管理'!$A:$B,2,false),"")</f>
        <v>在学中</v>
      </c>
      <c r="J143" s="629"/>
      <c r="K143" s="629"/>
      <c r="L143" s="574">
        <f>VLOOKUP(B143,'新 月次投稿数'!$A:$N,13,false)</f>
        <v>80</v>
      </c>
      <c r="M143" s="583">
        <f t="shared" si="17"/>
        <v>2</v>
      </c>
      <c r="N143" s="576">
        <f t="shared" si="9"/>
        <v>4</v>
      </c>
      <c r="O143" s="575">
        <f t="shared" si="10"/>
        <v>3</v>
      </c>
      <c r="P143" s="575">
        <f t="shared" si="11"/>
        <v>539</v>
      </c>
      <c r="Q143" s="584">
        <f t="shared" si="16"/>
        <v>646.8</v>
      </c>
      <c r="R143" s="585">
        <f t="shared" si="12"/>
        <v>107.8</v>
      </c>
      <c r="S143" s="577">
        <f t="shared" si="18"/>
        <v>5</v>
      </c>
      <c r="T143" s="582">
        <v>67.0</v>
      </c>
      <c r="U143" s="598">
        <v>142.0</v>
      </c>
      <c r="V143" s="598">
        <v>122.0</v>
      </c>
      <c r="W143" s="598">
        <v>120.0</v>
      </c>
      <c r="X143" s="598">
        <v>88.0</v>
      </c>
      <c r="Y143" s="582" t="s">
        <v>1072</v>
      </c>
      <c r="Z143" s="582" t="s">
        <v>1072</v>
      </c>
      <c r="AA143" s="587" t="str">
        <f>Vlookup(B143,'セッション実施状況管理'!$A:$R,17,false)</f>
        <v/>
      </c>
      <c r="AB143" s="580">
        <f t="shared" si="14"/>
        <v>1514</v>
      </c>
      <c r="AC143" s="580" t="str">
        <f t="shared" si="15"/>
        <v>2</v>
      </c>
    </row>
    <row r="144">
      <c r="A144" s="1" t="s">
        <v>1116</v>
      </c>
      <c r="B144" s="65">
        <v>127.0</v>
      </c>
      <c r="C144" s="569" t="str">
        <f>vlookup(B144,'セッション実施状況管理'!$A:$U,8,false)</f>
        <v>たけだまゆみ</v>
      </c>
      <c r="D144" s="569" t="str">
        <f>vlookup(B144,'セッション実施状況管理'!$A:$I,9,false)</f>
        <v>tama.diet_recipe</v>
      </c>
      <c r="E144" s="630" t="s">
        <v>645</v>
      </c>
      <c r="F144" s="569" t="str">
        <f>vlookup(B144,'セッション実施状況管理'!$A:$U,20,false)</f>
        <v>藤田恵</v>
      </c>
      <c r="G144" s="569" t="str">
        <f>vlookup(B144,'セッション実施状況管理'!$A:$U,20,false)</f>
        <v>藤田恵</v>
      </c>
      <c r="H144" s="640">
        <v>3.0</v>
      </c>
      <c r="I144" s="572" t="str">
        <f>iferror(vlookup(B144,'セッション実施状況管理'!$A:$B,2,false),"")</f>
        <v>在学中</v>
      </c>
      <c r="J144" s="629"/>
      <c r="K144" s="629"/>
      <c r="L144" s="574">
        <f>VLOOKUP(B144,'新 月次投稿数'!$A:$N,13,false)</f>
        <v>12</v>
      </c>
      <c r="M144" s="583">
        <f t="shared" si="17"/>
        <v>0</v>
      </c>
      <c r="N144" s="576">
        <f t="shared" si="9"/>
        <v>1</v>
      </c>
      <c r="O144" s="575">
        <f t="shared" si="10"/>
        <v>0</v>
      </c>
      <c r="P144" s="575">
        <v>339.0</v>
      </c>
      <c r="Q144" s="584">
        <f t="shared" si="16"/>
        <v>406.8</v>
      </c>
      <c r="R144" s="585">
        <f t="shared" si="12"/>
        <v>67.8</v>
      </c>
      <c r="S144" s="577">
        <f t="shared" si="18"/>
        <v>5</v>
      </c>
      <c r="T144" s="582">
        <v>69.0</v>
      </c>
      <c r="U144" s="582">
        <v>151.0</v>
      </c>
      <c r="V144" s="582">
        <v>98.0</v>
      </c>
      <c r="W144" s="582">
        <v>86.0</v>
      </c>
      <c r="X144" s="582">
        <v>101.0</v>
      </c>
      <c r="Y144" s="582" t="s">
        <v>1072</v>
      </c>
      <c r="Z144" s="582" t="s">
        <v>1072</v>
      </c>
      <c r="AA144" s="587" t="str">
        <f>Vlookup(B144,'セッション実施状況管理'!$A:$R,17,false)</f>
        <v/>
      </c>
      <c r="AB144" s="580">
        <f t="shared" si="14"/>
        <v>1514</v>
      </c>
      <c r="AC144" s="580" t="str">
        <f t="shared" si="15"/>
        <v>2</v>
      </c>
    </row>
    <row r="145">
      <c r="A145" s="1" t="s">
        <v>1116</v>
      </c>
      <c r="B145" s="65">
        <v>128.0</v>
      </c>
      <c r="C145" s="569" t="str">
        <f>vlookup(B145,'セッション実施状況管理'!$A:$U,8,false)</f>
        <v>えのきだみなみ</v>
      </c>
      <c r="D145" s="569" t="str">
        <f>vlookup(B145,'セッション実施状況管理'!$A:$I,9,false)</f>
        <v>enoki_life</v>
      </c>
      <c r="E145" s="630" t="s">
        <v>1197</v>
      </c>
      <c r="F145" s="569" t="str">
        <f>vlookup(B145,'セッション実施状況管理'!$A:$U,20,false)</f>
        <v>八木秋歩</v>
      </c>
      <c r="G145" s="569" t="str">
        <f>vlookup(B145,'セッション実施状況管理'!$A:$U,20,false)</f>
        <v>八木秋歩</v>
      </c>
      <c r="H145" s="640">
        <v>2.0</v>
      </c>
      <c r="I145" s="572" t="str">
        <f>iferror(vlookup(B145,'セッション実施状況管理'!$A:$B,2,false),"")</f>
        <v>在学中</v>
      </c>
      <c r="J145" s="629"/>
      <c r="K145" s="629"/>
      <c r="L145" s="574">
        <f>VLOOKUP(B145,'新 月次投稿数'!$A:$N,13,false)</f>
        <v>41</v>
      </c>
      <c r="M145" s="583">
        <f t="shared" si="17"/>
        <v>1</v>
      </c>
      <c r="N145" s="576">
        <f t="shared" si="9"/>
        <v>4</v>
      </c>
      <c r="O145" s="575">
        <f t="shared" si="10"/>
        <v>3</v>
      </c>
      <c r="P145" s="575">
        <f t="shared" ref="P145:P428" si="19">sum(T145:Z145)</f>
        <v>498</v>
      </c>
      <c r="Q145" s="584">
        <f t="shared" si="16"/>
        <v>597.6</v>
      </c>
      <c r="R145" s="585">
        <f t="shared" si="12"/>
        <v>99.6</v>
      </c>
      <c r="S145" s="577">
        <f t="shared" si="18"/>
        <v>5</v>
      </c>
      <c r="T145" s="582">
        <v>51.0</v>
      </c>
      <c r="U145" s="582">
        <v>153.0</v>
      </c>
      <c r="V145" s="582">
        <v>99.0</v>
      </c>
      <c r="W145" s="582">
        <v>104.0</v>
      </c>
      <c r="X145" s="582">
        <v>91.0</v>
      </c>
      <c r="Y145" s="582" t="s">
        <v>1072</v>
      </c>
      <c r="Z145" s="582" t="s">
        <v>1072</v>
      </c>
      <c r="AA145" s="587" t="str">
        <f>Vlookup(B145,'セッション実施状況管理'!$A:$R,17,false)</f>
        <v/>
      </c>
      <c r="AB145" s="580">
        <f t="shared" si="14"/>
        <v>1514</v>
      </c>
      <c r="AC145" s="580" t="str">
        <f t="shared" si="15"/>
        <v>2</v>
      </c>
    </row>
    <row r="146">
      <c r="A146" s="1" t="s">
        <v>1116</v>
      </c>
      <c r="B146" s="40">
        <v>129.0</v>
      </c>
      <c r="C146" s="569" t="str">
        <f>vlookup(B146,'セッション実施状況管理'!$A:$U,8,false)</f>
        <v>かとうさおり</v>
      </c>
      <c r="D146" s="569" t="str">
        <f>vlookup(B146,'セッション実施状況管理'!$A:$I,9,false)</f>
        <v>ui_no_gohan</v>
      </c>
      <c r="E146" s="630" t="s">
        <v>1198</v>
      </c>
      <c r="F146" s="569" t="str">
        <f>vlookup(B146,'セッション実施状況管理'!$A:$U,20,false)</f>
        <v>高木千鶴</v>
      </c>
      <c r="G146" s="569" t="str">
        <f>vlookup(B146,'セッション実施状況管理'!$A:$U,20,false)</f>
        <v>高木千鶴</v>
      </c>
      <c r="H146" s="639"/>
      <c r="I146" s="572" t="str">
        <f>iferror(vlookup(B146,'セッション実施状況管理'!$A:$B,2,false),"")</f>
        <v>在学中</v>
      </c>
      <c r="J146" s="629"/>
      <c r="K146" s="629"/>
      <c r="L146" s="574">
        <f>VLOOKUP(B146,'新 月次投稿数'!$A:$N,13,false)</f>
        <v>36</v>
      </c>
      <c r="M146" s="583">
        <f t="shared" si="17"/>
        <v>1</v>
      </c>
      <c r="N146" s="576">
        <f t="shared" si="9"/>
        <v>2</v>
      </c>
      <c r="O146" s="575">
        <f t="shared" si="10"/>
        <v>1</v>
      </c>
      <c r="P146" s="575">
        <f t="shared" si="19"/>
        <v>399</v>
      </c>
      <c r="Q146" s="584">
        <f t="shared" si="16"/>
        <v>478.8</v>
      </c>
      <c r="R146" s="585">
        <f t="shared" si="12"/>
        <v>79.8</v>
      </c>
      <c r="S146" s="577">
        <f t="shared" si="18"/>
        <v>5</v>
      </c>
      <c r="T146" s="582">
        <v>38.0</v>
      </c>
      <c r="U146" s="582">
        <v>111.0</v>
      </c>
      <c r="V146" s="582">
        <v>115.0</v>
      </c>
      <c r="W146" s="582">
        <v>73.0</v>
      </c>
      <c r="X146" s="582">
        <v>62.0</v>
      </c>
      <c r="Y146" s="582" t="s">
        <v>1072</v>
      </c>
      <c r="Z146" s="582" t="s">
        <v>1072</v>
      </c>
      <c r="AA146" s="587" t="str">
        <f>Vlookup(B146,'セッション実施状況管理'!$A:$R,17,false)</f>
        <v/>
      </c>
      <c r="AB146" s="580">
        <f t="shared" si="14"/>
        <v>1514</v>
      </c>
      <c r="AC146" s="580" t="str">
        <f t="shared" si="15"/>
        <v>2</v>
      </c>
    </row>
    <row r="147">
      <c r="A147" s="1" t="s">
        <v>1116</v>
      </c>
      <c r="B147" s="65">
        <v>130.0</v>
      </c>
      <c r="C147" s="569" t="str">
        <f>vlookup(B147,'セッション実施状況管理'!$A:$U,8,false)</f>
        <v>みずたにりな</v>
      </c>
      <c r="D147" s="569" t="str">
        <f>vlookup(B147,'セッション実施状況管理'!$A:$I,9,false)</f>
        <v>rina_life_05</v>
      </c>
      <c r="E147" s="631" t="s">
        <v>1199</v>
      </c>
      <c r="F147" s="569" t="str">
        <f>vlookup(B147,'セッション実施状況管理'!$A:$U,20,false)</f>
        <v>久保山菜々恵</v>
      </c>
      <c r="G147" s="569" t="str">
        <f>vlookup(B147,'セッション実施状況管理'!$A:$U,20,false)</f>
        <v>久保山菜々恵</v>
      </c>
      <c r="H147" s="639"/>
      <c r="I147" s="572" t="str">
        <f>iferror(vlookup(B147,'セッション実施状況管理'!$A:$B,2,false),"")</f>
        <v>在学中</v>
      </c>
      <c r="J147" s="582">
        <v>0.0</v>
      </c>
      <c r="K147" s="582">
        <v>0.0</v>
      </c>
      <c r="L147" s="574">
        <f>VLOOKUP(B147,'新 月次投稿数'!$A:$N,13,false)</f>
        <v>0</v>
      </c>
      <c r="M147" s="583">
        <f t="shared" si="17"/>
        <v>0</v>
      </c>
      <c r="N147" s="576">
        <f t="shared" si="9"/>
        <v>-2</v>
      </c>
      <c r="O147" s="575">
        <f t="shared" si="10"/>
        <v>-2</v>
      </c>
      <c r="P147" s="575">
        <f t="shared" si="19"/>
        <v>35</v>
      </c>
      <c r="Q147" s="584">
        <f t="shared" si="16"/>
        <v>52.5</v>
      </c>
      <c r="R147" s="585">
        <f t="shared" si="12"/>
        <v>8.75</v>
      </c>
      <c r="S147" s="577">
        <f t="shared" si="18"/>
        <v>4</v>
      </c>
      <c r="T147" s="582">
        <v>11.0</v>
      </c>
      <c r="U147" s="582">
        <v>24.0</v>
      </c>
      <c r="V147" s="598">
        <v>0.0</v>
      </c>
      <c r="W147" s="598">
        <v>0.0</v>
      </c>
      <c r="X147" s="582" t="s">
        <v>1072</v>
      </c>
      <c r="Y147" s="582" t="s">
        <v>1072</v>
      </c>
      <c r="Z147" s="582" t="s">
        <v>1072</v>
      </c>
      <c r="AA147" s="587" t="str">
        <f>Vlookup(B147,'セッション実施状況管理'!$A:$R,17,false)</f>
        <v/>
      </c>
      <c r="AB147" s="580">
        <f t="shared" si="14"/>
        <v>1514</v>
      </c>
      <c r="AC147" s="580" t="str">
        <f t="shared" si="15"/>
        <v>2</v>
      </c>
    </row>
    <row r="148">
      <c r="A148" s="1" t="s">
        <v>1116</v>
      </c>
      <c r="B148" s="40">
        <v>131.0</v>
      </c>
      <c r="C148" s="569" t="str">
        <f>vlookup(B148,'セッション実施状況管理'!$A:$U,8,false)</f>
        <v>さいとうはるか</v>
      </c>
      <c r="D148" s="569" t="str">
        <f>vlookup(B148,'セッション実施状況管理'!$A:$I,9,false)</f>
        <v>haruka_seiro</v>
      </c>
      <c r="E148" s="630" t="s">
        <v>1200</v>
      </c>
      <c r="F148" s="569" t="str">
        <f>vlookup(B148,'セッション実施状況管理'!$A:$U,20,false)</f>
        <v>小林彩織</v>
      </c>
      <c r="G148" s="569" t="str">
        <f>vlookup(B148,'セッション実施状況管理'!$A:$U,20,false)</f>
        <v>小林彩織</v>
      </c>
      <c r="H148" s="639"/>
      <c r="I148" s="572" t="str">
        <f>iferror(vlookup(B148,'セッション実施状況管理'!$A:$B,2,false),"")</f>
        <v>在学中</v>
      </c>
      <c r="J148" s="629"/>
      <c r="K148" s="629"/>
      <c r="L148" s="574">
        <f>VLOOKUP(B148,'新 月次投稿数'!$A:$N,13,false)</f>
        <v>56</v>
      </c>
      <c r="M148" s="583">
        <f t="shared" si="17"/>
        <v>2</v>
      </c>
      <c r="N148" s="576">
        <f t="shared" si="9"/>
        <v>4</v>
      </c>
      <c r="O148" s="575">
        <f t="shared" si="10"/>
        <v>1</v>
      </c>
      <c r="P148" s="575">
        <f t="shared" si="19"/>
        <v>365</v>
      </c>
      <c r="Q148" s="584">
        <f t="shared" si="16"/>
        <v>547.5</v>
      </c>
      <c r="R148" s="585">
        <f t="shared" si="12"/>
        <v>91.25</v>
      </c>
      <c r="S148" s="577">
        <f t="shared" si="18"/>
        <v>4</v>
      </c>
      <c r="T148" s="582">
        <v>128.0</v>
      </c>
      <c r="U148" s="582">
        <v>121.0</v>
      </c>
      <c r="V148" s="582">
        <v>89.0</v>
      </c>
      <c r="W148" s="641">
        <v>27.0</v>
      </c>
      <c r="X148" s="582" t="s">
        <v>1072</v>
      </c>
      <c r="Y148" s="582" t="s">
        <v>1072</v>
      </c>
      <c r="Z148" s="582" t="s">
        <v>1072</v>
      </c>
      <c r="AA148" s="587" t="str">
        <f>Vlookup(B148,'セッション実施状況管理'!$A:$R,17,false)</f>
        <v/>
      </c>
      <c r="AB148" s="580">
        <f t="shared" si="14"/>
        <v>1514</v>
      </c>
      <c r="AC148" s="580" t="str">
        <f t="shared" si="15"/>
        <v>2</v>
      </c>
    </row>
    <row r="149">
      <c r="A149" s="1" t="s">
        <v>1116</v>
      </c>
      <c r="B149" s="65">
        <v>132.0</v>
      </c>
      <c r="C149" s="569" t="str">
        <f>vlookup(B149,'セッション実施状況管理'!$A:$U,8,false)</f>
        <v>なかむらゆき</v>
      </c>
      <c r="D149" s="569" t="str">
        <f>vlookup(B149,'セッション実施状況管理'!$A:$I,9,false)</f>
        <v/>
      </c>
      <c r="E149" s="631" t="s">
        <v>1201</v>
      </c>
      <c r="F149" s="569" t="str">
        <f>vlookup(B149,'セッション実施状況管理'!$A:$U,20,false)</f>
        <v>岡本亜紀衣</v>
      </c>
      <c r="G149" s="569" t="str">
        <f>vlookup(B149,'セッション実施状況管理'!$A:$U,20,false)</f>
        <v>岡本亜紀衣</v>
      </c>
      <c r="H149" s="639"/>
      <c r="I149" s="572" t="str">
        <f>iferror(vlookup(B149,'セッション実施状況管理'!$A:$B,2,false),"")</f>
        <v>在学中</v>
      </c>
      <c r="J149" s="629"/>
      <c r="K149" s="629"/>
      <c r="L149" s="574">
        <f>VLOOKUP(B149,'新 月次投稿数'!$A:$N,13,false)</f>
        <v>0</v>
      </c>
      <c r="M149" s="583">
        <f t="shared" si="17"/>
        <v>0</v>
      </c>
      <c r="N149" s="576">
        <f t="shared" si="9"/>
        <v>-2</v>
      </c>
      <c r="O149" s="575">
        <f t="shared" si="10"/>
        <v>-2</v>
      </c>
      <c r="P149" s="575">
        <f t="shared" si="19"/>
        <v>30</v>
      </c>
      <c r="Q149" s="584">
        <f t="shared" si="16"/>
        <v>45</v>
      </c>
      <c r="R149" s="585">
        <f t="shared" si="12"/>
        <v>7.5</v>
      </c>
      <c r="S149" s="577">
        <f t="shared" si="18"/>
        <v>4</v>
      </c>
      <c r="T149" s="582">
        <v>29.0</v>
      </c>
      <c r="U149" s="582">
        <v>0.0</v>
      </c>
      <c r="V149" s="582">
        <v>1.0</v>
      </c>
      <c r="W149" s="582">
        <v>0.0</v>
      </c>
      <c r="X149" s="582" t="s">
        <v>1072</v>
      </c>
      <c r="Y149" s="582" t="s">
        <v>1072</v>
      </c>
      <c r="Z149" s="582" t="s">
        <v>1072</v>
      </c>
      <c r="AA149" s="587" t="str">
        <f>Vlookup(B149,'セッション実施状況管理'!$A:$R,17,false)</f>
        <v/>
      </c>
      <c r="AB149" s="580">
        <f t="shared" si="14"/>
        <v>1514</v>
      </c>
      <c r="AC149" s="580" t="str">
        <f t="shared" si="15"/>
        <v>2</v>
      </c>
    </row>
    <row r="150">
      <c r="A150" s="1" t="s">
        <v>1116</v>
      </c>
      <c r="B150" s="65">
        <v>133.0</v>
      </c>
      <c r="C150" s="569" t="str">
        <f>vlookup(B150,'セッション実施状況管理'!$A:$U,8,false)</f>
        <v>いわさしょうへい</v>
      </c>
      <c r="D150" s="569" t="str">
        <f>vlookup(B150,'セッション実施状況管理'!$A:$I,9,false)</f>
        <v>s_i_vlog</v>
      </c>
      <c r="E150" s="631" t="s">
        <v>1202</v>
      </c>
      <c r="F150" s="569" t="str">
        <f>vlookup(B150,'セッション実施状況管理'!$A:$U,20,false)</f>
        <v>高木千鶴</v>
      </c>
      <c r="G150" s="569" t="str">
        <f>vlookup(B150,'セッション実施状況管理'!$A:$U,20,false)</f>
        <v>高木千鶴</v>
      </c>
      <c r="H150" s="639"/>
      <c r="I150" s="572" t="str">
        <f>iferror(vlookup(B150,'セッション実施状況管理'!$A:$B,2,false),"")</f>
        <v>在学中</v>
      </c>
      <c r="J150" s="629"/>
      <c r="K150" s="629"/>
      <c r="L150" s="574">
        <f>VLOOKUP(B150,'新 月次投稿数'!$A:$N,13,false)</f>
        <v>18</v>
      </c>
      <c r="M150" s="583">
        <f t="shared" si="17"/>
        <v>0</v>
      </c>
      <c r="N150" s="576">
        <f t="shared" si="9"/>
        <v>0</v>
      </c>
      <c r="O150" s="575">
        <f t="shared" si="10"/>
        <v>-2</v>
      </c>
      <c r="P150" s="575">
        <f t="shared" si="19"/>
        <v>236</v>
      </c>
      <c r="Q150" s="584">
        <f t="shared" si="16"/>
        <v>354</v>
      </c>
      <c r="R150" s="585">
        <f t="shared" si="12"/>
        <v>59</v>
      </c>
      <c r="S150" s="577">
        <f t="shared" si="18"/>
        <v>4</v>
      </c>
      <c r="T150" s="582">
        <v>98.0</v>
      </c>
      <c r="U150" s="582">
        <v>64.0</v>
      </c>
      <c r="V150" s="582">
        <v>52.0</v>
      </c>
      <c r="W150" s="582">
        <v>22.0</v>
      </c>
      <c r="X150" s="582" t="s">
        <v>1072</v>
      </c>
      <c r="Y150" s="582" t="s">
        <v>1072</v>
      </c>
      <c r="Z150" s="582" t="s">
        <v>1072</v>
      </c>
      <c r="AA150" s="587" t="str">
        <f>Vlookup(B150,'セッション実施状況管理'!$A:$R,17,false)</f>
        <v/>
      </c>
      <c r="AB150" s="580">
        <f t="shared" si="14"/>
        <v>1514</v>
      </c>
      <c r="AC150" s="580" t="str">
        <f t="shared" si="15"/>
        <v>2</v>
      </c>
    </row>
    <row r="151">
      <c r="A151" s="1" t="s">
        <v>1116</v>
      </c>
      <c r="B151" s="40">
        <v>134.0</v>
      </c>
      <c r="C151" s="569" t="str">
        <f>vlookup(B151,'セッション実施状況管理'!$A:$U,8,false)</f>
        <v>いたがきのりこ</v>
      </c>
      <c r="D151" s="569" t="str">
        <f>vlookup(B151,'セッション実施状況管理'!$A:$I,9,false)</f>
        <v/>
      </c>
      <c r="E151" s="631" t="s">
        <v>1203</v>
      </c>
      <c r="F151" s="569" t="str">
        <f>vlookup(B151,'セッション実施状況管理'!$A:$U,20,false)</f>
        <v>宮田友理</v>
      </c>
      <c r="G151" s="569" t="str">
        <f>vlookup(B151,'セッション実施状況管理'!$A:$U,20,false)</f>
        <v>宮田友理</v>
      </c>
      <c r="H151" s="639"/>
      <c r="I151" s="572" t="str">
        <f>iferror(vlookup(B151,'セッション実施状況管理'!$A:$B,2,false),"")</f>
        <v>例外</v>
      </c>
      <c r="J151" s="629"/>
      <c r="K151" s="629"/>
      <c r="L151" s="574">
        <f>VLOOKUP(B151,'新 月次投稿数'!$A:$N,13,false)</f>
        <v>0</v>
      </c>
      <c r="M151" s="583">
        <f t="shared" si="17"/>
        <v>0</v>
      </c>
      <c r="N151" s="576">
        <f t="shared" si="9"/>
        <v>0</v>
      </c>
      <c r="O151" s="575">
        <f t="shared" si="10"/>
        <v>-2</v>
      </c>
      <c r="P151" s="575">
        <f t="shared" si="19"/>
        <v>114</v>
      </c>
      <c r="Q151" s="584">
        <f t="shared" si="16"/>
        <v>342</v>
      </c>
      <c r="R151" s="585">
        <f t="shared" si="12"/>
        <v>57</v>
      </c>
      <c r="S151" s="577">
        <f t="shared" si="18"/>
        <v>2</v>
      </c>
      <c r="T151" s="582">
        <v>72.0</v>
      </c>
      <c r="U151" s="582">
        <v>42.0</v>
      </c>
      <c r="V151" s="582" t="s">
        <v>1072</v>
      </c>
      <c r="W151" s="582" t="s">
        <v>1072</v>
      </c>
      <c r="X151" s="582" t="s">
        <v>1072</v>
      </c>
      <c r="Y151" s="582" t="s">
        <v>1072</v>
      </c>
      <c r="Z151" s="582" t="s">
        <v>1072</v>
      </c>
      <c r="AA151" s="587" t="str">
        <f>Vlookup(B151,'セッション実施状況管理'!$A:$R,17,false)</f>
        <v/>
      </c>
      <c r="AB151" s="580">
        <f t="shared" si="14"/>
        <v>1514</v>
      </c>
      <c r="AC151" s="580" t="str">
        <f t="shared" si="15"/>
        <v>2</v>
      </c>
    </row>
    <row r="152">
      <c r="A152" s="1" t="s">
        <v>1116</v>
      </c>
      <c r="B152" s="65">
        <v>135.0</v>
      </c>
      <c r="C152" s="569" t="str">
        <f>vlookup(B152,'セッション実施状況管理'!$A:$U,8,false)</f>
        <v>やましたかすみ</v>
      </c>
      <c r="D152" s="642" t="str">
        <f>vlookup(B152,'セッション実施状況管理'!$A:$I,9,false)</f>
        <v>https://www.instagram.com/sumi_genkailife?igsh=eDBqcjAyZWo4NDBt</v>
      </c>
      <c r="E152" s="631" t="s">
        <v>1204</v>
      </c>
      <c r="F152" s="569" t="str">
        <f>vlookup(B152,'セッション実施状況管理'!$A:$U,20,false)</f>
        <v>太田有紀</v>
      </c>
      <c r="G152" s="569" t="str">
        <f>vlookup(B152,'セッション実施状況管理'!$A:$U,20,false)</f>
        <v>太田有紀</v>
      </c>
      <c r="H152" s="639"/>
      <c r="I152" s="572" t="str">
        <f>iferror(vlookup(B152,'セッション実施状況管理'!$A:$B,2,false),"")</f>
        <v>在学中</v>
      </c>
      <c r="J152" s="629"/>
      <c r="K152" s="629"/>
      <c r="L152" s="574">
        <f>VLOOKUP(B152,'新 月次投稿数'!$A:$N,13,false)</f>
        <v>50</v>
      </c>
      <c r="M152" s="583">
        <f t="shared" si="17"/>
        <v>1</v>
      </c>
      <c r="N152" s="576">
        <f t="shared" si="9"/>
        <v>4</v>
      </c>
      <c r="O152" s="575">
        <f t="shared" si="10"/>
        <v>-1</v>
      </c>
      <c r="P152" s="575">
        <f t="shared" si="19"/>
        <v>255</v>
      </c>
      <c r="Q152" s="584">
        <f t="shared" si="16"/>
        <v>765</v>
      </c>
      <c r="R152" s="585">
        <f t="shared" si="12"/>
        <v>127.5</v>
      </c>
      <c r="S152" s="577">
        <f t="shared" si="18"/>
        <v>2</v>
      </c>
      <c r="T152" s="582" t="s">
        <v>1072</v>
      </c>
      <c r="U152" s="582">
        <v>121.0</v>
      </c>
      <c r="V152" s="582">
        <v>134.0</v>
      </c>
      <c r="W152" s="582" t="s">
        <v>1072</v>
      </c>
      <c r="X152" s="582" t="s">
        <v>1072</v>
      </c>
      <c r="Y152" s="582" t="s">
        <v>1072</v>
      </c>
      <c r="Z152" s="582" t="s">
        <v>1072</v>
      </c>
      <c r="AA152" s="587" t="str">
        <f>Vlookup(B152,'セッション実施状況管理'!$A:$R,17,false)</f>
        <v/>
      </c>
      <c r="AB152" s="580">
        <f t="shared" si="14"/>
        <v>1514</v>
      </c>
      <c r="AC152" s="580" t="str">
        <f t="shared" si="15"/>
        <v>2</v>
      </c>
    </row>
    <row r="153">
      <c r="A153" s="1" t="s">
        <v>1116</v>
      </c>
      <c r="B153" s="40">
        <v>136.0</v>
      </c>
      <c r="C153" s="569" t="str">
        <f>vlookup(B153,'セッション実施状況管理'!$A:$U,8,false)</f>
        <v>おおばゆいな</v>
      </c>
      <c r="D153" s="569" t="str">
        <f>vlookup(B153,'セッション実施状況管理'!$A:$I,9,false)</f>
        <v/>
      </c>
      <c r="E153" s="631" t="s">
        <v>1205</v>
      </c>
      <c r="F153" s="569" t="str">
        <f>vlookup(B153,'セッション実施状況管理'!$A:$U,20,false)</f>
        <v>長谷川小夏</v>
      </c>
      <c r="G153" s="569" t="str">
        <f>vlookup(B153,'セッション実施状況管理'!$A:$U,20,false)</f>
        <v>長谷川小夏</v>
      </c>
      <c r="H153" s="639"/>
      <c r="I153" s="572" t="str">
        <f>iferror(vlookup(B153,'セッション実施状況管理'!$A:$B,2,false),"")</f>
        <v>在学中</v>
      </c>
      <c r="J153" s="629"/>
      <c r="K153" s="629"/>
      <c r="L153" s="574">
        <f>VLOOKUP(B153,'新 月次投稿数'!$A:$N,13,false)</f>
        <v>21</v>
      </c>
      <c r="M153" s="583">
        <f t="shared" si="17"/>
        <v>0</v>
      </c>
      <c r="N153" s="576">
        <f t="shared" si="9"/>
        <v>-2</v>
      </c>
      <c r="O153" s="575">
        <f t="shared" si="10"/>
        <v>-2</v>
      </c>
      <c r="P153" s="575">
        <f t="shared" si="19"/>
        <v>73</v>
      </c>
      <c r="Q153" s="584">
        <f t="shared" si="16"/>
        <v>109.5</v>
      </c>
      <c r="R153" s="585">
        <f t="shared" si="12"/>
        <v>18.25</v>
      </c>
      <c r="S153" s="577">
        <f t="shared" si="18"/>
        <v>4</v>
      </c>
      <c r="T153" s="582">
        <v>73.0</v>
      </c>
      <c r="U153" s="582">
        <v>0.0</v>
      </c>
      <c r="V153" s="582">
        <v>0.0</v>
      </c>
      <c r="W153" s="582">
        <v>0.0</v>
      </c>
      <c r="X153" s="582" t="s">
        <v>1072</v>
      </c>
      <c r="Y153" s="582" t="s">
        <v>1072</v>
      </c>
      <c r="Z153" s="582" t="s">
        <v>1072</v>
      </c>
      <c r="AA153" s="587" t="str">
        <f>Vlookup(B153,'セッション実施状況管理'!$A:$R,17,false)</f>
        <v/>
      </c>
      <c r="AB153" s="580">
        <f t="shared" si="14"/>
        <v>1514</v>
      </c>
      <c r="AC153" s="580" t="str">
        <f t="shared" si="15"/>
        <v>2</v>
      </c>
    </row>
    <row r="154">
      <c r="A154" s="1" t="s">
        <v>1116</v>
      </c>
      <c r="B154" s="65">
        <v>137.0</v>
      </c>
      <c r="C154" s="569" t="str">
        <f>vlookup(B154,'セッション実施状況管理'!$A:$U,8,false)</f>
        <v>いしこちあき</v>
      </c>
      <c r="D154" s="569" t="str">
        <f>vlookup(B154,'セッション実施状況管理'!$A:$I,9,false)</f>
        <v/>
      </c>
      <c r="E154" s="631" t="s">
        <v>1206</v>
      </c>
      <c r="F154" s="569" t="str">
        <f>vlookup(B154,'セッション実施状況管理'!$A:$U,20,false)</f>
        <v>小熊 来瑠美</v>
      </c>
      <c r="G154" s="569" t="str">
        <f>vlookup(B154,'セッション実施状況管理'!$A:$U,20,false)</f>
        <v>小熊 来瑠美</v>
      </c>
      <c r="H154" s="639"/>
      <c r="I154" s="572" t="str">
        <f>iferror(vlookup(B154,'セッション実施状況管理'!$A:$B,2,false),"")</f>
        <v>在学中</v>
      </c>
      <c r="J154" s="629"/>
      <c r="K154" s="629"/>
      <c r="L154" s="574">
        <f>VLOOKUP(B154,'新 月次投稿数'!$A:$N,13,false)</f>
        <v>35</v>
      </c>
      <c r="M154" s="583">
        <f t="shared" si="17"/>
        <v>1</v>
      </c>
      <c r="N154" s="576">
        <f t="shared" si="9"/>
        <v>1</v>
      </c>
      <c r="O154" s="575">
        <f t="shared" si="10"/>
        <v>-1</v>
      </c>
      <c r="P154" s="575">
        <f t="shared" si="19"/>
        <v>241</v>
      </c>
      <c r="Q154" s="584">
        <f t="shared" si="16"/>
        <v>361.5</v>
      </c>
      <c r="R154" s="585">
        <f t="shared" si="12"/>
        <v>60.25</v>
      </c>
      <c r="S154" s="577">
        <f t="shared" si="18"/>
        <v>4</v>
      </c>
      <c r="T154" s="582">
        <v>32.0</v>
      </c>
      <c r="U154" s="582">
        <v>75.0</v>
      </c>
      <c r="V154" s="582">
        <v>65.0</v>
      </c>
      <c r="W154" s="582">
        <v>69.0</v>
      </c>
      <c r="X154" s="582" t="s">
        <v>1072</v>
      </c>
      <c r="Y154" s="582" t="s">
        <v>1072</v>
      </c>
      <c r="Z154" s="582" t="s">
        <v>1072</v>
      </c>
      <c r="AA154" s="587" t="str">
        <f>Vlookup(B154,'セッション実施状況管理'!$A:$R,17,false)</f>
        <v/>
      </c>
      <c r="AB154" s="580">
        <f t="shared" si="14"/>
        <v>1514</v>
      </c>
      <c r="AC154" s="580" t="str">
        <f t="shared" si="15"/>
        <v>2</v>
      </c>
    </row>
    <row r="155">
      <c r="A155" s="1" t="s">
        <v>1116</v>
      </c>
      <c r="B155" s="65">
        <v>138.0</v>
      </c>
      <c r="C155" s="569" t="str">
        <f>vlookup(B155,'セッション実施状況管理'!$A:$U,8,false)</f>
        <v>たけむらひろみ</v>
      </c>
      <c r="D155" s="569" t="str">
        <f>vlookup(B155,'セッション実施状況管理'!$A:$I,9,false)</f>
        <v>romi_osaka_gourmet</v>
      </c>
      <c r="E155" s="631" t="s">
        <v>1207</v>
      </c>
      <c r="F155" s="569" t="str">
        <f>vlookup(B155,'セッション実施状況管理'!$A:$U,20,false)</f>
        <v>須見浩人</v>
      </c>
      <c r="G155" s="569" t="str">
        <f>vlookup(B155,'セッション実施状況管理'!$A:$U,20,false)</f>
        <v>須見浩人</v>
      </c>
      <c r="H155" s="639"/>
      <c r="I155" s="572" t="str">
        <f>iferror(vlookup(B155,'セッション実施状況管理'!$A:$B,2,false),"")</f>
        <v>在学中</v>
      </c>
      <c r="J155" s="629"/>
      <c r="K155" s="629"/>
      <c r="L155" s="574">
        <f>VLOOKUP(B155,'新 月次投稿数'!$A:$N,13,false)</f>
        <v>25</v>
      </c>
      <c r="M155" s="583">
        <f t="shared" si="17"/>
        <v>0</v>
      </c>
      <c r="N155" s="576">
        <f t="shared" si="9"/>
        <v>1</v>
      </c>
      <c r="O155" s="575">
        <f t="shared" si="10"/>
        <v>-1</v>
      </c>
      <c r="P155" s="575">
        <f t="shared" si="19"/>
        <v>244</v>
      </c>
      <c r="Q155" s="584">
        <f t="shared" si="16"/>
        <v>366</v>
      </c>
      <c r="R155" s="585">
        <f t="shared" si="12"/>
        <v>61</v>
      </c>
      <c r="S155" s="577">
        <f t="shared" si="18"/>
        <v>4</v>
      </c>
      <c r="T155" s="582">
        <v>50.0</v>
      </c>
      <c r="U155" s="582">
        <v>71.0</v>
      </c>
      <c r="V155" s="582">
        <v>64.0</v>
      </c>
      <c r="W155" s="582">
        <v>59.0</v>
      </c>
      <c r="X155" s="582" t="s">
        <v>1072</v>
      </c>
      <c r="Y155" s="582" t="s">
        <v>1072</v>
      </c>
      <c r="Z155" s="582" t="s">
        <v>1072</v>
      </c>
      <c r="AA155" s="587" t="str">
        <f>Vlookup(B155,'セッション実施状況管理'!$A:$R,17,false)</f>
        <v/>
      </c>
      <c r="AB155" s="580">
        <f t="shared" si="14"/>
        <v>1514</v>
      </c>
      <c r="AC155" s="580" t="str">
        <f t="shared" si="15"/>
        <v>2</v>
      </c>
    </row>
    <row r="156">
      <c r="A156" s="1" t="s">
        <v>1116</v>
      </c>
      <c r="B156" s="40">
        <v>139.0</v>
      </c>
      <c r="C156" s="569" t="str">
        <f>vlookup(B156,'セッション実施状況管理'!$A:$U,8,false)</f>
        <v>やまもとじゅんな</v>
      </c>
      <c r="D156" s="642" t="str">
        <f>vlookup(B156,'セッション実施状況管理'!$A:$I,9,false)</f>
        <v>https://www.instagram.com/nana.ol.diet/</v>
      </c>
      <c r="E156" s="631" t="s">
        <v>1208</v>
      </c>
      <c r="F156" s="569" t="str">
        <f>vlookup(B156,'セッション実施状況管理'!$A:$U,20,false)</f>
        <v>小林彩織</v>
      </c>
      <c r="G156" s="569" t="str">
        <f>vlookup(B156,'セッション実施状況管理'!$A:$U,20,false)</f>
        <v>小林彩織</v>
      </c>
      <c r="H156" s="639"/>
      <c r="I156" s="572" t="str">
        <f>iferror(vlookup(B156,'セッション実施状況管理'!$A:$B,2,false),"")</f>
        <v>在学中</v>
      </c>
      <c r="J156" s="629"/>
      <c r="K156" s="629"/>
      <c r="L156" s="574">
        <f>VLOOKUP(B156,'新 月次投稿数'!$A:$N,13,false)</f>
        <v>5</v>
      </c>
      <c r="M156" s="583">
        <f t="shared" si="17"/>
        <v>0</v>
      </c>
      <c r="N156" s="576">
        <f t="shared" si="9"/>
        <v>-1</v>
      </c>
      <c r="O156" s="575">
        <f t="shared" si="10"/>
        <v>-2</v>
      </c>
      <c r="P156" s="575">
        <f t="shared" si="19"/>
        <v>175</v>
      </c>
      <c r="Q156" s="584">
        <f t="shared" si="16"/>
        <v>262.5</v>
      </c>
      <c r="R156" s="585">
        <f t="shared" si="12"/>
        <v>43.75</v>
      </c>
      <c r="S156" s="577">
        <f t="shared" si="18"/>
        <v>4</v>
      </c>
      <c r="T156" s="582">
        <v>46.0</v>
      </c>
      <c r="U156" s="582">
        <v>45.0</v>
      </c>
      <c r="V156" s="582">
        <v>30.0</v>
      </c>
      <c r="W156" s="582">
        <v>54.0</v>
      </c>
      <c r="X156" s="582" t="s">
        <v>1072</v>
      </c>
      <c r="Y156" s="582" t="s">
        <v>1072</v>
      </c>
      <c r="Z156" s="582" t="s">
        <v>1072</v>
      </c>
      <c r="AA156" s="587" t="str">
        <f>Vlookup(B156,'セッション実施状況管理'!$A:$R,17,false)</f>
        <v/>
      </c>
      <c r="AB156" s="580">
        <f t="shared" si="14"/>
        <v>1514</v>
      </c>
      <c r="AC156" s="580" t="str">
        <f t="shared" si="15"/>
        <v>2</v>
      </c>
    </row>
    <row r="157">
      <c r="A157" s="1" t="s">
        <v>1116</v>
      </c>
      <c r="B157" s="65">
        <v>140.0</v>
      </c>
      <c r="C157" s="569" t="str">
        <f>vlookup(B157,'セッション実施状況管理'!$A:$U,8,false)</f>
        <v>やまもとくみ</v>
      </c>
      <c r="D157" s="569" t="str">
        <f>vlookup(B157,'セッション実施状況管理'!$A:$I,9,false)</f>
        <v>mocchi_obasan</v>
      </c>
      <c r="E157" s="643" t="s">
        <v>1209</v>
      </c>
      <c r="F157" s="569" t="str">
        <f>vlookup(B157,'セッション実施状況管理'!$A:$U,20,false)</f>
        <v>山見阪佳子</v>
      </c>
      <c r="G157" s="569" t="str">
        <f>vlookup(B157,'セッション実施状況管理'!$A:$U,20,false)</f>
        <v>山見阪佳子</v>
      </c>
      <c r="H157" s="639"/>
      <c r="I157" s="572" t="str">
        <f>iferror(vlookup(B157,'セッション実施状況管理'!$A:$B,2,false),"")</f>
        <v>在学中</v>
      </c>
      <c r="J157" s="629"/>
      <c r="K157" s="629"/>
      <c r="L157" s="574">
        <f>VLOOKUP(B157,'新 月次投稿数'!$A:$N,13,false)</f>
        <v>17</v>
      </c>
      <c r="M157" s="583">
        <f t="shared" si="17"/>
        <v>0</v>
      </c>
      <c r="N157" s="576">
        <f t="shared" si="9"/>
        <v>3</v>
      </c>
      <c r="O157" s="575">
        <f t="shared" si="10"/>
        <v>0</v>
      </c>
      <c r="P157" s="575">
        <f t="shared" si="19"/>
        <v>323</v>
      </c>
      <c r="Q157" s="584">
        <f t="shared" si="16"/>
        <v>484.5</v>
      </c>
      <c r="R157" s="585">
        <f t="shared" si="12"/>
        <v>80.75</v>
      </c>
      <c r="S157" s="577">
        <f t="shared" si="18"/>
        <v>4</v>
      </c>
      <c r="T157" s="582">
        <v>54.0</v>
      </c>
      <c r="U157" s="582">
        <v>112.0</v>
      </c>
      <c r="V157" s="582">
        <v>85.0</v>
      </c>
      <c r="W157" s="582">
        <v>72.0</v>
      </c>
      <c r="X157" s="582" t="s">
        <v>1072</v>
      </c>
      <c r="Y157" s="582" t="s">
        <v>1072</v>
      </c>
      <c r="Z157" s="582" t="s">
        <v>1072</v>
      </c>
      <c r="AA157" s="587" t="str">
        <f>Vlookup(B157,'セッション実施状況管理'!$A:$R,17,false)</f>
        <v/>
      </c>
      <c r="AB157" s="580">
        <f t="shared" si="14"/>
        <v>1514</v>
      </c>
      <c r="AC157" s="580" t="str">
        <f t="shared" si="15"/>
        <v>2</v>
      </c>
    </row>
    <row r="158">
      <c r="A158" s="1" t="s">
        <v>1116</v>
      </c>
      <c r="B158" s="40">
        <v>141.0</v>
      </c>
      <c r="C158" s="569" t="str">
        <f>vlookup(B158,'セッション実施状況管理'!$A:$U,8,false)</f>
        <v>つるたありさ</v>
      </c>
      <c r="D158" s="642" t="str">
        <f>vlookup(B158,'セッション実施状況管理'!$A:$I,9,false)</f>
        <v>riisa_recipe</v>
      </c>
      <c r="E158" s="631" t="s">
        <v>1210</v>
      </c>
      <c r="F158" s="569" t="str">
        <f>vlookup(B158,'セッション実施状況管理'!$A:$U,20,false)</f>
        <v>山見阪佳子</v>
      </c>
      <c r="G158" s="569" t="str">
        <f>vlookup(B158,'セッション実施状況管理'!$A:$U,20,false)</f>
        <v>山見阪佳子</v>
      </c>
      <c r="H158" s="639"/>
      <c r="I158" s="572" t="str">
        <f>iferror(vlookup(B158,'セッション実施状況管理'!$A:$B,2,false),"")</f>
        <v>在学中</v>
      </c>
      <c r="J158" s="629"/>
      <c r="K158" s="629"/>
      <c r="L158" s="574">
        <f>VLOOKUP(B158,'新 月次投稿数'!$A:$N,13,false)</f>
        <v>21</v>
      </c>
      <c r="M158" s="583">
        <f t="shared" si="17"/>
        <v>0</v>
      </c>
      <c r="N158" s="576">
        <f t="shared" si="9"/>
        <v>4</v>
      </c>
      <c r="O158" s="575">
        <f t="shared" si="10"/>
        <v>0</v>
      </c>
      <c r="P158" s="575">
        <f t="shared" si="19"/>
        <v>312</v>
      </c>
      <c r="Q158" s="584">
        <f t="shared" si="16"/>
        <v>624</v>
      </c>
      <c r="R158" s="585">
        <f t="shared" si="12"/>
        <v>104</v>
      </c>
      <c r="S158" s="577">
        <f t="shared" si="18"/>
        <v>3</v>
      </c>
      <c r="T158" s="582">
        <v>110.0</v>
      </c>
      <c r="U158" s="582">
        <v>104.0</v>
      </c>
      <c r="V158" s="582">
        <v>98.0</v>
      </c>
      <c r="W158" s="582" t="s">
        <v>1072</v>
      </c>
      <c r="X158" s="582" t="s">
        <v>1072</v>
      </c>
      <c r="Y158" s="582" t="s">
        <v>1072</v>
      </c>
      <c r="Z158" s="582" t="s">
        <v>1072</v>
      </c>
      <c r="AA158" s="587" t="str">
        <f>Vlookup(B158,'セッション実施状況管理'!$A:$R,17,false)</f>
        <v/>
      </c>
      <c r="AB158" s="580">
        <f t="shared" si="14"/>
        <v>1514</v>
      </c>
      <c r="AC158" s="580" t="str">
        <f t="shared" si="15"/>
        <v>2</v>
      </c>
    </row>
    <row r="159">
      <c r="A159" s="1" t="s">
        <v>1116</v>
      </c>
      <c r="B159" s="65">
        <v>142.0</v>
      </c>
      <c r="C159" s="569" t="str">
        <f>vlookup(B159,'セッション実施状況管理'!$A:$U,8,false)</f>
        <v>ふじいかずえ</v>
      </c>
      <c r="D159" s="642" t="str">
        <f>vlookup(B159,'セッション実施状況管理'!$A:$I,9,false)</f>
        <v>vet_nekosense</v>
      </c>
      <c r="E159" s="630" t="s">
        <v>1211</v>
      </c>
      <c r="F159" s="569" t="str">
        <f>vlookup(B159,'セッション実施状況管理'!$A:$U,20,false)</f>
        <v>福田康裕</v>
      </c>
      <c r="G159" s="569" t="str">
        <f>vlookup(B159,'セッション実施状況管理'!$A:$U,20,false)</f>
        <v>福田康裕</v>
      </c>
      <c r="H159" s="639"/>
      <c r="I159" s="572" t="str">
        <f>iferror(vlookup(B159,'セッション実施状況管理'!$A:$B,2,false),"")</f>
        <v>在学中</v>
      </c>
      <c r="J159" s="629"/>
      <c r="K159" s="629"/>
      <c r="L159" s="574">
        <f>VLOOKUP(B159,'新 月次投稿数'!$A:$N,13,false)</f>
        <v>30</v>
      </c>
      <c r="M159" s="583">
        <f t="shared" si="17"/>
        <v>0</v>
      </c>
      <c r="N159" s="576">
        <f t="shared" si="9"/>
        <v>0</v>
      </c>
      <c r="O159" s="575">
        <f t="shared" si="10"/>
        <v>-2</v>
      </c>
      <c r="P159" s="575">
        <f t="shared" si="19"/>
        <v>211</v>
      </c>
      <c r="Q159" s="584">
        <f t="shared" si="16"/>
        <v>316.5</v>
      </c>
      <c r="R159" s="585">
        <f t="shared" si="12"/>
        <v>52.75</v>
      </c>
      <c r="S159" s="577">
        <f t="shared" si="18"/>
        <v>4</v>
      </c>
      <c r="T159" s="582">
        <v>13.0</v>
      </c>
      <c r="U159" s="582">
        <v>53.0</v>
      </c>
      <c r="V159" s="582">
        <v>84.0</v>
      </c>
      <c r="W159" s="582">
        <v>61.0</v>
      </c>
      <c r="X159" s="582" t="s">
        <v>1072</v>
      </c>
      <c r="Y159" s="582" t="s">
        <v>1072</v>
      </c>
      <c r="Z159" s="582" t="s">
        <v>1072</v>
      </c>
      <c r="AA159" s="587" t="str">
        <f>Vlookup(B159,'セッション実施状況管理'!$A:$R,17,false)</f>
        <v/>
      </c>
      <c r="AB159" s="580">
        <f t="shared" si="14"/>
        <v>1514</v>
      </c>
      <c r="AC159" s="580" t="str">
        <f t="shared" si="15"/>
        <v>2</v>
      </c>
    </row>
    <row r="160">
      <c r="A160" s="1" t="s">
        <v>1116</v>
      </c>
      <c r="B160" s="65">
        <v>143.0</v>
      </c>
      <c r="C160" s="569" t="str">
        <f>vlookup(B160,'セッション実施状況管理'!$A:$U,8,false)</f>
        <v>とがししょうた</v>
      </c>
      <c r="D160" s="569" t="str">
        <f>vlookup(B160,'セッション実施状況管理'!$A:$I,9,false)</f>
        <v>togashi_myself</v>
      </c>
      <c r="E160" s="631" t="s">
        <v>1212</v>
      </c>
      <c r="F160" s="569" t="str">
        <f>vlookup(B160,'セッション実施状況管理'!$A:$U,20,false)</f>
        <v>多田萌子</v>
      </c>
      <c r="G160" s="569" t="str">
        <f>vlookup(B160,'セッション実施状況管理'!$A:$U,20,false)</f>
        <v>多田萌子</v>
      </c>
      <c r="H160" s="639"/>
      <c r="I160" s="572" t="str">
        <f>iferror(vlookup(B160,'セッション実施状況管理'!$A:$B,2,false),"")</f>
        <v>在学中</v>
      </c>
      <c r="J160" s="629"/>
      <c r="K160" s="629"/>
      <c r="L160" s="574">
        <f>VLOOKUP(B160,'新 月次投稿数'!$A:$N,13,false)</f>
        <v>10</v>
      </c>
      <c r="M160" s="583">
        <f t="shared" si="17"/>
        <v>0</v>
      </c>
      <c r="N160" s="576">
        <f t="shared" si="9"/>
        <v>0</v>
      </c>
      <c r="O160" s="575">
        <f t="shared" si="10"/>
        <v>-2</v>
      </c>
      <c r="P160" s="575">
        <f t="shared" si="19"/>
        <v>175</v>
      </c>
      <c r="Q160" s="584">
        <f t="shared" si="16"/>
        <v>350</v>
      </c>
      <c r="R160" s="585">
        <f t="shared" si="12"/>
        <v>58.33333333</v>
      </c>
      <c r="S160" s="577">
        <f t="shared" si="18"/>
        <v>3</v>
      </c>
      <c r="T160" s="582">
        <v>74.0</v>
      </c>
      <c r="U160" s="582">
        <v>33.0</v>
      </c>
      <c r="V160" s="582">
        <v>68.0</v>
      </c>
      <c r="W160" s="582" t="s">
        <v>1072</v>
      </c>
      <c r="X160" s="582" t="s">
        <v>1072</v>
      </c>
      <c r="Y160" s="582" t="s">
        <v>1072</v>
      </c>
      <c r="Z160" s="582" t="s">
        <v>1072</v>
      </c>
      <c r="AA160" s="587" t="str">
        <f>Vlookup(B160,'セッション実施状況管理'!$A:$R,17,false)</f>
        <v/>
      </c>
      <c r="AB160" s="580">
        <f t="shared" si="14"/>
        <v>1514</v>
      </c>
      <c r="AC160" s="580" t="str">
        <f t="shared" si="15"/>
        <v>2</v>
      </c>
    </row>
    <row r="161">
      <c r="A161" s="1" t="s">
        <v>1116</v>
      </c>
      <c r="B161" s="40">
        <v>144.0</v>
      </c>
      <c r="C161" s="569" t="str">
        <f>vlookup(B161,'セッション実施状況管理'!$A:$U,8,false)</f>
        <v>きたばやしまりな</v>
      </c>
      <c r="D161" s="569" t="str">
        <f>vlookup(B161,'セッション実施状況管理'!$A:$I,9,false)</f>
        <v>kazuki5ac</v>
      </c>
      <c r="E161" s="631" t="s">
        <v>1213</v>
      </c>
      <c r="F161" s="569" t="str">
        <f>vlookup(B161,'セッション実施状況管理'!$A:$U,20,false)</f>
        <v>高橋友希</v>
      </c>
      <c r="G161" s="569" t="str">
        <f>vlookup(B161,'セッション実施状況管理'!$A:$U,20,false)</f>
        <v>高橋友希</v>
      </c>
      <c r="H161" s="639"/>
      <c r="I161" s="572" t="str">
        <f>iferror(vlookup(B161,'セッション実施状況管理'!$A:$B,2,false),"")</f>
        <v>在学中</v>
      </c>
      <c r="J161" s="629"/>
      <c r="K161" s="629"/>
      <c r="L161" s="574">
        <f>VLOOKUP(B161,'新 月次投稿数'!$A:$N,13,false)</f>
        <v>67</v>
      </c>
      <c r="M161" s="583">
        <f t="shared" si="17"/>
        <v>2</v>
      </c>
      <c r="N161" s="576">
        <f t="shared" si="9"/>
        <v>1</v>
      </c>
      <c r="O161" s="575">
        <f t="shared" si="10"/>
        <v>-2</v>
      </c>
      <c r="P161" s="575">
        <f t="shared" si="19"/>
        <v>191</v>
      </c>
      <c r="Q161" s="584">
        <f t="shared" si="16"/>
        <v>382</v>
      </c>
      <c r="R161" s="585">
        <f t="shared" si="12"/>
        <v>63.66666667</v>
      </c>
      <c r="S161" s="577">
        <f t="shared" si="18"/>
        <v>3</v>
      </c>
      <c r="T161" s="582">
        <v>22.0</v>
      </c>
      <c r="U161" s="582">
        <v>107.0</v>
      </c>
      <c r="V161" s="582">
        <v>62.0</v>
      </c>
      <c r="W161" s="582" t="s">
        <v>1072</v>
      </c>
      <c r="X161" s="582" t="s">
        <v>1072</v>
      </c>
      <c r="Y161" s="582" t="s">
        <v>1072</v>
      </c>
      <c r="Z161" s="582" t="s">
        <v>1072</v>
      </c>
      <c r="AA161" s="587" t="str">
        <f>Vlookup(B161,'セッション実施状況管理'!$A:$R,17,false)</f>
        <v/>
      </c>
      <c r="AB161" s="580">
        <f t="shared" si="14"/>
        <v>1514</v>
      </c>
      <c r="AC161" s="580" t="str">
        <f t="shared" si="15"/>
        <v>2</v>
      </c>
    </row>
    <row r="162">
      <c r="A162" s="1" t="s">
        <v>1116</v>
      </c>
      <c r="B162" s="65">
        <v>145.0</v>
      </c>
      <c r="C162" s="569" t="str">
        <f>vlookup(B162,'セッション実施状況管理'!$A:$U,8,false)</f>
        <v>しろさかえりな</v>
      </c>
      <c r="D162" s="637" t="s">
        <v>714</v>
      </c>
      <c r="E162" s="631" t="s">
        <v>1214</v>
      </c>
      <c r="F162" s="569" t="str">
        <f>vlookup(B162,'セッション実施状況管理'!$A:$U,20,false)</f>
        <v>木村友紀</v>
      </c>
      <c r="G162" s="569" t="str">
        <f>vlookup(B162,'セッション実施状況管理'!$A:$U,20,false)</f>
        <v>木村友紀</v>
      </c>
      <c r="H162" s="639"/>
      <c r="I162" s="572" t="str">
        <f>iferror(vlookup(B162,'セッション実施状況管理'!$A:$B,2,false),"")</f>
        <v>在学中</v>
      </c>
      <c r="J162" s="629"/>
      <c r="K162" s="629"/>
      <c r="L162" s="574">
        <f>VLOOKUP(B162,'新 月次投稿数'!$A:$N,13,false)</f>
        <v>43</v>
      </c>
      <c r="M162" s="583">
        <f t="shared" si="17"/>
        <v>1</v>
      </c>
      <c r="N162" s="576">
        <f t="shared" si="9"/>
        <v>4</v>
      </c>
      <c r="O162" s="575">
        <f t="shared" si="10"/>
        <v>0</v>
      </c>
      <c r="P162" s="575">
        <f t="shared" si="19"/>
        <v>349</v>
      </c>
      <c r="Q162" s="584">
        <f t="shared" si="16"/>
        <v>698</v>
      </c>
      <c r="R162" s="585">
        <f t="shared" si="12"/>
        <v>116.3333333</v>
      </c>
      <c r="S162" s="577">
        <f t="shared" si="18"/>
        <v>3</v>
      </c>
      <c r="T162" s="582">
        <v>195.0</v>
      </c>
      <c r="U162" s="582">
        <v>123.0</v>
      </c>
      <c r="V162" s="582">
        <v>31.0</v>
      </c>
      <c r="W162" s="582" t="s">
        <v>1072</v>
      </c>
      <c r="X162" s="582" t="s">
        <v>1072</v>
      </c>
      <c r="Y162" s="582" t="s">
        <v>1072</v>
      </c>
      <c r="Z162" s="582" t="s">
        <v>1072</v>
      </c>
      <c r="AA162" s="587" t="str">
        <f>Vlookup(B162,'セッション実施状況管理'!$A:$R,17,false)</f>
        <v/>
      </c>
      <c r="AB162" s="580">
        <f t="shared" si="14"/>
        <v>1514</v>
      </c>
      <c r="AC162" s="580" t="str">
        <f t="shared" si="15"/>
        <v>2</v>
      </c>
    </row>
    <row r="163">
      <c r="A163" s="1" t="s">
        <v>1116</v>
      </c>
      <c r="B163" s="40">
        <v>146.0</v>
      </c>
      <c r="C163" s="569" t="str">
        <f>vlookup(B163,'セッション実施状況管理'!$A:$U,8,false)</f>
        <v>#N/A</v>
      </c>
      <c r="D163" s="569" t="str">
        <f>vlookup(B163,'セッション実施状況管理'!$A:$I,9,false)</f>
        <v>#N/A</v>
      </c>
      <c r="E163" s="2"/>
      <c r="F163" s="569" t="str">
        <f>vlookup(B163,'セッション実施状況管理'!$A:$U,20,false)</f>
        <v>#N/A</v>
      </c>
      <c r="G163" s="569" t="str">
        <f>vlookup(B163,'セッション実施状況管理'!$A:$U,20,false)</f>
        <v>#N/A</v>
      </c>
      <c r="H163" s="639"/>
      <c r="I163" s="572" t="str">
        <f>iferror(vlookup(B163,'セッション実施状況管理'!$A:$B,2,false),"")</f>
        <v/>
      </c>
      <c r="J163" s="629"/>
      <c r="K163" s="629"/>
      <c r="L163" s="574">
        <f>VLOOKUP(B163,'新 月次投稿数'!$A:$N,13,false)</f>
        <v>0</v>
      </c>
      <c r="M163" s="583">
        <f t="shared" si="17"/>
        <v>0</v>
      </c>
      <c r="N163" s="576">
        <f t="shared" si="9"/>
        <v>-2</v>
      </c>
      <c r="O163" s="575">
        <f t="shared" si="10"/>
        <v>-2</v>
      </c>
      <c r="P163" s="575">
        <f t="shared" si="19"/>
        <v>0</v>
      </c>
      <c r="Q163" s="584">
        <f t="shared" si="16"/>
        <v>0</v>
      </c>
      <c r="R163" s="585" t="str">
        <f t="shared" si="12"/>
        <v>0</v>
      </c>
      <c r="S163" s="577">
        <f t="shared" si="18"/>
        <v>0</v>
      </c>
      <c r="T163" s="582" t="s">
        <v>1072</v>
      </c>
      <c r="U163" s="582" t="s">
        <v>1072</v>
      </c>
      <c r="V163" s="582" t="s">
        <v>1072</v>
      </c>
      <c r="W163" s="582" t="s">
        <v>1072</v>
      </c>
      <c r="X163" s="582" t="s">
        <v>1072</v>
      </c>
      <c r="Y163" s="582" t="s">
        <v>1072</v>
      </c>
      <c r="Z163" s="582" t="s">
        <v>1072</v>
      </c>
      <c r="AA163" s="580" t="str">
        <f>Vlookup(B163,'セッション実施状況管理'!$A:$R,17,false)</f>
        <v>#N/A</v>
      </c>
      <c r="AB163" s="580" t="str">
        <f t="shared" si="14"/>
        <v>#N/A</v>
      </c>
      <c r="AC163" s="580" t="str">
        <f t="shared" si="15"/>
        <v>#N/A</v>
      </c>
    </row>
    <row r="164">
      <c r="A164" s="1" t="s">
        <v>1116</v>
      </c>
      <c r="B164" s="65">
        <v>147.0</v>
      </c>
      <c r="C164" s="569" t="str">
        <f>vlookup(B164,'セッション実施状況管理'!$A:$U,8,false)</f>
        <v>たかはしまりこ</v>
      </c>
      <c r="D164" s="569" t="str">
        <f>vlookup(B164,'セッション実施状況管理'!$A:$I,9,false)</f>
        <v>mariko_bodymake_dance</v>
      </c>
      <c r="E164" s="631" t="s">
        <v>1215</v>
      </c>
      <c r="F164" s="569" t="str">
        <f>vlookup(B164,'セッション実施状況管理'!$A:$U,20,false)</f>
        <v>岡本亜紀衣</v>
      </c>
      <c r="G164" s="569" t="str">
        <f>vlookup(B164,'セッション実施状況管理'!$A:$U,20,false)</f>
        <v>岡本亜紀衣</v>
      </c>
      <c r="H164" s="639"/>
      <c r="I164" s="572" t="str">
        <f>iferror(vlookup(B164,'セッション実施状況管理'!$A:$B,2,false),"")</f>
        <v>在学中</v>
      </c>
      <c r="J164" s="629"/>
      <c r="K164" s="629"/>
      <c r="L164" s="574">
        <f>VLOOKUP(B164,'新 月次投稿数'!$A:$N,13,false)</f>
        <v>2</v>
      </c>
      <c r="M164" s="583">
        <f t="shared" si="17"/>
        <v>0</v>
      </c>
      <c r="N164" s="576">
        <f t="shared" si="9"/>
        <v>-2</v>
      </c>
      <c r="O164" s="575">
        <f t="shared" si="10"/>
        <v>-2</v>
      </c>
      <c r="P164" s="575">
        <f t="shared" si="19"/>
        <v>70</v>
      </c>
      <c r="Q164" s="584">
        <f t="shared" si="16"/>
        <v>140</v>
      </c>
      <c r="R164" s="585">
        <f t="shared" si="12"/>
        <v>23.33333333</v>
      </c>
      <c r="S164" s="577">
        <f t="shared" si="18"/>
        <v>3</v>
      </c>
      <c r="T164" s="582">
        <v>21.0</v>
      </c>
      <c r="U164" s="582">
        <v>24.0</v>
      </c>
      <c r="V164" s="582">
        <v>25.0</v>
      </c>
      <c r="W164" s="582" t="s">
        <v>1072</v>
      </c>
      <c r="X164" s="582" t="s">
        <v>1072</v>
      </c>
      <c r="Y164" s="582" t="s">
        <v>1072</v>
      </c>
      <c r="Z164" s="582" t="s">
        <v>1072</v>
      </c>
      <c r="AA164" s="587" t="str">
        <f>Vlookup(B164,'セッション実施状況管理'!$A:$R,17,false)</f>
        <v/>
      </c>
      <c r="AB164" s="580">
        <f t="shared" si="14"/>
        <v>1514</v>
      </c>
      <c r="AC164" s="580" t="str">
        <f t="shared" si="15"/>
        <v>2</v>
      </c>
    </row>
    <row r="165">
      <c r="A165" s="1" t="s">
        <v>1116</v>
      </c>
      <c r="B165" s="65">
        <v>148.0</v>
      </c>
      <c r="C165" s="569" t="str">
        <f>vlookup(B165,'セッション実施状況管理'!$A:$U,8,false)</f>
        <v>#N/A</v>
      </c>
      <c r="D165" s="569" t="str">
        <f>vlookup(B165,'セッション実施状況管理'!$A:$I,9,false)</f>
        <v>#N/A</v>
      </c>
      <c r="E165" s="2"/>
      <c r="F165" s="569" t="str">
        <f>vlookup(B165,'セッション実施状況管理'!$A:$U,20,false)</f>
        <v>#N/A</v>
      </c>
      <c r="G165" s="569" t="str">
        <f>vlookup(B165,'セッション実施状況管理'!$A:$U,20,false)</f>
        <v>#N/A</v>
      </c>
      <c r="H165" s="639"/>
      <c r="I165" s="572" t="str">
        <f>iferror(vlookup(B165,'セッション実施状況管理'!$A:$B,2,false),"")</f>
        <v/>
      </c>
      <c r="J165" s="629"/>
      <c r="K165" s="629"/>
      <c r="L165" s="574">
        <f>VLOOKUP(B165,'新 月次投稿数'!$A:$N,13,false)</f>
        <v>0</v>
      </c>
      <c r="M165" s="583">
        <f t="shared" si="17"/>
        <v>0</v>
      </c>
      <c r="N165" s="576">
        <f t="shared" si="9"/>
        <v>-2</v>
      </c>
      <c r="O165" s="575">
        <f t="shared" si="10"/>
        <v>-2</v>
      </c>
      <c r="P165" s="575">
        <f t="shared" si="19"/>
        <v>0</v>
      </c>
      <c r="Q165" s="584">
        <f t="shared" si="16"/>
        <v>0</v>
      </c>
      <c r="R165" s="585" t="str">
        <f t="shared" si="12"/>
        <v>0</v>
      </c>
      <c r="S165" s="577">
        <f t="shared" si="18"/>
        <v>0</v>
      </c>
      <c r="T165" s="582" t="s">
        <v>1072</v>
      </c>
      <c r="U165" s="582" t="s">
        <v>1072</v>
      </c>
      <c r="V165" s="582" t="s">
        <v>1072</v>
      </c>
      <c r="W165" s="582" t="s">
        <v>1072</v>
      </c>
      <c r="X165" s="582" t="s">
        <v>1072</v>
      </c>
      <c r="Y165" s="582" t="s">
        <v>1072</v>
      </c>
      <c r="Z165" s="582" t="s">
        <v>1072</v>
      </c>
      <c r="AA165" s="580" t="str">
        <f>Vlookup(B165,'セッション実施状況管理'!$A:$R,17,false)</f>
        <v>#N/A</v>
      </c>
      <c r="AB165" s="580" t="str">
        <f t="shared" si="14"/>
        <v>#N/A</v>
      </c>
      <c r="AC165" s="580" t="str">
        <f t="shared" si="15"/>
        <v>#N/A</v>
      </c>
    </row>
    <row r="166">
      <c r="A166" s="1" t="s">
        <v>1116</v>
      </c>
      <c r="B166" s="40">
        <v>149.0</v>
      </c>
      <c r="C166" s="569" t="str">
        <f>vlookup(B166,'セッション実施状況管理'!$A:$U,8,false)</f>
        <v>いけぐちあずさ</v>
      </c>
      <c r="D166" s="569" t="str">
        <f>vlookup(B166,'セッション実施状況管理'!$A:$I,9,false)</f>
        <v/>
      </c>
      <c r="E166" s="631" t="s">
        <v>1216</v>
      </c>
      <c r="F166" s="569" t="str">
        <f>vlookup(B166,'セッション実施状況管理'!$A:$U,20,false)</f>
        <v>今立なつみ</v>
      </c>
      <c r="G166" s="569" t="str">
        <f>vlookup(B166,'セッション実施状況管理'!$A:$U,20,false)</f>
        <v>今立なつみ</v>
      </c>
      <c r="H166" s="639"/>
      <c r="I166" s="572" t="str">
        <f>iferror(vlookup(B166,'セッション実施状況管理'!$A:$B,2,false),"")</f>
        <v>在学中</v>
      </c>
      <c r="J166" s="629"/>
      <c r="K166" s="629"/>
      <c r="L166" s="574">
        <f>VLOOKUP(B166,'新 月次投稿数'!$A:$N,13,false)</f>
        <v>0</v>
      </c>
      <c r="M166" s="583">
        <f t="shared" si="17"/>
        <v>0</v>
      </c>
      <c r="N166" s="576">
        <f t="shared" si="9"/>
        <v>4</v>
      </c>
      <c r="O166" s="575">
        <f t="shared" si="10"/>
        <v>4</v>
      </c>
      <c r="P166" s="575">
        <f t="shared" si="19"/>
        <v>637</v>
      </c>
      <c r="Q166" s="584">
        <f t="shared" si="16"/>
        <v>955.5</v>
      </c>
      <c r="R166" s="585">
        <f t="shared" si="12"/>
        <v>159.25</v>
      </c>
      <c r="S166" s="577">
        <f t="shared" si="18"/>
        <v>4</v>
      </c>
      <c r="T166" s="582">
        <v>13.0</v>
      </c>
      <c r="U166" s="582">
        <v>211.0</v>
      </c>
      <c r="V166" s="582">
        <v>204.0</v>
      </c>
      <c r="W166" s="582">
        <v>209.0</v>
      </c>
      <c r="X166" s="582" t="s">
        <v>1072</v>
      </c>
      <c r="Y166" s="582" t="s">
        <v>1072</v>
      </c>
      <c r="Z166" s="582" t="s">
        <v>1072</v>
      </c>
      <c r="AA166" s="587" t="str">
        <f>Vlookup(B166,'セッション実施状況管理'!$A:$R,17,false)</f>
        <v/>
      </c>
      <c r="AB166" s="580">
        <f t="shared" si="14"/>
        <v>1514</v>
      </c>
      <c r="AC166" s="580" t="str">
        <f t="shared" si="15"/>
        <v>2</v>
      </c>
    </row>
    <row r="167">
      <c r="A167" s="1" t="s">
        <v>1116</v>
      </c>
      <c r="B167" s="65">
        <v>150.0</v>
      </c>
      <c r="C167" s="569" t="str">
        <f>vlookup(B167,'セッション実施状況管理'!$A:$U,8,false)</f>
        <v>うえじまともこ</v>
      </c>
      <c r="D167" s="642" t="str">
        <f>vlookup(B167,'セッション実施状況管理'!$A:$I,9,false)</f>
        <v>chomo_reitocooking</v>
      </c>
      <c r="E167" s="631" t="s">
        <v>1217</v>
      </c>
      <c r="F167" s="569" t="str">
        <f>vlookup(B167,'セッション実施状況管理'!$A:$U,20,false)</f>
        <v>山見阪佳子</v>
      </c>
      <c r="G167" s="569" t="str">
        <f>vlookup(B167,'セッション実施状況管理'!$A:$U,20,false)</f>
        <v>山見阪佳子</v>
      </c>
      <c r="H167" s="639"/>
      <c r="I167" s="572" t="str">
        <f>iferror(vlookup(B167,'セッション実施状況管理'!$A:$B,2,false),"")</f>
        <v>在学中</v>
      </c>
      <c r="J167" s="629"/>
      <c r="K167" s="629"/>
      <c r="L167" s="574">
        <f>VLOOKUP(B167,'新 月次投稿数'!$A:$N,13,false)</f>
        <v>3</v>
      </c>
      <c r="M167" s="583">
        <f t="shared" si="17"/>
        <v>0</v>
      </c>
      <c r="N167" s="576">
        <f t="shared" si="9"/>
        <v>2</v>
      </c>
      <c r="O167" s="575">
        <f t="shared" si="10"/>
        <v>-2</v>
      </c>
      <c r="P167" s="575">
        <f t="shared" si="19"/>
        <v>229</v>
      </c>
      <c r="Q167" s="584">
        <f t="shared" si="16"/>
        <v>458</v>
      </c>
      <c r="R167" s="585">
        <f t="shared" si="12"/>
        <v>76.33333333</v>
      </c>
      <c r="S167" s="577">
        <f t="shared" si="18"/>
        <v>3</v>
      </c>
      <c r="T167" s="582">
        <v>79.0</v>
      </c>
      <c r="U167" s="582">
        <v>78.0</v>
      </c>
      <c r="V167" s="582">
        <v>72.0</v>
      </c>
      <c r="W167" s="582" t="s">
        <v>1072</v>
      </c>
      <c r="X167" s="582" t="s">
        <v>1072</v>
      </c>
      <c r="Y167" s="582" t="s">
        <v>1072</v>
      </c>
      <c r="Z167" s="582" t="s">
        <v>1072</v>
      </c>
      <c r="AA167" s="587" t="str">
        <f>Vlookup(B167,'セッション実施状況管理'!$A:$R,17,false)</f>
        <v/>
      </c>
      <c r="AB167" s="580">
        <f t="shared" si="14"/>
        <v>1514</v>
      </c>
      <c r="AC167" s="580" t="str">
        <f t="shared" si="15"/>
        <v>2</v>
      </c>
    </row>
    <row r="168">
      <c r="A168" s="1" t="s">
        <v>1116</v>
      </c>
      <c r="B168" s="40">
        <v>151.0</v>
      </c>
      <c r="C168" s="569" t="str">
        <f>vlookup(B168,'セッション実施状況管理'!$A:$U,8,false)</f>
        <v>あしやはらともこ</v>
      </c>
      <c r="D168" s="642" t="str">
        <f>vlookup(B168,'セッション実施状況管理'!$A:$I,9,false)</f>
        <v>https://www.instagram.com/tomoko_botanical?igsh=YW12NXA3NG5pNTFu</v>
      </c>
      <c r="E168" s="631" t="s">
        <v>1218</v>
      </c>
      <c r="F168" s="569" t="str">
        <f>vlookup(B168,'セッション実施状況管理'!$A:$U,20,false)</f>
        <v>宮田友理</v>
      </c>
      <c r="G168" s="569" t="str">
        <f>vlookup(B168,'セッション実施状況管理'!$A:$U,20,false)</f>
        <v>宮田友理</v>
      </c>
      <c r="H168" s="639"/>
      <c r="I168" s="572" t="str">
        <f>iferror(vlookup(B168,'セッション実施状況管理'!$A:$B,2,false),"")</f>
        <v>在学中</v>
      </c>
      <c r="J168" s="629"/>
      <c r="K168" s="629"/>
      <c r="L168" s="574">
        <f>VLOOKUP(B168,'新 月次投稿数'!$A:$N,13,false)</f>
        <v>0</v>
      </c>
      <c r="M168" s="583">
        <f t="shared" si="17"/>
        <v>0</v>
      </c>
      <c r="N168" s="576">
        <f t="shared" si="9"/>
        <v>-1</v>
      </c>
      <c r="O168" s="575">
        <f t="shared" si="10"/>
        <v>-2</v>
      </c>
      <c r="P168" s="575">
        <f t="shared" si="19"/>
        <v>197</v>
      </c>
      <c r="Q168" s="584">
        <f t="shared" si="16"/>
        <v>295.5</v>
      </c>
      <c r="R168" s="585">
        <f t="shared" si="12"/>
        <v>49.25</v>
      </c>
      <c r="S168" s="577">
        <f t="shared" si="18"/>
        <v>4</v>
      </c>
      <c r="T168" s="582">
        <v>8.0</v>
      </c>
      <c r="U168" s="582">
        <v>73.0</v>
      </c>
      <c r="V168" s="582">
        <v>63.0</v>
      </c>
      <c r="W168" s="582">
        <v>53.0</v>
      </c>
      <c r="X168" s="582" t="s">
        <v>1072</v>
      </c>
      <c r="Y168" s="582" t="s">
        <v>1072</v>
      </c>
      <c r="Z168" s="582" t="s">
        <v>1072</v>
      </c>
      <c r="AA168" s="595">
        <f>Vlookup(B168,'セッション実施状況管理'!$A:$R,17,false)</f>
        <v>45977</v>
      </c>
      <c r="AB168" s="580">
        <f t="shared" si="14"/>
        <v>3</v>
      </c>
      <c r="AC168" s="580" t="str">
        <f t="shared" si="15"/>
        <v>1</v>
      </c>
    </row>
    <row r="169">
      <c r="A169" s="1" t="s">
        <v>1116</v>
      </c>
      <c r="B169" s="65">
        <v>152.0</v>
      </c>
      <c r="C169" s="569" t="str">
        <f>vlookup(B169,'セッション実施状況管理'!$A:$U,8,false)</f>
        <v>わかばやしあやの</v>
      </c>
      <c r="D169" s="642" t="str">
        <f>vlookup(B169,'セッション実施状況管理'!$A:$I,9,false)</f>
        <v>https://www.instagram.com/anya_boysmom?igsh=MTBiY3F3OXAyZG5neg==</v>
      </c>
      <c r="E169" s="631" t="s">
        <v>1219</v>
      </c>
      <c r="F169" s="569" t="str">
        <f>vlookup(B169,'セッション実施状況管理'!$A:$U,20,false)</f>
        <v>太田有紀</v>
      </c>
      <c r="G169" s="569" t="str">
        <f>vlookup(B169,'セッション実施状況管理'!$A:$U,20,false)</f>
        <v>太田有紀</v>
      </c>
      <c r="H169" s="639"/>
      <c r="I169" s="572" t="str">
        <f>iferror(vlookup(B169,'セッション実施状況管理'!$A:$B,2,false),"")</f>
        <v>在学中</v>
      </c>
      <c r="J169" s="629"/>
      <c r="K169" s="629"/>
      <c r="L169" s="574">
        <f>VLOOKUP(B169,'新 月次投稿数'!$A:$N,13,false)</f>
        <v>29</v>
      </c>
      <c r="M169" s="583">
        <f t="shared" si="17"/>
        <v>0</v>
      </c>
      <c r="N169" s="576">
        <f t="shared" si="9"/>
        <v>4</v>
      </c>
      <c r="O169" s="575">
        <f t="shared" si="10"/>
        <v>-1</v>
      </c>
      <c r="P169" s="575">
        <f t="shared" si="19"/>
        <v>283</v>
      </c>
      <c r="Q169" s="584">
        <f t="shared" si="16"/>
        <v>566</v>
      </c>
      <c r="R169" s="585">
        <f t="shared" si="12"/>
        <v>94.33333333</v>
      </c>
      <c r="S169" s="577">
        <f t="shared" si="18"/>
        <v>3</v>
      </c>
      <c r="T169" s="582" t="s">
        <v>1072</v>
      </c>
      <c r="U169" s="582">
        <v>108.0</v>
      </c>
      <c r="V169" s="582">
        <v>87.0</v>
      </c>
      <c r="W169" s="582">
        <v>88.0</v>
      </c>
      <c r="X169" s="582" t="s">
        <v>1072</v>
      </c>
      <c r="Y169" s="582" t="s">
        <v>1072</v>
      </c>
      <c r="Z169" s="582" t="s">
        <v>1072</v>
      </c>
      <c r="AA169" s="587" t="str">
        <f>Vlookup(B169,'セッション実施状況管理'!$A:$R,17,false)</f>
        <v/>
      </c>
      <c r="AB169" s="580">
        <f t="shared" si="14"/>
        <v>1514</v>
      </c>
      <c r="AC169" s="580" t="str">
        <f t="shared" si="15"/>
        <v>2</v>
      </c>
    </row>
    <row r="170">
      <c r="A170" s="1" t="s">
        <v>1116</v>
      </c>
      <c r="B170" s="65">
        <v>153.0</v>
      </c>
      <c r="C170" s="569" t="str">
        <f>vlookup(B170,'セッション実施状況管理'!$A:$U,8,false)</f>
        <v>いのうえたかお</v>
      </c>
      <c r="D170" s="569" t="s">
        <v>733</v>
      </c>
      <c r="E170" s="630" t="s">
        <v>1220</v>
      </c>
      <c r="F170" s="569" t="str">
        <f>vlookup(B170,'セッション実施状況管理'!$A:$U,20,false)</f>
        <v>野村佑佳</v>
      </c>
      <c r="G170" s="569" t="str">
        <f>vlookup(B170,'セッション実施状況管理'!$A:$U,20,false)</f>
        <v>野村佑佳</v>
      </c>
      <c r="H170" s="639"/>
      <c r="I170" s="572" t="str">
        <f>iferror(vlookup(B170,'セッション実施状況管理'!$A:$B,2,false),"")</f>
        <v>在学中</v>
      </c>
      <c r="J170" s="629"/>
      <c r="K170" s="629"/>
      <c r="L170" s="574">
        <f>VLOOKUP(B170,'新 月次投稿数'!$A:$N,13,false)</f>
        <v>11</v>
      </c>
      <c r="M170" s="583">
        <f t="shared" si="17"/>
        <v>0</v>
      </c>
      <c r="N170" s="576">
        <f t="shared" si="9"/>
        <v>2</v>
      </c>
      <c r="O170" s="575">
        <f t="shared" si="10"/>
        <v>-1</v>
      </c>
      <c r="P170" s="575">
        <f t="shared" si="19"/>
        <v>295</v>
      </c>
      <c r="Q170" s="584">
        <f t="shared" si="16"/>
        <v>442.5</v>
      </c>
      <c r="R170" s="585">
        <f t="shared" si="12"/>
        <v>73.75</v>
      </c>
      <c r="S170" s="577">
        <f t="shared" si="18"/>
        <v>4</v>
      </c>
      <c r="T170" s="582">
        <v>1.0</v>
      </c>
      <c r="U170" s="582">
        <v>80.0</v>
      </c>
      <c r="V170" s="582">
        <v>109.0</v>
      </c>
      <c r="W170" s="582">
        <v>105.0</v>
      </c>
      <c r="X170" s="582" t="s">
        <v>1072</v>
      </c>
      <c r="Y170" s="582" t="s">
        <v>1072</v>
      </c>
      <c r="Z170" s="582" t="s">
        <v>1072</v>
      </c>
      <c r="AA170" s="587" t="str">
        <f>Vlookup(B170,'セッション実施状況管理'!$A:$R,17,false)</f>
        <v/>
      </c>
      <c r="AB170" s="580">
        <f t="shared" si="14"/>
        <v>1514</v>
      </c>
      <c r="AC170" s="580" t="str">
        <f t="shared" si="15"/>
        <v>2</v>
      </c>
    </row>
    <row r="171">
      <c r="A171" s="1" t="s">
        <v>1116</v>
      </c>
      <c r="B171" s="40">
        <v>154.0</v>
      </c>
      <c r="C171" s="569" t="str">
        <f>vlookup(B171,'セッション実施状況管理'!$A:$U,8,false)</f>
        <v>いまむらゆき</v>
      </c>
      <c r="D171" s="569" t="str">
        <f>vlookup(B171,'セッション実施状況管理'!$A:$I,9,false)</f>
        <v>yuki__recipe</v>
      </c>
      <c r="E171" s="631" t="s">
        <v>1221</v>
      </c>
      <c r="F171" s="569" t="str">
        <f>vlookup(B171,'セッション実施状況管理'!$A:$U,20,false)</f>
        <v>野村佑佳</v>
      </c>
      <c r="G171" s="569" t="str">
        <f>vlookup(B171,'セッション実施状況管理'!$A:$U,20,false)</f>
        <v>野村佑佳</v>
      </c>
      <c r="H171" s="639"/>
      <c r="I171" s="572" t="str">
        <f>iferror(vlookup(B171,'セッション実施状況管理'!$A:$B,2,false),"")</f>
        <v>在学中</v>
      </c>
      <c r="J171" s="629"/>
      <c r="K171" s="629"/>
      <c r="L171" s="574">
        <f>VLOOKUP(B171,'新 月次投稿数'!$A:$N,13,false)</f>
        <v>3</v>
      </c>
      <c r="M171" s="583">
        <f t="shared" si="17"/>
        <v>0</v>
      </c>
      <c r="N171" s="576">
        <f t="shared" si="9"/>
        <v>1</v>
      </c>
      <c r="O171" s="575">
        <f t="shared" si="10"/>
        <v>-1</v>
      </c>
      <c r="P171" s="575">
        <f t="shared" si="19"/>
        <v>250</v>
      </c>
      <c r="Q171" s="584">
        <f t="shared" si="16"/>
        <v>375</v>
      </c>
      <c r="R171" s="585">
        <f t="shared" si="12"/>
        <v>62.5</v>
      </c>
      <c r="S171" s="577">
        <f t="shared" si="18"/>
        <v>4</v>
      </c>
      <c r="T171" s="582">
        <v>10.0</v>
      </c>
      <c r="U171" s="582">
        <v>81.0</v>
      </c>
      <c r="V171" s="582">
        <v>83.0</v>
      </c>
      <c r="W171" s="582">
        <v>76.0</v>
      </c>
      <c r="X171" s="582" t="s">
        <v>1072</v>
      </c>
      <c r="Y171" s="582" t="s">
        <v>1072</v>
      </c>
      <c r="Z171" s="582" t="s">
        <v>1072</v>
      </c>
      <c r="AA171" s="587" t="str">
        <f>Vlookup(B171,'セッション実施状況管理'!$A:$R,17,false)</f>
        <v/>
      </c>
      <c r="AB171" s="580">
        <f t="shared" si="14"/>
        <v>1514</v>
      </c>
      <c r="AC171" s="580" t="str">
        <f t="shared" si="15"/>
        <v>2</v>
      </c>
    </row>
    <row r="172">
      <c r="A172" s="1" t="s">
        <v>1116</v>
      </c>
      <c r="B172" s="65">
        <v>155.0</v>
      </c>
      <c r="C172" s="569" t="str">
        <f>vlookup(B172,'セッション実施状況管理'!$A:$U,8,false)</f>
        <v>まきずみさとみ</v>
      </c>
      <c r="D172" s="569" t="s">
        <v>1222</v>
      </c>
      <c r="E172" s="631" t="s">
        <v>1223</v>
      </c>
      <c r="F172" s="569" t="str">
        <f>vlookup(B172,'セッション実施状況管理'!$A:$U,20,false)</f>
        <v>本田亜莉沙</v>
      </c>
      <c r="G172" s="569" t="str">
        <f>vlookup(B172,'セッション実施状況管理'!$A:$U,20,false)</f>
        <v>本田亜莉沙</v>
      </c>
      <c r="H172" s="639"/>
      <c r="I172" s="572" t="str">
        <f>iferror(vlookup(B172,'セッション実施状況管理'!$A:$B,2,false),"")</f>
        <v>在学中</v>
      </c>
      <c r="J172" s="629"/>
      <c r="K172" s="629"/>
      <c r="L172" s="574">
        <v>0.0</v>
      </c>
      <c r="M172" s="583">
        <f t="shared" si="17"/>
        <v>0</v>
      </c>
      <c r="N172" s="576">
        <f t="shared" si="9"/>
        <v>4</v>
      </c>
      <c r="O172" s="575">
        <f t="shared" si="10"/>
        <v>-1</v>
      </c>
      <c r="P172" s="575">
        <f t="shared" si="19"/>
        <v>283</v>
      </c>
      <c r="Q172" s="584">
        <f t="shared" si="16"/>
        <v>566</v>
      </c>
      <c r="R172" s="585">
        <f t="shared" si="12"/>
        <v>94.33333333</v>
      </c>
      <c r="S172" s="577">
        <f t="shared" si="18"/>
        <v>3</v>
      </c>
      <c r="T172" s="582">
        <v>101.0</v>
      </c>
      <c r="U172" s="582">
        <v>92.0</v>
      </c>
      <c r="V172" s="582">
        <v>90.0</v>
      </c>
      <c r="W172" s="582" t="s">
        <v>1072</v>
      </c>
      <c r="X172" s="582" t="s">
        <v>1072</v>
      </c>
      <c r="Y172" s="582" t="s">
        <v>1072</v>
      </c>
      <c r="Z172" s="582" t="s">
        <v>1072</v>
      </c>
      <c r="AA172" s="587" t="str">
        <f>Vlookup(B172,'セッション実施状況管理'!$A:$R,17,false)</f>
        <v/>
      </c>
      <c r="AB172" s="580">
        <f t="shared" si="14"/>
        <v>1514</v>
      </c>
      <c r="AC172" s="580" t="str">
        <f t="shared" si="15"/>
        <v>2</v>
      </c>
    </row>
    <row r="173">
      <c r="A173" s="1" t="s">
        <v>1116</v>
      </c>
      <c r="B173" s="40">
        <v>156.0</v>
      </c>
      <c r="C173" s="569" t="str">
        <f>vlookup(B173,'セッション実施状況管理'!$A:$U,8,false)</f>
        <v>みちがみともこ</v>
      </c>
      <c r="D173" s="569" t="str">
        <f>vlookup(B173,'セッション実施状況管理'!$A:$I,9,false)</f>
        <v/>
      </c>
      <c r="E173" s="631" t="s">
        <v>1224</v>
      </c>
      <c r="F173" s="569" t="str">
        <f>vlookup(B173,'セッション実施状況管理'!$A:$U,20,false)</f>
        <v>小熊 来瑠美</v>
      </c>
      <c r="G173" s="569" t="str">
        <f>vlookup(B173,'セッション実施状況管理'!$A:$U,20,false)</f>
        <v>小熊 来瑠美</v>
      </c>
      <c r="H173" s="639"/>
      <c r="I173" s="572" t="str">
        <f>iferror(vlookup(B173,'セッション実施状況管理'!$A:$B,2,false),"")</f>
        <v>在学中</v>
      </c>
      <c r="J173" s="629"/>
      <c r="K173" s="629"/>
      <c r="L173" s="574" t="str">
        <f>VLOOKUP(B173,'新 月次投稿数'!$A:$N,11,false)</f>
        <v/>
      </c>
      <c r="M173" s="583">
        <f t="shared" si="17"/>
        <v>0</v>
      </c>
      <c r="N173" s="576">
        <f t="shared" si="9"/>
        <v>4</v>
      </c>
      <c r="O173" s="575">
        <f t="shared" si="10"/>
        <v>-1</v>
      </c>
      <c r="P173" s="575">
        <f t="shared" si="19"/>
        <v>298</v>
      </c>
      <c r="Q173" s="584">
        <f t="shared" si="16"/>
        <v>596</v>
      </c>
      <c r="R173" s="585">
        <f t="shared" si="12"/>
        <v>99.33333333</v>
      </c>
      <c r="S173" s="577">
        <f t="shared" si="18"/>
        <v>3</v>
      </c>
      <c r="T173" s="582" t="s">
        <v>1072</v>
      </c>
      <c r="U173" s="582">
        <v>114.0</v>
      </c>
      <c r="V173" s="582">
        <v>109.0</v>
      </c>
      <c r="W173" s="582">
        <v>75.0</v>
      </c>
      <c r="X173" s="582" t="s">
        <v>1072</v>
      </c>
      <c r="Y173" s="582" t="s">
        <v>1072</v>
      </c>
      <c r="Z173" s="582" t="s">
        <v>1072</v>
      </c>
      <c r="AA173" s="587" t="str">
        <f>Vlookup(B173,'セッション実施状況管理'!$A:$R,17,false)</f>
        <v/>
      </c>
      <c r="AB173" s="580">
        <f t="shared" si="14"/>
        <v>1514</v>
      </c>
      <c r="AC173" s="580" t="str">
        <f t="shared" si="15"/>
        <v>2</v>
      </c>
    </row>
    <row r="174">
      <c r="A174" s="1" t="s">
        <v>1116</v>
      </c>
      <c r="B174" s="65">
        <v>157.0</v>
      </c>
      <c r="C174" s="569" t="str">
        <f>vlookup(B174,'セッション実施状況管理'!$A:$U,8,false)</f>
        <v>すぎもとかおり</v>
      </c>
      <c r="D174" s="644" t="str">
        <f>vlookup(B174,'セッション実施状況管理'!$A:$I,9,false)</f>
        <v>pigumii_diet</v>
      </c>
      <c r="E174" s="631" t="s">
        <v>1225</v>
      </c>
      <c r="F174" s="569" t="str">
        <f>vlookup(B174,'セッション実施状況管理'!$A:$U,20,false)</f>
        <v>守矢美保</v>
      </c>
      <c r="G174" s="569" t="str">
        <f>vlookup(B174,'セッション実施状況管理'!$A:$U,20,false)</f>
        <v>守矢美保</v>
      </c>
      <c r="H174" s="639"/>
      <c r="I174" s="572" t="str">
        <f>iferror(vlookup(B174,'セッション実施状況管理'!$A:$B,2,false),"")</f>
        <v>在学中</v>
      </c>
      <c r="J174" s="629"/>
      <c r="K174" s="645"/>
      <c r="L174" s="574" t="str">
        <f>VLOOKUP(B174,'新 月次投稿数'!$A:$N,11,false)</f>
        <v/>
      </c>
      <c r="M174" s="583">
        <f t="shared" si="17"/>
        <v>0</v>
      </c>
      <c r="N174" s="576">
        <f t="shared" si="9"/>
        <v>0</v>
      </c>
      <c r="O174" s="575">
        <f t="shared" si="10"/>
        <v>-2</v>
      </c>
      <c r="P174" s="575">
        <f t="shared" si="19"/>
        <v>212</v>
      </c>
      <c r="Q174" s="584">
        <f t="shared" si="16"/>
        <v>318</v>
      </c>
      <c r="R174" s="585">
        <f t="shared" si="12"/>
        <v>53</v>
      </c>
      <c r="S174" s="577">
        <f t="shared" si="18"/>
        <v>4</v>
      </c>
      <c r="T174" s="582">
        <v>0.0</v>
      </c>
      <c r="U174" s="582">
        <v>74.0</v>
      </c>
      <c r="V174" s="582">
        <v>72.0</v>
      </c>
      <c r="W174" s="582">
        <v>66.0</v>
      </c>
      <c r="X174" s="582" t="s">
        <v>1072</v>
      </c>
      <c r="Y174" s="582" t="s">
        <v>1072</v>
      </c>
      <c r="Z174" s="582" t="s">
        <v>1072</v>
      </c>
      <c r="AA174" s="587" t="str">
        <f>Vlookup(B174,'セッション実施状況管理'!$A:$R,17,false)</f>
        <v/>
      </c>
      <c r="AB174" s="580">
        <f t="shared" si="14"/>
        <v>1514</v>
      </c>
      <c r="AC174" s="580" t="str">
        <f t="shared" si="15"/>
        <v>2</v>
      </c>
    </row>
    <row r="175">
      <c r="A175" s="1" t="s">
        <v>1116</v>
      </c>
      <c r="B175" s="65">
        <v>158.0</v>
      </c>
      <c r="C175" s="569" t="str">
        <f>vlookup(B175,'セッション実施状況管理'!$A:$U,8,false)</f>
        <v>まついみさ</v>
      </c>
      <c r="D175" s="569" t="str">
        <f>vlookup(B175,'セッション実施状況管理'!$A:$I,9,false)</f>
        <v>misapino_diet72</v>
      </c>
      <c r="E175" s="631" t="s">
        <v>1226</v>
      </c>
      <c r="F175" s="569" t="str">
        <f>vlookup(B175,'セッション実施状況管理'!$A:$U,20,false)</f>
        <v>高木千鶴</v>
      </c>
      <c r="G175" s="569" t="str">
        <f>vlookup(B175,'セッション実施状況管理'!$A:$U,20,false)</f>
        <v>高木千鶴</v>
      </c>
      <c r="H175" s="639"/>
      <c r="I175" s="572" t="str">
        <f>iferror(vlookup(B175,'セッション実施状況管理'!$A:$B,2,false),"")</f>
        <v>在学中</v>
      </c>
      <c r="J175" s="629"/>
      <c r="K175" s="629"/>
      <c r="L175" s="574" t="str">
        <f>VLOOKUP(B175,'新 月次投稿数'!$A:$N,11,false)</f>
        <v/>
      </c>
      <c r="M175" s="583">
        <f t="shared" si="17"/>
        <v>0</v>
      </c>
      <c r="N175" s="576">
        <f t="shared" si="9"/>
        <v>1</v>
      </c>
      <c r="O175" s="575">
        <f t="shared" si="10"/>
        <v>-2</v>
      </c>
      <c r="P175" s="575">
        <f t="shared" si="19"/>
        <v>195</v>
      </c>
      <c r="Q175" s="584">
        <f t="shared" si="16"/>
        <v>390</v>
      </c>
      <c r="R175" s="585">
        <f t="shared" si="12"/>
        <v>65</v>
      </c>
      <c r="S175" s="577">
        <f t="shared" si="18"/>
        <v>3</v>
      </c>
      <c r="T175" s="582" t="s">
        <v>1072</v>
      </c>
      <c r="U175" s="582">
        <v>72.0</v>
      </c>
      <c r="V175" s="582">
        <v>66.0</v>
      </c>
      <c r="W175" s="582">
        <v>57.0</v>
      </c>
      <c r="X175" s="582" t="s">
        <v>1072</v>
      </c>
      <c r="Y175" s="582" t="s">
        <v>1072</v>
      </c>
      <c r="Z175" s="582" t="s">
        <v>1072</v>
      </c>
      <c r="AA175" s="587" t="str">
        <f>Vlookup(B175,'セッション実施状況管理'!$A:$R,17,false)</f>
        <v/>
      </c>
      <c r="AB175" s="580">
        <f t="shared" si="14"/>
        <v>1514</v>
      </c>
      <c r="AC175" s="580" t="str">
        <f t="shared" si="15"/>
        <v>2</v>
      </c>
    </row>
    <row r="176">
      <c r="A176" s="1" t="s">
        <v>1116</v>
      </c>
      <c r="B176" s="40">
        <v>159.0</v>
      </c>
      <c r="C176" s="569" t="str">
        <f>vlookup(B176,'セッション実施状況管理'!$A:$U,8,false)</f>
        <v>いしくろたかあき</v>
      </c>
      <c r="D176" s="569" t="str">
        <f>vlookup(B176,'セッション実施状況管理'!$A:$I,9,false)</f>
        <v/>
      </c>
      <c r="E176" s="630" t="s">
        <v>1227</v>
      </c>
      <c r="F176" s="569" t="str">
        <f>vlookup(B176,'セッション実施状況管理'!$A:$U,20,false)</f>
        <v>多田萌子</v>
      </c>
      <c r="G176" s="569" t="str">
        <f>vlookup(B176,'セッション実施状況管理'!$A:$U,20,false)</f>
        <v>多田萌子</v>
      </c>
      <c r="H176" s="639"/>
      <c r="I176" s="572" t="str">
        <f>iferror(vlookup(B176,'セッション実施状況管理'!$A:$B,2,false),"")</f>
        <v>在学中</v>
      </c>
      <c r="J176" s="629"/>
      <c r="K176" s="629"/>
      <c r="L176" s="574" t="str">
        <f>VLOOKUP(B176,'新 月次投稿数'!$A:$N,11,false)</f>
        <v/>
      </c>
      <c r="M176" s="583">
        <f t="shared" si="17"/>
        <v>0</v>
      </c>
      <c r="N176" s="576">
        <f t="shared" si="9"/>
        <v>-2</v>
      </c>
      <c r="O176" s="575">
        <f t="shared" si="10"/>
        <v>-2</v>
      </c>
      <c r="P176" s="575">
        <f t="shared" si="19"/>
        <v>3</v>
      </c>
      <c r="Q176" s="584">
        <f t="shared" si="16"/>
        <v>6</v>
      </c>
      <c r="R176" s="585">
        <f t="shared" si="12"/>
        <v>1</v>
      </c>
      <c r="S176" s="577">
        <f t="shared" si="18"/>
        <v>3</v>
      </c>
      <c r="T176" s="582">
        <v>3.0</v>
      </c>
      <c r="U176" s="582">
        <v>0.0</v>
      </c>
      <c r="V176" s="582">
        <v>0.0</v>
      </c>
      <c r="W176" s="582" t="s">
        <v>1072</v>
      </c>
      <c r="X176" s="582" t="s">
        <v>1072</v>
      </c>
      <c r="Y176" s="582" t="s">
        <v>1072</v>
      </c>
      <c r="Z176" s="582" t="s">
        <v>1072</v>
      </c>
      <c r="AA176" s="587" t="str">
        <f>Vlookup(B176,'セッション実施状況管理'!$A:$R,17,false)</f>
        <v/>
      </c>
      <c r="AB176" s="580">
        <f t="shared" si="14"/>
        <v>1514</v>
      </c>
      <c r="AC176" s="580" t="str">
        <f t="shared" si="15"/>
        <v>2</v>
      </c>
    </row>
    <row r="177">
      <c r="A177" s="1" t="s">
        <v>1116</v>
      </c>
      <c r="B177" s="65">
        <v>160.0</v>
      </c>
      <c r="C177" s="569" t="str">
        <f>vlookup(B177,'セッション実施状況管理'!$A:$U,8,false)</f>
        <v>たかばたけれいこ</v>
      </c>
      <c r="D177" s="644" t="str">
        <f>vlookup(B177,'セッション実施状況管理'!$A:$I,9,false)</f>
        <v>rikomon_gohan</v>
      </c>
      <c r="E177" s="630" t="s">
        <v>1228</v>
      </c>
      <c r="F177" s="569" t="str">
        <f>vlookup(B177,'セッション実施状況管理'!$A:$U,20,false)</f>
        <v>久保山菜々恵</v>
      </c>
      <c r="G177" s="569" t="str">
        <f>vlookup(B177,'セッション実施状況管理'!$A:$U,20,false)</f>
        <v>久保山菜々恵</v>
      </c>
      <c r="H177" s="639"/>
      <c r="I177" s="572" t="str">
        <f>iferror(vlookup(B177,'セッション実施状況管理'!$A:$B,2,false),"")</f>
        <v>在学中</v>
      </c>
      <c r="J177" s="582">
        <v>0.0</v>
      </c>
      <c r="K177" s="582">
        <v>0.0</v>
      </c>
      <c r="L177" s="574" t="str">
        <f>VLOOKUP(B177,'新 月次投稿数'!$A:$N,11,false)</f>
        <v/>
      </c>
      <c r="M177" s="583">
        <f t="shared" si="17"/>
        <v>0</v>
      </c>
      <c r="N177" s="576">
        <f t="shared" si="9"/>
        <v>3</v>
      </c>
      <c r="O177" s="575">
        <f t="shared" si="10"/>
        <v>-1</v>
      </c>
      <c r="P177" s="575">
        <f t="shared" si="19"/>
        <v>258</v>
      </c>
      <c r="Q177" s="584">
        <f t="shared" si="16"/>
        <v>516</v>
      </c>
      <c r="R177" s="585">
        <f t="shared" si="12"/>
        <v>86</v>
      </c>
      <c r="S177" s="577">
        <f t="shared" si="18"/>
        <v>3</v>
      </c>
      <c r="T177" s="582">
        <v>59.0</v>
      </c>
      <c r="U177" s="598">
        <v>112.0</v>
      </c>
      <c r="V177" s="582">
        <v>87.0</v>
      </c>
      <c r="W177" s="582" t="s">
        <v>1072</v>
      </c>
      <c r="X177" s="582" t="s">
        <v>1072</v>
      </c>
      <c r="Y177" s="582" t="s">
        <v>1072</v>
      </c>
      <c r="Z177" s="582" t="s">
        <v>1072</v>
      </c>
      <c r="AA177" s="587" t="str">
        <f>Vlookup(B177,'セッション実施状況管理'!$A:$R,17,false)</f>
        <v/>
      </c>
      <c r="AB177" s="580">
        <f t="shared" si="14"/>
        <v>1514</v>
      </c>
      <c r="AC177" s="580" t="str">
        <f t="shared" si="15"/>
        <v>2</v>
      </c>
    </row>
    <row r="178">
      <c r="A178" s="1" t="s">
        <v>1116</v>
      </c>
      <c r="B178" s="40">
        <v>161.0</v>
      </c>
      <c r="C178" s="569" t="str">
        <f>vlookup(B178,'セッション実施状況管理'!$A:$U,8,false)</f>
        <v>いのうえあつみ</v>
      </c>
      <c r="D178" s="646" t="s">
        <v>1229</v>
      </c>
      <c r="E178" s="630" t="s">
        <v>1230</v>
      </c>
      <c r="F178" s="569" t="str">
        <f>vlookup(B178,'セッション実施状況管理'!$A:$U,20,false)</f>
        <v>藤井 里果</v>
      </c>
      <c r="G178" s="569" t="str">
        <f>vlookup(B178,'セッション実施状況管理'!$A:$U,20,false)</f>
        <v>藤井 里果</v>
      </c>
      <c r="H178" s="639"/>
      <c r="I178" s="572" t="str">
        <f>iferror(vlookup(B178,'セッション実施状況管理'!$A:$B,2,false),"")</f>
        <v>在学中</v>
      </c>
      <c r="J178" s="629"/>
      <c r="K178" s="629"/>
      <c r="L178" s="574" t="str">
        <f>VLOOKUP(B178,'新 月次投稿数'!$A:$N,11,false)</f>
        <v/>
      </c>
      <c r="M178" s="583">
        <f t="shared" si="17"/>
        <v>0</v>
      </c>
      <c r="N178" s="576">
        <f t="shared" si="9"/>
        <v>4</v>
      </c>
      <c r="O178" s="575">
        <f t="shared" si="10"/>
        <v>1</v>
      </c>
      <c r="P178" s="575">
        <f t="shared" si="19"/>
        <v>406</v>
      </c>
      <c r="Q178" s="584">
        <f t="shared" si="16"/>
        <v>812</v>
      </c>
      <c r="R178" s="585">
        <f t="shared" si="12"/>
        <v>135.3333333</v>
      </c>
      <c r="S178" s="577">
        <f t="shared" si="18"/>
        <v>3</v>
      </c>
      <c r="T178" s="598">
        <v>103.0</v>
      </c>
      <c r="U178" s="598">
        <v>150.0</v>
      </c>
      <c r="V178" s="598">
        <v>153.0</v>
      </c>
      <c r="W178" s="582" t="s">
        <v>1072</v>
      </c>
      <c r="X178" s="582" t="s">
        <v>1072</v>
      </c>
      <c r="Y178" s="582" t="s">
        <v>1072</v>
      </c>
      <c r="Z178" s="582" t="s">
        <v>1072</v>
      </c>
      <c r="AA178" s="587" t="str">
        <f>Vlookup(B178,'セッション実施状況管理'!$A:$R,17,false)</f>
        <v/>
      </c>
      <c r="AB178" s="580">
        <f t="shared" si="14"/>
        <v>1514</v>
      </c>
      <c r="AC178" s="580" t="str">
        <f t="shared" si="15"/>
        <v>2</v>
      </c>
    </row>
    <row r="179">
      <c r="A179" s="1" t="s">
        <v>1116</v>
      </c>
      <c r="B179" s="65">
        <v>162.0</v>
      </c>
      <c r="C179" s="569" t="str">
        <f>vlookup(B179,'セッション実施状況管理'!$A:$U,8,false)</f>
        <v>なかのひとみ</v>
      </c>
      <c r="D179" s="642" t="str">
        <f>vlookup(B179,'セッション実施状況管理'!$A:$I,9,false)</f>
        <v>https://www.instagram.com/hiiko.recipe?igsh=MW5rZnpuNTdhbGFhcw==</v>
      </c>
      <c r="E179" s="631" t="s">
        <v>1231</v>
      </c>
      <c r="F179" s="569" t="str">
        <f>vlookup(B179,'セッション実施状況管理'!$A:$U,20,false)</f>
        <v>太田有紀</v>
      </c>
      <c r="G179" s="569" t="str">
        <f>vlookup(B179,'セッション実施状況管理'!$A:$U,20,false)</f>
        <v>太田有紀</v>
      </c>
      <c r="H179" s="639"/>
      <c r="I179" s="572" t="str">
        <f>iferror(vlookup(B179,'セッション実施状況管理'!$A:$B,2,false),"")</f>
        <v>在学中</v>
      </c>
      <c r="J179" s="629"/>
      <c r="K179" s="629"/>
      <c r="L179" s="574" t="str">
        <f>VLOOKUP(B179,'新 月次投稿数'!$A:$N,11,false)</f>
        <v/>
      </c>
      <c r="M179" s="583">
        <f t="shared" si="17"/>
        <v>0</v>
      </c>
      <c r="N179" s="576">
        <f t="shared" si="9"/>
        <v>0</v>
      </c>
      <c r="O179" s="575">
        <f t="shared" si="10"/>
        <v>-2</v>
      </c>
      <c r="P179" s="575">
        <f t="shared" si="19"/>
        <v>160</v>
      </c>
      <c r="Q179" s="584">
        <f t="shared" si="16"/>
        <v>320</v>
      </c>
      <c r="R179" s="585">
        <f t="shared" si="12"/>
        <v>53.33333333</v>
      </c>
      <c r="S179" s="577">
        <f t="shared" si="18"/>
        <v>3</v>
      </c>
      <c r="T179" s="582">
        <v>60.0</v>
      </c>
      <c r="U179" s="582">
        <v>21.0</v>
      </c>
      <c r="V179" s="582">
        <v>79.0</v>
      </c>
      <c r="W179" s="582" t="s">
        <v>1072</v>
      </c>
      <c r="X179" s="582" t="s">
        <v>1072</v>
      </c>
      <c r="Y179" s="582" t="s">
        <v>1072</v>
      </c>
      <c r="Z179" s="582" t="s">
        <v>1072</v>
      </c>
      <c r="AA179" s="587" t="str">
        <f>Vlookup(B179,'セッション実施状況管理'!$A:$R,17,false)</f>
        <v/>
      </c>
      <c r="AB179" s="580">
        <f t="shared" si="14"/>
        <v>1514</v>
      </c>
      <c r="AC179" s="580" t="str">
        <f t="shared" si="15"/>
        <v>2</v>
      </c>
    </row>
    <row r="180">
      <c r="A180" s="1" t="s">
        <v>1116</v>
      </c>
      <c r="B180" s="65">
        <v>163.0</v>
      </c>
      <c r="C180" s="569" t="str">
        <f>vlookup(B180,'セッション実施状況管理'!$A:$U,8,false)</f>
        <v>とどろき　さえか</v>
      </c>
      <c r="D180" s="569" t="str">
        <f>vlookup(B180,'セッション実施状況管理'!$A:$I,9,false)</f>
        <v/>
      </c>
      <c r="E180" s="2"/>
      <c r="F180" s="569" t="str">
        <f>vlookup(B180,'セッション実施状況管理'!$A:$U,20,false)</f>
        <v>-</v>
      </c>
      <c r="G180" s="569" t="str">
        <f>vlookup(B180,'セッション実施状況管理'!$A:$U,20,false)</f>
        <v>-</v>
      </c>
      <c r="H180" s="639"/>
      <c r="I180" s="572" t="str">
        <f>iferror(vlookup(B180,'セッション実施状況管理'!$A:$B,2,false),"")</f>
        <v>クーリングオフ</v>
      </c>
      <c r="J180" s="629"/>
      <c r="K180" s="629"/>
      <c r="L180" s="574" t="str">
        <f>VLOOKUP(B180,'新 月次投稿数'!$A:$N,11,false)</f>
        <v/>
      </c>
      <c r="M180" s="583">
        <f t="shared" si="17"/>
        <v>0</v>
      </c>
      <c r="N180" s="576">
        <f t="shared" si="9"/>
        <v>-2</v>
      </c>
      <c r="O180" s="575">
        <f t="shared" si="10"/>
        <v>-2</v>
      </c>
      <c r="P180" s="575">
        <f t="shared" si="19"/>
        <v>0</v>
      </c>
      <c r="Q180" s="584">
        <f t="shared" si="16"/>
        <v>0</v>
      </c>
      <c r="R180" s="585" t="str">
        <f t="shared" si="12"/>
        <v>0</v>
      </c>
      <c r="S180" s="577">
        <f t="shared" si="18"/>
        <v>0</v>
      </c>
      <c r="T180" s="582" t="s">
        <v>1072</v>
      </c>
      <c r="U180" s="582" t="s">
        <v>1072</v>
      </c>
      <c r="V180" s="582" t="s">
        <v>1072</v>
      </c>
      <c r="W180" s="582" t="s">
        <v>1072</v>
      </c>
      <c r="X180" s="582" t="s">
        <v>1072</v>
      </c>
      <c r="Y180" s="582" t="s">
        <v>1072</v>
      </c>
      <c r="Z180" s="582" t="s">
        <v>1072</v>
      </c>
      <c r="AA180" s="587" t="str">
        <f>Vlookup(B180,'セッション実施状況管理'!$A:$R,17,false)</f>
        <v/>
      </c>
      <c r="AB180" s="580">
        <f t="shared" si="14"/>
        <v>1514</v>
      </c>
      <c r="AC180" s="580" t="str">
        <f t="shared" si="15"/>
        <v>2</v>
      </c>
    </row>
    <row r="181">
      <c r="A181" s="1" t="s">
        <v>1116</v>
      </c>
      <c r="B181" s="40">
        <v>164.0</v>
      </c>
      <c r="C181" s="569" t="str">
        <f>vlookup(B181,'セッション実施状況管理'!$A:$U,8,false)</f>
        <v>ひらのえり</v>
      </c>
      <c r="D181" s="569" t="str">
        <f>vlookup(B181,'セッション実施状況管理'!$A:$I,9,false)</f>
        <v/>
      </c>
      <c r="E181" s="2"/>
      <c r="F181" s="569" t="str">
        <f>vlookup(B181,'セッション実施状況管理'!$A:$U,20,false)</f>
        <v>-</v>
      </c>
      <c r="G181" s="569" t="str">
        <f>vlookup(B181,'セッション実施状況管理'!$A:$U,20,false)</f>
        <v>-</v>
      </c>
      <c r="H181" s="639"/>
      <c r="I181" s="572" t="str">
        <f>iferror(vlookup(B181,'セッション実施状況管理'!$A:$B,2,false),"")</f>
        <v>クーリングオフ</v>
      </c>
      <c r="J181" s="629"/>
      <c r="K181" s="629"/>
      <c r="L181" s="574" t="str">
        <f>VLOOKUP(B181,'新 月次投稿数'!$A:$N,11,false)</f>
        <v/>
      </c>
      <c r="M181" s="583">
        <f t="shared" si="17"/>
        <v>0</v>
      </c>
      <c r="N181" s="576">
        <f t="shared" si="9"/>
        <v>-2</v>
      </c>
      <c r="O181" s="575">
        <f t="shared" si="10"/>
        <v>-2</v>
      </c>
      <c r="P181" s="575">
        <f t="shared" si="19"/>
        <v>0</v>
      </c>
      <c r="Q181" s="584">
        <f t="shared" si="16"/>
        <v>0</v>
      </c>
      <c r="R181" s="585" t="str">
        <f t="shared" si="12"/>
        <v>0</v>
      </c>
      <c r="S181" s="577">
        <f t="shared" si="18"/>
        <v>0</v>
      </c>
      <c r="T181" s="582" t="s">
        <v>1072</v>
      </c>
      <c r="U181" s="582" t="s">
        <v>1072</v>
      </c>
      <c r="V181" s="582" t="s">
        <v>1072</v>
      </c>
      <c r="W181" s="582" t="s">
        <v>1072</v>
      </c>
      <c r="X181" s="582" t="s">
        <v>1072</v>
      </c>
      <c r="Y181" s="582" t="s">
        <v>1072</v>
      </c>
      <c r="Z181" s="582" t="s">
        <v>1072</v>
      </c>
      <c r="AA181" s="587" t="str">
        <f>Vlookup(B181,'セッション実施状況管理'!$A:$R,17,false)</f>
        <v/>
      </c>
      <c r="AB181" s="580">
        <f t="shared" si="14"/>
        <v>1514</v>
      </c>
      <c r="AC181" s="580" t="str">
        <f t="shared" si="15"/>
        <v>2</v>
      </c>
    </row>
    <row r="182">
      <c r="A182" s="1" t="s">
        <v>1116</v>
      </c>
      <c r="B182" s="65">
        <v>165.0</v>
      </c>
      <c r="C182" s="569" t="str">
        <f>vlookup(B182,'セッション実施状況管理'!$A:$U,8,false)</f>
        <v>やまいりな</v>
      </c>
      <c r="D182" s="569" t="str">
        <f>vlookup(B182,'セッション実施状況管理'!$A:$I,9,false)</f>
        <v/>
      </c>
      <c r="E182" s="2"/>
      <c r="F182" s="569" t="str">
        <f>vlookup(B182,'セッション実施状況管理'!$A:$U,20,false)</f>
        <v>-</v>
      </c>
      <c r="G182" s="569" t="str">
        <f>vlookup(B182,'セッション実施状況管理'!$A:$U,20,false)</f>
        <v>-</v>
      </c>
      <c r="H182" s="639"/>
      <c r="I182" s="572" t="str">
        <f>iferror(vlookup(B182,'セッション実施状況管理'!$A:$B,2,false),"")</f>
        <v>クーリングオフ</v>
      </c>
      <c r="J182" s="629"/>
      <c r="K182" s="629"/>
      <c r="L182" s="574" t="str">
        <f>VLOOKUP(B182,'新 月次投稿数'!$A:$N,11,false)</f>
        <v/>
      </c>
      <c r="M182" s="583">
        <f t="shared" si="17"/>
        <v>0</v>
      </c>
      <c r="N182" s="576">
        <f t="shared" si="9"/>
        <v>-2</v>
      </c>
      <c r="O182" s="575">
        <f t="shared" si="10"/>
        <v>-2</v>
      </c>
      <c r="P182" s="575">
        <f t="shared" si="19"/>
        <v>0</v>
      </c>
      <c r="Q182" s="584">
        <f t="shared" si="16"/>
        <v>0</v>
      </c>
      <c r="R182" s="585" t="str">
        <f t="shared" si="12"/>
        <v>0</v>
      </c>
      <c r="S182" s="577">
        <f t="shared" si="18"/>
        <v>0</v>
      </c>
      <c r="T182" s="582" t="s">
        <v>1072</v>
      </c>
      <c r="U182" s="582" t="s">
        <v>1072</v>
      </c>
      <c r="V182" s="582" t="s">
        <v>1072</v>
      </c>
      <c r="W182" s="582" t="s">
        <v>1072</v>
      </c>
      <c r="X182" s="582" t="s">
        <v>1072</v>
      </c>
      <c r="Y182" s="582" t="s">
        <v>1072</v>
      </c>
      <c r="Z182" s="582" t="s">
        <v>1072</v>
      </c>
      <c r="AA182" s="587" t="str">
        <f>Vlookup(B182,'セッション実施状況管理'!$A:$R,17,false)</f>
        <v/>
      </c>
      <c r="AB182" s="580">
        <f t="shared" si="14"/>
        <v>1514</v>
      </c>
      <c r="AC182" s="580" t="str">
        <f t="shared" si="15"/>
        <v>2</v>
      </c>
    </row>
    <row r="183">
      <c r="A183" s="1" t="s">
        <v>1116</v>
      </c>
      <c r="B183" s="40">
        <v>166.0</v>
      </c>
      <c r="C183" s="569" t="str">
        <f>vlookup(B183,'セッション実施状況管理'!$A:$U,8,false)</f>
        <v>うりたみと</v>
      </c>
      <c r="D183" s="569" t="str">
        <f>vlookup(B183,'セッション実施状況管理'!$A:$I,9,false)</f>
        <v>urin_jibun_migaki</v>
      </c>
      <c r="E183" s="630" t="s">
        <v>1232</v>
      </c>
      <c r="F183" s="569" t="str">
        <f>vlookup(B183,'セッション実施状況管理'!$A:$U,20,false)</f>
        <v>今立なつみ</v>
      </c>
      <c r="G183" s="569" t="str">
        <f>vlookup(B183,'セッション実施状況管理'!$A:$U,20,false)</f>
        <v>今立なつみ</v>
      </c>
      <c r="H183" s="639"/>
      <c r="I183" s="572" t="str">
        <f>iferror(vlookup(B183,'セッション実施状況管理'!$A:$B,2,false),"")</f>
        <v>在学中</v>
      </c>
      <c r="J183" s="629"/>
      <c r="K183" s="629"/>
      <c r="L183" s="574" t="str">
        <f>VLOOKUP(B183,'新 月次投稿数'!$A:$N,11,false)</f>
        <v/>
      </c>
      <c r="M183" s="583">
        <f t="shared" si="17"/>
        <v>0</v>
      </c>
      <c r="N183" s="576">
        <f t="shared" si="9"/>
        <v>1</v>
      </c>
      <c r="O183" s="575">
        <f t="shared" si="10"/>
        <v>-2</v>
      </c>
      <c r="P183" s="575">
        <f t="shared" si="19"/>
        <v>180</v>
      </c>
      <c r="Q183" s="584">
        <f t="shared" si="16"/>
        <v>360</v>
      </c>
      <c r="R183" s="585">
        <f t="shared" si="12"/>
        <v>60</v>
      </c>
      <c r="S183" s="577">
        <f t="shared" si="18"/>
        <v>3</v>
      </c>
      <c r="T183" s="582">
        <v>32.0</v>
      </c>
      <c r="U183" s="582">
        <v>99.0</v>
      </c>
      <c r="V183" s="582">
        <v>49.0</v>
      </c>
      <c r="W183" s="582" t="s">
        <v>1072</v>
      </c>
      <c r="X183" s="582" t="s">
        <v>1072</v>
      </c>
      <c r="Y183" s="582" t="s">
        <v>1072</v>
      </c>
      <c r="Z183" s="582" t="s">
        <v>1072</v>
      </c>
      <c r="AA183" s="587" t="str">
        <f>Vlookup(B183,'セッション実施状況管理'!$A:$R,17,false)</f>
        <v/>
      </c>
      <c r="AB183" s="580">
        <f t="shared" si="14"/>
        <v>1514</v>
      </c>
      <c r="AC183" s="580" t="str">
        <f t="shared" si="15"/>
        <v>2</v>
      </c>
    </row>
    <row r="184">
      <c r="A184" s="1" t="s">
        <v>1116</v>
      </c>
      <c r="B184" s="65">
        <v>167.0</v>
      </c>
      <c r="C184" s="569" t="str">
        <f>vlookup(B184,'セッション実施状況管理'!$A:$U,8,false)</f>
        <v>くまもとゆき</v>
      </c>
      <c r="D184" s="647" t="s">
        <v>1233</v>
      </c>
      <c r="E184" s="630" t="s">
        <v>1234</v>
      </c>
      <c r="F184" s="569" t="str">
        <f>vlookup(B184,'セッション実施状況管理'!$A:$U,20,false)</f>
        <v>藤井 里果</v>
      </c>
      <c r="G184" s="569" t="str">
        <f>vlookup(B184,'セッション実施状況管理'!$A:$U,20,false)</f>
        <v>藤井 里果</v>
      </c>
      <c r="H184" s="639"/>
      <c r="I184" s="572" t="str">
        <f>iferror(vlookup(B184,'セッション実施状況管理'!$A:$B,2,false),"")</f>
        <v>在学中</v>
      </c>
      <c r="J184" s="629"/>
      <c r="K184" s="629"/>
      <c r="L184" s="574" t="str">
        <f>VLOOKUP(B184,'新 月次投稿数'!$A:$N,11,false)</f>
        <v/>
      </c>
      <c r="M184" s="583">
        <f t="shared" si="17"/>
        <v>0</v>
      </c>
      <c r="N184" s="576">
        <f t="shared" si="9"/>
        <v>4</v>
      </c>
      <c r="O184" s="575">
        <f t="shared" si="10"/>
        <v>-1</v>
      </c>
      <c r="P184" s="575">
        <f t="shared" si="19"/>
        <v>292</v>
      </c>
      <c r="Q184" s="584">
        <f t="shared" si="16"/>
        <v>584</v>
      </c>
      <c r="R184" s="585">
        <f t="shared" si="12"/>
        <v>97.33333333</v>
      </c>
      <c r="S184" s="577">
        <f t="shared" si="18"/>
        <v>3</v>
      </c>
      <c r="T184" s="582">
        <v>87.0</v>
      </c>
      <c r="U184" s="598">
        <v>118.0</v>
      </c>
      <c r="V184" s="582">
        <v>87.0</v>
      </c>
      <c r="W184" s="582" t="s">
        <v>1072</v>
      </c>
      <c r="X184" s="582" t="s">
        <v>1072</v>
      </c>
      <c r="Y184" s="582" t="s">
        <v>1072</v>
      </c>
      <c r="Z184" s="582" t="s">
        <v>1072</v>
      </c>
      <c r="AA184" s="595">
        <f>Vlookup(B184,'セッション実施状況管理'!$A:$R,17,false)</f>
        <v>45962</v>
      </c>
      <c r="AB184" s="580">
        <f t="shared" si="14"/>
        <v>3</v>
      </c>
      <c r="AC184" s="580" t="str">
        <f t="shared" si="15"/>
        <v>1</v>
      </c>
    </row>
    <row r="185">
      <c r="A185" s="1" t="s">
        <v>1116</v>
      </c>
      <c r="B185" s="65">
        <v>168.0</v>
      </c>
      <c r="C185" s="569" t="str">
        <f>vlookup(B185,'セッション実施状況管理'!$A:$U,8,false)</f>
        <v>なめかわあき</v>
      </c>
      <c r="D185" s="569" t="s">
        <v>1235</v>
      </c>
      <c r="E185" s="631" t="s">
        <v>1236</v>
      </c>
      <c r="F185" s="569" t="str">
        <f>vlookup(B185,'セッション実施状況管理'!$A:$U,20,false)</f>
        <v>高橋友希</v>
      </c>
      <c r="G185" s="569" t="str">
        <f>vlookup(B185,'セッション実施状況管理'!$A:$U,20,false)</f>
        <v>高橋友希</v>
      </c>
      <c r="H185" s="639"/>
      <c r="I185" s="572" t="str">
        <f>iferror(vlookup(B185,'セッション実施状況管理'!$A:$B,2,false),"")</f>
        <v>在学中</v>
      </c>
      <c r="J185" s="629"/>
      <c r="K185" s="629"/>
      <c r="L185" s="574" t="str">
        <f>VLOOKUP(B185,'新 月次投稿数'!$A:$N,11,false)</f>
        <v/>
      </c>
      <c r="M185" s="583">
        <f t="shared" si="17"/>
        <v>0</v>
      </c>
      <c r="N185" s="576">
        <f t="shared" si="9"/>
        <v>0</v>
      </c>
      <c r="O185" s="575">
        <f t="shared" si="10"/>
        <v>-2</v>
      </c>
      <c r="P185" s="575">
        <f t="shared" si="19"/>
        <v>112</v>
      </c>
      <c r="Q185" s="584">
        <f t="shared" si="16"/>
        <v>336</v>
      </c>
      <c r="R185" s="585">
        <f t="shared" si="12"/>
        <v>56</v>
      </c>
      <c r="S185" s="577">
        <f t="shared" si="18"/>
        <v>2</v>
      </c>
      <c r="T185" s="582">
        <v>35.0</v>
      </c>
      <c r="U185" s="582">
        <v>77.0</v>
      </c>
      <c r="V185" s="582" t="s">
        <v>1072</v>
      </c>
      <c r="W185" s="582" t="s">
        <v>1072</v>
      </c>
      <c r="X185" s="582" t="s">
        <v>1072</v>
      </c>
      <c r="Y185" s="582" t="s">
        <v>1072</v>
      </c>
      <c r="Z185" s="582" t="s">
        <v>1072</v>
      </c>
      <c r="AA185" s="595">
        <f>Vlookup(B185,'セッション実施状況管理'!$A:$R,17,false)</f>
        <v>45963</v>
      </c>
      <c r="AB185" s="580">
        <f t="shared" si="14"/>
        <v>3</v>
      </c>
      <c r="AC185" s="580" t="str">
        <f t="shared" si="15"/>
        <v>1</v>
      </c>
    </row>
    <row r="186">
      <c r="A186" s="1" t="s">
        <v>1116</v>
      </c>
      <c r="B186" s="40">
        <v>169.0</v>
      </c>
      <c r="C186" s="569" t="str">
        <f>vlookup(B186,'セッション実施状況管理'!$A:$U,8,false)</f>
        <v>きくちやすと</v>
      </c>
      <c r="D186" s="569" t="str">
        <f>vlookup(B186,'セッション実施状況管理'!$A:$I,9,false)</f>
        <v>nichijo_oya</v>
      </c>
      <c r="E186" s="631" t="s">
        <v>1237</v>
      </c>
      <c r="F186" s="569" t="str">
        <f>vlookup(B186,'セッション実施状況管理'!$A:$U,20,false)</f>
        <v>須見浩人</v>
      </c>
      <c r="G186" s="569" t="str">
        <f>vlookup(B186,'セッション実施状況管理'!$A:$U,20,false)</f>
        <v>須見浩人</v>
      </c>
      <c r="H186" s="639"/>
      <c r="I186" s="572" t="str">
        <f>iferror(vlookup(B186,'セッション実施状況管理'!$A:$B,2,false),"")</f>
        <v>在学中</v>
      </c>
      <c r="J186" s="629"/>
      <c r="K186" s="629"/>
      <c r="L186" s="574" t="str">
        <f>VLOOKUP(B186,'新 月次投稿数'!$A:$N,11,false)</f>
        <v/>
      </c>
      <c r="M186" s="583">
        <f t="shared" si="17"/>
        <v>0</v>
      </c>
      <c r="N186" s="576">
        <f t="shared" si="9"/>
        <v>-2</v>
      </c>
      <c r="O186" s="575">
        <f t="shared" si="10"/>
        <v>-2</v>
      </c>
      <c r="P186" s="575">
        <f t="shared" si="19"/>
        <v>9</v>
      </c>
      <c r="Q186" s="584">
        <f t="shared" si="16"/>
        <v>18</v>
      </c>
      <c r="R186" s="585">
        <f t="shared" si="12"/>
        <v>3</v>
      </c>
      <c r="S186" s="577">
        <f t="shared" si="18"/>
        <v>3</v>
      </c>
      <c r="T186" s="582">
        <v>3.0</v>
      </c>
      <c r="U186" s="582">
        <v>0.0</v>
      </c>
      <c r="V186" s="582">
        <v>6.0</v>
      </c>
      <c r="W186" s="582" t="s">
        <v>1072</v>
      </c>
      <c r="X186" s="582" t="s">
        <v>1072</v>
      </c>
      <c r="Y186" s="582" t="s">
        <v>1072</v>
      </c>
      <c r="Z186" s="582" t="s">
        <v>1072</v>
      </c>
      <c r="AA186" s="595">
        <f>Vlookup(B186,'セッション実施状況管理'!$A:$R,17,false)</f>
        <v>45964</v>
      </c>
      <c r="AB186" s="580">
        <f t="shared" si="14"/>
        <v>3</v>
      </c>
      <c r="AC186" s="580" t="str">
        <f t="shared" si="15"/>
        <v>1</v>
      </c>
    </row>
    <row r="187">
      <c r="A187" s="2"/>
      <c r="B187" s="65">
        <v>170.0</v>
      </c>
      <c r="C187" s="569" t="str">
        <f>vlookup(B187,'セッション実施状況管理'!$A:$U,8,false)</f>
        <v>すぎやまかなこ</v>
      </c>
      <c r="D187" s="569" t="str">
        <f>vlookup(B187,'セッション実施状況管理'!$A:$I,9,false)</f>
        <v/>
      </c>
      <c r="E187" s="2"/>
      <c r="F187" s="569" t="str">
        <f>vlookup(B187,'セッション実施状況管理'!$A:$U,20,false)</f>
        <v>-</v>
      </c>
      <c r="G187" s="569" t="str">
        <f>vlookup(B187,'セッション実施状況管理'!$A:$U,20,false)</f>
        <v>-</v>
      </c>
      <c r="H187" s="639"/>
      <c r="I187" s="572" t="str">
        <f>iferror(vlookup(B187,'セッション実施状況管理'!$A:$B,2,false),"")</f>
        <v>クーリングオフ</v>
      </c>
      <c r="J187" s="629"/>
      <c r="K187" s="629"/>
      <c r="L187" s="574" t="str">
        <f>VLOOKUP(B187,'新 月次投稿数'!$A:$N,11,false)</f>
        <v/>
      </c>
      <c r="M187" s="583">
        <f t="shared" si="17"/>
        <v>0</v>
      </c>
      <c r="N187" s="576">
        <f t="shared" si="9"/>
        <v>-2</v>
      </c>
      <c r="O187" s="575">
        <f t="shared" si="10"/>
        <v>-2</v>
      </c>
      <c r="P187" s="575">
        <f t="shared" si="19"/>
        <v>0</v>
      </c>
      <c r="Q187" s="584">
        <f t="shared" si="16"/>
        <v>0</v>
      </c>
      <c r="R187" s="585" t="str">
        <f t="shared" si="12"/>
        <v>0</v>
      </c>
      <c r="S187" s="577">
        <f t="shared" si="18"/>
        <v>0</v>
      </c>
      <c r="T187" s="582" t="s">
        <v>1072</v>
      </c>
      <c r="U187" s="582" t="s">
        <v>1072</v>
      </c>
      <c r="V187" s="582" t="s">
        <v>1072</v>
      </c>
      <c r="W187" s="582" t="s">
        <v>1072</v>
      </c>
      <c r="X187" s="582" t="s">
        <v>1072</v>
      </c>
      <c r="Y187" s="582" t="s">
        <v>1072</v>
      </c>
      <c r="Z187" s="582" t="s">
        <v>1072</v>
      </c>
      <c r="AA187" s="595">
        <f>Vlookup(B187,'セッション実施状況管理'!$A:$R,17,false)</f>
        <v>45964</v>
      </c>
      <c r="AB187" s="580">
        <f t="shared" si="14"/>
        <v>3</v>
      </c>
      <c r="AC187" s="580" t="str">
        <f t="shared" si="15"/>
        <v>1</v>
      </c>
    </row>
    <row r="188">
      <c r="A188" s="2"/>
      <c r="B188" s="40">
        <v>171.0</v>
      </c>
      <c r="C188" s="569" t="str">
        <f>vlookup(B188,'セッション実施状況管理'!$A:$U,8,false)</f>
        <v>はなださなえ</v>
      </c>
      <c r="D188" s="644" t="str">
        <f>vlookup(B188,'セッション実施状況管理'!$A:$I,9,false)</f>
        <v>suzu_recipe</v>
      </c>
      <c r="E188" s="630" t="s">
        <v>1238</v>
      </c>
      <c r="F188" s="569" t="str">
        <f>vlookup(B188,'セッション実施状況管理'!$A:$U,20,false)</f>
        <v>八木秋歩</v>
      </c>
      <c r="G188" s="569" t="str">
        <f>vlookup(B188,'セッション実施状況管理'!$A:$U,20,false)</f>
        <v>八木秋歩</v>
      </c>
      <c r="H188" s="639"/>
      <c r="I188" s="572" t="str">
        <f>iferror(vlookup(B188,'セッション実施状況管理'!$A:$B,2,false),"")</f>
        <v>在学中</v>
      </c>
      <c r="J188" s="629"/>
      <c r="K188" s="629"/>
      <c r="L188" s="574" t="str">
        <f>VLOOKUP(B188,'新 月次投稿数'!$A:$N,11,false)</f>
        <v/>
      </c>
      <c r="M188" s="583">
        <f t="shared" si="17"/>
        <v>0</v>
      </c>
      <c r="N188" s="576">
        <f t="shared" si="9"/>
        <v>3</v>
      </c>
      <c r="O188" s="575">
        <f t="shared" si="10"/>
        <v>-1</v>
      </c>
      <c r="P188" s="575">
        <f t="shared" si="19"/>
        <v>246</v>
      </c>
      <c r="Q188" s="584">
        <f t="shared" si="16"/>
        <v>492</v>
      </c>
      <c r="R188" s="585">
        <f t="shared" si="12"/>
        <v>82</v>
      </c>
      <c r="S188" s="577">
        <f t="shared" si="18"/>
        <v>3</v>
      </c>
      <c r="T188" s="582">
        <v>38.0</v>
      </c>
      <c r="U188" s="582">
        <v>130.0</v>
      </c>
      <c r="V188" s="582">
        <v>78.0</v>
      </c>
      <c r="W188" s="582" t="s">
        <v>1072</v>
      </c>
      <c r="X188" s="582" t="s">
        <v>1072</v>
      </c>
      <c r="Y188" s="582" t="s">
        <v>1072</v>
      </c>
      <c r="Z188" s="582" t="s">
        <v>1072</v>
      </c>
      <c r="AA188" s="595">
        <f>Vlookup(B188,'セッション実施状況管理'!$A:$R,17,false)</f>
        <v>45966</v>
      </c>
      <c r="AB188" s="580">
        <f t="shared" si="14"/>
        <v>3</v>
      </c>
      <c r="AC188" s="580" t="str">
        <f t="shared" si="15"/>
        <v>1</v>
      </c>
    </row>
    <row r="189">
      <c r="A189" s="2"/>
      <c r="B189" s="65">
        <v>172.0</v>
      </c>
      <c r="C189" s="569" t="str">
        <f>vlookup(B189,'セッション実施状況管理'!$A:$U,8,false)</f>
        <v>すぎたにまどか</v>
      </c>
      <c r="D189" s="642" t="str">
        <f>vlookup(B189,'セッション実施状況管理'!$A:$I,9,false)</f>
        <v>https://www.instagram.com/hiiko.recipe?igsh=MW5rZnpuNTdhbGFhcw==</v>
      </c>
      <c r="E189" s="631" t="s">
        <v>1239</v>
      </c>
      <c r="F189" s="569" t="str">
        <f>vlookup(B189,'セッション実施状況管理'!$A:$U,20,false)</f>
        <v>太田有紀</v>
      </c>
      <c r="G189" s="569" t="str">
        <f>vlookup(B189,'セッション実施状況管理'!$A:$U,20,false)</f>
        <v>太田有紀</v>
      </c>
      <c r="H189" s="639"/>
      <c r="I189" s="572" t="str">
        <f>iferror(vlookup(B189,'セッション実施状況管理'!$A:$B,2,false),"")</f>
        <v>在学中</v>
      </c>
      <c r="J189" s="629"/>
      <c r="K189" s="629"/>
      <c r="L189" s="574" t="str">
        <f>VLOOKUP(B189,'新 月次投稿数'!$A:$N,11,false)</f>
        <v/>
      </c>
      <c r="M189" s="583">
        <f t="shared" si="17"/>
        <v>0</v>
      </c>
      <c r="N189" s="576">
        <f t="shared" si="9"/>
        <v>-2</v>
      </c>
      <c r="O189" s="575">
        <f t="shared" si="10"/>
        <v>-2</v>
      </c>
      <c r="P189" s="575">
        <f t="shared" si="19"/>
        <v>63</v>
      </c>
      <c r="Q189" s="584">
        <f t="shared" si="16"/>
        <v>189</v>
      </c>
      <c r="R189" s="585">
        <f t="shared" si="12"/>
        <v>31.5</v>
      </c>
      <c r="S189" s="577">
        <f t="shared" si="18"/>
        <v>2</v>
      </c>
      <c r="T189" s="582">
        <v>0.0</v>
      </c>
      <c r="U189" s="582">
        <v>63.0</v>
      </c>
      <c r="V189" s="582" t="s">
        <v>1072</v>
      </c>
      <c r="W189" s="582" t="s">
        <v>1072</v>
      </c>
      <c r="X189" s="582" t="s">
        <v>1072</v>
      </c>
      <c r="Y189" s="582" t="s">
        <v>1072</v>
      </c>
      <c r="Z189" s="582" t="s">
        <v>1072</v>
      </c>
      <c r="AA189" s="595">
        <f>Vlookup(B189,'セッション実施状況管理'!$A:$R,17,false)</f>
        <v>45968</v>
      </c>
      <c r="AB189" s="580">
        <f t="shared" si="14"/>
        <v>3</v>
      </c>
      <c r="AC189" s="580" t="str">
        <f t="shared" si="15"/>
        <v>1</v>
      </c>
    </row>
    <row r="190">
      <c r="A190" s="2"/>
      <c r="B190" s="65">
        <v>173.0</v>
      </c>
      <c r="C190" s="569" t="str">
        <f>vlookup(B190,'セッション実施状況管理'!$A:$U,8,false)</f>
        <v>かつおかのどか</v>
      </c>
      <c r="D190" s="642" t="str">
        <f>vlookup(B190,'セッション実施状況管理'!$A:$I,9,false)</f>
        <v>https://www.instagram.com/nodoka0218_life?igsh=N2ZjbGlpa2loY2Yy</v>
      </c>
      <c r="E190" s="630" t="s">
        <v>1240</v>
      </c>
      <c r="F190" s="569" t="str">
        <f>vlookup(B190,'セッション実施状況管理'!$A:$U,20,false)</f>
        <v>宮田友理</v>
      </c>
      <c r="G190" s="569" t="str">
        <f>vlookup(B190,'セッション実施状況管理'!$A:$U,20,false)</f>
        <v>宮田友理</v>
      </c>
      <c r="H190" s="639"/>
      <c r="I190" s="572" t="str">
        <f>iferror(vlookup(B190,'セッション実施状況管理'!$A:$B,2,false),"")</f>
        <v>在学中</v>
      </c>
      <c r="J190" s="629"/>
      <c r="K190" s="629"/>
      <c r="L190" s="574" t="str">
        <f>VLOOKUP(B190,'新 月次投稿数'!$A:$N,11,false)</f>
        <v/>
      </c>
      <c r="M190" s="583">
        <f t="shared" si="17"/>
        <v>0</v>
      </c>
      <c r="N190" s="576">
        <f t="shared" si="9"/>
        <v>-1</v>
      </c>
      <c r="O190" s="575">
        <f t="shared" si="10"/>
        <v>-2</v>
      </c>
      <c r="P190" s="575">
        <f t="shared" si="19"/>
        <v>131</v>
      </c>
      <c r="Q190" s="584">
        <f t="shared" si="16"/>
        <v>262</v>
      </c>
      <c r="R190" s="585">
        <f t="shared" si="12"/>
        <v>43.66666667</v>
      </c>
      <c r="S190" s="577">
        <f t="shared" si="18"/>
        <v>3</v>
      </c>
      <c r="T190" s="582">
        <v>8.0</v>
      </c>
      <c r="U190" s="582">
        <v>67.0</v>
      </c>
      <c r="V190" s="582">
        <v>56.0</v>
      </c>
      <c r="W190" s="582" t="s">
        <v>1072</v>
      </c>
      <c r="X190" s="582" t="s">
        <v>1072</v>
      </c>
      <c r="Y190" s="582" t="s">
        <v>1072</v>
      </c>
      <c r="Z190" s="582" t="s">
        <v>1072</v>
      </c>
      <c r="AA190" s="587" t="str">
        <f>Vlookup(B190,'セッション実施状況管理'!$A:$R,17,false)</f>
        <v/>
      </c>
      <c r="AB190" s="580">
        <f t="shared" si="14"/>
        <v>1514</v>
      </c>
      <c r="AC190" s="580" t="str">
        <f t="shared" si="15"/>
        <v>2</v>
      </c>
    </row>
    <row r="191">
      <c r="A191" s="2"/>
      <c r="B191" s="40">
        <v>174.0</v>
      </c>
      <c r="C191" s="569" t="str">
        <f>vlookup(B191,'セッション実施状況管理'!$A:$U,8,false)</f>
        <v>しばやまみか</v>
      </c>
      <c r="D191" s="642" t="str">
        <f>vlookup(B191,'セッション実施状況管理'!$A:$I,9,false)</f>
        <v>https://www.instagram.com/kako_koji_?igsh=b29pbWRjMTg5NGN2</v>
      </c>
      <c r="E191" s="631" t="s">
        <v>1241</v>
      </c>
      <c r="F191" s="569" t="str">
        <f>vlookup(B191,'セッション実施状況管理'!$A:$U,20,false)</f>
        <v>青木千奈</v>
      </c>
      <c r="G191" s="569" t="str">
        <f>vlookup(B191,'セッション実施状況管理'!$A:$U,20,false)</f>
        <v>青木千奈</v>
      </c>
      <c r="H191" s="639"/>
      <c r="I191" s="572" t="str">
        <f>iferror(vlookup(B191,'セッション実施状況管理'!$A:$B,2,false),"")</f>
        <v>在学中</v>
      </c>
      <c r="J191" s="629"/>
      <c r="K191" s="629"/>
      <c r="L191" s="574" t="str">
        <f>VLOOKUP(B191,'新 月次投稿数'!$A:$N,11,false)</f>
        <v/>
      </c>
      <c r="M191" s="583">
        <f t="shared" si="17"/>
        <v>0</v>
      </c>
      <c r="N191" s="576">
        <f t="shared" si="9"/>
        <v>-2</v>
      </c>
      <c r="O191" s="575">
        <f t="shared" si="10"/>
        <v>-2</v>
      </c>
      <c r="P191" s="575">
        <f t="shared" si="19"/>
        <v>0</v>
      </c>
      <c r="Q191" s="584">
        <f t="shared" si="16"/>
        <v>0</v>
      </c>
      <c r="R191" s="585" t="str">
        <f t="shared" si="12"/>
        <v>0</v>
      </c>
      <c r="S191" s="577">
        <f t="shared" si="18"/>
        <v>0</v>
      </c>
      <c r="T191" s="582" t="s">
        <v>1072</v>
      </c>
      <c r="U191" s="582" t="s">
        <v>1072</v>
      </c>
      <c r="V191" s="582" t="s">
        <v>1072</v>
      </c>
      <c r="W191" s="582" t="s">
        <v>1072</v>
      </c>
      <c r="X191" s="582" t="s">
        <v>1072</v>
      </c>
      <c r="Y191" s="582" t="s">
        <v>1072</v>
      </c>
      <c r="Z191" s="582" t="s">
        <v>1072</v>
      </c>
      <c r="AA191" s="587" t="str">
        <f>Vlookup(B191,'セッション実施状況管理'!$A:$R,17,false)</f>
        <v/>
      </c>
      <c r="AB191" s="580">
        <f t="shared" si="14"/>
        <v>1514</v>
      </c>
      <c r="AC191" s="580" t="str">
        <f t="shared" si="15"/>
        <v>2</v>
      </c>
    </row>
    <row r="192">
      <c r="A192" s="2"/>
      <c r="B192" s="65">
        <v>175.0</v>
      </c>
      <c r="C192" s="569" t="str">
        <f>vlookup(B192,'セッション実施状況管理'!$A:$U,8,false)</f>
        <v>ゆざわしょうこ</v>
      </c>
      <c r="D192" s="569" t="str">
        <f>vlookup(B192,'セッション実施状況管理'!$A:$I,9,false)</f>
        <v/>
      </c>
      <c r="E192" s="2"/>
      <c r="F192" s="569" t="str">
        <f>vlookup(B192,'セッション実施状況管理'!$A:$U,20,false)</f>
        <v>-</v>
      </c>
      <c r="G192" s="569" t="str">
        <f>vlookup(B192,'セッション実施状況管理'!$A:$U,20,false)</f>
        <v>-</v>
      </c>
      <c r="H192" s="639"/>
      <c r="I192" s="572" t="str">
        <f>iferror(vlookup(B192,'セッション実施状況管理'!$A:$B,2,false),"")</f>
        <v>クーリングオフ</v>
      </c>
      <c r="J192" s="629"/>
      <c r="K192" s="629"/>
      <c r="L192" s="574" t="str">
        <f>VLOOKUP(B192,'新 月次投稿数'!$A:$N,11,false)</f>
        <v/>
      </c>
      <c r="M192" s="583">
        <f t="shared" si="17"/>
        <v>0</v>
      </c>
      <c r="N192" s="576">
        <f t="shared" si="9"/>
        <v>-2</v>
      </c>
      <c r="O192" s="575">
        <f t="shared" si="10"/>
        <v>-2</v>
      </c>
      <c r="P192" s="575">
        <f t="shared" si="19"/>
        <v>0</v>
      </c>
      <c r="Q192" s="584">
        <f t="shared" si="16"/>
        <v>0</v>
      </c>
      <c r="R192" s="585" t="str">
        <f t="shared" si="12"/>
        <v>0</v>
      </c>
      <c r="S192" s="577">
        <f t="shared" si="18"/>
        <v>0</v>
      </c>
      <c r="T192" s="582" t="s">
        <v>1072</v>
      </c>
      <c r="U192" s="582" t="s">
        <v>1072</v>
      </c>
      <c r="V192" s="582" t="s">
        <v>1072</v>
      </c>
      <c r="W192" s="582" t="s">
        <v>1072</v>
      </c>
      <c r="X192" s="582" t="s">
        <v>1072</v>
      </c>
      <c r="Y192" s="582" t="s">
        <v>1072</v>
      </c>
      <c r="Z192" s="582" t="s">
        <v>1072</v>
      </c>
      <c r="AA192" s="595">
        <f>Vlookup(B192,'セッション実施状況管理'!$A:$R,17,false)</f>
        <v>45972</v>
      </c>
      <c r="AB192" s="580">
        <f t="shared" si="14"/>
        <v>3</v>
      </c>
      <c r="AC192" s="580" t="str">
        <f t="shared" si="15"/>
        <v>1</v>
      </c>
    </row>
    <row r="193">
      <c r="A193" s="2"/>
      <c r="B193" s="40">
        <v>176.0</v>
      </c>
      <c r="C193" s="569" t="str">
        <f>vlookup(B193,'セッション実施状況管理'!$A:$U,8,false)</f>
        <v>いとうきよと</v>
      </c>
      <c r="D193" s="569" t="str">
        <f>vlookup(B193,'セッション実施状況管理'!$A:$I,9,false)</f>
        <v>ito_diet_gohan</v>
      </c>
      <c r="E193" s="631" t="s">
        <v>1242</v>
      </c>
      <c r="F193" s="569" t="str">
        <f>vlookup(B193,'セッション実施状況管理'!$A:$U,20,false)</f>
        <v>中富智弘</v>
      </c>
      <c r="G193" s="569" t="str">
        <f>vlookup(B193,'セッション実施状況管理'!$A:$U,20,false)</f>
        <v>中富智弘</v>
      </c>
      <c r="H193" s="627" t="str">
        <f>'コーチング報酬管理'!G181</f>
        <v/>
      </c>
      <c r="I193" s="572" t="str">
        <f>iferror(vlookup(B193,'セッション実施状況管理'!$A:$B,2,false),"")</f>
        <v>在学中</v>
      </c>
      <c r="J193" s="629"/>
      <c r="K193" s="633">
        <v>2.0</v>
      </c>
      <c r="L193" s="574" t="str">
        <f>VLOOKUP(B193,'新 月次投稿数'!$A:$N,11,false)</f>
        <v/>
      </c>
      <c r="M193" s="583">
        <f t="shared" si="17"/>
        <v>0</v>
      </c>
      <c r="N193" s="576">
        <f t="shared" si="9"/>
        <v>0</v>
      </c>
      <c r="O193" s="575">
        <f t="shared" si="10"/>
        <v>-2</v>
      </c>
      <c r="P193" s="575">
        <f t="shared" si="19"/>
        <v>151</v>
      </c>
      <c r="Q193" s="584">
        <f t="shared" si="16"/>
        <v>302</v>
      </c>
      <c r="R193" s="585">
        <f t="shared" si="12"/>
        <v>50.33333333</v>
      </c>
      <c r="S193" s="577">
        <f t="shared" si="18"/>
        <v>3</v>
      </c>
      <c r="T193" s="582">
        <v>6.0</v>
      </c>
      <c r="U193" s="582">
        <v>78.0</v>
      </c>
      <c r="V193" s="582">
        <v>67.0</v>
      </c>
      <c r="W193" s="582" t="s">
        <v>1072</v>
      </c>
      <c r="X193" s="582" t="s">
        <v>1072</v>
      </c>
      <c r="Y193" s="582" t="s">
        <v>1072</v>
      </c>
      <c r="Z193" s="582" t="s">
        <v>1072</v>
      </c>
      <c r="AA193" s="595">
        <f>Vlookup(B193,'セッション実施状況管理'!$A:$R,17,false)</f>
        <v>45972</v>
      </c>
      <c r="AB193" s="580">
        <f t="shared" si="14"/>
        <v>3</v>
      </c>
      <c r="AC193" s="580" t="str">
        <f t="shared" si="15"/>
        <v>1</v>
      </c>
    </row>
    <row r="194">
      <c r="A194" s="2"/>
      <c r="B194" s="65">
        <v>177.0</v>
      </c>
      <c r="C194" s="569" t="str">
        <f>vlookup(B194,'セッション実施状況管理'!$A:$U,8,false)</f>
        <v>こしのあきこ</v>
      </c>
      <c r="D194" s="569" t="str">
        <f>vlookup(B194,'セッション実施状況管理'!$A:$I,9,false)</f>
        <v>koshinoakikoe</v>
      </c>
      <c r="E194" s="1" t="s">
        <v>1243</v>
      </c>
      <c r="F194" s="569" t="str">
        <f>vlookup(B194,'セッション実施状況管理'!$A:$U,20,false)</f>
        <v>高木千鶴</v>
      </c>
      <c r="G194" s="569" t="str">
        <f>vlookup(B194,'セッション実施状況管理'!$A:$U,20,false)</f>
        <v>高木千鶴</v>
      </c>
      <c r="H194" s="639"/>
      <c r="I194" s="572" t="str">
        <f>iferror(vlookup(B194,'セッション実施状況管理'!$A:$B,2,false),"")</f>
        <v>中途解約</v>
      </c>
      <c r="J194" s="629"/>
      <c r="K194" s="629"/>
      <c r="L194" s="574" t="str">
        <f>VLOOKUP(B194,'新 月次投稿数'!$A:$N,11,false)</f>
        <v/>
      </c>
      <c r="M194" s="583">
        <f t="shared" si="17"/>
        <v>0</v>
      </c>
      <c r="N194" s="576">
        <f t="shared" si="9"/>
        <v>-2</v>
      </c>
      <c r="O194" s="575">
        <f t="shared" si="10"/>
        <v>-2</v>
      </c>
      <c r="P194" s="575">
        <f t="shared" si="19"/>
        <v>36</v>
      </c>
      <c r="Q194" s="584">
        <f t="shared" si="16"/>
        <v>216</v>
      </c>
      <c r="R194" s="585">
        <f t="shared" si="12"/>
        <v>36</v>
      </c>
      <c r="S194" s="577">
        <f t="shared" si="18"/>
        <v>1</v>
      </c>
      <c r="T194" s="582">
        <v>36.0</v>
      </c>
      <c r="U194" s="582" t="s">
        <v>1072</v>
      </c>
      <c r="V194" s="582" t="s">
        <v>1072</v>
      </c>
      <c r="W194" s="582" t="s">
        <v>1072</v>
      </c>
      <c r="X194" s="582" t="s">
        <v>1072</v>
      </c>
      <c r="Y194" s="582" t="s">
        <v>1072</v>
      </c>
      <c r="Z194" s="582" t="s">
        <v>1072</v>
      </c>
      <c r="AA194" s="587" t="str">
        <f>Vlookup(B194,'セッション実施状況管理'!$A:$R,17,false)</f>
        <v/>
      </c>
      <c r="AB194" s="580">
        <f t="shared" si="14"/>
        <v>1514</v>
      </c>
      <c r="AC194" s="580" t="str">
        <f t="shared" si="15"/>
        <v>2</v>
      </c>
    </row>
    <row r="195">
      <c r="A195" s="2"/>
      <c r="B195" s="65">
        <v>178.0</v>
      </c>
      <c r="C195" s="569" t="str">
        <f>vlookup(B195,'セッション実施状況管理'!$A:$U,8,false)</f>
        <v>ふじいゆうこ</v>
      </c>
      <c r="D195" s="569" t="str">
        <f>vlookup(B195,'セッション実施状況管理'!$A:$I,9,false)</f>
        <v>fuuuko_diet</v>
      </c>
      <c r="E195" s="631" t="s">
        <v>1244</v>
      </c>
      <c r="F195" s="569" t="str">
        <f>vlookup(B195,'セッション実施状況管理'!$A:$U,20,false)</f>
        <v>森淳子</v>
      </c>
      <c r="G195" s="569" t="str">
        <f>vlookup(B195,'セッション実施状況管理'!$A:$U,20,false)</f>
        <v>森淳子</v>
      </c>
      <c r="H195" s="639"/>
      <c r="I195" s="572" t="str">
        <f>iferror(vlookup(B195,'セッション実施状況管理'!$A:$B,2,false),"")</f>
        <v>在学中</v>
      </c>
      <c r="J195" s="629"/>
      <c r="K195" s="629"/>
      <c r="L195" s="574" t="str">
        <f>VLOOKUP(B195,'新 月次投稿数'!$A:$N,11,false)</f>
        <v/>
      </c>
      <c r="M195" s="583">
        <f t="shared" si="17"/>
        <v>0</v>
      </c>
      <c r="N195" s="576">
        <f t="shared" si="9"/>
        <v>1</v>
      </c>
      <c r="O195" s="575">
        <f t="shared" si="10"/>
        <v>-2</v>
      </c>
      <c r="P195" s="575">
        <f t="shared" si="19"/>
        <v>184</v>
      </c>
      <c r="Q195" s="584">
        <f t="shared" si="16"/>
        <v>368</v>
      </c>
      <c r="R195" s="585">
        <f t="shared" si="12"/>
        <v>61.33333333</v>
      </c>
      <c r="S195" s="577">
        <f t="shared" si="18"/>
        <v>3</v>
      </c>
      <c r="T195" s="582">
        <v>17.0</v>
      </c>
      <c r="U195" s="582">
        <v>89.0</v>
      </c>
      <c r="V195" s="582">
        <v>78.0</v>
      </c>
      <c r="W195" s="582" t="s">
        <v>1072</v>
      </c>
      <c r="X195" s="582" t="s">
        <v>1072</v>
      </c>
      <c r="Y195" s="582" t="s">
        <v>1072</v>
      </c>
      <c r="Z195" s="582" t="s">
        <v>1072</v>
      </c>
      <c r="AA195" s="587" t="str">
        <f>Vlookup(B195,'セッション実施状況管理'!$A:$R,17,false)</f>
        <v/>
      </c>
      <c r="AB195" s="580">
        <f t="shared" si="14"/>
        <v>1514</v>
      </c>
      <c r="AC195" s="580" t="str">
        <f t="shared" si="15"/>
        <v>2</v>
      </c>
    </row>
    <row r="196">
      <c r="A196" s="2"/>
      <c r="B196" s="40">
        <v>179.0</v>
      </c>
      <c r="C196" s="569" t="str">
        <f>vlookup(B196,'セッション実施状況管理'!$A:$U,8,false)</f>
        <v>うちだちひろ</v>
      </c>
      <c r="D196" s="569" t="str">
        <f>vlookup(B196,'セッション実施状況管理'!$A:$I,9,false)</f>
        <v>cii_akanuke</v>
      </c>
      <c r="E196" s="631" t="s">
        <v>1245</v>
      </c>
      <c r="F196" s="569" t="str">
        <f>vlookup(B196,'セッション実施状況管理'!$A:$U,20,false)</f>
        <v>森本風花</v>
      </c>
      <c r="G196" s="569" t="str">
        <f>vlookup(B196,'セッション実施状況管理'!$A:$U,20,false)</f>
        <v>森本風花</v>
      </c>
      <c r="H196" s="639"/>
      <c r="I196" s="572" t="str">
        <f>iferror(vlookup(B196,'セッション実施状況管理'!$A:$B,2,false),"")</f>
        <v>在学中</v>
      </c>
      <c r="J196" s="629"/>
      <c r="K196" s="629"/>
      <c r="L196" s="574" t="str">
        <f>VLOOKUP(B196,'新 月次投稿数'!$A:$N,11,false)</f>
        <v/>
      </c>
      <c r="M196" s="583">
        <f t="shared" si="17"/>
        <v>0</v>
      </c>
      <c r="N196" s="576">
        <f t="shared" si="9"/>
        <v>4</v>
      </c>
      <c r="O196" s="575">
        <f t="shared" si="10"/>
        <v>1</v>
      </c>
      <c r="P196" s="575">
        <f t="shared" si="19"/>
        <v>412</v>
      </c>
      <c r="Q196" s="584">
        <f t="shared" si="16"/>
        <v>824</v>
      </c>
      <c r="R196" s="585">
        <f t="shared" si="12"/>
        <v>137.3333333</v>
      </c>
      <c r="S196" s="577">
        <f t="shared" si="18"/>
        <v>3</v>
      </c>
      <c r="T196" s="582">
        <v>87.0</v>
      </c>
      <c r="U196" s="582">
        <v>204.0</v>
      </c>
      <c r="V196" s="582">
        <v>121.0</v>
      </c>
      <c r="W196" s="582" t="s">
        <v>1072</v>
      </c>
      <c r="X196" s="582" t="s">
        <v>1072</v>
      </c>
      <c r="Y196" s="582" t="s">
        <v>1072</v>
      </c>
      <c r="Z196" s="582" t="s">
        <v>1072</v>
      </c>
      <c r="AA196" s="587" t="str">
        <f>Vlookup(B196,'セッション実施状況管理'!$A:$R,17,false)</f>
        <v/>
      </c>
      <c r="AB196" s="580">
        <f t="shared" si="14"/>
        <v>1514</v>
      </c>
      <c r="AC196" s="580" t="str">
        <f t="shared" si="15"/>
        <v>2</v>
      </c>
    </row>
    <row r="197">
      <c r="A197" s="2"/>
      <c r="B197" s="65">
        <v>180.0</v>
      </c>
      <c r="C197" s="569" t="str">
        <f>vlookup(B197,'セッション実施状況管理'!$A:$U,8,false)</f>
        <v>みやけかなえ</v>
      </c>
      <c r="D197" s="569" t="str">
        <f>vlookup(B197,'セッション実施状況管理'!$A:$I,9,false)</f>
        <v>kanae_moneylife</v>
      </c>
      <c r="E197" s="631" t="s">
        <v>1246</v>
      </c>
      <c r="F197" s="569" t="str">
        <f>vlookup(B197,'セッション実施状況管理'!$A:$U,20,false)</f>
        <v>森本風花</v>
      </c>
      <c r="G197" s="569" t="str">
        <f>vlookup(B197,'セッション実施状況管理'!$A:$U,20,false)</f>
        <v>森本風花</v>
      </c>
      <c r="H197" s="639"/>
      <c r="I197" s="572" t="str">
        <f>iferror(vlookup(B197,'セッション実施状況管理'!$A:$B,2,false),"")</f>
        <v>在学中</v>
      </c>
      <c r="J197" s="629"/>
      <c r="K197" s="629"/>
      <c r="L197" s="574" t="str">
        <f>VLOOKUP(B197,'新 月次投稿数'!$A:$N,11,false)</f>
        <v/>
      </c>
      <c r="M197" s="583">
        <f t="shared" si="17"/>
        <v>0</v>
      </c>
      <c r="N197" s="576">
        <f t="shared" si="9"/>
        <v>4</v>
      </c>
      <c r="O197" s="575">
        <f t="shared" si="10"/>
        <v>2</v>
      </c>
      <c r="P197" s="575">
        <f t="shared" si="19"/>
        <v>431</v>
      </c>
      <c r="Q197" s="584">
        <f t="shared" si="16"/>
        <v>862</v>
      </c>
      <c r="R197" s="585">
        <f t="shared" si="12"/>
        <v>143.6666667</v>
      </c>
      <c r="S197" s="577">
        <f t="shared" si="18"/>
        <v>3</v>
      </c>
      <c r="T197" s="582">
        <v>63.0</v>
      </c>
      <c r="U197" s="582">
        <v>177.0</v>
      </c>
      <c r="V197" s="582">
        <v>191.0</v>
      </c>
      <c r="W197" s="582" t="s">
        <v>1072</v>
      </c>
      <c r="X197" s="582" t="s">
        <v>1072</v>
      </c>
      <c r="Y197" s="582" t="s">
        <v>1072</v>
      </c>
      <c r="Z197" s="582" t="s">
        <v>1072</v>
      </c>
      <c r="AA197" s="587" t="str">
        <f>Vlookup(B197,'セッション実施状況管理'!$A:$R,17,false)</f>
        <v/>
      </c>
      <c r="AB197" s="580">
        <f t="shared" si="14"/>
        <v>1514</v>
      </c>
      <c r="AC197" s="580" t="str">
        <f t="shared" si="15"/>
        <v>2</v>
      </c>
    </row>
    <row r="198">
      <c r="A198" s="2"/>
      <c r="B198" s="40">
        <v>181.0</v>
      </c>
      <c r="C198" s="569" t="str">
        <f>vlookup(B198,'セッション実施状況管理'!$A:$U,8,false)</f>
        <v>ひろのたくや</v>
      </c>
      <c r="D198" s="648" t="str">
        <f>vlookup(B198,'セッション実施状況管理'!$A:$I,9,false)</f>
        <v>https://www.instagram.com/takuya_kako1hair?igsh=OHpxZ3ZzeG5rY21q</v>
      </c>
      <c r="E198" s="648" t="s">
        <v>1247</v>
      </c>
      <c r="F198" s="569" t="str">
        <f>vlookup(B198,'セッション実施状況管理'!$A:$U,20,false)</f>
        <v>太田有紀</v>
      </c>
      <c r="G198" s="569" t="str">
        <f>vlookup(B198,'セッション実施状況管理'!$A:$U,20,false)</f>
        <v>太田有紀</v>
      </c>
      <c r="H198" s="639"/>
      <c r="I198" s="572" t="str">
        <f>iferror(vlookup(B198,'セッション実施状況管理'!$A:$B,2,false),"")</f>
        <v>在学中</v>
      </c>
      <c r="J198" s="629"/>
      <c r="K198" s="629"/>
      <c r="L198" s="574" t="str">
        <f>VLOOKUP(B198,'新 月次投稿数'!$A:$N,11,false)</f>
        <v/>
      </c>
      <c r="M198" s="583">
        <f t="shared" si="17"/>
        <v>0</v>
      </c>
      <c r="N198" s="576">
        <f t="shared" si="9"/>
        <v>-2</v>
      </c>
      <c r="O198" s="575">
        <f t="shared" si="10"/>
        <v>-2</v>
      </c>
      <c r="P198" s="575">
        <f t="shared" si="19"/>
        <v>73</v>
      </c>
      <c r="Q198" s="584">
        <f t="shared" si="16"/>
        <v>219</v>
      </c>
      <c r="R198" s="585">
        <f t="shared" si="12"/>
        <v>36.5</v>
      </c>
      <c r="S198" s="577">
        <f t="shared" si="18"/>
        <v>2</v>
      </c>
      <c r="T198" s="582">
        <v>14.0</v>
      </c>
      <c r="U198" s="582">
        <v>59.0</v>
      </c>
      <c r="V198" s="582" t="s">
        <v>1072</v>
      </c>
      <c r="W198" s="582" t="s">
        <v>1072</v>
      </c>
      <c r="X198" s="582" t="s">
        <v>1072</v>
      </c>
      <c r="Y198" s="582" t="s">
        <v>1072</v>
      </c>
      <c r="Z198" s="582" t="s">
        <v>1072</v>
      </c>
      <c r="AA198" s="595">
        <f>Vlookup(B198,'セッション実施状況管理'!$A:$R,17,false)</f>
        <v>45979</v>
      </c>
      <c r="AB198" s="580">
        <f t="shared" si="14"/>
        <v>3</v>
      </c>
      <c r="AC198" s="580" t="str">
        <f t="shared" si="15"/>
        <v>1</v>
      </c>
    </row>
    <row r="199">
      <c r="A199" s="2"/>
      <c r="B199" s="65">
        <v>182.0</v>
      </c>
      <c r="C199" s="569" t="str">
        <f>vlookup(B199,'セッション実施状況管理'!$A:$U,8,false)</f>
        <v>ひがしの ゆう</v>
      </c>
      <c r="D199" s="569" t="str">
        <f>vlookup(B199,'セッション実施状況管理'!$A:$I,9,false)</f>
        <v/>
      </c>
      <c r="E199" s="630" t="s">
        <v>1248</v>
      </c>
      <c r="F199" s="569" t="str">
        <f>vlookup(B199,'セッション実施状況管理'!$A:$U,20,false)</f>
        <v>今立なつみ</v>
      </c>
      <c r="G199" s="569" t="str">
        <f>vlookup(B199,'セッション実施状況管理'!$A:$U,20,false)</f>
        <v>今立なつみ</v>
      </c>
      <c r="H199" s="639"/>
      <c r="I199" s="572" t="str">
        <f>iferror(vlookup(B199,'セッション実施状況管理'!$A:$B,2,false),"")</f>
        <v>在学中</v>
      </c>
      <c r="J199" s="629"/>
      <c r="K199" s="629"/>
      <c r="L199" s="574" t="str">
        <f>VLOOKUP(B199,'新 月次投稿数'!$A:$N,11,false)</f>
        <v/>
      </c>
      <c r="M199" s="583">
        <f t="shared" si="17"/>
        <v>0</v>
      </c>
      <c r="N199" s="576">
        <f t="shared" si="9"/>
        <v>-2</v>
      </c>
      <c r="O199" s="575">
        <f t="shared" si="10"/>
        <v>-2</v>
      </c>
      <c r="P199" s="575">
        <f t="shared" si="19"/>
        <v>92</v>
      </c>
      <c r="Q199" s="584">
        <f t="shared" si="16"/>
        <v>184</v>
      </c>
      <c r="R199" s="585">
        <f t="shared" si="12"/>
        <v>30.66666667</v>
      </c>
      <c r="S199" s="577">
        <f t="shared" si="18"/>
        <v>3</v>
      </c>
      <c r="T199" s="582">
        <v>10.0</v>
      </c>
      <c r="U199" s="582">
        <v>50.0</v>
      </c>
      <c r="V199" s="582">
        <v>32.0</v>
      </c>
      <c r="W199" s="582" t="s">
        <v>1072</v>
      </c>
      <c r="X199" s="582" t="s">
        <v>1072</v>
      </c>
      <c r="Y199" s="582" t="s">
        <v>1072</v>
      </c>
      <c r="Z199" s="582" t="s">
        <v>1072</v>
      </c>
      <c r="AA199" s="595">
        <f>Vlookup(B199,'セッション実施状況管理'!$A:$R,17,false)</f>
        <v>45979</v>
      </c>
      <c r="AB199" s="580">
        <f t="shared" si="14"/>
        <v>3</v>
      </c>
      <c r="AC199" s="580" t="str">
        <f t="shared" si="15"/>
        <v>1</v>
      </c>
    </row>
    <row r="200">
      <c r="A200" s="2"/>
      <c r="B200" s="65">
        <v>183.0</v>
      </c>
      <c r="C200" s="569" t="str">
        <f>vlookup(B200,'セッション実施状況管理'!$A:$U,8,false)</f>
        <v>かしわぎはるか</v>
      </c>
      <c r="D200" s="569" t="str">
        <f>vlookup(B200,'セッション実施状況管理'!$A:$I,9,false)</f>
        <v/>
      </c>
      <c r="E200" s="631" t="s">
        <v>1249</v>
      </c>
      <c r="F200" s="569" t="str">
        <f>vlookup(B200,'セッション実施状況管理'!$A:$U,20,false)</f>
        <v>小林彩織</v>
      </c>
      <c r="G200" s="569" t="str">
        <f>vlookup(B200,'セッション実施状況管理'!$A:$U,20,false)</f>
        <v>小林彩織</v>
      </c>
      <c r="H200" s="639"/>
      <c r="I200" s="572" t="str">
        <f>iferror(vlookup(B200,'セッション実施状況管理'!$A:$B,2,false),"")</f>
        <v>在学中</v>
      </c>
      <c r="J200" s="629"/>
      <c r="K200" s="629"/>
      <c r="L200" s="574" t="str">
        <f>VLOOKUP(B200,'新 月次投稿数'!$A:$N,11,false)</f>
        <v/>
      </c>
      <c r="M200" s="583">
        <f t="shared" si="17"/>
        <v>0</v>
      </c>
      <c r="N200" s="576">
        <f t="shared" si="9"/>
        <v>3</v>
      </c>
      <c r="O200" s="575">
        <f t="shared" si="10"/>
        <v>-2</v>
      </c>
      <c r="P200" s="575">
        <f t="shared" si="19"/>
        <v>164</v>
      </c>
      <c r="Q200" s="584">
        <f t="shared" si="16"/>
        <v>492</v>
      </c>
      <c r="R200" s="585">
        <f t="shared" si="12"/>
        <v>82</v>
      </c>
      <c r="S200" s="577">
        <f t="shared" si="18"/>
        <v>2</v>
      </c>
      <c r="T200" s="582">
        <v>83.0</v>
      </c>
      <c r="U200" s="582">
        <v>81.0</v>
      </c>
      <c r="V200" s="582" t="s">
        <v>1072</v>
      </c>
      <c r="W200" s="582" t="s">
        <v>1072</v>
      </c>
      <c r="X200" s="582" t="s">
        <v>1072</v>
      </c>
      <c r="Y200" s="582" t="s">
        <v>1072</v>
      </c>
      <c r="Z200" s="582" t="s">
        <v>1072</v>
      </c>
      <c r="AA200" s="595">
        <f>Vlookup(B200,'セッション実施状況管理'!$A:$R,17,false)</f>
        <v>45980</v>
      </c>
      <c r="AB200" s="580">
        <f t="shared" si="14"/>
        <v>3</v>
      </c>
      <c r="AC200" s="580" t="str">
        <f t="shared" si="15"/>
        <v>1</v>
      </c>
    </row>
    <row r="201">
      <c r="A201" s="2"/>
      <c r="B201" s="40">
        <v>184.0</v>
      </c>
      <c r="C201" s="569" t="str">
        <f>vlookup(B201,'セッション実施状況管理'!$A:$U,8,false)</f>
        <v>おざわゆきこ</v>
      </c>
      <c r="D201" s="569" t="str">
        <f>vlookup(B201,'セッション実施状況管理'!$A:$I,9,false)</f>
        <v>yukky_ouchi_english</v>
      </c>
      <c r="E201" s="2"/>
      <c r="F201" s="569" t="str">
        <f>vlookup(B201,'セッション実施状況管理'!$A:$U,20,false)</f>
        <v>森本風花</v>
      </c>
      <c r="G201" s="569" t="str">
        <f>vlookup(B201,'セッション実施状況管理'!$A:$U,20,false)</f>
        <v>森本風花</v>
      </c>
      <c r="H201" s="639"/>
      <c r="I201" s="572" t="str">
        <f>iferror(vlookup(B201,'セッション実施状況管理'!$A:$B,2,false),"")</f>
        <v>在学中</v>
      </c>
      <c r="J201" s="629"/>
      <c r="K201" s="629"/>
      <c r="L201" s="574" t="str">
        <f>VLOOKUP(B201,'新 月次投稿数'!$A:$N,11,false)</f>
        <v/>
      </c>
      <c r="M201" s="583">
        <f t="shared" si="17"/>
        <v>0</v>
      </c>
      <c r="N201" s="576">
        <f t="shared" si="9"/>
        <v>2</v>
      </c>
      <c r="O201" s="575">
        <f t="shared" si="10"/>
        <v>-2</v>
      </c>
      <c r="P201" s="575">
        <f t="shared" si="19"/>
        <v>229</v>
      </c>
      <c r="Q201" s="584">
        <f t="shared" si="16"/>
        <v>458</v>
      </c>
      <c r="R201" s="585">
        <f t="shared" si="12"/>
        <v>76.33333333</v>
      </c>
      <c r="S201" s="577">
        <f t="shared" si="18"/>
        <v>3</v>
      </c>
      <c r="T201" s="582">
        <v>0.0</v>
      </c>
      <c r="U201" s="582">
        <v>156.0</v>
      </c>
      <c r="V201" s="582">
        <v>73.0</v>
      </c>
      <c r="W201" s="582" t="s">
        <v>1072</v>
      </c>
      <c r="X201" s="582" t="s">
        <v>1072</v>
      </c>
      <c r="Y201" s="582" t="s">
        <v>1072</v>
      </c>
      <c r="Z201" s="582" t="s">
        <v>1072</v>
      </c>
      <c r="AA201" s="580" t="str">
        <f>Vlookup(B201,'セッション実施状況管理'!$A:$R,17,false)</f>
        <v/>
      </c>
      <c r="AB201" s="580">
        <f t="shared" si="14"/>
        <v>1514</v>
      </c>
      <c r="AC201" s="580" t="str">
        <f t="shared" si="15"/>
        <v>2</v>
      </c>
    </row>
    <row r="202">
      <c r="A202" s="2"/>
      <c r="B202" s="65">
        <v>185.0</v>
      </c>
      <c r="C202" s="569" t="str">
        <f>vlookup(B202,'セッション実施状況管理'!$A:$U,8,false)</f>
        <v>たけかたりゅうすけ</v>
      </c>
      <c r="D202" s="569" t="str">
        <f>vlookup(B202,'セッション実施状況管理'!$A:$I,9,false)</f>
        <v/>
      </c>
      <c r="E202" s="119" t="s">
        <v>1250</v>
      </c>
      <c r="F202" s="569" t="str">
        <f>vlookup(B202,'セッション実施状況管理'!$A:$U,20,false)</f>
        <v>長澤郁子</v>
      </c>
      <c r="G202" s="569" t="str">
        <f>vlookup(B202,'セッション実施状況管理'!$A:$U,20,false)</f>
        <v>長澤郁子</v>
      </c>
      <c r="H202" s="639"/>
      <c r="I202" s="572" t="str">
        <f>iferror(vlookup(B202,'セッション実施状況管理'!$A:$B,2,false),"")</f>
        <v>在学中</v>
      </c>
      <c r="J202" s="629"/>
      <c r="K202" s="629"/>
      <c r="L202" s="574" t="str">
        <f>VLOOKUP(B202,'新 月次投稿数'!$A:$N,11,false)</f>
        <v/>
      </c>
      <c r="M202" s="583">
        <f t="shared" si="17"/>
        <v>0</v>
      </c>
      <c r="N202" s="576">
        <f t="shared" si="9"/>
        <v>0</v>
      </c>
      <c r="O202" s="575">
        <f t="shared" si="10"/>
        <v>-2</v>
      </c>
      <c r="P202" s="575">
        <f t="shared" si="19"/>
        <v>52</v>
      </c>
      <c r="Q202" s="584">
        <f t="shared" si="16"/>
        <v>312</v>
      </c>
      <c r="R202" s="585">
        <f t="shared" si="12"/>
        <v>52</v>
      </c>
      <c r="S202" s="577">
        <f t="shared" si="18"/>
        <v>1</v>
      </c>
      <c r="T202" s="582">
        <v>52.0</v>
      </c>
      <c r="U202" s="582" t="s">
        <v>1072</v>
      </c>
      <c r="V202" s="582" t="s">
        <v>1072</v>
      </c>
      <c r="W202" s="582" t="s">
        <v>1072</v>
      </c>
      <c r="X202" s="582" t="s">
        <v>1072</v>
      </c>
      <c r="Y202" s="582" t="s">
        <v>1072</v>
      </c>
      <c r="Z202" s="582" t="s">
        <v>1072</v>
      </c>
      <c r="AA202" s="595">
        <f>Vlookup(B202,'セッション実施状況管理'!$A:$R,17,false)</f>
        <v>45987</v>
      </c>
      <c r="AB202" s="580">
        <f t="shared" si="14"/>
        <v>3</v>
      </c>
      <c r="AC202" s="580" t="str">
        <f t="shared" si="15"/>
        <v>1</v>
      </c>
    </row>
    <row r="203">
      <c r="A203" s="2"/>
      <c r="B203" s="40">
        <v>186.0</v>
      </c>
      <c r="C203" s="569" t="str">
        <f>vlookup(B203,'セッション実施状況管理'!$A:$U,8,false)</f>
        <v>わたなべ ゆい</v>
      </c>
      <c r="D203" s="569" t="str">
        <f>vlookup(B203,'セッション実施状況管理'!$A:$I,9,false)</f>
        <v>hiimamamano_gohan</v>
      </c>
      <c r="E203" s="630" t="s">
        <v>1251</v>
      </c>
      <c r="F203" s="569" t="str">
        <f>vlookup(B203,'セッション実施状況管理'!$A:$U,20,false)</f>
        <v>今立なつみ</v>
      </c>
      <c r="G203" s="569" t="str">
        <f>vlookup(B203,'セッション実施状況管理'!$A:$U,20,false)</f>
        <v>今立なつみ</v>
      </c>
      <c r="H203" s="639"/>
      <c r="I203" s="572" t="str">
        <f>iferror(vlookup(B203,'セッション実施状況管理'!$A:$B,2,false),"")</f>
        <v>在学中</v>
      </c>
      <c r="J203" s="629"/>
      <c r="K203" s="629"/>
      <c r="L203" s="574" t="str">
        <f>VLOOKUP(B203,'新 月次投稿数'!$A:$N,11,false)</f>
        <v/>
      </c>
      <c r="M203" s="583">
        <f t="shared" si="17"/>
        <v>0</v>
      </c>
      <c r="N203" s="576">
        <f t="shared" si="9"/>
        <v>4</v>
      </c>
      <c r="O203" s="575">
        <f t="shared" si="10"/>
        <v>-2</v>
      </c>
      <c r="P203" s="575">
        <f t="shared" si="19"/>
        <v>212</v>
      </c>
      <c r="Q203" s="584">
        <f t="shared" si="16"/>
        <v>636</v>
      </c>
      <c r="R203" s="585">
        <f t="shared" si="12"/>
        <v>106</v>
      </c>
      <c r="S203" s="577">
        <f t="shared" si="18"/>
        <v>2</v>
      </c>
      <c r="T203" s="582" t="s">
        <v>1072</v>
      </c>
      <c r="U203" s="582">
        <v>115.0</v>
      </c>
      <c r="V203" s="582">
        <v>97.0</v>
      </c>
      <c r="W203" s="582" t="s">
        <v>1072</v>
      </c>
      <c r="X203" s="582" t="s">
        <v>1072</v>
      </c>
      <c r="Y203" s="582" t="s">
        <v>1072</v>
      </c>
      <c r="Z203" s="582" t="s">
        <v>1072</v>
      </c>
      <c r="AA203" s="587" t="str">
        <f>Vlookup(B203,'セッション実施状況管理'!$A:$R,17,false)</f>
        <v/>
      </c>
      <c r="AB203" s="580">
        <f t="shared" si="14"/>
        <v>1514</v>
      </c>
      <c r="AC203" s="580" t="str">
        <f t="shared" si="15"/>
        <v>2</v>
      </c>
    </row>
    <row r="204">
      <c r="A204" s="2"/>
      <c r="B204" s="65">
        <v>187.0</v>
      </c>
      <c r="C204" s="569" t="str">
        <f>vlookup(B204,'セッション実施状況管理'!$A:$U,8,false)</f>
        <v>とりばえみこ</v>
      </c>
      <c r="D204" s="569" t="str">
        <f>vlookup(B204,'セッション実施状況管理'!$A:$I,9,false)</f>
        <v>con_recipe_stock</v>
      </c>
      <c r="E204" s="631" t="s">
        <v>1252</v>
      </c>
      <c r="F204" s="569" t="str">
        <f>vlookup(B204,'セッション実施状況管理'!$A:$U,20,false)</f>
        <v>鈴木久美子</v>
      </c>
      <c r="G204" s="569" t="str">
        <f>vlookup(B204,'セッション実施状況管理'!$A:$U,20,false)</f>
        <v>鈴木久美子</v>
      </c>
      <c r="H204" s="639"/>
      <c r="I204" s="572" t="str">
        <f>iferror(vlookup(B204,'セッション実施状況管理'!$A:$B,2,false),"")</f>
        <v>在学中</v>
      </c>
      <c r="J204" s="629"/>
      <c r="K204" s="629"/>
      <c r="L204" s="574" t="str">
        <f>VLOOKUP(B204,'新 月次投稿数'!$A:$N,11,false)</f>
        <v/>
      </c>
      <c r="M204" s="583">
        <f t="shared" si="17"/>
        <v>0</v>
      </c>
      <c r="N204" s="576">
        <f t="shared" si="9"/>
        <v>3</v>
      </c>
      <c r="O204" s="575">
        <f t="shared" si="10"/>
        <v>-2</v>
      </c>
      <c r="P204" s="575">
        <f t="shared" si="19"/>
        <v>166</v>
      </c>
      <c r="Q204" s="584">
        <f t="shared" si="16"/>
        <v>498</v>
      </c>
      <c r="R204" s="585">
        <f t="shared" si="12"/>
        <v>83</v>
      </c>
      <c r="S204" s="577">
        <f t="shared" si="18"/>
        <v>2</v>
      </c>
      <c r="T204" s="582">
        <v>84.0</v>
      </c>
      <c r="U204" s="582">
        <v>82.0</v>
      </c>
      <c r="V204" s="582" t="s">
        <v>1072</v>
      </c>
      <c r="W204" s="582" t="s">
        <v>1072</v>
      </c>
      <c r="X204" s="582" t="s">
        <v>1072</v>
      </c>
      <c r="Y204" s="582" t="s">
        <v>1072</v>
      </c>
      <c r="Z204" s="582" t="s">
        <v>1072</v>
      </c>
      <c r="AA204" s="587" t="str">
        <f>Vlookup(B204,'セッション実施状況管理'!$A:$R,17,false)</f>
        <v/>
      </c>
      <c r="AB204" s="580">
        <f t="shared" si="14"/>
        <v>1514</v>
      </c>
      <c r="AC204" s="580" t="str">
        <f t="shared" si="15"/>
        <v>2</v>
      </c>
    </row>
    <row r="205">
      <c r="A205" s="2"/>
      <c r="B205" s="65">
        <v>188.0</v>
      </c>
      <c r="C205" s="569" t="str">
        <f>vlookup(B205,'セッション実施状況管理'!$A:$U,8,false)</f>
        <v>かくたにたかまさ</v>
      </c>
      <c r="D205" s="569" t="str">
        <f>vlookup(B205,'セッション実施状況管理'!$A:$I,9,false)</f>
        <v>kakutanitakamasa</v>
      </c>
      <c r="E205" s="630" t="s">
        <v>1253</v>
      </c>
      <c r="F205" s="569" t="str">
        <f>vlookup(B205,'セッション実施状況管理'!$A:$U,20,false)</f>
        <v>福田康裕</v>
      </c>
      <c r="G205" s="569" t="str">
        <f>vlookup(B205,'セッション実施状況管理'!$A:$U,20,false)</f>
        <v>福田康裕</v>
      </c>
      <c r="H205" s="639"/>
      <c r="I205" s="572" t="str">
        <f>iferror(vlookup(B205,'セッション実施状況管理'!$A:$B,2,false),"")</f>
        <v>在学中</v>
      </c>
      <c r="J205" s="629"/>
      <c r="K205" s="629"/>
      <c r="L205" s="574" t="str">
        <f>VLOOKUP(B205,'新 月次投稿数'!$A:$N,11,false)</f>
        <v/>
      </c>
      <c r="M205" s="583">
        <f t="shared" si="17"/>
        <v>0</v>
      </c>
      <c r="N205" s="576">
        <f t="shared" si="9"/>
        <v>-2</v>
      </c>
      <c r="O205" s="575">
        <f t="shared" si="10"/>
        <v>-2</v>
      </c>
      <c r="P205" s="575">
        <f t="shared" si="19"/>
        <v>0</v>
      </c>
      <c r="Q205" s="584">
        <f t="shared" si="16"/>
        <v>0</v>
      </c>
      <c r="R205" s="585" t="str">
        <f t="shared" si="12"/>
        <v>0</v>
      </c>
      <c r="S205" s="577">
        <f t="shared" si="18"/>
        <v>0</v>
      </c>
      <c r="T205" s="582" t="s">
        <v>1072</v>
      </c>
      <c r="U205" s="582" t="s">
        <v>1072</v>
      </c>
      <c r="V205" s="582" t="s">
        <v>1072</v>
      </c>
      <c r="W205" s="582" t="s">
        <v>1072</v>
      </c>
      <c r="X205" s="582" t="s">
        <v>1072</v>
      </c>
      <c r="Y205" s="582" t="s">
        <v>1072</v>
      </c>
      <c r="Z205" s="582" t="s">
        <v>1072</v>
      </c>
      <c r="AA205" s="595">
        <f>Vlookup(B205,'セッション実施状況管理'!$A:$R,17,false)</f>
        <v>45987</v>
      </c>
      <c r="AB205" s="580">
        <f t="shared" si="14"/>
        <v>3</v>
      </c>
      <c r="AC205" s="580" t="str">
        <f t="shared" si="15"/>
        <v>1</v>
      </c>
    </row>
    <row r="206">
      <c r="A206" s="2"/>
      <c r="B206" s="40">
        <v>189.0</v>
      </c>
      <c r="C206" s="569" t="str">
        <f>vlookup(B206,'セッション実施状況管理'!$A:$U,8,false)</f>
        <v>ますこ　かつひこ</v>
      </c>
      <c r="D206" s="569" t="str">
        <f>vlookup(B206,'セッション実施状況管理'!$A:$I,9,false)</f>
        <v/>
      </c>
      <c r="E206" s="2"/>
      <c r="F206" s="569" t="str">
        <f>vlookup(B206,'セッション実施状況管理'!$A:$U,20,false)</f>
        <v>久保山菜々恵</v>
      </c>
      <c r="G206" s="569" t="str">
        <f>vlookup(B206,'セッション実施状況管理'!$A:$U,20,false)</f>
        <v>久保山菜々恵</v>
      </c>
      <c r="H206" s="639"/>
      <c r="I206" s="572" t="str">
        <f>iferror(vlookup(B206,'セッション実施状況管理'!$A:$B,2,false),"")</f>
        <v>在学中</v>
      </c>
      <c r="J206" s="582">
        <v>0.0</v>
      </c>
      <c r="K206" s="582">
        <v>0.0</v>
      </c>
      <c r="L206" s="574" t="str">
        <f>VLOOKUP(B206,'新 月次投稿数'!$A:$N,11,false)</f>
        <v/>
      </c>
      <c r="M206" s="583">
        <f t="shared" si="17"/>
        <v>0</v>
      </c>
      <c r="N206" s="576">
        <f t="shared" si="9"/>
        <v>-2</v>
      </c>
      <c r="O206" s="575">
        <f t="shared" si="10"/>
        <v>-2</v>
      </c>
      <c r="P206" s="575">
        <f t="shared" si="19"/>
        <v>0</v>
      </c>
      <c r="Q206" s="584">
        <f t="shared" si="16"/>
        <v>0</v>
      </c>
      <c r="R206" s="585" t="str">
        <f t="shared" si="12"/>
        <v>0</v>
      </c>
      <c r="S206" s="577">
        <f t="shared" si="18"/>
        <v>0</v>
      </c>
      <c r="T206" s="598" t="s">
        <v>1072</v>
      </c>
      <c r="U206" s="582" t="s">
        <v>1072</v>
      </c>
      <c r="V206" s="582" t="s">
        <v>1072</v>
      </c>
      <c r="W206" s="582" t="s">
        <v>1072</v>
      </c>
      <c r="X206" s="582" t="s">
        <v>1072</v>
      </c>
      <c r="Y206" s="582" t="s">
        <v>1072</v>
      </c>
      <c r="Z206" s="582" t="s">
        <v>1072</v>
      </c>
      <c r="AA206" s="587" t="str">
        <f>Vlookup(B206,'セッション実施状況管理'!$A:$R,17,false)</f>
        <v/>
      </c>
      <c r="AB206" s="580">
        <f t="shared" si="14"/>
        <v>1514</v>
      </c>
      <c r="AC206" s="580" t="str">
        <f t="shared" si="15"/>
        <v>2</v>
      </c>
    </row>
    <row r="207">
      <c r="A207" s="2"/>
      <c r="B207" s="65">
        <v>190.0</v>
      </c>
      <c r="C207" s="569" t="str">
        <f>vlookup(B207,'セッション実施状況管理'!$A:$U,8,false)</f>
        <v>すながわさき</v>
      </c>
      <c r="D207" s="2"/>
      <c r="E207" s="2"/>
      <c r="F207" s="569" t="str">
        <f>vlookup(B207,'セッション実施状況管理'!$A:$U,20,false)</f>
        <v>-</v>
      </c>
      <c r="G207" s="569" t="str">
        <f>vlookup(B207,'セッション実施状況管理'!$A:$U,20,false)</f>
        <v>-</v>
      </c>
      <c r="H207" s="639"/>
      <c r="I207" s="572" t="str">
        <f>iferror(vlookup(B207,'セッション実施状況管理'!$A:$B,2,false),"")</f>
        <v>クーリングオフ</v>
      </c>
      <c r="J207" s="629"/>
      <c r="K207" s="629"/>
      <c r="L207" s="574" t="str">
        <f>VLOOKUP(B207,'新 月次投稿数'!$A:$N,11,false)</f>
        <v/>
      </c>
      <c r="M207" s="583">
        <f t="shared" si="17"/>
        <v>0</v>
      </c>
      <c r="N207" s="576">
        <f t="shared" si="9"/>
        <v>-2</v>
      </c>
      <c r="O207" s="575">
        <f t="shared" si="10"/>
        <v>-2</v>
      </c>
      <c r="P207" s="575">
        <f t="shared" si="19"/>
        <v>0</v>
      </c>
      <c r="Q207" s="584">
        <f t="shared" si="16"/>
        <v>0</v>
      </c>
      <c r="R207" s="585" t="str">
        <f t="shared" si="12"/>
        <v>0</v>
      </c>
      <c r="S207" s="577">
        <f t="shared" si="18"/>
        <v>0</v>
      </c>
      <c r="T207" s="582" t="s">
        <v>1072</v>
      </c>
      <c r="U207" s="582" t="s">
        <v>1072</v>
      </c>
      <c r="V207" s="582" t="s">
        <v>1072</v>
      </c>
      <c r="W207" s="582" t="s">
        <v>1072</v>
      </c>
      <c r="X207" s="582" t="s">
        <v>1072</v>
      </c>
      <c r="Y207" s="582" t="s">
        <v>1072</v>
      </c>
      <c r="Z207" s="582" t="s">
        <v>1072</v>
      </c>
      <c r="AA207" s="595">
        <f>Vlookup(B207,'セッション実施状況管理'!$A:$R,17,false)</f>
        <v>45981</v>
      </c>
      <c r="AB207" s="580">
        <f t="shared" si="14"/>
        <v>3</v>
      </c>
      <c r="AC207" s="580" t="str">
        <f t="shared" si="15"/>
        <v>1</v>
      </c>
    </row>
    <row r="208">
      <c r="A208" s="2"/>
      <c r="B208" s="40">
        <v>191.0</v>
      </c>
      <c r="C208" s="569" t="str">
        <f>vlookup(B208,'セッション実施状況管理'!$A:$U,8,false)</f>
        <v>きくちたまみ</v>
      </c>
      <c r="D208" s="569" t="str">
        <f>vlookup(B208,'セッション実施状況管理'!$A:$I,9,false)</f>
        <v/>
      </c>
      <c r="E208" s="631" t="s">
        <v>1254</v>
      </c>
      <c r="F208" s="569" t="str">
        <f>vlookup(B208,'セッション実施状況管理'!$A:$U,20,false)</f>
        <v>木村友紀</v>
      </c>
      <c r="G208" s="569" t="str">
        <f>vlookup(B208,'セッション実施状況管理'!$A:$U,20,false)</f>
        <v>木村友紀</v>
      </c>
      <c r="H208" s="639"/>
      <c r="I208" s="572" t="str">
        <f>iferror(vlookup(B208,'セッション実施状況管理'!$A:$B,2,false),"")</f>
        <v>在学中</v>
      </c>
      <c r="J208" s="629"/>
      <c r="K208" s="629"/>
      <c r="L208" s="574" t="str">
        <f>VLOOKUP(B208,'新 月次投稿数'!$A:$N,11,false)</f>
        <v/>
      </c>
      <c r="M208" s="583">
        <f t="shared" si="17"/>
        <v>0</v>
      </c>
      <c r="N208" s="576">
        <f t="shared" si="9"/>
        <v>-2</v>
      </c>
      <c r="O208" s="575">
        <f t="shared" si="10"/>
        <v>-2</v>
      </c>
      <c r="P208" s="575">
        <f t="shared" si="19"/>
        <v>40</v>
      </c>
      <c r="Q208" s="584">
        <f t="shared" si="16"/>
        <v>80</v>
      </c>
      <c r="R208" s="585">
        <f t="shared" si="12"/>
        <v>13.33333333</v>
      </c>
      <c r="S208" s="577">
        <f t="shared" si="18"/>
        <v>3</v>
      </c>
      <c r="T208" s="582">
        <v>30.0</v>
      </c>
      <c r="U208" s="582">
        <v>10.0</v>
      </c>
      <c r="V208" s="582">
        <v>0.0</v>
      </c>
      <c r="W208" s="582" t="s">
        <v>1072</v>
      </c>
      <c r="X208" s="582" t="s">
        <v>1072</v>
      </c>
      <c r="Y208" s="582" t="s">
        <v>1072</v>
      </c>
      <c r="Z208" s="582" t="s">
        <v>1072</v>
      </c>
      <c r="AA208" s="587" t="str">
        <f>Vlookup(B208,'セッション実施状況管理'!$A:$R,17,false)</f>
        <v/>
      </c>
      <c r="AB208" s="580">
        <f t="shared" si="14"/>
        <v>1514</v>
      </c>
      <c r="AC208" s="580" t="str">
        <f t="shared" si="15"/>
        <v>2</v>
      </c>
    </row>
    <row r="209">
      <c r="A209" s="2"/>
      <c r="B209" s="65">
        <v>192.0</v>
      </c>
      <c r="C209" s="569" t="str">
        <f>vlookup(B209,'セッション実施状況管理'!$A:$U,8,false)</f>
        <v>たきもとまさあき</v>
      </c>
      <c r="D209" s="569" t="str">
        <f>vlookup(B209,'セッション実施状況管理'!$A:$I,9,false)</f>
        <v/>
      </c>
      <c r="E209" s="2"/>
      <c r="F209" s="569" t="str">
        <f>vlookup(B209,'セッション実施状況管理'!$A:$U,20,false)</f>
        <v>小熊 来瑠美</v>
      </c>
      <c r="G209" s="569" t="str">
        <f>vlookup(B209,'セッション実施状況管理'!$A:$U,20,false)</f>
        <v>小熊 来瑠美</v>
      </c>
      <c r="H209" s="639"/>
      <c r="I209" s="572" t="str">
        <f>iferror(vlookup(B209,'セッション実施状況管理'!$A:$B,2,false),"")</f>
        <v>在学中</v>
      </c>
      <c r="J209" s="629"/>
      <c r="K209" s="629"/>
      <c r="L209" s="574" t="str">
        <f>VLOOKUP(B209,'新 月次投稿数'!$A:$N,11,false)</f>
        <v/>
      </c>
      <c r="M209" s="583">
        <f t="shared" si="17"/>
        <v>0</v>
      </c>
      <c r="N209" s="576">
        <f t="shared" si="9"/>
        <v>-2</v>
      </c>
      <c r="O209" s="575">
        <f t="shared" si="10"/>
        <v>-2</v>
      </c>
      <c r="P209" s="575">
        <f t="shared" si="19"/>
        <v>0</v>
      </c>
      <c r="Q209" s="584">
        <f t="shared" si="16"/>
        <v>0</v>
      </c>
      <c r="R209" s="585" t="str">
        <f t="shared" si="12"/>
        <v>0</v>
      </c>
      <c r="S209" s="577">
        <f t="shared" si="18"/>
        <v>0</v>
      </c>
      <c r="T209" s="582" t="s">
        <v>1072</v>
      </c>
      <c r="U209" s="582" t="s">
        <v>1072</v>
      </c>
      <c r="V209" s="582" t="s">
        <v>1072</v>
      </c>
      <c r="W209" s="582" t="s">
        <v>1072</v>
      </c>
      <c r="X209" s="582" t="s">
        <v>1072</v>
      </c>
      <c r="Y209" s="582" t="s">
        <v>1072</v>
      </c>
      <c r="Z209" s="582" t="s">
        <v>1072</v>
      </c>
      <c r="AA209" s="587" t="str">
        <f>Vlookup(B209,'セッション実施状況管理'!$A:$R,17,false)</f>
        <v/>
      </c>
      <c r="AB209" s="580">
        <f t="shared" si="14"/>
        <v>1514</v>
      </c>
      <c r="AC209" s="580" t="str">
        <f t="shared" si="15"/>
        <v>2</v>
      </c>
    </row>
    <row r="210">
      <c r="A210" s="2"/>
      <c r="B210" s="65">
        <v>193.0</v>
      </c>
      <c r="C210" s="569" t="str">
        <f>vlookup(B210,'セッション実施状況管理'!$A:$U,8,false)</f>
        <v>たしろゆみこ</v>
      </c>
      <c r="D210" s="569" t="str">
        <f>vlookup(B210,'セッション実施状況管理'!$A:$I,9,false)</f>
        <v>iroha_money_kanri
</v>
      </c>
      <c r="E210" s="630" t="s">
        <v>1255</v>
      </c>
      <c r="F210" s="569" t="str">
        <f>vlookup(B210,'セッション実施状況管理'!$A:$U,20,false)</f>
        <v>高木千鶴</v>
      </c>
      <c r="G210" s="569" t="str">
        <f>vlookup(B210,'セッション実施状況管理'!$A:$U,20,false)</f>
        <v>高木千鶴</v>
      </c>
      <c r="H210" s="639"/>
      <c r="I210" s="572" t="str">
        <f>iferror(vlookup(B210,'セッション実施状況管理'!$A:$B,2,false),"")</f>
        <v>在学中</v>
      </c>
      <c r="J210" s="629"/>
      <c r="K210" s="629"/>
      <c r="L210" s="574" t="str">
        <f>VLOOKUP(B210,'新 月次投稿数'!$A:$N,11,false)</f>
        <v/>
      </c>
      <c r="M210" s="583">
        <f t="shared" si="17"/>
        <v>0</v>
      </c>
      <c r="N210" s="576">
        <f t="shared" si="9"/>
        <v>0</v>
      </c>
      <c r="O210" s="575">
        <f t="shared" si="10"/>
        <v>-2</v>
      </c>
      <c r="P210" s="575">
        <f t="shared" si="19"/>
        <v>108</v>
      </c>
      <c r="Q210" s="584">
        <f t="shared" si="16"/>
        <v>324</v>
      </c>
      <c r="R210" s="585">
        <f t="shared" si="12"/>
        <v>54</v>
      </c>
      <c r="S210" s="577">
        <f t="shared" si="18"/>
        <v>2</v>
      </c>
      <c r="T210" s="582">
        <v>46.0</v>
      </c>
      <c r="U210" s="582">
        <v>62.0</v>
      </c>
      <c r="V210" s="582" t="s">
        <v>1072</v>
      </c>
      <c r="W210" s="582" t="s">
        <v>1072</v>
      </c>
      <c r="X210" s="582" t="s">
        <v>1072</v>
      </c>
      <c r="Y210" s="582" t="s">
        <v>1072</v>
      </c>
      <c r="Z210" s="582" t="s">
        <v>1072</v>
      </c>
      <c r="AA210" s="595">
        <f>Vlookup(B210,'セッション実施状況管理'!$A:$R,17,false)</f>
        <v>45985</v>
      </c>
      <c r="AB210" s="580">
        <f t="shared" si="14"/>
        <v>3</v>
      </c>
      <c r="AC210" s="580" t="str">
        <f t="shared" si="15"/>
        <v>1</v>
      </c>
    </row>
    <row r="211">
      <c r="A211" s="2"/>
      <c r="B211" s="40">
        <v>194.0</v>
      </c>
      <c r="C211" s="569" t="str">
        <f>vlookup(B211,'セッション実施状況管理'!$A:$U,8,false)</f>
        <v>おのさとこ</v>
      </c>
      <c r="D211" s="569" t="str">
        <f>vlookup(B211,'セッション実施状況管理'!$A:$I,9,false)</f>
        <v/>
      </c>
      <c r="E211" s="631" t="s">
        <v>1256</v>
      </c>
      <c r="F211" s="569" t="str">
        <f>vlookup(B211,'セッション実施状況管理'!$A:$U,20,false)</f>
        <v>青木千奈</v>
      </c>
      <c r="G211" s="569" t="str">
        <f>vlookup(B211,'セッション実施状況管理'!$A:$U,20,false)</f>
        <v>青木千奈</v>
      </c>
      <c r="H211" s="639"/>
      <c r="I211" s="572" t="str">
        <f>iferror(vlookup(B211,'セッション実施状況管理'!$A:$B,2,false),"")</f>
        <v>在学中</v>
      </c>
      <c r="J211" s="629"/>
      <c r="K211" s="629"/>
      <c r="L211" s="574" t="str">
        <f>VLOOKUP(B211,'新 月次投稿数'!$A:$N,11,false)</f>
        <v/>
      </c>
      <c r="M211" s="583">
        <f t="shared" si="17"/>
        <v>0</v>
      </c>
      <c r="N211" s="576">
        <f t="shared" si="9"/>
        <v>-2</v>
      </c>
      <c r="O211" s="575">
        <f t="shared" si="10"/>
        <v>-2</v>
      </c>
      <c r="P211" s="575">
        <f t="shared" si="19"/>
        <v>0</v>
      </c>
      <c r="Q211" s="584">
        <f t="shared" si="16"/>
        <v>0</v>
      </c>
      <c r="R211" s="585" t="str">
        <f t="shared" si="12"/>
        <v>0</v>
      </c>
      <c r="S211" s="577">
        <f t="shared" si="18"/>
        <v>0</v>
      </c>
      <c r="T211" s="582" t="s">
        <v>1072</v>
      </c>
      <c r="U211" s="582" t="s">
        <v>1072</v>
      </c>
      <c r="V211" s="582" t="s">
        <v>1072</v>
      </c>
      <c r="W211" s="582" t="s">
        <v>1072</v>
      </c>
      <c r="X211" s="582" t="s">
        <v>1072</v>
      </c>
      <c r="Y211" s="582" t="s">
        <v>1072</v>
      </c>
      <c r="Z211" s="582" t="s">
        <v>1072</v>
      </c>
      <c r="AA211" s="595">
        <f>Vlookup(B211,'セッション実施状況管理'!$A:$R,17,false)</f>
        <v>45991</v>
      </c>
      <c r="AB211" s="580">
        <f t="shared" si="14"/>
        <v>3</v>
      </c>
      <c r="AC211" s="580" t="str">
        <f t="shared" si="15"/>
        <v>1</v>
      </c>
    </row>
    <row r="212">
      <c r="A212" s="2"/>
      <c r="B212" s="65">
        <v>195.0</v>
      </c>
      <c r="C212" s="569" t="str">
        <f>vlookup(B212,'セッション実施状況管理'!$A:$U,8,false)</f>
        <v>にしぐちいくこ</v>
      </c>
      <c r="D212" s="569" t="str">
        <f>vlookup(B212,'セッション実施状況管理'!$A:$I,9,false)</f>
        <v>iku_kenko_gohan</v>
      </c>
      <c r="E212" s="630" t="s">
        <v>1257</v>
      </c>
      <c r="F212" s="569" t="str">
        <f>vlookup(B212,'セッション実施状況管理'!$A:$U,20,false)</f>
        <v>原千佳</v>
      </c>
      <c r="G212" s="569" t="str">
        <f>vlookup(B212,'セッション実施状況管理'!$A:$U,20,false)</f>
        <v>原千佳</v>
      </c>
      <c r="H212" s="639"/>
      <c r="I212" s="572" t="str">
        <f>iferror(vlookup(B212,'セッション実施状況管理'!$A:$B,2,false),"")</f>
        <v>在学中</v>
      </c>
      <c r="J212" s="629"/>
      <c r="K212" s="629"/>
      <c r="L212" s="574" t="str">
        <f>VLOOKUP(D212,'新 月次投稿数'!$D:$N,8,false)</f>
        <v/>
      </c>
      <c r="M212" s="583">
        <f t="shared" si="17"/>
        <v>0</v>
      </c>
      <c r="N212" s="576">
        <f t="shared" si="9"/>
        <v>2</v>
      </c>
      <c r="O212" s="575">
        <f t="shared" si="10"/>
        <v>-2</v>
      </c>
      <c r="P212" s="575">
        <f t="shared" si="19"/>
        <v>142</v>
      </c>
      <c r="Q212" s="584">
        <f t="shared" si="16"/>
        <v>426</v>
      </c>
      <c r="R212" s="585">
        <f t="shared" si="12"/>
        <v>71</v>
      </c>
      <c r="S212" s="577">
        <f t="shared" si="18"/>
        <v>2</v>
      </c>
      <c r="T212" s="582">
        <v>36.0</v>
      </c>
      <c r="U212" s="582">
        <v>106.0</v>
      </c>
      <c r="V212" s="582" t="s">
        <v>1072</v>
      </c>
      <c r="W212" s="582" t="s">
        <v>1072</v>
      </c>
      <c r="X212" s="582" t="s">
        <v>1072</v>
      </c>
      <c r="Y212" s="582" t="s">
        <v>1072</v>
      </c>
      <c r="Z212" s="582" t="s">
        <v>1072</v>
      </c>
      <c r="AA212" s="595">
        <f>Vlookup(B212,'セッション実施状況管理'!$A:$R,17,false)</f>
        <v>45990</v>
      </c>
      <c r="AB212" s="580">
        <f t="shared" si="14"/>
        <v>3</v>
      </c>
      <c r="AC212" s="580" t="str">
        <f t="shared" si="15"/>
        <v>1</v>
      </c>
    </row>
    <row r="213">
      <c r="A213" s="2"/>
      <c r="B213" s="40">
        <v>196.0</v>
      </c>
      <c r="C213" s="569" t="str">
        <f>vlookup(B213,'セッション実施状況管理'!$A:$U,8,false)</f>
        <v>いわかわ　のぶゆき</v>
      </c>
      <c r="D213" s="569" t="str">
        <f>vlookup(B213,'セッション実施状況管理'!$A:$I,9,false)</f>
        <v/>
      </c>
      <c r="E213" s="631" t="s">
        <v>866</v>
      </c>
      <c r="F213" s="569" t="str">
        <f>vlookup(B213,'セッション実施状況管理'!$A:$U,20,false)</f>
        <v>高木千鶴</v>
      </c>
      <c r="G213" s="569" t="str">
        <f>vlookup(B213,'セッション実施状況管理'!$A:$U,20,false)</f>
        <v>高木千鶴</v>
      </c>
      <c r="H213" s="639"/>
      <c r="I213" s="572" t="str">
        <f>iferror(vlookup(B213,'セッション実施状況管理'!$A:$B,2,false),"")</f>
        <v>在学中</v>
      </c>
      <c r="J213" s="629"/>
      <c r="K213" s="629"/>
      <c r="L213" s="574" t="str">
        <f>VLOOKUP(D213,'新 月次投稿数'!$D:$N,8,false)</f>
        <v>#N/A</v>
      </c>
      <c r="M213" s="583" t="str">
        <f t="shared" si="17"/>
        <v>#N/A</v>
      </c>
      <c r="N213" s="576">
        <f t="shared" si="9"/>
        <v>-1</v>
      </c>
      <c r="O213" s="575">
        <f t="shared" si="10"/>
        <v>-2</v>
      </c>
      <c r="P213" s="575">
        <f t="shared" si="19"/>
        <v>97</v>
      </c>
      <c r="Q213" s="584">
        <f t="shared" si="16"/>
        <v>291</v>
      </c>
      <c r="R213" s="585">
        <f t="shared" si="12"/>
        <v>48.5</v>
      </c>
      <c r="S213" s="577">
        <f t="shared" si="18"/>
        <v>2</v>
      </c>
      <c r="T213" s="582">
        <v>37.0</v>
      </c>
      <c r="U213" s="582">
        <v>60.0</v>
      </c>
      <c r="V213" s="582" t="s">
        <v>1072</v>
      </c>
      <c r="W213" s="582" t="s">
        <v>1072</v>
      </c>
      <c r="X213" s="582" t="s">
        <v>1072</v>
      </c>
      <c r="Y213" s="582" t="s">
        <v>1072</v>
      </c>
      <c r="Z213" s="582" t="s">
        <v>1072</v>
      </c>
      <c r="AA213" s="595">
        <f>Vlookup(B213,'セッション実施状況管理'!$A:$R,17,false)</f>
        <v>45990</v>
      </c>
      <c r="AB213" s="580">
        <f t="shared" si="14"/>
        <v>3</v>
      </c>
      <c r="AC213" s="580" t="str">
        <f t="shared" si="15"/>
        <v>1</v>
      </c>
    </row>
    <row r="214">
      <c r="A214" s="2"/>
      <c r="B214" s="65">
        <v>197.0</v>
      </c>
      <c r="C214" s="569" t="str">
        <f>vlookup(B214,'セッション実施状況管理'!$A:$U,8,false)</f>
        <v>いしがきゆか</v>
      </c>
      <c r="D214" s="569" t="str">
        <f>vlookup(B214,'セッション実施状況管理'!$A:$I,9,false)</f>
        <v/>
      </c>
      <c r="E214" s="631" t="s">
        <v>1258</v>
      </c>
      <c r="F214" s="569" t="str">
        <f>vlookup(B214,'セッション実施状況管理'!$A:$U,20,false)</f>
        <v>本田亜莉沙</v>
      </c>
      <c r="G214" s="569" t="str">
        <f>vlookup(B214,'セッション実施状況管理'!$A:$U,20,false)</f>
        <v>本田亜莉沙</v>
      </c>
      <c r="H214" s="639"/>
      <c r="I214" s="572" t="str">
        <f>iferror(vlookup(B214,'セッション実施状況管理'!$A:$B,2,false),"")</f>
        <v>在学中</v>
      </c>
      <c r="J214" s="629"/>
      <c r="K214" s="629"/>
      <c r="L214" s="574" t="str">
        <f>VLOOKUP(D214,'新 月次投稿数'!$D:$N,8,false)</f>
        <v>#N/A</v>
      </c>
      <c r="M214" s="583" t="str">
        <f t="shared" si="17"/>
        <v>#N/A</v>
      </c>
      <c r="N214" s="576">
        <f t="shared" si="9"/>
        <v>1</v>
      </c>
      <c r="O214" s="575">
        <f t="shared" si="10"/>
        <v>-2</v>
      </c>
      <c r="P214" s="575">
        <f t="shared" si="19"/>
        <v>135</v>
      </c>
      <c r="Q214" s="584">
        <f t="shared" si="16"/>
        <v>405</v>
      </c>
      <c r="R214" s="585">
        <f t="shared" si="12"/>
        <v>67.5</v>
      </c>
      <c r="S214" s="577">
        <f t="shared" si="18"/>
        <v>2</v>
      </c>
      <c r="T214" s="582">
        <v>49.0</v>
      </c>
      <c r="U214" s="582">
        <v>86.0</v>
      </c>
      <c r="V214" s="582" t="s">
        <v>1072</v>
      </c>
      <c r="W214" s="582" t="s">
        <v>1072</v>
      </c>
      <c r="X214" s="582" t="s">
        <v>1072</v>
      </c>
      <c r="Y214" s="582" t="s">
        <v>1072</v>
      </c>
      <c r="Z214" s="582" t="s">
        <v>1072</v>
      </c>
      <c r="AA214" s="587" t="str">
        <f>Vlookup(B214,'セッション実施状況管理'!$A:$R,17,false)</f>
        <v/>
      </c>
      <c r="AB214" s="580">
        <f t="shared" si="14"/>
        <v>1514</v>
      </c>
      <c r="AC214" s="580" t="str">
        <f t="shared" si="15"/>
        <v>2</v>
      </c>
    </row>
    <row r="215">
      <c r="A215" s="2"/>
      <c r="B215" s="65">
        <v>198.0</v>
      </c>
      <c r="C215" s="569" t="str">
        <f>vlookup(B215,'セッション実施状況管理'!$A:$U,8,false)</f>
        <v>ほんもとしのぶ</v>
      </c>
      <c r="D215" s="569" t="str">
        <f>vlookup(B215,'セッション実施状況管理'!$A:$I,9,false)</f>
        <v>buuu.log</v>
      </c>
      <c r="E215" s="631" t="s">
        <v>1259</v>
      </c>
      <c r="F215" s="569" t="str">
        <f>vlookup(B215,'セッション実施状況管理'!$A:$U,20,false)</f>
        <v>岡本亜紀衣</v>
      </c>
      <c r="G215" s="569" t="str">
        <f>vlookup(B215,'セッション実施状況管理'!$A:$U,20,false)</f>
        <v>岡本亜紀衣</v>
      </c>
      <c r="H215" s="639"/>
      <c r="I215" s="572" t="str">
        <f>iferror(vlookup(B215,'セッション実施状況管理'!$A:$B,2,false),"")</f>
        <v>在学中</v>
      </c>
      <c r="J215" s="629"/>
      <c r="K215" s="629"/>
      <c r="L215" s="574" t="str">
        <f>VLOOKUP(D215,'新 月次投稿数'!$D:$N,8,false)</f>
        <v/>
      </c>
      <c r="M215" s="583">
        <f t="shared" si="17"/>
        <v>0</v>
      </c>
      <c r="N215" s="576">
        <f t="shared" si="9"/>
        <v>2</v>
      </c>
      <c r="O215" s="575">
        <f t="shared" si="10"/>
        <v>-2</v>
      </c>
      <c r="P215" s="575">
        <f t="shared" si="19"/>
        <v>140</v>
      </c>
      <c r="Q215" s="584">
        <f t="shared" si="16"/>
        <v>420</v>
      </c>
      <c r="R215" s="585">
        <f t="shared" si="12"/>
        <v>70</v>
      </c>
      <c r="S215" s="577">
        <f t="shared" si="18"/>
        <v>2</v>
      </c>
      <c r="T215" s="582">
        <v>53.0</v>
      </c>
      <c r="U215" s="582">
        <v>87.0</v>
      </c>
      <c r="V215" s="582" t="s">
        <v>1072</v>
      </c>
      <c r="W215" s="582" t="s">
        <v>1072</v>
      </c>
      <c r="X215" s="582" t="s">
        <v>1072</v>
      </c>
      <c r="Y215" s="582" t="s">
        <v>1072</v>
      </c>
      <c r="Z215" s="582" t="s">
        <v>1072</v>
      </c>
      <c r="AA215" s="587" t="str">
        <f>Vlookup(B215,'セッション実施状況管理'!$A:$R,17,false)</f>
        <v/>
      </c>
      <c r="AB215" s="580">
        <f t="shared" si="14"/>
        <v>1514</v>
      </c>
      <c r="AC215" s="580" t="str">
        <f t="shared" si="15"/>
        <v>2</v>
      </c>
    </row>
    <row r="216">
      <c r="A216" s="2"/>
      <c r="B216" s="40">
        <v>199.0</v>
      </c>
      <c r="C216" s="569" t="str">
        <f>vlookup(B216,'セッション実施状況管理'!$A:$U,8,false)</f>
        <v>みやけせつこ</v>
      </c>
      <c r="D216" s="569" t="str">
        <f>vlookup(B216,'セッション実施状況管理'!$A:$I,9,false)</f>
        <v>minamikaze_m</v>
      </c>
      <c r="E216" s="631" t="s">
        <v>1260</v>
      </c>
      <c r="F216" s="569" t="str">
        <f>vlookup(B216,'セッション実施状況管理'!$A:$U,20,false)</f>
        <v>福田康裕</v>
      </c>
      <c r="G216" s="569" t="str">
        <f>vlookup(B216,'セッション実施状況管理'!$A:$U,20,false)</f>
        <v>福田康裕</v>
      </c>
      <c r="H216" s="639"/>
      <c r="I216" s="572" t="str">
        <f>iferror(vlookup(B216,'セッション実施状況管理'!$A:$B,2,false),"")</f>
        <v>在学中</v>
      </c>
      <c r="J216" s="629"/>
      <c r="K216" s="629"/>
      <c r="L216" s="574" t="str">
        <f>VLOOKUP(D216,'新 月次投稿数'!$D:$N,8,false)</f>
        <v/>
      </c>
      <c r="M216" s="583">
        <f t="shared" si="17"/>
        <v>0</v>
      </c>
      <c r="N216" s="576">
        <f t="shared" si="9"/>
        <v>1</v>
      </c>
      <c r="O216" s="575">
        <f t="shared" si="10"/>
        <v>-2</v>
      </c>
      <c r="P216" s="575">
        <f t="shared" si="19"/>
        <v>124</v>
      </c>
      <c r="Q216" s="584">
        <f t="shared" si="16"/>
        <v>372</v>
      </c>
      <c r="R216" s="585">
        <f t="shared" si="12"/>
        <v>62</v>
      </c>
      <c r="S216" s="577">
        <f t="shared" si="18"/>
        <v>2</v>
      </c>
      <c r="T216" s="582">
        <v>30.0</v>
      </c>
      <c r="U216" s="582">
        <v>94.0</v>
      </c>
      <c r="V216" s="582" t="s">
        <v>1072</v>
      </c>
      <c r="W216" s="582" t="s">
        <v>1072</v>
      </c>
      <c r="X216" s="582" t="s">
        <v>1072</v>
      </c>
      <c r="Y216" s="582" t="s">
        <v>1072</v>
      </c>
      <c r="Z216" s="582" t="s">
        <v>1072</v>
      </c>
      <c r="AA216" s="587" t="str">
        <f>Vlookup(B216,'セッション実施状況管理'!$A:$R,17,false)</f>
        <v/>
      </c>
      <c r="AB216" s="580">
        <f t="shared" si="14"/>
        <v>1514</v>
      </c>
      <c r="AC216" s="580" t="str">
        <f t="shared" si="15"/>
        <v>2</v>
      </c>
    </row>
    <row r="217">
      <c r="A217" s="2"/>
      <c r="B217" s="65">
        <v>200.0</v>
      </c>
      <c r="C217" s="569" t="str">
        <f>vlookup(B217,'セッション実施状況管理'!$A:$U,8,false)</f>
        <v>みずたに かずみ</v>
      </c>
      <c r="D217" s="569" t="str">
        <f>vlookup(B217,'セッション実施状況管理'!$A:$I,9,false)</f>
        <v>kazumi_koji_recipe
</v>
      </c>
      <c r="E217" s="630" t="s">
        <v>1261</v>
      </c>
      <c r="F217" s="569" t="str">
        <f>vlookup(B217,'セッション実施状況管理'!$A:$U,20,false)</f>
        <v>高木千鶴</v>
      </c>
      <c r="G217" s="569" t="str">
        <f>vlookup(B217,'セッション実施状況管理'!$A:$U,20,false)</f>
        <v>高木千鶴</v>
      </c>
      <c r="H217" s="639"/>
      <c r="I217" s="572" t="str">
        <f>iferror(vlookup(B217,'セッション実施状況管理'!$A:$B,2,false),"")</f>
        <v>在学中</v>
      </c>
      <c r="J217" s="629"/>
      <c r="K217" s="629"/>
      <c r="L217" s="574" t="str">
        <f>VLOOKUP(D217,'新 月次投稿数'!$D:$N,8,false)</f>
        <v/>
      </c>
      <c r="M217" s="583">
        <f t="shared" si="17"/>
        <v>0</v>
      </c>
      <c r="N217" s="576">
        <f t="shared" si="9"/>
        <v>-1</v>
      </c>
      <c r="O217" s="575">
        <f t="shared" si="10"/>
        <v>-2</v>
      </c>
      <c r="P217" s="575">
        <f t="shared" si="19"/>
        <v>84</v>
      </c>
      <c r="Q217" s="584">
        <f t="shared" si="16"/>
        <v>252</v>
      </c>
      <c r="R217" s="585">
        <f t="shared" si="12"/>
        <v>42</v>
      </c>
      <c r="S217" s="577">
        <f t="shared" si="18"/>
        <v>2</v>
      </c>
      <c r="T217" s="582">
        <v>10.0</v>
      </c>
      <c r="U217" s="582">
        <v>74.0</v>
      </c>
      <c r="V217" s="582" t="s">
        <v>1072</v>
      </c>
      <c r="W217" s="582" t="s">
        <v>1072</v>
      </c>
      <c r="X217" s="582" t="s">
        <v>1072</v>
      </c>
      <c r="Y217" s="582" t="s">
        <v>1072</v>
      </c>
      <c r="Z217" s="582" t="s">
        <v>1072</v>
      </c>
      <c r="AA217" s="587" t="str">
        <f>Vlookup(B217,'セッション実施状況管理'!$A:$R,17,false)</f>
        <v/>
      </c>
      <c r="AB217" s="580">
        <f t="shared" si="14"/>
        <v>1514</v>
      </c>
      <c r="AC217" s="580" t="str">
        <f t="shared" si="15"/>
        <v>2</v>
      </c>
    </row>
    <row r="218">
      <c r="A218" s="2"/>
      <c r="B218" s="40">
        <v>201.0</v>
      </c>
      <c r="C218" s="569" t="str">
        <f>vlookup(B218,'セッション実施状況管理'!$A:$U,8,false)</f>
        <v>ふじいあやの</v>
      </c>
      <c r="D218" s="569" t="str">
        <f>vlookup(B218,'セッション実施状況管理'!$A:$I,9,false)</f>
        <v/>
      </c>
      <c r="E218" s="631" t="s">
        <v>1262</v>
      </c>
      <c r="F218" s="569" t="str">
        <f>vlookup(B218,'セッション実施状況管理'!$A:$U,20,false)</f>
        <v>小林彩織</v>
      </c>
      <c r="G218" s="569" t="str">
        <f>vlookup(B218,'セッション実施状況管理'!$A:$U,20,false)</f>
        <v>小林彩織</v>
      </c>
      <c r="H218" s="639"/>
      <c r="I218" s="572" t="str">
        <f>iferror(vlookup(B218,'セッション実施状況管理'!$A:$B,2,false),"")</f>
        <v>在学中</v>
      </c>
      <c r="J218" s="629"/>
      <c r="K218" s="629"/>
      <c r="L218" s="574" t="str">
        <f>VLOOKUP(D218,'新 月次投稿数'!$D:$N,8,false)</f>
        <v>#N/A</v>
      </c>
      <c r="M218" s="583" t="str">
        <f t="shared" si="17"/>
        <v>#N/A</v>
      </c>
      <c r="N218" s="576">
        <f t="shared" si="9"/>
        <v>-2</v>
      </c>
      <c r="O218" s="575">
        <f t="shared" si="10"/>
        <v>-2</v>
      </c>
      <c r="P218" s="575">
        <f t="shared" si="19"/>
        <v>15</v>
      </c>
      <c r="Q218" s="584">
        <f t="shared" si="16"/>
        <v>45</v>
      </c>
      <c r="R218" s="585">
        <f t="shared" si="12"/>
        <v>7.5</v>
      </c>
      <c r="S218" s="577">
        <f t="shared" si="18"/>
        <v>2</v>
      </c>
      <c r="T218" s="582">
        <v>2.0</v>
      </c>
      <c r="U218" s="582">
        <v>13.0</v>
      </c>
      <c r="V218" s="582" t="s">
        <v>1072</v>
      </c>
      <c r="W218" s="582" t="s">
        <v>1072</v>
      </c>
      <c r="X218" s="582" t="s">
        <v>1072</v>
      </c>
      <c r="Y218" s="582" t="s">
        <v>1072</v>
      </c>
      <c r="Z218" s="582" t="s">
        <v>1072</v>
      </c>
      <c r="AA218" s="587" t="str">
        <f>Vlookup(B218,'セッション実施状況管理'!$A:$R,17,false)</f>
        <v/>
      </c>
      <c r="AB218" s="580">
        <f t="shared" si="14"/>
        <v>1514</v>
      </c>
      <c r="AC218" s="580" t="str">
        <f t="shared" si="15"/>
        <v>2</v>
      </c>
    </row>
    <row r="219">
      <c r="A219" s="2"/>
      <c r="B219" s="65">
        <v>202.0</v>
      </c>
      <c r="C219" s="569" t="str">
        <f>vlookup(B219,'セッション実施状況管理'!$A:$U,8,false)</f>
        <v>すずきみく</v>
      </c>
      <c r="D219" s="569" t="str">
        <f>vlookup(B219,'セッション実施状況管理'!$A:$I,9,false)</f>
        <v/>
      </c>
      <c r="E219" s="264" t="s">
        <v>885</v>
      </c>
      <c r="F219" s="569" t="str">
        <f>vlookup(B219,'セッション実施状況管理'!$A:$U,20,false)</f>
        <v>ととのえ</v>
      </c>
      <c r="G219" s="569" t="str">
        <f>vlookup(B219,'セッション実施状況管理'!$A:$U,20,false)</f>
        <v>ととのえ</v>
      </c>
      <c r="H219" s="639"/>
      <c r="I219" s="572" t="str">
        <f>iferror(vlookup(B219,'セッション実施状況管理'!$A:$B,2,false),"")</f>
        <v>在学中</v>
      </c>
      <c r="J219" s="629"/>
      <c r="K219" s="629"/>
      <c r="L219" s="574" t="str">
        <f>VLOOKUP(D219,'新 月次投稿数'!$D:$N,8,false)</f>
        <v>#N/A</v>
      </c>
      <c r="M219" s="583" t="str">
        <f t="shared" si="17"/>
        <v>#N/A</v>
      </c>
      <c r="N219" s="576">
        <f t="shared" si="9"/>
        <v>-2</v>
      </c>
      <c r="O219" s="575">
        <f t="shared" si="10"/>
        <v>-2</v>
      </c>
      <c r="P219" s="575">
        <f t="shared" si="19"/>
        <v>4</v>
      </c>
      <c r="Q219" s="584">
        <f t="shared" si="16"/>
        <v>12</v>
      </c>
      <c r="R219" s="585">
        <f t="shared" si="12"/>
        <v>2</v>
      </c>
      <c r="S219" s="577">
        <f t="shared" si="18"/>
        <v>2</v>
      </c>
      <c r="T219" s="582">
        <v>2.0</v>
      </c>
      <c r="U219" s="582">
        <v>2.0</v>
      </c>
      <c r="V219" s="582" t="s">
        <v>1072</v>
      </c>
      <c r="W219" s="582" t="s">
        <v>1072</v>
      </c>
      <c r="X219" s="582" t="s">
        <v>1072</v>
      </c>
      <c r="Y219" s="582" t="s">
        <v>1072</v>
      </c>
      <c r="Z219" s="582" t="s">
        <v>1072</v>
      </c>
      <c r="AA219" s="587" t="str">
        <f>Vlookup(B219,'セッション実施状況管理'!$A:$R,17,false)</f>
        <v/>
      </c>
      <c r="AB219" s="580">
        <f t="shared" si="14"/>
        <v>1514</v>
      </c>
      <c r="AC219" s="580" t="str">
        <f t="shared" si="15"/>
        <v>2</v>
      </c>
    </row>
    <row r="220">
      <c r="A220" s="2"/>
      <c r="B220" s="65">
        <v>203.0</v>
      </c>
      <c r="C220" s="569" t="str">
        <f>vlookup(B220,'セッション実施状況管理'!$A:$U,8,false)</f>
        <v>みやけじゅんいち</v>
      </c>
      <c r="D220" s="569" t="str">
        <f>vlookup(B220,'セッション実施状況管理'!$A:$I,9,false)</f>
        <v/>
      </c>
      <c r="E220" s="2"/>
      <c r="F220" s="569" t="str">
        <f>vlookup(B220,'セッション実施状況管理'!$A:$U,20,false)</f>
        <v>-</v>
      </c>
      <c r="G220" s="569" t="str">
        <f>vlookup(B220,'セッション実施状況管理'!$A:$U,20,false)</f>
        <v>-</v>
      </c>
      <c r="H220" s="639"/>
      <c r="I220" s="572" t="str">
        <f>iferror(vlookup(B220,'セッション実施状況管理'!$A:$B,2,false),"")</f>
        <v>在学中</v>
      </c>
      <c r="J220" s="629"/>
      <c r="K220" s="629"/>
      <c r="L220" s="574" t="str">
        <f>VLOOKUP(D220,'新 月次投稿数'!$D:$N,8,false)</f>
        <v>#N/A</v>
      </c>
      <c r="M220" s="583" t="str">
        <f t="shared" si="17"/>
        <v>#N/A</v>
      </c>
      <c r="N220" s="576">
        <f t="shared" si="9"/>
        <v>-2</v>
      </c>
      <c r="O220" s="575">
        <f t="shared" si="10"/>
        <v>-2</v>
      </c>
      <c r="P220" s="575">
        <f t="shared" si="19"/>
        <v>0</v>
      </c>
      <c r="Q220" s="584">
        <f t="shared" si="16"/>
        <v>0</v>
      </c>
      <c r="R220" s="585" t="str">
        <f t="shared" si="12"/>
        <v>0</v>
      </c>
      <c r="S220" s="577">
        <f t="shared" si="18"/>
        <v>0</v>
      </c>
      <c r="T220" s="582" t="s">
        <v>1072</v>
      </c>
      <c r="U220" s="582" t="s">
        <v>1072</v>
      </c>
      <c r="V220" s="582" t="s">
        <v>1072</v>
      </c>
      <c r="W220" s="582" t="s">
        <v>1072</v>
      </c>
      <c r="X220" s="582" t="s">
        <v>1072</v>
      </c>
      <c r="Y220" s="582" t="s">
        <v>1072</v>
      </c>
      <c r="Z220" s="582" t="s">
        <v>1072</v>
      </c>
      <c r="AA220" s="587" t="str">
        <f>Vlookup(B220,'セッション実施状況管理'!$A:$R,17,false)</f>
        <v/>
      </c>
      <c r="AB220" s="580">
        <f t="shared" si="14"/>
        <v>1514</v>
      </c>
      <c r="AC220" s="580" t="str">
        <f t="shared" si="15"/>
        <v>2</v>
      </c>
    </row>
    <row r="221">
      <c r="A221" s="2"/>
      <c r="B221" s="40">
        <v>204.0</v>
      </c>
      <c r="C221" s="569" t="str">
        <f>vlookup(B221,'セッション実施状況管理'!$A:$U,8,false)</f>
        <v>ささきゆき</v>
      </c>
      <c r="D221" s="569" t="str">
        <f>vlookup(B221,'セッション実施状況管理'!$A:$I,9,false)</f>
        <v/>
      </c>
      <c r="E221" s="631" t="s">
        <v>1263</v>
      </c>
      <c r="F221" s="569" t="str">
        <f>vlookup(B221,'セッション実施状況管理'!$A:$U,20,false)</f>
        <v>宮田友理</v>
      </c>
      <c r="G221" s="569" t="str">
        <f>vlookup(B221,'セッション実施状況管理'!$A:$U,20,false)</f>
        <v>宮田友理</v>
      </c>
      <c r="H221" s="639"/>
      <c r="I221" s="572" t="str">
        <f>iferror(vlookup(B221,'セッション実施状況管理'!$A:$B,2,false),"")</f>
        <v>在学中</v>
      </c>
      <c r="J221" s="629"/>
      <c r="K221" s="629"/>
      <c r="L221" s="574" t="str">
        <f>VLOOKUP(D221,'新 月次投稿数'!$D:$N,8,false)</f>
        <v>#N/A</v>
      </c>
      <c r="M221" s="583" t="str">
        <f t="shared" si="17"/>
        <v>#N/A</v>
      </c>
      <c r="N221" s="576">
        <f t="shared" si="9"/>
        <v>-2</v>
      </c>
      <c r="O221" s="575">
        <f t="shared" si="10"/>
        <v>-2</v>
      </c>
      <c r="P221" s="575">
        <f t="shared" si="19"/>
        <v>0</v>
      </c>
      <c r="Q221" s="584">
        <f t="shared" si="16"/>
        <v>0</v>
      </c>
      <c r="R221" s="585">
        <f t="shared" si="12"/>
        <v>0</v>
      </c>
      <c r="S221" s="577">
        <f t="shared" si="18"/>
        <v>1</v>
      </c>
      <c r="T221" s="582">
        <v>0.0</v>
      </c>
      <c r="U221" s="582" t="s">
        <v>1072</v>
      </c>
      <c r="V221" s="582" t="s">
        <v>1072</v>
      </c>
      <c r="W221" s="582" t="s">
        <v>1072</v>
      </c>
      <c r="X221" s="582" t="s">
        <v>1072</v>
      </c>
      <c r="Y221" s="582" t="s">
        <v>1072</v>
      </c>
      <c r="Z221" s="582" t="s">
        <v>1072</v>
      </c>
      <c r="AA221" s="587" t="str">
        <f>Vlookup(B221,'セッション実施状況管理'!$A:$R,17,false)</f>
        <v/>
      </c>
      <c r="AB221" s="580">
        <f t="shared" si="14"/>
        <v>1514</v>
      </c>
      <c r="AC221" s="580" t="str">
        <f t="shared" si="15"/>
        <v>2</v>
      </c>
    </row>
    <row r="222">
      <c r="A222" s="2"/>
      <c r="B222" s="65">
        <v>205.0</v>
      </c>
      <c r="C222" s="569" t="str">
        <f>vlookup(B222,'セッション実施状況管理'!$A:$U,8,false)</f>
        <v>たかきゆき</v>
      </c>
      <c r="D222" s="569" t="str">
        <f>vlookup(B222,'セッション実施状況管理'!$A:$I,9,false)</f>
        <v>suno_cyama_diet</v>
      </c>
      <c r="E222" s="631" t="s">
        <v>1264</v>
      </c>
      <c r="F222" s="569" t="str">
        <f>vlookup(B222,'セッション実施状況管理'!$A:$U,20,false)</f>
        <v>森淳子</v>
      </c>
      <c r="G222" s="569" t="str">
        <f>vlookup(B222,'セッション実施状況管理'!$A:$U,20,false)</f>
        <v>森淳子</v>
      </c>
      <c r="H222" s="639"/>
      <c r="I222" s="572" t="str">
        <f>iferror(vlookup(B222,'セッション実施状況管理'!$A:$B,2,false),"")</f>
        <v>在学中</v>
      </c>
      <c r="J222" s="629"/>
      <c r="K222" s="629"/>
      <c r="L222" s="574" t="str">
        <f>VLOOKUP(D222,'新 月次投稿数'!$D:$N,8,false)</f>
        <v/>
      </c>
      <c r="M222" s="583">
        <f t="shared" si="17"/>
        <v>0</v>
      </c>
      <c r="N222" s="576">
        <f t="shared" si="9"/>
        <v>0</v>
      </c>
      <c r="O222" s="575">
        <f t="shared" si="10"/>
        <v>-2</v>
      </c>
      <c r="P222" s="575">
        <f t="shared" si="19"/>
        <v>108</v>
      </c>
      <c r="Q222" s="584">
        <f t="shared" si="16"/>
        <v>324</v>
      </c>
      <c r="R222" s="585">
        <f t="shared" si="12"/>
        <v>54</v>
      </c>
      <c r="S222" s="577">
        <f t="shared" si="18"/>
        <v>2</v>
      </c>
      <c r="T222" s="582">
        <v>27.0</v>
      </c>
      <c r="U222" s="582">
        <v>81.0</v>
      </c>
      <c r="V222" s="582" t="s">
        <v>1072</v>
      </c>
      <c r="W222" s="582" t="s">
        <v>1072</v>
      </c>
      <c r="X222" s="582" t="s">
        <v>1072</v>
      </c>
      <c r="Y222" s="582" t="s">
        <v>1072</v>
      </c>
      <c r="Z222" s="582" t="s">
        <v>1072</v>
      </c>
      <c r="AA222" s="587" t="str">
        <f>Vlookup(B222,'セッション実施状況管理'!$A:$R,17,false)</f>
        <v/>
      </c>
      <c r="AB222" s="580">
        <f t="shared" si="14"/>
        <v>1514</v>
      </c>
      <c r="AC222" s="580" t="str">
        <f t="shared" si="15"/>
        <v>2</v>
      </c>
    </row>
    <row r="223">
      <c r="A223" s="2"/>
      <c r="B223" s="65">
        <v>206.0</v>
      </c>
      <c r="C223" s="569" t="str">
        <f>vlookup(B223,'セッション実施状況管理'!$A:$U,8,false)</f>
        <v>なかがわさおり</v>
      </c>
      <c r="D223" s="569" t="str">
        <f>vlookup(B223,'セッション実施状況管理'!$A:$I,9,false)</f>
        <v/>
      </c>
      <c r="E223" s="631" t="s">
        <v>1265</v>
      </c>
      <c r="F223" s="569" t="str">
        <f>vlookup(B223,'セッション実施状況管理'!$A:$U,20,false)</f>
        <v>小熊 来瑠美</v>
      </c>
      <c r="G223" s="569" t="str">
        <f>vlookup(B223,'セッション実施状況管理'!$A:$U,20,false)</f>
        <v>小熊 来瑠美</v>
      </c>
      <c r="H223" s="639"/>
      <c r="I223" s="572" t="str">
        <f>iferror(vlookup(B223,'セッション実施状況管理'!$A:$B,2,false),"")</f>
        <v>在学中</v>
      </c>
      <c r="J223" s="629"/>
      <c r="K223" s="629"/>
      <c r="L223" s="574" t="str">
        <f>VLOOKUP(D223,'新 月次投稿数'!$D:$N,8,false)</f>
        <v>#N/A</v>
      </c>
      <c r="M223" s="583" t="str">
        <f t="shared" si="17"/>
        <v>#N/A</v>
      </c>
      <c r="N223" s="576">
        <f t="shared" si="9"/>
        <v>2</v>
      </c>
      <c r="O223" s="575">
        <f t="shared" si="10"/>
        <v>-2</v>
      </c>
      <c r="P223" s="575">
        <f t="shared" si="19"/>
        <v>76</v>
      </c>
      <c r="Q223" s="584">
        <f t="shared" si="16"/>
        <v>456</v>
      </c>
      <c r="R223" s="585">
        <f t="shared" si="12"/>
        <v>76</v>
      </c>
      <c r="S223" s="577">
        <f t="shared" si="18"/>
        <v>1</v>
      </c>
      <c r="T223" s="582">
        <v>76.0</v>
      </c>
      <c r="U223" s="582" t="s">
        <v>1072</v>
      </c>
      <c r="V223" s="582" t="s">
        <v>1072</v>
      </c>
      <c r="W223" s="582" t="s">
        <v>1072</v>
      </c>
      <c r="X223" s="582" t="s">
        <v>1072</v>
      </c>
      <c r="Y223" s="582" t="s">
        <v>1072</v>
      </c>
      <c r="Z223" s="582" t="s">
        <v>1072</v>
      </c>
      <c r="AA223" s="587" t="str">
        <f>Vlookup(B223,'セッション実施状況管理'!$A:$R,17,false)</f>
        <v/>
      </c>
      <c r="AB223" s="580">
        <f t="shared" si="14"/>
        <v>1514</v>
      </c>
      <c r="AC223" s="580" t="str">
        <f t="shared" si="15"/>
        <v>2</v>
      </c>
    </row>
    <row r="224">
      <c r="A224" s="2"/>
      <c r="B224" s="40">
        <v>207.0</v>
      </c>
      <c r="C224" s="569" t="str">
        <f>vlookup(B224,'セッション実施状況管理'!$A:$U,8,false)</f>
        <v>しくらりき</v>
      </c>
      <c r="D224" s="569" t="str">
        <f>vlookup(B224,'セッション実施状況管理'!$A:$I,9,false)</f>
        <v/>
      </c>
      <c r="E224" s="631" t="s">
        <v>1266</v>
      </c>
      <c r="F224" s="569" t="str">
        <f>vlookup(B224,'セッション実施状況管理'!$A:$U,20,false)</f>
        <v>森淳子</v>
      </c>
      <c r="G224" s="569" t="str">
        <f>vlookup(B224,'セッション実施状況管理'!$A:$U,20,false)</f>
        <v>森淳子</v>
      </c>
      <c r="H224" s="639"/>
      <c r="I224" s="572" t="str">
        <f>iferror(vlookup(B224,'セッション実施状況管理'!$A:$B,2,false),"")</f>
        <v>在学中</v>
      </c>
      <c r="J224" s="629"/>
      <c r="K224" s="629"/>
      <c r="L224" s="574" t="str">
        <f>VLOOKUP(D224,'新 月次投稿数'!$D:$N,8,false)</f>
        <v>#N/A</v>
      </c>
      <c r="M224" s="583" t="str">
        <f t="shared" si="17"/>
        <v>#N/A</v>
      </c>
      <c r="N224" s="576">
        <f t="shared" si="9"/>
        <v>-2</v>
      </c>
      <c r="O224" s="575">
        <f t="shared" si="10"/>
        <v>-2</v>
      </c>
      <c r="P224" s="575">
        <f t="shared" si="19"/>
        <v>4</v>
      </c>
      <c r="Q224" s="584">
        <f t="shared" si="16"/>
        <v>24</v>
      </c>
      <c r="R224" s="585">
        <f t="shared" si="12"/>
        <v>4</v>
      </c>
      <c r="S224" s="577">
        <f t="shared" si="18"/>
        <v>1</v>
      </c>
      <c r="T224" s="582">
        <v>4.0</v>
      </c>
      <c r="U224" s="582" t="s">
        <v>1072</v>
      </c>
      <c r="V224" s="582" t="s">
        <v>1072</v>
      </c>
      <c r="W224" s="582" t="s">
        <v>1072</v>
      </c>
      <c r="X224" s="582" t="s">
        <v>1072</v>
      </c>
      <c r="Y224" s="582" t="s">
        <v>1072</v>
      </c>
      <c r="Z224" s="582" t="s">
        <v>1072</v>
      </c>
      <c r="AA224" s="587" t="str">
        <f>Vlookup(B224,'セッション実施状況管理'!$A:$R,17,false)</f>
        <v/>
      </c>
      <c r="AB224" s="580">
        <f t="shared" si="14"/>
        <v>1514</v>
      </c>
      <c r="AC224" s="580" t="str">
        <f t="shared" si="15"/>
        <v>2</v>
      </c>
    </row>
    <row r="225">
      <c r="A225" s="2"/>
      <c r="B225" s="65">
        <v>208.0</v>
      </c>
      <c r="C225" s="569" t="str">
        <f>vlookup(B225,'セッション実施状況管理'!$A:$U,8,false)</f>
        <v>たかはしりな</v>
      </c>
      <c r="D225" s="569" t="str">
        <f>vlookup(B225,'セッション実施状況管理'!$A:$I,9,false)</f>
        <v>rina_hibi_kurashi</v>
      </c>
      <c r="E225" s="631" t="s">
        <v>1267</v>
      </c>
      <c r="F225" s="569" t="str">
        <f>vlookup(B225,'セッション実施状況管理'!$A:$U,20,false)</f>
        <v>森淳子</v>
      </c>
      <c r="G225" s="569" t="str">
        <f>vlookup(B225,'セッション実施状況管理'!$A:$U,20,false)</f>
        <v>森淳子</v>
      </c>
      <c r="H225" s="639"/>
      <c r="I225" s="572" t="str">
        <f>iferror(vlookup(B225,'セッション実施状況管理'!$A:$B,2,false),"")</f>
        <v>在学中</v>
      </c>
      <c r="J225" s="629"/>
      <c r="K225" s="629"/>
      <c r="L225" s="574" t="str">
        <f>VLOOKUP(D225,'新 月次投稿数'!$D:$N,8,false)</f>
        <v/>
      </c>
      <c r="M225" s="583">
        <f t="shared" si="17"/>
        <v>0</v>
      </c>
      <c r="N225" s="576">
        <f t="shared" si="9"/>
        <v>0</v>
      </c>
      <c r="O225" s="575">
        <f t="shared" si="10"/>
        <v>-2</v>
      </c>
      <c r="P225" s="575">
        <f t="shared" si="19"/>
        <v>114</v>
      </c>
      <c r="Q225" s="584">
        <f t="shared" si="16"/>
        <v>342</v>
      </c>
      <c r="R225" s="585">
        <f t="shared" si="12"/>
        <v>57</v>
      </c>
      <c r="S225" s="577">
        <f t="shared" si="18"/>
        <v>2</v>
      </c>
      <c r="T225" s="582" t="s">
        <v>1072</v>
      </c>
      <c r="U225" s="582">
        <v>39.0</v>
      </c>
      <c r="V225" s="582">
        <v>75.0</v>
      </c>
      <c r="W225" s="582" t="s">
        <v>1072</v>
      </c>
      <c r="X225" s="582" t="s">
        <v>1072</v>
      </c>
      <c r="Y225" s="582" t="s">
        <v>1072</v>
      </c>
      <c r="Z225" s="582" t="s">
        <v>1072</v>
      </c>
      <c r="AA225" s="595">
        <f>Vlookup(B225,'セッション実施状況管理'!$A:$R,17,false)</f>
        <v>45982</v>
      </c>
      <c r="AB225" s="580">
        <f t="shared" si="14"/>
        <v>3</v>
      </c>
      <c r="AC225" s="580" t="str">
        <f t="shared" si="15"/>
        <v>1</v>
      </c>
    </row>
    <row r="226">
      <c r="A226" s="2"/>
      <c r="B226" s="65">
        <v>209.0</v>
      </c>
      <c r="C226" s="569" t="str">
        <f>vlookup(B226,'セッション実施状況管理'!$A:$U,8,false)</f>
        <v>やなせわこ</v>
      </c>
      <c r="D226" s="569" t="str">
        <f>vlookup(B226,'セッション実施状況管理'!$A:$I,9,false)</f>
        <v/>
      </c>
      <c r="E226" s="631" t="s">
        <v>903</v>
      </c>
      <c r="F226" s="569" t="str">
        <f>vlookup(B226,'セッション実施状況管理'!$A:$U,20,false)</f>
        <v>平子ゆう</v>
      </c>
      <c r="G226" s="569" t="str">
        <f>vlookup(B226,'セッション実施状況管理'!$A:$U,20,false)</f>
        <v>平子ゆう</v>
      </c>
      <c r="H226" s="639"/>
      <c r="I226" s="572" t="str">
        <f>iferror(vlookup(B226,'セッション実施状況管理'!$A:$B,2,false),"")</f>
        <v>在学中</v>
      </c>
      <c r="J226" s="629"/>
      <c r="K226" s="629"/>
      <c r="L226" s="574" t="str">
        <f>VLOOKUP(D226,'新 月次投稿数'!$D:$N,8,false)</f>
        <v>#N/A</v>
      </c>
      <c r="M226" s="583" t="str">
        <f t="shared" si="17"/>
        <v>#N/A</v>
      </c>
      <c r="N226" s="576">
        <f t="shared" si="9"/>
        <v>-2</v>
      </c>
      <c r="O226" s="575">
        <f t="shared" si="10"/>
        <v>-2</v>
      </c>
      <c r="P226" s="575">
        <f t="shared" si="19"/>
        <v>29</v>
      </c>
      <c r="Q226" s="584">
        <f t="shared" si="16"/>
        <v>174</v>
      </c>
      <c r="R226" s="585">
        <f t="shared" si="12"/>
        <v>29</v>
      </c>
      <c r="S226" s="577">
        <f t="shared" si="18"/>
        <v>1</v>
      </c>
      <c r="T226" s="582">
        <v>29.0</v>
      </c>
      <c r="U226" s="582" t="s">
        <v>1072</v>
      </c>
      <c r="V226" s="582" t="s">
        <v>1072</v>
      </c>
      <c r="W226" s="582" t="s">
        <v>1072</v>
      </c>
      <c r="X226" s="582" t="s">
        <v>1072</v>
      </c>
      <c r="Y226" s="582" t="s">
        <v>1072</v>
      </c>
      <c r="Z226" s="582" t="s">
        <v>1072</v>
      </c>
      <c r="AA226" s="587" t="str">
        <f>Vlookup(B226,'セッション実施状況管理'!$A:$R,17,false)</f>
        <v/>
      </c>
      <c r="AB226" s="580">
        <f t="shared" si="14"/>
        <v>1514</v>
      </c>
      <c r="AC226" s="580" t="str">
        <f t="shared" si="15"/>
        <v>2</v>
      </c>
    </row>
    <row r="227">
      <c r="A227" s="2"/>
      <c r="B227" s="40">
        <v>210.0</v>
      </c>
      <c r="C227" s="569" t="str">
        <f>vlookup(B227,'セッション実施状況管理'!$A:$U,8,false)</f>
        <v>やまおかえりな</v>
      </c>
      <c r="D227" s="648" t="str">
        <f>vlookup(B227,'セッション実施状況管理'!$A:$I,9,false)</f>
        <v>https://www.instagram.com/rur_family_odekake?igsh=MWZpMWxkOWxvcnJ3Yw==</v>
      </c>
      <c r="E227" s="648" t="s">
        <v>1268</v>
      </c>
      <c r="F227" s="569" t="str">
        <f>vlookup(B227,'セッション実施状況管理'!$A:$U,20,false)</f>
        <v>太田有紀</v>
      </c>
      <c r="G227" s="569" t="str">
        <f>vlookup(B227,'セッション実施状況管理'!$A:$U,20,false)</f>
        <v>太田有紀</v>
      </c>
      <c r="H227" s="639"/>
      <c r="I227" s="572" t="str">
        <f>iferror(vlookup(B227,'セッション実施状況管理'!$A:$B,2,false),"")</f>
        <v>在学中</v>
      </c>
      <c r="J227" s="629"/>
      <c r="K227" s="629"/>
      <c r="L227" s="574" t="str">
        <f>VLOOKUP(D227,'新 月次投稿数'!$D:$N,8,false)</f>
        <v/>
      </c>
      <c r="M227" s="583">
        <f t="shared" si="17"/>
        <v>0</v>
      </c>
      <c r="N227" s="576">
        <f t="shared" si="9"/>
        <v>-2</v>
      </c>
      <c r="O227" s="575">
        <f t="shared" si="10"/>
        <v>-2</v>
      </c>
      <c r="P227" s="575">
        <f t="shared" si="19"/>
        <v>0</v>
      </c>
      <c r="Q227" s="584">
        <f t="shared" si="16"/>
        <v>0</v>
      </c>
      <c r="R227" s="585" t="str">
        <f t="shared" si="12"/>
        <v>0</v>
      </c>
      <c r="S227" s="577">
        <f t="shared" si="18"/>
        <v>0</v>
      </c>
      <c r="T227" s="582" t="s">
        <v>1072</v>
      </c>
      <c r="U227" s="582" t="s">
        <v>1072</v>
      </c>
      <c r="V227" s="582" t="s">
        <v>1072</v>
      </c>
      <c r="W227" s="582" t="s">
        <v>1072</v>
      </c>
      <c r="X227" s="582" t="s">
        <v>1072</v>
      </c>
      <c r="Y227" s="582" t="s">
        <v>1072</v>
      </c>
      <c r="Z227" s="582" t="s">
        <v>1072</v>
      </c>
      <c r="AA227" s="587" t="str">
        <f>Vlookup(B227,'セッション実施状況管理'!$A:$R,17,false)</f>
        <v/>
      </c>
      <c r="AB227" s="580">
        <f t="shared" si="14"/>
        <v>1514</v>
      </c>
      <c r="AC227" s="580" t="str">
        <f t="shared" si="15"/>
        <v>2</v>
      </c>
    </row>
    <row r="228">
      <c r="A228" s="2"/>
      <c r="B228" s="65">
        <v>211.0</v>
      </c>
      <c r="C228" s="569" t="str">
        <f>vlookup(B228,'セッション実施状況管理'!$A:$U,8,false)</f>
        <v>たかはしあかね</v>
      </c>
      <c r="D228" s="569" t="str">
        <f>vlookup(B228,'セッション実施状況管理'!$A:$I,9,false)</f>
        <v>amy_sydney_spots</v>
      </c>
      <c r="E228" s="631" t="s">
        <v>1269</v>
      </c>
      <c r="F228" s="569" t="str">
        <f>vlookup(B228,'セッション実施状況管理'!$A:$U,20,false)</f>
        <v>森淳子</v>
      </c>
      <c r="G228" s="569" t="str">
        <f>vlookup(B228,'セッション実施状況管理'!$A:$U,20,false)</f>
        <v>森淳子</v>
      </c>
      <c r="H228" s="639"/>
      <c r="I228" s="572" t="str">
        <f>iferror(vlookup(B228,'セッション実施状況管理'!$A:$B,2,false),"")</f>
        <v>在学中</v>
      </c>
      <c r="J228" s="629"/>
      <c r="K228" s="629"/>
      <c r="L228" s="574" t="str">
        <f>VLOOKUP(D228,'新 月次投稿数'!$D:$N,8,false)</f>
        <v/>
      </c>
      <c r="M228" s="583">
        <f t="shared" si="17"/>
        <v>0</v>
      </c>
      <c r="N228" s="576">
        <f t="shared" si="9"/>
        <v>1</v>
      </c>
      <c r="O228" s="575">
        <f t="shared" si="10"/>
        <v>-2</v>
      </c>
      <c r="P228" s="575">
        <f t="shared" si="19"/>
        <v>136</v>
      </c>
      <c r="Q228" s="584">
        <f t="shared" si="16"/>
        <v>408</v>
      </c>
      <c r="R228" s="585">
        <f t="shared" si="12"/>
        <v>68</v>
      </c>
      <c r="S228" s="577">
        <f t="shared" si="18"/>
        <v>2</v>
      </c>
      <c r="T228" s="582">
        <v>30.0</v>
      </c>
      <c r="U228" s="582">
        <v>106.0</v>
      </c>
      <c r="V228" s="582" t="s">
        <v>1072</v>
      </c>
      <c r="W228" s="582" t="s">
        <v>1072</v>
      </c>
      <c r="X228" s="582" t="s">
        <v>1072</v>
      </c>
      <c r="Y228" s="582" t="s">
        <v>1072</v>
      </c>
      <c r="Z228" s="582" t="s">
        <v>1072</v>
      </c>
      <c r="AA228" s="587" t="str">
        <f>Vlookup(B228,'セッション実施状況管理'!$A:$R,17,false)</f>
        <v/>
      </c>
      <c r="AB228" s="580">
        <f t="shared" si="14"/>
        <v>1514</v>
      </c>
      <c r="AC228" s="580" t="str">
        <f t="shared" si="15"/>
        <v>2</v>
      </c>
    </row>
    <row r="229">
      <c r="A229" s="2"/>
      <c r="B229" s="65">
        <v>212.0</v>
      </c>
      <c r="C229" s="569" t="str">
        <f>vlookup(B229,'セッション実施状況管理'!$A:$U,8,false)</f>
        <v>うめぞのあさこ</v>
      </c>
      <c r="D229" s="569" t="str">
        <f>vlookup(B229,'セッション実施状況管理'!$A:$I,9,false)</f>
        <v/>
      </c>
      <c r="E229" s="649" t="s">
        <v>1270</v>
      </c>
      <c r="F229" s="569" t="str">
        <f>vlookup(B229,'セッション実施状況管理'!$A:$U,20,false)</f>
        <v>久保山菜々恵</v>
      </c>
      <c r="G229" s="569" t="str">
        <f>vlookup(B229,'セッション実施状況管理'!$A:$U,20,false)</f>
        <v>久保山菜々恵</v>
      </c>
      <c r="H229" s="639"/>
      <c r="I229" s="572" t="str">
        <f>iferror(vlookup(B229,'セッション実施状況管理'!$A:$B,2,false),"")</f>
        <v>在学中</v>
      </c>
      <c r="J229" s="582">
        <v>0.0</v>
      </c>
      <c r="K229" s="582">
        <v>0.0</v>
      </c>
      <c r="L229" s="574" t="str">
        <f>VLOOKUP(D229,'新 月次投稿数'!$D:$N,8,false)</f>
        <v>#N/A</v>
      </c>
      <c r="M229" s="583" t="str">
        <f t="shared" si="17"/>
        <v>#N/A</v>
      </c>
      <c r="N229" s="576">
        <f t="shared" si="9"/>
        <v>0</v>
      </c>
      <c r="O229" s="575">
        <f t="shared" si="10"/>
        <v>-2</v>
      </c>
      <c r="P229" s="575">
        <f t="shared" si="19"/>
        <v>52</v>
      </c>
      <c r="Q229" s="584">
        <f t="shared" si="16"/>
        <v>312</v>
      </c>
      <c r="R229" s="585">
        <f t="shared" si="12"/>
        <v>52</v>
      </c>
      <c r="S229" s="577">
        <f t="shared" si="18"/>
        <v>1</v>
      </c>
      <c r="T229" s="582">
        <v>52.0</v>
      </c>
      <c r="U229" s="582" t="s">
        <v>1072</v>
      </c>
      <c r="V229" s="582" t="s">
        <v>1072</v>
      </c>
      <c r="W229" s="582" t="s">
        <v>1072</v>
      </c>
      <c r="X229" s="582" t="s">
        <v>1072</v>
      </c>
      <c r="Y229" s="582" t="s">
        <v>1072</v>
      </c>
      <c r="Z229" s="582" t="s">
        <v>1072</v>
      </c>
      <c r="AA229" s="587" t="str">
        <f>Vlookup(B229,'セッション実施状況管理'!$A:$R,17,false)</f>
        <v/>
      </c>
      <c r="AB229" s="580">
        <f t="shared" si="14"/>
        <v>1514</v>
      </c>
      <c r="AC229" s="580" t="str">
        <f t="shared" si="15"/>
        <v>2</v>
      </c>
    </row>
    <row r="230">
      <c r="A230" s="2"/>
      <c r="B230" s="40">
        <v>213.0</v>
      </c>
      <c r="C230" s="569" t="str">
        <f>vlookup(B230,'セッション実施状況管理'!$A:$U,8,false)</f>
        <v>ひらいこうた</v>
      </c>
      <c r="D230" s="569" t="str">
        <f>vlookup(B230,'セッション実施状況管理'!$A:$I,9,false)</f>
        <v/>
      </c>
      <c r="E230" s="631" t="s">
        <v>1271</v>
      </c>
      <c r="F230" s="569" t="str">
        <f>vlookup(B230,'セッション実施状況管理'!$A:$U,20,false)</f>
        <v>中富智弘</v>
      </c>
      <c r="G230" s="569" t="str">
        <f>vlookup(B230,'セッション実施状況管理'!$A:$U,20,false)</f>
        <v>中富智弘</v>
      </c>
      <c r="H230" s="627" t="str">
        <f>'コーチング報酬管理'!G218</f>
        <v/>
      </c>
      <c r="I230" s="572" t="str">
        <f>iferror(vlookup(B230,'セッション実施状況管理'!$A:$B,2,false),"")</f>
        <v>在学中</v>
      </c>
      <c r="J230" s="629"/>
      <c r="K230" s="629"/>
      <c r="L230" s="574" t="str">
        <f>VLOOKUP(D230,'新 月次投稿数'!$D:$N,8,false)</f>
        <v>#N/A</v>
      </c>
      <c r="M230" s="583" t="str">
        <f t="shared" si="17"/>
        <v>#N/A</v>
      </c>
      <c r="N230" s="576">
        <f t="shared" si="9"/>
        <v>4</v>
      </c>
      <c r="O230" s="575">
        <f t="shared" si="10"/>
        <v>-2</v>
      </c>
      <c r="P230" s="575">
        <f t="shared" si="19"/>
        <v>111</v>
      </c>
      <c r="Q230" s="584">
        <f t="shared" si="16"/>
        <v>666</v>
      </c>
      <c r="R230" s="585">
        <f t="shared" si="12"/>
        <v>111</v>
      </c>
      <c r="S230" s="577">
        <f t="shared" si="18"/>
        <v>1</v>
      </c>
      <c r="T230" s="582">
        <v>111.0</v>
      </c>
      <c r="U230" s="582" t="s">
        <v>1072</v>
      </c>
      <c r="V230" s="582" t="s">
        <v>1072</v>
      </c>
      <c r="W230" s="582" t="s">
        <v>1072</v>
      </c>
      <c r="X230" s="582" t="s">
        <v>1072</v>
      </c>
      <c r="Y230" s="582" t="s">
        <v>1072</v>
      </c>
      <c r="Z230" s="582" t="s">
        <v>1072</v>
      </c>
      <c r="AA230" s="587" t="str">
        <f>Vlookup(B230,'セッション実施状況管理'!$A:$R,17,false)</f>
        <v/>
      </c>
      <c r="AB230" s="580">
        <f t="shared" si="14"/>
        <v>1514</v>
      </c>
      <c r="AC230" s="580" t="str">
        <f t="shared" si="15"/>
        <v>2</v>
      </c>
    </row>
    <row r="231">
      <c r="A231" s="2"/>
      <c r="B231" s="65">
        <v>214.0</v>
      </c>
      <c r="C231" s="569" t="str">
        <f>vlookup(B231,'セッション実施状況管理'!$A:$U,8,false)</f>
        <v>ひがしじののか</v>
      </c>
      <c r="D231" s="569" t="str">
        <f>vlookup(B231,'セッション実施状況管理'!$A:$I,9,false)</f>
        <v/>
      </c>
      <c r="E231" s="631" t="s">
        <v>1272</v>
      </c>
      <c r="F231" s="569" t="str">
        <f>vlookup(B231,'セッション実施状況管理'!$A:$U,20,false)</f>
        <v>小林彩織</v>
      </c>
      <c r="G231" s="569" t="str">
        <f>vlookup(B231,'セッション実施状況管理'!$A:$U,20,false)</f>
        <v>小林彩織</v>
      </c>
      <c r="H231" s="639"/>
      <c r="I231" s="572" t="str">
        <f>iferror(vlookup(B231,'セッション実施状況管理'!$A:$B,2,false),"")</f>
        <v>在学中</v>
      </c>
      <c r="J231" s="629"/>
      <c r="K231" s="629"/>
      <c r="L231" s="574" t="str">
        <f>VLOOKUP(D231,'新 月次投稿数'!$D:$N,8,false)</f>
        <v>#N/A</v>
      </c>
      <c r="M231" s="583" t="str">
        <f t="shared" si="17"/>
        <v>#N/A</v>
      </c>
      <c r="N231" s="576">
        <f t="shared" si="9"/>
        <v>-2</v>
      </c>
      <c r="O231" s="575">
        <f t="shared" si="10"/>
        <v>-2</v>
      </c>
      <c r="P231" s="575">
        <f t="shared" si="19"/>
        <v>18</v>
      </c>
      <c r="Q231" s="584">
        <f t="shared" si="16"/>
        <v>54</v>
      </c>
      <c r="R231" s="585">
        <f t="shared" si="12"/>
        <v>9</v>
      </c>
      <c r="S231" s="577">
        <f t="shared" si="18"/>
        <v>2</v>
      </c>
      <c r="T231" s="582">
        <v>4.0</v>
      </c>
      <c r="U231" s="582">
        <v>14.0</v>
      </c>
      <c r="V231" s="582" t="s">
        <v>1072</v>
      </c>
      <c r="W231" s="582" t="s">
        <v>1072</v>
      </c>
      <c r="X231" s="582" t="s">
        <v>1072</v>
      </c>
      <c r="Y231" s="582" t="s">
        <v>1072</v>
      </c>
      <c r="Z231" s="582" t="s">
        <v>1072</v>
      </c>
      <c r="AA231" s="587" t="str">
        <f>Vlookup(B231,'セッション実施状況管理'!$A:$R,17,false)</f>
        <v/>
      </c>
      <c r="AB231" s="580">
        <f t="shared" si="14"/>
        <v>1514</v>
      </c>
      <c r="AC231" s="580" t="str">
        <f t="shared" si="15"/>
        <v>2</v>
      </c>
    </row>
    <row r="232">
      <c r="A232" s="2"/>
      <c r="B232" s="65">
        <v>215.0</v>
      </c>
      <c r="C232" s="569" t="str">
        <f>vlookup(B232,'セッション実施状況管理'!$A:$U,8,false)</f>
        <v>かねみつゆかり</v>
      </c>
      <c r="D232" s="569" t="str">
        <f>vlookup(B232,'セッション実施状況管理'!$A:$I,9,false)</f>
        <v/>
      </c>
      <c r="E232" s="630" t="s">
        <v>1273</v>
      </c>
      <c r="F232" s="569" t="str">
        <f>vlookup(B232,'セッション実施状況管理'!$A:$U,20,false)</f>
        <v>矢野直美</v>
      </c>
      <c r="G232" s="569" t="str">
        <f>vlookup(B232,'セッション実施状況管理'!$A:$U,20,false)</f>
        <v>矢野直美</v>
      </c>
      <c r="H232" s="639"/>
      <c r="I232" s="572" t="str">
        <f>iferror(vlookup(B232,'セッション実施状況管理'!$A:$B,2,false),"")</f>
        <v>在学中</v>
      </c>
      <c r="J232" s="629"/>
      <c r="K232" s="629"/>
      <c r="L232" s="574" t="str">
        <f>VLOOKUP(D232,'新 月次投稿数'!$D:$N,8,false)</f>
        <v>#N/A</v>
      </c>
      <c r="M232" s="583" t="str">
        <f t="shared" si="17"/>
        <v>#N/A</v>
      </c>
      <c r="N232" s="576">
        <f t="shared" si="9"/>
        <v>-2</v>
      </c>
      <c r="O232" s="575">
        <f t="shared" si="10"/>
        <v>-2</v>
      </c>
      <c r="P232" s="575">
        <f t="shared" si="19"/>
        <v>0</v>
      </c>
      <c r="Q232" s="584">
        <f t="shared" si="16"/>
        <v>0</v>
      </c>
      <c r="R232" s="585" t="str">
        <f t="shared" si="12"/>
        <v>0</v>
      </c>
      <c r="S232" s="577">
        <f t="shared" si="18"/>
        <v>0</v>
      </c>
      <c r="T232" s="582" t="s">
        <v>1072</v>
      </c>
      <c r="U232" s="582" t="s">
        <v>1072</v>
      </c>
      <c r="V232" s="582" t="s">
        <v>1072</v>
      </c>
      <c r="W232" s="582" t="s">
        <v>1072</v>
      </c>
      <c r="X232" s="582" t="s">
        <v>1072</v>
      </c>
      <c r="Y232" s="582" t="s">
        <v>1072</v>
      </c>
      <c r="Z232" s="582" t="s">
        <v>1072</v>
      </c>
      <c r="AA232" s="587" t="str">
        <f>Vlookup(B232,'セッション実施状況管理'!$A:$R,17,false)</f>
        <v/>
      </c>
      <c r="AB232" s="580">
        <f t="shared" si="14"/>
        <v>1514</v>
      </c>
      <c r="AC232" s="580" t="str">
        <f t="shared" si="15"/>
        <v>2</v>
      </c>
    </row>
    <row r="233">
      <c r="A233" s="2"/>
      <c r="B233" s="40">
        <v>216.0</v>
      </c>
      <c r="C233" s="569" t="str">
        <f>vlookup(B233,'セッション実施状況管理'!$A:$U,8,false)</f>
        <v>おさだあつよし</v>
      </c>
      <c r="D233" s="650" t="s">
        <v>1274</v>
      </c>
      <c r="E233" s="631" t="s">
        <v>1275</v>
      </c>
      <c r="F233" s="569" t="str">
        <f>vlookup(B233,'セッション実施状況管理'!$A:$U,20,false)</f>
        <v>八木秋歩</v>
      </c>
      <c r="G233" s="569" t="str">
        <f>vlookup(B233,'セッション実施状況管理'!$A:$U,20,false)</f>
        <v>八木秋歩</v>
      </c>
      <c r="H233" s="639"/>
      <c r="I233" s="572" t="str">
        <f>iferror(vlookup(B233,'セッション実施状況管理'!$A:$B,2,false),"")</f>
        <v>在学中</v>
      </c>
      <c r="J233" s="629"/>
      <c r="K233" s="629"/>
      <c r="L233" s="574" t="str">
        <f>VLOOKUP(D233,'新 月次投稿数'!$D:$N,8,false)</f>
        <v/>
      </c>
      <c r="M233" s="583">
        <f t="shared" si="17"/>
        <v>0</v>
      </c>
      <c r="N233" s="576">
        <f t="shared" si="9"/>
        <v>3</v>
      </c>
      <c r="O233" s="575">
        <f t="shared" si="10"/>
        <v>-2</v>
      </c>
      <c r="P233" s="575">
        <f t="shared" si="19"/>
        <v>165</v>
      </c>
      <c r="Q233" s="584">
        <f t="shared" si="16"/>
        <v>495</v>
      </c>
      <c r="R233" s="585">
        <f t="shared" si="12"/>
        <v>82.5</v>
      </c>
      <c r="S233" s="577">
        <f t="shared" si="18"/>
        <v>2</v>
      </c>
      <c r="T233" s="582">
        <v>23.0</v>
      </c>
      <c r="U233" s="582">
        <v>142.0</v>
      </c>
      <c r="V233" s="582" t="s">
        <v>1072</v>
      </c>
      <c r="W233" s="582" t="s">
        <v>1072</v>
      </c>
      <c r="X233" s="582" t="s">
        <v>1072</v>
      </c>
      <c r="Y233" s="582" t="s">
        <v>1072</v>
      </c>
      <c r="Z233" s="582" t="s">
        <v>1072</v>
      </c>
      <c r="AA233" s="587" t="str">
        <f>Vlookup(B233,'セッション実施状況管理'!$A:$R,17,false)</f>
        <v/>
      </c>
      <c r="AB233" s="580">
        <f t="shared" si="14"/>
        <v>1514</v>
      </c>
      <c r="AC233" s="580" t="str">
        <f t="shared" si="15"/>
        <v>2</v>
      </c>
    </row>
    <row r="234">
      <c r="A234" s="2"/>
      <c r="B234" s="65">
        <v>217.0</v>
      </c>
      <c r="C234" s="569" t="str">
        <f>vlookup(B234,'セッション実施状況管理'!$A:$U,8,false)</f>
        <v>たなかあやの</v>
      </c>
      <c r="D234" s="569" t="str">
        <f>vlookup(B234,'セッション実施状況管理'!$A:$I,9,false)</f>
        <v/>
      </c>
      <c r="E234" s="631" t="s">
        <v>1276</v>
      </c>
      <c r="F234" s="569" t="str">
        <f>vlookup(B234,'セッション実施状況管理'!$A:$U,20,false)</f>
        <v>宮田友理</v>
      </c>
      <c r="G234" s="569" t="str">
        <f>vlookup(B234,'セッション実施状況管理'!$A:$U,20,false)</f>
        <v>宮田友理</v>
      </c>
      <c r="H234" s="639"/>
      <c r="I234" s="572" t="str">
        <f>iferror(vlookup(B234,'セッション実施状況管理'!$A:$B,2,false),"")</f>
        <v>在学中</v>
      </c>
      <c r="J234" s="629"/>
      <c r="K234" s="629"/>
      <c r="L234" s="574" t="str">
        <f>VLOOKUP(D234,'新 月次投稿数'!$D:$N,8,false)</f>
        <v>#N/A</v>
      </c>
      <c r="M234" s="583" t="str">
        <f t="shared" si="17"/>
        <v>#N/A</v>
      </c>
      <c r="N234" s="576">
        <f t="shared" si="9"/>
        <v>2</v>
      </c>
      <c r="O234" s="575">
        <f t="shared" si="10"/>
        <v>-2</v>
      </c>
      <c r="P234" s="575">
        <f t="shared" si="19"/>
        <v>73</v>
      </c>
      <c r="Q234" s="584">
        <f t="shared" si="16"/>
        <v>438</v>
      </c>
      <c r="R234" s="585">
        <f t="shared" si="12"/>
        <v>73</v>
      </c>
      <c r="S234" s="577">
        <f t="shared" si="18"/>
        <v>1</v>
      </c>
      <c r="T234" s="582">
        <v>73.0</v>
      </c>
      <c r="U234" s="582" t="s">
        <v>1072</v>
      </c>
      <c r="V234" s="582" t="s">
        <v>1072</v>
      </c>
      <c r="W234" s="582" t="s">
        <v>1072</v>
      </c>
      <c r="X234" s="582" t="s">
        <v>1072</v>
      </c>
      <c r="Y234" s="582" t="s">
        <v>1072</v>
      </c>
      <c r="Z234" s="582" t="s">
        <v>1072</v>
      </c>
      <c r="AA234" s="587" t="str">
        <f>Vlookup(B234,'セッション実施状況管理'!$A:$R,17,false)</f>
        <v/>
      </c>
      <c r="AB234" s="580">
        <f t="shared" si="14"/>
        <v>1514</v>
      </c>
      <c r="AC234" s="580" t="str">
        <f t="shared" si="15"/>
        <v>2</v>
      </c>
    </row>
    <row r="235">
      <c r="A235" s="2"/>
      <c r="B235" s="65">
        <v>218.0</v>
      </c>
      <c r="C235" s="569" t="str">
        <f>vlookup(B235,'セッション実施状況管理'!$A:$U,8,false)</f>
        <v>たなかつよし</v>
      </c>
      <c r="D235" s="648" t="str">
        <f>vlookup(B235,'セッション実施状況管理'!$A:$I,9,false)</f>
        <v>https://www.instagram.com/daddypon_eiru?igsh=MWI5MGY2cjRyZGtrdg%3D%3D&amp;utm_source=qr</v>
      </c>
      <c r="E235" s="648" t="s">
        <v>928</v>
      </c>
      <c r="F235" s="569" t="str">
        <f>vlookup(B235,'セッション実施状況管理'!$A:$U,20,false)</f>
        <v>太田有紀</v>
      </c>
      <c r="G235" s="569" t="str">
        <f>vlookup(B235,'セッション実施状況管理'!$A:$U,20,false)</f>
        <v>太田有紀</v>
      </c>
      <c r="H235" s="639"/>
      <c r="I235" s="572" t="str">
        <f>iferror(vlookup(B235,'セッション実施状況管理'!$A:$B,2,false),"")</f>
        <v>在学中</v>
      </c>
      <c r="J235" s="629"/>
      <c r="K235" s="629"/>
      <c r="L235" s="574" t="str">
        <f>VLOOKUP(D235,'新 月次投稿数'!$D:$N,8,false)</f>
        <v/>
      </c>
      <c r="M235" s="583">
        <f t="shared" si="17"/>
        <v>0</v>
      </c>
      <c r="N235" s="576">
        <f t="shared" si="9"/>
        <v>4</v>
      </c>
      <c r="O235" s="575">
        <f t="shared" si="10"/>
        <v>-2</v>
      </c>
      <c r="P235" s="575">
        <f t="shared" si="19"/>
        <v>104</v>
      </c>
      <c r="Q235" s="584">
        <f t="shared" si="16"/>
        <v>624</v>
      </c>
      <c r="R235" s="585">
        <f t="shared" si="12"/>
        <v>104</v>
      </c>
      <c r="S235" s="577">
        <f t="shared" si="18"/>
        <v>1</v>
      </c>
      <c r="T235" s="582" t="s">
        <v>1072</v>
      </c>
      <c r="U235" s="582">
        <v>104.0</v>
      </c>
      <c r="V235" s="582" t="s">
        <v>1072</v>
      </c>
      <c r="W235" s="582" t="s">
        <v>1072</v>
      </c>
      <c r="X235" s="582" t="s">
        <v>1072</v>
      </c>
      <c r="Y235" s="582" t="s">
        <v>1072</v>
      </c>
      <c r="Z235" s="582" t="s">
        <v>1072</v>
      </c>
      <c r="AA235" s="587" t="str">
        <f>Vlookup(B235,'セッション実施状況管理'!$A:$R,17,false)</f>
        <v/>
      </c>
      <c r="AB235" s="580">
        <f t="shared" si="14"/>
        <v>1514</v>
      </c>
      <c r="AC235" s="580" t="str">
        <f t="shared" si="15"/>
        <v>2</v>
      </c>
    </row>
    <row r="236">
      <c r="A236" s="2"/>
      <c r="B236" s="40">
        <v>219.0</v>
      </c>
      <c r="C236" s="569" t="str">
        <f>vlookup(B236,'セッション実施状況管理'!$A:$U,8,false)</f>
        <v>しみずまき</v>
      </c>
      <c r="D236" s="569" t="str">
        <f>vlookup(B236,'セッション実施状況管理'!$A:$I,9,false)</f>
        <v/>
      </c>
      <c r="E236" s="630" t="s">
        <v>931</v>
      </c>
      <c r="F236" s="569" t="str">
        <f>vlookup(B236,'セッション実施状況管理'!$A:$U,20,false)</f>
        <v>高木千鶴</v>
      </c>
      <c r="G236" s="569" t="str">
        <f>vlookup(B236,'セッション実施状況管理'!$A:$U,20,false)</f>
        <v>高木千鶴</v>
      </c>
      <c r="H236" s="639"/>
      <c r="I236" s="572" t="str">
        <f>iferror(vlookup(B236,'セッション実施状況管理'!$A:$B,2,false),"")</f>
        <v>在学中</v>
      </c>
      <c r="J236" s="629"/>
      <c r="K236" s="629"/>
      <c r="L236" s="574" t="str">
        <f>VLOOKUP(D236,'新 月次投稿数'!$D:$N,8,false)</f>
        <v>#N/A</v>
      </c>
      <c r="M236" s="583" t="str">
        <f t="shared" si="17"/>
        <v>#N/A</v>
      </c>
      <c r="N236" s="576">
        <f t="shared" si="9"/>
        <v>4</v>
      </c>
      <c r="O236" s="575">
        <f t="shared" si="10"/>
        <v>-2</v>
      </c>
      <c r="P236" s="575">
        <f t="shared" si="19"/>
        <v>97</v>
      </c>
      <c r="Q236" s="584">
        <f t="shared" si="16"/>
        <v>582</v>
      </c>
      <c r="R236" s="585">
        <f t="shared" si="12"/>
        <v>97</v>
      </c>
      <c r="S236" s="577">
        <f t="shared" si="18"/>
        <v>1</v>
      </c>
      <c r="T236" s="582">
        <v>97.0</v>
      </c>
      <c r="U236" s="582" t="s">
        <v>1072</v>
      </c>
      <c r="V236" s="582" t="s">
        <v>1072</v>
      </c>
      <c r="W236" s="582" t="s">
        <v>1072</v>
      </c>
      <c r="X236" s="582" t="s">
        <v>1072</v>
      </c>
      <c r="Y236" s="582" t="s">
        <v>1072</v>
      </c>
      <c r="Z236" s="582" t="s">
        <v>1072</v>
      </c>
      <c r="AA236" s="587" t="str">
        <f>Vlookup(B236,'セッション実施状況管理'!$A:$R,17,false)</f>
        <v/>
      </c>
      <c r="AB236" s="580">
        <f t="shared" si="14"/>
        <v>1514</v>
      </c>
      <c r="AC236" s="580" t="str">
        <f t="shared" si="15"/>
        <v>2</v>
      </c>
    </row>
    <row r="237">
      <c r="A237" s="2"/>
      <c r="B237" s="65">
        <v>220.0</v>
      </c>
      <c r="C237" s="569" t="str">
        <f>vlookup(B237,'セッション実施状況管理'!$A:$U,8,false)</f>
        <v>つかごしななこ</v>
      </c>
      <c r="D237" s="569" t="str">
        <f>vlookup(B237,'セッション実施状況管理'!$A:$I,9,false)</f>
        <v/>
      </c>
      <c r="E237" s="631" t="s">
        <v>1277</v>
      </c>
      <c r="F237" s="569" t="str">
        <f>vlookup(B237,'セッション実施状況管理'!$A:$U,20,false)</f>
        <v>木村友紀</v>
      </c>
      <c r="G237" s="569" t="str">
        <f>vlookup(B237,'セッション実施状況管理'!$A:$U,20,false)</f>
        <v>木村友紀</v>
      </c>
      <c r="H237" s="639"/>
      <c r="I237" s="572" t="str">
        <f>iferror(vlookup(B237,'セッション実施状況管理'!$A:$B,2,false),"")</f>
        <v>在学中</v>
      </c>
      <c r="J237" s="629"/>
      <c r="K237" s="629"/>
      <c r="L237" s="574" t="str">
        <f>VLOOKUP(D237,'新 月次投稿数'!$D:$N,8,false)</f>
        <v>#N/A</v>
      </c>
      <c r="M237" s="583" t="str">
        <f t="shared" si="17"/>
        <v>#N/A</v>
      </c>
      <c r="N237" s="576">
        <f t="shared" si="9"/>
        <v>-2</v>
      </c>
      <c r="O237" s="575">
        <f t="shared" si="10"/>
        <v>-2</v>
      </c>
      <c r="P237" s="575">
        <f t="shared" si="19"/>
        <v>7</v>
      </c>
      <c r="Q237" s="584">
        <f t="shared" si="16"/>
        <v>21</v>
      </c>
      <c r="R237" s="585">
        <f t="shared" si="12"/>
        <v>3.5</v>
      </c>
      <c r="S237" s="577">
        <f t="shared" si="18"/>
        <v>2</v>
      </c>
      <c r="T237" s="582">
        <v>6.0</v>
      </c>
      <c r="U237" s="582">
        <v>1.0</v>
      </c>
      <c r="V237" s="582" t="s">
        <v>1072</v>
      </c>
      <c r="W237" s="582" t="s">
        <v>1072</v>
      </c>
      <c r="X237" s="582" t="s">
        <v>1072</v>
      </c>
      <c r="Y237" s="582" t="s">
        <v>1072</v>
      </c>
      <c r="Z237" s="582" t="s">
        <v>1072</v>
      </c>
      <c r="AA237" s="587" t="str">
        <f>Vlookup(B237,'セッション実施状況管理'!$A:$R,17,false)</f>
        <v/>
      </c>
      <c r="AB237" s="580">
        <f t="shared" si="14"/>
        <v>1514</v>
      </c>
      <c r="AC237" s="580" t="str">
        <f t="shared" si="15"/>
        <v>2</v>
      </c>
    </row>
    <row r="238">
      <c r="A238" s="2"/>
      <c r="B238" s="65">
        <v>221.0</v>
      </c>
      <c r="C238" s="569" t="str">
        <f>vlookup(B238,'セッション実施状況管理'!$A:$U,8,false)</f>
        <v>くりすゆい</v>
      </c>
      <c r="D238" s="569" t="str">
        <f>vlookup(B238,'セッション実施状況管理'!$A:$I,9,false)</f>
        <v/>
      </c>
      <c r="E238" s="631" t="s">
        <v>1278</v>
      </c>
      <c r="F238" s="569" t="str">
        <f>vlookup(B238,'セッション実施状況管理'!$A:$U,20,false)</f>
        <v>中富智弘</v>
      </c>
      <c r="G238" s="569" t="str">
        <f>vlookup(B238,'セッション実施状況管理'!$A:$U,20,false)</f>
        <v>中富智弘</v>
      </c>
      <c r="H238" s="627" t="str">
        <f>'コーチング報酬管理'!G226</f>
        <v/>
      </c>
      <c r="I238" s="572" t="str">
        <f>iferror(vlookup(B238,'セッション実施状況管理'!$A:$B,2,false),"")</f>
        <v>在学中</v>
      </c>
      <c r="J238" s="629"/>
      <c r="K238" s="629"/>
      <c r="L238" s="574" t="str">
        <f>VLOOKUP(D238,'新 月次投稿数'!$D:$N,8,false)</f>
        <v>#N/A</v>
      </c>
      <c r="M238" s="583" t="str">
        <f t="shared" si="17"/>
        <v>#N/A</v>
      </c>
      <c r="N238" s="576">
        <f t="shared" si="9"/>
        <v>3</v>
      </c>
      <c r="O238" s="575">
        <f t="shared" si="10"/>
        <v>-2</v>
      </c>
      <c r="P238" s="575">
        <f t="shared" si="19"/>
        <v>177</v>
      </c>
      <c r="Q238" s="584">
        <f t="shared" si="16"/>
        <v>531</v>
      </c>
      <c r="R238" s="585">
        <f t="shared" si="12"/>
        <v>88.5</v>
      </c>
      <c r="S238" s="577">
        <f t="shared" si="18"/>
        <v>2</v>
      </c>
      <c r="T238" s="582">
        <v>86.0</v>
      </c>
      <c r="U238" s="582">
        <v>91.0</v>
      </c>
      <c r="V238" s="582" t="s">
        <v>1072</v>
      </c>
      <c r="W238" s="582" t="s">
        <v>1072</v>
      </c>
      <c r="X238" s="582" t="s">
        <v>1072</v>
      </c>
      <c r="Y238" s="582" t="s">
        <v>1072</v>
      </c>
      <c r="Z238" s="582" t="s">
        <v>1072</v>
      </c>
      <c r="AA238" s="587" t="str">
        <f>Vlookup(B238,'セッション実施状況管理'!$A:$R,17,false)</f>
        <v/>
      </c>
      <c r="AB238" s="580">
        <f t="shared" si="14"/>
        <v>1514</v>
      </c>
      <c r="AC238" s="580" t="str">
        <f t="shared" si="15"/>
        <v>2</v>
      </c>
    </row>
    <row r="239">
      <c r="A239" s="2"/>
      <c r="B239" s="40">
        <v>222.0</v>
      </c>
      <c r="C239" s="569" t="str">
        <f>vlookup(B239,'セッション実施状況管理'!$A:$U,8,false)</f>
        <v>なんばあやか</v>
      </c>
      <c r="D239" s="569" t="str">
        <f>vlookup(B239,'セッション実施状況管理'!$A:$I,9,false)</f>
        <v/>
      </c>
      <c r="E239" s="631" t="s">
        <v>1279</v>
      </c>
      <c r="F239" s="569" t="str">
        <f>vlookup(B239,'セッション実施状況管理'!$A:$U,20,false)</f>
        <v>秋月美那</v>
      </c>
      <c r="G239" s="569" t="str">
        <f>vlookup(B239,'セッション実施状況管理'!$A:$U,20,false)</f>
        <v>秋月美那</v>
      </c>
      <c r="H239" s="639"/>
      <c r="I239" s="572" t="str">
        <f>iferror(vlookup(B239,'セッション実施状況管理'!$A:$B,2,false),"")</f>
        <v>在学中</v>
      </c>
      <c r="J239" s="629"/>
      <c r="K239" s="629"/>
      <c r="L239" s="574" t="str">
        <f>VLOOKUP(D239,'新 月次投稿数'!$D:$N,8,false)</f>
        <v>#N/A</v>
      </c>
      <c r="M239" s="583" t="str">
        <f t="shared" si="17"/>
        <v>#N/A</v>
      </c>
      <c r="N239" s="576">
        <f t="shared" si="9"/>
        <v>4</v>
      </c>
      <c r="O239" s="575">
        <f t="shared" si="10"/>
        <v>-2</v>
      </c>
      <c r="P239" s="575">
        <f t="shared" si="19"/>
        <v>100</v>
      </c>
      <c r="Q239" s="584">
        <f t="shared" si="16"/>
        <v>600</v>
      </c>
      <c r="R239" s="585">
        <f t="shared" si="12"/>
        <v>100</v>
      </c>
      <c r="S239" s="577">
        <f t="shared" si="18"/>
        <v>1</v>
      </c>
      <c r="T239" s="582">
        <v>100.0</v>
      </c>
      <c r="U239" s="582" t="s">
        <v>1072</v>
      </c>
      <c r="V239" s="582" t="s">
        <v>1072</v>
      </c>
      <c r="W239" s="582" t="s">
        <v>1072</v>
      </c>
      <c r="X239" s="582" t="s">
        <v>1072</v>
      </c>
      <c r="Y239" s="582" t="s">
        <v>1072</v>
      </c>
      <c r="Z239" s="582" t="s">
        <v>1072</v>
      </c>
      <c r="AA239" s="587" t="str">
        <f>Vlookup(B239,'セッション実施状況管理'!$A:$R,17,false)</f>
        <v/>
      </c>
      <c r="AB239" s="580">
        <f t="shared" si="14"/>
        <v>1514</v>
      </c>
      <c r="AC239" s="580" t="str">
        <f t="shared" si="15"/>
        <v>2</v>
      </c>
    </row>
    <row r="240">
      <c r="A240" s="2"/>
      <c r="B240" s="65">
        <v>223.0</v>
      </c>
      <c r="C240" s="569" t="str">
        <f>vlookup(B240,'セッション実施状況管理'!$A:$U,8,false)</f>
        <v>おがさわらけいこ</v>
      </c>
      <c r="D240" s="569" t="str">
        <f>vlookup(B240,'セッション実施状況管理'!$A:$I,9,false)</f>
        <v>keiko_kouji_kitchen</v>
      </c>
      <c r="E240" s="631" t="s">
        <v>1280</v>
      </c>
      <c r="F240" s="569" t="str">
        <f>vlookup(B240,'セッション実施状況管理'!$A:$U,20,false)</f>
        <v>森淳子</v>
      </c>
      <c r="G240" s="569" t="str">
        <f>vlookup(B240,'セッション実施状況管理'!$A:$U,20,false)</f>
        <v>森淳子</v>
      </c>
      <c r="H240" s="639"/>
      <c r="I240" s="572" t="str">
        <f>iferror(vlookup(B240,'セッション実施状況管理'!$A:$B,2,false),"")</f>
        <v>在学中</v>
      </c>
      <c r="J240" s="629"/>
      <c r="K240" s="629"/>
      <c r="L240" s="574" t="str">
        <f>VLOOKUP(D240,'新 月次投稿数'!$D:$N,8,false)</f>
        <v/>
      </c>
      <c r="M240" s="583">
        <f t="shared" si="17"/>
        <v>0</v>
      </c>
      <c r="N240" s="576">
        <f t="shared" si="9"/>
        <v>0</v>
      </c>
      <c r="O240" s="575">
        <f t="shared" si="10"/>
        <v>-2</v>
      </c>
      <c r="P240" s="575">
        <f t="shared" si="19"/>
        <v>54</v>
      </c>
      <c r="Q240" s="584">
        <f t="shared" si="16"/>
        <v>324</v>
      </c>
      <c r="R240" s="585">
        <f t="shared" si="12"/>
        <v>54</v>
      </c>
      <c r="S240" s="577">
        <f t="shared" si="18"/>
        <v>1</v>
      </c>
      <c r="T240" s="582" t="s">
        <v>1072</v>
      </c>
      <c r="U240" s="582">
        <v>54.0</v>
      </c>
      <c r="V240" s="582" t="s">
        <v>1072</v>
      </c>
      <c r="W240" s="582" t="s">
        <v>1072</v>
      </c>
      <c r="X240" s="582" t="s">
        <v>1072</v>
      </c>
      <c r="Y240" s="582" t="s">
        <v>1072</v>
      </c>
      <c r="Z240" s="582" t="s">
        <v>1072</v>
      </c>
      <c r="AA240" s="587" t="str">
        <f>Vlookup(B240,'セッション実施状況管理'!$A:$R,17,false)</f>
        <v/>
      </c>
      <c r="AB240" s="580">
        <f t="shared" si="14"/>
        <v>1514</v>
      </c>
      <c r="AC240" s="580" t="str">
        <f t="shared" si="15"/>
        <v>2</v>
      </c>
    </row>
    <row r="241">
      <c r="A241" s="2"/>
      <c r="B241" s="65">
        <v>224.0</v>
      </c>
      <c r="C241" s="569" t="str">
        <f>vlookup(B241,'セッション実施状況管理'!$A:$U,8,false)</f>
        <v>よついかずま</v>
      </c>
      <c r="D241" s="569">
        <f>vlookup(B241,'セッション実施状況管理'!$A:$I,9,false)</f>
        <v>444630</v>
      </c>
      <c r="E241" s="630" t="s">
        <v>1281</v>
      </c>
      <c r="F241" s="569" t="str">
        <f>vlookup(B241,'セッション実施状況管理'!$A:$U,20,false)</f>
        <v>福田康裕</v>
      </c>
      <c r="G241" s="569" t="str">
        <f>vlookup(B241,'セッション実施状況管理'!$A:$U,20,false)</f>
        <v>福田康裕</v>
      </c>
      <c r="H241" s="639"/>
      <c r="I241" s="572" t="str">
        <f>iferror(vlookup(B241,'セッション実施状況管理'!$A:$B,2,false),"")</f>
        <v>在学中</v>
      </c>
      <c r="J241" s="629"/>
      <c r="K241" s="629"/>
      <c r="L241" s="574" t="str">
        <f>VLOOKUP(D241,'新 月次投稿数'!$D:$N,8,false)</f>
        <v/>
      </c>
      <c r="M241" s="583">
        <f t="shared" si="17"/>
        <v>0</v>
      </c>
      <c r="N241" s="576">
        <f t="shared" si="9"/>
        <v>-2</v>
      </c>
      <c r="O241" s="575">
        <f t="shared" si="10"/>
        <v>-2</v>
      </c>
      <c r="P241" s="575">
        <f t="shared" si="19"/>
        <v>0</v>
      </c>
      <c r="Q241" s="584">
        <f t="shared" si="16"/>
        <v>0</v>
      </c>
      <c r="R241" s="585" t="str">
        <f t="shared" si="12"/>
        <v>0</v>
      </c>
      <c r="S241" s="577">
        <f t="shared" si="18"/>
        <v>0</v>
      </c>
      <c r="T241" s="582" t="s">
        <v>1072</v>
      </c>
      <c r="U241" s="582" t="s">
        <v>1072</v>
      </c>
      <c r="V241" s="582" t="s">
        <v>1072</v>
      </c>
      <c r="W241" s="582" t="s">
        <v>1072</v>
      </c>
      <c r="X241" s="582" t="s">
        <v>1072</v>
      </c>
      <c r="Y241" s="582" t="s">
        <v>1072</v>
      </c>
      <c r="Z241" s="582" t="s">
        <v>1072</v>
      </c>
      <c r="AA241" s="587" t="str">
        <f>Vlookup(B241,'セッション実施状況管理'!$A:$R,17,false)</f>
        <v/>
      </c>
      <c r="AB241" s="580">
        <f t="shared" si="14"/>
        <v>1514</v>
      </c>
      <c r="AC241" s="580" t="str">
        <f t="shared" si="15"/>
        <v>2</v>
      </c>
    </row>
    <row r="242">
      <c r="A242" s="2"/>
      <c r="B242" s="40">
        <v>225.0</v>
      </c>
      <c r="C242" s="569" t="str">
        <f>vlookup(B242,'セッション実施状況管理'!$A:$U,8,false)</f>
        <v>ひろたなおたけ</v>
      </c>
      <c r="D242" s="569" t="str">
        <f>vlookup(B242,'セッション実施状況管理'!$A:$I,9,false)</f>
        <v/>
      </c>
      <c r="E242" s="2"/>
      <c r="F242" s="569" t="str">
        <f>vlookup(B242,'セッション実施状況管理'!$A:$U,20,false)</f>
        <v>坂井尚樹</v>
      </c>
      <c r="G242" s="569" t="str">
        <f>vlookup(B242,'セッション実施状況管理'!$A:$U,20,false)</f>
        <v>坂井尚樹</v>
      </c>
      <c r="H242" s="639"/>
      <c r="I242" s="572" t="str">
        <f>iferror(vlookup(B242,'セッション実施状況管理'!$A:$B,2,false),"")</f>
        <v>在学中</v>
      </c>
      <c r="J242" s="629"/>
      <c r="K242" s="629"/>
      <c r="L242" s="574" t="str">
        <f>VLOOKUP(D242,'新 月次投稿数'!$D:$N,8,false)</f>
        <v>#N/A</v>
      </c>
      <c r="M242" s="583" t="str">
        <f t="shared" si="17"/>
        <v>#N/A</v>
      </c>
      <c r="N242" s="576">
        <f t="shared" si="9"/>
        <v>-2</v>
      </c>
      <c r="O242" s="575">
        <f t="shared" si="10"/>
        <v>-2</v>
      </c>
      <c r="P242" s="575">
        <f t="shared" si="19"/>
        <v>0</v>
      </c>
      <c r="Q242" s="584">
        <f t="shared" si="16"/>
        <v>0</v>
      </c>
      <c r="R242" s="585" t="str">
        <f t="shared" si="12"/>
        <v>0</v>
      </c>
      <c r="S242" s="577">
        <f t="shared" si="18"/>
        <v>0</v>
      </c>
      <c r="T242" s="582" t="s">
        <v>1072</v>
      </c>
      <c r="U242" s="582" t="s">
        <v>1072</v>
      </c>
      <c r="V242" s="582" t="s">
        <v>1072</v>
      </c>
      <c r="W242" s="582" t="s">
        <v>1072</v>
      </c>
      <c r="X242" s="582" t="s">
        <v>1072</v>
      </c>
      <c r="Y242" s="582" t="s">
        <v>1072</v>
      </c>
      <c r="Z242" s="582" t="s">
        <v>1072</v>
      </c>
      <c r="AA242" s="587" t="str">
        <f>Vlookup(B242,'セッション実施状況管理'!$A:$R,17,false)</f>
        <v/>
      </c>
      <c r="AB242" s="580">
        <f t="shared" si="14"/>
        <v>1514</v>
      </c>
      <c r="AC242" s="580" t="str">
        <f t="shared" si="15"/>
        <v>2</v>
      </c>
    </row>
    <row r="243">
      <c r="A243" s="2"/>
      <c r="B243" s="65">
        <v>226.0</v>
      </c>
      <c r="C243" s="569" t="str">
        <f>vlookup(B243,'セッション実施状況管理'!$A:$U,8,false)</f>
        <v>ふくちゆい</v>
      </c>
      <c r="D243" s="569" t="str">
        <f>vlookup(B243,'セッション実施状況管理'!$A:$I,9,false)</f>
        <v/>
      </c>
      <c r="E243" s="631" t="s">
        <v>1282</v>
      </c>
      <c r="F243" s="569" t="str">
        <f>vlookup(B243,'セッション実施状況管理'!$A:$U,20,false)</f>
        <v>小熊 来瑠美</v>
      </c>
      <c r="G243" s="569" t="str">
        <f>vlookup(B243,'セッション実施状況管理'!$A:$U,20,false)</f>
        <v>小熊 来瑠美</v>
      </c>
      <c r="H243" s="639"/>
      <c r="I243" s="572" t="str">
        <f>iferror(vlookup(B243,'セッション実施状況管理'!$A:$B,2,false),"")</f>
        <v>在学中</v>
      </c>
      <c r="J243" s="629"/>
      <c r="K243" s="629"/>
      <c r="L243" s="574" t="str">
        <f>VLOOKUP(D243,'新 月次投稿数'!$D:$N,8,false)</f>
        <v>#N/A</v>
      </c>
      <c r="M243" s="583" t="str">
        <f t="shared" si="17"/>
        <v>#N/A</v>
      </c>
      <c r="N243" s="576">
        <f t="shared" si="9"/>
        <v>-2</v>
      </c>
      <c r="O243" s="575">
        <f t="shared" si="10"/>
        <v>-2</v>
      </c>
      <c r="P243" s="575">
        <f t="shared" si="19"/>
        <v>24</v>
      </c>
      <c r="Q243" s="584">
        <f t="shared" si="16"/>
        <v>144</v>
      </c>
      <c r="R243" s="585">
        <f t="shared" si="12"/>
        <v>24</v>
      </c>
      <c r="S243" s="577">
        <f t="shared" si="18"/>
        <v>1</v>
      </c>
      <c r="T243" s="582">
        <v>24.0</v>
      </c>
      <c r="U243" s="582" t="s">
        <v>1072</v>
      </c>
      <c r="V243" s="582" t="s">
        <v>1072</v>
      </c>
      <c r="W243" s="582" t="s">
        <v>1072</v>
      </c>
      <c r="X243" s="582" t="s">
        <v>1072</v>
      </c>
      <c r="Y243" s="582" t="s">
        <v>1072</v>
      </c>
      <c r="Z243" s="582" t="s">
        <v>1072</v>
      </c>
      <c r="AA243" s="587" t="str">
        <f>Vlookup(B243,'セッション実施状況管理'!$A:$R,17,false)</f>
        <v/>
      </c>
      <c r="AB243" s="580">
        <f t="shared" si="14"/>
        <v>1514</v>
      </c>
      <c r="AC243" s="580" t="str">
        <f t="shared" si="15"/>
        <v>2</v>
      </c>
    </row>
    <row r="244">
      <c r="A244" s="2"/>
      <c r="B244" s="65">
        <v>227.0</v>
      </c>
      <c r="C244" s="569" t="str">
        <f>vlookup(B244,'セッション実施状況管理'!$A:$U,8,false)</f>
        <v>はらなおみ</v>
      </c>
      <c r="D244" s="569" t="str">
        <f>vlookup(B244,'セッション実施状況管理'!$A:$I,9,false)</f>
        <v/>
      </c>
      <c r="E244" s="630" t="s">
        <v>1283</v>
      </c>
      <c r="F244" s="569" t="str">
        <f>vlookup(B244,'セッション実施状況管理'!$A:$U,20,false)</f>
        <v>山見阪佳子</v>
      </c>
      <c r="G244" s="569" t="str">
        <f>vlookup(B244,'セッション実施状況管理'!$A:$U,20,false)</f>
        <v>山見阪佳子</v>
      </c>
      <c r="H244" s="639"/>
      <c r="I244" s="572" t="str">
        <f>iferror(vlookup(B244,'セッション実施状況管理'!$A:$B,2,false),"")</f>
        <v>在学中</v>
      </c>
      <c r="J244" s="629"/>
      <c r="K244" s="629"/>
      <c r="L244" s="574" t="str">
        <f>VLOOKUP(D244,'新 月次投稿数'!$D:$N,8,false)</f>
        <v>#N/A</v>
      </c>
      <c r="M244" s="583" t="str">
        <f t="shared" si="17"/>
        <v>#N/A</v>
      </c>
      <c r="N244" s="576">
        <f t="shared" si="9"/>
        <v>1</v>
      </c>
      <c r="O244" s="575">
        <f t="shared" si="10"/>
        <v>-2</v>
      </c>
      <c r="P244" s="575">
        <f t="shared" si="19"/>
        <v>61</v>
      </c>
      <c r="Q244" s="584">
        <f t="shared" si="16"/>
        <v>366</v>
      </c>
      <c r="R244" s="585">
        <f t="shared" si="12"/>
        <v>61</v>
      </c>
      <c r="S244" s="577">
        <f t="shared" si="18"/>
        <v>1</v>
      </c>
      <c r="T244" s="582">
        <v>61.0</v>
      </c>
      <c r="U244" s="582" t="s">
        <v>1072</v>
      </c>
      <c r="V244" s="582" t="s">
        <v>1072</v>
      </c>
      <c r="W244" s="582" t="s">
        <v>1072</v>
      </c>
      <c r="X244" s="582" t="s">
        <v>1072</v>
      </c>
      <c r="Y244" s="582" t="s">
        <v>1072</v>
      </c>
      <c r="Z244" s="582" t="s">
        <v>1072</v>
      </c>
      <c r="AA244" s="587" t="str">
        <f>Vlookup(B244,'セッション実施状況管理'!$A:$R,17,false)</f>
        <v/>
      </c>
      <c r="AB244" s="580">
        <f t="shared" si="14"/>
        <v>1514</v>
      </c>
      <c r="AC244" s="580" t="str">
        <f t="shared" si="15"/>
        <v>2</v>
      </c>
    </row>
    <row r="245">
      <c r="A245" s="2"/>
      <c r="B245" s="40">
        <v>228.0</v>
      </c>
      <c r="C245" s="569" t="str">
        <f>vlookup(B245,'セッション実施状況管理'!$A:$U,8,false)</f>
        <v>しのざきあき</v>
      </c>
      <c r="D245" s="569" t="str">
        <f>vlookup(B245,'セッション実施状況管理'!$A:$I,9,false)</f>
        <v/>
      </c>
      <c r="E245" s="630" t="s">
        <v>1284</v>
      </c>
      <c r="F245" s="569" t="str">
        <f>vlookup(B245,'セッション実施状況管理'!$A:$U,20,false)</f>
        <v>藤田恵</v>
      </c>
      <c r="G245" s="569" t="str">
        <f>vlookup(B245,'セッション実施状況管理'!$A:$U,20,false)</f>
        <v>藤田恵</v>
      </c>
      <c r="H245" s="639"/>
      <c r="I245" s="572" t="str">
        <f>iferror(vlookup(B245,'セッション実施状況管理'!$A:$B,2,false),"")</f>
        <v>在学中</v>
      </c>
      <c r="J245" s="629"/>
      <c r="K245" s="629"/>
      <c r="L245" s="574" t="str">
        <f>VLOOKUP(D245,'新 月次投稿数'!$D:$N,8,false)</f>
        <v>#N/A</v>
      </c>
      <c r="M245" s="583" t="str">
        <f t="shared" si="17"/>
        <v>#N/A</v>
      </c>
      <c r="N245" s="576">
        <f t="shared" si="9"/>
        <v>4</v>
      </c>
      <c r="O245" s="575">
        <f t="shared" si="10"/>
        <v>-2</v>
      </c>
      <c r="P245" s="575">
        <f t="shared" si="19"/>
        <v>108</v>
      </c>
      <c r="Q245" s="584">
        <f t="shared" si="16"/>
        <v>648</v>
      </c>
      <c r="R245" s="585">
        <f t="shared" si="12"/>
        <v>108</v>
      </c>
      <c r="S245" s="577">
        <f t="shared" si="18"/>
        <v>1</v>
      </c>
      <c r="T245" s="598">
        <v>108.0</v>
      </c>
      <c r="U245" s="582" t="s">
        <v>1072</v>
      </c>
      <c r="V245" s="582" t="s">
        <v>1072</v>
      </c>
      <c r="W245" s="582" t="s">
        <v>1072</v>
      </c>
      <c r="X245" s="582" t="s">
        <v>1072</v>
      </c>
      <c r="Y245" s="582" t="s">
        <v>1072</v>
      </c>
      <c r="Z245" s="582" t="s">
        <v>1072</v>
      </c>
      <c r="AA245" s="587" t="str">
        <f>Vlookup(B245,'セッション実施状況管理'!$A:$R,17,false)</f>
        <v/>
      </c>
      <c r="AB245" s="580">
        <f t="shared" si="14"/>
        <v>1514</v>
      </c>
      <c r="AC245" s="580" t="str">
        <f t="shared" si="15"/>
        <v>2</v>
      </c>
    </row>
    <row r="246">
      <c r="A246" s="2"/>
      <c r="B246" s="65">
        <v>229.0</v>
      </c>
      <c r="C246" s="569" t="str">
        <f>vlookup(B246,'セッション実施状況管理'!$A:$U,8,false)</f>
        <v>おざきまさこ</v>
      </c>
      <c r="D246" s="569" t="str">
        <f>vlookup(B246,'セッション実施状況管理'!$A:$I,9,false)</f>
        <v>mako_mutenka_recipe</v>
      </c>
      <c r="E246" s="631" t="s">
        <v>1285</v>
      </c>
      <c r="F246" s="569" t="str">
        <f>vlookup(B246,'セッション実施状況管理'!$A:$U,20,false)</f>
        <v>原千佳</v>
      </c>
      <c r="G246" s="569" t="str">
        <f>vlookup(B246,'セッション実施状況管理'!$A:$U,20,false)</f>
        <v>原千佳</v>
      </c>
      <c r="H246" s="639"/>
      <c r="I246" s="572" t="str">
        <f>iferror(vlookup(B246,'セッション実施状況管理'!$A:$B,2,false),"")</f>
        <v>在学中</v>
      </c>
      <c r="J246" s="629"/>
      <c r="K246" s="629"/>
      <c r="L246" s="574" t="str">
        <f>VLOOKUP(D246,'新 月次投稿数'!$D:$N,8,false)</f>
        <v/>
      </c>
      <c r="M246" s="583">
        <f t="shared" si="17"/>
        <v>0</v>
      </c>
      <c r="N246" s="576">
        <f t="shared" si="9"/>
        <v>-2</v>
      </c>
      <c r="O246" s="575">
        <f t="shared" si="10"/>
        <v>-2</v>
      </c>
      <c r="P246" s="575">
        <f t="shared" si="19"/>
        <v>30</v>
      </c>
      <c r="Q246" s="584">
        <f t="shared" si="16"/>
        <v>180</v>
      </c>
      <c r="R246" s="585">
        <f t="shared" si="12"/>
        <v>30</v>
      </c>
      <c r="S246" s="577">
        <f t="shared" si="18"/>
        <v>1</v>
      </c>
      <c r="T246" s="582">
        <v>30.0</v>
      </c>
      <c r="U246" s="582" t="s">
        <v>1072</v>
      </c>
      <c r="V246" s="582" t="s">
        <v>1072</v>
      </c>
      <c r="W246" s="582" t="s">
        <v>1072</v>
      </c>
      <c r="X246" s="582" t="s">
        <v>1072</v>
      </c>
      <c r="Y246" s="582" t="s">
        <v>1072</v>
      </c>
      <c r="Z246" s="582" t="s">
        <v>1072</v>
      </c>
      <c r="AA246" s="587" t="str">
        <f>Vlookup(B246,'セッション実施状況管理'!$A:$R,17,false)</f>
        <v/>
      </c>
      <c r="AB246" s="580">
        <f t="shared" si="14"/>
        <v>1514</v>
      </c>
      <c r="AC246" s="580" t="str">
        <f t="shared" si="15"/>
        <v>2</v>
      </c>
    </row>
    <row r="247">
      <c r="A247" s="2"/>
      <c r="B247" s="65">
        <v>230.0</v>
      </c>
      <c r="C247" s="569" t="str">
        <f>vlookup(B247,'セッション実施状況管理'!$A:$U,8,false)</f>
        <v>なかつかさまさゆき</v>
      </c>
      <c r="D247" s="569" t="str">
        <f>vlookup(B247,'セッション実施状況管理'!$A:$I,9,false)</f>
        <v/>
      </c>
      <c r="E247" s="630" t="s">
        <v>1286</v>
      </c>
      <c r="F247" s="569" t="str">
        <f>vlookup(B247,'セッション実施状況管理'!$A:$U,20,false)</f>
        <v>中富智弘</v>
      </c>
      <c r="G247" s="569" t="str">
        <f>vlookup(B247,'セッション実施状況管理'!$A:$U,20,false)</f>
        <v>中富智弘</v>
      </c>
      <c r="H247" s="639"/>
      <c r="I247" s="572" t="str">
        <f>iferror(vlookup(B247,'セッション実施状況管理'!$A:$B,2,false),"")</f>
        <v>在学中</v>
      </c>
      <c r="J247" s="629"/>
      <c r="K247" s="629"/>
      <c r="L247" s="574" t="str">
        <f>VLOOKUP(D247,'新 月次投稿数'!$D:$N,8,false)</f>
        <v>#N/A</v>
      </c>
      <c r="M247" s="583" t="str">
        <f t="shared" si="17"/>
        <v>#N/A</v>
      </c>
      <c r="N247" s="576">
        <f t="shared" si="9"/>
        <v>-1</v>
      </c>
      <c r="O247" s="575">
        <f t="shared" si="10"/>
        <v>-2</v>
      </c>
      <c r="P247" s="575">
        <f t="shared" si="19"/>
        <v>42</v>
      </c>
      <c r="Q247" s="584">
        <f t="shared" si="16"/>
        <v>252</v>
      </c>
      <c r="R247" s="585">
        <f t="shared" si="12"/>
        <v>42</v>
      </c>
      <c r="S247" s="577">
        <f t="shared" si="18"/>
        <v>1</v>
      </c>
      <c r="T247" s="582">
        <v>42.0</v>
      </c>
      <c r="U247" s="582" t="s">
        <v>1072</v>
      </c>
      <c r="V247" s="582" t="s">
        <v>1072</v>
      </c>
      <c r="W247" s="582" t="s">
        <v>1072</v>
      </c>
      <c r="X247" s="582" t="s">
        <v>1072</v>
      </c>
      <c r="Y247" s="582" t="s">
        <v>1072</v>
      </c>
      <c r="Z247" s="582" t="s">
        <v>1072</v>
      </c>
      <c r="AA247" s="587" t="str">
        <f>Vlookup(B247,'セッション実施状況管理'!$A:$R,17,false)</f>
        <v/>
      </c>
      <c r="AB247" s="580">
        <f t="shared" si="14"/>
        <v>1514</v>
      </c>
      <c r="AC247" s="580" t="str">
        <f t="shared" si="15"/>
        <v>2</v>
      </c>
    </row>
    <row r="248">
      <c r="A248" s="2"/>
      <c r="B248" s="40">
        <v>231.0</v>
      </c>
      <c r="C248" s="569" t="str">
        <f>vlookup(B248,'セッション実施状況管理'!$A:$U,8,false)</f>
        <v>ながたまりこ</v>
      </c>
      <c r="D248" s="569" t="s">
        <v>1287</v>
      </c>
      <c r="E248" s="631" t="s">
        <v>1288</v>
      </c>
      <c r="F248" s="569" t="str">
        <f>vlookup(B248,'セッション実施状況管理'!$A:$U,20,false)</f>
        <v>八木秋歩</v>
      </c>
      <c r="G248" s="569" t="str">
        <f>vlookup(B248,'セッション実施状況管理'!$A:$U,20,false)</f>
        <v>八木秋歩</v>
      </c>
      <c r="H248" s="639"/>
      <c r="I248" s="572" t="str">
        <f>iferror(vlookup(B248,'セッション実施状況管理'!$A:$B,2,false),"")</f>
        <v>在学中</v>
      </c>
      <c r="J248" s="629"/>
      <c r="K248" s="629"/>
      <c r="L248" s="574" t="str">
        <f>VLOOKUP(D248,'新 月次投稿数'!$D:$N,8,false)</f>
        <v/>
      </c>
      <c r="M248" s="583">
        <f t="shared" si="17"/>
        <v>0</v>
      </c>
      <c r="N248" s="576">
        <f t="shared" si="9"/>
        <v>1</v>
      </c>
      <c r="O248" s="575">
        <f t="shared" si="10"/>
        <v>-2</v>
      </c>
      <c r="P248" s="575">
        <f t="shared" si="19"/>
        <v>60</v>
      </c>
      <c r="Q248" s="584">
        <f t="shared" si="16"/>
        <v>360</v>
      </c>
      <c r="R248" s="585">
        <f t="shared" si="12"/>
        <v>60</v>
      </c>
      <c r="S248" s="577">
        <f t="shared" si="18"/>
        <v>1</v>
      </c>
      <c r="T248" s="582">
        <v>60.0</v>
      </c>
      <c r="U248" s="582" t="s">
        <v>1072</v>
      </c>
      <c r="V248" s="582" t="s">
        <v>1072</v>
      </c>
      <c r="W248" s="582" t="s">
        <v>1072</v>
      </c>
      <c r="X248" s="582" t="s">
        <v>1072</v>
      </c>
      <c r="Y248" s="582" t="s">
        <v>1072</v>
      </c>
      <c r="Z248" s="582" t="s">
        <v>1072</v>
      </c>
      <c r="AA248" s="587" t="str">
        <f>Vlookup(B248,'セッション実施状況管理'!$A:$R,17,false)</f>
        <v/>
      </c>
      <c r="AB248" s="580">
        <f t="shared" si="14"/>
        <v>1514</v>
      </c>
      <c r="AC248" s="580" t="str">
        <f t="shared" si="15"/>
        <v>2</v>
      </c>
    </row>
    <row r="249">
      <c r="A249" s="2"/>
      <c r="B249" s="65">
        <v>232.0</v>
      </c>
      <c r="C249" s="569" t="str">
        <f>vlookup(B249,'セッション実施状況管理'!$A:$U,8,false)</f>
        <v>ゆもとりつこ</v>
      </c>
      <c r="D249" s="569" t="str">
        <f>vlookup(B249,'セッション実施状況管理'!$A:$I,9,false)</f>
        <v/>
      </c>
      <c r="E249" s="631" t="s">
        <v>1289</v>
      </c>
      <c r="F249" s="569" t="str">
        <f>vlookup(B249,'セッション実施状況管理'!$A:$U,20,false)</f>
        <v>高橋友希</v>
      </c>
      <c r="G249" s="569" t="str">
        <f>vlookup(B249,'セッション実施状況管理'!$A:$U,20,false)</f>
        <v>高橋友希</v>
      </c>
      <c r="H249" s="639"/>
      <c r="I249" s="572" t="str">
        <f>iferror(vlookup(B249,'セッション実施状況管理'!$A:$B,2,false),"")</f>
        <v>在学中</v>
      </c>
      <c r="J249" s="629"/>
      <c r="K249" s="629"/>
      <c r="L249" s="574" t="str">
        <f>VLOOKUP(D249,'新 月次投稿数'!$D:$N,8,false)</f>
        <v>#N/A</v>
      </c>
      <c r="M249" s="583" t="str">
        <f t="shared" si="17"/>
        <v>#N/A</v>
      </c>
      <c r="N249" s="576">
        <f t="shared" si="9"/>
        <v>-2</v>
      </c>
      <c r="O249" s="575">
        <f t="shared" si="10"/>
        <v>-2</v>
      </c>
      <c r="P249" s="575">
        <f t="shared" si="19"/>
        <v>0</v>
      </c>
      <c r="Q249" s="584">
        <f t="shared" si="16"/>
        <v>0</v>
      </c>
      <c r="R249" s="585" t="str">
        <f t="shared" si="12"/>
        <v>0</v>
      </c>
      <c r="S249" s="577">
        <f t="shared" si="18"/>
        <v>0</v>
      </c>
      <c r="T249" s="582" t="s">
        <v>1072</v>
      </c>
      <c r="U249" s="582" t="s">
        <v>1072</v>
      </c>
      <c r="V249" s="582" t="s">
        <v>1072</v>
      </c>
      <c r="W249" s="582" t="s">
        <v>1072</v>
      </c>
      <c r="X249" s="582" t="s">
        <v>1072</v>
      </c>
      <c r="Y249" s="582" t="s">
        <v>1072</v>
      </c>
      <c r="Z249" s="582" t="s">
        <v>1072</v>
      </c>
      <c r="AA249" s="587" t="str">
        <f>Vlookup(B249,'セッション実施状況管理'!$A:$R,17,false)</f>
        <v/>
      </c>
      <c r="AB249" s="580">
        <f t="shared" si="14"/>
        <v>1514</v>
      </c>
      <c r="AC249" s="580" t="str">
        <f t="shared" si="15"/>
        <v>2</v>
      </c>
    </row>
    <row r="250">
      <c r="A250" s="2"/>
      <c r="B250" s="65">
        <v>233.0</v>
      </c>
      <c r="C250" s="569" t="str">
        <f>vlookup(B250,'セッション実施状況管理'!$A:$U,8,false)</f>
        <v>つついまりこ</v>
      </c>
      <c r="D250" s="569" t="str">
        <f>vlookup(B250,'セッション実施状況管理'!$A:$I,9,false)</f>
        <v/>
      </c>
      <c r="E250" s="631" t="s">
        <v>1290</v>
      </c>
      <c r="F250" s="569" t="str">
        <f>vlookup(B250,'セッション実施状況管理'!$A:$U,20,false)</f>
        <v>小熊 来瑠美</v>
      </c>
      <c r="G250" s="569" t="str">
        <f>vlookup(B250,'セッション実施状況管理'!$A:$U,20,false)</f>
        <v>小熊 来瑠美</v>
      </c>
      <c r="H250" s="639"/>
      <c r="I250" s="572" t="str">
        <f>iferror(vlookup(B250,'セッション実施状況管理'!$A:$B,2,false),"")</f>
        <v>在学中</v>
      </c>
      <c r="J250" s="629"/>
      <c r="K250" s="629"/>
      <c r="L250" s="574" t="str">
        <f>VLOOKUP(D250,'新 月次投稿数'!$D:$N,8,false)</f>
        <v>#N/A</v>
      </c>
      <c r="M250" s="583" t="str">
        <f t="shared" si="17"/>
        <v>#N/A</v>
      </c>
      <c r="N250" s="576">
        <f t="shared" si="9"/>
        <v>-2</v>
      </c>
      <c r="O250" s="575">
        <f t="shared" si="10"/>
        <v>-2</v>
      </c>
      <c r="P250" s="575">
        <f t="shared" si="19"/>
        <v>18</v>
      </c>
      <c r="Q250" s="584">
        <f t="shared" si="16"/>
        <v>108</v>
      </c>
      <c r="R250" s="585">
        <f t="shared" si="12"/>
        <v>18</v>
      </c>
      <c r="S250" s="577">
        <f t="shared" si="18"/>
        <v>1</v>
      </c>
      <c r="T250" s="582">
        <v>18.0</v>
      </c>
      <c r="U250" s="582" t="s">
        <v>1072</v>
      </c>
      <c r="V250" s="582" t="s">
        <v>1072</v>
      </c>
      <c r="W250" s="582" t="s">
        <v>1072</v>
      </c>
      <c r="X250" s="582" t="s">
        <v>1072</v>
      </c>
      <c r="Y250" s="582" t="s">
        <v>1072</v>
      </c>
      <c r="Z250" s="582" t="s">
        <v>1072</v>
      </c>
      <c r="AA250" s="587" t="str">
        <f>Vlookup(B250,'セッション実施状況管理'!$A:$R,17,false)</f>
        <v/>
      </c>
      <c r="AB250" s="580">
        <f t="shared" si="14"/>
        <v>1514</v>
      </c>
      <c r="AC250" s="580" t="str">
        <f t="shared" si="15"/>
        <v>2</v>
      </c>
    </row>
    <row r="251">
      <c r="A251" s="2"/>
      <c r="B251" s="40">
        <v>234.0</v>
      </c>
      <c r="C251" s="569" t="str">
        <f>vlookup(B251,'セッション実施状況管理'!$A:$U,8,false)</f>
        <v>みどりかわみゆき</v>
      </c>
      <c r="D251" s="569" t="str">
        <f>vlookup(B251,'セッション実施状況管理'!$A:$I,9,false)</f>
        <v/>
      </c>
      <c r="E251" s="630" t="s">
        <v>1291</v>
      </c>
      <c r="F251" s="569" t="str">
        <f>vlookup(B251,'セッション実施状況管理'!$A:$U,20,false)</f>
        <v>長尾あみり</v>
      </c>
      <c r="G251" s="569" t="str">
        <f>vlookup(B251,'セッション実施状況管理'!$A:$U,20,false)</f>
        <v>長尾あみり</v>
      </c>
      <c r="H251" s="639"/>
      <c r="I251" s="572" t="str">
        <f>iferror(vlookup(B251,'セッション実施状況管理'!$A:$B,2,false),"")</f>
        <v>在学中</v>
      </c>
      <c r="J251" s="629"/>
      <c r="K251" s="629"/>
      <c r="L251" s="574" t="str">
        <f>VLOOKUP(D251,'新 月次投稿数'!$D:$N,8,false)</f>
        <v>#N/A</v>
      </c>
      <c r="M251" s="583" t="str">
        <f t="shared" si="17"/>
        <v>#N/A</v>
      </c>
      <c r="N251" s="576">
        <f t="shared" si="9"/>
        <v>-2</v>
      </c>
      <c r="O251" s="575">
        <f t="shared" si="10"/>
        <v>-2</v>
      </c>
      <c r="P251" s="575">
        <f t="shared" si="19"/>
        <v>10</v>
      </c>
      <c r="Q251" s="584">
        <f t="shared" si="16"/>
        <v>60</v>
      </c>
      <c r="R251" s="585">
        <f t="shared" si="12"/>
        <v>10</v>
      </c>
      <c r="S251" s="577">
        <f t="shared" si="18"/>
        <v>1</v>
      </c>
      <c r="T251" s="582">
        <v>10.0</v>
      </c>
      <c r="U251" s="582" t="s">
        <v>1072</v>
      </c>
      <c r="V251" s="582" t="s">
        <v>1072</v>
      </c>
      <c r="W251" s="582" t="s">
        <v>1072</v>
      </c>
      <c r="X251" s="582" t="s">
        <v>1072</v>
      </c>
      <c r="Y251" s="582" t="s">
        <v>1072</v>
      </c>
      <c r="Z251" s="582" t="s">
        <v>1072</v>
      </c>
      <c r="AA251" s="587" t="str">
        <f>Vlookup(B251,'セッション実施状況管理'!$A:$R,17,false)</f>
        <v/>
      </c>
      <c r="AB251" s="580">
        <f t="shared" si="14"/>
        <v>1514</v>
      </c>
      <c r="AC251" s="580" t="str">
        <f t="shared" si="15"/>
        <v>2</v>
      </c>
    </row>
    <row r="252">
      <c r="A252" s="2"/>
      <c r="B252" s="65">
        <v>235.0</v>
      </c>
      <c r="C252" s="569" t="str">
        <f>vlookup(B252,'セッション実施状況管理'!$A:$U,8,false)</f>
        <v>よこやまりこ</v>
      </c>
      <c r="D252" s="569" t="str">
        <f>vlookup(B252,'セッション実施状況管理'!$A:$I,9,false)</f>
        <v/>
      </c>
      <c r="E252" s="631" t="s">
        <v>1292</v>
      </c>
      <c r="F252" s="569" t="str">
        <f>vlookup(B252,'セッション実施状況管理'!$A:$U,20,false)</f>
        <v>小林彩織</v>
      </c>
      <c r="G252" s="569" t="str">
        <f>vlookup(B252,'セッション実施状況管理'!$A:$U,20,false)</f>
        <v>小林彩織</v>
      </c>
      <c r="H252" s="639"/>
      <c r="I252" s="572" t="str">
        <f>iferror(vlookup(B252,'セッション実施状況管理'!$A:$B,2,false),"")</f>
        <v>在学中</v>
      </c>
      <c r="J252" s="629"/>
      <c r="K252" s="629"/>
      <c r="L252" s="574" t="str">
        <f>VLOOKUP(D252,'新 月次投稿数'!$D:$N,8,false)</f>
        <v>#N/A</v>
      </c>
      <c r="M252" s="583" t="str">
        <f t="shared" si="17"/>
        <v>#N/A</v>
      </c>
      <c r="N252" s="576">
        <f t="shared" si="9"/>
        <v>-1</v>
      </c>
      <c r="O252" s="575">
        <f t="shared" si="10"/>
        <v>-2</v>
      </c>
      <c r="P252" s="575">
        <f t="shared" si="19"/>
        <v>40</v>
      </c>
      <c r="Q252" s="584">
        <f t="shared" si="16"/>
        <v>240</v>
      </c>
      <c r="R252" s="585">
        <f t="shared" si="12"/>
        <v>40</v>
      </c>
      <c r="S252" s="577">
        <f t="shared" si="18"/>
        <v>1</v>
      </c>
      <c r="T252" s="582">
        <v>40.0</v>
      </c>
      <c r="U252" s="582" t="s">
        <v>1072</v>
      </c>
      <c r="V252" s="582" t="s">
        <v>1072</v>
      </c>
      <c r="W252" s="582" t="s">
        <v>1072</v>
      </c>
      <c r="X252" s="582" t="s">
        <v>1072</v>
      </c>
      <c r="Y252" s="582" t="s">
        <v>1072</v>
      </c>
      <c r="Z252" s="582" t="s">
        <v>1072</v>
      </c>
      <c r="AA252" s="587" t="str">
        <f>Vlookup(B252,'セッション実施状況管理'!$A:$R,17,false)</f>
        <v/>
      </c>
      <c r="AB252" s="580">
        <f t="shared" si="14"/>
        <v>1514</v>
      </c>
      <c r="AC252" s="580" t="str">
        <f t="shared" si="15"/>
        <v>2</v>
      </c>
    </row>
    <row r="253">
      <c r="A253" s="2"/>
      <c r="B253" s="65">
        <v>236.0</v>
      </c>
      <c r="C253" s="569" t="str">
        <f>vlookup(B253,'セッション実施状況管理'!$A:$U,8,false)</f>
        <v>こばやしゆみか</v>
      </c>
      <c r="D253" s="569" t="str">
        <f>vlookup(B253,'セッション実施状況管理'!$A:$I,9,false)</f>
        <v/>
      </c>
      <c r="E253" s="631" t="s">
        <v>1293</v>
      </c>
      <c r="F253" s="569" t="str">
        <f>vlookup(B253,'セッション実施状況管理'!$A:$U,20,false)</f>
        <v>福島雪乃</v>
      </c>
      <c r="G253" s="569" t="str">
        <f>vlookup(B253,'セッション実施状況管理'!$A:$U,20,false)</f>
        <v>福島雪乃</v>
      </c>
      <c r="H253" s="639"/>
      <c r="I253" s="572" t="str">
        <f>iferror(vlookup(B253,'セッション実施状況管理'!$A:$B,2,false),"")</f>
        <v>在学中</v>
      </c>
      <c r="J253" s="629"/>
      <c r="K253" s="629"/>
      <c r="L253" s="574" t="str">
        <f>VLOOKUP(D253,'新 月次投稿数'!$D:$N,8,false)</f>
        <v>#N/A</v>
      </c>
      <c r="M253" s="583" t="str">
        <f t="shared" si="17"/>
        <v>#N/A</v>
      </c>
      <c r="N253" s="576">
        <f t="shared" si="9"/>
        <v>-2</v>
      </c>
      <c r="O253" s="575">
        <f t="shared" si="10"/>
        <v>-2</v>
      </c>
      <c r="P253" s="575">
        <f t="shared" si="19"/>
        <v>0</v>
      </c>
      <c r="Q253" s="584">
        <f t="shared" si="16"/>
        <v>0</v>
      </c>
      <c r="R253" s="585" t="str">
        <f t="shared" si="12"/>
        <v>0</v>
      </c>
      <c r="S253" s="577">
        <f t="shared" si="18"/>
        <v>0</v>
      </c>
      <c r="T253" s="582" t="s">
        <v>1072</v>
      </c>
      <c r="U253" s="582" t="s">
        <v>1072</v>
      </c>
      <c r="V253" s="582" t="s">
        <v>1072</v>
      </c>
      <c r="W253" s="582" t="s">
        <v>1072</v>
      </c>
      <c r="X253" s="582" t="s">
        <v>1072</v>
      </c>
      <c r="Y253" s="582" t="s">
        <v>1072</v>
      </c>
      <c r="Z253" s="582" t="s">
        <v>1072</v>
      </c>
      <c r="AA253" s="587" t="str">
        <f>Vlookup(B253,'セッション実施状況管理'!$A:$R,17,false)</f>
        <v/>
      </c>
      <c r="AB253" s="580">
        <f t="shared" si="14"/>
        <v>1514</v>
      </c>
      <c r="AC253" s="580" t="str">
        <f t="shared" si="15"/>
        <v>2</v>
      </c>
    </row>
    <row r="254">
      <c r="A254" s="2"/>
      <c r="B254" s="40">
        <v>237.0</v>
      </c>
      <c r="C254" s="569" t="str">
        <f>vlookup(B254,'セッション実施状況管理'!$A:$U,8,false)</f>
        <v>つくえりゅうのすけ</v>
      </c>
      <c r="D254" s="569" t="str">
        <f>vlookup(B254,'セッション実施状況管理'!$A:$I,9,false)</f>
        <v/>
      </c>
      <c r="E254" s="2"/>
      <c r="F254" s="569" t="str">
        <f>vlookup(B254,'セッション実施状況管理'!$A:$U,20,false)</f>
        <v>小熊 来瑠美</v>
      </c>
      <c r="G254" s="569" t="str">
        <f>vlookup(B254,'セッション実施状況管理'!$A:$U,20,false)</f>
        <v>小熊 来瑠美</v>
      </c>
      <c r="H254" s="639"/>
      <c r="I254" s="572" t="str">
        <f>iferror(vlookup(B254,'セッション実施状況管理'!$A:$B,2,false),"")</f>
        <v>在学中</v>
      </c>
      <c r="J254" s="629"/>
      <c r="K254" s="629"/>
      <c r="L254" s="574" t="str">
        <f>VLOOKUP(D254,'新 月次投稿数'!$D:$N,8,false)</f>
        <v>#N/A</v>
      </c>
      <c r="M254" s="583" t="str">
        <f t="shared" si="17"/>
        <v>#N/A</v>
      </c>
      <c r="N254" s="576">
        <f t="shared" si="9"/>
        <v>-2</v>
      </c>
      <c r="O254" s="575">
        <f t="shared" si="10"/>
        <v>-2</v>
      </c>
      <c r="P254" s="575">
        <f t="shared" si="19"/>
        <v>0</v>
      </c>
      <c r="Q254" s="584">
        <f t="shared" si="16"/>
        <v>0</v>
      </c>
      <c r="R254" s="585" t="str">
        <f t="shared" si="12"/>
        <v>0</v>
      </c>
      <c r="S254" s="577">
        <f t="shared" si="18"/>
        <v>0</v>
      </c>
      <c r="T254" s="582" t="s">
        <v>1072</v>
      </c>
      <c r="U254" s="582" t="s">
        <v>1072</v>
      </c>
      <c r="V254" s="582" t="s">
        <v>1072</v>
      </c>
      <c r="W254" s="582" t="s">
        <v>1072</v>
      </c>
      <c r="X254" s="582" t="s">
        <v>1072</v>
      </c>
      <c r="Y254" s="582" t="s">
        <v>1072</v>
      </c>
      <c r="Z254" s="582" t="s">
        <v>1072</v>
      </c>
      <c r="AA254" s="587" t="str">
        <f>Vlookup(B254,'セッション実施状況管理'!$A:$R,17,false)</f>
        <v/>
      </c>
      <c r="AB254" s="580">
        <f t="shared" si="14"/>
        <v>1514</v>
      </c>
      <c r="AC254" s="580" t="str">
        <f t="shared" si="15"/>
        <v>2</v>
      </c>
    </row>
    <row r="255">
      <c r="A255" s="2"/>
      <c r="B255" s="65">
        <v>238.0</v>
      </c>
      <c r="C255" s="569" t="str">
        <f>vlookup(B255,'セッション実施状況管理'!$A:$U,8,false)</f>
        <v>あさみしょうこ</v>
      </c>
      <c r="D255" s="569" t="str">
        <f>vlookup(B255,'セッション実施状況管理'!$A:$I,9,false)</f>
        <v/>
      </c>
      <c r="E255" s="2"/>
      <c r="F255" s="569" t="str">
        <f>vlookup(B255,'セッション実施状況管理'!$A:$U,20,false)</f>
        <v>平子ゆう</v>
      </c>
      <c r="G255" s="569" t="str">
        <f>vlookup(B255,'セッション実施状況管理'!$A:$U,20,false)</f>
        <v>平子ゆう</v>
      </c>
      <c r="H255" s="639"/>
      <c r="I255" s="572" t="str">
        <f>iferror(vlookup(B255,'セッション実施状況管理'!$A:$B,2,false),"")</f>
        <v>在学中</v>
      </c>
      <c r="J255" s="629"/>
      <c r="K255" s="629"/>
      <c r="L255" s="574" t="str">
        <f>VLOOKUP(D255,'新 月次投稿数'!$D:$N,8,false)</f>
        <v>#N/A</v>
      </c>
      <c r="M255" s="583" t="str">
        <f t="shared" si="17"/>
        <v>#N/A</v>
      </c>
      <c r="N255" s="576">
        <f t="shared" si="9"/>
        <v>-2</v>
      </c>
      <c r="O255" s="575">
        <f t="shared" si="10"/>
        <v>-2</v>
      </c>
      <c r="P255" s="575">
        <f t="shared" si="19"/>
        <v>0</v>
      </c>
      <c r="Q255" s="584">
        <f t="shared" si="16"/>
        <v>0</v>
      </c>
      <c r="R255" s="585" t="str">
        <f t="shared" si="12"/>
        <v>0</v>
      </c>
      <c r="S255" s="577">
        <f t="shared" si="18"/>
        <v>0</v>
      </c>
      <c r="T255" s="582" t="s">
        <v>1072</v>
      </c>
      <c r="U255" s="582" t="s">
        <v>1072</v>
      </c>
      <c r="V255" s="582" t="s">
        <v>1072</v>
      </c>
      <c r="W255" s="582" t="s">
        <v>1072</v>
      </c>
      <c r="X255" s="582" t="s">
        <v>1072</v>
      </c>
      <c r="Y255" s="582" t="s">
        <v>1072</v>
      </c>
      <c r="Z255" s="582" t="s">
        <v>1072</v>
      </c>
      <c r="AA255" s="587" t="str">
        <f>Vlookup(B255,'セッション実施状況管理'!$A:$R,17,false)</f>
        <v/>
      </c>
      <c r="AB255" s="580">
        <f t="shared" si="14"/>
        <v>1514</v>
      </c>
      <c r="AC255" s="580" t="str">
        <f t="shared" si="15"/>
        <v>2</v>
      </c>
    </row>
    <row r="256">
      <c r="A256" s="2"/>
      <c r="B256" s="65">
        <v>239.0</v>
      </c>
      <c r="C256" s="569" t="str">
        <f>vlookup(B256,'セッション実施状況管理'!$A:$U,8,false)</f>
        <v>ささきひろゆき</v>
      </c>
      <c r="D256" s="569" t="str">
        <f>vlookup(B256,'セッション実施状況管理'!$A:$I,9,false)</f>
        <v/>
      </c>
      <c r="E256" s="2"/>
      <c r="F256" s="569" t="str">
        <f>vlookup(B256,'セッション実施状況管理'!$A:$U,20,false)</f>
        <v>小熊 来瑠美</v>
      </c>
      <c r="G256" s="569" t="str">
        <f>vlookup(B256,'セッション実施状況管理'!$A:$U,20,false)</f>
        <v>小熊 来瑠美</v>
      </c>
      <c r="H256" s="639"/>
      <c r="I256" s="572" t="str">
        <f>iferror(vlookup(B256,'セッション実施状況管理'!$A:$B,2,false),"")</f>
        <v>在学中</v>
      </c>
      <c r="J256" s="629"/>
      <c r="K256" s="629"/>
      <c r="L256" s="574" t="str">
        <f>VLOOKUP(D256,'新 月次投稿数'!$D:$N,8,false)</f>
        <v>#N/A</v>
      </c>
      <c r="M256" s="583" t="str">
        <f t="shared" si="17"/>
        <v>#N/A</v>
      </c>
      <c r="N256" s="576">
        <f t="shared" si="9"/>
        <v>-2</v>
      </c>
      <c r="O256" s="575">
        <f t="shared" si="10"/>
        <v>-2</v>
      </c>
      <c r="P256" s="575">
        <f t="shared" si="19"/>
        <v>0</v>
      </c>
      <c r="Q256" s="584">
        <f t="shared" si="16"/>
        <v>0</v>
      </c>
      <c r="R256" s="585" t="str">
        <f t="shared" si="12"/>
        <v>0</v>
      </c>
      <c r="S256" s="577">
        <f t="shared" si="18"/>
        <v>0</v>
      </c>
      <c r="T256" s="582" t="s">
        <v>1072</v>
      </c>
      <c r="U256" s="582" t="s">
        <v>1072</v>
      </c>
      <c r="V256" s="582" t="s">
        <v>1072</v>
      </c>
      <c r="W256" s="582" t="s">
        <v>1072</v>
      </c>
      <c r="X256" s="582" t="s">
        <v>1072</v>
      </c>
      <c r="Y256" s="582" t="s">
        <v>1072</v>
      </c>
      <c r="Z256" s="582" t="s">
        <v>1072</v>
      </c>
      <c r="AA256" s="587" t="str">
        <f>Vlookup(B256,'セッション実施状況管理'!$A:$R,17,false)</f>
        <v/>
      </c>
      <c r="AB256" s="580">
        <f t="shared" si="14"/>
        <v>1514</v>
      </c>
      <c r="AC256" s="580" t="str">
        <f t="shared" si="15"/>
        <v>2</v>
      </c>
    </row>
    <row r="257">
      <c r="A257" s="2"/>
      <c r="B257" s="40">
        <v>240.0</v>
      </c>
      <c r="C257" s="569" t="str">
        <f>vlookup(B257,'セッション実施状況管理'!$A:$U,8,false)</f>
        <v>わたなべゆうな</v>
      </c>
      <c r="D257" s="569" t="str">
        <f>vlookup(B257,'セッション実施状況管理'!$A:$I,9,false)</f>
        <v/>
      </c>
      <c r="E257" s="2"/>
      <c r="F257" s="569" t="str">
        <f>vlookup(B257,'セッション実施状況管理'!$A:$U,20,false)</f>
        <v>公門孝平</v>
      </c>
      <c r="G257" s="569" t="str">
        <f>vlookup(B257,'セッション実施状況管理'!$A:$U,20,false)</f>
        <v>公門孝平</v>
      </c>
      <c r="H257" s="639"/>
      <c r="I257" s="572" t="str">
        <f>iferror(vlookup(B257,'セッション実施状況管理'!$A:$B,2,false),"")</f>
        <v>在学中</v>
      </c>
      <c r="J257" s="629"/>
      <c r="K257" s="629"/>
      <c r="L257" s="574" t="str">
        <f>VLOOKUP(D257,'新 月次投稿数'!$D:$N,8,false)</f>
        <v>#N/A</v>
      </c>
      <c r="M257" s="583" t="str">
        <f t="shared" si="17"/>
        <v>#N/A</v>
      </c>
      <c r="N257" s="576">
        <f t="shared" si="9"/>
        <v>-2</v>
      </c>
      <c r="O257" s="575">
        <f t="shared" si="10"/>
        <v>-2</v>
      </c>
      <c r="P257" s="575">
        <f t="shared" si="19"/>
        <v>0</v>
      </c>
      <c r="Q257" s="584">
        <f t="shared" si="16"/>
        <v>0</v>
      </c>
      <c r="R257" s="585" t="str">
        <f t="shared" si="12"/>
        <v>0</v>
      </c>
      <c r="S257" s="577">
        <f t="shared" si="18"/>
        <v>0</v>
      </c>
      <c r="T257" s="582" t="s">
        <v>1072</v>
      </c>
      <c r="U257" s="582" t="s">
        <v>1072</v>
      </c>
      <c r="V257" s="582" t="s">
        <v>1072</v>
      </c>
      <c r="W257" s="582" t="s">
        <v>1072</v>
      </c>
      <c r="X257" s="582" t="s">
        <v>1072</v>
      </c>
      <c r="Y257" s="582" t="s">
        <v>1072</v>
      </c>
      <c r="Z257" s="582" t="s">
        <v>1072</v>
      </c>
      <c r="AA257" s="587" t="str">
        <f>Vlookup(B257,'セッション実施状況管理'!$A:$R,17,false)</f>
        <v/>
      </c>
      <c r="AB257" s="580">
        <f t="shared" si="14"/>
        <v>1514</v>
      </c>
      <c r="AC257" s="580" t="str">
        <f t="shared" si="15"/>
        <v>2</v>
      </c>
    </row>
    <row r="258">
      <c r="A258" s="2"/>
      <c r="B258" s="65">
        <v>241.0</v>
      </c>
      <c r="C258" s="569" t="str">
        <f>vlookup(B258,'セッション実施状況管理'!$A:$U,8,false)</f>
        <v>やぶのゆき</v>
      </c>
      <c r="D258" s="569" t="str">
        <f>vlookup(B258,'セッション実施状況管理'!$A:$I,9,false)</f>
        <v/>
      </c>
      <c r="E258" s="2"/>
      <c r="F258" s="569" t="str">
        <f>vlookup(B258,'セッション実施状況管理'!$A:$U,20,false)</f>
        <v/>
      </c>
      <c r="G258" s="569" t="str">
        <f>vlookup(B258,'セッション実施状況管理'!$A:$U,20,false)</f>
        <v/>
      </c>
      <c r="H258" s="639"/>
      <c r="I258" s="572" t="str">
        <f>iferror(vlookup(B258,'セッション実施状況管理'!$A:$B,2,false),"")</f>
        <v>在学中</v>
      </c>
      <c r="J258" s="629"/>
      <c r="K258" s="629"/>
      <c r="L258" s="574" t="str">
        <f>VLOOKUP(D258,'新 月次投稿数'!$D:$N,8,false)</f>
        <v>#N/A</v>
      </c>
      <c r="M258" s="583" t="str">
        <f t="shared" si="17"/>
        <v>#N/A</v>
      </c>
      <c r="N258" s="576">
        <f t="shared" si="9"/>
        <v>-2</v>
      </c>
      <c r="O258" s="575">
        <f t="shared" si="10"/>
        <v>-2</v>
      </c>
      <c r="P258" s="575">
        <f t="shared" si="19"/>
        <v>0</v>
      </c>
      <c r="Q258" s="584">
        <f t="shared" si="16"/>
        <v>0</v>
      </c>
      <c r="R258" s="585" t="str">
        <f t="shared" si="12"/>
        <v>0</v>
      </c>
      <c r="S258" s="577">
        <f t="shared" si="18"/>
        <v>0</v>
      </c>
      <c r="T258" s="582" t="s">
        <v>1072</v>
      </c>
      <c r="U258" s="582" t="s">
        <v>1072</v>
      </c>
      <c r="V258" s="582" t="s">
        <v>1072</v>
      </c>
      <c r="W258" s="582" t="s">
        <v>1072</v>
      </c>
      <c r="X258" s="582" t="s">
        <v>1072</v>
      </c>
      <c r="Y258" s="582" t="s">
        <v>1072</v>
      </c>
      <c r="Z258" s="582" t="s">
        <v>1072</v>
      </c>
      <c r="AA258" s="587" t="str">
        <f>Vlookup(B258,'セッション実施状況管理'!$A:$R,17,false)</f>
        <v/>
      </c>
      <c r="AB258" s="580">
        <f t="shared" si="14"/>
        <v>1514</v>
      </c>
      <c r="AC258" s="580" t="str">
        <f t="shared" si="15"/>
        <v>2</v>
      </c>
    </row>
    <row r="259">
      <c r="A259" s="2"/>
      <c r="B259" s="65">
        <v>242.0</v>
      </c>
      <c r="C259" s="569" t="str">
        <f>vlookup(B259,'セッション実施状況管理'!$A:$U,8,false)</f>
        <v>いしだひかり</v>
      </c>
      <c r="D259" s="569" t="str">
        <f>vlookup(B259,'セッション実施状況管理'!$A:$I,9,false)</f>
        <v/>
      </c>
      <c r="E259" s="2"/>
      <c r="F259" s="569" t="str">
        <f>vlookup(B259,'セッション実施状況管理'!$A:$U,20,false)</f>
        <v/>
      </c>
      <c r="G259" s="569" t="str">
        <f>vlookup(B259,'セッション実施状況管理'!$A:$U,20,false)</f>
        <v/>
      </c>
      <c r="H259" s="639"/>
      <c r="I259" s="572" t="str">
        <f>iferror(vlookup(B259,'セッション実施状況管理'!$A:$B,2,false),"")</f>
        <v>在学中</v>
      </c>
      <c r="J259" s="629"/>
      <c r="K259" s="629"/>
      <c r="L259" s="574" t="str">
        <f>VLOOKUP(D259,'新 月次投稿数'!$D:$N,8,false)</f>
        <v>#N/A</v>
      </c>
      <c r="M259" s="583" t="str">
        <f t="shared" si="17"/>
        <v>#N/A</v>
      </c>
      <c r="N259" s="576">
        <f t="shared" si="9"/>
        <v>-2</v>
      </c>
      <c r="O259" s="575">
        <f t="shared" si="10"/>
        <v>-2</v>
      </c>
      <c r="P259" s="575">
        <f t="shared" si="19"/>
        <v>0</v>
      </c>
      <c r="Q259" s="584">
        <f t="shared" si="16"/>
        <v>0</v>
      </c>
      <c r="R259" s="585" t="str">
        <f t="shared" si="12"/>
        <v>0</v>
      </c>
      <c r="S259" s="577">
        <f t="shared" si="18"/>
        <v>0</v>
      </c>
      <c r="T259" s="582" t="s">
        <v>1072</v>
      </c>
      <c r="U259" s="582" t="s">
        <v>1072</v>
      </c>
      <c r="V259" s="582" t="s">
        <v>1072</v>
      </c>
      <c r="W259" s="582" t="s">
        <v>1072</v>
      </c>
      <c r="X259" s="582" t="s">
        <v>1072</v>
      </c>
      <c r="Y259" s="582" t="s">
        <v>1072</v>
      </c>
      <c r="Z259" s="582" t="s">
        <v>1072</v>
      </c>
      <c r="AA259" s="587" t="str">
        <f>Vlookup(B259,'セッション実施状況管理'!$A:$R,17,false)</f>
        <v/>
      </c>
      <c r="AB259" s="580">
        <f t="shared" si="14"/>
        <v>1514</v>
      </c>
      <c r="AC259" s="580" t="str">
        <f t="shared" si="15"/>
        <v>2</v>
      </c>
    </row>
    <row r="260">
      <c r="A260" s="2"/>
      <c r="B260" s="40">
        <v>243.0</v>
      </c>
      <c r="C260" s="569" t="str">
        <f>vlookup(B260,'セッション実施状況管理'!$A:$U,8,false)</f>
        <v>かとうあつし</v>
      </c>
      <c r="D260" s="569" t="str">
        <f>vlookup(B260,'セッション実施状況管理'!$A:$I,9,false)</f>
        <v/>
      </c>
      <c r="E260" s="2"/>
      <c r="F260" s="569" t="str">
        <f>vlookup(B260,'セッション実施状況管理'!$A:$U,20,false)</f>
        <v/>
      </c>
      <c r="G260" s="569" t="str">
        <f>vlookup(B260,'セッション実施状況管理'!$A:$U,20,false)</f>
        <v/>
      </c>
      <c r="H260" s="639"/>
      <c r="I260" s="572" t="str">
        <f>iferror(vlookup(B260,'セッション実施状況管理'!$A:$B,2,false),"")</f>
        <v>在学中</v>
      </c>
      <c r="J260" s="629"/>
      <c r="K260" s="629"/>
      <c r="L260" s="574" t="str">
        <f>VLOOKUP(D260,'新 月次投稿数'!$D:$N,8,false)</f>
        <v>#N/A</v>
      </c>
      <c r="M260" s="583" t="str">
        <f t="shared" si="17"/>
        <v>#N/A</v>
      </c>
      <c r="N260" s="576">
        <f t="shared" si="9"/>
        <v>-2</v>
      </c>
      <c r="O260" s="575">
        <f t="shared" si="10"/>
        <v>-2</v>
      </c>
      <c r="P260" s="575">
        <f t="shared" si="19"/>
        <v>0</v>
      </c>
      <c r="Q260" s="584">
        <f t="shared" si="16"/>
        <v>0</v>
      </c>
      <c r="R260" s="585" t="str">
        <f t="shared" si="12"/>
        <v>0</v>
      </c>
      <c r="S260" s="577">
        <f t="shared" si="18"/>
        <v>0</v>
      </c>
      <c r="T260" s="582" t="s">
        <v>1072</v>
      </c>
      <c r="U260" s="582" t="s">
        <v>1072</v>
      </c>
      <c r="V260" s="582" t="s">
        <v>1072</v>
      </c>
      <c r="W260" s="582" t="s">
        <v>1072</v>
      </c>
      <c r="X260" s="582" t="s">
        <v>1072</v>
      </c>
      <c r="Y260" s="582" t="s">
        <v>1072</v>
      </c>
      <c r="Z260" s="582" t="s">
        <v>1072</v>
      </c>
      <c r="AA260" s="587" t="str">
        <f>Vlookup(B260,'セッション実施状況管理'!$A:$R,17,false)</f>
        <v/>
      </c>
      <c r="AB260" s="580">
        <f t="shared" si="14"/>
        <v>1514</v>
      </c>
      <c r="AC260" s="580" t="str">
        <f t="shared" si="15"/>
        <v>2</v>
      </c>
    </row>
    <row r="261">
      <c r="A261" s="2"/>
      <c r="B261" s="65">
        <v>244.0</v>
      </c>
      <c r="C261" s="569" t="str">
        <f>vlookup(B261,'セッション実施状況管理'!$A:$U,8,false)</f>
        <v>むらかみわかな</v>
      </c>
      <c r="D261" s="569" t="str">
        <f>vlookup(B261,'セッション実施状況管理'!$A:$I,9,false)</f>
        <v/>
      </c>
      <c r="E261" s="630" t="s">
        <v>1294</v>
      </c>
      <c r="F261" s="569" t="str">
        <f>vlookup(B261,'セッション実施状況管理'!$A:$U,20,false)</f>
        <v>高木千鶴</v>
      </c>
      <c r="G261" s="569" t="str">
        <f>vlookup(B261,'セッション実施状況管理'!$A:$U,20,false)</f>
        <v>高木千鶴</v>
      </c>
      <c r="H261" s="639"/>
      <c r="I261" s="572" t="str">
        <f>iferror(vlookup(B261,'セッション実施状況管理'!$A:$B,2,false),"")</f>
        <v>在学中</v>
      </c>
      <c r="J261" s="629"/>
      <c r="K261" s="629"/>
      <c r="L261" s="574" t="str">
        <f>VLOOKUP(D261,'新 月次投稿数'!$D:$N,8,false)</f>
        <v>#N/A</v>
      </c>
      <c r="M261" s="583" t="str">
        <f t="shared" si="17"/>
        <v>#N/A</v>
      </c>
      <c r="N261" s="576">
        <f t="shared" si="9"/>
        <v>-2</v>
      </c>
      <c r="O261" s="575">
        <f t="shared" si="10"/>
        <v>-2</v>
      </c>
      <c r="P261" s="575">
        <f t="shared" si="19"/>
        <v>0</v>
      </c>
      <c r="Q261" s="584">
        <f t="shared" si="16"/>
        <v>0</v>
      </c>
      <c r="R261" s="585" t="str">
        <f t="shared" si="12"/>
        <v>0</v>
      </c>
      <c r="S261" s="577">
        <f t="shared" si="18"/>
        <v>0</v>
      </c>
      <c r="T261" s="582" t="s">
        <v>1072</v>
      </c>
      <c r="U261" s="582" t="s">
        <v>1072</v>
      </c>
      <c r="V261" s="582" t="s">
        <v>1072</v>
      </c>
      <c r="W261" s="582" t="s">
        <v>1072</v>
      </c>
      <c r="X261" s="582" t="s">
        <v>1072</v>
      </c>
      <c r="Y261" s="582" t="s">
        <v>1072</v>
      </c>
      <c r="Z261" s="582" t="s">
        <v>1072</v>
      </c>
      <c r="AA261" s="587" t="str">
        <f>Vlookup(B261,'セッション実施状況管理'!$A:$R,17,false)</f>
        <v/>
      </c>
      <c r="AB261" s="580">
        <f t="shared" si="14"/>
        <v>1514</v>
      </c>
      <c r="AC261" s="580" t="str">
        <f t="shared" si="15"/>
        <v>2</v>
      </c>
    </row>
    <row r="262">
      <c r="A262" s="2"/>
      <c r="B262" s="65">
        <v>245.0</v>
      </c>
      <c r="C262" s="569" t="str">
        <f>vlookup(B262,'セッション実施状況管理'!$A:$U,8,false)</f>
        <v>あびるゆか</v>
      </c>
      <c r="D262" s="569" t="str">
        <f>vlookup(B262,'セッション実施状況管理'!$A:$I,9,false)</f>
        <v/>
      </c>
      <c r="E262" s="2"/>
      <c r="F262" s="569" t="str">
        <f>vlookup(B262,'セッション実施状況管理'!$A:$U,20,false)</f>
        <v/>
      </c>
      <c r="G262" s="569" t="str">
        <f>vlookup(B262,'セッション実施状況管理'!$A:$U,20,false)</f>
        <v/>
      </c>
      <c r="H262" s="639"/>
      <c r="I262" s="572" t="str">
        <f>iferror(vlookup(B262,'セッション実施状況管理'!$A:$B,2,false),"")</f>
        <v>在学中</v>
      </c>
      <c r="J262" s="629"/>
      <c r="K262" s="629"/>
      <c r="L262" s="574" t="str">
        <f>VLOOKUP(D262,'新 月次投稿数'!$D:$N,8,false)</f>
        <v>#N/A</v>
      </c>
      <c r="M262" s="583" t="str">
        <f t="shared" si="17"/>
        <v>#N/A</v>
      </c>
      <c r="N262" s="576">
        <f t="shared" si="9"/>
        <v>-2</v>
      </c>
      <c r="O262" s="575">
        <f t="shared" si="10"/>
        <v>-2</v>
      </c>
      <c r="P262" s="575">
        <f t="shared" si="19"/>
        <v>0</v>
      </c>
      <c r="Q262" s="584">
        <f t="shared" si="16"/>
        <v>0</v>
      </c>
      <c r="R262" s="585" t="str">
        <f t="shared" si="12"/>
        <v>0</v>
      </c>
      <c r="S262" s="577">
        <f t="shared" si="18"/>
        <v>0</v>
      </c>
      <c r="T262" s="582" t="s">
        <v>1072</v>
      </c>
      <c r="U262" s="582" t="s">
        <v>1072</v>
      </c>
      <c r="V262" s="582" t="s">
        <v>1072</v>
      </c>
      <c r="W262" s="582" t="s">
        <v>1072</v>
      </c>
      <c r="X262" s="582" t="s">
        <v>1072</v>
      </c>
      <c r="Y262" s="582" t="s">
        <v>1072</v>
      </c>
      <c r="Z262" s="582" t="s">
        <v>1072</v>
      </c>
      <c r="AA262" s="587" t="str">
        <f>Vlookup(B262,'セッション実施状況管理'!$A:$R,17,false)</f>
        <v/>
      </c>
      <c r="AB262" s="580">
        <f t="shared" si="14"/>
        <v>1514</v>
      </c>
      <c r="AC262" s="580" t="str">
        <f t="shared" si="15"/>
        <v>2</v>
      </c>
    </row>
    <row r="263">
      <c r="A263" s="2"/>
      <c r="B263" s="40">
        <v>246.0</v>
      </c>
      <c r="C263" s="569" t="str">
        <f>vlookup(B263,'セッション実施状況管理'!$A:$U,8,false)</f>
        <v>はだけいこ</v>
      </c>
      <c r="D263" s="569" t="str">
        <f>vlookup(B263,'セッション実施状況管理'!$A:$I,9,false)</f>
        <v/>
      </c>
      <c r="E263" s="2"/>
      <c r="F263" s="569" t="str">
        <f>vlookup(B263,'セッション実施状況管理'!$A:$U,20,false)</f>
        <v>田中莉奈</v>
      </c>
      <c r="G263" s="569" t="str">
        <f>vlookup(B263,'セッション実施状況管理'!$A:$U,20,false)</f>
        <v>田中莉奈</v>
      </c>
      <c r="H263" s="639"/>
      <c r="I263" s="572" t="str">
        <f>iferror(vlookup(B263,'セッション実施状況管理'!$A:$B,2,false),"")</f>
        <v>在学中</v>
      </c>
      <c r="J263" s="629"/>
      <c r="K263" s="629"/>
      <c r="L263" s="574" t="str">
        <f>VLOOKUP(D263,'新 月次投稿数'!$D:$N,8,false)</f>
        <v>#N/A</v>
      </c>
      <c r="M263" s="583" t="str">
        <f t="shared" si="17"/>
        <v>#N/A</v>
      </c>
      <c r="N263" s="576">
        <f t="shared" si="9"/>
        <v>-2</v>
      </c>
      <c r="O263" s="575">
        <f t="shared" si="10"/>
        <v>-2</v>
      </c>
      <c r="P263" s="575">
        <f t="shared" si="19"/>
        <v>0</v>
      </c>
      <c r="Q263" s="584">
        <f t="shared" si="16"/>
        <v>0</v>
      </c>
      <c r="R263" s="585" t="str">
        <f t="shared" si="12"/>
        <v>0</v>
      </c>
      <c r="S263" s="577">
        <f t="shared" si="18"/>
        <v>0</v>
      </c>
      <c r="T263" s="582" t="s">
        <v>1072</v>
      </c>
      <c r="U263" s="582" t="s">
        <v>1072</v>
      </c>
      <c r="V263" s="582" t="s">
        <v>1072</v>
      </c>
      <c r="W263" s="582" t="s">
        <v>1072</v>
      </c>
      <c r="X263" s="582" t="s">
        <v>1072</v>
      </c>
      <c r="Y263" s="582" t="s">
        <v>1072</v>
      </c>
      <c r="Z263" s="582" t="s">
        <v>1072</v>
      </c>
      <c r="AA263" s="587" t="str">
        <f>Vlookup(B263,'セッション実施状況管理'!$A:$R,17,false)</f>
        <v/>
      </c>
      <c r="AB263" s="580">
        <f t="shared" si="14"/>
        <v>1514</v>
      </c>
      <c r="AC263" s="580" t="str">
        <f t="shared" si="15"/>
        <v>2</v>
      </c>
    </row>
    <row r="264">
      <c r="A264" s="2"/>
      <c r="B264" s="65">
        <v>247.0</v>
      </c>
      <c r="C264" s="569" t="str">
        <f>vlookup(B264,'セッション実施状況管理'!$A:$U,8,false)</f>
        <v>いそざきはるか</v>
      </c>
      <c r="D264" s="569" t="str">
        <f>vlookup(B264,'セッション実施状況管理'!$A:$I,9,false)</f>
        <v/>
      </c>
      <c r="E264" s="2"/>
      <c r="F264" s="569" t="str">
        <f>vlookup(B264,'セッション実施状況管理'!$A:$U,20,false)</f>
        <v>中富智弘</v>
      </c>
      <c r="G264" s="569" t="str">
        <f>vlookup(B264,'セッション実施状況管理'!$A:$U,20,false)</f>
        <v>中富智弘</v>
      </c>
      <c r="H264" s="639"/>
      <c r="I264" s="572" t="str">
        <f>iferror(vlookup(B264,'セッション実施状況管理'!$A:$B,2,false),"")</f>
        <v>在学中</v>
      </c>
      <c r="J264" s="629"/>
      <c r="K264" s="629"/>
      <c r="L264" s="574" t="str">
        <f>VLOOKUP(D264,'新 月次投稿数'!$D:$N,8,false)</f>
        <v>#N/A</v>
      </c>
      <c r="M264" s="583" t="str">
        <f t="shared" si="17"/>
        <v>#N/A</v>
      </c>
      <c r="N264" s="576">
        <f t="shared" si="9"/>
        <v>-2</v>
      </c>
      <c r="O264" s="575">
        <f t="shared" si="10"/>
        <v>-2</v>
      </c>
      <c r="P264" s="575">
        <f t="shared" si="19"/>
        <v>27</v>
      </c>
      <c r="Q264" s="584">
        <f t="shared" si="16"/>
        <v>162</v>
      </c>
      <c r="R264" s="585">
        <f t="shared" si="12"/>
        <v>27</v>
      </c>
      <c r="S264" s="577">
        <f t="shared" si="18"/>
        <v>1</v>
      </c>
      <c r="T264" s="582">
        <v>27.0</v>
      </c>
      <c r="U264" s="582" t="s">
        <v>1072</v>
      </c>
      <c r="V264" s="582" t="s">
        <v>1072</v>
      </c>
      <c r="W264" s="582" t="s">
        <v>1072</v>
      </c>
      <c r="X264" s="582" t="s">
        <v>1072</v>
      </c>
      <c r="Y264" s="582" t="s">
        <v>1072</v>
      </c>
      <c r="Z264" s="582" t="s">
        <v>1072</v>
      </c>
      <c r="AA264" s="587" t="str">
        <f>Vlookup(B264,'セッション実施状況管理'!$A:$R,17,false)</f>
        <v/>
      </c>
      <c r="AB264" s="580">
        <f t="shared" si="14"/>
        <v>1514</v>
      </c>
      <c r="AC264" s="580" t="str">
        <f t="shared" si="15"/>
        <v>2</v>
      </c>
    </row>
    <row r="265">
      <c r="A265" s="2"/>
      <c r="B265" s="65">
        <v>248.0</v>
      </c>
      <c r="C265" s="569" t="str">
        <f>vlookup(B265,'セッション実施状況管理'!$A:$U,8,false)</f>
        <v>にしざわゆかり</v>
      </c>
      <c r="D265" s="569" t="str">
        <f>vlookup(B265,'セッション実施状況管理'!$A:$I,9,false)</f>
        <v/>
      </c>
      <c r="E265" s="2"/>
      <c r="F265" s="569" t="str">
        <f>vlookup(B265,'セッション実施状況管理'!$A:$U,20,false)</f>
        <v/>
      </c>
      <c r="G265" s="569" t="str">
        <f>vlookup(B265,'セッション実施状況管理'!$A:$U,20,false)</f>
        <v/>
      </c>
      <c r="H265" s="639"/>
      <c r="I265" s="572" t="str">
        <f>iferror(vlookup(B265,'セッション実施状況管理'!$A:$B,2,false),"")</f>
        <v>在学中</v>
      </c>
      <c r="J265" s="629"/>
      <c r="K265" s="629"/>
      <c r="L265" s="574" t="str">
        <f>VLOOKUP(D265,'新 月次投稿数'!$D:$N,8,false)</f>
        <v>#N/A</v>
      </c>
      <c r="M265" s="583" t="str">
        <f t="shared" si="17"/>
        <v>#N/A</v>
      </c>
      <c r="N265" s="576">
        <f t="shared" si="9"/>
        <v>-2</v>
      </c>
      <c r="O265" s="575">
        <f t="shared" si="10"/>
        <v>-2</v>
      </c>
      <c r="P265" s="575">
        <f t="shared" si="19"/>
        <v>0</v>
      </c>
      <c r="Q265" s="584">
        <f t="shared" si="16"/>
        <v>0</v>
      </c>
      <c r="R265" s="585" t="str">
        <f t="shared" si="12"/>
        <v>0</v>
      </c>
      <c r="S265" s="577">
        <f t="shared" si="18"/>
        <v>0</v>
      </c>
      <c r="T265" s="582" t="s">
        <v>1072</v>
      </c>
      <c r="U265" s="582" t="s">
        <v>1072</v>
      </c>
      <c r="V265" s="582" t="s">
        <v>1072</v>
      </c>
      <c r="W265" s="582" t="s">
        <v>1072</v>
      </c>
      <c r="X265" s="582" t="s">
        <v>1072</v>
      </c>
      <c r="Y265" s="582" t="s">
        <v>1072</v>
      </c>
      <c r="Z265" s="582" t="s">
        <v>1072</v>
      </c>
      <c r="AA265" s="587" t="str">
        <f>Vlookup(B265,'セッション実施状況管理'!$A:$R,17,false)</f>
        <v/>
      </c>
      <c r="AB265" s="580">
        <f t="shared" si="14"/>
        <v>1514</v>
      </c>
      <c r="AC265" s="580" t="str">
        <f t="shared" si="15"/>
        <v>2</v>
      </c>
    </row>
    <row r="266">
      <c r="A266" s="2"/>
      <c r="B266" s="40">
        <v>249.0</v>
      </c>
      <c r="C266" s="569" t="str">
        <f>vlookup(B266,'セッション実施状況管理'!$A:$U,8,false)</f>
        <v>うやまゆか</v>
      </c>
      <c r="D266" s="569" t="str">
        <f>vlookup(B266,'セッション実施状況管理'!$A:$I,9,false)</f>
        <v/>
      </c>
      <c r="E266" s="2"/>
      <c r="F266" s="569" t="str">
        <f>vlookup(B266,'セッション実施状況管理'!$A:$U,20,false)</f>
        <v>鈴木久美子</v>
      </c>
      <c r="G266" s="569" t="str">
        <f>vlookup(B266,'セッション実施状況管理'!$A:$U,20,false)</f>
        <v>鈴木久美子</v>
      </c>
      <c r="H266" s="639"/>
      <c r="I266" s="572" t="str">
        <f>iferror(vlookup(B266,'セッション実施状況管理'!$A:$B,2,false),"")</f>
        <v>在学中</v>
      </c>
      <c r="J266" s="629"/>
      <c r="K266" s="629"/>
      <c r="L266" s="574" t="str">
        <f>VLOOKUP(D266,'新 月次投稿数'!$D:$N,8,false)</f>
        <v>#N/A</v>
      </c>
      <c r="M266" s="583" t="str">
        <f t="shared" si="17"/>
        <v>#N/A</v>
      </c>
      <c r="N266" s="576">
        <f t="shared" si="9"/>
        <v>-2</v>
      </c>
      <c r="O266" s="575">
        <f t="shared" si="10"/>
        <v>-2</v>
      </c>
      <c r="P266" s="575">
        <f t="shared" si="19"/>
        <v>0</v>
      </c>
      <c r="Q266" s="584">
        <f t="shared" si="16"/>
        <v>0</v>
      </c>
      <c r="R266" s="585" t="str">
        <f t="shared" si="12"/>
        <v>0</v>
      </c>
      <c r="S266" s="577">
        <f t="shared" si="18"/>
        <v>0</v>
      </c>
      <c r="T266" s="582" t="s">
        <v>1072</v>
      </c>
      <c r="U266" s="582" t="s">
        <v>1072</v>
      </c>
      <c r="V266" s="582" t="s">
        <v>1072</v>
      </c>
      <c r="W266" s="582" t="s">
        <v>1072</v>
      </c>
      <c r="X266" s="582" t="s">
        <v>1072</v>
      </c>
      <c r="Y266" s="582" t="s">
        <v>1072</v>
      </c>
      <c r="Z266" s="582" t="s">
        <v>1072</v>
      </c>
      <c r="AA266" s="587" t="str">
        <f>Vlookup(B266,'セッション実施状況管理'!$A:$R,17,false)</f>
        <v/>
      </c>
      <c r="AB266" s="580">
        <f t="shared" si="14"/>
        <v>1514</v>
      </c>
      <c r="AC266" s="580" t="str">
        <f t="shared" si="15"/>
        <v>2</v>
      </c>
    </row>
    <row r="267">
      <c r="A267" s="2"/>
      <c r="B267" s="65">
        <v>250.0</v>
      </c>
      <c r="C267" s="569" t="str">
        <f>vlookup(B267,'セッション実施状況管理'!$A:$U,8,false)</f>
        <v>あらいみくほ</v>
      </c>
      <c r="D267" s="569" t="str">
        <f>vlookup(B267,'セッション実施状況管理'!$A:$I,9,false)</f>
        <v/>
      </c>
      <c r="E267" s="2"/>
      <c r="F267" s="569" t="str">
        <f>vlookup(B267,'セッション実施状況管理'!$A:$U,20,false)</f>
        <v>矢野直美</v>
      </c>
      <c r="G267" s="569" t="str">
        <f>vlookup(B267,'セッション実施状況管理'!$A:$U,20,false)</f>
        <v>矢野直美</v>
      </c>
      <c r="H267" s="639"/>
      <c r="I267" s="572" t="str">
        <f>iferror(vlookup(B267,'セッション実施状況管理'!$A:$B,2,false),"")</f>
        <v>在学中</v>
      </c>
      <c r="J267" s="629"/>
      <c r="K267" s="629"/>
      <c r="L267" s="574" t="str">
        <f>VLOOKUP(D267,'新 月次投稿数'!$D:$N,8,false)</f>
        <v>#N/A</v>
      </c>
      <c r="M267" s="583" t="str">
        <f t="shared" si="17"/>
        <v>#N/A</v>
      </c>
      <c r="N267" s="576">
        <f t="shared" si="9"/>
        <v>-2</v>
      </c>
      <c r="O267" s="575">
        <f t="shared" si="10"/>
        <v>-2</v>
      </c>
      <c r="P267" s="575">
        <f t="shared" si="19"/>
        <v>0</v>
      </c>
      <c r="Q267" s="584">
        <f t="shared" si="16"/>
        <v>0</v>
      </c>
      <c r="R267" s="585" t="str">
        <f t="shared" si="12"/>
        <v>0</v>
      </c>
      <c r="S267" s="577">
        <f t="shared" si="18"/>
        <v>0</v>
      </c>
      <c r="T267" s="582" t="s">
        <v>1072</v>
      </c>
      <c r="U267" s="582" t="s">
        <v>1072</v>
      </c>
      <c r="V267" s="582" t="s">
        <v>1072</v>
      </c>
      <c r="W267" s="582" t="s">
        <v>1072</v>
      </c>
      <c r="X267" s="582" t="s">
        <v>1072</v>
      </c>
      <c r="Y267" s="582" t="s">
        <v>1072</v>
      </c>
      <c r="Z267" s="582" t="s">
        <v>1072</v>
      </c>
      <c r="AA267" s="587" t="str">
        <f>Vlookup(B267,'セッション実施状況管理'!$A:$R,17,false)</f>
        <v/>
      </c>
      <c r="AB267" s="580">
        <f t="shared" si="14"/>
        <v>1514</v>
      </c>
      <c r="AC267" s="580" t="str">
        <f t="shared" si="15"/>
        <v>2</v>
      </c>
    </row>
    <row r="268">
      <c r="A268" s="2"/>
      <c r="B268" s="65">
        <v>251.0</v>
      </c>
      <c r="C268" s="569" t="str">
        <f>vlookup(B268,'セッション実施状況管理'!$A:$U,8,false)</f>
        <v>いけだゆうこ</v>
      </c>
      <c r="D268" s="569" t="str">
        <f>vlookup(B268,'セッション実施状況管理'!$A:$I,9,false)</f>
        <v/>
      </c>
      <c r="E268" s="2"/>
      <c r="F268" s="569" t="str">
        <f>vlookup(B268,'セッション実施状況管理'!$A:$U,20,false)</f>
        <v>田中瑞稀</v>
      </c>
      <c r="G268" s="569" t="str">
        <f>vlookup(B268,'セッション実施状況管理'!$A:$U,20,false)</f>
        <v>田中瑞稀</v>
      </c>
      <c r="H268" s="639"/>
      <c r="I268" s="572" t="str">
        <f>iferror(vlookup(B268,'セッション実施状況管理'!$A:$B,2,false),"")</f>
        <v>在学中</v>
      </c>
      <c r="J268" s="629"/>
      <c r="K268" s="629"/>
      <c r="L268" s="574" t="str">
        <f>VLOOKUP(D268,'新 月次投稿数'!$D:$N,8,false)</f>
        <v>#N/A</v>
      </c>
      <c r="M268" s="583" t="str">
        <f t="shared" si="17"/>
        <v>#N/A</v>
      </c>
      <c r="N268" s="576">
        <f t="shared" si="9"/>
        <v>-2</v>
      </c>
      <c r="O268" s="575">
        <f t="shared" si="10"/>
        <v>-2</v>
      </c>
      <c r="P268" s="575">
        <f t="shared" si="19"/>
        <v>0</v>
      </c>
      <c r="Q268" s="584">
        <f t="shared" si="16"/>
        <v>0</v>
      </c>
      <c r="R268" s="585" t="str">
        <f t="shared" si="12"/>
        <v>0</v>
      </c>
      <c r="S268" s="577">
        <f t="shared" si="18"/>
        <v>0</v>
      </c>
      <c r="T268" s="582" t="s">
        <v>1072</v>
      </c>
      <c r="U268" s="582" t="s">
        <v>1072</v>
      </c>
      <c r="V268" s="582" t="s">
        <v>1072</v>
      </c>
      <c r="W268" s="582" t="s">
        <v>1072</v>
      </c>
      <c r="X268" s="582" t="s">
        <v>1072</v>
      </c>
      <c r="Y268" s="582" t="s">
        <v>1072</v>
      </c>
      <c r="Z268" s="582" t="s">
        <v>1072</v>
      </c>
      <c r="AA268" s="587" t="str">
        <f>Vlookup(B268,'セッション実施状況管理'!$A:$R,17,false)</f>
        <v/>
      </c>
      <c r="AB268" s="580">
        <f t="shared" si="14"/>
        <v>1514</v>
      </c>
      <c r="AC268" s="580" t="str">
        <f t="shared" si="15"/>
        <v>2</v>
      </c>
    </row>
    <row r="269">
      <c r="A269" s="2"/>
      <c r="B269" s="40">
        <v>252.0</v>
      </c>
      <c r="C269" s="569" t="str">
        <f>vlookup(B269,'セッション実施状況管理'!$A:$U,8,false)</f>
        <v>はまだちえ</v>
      </c>
      <c r="D269" s="569" t="str">
        <f>vlookup(B269,'セッション実施状況管理'!$A:$I,9,false)</f>
        <v/>
      </c>
      <c r="E269" s="2"/>
      <c r="F269" s="569" t="str">
        <f>vlookup(B269,'セッション実施状況管理'!$A:$U,20,false)</f>
        <v/>
      </c>
      <c r="G269" s="569" t="str">
        <f>vlookup(B269,'セッション実施状況管理'!$A:$U,20,false)</f>
        <v/>
      </c>
      <c r="H269" s="639"/>
      <c r="I269" s="572" t="str">
        <f>iferror(vlookup(B269,'セッション実施状況管理'!$A:$B,2,false),"")</f>
        <v>在学中</v>
      </c>
      <c r="J269" s="629"/>
      <c r="K269" s="629"/>
      <c r="L269" s="574" t="str">
        <f>VLOOKUP(D269,'新 月次投稿数'!$D:$N,8,false)</f>
        <v>#N/A</v>
      </c>
      <c r="M269" s="583" t="str">
        <f t="shared" si="17"/>
        <v>#N/A</v>
      </c>
      <c r="N269" s="576">
        <f t="shared" si="9"/>
        <v>-2</v>
      </c>
      <c r="O269" s="575">
        <f t="shared" si="10"/>
        <v>-2</v>
      </c>
      <c r="P269" s="575">
        <f t="shared" si="19"/>
        <v>0</v>
      </c>
      <c r="Q269" s="584">
        <f t="shared" si="16"/>
        <v>0</v>
      </c>
      <c r="R269" s="585" t="str">
        <f t="shared" si="12"/>
        <v>0</v>
      </c>
      <c r="S269" s="577">
        <f t="shared" si="18"/>
        <v>0</v>
      </c>
      <c r="T269" s="582" t="s">
        <v>1072</v>
      </c>
      <c r="U269" s="582" t="s">
        <v>1072</v>
      </c>
      <c r="V269" s="582" t="s">
        <v>1072</v>
      </c>
      <c r="W269" s="582" t="s">
        <v>1072</v>
      </c>
      <c r="X269" s="582" t="s">
        <v>1072</v>
      </c>
      <c r="Y269" s="582" t="s">
        <v>1072</v>
      </c>
      <c r="Z269" s="582" t="s">
        <v>1072</v>
      </c>
      <c r="AA269" s="587" t="str">
        <f>Vlookup(B269,'セッション実施状況管理'!$A:$R,17,false)</f>
        <v/>
      </c>
      <c r="AB269" s="580">
        <f t="shared" si="14"/>
        <v>1514</v>
      </c>
      <c r="AC269" s="580" t="str">
        <f t="shared" si="15"/>
        <v>2</v>
      </c>
    </row>
    <row r="270">
      <c r="A270" s="2"/>
      <c r="B270" s="65">
        <v>253.0</v>
      </c>
      <c r="C270" s="569" t="str">
        <f>vlookup(B270,'セッション実施状況管理'!$A:$U,8,false)</f>
        <v>みかみさやか</v>
      </c>
      <c r="D270" s="569" t="str">
        <f>vlookup(B270,'セッション実施状況管理'!$A:$I,9,false)</f>
        <v/>
      </c>
      <c r="E270" s="2"/>
      <c r="F270" s="569" t="str">
        <f>vlookup(B270,'セッション実施状況管理'!$A:$U,20,false)</f>
        <v>蔦川智香子</v>
      </c>
      <c r="G270" s="569" t="str">
        <f>vlookup(B270,'セッション実施状況管理'!$A:$U,20,false)</f>
        <v>蔦川智香子</v>
      </c>
      <c r="H270" s="639"/>
      <c r="I270" s="572" t="str">
        <f>iferror(vlookup(B270,'セッション実施状況管理'!$A:$B,2,false),"")</f>
        <v>在学中</v>
      </c>
      <c r="J270" s="629"/>
      <c r="K270" s="629"/>
      <c r="L270" s="574" t="str">
        <f>VLOOKUP(D270,'新 月次投稿数'!$D:$N,8,false)</f>
        <v>#N/A</v>
      </c>
      <c r="M270" s="583" t="str">
        <f t="shared" si="17"/>
        <v>#N/A</v>
      </c>
      <c r="N270" s="576">
        <f t="shared" si="9"/>
        <v>-2</v>
      </c>
      <c r="O270" s="575">
        <f t="shared" si="10"/>
        <v>-2</v>
      </c>
      <c r="P270" s="575">
        <f t="shared" si="19"/>
        <v>0</v>
      </c>
      <c r="Q270" s="584">
        <f t="shared" si="16"/>
        <v>0</v>
      </c>
      <c r="R270" s="585" t="str">
        <f t="shared" si="12"/>
        <v>0</v>
      </c>
      <c r="S270" s="577">
        <f t="shared" si="18"/>
        <v>0</v>
      </c>
      <c r="T270" s="582" t="s">
        <v>1072</v>
      </c>
      <c r="U270" s="582" t="s">
        <v>1072</v>
      </c>
      <c r="V270" s="582" t="s">
        <v>1072</v>
      </c>
      <c r="W270" s="582" t="s">
        <v>1072</v>
      </c>
      <c r="X270" s="582" t="s">
        <v>1072</v>
      </c>
      <c r="Y270" s="582" t="s">
        <v>1072</v>
      </c>
      <c r="Z270" s="582" t="s">
        <v>1072</v>
      </c>
      <c r="AA270" s="587" t="str">
        <f>Vlookup(B270,'セッション実施状況管理'!$A:$R,17,false)</f>
        <v/>
      </c>
      <c r="AB270" s="580">
        <f t="shared" si="14"/>
        <v>1514</v>
      </c>
      <c r="AC270" s="580" t="str">
        <f t="shared" si="15"/>
        <v>2</v>
      </c>
    </row>
    <row r="271">
      <c r="A271" s="2"/>
      <c r="B271" s="65">
        <v>254.0</v>
      </c>
      <c r="C271" s="569" t="str">
        <f>vlookup(B271,'セッション実施状況管理'!$A:$U,8,false)</f>
        <v>よしむらとおる</v>
      </c>
      <c r="D271" s="569" t="str">
        <f>vlookup(B271,'セッション実施状況管理'!$A:$I,9,false)</f>
        <v/>
      </c>
      <c r="E271" s="2"/>
      <c r="F271" s="569" t="str">
        <f>vlookup(B271,'セッション実施状況管理'!$A:$U,20,false)</f>
        <v/>
      </c>
      <c r="G271" s="569" t="str">
        <f>vlookup(B271,'セッション実施状況管理'!$A:$U,20,false)</f>
        <v/>
      </c>
      <c r="H271" s="639"/>
      <c r="I271" s="572" t="str">
        <f>iferror(vlookup(B271,'セッション実施状況管理'!$A:$B,2,false),"")</f>
        <v>在学中</v>
      </c>
      <c r="J271" s="629"/>
      <c r="K271" s="629"/>
      <c r="L271" s="574" t="str">
        <f>VLOOKUP(D271,'新 月次投稿数'!$D:$N,8,false)</f>
        <v>#N/A</v>
      </c>
      <c r="M271" s="583" t="str">
        <f t="shared" si="17"/>
        <v>#N/A</v>
      </c>
      <c r="N271" s="576">
        <f t="shared" si="9"/>
        <v>-2</v>
      </c>
      <c r="O271" s="575">
        <f t="shared" si="10"/>
        <v>-2</v>
      </c>
      <c r="P271" s="575">
        <f t="shared" si="19"/>
        <v>0</v>
      </c>
      <c r="Q271" s="584">
        <f t="shared" si="16"/>
        <v>0</v>
      </c>
      <c r="R271" s="585" t="str">
        <f t="shared" si="12"/>
        <v>0</v>
      </c>
      <c r="S271" s="577">
        <f t="shared" si="18"/>
        <v>0</v>
      </c>
      <c r="T271" s="582" t="s">
        <v>1072</v>
      </c>
      <c r="U271" s="582" t="s">
        <v>1072</v>
      </c>
      <c r="V271" s="582" t="s">
        <v>1072</v>
      </c>
      <c r="W271" s="582" t="s">
        <v>1072</v>
      </c>
      <c r="X271" s="582" t="s">
        <v>1072</v>
      </c>
      <c r="Y271" s="582" t="s">
        <v>1072</v>
      </c>
      <c r="Z271" s="582" t="s">
        <v>1072</v>
      </c>
      <c r="AA271" s="587" t="str">
        <f>Vlookup(B271,'セッション実施状況管理'!$A:$R,17,false)</f>
        <v/>
      </c>
      <c r="AB271" s="580">
        <f t="shared" si="14"/>
        <v>1514</v>
      </c>
      <c r="AC271" s="580" t="str">
        <f t="shared" si="15"/>
        <v>2</v>
      </c>
    </row>
    <row r="272">
      <c r="A272" s="2"/>
      <c r="B272" s="40">
        <v>255.0</v>
      </c>
      <c r="C272" s="569" t="str">
        <f>vlookup(B272,'セッション実施状況管理'!$A:$U,8,false)</f>
        <v>すぎうらゆい</v>
      </c>
      <c r="D272" s="569" t="str">
        <f>vlookup(B272,'セッション実施状況管理'!$A:$I,9,false)</f>
        <v/>
      </c>
      <c r="E272" s="2"/>
      <c r="F272" s="569" t="str">
        <f>vlookup(B272,'セッション実施状況管理'!$A:$U,20,false)</f>
        <v/>
      </c>
      <c r="G272" s="569" t="str">
        <f>vlookup(B272,'セッション実施状況管理'!$A:$U,20,false)</f>
        <v/>
      </c>
      <c r="H272" s="639"/>
      <c r="I272" s="572" t="str">
        <f>iferror(vlookup(B272,'セッション実施状況管理'!$A:$B,2,false),"")</f>
        <v>在学中</v>
      </c>
      <c r="J272" s="629"/>
      <c r="K272" s="629"/>
      <c r="L272" s="574" t="str">
        <f>VLOOKUP(D272,'新 月次投稿数'!$D:$N,8,false)</f>
        <v>#N/A</v>
      </c>
      <c r="M272" s="583" t="str">
        <f t="shared" si="17"/>
        <v>#N/A</v>
      </c>
      <c r="N272" s="576">
        <f t="shared" si="9"/>
        <v>-2</v>
      </c>
      <c r="O272" s="575">
        <f t="shared" si="10"/>
        <v>-2</v>
      </c>
      <c r="P272" s="575">
        <f t="shared" si="19"/>
        <v>0</v>
      </c>
      <c r="Q272" s="584">
        <f t="shared" si="16"/>
        <v>0</v>
      </c>
      <c r="R272" s="585" t="str">
        <f t="shared" si="12"/>
        <v>0</v>
      </c>
      <c r="S272" s="577">
        <f t="shared" si="18"/>
        <v>0</v>
      </c>
      <c r="T272" s="582" t="s">
        <v>1072</v>
      </c>
      <c r="U272" s="582" t="s">
        <v>1072</v>
      </c>
      <c r="V272" s="582" t="s">
        <v>1072</v>
      </c>
      <c r="W272" s="582" t="s">
        <v>1072</v>
      </c>
      <c r="X272" s="582" t="s">
        <v>1072</v>
      </c>
      <c r="Y272" s="582" t="s">
        <v>1072</v>
      </c>
      <c r="Z272" s="582" t="s">
        <v>1072</v>
      </c>
      <c r="AA272" s="587" t="str">
        <f>Vlookup(B272,'セッション実施状況管理'!$A:$R,17,false)</f>
        <v/>
      </c>
      <c r="AB272" s="580">
        <f t="shared" si="14"/>
        <v>1514</v>
      </c>
      <c r="AC272" s="580" t="str">
        <f t="shared" si="15"/>
        <v>2</v>
      </c>
    </row>
    <row r="273">
      <c r="A273" s="2"/>
      <c r="B273" s="65">
        <v>256.0</v>
      </c>
      <c r="C273" s="569" t="str">
        <f>vlookup(B273,'セッション実施状況管理'!$A:$U,8,false)</f>
        <v>井澤　文香</v>
      </c>
      <c r="D273" s="569" t="str">
        <f>vlookup(B273,'セッション実施状況管理'!$A:$I,9,false)</f>
        <v/>
      </c>
      <c r="E273" s="2"/>
      <c r="F273" s="569" t="str">
        <f>vlookup(B273,'セッション実施状況管理'!$A:$U,20,false)</f>
        <v/>
      </c>
      <c r="G273" s="569" t="str">
        <f>vlookup(B273,'セッション実施状況管理'!$A:$U,20,false)</f>
        <v/>
      </c>
      <c r="H273" s="639"/>
      <c r="I273" s="572" t="str">
        <f>iferror(vlookup(B273,'セッション実施状況管理'!$A:$B,2,false),"")</f>
        <v>在学中</v>
      </c>
      <c r="J273" s="629"/>
      <c r="K273" s="629"/>
      <c r="L273" s="574" t="str">
        <f>VLOOKUP(D273,'新 月次投稿数'!$D:$N,8,false)</f>
        <v>#N/A</v>
      </c>
      <c r="M273" s="583" t="str">
        <f t="shared" si="17"/>
        <v>#N/A</v>
      </c>
      <c r="N273" s="576">
        <f t="shared" si="9"/>
        <v>-2</v>
      </c>
      <c r="O273" s="575">
        <f t="shared" si="10"/>
        <v>-2</v>
      </c>
      <c r="P273" s="575">
        <f t="shared" si="19"/>
        <v>0</v>
      </c>
      <c r="Q273" s="584">
        <f t="shared" si="16"/>
        <v>0</v>
      </c>
      <c r="R273" s="585" t="str">
        <f t="shared" si="12"/>
        <v>0</v>
      </c>
      <c r="S273" s="577">
        <f t="shared" si="18"/>
        <v>0</v>
      </c>
      <c r="T273" s="582" t="s">
        <v>1072</v>
      </c>
      <c r="U273" s="582" t="s">
        <v>1072</v>
      </c>
      <c r="V273" s="582" t="s">
        <v>1072</v>
      </c>
      <c r="W273" s="582" t="s">
        <v>1072</v>
      </c>
      <c r="X273" s="582" t="s">
        <v>1072</v>
      </c>
      <c r="Y273" s="582" t="s">
        <v>1072</v>
      </c>
      <c r="Z273" s="582" t="s">
        <v>1072</v>
      </c>
      <c r="AA273" s="587" t="str">
        <f>Vlookup(B273,'セッション実施状況管理'!$A:$R,17,false)</f>
        <v/>
      </c>
      <c r="AB273" s="580">
        <f t="shared" si="14"/>
        <v>1514</v>
      </c>
      <c r="AC273" s="580" t="str">
        <f t="shared" si="15"/>
        <v>2</v>
      </c>
    </row>
    <row r="274">
      <c r="A274" s="2"/>
      <c r="B274" s="65">
        <v>257.0</v>
      </c>
      <c r="C274" s="569" t="str">
        <f>vlookup(B274,'セッション実施状況管理'!$A:$U,8,false)</f>
        <v>はやしかずこ</v>
      </c>
      <c r="D274" s="569" t="str">
        <f>vlookup(B274,'セッション実施状況管理'!$A:$I,9,false)</f>
        <v/>
      </c>
      <c r="E274" s="2"/>
      <c r="F274" s="569" t="str">
        <f>vlookup(B274,'セッション実施状況管理'!$A:$U,20,false)</f>
        <v>荒木希巳江</v>
      </c>
      <c r="G274" s="569" t="str">
        <f>vlookup(B274,'セッション実施状況管理'!$A:$U,20,false)</f>
        <v>荒木希巳江</v>
      </c>
      <c r="H274" s="639"/>
      <c r="I274" s="572" t="str">
        <f>iferror(vlookup(B274,'セッション実施状況管理'!$A:$B,2,false),"")</f>
        <v>在学中</v>
      </c>
      <c r="J274" s="629"/>
      <c r="K274" s="629"/>
      <c r="L274" s="574" t="str">
        <f>VLOOKUP(D274,'新 月次投稿数'!$D:$N,8,false)</f>
        <v>#N/A</v>
      </c>
      <c r="M274" s="583" t="str">
        <f t="shared" si="17"/>
        <v>#N/A</v>
      </c>
      <c r="N274" s="576">
        <f t="shared" si="9"/>
        <v>-2</v>
      </c>
      <c r="O274" s="575">
        <f t="shared" si="10"/>
        <v>-2</v>
      </c>
      <c r="P274" s="575">
        <f t="shared" si="19"/>
        <v>0</v>
      </c>
      <c r="Q274" s="584">
        <f t="shared" si="16"/>
        <v>0</v>
      </c>
      <c r="R274" s="585" t="str">
        <f t="shared" si="12"/>
        <v>0</v>
      </c>
      <c r="S274" s="577">
        <f t="shared" si="18"/>
        <v>0</v>
      </c>
      <c r="T274" s="582" t="s">
        <v>1072</v>
      </c>
      <c r="U274" s="582" t="s">
        <v>1072</v>
      </c>
      <c r="V274" s="582" t="s">
        <v>1072</v>
      </c>
      <c r="W274" s="582" t="s">
        <v>1072</v>
      </c>
      <c r="X274" s="582" t="s">
        <v>1072</v>
      </c>
      <c r="Y274" s="582" t="s">
        <v>1072</v>
      </c>
      <c r="Z274" s="582" t="s">
        <v>1072</v>
      </c>
      <c r="AA274" s="587" t="str">
        <f>Vlookup(B274,'セッション実施状況管理'!$A:$R,17,false)</f>
        <v/>
      </c>
      <c r="AB274" s="580">
        <f t="shared" si="14"/>
        <v>1514</v>
      </c>
      <c r="AC274" s="580" t="str">
        <f t="shared" si="15"/>
        <v>2</v>
      </c>
    </row>
    <row r="275">
      <c r="A275" s="2"/>
      <c r="B275" s="40">
        <v>258.0</v>
      </c>
      <c r="C275" s="569" t="str">
        <f>vlookup(B275,'セッション実施状況管理'!$A:$U,8,false)</f>
        <v>みさきそのこ</v>
      </c>
      <c r="D275" s="569" t="str">
        <f>vlookup(B275,'セッション実施状況管理'!$A:$I,9,false)</f>
        <v/>
      </c>
      <c r="E275" s="2"/>
      <c r="F275" s="569" t="str">
        <f>vlookup(B275,'セッション実施状況管理'!$A:$U,20,false)</f>
        <v/>
      </c>
      <c r="G275" s="569" t="str">
        <f>vlookup(B275,'セッション実施状況管理'!$A:$U,20,false)</f>
        <v/>
      </c>
      <c r="H275" s="639"/>
      <c r="I275" s="572" t="str">
        <f>iferror(vlookup(B275,'セッション実施状況管理'!$A:$B,2,false),"")</f>
        <v>在学中</v>
      </c>
      <c r="J275" s="629"/>
      <c r="K275" s="629"/>
      <c r="L275" s="574" t="str">
        <f>VLOOKUP(D275,'新 月次投稿数'!$D:$N,8,false)</f>
        <v>#N/A</v>
      </c>
      <c r="M275" s="583" t="str">
        <f t="shared" si="17"/>
        <v>#N/A</v>
      </c>
      <c r="N275" s="576">
        <f t="shared" si="9"/>
        <v>-2</v>
      </c>
      <c r="O275" s="575">
        <f t="shared" si="10"/>
        <v>-2</v>
      </c>
      <c r="P275" s="575">
        <f t="shared" si="19"/>
        <v>0</v>
      </c>
      <c r="Q275" s="584">
        <f t="shared" si="16"/>
        <v>0</v>
      </c>
      <c r="R275" s="585" t="str">
        <f t="shared" si="12"/>
        <v>0</v>
      </c>
      <c r="S275" s="577">
        <f t="shared" si="18"/>
        <v>0</v>
      </c>
      <c r="T275" s="582" t="s">
        <v>1072</v>
      </c>
      <c r="U275" s="582" t="s">
        <v>1072</v>
      </c>
      <c r="V275" s="582" t="s">
        <v>1072</v>
      </c>
      <c r="W275" s="582" t="s">
        <v>1072</v>
      </c>
      <c r="X275" s="582" t="s">
        <v>1072</v>
      </c>
      <c r="Y275" s="582" t="s">
        <v>1072</v>
      </c>
      <c r="Z275" s="582" t="s">
        <v>1072</v>
      </c>
      <c r="AA275" s="587" t="str">
        <f>Vlookup(B275,'セッション実施状況管理'!$A:$R,17,false)</f>
        <v/>
      </c>
      <c r="AB275" s="580">
        <f t="shared" si="14"/>
        <v>1514</v>
      </c>
      <c r="AC275" s="580" t="str">
        <f t="shared" si="15"/>
        <v>2</v>
      </c>
    </row>
    <row r="276">
      <c r="A276" s="2"/>
      <c r="B276" s="65">
        <v>259.0</v>
      </c>
      <c r="C276" s="569" t="str">
        <f>vlookup(B276,'セッション実施状況管理'!$A:$U,8,false)</f>
        <v>あきやまくにえ</v>
      </c>
      <c r="D276" s="569" t="str">
        <f>vlookup(B276,'セッション実施状況管理'!$A:$I,9,false)</f>
        <v/>
      </c>
      <c r="E276" s="2"/>
      <c r="F276" s="569" t="str">
        <f>vlookup(B276,'セッション実施状況管理'!$A:$U,20,false)</f>
        <v/>
      </c>
      <c r="G276" s="569" t="str">
        <f>vlookup(B276,'セッション実施状況管理'!$A:$U,20,false)</f>
        <v/>
      </c>
      <c r="H276" s="639"/>
      <c r="I276" s="572" t="str">
        <f>iferror(vlookup(B276,'セッション実施状況管理'!$A:$B,2,false),"")</f>
        <v>在学中</v>
      </c>
      <c r="J276" s="629"/>
      <c r="K276" s="629"/>
      <c r="L276" s="574" t="str">
        <f>VLOOKUP(D276,'新 月次投稿数'!$D:$N,8,false)</f>
        <v>#N/A</v>
      </c>
      <c r="M276" s="583" t="str">
        <f t="shared" si="17"/>
        <v>#N/A</v>
      </c>
      <c r="N276" s="576">
        <f t="shared" si="9"/>
        <v>-2</v>
      </c>
      <c r="O276" s="575">
        <f t="shared" si="10"/>
        <v>-2</v>
      </c>
      <c r="P276" s="575">
        <f t="shared" si="19"/>
        <v>0</v>
      </c>
      <c r="Q276" s="584">
        <f t="shared" si="16"/>
        <v>0</v>
      </c>
      <c r="R276" s="585" t="str">
        <f t="shared" si="12"/>
        <v>0</v>
      </c>
      <c r="S276" s="577">
        <f t="shared" si="18"/>
        <v>0</v>
      </c>
      <c r="T276" s="582" t="s">
        <v>1072</v>
      </c>
      <c r="U276" s="582" t="s">
        <v>1072</v>
      </c>
      <c r="V276" s="582" t="s">
        <v>1072</v>
      </c>
      <c r="W276" s="582" t="s">
        <v>1072</v>
      </c>
      <c r="X276" s="582" t="s">
        <v>1072</v>
      </c>
      <c r="Y276" s="582" t="s">
        <v>1072</v>
      </c>
      <c r="Z276" s="582" t="s">
        <v>1072</v>
      </c>
      <c r="AA276" s="587" t="str">
        <f>Vlookup(B276,'セッション実施状況管理'!$A:$R,17,false)</f>
        <v/>
      </c>
      <c r="AB276" s="580">
        <f t="shared" si="14"/>
        <v>1514</v>
      </c>
      <c r="AC276" s="580" t="str">
        <f t="shared" si="15"/>
        <v>2</v>
      </c>
    </row>
    <row r="277">
      <c r="A277" s="2"/>
      <c r="B277" s="65">
        <v>260.0</v>
      </c>
      <c r="C277" s="569" t="str">
        <f>vlookup(B277,'セッション実施状況管理'!$A:$U,8,false)</f>
        <v>いまむらりつこ</v>
      </c>
      <c r="D277" s="569" t="str">
        <f>vlookup(B277,'セッション実施状況管理'!$A:$I,9,false)</f>
        <v/>
      </c>
      <c r="E277" s="2"/>
      <c r="F277" s="569" t="str">
        <f>vlookup(B277,'セッション実施状況管理'!$A:$U,20,false)</f>
        <v/>
      </c>
      <c r="G277" s="569" t="str">
        <f>vlookup(B277,'セッション実施状況管理'!$A:$U,20,false)</f>
        <v/>
      </c>
      <c r="H277" s="639"/>
      <c r="I277" s="572" t="str">
        <f>iferror(vlookup(B277,'セッション実施状況管理'!$A:$B,2,false),"")</f>
        <v>在学中</v>
      </c>
      <c r="J277" s="629"/>
      <c r="K277" s="629"/>
      <c r="L277" s="574" t="str">
        <f>VLOOKUP(D277,'新 月次投稿数'!$D:$N,8,false)</f>
        <v>#N/A</v>
      </c>
      <c r="M277" s="583" t="str">
        <f t="shared" si="17"/>
        <v>#N/A</v>
      </c>
      <c r="N277" s="576">
        <f t="shared" si="9"/>
        <v>-2</v>
      </c>
      <c r="O277" s="575">
        <f t="shared" si="10"/>
        <v>-2</v>
      </c>
      <c r="P277" s="575">
        <f t="shared" si="19"/>
        <v>0</v>
      </c>
      <c r="Q277" s="584">
        <f t="shared" si="16"/>
        <v>0</v>
      </c>
      <c r="R277" s="585" t="str">
        <f t="shared" si="12"/>
        <v>0</v>
      </c>
      <c r="S277" s="577">
        <f t="shared" si="18"/>
        <v>0</v>
      </c>
      <c r="T277" s="582" t="s">
        <v>1072</v>
      </c>
      <c r="U277" s="582" t="s">
        <v>1072</v>
      </c>
      <c r="V277" s="582" t="s">
        <v>1072</v>
      </c>
      <c r="W277" s="582" t="s">
        <v>1072</v>
      </c>
      <c r="X277" s="582" t="s">
        <v>1072</v>
      </c>
      <c r="Y277" s="582" t="s">
        <v>1072</v>
      </c>
      <c r="Z277" s="582" t="s">
        <v>1072</v>
      </c>
      <c r="AA277" s="587" t="str">
        <f>Vlookup(B277,'セッション実施状況管理'!$A:$R,17,false)</f>
        <v/>
      </c>
      <c r="AB277" s="580">
        <f t="shared" si="14"/>
        <v>1514</v>
      </c>
      <c r="AC277" s="580" t="str">
        <f t="shared" si="15"/>
        <v>2</v>
      </c>
    </row>
    <row r="278">
      <c r="A278" s="2"/>
      <c r="B278" s="40">
        <v>261.0</v>
      </c>
      <c r="C278" s="569" t="str">
        <f>vlookup(B278,'セッション実施状況管理'!$A:$U,8,false)</f>
        <v>ほどづかさき</v>
      </c>
      <c r="D278" s="569" t="str">
        <f>vlookup(B278,'セッション実施状況管理'!$A:$I,9,false)</f>
        <v/>
      </c>
      <c r="E278" s="2"/>
      <c r="F278" s="569" t="str">
        <f>vlookup(B278,'セッション実施状況管理'!$A:$U,20,false)</f>
        <v>村上幸子</v>
      </c>
      <c r="G278" s="569" t="str">
        <f>vlookup(B278,'セッション実施状況管理'!$A:$U,20,false)</f>
        <v>村上幸子</v>
      </c>
      <c r="H278" s="639"/>
      <c r="I278" s="572" t="str">
        <f>iferror(vlookup(B278,'セッション実施状況管理'!$A:$B,2,false),"")</f>
        <v>在学中</v>
      </c>
      <c r="J278" s="629"/>
      <c r="K278" s="629"/>
      <c r="L278" s="574" t="str">
        <f>VLOOKUP(D278,'新 月次投稿数'!$D:$N,8,false)</f>
        <v>#N/A</v>
      </c>
      <c r="M278" s="583" t="str">
        <f t="shared" si="17"/>
        <v>#N/A</v>
      </c>
      <c r="N278" s="576">
        <f t="shared" si="9"/>
        <v>-2</v>
      </c>
      <c r="O278" s="575">
        <f t="shared" si="10"/>
        <v>-2</v>
      </c>
      <c r="P278" s="575">
        <f t="shared" si="19"/>
        <v>0</v>
      </c>
      <c r="Q278" s="584">
        <f t="shared" si="16"/>
        <v>0</v>
      </c>
      <c r="R278" s="585" t="str">
        <f t="shared" si="12"/>
        <v>0</v>
      </c>
      <c r="S278" s="577">
        <f t="shared" si="18"/>
        <v>0</v>
      </c>
      <c r="T278" s="582" t="s">
        <v>1072</v>
      </c>
      <c r="U278" s="582" t="s">
        <v>1072</v>
      </c>
      <c r="V278" s="582" t="s">
        <v>1072</v>
      </c>
      <c r="W278" s="582" t="s">
        <v>1072</v>
      </c>
      <c r="X278" s="582" t="s">
        <v>1072</v>
      </c>
      <c r="Y278" s="582" t="s">
        <v>1072</v>
      </c>
      <c r="Z278" s="582" t="s">
        <v>1072</v>
      </c>
      <c r="AA278" s="587" t="str">
        <f>Vlookup(B278,'セッション実施状況管理'!$A:$R,17,false)</f>
        <v/>
      </c>
      <c r="AB278" s="580">
        <f t="shared" si="14"/>
        <v>1514</v>
      </c>
      <c r="AC278" s="580" t="str">
        <f t="shared" si="15"/>
        <v>2</v>
      </c>
    </row>
    <row r="279">
      <c r="A279" s="2"/>
      <c r="B279" s="65">
        <v>262.0</v>
      </c>
      <c r="C279" s="569" t="str">
        <f>vlookup(B279,'セッション実施状況管理'!$A:$U,8,false)</f>
        <v>たかすあい</v>
      </c>
      <c r="D279" s="569" t="str">
        <f>vlookup(B279,'セッション実施状況管理'!$A:$I,9,false)</f>
        <v/>
      </c>
      <c r="E279" s="2"/>
      <c r="F279" s="569" t="str">
        <f>vlookup(B279,'セッション実施状況管理'!$A:$U,20,false)</f>
        <v/>
      </c>
      <c r="G279" s="569" t="str">
        <f>vlookup(B279,'セッション実施状況管理'!$A:$U,20,false)</f>
        <v/>
      </c>
      <c r="H279" s="639"/>
      <c r="I279" s="572" t="str">
        <f>iferror(vlookup(B279,'セッション実施状況管理'!$A:$B,2,false),"")</f>
        <v>在学中</v>
      </c>
      <c r="J279" s="629"/>
      <c r="K279" s="629"/>
      <c r="L279" s="574" t="str">
        <f>VLOOKUP(D279,'新 月次投稿数'!$D:$N,8,false)</f>
        <v>#N/A</v>
      </c>
      <c r="M279" s="583" t="str">
        <f t="shared" si="17"/>
        <v>#N/A</v>
      </c>
      <c r="N279" s="576">
        <f t="shared" si="9"/>
        <v>-2</v>
      </c>
      <c r="O279" s="575">
        <f t="shared" si="10"/>
        <v>-2</v>
      </c>
      <c r="P279" s="575">
        <f t="shared" si="19"/>
        <v>0</v>
      </c>
      <c r="Q279" s="584">
        <f t="shared" si="16"/>
        <v>0</v>
      </c>
      <c r="R279" s="585" t="str">
        <f t="shared" si="12"/>
        <v>0</v>
      </c>
      <c r="S279" s="577">
        <f t="shared" si="18"/>
        <v>0</v>
      </c>
      <c r="T279" s="582" t="s">
        <v>1072</v>
      </c>
      <c r="U279" s="582" t="s">
        <v>1072</v>
      </c>
      <c r="V279" s="582" t="s">
        <v>1072</v>
      </c>
      <c r="W279" s="582" t="s">
        <v>1072</v>
      </c>
      <c r="X279" s="582" t="s">
        <v>1072</v>
      </c>
      <c r="Y279" s="582" t="s">
        <v>1072</v>
      </c>
      <c r="Z279" s="582" t="s">
        <v>1072</v>
      </c>
      <c r="AA279" s="587" t="str">
        <f>Vlookup(B279,'セッション実施状況管理'!$A:$R,17,false)</f>
        <v/>
      </c>
      <c r="AB279" s="580">
        <f t="shared" si="14"/>
        <v>1514</v>
      </c>
      <c r="AC279" s="580" t="str">
        <f t="shared" si="15"/>
        <v>2</v>
      </c>
    </row>
    <row r="280">
      <c r="A280" s="2"/>
      <c r="B280" s="65">
        <v>263.0</v>
      </c>
      <c r="C280" s="569" t="str">
        <f>vlookup(B280,'セッション実施状況管理'!$A:$U,8,false)</f>
        <v>さいとうしょうこ</v>
      </c>
      <c r="D280" s="569" t="str">
        <f>vlookup(B280,'セッション実施状況管理'!$A:$I,9,false)</f>
        <v/>
      </c>
      <c r="E280" s="2"/>
      <c r="F280" s="569" t="str">
        <f>vlookup(B280,'セッション実施状況管理'!$A:$U,20,false)</f>
        <v/>
      </c>
      <c r="G280" s="569" t="str">
        <f>vlookup(B280,'セッション実施状況管理'!$A:$U,20,false)</f>
        <v/>
      </c>
      <c r="H280" s="639"/>
      <c r="I280" s="572" t="str">
        <f>iferror(vlookup(B280,'セッション実施状況管理'!$A:$B,2,false),"")</f>
        <v>在学中</v>
      </c>
      <c r="J280" s="629"/>
      <c r="K280" s="629"/>
      <c r="L280" s="574" t="str">
        <f>VLOOKUP(D280,'新 月次投稿数'!$D:$N,8,false)</f>
        <v>#N/A</v>
      </c>
      <c r="M280" s="583" t="str">
        <f t="shared" si="17"/>
        <v>#N/A</v>
      </c>
      <c r="N280" s="576">
        <f t="shared" si="9"/>
        <v>-2</v>
      </c>
      <c r="O280" s="575">
        <f t="shared" si="10"/>
        <v>-2</v>
      </c>
      <c r="P280" s="575">
        <f t="shared" si="19"/>
        <v>0</v>
      </c>
      <c r="Q280" s="584">
        <f t="shared" si="16"/>
        <v>0</v>
      </c>
      <c r="R280" s="585" t="str">
        <f t="shared" si="12"/>
        <v>0</v>
      </c>
      <c r="S280" s="577">
        <f t="shared" si="18"/>
        <v>0</v>
      </c>
      <c r="T280" s="582" t="s">
        <v>1072</v>
      </c>
      <c r="U280" s="582" t="s">
        <v>1072</v>
      </c>
      <c r="V280" s="582" t="s">
        <v>1072</v>
      </c>
      <c r="W280" s="582" t="s">
        <v>1072</v>
      </c>
      <c r="X280" s="582" t="s">
        <v>1072</v>
      </c>
      <c r="Y280" s="582" t="s">
        <v>1072</v>
      </c>
      <c r="Z280" s="582" t="s">
        <v>1072</v>
      </c>
      <c r="AA280" s="587" t="str">
        <f>Vlookup(B280,'セッション実施状況管理'!$A:$R,17,false)</f>
        <v/>
      </c>
      <c r="AB280" s="580">
        <f t="shared" si="14"/>
        <v>1514</v>
      </c>
      <c r="AC280" s="580" t="str">
        <f t="shared" si="15"/>
        <v>2</v>
      </c>
    </row>
    <row r="281">
      <c r="A281" s="2"/>
      <c r="B281" s="40">
        <v>264.0</v>
      </c>
      <c r="C281" s="569" t="str">
        <f>vlookup(B281,'セッション実施状況管理'!$A:$U,8,false)</f>
        <v>まえだのりこ</v>
      </c>
      <c r="D281" s="569" t="str">
        <f>vlookup(B281,'セッション実施状況管理'!$A:$I,9,false)</f>
        <v/>
      </c>
      <c r="E281" s="2"/>
      <c r="F281" s="569" t="str">
        <f>vlookup(B281,'セッション実施状況管理'!$A:$U,20,false)</f>
        <v/>
      </c>
      <c r="G281" s="569" t="str">
        <f>vlookup(B281,'セッション実施状況管理'!$A:$U,20,false)</f>
        <v/>
      </c>
      <c r="H281" s="639"/>
      <c r="I281" s="572" t="str">
        <f>iferror(vlookup(B281,'セッション実施状況管理'!$A:$B,2,false),"")</f>
        <v>在学中</v>
      </c>
      <c r="J281" s="629"/>
      <c r="K281" s="629"/>
      <c r="L281" s="574" t="str">
        <f>VLOOKUP(D281,'新 月次投稿数'!$D:$N,8,false)</f>
        <v>#N/A</v>
      </c>
      <c r="M281" s="583" t="str">
        <f t="shared" si="17"/>
        <v>#N/A</v>
      </c>
      <c r="N281" s="576">
        <f t="shared" si="9"/>
        <v>-2</v>
      </c>
      <c r="O281" s="575">
        <f t="shared" si="10"/>
        <v>-2</v>
      </c>
      <c r="P281" s="575">
        <f t="shared" si="19"/>
        <v>0</v>
      </c>
      <c r="Q281" s="584">
        <f t="shared" si="16"/>
        <v>0</v>
      </c>
      <c r="R281" s="585" t="str">
        <f t="shared" si="12"/>
        <v>0</v>
      </c>
      <c r="S281" s="577">
        <f t="shared" si="18"/>
        <v>0</v>
      </c>
      <c r="T281" s="582" t="s">
        <v>1072</v>
      </c>
      <c r="U281" s="582" t="s">
        <v>1072</v>
      </c>
      <c r="V281" s="582" t="s">
        <v>1072</v>
      </c>
      <c r="W281" s="582" t="s">
        <v>1072</v>
      </c>
      <c r="X281" s="582" t="s">
        <v>1072</v>
      </c>
      <c r="Y281" s="582" t="s">
        <v>1072</v>
      </c>
      <c r="Z281" s="582" t="s">
        <v>1072</v>
      </c>
      <c r="AA281" s="587" t="str">
        <f>Vlookup(B281,'セッション実施状況管理'!$A:$R,17,false)</f>
        <v/>
      </c>
      <c r="AB281" s="580">
        <f t="shared" si="14"/>
        <v>1514</v>
      </c>
      <c r="AC281" s="580" t="str">
        <f t="shared" si="15"/>
        <v>2</v>
      </c>
    </row>
    <row r="282">
      <c r="A282" s="2"/>
      <c r="B282" s="65">
        <v>265.0</v>
      </c>
      <c r="C282" s="569" t="str">
        <f>vlookup(B282,'セッション実施状況管理'!$A:$U,8,false)</f>
        <v>あさみひろき</v>
      </c>
      <c r="D282" s="569" t="str">
        <f>vlookup(B282,'セッション実施状況管理'!$A:$I,9,false)</f>
        <v/>
      </c>
      <c r="E282" s="2"/>
      <c r="F282" s="569" t="str">
        <f>vlookup(B282,'セッション実施状況管理'!$A:$U,20,false)</f>
        <v/>
      </c>
      <c r="G282" s="569" t="str">
        <f>vlookup(B282,'セッション実施状況管理'!$A:$U,20,false)</f>
        <v/>
      </c>
      <c r="H282" s="639"/>
      <c r="I282" s="572" t="str">
        <f>iferror(vlookup(B282,'セッション実施状況管理'!$A:$B,2,false),"")</f>
        <v>在学中</v>
      </c>
      <c r="J282" s="629"/>
      <c r="K282" s="629"/>
      <c r="L282" s="574" t="str">
        <f>VLOOKUP(D282,'新 月次投稿数'!$D:$N,8,false)</f>
        <v>#N/A</v>
      </c>
      <c r="M282" s="583" t="str">
        <f t="shared" si="17"/>
        <v>#N/A</v>
      </c>
      <c r="N282" s="576">
        <f t="shared" si="9"/>
        <v>-2</v>
      </c>
      <c r="O282" s="575">
        <f t="shared" si="10"/>
        <v>-2</v>
      </c>
      <c r="P282" s="575">
        <f t="shared" si="19"/>
        <v>0</v>
      </c>
      <c r="Q282" s="584">
        <f t="shared" si="16"/>
        <v>0</v>
      </c>
      <c r="R282" s="585" t="str">
        <f t="shared" si="12"/>
        <v>0</v>
      </c>
      <c r="S282" s="577">
        <f t="shared" si="18"/>
        <v>0</v>
      </c>
      <c r="T282" s="582" t="s">
        <v>1072</v>
      </c>
      <c r="U282" s="582" t="s">
        <v>1072</v>
      </c>
      <c r="V282" s="582" t="s">
        <v>1072</v>
      </c>
      <c r="W282" s="582" t="s">
        <v>1072</v>
      </c>
      <c r="X282" s="582" t="s">
        <v>1072</v>
      </c>
      <c r="Y282" s="582" t="s">
        <v>1072</v>
      </c>
      <c r="Z282" s="582" t="s">
        <v>1072</v>
      </c>
      <c r="AA282" s="587" t="str">
        <f>Vlookup(B282,'セッション実施状況管理'!$A:$R,17,false)</f>
        <v/>
      </c>
      <c r="AB282" s="580">
        <f t="shared" si="14"/>
        <v>1514</v>
      </c>
      <c r="AC282" s="580" t="str">
        <f t="shared" si="15"/>
        <v>2</v>
      </c>
    </row>
    <row r="283">
      <c r="A283" s="2"/>
      <c r="B283" s="65">
        <v>266.0</v>
      </c>
      <c r="C283" s="569" t="str">
        <f>vlookup(B283,'セッション実施状況管理'!$A:$U,8,false)</f>
        <v>おざきかよこ</v>
      </c>
      <c r="D283" s="569" t="str">
        <f>vlookup(B283,'セッション実施状況管理'!$A:$I,9,false)</f>
        <v/>
      </c>
      <c r="E283" s="2"/>
      <c r="F283" s="569" t="str">
        <f>vlookup(B283,'セッション実施状況管理'!$A:$U,20,false)</f>
        <v/>
      </c>
      <c r="G283" s="569" t="str">
        <f>vlookup(B283,'セッション実施状況管理'!$A:$U,20,false)</f>
        <v/>
      </c>
      <c r="H283" s="639"/>
      <c r="I283" s="572" t="str">
        <f>iferror(vlookup(B283,'セッション実施状況管理'!$A:$B,2,false),"")</f>
        <v>在学中</v>
      </c>
      <c r="J283" s="629"/>
      <c r="K283" s="629"/>
      <c r="L283" s="574" t="str">
        <f>VLOOKUP(D283,'新 月次投稿数'!$D:$N,8,false)</f>
        <v>#N/A</v>
      </c>
      <c r="M283" s="583" t="str">
        <f t="shared" si="17"/>
        <v>#N/A</v>
      </c>
      <c r="N283" s="576">
        <f t="shared" si="9"/>
        <v>-2</v>
      </c>
      <c r="O283" s="575">
        <f t="shared" si="10"/>
        <v>-2</v>
      </c>
      <c r="P283" s="575">
        <f t="shared" si="19"/>
        <v>0</v>
      </c>
      <c r="Q283" s="584">
        <f t="shared" si="16"/>
        <v>0</v>
      </c>
      <c r="R283" s="585" t="str">
        <f t="shared" si="12"/>
        <v>0</v>
      </c>
      <c r="S283" s="577">
        <f t="shared" si="18"/>
        <v>0</v>
      </c>
      <c r="T283" s="582" t="s">
        <v>1072</v>
      </c>
      <c r="U283" s="582" t="s">
        <v>1072</v>
      </c>
      <c r="V283" s="582" t="s">
        <v>1072</v>
      </c>
      <c r="W283" s="582" t="s">
        <v>1072</v>
      </c>
      <c r="X283" s="582" t="s">
        <v>1072</v>
      </c>
      <c r="Y283" s="582" t="s">
        <v>1072</v>
      </c>
      <c r="Z283" s="582" t="s">
        <v>1072</v>
      </c>
      <c r="AA283" s="587" t="str">
        <f>Vlookup(B283,'セッション実施状況管理'!$A:$R,17,false)</f>
        <v/>
      </c>
      <c r="AB283" s="580">
        <f t="shared" si="14"/>
        <v>1514</v>
      </c>
      <c r="AC283" s="580" t="str">
        <f t="shared" si="15"/>
        <v>2</v>
      </c>
    </row>
    <row r="284">
      <c r="A284" s="2"/>
      <c r="B284" s="40">
        <v>267.0</v>
      </c>
      <c r="C284" s="569" t="str">
        <f>vlookup(B284,'セッション実施状況管理'!$A:$U,8,false)</f>
        <v>すがのあやこ</v>
      </c>
      <c r="D284" s="569" t="str">
        <f>vlookup(B284,'セッション実施状況管理'!$A:$I,9,false)</f>
        <v/>
      </c>
      <c r="E284" s="2"/>
      <c r="F284" s="569" t="str">
        <f>vlookup(B284,'セッション実施状況管理'!$A:$U,20,false)</f>
        <v/>
      </c>
      <c r="G284" s="569" t="str">
        <f>vlookup(B284,'セッション実施状況管理'!$A:$U,20,false)</f>
        <v/>
      </c>
      <c r="H284" s="639"/>
      <c r="I284" s="572" t="str">
        <f>iferror(vlookup(B284,'セッション実施状況管理'!$A:$B,2,false),"")</f>
        <v>在学中</v>
      </c>
      <c r="J284" s="629"/>
      <c r="K284" s="629"/>
      <c r="L284" s="574" t="str">
        <f>VLOOKUP(D284,'新 月次投稿数'!$D:$N,8,false)</f>
        <v>#N/A</v>
      </c>
      <c r="M284" s="583" t="str">
        <f t="shared" si="17"/>
        <v>#N/A</v>
      </c>
      <c r="N284" s="576">
        <f t="shared" si="9"/>
        <v>-2</v>
      </c>
      <c r="O284" s="575">
        <f t="shared" si="10"/>
        <v>-2</v>
      </c>
      <c r="P284" s="575">
        <f t="shared" si="19"/>
        <v>0</v>
      </c>
      <c r="Q284" s="584">
        <f t="shared" si="16"/>
        <v>0</v>
      </c>
      <c r="R284" s="585" t="str">
        <f t="shared" si="12"/>
        <v>0</v>
      </c>
      <c r="S284" s="577">
        <f t="shared" si="18"/>
        <v>0</v>
      </c>
      <c r="T284" s="582" t="s">
        <v>1072</v>
      </c>
      <c r="U284" s="582" t="s">
        <v>1072</v>
      </c>
      <c r="V284" s="582" t="s">
        <v>1072</v>
      </c>
      <c r="W284" s="582" t="s">
        <v>1072</v>
      </c>
      <c r="X284" s="582" t="s">
        <v>1072</v>
      </c>
      <c r="Y284" s="582" t="s">
        <v>1072</v>
      </c>
      <c r="Z284" s="582" t="s">
        <v>1072</v>
      </c>
      <c r="AA284" s="587" t="str">
        <f>Vlookup(B284,'セッション実施状況管理'!$A:$R,17,false)</f>
        <v/>
      </c>
      <c r="AB284" s="580">
        <f t="shared" si="14"/>
        <v>1514</v>
      </c>
      <c r="AC284" s="580" t="str">
        <f t="shared" si="15"/>
        <v>2</v>
      </c>
    </row>
    <row r="285">
      <c r="A285" s="2"/>
      <c r="B285" s="65">
        <v>268.0</v>
      </c>
      <c r="C285" s="569" t="str">
        <f>vlookup(B285,'セッション実施状況管理'!$A:$U,8,false)</f>
        <v/>
      </c>
      <c r="D285" s="569" t="str">
        <f>vlookup(B285,'セッション実施状況管理'!$A:$I,9,false)</f>
        <v/>
      </c>
      <c r="E285" s="2"/>
      <c r="F285" s="569" t="str">
        <f>vlookup(B285,'セッション実施状況管理'!$A:$U,20,false)</f>
        <v/>
      </c>
      <c r="G285" s="569" t="str">
        <f>vlookup(B285,'セッション実施状況管理'!$A:$U,20,false)</f>
        <v/>
      </c>
      <c r="H285" s="639"/>
      <c r="I285" s="572" t="str">
        <f>iferror(vlookup(B285,'セッション実施状況管理'!$A:$B,2,false),"")</f>
        <v>在学中</v>
      </c>
      <c r="J285" s="629"/>
      <c r="K285" s="629"/>
      <c r="L285" s="574" t="str">
        <f>VLOOKUP(D285,'新 月次投稿数'!$D:$N,8,false)</f>
        <v>#N/A</v>
      </c>
      <c r="M285" s="583" t="str">
        <f t="shared" si="17"/>
        <v>#N/A</v>
      </c>
      <c r="N285" s="576">
        <f t="shared" si="9"/>
        <v>-2</v>
      </c>
      <c r="O285" s="575">
        <f t="shared" si="10"/>
        <v>-2</v>
      </c>
      <c r="P285" s="575">
        <f t="shared" si="19"/>
        <v>0</v>
      </c>
      <c r="Q285" s="584">
        <f t="shared" si="16"/>
        <v>0</v>
      </c>
      <c r="R285" s="585" t="str">
        <f t="shared" si="12"/>
        <v>0</v>
      </c>
      <c r="S285" s="577">
        <f t="shared" si="18"/>
        <v>0</v>
      </c>
      <c r="T285" s="582" t="s">
        <v>1072</v>
      </c>
      <c r="U285" s="582" t="s">
        <v>1072</v>
      </c>
      <c r="V285" s="582" t="s">
        <v>1072</v>
      </c>
      <c r="W285" s="582" t="s">
        <v>1072</v>
      </c>
      <c r="X285" s="582" t="s">
        <v>1072</v>
      </c>
      <c r="Y285" s="582" t="s">
        <v>1072</v>
      </c>
      <c r="Z285" s="582" t="s">
        <v>1072</v>
      </c>
      <c r="AA285" s="587" t="str">
        <f>Vlookup(B285,'セッション実施状況管理'!$A:$R,17,false)</f>
        <v/>
      </c>
      <c r="AB285" s="580">
        <f t="shared" si="14"/>
        <v>1514</v>
      </c>
      <c r="AC285" s="580" t="str">
        <f t="shared" si="15"/>
        <v>2</v>
      </c>
    </row>
    <row r="286">
      <c r="A286" s="2"/>
      <c r="B286" s="65">
        <v>269.0</v>
      </c>
      <c r="C286" s="569" t="str">
        <f>vlookup(B286,'セッション実施状況管理'!$A:$U,8,false)</f>
        <v/>
      </c>
      <c r="D286" s="569" t="str">
        <f>vlookup(B286,'セッション実施状況管理'!$A:$I,9,false)</f>
        <v/>
      </c>
      <c r="E286" s="2"/>
      <c r="F286" s="569" t="str">
        <f>vlookup(B286,'セッション実施状況管理'!$A:$U,20,false)</f>
        <v/>
      </c>
      <c r="G286" s="569" t="str">
        <f>vlookup(B286,'セッション実施状況管理'!$A:$U,20,false)</f>
        <v/>
      </c>
      <c r="H286" s="639"/>
      <c r="I286" s="572" t="str">
        <f>iferror(vlookup(B286,'セッション実施状況管理'!$A:$B,2,false),"")</f>
        <v>在学中</v>
      </c>
      <c r="J286" s="629"/>
      <c r="K286" s="629"/>
      <c r="L286" s="574" t="str">
        <f>VLOOKUP(D286,'新 月次投稿数'!$D:$N,8,false)</f>
        <v>#N/A</v>
      </c>
      <c r="M286" s="583" t="str">
        <f t="shared" si="17"/>
        <v>#N/A</v>
      </c>
      <c r="N286" s="576">
        <f t="shared" si="9"/>
        <v>-2</v>
      </c>
      <c r="O286" s="575">
        <f t="shared" si="10"/>
        <v>-2</v>
      </c>
      <c r="P286" s="575">
        <f t="shared" si="19"/>
        <v>0</v>
      </c>
      <c r="Q286" s="584">
        <f t="shared" si="16"/>
        <v>0</v>
      </c>
      <c r="R286" s="585" t="str">
        <f t="shared" si="12"/>
        <v>0</v>
      </c>
      <c r="S286" s="577">
        <f t="shared" si="18"/>
        <v>0</v>
      </c>
      <c r="T286" s="582" t="s">
        <v>1072</v>
      </c>
      <c r="U286" s="582" t="s">
        <v>1072</v>
      </c>
      <c r="V286" s="582" t="s">
        <v>1072</v>
      </c>
      <c r="W286" s="582" t="s">
        <v>1072</v>
      </c>
      <c r="X286" s="582" t="s">
        <v>1072</v>
      </c>
      <c r="Y286" s="582" t="s">
        <v>1072</v>
      </c>
      <c r="Z286" s="582" t="s">
        <v>1072</v>
      </c>
      <c r="AA286" s="587" t="str">
        <f>Vlookup(B286,'セッション実施状況管理'!$A:$R,17,false)</f>
        <v/>
      </c>
      <c r="AB286" s="580">
        <f t="shared" si="14"/>
        <v>1514</v>
      </c>
      <c r="AC286" s="580" t="str">
        <f t="shared" si="15"/>
        <v>2</v>
      </c>
    </row>
    <row r="287">
      <c r="A287" s="2"/>
      <c r="B287" s="40">
        <v>270.0</v>
      </c>
      <c r="C287" s="569" t="str">
        <f>vlookup(B287,'セッション実施状況管理'!$A:$U,8,false)</f>
        <v/>
      </c>
      <c r="D287" s="569" t="str">
        <f>vlookup(B287,'セッション実施状況管理'!$A:$I,9,false)</f>
        <v/>
      </c>
      <c r="E287" s="2"/>
      <c r="F287" s="569" t="str">
        <f>vlookup(B287,'セッション実施状況管理'!$A:$U,20,false)</f>
        <v/>
      </c>
      <c r="G287" s="569" t="str">
        <f>vlookup(B287,'セッション実施状況管理'!$A:$U,20,false)</f>
        <v/>
      </c>
      <c r="H287" s="639"/>
      <c r="I287" s="572" t="str">
        <f>iferror(vlookup(B287,'セッション実施状況管理'!$A:$B,2,false),"")</f>
        <v>在学中</v>
      </c>
      <c r="J287" s="629"/>
      <c r="K287" s="629"/>
      <c r="L287" s="574" t="str">
        <f>VLOOKUP(D287,'新 月次投稿数'!$D:$N,8,false)</f>
        <v>#N/A</v>
      </c>
      <c r="M287" s="583" t="str">
        <f t="shared" si="17"/>
        <v>#N/A</v>
      </c>
      <c r="N287" s="576">
        <f t="shared" si="9"/>
        <v>-2</v>
      </c>
      <c r="O287" s="575">
        <f t="shared" si="10"/>
        <v>-2</v>
      </c>
      <c r="P287" s="575">
        <f t="shared" si="19"/>
        <v>0</v>
      </c>
      <c r="Q287" s="584">
        <f t="shared" si="16"/>
        <v>0</v>
      </c>
      <c r="R287" s="585" t="str">
        <f t="shared" si="12"/>
        <v>0</v>
      </c>
      <c r="S287" s="577">
        <f t="shared" si="18"/>
        <v>0</v>
      </c>
      <c r="T287" s="582" t="s">
        <v>1072</v>
      </c>
      <c r="U287" s="582" t="s">
        <v>1072</v>
      </c>
      <c r="V287" s="582" t="s">
        <v>1072</v>
      </c>
      <c r="W287" s="582" t="s">
        <v>1072</v>
      </c>
      <c r="X287" s="582" t="s">
        <v>1072</v>
      </c>
      <c r="Y287" s="582" t="s">
        <v>1072</v>
      </c>
      <c r="Z287" s="582" t="s">
        <v>1072</v>
      </c>
      <c r="AA287" s="587" t="str">
        <f>Vlookup(B287,'セッション実施状況管理'!$A:$R,17,false)</f>
        <v/>
      </c>
      <c r="AB287" s="580">
        <f t="shared" si="14"/>
        <v>1514</v>
      </c>
      <c r="AC287" s="580" t="str">
        <f t="shared" si="15"/>
        <v>2</v>
      </c>
    </row>
    <row r="288">
      <c r="A288" s="2"/>
      <c r="B288" s="65">
        <v>271.0</v>
      </c>
      <c r="C288" s="569" t="str">
        <f>vlookup(B288,'セッション実施状況管理'!$A:$U,8,false)</f>
        <v/>
      </c>
      <c r="D288" s="569" t="str">
        <f>vlookup(B288,'セッション実施状況管理'!$A:$I,9,false)</f>
        <v/>
      </c>
      <c r="E288" s="2"/>
      <c r="F288" s="569" t="str">
        <f>vlookup(B288,'セッション実施状況管理'!$A:$U,20,false)</f>
        <v/>
      </c>
      <c r="G288" s="569" t="str">
        <f>vlookup(B288,'セッション実施状況管理'!$A:$U,20,false)</f>
        <v/>
      </c>
      <c r="H288" s="639"/>
      <c r="I288" s="572" t="str">
        <f>iferror(vlookup(B288,'セッション実施状況管理'!$A:$B,2,false),"")</f>
        <v>在学中</v>
      </c>
      <c r="J288" s="629"/>
      <c r="K288" s="629"/>
      <c r="L288" s="574" t="str">
        <f>VLOOKUP(D288,'新 月次投稿数'!$D:$N,8,false)</f>
        <v>#N/A</v>
      </c>
      <c r="M288" s="583" t="str">
        <f t="shared" si="17"/>
        <v>#N/A</v>
      </c>
      <c r="N288" s="576">
        <f t="shared" si="9"/>
        <v>-2</v>
      </c>
      <c r="O288" s="575">
        <f t="shared" si="10"/>
        <v>-2</v>
      </c>
      <c r="P288" s="575">
        <f t="shared" si="19"/>
        <v>0</v>
      </c>
      <c r="Q288" s="584">
        <f t="shared" si="16"/>
        <v>0</v>
      </c>
      <c r="R288" s="585" t="str">
        <f t="shared" si="12"/>
        <v>0</v>
      </c>
      <c r="S288" s="577">
        <f t="shared" si="18"/>
        <v>0</v>
      </c>
      <c r="T288" s="582" t="s">
        <v>1072</v>
      </c>
      <c r="U288" s="582" t="s">
        <v>1072</v>
      </c>
      <c r="V288" s="582" t="s">
        <v>1072</v>
      </c>
      <c r="W288" s="582" t="s">
        <v>1072</v>
      </c>
      <c r="X288" s="582" t="s">
        <v>1072</v>
      </c>
      <c r="Y288" s="582" t="s">
        <v>1072</v>
      </c>
      <c r="Z288" s="582" t="s">
        <v>1072</v>
      </c>
      <c r="AA288" s="587" t="str">
        <f>Vlookup(B288,'セッション実施状況管理'!$A:$R,17,false)</f>
        <v/>
      </c>
      <c r="AB288" s="580">
        <f t="shared" si="14"/>
        <v>1514</v>
      </c>
      <c r="AC288" s="580" t="str">
        <f t="shared" si="15"/>
        <v>2</v>
      </c>
    </row>
    <row r="289">
      <c r="A289" s="2"/>
      <c r="B289" s="65">
        <v>272.0</v>
      </c>
      <c r="C289" s="569" t="str">
        <f>vlookup(B289,'セッション実施状況管理'!$A:$U,8,false)</f>
        <v/>
      </c>
      <c r="D289" s="569" t="str">
        <f>vlookup(B289,'セッション実施状況管理'!$A:$I,9,false)</f>
        <v/>
      </c>
      <c r="E289" s="2"/>
      <c r="F289" s="569" t="str">
        <f>vlookup(B289,'セッション実施状況管理'!$A:$U,20,false)</f>
        <v/>
      </c>
      <c r="G289" s="569" t="str">
        <f>vlookup(B289,'セッション実施状況管理'!$A:$U,20,false)</f>
        <v/>
      </c>
      <c r="H289" s="639"/>
      <c r="I289" s="572" t="str">
        <f>iferror(vlookup(B289,'セッション実施状況管理'!$A:$B,2,false),"")</f>
        <v>在学中</v>
      </c>
      <c r="J289" s="629"/>
      <c r="K289" s="629"/>
      <c r="L289" s="574" t="str">
        <f>VLOOKUP(D289,'新 月次投稿数'!$D:$N,8,false)</f>
        <v>#N/A</v>
      </c>
      <c r="M289" s="583" t="str">
        <f t="shared" si="17"/>
        <v>#N/A</v>
      </c>
      <c r="N289" s="576">
        <f t="shared" si="9"/>
        <v>-2</v>
      </c>
      <c r="O289" s="575">
        <f t="shared" si="10"/>
        <v>-2</v>
      </c>
      <c r="P289" s="575">
        <f t="shared" si="19"/>
        <v>0</v>
      </c>
      <c r="Q289" s="584">
        <f t="shared" si="16"/>
        <v>0</v>
      </c>
      <c r="R289" s="585" t="str">
        <f t="shared" si="12"/>
        <v>0</v>
      </c>
      <c r="S289" s="577">
        <f t="shared" si="18"/>
        <v>0</v>
      </c>
      <c r="T289" s="582" t="s">
        <v>1072</v>
      </c>
      <c r="U289" s="582" t="s">
        <v>1072</v>
      </c>
      <c r="V289" s="582" t="s">
        <v>1072</v>
      </c>
      <c r="W289" s="582" t="s">
        <v>1072</v>
      </c>
      <c r="X289" s="582" t="s">
        <v>1072</v>
      </c>
      <c r="Y289" s="582" t="s">
        <v>1072</v>
      </c>
      <c r="Z289" s="582" t="s">
        <v>1072</v>
      </c>
      <c r="AA289" s="587" t="str">
        <f>Vlookup(B289,'セッション実施状況管理'!$A:$R,17,false)</f>
        <v/>
      </c>
      <c r="AB289" s="580">
        <f t="shared" si="14"/>
        <v>1514</v>
      </c>
      <c r="AC289" s="580" t="str">
        <f t="shared" si="15"/>
        <v>2</v>
      </c>
    </row>
    <row r="290">
      <c r="A290" s="2"/>
      <c r="B290" s="40">
        <v>273.0</v>
      </c>
      <c r="C290" s="569" t="str">
        <f>vlookup(B290,'セッション実施状況管理'!$A:$U,8,false)</f>
        <v/>
      </c>
      <c r="D290" s="569" t="str">
        <f>vlookup(B290,'セッション実施状況管理'!$A:$I,9,false)</f>
        <v/>
      </c>
      <c r="E290" s="2"/>
      <c r="F290" s="569" t="str">
        <f>vlookup(B290,'セッション実施状況管理'!$A:$U,20,false)</f>
        <v/>
      </c>
      <c r="G290" s="569" t="str">
        <f>vlookup(B290,'セッション実施状況管理'!$A:$U,20,false)</f>
        <v/>
      </c>
      <c r="H290" s="639"/>
      <c r="I290" s="572" t="str">
        <f>iferror(vlookup(B290,'セッション実施状況管理'!$A:$B,2,false),"")</f>
        <v>在学中</v>
      </c>
      <c r="J290" s="629"/>
      <c r="K290" s="629"/>
      <c r="L290" s="574" t="str">
        <f>VLOOKUP(D290,'新 月次投稿数'!$D:$N,8,false)</f>
        <v>#N/A</v>
      </c>
      <c r="M290" s="583" t="str">
        <f t="shared" si="17"/>
        <v>#N/A</v>
      </c>
      <c r="N290" s="576">
        <f t="shared" si="9"/>
        <v>-2</v>
      </c>
      <c r="O290" s="575">
        <f t="shared" si="10"/>
        <v>-2</v>
      </c>
      <c r="P290" s="575">
        <f t="shared" si="19"/>
        <v>0</v>
      </c>
      <c r="Q290" s="584">
        <f t="shared" si="16"/>
        <v>0</v>
      </c>
      <c r="R290" s="585" t="str">
        <f t="shared" si="12"/>
        <v>0</v>
      </c>
      <c r="S290" s="577">
        <f t="shared" si="18"/>
        <v>0</v>
      </c>
      <c r="T290" s="582" t="s">
        <v>1072</v>
      </c>
      <c r="U290" s="582" t="s">
        <v>1072</v>
      </c>
      <c r="V290" s="582" t="s">
        <v>1072</v>
      </c>
      <c r="W290" s="582" t="s">
        <v>1072</v>
      </c>
      <c r="X290" s="582" t="s">
        <v>1072</v>
      </c>
      <c r="Y290" s="582" t="s">
        <v>1072</v>
      </c>
      <c r="Z290" s="582" t="s">
        <v>1072</v>
      </c>
      <c r="AA290" s="587" t="str">
        <f>Vlookup(B290,'セッション実施状況管理'!$A:$R,17,false)</f>
        <v/>
      </c>
      <c r="AB290" s="580">
        <f t="shared" si="14"/>
        <v>1514</v>
      </c>
      <c r="AC290" s="580" t="str">
        <f t="shared" si="15"/>
        <v>2</v>
      </c>
    </row>
    <row r="291">
      <c r="A291" s="2"/>
      <c r="B291" s="65">
        <v>274.0</v>
      </c>
      <c r="C291" s="569" t="str">
        <f>vlookup(B291,'セッション実施状況管理'!$A:$U,8,false)</f>
        <v/>
      </c>
      <c r="D291" s="569" t="str">
        <f>vlookup(B291,'セッション実施状況管理'!$A:$I,9,false)</f>
        <v/>
      </c>
      <c r="E291" s="2"/>
      <c r="F291" s="569" t="str">
        <f>vlookup(B291,'セッション実施状況管理'!$A:$U,20,false)</f>
        <v/>
      </c>
      <c r="G291" s="569" t="str">
        <f>vlookup(B291,'セッション実施状況管理'!$A:$U,20,false)</f>
        <v/>
      </c>
      <c r="H291" s="639"/>
      <c r="I291" s="572" t="str">
        <f>iferror(vlookup(B291,'セッション実施状況管理'!$A:$B,2,false),"")</f>
        <v>在学中</v>
      </c>
      <c r="J291" s="629"/>
      <c r="K291" s="629"/>
      <c r="L291" s="574" t="str">
        <f>VLOOKUP(D291,'新 月次投稿数'!$D:$N,8,false)</f>
        <v>#N/A</v>
      </c>
      <c r="M291" s="583" t="str">
        <f t="shared" si="17"/>
        <v>#N/A</v>
      </c>
      <c r="N291" s="576">
        <f t="shared" si="9"/>
        <v>-2</v>
      </c>
      <c r="O291" s="575">
        <f t="shared" si="10"/>
        <v>-2</v>
      </c>
      <c r="P291" s="575">
        <f t="shared" si="19"/>
        <v>0</v>
      </c>
      <c r="Q291" s="584">
        <f t="shared" si="16"/>
        <v>0</v>
      </c>
      <c r="R291" s="585" t="str">
        <f t="shared" si="12"/>
        <v>0</v>
      </c>
      <c r="S291" s="577">
        <f t="shared" si="18"/>
        <v>0</v>
      </c>
      <c r="T291" s="582" t="s">
        <v>1072</v>
      </c>
      <c r="U291" s="582" t="s">
        <v>1072</v>
      </c>
      <c r="V291" s="582" t="s">
        <v>1072</v>
      </c>
      <c r="W291" s="582" t="s">
        <v>1072</v>
      </c>
      <c r="X291" s="582" t="s">
        <v>1072</v>
      </c>
      <c r="Y291" s="582" t="s">
        <v>1072</v>
      </c>
      <c r="Z291" s="582" t="s">
        <v>1072</v>
      </c>
      <c r="AA291" s="587" t="str">
        <f>Vlookup(B291,'セッション実施状況管理'!$A:$R,17,false)</f>
        <v/>
      </c>
      <c r="AB291" s="580">
        <f t="shared" si="14"/>
        <v>1514</v>
      </c>
      <c r="AC291" s="580" t="str">
        <f t="shared" si="15"/>
        <v>2</v>
      </c>
    </row>
    <row r="292">
      <c r="A292" s="2"/>
      <c r="B292" s="65">
        <v>275.0</v>
      </c>
      <c r="C292" s="569" t="str">
        <f>vlookup(B292,'セッション実施状況管理'!$A:$U,8,false)</f>
        <v/>
      </c>
      <c r="D292" s="569" t="str">
        <f>vlookup(B292,'セッション実施状況管理'!$A:$I,9,false)</f>
        <v/>
      </c>
      <c r="E292" s="2"/>
      <c r="F292" s="569" t="str">
        <f>vlookup(B292,'セッション実施状況管理'!$A:$U,20,false)</f>
        <v/>
      </c>
      <c r="G292" s="569" t="str">
        <f>vlookup(B292,'セッション実施状況管理'!$A:$U,20,false)</f>
        <v/>
      </c>
      <c r="H292" s="639"/>
      <c r="I292" s="572" t="str">
        <f>iferror(vlookup(B292,'セッション実施状況管理'!$A:$B,2,false),"")</f>
        <v>在学中</v>
      </c>
      <c r="J292" s="629"/>
      <c r="K292" s="629"/>
      <c r="L292" s="574" t="str">
        <f>VLOOKUP(D292,'新 月次投稿数'!$D:$N,8,false)</f>
        <v>#N/A</v>
      </c>
      <c r="M292" s="583" t="str">
        <f t="shared" si="17"/>
        <v>#N/A</v>
      </c>
      <c r="N292" s="576">
        <f t="shared" si="9"/>
        <v>-2</v>
      </c>
      <c r="O292" s="575">
        <f t="shared" si="10"/>
        <v>-2</v>
      </c>
      <c r="P292" s="575">
        <f t="shared" si="19"/>
        <v>0</v>
      </c>
      <c r="Q292" s="584">
        <f t="shared" si="16"/>
        <v>0</v>
      </c>
      <c r="R292" s="585" t="str">
        <f t="shared" si="12"/>
        <v>0</v>
      </c>
      <c r="S292" s="577">
        <f t="shared" si="18"/>
        <v>0</v>
      </c>
      <c r="T292" s="582" t="s">
        <v>1072</v>
      </c>
      <c r="U292" s="582" t="s">
        <v>1072</v>
      </c>
      <c r="V292" s="582" t="s">
        <v>1072</v>
      </c>
      <c r="W292" s="582" t="s">
        <v>1072</v>
      </c>
      <c r="X292" s="582" t="s">
        <v>1072</v>
      </c>
      <c r="Y292" s="582" t="s">
        <v>1072</v>
      </c>
      <c r="Z292" s="582" t="s">
        <v>1072</v>
      </c>
      <c r="AA292" s="587" t="str">
        <f>Vlookup(B292,'セッション実施状況管理'!$A:$R,17,false)</f>
        <v/>
      </c>
      <c r="AB292" s="580">
        <f t="shared" si="14"/>
        <v>1514</v>
      </c>
      <c r="AC292" s="580" t="str">
        <f t="shared" si="15"/>
        <v>2</v>
      </c>
    </row>
    <row r="293">
      <c r="A293" s="2"/>
      <c r="B293" s="40">
        <v>276.0</v>
      </c>
      <c r="C293" s="569" t="str">
        <f>vlookup(B293,'セッション実施状況管理'!$A:$U,8,false)</f>
        <v/>
      </c>
      <c r="D293" s="569" t="str">
        <f>vlookup(B293,'セッション実施状況管理'!$A:$I,9,false)</f>
        <v/>
      </c>
      <c r="E293" s="2"/>
      <c r="F293" s="569" t="str">
        <f>vlookup(B293,'セッション実施状況管理'!$A:$U,20,false)</f>
        <v/>
      </c>
      <c r="G293" s="569" t="str">
        <f>vlookup(B293,'セッション実施状況管理'!$A:$U,20,false)</f>
        <v/>
      </c>
      <c r="H293" s="639"/>
      <c r="I293" s="572" t="str">
        <f>iferror(vlookup(B293,'セッション実施状況管理'!$A:$B,2,false),"")</f>
        <v>在学中</v>
      </c>
      <c r="J293" s="629"/>
      <c r="K293" s="629"/>
      <c r="L293" s="574" t="str">
        <f>VLOOKUP(D293,'新 月次投稿数'!$D:$N,8,false)</f>
        <v>#N/A</v>
      </c>
      <c r="M293" s="583" t="str">
        <f t="shared" si="17"/>
        <v>#N/A</v>
      </c>
      <c r="N293" s="576">
        <f t="shared" si="9"/>
        <v>-2</v>
      </c>
      <c r="O293" s="575">
        <f t="shared" si="10"/>
        <v>-2</v>
      </c>
      <c r="P293" s="575">
        <f t="shared" si="19"/>
        <v>0</v>
      </c>
      <c r="Q293" s="584">
        <f t="shared" si="16"/>
        <v>0</v>
      </c>
      <c r="R293" s="585" t="str">
        <f t="shared" si="12"/>
        <v>0</v>
      </c>
      <c r="S293" s="577">
        <f t="shared" si="18"/>
        <v>0</v>
      </c>
      <c r="T293" s="582" t="s">
        <v>1072</v>
      </c>
      <c r="U293" s="582" t="s">
        <v>1072</v>
      </c>
      <c r="V293" s="582" t="s">
        <v>1072</v>
      </c>
      <c r="W293" s="582" t="s">
        <v>1072</v>
      </c>
      <c r="X293" s="582" t="s">
        <v>1072</v>
      </c>
      <c r="Y293" s="582" t="s">
        <v>1072</v>
      </c>
      <c r="Z293" s="582" t="s">
        <v>1072</v>
      </c>
      <c r="AA293" s="587" t="str">
        <f>Vlookup(B293,'セッション実施状況管理'!$A:$R,17,false)</f>
        <v/>
      </c>
      <c r="AB293" s="580">
        <f t="shared" si="14"/>
        <v>1514</v>
      </c>
      <c r="AC293" s="580" t="str">
        <f t="shared" si="15"/>
        <v>2</v>
      </c>
    </row>
    <row r="294">
      <c r="A294" s="2"/>
      <c r="B294" s="65">
        <v>277.0</v>
      </c>
      <c r="C294" s="569" t="str">
        <f>vlookup(B294,'セッション実施状況管理'!$A:$U,8,false)</f>
        <v/>
      </c>
      <c r="D294" s="569" t="str">
        <f>vlookup(B294,'セッション実施状況管理'!$A:$I,9,false)</f>
        <v/>
      </c>
      <c r="E294" s="2"/>
      <c r="F294" s="569" t="str">
        <f>vlookup(B294,'セッション実施状況管理'!$A:$U,20,false)</f>
        <v/>
      </c>
      <c r="G294" s="569" t="str">
        <f>vlookup(B294,'セッション実施状況管理'!$A:$U,20,false)</f>
        <v/>
      </c>
      <c r="H294" s="639"/>
      <c r="I294" s="572" t="str">
        <f>iferror(vlookup(B294,'セッション実施状況管理'!$A:$B,2,false),"")</f>
        <v>在学中</v>
      </c>
      <c r="J294" s="629"/>
      <c r="K294" s="629"/>
      <c r="L294" s="574" t="str">
        <f>VLOOKUP(D294,'新 月次投稿数'!$D:$N,8,false)</f>
        <v>#N/A</v>
      </c>
      <c r="M294" s="583" t="str">
        <f t="shared" si="17"/>
        <v>#N/A</v>
      </c>
      <c r="N294" s="576">
        <f t="shared" si="9"/>
        <v>-2</v>
      </c>
      <c r="O294" s="575">
        <f t="shared" si="10"/>
        <v>-2</v>
      </c>
      <c r="P294" s="575">
        <f t="shared" si="19"/>
        <v>0</v>
      </c>
      <c r="Q294" s="584">
        <f t="shared" si="16"/>
        <v>0</v>
      </c>
      <c r="R294" s="585" t="str">
        <f t="shared" si="12"/>
        <v>0</v>
      </c>
      <c r="S294" s="577">
        <f t="shared" si="18"/>
        <v>0</v>
      </c>
      <c r="T294" s="582" t="s">
        <v>1072</v>
      </c>
      <c r="U294" s="582" t="s">
        <v>1072</v>
      </c>
      <c r="V294" s="582" t="s">
        <v>1072</v>
      </c>
      <c r="W294" s="582" t="s">
        <v>1072</v>
      </c>
      <c r="X294" s="582" t="s">
        <v>1072</v>
      </c>
      <c r="Y294" s="582" t="s">
        <v>1072</v>
      </c>
      <c r="Z294" s="582" t="s">
        <v>1072</v>
      </c>
      <c r="AA294" s="587" t="str">
        <f>Vlookup(B294,'セッション実施状況管理'!$A:$R,17,false)</f>
        <v/>
      </c>
      <c r="AB294" s="580">
        <f t="shared" si="14"/>
        <v>1514</v>
      </c>
      <c r="AC294" s="580" t="str">
        <f t="shared" si="15"/>
        <v>2</v>
      </c>
    </row>
    <row r="295">
      <c r="A295" s="2"/>
      <c r="B295" s="65">
        <v>278.0</v>
      </c>
      <c r="C295" s="569" t="str">
        <f>vlookup(B295,'セッション実施状況管理'!$A:$U,8,false)</f>
        <v/>
      </c>
      <c r="D295" s="569" t="str">
        <f>vlookup(B295,'セッション実施状況管理'!$A:$I,9,false)</f>
        <v/>
      </c>
      <c r="E295" s="2"/>
      <c r="F295" s="569" t="str">
        <f>vlookup(B295,'セッション実施状況管理'!$A:$U,20,false)</f>
        <v/>
      </c>
      <c r="G295" s="569" t="str">
        <f>vlookup(B295,'セッション実施状況管理'!$A:$U,20,false)</f>
        <v/>
      </c>
      <c r="H295" s="639"/>
      <c r="I295" s="572" t="str">
        <f>iferror(vlookup(B295,'セッション実施状況管理'!$A:$B,2,false),"")</f>
        <v>在学中</v>
      </c>
      <c r="J295" s="629"/>
      <c r="K295" s="629"/>
      <c r="L295" s="574" t="str">
        <f>VLOOKUP(D295,'新 月次投稿数'!$D:$N,8,false)</f>
        <v>#N/A</v>
      </c>
      <c r="M295" s="583" t="str">
        <f t="shared" si="17"/>
        <v>#N/A</v>
      </c>
      <c r="N295" s="576">
        <f t="shared" si="9"/>
        <v>-2</v>
      </c>
      <c r="O295" s="575">
        <f t="shared" si="10"/>
        <v>-2</v>
      </c>
      <c r="P295" s="575">
        <f t="shared" si="19"/>
        <v>0</v>
      </c>
      <c r="Q295" s="584">
        <f t="shared" si="16"/>
        <v>0</v>
      </c>
      <c r="R295" s="585" t="str">
        <f t="shared" si="12"/>
        <v>0</v>
      </c>
      <c r="S295" s="577">
        <f t="shared" si="18"/>
        <v>0</v>
      </c>
      <c r="T295" s="582" t="s">
        <v>1072</v>
      </c>
      <c r="U295" s="582" t="s">
        <v>1072</v>
      </c>
      <c r="V295" s="582" t="s">
        <v>1072</v>
      </c>
      <c r="W295" s="582" t="s">
        <v>1072</v>
      </c>
      <c r="X295" s="582" t="s">
        <v>1072</v>
      </c>
      <c r="Y295" s="582" t="s">
        <v>1072</v>
      </c>
      <c r="Z295" s="582" t="s">
        <v>1072</v>
      </c>
      <c r="AA295" s="587" t="str">
        <f>Vlookup(B295,'セッション実施状況管理'!$A:$R,17,false)</f>
        <v/>
      </c>
      <c r="AB295" s="580">
        <f t="shared" si="14"/>
        <v>1514</v>
      </c>
      <c r="AC295" s="580" t="str">
        <f t="shared" si="15"/>
        <v>2</v>
      </c>
    </row>
    <row r="296">
      <c r="A296" s="2"/>
      <c r="B296" s="40">
        <v>279.0</v>
      </c>
      <c r="C296" s="569" t="str">
        <f>vlookup(B296,'セッション実施状況管理'!$A:$U,8,false)</f>
        <v/>
      </c>
      <c r="D296" s="569" t="str">
        <f>vlookup(B296,'セッション実施状況管理'!$A:$I,9,false)</f>
        <v/>
      </c>
      <c r="E296" s="2"/>
      <c r="F296" s="569" t="str">
        <f>vlookup(B296,'セッション実施状況管理'!$A:$U,20,false)</f>
        <v/>
      </c>
      <c r="G296" s="569" t="str">
        <f>vlookup(B296,'セッション実施状況管理'!$A:$U,20,false)</f>
        <v/>
      </c>
      <c r="H296" s="639"/>
      <c r="I296" s="572" t="str">
        <f>iferror(vlookup(B296,'セッション実施状況管理'!$A:$B,2,false),"")</f>
        <v>在学中</v>
      </c>
      <c r="J296" s="629"/>
      <c r="K296" s="629"/>
      <c r="L296" s="574" t="str">
        <f>VLOOKUP(D296,'新 月次投稿数'!$D:$N,8,false)</f>
        <v>#N/A</v>
      </c>
      <c r="M296" s="583" t="str">
        <f t="shared" si="17"/>
        <v>#N/A</v>
      </c>
      <c r="N296" s="576">
        <f t="shared" si="9"/>
        <v>-2</v>
      </c>
      <c r="O296" s="575">
        <f t="shared" si="10"/>
        <v>-2</v>
      </c>
      <c r="P296" s="575">
        <f t="shared" si="19"/>
        <v>0</v>
      </c>
      <c r="Q296" s="584">
        <f t="shared" si="16"/>
        <v>0</v>
      </c>
      <c r="R296" s="585" t="str">
        <f t="shared" si="12"/>
        <v>0</v>
      </c>
      <c r="S296" s="577">
        <f t="shared" si="18"/>
        <v>0</v>
      </c>
      <c r="T296" s="582" t="s">
        <v>1072</v>
      </c>
      <c r="U296" s="582" t="s">
        <v>1072</v>
      </c>
      <c r="V296" s="582" t="s">
        <v>1072</v>
      </c>
      <c r="W296" s="582" t="s">
        <v>1072</v>
      </c>
      <c r="X296" s="582" t="s">
        <v>1072</v>
      </c>
      <c r="Y296" s="582" t="s">
        <v>1072</v>
      </c>
      <c r="Z296" s="582" t="s">
        <v>1072</v>
      </c>
      <c r="AA296" s="587" t="str">
        <f>Vlookup(B296,'セッション実施状況管理'!$A:$R,17,false)</f>
        <v/>
      </c>
      <c r="AB296" s="580">
        <f t="shared" si="14"/>
        <v>1514</v>
      </c>
      <c r="AC296" s="580" t="str">
        <f t="shared" si="15"/>
        <v>2</v>
      </c>
    </row>
    <row r="297">
      <c r="A297" s="2"/>
      <c r="B297" s="65">
        <v>280.0</v>
      </c>
      <c r="C297" s="569" t="str">
        <f>vlookup(B297,'セッション実施状況管理'!$A:$U,8,false)</f>
        <v/>
      </c>
      <c r="D297" s="569" t="str">
        <f>vlookup(B297,'セッション実施状況管理'!$A:$I,9,false)</f>
        <v/>
      </c>
      <c r="E297" s="2"/>
      <c r="F297" s="569" t="str">
        <f>vlookup(B297,'セッション実施状況管理'!$A:$U,20,false)</f>
        <v/>
      </c>
      <c r="G297" s="569" t="str">
        <f>vlookup(B297,'セッション実施状況管理'!$A:$U,20,false)</f>
        <v/>
      </c>
      <c r="H297" s="639"/>
      <c r="I297" s="572" t="str">
        <f>iferror(vlookup(B297,'セッション実施状況管理'!$A:$B,2,false),"")</f>
        <v>在学中</v>
      </c>
      <c r="J297" s="629"/>
      <c r="K297" s="629"/>
      <c r="L297" s="574" t="str">
        <f>VLOOKUP(D297,'新 月次投稿数'!$D:$N,8,false)</f>
        <v>#N/A</v>
      </c>
      <c r="M297" s="583" t="str">
        <f t="shared" si="17"/>
        <v>#N/A</v>
      </c>
      <c r="N297" s="576">
        <f t="shared" si="9"/>
        <v>-2</v>
      </c>
      <c r="O297" s="575">
        <f t="shared" si="10"/>
        <v>-2</v>
      </c>
      <c r="P297" s="575">
        <f t="shared" si="19"/>
        <v>0</v>
      </c>
      <c r="Q297" s="584">
        <f t="shared" si="16"/>
        <v>0</v>
      </c>
      <c r="R297" s="585" t="str">
        <f t="shared" si="12"/>
        <v>0</v>
      </c>
      <c r="S297" s="577">
        <f t="shared" si="18"/>
        <v>0</v>
      </c>
      <c r="T297" s="582" t="s">
        <v>1072</v>
      </c>
      <c r="U297" s="582" t="s">
        <v>1072</v>
      </c>
      <c r="V297" s="582" t="s">
        <v>1072</v>
      </c>
      <c r="W297" s="582" t="s">
        <v>1072</v>
      </c>
      <c r="X297" s="582" t="s">
        <v>1072</v>
      </c>
      <c r="Y297" s="582" t="s">
        <v>1072</v>
      </c>
      <c r="Z297" s="582" t="s">
        <v>1072</v>
      </c>
      <c r="AA297" s="587" t="str">
        <f>Vlookup(B297,'セッション実施状況管理'!$A:$R,17,false)</f>
        <v/>
      </c>
      <c r="AB297" s="580">
        <f t="shared" si="14"/>
        <v>1514</v>
      </c>
      <c r="AC297" s="580" t="str">
        <f t="shared" si="15"/>
        <v>2</v>
      </c>
    </row>
    <row r="298">
      <c r="A298" s="2"/>
      <c r="B298" s="65">
        <v>281.0</v>
      </c>
      <c r="C298" s="569" t="str">
        <f>vlookup(B298,'セッション実施状況管理'!$A:$U,8,false)</f>
        <v/>
      </c>
      <c r="D298" s="569" t="str">
        <f>vlookup(B298,'セッション実施状況管理'!$A:$I,9,false)</f>
        <v/>
      </c>
      <c r="E298" s="2"/>
      <c r="F298" s="569" t="str">
        <f>vlookup(B298,'セッション実施状況管理'!$A:$U,20,false)</f>
        <v/>
      </c>
      <c r="G298" s="569" t="str">
        <f>vlookup(B298,'セッション実施状況管理'!$A:$U,20,false)</f>
        <v/>
      </c>
      <c r="H298" s="639"/>
      <c r="I298" s="572" t="str">
        <f>iferror(vlookup(B298,'セッション実施状況管理'!$A:$B,2,false),"")</f>
        <v>在学中</v>
      </c>
      <c r="J298" s="629"/>
      <c r="K298" s="629"/>
      <c r="L298" s="574" t="str">
        <f>VLOOKUP(D298,'新 月次投稿数'!$D:$N,8,false)</f>
        <v>#N/A</v>
      </c>
      <c r="M298" s="583" t="str">
        <f t="shared" si="17"/>
        <v>#N/A</v>
      </c>
      <c r="N298" s="576">
        <f t="shared" si="9"/>
        <v>-2</v>
      </c>
      <c r="O298" s="575">
        <f t="shared" si="10"/>
        <v>-2</v>
      </c>
      <c r="P298" s="575">
        <f t="shared" si="19"/>
        <v>0</v>
      </c>
      <c r="Q298" s="584">
        <f t="shared" si="16"/>
        <v>0</v>
      </c>
      <c r="R298" s="585" t="str">
        <f t="shared" si="12"/>
        <v>0</v>
      </c>
      <c r="S298" s="577">
        <f t="shared" si="18"/>
        <v>0</v>
      </c>
      <c r="T298" s="582" t="s">
        <v>1072</v>
      </c>
      <c r="U298" s="582" t="s">
        <v>1072</v>
      </c>
      <c r="V298" s="582" t="s">
        <v>1072</v>
      </c>
      <c r="W298" s="582" t="s">
        <v>1072</v>
      </c>
      <c r="X298" s="582" t="s">
        <v>1072</v>
      </c>
      <c r="Y298" s="582" t="s">
        <v>1072</v>
      </c>
      <c r="Z298" s="582" t="s">
        <v>1072</v>
      </c>
      <c r="AA298" s="587" t="str">
        <f>Vlookup(B298,'セッション実施状況管理'!$A:$R,17,false)</f>
        <v/>
      </c>
      <c r="AB298" s="580">
        <f t="shared" si="14"/>
        <v>1514</v>
      </c>
      <c r="AC298" s="580" t="str">
        <f t="shared" si="15"/>
        <v>2</v>
      </c>
    </row>
    <row r="299">
      <c r="A299" s="2"/>
      <c r="B299" s="40">
        <v>282.0</v>
      </c>
      <c r="C299" s="569" t="str">
        <f>vlookup(B299,'セッション実施状況管理'!$A:$U,8,false)</f>
        <v/>
      </c>
      <c r="D299" s="569" t="str">
        <f>vlookup(B299,'セッション実施状況管理'!$A:$I,9,false)</f>
        <v/>
      </c>
      <c r="E299" s="2"/>
      <c r="F299" s="569" t="str">
        <f>vlookup(B299,'セッション実施状況管理'!$A:$U,20,false)</f>
        <v/>
      </c>
      <c r="G299" s="569" t="str">
        <f>vlookup(B299,'セッション実施状況管理'!$A:$U,20,false)</f>
        <v/>
      </c>
      <c r="H299" s="639"/>
      <c r="I299" s="572" t="str">
        <f>iferror(vlookup(B299,'セッション実施状況管理'!$A:$B,2,false),"")</f>
        <v>在学中</v>
      </c>
      <c r="J299" s="629"/>
      <c r="K299" s="629"/>
      <c r="L299" s="574" t="str">
        <f>VLOOKUP(D299,'新 月次投稿数'!$D:$N,8,false)</f>
        <v>#N/A</v>
      </c>
      <c r="M299" s="583" t="str">
        <f t="shared" si="17"/>
        <v>#N/A</v>
      </c>
      <c r="N299" s="576">
        <f t="shared" si="9"/>
        <v>-2</v>
      </c>
      <c r="O299" s="575">
        <f t="shared" si="10"/>
        <v>-2</v>
      </c>
      <c r="P299" s="575">
        <f t="shared" si="19"/>
        <v>0</v>
      </c>
      <c r="Q299" s="584">
        <f t="shared" si="16"/>
        <v>0</v>
      </c>
      <c r="R299" s="585" t="str">
        <f t="shared" si="12"/>
        <v>0</v>
      </c>
      <c r="S299" s="577">
        <f t="shared" si="18"/>
        <v>0</v>
      </c>
      <c r="T299" s="582" t="s">
        <v>1072</v>
      </c>
      <c r="U299" s="582" t="s">
        <v>1072</v>
      </c>
      <c r="V299" s="582" t="s">
        <v>1072</v>
      </c>
      <c r="W299" s="582" t="s">
        <v>1072</v>
      </c>
      <c r="X299" s="582" t="s">
        <v>1072</v>
      </c>
      <c r="Y299" s="582" t="s">
        <v>1072</v>
      </c>
      <c r="Z299" s="582" t="s">
        <v>1072</v>
      </c>
      <c r="AA299" s="587" t="str">
        <f>Vlookup(B299,'セッション実施状況管理'!$A:$R,17,false)</f>
        <v/>
      </c>
      <c r="AB299" s="580">
        <f t="shared" si="14"/>
        <v>1514</v>
      </c>
      <c r="AC299" s="580" t="str">
        <f t="shared" si="15"/>
        <v>2</v>
      </c>
    </row>
    <row r="300">
      <c r="A300" s="2"/>
      <c r="B300" s="65">
        <v>283.0</v>
      </c>
      <c r="C300" s="569" t="str">
        <f>vlookup(B300,'セッション実施状況管理'!$A:$U,8,false)</f>
        <v/>
      </c>
      <c r="D300" s="569" t="str">
        <f>vlookup(B300,'セッション実施状況管理'!$A:$I,9,false)</f>
        <v/>
      </c>
      <c r="E300" s="2"/>
      <c r="F300" s="569" t="str">
        <f>vlookup(B300,'セッション実施状況管理'!$A:$U,20,false)</f>
        <v/>
      </c>
      <c r="G300" s="569" t="str">
        <f>vlookup(B300,'セッション実施状況管理'!$A:$U,20,false)</f>
        <v/>
      </c>
      <c r="H300" s="639"/>
      <c r="I300" s="572" t="str">
        <f>iferror(vlookup(B300,'セッション実施状況管理'!$A:$B,2,false),"")</f>
        <v>在学中</v>
      </c>
      <c r="J300" s="629"/>
      <c r="K300" s="629"/>
      <c r="L300" s="574" t="str">
        <f>VLOOKUP(D300,'新 月次投稿数'!$D:$N,8,false)</f>
        <v>#N/A</v>
      </c>
      <c r="M300" s="583" t="str">
        <f t="shared" si="17"/>
        <v>#N/A</v>
      </c>
      <c r="N300" s="576">
        <f t="shared" si="9"/>
        <v>-2</v>
      </c>
      <c r="O300" s="575">
        <f t="shared" si="10"/>
        <v>-2</v>
      </c>
      <c r="P300" s="575">
        <f t="shared" si="19"/>
        <v>0</v>
      </c>
      <c r="Q300" s="584">
        <f t="shared" si="16"/>
        <v>0</v>
      </c>
      <c r="R300" s="585" t="str">
        <f t="shared" si="12"/>
        <v>0</v>
      </c>
      <c r="S300" s="577">
        <f t="shared" si="18"/>
        <v>0</v>
      </c>
      <c r="T300" s="582" t="s">
        <v>1072</v>
      </c>
      <c r="U300" s="582" t="s">
        <v>1072</v>
      </c>
      <c r="V300" s="582" t="s">
        <v>1072</v>
      </c>
      <c r="W300" s="582" t="s">
        <v>1072</v>
      </c>
      <c r="X300" s="582" t="s">
        <v>1072</v>
      </c>
      <c r="Y300" s="582" t="s">
        <v>1072</v>
      </c>
      <c r="Z300" s="582" t="s">
        <v>1072</v>
      </c>
      <c r="AA300" s="587" t="str">
        <f>Vlookup(B300,'セッション実施状況管理'!$A:$R,17,false)</f>
        <v/>
      </c>
      <c r="AB300" s="580">
        <f t="shared" si="14"/>
        <v>1514</v>
      </c>
      <c r="AC300" s="580" t="str">
        <f t="shared" si="15"/>
        <v>2</v>
      </c>
    </row>
    <row r="301">
      <c r="A301" s="2"/>
      <c r="B301" s="65">
        <v>284.0</v>
      </c>
      <c r="C301" s="569" t="str">
        <f>vlookup(B301,'セッション実施状況管理'!$A:$U,8,false)</f>
        <v/>
      </c>
      <c r="D301" s="569" t="str">
        <f>vlookup(B301,'セッション実施状況管理'!$A:$I,9,false)</f>
        <v/>
      </c>
      <c r="E301" s="2"/>
      <c r="F301" s="569" t="str">
        <f>vlookup(B301,'セッション実施状況管理'!$A:$U,20,false)</f>
        <v/>
      </c>
      <c r="G301" s="569" t="str">
        <f>vlookup(B301,'セッション実施状況管理'!$A:$U,20,false)</f>
        <v/>
      </c>
      <c r="H301" s="639"/>
      <c r="I301" s="572" t="str">
        <f>iferror(vlookup(B301,'セッション実施状況管理'!$A:$B,2,false),"")</f>
        <v>在学中</v>
      </c>
      <c r="J301" s="629"/>
      <c r="K301" s="629"/>
      <c r="L301" s="574" t="str">
        <f>VLOOKUP(D301,'新 月次投稿数'!$D:$N,8,false)</f>
        <v>#N/A</v>
      </c>
      <c r="M301" s="583" t="str">
        <f t="shared" si="17"/>
        <v>#N/A</v>
      </c>
      <c r="N301" s="576">
        <f t="shared" si="9"/>
        <v>-2</v>
      </c>
      <c r="O301" s="575">
        <f t="shared" si="10"/>
        <v>-2</v>
      </c>
      <c r="P301" s="575">
        <f t="shared" si="19"/>
        <v>0</v>
      </c>
      <c r="Q301" s="584">
        <f t="shared" si="16"/>
        <v>0</v>
      </c>
      <c r="R301" s="585" t="str">
        <f t="shared" si="12"/>
        <v>0</v>
      </c>
      <c r="S301" s="577">
        <f t="shared" si="18"/>
        <v>0</v>
      </c>
      <c r="T301" s="582" t="s">
        <v>1072</v>
      </c>
      <c r="U301" s="582" t="s">
        <v>1072</v>
      </c>
      <c r="V301" s="582" t="s">
        <v>1072</v>
      </c>
      <c r="W301" s="582" t="s">
        <v>1072</v>
      </c>
      <c r="X301" s="582" t="s">
        <v>1072</v>
      </c>
      <c r="Y301" s="582" t="s">
        <v>1072</v>
      </c>
      <c r="Z301" s="582" t="s">
        <v>1072</v>
      </c>
      <c r="AA301" s="587" t="str">
        <f>Vlookup(B301,'セッション実施状況管理'!$A:$R,17,false)</f>
        <v/>
      </c>
      <c r="AB301" s="580">
        <f t="shared" si="14"/>
        <v>1514</v>
      </c>
      <c r="AC301" s="580" t="str">
        <f t="shared" si="15"/>
        <v>2</v>
      </c>
    </row>
    <row r="302">
      <c r="A302" s="2"/>
      <c r="B302" s="40">
        <v>285.0</v>
      </c>
      <c r="C302" s="569" t="str">
        <f>vlookup(B302,'セッション実施状況管理'!$A:$U,8,false)</f>
        <v/>
      </c>
      <c r="D302" s="2"/>
      <c r="E302" s="2"/>
      <c r="F302" s="569" t="str">
        <f>vlookup(B302,'セッション実施状況管理'!$A:$U,20,false)</f>
        <v/>
      </c>
      <c r="G302" s="569" t="str">
        <f>vlookup(B302,'セッション実施状況管理'!$A:$U,20,false)</f>
        <v/>
      </c>
      <c r="H302" s="639"/>
      <c r="I302" s="572" t="str">
        <f>iferror(vlookup(B302,'セッション実施状況管理'!$A:$B,2,false),"")</f>
        <v>在学中</v>
      </c>
      <c r="J302" s="629"/>
      <c r="K302" s="629"/>
      <c r="L302" s="574" t="str">
        <f>VLOOKUP(D302,'新 月次投稿数'!$D:$N,8,false)</f>
        <v>#N/A</v>
      </c>
      <c r="M302" s="583" t="str">
        <f t="shared" si="17"/>
        <v>#N/A</v>
      </c>
      <c r="N302" s="576">
        <f t="shared" si="9"/>
        <v>-2</v>
      </c>
      <c r="O302" s="575">
        <f t="shared" si="10"/>
        <v>-2</v>
      </c>
      <c r="P302" s="575">
        <f t="shared" si="19"/>
        <v>0</v>
      </c>
      <c r="Q302" s="584">
        <f t="shared" si="16"/>
        <v>0</v>
      </c>
      <c r="R302" s="585" t="str">
        <f t="shared" si="12"/>
        <v>0</v>
      </c>
      <c r="S302" s="577">
        <f t="shared" si="18"/>
        <v>0</v>
      </c>
      <c r="T302" s="582" t="s">
        <v>1072</v>
      </c>
      <c r="U302" s="582" t="s">
        <v>1072</v>
      </c>
      <c r="V302" s="582" t="s">
        <v>1072</v>
      </c>
      <c r="W302" s="582" t="s">
        <v>1072</v>
      </c>
      <c r="X302" s="582" t="s">
        <v>1072</v>
      </c>
      <c r="Y302" s="582" t="s">
        <v>1072</v>
      </c>
      <c r="Z302" s="582" t="s">
        <v>1072</v>
      </c>
      <c r="AA302" s="587" t="str">
        <f>Vlookup(B302,'セッション実施状況管理'!$A:$R,17,false)</f>
        <v/>
      </c>
      <c r="AB302" s="580">
        <f t="shared" si="14"/>
        <v>1514</v>
      </c>
      <c r="AC302" s="580" t="str">
        <f t="shared" si="15"/>
        <v>2</v>
      </c>
    </row>
    <row r="303">
      <c r="A303" s="2"/>
      <c r="B303" s="65">
        <v>286.0</v>
      </c>
      <c r="C303" s="569" t="str">
        <f>vlookup(B303,'セッション実施状況管理'!$A:$U,8,false)</f>
        <v/>
      </c>
      <c r="D303" s="2"/>
      <c r="E303" s="2"/>
      <c r="F303" s="569" t="str">
        <f>vlookup(B303,'セッション実施状況管理'!$A:$U,20,false)</f>
        <v/>
      </c>
      <c r="G303" s="569" t="str">
        <f>vlookup(B303,'セッション実施状況管理'!$A:$U,20,false)</f>
        <v/>
      </c>
      <c r="H303" s="639"/>
      <c r="I303" s="572" t="str">
        <f>iferror(vlookup(B303,'セッション実施状況管理'!$A:$B,2,false),"")</f>
        <v>在学中</v>
      </c>
      <c r="J303" s="629"/>
      <c r="K303" s="629"/>
      <c r="L303" s="574" t="str">
        <f>VLOOKUP(D303,'新 月次投稿数'!$D:$N,8,false)</f>
        <v>#N/A</v>
      </c>
      <c r="M303" s="583" t="str">
        <f t="shared" si="17"/>
        <v>#N/A</v>
      </c>
      <c r="N303" s="576">
        <f t="shared" si="9"/>
        <v>-2</v>
      </c>
      <c r="O303" s="575">
        <f t="shared" si="10"/>
        <v>-2</v>
      </c>
      <c r="P303" s="575">
        <f t="shared" si="19"/>
        <v>0</v>
      </c>
      <c r="Q303" s="584">
        <f t="shared" si="16"/>
        <v>0</v>
      </c>
      <c r="R303" s="585" t="str">
        <f t="shared" si="12"/>
        <v>0</v>
      </c>
      <c r="S303" s="577">
        <f t="shared" si="18"/>
        <v>0</v>
      </c>
      <c r="T303" s="582" t="s">
        <v>1072</v>
      </c>
      <c r="U303" s="582" t="s">
        <v>1072</v>
      </c>
      <c r="V303" s="582" t="s">
        <v>1072</v>
      </c>
      <c r="W303" s="582" t="s">
        <v>1072</v>
      </c>
      <c r="X303" s="582" t="s">
        <v>1072</v>
      </c>
      <c r="Y303" s="582" t="s">
        <v>1072</v>
      </c>
      <c r="Z303" s="582" t="s">
        <v>1072</v>
      </c>
      <c r="AA303" s="587" t="str">
        <f>Vlookup(B303,'セッション実施状況管理'!$A:$R,17,false)</f>
        <v/>
      </c>
      <c r="AB303" s="580">
        <f t="shared" si="14"/>
        <v>1514</v>
      </c>
      <c r="AC303" s="580" t="str">
        <f t="shared" si="15"/>
        <v>2</v>
      </c>
    </row>
    <row r="304">
      <c r="A304" s="2"/>
      <c r="B304" s="65">
        <v>287.0</v>
      </c>
      <c r="C304" s="569" t="str">
        <f>vlookup(B304,'セッション実施状況管理'!$A:$U,8,false)</f>
        <v/>
      </c>
      <c r="D304" s="2"/>
      <c r="E304" s="2"/>
      <c r="F304" s="569" t="str">
        <f>vlookup(B304,'セッション実施状況管理'!$A:$U,20,false)</f>
        <v/>
      </c>
      <c r="G304" s="569" t="str">
        <f>vlookup(B304,'セッション実施状況管理'!$A:$U,20,false)</f>
        <v/>
      </c>
      <c r="H304" s="639"/>
      <c r="I304" s="572" t="str">
        <f>iferror(vlookup(B304,'セッション実施状況管理'!$A:$B,2,false),"")</f>
        <v>在学中</v>
      </c>
      <c r="J304" s="629"/>
      <c r="K304" s="629"/>
      <c r="L304" s="574" t="str">
        <f>VLOOKUP(D304,'新 月次投稿数'!$D:$N,8,false)</f>
        <v>#N/A</v>
      </c>
      <c r="M304" s="583" t="str">
        <f t="shared" si="17"/>
        <v>#N/A</v>
      </c>
      <c r="N304" s="576">
        <f t="shared" si="9"/>
        <v>-2</v>
      </c>
      <c r="O304" s="575">
        <f t="shared" si="10"/>
        <v>-2</v>
      </c>
      <c r="P304" s="575">
        <f t="shared" si="19"/>
        <v>0</v>
      </c>
      <c r="Q304" s="584">
        <f t="shared" si="16"/>
        <v>0</v>
      </c>
      <c r="R304" s="585" t="str">
        <f t="shared" si="12"/>
        <v>0</v>
      </c>
      <c r="S304" s="577">
        <f t="shared" si="18"/>
        <v>0</v>
      </c>
      <c r="T304" s="582" t="s">
        <v>1072</v>
      </c>
      <c r="U304" s="582" t="s">
        <v>1072</v>
      </c>
      <c r="V304" s="582" t="s">
        <v>1072</v>
      </c>
      <c r="W304" s="582" t="s">
        <v>1072</v>
      </c>
      <c r="X304" s="582" t="s">
        <v>1072</v>
      </c>
      <c r="Y304" s="582" t="s">
        <v>1072</v>
      </c>
      <c r="Z304" s="582" t="s">
        <v>1072</v>
      </c>
      <c r="AA304" s="587" t="str">
        <f>Vlookup(B304,'セッション実施状況管理'!$A:$R,17,false)</f>
        <v/>
      </c>
      <c r="AB304" s="580">
        <f t="shared" si="14"/>
        <v>1514</v>
      </c>
      <c r="AC304" s="580" t="str">
        <f t="shared" si="15"/>
        <v>2</v>
      </c>
    </row>
    <row r="305">
      <c r="A305" s="2"/>
      <c r="B305" s="40">
        <v>288.0</v>
      </c>
      <c r="C305" s="569" t="str">
        <f>vlookup(B305,'セッション実施状況管理'!$A:$U,8,false)</f>
        <v/>
      </c>
      <c r="D305" s="2"/>
      <c r="E305" s="2"/>
      <c r="F305" s="569" t="str">
        <f>vlookup(B305,'セッション実施状況管理'!$A:$U,20,false)</f>
        <v/>
      </c>
      <c r="G305" s="569" t="str">
        <f>vlookup(B305,'セッション実施状況管理'!$A:$U,20,false)</f>
        <v/>
      </c>
      <c r="H305" s="639"/>
      <c r="I305" s="572" t="str">
        <f>iferror(vlookup(B305,'セッション実施状況管理'!$A:$B,2,false),"")</f>
        <v>在学中</v>
      </c>
      <c r="J305" s="629"/>
      <c r="K305" s="629"/>
      <c r="L305" s="574" t="str">
        <f>VLOOKUP(D305,'新 月次投稿数'!$D:$N,8,false)</f>
        <v>#N/A</v>
      </c>
      <c r="M305" s="583" t="str">
        <f t="shared" si="17"/>
        <v>#N/A</v>
      </c>
      <c r="N305" s="576">
        <f t="shared" si="9"/>
        <v>-2</v>
      </c>
      <c r="O305" s="575">
        <f t="shared" si="10"/>
        <v>-2</v>
      </c>
      <c r="P305" s="575">
        <f t="shared" si="19"/>
        <v>0</v>
      </c>
      <c r="Q305" s="584">
        <f t="shared" si="16"/>
        <v>0</v>
      </c>
      <c r="R305" s="585" t="str">
        <f t="shared" si="12"/>
        <v>0</v>
      </c>
      <c r="S305" s="577">
        <f t="shared" si="18"/>
        <v>0</v>
      </c>
      <c r="T305" s="582" t="s">
        <v>1072</v>
      </c>
      <c r="U305" s="582" t="s">
        <v>1072</v>
      </c>
      <c r="V305" s="582" t="s">
        <v>1072</v>
      </c>
      <c r="W305" s="582" t="s">
        <v>1072</v>
      </c>
      <c r="X305" s="582" t="s">
        <v>1072</v>
      </c>
      <c r="Y305" s="582" t="s">
        <v>1072</v>
      </c>
      <c r="Z305" s="582" t="s">
        <v>1072</v>
      </c>
      <c r="AA305" s="587" t="str">
        <f>Vlookup(B305,'セッション実施状況管理'!$A:$R,17,false)</f>
        <v/>
      </c>
      <c r="AB305" s="580">
        <f t="shared" si="14"/>
        <v>1514</v>
      </c>
      <c r="AC305" s="580" t="str">
        <f t="shared" si="15"/>
        <v>2</v>
      </c>
    </row>
    <row r="306">
      <c r="A306" s="2"/>
      <c r="B306" s="65">
        <v>289.0</v>
      </c>
      <c r="C306" s="569" t="str">
        <f>vlookup(B306,'セッション実施状況管理'!$A:$U,8,false)</f>
        <v/>
      </c>
      <c r="D306" s="2"/>
      <c r="E306" s="2"/>
      <c r="F306" s="569" t="str">
        <f>vlookup(B306,'セッション実施状況管理'!$A:$U,20,false)</f>
        <v/>
      </c>
      <c r="G306" s="569" t="str">
        <f>vlookup(B306,'セッション実施状況管理'!$A:$U,20,false)</f>
        <v/>
      </c>
      <c r="H306" s="639"/>
      <c r="I306" s="572" t="str">
        <f>iferror(vlookup(B306,'セッション実施状況管理'!$A:$B,2,false),"")</f>
        <v>在学中</v>
      </c>
      <c r="J306" s="629"/>
      <c r="K306" s="629"/>
      <c r="L306" s="574" t="str">
        <f>VLOOKUP(D306,'新 月次投稿数'!$D:$N,8,false)</f>
        <v>#N/A</v>
      </c>
      <c r="M306" s="583" t="str">
        <f t="shared" si="17"/>
        <v>#N/A</v>
      </c>
      <c r="N306" s="576">
        <f t="shared" si="9"/>
        <v>-2</v>
      </c>
      <c r="O306" s="575">
        <f t="shared" si="10"/>
        <v>-2</v>
      </c>
      <c r="P306" s="575">
        <f t="shared" si="19"/>
        <v>0</v>
      </c>
      <c r="Q306" s="584">
        <f t="shared" si="16"/>
        <v>0</v>
      </c>
      <c r="R306" s="585" t="str">
        <f t="shared" si="12"/>
        <v>0</v>
      </c>
      <c r="S306" s="577">
        <f t="shared" si="18"/>
        <v>0</v>
      </c>
      <c r="T306" s="582" t="s">
        <v>1072</v>
      </c>
      <c r="U306" s="582" t="s">
        <v>1072</v>
      </c>
      <c r="V306" s="582" t="s">
        <v>1072</v>
      </c>
      <c r="W306" s="582" t="s">
        <v>1072</v>
      </c>
      <c r="X306" s="582" t="s">
        <v>1072</v>
      </c>
      <c r="Y306" s="582" t="s">
        <v>1072</v>
      </c>
      <c r="Z306" s="582" t="s">
        <v>1072</v>
      </c>
      <c r="AA306" s="587" t="str">
        <f>Vlookup(B306,'セッション実施状況管理'!$A:$R,17,false)</f>
        <v/>
      </c>
      <c r="AB306" s="580">
        <f t="shared" si="14"/>
        <v>1514</v>
      </c>
      <c r="AC306" s="580" t="str">
        <f t="shared" si="15"/>
        <v>2</v>
      </c>
    </row>
    <row r="307">
      <c r="A307" s="2"/>
      <c r="B307" s="65">
        <v>290.0</v>
      </c>
      <c r="C307" s="569" t="str">
        <f>vlookup(B307,'セッション実施状況管理'!$A:$U,8,false)</f>
        <v/>
      </c>
      <c r="D307" s="2"/>
      <c r="E307" s="2"/>
      <c r="F307" s="569" t="str">
        <f>vlookup(B307,'セッション実施状況管理'!$A:$U,20,false)</f>
        <v/>
      </c>
      <c r="G307" s="569" t="str">
        <f>vlookup(B307,'セッション実施状況管理'!$A:$U,20,false)</f>
        <v/>
      </c>
      <c r="H307" s="639"/>
      <c r="I307" s="572" t="str">
        <f>iferror(vlookup(B307,'セッション実施状況管理'!$A:$B,2,false),"")</f>
        <v>在学中</v>
      </c>
      <c r="J307" s="629"/>
      <c r="K307" s="629"/>
      <c r="L307" s="574" t="str">
        <f>VLOOKUP(D307,'新 月次投稿数'!$D:$N,8,false)</f>
        <v>#N/A</v>
      </c>
      <c r="M307" s="583" t="str">
        <f t="shared" si="17"/>
        <v>#N/A</v>
      </c>
      <c r="N307" s="576">
        <f t="shared" si="9"/>
        <v>-2</v>
      </c>
      <c r="O307" s="575">
        <f t="shared" si="10"/>
        <v>-2</v>
      </c>
      <c r="P307" s="575">
        <f t="shared" si="19"/>
        <v>0</v>
      </c>
      <c r="Q307" s="584">
        <f t="shared" si="16"/>
        <v>0</v>
      </c>
      <c r="R307" s="585" t="str">
        <f t="shared" si="12"/>
        <v>0</v>
      </c>
      <c r="S307" s="577">
        <f t="shared" si="18"/>
        <v>0</v>
      </c>
      <c r="T307" s="582" t="s">
        <v>1072</v>
      </c>
      <c r="U307" s="582" t="s">
        <v>1072</v>
      </c>
      <c r="V307" s="582" t="s">
        <v>1072</v>
      </c>
      <c r="W307" s="582" t="s">
        <v>1072</v>
      </c>
      <c r="X307" s="582" t="s">
        <v>1072</v>
      </c>
      <c r="Y307" s="582" t="s">
        <v>1072</v>
      </c>
      <c r="Z307" s="582" t="s">
        <v>1072</v>
      </c>
      <c r="AA307" s="587" t="str">
        <f>Vlookup(B307,'セッション実施状況管理'!$A:$R,17,false)</f>
        <v/>
      </c>
      <c r="AB307" s="580">
        <f t="shared" si="14"/>
        <v>1514</v>
      </c>
      <c r="AC307" s="580" t="str">
        <f t="shared" si="15"/>
        <v>2</v>
      </c>
    </row>
    <row r="308">
      <c r="A308" s="2"/>
      <c r="B308" s="40">
        <v>291.0</v>
      </c>
      <c r="C308" s="569" t="str">
        <f>vlookup(B308,'セッション実施状況管理'!$A:$U,8,false)</f>
        <v/>
      </c>
      <c r="D308" s="2"/>
      <c r="E308" s="2"/>
      <c r="F308" s="569" t="str">
        <f>vlookup(B308,'セッション実施状況管理'!$A:$U,20,false)</f>
        <v/>
      </c>
      <c r="G308" s="569" t="str">
        <f>vlookup(B308,'セッション実施状況管理'!$A:$U,20,false)</f>
        <v/>
      </c>
      <c r="H308" s="639"/>
      <c r="I308" s="572" t="str">
        <f>iferror(vlookup(B308,'セッション実施状況管理'!$A:$B,2,false),"")</f>
        <v>在学中</v>
      </c>
      <c r="J308" s="629"/>
      <c r="K308" s="629"/>
      <c r="L308" s="574" t="str">
        <f>VLOOKUP(D308,'新 月次投稿数'!$D:$N,8,false)</f>
        <v>#N/A</v>
      </c>
      <c r="M308" s="583" t="str">
        <f t="shared" si="17"/>
        <v>#N/A</v>
      </c>
      <c r="N308" s="576">
        <f t="shared" si="9"/>
        <v>-2</v>
      </c>
      <c r="O308" s="575">
        <f t="shared" si="10"/>
        <v>-2</v>
      </c>
      <c r="P308" s="575">
        <f t="shared" si="19"/>
        <v>0</v>
      </c>
      <c r="Q308" s="584">
        <f t="shared" si="16"/>
        <v>0</v>
      </c>
      <c r="R308" s="585" t="str">
        <f t="shared" si="12"/>
        <v>0</v>
      </c>
      <c r="S308" s="577">
        <f t="shared" si="18"/>
        <v>0</v>
      </c>
      <c r="T308" s="582" t="s">
        <v>1072</v>
      </c>
      <c r="U308" s="582" t="s">
        <v>1072</v>
      </c>
      <c r="V308" s="582" t="s">
        <v>1072</v>
      </c>
      <c r="W308" s="582" t="s">
        <v>1072</v>
      </c>
      <c r="X308" s="582" t="s">
        <v>1072</v>
      </c>
      <c r="Y308" s="582" t="s">
        <v>1072</v>
      </c>
      <c r="Z308" s="582" t="s">
        <v>1072</v>
      </c>
      <c r="AA308" s="587" t="str">
        <f>Vlookup(B308,'セッション実施状況管理'!$A:$R,17,false)</f>
        <v/>
      </c>
      <c r="AB308" s="580">
        <f t="shared" si="14"/>
        <v>1514</v>
      </c>
      <c r="AC308" s="580" t="str">
        <f t="shared" si="15"/>
        <v>2</v>
      </c>
    </row>
    <row r="309">
      <c r="A309" s="2"/>
      <c r="B309" s="65">
        <v>292.0</v>
      </c>
      <c r="C309" s="569" t="str">
        <f>vlookup(B309,'セッション実施状況管理'!$A:$U,8,false)</f>
        <v/>
      </c>
      <c r="D309" s="2"/>
      <c r="E309" s="2"/>
      <c r="F309" s="569" t="str">
        <f>vlookup(B309,'セッション実施状況管理'!$A:$U,20,false)</f>
        <v/>
      </c>
      <c r="G309" s="569" t="str">
        <f>vlookup(B309,'セッション実施状況管理'!$A:$U,20,false)</f>
        <v/>
      </c>
      <c r="H309" s="639"/>
      <c r="I309" s="572" t="str">
        <f>iferror(vlookup(B309,'セッション実施状況管理'!$A:$B,2,false),"")</f>
        <v>在学中</v>
      </c>
      <c r="J309" s="629"/>
      <c r="K309" s="629"/>
      <c r="L309" s="574" t="str">
        <f>VLOOKUP(D309,'新 月次投稿数'!$D:$N,8,false)</f>
        <v>#N/A</v>
      </c>
      <c r="M309" s="583" t="str">
        <f t="shared" si="17"/>
        <v>#N/A</v>
      </c>
      <c r="N309" s="576">
        <f t="shared" si="9"/>
        <v>-2</v>
      </c>
      <c r="O309" s="575">
        <f t="shared" si="10"/>
        <v>-2</v>
      </c>
      <c r="P309" s="575">
        <f t="shared" si="19"/>
        <v>0</v>
      </c>
      <c r="Q309" s="584">
        <f t="shared" si="16"/>
        <v>0</v>
      </c>
      <c r="R309" s="585" t="str">
        <f t="shared" si="12"/>
        <v>0</v>
      </c>
      <c r="S309" s="577">
        <f t="shared" si="18"/>
        <v>0</v>
      </c>
      <c r="T309" s="582" t="s">
        <v>1072</v>
      </c>
      <c r="U309" s="582" t="s">
        <v>1072</v>
      </c>
      <c r="V309" s="582" t="s">
        <v>1072</v>
      </c>
      <c r="W309" s="582" t="s">
        <v>1072</v>
      </c>
      <c r="X309" s="582" t="s">
        <v>1072</v>
      </c>
      <c r="Y309" s="582" t="s">
        <v>1072</v>
      </c>
      <c r="Z309" s="582" t="s">
        <v>1072</v>
      </c>
      <c r="AA309" s="587" t="str">
        <f>Vlookup(B309,'セッション実施状況管理'!$A:$R,17,false)</f>
        <v/>
      </c>
      <c r="AB309" s="580">
        <f t="shared" si="14"/>
        <v>1514</v>
      </c>
      <c r="AC309" s="580" t="str">
        <f t="shared" si="15"/>
        <v>2</v>
      </c>
    </row>
    <row r="310">
      <c r="A310" s="2"/>
      <c r="B310" s="65">
        <v>293.0</v>
      </c>
      <c r="C310" s="569" t="str">
        <f>vlookup(B310,'セッション実施状況管理'!$A:$U,8,false)</f>
        <v/>
      </c>
      <c r="D310" s="2"/>
      <c r="E310" s="2"/>
      <c r="F310" s="569" t="str">
        <f>vlookup(B310,'セッション実施状況管理'!$A:$U,20,false)</f>
        <v/>
      </c>
      <c r="G310" s="569" t="str">
        <f>vlookup(B310,'セッション実施状況管理'!$A:$U,20,false)</f>
        <v/>
      </c>
      <c r="H310" s="639"/>
      <c r="I310" s="572" t="str">
        <f>iferror(vlookup(B310,'セッション実施状況管理'!$A:$B,2,false),"")</f>
        <v>在学中</v>
      </c>
      <c r="J310" s="629"/>
      <c r="K310" s="629"/>
      <c r="L310" s="574" t="str">
        <f>VLOOKUP(D310,'新 月次投稿数'!$D:$N,8,false)</f>
        <v>#N/A</v>
      </c>
      <c r="M310" s="583" t="str">
        <f t="shared" si="17"/>
        <v>#N/A</v>
      </c>
      <c r="N310" s="576">
        <f t="shared" si="9"/>
        <v>-2</v>
      </c>
      <c r="O310" s="575">
        <f t="shared" si="10"/>
        <v>-2</v>
      </c>
      <c r="P310" s="575">
        <f t="shared" si="19"/>
        <v>0</v>
      </c>
      <c r="Q310" s="584">
        <f t="shared" si="16"/>
        <v>0</v>
      </c>
      <c r="R310" s="585" t="str">
        <f t="shared" si="12"/>
        <v>0</v>
      </c>
      <c r="S310" s="577">
        <f t="shared" si="18"/>
        <v>0</v>
      </c>
      <c r="T310" s="582" t="s">
        <v>1072</v>
      </c>
      <c r="U310" s="582" t="s">
        <v>1072</v>
      </c>
      <c r="V310" s="582" t="s">
        <v>1072</v>
      </c>
      <c r="W310" s="582" t="s">
        <v>1072</v>
      </c>
      <c r="X310" s="582" t="s">
        <v>1072</v>
      </c>
      <c r="Y310" s="582" t="s">
        <v>1072</v>
      </c>
      <c r="Z310" s="582" t="s">
        <v>1072</v>
      </c>
      <c r="AA310" s="587" t="str">
        <f>Vlookup(B310,'セッション実施状況管理'!$A:$R,17,false)</f>
        <v/>
      </c>
      <c r="AB310" s="580">
        <f t="shared" si="14"/>
        <v>1514</v>
      </c>
      <c r="AC310" s="580" t="str">
        <f t="shared" si="15"/>
        <v>2</v>
      </c>
    </row>
    <row r="311">
      <c r="A311" s="2"/>
      <c r="B311" s="40">
        <v>294.0</v>
      </c>
      <c r="C311" s="569" t="str">
        <f>vlookup(B311,'セッション実施状況管理'!$A:$U,8,false)</f>
        <v/>
      </c>
      <c r="D311" s="2"/>
      <c r="E311" s="2"/>
      <c r="F311" s="569" t="str">
        <f>vlookup(B311,'セッション実施状況管理'!$A:$U,20,false)</f>
        <v/>
      </c>
      <c r="G311" s="569" t="str">
        <f>vlookup(B311,'セッション実施状況管理'!$A:$U,20,false)</f>
        <v/>
      </c>
      <c r="H311" s="639"/>
      <c r="I311" s="572" t="str">
        <f>iferror(vlookup(B311,'セッション実施状況管理'!$A:$B,2,false),"")</f>
        <v>在学中</v>
      </c>
      <c r="J311" s="629"/>
      <c r="K311" s="629"/>
      <c r="L311" s="574" t="str">
        <f>VLOOKUP(D311,'新 月次投稿数'!$D:$N,8,false)</f>
        <v>#N/A</v>
      </c>
      <c r="M311" s="583" t="str">
        <f t="shared" si="17"/>
        <v>#N/A</v>
      </c>
      <c r="N311" s="576">
        <f t="shared" si="9"/>
        <v>-2</v>
      </c>
      <c r="O311" s="575">
        <f t="shared" si="10"/>
        <v>-2</v>
      </c>
      <c r="P311" s="575">
        <f t="shared" si="19"/>
        <v>0</v>
      </c>
      <c r="Q311" s="584">
        <f t="shared" si="16"/>
        <v>0</v>
      </c>
      <c r="R311" s="585" t="str">
        <f t="shared" si="12"/>
        <v>0</v>
      </c>
      <c r="S311" s="577">
        <f t="shared" si="18"/>
        <v>0</v>
      </c>
      <c r="T311" s="582" t="s">
        <v>1072</v>
      </c>
      <c r="U311" s="582" t="s">
        <v>1072</v>
      </c>
      <c r="V311" s="582" t="s">
        <v>1072</v>
      </c>
      <c r="W311" s="582" t="s">
        <v>1072</v>
      </c>
      <c r="X311" s="582" t="s">
        <v>1072</v>
      </c>
      <c r="Y311" s="582" t="s">
        <v>1072</v>
      </c>
      <c r="Z311" s="582" t="s">
        <v>1072</v>
      </c>
      <c r="AA311" s="587" t="str">
        <f>Vlookup(B311,'セッション実施状況管理'!$A:$R,17,false)</f>
        <v/>
      </c>
      <c r="AB311" s="580">
        <f t="shared" si="14"/>
        <v>1514</v>
      </c>
      <c r="AC311" s="580" t="str">
        <f t="shared" si="15"/>
        <v>2</v>
      </c>
    </row>
    <row r="312">
      <c r="A312" s="2"/>
      <c r="B312" s="65">
        <v>295.0</v>
      </c>
      <c r="C312" s="569" t="str">
        <f>vlookup(B312,'セッション実施状況管理'!$A:$U,8,false)</f>
        <v/>
      </c>
      <c r="D312" s="2"/>
      <c r="E312" s="2"/>
      <c r="F312" s="569" t="str">
        <f>vlookup(B312,'セッション実施状況管理'!$A:$U,20,false)</f>
        <v/>
      </c>
      <c r="G312" s="569" t="str">
        <f>vlookup(B312,'セッション実施状況管理'!$A:$U,20,false)</f>
        <v/>
      </c>
      <c r="H312" s="639"/>
      <c r="I312" s="572" t="str">
        <f>iferror(vlookup(B312,'セッション実施状況管理'!$A:$B,2,false),"")</f>
        <v>在学中</v>
      </c>
      <c r="J312" s="629"/>
      <c r="K312" s="629"/>
      <c r="L312" s="574" t="str">
        <f>VLOOKUP(D312,'新 月次投稿数'!$D:$N,8,false)</f>
        <v>#N/A</v>
      </c>
      <c r="M312" s="583" t="str">
        <f t="shared" si="17"/>
        <v>#N/A</v>
      </c>
      <c r="N312" s="576">
        <f t="shared" si="9"/>
        <v>-2</v>
      </c>
      <c r="O312" s="575">
        <f t="shared" si="10"/>
        <v>-2</v>
      </c>
      <c r="P312" s="575">
        <f t="shared" si="19"/>
        <v>0</v>
      </c>
      <c r="Q312" s="584">
        <f t="shared" si="16"/>
        <v>0</v>
      </c>
      <c r="R312" s="585" t="str">
        <f t="shared" si="12"/>
        <v>0</v>
      </c>
      <c r="S312" s="577">
        <f t="shared" si="18"/>
        <v>0</v>
      </c>
      <c r="T312" s="582" t="s">
        <v>1072</v>
      </c>
      <c r="U312" s="582" t="s">
        <v>1072</v>
      </c>
      <c r="V312" s="582" t="s">
        <v>1072</v>
      </c>
      <c r="W312" s="582" t="s">
        <v>1072</v>
      </c>
      <c r="X312" s="582" t="s">
        <v>1072</v>
      </c>
      <c r="Y312" s="582" t="s">
        <v>1072</v>
      </c>
      <c r="Z312" s="582" t="s">
        <v>1072</v>
      </c>
      <c r="AA312" s="587" t="str">
        <f>Vlookup(B312,'セッション実施状況管理'!$A:$R,17,false)</f>
        <v/>
      </c>
      <c r="AB312" s="580">
        <f t="shared" si="14"/>
        <v>1514</v>
      </c>
      <c r="AC312" s="580" t="str">
        <f t="shared" si="15"/>
        <v>2</v>
      </c>
    </row>
    <row r="313">
      <c r="A313" s="2"/>
      <c r="B313" s="65">
        <v>296.0</v>
      </c>
      <c r="C313" s="569" t="str">
        <f>vlookup(B313,'セッション実施状況管理'!$A:$U,8,false)</f>
        <v/>
      </c>
      <c r="D313" s="2"/>
      <c r="E313" s="2"/>
      <c r="F313" s="569" t="str">
        <f>vlookup(B313,'セッション実施状況管理'!$A:$U,20,false)</f>
        <v/>
      </c>
      <c r="G313" s="569" t="str">
        <f>vlookup(B313,'セッション実施状況管理'!$A:$U,20,false)</f>
        <v/>
      </c>
      <c r="H313" s="639"/>
      <c r="I313" s="572" t="str">
        <f>iferror(vlookup(B313,'セッション実施状況管理'!$A:$B,2,false),"")</f>
        <v>在学中</v>
      </c>
      <c r="J313" s="629"/>
      <c r="K313" s="629"/>
      <c r="L313" s="574" t="str">
        <f>VLOOKUP(D313,'新 月次投稿数'!$D:$N,8,false)</f>
        <v>#N/A</v>
      </c>
      <c r="M313" s="583" t="str">
        <f t="shared" si="17"/>
        <v>#N/A</v>
      </c>
      <c r="N313" s="576">
        <f t="shared" si="9"/>
        <v>-2</v>
      </c>
      <c r="O313" s="575">
        <f t="shared" si="10"/>
        <v>-2</v>
      </c>
      <c r="P313" s="575">
        <f t="shared" si="19"/>
        <v>0</v>
      </c>
      <c r="Q313" s="584">
        <f t="shared" si="16"/>
        <v>0</v>
      </c>
      <c r="R313" s="585" t="str">
        <f t="shared" si="12"/>
        <v>0</v>
      </c>
      <c r="S313" s="577">
        <f t="shared" si="18"/>
        <v>0</v>
      </c>
      <c r="T313" s="582" t="s">
        <v>1072</v>
      </c>
      <c r="U313" s="582" t="s">
        <v>1072</v>
      </c>
      <c r="V313" s="582" t="s">
        <v>1072</v>
      </c>
      <c r="W313" s="582" t="s">
        <v>1072</v>
      </c>
      <c r="X313" s="582" t="s">
        <v>1072</v>
      </c>
      <c r="Y313" s="582" t="s">
        <v>1072</v>
      </c>
      <c r="Z313" s="582" t="s">
        <v>1072</v>
      </c>
      <c r="AA313" s="587" t="str">
        <f>Vlookup(B313,'セッション実施状況管理'!$A:$R,17,false)</f>
        <v/>
      </c>
      <c r="AB313" s="580">
        <f t="shared" si="14"/>
        <v>1514</v>
      </c>
      <c r="AC313" s="580" t="str">
        <f t="shared" si="15"/>
        <v>2</v>
      </c>
    </row>
    <row r="314">
      <c r="A314" s="2"/>
      <c r="B314" s="40">
        <v>297.0</v>
      </c>
      <c r="C314" s="569" t="str">
        <f>vlookup(B314,'セッション実施状況管理'!$A:$U,8,false)</f>
        <v/>
      </c>
      <c r="D314" s="2"/>
      <c r="E314" s="2"/>
      <c r="F314" s="569" t="str">
        <f>vlookup(B314,'セッション実施状況管理'!$A:$U,20,false)</f>
        <v/>
      </c>
      <c r="G314" s="569" t="str">
        <f>vlookup(B314,'セッション実施状況管理'!$A:$U,20,false)</f>
        <v/>
      </c>
      <c r="H314" s="639"/>
      <c r="I314" s="572" t="str">
        <f>iferror(vlookup(B314,'セッション実施状況管理'!$A:$B,2,false),"")</f>
        <v>在学中</v>
      </c>
      <c r="J314" s="629"/>
      <c r="K314" s="629"/>
      <c r="L314" s="574" t="str">
        <f>VLOOKUP(D314,'新 月次投稿数'!$D:$N,8,false)</f>
        <v>#N/A</v>
      </c>
      <c r="M314" s="583" t="str">
        <f t="shared" si="17"/>
        <v>#N/A</v>
      </c>
      <c r="N314" s="576">
        <f t="shared" si="9"/>
        <v>-2</v>
      </c>
      <c r="O314" s="575">
        <f t="shared" si="10"/>
        <v>-2</v>
      </c>
      <c r="P314" s="575">
        <f t="shared" si="19"/>
        <v>0</v>
      </c>
      <c r="Q314" s="584">
        <f t="shared" si="16"/>
        <v>0</v>
      </c>
      <c r="R314" s="585" t="str">
        <f t="shared" si="12"/>
        <v>0</v>
      </c>
      <c r="S314" s="577">
        <f t="shared" si="18"/>
        <v>0</v>
      </c>
      <c r="T314" s="582" t="s">
        <v>1072</v>
      </c>
      <c r="U314" s="582" t="s">
        <v>1072</v>
      </c>
      <c r="V314" s="582" t="s">
        <v>1072</v>
      </c>
      <c r="W314" s="582" t="s">
        <v>1072</v>
      </c>
      <c r="X314" s="582" t="s">
        <v>1072</v>
      </c>
      <c r="Y314" s="582" t="s">
        <v>1072</v>
      </c>
      <c r="Z314" s="582" t="s">
        <v>1072</v>
      </c>
      <c r="AA314" s="587" t="str">
        <f>Vlookup(B314,'セッション実施状況管理'!$A:$R,17,false)</f>
        <v/>
      </c>
      <c r="AB314" s="580">
        <f t="shared" si="14"/>
        <v>1514</v>
      </c>
      <c r="AC314" s="580" t="str">
        <f t="shared" si="15"/>
        <v>2</v>
      </c>
    </row>
    <row r="315">
      <c r="A315" s="2"/>
      <c r="B315" s="65">
        <v>298.0</v>
      </c>
      <c r="C315" s="569" t="str">
        <f>vlookup(B315,'セッション実施状況管理'!$A:$U,8,false)</f>
        <v/>
      </c>
      <c r="D315" s="2"/>
      <c r="E315" s="2"/>
      <c r="F315" s="569" t="str">
        <f>vlookup(B315,'セッション実施状況管理'!$A:$U,20,false)</f>
        <v/>
      </c>
      <c r="G315" s="569" t="str">
        <f>vlookup(B315,'セッション実施状況管理'!$A:$U,20,false)</f>
        <v/>
      </c>
      <c r="H315" s="639"/>
      <c r="I315" s="572" t="str">
        <f>iferror(vlookup(B315,'セッション実施状況管理'!$A:$B,2,false),"")</f>
        <v>在学中</v>
      </c>
      <c r="J315" s="629"/>
      <c r="K315" s="629"/>
      <c r="L315" s="574" t="str">
        <f>VLOOKUP(D315,'新 月次投稿数'!$D:$N,8,false)</f>
        <v>#N/A</v>
      </c>
      <c r="M315" s="583" t="str">
        <f t="shared" si="17"/>
        <v>#N/A</v>
      </c>
      <c r="N315" s="576">
        <f t="shared" si="9"/>
        <v>-2</v>
      </c>
      <c r="O315" s="575">
        <f t="shared" si="10"/>
        <v>-2</v>
      </c>
      <c r="P315" s="575">
        <f t="shared" si="19"/>
        <v>0</v>
      </c>
      <c r="Q315" s="584">
        <f t="shared" si="16"/>
        <v>0</v>
      </c>
      <c r="R315" s="585" t="str">
        <f t="shared" si="12"/>
        <v>0</v>
      </c>
      <c r="S315" s="577">
        <f t="shared" si="18"/>
        <v>0</v>
      </c>
      <c r="T315" s="582" t="s">
        <v>1072</v>
      </c>
      <c r="U315" s="582" t="s">
        <v>1072</v>
      </c>
      <c r="V315" s="582" t="s">
        <v>1072</v>
      </c>
      <c r="W315" s="582" t="s">
        <v>1072</v>
      </c>
      <c r="X315" s="582" t="s">
        <v>1072</v>
      </c>
      <c r="Y315" s="582" t="s">
        <v>1072</v>
      </c>
      <c r="Z315" s="582" t="s">
        <v>1072</v>
      </c>
      <c r="AA315" s="587" t="str">
        <f>Vlookup(B315,'セッション実施状況管理'!$A:$R,17,false)</f>
        <v/>
      </c>
      <c r="AB315" s="580">
        <f t="shared" si="14"/>
        <v>1514</v>
      </c>
      <c r="AC315" s="580" t="str">
        <f t="shared" si="15"/>
        <v>2</v>
      </c>
    </row>
    <row r="316">
      <c r="A316" s="2"/>
      <c r="B316" s="65">
        <v>299.0</v>
      </c>
      <c r="C316" s="569" t="str">
        <f>vlookup(B316,'セッション実施状況管理'!$A:$U,8,false)</f>
        <v/>
      </c>
      <c r="D316" s="2"/>
      <c r="E316" s="2"/>
      <c r="F316" s="569" t="str">
        <f>vlookup(B316,'セッション実施状況管理'!$A:$U,20,false)</f>
        <v/>
      </c>
      <c r="G316" s="569" t="str">
        <f>vlookup(B316,'セッション実施状況管理'!$A:$U,20,false)</f>
        <v/>
      </c>
      <c r="H316" s="639"/>
      <c r="I316" s="572" t="str">
        <f>iferror(vlookup(B316,'セッション実施状況管理'!$A:$B,2,false),"")</f>
        <v>在学中</v>
      </c>
      <c r="J316" s="629"/>
      <c r="K316" s="629"/>
      <c r="L316" s="574" t="str">
        <f>VLOOKUP(D316,'新 月次投稿数'!$D:$N,8,false)</f>
        <v>#N/A</v>
      </c>
      <c r="M316" s="583" t="str">
        <f t="shared" si="17"/>
        <v>#N/A</v>
      </c>
      <c r="N316" s="576">
        <f t="shared" si="9"/>
        <v>-2</v>
      </c>
      <c r="O316" s="575">
        <f t="shared" si="10"/>
        <v>-2</v>
      </c>
      <c r="P316" s="575">
        <f t="shared" si="19"/>
        <v>0</v>
      </c>
      <c r="Q316" s="584">
        <f t="shared" si="16"/>
        <v>0</v>
      </c>
      <c r="R316" s="585" t="str">
        <f t="shared" si="12"/>
        <v>0</v>
      </c>
      <c r="S316" s="577">
        <f t="shared" si="18"/>
        <v>0</v>
      </c>
      <c r="T316" s="582" t="s">
        <v>1072</v>
      </c>
      <c r="U316" s="582" t="s">
        <v>1072</v>
      </c>
      <c r="V316" s="582" t="s">
        <v>1072</v>
      </c>
      <c r="W316" s="582" t="s">
        <v>1072</v>
      </c>
      <c r="X316" s="582" t="s">
        <v>1072</v>
      </c>
      <c r="Y316" s="582" t="s">
        <v>1072</v>
      </c>
      <c r="Z316" s="582" t="s">
        <v>1072</v>
      </c>
      <c r="AA316" s="587" t="str">
        <f>Vlookup(B316,'セッション実施状況管理'!$A:$R,17,false)</f>
        <v/>
      </c>
      <c r="AB316" s="580">
        <f t="shared" si="14"/>
        <v>1514</v>
      </c>
      <c r="AC316" s="580" t="str">
        <f t="shared" si="15"/>
        <v>2</v>
      </c>
    </row>
    <row r="317">
      <c r="A317" s="2"/>
      <c r="B317" s="40">
        <v>300.0</v>
      </c>
      <c r="C317" s="569" t="str">
        <f>vlookup(B317,'セッション実施状況管理'!$A:$U,8,false)</f>
        <v/>
      </c>
      <c r="D317" s="2"/>
      <c r="E317" s="2"/>
      <c r="F317" s="569" t="str">
        <f>vlookup(B317,'セッション実施状況管理'!$A:$U,20,false)</f>
        <v/>
      </c>
      <c r="G317" s="569" t="str">
        <f>vlookup(B317,'セッション実施状況管理'!$A:$U,20,false)</f>
        <v/>
      </c>
      <c r="H317" s="639"/>
      <c r="I317" s="572" t="str">
        <f>iferror(vlookup(B317,'セッション実施状況管理'!$A:$B,2,false),"")</f>
        <v>在学中</v>
      </c>
      <c r="J317" s="629"/>
      <c r="K317" s="629"/>
      <c r="L317" s="574" t="str">
        <f>VLOOKUP(D317,'新 月次投稿数'!$D:$N,8,false)</f>
        <v>#N/A</v>
      </c>
      <c r="M317" s="583" t="str">
        <f t="shared" si="17"/>
        <v>#N/A</v>
      </c>
      <c r="N317" s="576">
        <f t="shared" si="9"/>
        <v>-2</v>
      </c>
      <c r="O317" s="575">
        <f t="shared" si="10"/>
        <v>-2</v>
      </c>
      <c r="P317" s="575">
        <f t="shared" si="19"/>
        <v>0</v>
      </c>
      <c r="Q317" s="584">
        <f t="shared" si="16"/>
        <v>0</v>
      </c>
      <c r="R317" s="585" t="str">
        <f t="shared" si="12"/>
        <v>0</v>
      </c>
      <c r="S317" s="577">
        <f t="shared" si="18"/>
        <v>0</v>
      </c>
      <c r="T317" s="582" t="s">
        <v>1072</v>
      </c>
      <c r="U317" s="582" t="s">
        <v>1072</v>
      </c>
      <c r="V317" s="582" t="s">
        <v>1072</v>
      </c>
      <c r="W317" s="582" t="s">
        <v>1072</v>
      </c>
      <c r="X317" s="582" t="s">
        <v>1072</v>
      </c>
      <c r="Y317" s="582" t="s">
        <v>1072</v>
      </c>
      <c r="Z317" s="582" t="s">
        <v>1072</v>
      </c>
      <c r="AA317" s="587" t="str">
        <f>Vlookup(B317,'セッション実施状況管理'!$A:$R,17,false)</f>
        <v/>
      </c>
      <c r="AB317" s="580">
        <f t="shared" si="14"/>
        <v>1514</v>
      </c>
      <c r="AC317" s="580" t="str">
        <f t="shared" si="15"/>
        <v>2</v>
      </c>
    </row>
    <row r="318">
      <c r="A318" s="2"/>
      <c r="B318" s="65">
        <v>301.0</v>
      </c>
      <c r="C318" s="569" t="str">
        <f>vlookup(B318,'セッション実施状況管理'!$A:$U,8,false)</f>
        <v/>
      </c>
      <c r="D318" s="2"/>
      <c r="E318" s="2"/>
      <c r="F318" s="569" t="str">
        <f>vlookup(B318,'セッション実施状況管理'!$A:$U,20,false)</f>
        <v/>
      </c>
      <c r="G318" s="569" t="str">
        <f>vlookup(B318,'セッション実施状況管理'!$A:$U,20,false)</f>
        <v/>
      </c>
      <c r="H318" s="639"/>
      <c r="I318" s="572" t="str">
        <f>iferror(vlookup(B318,'セッション実施状況管理'!$A:$B,2,false),"")</f>
        <v>在学中</v>
      </c>
      <c r="J318" s="629"/>
      <c r="K318" s="629"/>
      <c r="L318" s="574" t="str">
        <f>VLOOKUP(D318,'新 月次投稿数'!$D:$N,8,false)</f>
        <v>#N/A</v>
      </c>
      <c r="M318" s="583" t="str">
        <f t="shared" si="17"/>
        <v>#N/A</v>
      </c>
      <c r="N318" s="576">
        <f t="shared" si="9"/>
        <v>-2</v>
      </c>
      <c r="O318" s="575">
        <f t="shared" si="10"/>
        <v>-2</v>
      </c>
      <c r="P318" s="575">
        <f t="shared" si="19"/>
        <v>0</v>
      </c>
      <c r="Q318" s="584">
        <f t="shared" si="16"/>
        <v>0</v>
      </c>
      <c r="R318" s="585" t="str">
        <f t="shared" si="12"/>
        <v>0</v>
      </c>
      <c r="S318" s="577">
        <f t="shared" si="18"/>
        <v>0</v>
      </c>
      <c r="T318" s="582" t="s">
        <v>1072</v>
      </c>
      <c r="U318" s="582" t="s">
        <v>1072</v>
      </c>
      <c r="V318" s="582" t="s">
        <v>1072</v>
      </c>
      <c r="W318" s="582" t="s">
        <v>1072</v>
      </c>
      <c r="X318" s="582" t="s">
        <v>1072</v>
      </c>
      <c r="Y318" s="582" t="s">
        <v>1072</v>
      </c>
      <c r="Z318" s="582" t="s">
        <v>1072</v>
      </c>
      <c r="AA318" s="587" t="str">
        <f>Vlookup(B318,'セッション実施状況管理'!$A:$R,17,false)</f>
        <v/>
      </c>
      <c r="AB318" s="580">
        <f t="shared" si="14"/>
        <v>1514</v>
      </c>
      <c r="AC318" s="580" t="str">
        <f t="shared" si="15"/>
        <v>2</v>
      </c>
    </row>
    <row r="319">
      <c r="A319" s="2"/>
      <c r="B319" s="65">
        <v>302.0</v>
      </c>
      <c r="C319" s="569" t="str">
        <f>vlookup(B319,'セッション実施状況管理'!$A:$U,8,false)</f>
        <v/>
      </c>
      <c r="D319" s="2"/>
      <c r="E319" s="2"/>
      <c r="F319" s="569" t="str">
        <f>vlookup(B319,'セッション実施状況管理'!$A:$U,20,false)</f>
        <v/>
      </c>
      <c r="G319" s="569" t="str">
        <f>vlookup(B319,'セッション実施状況管理'!$A:$U,20,false)</f>
        <v/>
      </c>
      <c r="H319" s="639"/>
      <c r="I319" s="572" t="str">
        <f>iferror(vlookup(B319,'セッション実施状況管理'!$A:$B,2,false),"")</f>
        <v>在学中</v>
      </c>
      <c r="J319" s="629"/>
      <c r="K319" s="629"/>
      <c r="L319" s="574" t="str">
        <f>VLOOKUP(D319,'新 月次投稿数'!$D:$N,8,false)</f>
        <v>#N/A</v>
      </c>
      <c r="M319" s="583" t="str">
        <f t="shared" si="17"/>
        <v>#N/A</v>
      </c>
      <c r="N319" s="576">
        <f t="shared" si="9"/>
        <v>-2</v>
      </c>
      <c r="O319" s="575">
        <f t="shared" si="10"/>
        <v>-2</v>
      </c>
      <c r="P319" s="575">
        <f t="shared" si="19"/>
        <v>0</v>
      </c>
      <c r="Q319" s="584">
        <f t="shared" si="16"/>
        <v>0</v>
      </c>
      <c r="R319" s="585" t="str">
        <f t="shared" si="12"/>
        <v>0</v>
      </c>
      <c r="S319" s="577">
        <f t="shared" si="18"/>
        <v>0</v>
      </c>
      <c r="T319" s="582" t="s">
        <v>1072</v>
      </c>
      <c r="U319" s="582" t="s">
        <v>1072</v>
      </c>
      <c r="V319" s="582" t="s">
        <v>1072</v>
      </c>
      <c r="W319" s="582" t="s">
        <v>1072</v>
      </c>
      <c r="X319" s="582" t="s">
        <v>1072</v>
      </c>
      <c r="Y319" s="582" t="s">
        <v>1072</v>
      </c>
      <c r="Z319" s="582" t="s">
        <v>1072</v>
      </c>
      <c r="AA319" s="587" t="str">
        <f>Vlookup(B319,'セッション実施状況管理'!$A:$R,17,false)</f>
        <v/>
      </c>
      <c r="AB319" s="580">
        <f t="shared" si="14"/>
        <v>1514</v>
      </c>
      <c r="AC319" s="580" t="str">
        <f t="shared" si="15"/>
        <v>2</v>
      </c>
    </row>
    <row r="320">
      <c r="A320" s="2"/>
      <c r="B320" s="40">
        <v>303.0</v>
      </c>
      <c r="C320" s="569" t="str">
        <f>vlookup(B320,'セッション実施状況管理'!$A:$U,8,false)</f>
        <v/>
      </c>
      <c r="D320" s="2"/>
      <c r="E320" s="2"/>
      <c r="F320" s="569" t="str">
        <f>vlookup(B320,'セッション実施状況管理'!$A:$U,20,false)</f>
        <v/>
      </c>
      <c r="G320" s="569" t="str">
        <f>vlookup(B320,'セッション実施状況管理'!$A:$U,20,false)</f>
        <v/>
      </c>
      <c r="H320" s="639"/>
      <c r="I320" s="572" t="str">
        <f>iferror(vlookup(B320,'セッション実施状況管理'!$A:$B,2,false),"")</f>
        <v>在学中</v>
      </c>
      <c r="J320" s="629"/>
      <c r="K320" s="629"/>
      <c r="L320" s="574" t="str">
        <f>VLOOKUP(D320,'新 月次投稿数'!$D:$N,8,false)</f>
        <v>#N/A</v>
      </c>
      <c r="M320" s="583" t="str">
        <f t="shared" si="17"/>
        <v>#N/A</v>
      </c>
      <c r="N320" s="576">
        <f t="shared" si="9"/>
        <v>-2</v>
      </c>
      <c r="O320" s="575">
        <f t="shared" si="10"/>
        <v>-2</v>
      </c>
      <c r="P320" s="575">
        <f t="shared" si="19"/>
        <v>0</v>
      </c>
      <c r="Q320" s="584">
        <f t="shared" si="16"/>
        <v>0</v>
      </c>
      <c r="R320" s="585" t="str">
        <f t="shared" si="12"/>
        <v>0</v>
      </c>
      <c r="S320" s="577">
        <f t="shared" si="18"/>
        <v>0</v>
      </c>
      <c r="T320" s="582" t="s">
        <v>1072</v>
      </c>
      <c r="U320" s="582" t="s">
        <v>1072</v>
      </c>
      <c r="V320" s="582" t="s">
        <v>1072</v>
      </c>
      <c r="W320" s="582" t="s">
        <v>1072</v>
      </c>
      <c r="X320" s="582" t="s">
        <v>1072</v>
      </c>
      <c r="Y320" s="582" t="s">
        <v>1072</v>
      </c>
      <c r="Z320" s="582" t="s">
        <v>1072</v>
      </c>
      <c r="AA320" s="587" t="str">
        <f>Vlookup(B320,'セッション実施状況管理'!$A:$R,17,false)</f>
        <v/>
      </c>
      <c r="AB320" s="580">
        <f t="shared" si="14"/>
        <v>1514</v>
      </c>
      <c r="AC320" s="580" t="str">
        <f t="shared" si="15"/>
        <v>2</v>
      </c>
    </row>
    <row r="321">
      <c r="A321" s="2"/>
      <c r="B321" s="65">
        <v>304.0</v>
      </c>
      <c r="C321" s="569" t="str">
        <f>vlookup(B321,'セッション実施状況管理'!$A:$U,8,false)</f>
        <v/>
      </c>
      <c r="D321" s="2"/>
      <c r="E321" s="2"/>
      <c r="F321" s="569" t="str">
        <f>vlookup(B321,'セッション実施状況管理'!$A:$U,20,false)</f>
        <v/>
      </c>
      <c r="G321" s="569" t="str">
        <f>vlookup(B321,'セッション実施状況管理'!$A:$U,20,false)</f>
        <v/>
      </c>
      <c r="H321" s="639"/>
      <c r="I321" s="572" t="str">
        <f>iferror(vlookup(B321,'セッション実施状況管理'!$A:$B,2,false),"")</f>
        <v/>
      </c>
      <c r="J321" s="629"/>
      <c r="K321" s="629"/>
      <c r="L321" s="574" t="str">
        <f>VLOOKUP(D321,'新 月次投稿数'!$D:$N,8,false)</f>
        <v>#N/A</v>
      </c>
      <c r="M321" s="583" t="str">
        <f t="shared" si="17"/>
        <v>#N/A</v>
      </c>
      <c r="N321" s="576">
        <f t="shared" si="9"/>
        <v>-2</v>
      </c>
      <c r="O321" s="575">
        <f t="shared" si="10"/>
        <v>-2</v>
      </c>
      <c r="P321" s="575">
        <f t="shared" si="19"/>
        <v>0</v>
      </c>
      <c r="Q321" s="584">
        <f t="shared" si="16"/>
        <v>0</v>
      </c>
      <c r="R321" s="585" t="str">
        <f t="shared" si="12"/>
        <v>0</v>
      </c>
      <c r="S321" s="577">
        <f t="shared" si="18"/>
        <v>0</v>
      </c>
      <c r="T321" s="582" t="s">
        <v>1072</v>
      </c>
      <c r="U321" s="582" t="s">
        <v>1072</v>
      </c>
      <c r="V321" s="582" t="s">
        <v>1072</v>
      </c>
      <c r="W321" s="582" t="s">
        <v>1072</v>
      </c>
      <c r="X321" s="582" t="s">
        <v>1072</v>
      </c>
      <c r="Y321" s="582" t="s">
        <v>1072</v>
      </c>
      <c r="Z321" s="582" t="s">
        <v>1072</v>
      </c>
      <c r="AA321" s="587" t="str">
        <f>Vlookup(B321,'セッション実施状況管理'!$A:$R,17,false)</f>
        <v/>
      </c>
      <c r="AB321" s="580">
        <f t="shared" si="14"/>
        <v>1514</v>
      </c>
      <c r="AC321" s="580" t="str">
        <f t="shared" si="15"/>
        <v>2</v>
      </c>
    </row>
    <row r="322">
      <c r="A322" s="2"/>
      <c r="B322" s="65">
        <v>305.0</v>
      </c>
      <c r="C322" s="569" t="str">
        <f>vlookup(B322,'セッション実施状況管理'!$A:$U,8,false)</f>
        <v/>
      </c>
      <c r="D322" s="2"/>
      <c r="E322" s="2"/>
      <c r="F322" s="569" t="str">
        <f>vlookup(B322,'セッション実施状況管理'!$A:$U,20,false)</f>
        <v/>
      </c>
      <c r="G322" s="569" t="str">
        <f>vlookup(B322,'セッション実施状況管理'!$A:$U,20,false)</f>
        <v/>
      </c>
      <c r="H322" s="639"/>
      <c r="I322" s="572" t="str">
        <f>iferror(vlookup(B322,'セッション実施状況管理'!$A:$B,2,false),"")</f>
        <v/>
      </c>
      <c r="J322" s="629"/>
      <c r="K322" s="629"/>
      <c r="L322" s="574" t="str">
        <f>VLOOKUP(D322,'新 月次投稿数'!$D:$N,8,false)</f>
        <v>#N/A</v>
      </c>
      <c r="M322" s="583" t="str">
        <f t="shared" si="17"/>
        <v>#N/A</v>
      </c>
      <c r="N322" s="576">
        <f t="shared" si="9"/>
        <v>-2</v>
      </c>
      <c r="O322" s="575">
        <f t="shared" si="10"/>
        <v>-2</v>
      </c>
      <c r="P322" s="575">
        <f t="shared" si="19"/>
        <v>0</v>
      </c>
      <c r="Q322" s="584">
        <f t="shared" si="16"/>
        <v>0</v>
      </c>
      <c r="R322" s="585" t="str">
        <f t="shared" si="12"/>
        <v>0</v>
      </c>
      <c r="S322" s="577">
        <f t="shared" si="18"/>
        <v>0</v>
      </c>
      <c r="T322" s="582" t="s">
        <v>1072</v>
      </c>
      <c r="U322" s="582" t="s">
        <v>1072</v>
      </c>
      <c r="V322" s="582" t="s">
        <v>1072</v>
      </c>
      <c r="W322" s="582" t="s">
        <v>1072</v>
      </c>
      <c r="X322" s="582" t="s">
        <v>1072</v>
      </c>
      <c r="Y322" s="582" t="s">
        <v>1072</v>
      </c>
      <c r="Z322" s="582" t="s">
        <v>1072</v>
      </c>
      <c r="AA322" s="587" t="str">
        <f>Vlookup(B322,'セッション実施状況管理'!$A:$R,17,false)</f>
        <v/>
      </c>
      <c r="AB322" s="580">
        <f t="shared" si="14"/>
        <v>1514</v>
      </c>
      <c r="AC322" s="580" t="str">
        <f t="shared" si="15"/>
        <v>2</v>
      </c>
    </row>
    <row r="323">
      <c r="A323" s="2"/>
      <c r="B323" s="40">
        <v>306.0</v>
      </c>
      <c r="C323" s="569" t="str">
        <f>vlookup(B323,'セッション実施状況管理'!$A:$U,8,false)</f>
        <v/>
      </c>
      <c r="D323" s="2"/>
      <c r="E323" s="2"/>
      <c r="F323" s="569" t="str">
        <f>vlookup(B323,'セッション実施状況管理'!$A:$U,20,false)</f>
        <v/>
      </c>
      <c r="G323" s="569" t="str">
        <f>vlookup(B323,'セッション実施状況管理'!$A:$U,20,false)</f>
        <v/>
      </c>
      <c r="H323" s="639"/>
      <c r="I323" s="572" t="str">
        <f>iferror(vlookup(B323,'セッション実施状況管理'!$A:$B,2,false),"")</f>
        <v/>
      </c>
      <c r="J323" s="629"/>
      <c r="K323" s="629"/>
      <c r="L323" s="574" t="str">
        <f>VLOOKUP(D323,'新 月次投稿数'!$D:$N,8,false)</f>
        <v>#N/A</v>
      </c>
      <c r="M323" s="583" t="str">
        <f t="shared" si="17"/>
        <v>#N/A</v>
      </c>
      <c r="N323" s="576">
        <f t="shared" si="9"/>
        <v>-2</v>
      </c>
      <c r="O323" s="575">
        <f t="shared" si="10"/>
        <v>-2</v>
      </c>
      <c r="P323" s="575">
        <f t="shared" si="19"/>
        <v>0</v>
      </c>
      <c r="Q323" s="584">
        <f t="shared" si="16"/>
        <v>0</v>
      </c>
      <c r="R323" s="585" t="str">
        <f t="shared" si="12"/>
        <v>0</v>
      </c>
      <c r="S323" s="577">
        <f t="shared" si="18"/>
        <v>0</v>
      </c>
      <c r="T323" s="582" t="s">
        <v>1072</v>
      </c>
      <c r="U323" s="582" t="s">
        <v>1072</v>
      </c>
      <c r="V323" s="582" t="s">
        <v>1072</v>
      </c>
      <c r="W323" s="582" t="s">
        <v>1072</v>
      </c>
      <c r="X323" s="582" t="s">
        <v>1072</v>
      </c>
      <c r="Y323" s="582" t="s">
        <v>1072</v>
      </c>
      <c r="Z323" s="582" t="s">
        <v>1072</v>
      </c>
      <c r="AA323" s="587" t="str">
        <f>Vlookup(B323,'セッション実施状況管理'!$A:$R,17,false)</f>
        <v/>
      </c>
      <c r="AB323" s="580">
        <f t="shared" si="14"/>
        <v>1514</v>
      </c>
      <c r="AC323" s="580" t="str">
        <f t="shared" si="15"/>
        <v>2</v>
      </c>
    </row>
    <row r="324">
      <c r="A324" s="2"/>
      <c r="B324" s="65">
        <v>307.0</v>
      </c>
      <c r="C324" s="569" t="str">
        <f>vlookup(B324,'セッション実施状況管理'!$A:$U,8,false)</f>
        <v/>
      </c>
      <c r="D324" s="2"/>
      <c r="E324" s="2"/>
      <c r="F324" s="569" t="str">
        <f>vlookup(B324,'セッション実施状況管理'!$A:$U,20,false)</f>
        <v/>
      </c>
      <c r="G324" s="569" t="str">
        <f>vlookup(B324,'セッション実施状況管理'!$A:$U,20,false)</f>
        <v/>
      </c>
      <c r="H324" s="639"/>
      <c r="I324" s="572" t="str">
        <f>iferror(vlookup(B324,'セッション実施状況管理'!$A:$B,2,false),"")</f>
        <v/>
      </c>
      <c r="J324" s="629"/>
      <c r="K324" s="629"/>
      <c r="L324" s="574" t="str">
        <f>VLOOKUP(D324,'新 月次投稿数'!$D:$N,8,false)</f>
        <v>#N/A</v>
      </c>
      <c r="M324" s="583" t="str">
        <f t="shared" si="17"/>
        <v>#N/A</v>
      </c>
      <c r="N324" s="576">
        <f t="shared" si="9"/>
        <v>-2</v>
      </c>
      <c r="O324" s="575">
        <f t="shared" si="10"/>
        <v>-2</v>
      </c>
      <c r="P324" s="575">
        <f t="shared" si="19"/>
        <v>0</v>
      </c>
      <c r="Q324" s="584">
        <f t="shared" si="16"/>
        <v>0</v>
      </c>
      <c r="R324" s="585" t="str">
        <f t="shared" si="12"/>
        <v>0</v>
      </c>
      <c r="S324" s="577">
        <f t="shared" si="18"/>
        <v>0</v>
      </c>
      <c r="T324" s="582" t="s">
        <v>1072</v>
      </c>
      <c r="U324" s="582" t="s">
        <v>1072</v>
      </c>
      <c r="V324" s="582" t="s">
        <v>1072</v>
      </c>
      <c r="W324" s="582" t="s">
        <v>1072</v>
      </c>
      <c r="X324" s="582" t="s">
        <v>1072</v>
      </c>
      <c r="Y324" s="582" t="s">
        <v>1072</v>
      </c>
      <c r="Z324" s="582" t="s">
        <v>1072</v>
      </c>
      <c r="AA324" s="587" t="str">
        <f>Vlookup(B324,'セッション実施状況管理'!$A:$R,17,false)</f>
        <v/>
      </c>
      <c r="AB324" s="580">
        <f t="shared" si="14"/>
        <v>1514</v>
      </c>
      <c r="AC324" s="580" t="str">
        <f t="shared" si="15"/>
        <v>2</v>
      </c>
    </row>
    <row r="325">
      <c r="A325" s="2"/>
      <c r="B325" s="65">
        <v>308.0</v>
      </c>
      <c r="C325" s="569" t="str">
        <f>vlookup(B325,'セッション実施状況管理'!$A:$U,8,false)</f>
        <v/>
      </c>
      <c r="D325" s="2"/>
      <c r="E325" s="2"/>
      <c r="F325" s="569" t="str">
        <f>vlookup(B325,'セッション実施状況管理'!$A:$U,20,false)</f>
        <v/>
      </c>
      <c r="G325" s="569" t="str">
        <f>vlookup(B325,'セッション実施状況管理'!$A:$U,20,false)</f>
        <v/>
      </c>
      <c r="H325" s="639"/>
      <c r="I325" s="572" t="str">
        <f>iferror(vlookup(B325,'セッション実施状況管理'!$A:$B,2,false),"")</f>
        <v/>
      </c>
      <c r="J325" s="629"/>
      <c r="K325" s="629"/>
      <c r="L325" s="574" t="str">
        <f>VLOOKUP(D325,'新 月次投稿数'!$D:$N,8,false)</f>
        <v>#N/A</v>
      </c>
      <c r="M325" s="583" t="str">
        <f t="shared" si="17"/>
        <v>#N/A</v>
      </c>
      <c r="N325" s="576">
        <f t="shared" si="9"/>
        <v>-2</v>
      </c>
      <c r="O325" s="575">
        <f t="shared" si="10"/>
        <v>-2</v>
      </c>
      <c r="P325" s="575">
        <f t="shared" si="19"/>
        <v>0</v>
      </c>
      <c r="Q325" s="584">
        <f t="shared" si="16"/>
        <v>0</v>
      </c>
      <c r="R325" s="585" t="str">
        <f t="shared" si="12"/>
        <v>0</v>
      </c>
      <c r="S325" s="577">
        <f t="shared" si="18"/>
        <v>0</v>
      </c>
      <c r="T325" s="582" t="s">
        <v>1072</v>
      </c>
      <c r="U325" s="582" t="s">
        <v>1072</v>
      </c>
      <c r="V325" s="582" t="s">
        <v>1072</v>
      </c>
      <c r="W325" s="582" t="s">
        <v>1072</v>
      </c>
      <c r="X325" s="582" t="s">
        <v>1072</v>
      </c>
      <c r="Y325" s="582" t="s">
        <v>1072</v>
      </c>
      <c r="Z325" s="582" t="s">
        <v>1072</v>
      </c>
      <c r="AA325" s="587" t="str">
        <f>Vlookup(B325,'セッション実施状況管理'!$A:$R,17,false)</f>
        <v/>
      </c>
      <c r="AB325" s="580">
        <f t="shared" si="14"/>
        <v>1514</v>
      </c>
      <c r="AC325" s="580" t="str">
        <f t="shared" si="15"/>
        <v>2</v>
      </c>
    </row>
    <row r="326">
      <c r="A326" s="2"/>
      <c r="B326" s="40">
        <v>309.0</v>
      </c>
      <c r="C326" s="569" t="str">
        <f>vlookup(B326,'セッション実施状況管理'!$A:$U,8,false)</f>
        <v/>
      </c>
      <c r="D326" s="2"/>
      <c r="E326" s="2"/>
      <c r="F326" s="569" t="str">
        <f>vlookup(B326,'セッション実施状況管理'!$A:$U,20,false)</f>
        <v/>
      </c>
      <c r="G326" s="569" t="str">
        <f>vlookup(B326,'セッション実施状況管理'!$A:$U,20,false)</f>
        <v/>
      </c>
      <c r="H326" s="639"/>
      <c r="I326" s="572" t="str">
        <f>iferror(vlookup(B326,'セッション実施状況管理'!$A:$B,2,false),"")</f>
        <v/>
      </c>
      <c r="J326" s="629"/>
      <c r="K326" s="629"/>
      <c r="L326" s="574" t="str">
        <f>VLOOKUP(D326,'新 月次投稿数'!$D:$N,8,false)</f>
        <v>#N/A</v>
      </c>
      <c r="M326" s="583" t="str">
        <f t="shared" si="17"/>
        <v>#N/A</v>
      </c>
      <c r="N326" s="576">
        <f t="shared" si="9"/>
        <v>-2</v>
      </c>
      <c r="O326" s="575">
        <f t="shared" si="10"/>
        <v>-2</v>
      </c>
      <c r="P326" s="575">
        <f t="shared" si="19"/>
        <v>0</v>
      </c>
      <c r="Q326" s="584">
        <f t="shared" si="16"/>
        <v>0</v>
      </c>
      <c r="R326" s="585" t="str">
        <f t="shared" si="12"/>
        <v>0</v>
      </c>
      <c r="S326" s="577">
        <f t="shared" si="18"/>
        <v>0</v>
      </c>
      <c r="T326" s="582" t="s">
        <v>1072</v>
      </c>
      <c r="U326" s="582" t="s">
        <v>1072</v>
      </c>
      <c r="V326" s="582" t="s">
        <v>1072</v>
      </c>
      <c r="W326" s="582" t="s">
        <v>1072</v>
      </c>
      <c r="X326" s="582" t="s">
        <v>1072</v>
      </c>
      <c r="Y326" s="582" t="s">
        <v>1072</v>
      </c>
      <c r="Z326" s="582" t="s">
        <v>1072</v>
      </c>
      <c r="AA326" s="587" t="str">
        <f>Vlookup(B326,'セッション実施状況管理'!$A:$R,17,false)</f>
        <v/>
      </c>
      <c r="AB326" s="580">
        <f t="shared" si="14"/>
        <v>1514</v>
      </c>
      <c r="AC326" s="580" t="str">
        <f t="shared" si="15"/>
        <v>2</v>
      </c>
    </row>
    <row r="327">
      <c r="A327" s="2"/>
      <c r="B327" s="65">
        <v>310.0</v>
      </c>
      <c r="C327" s="569" t="str">
        <f>vlookup(B327,'セッション実施状況管理'!$A:$U,8,false)</f>
        <v/>
      </c>
      <c r="D327" s="2"/>
      <c r="E327" s="2"/>
      <c r="F327" s="569" t="str">
        <f>vlookup(B327,'セッション実施状況管理'!$A:$U,20,false)</f>
        <v/>
      </c>
      <c r="G327" s="569" t="str">
        <f>vlookup(B327,'セッション実施状況管理'!$A:$U,20,false)</f>
        <v/>
      </c>
      <c r="H327" s="639"/>
      <c r="I327" s="572" t="str">
        <f>iferror(vlookup(B327,'セッション実施状況管理'!$A:$B,2,false),"")</f>
        <v/>
      </c>
      <c r="J327" s="629"/>
      <c r="K327" s="629"/>
      <c r="L327" s="574" t="str">
        <f>VLOOKUP(D327,'新 月次投稿数'!$D:$N,8,false)</f>
        <v>#N/A</v>
      </c>
      <c r="M327" s="583" t="str">
        <f t="shared" si="17"/>
        <v>#N/A</v>
      </c>
      <c r="N327" s="576">
        <f t="shared" si="9"/>
        <v>-2</v>
      </c>
      <c r="O327" s="575">
        <f t="shared" si="10"/>
        <v>-2</v>
      </c>
      <c r="P327" s="575">
        <f t="shared" si="19"/>
        <v>0</v>
      </c>
      <c r="Q327" s="584">
        <f t="shared" si="16"/>
        <v>0</v>
      </c>
      <c r="R327" s="585" t="str">
        <f t="shared" si="12"/>
        <v>0</v>
      </c>
      <c r="S327" s="577">
        <f t="shared" si="18"/>
        <v>0</v>
      </c>
      <c r="T327" s="582" t="s">
        <v>1072</v>
      </c>
      <c r="U327" s="582" t="s">
        <v>1072</v>
      </c>
      <c r="V327" s="582" t="s">
        <v>1072</v>
      </c>
      <c r="W327" s="582" t="s">
        <v>1072</v>
      </c>
      <c r="X327" s="582" t="s">
        <v>1072</v>
      </c>
      <c r="Y327" s="582" t="s">
        <v>1072</v>
      </c>
      <c r="Z327" s="582" t="s">
        <v>1072</v>
      </c>
      <c r="AA327" s="587" t="str">
        <f>Vlookup(B327,'セッション実施状況管理'!$A:$R,17,false)</f>
        <v/>
      </c>
      <c r="AB327" s="580">
        <f t="shared" si="14"/>
        <v>1514</v>
      </c>
      <c r="AC327" s="580" t="str">
        <f t="shared" si="15"/>
        <v>2</v>
      </c>
    </row>
    <row r="328">
      <c r="A328" s="2"/>
      <c r="B328" s="65">
        <v>311.0</v>
      </c>
      <c r="C328" s="569" t="str">
        <f>vlookup(B328,'セッション実施状況管理'!$A:$U,8,false)</f>
        <v/>
      </c>
      <c r="D328" s="2"/>
      <c r="E328" s="2"/>
      <c r="F328" s="569" t="str">
        <f>vlookup(B328,'セッション実施状況管理'!$A:$U,20,false)</f>
        <v/>
      </c>
      <c r="G328" s="569" t="str">
        <f>vlookup(B328,'セッション実施状況管理'!$A:$U,20,false)</f>
        <v/>
      </c>
      <c r="H328" s="639"/>
      <c r="I328" s="572" t="str">
        <f>iferror(vlookup(B328,'セッション実施状況管理'!$A:$B,2,false),"")</f>
        <v/>
      </c>
      <c r="J328" s="629"/>
      <c r="K328" s="629"/>
      <c r="L328" s="574" t="str">
        <f>VLOOKUP(D328,'新 月次投稿数'!$D:$N,8,false)</f>
        <v>#N/A</v>
      </c>
      <c r="M328" s="583" t="str">
        <f t="shared" si="17"/>
        <v>#N/A</v>
      </c>
      <c r="N328" s="576">
        <f t="shared" si="9"/>
        <v>-2</v>
      </c>
      <c r="O328" s="575">
        <f t="shared" si="10"/>
        <v>-2</v>
      </c>
      <c r="P328" s="575">
        <f t="shared" si="19"/>
        <v>0</v>
      </c>
      <c r="Q328" s="584">
        <f t="shared" si="16"/>
        <v>0</v>
      </c>
      <c r="R328" s="585" t="str">
        <f t="shared" si="12"/>
        <v>0</v>
      </c>
      <c r="S328" s="577">
        <f t="shared" si="18"/>
        <v>0</v>
      </c>
      <c r="T328" s="582" t="s">
        <v>1072</v>
      </c>
      <c r="U328" s="582" t="s">
        <v>1072</v>
      </c>
      <c r="V328" s="582" t="s">
        <v>1072</v>
      </c>
      <c r="W328" s="582" t="s">
        <v>1072</v>
      </c>
      <c r="X328" s="582" t="s">
        <v>1072</v>
      </c>
      <c r="Y328" s="582" t="s">
        <v>1072</v>
      </c>
      <c r="Z328" s="582" t="s">
        <v>1072</v>
      </c>
      <c r="AA328" s="587" t="str">
        <f>Vlookup(B328,'セッション実施状況管理'!$A:$R,17,false)</f>
        <v/>
      </c>
      <c r="AB328" s="580">
        <f t="shared" si="14"/>
        <v>1514</v>
      </c>
      <c r="AC328" s="580" t="str">
        <f t="shared" si="15"/>
        <v>2</v>
      </c>
    </row>
    <row r="329">
      <c r="A329" s="2"/>
      <c r="B329" s="40">
        <v>312.0</v>
      </c>
      <c r="C329" s="569" t="str">
        <f>vlookup(B329,'セッション実施状況管理'!$A:$U,8,false)</f>
        <v/>
      </c>
      <c r="D329" s="2"/>
      <c r="E329" s="2"/>
      <c r="F329" s="569" t="str">
        <f>vlookup(B329,'セッション実施状況管理'!$A:$U,20,false)</f>
        <v/>
      </c>
      <c r="G329" s="569" t="str">
        <f>vlookup(B329,'セッション実施状況管理'!$A:$U,20,false)</f>
        <v/>
      </c>
      <c r="H329" s="639"/>
      <c r="I329" s="572" t="str">
        <f>iferror(vlookup(B329,'セッション実施状況管理'!$A:$B,2,false),"")</f>
        <v/>
      </c>
      <c r="J329" s="629"/>
      <c r="K329" s="629"/>
      <c r="L329" s="574" t="str">
        <f>VLOOKUP(D329,'新 月次投稿数'!$D:$N,8,false)</f>
        <v>#N/A</v>
      </c>
      <c r="M329" s="583" t="str">
        <f t="shared" si="17"/>
        <v>#N/A</v>
      </c>
      <c r="N329" s="576">
        <f t="shared" si="9"/>
        <v>-2</v>
      </c>
      <c r="O329" s="575">
        <f t="shared" si="10"/>
        <v>-2</v>
      </c>
      <c r="P329" s="575">
        <f t="shared" si="19"/>
        <v>0</v>
      </c>
      <c r="Q329" s="584">
        <f t="shared" si="16"/>
        <v>0</v>
      </c>
      <c r="R329" s="585" t="str">
        <f t="shared" si="12"/>
        <v>0</v>
      </c>
      <c r="S329" s="577">
        <f t="shared" si="18"/>
        <v>0</v>
      </c>
      <c r="T329" s="582" t="s">
        <v>1072</v>
      </c>
      <c r="U329" s="582" t="s">
        <v>1072</v>
      </c>
      <c r="V329" s="582" t="s">
        <v>1072</v>
      </c>
      <c r="W329" s="582" t="s">
        <v>1072</v>
      </c>
      <c r="X329" s="582" t="s">
        <v>1072</v>
      </c>
      <c r="Y329" s="582" t="s">
        <v>1072</v>
      </c>
      <c r="Z329" s="582" t="s">
        <v>1072</v>
      </c>
      <c r="AA329" s="587" t="str">
        <f>Vlookup(B329,'セッション実施状況管理'!$A:$R,17,false)</f>
        <v/>
      </c>
      <c r="AB329" s="580">
        <f t="shared" si="14"/>
        <v>1514</v>
      </c>
      <c r="AC329" s="580" t="str">
        <f t="shared" si="15"/>
        <v>2</v>
      </c>
    </row>
    <row r="330">
      <c r="A330" s="2"/>
      <c r="B330" s="65">
        <v>313.0</v>
      </c>
      <c r="C330" s="569" t="str">
        <f>vlookup(B330,'セッション実施状況管理'!$A:$U,8,false)</f>
        <v/>
      </c>
      <c r="D330" s="2"/>
      <c r="E330" s="2"/>
      <c r="F330" s="569" t="str">
        <f>vlookup(B330,'セッション実施状況管理'!$A:$U,20,false)</f>
        <v/>
      </c>
      <c r="G330" s="569" t="str">
        <f>vlookup(B330,'セッション実施状況管理'!$A:$U,20,false)</f>
        <v/>
      </c>
      <c r="H330" s="639"/>
      <c r="I330" s="572" t="str">
        <f>iferror(vlookup(B330,'セッション実施状況管理'!$A:$B,2,false),"")</f>
        <v/>
      </c>
      <c r="J330" s="629"/>
      <c r="K330" s="629"/>
      <c r="L330" s="574" t="str">
        <f>VLOOKUP(D330,'新 月次投稿数'!$D:$N,8,false)</f>
        <v>#N/A</v>
      </c>
      <c r="M330" s="583" t="str">
        <f t="shared" si="17"/>
        <v>#N/A</v>
      </c>
      <c r="N330" s="576">
        <f t="shared" si="9"/>
        <v>-2</v>
      </c>
      <c r="O330" s="575">
        <f t="shared" si="10"/>
        <v>-2</v>
      </c>
      <c r="P330" s="575">
        <f t="shared" si="19"/>
        <v>0</v>
      </c>
      <c r="Q330" s="584">
        <f t="shared" si="16"/>
        <v>0</v>
      </c>
      <c r="R330" s="585" t="str">
        <f t="shared" si="12"/>
        <v>0</v>
      </c>
      <c r="S330" s="577">
        <f t="shared" si="18"/>
        <v>0</v>
      </c>
      <c r="T330" s="582" t="s">
        <v>1072</v>
      </c>
      <c r="U330" s="582" t="s">
        <v>1072</v>
      </c>
      <c r="V330" s="582" t="s">
        <v>1072</v>
      </c>
      <c r="W330" s="582" t="s">
        <v>1072</v>
      </c>
      <c r="X330" s="582" t="s">
        <v>1072</v>
      </c>
      <c r="Y330" s="582" t="s">
        <v>1072</v>
      </c>
      <c r="Z330" s="582" t="s">
        <v>1072</v>
      </c>
      <c r="AA330" s="587" t="str">
        <f>Vlookup(B330,'セッション実施状況管理'!$A:$R,17,false)</f>
        <v/>
      </c>
      <c r="AB330" s="580">
        <f t="shared" si="14"/>
        <v>1514</v>
      </c>
      <c r="AC330" s="580" t="str">
        <f t="shared" si="15"/>
        <v>2</v>
      </c>
    </row>
    <row r="331">
      <c r="A331" s="2"/>
      <c r="B331" s="65">
        <v>314.0</v>
      </c>
      <c r="C331" s="569" t="str">
        <f>vlookup(B331,'セッション実施状況管理'!$A:$U,8,false)</f>
        <v/>
      </c>
      <c r="D331" s="2"/>
      <c r="E331" s="2"/>
      <c r="F331" s="569" t="str">
        <f>vlookup(B331,'セッション実施状況管理'!$A:$U,20,false)</f>
        <v/>
      </c>
      <c r="G331" s="569" t="str">
        <f>vlookup(B331,'セッション実施状況管理'!$A:$U,20,false)</f>
        <v/>
      </c>
      <c r="H331" s="639"/>
      <c r="I331" s="572" t="str">
        <f>iferror(vlookup(B331,'セッション実施状況管理'!$A:$B,2,false),"")</f>
        <v/>
      </c>
      <c r="J331" s="629"/>
      <c r="K331" s="629"/>
      <c r="L331" s="574" t="str">
        <f>VLOOKUP(D331,'新 月次投稿数'!$D:$N,8,false)</f>
        <v>#N/A</v>
      </c>
      <c r="M331" s="583" t="str">
        <f t="shared" si="17"/>
        <v>#N/A</v>
      </c>
      <c r="N331" s="576">
        <f t="shared" si="9"/>
        <v>-2</v>
      </c>
      <c r="O331" s="575">
        <f t="shared" si="10"/>
        <v>-2</v>
      </c>
      <c r="P331" s="575">
        <f t="shared" si="19"/>
        <v>0</v>
      </c>
      <c r="Q331" s="584">
        <f t="shared" si="16"/>
        <v>0</v>
      </c>
      <c r="R331" s="585" t="str">
        <f t="shared" si="12"/>
        <v>0</v>
      </c>
      <c r="S331" s="577">
        <f t="shared" si="18"/>
        <v>0</v>
      </c>
      <c r="T331" s="582" t="s">
        <v>1072</v>
      </c>
      <c r="U331" s="582" t="s">
        <v>1072</v>
      </c>
      <c r="V331" s="582" t="s">
        <v>1072</v>
      </c>
      <c r="W331" s="582" t="s">
        <v>1072</v>
      </c>
      <c r="X331" s="582" t="s">
        <v>1072</v>
      </c>
      <c r="Y331" s="582" t="s">
        <v>1072</v>
      </c>
      <c r="Z331" s="582" t="s">
        <v>1072</v>
      </c>
      <c r="AA331" s="587" t="str">
        <f>Vlookup(B331,'セッション実施状況管理'!$A:$R,17,false)</f>
        <v/>
      </c>
      <c r="AB331" s="580">
        <f t="shared" si="14"/>
        <v>1514</v>
      </c>
      <c r="AC331" s="580" t="str">
        <f t="shared" si="15"/>
        <v>2</v>
      </c>
    </row>
    <row r="332">
      <c r="A332" s="2"/>
      <c r="B332" s="40">
        <v>315.0</v>
      </c>
      <c r="C332" s="569" t="str">
        <f>vlookup(B332,'セッション実施状況管理'!$A:$U,8,false)</f>
        <v/>
      </c>
      <c r="D332" s="2"/>
      <c r="E332" s="2"/>
      <c r="F332" s="569" t="str">
        <f>vlookup(B332,'セッション実施状況管理'!$A:$U,20,false)</f>
        <v/>
      </c>
      <c r="G332" s="569" t="str">
        <f>vlookup(B332,'セッション実施状況管理'!$A:$U,20,false)</f>
        <v/>
      </c>
      <c r="H332" s="639"/>
      <c r="I332" s="572" t="str">
        <f>iferror(vlookup(B332,'セッション実施状況管理'!$A:$B,2,false),"")</f>
        <v/>
      </c>
      <c r="J332" s="629"/>
      <c r="K332" s="629"/>
      <c r="L332" s="574" t="str">
        <f>VLOOKUP(D332,'新 月次投稿数'!$D:$N,8,false)</f>
        <v>#N/A</v>
      </c>
      <c r="M332" s="583" t="str">
        <f t="shared" si="17"/>
        <v>#N/A</v>
      </c>
      <c r="N332" s="576">
        <f t="shared" si="9"/>
        <v>-2</v>
      </c>
      <c r="O332" s="575">
        <f t="shared" si="10"/>
        <v>-2</v>
      </c>
      <c r="P332" s="575">
        <f t="shared" si="19"/>
        <v>0</v>
      </c>
      <c r="Q332" s="584">
        <f t="shared" si="16"/>
        <v>0</v>
      </c>
      <c r="R332" s="585" t="str">
        <f t="shared" si="12"/>
        <v>0</v>
      </c>
      <c r="S332" s="577">
        <f t="shared" si="18"/>
        <v>0</v>
      </c>
      <c r="T332" s="582" t="s">
        <v>1072</v>
      </c>
      <c r="U332" s="582" t="s">
        <v>1072</v>
      </c>
      <c r="V332" s="582" t="s">
        <v>1072</v>
      </c>
      <c r="W332" s="582" t="s">
        <v>1072</v>
      </c>
      <c r="X332" s="582" t="s">
        <v>1072</v>
      </c>
      <c r="Y332" s="582" t="s">
        <v>1072</v>
      </c>
      <c r="Z332" s="582" t="s">
        <v>1072</v>
      </c>
      <c r="AA332" s="587" t="str">
        <f>Vlookup(B332,'セッション実施状況管理'!$A:$R,17,false)</f>
        <v/>
      </c>
      <c r="AB332" s="580">
        <f t="shared" si="14"/>
        <v>1514</v>
      </c>
      <c r="AC332" s="580" t="str">
        <f t="shared" si="15"/>
        <v>2</v>
      </c>
    </row>
    <row r="333">
      <c r="A333" s="2"/>
      <c r="B333" s="65">
        <v>316.0</v>
      </c>
      <c r="C333" s="569" t="str">
        <f>vlookup(B333,'セッション実施状況管理'!$A:$U,8,false)</f>
        <v/>
      </c>
      <c r="D333" s="2"/>
      <c r="E333" s="2"/>
      <c r="F333" s="569" t="str">
        <f>vlookup(B333,'セッション実施状況管理'!$A:$U,20,false)</f>
        <v/>
      </c>
      <c r="G333" s="569" t="str">
        <f>vlookup(B333,'セッション実施状況管理'!$A:$U,20,false)</f>
        <v/>
      </c>
      <c r="H333" s="639"/>
      <c r="I333" s="572" t="str">
        <f>iferror(vlookup(B333,'セッション実施状況管理'!$A:$B,2,false),"")</f>
        <v/>
      </c>
      <c r="J333" s="629"/>
      <c r="K333" s="629"/>
      <c r="L333" s="574" t="str">
        <f>VLOOKUP(D333,'新 月次投稿数'!$D:$N,8,false)</f>
        <v>#N/A</v>
      </c>
      <c r="M333" s="583" t="str">
        <f t="shared" si="17"/>
        <v>#N/A</v>
      </c>
      <c r="N333" s="576">
        <f t="shared" si="9"/>
        <v>-2</v>
      </c>
      <c r="O333" s="575">
        <f t="shared" si="10"/>
        <v>-2</v>
      </c>
      <c r="P333" s="575">
        <f t="shared" si="19"/>
        <v>0</v>
      </c>
      <c r="Q333" s="584">
        <f t="shared" si="16"/>
        <v>0</v>
      </c>
      <c r="R333" s="585" t="str">
        <f t="shared" si="12"/>
        <v>0</v>
      </c>
      <c r="S333" s="577">
        <f t="shared" si="18"/>
        <v>0</v>
      </c>
      <c r="T333" s="582" t="s">
        <v>1072</v>
      </c>
      <c r="U333" s="582" t="s">
        <v>1072</v>
      </c>
      <c r="V333" s="582" t="s">
        <v>1072</v>
      </c>
      <c r="W333" s="582" t="s">
        <v>1072</v>
      </c>
      <c r="X333" s="582" t="s">
        <v>1072</v>
      </c>
      <c r="Y333" s="582" t="s">
        <v>1072</v>
      </c>
      <c r="Z333" s="582" t="s">
        <v>1072</v>
      </c>
      <c r="AA333" s="587" t="str">
        <f>Vlookup(B333,'セッション実施状況管理'!$A:$R,17,false)</f>
        <v/>
      </c>
      <c r="AB333" s="580">
        <f t="shared" si="14"/>
        <v>1514</v>
      </c>
      <c r="AC333" s="580" t="str">
        <f t="shared" si="15"/>
        <v>2</v>
      </c>
    </row>
    <row r="334">
      <c r="A334" s="2"/>
      <c r="B334" s="65">
        <v>317.0</v>
      </c>
      <c r="C334" s="569" t="str">
        <f>vlookup(B334,'セッション実施状況管理'!$A:$U,8,false)</f>
        <v/>
      </c>
      <c r="D334" s="2"/>
      <c r="E334" s="2"/>
      <c r="F334" s="569" t="str">
        <f>vlookup(B334,'セッション実施状況管理'!$A:$U,20,false)</f>
        <v/>
      </c>
      <c r="G334" s="569" t="str">
        <f>vlookup(B334,'セッション実施状況管理'!$A:$U,20,false)</f>
        <v/>
      </c>
      <c r="H334" s="639"/>
      <c r="I334" s="572" t="str">
        <f>iferror(vlookup(B334,'セッション実施状況管理'!$A:$B,2,false),"")</f>
        <v/>
      </c>
      <c r="J334" s="629"/>
      <c r="K334" s="629"/>
      <c r="L334" s="574" t="str">
        <f>VLOOKUP(D334,'新 月次投稿数'!$D:$N,8,false)</f>
        <v>#N/A</v>
      </c>
      <c r="M334" s="583" t="str">
        <f t="shared" si="17"/>
        <v>#N/A</v>
      </c>
      <c r="N334" s="576">
        <f t="shared" si="9"/>
        <v>-2</v>
      </c>
      <c r="O334" s="575">
        <f t="shared" si="10"/>
        <v>-2</v>
      </c>
      <c r="P334" s="575">
        <f t="shared" si="19"/>
        <v>0</v>
      </c>
      <c r="Q334" s="584">
        <f t="shared" si="16"/>
        <v>0</v>
      </c>
      <c r="R334" s="585" t="str">
        <f t="shared" si="12"/>
        <v>0</v>
      </c>
      <c r="S334" s="577">
        <f t="shared" si="18"/>
        <v>0</v>
      </c>
      <c r="T334" s="582" t="s">
        <v>1072</v>
      </c>
      <c r="U334" s="582" t="s">
        <v>1072</v>
      </c>
      <c r="V334" s="582" t="s">
        <v>1072</v>
      </c>
      <c r="W334" s="582" t="s">
        <v>1072</v>
      </c>
      <c r="X334" s="582" t="s">
        <v>1072</v>
      </c>
      <c r="Y334" s="582" t="s">
        <v>1072</v>
      </c>
      <c r="Z334" s="582" t="s">
        <v>1072</v>
      </c>
      <c r="AA334" s="587" t="str">
        <f>Vlookup(B334,'セッション実施状況管理'!$A:$R,17,false)</f>
        <v/>
      </c>
      <c r="AB334" s="580">
        <f t="shared" si="14"/>
        <v>1514</v>
      </c>
      <c r="AC334" s="580" t="str">
        <f t="shared" si="15"/>
        <v>2</v>
      </c>
    </row>
    <row r="335">
      <c r="A335" s="2"/>
      <c r="B335" s="40">
        <v>318.0</v>
      </c>
      <c r="C335" s="569" t="str">
        <f>vlookup(B335,'セッション実施状況管理'!$A:$U,8,false)</f>
        <v/>
      </c>
      <c r="D335" s="2"/>
      <c r="E335" s="2"/>
      <c r="F335" s="569" t="str">
        <f>vlookup(B335,'セッション実施状況管理'!$A:$U,20,false)</f>
        <v/>
      </c>
      <c r="G335" s="569" t="str">
        <f>vlookup(B335,'セッション実施状況管理'!$A:$U,20,false)</f>
        <v/>
      </c>
      <c r="H335" s="639"/>
      <c r="I335" s="572" t="str">
        <f>iferror(vlookup(B335,'セッション実施状況管理'!$A:$B,2,false),"")</f>
        <v/>
      </c>
      <c r="J335" s="629"/>
      <c r="K335" s="629"/>
      <c r="L335" s="574" t="str">
        <f>VLOOKUP(D335,'新 月次投稿数'!$D:$N,8,false)</f>
        <v>#N/A</v>
      </c>
      <c r="M335" s="583" t="str">
        <f t="shared" si="17"/>
        <v>#N/A</v>
      </c>
      <c r="N335" s="576">
        <f t="shared" si="9"/>
        <v>-2</v>
      </c>
      <c r="O335" s="575">
        <f t="shared" si="10"/>
        <v>-2</v>
      </c>
      <c r="P335" s="575">
        <f t="shared" si="19"/>
        <v>0</v>
      </c>
      <c r="Q335" s="584">
        <f t="shared" si="16"/>
        <v>0</v>
      </c>
      <c r="R335" s="585" t="str">
        <f t="shared" si="12"/>
        <v>0</v>
      </c>
      <c r="S335" s="577">
        <f t="shared" si="18"/>
        <v>0</v>
      </c>
      <c r="T335" s="582" t="s">
        <v>1072</v>
      </c>
      <c r="U335" s="582" t="s">
        <v>1072</v>
      </c>
      <c r="V335" s="582" t="s">
        <v>1072</v>
      </c>
      <c r="W335" s="582" t="s">
        <v>1072</v>
      </c>
      <c r="X335" s="582" t="s">
        <v>1072</v>
      </c>
      <c r="Y335" s="582" t="s">
        <v>1072</v>
      </c>
      <c r="Z335" s="582" t="s">
        <v>1072</v>
      </c>
      <c r="AA335" s="587" t="str">
        <f>Vlookup(B335,'セッション実施状況管理'!$A:$R,17,false)</f>
        <v/>
      </c>
      <c r="AB335" s="580">
        <f t="shared" si="14"/>
        <v>1514</v>
      </c>
      <c r="AC335" s="580" t="str">
        <f t="shared" si="15"/>
        <v>2</v>
      </c>
    </row>
    <row r="336">
      <c r="A336" s="2"/>
      <c r="B336" s="65">
        <v>319.0</v>
      </c>
      <c r="C336" s="569" t="str">
        <f>vlookup(B336,'セッション実施状況管理'!$A:$U,8,false)</f>
        <v/>
      </c>
      <c r="D336" s="2"/>
      <c r="E336" s="2"/>
      <c r="F336" s="569" t="str">
        <f>vlookup(B336,'セッション実施状況管理'!$A:$U,20,false)</f>
        <v/>
      </c>
      <c r="G336" s="569" t="str">
        <f>vlookup(B336,'セッション実施状況管理'!$A:$U,20,false)</f>
        <v/>
      </c>
      <c r="H336" s="639"/>
      <c r="I336" s="572" t="str">
        <f>iferror(vlookup(B336,'セッション実施状況管理'!$A:$B,2,false),"")</f>
        <v/>
      </c>
      <c r="J336" s="629"/>
      <c r="K336" s="629"/>
      <c r="L336" s="574" t="str">
        <f>VLOOKUP(D336,'新 月次投稿数'!$D:$N,8,false)</f>
        <v>#N/A</v>
      </c>
      <c r="M336" s="583" t="str">
        <f t="shared" si="17"/>
        <v>#N/A</v>
      </c>
      <c r="N336" s="576">
        <f t="shared" si="9"/>
        <v>-2</v>
      </c>
      <c r="O336" s="575">
        <f t="shared" si="10"/>
        <v>-2</v>
      </c>
      <c r="P336" s="575">
        <f t="shared" si="19"/>
        <v>0</v>
      </c>
      <c r="Q336" s="584">
        <f t="shared" si="16"/>
        <v>0</v>
      </c>
      <c r="R336" s="585" t="str">
        <f t="shared" si="12"/>
        <v>0</v>
      </c>
      <c r="S336" s="577">
        <f t="shared" si="18"/>
        <v>0</v>
      </c>
      <c r="T336" s="582" t="s">
        <v>1072</v>
      </c>
      <c r="U336" s="582" t="s">
        <v>1072</v>
      </c>
      <c r="V336" s="582" t="s">
        <v>1072</v>
      </c>
      <c r="W336" s="582" t="s">
        <v>1072</v>
      </c>
      <c r="X336" s="582" t="s">
        <v>1072</v>
      </c>
      <c r="Y336" s="582" t="s">
        <v>1072</v>
      </c>
      <c r="Z336" s="582" t="s">
        <v>1072</v>
      </c>
      <c r="AA336" s="587" t="str">
        <f>Vlookup(B336,'セッション実施状況管理'!$A:$R,17,false)</f>
        <v/>
      </c>
      <c r="AB336" s="580">
        <f t="shared" si="14"/>
        <v>1514</v>
      </c>
      <c r="AC336" s="580" t="str">
        <f t="shared" si="15"/>
        <v>2</v>
      </c>
    </row>
    <row r="337">
      <c r="A337" s="2"/>
      <c r="B337" s="65">
        <v>320.0</v>
      </c>
      <c r="C337" s="569" t="str">
        <f>vlookup(B337,'セッション実施状況管理'!$A:$U,8,false)</f>
        <v/>
      </c>
      <c r="D337" s="2"/>
      <c r="E337" s="2"/>
      <c r="F337" s="569" t="str">
        <f>vlookup(B337,'セッション実施状況管理'!$A:$U,20,false)</f>
        <v/>
      </c>
      <c r="G337" s="569" t="str">
        <f>vlookup(B337,'セッション実施状況管理'!$A:$U,20,false)</f>
        <v/>
      </c>
      <c r="H337" s="639"/>
      <c r="I337" s="572" t="str">
        <f>iferror(vlookup(B337,'セッション実施状況管理'!$A:$B,2,false),"")</f>
        <v/>
      </c>
      <c r="J337" s="629"/>
      <c r="K337" s="629"/>
      <c r="L337" s="574" t="str">
        <f>VLOOKUP(D337,'新 月次投稿数'!$D:$N,8,false)</f>
        <v>#N/A</v>
      </c>
      <c r="M337" s="583" t="str">
        <f t="shared" si="17"/>
        <v>#N/A</v>
      </c>
      <c r="N337" s="576">
        <f t="shared" si="9"/>
        <v>-2</v>
      </c>
      <c r="O337" s="575">
        <f t="shared" si="10"/>
        <v>-2</v>
      </c>
      <c r="P337" s="575">
        <f t="shared" si="19"/>
        <v>0</v>
      </c>
      <c r="Q337" s="584">
        <f t="shared" si="16"/>
        <v>0</v>
      </c>
      <c r="R337" s="585" t="str">
        <f t="shared" si="12"/>
        <v>0</v>
      </c>
      <c r="S337" s="577">
        <f t="shared" si="18"/>
        <v>0</v>
      </c>
      <c r="T337" s="582" t="s">
        <v>1072</v>
      </c>
      <c r="U337" s="582" t="s">
        <v>1072</v>
      </c>
      <c r="V337" s="582" t="s">
        <v>1072</v>
      </c>
      <c r="W337" s="582" t="s">
        <v>1072</v>
      </c>
      <c r="X337" s="582" t="s">
        <v>1072</v>
      </c>
      <c r="Y337" s="582" t="s">
        <v>1072</v>
      </c>
      <c r="Z337" s="582" t="s">
        <v>1072</v>
      </c>
      <c r="AA337" s="587" t="str">
        <f>Vlookup(B337,'セッション実施状況管理'!$A:$R,17,false)</f>
        <v/>
      </c>
      <c r="AB337" s="580">
        <f t="shared" si="14"/>
        <v>1514</v>
      </c>
      <c r="AC337" s="580" t="str">
        <f t="shared" si="15"/>
        <v>2</v>
      </c>
    </row>
    <row r="338">
      <c r="A338" s="2"/>
      <c r="B338" s="40">
        <v>321.0</v>
      </c>
      <c r="C338" s="569" t="str">
        <f>vlookup(B338,'セッション実施状況管理'!$A:$U,8,false)</f>
        <v/>
      </c>
      <c r="D338" s="2"/>
      <c r="E338" s="2"/>
      <c r="F338" s="569" t="str">
        <f>vlookup(B338,'セッション実施状況管理'!$A:$U,20,false)</f>
        <v/>
      </c>
      <c r="G338" s="569" t="str">
        <f>vlookup(B338,'セッション実施状況管理'!$A:$U,20,false)</f>
        <v/>
      </c>
      <c r="H338" s="639"/>
      <c r="I338" s="572" t="str">
        <f>iferror(vlookup(B338,'セッション実施状況管理'!$A:$B,2,false),"")</f>
        <v/>
      </c>
      <c r="J338" s="629"/>
      <c r="K338" s="629"/>
      <c r="L338" s="574" t="str">
        <f>VLOOKUP(D338,'新 月次投稿数'!$D:$N,8,false)</f>
        <v>#N/A</v>
      </c>
      <c r="M338" s="583" t="str">
        <f t="shared" si="17"/>
        <v>#N/A</v>
      </c>
      <c r="N338" s="576">
        <f t="shared" si="9"/>
        <v>-2</v>
      </c>
      <c r="O338" s="575">
        <f t="shared" si="10"/>
        <v>-2</v>
      </c>
      <c r="P338" s="575">
        <f t="shared" si="19"/>
        <v>0</v>
      </c>
      <c r="Q338" s="584">
        <f t="shared" si="16"/>
        <v>0</v>
      </c>
      <c r="R338" s="585" t="str">
        <f t="shared" si="12"/>
        <v>0</v>
      </c>
      <c r="S338" s="577">
        <f t="shared" si="18"/>
        <v>0</v>
      </c>
      <c r="T338" s="582" t="s">
        <v>1072</v>
      </c>
      <c r="U338" s="582" t="s">
        <v>1072</v>
      </c>
      <c r="V338" s="582" t="s">
        <v>1072</v>
      </c>
      <c r="W338" s="582" t="s">
        <v>1072</v>
      </c>
      <c r="X338" s="582" t="s">
        <v>1072</v>
      </c>
      <c r="Y338" s="582" t="s">
        <v>1072</v>
      </c>
      <c r="Z338" s="582" t="s">
        <v>1072</v>
      </c>
      <c r="AA338" s="587" t="str">
        <f>Vlookup(B338,'セッション実施状況管理'!$A:$R,17,false)</f>
        <v/>
      </c>
      <c r="AB338" s="580">
        <f t="shared" si="14"/>
        <v>1514</v>
      </c>
      <c r="AC338" s="580" t="str">
        <f t="shared" si="15"/>
        <v>2</v>
      </c>
    </row>
    <row r="339">
      <c r="A339" s="2"/>
      <c r="B339" s="65">
        <v>322.0</v>
      </c>
      <c r="C339" s="569" t="str">
        <f>vlookup(B339,'セッション実施状況管理'!$A:$U,8,false)</f>
        <v/>
      </c>
      <c r="D339" s="2"/>
      <c r="E339" s="2"/>
      <c r="F339" s="569" t="str">
        <f>vlookup(B339,'セッション実施状況管理'!$A:$U,20,false)</f>
        <v/>
      </c>
      <c r="G339" s="569" t="str">
        <f>vlookup(B339,'セッション実施状況管理'!$A:$U,20,false)</f>
        <v/>
      </c>
      <c r="H339" s="639"/>
      <c r="I339" s="572" t="str">
        <f>iferror(vlookup(B339,'セッション実施状況管理'!$A:$B,2,false),"")</f>
        <v/>
      </c>
      <c r="J339" s="629"/>
      <c r="K339" s="629"/>
      <c r="L339" s="574" t="str">
        <f>VLOOKUP(D339,'新 月次投稿数'!$D:$N,8,false)</f>
        <v>#N/A</v>
      </c>
      <c r="M339" s="583" t="str">
        <f t="shared" si="17"/>
        <v>#N/A</v>
      </c>
      <c r="N339" s="576">
        <f t="shared" si="9"/>
        <v>-2</v>
      </c>
      <c r="O339" s="575">
        <f t="shared" si="10"/>
        <v>-2</v>
      </c>
      <c r="P339" s="575">
        <f t="shared" si="19"/>
        <v>0</v>
      </c>
      <c r="Q339" s="584">
        <f t="shared" si="16"/>
        <v>0</v>
      </c>
      <c r="R339" s="585" t="str">
        <f t="shared" si="12"/>
        <v>0</v>
      </c>
      <c r="S339" s="577">
        <f t="shared" si="18"/>
        <v>0</v>
      </c>
      <c r="T339" s="582" t="s">
        <v>1072</v>
      </c>
      <c r="U339" s="582" t="s">
        <v>1072</v>
      </c>
      <c r="V339" s="582" t="s">
        <v>1072</v>
      </c>
      <c r="W339" s="582" t="s">
        <v>1072</v>
      </c>
      <c r="X339" s="582" t="s">
        <v>1072</v>
      </c>
      <c r="Y339" s="582" t="s">
        <v>1072</v>
      </c>
      <c r="Z339" s="582" t="s">
        <v>1072</v>
      </c>
      <c r="AA339" s="587" t="str">
        <f>Vlookup(B339,'セッション実施状況管理'!$A:$R,17,false)</f>
        <v/>
      </c>
      <c r="AB339" s="580">
        <f t="shared" si="14"/>
        <v>1514</v>
      </c>
      <c r="AC339" s="580" t="str">
        <f t="shared" si="15"/>
        <v>2</v>
      </c>
    </row>
    <row r="340">
      <c r="A340" s="2"/>
      <c r="B340" s="65">
        <v>323.0</v>
      </c>
      <c r="C340" s="569" t="str">
        <f>vlookup(B340,'セッション実施状況管理'!$A:$U,8,false)</f>
        <v/>
      </c>
      <c r="D340" s="2"/>
      <c r="E340" s="2"/>
      <c r="F340" s="569" t="str">
        <f>vlookup(B340,'セッション実施状況管理'!$A:$U,20,false)</f>
        <v/>
      </c>
      <c r="G340" s="569" t="str">
        <f>vlookup(B340,'セッション実施状況管理'!$A:$U,20,false)</f>
        <v/>
      </c>
      <c r="H340" s="639"/>
      <c r="I340" s="572" t="str">
        <f>iferror(vlookup(B340,'セッション実施状況管理'!$A:$B,2,false),"")</f>
        <v/>
      </c>
      <c r="J340" s="629"/>
      <c r="K340" s="629"/>
      <c r="L340" s="574" t="str">
        <f>VLOOKUP(D340,'新 月次投稿数'!$D:$N,8,false)</f>
        <v>#N/A</v>
      </c>
      <c r="M340" s="583" t="str">
        <f t="shared" si="17"/>
        <v>#N/A</v>
      </c>
      <c r="N340" s="576">
        <f t="shared" si="9"/>
        <v>-2</v>
      </c>
      <c r="O340" s="575">
        <f t="shared" si="10"/>
        <v>-2</v>
      </c>
      <c r="P340" s="575">
        <f t="shared" si="19"/>
        <v>0</v>
      </c>
      <c r="Q340" s="584">
        <f t="shared" si="16"/>
        <v>0</v>
      </c>
      <c r="R340" s="585" t="str">
        <f t="shared" si="12"/>
        <v>0</v>
      </c>
      <c r="S340" s="577">
        <f t="shared" si="18"/>
        <v>0</v>
      </c>
      <c r="T340" s="582" t="s">
        <v>1072</v>
      </c>
      <c r="U340" s="582" t="s">
        <v>1072</v>
      </c>
      <c r="V340" s="582" t="s">
        <v>1072</v>
      </c>
      <c r="W340" s="582" t="s">
        <v>1072</v>
      </c>
      <c r="X340" s="582" t="s">
        <v>1072</v>
      </c>
      <c r="Y340" s="582" t="s">
        <v>1072</v>
      </c>
      <c r="Z340" s="582" t="s">
        <v>1072</v>
      </c>
      <c r="AA340" s="587" t="str">
        <f>Vlookup(B340,'セッション実施状況管理'!$A:$R,17,false)</f>
        <v/>
      </c>
      <c r="AB340" s="580">
        <f t="shared" si="14"/>
        <v>1514</v>
      </c>
      <c r="AC340" s="580" t="str">
        <f t="shared" si="15"/>
        <v>2</v>
      </c>
    </row>
    <row r="341">
      <c r="A341" s="2"/>
      <c r="B341" s="40">
        <v>324.0</v>
      </c>
      <c r="C341" s="569" t="str">
        <f>vlookup(B341,'セッション実施状況管理'!$A:$U,8,false)</f>
        <v/>
      </c>
      <c r="D341" s="2"/>
      <c r="E341" s="2"/>
      <c r="F341" s="569" t="str">
        <f>vlookup(B341,'セッション実施状況管理'!$A:$U,20,false)</f>
        <v/>
      </c>
      <c r="G341" s="569" t="str">
        <f>vlookup(B341,'セッション実施状況管理'!$A:$U,20,false)</f>
        <v/>
      </c>
      <c r="H341" s="639"/>
      <c r="I341" s="572" t="str">
        <f>iferror(vlookup(B341,'セッション実施状況管理'!$A:$B,2,false),"")</f>
        <v/>
      </c>
      <c r="J341" s="629"/>
      <c r="K341" s="629"/>
      <c r="L341" s="574" t="str">
        <f>VLOOKUP(D341,'新 月次投稿数'!$D:$N,8,false)</f>
        <v>#N/A</v>
      </c>
      <c r="M341" s="583" t="str">
        <f t="shared" si="17"/>
        <v>#N/A</v>
      </c>
      <c r="N341" s="576">
        <f t="shared" si="9"/>
        <v>-2</v>
      </c>
      <c r="O341" s="575">
        <f t="shared" si="10"/>
        <v>-2</v>
      </c>
      <c r="P341" s="575">
        <f t="shared" si="19"/>
        <v>0</v>
      </c>
      <c r="Q341" s="584">
        <f t="shared" si="16"/>
        <v>0</v>
      </c>
      <c r="R341" s="585" t="str">
        <f t="shared" si="12"/>
        <v>0</v>
      </c>
      <c r="S341" s="577">
        <f t="shared" si="18"/>
        <v>0</v>
      </c>
      <c r="T341" s="582" t="s">
        <v>1072</v>
      </c>
      <c r="U341" s="582" t="s">
        <v>1072</v>
      </c>
      <c r="V341" s="582" t="s">
        <v>1072</v>
      </c>
      <c r="W341" s="582" t="s">
        <v>1072</v>
      </c>
      <c r="X341" s="582" t="s">
        <v>1072</v>
      </c>
      <c r="Y341" s="582" t="s">
        <v>1072</v>
      </c>
      <c r="Z341" s="582" t="s">
        <v>1072</v>
      </c>
      <c r="AA341" s="587" t="str">
        <f>Vlookup(B341,'セッション実施状況管理'!$A:$R,17,false)</f>
        <v/>
      </c>
      <c r="AB341" s="580">
        <f t="shared" si="14"/>
        <v>1514</v>
      </c>
      <c r="AC341" s="580" t="str">
        <f t="shared" si="15"/>
        <v>2</v>
      </c>
    </row>
    <row r="342">
      <c r="A342" s="2"/>
      <c r="B342" s="65">
        <v>325.0</v>
      </c>
      <c r="C342" s="569" t="str">
        <f>vlookup(B342,'セッション実施状況管理'!$A:$U,8,false)</f>
        <v/>
      </c>
      <c r="D342" s="2"/>
      <c r="E342" s="2"/>
      <c r="F342" s="569" t="str">
        <f>vlookup(B342,'セッション実施状況管理'!$A:$U,20,false)</f>
        <v/>
      </c>
      <c r="G342" s="569" t="str">
        <f>vlookup(B342,'セッション実施状況管理'!$A:$U,20,false)</f>
        <v/>
      </c>
      <c r="H342" s="639"/>
      <c r="I342" s="572" t="str">
        <f>iferror(vlookup(B342,'セッション実施状況管理'!$A:$B,2,false),"")</f>
        <v/>
      </c>
      <c r="J342" s="629"/>
      <c r="K342" s="629"/>
      <c r="L342" s="574" t="str">
        <f>VLOOKUP(D342,'新 月次投稿数'!$D:$N,8,false)</f>
        <v>#N/A</v>
      </c>
      <c r="M342" s="583" t="str">
        <f t="shared" si="17"/>
        <v>#N/A</v>
      </c>
      <c r="N342" s="576">
        <f t="shared" si="9"/>
        <v>-2</v>
      </c>
      <c r="O342" s="575">
        <f t="shared" si="10"/>
        <v>-2</v>
      </c>
      <c r="P342" s="575">
        <f t="shared" si="19"/>
        <v>0</v>
      </c>
      <c r="Q342" s="584">
        <f t="shared" si="16"/>
        <v>0</v>
      </c>
      <c r="R342" s="585" t="str">
        <f t="shared" si="12"/>
        <v>0</v>
      </c>
      <c r="S342" s="577">
        <f t="shared" si="18"/>
        <v>0</v>
      </c>
      <c r="T342" s="582" t="s">
        <v>1072</v>
      </c>
      <c r="U342" s="582" t="s">
        <v>1072</v>
      </c>
      <c r="V342" s="582" t="s">
        <v>1072</v>
      </c>
      <c r="W342" s="582" t="s">
        <v>1072</v>
      </c>
      <c r="X342" s="582" t="s">
        <v>1072</v>
      </c>
      <c r="Y342" s="582" t="s">
        <v>1072</v>
      </c>
      <c r="Z342" s="582" t="s">
        <v>1072</v>
      </c>
      <c r="AA342" s="587" t="str">
        <f>Vlookup(B342,'セッション実施状況管理'!$A:$R,17,false)</f>
        <v/>
      </c>
      <c r="AB342" s="580">
        <f t="shared" si="14"/>
        <v>1514</v>
      </c>
      <c r="AC342" s="580" t="str">
        <f t="shared" si="15"/>
        <v>2</v>
      </c>
    </row>
    <row r="343">
      <c r="A343" s="2"/>
      <c r="B343" s="65">
        <v>326.0</v>
      </c>
      <c r="C343" s="569" t="str">
        <f>vlookup(B343,'セッション実施状況管理'!$A:$U,8,false)</f>
        <v/>
      </c>
      <c r="D343" s="2"/>
      <c r="E343" s="2"/>
      <c r="F343" s="569" t="str">
        <f>vlookup(B343,'セッション実施状況管理'!$A:$U,20,false)</f>
        <v/>
      </c>
      <c r="G343" s="569" t="str">
        <f>vlookup(B343,'セッション実施状況管理'!$A:$U,20,false)</f>
        <v/>
      </c>
      <c r="H343" s="639"/>
      <c r="I343" s="572" t="str">
        <f>iferror(vlookup(B343,'セッション実施状況管理'!$A:$B,2,false),"")</f>
        <v/>
      </c>
      <c r="J343" s="629"/>
      <c r="K343" s="629"/>
      <c r="L343" s="574" t="str">
        <f>VLOOKUP(D343,'新 月次投稿数'!$D:$N,8,false)</f>
        <v>#N/A</v>
      </c>
      <c r="M343" s="583" t="str">
        <f t="shared" si="17"/>
        <v>#N/A</v>
      </c>
      <c r="N343" s="576">
        <f t="shared" si="9"/>
        <v>-2</v>
      </c>
      <c r="O343" s="575">
        <f t="shared" si="10"/>
        <v>-2</v>
      </c>
      <c r="P343" s="575">
        <f t="shared" si="19"/>
        <v>0</v>
      </c>
      <c r="Q343" s="584">
        <f t="shared" si="16"/>
        <v>0</v>
      </c>
      <c r="R343" s="585" t="str">
        <f t="shared" si="12"/>
        <v>0</v>
      </c>
      <c r="S343" s="577">
        <f t="shared" si="18"/>
        <v>0</v>
      </c>
      <c r="T343" s="582" t="s">
        <v>1072</v>
      </c>
      <c r="U343" s="582" t="s">
        <v>1072</v>
      </c>
      <c r="V343" s="582" t="s">
        <v>1072</v>
      </c>
      <c r="W343" s="582" t="s">
        <v>1072</v>
      </c>
      <c r="X343" s="582" t="s">
        <v>1072</v>
      </c>
      <c r="Y343" s="582" t="s">
        <v>1072</v>
      </c>
      <c r="Z343" s="582" t="s">
        <v>1072</v>
      </c>
      <c r="AA343" s="587" t="str">
        <f>Vlookup(B343,'セッション実施状況管理'!$A:$R,17,false)</f>
        <v/>
      </c>
      <c r="AB343" s="580">
        <f t="shared" si="14"/>
        <v>1514</v>
      </c>
      <c r="AC343" s="580" t="str">
        <f t="shared" si="15"/>
        <v>2</v>
      </c>
    </row>
    <row r="344">
      <c r="A344" s="2"/>
      <c r="B344" s="40">
        <v>327.0</v>
      </c>
      <c r="C344" s="569" t="str">
        <f>vlookup(B344,'セッション実施状況管理'!$A:$U,8,false)</f>
        <v/>
      </c>
      <c r="D344" s="2"/>
      <c r="E344" s="2"/>
      <c r="F344" s="569" t="str">
        <f>vlookup(B344,'セッション実施状況管理'!$A:$U,20,false)</f>
        <v/>
      </c>
      <c r="G344" s="569" t="str">
        <f>vlookup(B344,'セッション実施状況管理'!$A:$U,20,false)</f>
        <v/>
      </c>
      <c r="H344" s="639"/>
      <c r="I344" s="572" t="str">
        <f>iferror(vlookup(B344,'セッション実施状況管理'!$A:$B,2,false),"")</f>
        <v/>
      </c>
      <c r="J344" s="629"/>
      <c r="K344" s="629"/>
      <c r="L344" s="574" t="str">
        <f>VLOOKUP(D344,'新 月次投稿数'!$D:$N,8,false)</f>
        <v>#N/A</v>
      </c>
      <c r="M344" s="583" t="str">
        <f t="shared" si="17"/>
        <v>#N/A</v>
      </c>
      <c r="N344" s="576">
        <f t="shared" si="9"/>
        <v>-2</v>
      </c>
      <c r="O344" s="575">
        <f t="shared" si="10"/>
        <v>-2</v>
      </c>
      <c r="P344" s="575">
        <f t="shared" si="19"/>
        <v>0</v>
      </c>
      <c r="Q344" s="584">
        <f t="shared" si="16"/>
        <v>0</v>
      </c>
      <c r="R344" s="585" t="str">
        <f t="shared" si="12"/>
        <v>0</v>
      </c>
      <c r="S344" s="577">
        <f t="shared" si="18"/>
        <v>0</v>
      </c>
      <c r="T344" s="582" t="s">
        <v>1072</v>
      </c>
      <c r="U344" s="582" t="s">
        <v>1072</v>
      </c>
      <c r="V344" s="582" t="s">
        <v>1072</v>
      </c>
      <c r="W344" s="582" t="s">
        <v>1072</v>
      </c>
      <c r="X344" s="582" t="s">
        <v>1072</v>
      </c>
      <c r="Y344" s="582" t="s">
        <v>1072</v>
      </c>
      <c r="Z344" s="582" t="s">
        <v>1072</v>
      </c>
      <c r="AA344" s="587" t="str">
        <f>Vlookup(B344,'セッション実施状況管理'!$A:$R,17,false)</f>
        <v/>
      </c>
      <c r="AB344" s="580">
        <f t="shared" si="14"/>
        <v>1514</v>
      </c>
      <c r="AC344" s="580" t="str">
        <f t="shared" si="15"/>
        <v>2</v>
      </c>
    </row>
    <row r="345">
      <c r="A345" s="2"/>
      <c r="B345" s="65">
        <v>328.0</v>
      </c>
      <c r="C345" s="569" t="str">
        <f>vlookup(B345,'セッション実施状況管理'!$A:$U,8,false)</f>
        <v/>
      </c>
      <c r="D345" s="2"/>
      <c r="E345" s="2"/>
      <c r="F345" s="569" t="str">
        <f>vlookup(B345,'セッション実施状況管理'!$A:$U,20,false)</f>
        <v/>
      </c>
      <c r="G345" s="569" t="str">
        <f>vlookup(B345,'セッション実施状況管理'!$A:$U,20,false)</f>
        <v/>
      </c>
      <c r="H345" s="639"/>
      <c r="I345" s="572" t="str">
        <f>iferror(vlookup(B345,'セッション実施状況管理'!$A:$B,2,false),"")</f>
        <v/>
      </c>
      <c r="J345" s="629"/>
      <c r="K345" s="629"/>
      <c r="L345" s="574" t="str">
        <f>VLOOKUP(D345,'新 月次投稿数'!$D:$N,8,false)</f>
        <v>#N/A</v>
      </c>
      <c r="M345" s="583" t="str">
        <f t="shared" si="17"/>
        <v>#N/A</v>
      </c>
      <c r="N345" s="576">
        <f t="shared" si="9"/>
        <v>-2</v>
      </c>
      <c r="O345" s="575">
        <f t="shared" si="10"/>
        <v>-2</v>
      </c>
      <c r="P345" s="575">
        <f t="shared" si="19"/>
        <v>0</v>
      </c>
      <c r="Q345" s="584">
        <f t="shared" si="16"/>
        <v>0</v>
      </c>
      <c r="R345" s="585" t="str">
        <f t="shared" si="12"/>
        <v>0</v>
      </c>
      <c r="S345" s="577">
        <f t="shared" si="18"/>
        <v>0</v>
      </c>
      <c r="T345" s="582" t="s">
        <v>1072</v>
      </c>
      <c r="U345" s="582" t="s">
        <v>1072</v>
      </c>
      <c r="V345" s="582" t="s">
        <v>1072</v>
      </c>
      <c r="W345" s="582" t="s">
        <v>1072</v>
      </c>
      <c r="X345" s="582" t="s">
        <v>1072</v>
      </c>
      <c r="Y345" s="582" t="s">
        <v>1072</v>
      </c>
      <c r="Z345" s="582" t="s">
        <v>1072</v>
      </c>
      <c r="AA345" s="587" t="str">
        <f>Vlookup(B345,'セッション実施状況管理'!$A:$R,17,false)</f>
        <v/>
      </c>
      <c r="AB345" s="580">
        <f t="shared" si="14"/>
        <v>1514</v>
      </c>
      <c r="AC345" s="580" t="str">
        <f t="shared" si="15"/>
        <v>2</v>
      </c>
    </row>
    <row r="346">
      <c r="A346" s="2"/>
      <c r="B346" s="65">
        <v>329.0</v>
      </c>
      <c r="C346" s="569" t="str">
        <f>vlookup(B346,'セッション実施状況管理'!$A:$U,8,false)</f>
        <v/>
      </c>
      <c r="D346" s="2"/>
      <c r="E346" s="2"/>
      <c r="F346" s="569" t="str">
        <f>vlookup(B346,'セッション実施状況管理'!$A:$U,20,false)</f>
        <v/>
      </c>
      <c r="G346" s="569" t="str">
        <f>vlookup(B346,'セッション実施状況管理'!$A:$U,20,false)</f>
        <v/>
      </c>
      <c r="H346" s="639"/>
      <c r="I346" s="572" t="str">
        <f>iferror(vlookup(B346,'セッション実施状況管理'!$A:$B,2,false),"")</f>
        <v/>
      </c>
      <c r="J346" s="629"/>
      <c r="K346" s="629"/>
      <c r="L346" s="574" t="str">
        <f>VLOOKUP(D346,'新 月次投稿数'!$D:$N,8,false)</f>
        <v>#N/A</v>
      </c>
      <c r="M346" s="583" t="str">
        <f t="shared" si="17"/>
        <v>#N/A</v>
      </c>
      <c r="N346" s="576">
        <f t="shared" si="9"/>
        <v>-2</v>
      </c>
      <c r="O346" s="575">
        <f t="shared" si="10"/>
        <v>-2</v>
      </c>
      <c r="P346" s="575">
        <f t="shared" si="19"/>
        <v>0</v>
      </c>
      <c r="Q346" s="584">
        <f t="shared" si="16"/>
        <v>0</v>
      </c>
      <c r="R346" s="585" t="str">
        <f t="shared" si="12"/>
        <v>0</v>
      </c>
      <c r="S346" s="577">
        <f t="shared" si="18"/>
        <v>0</v>
      </c>
      <c r="T346" s="582" t="s">
        <v>1072</v>
      </c>
      <c r="U346" s="582" t="s">
        <v>1072</v>
      </c>
      <c r="V346" s="582" t="s">
        <v>1072</v>
      </c>
      <c r="W346" s="582" t="s">
        <v>1072</v>
      </c>
      <c r="X346" s="582" t="s">
        <v>1072</v>
      </c>
      <c r="Y346" s="582" t="s">
        <v>1072</v>
      </c>
      <c r="Z346" s="582" t="s">
        <v>1072</v>
      </c>
      <c r="AA346" s="587" t="str">
        <f>Vlookup(B346,'セッション実施状況管理'!$A:$R,17,false)</f>
        <v/>
      </c>
      <c r="AB346" s="580">
        <f t="shared" si="14"/>
        <v>1514</v>
      </c>
      <c r="AC346" s="580" t="str">
        <f t="shared" si="15"/>
        <v>2</v>
      </c>
    </row>
    <row r="347">
      <c r="A347" s="2"/>
      <c r="B347" s="40">
        <v>330.0</v>
      </c>
      <c r="C347" s="569" t="str">
        <f>vlookup(B347,'セッション実施状況管理'!$A:$U,8,false)</f>
        <v/>
      </c>
      <c r="D347" s="2"/>
      <c r="E347" s="2"/>
      <c r="F347" s="569" t="str">
        <f>vlookup(B347,'セッション実施状況管理'!$A:$U,20,false)</f>
        <v/>
      </c>
      <c r="G347" s="569" t="str">
        <f>vlookup(B347,'セッション実施状況管理'!$A:$U,20,false)</f>
        <v/>
      </c>
      <c r="H347" s="639"/>
      <c r="I347" s="572" t="str">
        <f>iferror(vlookup(B347,'セッション実施状況管理'!$A:$B,2,false),"")</f>
        <v/>
      </c>
      <c r="J347" s="629"/>
      <c r="K347" s="629"/>
      <c r="L347" s="574" t="str">
        <f>VLOOKUP(D347,'新 月次投稿数'!$D:$N,8,false)</f>
        <v>#N/A</v>
      </c>
      <c r="M347" s="583" t="str">
        <f t="shared" si="17"/>
        <v>#N/A</v>
      </c>
      <c r="N347" s="576">
        <f t="shared" si="9"/>
        <v>-2</v>
      </c>
      <c r="O347" s="575">
        <f t="shared" si="10"/>
        <v>-2</v>
      </c>
      <c r="P347" s="575">
        <f t="shared" si="19"/>
        <v>0</v>
      </c>
      <c r="Q347" s="584">
        <f t="shared" si="16"/>
        <v>0</v>
      </c>
      <c r="R347" s="585" t="str">
        <f t="shared" si="12"/>
        <v>0</v>
      </c>
      <c r="S347" s="577">
        <f t="shared" si="18"/>
        <v>0</v>
      </c>
      <c r="T347" s="582" t="s">
        <v>1072</v>
      </c>
      <c r="U347" s="582" t="s">
        <v>1072</v>
      </c>
      <c r="V347" s="582" t="s">
        <v>1072</v>
      </c>
      <c r="W347" s="582" t="s">
        <v>1072</v>
      </c>
      <c r="X347" s="582" t="s">
        <v>1072</v>
      </c>
      <c r="Y347" s="582" t="s">
        <v>1072</v>
      </c>
      <c r="Z347" s="582" t="s">
        <v>1072</v>
      </c>
      <c r="AA347" s="587" t="str">
        <f>Vlookup(B347,'セッション実施状況管理'!$A:$R,17,false)</f>
        <v/>
      </c>
      <c r="AB347" s="580">
        <f t="shared" si="14"/>
        <v>1514</v>
      </c>
      <c r="AC347" s="580" t="str">
        <f t="shared" si="15"/>
        <v>2</v>
      </c>
    </row>
    <row r="348">
      <c r="A348" s="2"/>
      <c r="B348" s="65">
        <v>331.0</v>
      </c>
      <c r="C348" s="569" t="str">
        <f>vlookup(B348,'セッション実施状況管理'!$A:$U,8,false)</f>
        <v/>
      </c>
      <c r="D348" s="2"/>
      <c r="E348" s="2"/>
      <c r="F348" s="569" t="str">
        <f>vlookup(B348,'セッション実施状況管理'!$A:$U,20,false)</f>
        <v/>
      </c>
      <c r="G348" s="569" t="str">
        <f>vlookup(B348,'セッション実施状況管理'!$A:$U,20,false)</f>
        <v/>
      </c>
      <c r="H348" s="639"/>
      <c r="I348" s="572" t="str">
        <f>iferror(vlookup(B348,'セッション実施状況管理'!$A:$B,2,false),"")</f>
        <v/>
      </c>
      <c r="J348" s="629"/>
      <c r="K348" s="629"/>
      <c r="L348" s="574" t="str">
        <f>VLOOKUP(D348,'新 月次投稿数'!$D:$N,8,false)</f>
        <v>#N/A</v>
      </c>
      <c r="M348" s="583" t="str">
        <f t="shared" si="17"/>
        <v>#N/A</v>
      </c>
      <c r="N348" s="576">
        <f t="shared" si="9"/>
        <v>-2</v>
      </c>
      <c r="O348" s="575">
        <f t="shared" si="10"/>
        <v>-2</v>
      </c>
      <c r="P348" s="575">
        <f t="shared" si="19"/>
        <v>0</v>
      </c>
      <c r="Q348" s="584">
        <f t="shared" si="16"/>
        <v>0</v>
      </c>
      <c r="R348" s="585" t="str">
        <f t="shared" si="12"/>
        <v>0</v>
      </c>
      <c r="S348" s="577">
        <f t="shared" si="18"/>
        <v>0</v>
      </c>
      <c r="T348" s="582" t="s">
        <v>1072</v>
      </c>
      <c r="U348" s="582" t="s">
        <v>1072</v>
      </c>
      <c r="V348" s="582" t="s">
        <v>1072</v>
      </c>
      <c r="W348" s="582" t="s">
        <v>1072</v>
      </c>
      <c r="X348" s="582" t="s">
        <v>1072</v>
      </c>
      <c r="Y348" s="582" t="s">
        <v>1072</v>
      </c>
      <c r="Z348" s="582" t="s">
        <v>1072</v>
      </c>
      <c r="AA348" s="587" t="str">
        <f>Vlookup(B348,'セッション実施状況管理'!$A:$R,17,false)</f>
        <v/>
      </c>
      <c r="AB348" s="580">
        <f t="shared" si="14"/>
        <v>1514</v>
      </c>
      <c r="AC348" s="580" t="str">
        <f t="shared" si="15"/>
        <v>2</v>
      </c>
    </row>
    <row r="349">
      <c r="A349" s="2"/>
      <c r="B349" s="65">
        <v>332.0</v>
      </c>
      <c r="C349" s="569" t="str">
        <f>vlookup(B349,'セッション実施状況管理'!$A:$U,8,false)</f>
        <v/>
      </c>
      <c r="D349" s="2"/>
      <c r="E349" s="2"/>
      <c r="F349" s="569" t="str">
        <f>vlookup(B349,'セッション実施状況管理'!$A:$U,20,false)</f>
        <v/>
      </c>
      <c r="G349" s="569" t="str">
        <f>vlookup(B349,'セッション実施状況管理'!$A:$U,20,false)</f>
        <v/>
      </c>
      <c r="H349" s="639"/>
      <c r="I349" s="572" t="str">
        <f>iferror(vlookup(B349,'セッション実施状況管理'!$A:$B,2,false),"")</f>
        <v/>
      </c>
      <c r="J349" s="629"/>
      <c r="K349" s="629"/>
      <c r="L349" s="574" t="str">
        <f>VLOOKUP(D349,'新 月次投稿数'!$D:$N,8,false)</f>
        <v>#N/A</v>
      </c>
      <c r="M349" s="583" t="str">
        <f t="shared" si="17"/>
        <v>#N/A</v>
      </c>
      <c r="N349" s="576">
        <f t="shared" si="9"/>
        <v>-2</v>
      </c>
      <c r="O349" s="575">
        <f t="shared" si="10"/>
        <v>-2</v>
      </c>
      <c r="P349" s="575">
        <f t="shared" si="19"/>
        <v>0</v>
      </c>
      <c r="Q349" s="584">
        <f t="shared" si="16"/>
        <v>0</v>
      </c>
      <c r="R349" s="585" t="str">
        <f t="shared" si="12"/>
        <v>0</v>
      </c>
      <c r="S349" s="577">
        <f t="shared" si="18"/>
        <v>0</v>
      </c>
      <c r="T349" s="582" t="s">
        <v>1072</v>
      </c>
      <c r="U349" s="582" t="s">
        <v>1072</v>
      </c>
      <c r="V349" s="582" t="s">
        <v>1072</v>
      </c>
      <c r="W349" s="582" t="s">
        <v>1072</v>
      </c>
      <c r="X349" s="582" t="s">
        <v>1072</v>
      </c>
      <c r="Y349" s="582" t="s">
        <v>1072</v>
      </c>
      <c r="Z349" s="582" t="s">
        <v>1072</v>
      </c>
      <c r="AA349" s="587" t="str">
        <f>Vlookup(B349,'セッション実施状況管理'!$A:$R,17,false)</f>
        <v/>
      </c>
      <c r="AB349" s="580">
        <f t="shared" si="14"/>
        <v>1514</v>
      </c>
      <c r="AC349" s="580" t="str">
        <f t="shared" si="15"/>
        <v>2</v>
      </c>
    </row>
    <row r="350">
      <c r="A350" s="2"/>
      <c r="B350" s="40">
        <v>333.0</v>
      </c>
      <c r="C350" s="569" t="str">
        <f>vlookup(B350,'セッション実施状況管理'!$A:$U,8,false)</f>
        <v/>
      </c>
      <c r="D350" s="2"/>
      <c r="E350" s="2"/>
      <c r="F350" s="569" t="str">
        <f>vlookup(B350,'セッション実施状況管理'!$A:$U,20,false)</f>
        <v/>
      </c>
      <c r="G350" s="569" t="str">
        <f>vlookup(B350,'セッション実施状況管理'!$A:$U,20,false)</f>
        <v/>
      </c>
      <c r="H350" s="639"/>
      <c r="I350" s="572" t="str">
        <f>iferror(vlookup(B350,'セッション実施状況管理'!$A:$B,2,false),"")</f>
        <v/>
      </c>
      <c r="J350" s="629"/>
      <c r="K350" s="629"/>
      <c r="L350" s="574" t="str">
        <f>VLOOKUP(D350,'新 月次投稿数'!$D:$N,8,false)</f>
        <v>#N/A</v>
      </c>
      <c r="M350" s="583" t="str">
        <f t="shared" si="17"/>
        <v>#N/A</v>
      </c>
      <c r="N350" s="576">
        <f t="shared" si="9"/>
        <v>-2</v>
      </c>
      <c r="O350" s="575">
        <f t="shared" si="10"/>
        <v>-2</v>
      </c>
      <c r="P350" s="575">
        <f t="shared" si="19"/>
        <v>0</v>
      </c>
      <c r="Q350" s="584">
        <f t="shared" si="16"/>
        <v>0</v>
      </c>
      <c r="R350" s="585" t="str">
        <f t="shared" si="12"/>
        <v>0</v>
      </c>
      <c r="S350" s="577">
        <f t="shared" si="18"/>
        <v>0</v>
      </c>
      <c r="T350" s="582" t="s">
        <v>1072</v>
      </c>
      <c r="U350" s="582" t="s">
        <v>1072</v>
      </c>
      <c r="V350" s="582" t="s">
        <v>1072</v>
      </c>
      <c r="W350" s="582" t="s">
        <v>1072</v>
      </c>
      <c r="X350" s="582" t="s">
        <v>1072</v>
      </c>
      <c r="Y350" s="582" t="s">
        <v>1072</v>
      </c>
      <c r="Z350" s="582" t="s">
        <v>1072</v>
      </c>
      <c r="AA350" s="587" t="str">
        <f>Vlookup(B350,'セッション実施状況管理'!$A:$R,17,false)</f>
        <v/>
      </c>
      <c r="AB350" s="580">
        <f t="shared" si="14"/>
        <v>1514</v>
      </c>
      <c r="AC350" s="580" t="str">
        <f t="shared" si="15"/>
        <v>2</v>
      </c>
    </row>
    <row r="351">
      <c r="A351" s="2"/>
      <c r="B351" s="65">
        <v>334.0</v>
      </c>
      <c r="C351" s="569" t="str">
        <f>vlookup(B351,'セッション実施状況管理'!$A:$U,8,false)</f>
        <v/>
      </c>
      <c r="D351" s="2"/>
      <c r="E351" s="2"/>
      <c r="F351" s="569" t="str">
        <f>vlookup(B351,'セッション実施状況管理'!$A:$U,20,false)</f>
        <v/>
      </c>
      <c r="G351" s="569" t="str">
        <f>vlookup(B351,'セッション実施状況管理'!$A:$U,20,false)</f>
        <v/>
      </c>
      <c r="H351" s="639"/>
      <c r="I351" s="572" t="str">
        <f>iferror(vlookup(B351,'セッション実施状況管理'!$A:$B,2,false),"")</f>
        <v/>
      </c>
      <c r="J351" s="629"/>
      <c r="K351" s="629"/>
      <c r="L351" s="574" t="str">
        <f>VLOOKUP(D351,'新 月次投稿数'!$D:$N,8,false)</f>
        <v>#N/A</v>
      </c>
      <c r="M351" s="583" t="str">
        <f t="shared" si="17"/>
        <v>#N/A</v>
      </c>
      <c r="N351" s="576">
        <f t="shared" si="9"/>
        <v>-2</v>
      </c>
      <c r="O351" s="575">
        <f t="shared" si="10"/>
        <v>-2</v>
      </c>
      <c r="P351" s="575">
        <f t="shared" si="19"/>
        <v>0</v>
      </c>
      <c r="Q351" s="584">
        <f t="shared" si="16"/>
        <v>0</v>
      </c>
      <c r="R351" s="585" t="str">
        <f t="shared" si="12"/>
        <v>0</v>
      </c>
      <c r="S351" s="577">
        <f t="shared" si="18"/>
        <v>0</v>
      </c>
      <c r="T351" s="582" t="s">
        <v>1072</v>
      </c>
      <c r="U351" s="582" t="s">
        <v>1072</v>
      </c>
      <c r="V351" s="582" t="s">
        <v>1072</v>
      </c>
      <c r="W351" s="582" t="s">
        <v>1072</v>
      </c>
      <c r="X351" s="582" t="s">
        <v>1072</v>
      </c>
      <c r="Y351" s="582" t="s">
        <v>1072</v>
      </c>
      <c r="Z351" s="582" t="s">
        <v>1072</v>
      </c>
      <c r="AA351" s="587" t="str">
        <f>Vlookup(B351,'セッション実施状況管理'!$A:$R,17,false)</f>
        <v/>
      </c>
      <c r="AB351" s="580">
        <f t="shared" si="14"/>
        <v>1514</v>
      </c>
      <c r="AC351" s="580" t="str">
        <f t="shared" si="15"/>
        <v>2</v>
      </c>
    </row>
    <row r="352">
      <c r="A352" s="2"/>
      <c r="B352" s="65">
        <v>335.0</v>
      </c>
      <c r="C352" s="569" t="str">
        <f>vlookup(B352,'セッション実施状況管理'!$A:$U,8,false)</f>
        <v/>
      </c>
      <c r="D352" s="2"/>
      <c r="E352" s="2"/>
      <c r="F352" s="569" t="str">
        <f>vlookup(B352,'セッション実施状況管理'!$A:$U,20,false)</f>
        <v/>
      </c>
      <c r="G352" s="569" t="str">
        <f>vlookup(B352,'セッション実施状況管理'!$A:$U,20,false)</f>
        <v/>
      </c>
      <c r="H352" s="639"/>
      <c r="I352" s="572" t="str">
        <f>iferror(vlookup(B352,'セッション実施状況管理'!$A:$B,2,false),"")</f>
        <v/>
      </c>
      <c r="J352" s="629"/>
      <c r="K352" s="629"/>
      <c r="L352" s="574" t="str">
        <f>VLOOKUP(D352,'新 月次投稿数'!$D:$N,8,false)</f>
        <v>#N/A</v>
      </c>
      <c r="M352" s="583" t="str">
        <f t="shared" si="17"/>
        <v>#N/A</v>
      </c>
      <c r="N352" s="576">
        <f t="shared" si="9"/>
        <v>-2</v>
      </c>
      <c r="O352" s="575">
        <f t="shared" si="10"/>
        <v>-2</v>
      </c>
      <c r="P352" s="575">
        <f t="shared" si="19"/>
        <v>0</v>
      </c>
      <c r="Q352" s="584">
        <f t="shared" si="16"/>
        <v>0</v>
      </c>
      <c r="R352" s="585" t="str">
        <f t="shared" si="12"/>
        <v>0</v>
      </c>
      <c r="S352" s="577">
        <f t="shared" si="18"/>
        <v>0</v>
      </c>
      <c r="T352" s="582" t="s">
        <v>1072</v>
      </c>
      <c r="U352" s="582" t="s">
        <v>1072</v>
      </c>
      <c r="V352" s="582" t="s">
        <v>1072</v>
      </c>
      <c r="W352" s="582" t="s">
        <v>1072</v>
      </c>
      <c r="X352" s="582" t="s">
        <v>1072</v>
      </c>
      <c r="Y352" s="582" t="s">
        <v>1072</v>
      </c>
      <c r="Z352" s="582" t="s">
        <v>1072</v>
      </c>
      <c r="AA352" s="587" t="str">
        <f>Vlookup(B352,'セッション実施状況管理'!$A:$R,17,false)</f>
        <v/>
      </c>
      <c r="AB352" s="580">
        <f t="shared" si="14"/>
        <v>1514</v>
      </c>
      <c r="AC352" s="580" t="str">
        <f t="shared" si="15"/>
        <v>2</v>
      </c>
    </row>
    <row r="353">
      <c r="A353" s="2"/>
      <c r="B353" s="40">
        <v>336.0</v>
      </c>
      <c r="C353" s="569" t="str">
        <f>vlookup(B353,'セッション実施状況管理'!$A:$U,8,false)</f>
        <v/>
      </c>
      <c r="D353" s="2"/>
      <c r="E353" s="2"/>
      <c r="F353" s="569" t="str">
        <f>vlookup(B353,'セッション実施状況管理'!$A:$U,20,false)</f>
        <v/>
      </c>
      <c r="G353" s="569" t="str">
        <f>vlookup(B353,'セッション実施状況管理'!$A:$U,20,false)</f>
        <v/>
      </c>
      <c r="H353" s="639"/>
      <c r="I353" s="572" t="str">
        <f>iferror(vlookup(B353,'セッション実施状況管理'!$A:$B,2,false),"")</f>
        <v/>
      </c>
      <c r="J353" s="629"/>
      <c r="K353" s="629"/>
      <c r="L353" s="574" t="str">
        <f>VLOOKUP(D353,'新 月次投稿数'!$D:$N,8,false)</f>
        <v>#N/A</v>
      </c>
      <c r="M353" s="583" t="str">
        <f t="shared" si="17"/>
        <v>#N/A</v>
      </c>
      <c r="N353" s="576">
        <f t="shared" si="9"/>
        <v>-2</v>
      </c>
      <c r="O353" s="575">
        <f t="shared" si="10"/>
        <v>-2</v>
      </c>
      <c r="P353" s="575">
        <f t="shared" si="19"/>
        <v>0</v>
      </c>
      <c r="Q353" s="584">
        <f t="shared" si="16"/>
        <v>0</v>
      </c>
      <c r="R353" s="585" t="str">
        <f t="shared" si="12"/>
        <v>0</v>
      </c>
      <c r="S353" s="577">
        <f t="shared" si="18"/>
        <v>0</v>
      </c>
      <c r="T353" s="582" t="s">
        <v>1072</v>
      </c>
      <c r="U353" s="582" t="s">
        <v>1072</v>
      </c>
      <c r="V353" s="582" t="s">
        <v>1072</v>
      </c>
      <c r="W353" s="582" t="s">
        <v>1072</v>
      </c>
      <c r="X353" s="582" t="s">
        <v>1072</v>
      </c>
      <c r="Y353" s="582" t="s">
        <v>1072</v>
      </c>
      <c r="Z353" s="582" t="s">
        <v>1072</v>
      </c>
      <c r="AA353" s="587" t="str">
        <f>Vlookup(B353,'セッション実施状況管理'!$A:$R,17,false)</f>
        <v/>
      </c>
      <c r="AB353" s="580">
        <f t="shared" si="14"/>
        <v>1514</v>
      </c>
      <c r="AC353" s="580" t="str">
        <f t="shared" si="15"/>
        <v>2</v>
      </c>
    </row>
    <row r="354">
      <c r="A354" s="2"/>
      <c r="B354" s="65">
        <v>337.0</v>
      </c>
      <c r="C354" s="569" t="str">
        <f>vlookup(B354,'セッション実施状況管理'!$A:$U,8,false)</f>
        <v/>
      </c>
      <c r="D354" s="2"/>
      <c r="E354" s="2"/>
      <c r="F354" s="569" t="str">
        <f>vlookup(B354,'セッション実施状況管理'!$A:$U,20,false)</f>
        <v/>
      </c>
      <c r="G354" s="569" t="str">
        <f>vlookup(B354,'セッション実施状況管理'!$A:$U,20,false)</f>
        <v/>
      </c>
      <c r="H354" s="639"/>
      <c r="I354" s="572" t="str">
        <f>iferror(vlookup(B354,'セッション実施状況管理'!$A:$B,2,false),"")</f>
        <v/>
      </c>
      <c r="J354" s="629"/>
      <c r="K354" s="629"/>
      <c r="L354" s="574" t="str">
        <f>VLOOKUP(D354,'新 月次投稿数'!$D:$N,8,false)</f>
        <v>#N/A</v>
      </c>
      <c r="M354" s="583" t="str">
        <f t="shared" si="17"/>
        <v>#N/A</v>
      </c>
      <c r="N354" s="576">
        <f t="shared" si="9"/>
        <v>-2</v>
      </c>
      <c r="O354" s="575">
        <f t="shared" si="10"/>
        <v>-2</v>
      </c>
      <c r="P354" s="575">
        <f t="shared" si="19"/>
        <v>0</v>
      </c>
      <c r="Q354" s="584">
        <f t="shared" si="16"/>
        <v>0</v>
      </c>
      <c r="R354" s="585" t="str">
        <f t="shared" si="12"/>
        <v>0</v>
      </c>
      <c r="S354" s="577">
        <f t="shared" si="18"/>
        <v>0</v>
      </c>
      <c r="T354" s="582" t="s">
        <v>1072</v>
      </c>
      <c r="U354" s="582" t="s">
        <v>1072</v>
      </c>
      <c r="V354" s="582" t="s">
        <v>1072</v>
      </c>
      <c r="W354" s="582" t="s">
        <v>1072</v>
      </c>
      <c r="X354" s="582" t="s">
        <v>1072</v>
      </c>
      <c r="Y354" s="582" t="s">
        <v>1072</v>
      </c>
      <c r="Z354" s="582" t="s">
        <v>1072</v>
      </c>
      <c r="AA354" s="587" t="str">
        <f>Vlookup(B354,'セッション実施状況管理'!$A:$R,17,false)</f>
        <v/>
      </c>
      <c r="AB354" s="580">
        <f t="shared" si="14"/>
        <v>1514</v>
      </c>
      <c r="AC354" s="580" t="str">
        <f t="shared" si="15"/>
        <v>2</v>
      </c>
    </row>
    <row r="355">
      <c r="A355" s="2"/>
      <c r="B355" s="65">
        <v>338.0</v>
      </c>
      <c r="C355" s="569" t="str">
        <f>vlookup(B355,'セッション実施状況管理'!$A:$U,8,false)</f>
        <v/>
      </c>
      <c r="D355" s="2"/>
      <c r="E355" s="2"/>
      <c r="F355" s="569" t="str">
        <f>vlookup(B355,'セッション実施状況管理'!$A:$U,20,false)</f>
        <v/>
      </c>
      <c r="G355" s="569" t="str">
        <f>vlookup(B355,'セッション実施状況管理'!$A:$U,20,false)</f>
        <v/>
      </c>
      <c r="H355" s="639"/>
      <c r="I355" s="572" t="str">
        <f>iferror(vlookup(B355,'セッション実施状況管理'!$A:$B,2,false),"")</f>
        <v/>
      </c>
      <c r="J355" s="629"/>
      <c r="K355" s="629"/>
      <c r="L355" s="574" t="str">
        <f>VLOOKUP(D355,'新 月次投稿数'!$D:$N,8,false)</f>
        <v>#N/A</v>
      </c>
      <c r="M355" s="583" t="str">
        <f t="shared" si="17"/>
        <v>#N/A</v>
      </c>
      <c r="N355" s="576">
        <f t="shared" si="9"/>
        <v>-2</v>
      </c>
      <c r="O355" s="575">
        <f t="shared" si="10"/>
        <v>-2</v>
      </c>
      <c r="P355" s="575">
        <f t="shared" si="19"/>
        <v>0</v>
      </c>
      <c r="Q355" s="584">
        <f t="shared" si="16"/>
        <v>0</v>
      </c>
      <c r="R355" s="585" t="str">
        <f t="shared" si="12"/>
        <v>0</v>
      </c>
      <c r="S355" s="577">
        <f t="shared" si="18"/>
        <v>0</v>
      </c>
      <c r="T355" s="582" t="s">
        <v>1072</v>
      </c>
      <c r="U355" s="582" t="s">
        <v>1072</v>
      </c>
      <c r="V355" s="582" t="s">
        <v>1072</v>
      </c>
      <c r="W355" s="582" t="s">
        <v>1072</v>
      </c>
      <c r="X355" s="582" t="s">
        <v>1072</v>
      </c>
      <c r="Y355" s="582" t="s">
        <v>1072</v>
      </c>
      <c r="Z355" s="582" t="s">
        <v>1072</v>
      </c>
      <c r="AA355" s="587" t="str">
        <f>Vlookup(B355,'セッション実施状況管理'!$A:$R,17,false)</f>
        <v/>
      </c>
      <c r="AB355" s="580">
        <f t="shared" si="14"/>
        <v>1514</v>
      </c>
      <c r="AC355" s="580" t="str">
        <f t="shared" si="15"/>
        <v>2</v>
      </c>
    </row>
    <row r="356">
      <c r="A356" s="2"/>
      <c r="B356" s="40">
        <v>339.0</v>
      </c>
      <c r="C356" s="569" t="str">
        <f>vlookup(B356,'セッション実施状況管理'!$A:$U,8,false)</f>
        <v/>
      </c>
      <c r="D356" s="2"/>
      <c r="E356" s="2"/>
      <c r="F356" s="569" t="str">
        <f>vlookup(B356,'セッション実施状況管理'!$A:$U,20,false)</f>
        <v/>
      </c>
      <c r="G356" s="569" t="str">
        <f>vlookup(B356,'セッション実施状況管理'!$A:$U,20,false)</f>
        <v/>
      </c>
      <c r="H356" s="639"/>
      <c r="I356" s="572" t="str">
        <f>iferror(vlookup(B356,'セッション実施状況管理'!$A:$B,2,false),"")</f>
        <v/>
      </c>
      <c r="J356" s="629"/>
      <c r="K356" s="629"/>
      <c r="L356" s="574" t="str">
        <f>VLOOKUP(D356,'新 月次投稿数'!$D:$N,8,false)</f>
        <v>#N/A</v>
      </c>
      <c r="M356" s="583" t="str">
        <f t="shared" si="17"/>
        <v>#N/A</v>
      </c>
      <c r="N356" s="576">
        <f t="shared" si="9"/>
        <v>-2</v>
      </c>
      <c r="O356" s="575">
        <f t="shared" si="10"/>
        <v>-2</v>
      </c>
      <c r="P356" s="575">
        <f t="shared" si="19"/>
        <v>0</v>
      </c>
      <c r="Q356" s="584">
        <f t="shared" si="16"/>
        <v>0</v>
      </c>
      <c r="R356" s="585" t="str">
        <f t="shared" si="12"/>
        <v>0</v>
      </c>
      <c r="S356" s="577">
        <f t="shared" si="18"/>
        <v>0</v>
      </c>
      <c r="T356" s="582" t="s">
        <v>1072</v>
      </c>
      <c r="U356" s="582" t="s">
        <v>1072</v>
      </c>
      <c r="V356" s="582" t="s">
        <v>1072</v>
      </c>
      <c r="W356" s="582" t="s">
        <v>1072</v>
      </c>
      <c r="X356" s="582" t="s">
        <v>1072</v>
      </c>
      <c r="Y356" s="582" t="s">
        <v>1072</v>
      </c>
      <c r="Z356" s="582" t="s">
        <v>1072</v>
      </c>
      <c r="AA356" s="587" t="str">
        <f>Vlookup(B356,'セッション実施状況管理'!$A:$R,17,false)</f>
        <v/>
      </c>
      <c r="AB356" s="580">
        <f t="shared" si="14"/>
        <v>1514</v>
      </c>
      <c r="AC356" s="580" t="str">
        <f t="shared" si="15"/>
        <v>2</v>
      </c>
    </row>
    <row r="357">
      <c r="A357" s="2"/>
      <c r="B357" s="65">
        <v>340.0</v>
      </c>
      <c r="C357" s="569" t="str">
        <f>vlookup(B357,'セッション実施状況管理'!$A:$U,8,false)</f>
        <v/>
      </c>
      <c r="D357" s="2"/>
      <c r="E357" s="2"/>
      <c r="F357" s="569" t="str">
        <f>vlookup(B357,'セッション実施状況管理'!$A:$U,20,false)</f>
        <v/>
      </c>
      <c r="G357" s="569" t="str">
        <f>vlookup(B357,'セッション実施状況管理'!$A:$U,20,false)</f>
        <v/>
      </c>
      <c r="H357" s="639"/>
      <c r="I357" s="572" t="str">
        <f>iferror(vlookup(B357,'セッション実施状況管理'!$A:$B,2,false),"")</f>
        <v/>
      </c>
      <c r="J357" s="629"/>
      <c r="K357" s="629"/>
      <c r="L357" s="574" t="str">
        <f>VLOOKUP(D357,'新 月次投稿数'!$D:$N,8,false)</f>
        <v>#N/A</v>
      </c>
      <c r="M357" s="583" t="str">
        <f t="shared" si="17"/>
        <v>#N/A</v>
      </c>
      <c r="N357" s="576">
        <f t="shared" si="9"/>
        <v>-2</v>
      </c>
      <c r="O357" s="575">
        <f t="shared" si="10"/>
        <v>-2</v>
      </c>
      <c r="P357" s="575">
        <f t="shared" si="19"/>
        <v>0</v>
      </c>
      <c r="Q357" s="584">
        <f t="shared" si="16"/>
        <v>0</v>
      </c>
      <c r="R357" s="585" t="str">
        <f t="shared" si="12"/>
        <v>0</v>
      </c>
      <c r="S357" s="577">
        <f t="shared" si="18"/>
        <v>0</v>
      </c>
      <c r="T357" s="582" t="s">
        <v>1072</v>
      </c>
      <c r="U357" s="582" t="s">
        <v>1072</v>
      </c>
      <c r="V357" s="582" t="s">
        <v>1072</v>
      </c>
      <c r="W357" s="582" t="s">
        <v>1072</v>
      </c>
      <c r="X357" s="582" t="s">
        <v>1072</v>
      </c>
      <c r="Y357" s="582" t="s">
        <v>1072</v>
      </c>
      <c r="Z357" s="582" t="s">
        <v>1072</v>
      </c>
      <c r="AA357" s="587" t="str">
        <f>Vlookup(B357,'セッション実施状況管理'!$A:$R,17,false)</f>
        <v/>
      </c>
      <c r="AB357" s="580">
        <f t="shared" si="14"/>
        <v>1514</v>
      </c>
      <c r="AC357" s="580" t="str">
        <f t="shared" si="15"/>
        <v>2</v>
      </c>
    </row>
    <row r="358">
      <c r="A358" s="2"/>
      <c r="B358" s="2"/>
      <c r="C358" s="569" t="str">
        <f>vlookup(B358,'セッション実施状況管理'!$A:$U,8,false)</f>
        <v>#N/A</v>
      </c>
      <c r="D358" s="2"/>
      <c r="E358" s="2"/>
      <c r="F358" s="569" t="str">
        <f>vlookup(B358,'セッション実施状況管理'!$A:$U,20,false)</f>
        <v>#N/A</v>
      </c>
      <c r="G358" s="569" t="str">
        <f>vlookup(B358,'セッション実施状況管理'!$A:$U,20,false)</f>
        <v>#N/A</v>
      </c>
      <c r="H358" s="639"/>
      <c r="I358" s="572" t="str">
        <f>iferror(vlookup(B358,'セッション実施状況管理'!$A:$B,2,false),"")</f>
        <v/>
      </c>
      <c r="J358" s="629"/>
      <c r="K358" s="629"/>
      <c r="L358" s="574" t="str">
        <f>VLOOKUP(D358,'新 月次投稿数'!$D:$N,8,false)</f>
        <v>#N/A</v>
      </c>
      <c r="M358" s="583" t="str">
        <f t="shared" si="17"/>
        <v>#N/A</v>
      </c>
      <c r="N358" s="576">
        <f t="shared" si="9"/>
        <v>-2</v>
      </c>
      <c r="O358" s="575">
        <f t="shared" si="10"/>
        <v>-2</v>
      </c>
      <c r="P358" s="575">
        <f t="shared" si="19"/>
        <v>0</v>
      </c>
      <c r="Q358" s="584">
        <f t="shared" si="16"/>
        <v>0</v>
      </c>
      <c r="R358" s="585" t="str">
        <f t="shared" si="12"/>
        <v>0</v>
      </c>
      <c r="S358" s="577">
        <f t="shared" si="18"/>
        <v>0</v>
      </c>
      <c r="T358" s="582" t="s">
        <v>1072</v>
      </c>
      <c r="U358" s="582" t="s">
        <v>1072</v>
      </c>
      <c r="V358" s="582" t="s">
        <v>1072</v>
      </c>
      <c r="W358" s="582" t="s">
        <v>1072</v>
      </c>
      <c r="X358" s="582" t="s">
        <v>1072</v>
      </c>
      <c r="Y358" s="582" t="s">
        <v>1072</v>
      </c>
      <c r="Z358" s="582" t="s">
        <v>1072</v>
      </c>
      <c r="AA358" s="580" t="str">
        <f>Vlookup(B358,'セッション実施状況管理'!$A:$R,17,false)</f>
        <v>#N/A</v>
      </c>
      <c r="AB358" s="580" t="str">
        <f t="shared" si="14"/>
        <v>#N/A</v>
      </c>
      <c r="AC358" s="580" t="str">
        <f t="shared" si="15"/>
        <v>#N/A</v>
      </c>
    </row>
    <row r="359">
      <c r="A359" s="2"/>
      <c r="B359" s="2"/>
      <c r="C359" s="569" t="str">
        <f>vlookup(B359,'セッション実施状況管理'!$A:$U,8,false)</f>
        <v>#N/A</v>
      </c>
      <c r="D359" s="2"/>
      <c r="E359" s="2"/>
      <c r="F359" s="569" t="str">
        <f>vlookup(B359,'セッション実施状況管理'!$A:$U,20,false)</f>
        <v>#N/A</v>
      </c>
      <c r="G359" s="569" t="str">
        <f>vlookup(B359,'セッション実施状況管理'!$A:$U,20,false)</f>
        <v>#N/A</v>
      </c>
      <c r="H359" s="639"/>
      <c r="I359" s="572" t="str">
        <f>iferror(vlookup(B359,'セッション実施状況管理'!$A:$B,2,false),"")</f>
        <v/>
      </c>
      <c r="J359" s="629"/>
      <c r="K359" s="629"/>
      <c r="L359" s="574" t="str">
        <f>VLOOKUP(D359,'新 月次投稿数'!$D:$N,8,false)</f>
        <v>#N/A</v>
      </c>
      <c r="M359" s="583" t="str">
        <f t="shared" si="17"/>
        <v>#N/A</v>
      </c>
      <c r="N359" s="576">
        <f t="shared" si="9"/>
        <v>-2</v>
      </c>
      <c r="O359" s="575">
        <f t="shared" si="10"/>
        <v>-2</v>
      </c>
      <c r="P359" s="575">
        <f t="shared" si="19"/>
        <v>0</v>
      </c>
      <c r="Q359" s="584">
        <f t="shared" si="16"/>
        <v>0</v>
      </c>
      <c r="R359" s="585" t="str">
        <f t="shared" si="12"/>
        <v>0</v>
      </c>
      <c r="S359" s="577">
        <f t="shared" si="18"/>
        <v>0</v>
      </c>
      <c r="T359" s="582" t="s">
        <v>1072</v>
      </c>
      <c r="U359" s="582" t="s">
        <v>1072</v>
      </c>
      <c r="V359" s="582" t="s">
        <v>1072</v>
      </c>
      <c r="W359" s="582" t="s">
        <v>1072</v>
      </c>
      <c r="X359" s="582" t="s">
        <v>1072</v>
      </c>
      <c r="Y359" s="582" t="s">
        <v>1072</v>
      </c>
      <c r="Z359" s="582" t="s">
        <v>1072</v>
      </c>
      <c r="AA359" s="580" t="str">
        <f>Vlookup(B359,'セッション実施状況管理'!$A:$R,17,false)</f>
        <v>#N/A</v>
      </c>
      <c r="AB359" s="580" t="str">
        <f t="shared" si="14"/>
        <v>#N/A</v>
      </c>
      <c r="AC359" s="580" t="str">
        <f t="shared" si="15"/>
        <v>#N/A</v>
      </c>
    </row>
    <row r="360">
      <c r="A360" s="2"/>
      <c r="B360" s="2"/>
      <c r="C360" s="569" t="str">
        <f>vlookup(B360,'セッション実施状況管理'!$A:$U,8,false)</f>
        <v>#N/A</v>
      </c>
      <c r="D360" s="2"/>
      <c r="E360" s="2"/>
      <c r="F360" s="569" t="str">
        <f>vlookup(B360,'セッション実施状況管理'!$A:$U,20,false)</f>
        <v>#N/A</v>
      </c>
      <c r="G360" s="569" t="str">
        <f>vlookup(B360,'セッション実施状況管理'!$A:$U,20,false)</f>
        <v>#N/A</v>
      </c>
      <c r="H360" s="639"/>
      <c r="I360" s="572" t="str">
        <f>iferror(vlookup(B360,'セッション実施状況管理'!$A:$B,2,false),"")</f>
        <v/>
      </c>
      <c r="J360" s="629"/>
      <c r="K360" s="629"/>
      <c r="L360" s="574" t="str">
        <f>VLOOKUP(D360,'新 月次投稿数'!$D:$N,8,false)</f>
        <v>#N/A</v>
      </c>
      <c r="M360" s="583" t="str">
        <f t="shared" si="17"/>
        <v>#N/A</v>
      </c>
      <c r="N360" s="576">
        <f t="shared" si="9"/>
        <v>-2</v>
      </c>
      <c r="O360" s="575">
        <f t="shared" si="10"/>
        <v>-2</v>
      </c>
      <c r="P360" s="575">
        <f t="shared" si="19"/>
        <v>0</v>
      </c>
      <c r="Q360" s="584">
        <f t="shared" si="16"/>
        <v>0</v>
      </c>
      <c r="R360" s="585" t="str">
        <f t="shared" si="12"/>
        <v>0</v>
      </c>
      <c r="S360" s="577">
        <f t="shared" si="18"/>
        <v>0</v>
      </c>
      <c r="T360" s="582" t="s">
        <v>1072</v>
      </c>
      <c r="U360" s="582" t="s">
        <v>1072</v>
      </c>
      <c r="V360" s="582" t="s">
        <v>1072</v>
      </c>
      <c r="W360" s="582" t="s">
        <v>1072</v>
      </c>
      <c r="X360" s="582" t="s">
        <v>1072</v>
      </c>
      <c r="Y360" s="582" t="s">
        <v>1072</v>
      </c>
      <c r="Z360" s="582" t="s">
        <v>1072</v>
      </c>
      <c r="AA360" s="580" t="str">
        <f>Vlookup(B360,'セッション実施状況管理'!$A:$R,17,false)</f>
        <v>#N/A</v>
      </c>
      <c r="AB360" s="580" t="str">
        <f t="shared" si="14"/>
        <v>#N/A</v>
      </c>
      <c r="AC360" s="580" t="str">
        <f t="shared" si="15"/>
        <v>#N/A</v>
      </c>
    </row>
    <row r="361">
      <c r="A361" s="2"/>
      <c r="B361" s="2"/>
      <c r="C361" s="569" t="str">
        <f>vlookup(B361,'セッション実施状況管理'!$A:$U,8,false)</f>
        <v>#N/A</v>
      </c>
      <c r="D361" s="2"/>
      <c r="E361" s="2"/>
      <c r="F361" s="569" t="str">
        <f>vlookup(B361,'セッション実施状況管理'!$A:$U,20,false)</f>
        <v>#N/A</v>
      </c>
      <c r="G361" s="569" t="str">
        <f>vlookup(B361,'セッション実施状況管理'!$A:$U,20,false)</f>
        <v>#N/A</v>
      </c>
      <c r="H361" s="639"/>
      <c r="I361" s="572" t="str">
        <f>iferror(vlookup(B361,'セッション実施状況管理'!$A:$B,2,false),"")</f>
        <v/>
      </c>
      <c r="J361" s="629"/>
      <c r="K361" s="629"/>
      <c r="L361" s="574" t="str">
        <f>VLOOKUP(D361,'新 月次投稿数'!$D:$N,8,false)</f>
        <v>#N/A</v>
      </c>
      <c r="M361" s="583" t="str">
        <f t="shared" si="17"/>
        <v>#N/A</v>
      </c>
      <c r="N361" s="576">
        <f t="shared" si="9"/>
        <v>-2</v>
      </c>
      <c r="O361" s="575">
        <f t="shared" si="10"/>
        <v>-2</v>
      </c>
      <c r="P361" s="575">
        <f t="shared" si="19"/>
        <v>0</v>
      </c>
      <c r="Q361" s="584">
        <f t="shared" si="16"/>
        <v>0</v>
      </c>
      <c r="R361" s="585" t="str">
        <f t="shared" si="12"/>
        <v>0</v>
      </c>
      <c r="S361" s="577">
        <f t="shared" si="18"/>
        <v>0</v>
      </c>
      <c r="T361" s="582" t="s">
        <v>1072</v>
      </c>
      <c r="U361" s="582" t="s">
        <v>1072</v>
      </c>
      <c r="V361" s="582" t="s">
        <v>1072</v>
      </c>
      <c r="W361" s="582" t="s">
        <v>1072</v>
      </c>
      <c r="X361" s="582" t="s">
        <v>1072</v>
      </c>
      <c r="Y361" s="582" t="s">
        <v>1072</v>
      </c>
      <c r="Z361" s="582" t="s">
        <v>1072</v>
      </c>
      <c r="AA361" s="580" t="str">
        <f>Vlookup(B361,'セッション実施状況管理'!$A:$R,17,false)</f>
        <v>#N/A</v>
      </c>
      <c r="AB361" s="580" t="str">
        <f t="shared" si="14"/>
        <v>#N/A</v>
      </c>
      <c r="AC361" s="580" t="str">
        <f t="shared" si="15"/>
        <v>#N/A</v>
      </c>
    </row>
    <row r="362">
      <c r="A362" s="2"/>
      <c r="B362" s="2"/>
      <c r="C362" s="569" t="str">
        <f>vlookup(B362,'セッション実施状況管理'!$A:$U,8,false)</f>
        <v>#N/A</v>
      </c>
      <c r="D362" s="2"/>
      <c r="E362" s="2"/>
      <c r="F362" s="569" t="str">
        <f>vlookup(B362,'セッション実施状況管理'!$A:$U,20,false)</f>
        <v>#N/A</v>
      </c>
      <c r="G362" s="569" t="str">
        <f>vlookup(B362,'セッション実施状況管理'!$A:$U,20,false)</f>
        <v>#N/A</v>
      </c>
      <c r="H362" s="639"/>
      <c r="I362" s="572" t="str">
        <f>iferror(vlookup(B362,'セッション実施状況管理'!$A:$B,2,false),"")</f>
        <v/>
      </c>
      <c r="J362" s="629"/>
      <c r="K362" s="629"/>
      <c r="L362" s="574" t="str">
        <f>VLOOKUP(D362,'新 月次投稿数'!$D:$N,8,false)</f>
        <v>#N/A</v>
      </c>
      <c r="M362" s="583" t="str">
        <f t="shared" si="17"/>
        <v>#N/A</v>
      </c>
      <c r="N362" s="576">
        <f t="shared" si="9"/>
        <v>-2</v>
      </c>
      <c r="O362" s="575">
        <f t="shared" si="10"/>
        <v>-2</v>
      </c>
      <c r="P362" s="575">
        <f t="shared" si="19"/>
        <v>0</v>
      </c>
      <c r="Q362" s="584">
        <f t="shared" si="16"/>
        <v>0</v>
      </c>
      <c r="R362" s="585" t="str">
        <f t="shared" si="12"/>
        <v>0</v>
      </c>
      <c r="S362" s="577">
        <f t="shared" si="18"/>
        <v>0</v>
      </c>
      <c r="T362" s="582" t="s">
        <v>1072</v>
      </c>
      <c r="U362" s="582" t="s">
        <v>1072</v>
      </c>
      <c r="V362" s="582" t="s">
        <v>1072</v>
      </c>
      <c r="W362" s="582" t="s">
        <v>1072</v>
      </c>
      <c r="X362" s="582" t="s">
        <v>1072</v>
      </c>
      <c r="Y362" s="582" t="s">
        <v>1072</v>
      </c>
      <c r="Z362" s="582" t="s">
        <v>1072</v>
      </c>
      <c r="AA362" s="580" t="str">
        <f>Vlookup(B362,'セッション実施状況管理'!$A:$R,17,false)</f>
        <v>#N/A</v>
      </c>
      <c r="AB362" s="580" t="str">
        <f t="shared" si="14"/>
        <v>#N/A</v>
      </c>
      <c r="AC362" s="580" t="str">
        <f t="shared" si="15"/>
        <v>#N/A</v>
      </c>
    </row>
    <row r="363">
      <c r="A363" s="2"/>
      <c r="B363" s="2"/>
      <c r="C363" s="569" t="str">
        <f>vlookup(B363,'セッション実施状況管理'!$A:$U,8,false)</f>
        <v>#N/A</v>
      </c>
      <c r="D363" s="2"/>
      <c r="E363" s="2"/>
      <c r="F363" s="569" t="str">
        <f>vlookup(B363,'セッション実施状況管理'!$A:$U,20,false)</f>
        <v>#N/A</v>
      </c>
      <c r="G363" s="569" t="str">
        <f>vlookup(B363,'セッション実施状況管理'!$A:$U,20,false)</f>
        <v>#N/A</v>
      </c>
      <c r="H363" s="639"/>
      <c r="I363" s="572" t="str">
        <f>iferror(vlookup(B363,'セッション実施状況管理'!$A:$B,2,false),"")</f>
        <v/>
      </c>
      <c r="J363" s="629"/>
      <c r="K363" s="629"/>
      <c r="L363" s="574" t="str">
        <f>VLOOKUP(D363,'新 月次投稿数'!$D:$N,8,false)</f>
        <v>#N/A</v>
      </c>
      <c r="M363" s="583" t="str">
        <f t="shared" si="17"/>
        <v>#N/A</v>
      </c>
      <c r="N363" s="576">
        <f t="shared" si="9"/>
        <v>-2</v>
      </c>
      <c r="O363" s="575">
        <f t="shared" si="10"/>
        <v>-2</v>
      </c>
      <c r="P363" s="575">
        <f t="shared" si="19"/>
        <v>0</v>
      </c>
      <c r="Q363" s="584">
        <f t="shared" si="16"/>
        <v>0</v>
      </c>
      <c r="R363" s="585" t="str">
        <f t="shared" si="12"/>
        <v>0</v>
      </c>
      <c r="S363" s="577">
        <f t="shared" si="18"/>
        <v>0</v>
      </c>
      <c r="T363" s="582" t="s">
        <v>1072</v>
      </c>
      <c r="U363" s="582" t="s">
        <v>1072</v>
      </c>
      <c r="V363" s="582" t="s">
        <v>1072</v>
      </c>
      <c r="W363" s="582" t="s">
        <v>1072</v>
      </c>
      <c r="X363" s="582" t="s">
        <v>1072</v>
      </c>
      <c r="Y363" s="582" t="s">
        <v>1072</v>
      </c>
      <c r="Z363" s="582" t="s">
        <v>1072</v>
      </c>
      <c r="AA363" s="580" t="str">
        <f>Vlookup(B363,'セッション実施状況管理'!$A:$R,17,false)</f>
        <v>#N/A</v>
      </c>
      <c r="AB363" s="580" t="str">
        <f t="shared" si="14"/>
        <v>#N/A</v>
      </c>
      <c r="AC363" s="580" t="str">
        <f t="shared" si="15"/>
        <v>#N/A</v>
      </c>
    </row>
    <row r="364">
      <c r="A364" s="2"/>
      <c r="B364" s="2"/>
      <c r="C364" s="569" t="str">
        <f>vlookup(B364,'セッション実施状況管理'!$A:$U,8,false)</f>
        <v>#N/A</v>
      </c>
      <c r="D364" s="2"/>
      <c r="E364" s="2"/>
      <c r="F364" s="569" t="str">
        <f>vlookup(B364,'セッション実施状況管理'!$A:$U,20,false)</f>
        <v>#N/A</v>
      </c>
      <c r="G364" s="569" t="str">
        <f>vlookup(B364,'セッション実施状況管理'!$A:$U,20,false)</f>
        <v>#N/A</v>
      </c>
      <c r="H364" s="639"/>
      <c r="I364" s="572" t="str">
        <f>iferror(vlookup(B364,'セッション実施状況管理'!$A:$B,2,false),"")</f>
        <v/>
      </c>
      <c r="J364" s="629"/>
      <c r="K364" s="629"/>
      <c r="L364" s="574" t="str">
        <f>VLOOKUP(D364,'新 月次投稿数'!$D:$N,8,false)</f>
        <v>#N/A</v>
      </c>
      <c r="M364" s="583" t="str">
        <f t="shared" si="17"/>
        <v>#N/A</v>
      </c>
      <c r="N364" s="576">
        <f t="shared" si="9"/>
        <v>-2</v>
      </c>
      <c r="O364" s="575">
        <f t="shared" si="10"/>
        <v>-2</v>
      </c>
      <c r="P364" s="575">
        <f t="shared" si="19"/>
        <v>0</v>
      </c>
      <c r="Q364" s="584">
        <f t="shared" si="16"/>
        <v>0</v>
      </c>
      <c r="R364" s="585" t="str">
        <f t="shared" si="12"/>
        <v>0</v>
      </c>
      <c r="S364" s="577">
        <f t="shared" si="18"/>
        <v>0</v>
      </c>
      <c r="T364" s="582" t="s">
        <v>1072</v>
      </c>
      <c r="U364" s="582" t="s">
        <v>1072</v>
      </c>
      <c r="V364" s="582" t="s">
        <v>1072</v>
      </c>
      <c r="W364" s="582" t="s">
        <v>1072</v>
      </c>
      <c r="X364" s="582" t="s">
        <v>1072</v>
      </c>
      <c r="Y364" s="582" t="s">
        <v>1072</v>
      </c>
      <c r="Z364" s="582" t="s">
        <v>1072</v>
      </c>
      <c r="AA364" s="580" t="str">
        <f>Vlookup(B364,'セッション実施状況管理'!$A:$R,17,false)</f>
        <v>#N/A</v>
      </c>
      <c r="AB364" s="580" t="str">
        <f t="shared" si="14"/>
        <v>#N/A</v>
      </c>
      <c r="AC364" s="580" t="str">
        <f t="shared" si="15"/>
        <v>#N/A</v>
      </c>
    </row>
    <row r="365">
      <c r="A365" s="2"/>
      <c r="B365" s="2"/>
      <c r="C365" s="569" t="str">
        <f>vlookup(B365,'セッション実施状況管理'!$A:$U,8,false)</f>
        <v>#N/A</v>
      </c>
      <c r="D365" s="2"/>
      <c r="E365" s="2"/>
      <c r="F365" s="569" t="str">
        <f>vlookup(B365,'セッション実施状況管理'!$A:$U,20,false)</f>
        <v>#N/A</v>
      </c>
      <c r="G365" s="569" t="str">
        <f>vlookup(B365,'セッション実施状況管理'!$A:$U,20,false)</f>
        <v>#N/A</v>
      </c>
      <c r="H365" s="639"/>
      <c r="I365" s="572" t="str">
        <f>iferror(vlookup(B365,'セッション実施状況管理'!$A:$B,2,false),"")</f>
        <v/>
      </c>
      <c r="J365" s="629"/>
      <c r="K365" s="629"/>
      <c r="L365" s="574" t="str">
        <f>VLOOKUP(D365,'新 月次投稿数'!$D:$N,8,false)</f>
        <v>#N/A</v>
      </c>
      <c r="M365" s="583" t="str">
        <f t="shared" si="17"/>
        <v>#N/A</v>
      </c>
      <c r="N365" s="576">
        <f t="shared" si="9"/>
        <v>-2</v>
      </c>
      <c r="O365" s="575">
        <f t="shared" si="10"/>
        <v>-2</v>
      </c>
      <c r="P365" s="575">
        <f t="shared" si="19"/>
        <v>0</v>
      </c>
      <c r="Q365" s="584">
        <f t="shared" si="16"/>
        <v>0</v>
      </c>
      <c r="R365" s="585" t="str">
        <f t="shared" si="12"/>
        <v>0</v>
      </c>
      <c r="S365" s="577">
        <f t="shared" si="18"/>
        <v>0</v>
      </c>
      <c r="T365" s="582" t="s">
        <v>1072</v>
      </c>
      <c r="U365" s="582" t="s">
        <v>1072</v>
      </c>
      <c r="V365" s="582" t="s">
        <v>1072</v>
      </c>
      <c r="W365" s="582" t="s">
        <v>1072</v>
      </c>
      <c r="X365" s="582" t="s">
        <v>1072</v>
      </c>
      <c r="Y365" s="582" t="s">
        <v>1072</v>
      </c>
      <c r="Z365" s="582" t="s">
        <v>1072</v>
      </c>
      <c r="AA365" s="580" t="str">
        <f>Vlookup(B365,'セッション実施状況管理'!$A:$R,17,false)</f>
        <v>#N/A</v>
      </c>
      <c r="AB365" s="580" t="str">
        <f t="shared" si="14"/>
        <v>#N/A</v>
      </c>
      <c r="AC365" s="580" t="str">
        <f t="shared" si="15"/>
        <v>#N/A</v>
      </c>
    </row>
    <row r="366">
      <c r="A366" s="2"/>
      <c r="B366" s="2"/>
      <c r="C366" s="569" t="str">
        <f>vlookup(B366,'セッション実施状況管理'!$A:$U,8,false)</f>
        <v>#N/A</v>
      </c>
      <c r="D366" s="2"/>
      <c r="E366" s="2"/>
      <c r="F366" s="569" t="str">
        <f>vlookup(B366,'セッション実施状況管理'!$A:$U,20,false)</f>
        <v>#N/A</v>
      </c>
      <c r="G366" s="569" t="str">
        <f>vlookup(B366,'セッション実施状況管理'!$A:$U,20,false)</f>
        <v>#N/A</v>
      </c>
      <c r="H366" s="639"/>
      <c r="I366" s="572" t="str">
        <f>iferror(vlookup(B366,'セッション実施状況管理'!$A:$B,2,false),"")</f>
        <v/>
      </c>
      <c r="J366" s="629"/>
      <c r="K366" s="629"/>
      <c r="L366" s="574" t="str">
        <f>VLOOKUP(D366,'新 月次投稿数'!$D:$N,8,false)</f>
        <v>#N/A</v>
      </c>
      <c r="M366" s="583" t="str">
        <f t="shared" si="17"/>
        <v>#N/A</v>
      </c>
      <c r="N366" s="576">
        <f t="shared" si="9"/>
        <v>-2</v>
      </c>
      <c r="O366" s="575">
        <f t="shared" si="10"/>
        <v>-2</v>
      </c>
      <c r="P366" s="575">
        <f t="shared" si="19"/>
        <v>0</v>
      </c>
      <c r="Q366" s="584">
        <f t="shared" si="16"/>
        <v>0</v>
      </c>
      <c r="R366" s="585" t="str">
        <f t="shared" si="12"/>
        <v>0</v>
      </c>
      <c r="S366" s="577">
        <f t="shared" si="18"/>
        <v>0</v>
      </c>
      <c r="T366" s="582" t="s">
        <v>1072</v>
      </c>
      <c r="U366" s="582" t="s">
        <v>1072</v>
      </c>
      <c r="V366" s="582" t="s">
        <v>1072</v>
      </c>
      <c r="W366" s="582" t="s">
        <v>1072</v>
      </c>
      <c r="X366" s="582" t="s">
        <v>1072</v>
      </c>
      <c r="Y366" s="582" t="s">
        <v>1072</v>
      </c>
      <c r="Z366" s="582" t="s">
        <v>1072</v>
      </c>
      <c r="AA366" s="580" t="str">
        <f>Vlookup(B366,'セッション実施状況管理'!$A:$R,17,false)</f>
        <v>#N/A</v>
      </c>
      <c r="AB366" s="580" t="str">
        <f t="shared" si="14"/>
        <v>#N/A</v>
      </c>
      <c r="AC366" s="580" t="str">
        <f t="shared" si="15"/>
        <v>#N/A</v>
      </c>
    </row>
    <row r="367">
      <c r="A367" s="2"/>
      <c r="B367" s="2"/>
      <c r="C367" s="569" t="str">
        <f>vlookup(B367,'セッション実施状況管理'!$A:$U,8,false)</f>
        <v>#N/A</v>
      </c>
      <c r="D367" s="2"/>
      <c r="E367" s="2"/>
      <c r="F367" s="569" t="str">
        <f>vlookup(B367,'セッション実施状況管理'!$A:$U,20,false)</f>
        <v>#N/A</v>
      </c>
      <c r="G367" s="569" t="str">
        <f>vlookup(B367,'セッション実施状況管理'!$A:$U,20,false)</f>
        <v>#N/A</v>
      </c>
      <c r="H367" s="639"/>
      <c r="I367" s="572" t="str">
        <f>iferror(vlookup(B367,'セッション実施状況管理'!$A:$B,2,false),"")</f>
        <v/>
      </c>
      <c r="J367" s="629"/>
      <c r="K367" s="629"/>
      <c r="L367" s="574" t="str">
        <f>VLOOKUP(D367,'新 月次投稿数'!$D:$N,8,false)</f>
        <v>#N/A</v>
      </c>
      <c r="M367" s="583" t="str">
        <f t="shared" si="17"/>
        <v>#N/A</v>
      </c>
      <c r="N367" s="576">
        <f t="shared" si="9"/>
        <v>-2</v>
      </c>
      <c r="O367" s="575">
        <f t="shared" si="10"/>
        <v>-2</v>
      </c>
      <c r="P367" s="575">
        <f t="shared" si="19"/>
        <v>0</v>
      </c>
      <c r="Q367" s="584">
        <f t="shared" si="16"/>
        <v>0</v>
      </c>
      <c r="R367" s="585" t="str">
        <f t="shared" si="12"/>
        <v>0</v>
      </c>
      <c r="S367" s="577">
        <f t="shared" si="18"/>
        <v>0</v>
      </c>
      <c r="T367" s="582" t="s">
        <v>1072</v>
      </c>
      <c r="U367" s="582" t="s">
        <v>1072</v>
      </c>
      <c r="V367" s="582" t="s">
        <v>1072</v>
      </c>
      <c r="W367" s="582" t="s">
        <v>1072</v>
      </c>
      <c r="X367" s="582" t="s">
        <v>1072</v>
      </c>
      <c r="Y367" s="582" t="s">
        <v>1072</v>
      </c>
      <c r="Z367" s="582" t="s">
        <v>1072</v>
      </c>
      <c r="AA367" s="580" t="str">
        <f>Vlookup(B367,'セッション実施状況管理'!$A:$R,17,false)</f>
        <v>#N/A</v>
      </c>
      <c r="AB367" s="580" t="str">
        <f t="shared" si="14"/>
        <v>#N/A</v>
      </c>
      <c r="AC367" s="580" t="str">
        <f t="shared" si="15"/>
        <v>#N/A</v>
      </c>
    </row>
    <row r="368">
      <c r="A368" s="2"/>
      <c r="B368" s="2"/>
      <c r="C368" s="569" t="str">
        <f>vlookup(B368,'セッション実施状況管理'!$A:$U,8,false)</f>
        <v>#N/A</v>
      </c>
      <c r="D368" s="2"/>
      <c r="E368" s="2"/>
      <c r="F368" s="569" t="str">
        <f>vlookup(B368,'セッション実施状況管理'!$A:$U,20,false)</f>
        <v>#N/A</v>
      </c>
      <c r="G368" s="569" t="str">
        <f>vlookup(B368,'セッション実施状況管理'!$A:$U,20,false)</f>
        <v>#N/A</v>
      </c>
      <c r="H368" s="639"/>
      <c r="I368" s="572" t="str">
        <f>iferror(vlookup(B368,'セッション実施状況管理'!$A:$B,2,false),"")</f>
        <v/>
      </c>
      <c r="J368" s="629"/>
      <c r="K368" s="629"/>
      <c r="L368" s="574" t="str">
        <f>VLOOKUP(D368,'新 月次投稿数'!$D:$N,8,false)</f>
        <v>#N/A</v>
      </c>
      <c r="M368" s="583" t="str">
        <f t="shared" si="17"/>
        <v>#N/A</v>
      </c>
      <c r="N368" s="576">
        <f t="shared" si="9"/>
        <v>-2</v>
      </c>
      <c r="O368" s="575">
        <f t="shared" si="10"/>
        <v>-2</v>
      </c>
      <c r="P368" s="575">
        <f t="shared" si="19"/>
        <v>0</v>
      </c>
      <c r="Q368" s="584">
        <f t="shared" si="16"/>
        <v>0</v>
      </c>
      <c r="R368" s="585" t="str">
        <f t="shared" si="12"/>
        <v>0</v>
      </c>
      <c r="S368" s="577">
        <f t="shared" si="18"/>
        <v>0</v>
      </c>
      <c r="T368" s="582" t="s">
        <v>1072</v>
      </c>
      <c r="U368" s="582" t="s">
        <v>1072</v>
      </c>
      <c r="V368" s="582" t="s">
        <v>1072</v>
      </c>
      <c r="W368" s="582" t="s">
        <v>1072</v>
      </c>
      <c r="X368" s="582" t="s">
        <v>1072</v>
      </c>
      <c r="Y368" s="582" t="s">
        <v>1072</v>
      </c>
      <c r="Z368" s="582" t="s">
        <v>1072</v>
      </c>
      <c r="AA368" s="580" t="str">
        <f>Vlookup(B368,'セッション実施状況管理'!$A:$R,17,false)</f>
        <v>#N/A</v>
      </c>
      <c r="AB368" s="580" t="str">
        <f t="shared" si="14"/>
        <v>#N/A</v>
      </c>
      <c r="AC368" s="580" t="str">
        <f t="shared" si="15"/>
        <v>#N/A</v>
      </c>
    </row>
    <row r="369">
      <c r="A369" s="2"/>
      <c r="B369" s="2"/>
      <c r="C369" s="569" t="str">
        <f>vlookup(B369,'セッション実施状況管理'!$A:$U,8,false)</f>
        <v>#N/A</v>
      </c>
      <c r="D369" s="2"/>
      <c r="E369" s="2"/>
      <c r="F369" s="569" t="str">
        <f>vlookup(B369,'セッション実施状況管理'!$A:$U,20,false)</f>
        <v>#N/A</v>
      </c>
      <c r="G369" s="569" t="str">
        <f>vlookup(B369,'セッション実施状況管理'!$A:$U,20,false)</f>
        <v>#N/A</v>
      </c>
      <c r="H369" s="639"/>
      <c r="I369" s="572" t="str">
        <f>iferror(vlookup(B369,'セッション実施状況管理'!$A:$B,2,false),"")</f>
        <v/>
      </c>
      <c r="J369" s="629"/>
      <c r="K369" s="629"/>
      <c r="L369" s="574" t="str">
        <f>VLOOKUP(D369,'新 月次投稿数'!$D:$N,8,false)</f>
        <v>#N/A</v>
      </c>
      <c r="M369" s="583" t="str">
        <f t="shared" si="17"/>
        <v>#N/A</v>
      </c>
      <c r="N369" s="576">
        <f t="shared" si="9"/>
        <v>-2</v>
      </c>
      <c r="O369" s="575">
        <f t="shared" si="10"/>
        <v>-2</v>
      </c>
      <c r="P369" s="575">
        <f t="shared" si="19"/>
        <v>0</v>
      </c>
      <c r="Q369" s="584">
        <f t="shared" si="16"/>
        <v>0</v>
      </c>
      <c r="R369" s="585" t="str">
        <f t="shared" si="12"/>
        <v>0</v>
      </c>
      <c r="S369" s="577">
        <f t="shared" si="18"/>
        <v>0</v>
      </c>
      <c r="T369" s="582" t="s">
        <v>1072</v>
      </c>
      <c r="U369" s="582" t="s">
        <v>1072</v>
      </c>
      <c r="V369" s="582" t="s">
        <v>1072</v>
      </c>
      <c r="W369" s="582" t="s">
        <v>1072</v>
      </c>
      <c r="X369" s="582" t="s">
        <v>1072</v>
      </c>
      <c r="Y369" s="582" t="s">
        <v>1072</v>
      </c>
      <c r="Z369" s="582" t="s">
        <v>1072</v>
      </c>
      <c r="AA369" s="580" t="str">
        <f>Vlookup(B369,'セッション実施状況管理'!$A:$R,17,false)</f>
        <v>#N/A</v>
      </c>
      <c r="AB369" s="580" t="str">
        <f t="shared" si="14"/>
        <v>#N/A</v>
      </c>
      <c r="AC369" s="580" t="str">
        <f t="shared" si="15"/>
        <v>#N/A</v>
      </c>
    </row>
    <row r="370">
      <c r="A370" s="2"/>
      <c r="B370" s="2"/>
      <c r="C370" s="569" t="str">
        <f>vlookup(B370,'セッション実施状況管理'!$A:$U,8,false)</f>
        <v>#N/A</v>
      </c>
      <c r="D370" s="2"/>
      <c r="E370" s="2"/>
      <c r="F370" s="569" t="str">
        <f>vlookup(B370,'セッション実施状況管理'!$A:$U,20,false)</f>
        <v>#N/A</v>
      </c>
      <c r="G370" s="569" t="str">
        <f>vlookup(B370,'セッション実施状況管理'!$A:$U,20,false)</f>
        <v>#N/A</v>
      </c>
      <c r="H370" s="639"/>
      <c r="I370" s="572" t="str">
        <f>iferror(vlookup(B370,'セッション実施状況管理'!$A:$B,2,false),"")</f>
        <v/>
      </c>
      <c r="J370" s="629"/>
      <c r="K370" s="629"/>
      <c r="L370" s="574" t="str">
        <f>VLOOKUP(D370,'新 月次投稿数'!$D:$N,8,false)</f>
        <v>#N/A</v>
      </c>
      <c r="M370" s="583" t="str">
        <f t="shared" si="17"/>
        <v>#N/A</v>
      </c>
      <c r="N370" s="576">
        <f t="shared" si="9"/>
        <v>-2</v>
      </c>
      <c r="O370" s="575">
        <f t="shared" si="10"/>
        <v>-2</v>
      </c>
      <c r="P370" s="575">
        <f t="shared" si="19"/>
        <v>0</v>
      </c>
      <c r="Q370" s="584">
        <f t="shared" si="16"/>
        <v>0</v>
      </c>
      <c r="R370" s="585" t="str">
        <f t="shared" si="12"/>
        <v>0</v>
      </c>
      <c r="S370" s="577">
        <f t="shared" si="18"/>
        <v>0</v>
      </c>
      <c r="T370" s="582" t="s">
        <v>1072</v>
      </c>
      <c r="U370" s="582" t="s">
        <v>1072</v>
      </c>
      <c r="V370" s="582" t="s">
        <v>1072</v>
      </c>
      <c r="W370" s="582" t="s">
        <v>1072</v>
      </c>
      <c r="X370" s="582" t="s">
        <v>1072</v>
      </c>
      <c r="Y370" s="582" t="s">
        <v>1072</v>
      </c>
      <c r="Z370" s="582" t="s">
        <v>1072</v>
      </c>
      <c r="AA370" s="580" t="str">
        <f>Vlookup(B370,'セッション実施状況管理'!$A:$R,17,false)</f>
        <v>#N/A</v>
      </c>
      <c r="AB370" s="580" t="str">
        <f t="shared" si="14"/>
        <v>#N/A</v>
      </c>
      <c r="AC370" s="580" t="str">
        <f t="shared" si="15"/>
        <v>#N/A</v>
      </c>
    </row>
    <row r="371">
      <c r="A371" s="2"/>
      <c r="B371" s="2"/>
      <c r="C371" s="569" t="str">
        <f>vlookup(B371,'セッション実施状況管理'!$A:$U,8,false)</f>
        <v>#N/A</v>
      </c>
      <c r="D371" s="2"/>
      <c r="E371" s="2"/>
      <c r="F371" s="569" t="str">
        <f>vlookup(B371,'セッション実施状況管理'!$A:$U,20,false)</f>
        <v>#N/A</v>
      </c>
      <c r="G371" s="569" t="str">
        <f>vlookup(B371,'セッション実施状況管理'!$A:$U,20,false)</f>
        <v>#N/A</v>
      </c>
      <c r="H371" s="639"/>
      <c r="I371" s="572" t="str">
        <f>iferror(vlookup(B371,'セッション実施状況管理'!$A:$B,2,false),"")</f>
        <v/>
      </c>
      <c r="J371" s="629"/>
      <c r="K371" s="629"/>
      <c r="L371" s="574" t="str">
        <f>VLOOKUP(D371,'新 月次投稿数'!$D:$N,8,false)</f>
        <v>#N/A</v>
      </c>
      <c r="M371" s="583" t="str">
        <f t="shared" si="17"/>
        <v>#N/A</v>
      </c>
      <c r="N371" s="576">
        <f t="shared" si="9"/>
        <v>-2</v>
      </c>
      <c r="O371" s="575">
        <f t="shared" si="10"/>
        <v>-2</v>
      </c>
      <c r="P371" s="575">
        <f t="shared" si="19"/>
        <v>0</v>
      </c>
      <c r="Q371" s="584">
        <f t="shared" si="16"/>
        <v>0</v>
      </c>
      <c r="R371" s="585" t="str">
        <f t="shared" si="12"/>
        <v>0</v>
      </c>
      <c r="S371" s="577">
        <f t="shared" si="18"/>
        <v>0</v>
      </c>
      <c r="T371" s="582" t="s">
        <v>1072</v>
      </c>
      <c r="U371" s="582" t="s">
        <v>1072</v>
      </c>
      <c r="V371" s="582" t="s">
        <v>1072</v>
      </c>
      <c r="W371" s="582" t="s">
        <v>1072</v>
      </c>
      <c r="X371" s="582" t="s">
        <v>1072</v>
      </c>
      <c r="Y371" s="582" t="s">
        <v>1072</v>
      </c>
      <c r="Z371" s="582" t="s">
        <v>1072</v>
      </c>
      <c r="AA371" s="580" t="str">
        <f>Vlookup(B371,'セッション実施状況管理'!$A:$R,17,false)</f>
        <v>#N/A</v>
      </c>
      <c r="AB371" s="580" t="str">
        <f t="shared" si="14"/>
        <v>#N/A</v>
      </c>
      <c r="AC371" s="580" t="str">
        <f t="shared" si="15"/>
        <v>#N/A</v>
      </c>
    </row>
    <row r="372">
      <c r="A372" s="2"/>
      <c r="B372" s="2"/>
      <c r="C372" s="569" t="str">
        <f>vlookup(B372,'セッション実施状況管理'!$A:$U,8,false)</f>
        <v>#N/A</v>
      </c>
      <c r="D372" s="2"/>
      <c r="E372" s="2"/>
      <c r="F372" s="569" t="str">
        <f>vlookup(B372,'セッション実施状況管理'!$A:$U,20,false)</f>
        <v>#N/A</v>
      </c>
      <c r="G372" s="2"/>
      <c r="H372" s="2"/>
      <c r="I372" s="572" t="str">
        <f>iferror(vlookup(B372,'セッション実施状況管理'!$A:$B,2,false),"")</f>
        <v/>
      </c>
      <c r="J372" s="629"/>
      <c r="K372" s="629"/>
      <c r="L372" s="574" t="str">
        <f>VLOOKUP(D372,'新 月次投稿数'!$D:$N,8,false)</f>
        <v>#N/A</v>
      </c>
      <c r="M372" s="583" t="str">
        <f t="shared" si="17"/>
        <v>#N/A</v>
      </c>
      <c r="N372" s="576">
        <f t="shared" si="9"/>
        <v>-2</v>
      </c>
      <c r="O372" s="575">
        <f t="shared" si="10"/>
        <v>-2</v>
      </c>
      <c r="P372" s="575">
        <f t="shared" si="19"/>
        <v>0</v>
      </c>
      <c r="Q372" s="584">
        <f t="shared" si="16"/>
        <v>0</v>
      </c>
      <c r="R372" s="585" t="str">
        <f t="shared" si="12"/>
        <v>0</v>
      </c>
      <c r="S372" s="577">
        <f t="shared" si="18"/>
        <v>0</v>
      </c>
      <c r="T372" s="582" t="s">
        <v>1072</v>
      </c>
      <c r="U372" s="582" t="s">
        <v>1072</v>
      </c>
      <c r="V372" s="582" t="s">
        <v>1072</v>
      </c>
      <c r="W372" s="582" t="s">
        <v>1072</v>
      </c>
      <c r="X372" s="582" t="s">
        <v>1072</v>
      </c>
      <c r="Y372" s="582" t="s">
        <v>1072</v>
      </c>
      <c r="Z372" s="582" t="s">
        <v>1072</v>
      </c>
      <c r="AA372" s="580" t="str">
        <f>Vlookup(B372,'セッション実施状況管理'!$A:$R,17,false)</f>
        <v>#N/A</v>
      </c>
      <c r="AB372" s="580" t="str">
        <f t="shared" si="14"/>
        <v>#N/A</v>
      </c>
      <c r="AC372" s="580" t="str">
        <f t="shared" si="15"/>
        <v>#N/A</v>
      </c>
    </row>
    <row r="373">
      <c r="A373" s="2"/>
      <c r="B373" s="2"/>
      <c r="C373" s="569" t="str">
        <f>vlookup(B373,'セッション実施状況管理'!$A:$U,8,false)</f>
        <v>#N/A</v>
      </c>
      <c r="D373" s="2"/>
      <c r="E373" s="2"/>
      <c r="F373" s="569" t="str">
        <f>vlookup(B373,'セッション実施状況管理'!$A:$U,20,false)</f>
        <v>#N/A</v>
      </c>
      <c r="G373" s="2"/>
      <c r="H373" s="2"/>
      <c r="I373" s="572" t="str">
        <f>iferror(vlookup(B373,'セッション実施状況管理'!$A:$B,2,false),"")</f>
        <v/>
      </c>
      <c r="J373" s="629"/>
      <c r="K373" s="629"/>
      <c r="L373" s="574" t="str">
        <f>VLOOKUP(D373,'新 月次投稿数'!$D:$N,8,false)</f>
        <v>#N/A</v>
      </c>
      <c r="M373" s="583" t="str">
        <f t="shared" si="17"/>
        <v>#N/A</v>
      </c>
      <c r="N373" s="576">
        <f t="shared" si="9"/>
        <v>-2</v>
      </c>
      <c r="O373" s="575">
        <f t="shared" si="10"/>
        <v>-2</v>
      </c>
      <c r="P373" s="575">
        <f t="shared" si="19"/>
        <v>0</v>
      </c>
      <c r="Q373" s="584">
        <f t="shared" si="16"/>
        <v>0</v>
      </c>
      <c r="R373" s="585" t="str">
        <f t="shared" si="12"/>
        <v>0</v>
      </c>
      <c r="S373" s="577">
        <f t="shared" si="18"/>
        <v>0</v>
      </c>
      <c r="T373" s="582" t="s">
        <v>1072</v>
      </c>
      <c r="U373" s="582" t="s">
        <v>1072</v>
      </c>
      <c r="V373" s="582" t="s">
        <v>1072</v>
      </c>
      <c r="W373" s="582" t="s">
        <v>1072</v>
      </c>
      <c r="X373" s="582" t="s">
        <v>1072</v>
      </c>
      <c r="Y373" s="582" t="s">
        <v>1072</v>
      </c>
      <c r="Z373" s="582" t="s">
        <v>1072</v>
      </c>
      <c r="AA373" s="580" t="str">
        <f>Vlookup(B373,'セッション実施状況管理'!$A:$R,17,false)</f>
        <v>#N/A</v>
      </c>
      <c r="AB373" s="580" t="str">
        <f t="shared" si="14"/>
        <v>#N/A</v>
      </c>
      <c r="AC373" s="580" t="str">
        <f t="shared" si="15"/>
        <v>#N/A</v>
      </c>
    </row>
    <row r="374">
      <c r="A374" s="2"/>
      <c r="B374" s="2"/>
      <c r="C374" s="569" t="str">
        <f>vlookup(B374,'セッション実施状況管理'!$A:$U,8,false)</f>
        <v>#N/A</v>
      </c>
      <c r="D374" s="2"/>
      <c r="E374" s="2"/>
      <c r="F374" s="569" t="str">
        <f>vlookup(B374,'セッション実施状況管理'!$A:$U,20,false)</f>
        <v>#N/A</v>
      </c>
      <c r="G374" s="2"/>
      <c r="H374" s="2"/>
      <c r="I374" s="572" t="str">
        <f>iferror(vlookup(B374,'セッション実施状況管理'!$A:$B,2,false),"")</f>
        <v/>
      </c>
      <c r="J374" s="629"/>
      <c r="K374" s="629"/>
      <c r="L374" s="574" t="str">
        <f>VLOOKUP(D374,'新 月次投稿数'!$D:$N,8,false)</f>
        <v>#N/A</v>
      </c>
      <c r="M374" s="583" t="str">
        <f t="shared" si="17"/>
        <v>#N/A</v>
      </c>
      <c r="N374" s="576">
        <f t="shared" si="9"/>
        <v>-2</v>
      </c>
      <c r="O374" s="575">
        <f t="shared" si="10"/>
        <v>-2</v>
      </c>
      <c r="P374" s="575">
        <f t="shared" si="19"/>
        <v>0</v>
      </c>
      <c r="Q374" s="584">
        <f t="shared" si="16"/>
        <v>0</v>
      </c>
      <c r="R374" s="585" t="str">
        <f t="shared" si="12"/>
        <v>0</v>
      </c>
      <c r="S374" s="577">
        <f t="shared" si="18"/>
        <v>0</v>
      </c>
      <c r="T374" s="582" t="s">
        <v>1072</v>
      </c>
      <c r="U374" s="582" t="s">
        <v>1072</v>
      </c>
      <c r="V374" s="582" t="s">
        <v>1072</v>
      </c>
      <c r="W374" s="582" t="s">
        <v>1072</v>
      </c>
      <c r="X374" s="582" t="s">
        <v>1072</v>
      </c>
      <c r="Y374" s="582" t="s">
        <v>1072</v>
      </c>
      <c r="Z374" s="582" t="s">
        <v>1072</v>
      </c>
      <c r="AA374" s="580" t="str">
        <f>Vlookup(B374,'セッション実施状況管理'!$A:$R,17,false)</f>
        <v>#N/A</v>
      </c>
      <c r="AB374" s="580" t="str">
        <f t="shared" si="14"/>
        <v>#N/A</v>
      </c>
      <c r="AC374" s="580" t="str">
        <f t="shared" si="15"/>
        <v>#N/A</v>
      </c>
    </row>
    <row r="375">
      <c r="A375" s="2"/>
      <c r="B375" s="2"/>
      <c r="C375" s="569" t="str">
        <f>vlookup(B375,'セッション実施状況管理'!$A:$U,8,false)</f>
        <v>#N/A</v>
      </c>
      <c r="D375" s="2"/>
      <c r="E375" s="2"/>
      <c r="F375" s="569" t="str">
        <f>vlookup(B375,'セッション実施状況管理'!$A:$U,20,false)</f>
        <v>#N/A</v>
      </c>
      <c r="G375" s="2"/>
      <c r="H375" s="2"/>
      <c r="I375" s="572" t="str">
        <f>iferror(vlookup(B375,'セッション実施状況管理'!$A:$B,2,false),"")</f>
        <v/>
      </c>
      <c r="J375" s="629"/>
      <c r="K375" s="629"/>
      <c r="L375" s="574" t="str">
        <f>VLOOKUP(D375,'新 月次投稿数'!$D:$N,8,false)</f>
        <v>#N/A</v>
      </c>
      <c r="M375" s="583" t="str">
        <f t="shared" si="17"/>
        <v>#N/A</v>
      </c>
      <c r="N375" s="576">
        <f t="shared" si="9"/>
        <v>-2</v>
      </c>
      <c r="O375" s="575">
        <f t="shared" si="10"/>
        <v>-2</v>
      </c>
      <c r="P375" s="575">
        <f t="shared" si="19"/>
        <v>0</v>
      </c>
      <c r="Q375" s="584">
        <f t="shared" si="16"/>
        <v>0</v>
      </c>
      <c r="R375" s="585" t="str">
        <f t="shared" si="12"/>
        <v>0</v>
      </c>
      <c r="S375" s="577">
        <f t="shared" si="18"/>
        <v>0</v>
      </c>
      <c r="T375" s="582" t="s">
        <v>1072</v>
      </c>
      <c r="U375" s="582" t="s">
        <v>1072</v>
      </c>
      <c r="V375" s="582" t="s">
        <v>1072</v>
      </c>
      <c r="W375" s="582" t="s">
        <v>1072</v>
      </c>
      <c r="X375" s="582" t="s">
        <v>1072</v>
      </c>
      <c r="Y375" s="582" t="s">
        <v>1072</v>
      </c>
      <c r="Z375" s="582" t="s">
        <v>1072</v>
      </c>
      <c r="AA375" s="580" t="str">
        <f>Vlookup(B375,'セッション実施状況管理'!$A:$R,17,false)</f>
        <v>#N/A</v>
      </c>
      <c r="AB375" s="580" t="str">
        <f t="shared" si="14"/>
        <v>#N/A</v>
      </c>
      <c r="AC375" s="580" t="str">
        <f t="shared" si="15"/>
        <v>#N/A</v>
      </c>
    </row>
    <row r="376">
      <c r="A376" s="2"/>
      <c r="B376" s="2"/>
      <c r="C376" s="569" t="str">
        <f>vlookup(B376,'セッション実施状況管理'!$A:$U,8,false)</f>
        <v>#N/A</v>
      </c>
      <c r="D376" s="2"/>
      <c r="E376" s="2"/>
      <c r="F376" s="569" t="str">
        <f>vlookup(B376,'セッション実施状況管理'!$A:$U,20,false)</f>
        <v>#N/A</v>
      </c>
      <c r="G376" s="2"/>
      <c r="H376" s="2"/>
      <c r="I376" s="572" t="str">
        <f>iferror(vlookup(B376,'セッション実施状況管理'!$A:$B,2,false),"")</f>
        <v/>
      </c>
      <c r="J376" s="629"/>
      <c r="K376" s="629"/>
      <c r="L376" s="574" t="str">
        <f>VLOOKUP(D376,'新 月次投稿数'!$D:$N,8,false)</f>
        <v>#N/A</v>
      </c>
      <c r="M376" s="583" t="str">
        <f t="shared" si="17"/>
        <v>#N/A</v>
      </c>
      <c r="N376" s="576">
        <f t="shared" si="9"/>
        <v>-2</v>
      </c>
      <c r="O376" s="575">
        <f t="shared" si="10"/>
        <v>-2</v>
      </c>
      <c r="P376" s="575">
        <f t="shared" si="19"/>
        <v>0</v>
      </c>
      <c r="Q376" s="584">
        <f t="shared" si="16"/>
        <v>0</v>
      </c>
      <c r="R376" s="585" t="str">
        <f t="shared" si="12"/>
        <v>0</v>
      </c>
      <c r="S376" s="577">
        <f t="shared" si="18"/>
        <v>0</v>
      </c>
      <c r="T376" s="582" t="s">
        <v>1072</v>
      </c>
      <c r="U376" s="582" t="s">
        <v>1072</v>
      </c>
      <c r="V376" s="582" t="s">
        <v>1072</v>
      </c>
      <c r="W376" s="582" t="s">
        <v>1072</v>
      </c>
      <c r="X376" s="582" t="s">
        <v>1072</v>
      </c>
      <c r="Y376" s="582" t="s">
        <v>1072</v>
      </c>
      <c r="Z376" s="582" t="s">
        <v>1072</v>
      </c>
      <c r="AA376" s="580" t="str">
        <f>Vlookup(B376,'セッション実施状況管理'!$A:$R,17,false)</f>
        <v>#N/A</v>
      </c>
      <c r="AB376" s="580" t="str">
        <f t="shared" si="14"/>
        <v>#N/A</v>
      </c>
      <c r="AC376" s="580" t="str">
        <f t="shared" si="15"/>
        <v>#N/A</v>
      </c>
    </row>
    <row r="377">
      <c r="A377" s="2"/>
      <c r="B377" s="2"/>
      <c r="C377" s="569" t="str">
        <f>vlookup(B377,'セッション実施状況管理'!$A:$U,8,false)</f>
        <v>#N/A</v>
      </c>
      <c r="D377" s="2"/>
      <c r="E377" s="2"/>
      <c r="F377" s="569" t="str">
        <f>vlookup(B377,'セッション実施状況管理'!$A:$U,20,false)</f>
        <v>#N/A</v>
      </c>
      <c r="G377" s="2"/>
      <c r="H377" s="2"/>
      <c r="I377" s="572" t="str">
        <f>iferror(vlookup(B377,'セッション実施状況管理'!$A:$B,2,false),"")</f>
        <v/>
      </c>
      <c r="J377" s="629"/>
      <c r="K377" s="629"/>
      <c r="L377" s="574" t="str">
        <f>VLOOKUP(D377,'新 月次投稿数'!$D:$N,8,false)</f>
        <v>#N/A</v>
      </c>
      <c r="M377" s="583" t="str">
        <f t="shared" si="17"/>
        <v>#N/A</v>
      </c>
      <c r="N377" s="576">
        <f t="shared" si="9"/>
        <v>-2</v>
      </c>
      <c r="O377" s="575">
        <f t="shared" si="10"/>
        <v>-2</v>
      </c>
      <c r="P377" s="575">
        <f t="shared" si="19"/>
        <v>0</v>
      </c>
      <c r="Q377" s="584">
        <f t="shared" si="16"/>
        <v>0</v>
      </c>
      <c r="R377" s="585" t="str">
        <f t="shared" si="12"/>
        <v>0</v>
      </c>
      <c r="S377" s="577">
        <f t="shared" si="18"/>
        <v>0</v>
      </c>
      <c r="T377" s="582" t="s">
        <v>1072</v>
      </c>
      <c r="U377" s="582" t="s">
        <v>1072</v>
      </c>
      <c r="V377" s="582" t="s">
        <v>1072</v>
      </c>
      <c r="W377" s="582" t="s">
        <v>1072</v>
      </c>
      <c r="X377" s="582" t="s">
        <v>1072</v>
      </c>
      <c r="Y377" s="582" t="s">
        <v>1072</v>
      </c>
      <c r="Z377" s="582" t="s">
        <v>1072</v>
      </c>
      <c r="AA377" s="580" t="str">
        <f>Vlookup(B377,'セッション実施状況管理'!$A:$R,17,false)</f>
        <v>#N/A</v>
      </c>
      <c r="AB377" s="580" t="str">
        <f t="shared" si="14"/>
        <v>#N/A</v>
      </c>
      <c r="AC377" s="580" t="str">
        <f t="shared" si="15"/>
        <v>#N/A</v>
      </c>
    </row>
    <row r="378">
      <c r="A378" s="2"/>
      <c r="B378" s="2"/>
      <c r="C378" s="569" t="str">
        <f>vlookup(B378,'セッション実施状況管理'!$A:$U,8,false)</f>
        <v>#N/A</v>
      </c>
      <c r="D378" s="2"/>
      <c r="E378" s="2"/>
      <c r="F378" s="569" t="str">
        <f>vlookup(B378,'セッション実施状況管理'!$A:$U,20,false)</f>
        <v>#N/A</v>
      </c>
      <c r="G378" s="2"/>
      <c r="H378" s="2"/>
      <c r="I378" s="572" t="str">
        <f>iferror(vlookup(B378,'セッション実施状況管理'!$A:$B,2,false),"")</f>
        <v/>
      </c>
      <c r="J378" s="629"/>
      <c r="K378" s="629"/>
      <c r="L378" s="574" t="str">
        <f>VLOOKUP(D378,'新 月次投稿数'!$D:$N,8,false)</f>
        <v>#N/A</v>
      </c>
      <c r="M378" s="583" t="str">
        <f t="shared" si="17"/>
        <v>#N/A</v>
      </c>
      <c r="N378" s="576">
        <f t="shared" si="9"/>
        <v>-2</v>
      </c>
      <c r="O378" s="575">
        <f t="shared" si="10"/>
        <v>-2</v>
      </c>
      <c r="P378" s="575">
        <f t="shared" si="19"/>
        <v>0</v>
      </c>
      <c r="Q378" s="584">
        <f t="shared" si="16"/>
        <v>0</v>
      </c>
      <c r="R378" s="585" t="str">
        <f t="shared" si="12"/>
        <v>0</v>
      </c>
      <c r="S378" s="577">
        <f t="shared" si="18"/>
        <v>0</v>
      </c>
      <c r="T378" s="582" t="s">
        <v>1072</v>
      </c>
      <c r="U378" s="582" t="s">
        <v>1072</v>
      </c>
      <c r="V378" s="582" t="s">
        <v>1072</v>
      </c>
      <c r="W378" s="582" t="s">
        <v>1072</v>
      </c>
      <c r="X378" s="582" t="s">
        <v>1072</v>
      </c>
      <c r="Y378" s="582" t="s">
        <v>1072</v>
      </c>
      <c r="Z378" s="582" t="s">
        <v>1072</v>
      </c>
      <c r="AA378" s="580" t="str">
        <f>Vlookup(B378,'セッション実施状況管理'!$A:$R,17,false)</f>
        <v>#N/A</v>
      </c>
      <c r="AB378" s="580" t="str">
        <f t="shared" si="14"/>
        <v>#N/A</v>
      </c>
      <c r="AC378" s="580" t="str">
        <f t="shared" si="15"/>
        <v>#N/A</v>
      </c>
    </row>
    <row r="379">
      <c r="A379" s="2"/>
      <c r="B379" s="2"/>
      <c r="C379" s="569" t="str">
        <f>vlookup(B379,'セッション実施状況管理'!$A:$U,8,false)</f>
        <v>#N/A</v>
      </c>
      <c r="D379" s="2"/>
      <c r="E379" s="2"/>
      <c r="F379" s="569" t="str">
        <f>vlookup(B379,'セッション実施状況管理'!$A:$U,20,false)</f>
        <v>#N/A</v>
      </c>
      <c r="G379" s="2"/>
      <c r="H379" s="2"/>
      <c r="I379" s="572" t="str">
        <f>iferror(vlookup(B379,'セッション実施状況管理'!$A:$B,2,false),"")</f>
        <v/>
      </c>
      <c r="J379" s="629"/>
      <c r="K379" s="629"/>
      <c r="L379" s="574" t="str">
        <f>VLOOKUP(D379,'新 月次投稿数'!$D:$N,8,false)</f>
        <v>#N/A</v>
      </c>
      <c r="M379" s="583" t="str">
        <f t="shared" si="17"/>
        <v>#N/A</v>
      </c>
      <c r="N379" s="576">
        <f t="shared" si="9"/>
        <v>-2</v>
      </c>
      <c r="O379" s="575">
        <f t="shared" si="10"/>
        <v>-2</v>
      </c>
      <c r="P379" s="575">
        <f t="shared" si="19"/>
        <v>0</v>
      </c>
      <c r="Q379" s="584">
        <f t="shared" si="16"/>
        <v>0</v>
      </c>
      <c r="R379" s="585" t="str">
        <f t="shared" si="12"/>
        <v>0</v>
      </c>
      <c r="S379" s="577">
        <f t="shared" si="18"/>
        <v>0</v>
      </c>
      <c r="T379" s="582" t="s">
        <v>1072</v>
      </c>
      <c r="U379" s="582" t="s">
        <v>1072</v>
      </c>
      <c r="V379" s="582" t="s">
        <v>1072</v>
      </c>
      <c r="W379" s="582" t="s">
        <v>1072</v>
      </c>
      <c r="X379" s="582" t="s">
        <v>1072</v>
      </c>
      <c r="Y379" s="582" t="s">
        <v>1072</v>
      </c>
      <c r="Z379" s="582" t="s">
        <v>1072</v>
      </c>
      <c r="AA379" s="580" t="str">
        <f>Vlookup(B379,'セッション実施状況管理'!$A:$R,17,false)</f>
        <v>#N/A</v>
      </c>
      <c r="AB379" s="580" t="str">
        <f t="shared" si="14"/>
        <v>#N/A</v>
      </c>
      <c r="AC379" s="580" t="str">
        <f t="shared" si="15"/>
        <v>#N/A</v>
      </c>
    </row>
    <row r="380">
      <c r="A380" s="2"/>
      <c r="B380" s="2"/>
      <c r="C380" s="569" t="str">
        <f>vlookup(B380,'セッション実施状況管理'!$A:$U,8,false)</f>
        <v>#N/A</v>
      </c>
      <c r="D380" s="2"/>
      <c r="E380" s="2"/>
      <c r="F380" s="569" t="str">
        <f>vlookup(B380,'セッション実施状況管理'!$A:$U,20,false)</f>
        <v>#N/A</v>
      </c>
      <c r="G380" s="2"/>
      <c r="H380" s="2"/>
      <c r="I380" s="572" t="str">
        <f>iferror(vlookup(B380,'セッション実施状況管理'!$A:$B,2,false),"")</f>
        <v/>
      </c>
      <c r="J380" s="629"/>
      <c r="K380" s="629"/>
      <c r="L380" s="574" t="str">
        <f>VLOOKUP(D380,'新 月次投稿数'!$D:$N,8,false)</f>
        <v>#N/A</v>
      </c>
      <c r="M380" s="583" t="str">
        <f t="shared" si="17"/>
        <v>#N/A</v>
      </c>
      <c r="N380" s="576">
        <f t="shared" si="9"/>
        <v>-2</v>
      </c>
      <c r="O380" s="575">
        <f t="shared" si="10"/>
        <v>-2</v>
      </c>
      <c r="P380" s="575">
        <f t="shared" si="19"/>
        <v>0</v>
      </c>
      <c r="Q380" s="584">
        <f t="shared" si="16"/>
        <v>0</v>
      </c>
      <c r="R380" s="585" t="str">
        <f t="shared" si="12"/>
        <v>0</v>
      </c>
      <c r="S380" s="577">
        <f t="shared" si="18"/>
        <v>0</v>
      </c>
      <c r="T380" s="582" t="s">
        <v>1072</v>
      </c>
      <c r="U380" s="582" t="s">
        <v>1072</v>
      </c>
      <c r="V380" s="582" t="s">
        <v>1072</v>
      </c>
      <c r="W380" s="582" t="s">
        <v>1072</v>
      </c>
      <c r="X380" s="582" t="s">
        <v>1072</v>
      </c>
      <c r="Y380" s="582" t="s">
        <v>1072</v>
      </c>
      <c r="Z380" s="582" t="s">
        <v>1072</v>
      </c>
      <c r="AA380" s="580" t="str">
        <f>Vlookup(B380,'セッション実施状況管理'!$A:$R,17,false)</f>
        <v>#N/A</v>
      </c>
      <c r="AB380" s="580" t="str">
        <f t="shared" si="14"/>
        <v>#N/A</v>
      </c>
      <c r="AC380" s="580" t="str">
        <f t="shared" si="15"/>
        <v>#N/A</v>
      </c>
    </row>
    <row r="381">
      <c r="A381" s="2"/>
      <c r="B381" s="2"/>
      <c r="C381" s="569" t="str">
        <f>vlookup(B381,'セッション実施状況管理'!$A:$U,8,false)</f>
        <v>#N/A</v>
      </c>
      <c r="D381" s="2"/>
      <c r="E381" s="2"/>
      <c r="F381" s="569" t="str">
        <f>vlookup(B381,'セッション実施状況管理'!$A:$U,20,false)</f>
        <v>#N/A</v>
      </c>
      <c r="G381" s="2"/>
      <c r="H381" s="2"/>
      <c r="I381" s="572" t="str">
        <f>iferror(vlookup(B381,'セッション実施状況管理'!$A:$B,2,false),"")</f>
        <v/>
      </c>
      <c r="J381" s="629"/>
      <c r="K381" s="629"/>
      <c r="L381" s="574" t="str">
        <f>VLOOKUP(D381,'新 月次投稿数'!$D:$N,8,false)</f>
        <v>#N/A</v>
      </c>
      <c r="M381" s="583" t="str">
        <f t="shared" si="17"/>
        <v>#N/A</v>
      </c>
      <c r="N381" s="576">
        <f t="shared" si="9"/>
        <v>-2</v>
      </c>
      <c r="O381" s="575">
        <f t="shared" si="10"/>
        <v>-2</v>
      </c>
      <c r="P381" s="575">
        <f t="shared" si="19"/>
        <v>0</v>
      </c>
      <c r="Q381" s="584">
        <f t="shared" si="16"/>
        <v>0</v>
      </c>
      <c r="R381" s="585" t="str">
        <f t="shared" si="12"/>
        <v>0</v>
      </c>
      <c r="S381" s="577">
        <f t="shared" si="18"/>
        <v>0</v>
      </c>
      <c r="T381" s="582" t="s">
        <v>1072</v>
      </c>
      <c r="U381" s="582" t="s">
        <v>1072</v>
      </c>
      <c r="V381" s="582" t="s">
        <v>1072</v>
      </c>
      <c r="W381" s="582" t="s">
        <v>1072</v>
      </c>
      <c r="X381" s="582" t="s">
        <v>1072</v>
      </c>
      <c r="Y381" s="582" t="s">
        <v>1072</v>
      </c>
      <c r="Z381" s="582" t="s">
        <v>1072</v>
      </c>
      <c r="AA381" s="580" t="str">
        <f>Vlookup(B381,'セッション実施状況管理'!$A:$R,17,false)</f>
        <v>#N/A</v>
      </c>
      <c r="AB381" s="580" t="str">
        <f t="shared" si="14"/>
        <v>#N/A</v>
      </c>
      <c r="AC381" s="580" t="str">
        <f t="shared" si="15"/>
        <v>#N/A</v>
      </c>
    </row>
    <row r="382">
      <c r="A382" s="2"/>
      <c r="B382" s="2"/>
      <c r="C382" s="569" t="str">
        <f>vlookup(B382,'セッション実施状況管理'!$A:$U,8,false)</f>
        <v>#N/A</v>
      </c>
      <c r="D382" s="2"/>
      <c r="E382" s="2"/>
      <c r="F382" s="569" t="str">
        <f>vlookup(B382,'セッション実施状況管理'!$A:$U,20,false)</f>
        <v>#N/A</v>
      </c>
      <c r="G382" s="2"/>
      <c r="H382" s="2"/>
      <c r="I382" s="572" t="str">
        <f>iferror(vlookup(B382,'セッション実施状況管理'!$A:$B,2,false),"")</f>
        <v/>
      </c>
      <c r="J382" s="629"/>
      <c r="K382" s="629"/>
      <c r="L382" s="574" t="str">
        <f>VLOOKUP(D382,'新 月次投稿数'!$D:$N,8,false)</f>
        <v>#N/A</v>
      </c>
      <c r="M382" s="583" t="str">
        <f t="shared" si="17"/>
        <v>#N/A</v>
      </c>
      <c r="N382" s="576">
        <f t="shared" si="9"/>
        <v>-2</v>
      </c>
      <c r="O382" s="575">
        <f t="shared" si="10"/>
        <v>-2</v>
      </c>
      <c r="P382" s="575">
        <f t="shared" si="19"/>
        <v>0</v>
      </c>
      <c r="Q382" s="584">
        <f t="shared" si="16"/>
        <v>0</v>
      </c>
      <c r="R382" s="585" t="str">
        <f t="shared" si="12"/>
        <v>0</v>
      </c>
      <c r="S382" s="577">
        <f t="shared" si="18"/>
        <v>0</v>
      </c>
      <c r="T382" s="582" t="s">
        <v>1072</v>
      </c>
      <c r="U382" s="582" t="s">
        <v>1072</v>
      </c>
      <c r="V382" s="582" t="s">
        <v>1072</v>
      </c>
      <c r="W382" s="582" t="s">
        <v>1072</v>
      </c>
      <c r="X382" s="582" t="s">
        <v>1072</v>
      </c>
      <c r="Y382" s="582" t="s">
        <v>1072</v>
      </c>
      <c r="Z382" s="582" t="s">
        <v>1072</v>
      </c>
      <c r="AA382" s="580" t="str">
        <f>Vlookup(B382,'セッション実施状況管理'!$A:$R,17,false)</f>
        <v>#N/A</v>
      </c>
      <c r="AB382" s="580" t="str">
        <f t="shared" si="14"/>
        <v>#N/A</v>
      </c>
      <c r="AC382" s="580" t="str">
        <f t="shared" si="15"/>
        <v>#N/A</v>
      </c>
    </row>
    <row r="383">
      <c r="A383" s="2"/>
      <c r="B383" s="2"/>
      <c r="C383" s="569" t="str">
        <f>vlookup(B383,'セッション実施状況管理'!$A:$U,8,false)</f>
        <v>#N/A</v>
      </c>
      <c r="D383" s="2"/>
      <c r="E383" s="2"/>
      <c r="F383" s="569" t="str">
        <f>vlookup(B383,'セッション実施状況管理'!$A:$U,20,false)</f>
        <v>#N/A</v>
      </c>
      <c r="G383" s="2"/>
      <c r="H383" s="2"/>
      <c r="I383" s="572" t="str">
        <f>iferror(vlookup(B383,'セッション実施状況管理'!$A:$B,2,false),"")</f>
        <v/>
      </c>
      <c r="J383" s="629"/>
      <c r="K383" s="629"/>
      <c r="L383" s="574" t="str">
        <f>VLOOKUP(D383,'新 月次投稿数'!$D:$N,8,false)</f>
        <v>#N/A</v>
      </c>
      <c r="M383" s="583" t="str">
        <f t="shared" si="17"/>
        <v>#N/A</v>
      </c>
      <c r="N383" s="576">
        <f t="shared" si="9"/>
        <v>-2</v>
      </c>
      <c r="O383" s="575">
        <f t="shared" si="10"/>
        <v>-2</v>
      </c>
      <c r="P383" s="575">
        <f t="shared" si="19"/>
        <v>0</v>
      </c>
      <c r="Q383" s="584">
        <f t="shared" si="16"/>
        <v>0</v>
      </c>
      <c r="R383" s="585" t="str">
        <f t="shared" si="12"/>
        <v>0</v>
      </c>
      <c r="S383" s="577">
        <f t="shared" si="18"/>
        <v>0</v>
      </c>
      <c r="T383" s="582" t="s">
        <v>1072</v>
      </c>
      <c r="U383" s="582" t="s">
        <v>1072</v>
      </c>
      <c r="V383" s="582" t="s">
        <v>1072</v>
      </c>
      <c r="W383" s="582" t="s">
        <v>1072</v>
      </c>
      <c r="X383" s="582" t="s">
        <v>1072</v>
      </c>
      <c r="Y383" s="582" t="s">
        <v>1072</v>
      </c>
      <c r="Z383" s="582" t="s">
        <v>1072</v>
      </c>
      <c r="AA383" s="580" t="str">
        <f>Vlookup(B383,'セッション実施状況管理'!$A:$R,17,false)</f>
        <v>#N/A</v>
      </c>
      <c r="AB383" s="580" t="str">
        <f t="shared" si="14"/>
        <v>#N/A</v>
      </c>
      <c r="AC383" s="580" t="str">
        <f t="shared" si="15"/>
        <v>#N/A</v>
      </c>
    </row>
    <row r="384">
      <c r="A384" s="2"/>
      <c r="B384" s="2"/>
      <c r="C384" s="569" t="str">
        <f>vlookup(B384,'セッション実施状況管理'!$A:$U,8,false)</f>
        <v>#N/A</v>
      </c>
      <c r="D384" s="2"/>
      <c r="E384" s="2"/>
      <c r="F384" s="569" t="str">
        <f>vlookup(B384,'セッション実施状況管理'!$A:$U,20,false)</f>
        <v>#N/A</v>
      </c>
      <c r="G384" s="2"/>
      <c r="H384" s="2"/>
      <c r="I384" s="572" t="str">
        <f>iferror(vlookup(B384,'セッション実施状況管理'!$A:$B,2,false),"")</f>
        <v/>
      </c>
      <c r="J384" s="629"/>
      <c r="K384" s="629"/>
      <c r="L384" s="574" t="str">
        <f>VLOOKUP(D384,'新 月次投稿数'!$D:$N,8,false)</f>
        <v>#N/A</v>
      </c>
      <c r="M384" s="583" t="str">
        <f t="shared" si="17"/>
        <v>#N/A</v>
      </c>
      <c r="N384" s="576">
        <f t="shared" si="9"/>
        <v>-2</v>
      </c>
      <c r="O384" s="575">
        <f t="shared" si="10"/>
        <v>-2</v>
      </c>
      <c r="P384" s="575">
        <f t="shared" si="19"/>
        <v>0</v>
      </c>
      <c r="Q384" s="584">
        <f t="shared" si="16"/>
        <v>0</v>
      </c>
      <c r="R384" s="585" t="str">
        <f t="shared" si="12"/>
        <v>0</v>
      </c>
      <c r="S384" s="577">
        <f t="shared" si="18"/>
        <v>0</v>
      </c>
      <c r="T384" s="582" t="s">
        <v>1072</v>
      </c>
      <c r="U384" s="582" t="s">
        <v>1072</v>
      </c>
      <c r="V384" s="582" t="s">
        <v>1072</v>
      </c>
      <c r="W384" s="582" t="s">
        <v>1072</v>
      </c>
      <c r="X384" s="582" t="s">
        <v>1072</v>
      </c>
      <c r="Y384" s="582" t="s">
        <v>1072</v>
      </c>
      <c r="Z384" s="582" t="s">
        <v>1072</v>
      </c>
      <c r="AA384" s="580" t="str">
        <f>Vlookup(B384,'セッション実施状況管理'!$A:$R,17,false)</f>
        <v>#N/A</v>
      </c>
      <c r="AB384" s="580" t="str">
        <f t="shared" si="14"/>
        <v>#N/A</v>
      </c>
      <c r="AC384" s="580" t="str">
        <f t="shared" si="15"/>
        <v>#N/A</v>
      </c>
    </row>
    <row r="385">
      <c r="A385" s="2"/>
      <c r="B385" s="2"/>
      <c r="C385" s="569" t="str">
        <f>vlookup(B385,'セッション実施状況管理'!$A:$U,8,false)</f>
        <v>#N/A</v>
      </c>
      <c r="D385" s="2"/>
      <c r="E385" s="2"/>
      <c r="F385" s="569" t="str">
        <f>vlookup(B385,'セッション実施状況管理'!$A:$U,20,false)</f>
        <v>#N/A</v>
      </c>
      <c r="G385" s="2"/>
      <c r="H385" s="2"/>
      <c r="I385" s="572" t="str">
        <f>iferror(vlookup(B385,'セッション実施状況管理'!$A:$B,2,false),"")</f>
        <v/>
      </c>
      <c r="J385" s="629"/>
      <c r="K385" s="629"/>
      <c r="L385" s="574" t="str">
        <f>VLOOKUP(D385,'新 月次投稿数'!$D:$N,8,false)</f>
        <v>#N/A</v>
      </c>
      <c r="M385" s="583" t="str">
        <f t="shared" si="17"/>
        <v>#N/A</v>
      </c>
      <c r="N385" s="576">
        <f t="shared" si="9"/>
        <v>-2</v>
      </c>
      <c r="O385" s="575">
        <f t="shared" si="10"/>
        <v>-2</v>
      </c>
      <c r="P385" s="575">
        <f t="shared" si="19"/>
        <v>0</v>
      </c>
      <c r="Q385" s="584">
        <f t="shared" si="16"/>
        <v>0</v>
      </c>
      <c r="R385" s="585" t="str">
        <f t="shared" si="12"/>
        <v>0</v>
      </c>
      <c r="S385" s="577">
        <f t="shared" si="18"/>
        <v>0</v>
      </c>
      <c r="T385" s="582" t="s">
        <v>1072</v>
      </c>
      <c r="U385" s="582" t="s">
        <v>1072</v>
      </c>
      <c r="V385" s="582" t="s">
        <v>1072</v>
      </c>
      <c r="W385" s="582" t="s">
        <v>1072</v>
      </c>
      <c r="X385" s="582" t="s">
        <v>1072</v>
      </c>
      <c r="Y385" s="582" t="s">
        <v>1072</v>
      </c>
      <c r="Z385" s="582" t="s">
        <v>1072</v>
      </c>
      <c r="AA385" s="580" t="str">
        <f>Vlookup(B385,'セッション実施状況管理'!$A:$R,17,false)</f>
        <v>#N/A</v>
      </c>
      <c r="AB385" s="580" t="str">
        <f t="shared" si="14"/>
        <v>#N/A</v>
      </c>
      <c r="AC385" s="580" t="str">
        <f t="shared" si="15"/>
        <v>#N/A</v>
      </c>
    </row>
    <row r="386">
      <c r="A386" s="2"/>
      <c r="B386" s="2"/>
      <c r="C386" s="569" t="str">
        <f>vlookup(B386,'セッション実施状況管理'!$A:$U,8,false)</f>
        <v>#N/A</v>
      </c>
      <c r="D386" s="2"/>
      <c r="E386" s="2"/>
      <c r="F386" s="569" t="str">
        <f>vlookup(B386,'セッション実施状況管理'!$A:$U,20,false)</f>
        <v>#N/A</v>
      </c>
      <c r="G386" s="2"/>
      <c r="H386" s="2"/>
      <c r="I386" s="572" t="str">
        <f>iferror(vlookup(B386,'セッション実施状況管理'!$A:$B,2,false),"")</f>
        <v/>
      </c>
      <c r="J386" s="629"/>
      <c r="K386" s="629"/>
      <c r="L386" s="574" t="str">
        <f>VLOOKUP(D386,'新 月次投稿数'!$D:$N,8,false)</f>
        <v>#N/A</v>
      </c>
      <c r="M386" s="583" t="str">
        <f t="shared" si="17"/>
        <v>#N/A</v>
      </c>
      <c r="N386" s="576">
        <f t="shared" si="9"/>
        <v>-2</v>
      </c>
      <c r="O386" s="575">
        <f t="shared" si="10"/>
        <v>-2</v>
      </c>
      <c r="P386" s="575">
        <f t="shared" si="19"/>
        <v>0</v>
      </c>
      <c r="Q386" s="584">
        <f t="shared" si="16"/>
        <v>0</v>
      </c>
      <c r="R386" s="585" t="str">
        <f t="shared" si="12"/>
        <v>0</v>
      </c>
      <c r="S386" s="577">
        <f t="shared" si="18"/>
        <v>0</v>
      </c>
      <c r="T386" s="582" t="s">
        <v>1072</v>
      </c>
      <c r="U386" s="582" t="s">
        <v>1072</v>
      </c>
      <c r="V386" s="582" t="s">
        <v>1072</v>
      </c>
      <c r="W386" s="582" t="s">
        <v>1072</v>
      </c>
      <c r="X386" s="582" t="s">
        <v>1072</v>
      </c>
      <c r="Y386" s="582" t="s">
        <v>1072</v>
      </c>
      <c r="Z386" s="582" t="s">
        <v>1072</v>
      </c>
      <c r="AA386" s="580" t="str">
        <f>Vlookup(B386,'セッション実施状況管理'!$A:$R,17,false)</f>
        <v>#N/A</v>
      </c>
      <c r="AB386" s="580" t="str">
        <f t="shared" si="14"/>
        <v>#N/A</v>
      </c>
      <c r="AC386" s="580" t="str">
        <f t="shared" si="15"/>
        <v>#N/A</v>
      </c>
    </row>
    <row r="387">
      <c r="A387" s="2"/>
      <c r="B387" s="2"/>
      <c r="C387" s="569" t="str">
        <f>vlookup(B387,'セッション実施状況管理'!$A:$U,8,false)</f>
        <v>#N/A</v>
      </c>
      <c r="D387" s="2"/>
      <c r="E387" s="2"/>
      <c r="F387" s="569" t="str">
        <f>vlookup(B387,'セッション実施状況管理'!$A:$U,20,false)</f>
        <v>#N/A</v>
      </c>
      <c r="G387" s="2"/>
      <c r="H387" s="2"/>
      <c r="I387" s="572" t="str">
        <f>iferror(vlookup(B387,'セッション実施状況管理'!$A:$B,2,false),"")</f>
        <v/>
      </c>
      <c r="J387" s="629"/>
      <c r="K387" s="629"/>
      <c r="L387" s="574" t="str">
        <f>VLOOKUP(D387,'新 月次投稿数'!$D:$N,8,false)</f>
        <v>#N/A</v>
      </c>
      <c r="M387" s="583" t="str">
        <f t="shared" si="17"/>
        <v>#N/A</v>
      </c>
      <c r="N387" s="576">
        <f t="shared" si="9"/>
        <v>-2</v>
      </c>
      <c r="O387" s="575">
        <f t="shared" si="10"/>
        <v>-2</v>
      </c>
      <c r="P387" s="575">
        <f t="shared" si="19"/>
        <v>0</v>
      </c>
      <c r="Q387" s="584">
        <f t="shared" si="16"/>
        <v>0</v>
      </c>
      <c r="R387" s="585" t="str">
        <f t="shared" si="12"/>
        <v>0</v>
      </c>
      <c r="S387" s="577">
        <f t="shared" si="18"/>
        <v>0</v>
      </c>
      <c r="T387" s="582" t="s">
        <v>1072</v>
      </c>
      <c r="U387" s="582" t="s">
        <v>1072</v>
      </c>
      <c r="V387" s="582" t="s">
        <v>1072</v>
      </c>
      <c r="W387" s="582" t="s">
        <v>1072</v>
      </c>
      <c r="X387" s="582" t="s">
        <v>1072</v>
      </c>
      <c r="Y387" s="582" t="s">
        <v>1072</v>
      </c>
      <c r="Z387" s="582" t="s">
        <v>1072</v>
      </c>
      <c r="AA387" s="580" t="str">
        <f>Vlookup(B387,'セッション実施状況管理'!$A:$R,17,false)</f>
        <v>#N/A</v>
      </c>
      <c r="AB387" s="580" t="str">
        <f t="shared" si="14"/>
        <v>#N/A</v>
      </c>
      <c r="AC387" s="580" t="str">
        <f t="shared" si="15"/>
        <v>#N/A</v>
      </c>
    </row>
    <row r="388">
      <c r="A388" s="2"/>
      <c r="B388" s="2"/>
      <c r="C388" s="569" t="str">
        <f>vlookup(B388,'セッション実施状況管理'!$A:$U,8,false)</f>
        <v>#N/A</v>
      </c>
      <c r="D388" s="2"/>
      <c r="E388" s="2"/>
      <c r="F388" s="569" t="str">
        <f>vlookup(B388,'セッション実施状況管理'!$A:$U,20,false)</f>
        <v>#N/A</v>
      </c>
      <c r="G388" s="2"/>
      <c r="H388" s="2"/>
      <c r="I388" s="572" t="str">
        <f>iferror(vlookup(B388,'セッション実施状況管理'!$A:$B,2,false),"")</f>
        <v/>
      </c>
      <c r="J388" s="629"/>
      <c r="K388" s="629"/>
      <c r="L388" s="574" t="str">
        <f>VLOOKUP(D388,'新 月次投稿数'!$D:$N,8,false)</f>
        <v>#N/A</v>
      </c>
      <c r="M388" s="583" t="str">
        <f t="shared" si="17"/>
        <v>#N/A</v>
      </c>
      <c r="N388" s="576">
        <f t="shared" si="9"/>
        <v>-2</v>
      </c>
      <c r="O388" s="575">
        <f t="shared" si="10"/>
        <v>-2</v>
      </c>
      <c r="P388" s="575">
        <f t="shared" si="19"/>
        <v>0</v>
      </c>
      <c r="Q388" s="584">
        <f t="shared" si="16"/>
        <v>0</v>
      </c>
      <c r="R388" s="585" t="str">
        <f t="shared" si="12"/>
        <v>0</v>
      </c>
      <c r="S388" s="577">
        <f t="shared" si="18"/>
        <v>0</v>
      </c>
      <c r="T388" s="582" t="s">
        <v>1072</v>
      </c>
      <c r="U388" s="582" t="s">
        <v>1072</v>
      </c>
      <c r="V388" s="582" t="s">
        <v>1072</v>
      </c>
      <c r="W388" s="582" t="s">
        <v>1072</v>
      </c>
      <c r="X388" s="582" t="s">
        <v>1072</v>
      </c>
      <c r="Y388" s="582" t="s">
        <v>1072</v>
      </c>
      <c r="Z388" s="582" t="s">
        <v>1072</v>
      </c>
      <c r="AA388" s="580" t="str">
        <f>Vlookup(B388,'セッション実施状況管理'!$A:$R,17,false)</f>
        <v>#N/A</v>
      </c>
      <c r="AB388" s="580" t="str">
        <f t="shared" si="14"/>
        <v>#N/A</v>
      </c>
      <c r="AC388" s="580" t="str">
        <f t="shared" si="15"/>
        <v>#N/A</v>
      </c>
    </row>
    <row r="389">
      <c r="A389" s="2"/>
      <c r="B389" s="2"/>
      <c r="C389" s="569" t="str">
        <f>vlookup(B389,'セッション実施状況管理'!$A:$U,8,false)</f>
        <v>#N/A</v>
      </c>
      <c r="D389" s="2"/>
      <c r="E389" s="2"/>
      <c r="F389" s="569" t="str">
        <f>vlookup(B389,'セッション実施状況管理'!$A:$U,20,false)</f>
        <v>#N/A</v>
      </c>
      <c r="G389" s="2"/>
      <c r="H389" s="2"/>
      <c r="I389" s="572" t="str">
        <f>iferror(vlookup(B389,'セッション実施状況管理'!$A:$B,2,false),"")</f>
        <v/>
      </c>
      <c r="J389" s="629"/>
      <c r="K389" s="629"/>
      <c r="L389" s="574" t="str">
        <f>VLOOKUP(D389,'新 月次投稿数'!$D:$N,8,false)</f>
        <v>#N/A</v>
      </c>
      <c r="M389" s="583" t="str">
        <f t="shared" si="17"/>
        <v>#N/A</v>
      </c>
      <c r="N389" s="576">
        <f t="shared" si="9"/>
        <v>-2</v>
      </c>
      <c r="O389" s="575">
        <f t="shared" si="10"/>
        <v>-2</v>
      </c>
      <c r="P389" s="575">
        <f t="shared" si="19"/>
        <v>0</v>
      </c>
      <c r="Q389" s="584">
        <f t="shared" si="16"/>
        <v>0</v>
      </c>
      <c r="R389" s="585" t="str">
        <f t="shared" si="12"/>
        <v>0</v>
      </c>
      <c r="S389" s="577">
        <f t="shared" si="18"/>
        <v>0</v>
      </c>
      <c r="T389" s="582" t="s">
        <v>1072</v>
      </c>
      <c r="U389" s="582" t="s">
        <v>1072</v>
      </c>
      <c r="V389" s="582" t="s">
        <v>1072</v>
      </c>
      <c r="W389" s="582" t="s">
        <v>1072</v>
      </c>
      <c r="X389" s="582" t="s">
        <v>1072</v>
      </c>
      <c r="Y389" s="582" t="s">
        <v>1072</v>
      </c>
      <c r="Z389" s="582" t="s">
        <v>1072</v>
      </c>
      <c r="AA389" s="580" t="str">
        <f>Vlookup(B389,'セッション実施状況管理'!$A:$R,17,false)</f>
        <v>#N/A</v>
      </c>
      <c r="AB389" s="580" t="str">
        <f t="shared" si="14"/>
        <v>#N/A</v>
      </c>
      <c r="AC389" s="580" t="str">
        <f t="shared" si="15"/>
        <v>#N/A</v>
      </c>
    </row>
    <row r="390">
      <c r="A390" s="2"/>
      <c r="B390" s="2"/>
      <c r="C390" s="569" t="str">
        <f>vlookup(B390,'セッション実施状況管理'!$A:$U,8,false)</f>
        <v>#N/A</v>
      </c>
      <c r="D390" s="2"/>
      <c r="E390" s="2"/>
      <c r="F390" s="569" t="str">
        <f>vlookup(B390,'セッション実施状況管理'!$A:$U,20,false)</f>
        <v>#N/A</v>
      </c>
      <c r="G390" s="2"/>
      <c r="H390" s="2"/>
      <c r="I390" s="572" t="str">
        <f>iferror(vlookup(B390,'セッション実施状況管理'!$A:$B,2,false),"")</f>
        <v/>
      </c>
      <c r="J390" s="629"/>
      <c r="K390" s="629"/>
      <c r="L390" s="574" t="str">
        <f>VLOOKUP(D390,'新 月次投稿数'!$D:$N,8,false)</f>
        <v>#N/A</v>
      </c>
      <c r="M390" s="583" t="str">
        <f t="shared" si="17"/>
        <v>#N/A</v>
      </c>
      <c r="N390" s="576">
        <f t="shared" si="9"/>
        <v>-2</v>
      </c>
      <c r="O390" s="575">
        <f t="shared" si="10"/>
        <v>-2</v>
      </c>
      <c r="P390" s="575">
        <f t="shared" si="19"/>
        <v>0</v>
      </c>
      <c r="Q390" s="651"/>
      <c r="R390" s="585" t="str">
        <f t="shared" si="12"/>
        <v>0</v>
      </c>
      <c r="S390" s="577">
        <f t="shared" si="18"/>
        <v>0</v>
      </c>
      <c r="T390" s="582" t="s">
        <v>1072</v>
      </c>
      <c r="U390" s="582" t="s">
        <v>1072</v>
      </c>
      <c r="V390" s="582" t="s">
        <v>1072</v>
      </c>
      <c r="W390" s="582" t="s">
        <v>1072</v>
      </c>
      <c r="X390" s="582" t="s">
        <v>1072</v>
      </c>
      <c r="Y390" s="582" t="s">
        <v>1072</v>
      </c>
      <c r="Z390" s="582" t="s">
        <v>1072</v>
      </c>
      <c r="AA390" s="580" t="str">
        <f>Vlookup(B390,'セッション実施状況管理'!$A:$R,17,false)</f>
        <v>#N/A</v>
      </c>
      <c r="AB390" s="580" t="str">
        <f t="shared" si="14"/>
        <v>#N/A</v>
      </c>
      <c r="AC390" s="580" t="str">
        <f t="shared" si="15"/>
        <v>#N/A</v>
      </c>
    </row>
    <row r="391">
      <c r="A391" s="2"/>
      <c r="B391" s="2"/>
      <c r="C391" s="569" t="str">
        <f>vlookup(B391,'セッション実施状況管理'!$A:$U,8,false)</f>
        <v>#N/A</v>
      </c>
      <c r="D391" s="2"/>
      <c r="E391" s="2"/>
      <c r="F391" s="569" t="str">
        <f>vlookup(B391,'セッション実施状況管理'!$A:$U,20,false)</f>
        <v>#N/A</v>
      </c>
      <c r="G391" s="2"/>
      <c r="H391" s="2"/>
      <c r="I391" s="572" t="str">
        <f>iferror(vlookup(B391,'セッション実施状況管理'!$A:$B,2,false),"")</f>
        <v/>
      </c>
      <c r="J391" s="629"/>
      <c r="K391" s="629"/>
      <c r="L391" s="574" t="str">
        <f>VLOOKUP(D391,'新 月次投稿数'!$D:$N,8,false)</f>
        <v>#N/A</v>
      </c>
      <c r="M391" s="583" t="str">
        <f t="shared" si="17"/>
        <v>#N/A</v>
      </c>
      <c r="N391" s="576">
        <f t="shared" si="9"/>
        <v>-2</v>
      </c>
      <c r="O391" s="575">
        <f t="shared" si="10"/>
        <v>-2</v>
      </c>
      <c r="P391" s="575">
        <f t="shared" si="19"/>
        <v>0</v>
      </c>
      <c r="Q391" s="651"/>
      <c r="R391" s="585" t="str">
        <f t="shared" si="12"/>
        <v>0</v>
      </c>
      <c r="S391" s="577">
        <f t="shared" si="18"/>
        <v>0</v>
      </c>
      <c r="T391" s="582" t="s">
        <v>1072</v>
      </c>
      <c r="U391" s="582" t="s">
        <v>1072</v>
      </c>
      <c r="V391" s="582" t="s">
        <v>1072</v>
      </c>
      <c r="W391" s="582" t="s">
        <v>1072</v>
      </c>
      <c r="X391" s="582" t="s">
        <v>1072</v>
      </c>
      <c r="Y391" s="582" t="s">
        <v>1072</v>
      </c>
      <c r="Z391" s="582" t="s">
        <v>1072</v>
      </c>
      <c r="AA391" s="580" t="str">
        <f>Vlookup(B391,'セッション実施状況管理'!$A:$R,17,false)</f>
        <v>#N/A</v>
      </c>
      <c r="AB391" s="580" t="str">
        <f t="shared" si="14"/>
        <v>#N/A</v>
      </c>
      <c r="AC391" s="580" t="str">
        <f t="shared" si="15"/>
        <v>#N/A</v>
      </c>
    </row>
    <row r="392">
      <c r="A392" s="2"/>
      <c r="B392" s="2"/>
      <c r="C392" s="569" t="str">
        <f>vlookup(B392,'セッション実施状況管理'!$A:$U,8,false)</f>
        <v>#N/A</v>
      </c>
      <c r="D392" s="2"/>
      <c r="E392" s="2"/>
      <c r="F392" s="569" t="str">
        <f>vlookup(B392,'セッション実施状況管理'!$A:$U,20,false)</f>
        <v>#N/A</v>
      </c>
      <c r="G392" s="2"/>
      <c r="H392" s="2"/>
      <c r="I392" s="572" t="str">
        <f>iferror(vlookup(B392,'セッション実施状況管理'!$A:$B,2,false),"")</f>
        <v/>
      </c>
      <c r="J392" s="629"/>
      <c r="K392" s="629"/>
      <c r="L392" s="574" t="str">
        <f>VLOOKUP(D392,'新 月次投稿数'!$D:$N,8,false)</f>
        <v>#N/A</v>
      </c>
      <c r="M392" s="583" t="str">
        <f t="shared" si="17"/>
        <v>#N/A</v>
      </c>
      <c r="N392" s="576">
        <f t="shared" si="9"/>
        <v>-2</v>
      </c>
      <c r="O392" s="575">
        <f t="shared" si="10"/>
        <v>-2</v>
      </c>
      <c r="P392" s="575">
        <f t="shared" si="19"/>
        <v>0</v>
      </c>
      <c r="Q392" s="651"/>
      <c r="R392" s="585" t="str">
        <f t="shared" si="12"/>
        <v>0</v>
      </c>
      <c r="S392" s="577">
        <f t="shared" si="18"/>
        <v>0</v>
      </c>
      <c r="T392" s="582" t="s">
        <v>1072</v>
      </c>
      <c r="U392" s="582" t="s">
        <v>1072</v>
      </c>
      <c r="V392" s="582" t="s">
        <v>1072</v>
      </c>
      <c r="W392" s="582" t="s">
        <v>1072</v>
      </c>
      <c r="X392" s="582" t="s">
        <v>1072</v>
      </c>
      <c r="Y392" s="582" t="s">
        <v>1072</v>
      </c>
      <c r="Z392" s="582" t="s">
        <v>1072</v>
      </c>
      <c r="AA392" s="580" t="str">
        <f>Vlookup(B392,'セッション実施状況管理'!$A:$R,17,false)</f>
        <v>#N/A</v>
      </c>
      <c r="AB392" s="580" t="str">
        <f t="shared" si="14"/>
        <v>#N/A</v>
      </c>
      <c r="AC392" s="580" t="str">
        <f t="shared" si="15"/>
        <v>#N/A</v>
      </c>
    </row>
    <row r="393">
      <c r="A393" s="2"/>
      <c r="B393" s="2"/>
      <c r="C393" s="569" t="str">
        <f>vlookup(B393,'セッション実施状況管理'!$A:$U,8,false)</f>
        <v>#N/A</v>
      </c>
      <c r="D393" s="2"/>
      <c r="E393" s="2"/>
      <c r="F393" s="569" t="str">
        <f>vlookup(B393,'セッション実施状況管理'!$A:$U,20,false)</f>
        <v>#N/A</v>
      </c>
      <c r="G393" s="2"/>
      <c r="H393" s="2"/>
      <c r="I393" s="572" t="str">
        <f>iferror(vlookup(B393,'セッション実施状況管理'!$A:$B,2,false),"")</f>
        <v/>
      </c>
      <c r="J393" s="629"/>
      <c r="K393" s="629"/>
      <c r="L393" s="574" t="str">
        <f>VLOOKUP(D393,'新 月次投稿数'!$D:$N,8,false)</f>
        <v>#N/A</v>
      </c>
      <c r="M393" s="583" t="str">
        <f t="shared" si="17"/>
        <v>#N/A</v>
      </c>
      <c r="N393" s="576">
        <f t="shared" si="9"/>
        <v>-2</v>
      </c>
      <c r="O393" s="575">
        <f t="shared" si="10"/>
        <v>-2</v>
      </c>
      <c r="P393" s="575">
        <f t="shared" si="19"/>
        <v>0</v>
      </c>
      <c r="Q393" s="651"/>
      <c r="R393" s="585" t="str">
        <f t="shared" si="12"/>
        <v>0</v>
      </c>
      <c r="S393" s="577">
        <f t="shared" si="18"/>
        <v>0</v>
      </c>
      <c r="T393" s="582" t="s">
        <v>1072</v>
      </c>
      <c r="U393" s="582" t="s">
        <v>1072</v>
      </c>
      <c r="V393" s="582" t="s">
        <v>1072</v>
      </c>
      <c r="W393" s="582" t="s">
        <v>1072</v>
      </c>
      <c r="X393" s="582" t="s">
        <v>1072</v>
      </c>
      <c r="Y393" s="582" t="s">
        <v>1072</v>
      </c>
      <c r="Z393" s="582" t="s">
        <v>1072</v>
      </c>
      <c r="AA393" s="580" t="str">
        <f>Vlookup(B393,'セッション実施状況管理'!$A:$R,17,false)</f>
        <v>#N/A</v>
      </c>
      <c r="AB393" s="580" t="str">
        <f t="shared" si="14"/>
        <v>#N/A</v>
      </c>
      <c r="AC393" s="580" t="str">
        <f t="shared" si="15"/>
        <v>#N/A</v>
      </c>
    </row>
    <row r="394">
      <c r="A394" s="2"/>
      <c r="B394" s="2"/>
      <c r="C394" s="569" t="str">
        <f>vlookup(B394,'セッション実施状況管理'!$A:$U,8,false)</f>
        <v>#N/A</v>
      </c>
      <c r="D394" s="2"/>
      <c r="E394" s="2"/>
      <c r="F394" s="569" t="str">
        <f>vlookup(B394,'セッション実施状況管理'!$A:$U,20,false)</f>
        <v>#N/A</v>
      </c>
      <c r="G394" s="2"/>
      <c r="H394" s="2"/>
      <c r="I394" s="572" t="str">
        <f>iferror(vlookup(B394,'セッション実施状況管理'!$A:$B,2,false),"")</f>
        <v/>
      </c>
      <c r="J394" s="629"/>
      <c r="K394" s="629"/>
      <c r="L394" s="574" t="str">
        <f>VLOOKUP(D394,'新 月次投稿数'!$D:$N,8,false)</f>
        <v>#N/A</v>
      </c>
      <c r="M394" s="583" t="str">
        <f t="shared" si="17"/>
        <v>#N/A</v>
      </c>
      <c r="N394" s="576">
        <f t="shared" si="9"/>
        <v>-2</v>
      </c>
      <c r="O394" s="575">
        <f t="shared" si="10"/>
        <v>-2</v>
      </c>
      <c r="P394" s="575">
        <f t="shared" si="19"/>
        <v>0</v>
      </c>
      <c r="Q394" s="651"/>
      <c r="R394" s="585" t="str">
        <f t="shared" si="12"/>
        <v>0</v>
      </c>
      <c r="S394" s="577">
        <f t="shared" si="18"/>
        <v>0</v>
      </c>
      <c r="T394" s="582" t="s">
        <v>1072</v>
      </c>
      <c r="U394" s="582" t="s">
        <v>1072</v>
      </c>
      <c r="V394" s="582" t="s">
        <v>1072</v>
      </c>
      <c r="W394" s="582" t="s">
        <v>1072</v>
      </c>
      <c r="X394" s="582" t="s">
        <v>1072</v>
      </c>
      <c r="Y394" s="582" t="s">
        <v>1072</v>
      </c>
      <c r="Z394" s="582" t="s">
        <v>1072</v>
      </c>
      <c r="AA394" s="580" t="str">
        <f>Vlookup(B394,'セッション実施状況管理'!$A:$R,17,false)</f>
        <v>#N/A</v>
      </c>
      <c r="AB394" s="580" t="str">
        <f t="shared" si="14"/>
        <v>#N/A</v>
      </c>
      <c r="AC394" s="580" t="str">
        <f t="shared" si="15"/>
        <v>#N/A</v>
      </c>
    </row>
    <row r="395">
      <c r="A395" s="2"/>
      <c r="B395" s="2"/>
      <c r="C395" s="569" t="str">
        <f>vlookup(B395,'セッション実施状況管理'!$A:$U,8,false)</f>
        <v>#N/A</v>
      </c>
      <c r="D395" s="2"/>
      <c r="E395" s="2"/>
      <c r="F395" s="569" t="str">
        <f>vlookup(B395,'セッション実施状況管理'!$A:$U,20,false)</f>
        <v>#N/A</v>
      </c>
      <c r="G395" s="2"/>
      <c r="H395" s="2"/>
      <c r="I395" s="572" t="str">
        <f>iferror(vlookup(B395,'セッション実施状況管理'!$A:$B,2,false),"")</f>
        <v/>
      </c>
      <c r="J395" s="629"/>
      <c r="K395" s="629"/>
      <c r="L395" s="574" t="str">
        <f>VLOOKUP(D395,'新 月次投稿数'!$D:$N,8,false)</f>
        <v>#N/A</v>
      </c>
      <c r="M395" s="583" t="str">
        <f t="shared" si="17"/>
        <v>#N/A</v>
      </c>
      <c r="N395" s="576">
        <f t="shared" si="9"/>
        <v>-2</v>
      </c>
      <c r="O395" s="575">
        <f t="shared" si="10"/>
        <v>-2</v>
      </c>
      <c r="P395" s="575">
        <f t="shared" si="19"/>
        <v>0</v>
      </c>
      <c r="Q395" s="651"/>
      <c r="R395" s="585" t="str">
        <f t="shared" si="12"/>
        <v>0</v>
      </c>
      <c r="S395" s="577">
        <f t="shared" si="18"/>
        <v>0</v>
      </c>
      <c r="T395" s="582" t="s">
        <v>1072</v>
      </c>
      <c r="U395" s="582" t="s">
        <v>1072</v>
      </c>
      <c r="V395" s="582" t="s">
        <v>1072</v>
      </c>
      <c r="W395" s="582" t="s">
        <v>1072</v>
      </c>
      <c r="X395" s="582" t="s">
        <v>1072</v>
      </c>
      <c r="Y395" s="582" t="s">
        <v>1072</v>
      </c>
      <c r="Z395" s="582" t="s">
        <v>1072</v>
      </c>
      <c r="AA395" s="580" t="str">
        <f>Vlookup(B395,'セッション実施状況管理'!$A:$R,17,false)</f>
        <v>#N/A</v>
      </c>
      <c r="AB395" s="580" t="str">
        <f t="shared" si="14"/>
        <v>#N/A</v>
      </c>
      <c r="AC395" s="580" t="str">
        <f t="shared" si="15"/>
        <v>#N/A</v>
      </c>
    </row>
    <row r="396">
      <c r="A396" s="2"/>
      <c r="B396" s="2"/>
      <c r="C396" s="569" t="str">
        <f>vlookup(B396,'セッション実施状況管理'!$A:$U,8,false)</f>
        <v>#N/A</v>
      </c>
      <c r="D396" s="2"/>
      <c r="E396" s="2"/>
      <c r="F396" s="569" t="str">
        <f>vlookup(B396,'セッション実施状況管理'!$A:$U,20,false)</f>
        <v>#N/A</v>
      </c>
      <c r="G396" s="2"/>
      <c r="H396" s="2"/>
      <c r="I396" s="572" t="str">
        <f>iferror(vlookup(B396,'セッション実施状況管理'!$A:$B,2,false),"")</f>
        <v/>
      </c>
      <c r="J396" s="629"/>
      <c r="K396" s="629"/>
      <c r="L396" s="574" t="str">
        <f>VLOOKUP(D396,'新 月次投稿数'!$D:$N,8,false)</f>
        <v>#N/A</v>
      </c>
      <c r="M396" s="583" t="str">
        <f t="shared" si="17"/>
        <v>#N/A</v>
      </c>
      <c r="N396" s="576">
        <f t="shared" si="9"/>
        <v>-2</v>
      </c>
      <c r="O396" s="575">
        <f t="shared" si="10"/>
        <v>-2</v>
      </c>
      <c r="P396" s="575">
        <f t="shared" si="19"/>
        <v>0</v>
      </c>
      <c r="Q396" s="651"/>
      <c r="R396" s="585" t="str">
        <f t="shared" si="12"/>
        <v>0</v>
      </c>
      <c r="S396" s="577">
        <f t="shared" si="18"/>
        <v>0</v>
      </c>
      <c r="T396" s="582" t="s">
        <v>1072</v>
      </c>
      <c r="U396" s="582" t="s">
        <v>1072</v>
      </c>
      <c r="V396" s="582" t="s">
        <v>1072</v>
      </c>
      <c r="W396" s="582" t="s">
        <v>1072</v>
      </c>
      <c r="X396" s="582" t="s">
        <v>1072</v>
      </c>
      <c r="Y396" s="582" t="s">
        <v>1072</v>
      </c>
      <c r="Z396" s="582" t="s">
        <v>1072</v>
      </c>
      <c r="AA396" s="580" t="str">
        <f>Vlookup(B396,'セッション実施状況管理'!$A:$R,17,false)</f>
        <v>#N/A</v>
      </c>
      <c r="AB396" s="580" t="str">
        <f t="shared" si="14"/>
        <v>#N/A</v>
      </c>
      <c r="AC396" s="580" t="str">
        <f t="shared" si="15"/>
        <v>#N/A</v>
      </c>
    </row>
    <row r="397">
      <c r="A397" s="2"/>
      <c r="B397" s="2"/>
      <c r="C397" s="569" t="str">
        <f>vlookup(B397,'セッション実施状況管理'!$A:$U,8,false)</f>
        <v>#N/A</v>
      </c>
      <c r="D397" s="2"/>
      <c r="E397" s="2"/>
      <c r="F397" s="569" t="str">
        <f>vlookup(B397,'セッション実施状況管理'!$A:$U,20,false)</f>
        <v>#N/A</v>
      </c>
      <c r="G397" s="2"/>
      <c r="H397" s="2"/>
      <c r="I397" s="572" t="str">
        <f>iferror(vlookup(B397,'セッション実施状況管理'!$A:$B,2,false),"")</f>
        <v/>
      </c>
      <c r="J397" s="629"/>
      <c r="K397" s="629"/>
      <c r="L397" s="574" t="str">
        <f>VLOOKUP(D397,'新 月次投稿数'!$D:$N,8,false)</f>
        <v>#N/A</v>
      </c>
      <c r="M397" s="583" t="str">
        <f t="shared" si="17"/>
        <v>#N/A</v>
      </c>
      <c r="N397" s="576">
        <f t="shared" si="9"/>
        <v>-2</v>
      </c>
      <c r="O397" s="575">
        <f t="shared" si="10"/>
        <v>-2</v>
      </c>
      <c r="P397" s="575">
        <f t="shared" si="19"/>
        <v>0</v>
      </c>
      <c r="Q397" s="651"/>
      <c r="R397" s="585" t="str">
        <f t="shared" si="12"/>
        <v>0</v>
      </c>
      <c r="S397" s="577">
        <f t="shared" si="18"/>
        <v>0</v>
      </c>
      <c r="T397" s="582" t="s">
        <v>1072</v>
      </c>
      <c r="U397" s="582" t="s">
        <v>1072</v>
      </c>
      <c r="V397" s="582" t="s">
        <v>1072</v>
      </c>
      <c r="W397" s="582" t="s">
        <v>1072</v>
      </c>
      <c r="X397" s="582" t="s">
        <v>1072</v>
      </c>
      <c r="Y397" s="582" t="s">
        <v>1072</v>
      </c>
      <c r="Z397" s="582" t="s">
        <v>1072</v>
      </c>
      <c r="AA397" s="580" t="str">
        <f>Vlookup(B397,'セッション実施状況管理'!$A:$R,17,false)</f>
        <v>#N/A</v>
      </c>
      <c r="AB397" s="580" t="str">
        <f t="shared" si="14"/>
        <v>#N/A</v>
      </c>
      <c r="AC397" s="580" t="str">
        <f t="shared" si="15"/>
        <v>#N/A</v>
      </c>
    </row>
    <row r="398">
      <c r="A398" s="2"/>
      <c r="B398" s="2"/>
      <c r="C398" s="569" t="str">
        <f>vlookup(B398,'セッション実施状況管理'!$A:$U,8,false)</f>
        <v>#N/A</v>
      </c>
      <c r="D398" s="2"/>
      <c r="E398" s="2"/>
      <c r="F398" s="569" t="str">
        <f>vlookup(B398,'セッション実施状況管理'!$A:$U,20,false)</f>
        <v>#N/A</v>
      </c>
      <c r="G398" s="2"/>
      <c r="H398" s="2"/>
      <c r="I398" s="572" t="str">
        <f>iferror(vlookup(B398,'セッション実施状況管理'!$A:$B,2,false),"")</f>
        <v/>
      </c>
      <c r="J398" s="629"/>
      <c r="K398" s="629"/>
      <c r="L398" s="574" t="str">
        <f>VLOOKUP(D398,'新 月次投稿数'!$D:$N,8,false)</f>
        <v>#N/A</v>
      </c>
      <c r="M398" s="583" t="str">
        <f t="shared" si="17"/>
        <v>#N/A</v>
      </c>
      <c r="N398" s="576">
        <f t="shared" si="9"/>
        <v>-2</v>
      </c>
      <c r="O398" s="575">
        <f t="shared" si="10"/>
        <v>-2</v>
      </c>
      <c r="P398" s="575">
        <f t="shared" si="19"/>
        <v>0</v>
      </c>
      <c r="Q398" s="651"/>
      <c r="R398" s="585" t="str">
        <f t="shared" si="12"/>
        <v>0</v>
      </c>
      <c r="S398" s="577">
        <f t="shared" si="18"/>
        <v>0</v>
      </c>
      <c r="T398" s="582" t="s">
        <v>1072</v>
      </c>
      <c r="U398" s="582" t="s">
        <v>1072</v>
      </c>
      <c r="V398" s="582" t="s">
        <v>1072</v>
      </c>
      <c r="W398" s="582" t="s">
        <v>1072</v>
      </c>
      <c r="X398" s="582" t="s">
        <v>1072</v>
      </c>
      <c r="Y398" s="582" t="s">
        <v>1072</v>
      </c>
      <c r="Z398" s="582" t="s">
        <v>1072</v>
      </c>
      <c r="AA398" s="580" t="str">
        <f>Vlookup(B398,'セッション実施状況管理'!$A:$R,17,false)</f>
        <v>#N/A</v>
      </c>
      <c r="AB398" s="580" t="str">
        <f t="shared" si="14"/>
        <v>#N/A</v>
      </c>
      <c r="AC398" s="580" t="str">
        <f t="shared" si="15"/>
        <v>#N/A</v>
      </c>
    </row>
    <row r="399">
      <c r="A399" s="2"/>
      <c r="B399" s="2"/>
      <c r="C399" s="569" t="str">
        <f>vlookup(B399,'セッション実施状況管理'!$A:$U,8,false)</f>
        <v>#N/A</v>
      </c>
      <c r="D399" s="2"/>
      <c r="E399" s="2"/>
      <c r="F399" s="569" t="str">
        <f>vlookup(B399,'セッション実施状況管理'!$A:$U,20,false)</f>
        <v>#N/A</v>
      </c>
      <c r="G399" s="2"/>
      <c r="H399" s="2"/>
      <c r="I399" s="572" t="str">
        <f>iferror(vlookup(B399,'セッション実施状況管理'!$A:$B,2,false),"")</f>
        <v/>
      </c>
      <c r="J399" s="629"/>
      <c r="K399" s="629"/>
      <c r="L399" s="574" t="str">
        <f>VLOOKUP(D399,'新 月次投稿数'!$D:$N,8,false)</f>
        <v>#N/A</v>
      </c>
      <c r="M399" s="583" t="str">
        <f t="shared" si="17"/>
        <v>#N/A</v>
      </c>
      <c r="N399" s="576">
        <f t="shared" si="9"/>
        <v>-2</v>
      </c>
      <c r="O399" s="575">
        <f t="shared" si="10"/>
        <v>-2</v>
      </c>
      <c r="P399" s="575">
        <f t="shared" si="19"/>
        <v>0</v>
      </c>
      <c r="Q399" s="651"/>
      <c r="R399" s="585" t="str">
        <f t="shared" si="12"/>
        <v>0</v>
      </c>
      <c r="S399" s="577">
        <f t="shared" si="18"/>
        <v>0</v>
      </c>
      <c r="T399" s="582" t="s">
        <v>1072</v>
      </c>
      <c r="U399" s="582" t="s">
        <v>1072</v>
      </c>
      <c r="V399" s="582" t="s">
        <v>1072</v>
      </c>
      <c r="W399" s="582" t="s">
        <v>1072</v>
      </c>
      <c r="X399" s="582" t="s">
        <v>1072</v>
      </c>
      <c r="Y399" s="582" t="s">
        <v>1072</v>
      </c>
      <c r="Z399" s="582" t="s">
        <v>1072</v>
      </c>
      <c r="AA399" s="580" t="str">
        <f>Vlookup(B399,'セッション実施状況管理'!$A:$R,17,false)</f>
        <v>#N/A</v>
      </c>
      <c r="AB399" s="580" t="str">
        <f t="shared" si="14"/>
        <v>#N/A</v>
      </c>
      <c r="AC399" s="580" t="str">
        <f t="shared" si="15"/>
        <v>#N/A</v>
      </c>
    </row>
    <row r="400">
      <c r="A400" s="2"/>
      <c r="B400" s="2"/>
      <c r="C400" s="569" t="str">
        <f>vlookup(B400,'セッション実施状況管理'!$A:$U,8,false)</f>
        <v>#N/A</v>
      </c>
      <c r="D400" s="2"/>
      <c r="E400" s="2"/>
      <c r="F400" s="569" t="str">
        <f>vlookup(B400,'セッション実施状況管理'!$A:$U,20,false)</f>
        <v>#N/A</v>
      </c>
      <c r="G400" s="2"/>
      <c r="H400" s="2"/>
      <c r="I400" s="572" t="str">
        <f>iferror(vlookup(B400,'セッション実施状況管理'!$A:$B,2,false),"")</f>
        <v/>
      </c>
      <c r="J400" s="629"/>
      <c r="K400" s="629"/>
      <c r="L400" s="574" t="str">
        <f>VLOOKUP(D400,'新 月次投稿数'!$D:$N,8,false)</f>
        <v>#N/A</v>
      </c>
      <c r="M400" s="583" t="str">
        <f t="shared" si="17"/>
        <v>#N/A</v>
      </c>
      <c r="N400" s="576">
        <f t="shared" si="9"/>
        <v>-2</v>
      </c>
      <c r="O400" s="575">
        <f t="shared" si="10"/>
        <v>-2</v>
      </c>
      <c r="P400" s="575">
        <f t="shared" si="19"/>
        <v>0</v>
      </c>
      <c r="Q400" s="651"/>
      <c r="R400" s="585" t="str">
        <f t="shared" si="12"/>
        <v>0</v>
      </c>
      <c r="S400" s="577">
        <f t="shared" si="18"/>
        <v>0</v>
      </c>
      <c r="T400" s="582" t="s">
        <v>1072</v>
      </c>
      <c r="U400" s="582" t="s">
        <v>1072</v>
      </c>
      <c r="V400" s="582" t="s">
        <v>1072</v>
      </c>
      <c r="W400" s="582" t="s">
        <v>1072</v>
      </c>
      <c r="X400" s="582" t="s">
        <v>1072</v>
      </c>
      <c r="Y400" s="582" t="s">
        <v>1072</v>
      </c>
      <c r="Z400" s="582" t="s">
        <v>1072</v>
      </c>
      <c r="AA400" s="580" t="str">
        <f>Vlookup(B400,'セッション実施状況管理'!$A:$R,17,false)</f>
        <v>#N/A</v>
      </c>
      <c r="AB400" s="580" t="str">
        <f t="shared" si="14"/>
        <v>#N/A</v>
      </c>
      <c r="AC400" s="580" t="str">
        <f t="shared" si="15"/>
        <v>#N/A</v>
      </c>
    </row>
    <row r="401">
      <c r="A401" s="2"/>
      <c r="B401" s="2"/>
      <c r="C401" s="569" t="str">
        <f>vlookup(B401,'セッション実施状況管理'!$A:$U,8,false)</f>
        <v>#N/A</v>
      </c>
      <c r="D401" s="2"/>
      <c r="E401" s="2"/>
      <c r="F401" s="569" t="str">
        <f>vlookup(B401,'セッション実施状況管理'!$A:$U,20,false)</f>
        <v>#N/A</v>
      </c>
      <c r="G401" s="2"/>
      <c r="H401" s="2"/>
      <c r="I401" s="572" t="str">
        <f>iferror(vlookup(B401,'セッション実施状況管理'!$A:$B,2,false),"")</f>
        <v/>
      </c>
      <c r="J401" s="629"/>
      <c r="K401" s="629"/>
      <c r="L401" s="574" t="str">
        <f>VLOOKUP(D401,'新 月次投稿数'!$D:$N,8,false)</f>
        <v>#N/A</v>
      </c>
      <c r="M401" s="583" t="str">
        <f t="shared" si="17"/>
        <v>#N/A</v>
      </c>
      <c r="N401" s="576">
        <f t="shared" si="9"/>
        <v>-2</v>
      </c>
      <c r="O401" s="575">
        <f t="shared" si="10"/>
        <v>-2</v>
      </c>
      <c r="P401" s="575">
        <f t="shared" si="19"/>
        <v>0</v>
      </c>
      <c r="Q401" s="651"/>
      <c r="R401" s="585" t="str">
        <f t="shared" si="12"/>
        <v>0</v>
      </c>
      <c r="S401" s="577">
        <f t="shared" si="18"/>
        <v>0</v>
      </c>
      <c r="T401" s="582" t="s">
        <v>1072</v>
      </c>
      <c r="U401" s="582" t="s">
        <v>1072</v>
      </c>
      <c r="V401" s="582" t="s">
        <v>1072</v>
      </c>
      <c r="W401" s="582" t="s">
        <v>1072</v>
      </c>
      <c r="X401" s="582" t="s">
        <v>1072</v>
      </c>
      <c r="Y401" s="582" t="s">
        <v>1072</v>
      </c>
      <c r="Z401" s="582" t="s">
        <v>1072</v>
      </c>
      <c r="AA401" s="580" t="str">
        <f>Vlookup(B401,'セッション実施状況管理'!$A:$R,17,false)</f>
        <v>#N/A</v>
      </c>
      <c r="AB401" s="580" t="str">
        <f t="shared" si="14"/>
        <v>#N/A</v>
      </c>
      <c r="AC401" s="580" t="str">
        <f t="shared" si="15"/>
        <v>#N/A</v>
      </c>
    </row>
    <row r="402">
      <c r="A402" s="2"/>
      <c r="B402" s="2"/>
      <c r="C402" s="569" t="str">
        <f>vlookup(B402,'セッション実施状況管理'!$A:$U,8,false)</f>
        <v>#N/A</v>
      </c>
      <c r="D402" s="2"/>
      <c r="E402" s="2"/>
      <c r="F402" s="569" t="str">
        <f>vlookup(B402,'セッション実施状況管理'!$A:$U,20,false)</f>
        <v>#N/A</v>
      </c>
      <c r="G402" s="2"/>
      <c r="H402" s="2"/>
      <c r="I402" s="572" t="str">
        <f>iferror(vlookup(B402,'セッション実施状況管理'!$A:$B,2,false),"")</f>
        <v/>
      </c>
      <c r="J402" s="629"/>
      <c r="K402" s="629"/>
      <c r="L402" s="574" t="str">
        <f>VLOOKUP(D402,'新 月次投稿数'!$D:$N,8,false)</f>
        <v>#N/A</v>
      </c>
      <c r="M402" s="583" t="str">
        <f t="shared" si="17"/>
        <v>#N/A</v>
      </c>
      <c r="N402" s="576">
        <f t="shared" si="9"/>
        <v>-2</v>
      </c>
      <c r="O402" s="575">
        <f t="shared" si="10"/>
        <v>-2</v>
      </c>
      <c r="P402" s="575">
        <f t="shared" si="19"/>
        <v>0</v>
      </c>
      <c r="Q402" s="651"/>
      <c r="R402" s="585" t="str">
        <f t="shared" si="12"/>
        <v>0</v>
      </c>
      <c r="S402" s="577">
        <f t="shared" si="18"/>
        <v>0</v>
      </c>
      <c r="T402" s="582" t="s">
        <v>1072</v>
      </c>
      <c r="U402" s="582" t="s">
        <v>1072</v>
      </c>
      <c r="V402" s="582" t="s">
        <v>1072</v>
      </c>
      <c r="W402" s="582" t="s">
        <v>1072</v>
      </c>
      <c r="X402" s="582" t="s">
        <v>1072</v>
      </c>
      <c r="Y402" s="582" t="s">
        <v>1072</v>
      </c>
      <c r="Z402" s="582" t="s">
        <v>1072</v>
      </c>
      <c r="AA402" s="580" t="str">
        <f>Vlookup(B402,'セッション実施状況管理'!$A:$R,17,false)</f>
        <v>#N/A</v>
      </c>
      <c r="AB402" s="580" t="str">
        <f t="shared" si="14"/>
        <v>#N/A</v>
      </c>
      <c r="AC402" s="580" t="str">
        <f t="shared" si="15"/>
        <v>#N/A</v>
      </c>
    </row>
    <row r="403">
      <c r="A403" s="2"/>
      <c r="B403" s="2"/>
      <c r="C403" s="569" t="str">
        <f>vlookup(B403,'セッション実施状況管理'!$A:$U,8,false)</f>
        <v>#N/A</v>
      </c>
      <c r="D403" s="2"/>
      <c r="E403" s="2"/>
      <c r="F403" s="569" t="str">
        <f>vlookup(B403,'セッション実施状況管理'!$A:$U,20,false)</f>
        <v>#N/A</v>
      </c>
      <c r="G403" s="2"/>
      <c r="H403" s="2"/>
      <c r="I403" s="572" t="str">
        <f>iferror(vlookup(B403,'セッション実施状況管理'!$A:$B,2,false),"")</f>
        <v/>
      </c>
      <c r="J403" s="629"/>
      <c r="K403" s="629"/>
      <c r="L403" s="574" t="str">
        <f>VLOOKUP(D403,'新 月次投稿数'!$D:$N,8,false)</f>
        <v>#N/A</v>
      </c>
      <c r="M403" s="583" t="str">
        <f t="shared" si="17"/>
        <v>#N/A</v>
      </c>
      <c r="N403" s="576">
        <f t="shared" si="9"/>
        <v>-2</v>
      </c>
      <c r="O403" s="575">
        <f t="shared" si="10"/>
        <v>-2</v>
      </c>
      <c r="P403" s="575">
        <f t="shared" si="19"/>
        <v>0</v>
      </c>
      <c r="Q403" s="651"/>
      <c r="R403" s="585" t="str">
        <f t="shared" si="12"/>
        <v>0</v>
      </c>
      <c r="S403" s="577">
        <f t="shared" si="18"/>
        <v>0</v>
      </c>
      <c r="T403" s="582" t="s">
        <v>1072</v>
      </c>
      <c r="U403" s="582" t="s">
        <v>1072</v>
      </c>
      <c r="V403" s="582" t="s">
        <v>1072</v>
      </c>
      <c r="W403" s="582" t="s">
        <v>1072</v>
      </c>
      <c r="X403" s="582" t="s">
        <v>1072</v>
      </c>
      <c r="Y403" s="582" t="s">
        <v>1072</v>
      </c>
      <c r="Z403" s="582" t="s">
        <v>1072</v>
      </c>
      <c r="AA403" s="580" t="str">
        <f>Vlookup(B403,'セッション実施状況管理'!$A:$R,17,false)</f>
        <v>#N/A</v>
      </c>
      <c r="AB403" s="580" t="str">
        <f t="shared" si="14"/>
        <v>#N/A</v>
      </c>
      <c r="AC403" s="580" t="str">
        <f t="shared" si="15"/>
        <v>#N/A</v>
      </c>
    </row>
    <row r="404">
      <c r="A404" s="2"/>
      <c r="B404" s="2"/>
      <c r="C404" s="569" t="str">
        <f>vlookup(B404,'セッション実施状況管理'!$A:$U,8,false)</f>
        <v>#N/A</v>
      </c>
      <c r="D404" s="2"/>
      <c r="E404" s="2"/>
      <c r="F404" s="569" t="str">
        <f>vlookup(B404,'セッション実施状況管理'!$A:$U,20,false)</f>
        <v>#N/A</v>
      </c>
      <c r="G404" s="2"/>
      <c r="H404" s="2"/>
      <c r="I404" s="572" t="str">
        <f>iferror(vlookup(B404,'セッション実施状況管理'!$A:$B,2,false),"")</f>
        <v/>
      </c>
      <c r="J404" s="629"/>
      <c r="K404" s="629"/>
      <c r="L404" s="574" t="str">
        <f>VLOOKUP(D404,'新 月次投稿数'!$D:$N,8,false)</f>
        <v>#N/A</v>
      </c>
      <c r="M404" s="583" t="str">
        <f t="shared" si="17"/>
        <v>#N/A</v>
      </c>
      <c r="N404" s="576">
        <f t="shared" si="9"/>
        <v>-2</v>
      </c>
      <c r="O404" s="575">
        <f t="shared" si="10"/>
        <v>-2</v>
      </c>
      <c r="P404" s="575">
        <f t="shared" si="19"/>
        <v>0</v>
      </c>
      <c r="Q404" s="651"/>
      <c r="R404" s="585" t="str">
        <f t="shared" si="12"/>
        <v>0</v>
      </c>
      <c r="S404" s="577">
        <f t="shared" si="18"/>
        <v>0</v>
      </c>
      <c r="T404" s="582" t="s">
        <v>1072</v>
      </c>
      <c r="U404" s="582" t="s">
        <v>1072</v>
      </c>
      <c r="V404" s="582" t="s">
        <v>1072</v>
      </c>
      <c r="W404" s="582" t="s">
        <v>1072</v>
      </c>
      <c r="X404" s="582" t="s">
        <v>1072</v>
      </c>
      <c r="Y404" s="582" t="s">
        <v>1072</v>
      </c>
      <c r="Z404" s="582" t="s">
        <v>1072</v>
      </c>
      <c r="AA404" s="580" t="str">
        <f>Vlookup(B404,'セッション実施状況管理'!$A:$R,17,false)</f>
        <v>#N/A</v>
      </c>
      <c r="AB404" s="580" t="str">
        <f t="shared" si="14"/>
        <v>#N/A</v>
      </c>
      <c r="AC404" s="580" t="str">
        <f t="shared" si="15"/>
        <v>#N/A</v>
      </c>
    </row>
    <row r="405">
      <c r="A405" s="2"/>
      <c r="B405" s="2"/>
      <c r="C405" s="569" t="str">
        <f>vlookup(B405,'セッション実施状況管理'!$A:$U,8,false)</f>
        <v>#N/A</v>
      </c>
      <c r="D405" s="2"/>
      <c r="E405" s="2"/>
      <c r="F405" s="569" t="str">
        <f>vlookup(B405,'セッション実施状況管理'!$A:$U,20,false)</f>
        <v>#N/A</v>
      </c>
      <c r="G405" s="2"/>
      <c r="H405" s="2"/>
      <c r="I405" s="572" t="str">
        <f>iferror(vlookup(B405,'セッション実施状況管理'!$A:$B,2,false),"")</f>
        <v/>
      </c>
      <c r="J405" s="629"/>
      <c r="K405" s="629"/>
      <c r="L405" s="574" t="str">
        <f>VLOOKUP(D405,'新 月次投稿数'!$D:$N,8,false)</f>
        <v>#N/A</v>
      </c>
      <c r="M405" s="583" t="str">
        <f t="shared" si="17"/>
        <v>#N/A</v>
      </c>
      <c r="N405" s="576">
        <f t="shared" si="9"/>
        <v>-2</v>
      </c>
      <c r="O405" s="575">
        <f t="shared" si="10"/>
        <v>-2</v>
      </c>
      <c r="P405" s="575">
        <f t="shared" si="19"/>
        <v>0</v>
      </c>
      <c r="Q405" s="651"/>
      <c r="R405" s="585" t="str">
        <f t="shared" si="12"/>
        <v>0</v>
      </c>
      <c r="S405" s="577">
        <f t="shared" si="18"/>
        <v>0</v>
      </c>
      <c r="T405" s="582" t="s">
        <v>1072</v>
      </c>
      <c r="U405" s="582" t="s">
        <v>1072</v>
      </c>
      <c r="V405" s="582" t="s">
        <v>1072</v>
      </c>
      <c r="W405" s="582" t="s">
        <v>1072</v>
      </c>
      <c r="X405" s="582" t="s">
        <v>1072</v>
      </c>
      <c r="Y405" s="582" t="s">
        <v>1072</v>
      </c>
      <c r="Z405" s="582" t="s">
        <v>1072</v>
      </c>
      <c r="AA405" s="580" t="str">
        <f>Vlookup(B405,'セッション実施状況管理'!$A:$R,17,false)</f>
        <v>#N/A</v>
      </c>
      <c r="AB405" s="580" t="str">
        <f t="shared" si="14"/>
        <v>#N/A</v>
      </c>
      <c r="AC405" s="580" t="str">
        <f t="shared" si="15"/>
        <v>#N/A</v>
      </c>
    </row>
    <row r="406">
      <c r="A406" s="2"/>
      <c r="B406" s="2"/>
      <c r="C406" s="569" t="str">
        <f>vlookup(B406,'セッション実施状況管理'!$A:$U,8,false)</f>
        <v>#N/A</v>
      </c>
      <c r="D406" s="2"/>
      <c r="E406" s="2"/>
      <c r="F406" s="569" t="str">
        <f>vlookup(B406,'セッション実施状況管理'!$A:$U,20,false)</f>
        <v>#N/A</v>
      </c>
      <c r="G406" s="2"/>
      <c r="H406" s="2"/>
      <c r="I406" s="572" t="str">
        <f>iferror(vlookup(B406,'セッション実施状況管理'!$A:$B,2,false),"")</f>
        <v/>
      </c>
      <c r="J406" s="629"/>
      <c r="K406" s="629"/>
      <c r="L406" s="574" t="str">
        <f>VLOOKUP(D406,'新 月次投稿数'!$D:$N,8,false)</f>
        <v>#N/A</v>
      </c>
      <c r="M406" s="583" t="str">
        <f t="shared" si="17"/>
        <v>#N/A</v>
      </c>
      <c r="N406" s="576">
        <f t="shared" si="9"/>
        <v>-2</v>
      </c>
      <c r="O406" s="575">
        <f t="shared" si="10"/>
        <v>-2</v>
      </c>
      <c r="P406" s="575">
        <f t="shared" si="19"/>
        <v>0</v>
      </c>
      <c r="Q406" s="651"/>
      <c r="R406" s="585" t="str">
        <f t="shared" si="12"/>
        <v>0</v>
      </c>
      <c r="S406" s="577">
        <f t="shared" si="18"/>
        <v>0</v>
      </c>
      <c r="T406" s="582" t="s">
        <v>1072</v>
      </c>
      <c r="U406" s="582" t="s">
        <v>1072</v>
      </c>
      <c r="V406" s="582" t="s">
        <v>1072</v>
      </c>
      <c r="W406" s="582" t="s">
        <v>1072</v>
      </c>
      <c r="X406" s="582" t="s">
        <v>1072</v>
      </c>
      <c r="Y406" s="582" t="s">
        <v>1072</v>
      </c>
      <c r="Z406" s="582" t="s">
        <v>1072</v>
      </c>
      <c r="AA406" s="580" t="str">
        <f>Vlookup(B406,'セッション実施状況管理'!$A:$R,17,false)</f>
        <v>#N/A</v>
      </c>
      <c r="AB406" s="580" t="str">
        <f t="shared" si="14"/>
        <v>#N/A</v>
      </c>
      <c r="AC406" s="580" t="str">
        <f t="shared" si="15"/>
        <v>#N/A</v>
      </c>
    </row>
    <row r="407">
      <c r="A407" s="2"/>
      <c r="B407" s="2"/>
      <c r="C407" s="569" t="str">
        <f>vlookup(B407,'セッション実施状況管理'!$A:$U,8,false)</f>
        <v>#N/A</v>
      </c>
      <c r="D407" s="2"/>
      <c r="E407" s="2"/>
      <c r="F407" s="569" t="str">
        <f>vlookup(B407,'セッション実施状況管理'!$A:$U,20,false)</f>
        <v>#N/A</v>
      </c>
      <c r="G407" s="2"/>
      <c r="H407" s="2"/>
      <c r="I407" s="572" t="str">
        <f>iferror(vlookup(B407,'セッション実施状況管理'!$A:$B,2,false),"")</f>
        <v/>
      </c>
      <c r="J407" s="629"/>
      <c r="K407" s="629"/>
      <c r="L407" s="574" t="str">
        <f>VLOOKUP(D407,'新 月次投稿数'!$D:$N,8,false)</f>
        <v>#N/A</v>
      </c>
      <c r="M407" s="583" t="str">
        <f t="shared" si="17"/>
        <v>#N/A</v>
      </c>
      <c r="N407" s="576">
        <f t="shared" si="9"/>
        <v>-2</v>
      </c>
      <c r="O407" s="575">
        <f t="shared" si="10"/>
        <v>-2</v>
      </c>
      <c r="P407" s="575">
        <f t="shared" si="19"/>
        <v>0</v>
      </c>
      <c r="Q407" s="651"/>
      <c r="R407" s="585" t="str">
        <f t="shared" si="12"/>
        <v>0</v>
      </c>
      <c r="S407" s="577">
        <f t="shared" si="18"/>
        <v>0</v>
      </c>
      <c r="T407" s="582" t="s">
        <v>1072</v>
      </c>
      <c r="U407" s="582" t="s">
        <v>1072</v>
      </c>
      <c r="V407" s="582" t="s">
        <v>1072</v>
      </c>
      <c r="W407" s="582" t="s">
        <v>1072</v>
      </c>
      <c r="X407" s="582" t="s">
        <v>1072</v>
      </c>
      <c r="Y407" s="582" t="s">
        <v>1072</v>
      </c>
      <c r="Z407" s="582" t="s">
        <v>1072</v>
      </c>
      <c r="AA407" s="580" t="str">
        <f>Vlookup(B407,'セッション実施状況管理'!$A:$R,17,false)</f>
        <v>#N/A</v>
      </c>
      <c r="AB407" s="580" t="str">
        <f t="shared" si="14"/>
        <v>#N/A</v>
      </c>
      <c r="AC407" s="580" t="str">
        <f t="shared" si="15"/>
        <v>#N/A</v>
      </c>
    </row>
    <row r="408">
      <c r="A408" s="2"/>
      <c r="B408" s="2"/>
      <c r="C408" s="569" t="str">
        <f>vlookup(B408,'セッション実施状況管理'!$A:$U,8,false)</f>
        <v>#N/A</v>
      </c>
      <c r="D408" s="2"/>
      <c r="E408" s="2"/>
      <c r="F408" s="569" t="str">
        <f>vlookup(B408,'セッション実施状況管理'!$A:$U,20,false)</f>
        <v>#N/A</v>
      </c>
      <c r="G408" s="2"/>
      <c r="H408" s="2"/>
      <c r="I408" s="572" t="str">
        <f>iferror(vlookup(B408,'セッション実施状況管理'!$A:$B,2,false),"")</f>
        <v/>
      </c>
      <c r="J408" s="629"/>
      <c r="K408" s="629"/>
      <c r="L408" s="574" t="str">
        <f>VLOOKUP(D408,'新 月次投稿数'!$D:$N,8,false)</f>
        <v>#N/A</v>
      </c>
      <c r="M408" s="583" t="str">
        <f t="shared" si="17"/>
        <v>#N/A</v>
      </c>
      <c r="N408" s="576">
        <f t="shared" si="9"/>
        <v>-2</v>
      </c>
      <c r="O408" s="575">
        <f t="shared" si="10"/>
        <v>-2</v>
      </c>
      <c r="P408" s="575">
        <f t="shared" si="19"/>
        <v>0</v>
      </c>
      <c r="Q408" s="651"/>
      <c r="R408" s="585" t="str">
        <f t="shared" si="12"/>
        <v>0</v>
      </c>
      <c r="S408" s="577">
        <f t="shared" si="18"/>
        <v>0</v>
      </c>
      <c r="T408" s="582" t="s">
        <v>1072</v>
      </c>
      <c r="U408" s="582" t="s">
        <v>1072</v>
      </c>
      <c r="V408" s="582" t="s">
        <v>1072</v>
      </c>
      <c r="W408" s="582" t="s">
        <v>1072</v>
      </c>
      <c r="X408" s="582" t="s">
        <v>1072</v>
      </c>
      <c r="Y408" s="582" t="s">
        <v>1072</v>
      </c>
      <c r="Z408" s="582" t="s">
        <v>1072</v>
      </c>
      <c r="AA408" s="580" t="str">
        <f>Vlookup(B408,'セッション実施状況管理'!$A:$R,17,false)</f>
        <v>#N/A</v>
      </c>
      <c r="AB408" s="580" t="str">
        <f t="shared" si="14"/>
        <v>#N/A</v>
      </c>
      <c r="AC408" s="580" t="str">
        <f t="shared" si="15"/>
        <v>#N/A</v>
      </c>
    </row>
    <row r="409">
      <c r="A409" s="2"/>
      <c r="B409" s="2"/>
      <c r="C409" s="569" t="str">
        <f>vlookup(B409,'セッション実施状況管理'!$A:$U,8,false)</f>
        <v>#N/A</v>
      </c>
      <c r="D409" s="2"/>
      <c r="E409" s="2"/>
      <c r="F409" s="569" t="str">
        <f>vlookup(B409,'セッション実施状況管理'!$A:$U,20,false)</f>
        <v>#N/A</v>
      </c>
      <c r="G409" s="2"/>
      <c r="H409" s="2"/>
      <c r="I409" s="572" t="str">
        <f>iferror(vlookup(B409,'セッション実施状況管理'!$A:$B,2,false),"")</f>
        <v/>
      </c>
      <c r="J409" s="629"/>
      <c r="K409" s="629"/>
      <c r="L409" s="574" t="str">
        <f>VLOOKUP(D409,'新 月次投稿数'!$D:$N,8,false)</f>
        <v>#N/A</v>
      </c>
      <c r="M409" s="583" t="str">
        <f t="shared" si="17"/>
        <v>#N/A</v>
      </c>
      <c r="N409" s="576">
        <f t="shared" si="9"/>
        <v>-2</v>
      </c>
      <c r="O409" s="575">
        <f t="shared" si="10"/>
        <v>-2</v>
      </c>
      <c r="P409" s="575">
        <f t="shared" si="19"/>
        <v>0</v>
      </c>
      <c r="Q409" s="651"/>
      <c r="R409" s="585" t="str">
        <f t="shared" si="12"/>
        <v>0</v>
      </c>
      <c r="S409" s="577">
        <f t="shared" si="18"/>
        <v>0</v>
      </c>
      <c r="T409" s="582" t="s">
        <v>1072</v>
      </c>
      <c r="U409" s="582" t="s">
        <v>1072</v>
      </c>
      <c r="V409" s="582" t="s">
        <v>1072</v>
      </c>
      <c r="W409" s="582" t="s">
        <v>1072</v>
      </c>
      <c r="X409" s="582" t="s">
        <v>1072</v>
      </c>
      <c r="Y409" s="582" t="s">
        <v>1072</v>
      </c>
      <c r="Z409" s="582" t="s">
        <v>1072</v>
      </c>
      <c r="AA409" s="580" t="str">
        <f>Vlookup(B409,'セッション実施状況管理'!$A:$R,17,false)</f>
        <v>#N/A</v>
      </c>
      <c r="AB409" s="580" t="str">
        <f t="shared" si="14"/>
        <v>#N/A</v>
      </c>
      <c r="AC409" s="580" t="str">
        <f t="shared" si="15"/>
        <v>#N/A</v>
      </c>
    </row>
    <row r="410">
      <c r="A410" s="2"/>
      <c r="B410" s="2"/>
      <c r="C410" s="569" t="str">
        <f>vlookup(B410,'セッション実施状況管理'!$A:$U,8,false)</f>
        <v>#N/A</v>
      </c>
      <c r="D410" s="2"/>
      <c r="E410" s="2"/>
      <c r="F410" s="569" t="str">
        <f>vlookup(B410,'セッション実施状況管理'!$A:$U,20,false)</f>
        <v>#N/A</v>
      </c>
      <c r="G410" s="2"/>
      <c r="H410" s="2"/>
      <c r="I410" s="572" t="str">
        <f>iferror(vlookup(B410,'セッション実施状況管理'!$A:$B,2,false),"")</f>
        <v/>
      </c>
      <c r="J410" s="629"/>
      <c r="K410" s="629"/>
      <c r="L410" s="574" t="str">
        <f>VLOOKUP(D410,'新 月次投稿数'!$D:$N,8,false)</f>
        <v>#N/A</v>
      </c>
      <c r="M410" s="583" t="str">
        <f t="shared" si="17"/>
        <v>#N/A</v>
      </c>
      <c r="N410" s="576">
        <f t="shared" si="9"/>
        <v>-2</v>
      </c>
      <c r="O410" s="575">
        <f t="shared" si="10"/>
        <v>-2</v>
      </c>
      <c r="P410" s="575">
        <f t="shared" si="19"/>
        <v>0</v>
      </c>
      <c r="Q410" s="651"/>
      <c r="R410" s="585" t="str">
        <f t="shared" si="12"/>
        <v>0</v>
      </c>
      <c r="S410" s="577">
        <f t="shared" si="18"/>
        <v>0</v>
      </c>
      <c r="T410" s="582" t="s">
        <v>1072</v>
      </c>
      <c r="U410" s="582" t="s">
        <v>1072</v>
      </c>
      <c r="V410" s="582" t="s">
        <v>1072</v>
      </c>
      <c r="W410" s="582" t="s">
        <v>1072</v>
      </c>
      <c r="X410" s="582" t="s">
        <v>1072</v>
      </c>
      <c r="Y410" s="582" t="s">
        <v>1072</v>
      </c>
      <c r="Z410" s="582" t="s">
        <v>1072</v>
      </c>
      <c r="AA410" s="580" t="str">
        <f>Vlookup(B410,'セッション実施状況管理'!$A:$R,17,false)</f>
        <v>#N/A</v>
      </c>
      <c r="AB410" s="580" t="str">
        <f t="shared" si="14"/>
        <v>#N/A</v>
      </c>
      <c r="AC410" s="580" t="str">
        <f t="shared" si="15"/>
        <v>#N/A</v>
      </c>
    </row>
    <row r="411">
      <c r="A411" s="2"/>
      <c r="B411" s="2"/>
      <c r="C411" s="569" t="str">
        <f>vlookup(B411,'セッション実施状況管理'!$A:$U,8,false)</f>
        <v>#N/A</v>
      </c>
      <c r="D411" s="2"/>
      <c r="E411" s="2"/>
      <c r="F411" s="569" t="str">
        <f>vlookup(B411,'セッション実施状況管理'!$A:$U,20,false)</f>
        <v>#N/A</v>
      </c>
      <c r="G411" s="2"/>
      <c r="H411" s="2"/>
      <c r="I411" s="572" t="str">
        <f>iferror(vlookup(B411,'セッション実施状況管理'!$A:$B,2,false),"")</f>
        <v/>
      </c>
      <c r="J411" s="629"/>
      <c r="K411" s="629"/>
      <c r="L411" s="574" t="str">
        <f>VLOOKUP(D411,'新 月次投稿数'!$D:$N,8,false)</f>
        <v>#N/A</v>
      </c>
      <c r="M411" s="583" t="str">
        <f t="shared" si="17"/>
        <v>#N/A</v>
      </c>
      <c r="N411" s="576">
        <f t="shared" si="9"/>
        <v>-2</v>
      </c>
      <c r="O411" s="575">
        <f t="shared" si="10"/>
        <v>-2</v>
      </c>
      <c r="P411" s="575">
        <f t="shared" si="19"/>
        <v>0</v>
      </c>
      <c r="Q411" s="651"/>
      <c r="R411" s="585" t="str">
        <f t="shared" si="12"/>
        <v>0</v>
      </c>
      <c r="S411" s="651"/>
      <c r="T411" s="582" t="s">
        <v>1072</v>
      </c>
      <c r="U411" s="582" t="s">
        <v>1072</v>
      </c>
      <c r="V411" s="582" t="s">
        <v>1072</v>
      </c>
      <c r="W411" s="582" t="s">
        <v>1072</v>
      </c>
      <c r="X411" s="582" t="s">
        <v>1072</v>
      </c>
      <c r="Y411" s="582" t="s">
        <v>1072</v>
      </c>
      <c r="Z411" s="582" t="s">
        <v>1072</v>
      </c>
      <c r="AA411" s="580" t="str">
        <f>Vlookup(B411,'セッション実施状況管理'!$A:$R,17,false)</f>
        <v>#N/A</v>
      </c>
      <c r="AB411" s="580" t="str">
        <f t="shared" si="14"/>
        <v>#N/A</v>
      </c>
      <c r="AC411" s="580" t="str">
        <f t="shared" si="15"/>
        <v>#N/A</v>
      </c>
    </row>
    <row r="412">
      <c r="A412" s="2"/>
      <c r="B412" s="2"/>
      <c r="C412" s="569" t="str">
        <f>vlookup(B412,'セッション実施状況管理'!$A:$U,8,false)</f>
        <v>#N/A</v>
      </c>
      <c r="D412" s="2"/>
      <c r="E412" s="2"/>
      <c r="F412" s="569" t="str">
        <f>vlookup(B412,'セッション実施状況管理'!$A:$U,20,false)</f>
        <v>#N/A</v>
      </c>
      <c r="G412" s="2"/>
      <c r="H412" s="2"/>
      <c r="I412" s="572" t="str">
        <f>iferror(vlookup(B412,'セッション実施状況管理'!$A:$B,2,false),"")</f>
        <v/>
      </c>
      <c r="J412" s="629"/>
      <c r="K412" s="629"/>
      <c r="L412" s="574" t="str">
        <f>VLOOKUP(D412,'新 月次投稿数'!$D:$N,8,false)</f>
        <v>#N/A</v>
      </c>
      <c r="M412" s="583" t="str">
        <f t="shared" si="17"/>
        <v>#N/A</v>
      </c>
      <c r="N412" s="576">
        <f t="shared" si="9"/>
        <v>-2</v>
      </c>
      <c r="O412" s="575">
        <f t="shared" si="10"/>
        <v>-2</v>
      </c>
      <c r="P412" s="575">
        <f t="shared" si="19"/>
        <v>0</v>
      </c>
      <c r="Q412" s="651"/>
      <c r="R412" s="585" t="str">
        <f t="shared" si="12"/>
        <v>0</v>
      </c>
      <c r="S412" s="651"/>
      <c r="T412" s="582" t="s">
        <v>1072</v>
      </c>
      <c r="U412" s="582" t="s">
        <v>1072</v>
      </c>
      <c r="V412" s="582" t="s">
        <v>1072</v>
      </c>
      <c r="W412" s="582" t="s">
        <v>1072</v>
      </c>
      <c r="X412" s="582" t="s">
        <v>1072</v>
      </c>
      <c r="Y412" s="582" t="s">
        <v>1072</v>
      </c>
      <c r="Z412" s="582" t="s">
        <v>1072</v>
      </c>
      <c r="AA412" s="580" t="str">
        <f>Vlookup(B412,'セッション実施状況管理'!$A:$R,17,false)</f>
        <v>#N/A</v>
      </c>
      <c r="AB412" s="580" t="str">
        <f t="shared" si="14"/>
        <v>#N/A</v>
      </c>
      <c r="AC412" s="580" t="str">
        <f t="shared" si="15"/>
        <v>#N/A</v>
      </c>
    </row>
    <row r="413">
      <c r="A413" s="2"/>
      <c r="B413" s="2"/>
      <c r="C413" s="569" t="str">
        <f>vlookup(B413,'セッション実施状況管理'!$A:$U,8,false)</f>
        <v>#N/A</v>
      </c>
      <c r="D413" s="2"/>
      <c r="E413" s="2"/>
      <c r="F413" s="569" t="str">
        <f>vlookup(B413,'セッション実施状況管理'!$A:$U,20,false)</f>
        <v>#N/A</v>
      </c>
      <c r="G413" s="2"/>
      <c r="H413" s="2"/>
      <c r="I413" s="572" t="str">
        <f>iferror(vlookup(B413,'セッション実施状況管理'!$A:$B,2,false),"")</f>
        <v/>
      </c>
      <c r="J413" s="629"/>
      <c r="K413" s="629"/>
      <c r="L413" s="574" t="str">
        <f>VLOOKUP(D413,'新 月次投稿数'!$D:$N,8,false)</f>
        <v>#N/A</v>
      </c>
      <c r="M413" s="583" t="str">
        <f t="shared" si="17"/>
        <v>#N/A</v>
      </c>
      <c r="N413" s="576">
        <f t="shared" si="9"/>
        <v>-2</v>
      </c>
      <c r="O413" s="575">
        <f t="shared" si="10"/>
        <v>-2</v>
      </c>
      <c r="P413" s="575">
        <f t="shared" si="19"/>
        <v>0</v>
      </c>
      <c r="Q413" s="651"/>
      <c r="R413" s="585" t="str">
        <f t="shared" si="12"/>
        <v>0</v>
      </c>
      <c r="S413" s="651"/>
      <c r="T413" s="582" t="s">
        <v>1072</v>
      </c>
      <c r="U413" s="582" t="s">
        <v>1072</v>
      </c>
      <c r="V413" s="582" t="s">
        <v>1072</v>
      </c>
      <c r="W413" s="582" t="s">
        <v>1072</v>
      </c>
      <c r="X413" s="582" t="s">
        <v>1072</v>
      </c>
      <c r="Y413" s="582" t="s">
        <v>1072</v>
      </c>
      <c r="Z413" s="582" t="s">
        <v>1072</v>
      </c>
      <c r="AA413" s="580" t="str">
        <f>Vlookup(B413,'セッション実施状況管理'!$A:$R,17,false)</f>
        <v>#N/A</v>
      </c>
      <c r="AB413" s="580" t="str">
        <f t="shared" si="14"/>
        <v>#N/A</v>
      </c>
      <c r="AC413" s="580" t="str">
        <f t="shared" si="15"/>
        <v>#N/A</v>
      </c>
    </row>
    <row r="414">
      <c r="A414" s="2"/>
      <c r="B414" s="2"/>
      <c r="C414" s="569" t="str">
        <f>vlookup(B414,'セッション実施状況管理'!$A:$U,8,false)</f>
        <v>#N/A</v>
      </c>
      <c r="D414" s="2"/>
      <c r="E414" s="2"/>
      <c r="F414" s="569" t="str">
        <f>vlookup(B414,'セッション実施状況管理'!$A:$U,20,false)</f>
        <v>#N/A</v>
      </c>
      <c r="G414" s="2"/>
      <c r="H414" s="2"/>
      <c r="I414" s="572" t="str">
        <f>iferror(vlookup(B414,'セッション実施状況管理'!$A:$B,2,false),"")</f>
        <v/>
      </c>
      <c r="J414" s="629"/>
      <c r="K414" s="629"/>
      <c r="L414" s="574" t="str">
        <f>VLOOKUP(D414,'新 月次投稿数'!$D:$N,8,false)</f>
        <v>#N/A</v>
      </c>
      <c r="M414" s="583" t="str">
        <f t="shared" si="17"/>
        <v>#N/A</v>
      </c>
      <c r="N414" s="576">
        <f t="shared" si="9"/>
        <v>-2</v>
      </c>
      <c r="O414" s="575">
        <f t="shared" si="10"/>
        <v>-2</v>
      </c>
      <c r="P414" s="575">
        <f t="shared" si="19"/>
        <v>0</v>
      </c>
      <c r="Q414" s="651"/>
      <c r="R414" s="585" t="str">
        <f t="shared" si="12"/>
        <v>0</v>
      </c>
      <c r="S414" s="651"/>
      <c r="T414" s="582" t="s">
        <v>1072</v>
      </c>
      <c r="U414" s="582" t="s">
        <v>1072</v>
      </c>
      <c r="V414" s="582" t="s">
        <v>1072</v>
      </c>
      <c r="W414" s="582" t="s">
        <v>1072</v>
      </c>
      <c r="X414" s="582" t="s">
        <v>1072</v>
      </c>
      <c r="Y414" s="582" t="s">
        <v>1072</v>
      </c>
      <c r="Z414" s="582" t="s">
        <v>1072</v>
      </c>
      <c r="AA414" s="580" t="str">
        <f>Vlookup(B414,'セッション実施状況管理'!$A:$R,17,false)</f>
        <v>#N/A</v>
      </c>
      <c r="AB414" s="580" t="str">
        <f t="shared" si="14"/>
        <v>#N/A</v>
      </c>
      <c r="AC414" s="580" t="str">
        <f t="shared" si="15"/>
        <v>#N/A</v>
      </c>
    </row>
    <row r="415">
      <c r="A415" s="2"/>
      <c r="B415" s="2"/>
      <c r="C415" s="569" t="str">
        <f>vlookup(B415,'セッション実施状況管理'!$A:$U,8,false)</f>
        <v>#N/A</v>
      </c>
      <c r="D415" s="2"/>
      <c r="E415" s="2"/>
      <c r="F415" s="569" t="str">
        <f>vlookup(B415,'セッション実施状況管理'!$A:$U,20,false)</f>
        <v>#N/A</v>
      </c>
      <c r="G415" s="2"/>
      <c r="H415" s="2"/>
      <c r="I415" s="572" t="str">
        <f>iferror(vlookup(B415,'セッション実施状況管理'!$A:$B,2,false),"")</f>
        <v/>
      </c>
      <c r="J415" s="629"/>
      <c r="K415" s="629"/>
      <c r="L415" s="574" t="str">
        <f>VLOOKUP(D415,'新 月次投稿数'!$D:$N,8,false)</f>
        <v>#N/A</v>
      </c>
      <c r="M415" s="583" t="str">
        <f t="shared" si="17"/>
        <v>#N/A</v>
      </c>
      <c r="N415" s="576">
        <f t="shared" si="9"/>
        <v>-2</v>
      </c>
      <c r="O415" s="575">
        <f t="shared" si="10"/>
        <v>-2</v>
      </c>
      <c r="P415" s="575">
        <f t="shared" si="19"/>
        <v>0</v>
      </c>
      <c r="Q415" s="651"/>
      <c r="R415" s="585" t="str">
        <f t="shared" si="12"/>
        <v>0</v>
      </c>
      <c r="S415" s="651"/>
      <c r="T415" s="582" t="s">
        <v>1072</v>
      </c>
      <c r="U415" s="582" t="s">
        <v>1072</v>
      </c>
      <c r="V415" s="582" t="s">
        <v>1072</v>
      </c>
      <c r="W415" s="582" t="s">
        <v>1072</v>
      </c>
      <c r="X415" s="582" t="s">
        <v>1072</v>
      </c>
      <c r="Y415" s="582" t="s">
        <v>1072</v>
      </c>
      <c r="Z415" s="582" t="s">
        <v>1072</v>
      </c>
      <c r="AA415" s="580" t="str">
        <f>Vlookup(B415,'セッション実施状況管理'!$A:$R,17,false)</f>
        <v>#N/A</v>
      </c>
      <c r="AB415" s="580" t="str">
        <f t="shared" si="14"/>
        <v>#N/A</v>
      </c>
      <c r="AC415" s="580" t="str">
        <f t="shared" si="15"/>
        <v>#N/A</v>
      </c>
    </row>
    <row r="416">
      <c r="A416" s="2"/>
      <c r="B416" s="2"/>
      <c r="C416" s="569" t="str">
        <f>vlookup(B416,'セッション実施状況管理'!$A:$U,8,false)</f>
        <v>#N/A</v>
      </c>
      <c r="D416" s="2"/>
      <c r="E416" s="2"/>
      <c r="F416" s="569" t="str">
        <f>vlookup(B416,'セッション実施状況管理'!$A:$U,20,false)</f>
        <v>#N/A</v>
      </c>
      <c r="G416" s="2"/>
      <c r="H416" s="2"/>
      <c r="I416" s="572" t="str">
        <f>iferror(vlookup(B416,'セッション実施状況管理'!$A:$B,2,false),"")</f>
        <v/>
      </c>
      <c r="J416" s="629"/>
      <c r="K416" s="629"/>
      <c r="L416" s="574" t="str">
        <f>VLOOKUP(D416,'新 月次投稿数'!$D:$N,8,false)</f>
        <v>#N/A</v>
      </c>
      <c r="M416" s="583" t="str">
        <f t="shared" si="17"/>
        <v>#N/A</v>
      </c>
      <c r="N416" s="576">
        <f t="shared" si="9"/>
        <v>-2</v>
      </c>
      <c r="O416" s="575">
        <f t="shared" si="10"/>
        <v>-2</v>
      </c>
      <c r="P416" s="575">
        <f t="shared" si="19"/>
        <v>0</v>
      </c>
      <c r="Q416" s="651"/>
      <c r="R416" s="585" t="str">
        <f t="shared" si="12"/>
        <v>0</v>
      </c>
      <c r="S416" s="651"/>
      <c r="T416" s="582" t="s">
        <v>1072</v>
      </c>
      <c r="U416" s="582" t="s">
        <v>1072</v>
      </c>
      <c r="V416" s="582" t="s">
        <v>1072</v>
      </c>
      <c r="W416" s="582" t="s">
        <v>1072</v>
      </c>
      <c r="X416" s="582" t="s">
        <v>1072</v>
      </c>
      <c r="Y416" s="582" t="s">
        <v>1072</v>
      </c>
      <c r="Z416" s="582" t="s">
        <v>1072</v>
      </c>
      <c r="AA416" s="580" t="str">
        <f>Vlookup(B416,'セッション実施状況管理'!$A:$R,17,false)</f>
        <v>#N/A</v>
      </c>
      <c r="AB416" s="580" t="str">
        <f t="shared" si="14"/>
        <v>#N/A</v>
      </c>
      <c r="AC416" s="580" t="str">
        <f t="shared" si="15"/>
        <v>#N/A</v>
      </c>
    </row>
    <row r="417">
      <c r="A417" s="2"/>
      <c r="B417" s="2"/>
      <c r="C417" s="569" t="str">
        <f>vlookup(B417,'セッション実施状況管理'!$A:$U,8,false)</f>
        <v>#N/A</v>
      </c>
      <c r="D417" s="2"/>
      <c r="E417" s="2"/>
      <c r="F417" s="569" t="str">
        <f>vlookup(B417,'セッション実施状況管理'!$A:$U,20,false)</f>
        <v>#N/A</v>
      </c>
      <c r="G417" s="2"/>
      <c r="H417" s="2"/>
      <c r="I417" s="572" t="str">
        <f>iferror(vlookup(B417,'セッション実施状況管理'!$A:$B,2,false),"")</f>
        <v/>
      </c>
      <c r="J417" s="629"/>
      <c r="K417" s="629"/>
      <c r="L417" s="574" t="str">
        <f>VLOOKUP(D417,'新 月次投稿数'!$D:$N,8,false)</f>
        <v>#N/A</v>
      </c>
      <c r="M417" s="583" t="str">
        <f t="shared" si="17"/>
        <v>#N/A</v>
      </c>
      <c r="N417" s="576">
        <f t="shared" si="9"/>
        <v>-2</v>
      </c>
      <c r="O417" s="575">
        <f t="shared" si="10"/>
        <v>-2</v>
      </c>
      <c r="P417" s="575">
        <f t="shared" si="19"/>
        <v>0</v>
      </c>
      <c r="Q417" s="651"/>
      <c r="R417" s="585" t="str">
        <f t="shared" si="12"/>
        <v>0</v>
      </c>
      <c r="S417" s="651"/>
      <c r="T417" s="582" t="s">
        <v>1072</v>
      </c>
      <c r="U417" s="582" t="s">
        <v>1072</v>
      </c>
      <c r="V417" s="582" t="s">
        <v>1072</v>
      </c>
      <c r="W417" s="582" t="s">
        <v>1072</v>
      </c>
      <c r="X417" s="582" t="s">
        <v>1072</v>
      </c>
      <c r="Y417" s="582" t="s">
        <v>1072</v>
      </c>
      <c r="Z417" s="582" t="s">
        <v>1072</v>
      </c>
      <c r="AA417" s="580" t="str">
        <f>Vlookup(B417,'セッション実施状況管理'!$A:$R,17,false)</f>
        <v>#N/A</v>
      </c>
      <c r="AB417" s="580" t="str">
        <f t="shared" si="14"/>
        <v>#N/A</v>
      </c>
      <c r="AC417" s="580" t="str">
        <f t="shared" si="15"/>
        <v>#N/A</v>
      </c>
    </row>
    <row r="418">
      <c r="A418" s="2"/>
      <c r="B418" s="2"/>
      <c r="C418" s="2"/>
      <c r="D418" s="2"/>
      <c r="E418" s="2"/>
      <c r="F418" s="569" t="str">
        <f>vlookup(B418,'セッション実施状況管理'!$A:$U,20,false)</f>
        <v>#N/A</v>
      </c>
      <c r="G418" s="2"/>
      <c r="H418" s="2"/>
      <c r="I418" s="572" t="str">
        <f>iferror(vlookup(B418,'セッション実施状況管理'!$A:$B,2,false),"")</f>
        <v/>
      </c>
      <c r="J418" s="629"/>
      <c r="K418" s="629"/>
      <c r="L418" s="574" t="str">
        <f>VLOOKUP(D418,'新 月次投稿数'!$D:$N,8,false)</f>
        <v>#N/A</v>
      </c>
      <c r="M418" s="583" t="str">
        <f t="shared" si="17"/>
        <v>#N/A</v>
      </c>
      <c r="N418" s="576">
        <f t="shared" si="9"/>
        <v>-2</v>
      </c>
      <c r="O418" s="575">
        <f t="shared" si="10"/>
        <v>-2</v>
      </c>
      <c r="P418" s="575">
        <f t="shared" si="19"/>
        <v>0</v>
      </c>
      <c r="Q418" s="651"/>
      <c r="R418" s="585" t="str">
        <f t="shared" si="12"/>
        <v>0</v>
      </c>
      <c r="S418" s="651"/>
      <c r="T418" s="582" t="s">
        <v>1072</v>
      </c>
      <c r="U418" s="582" t="s">
        <v>1072</v>
      </c>
      <c r="V418" s="582" t="s">
        <v>1072</v>
      </c>
      <c r="W418" s="582" t="s">
        <v>1072</v>
      </c>
      <c r="X418" s="582" t="s">
        <v>1072</v>
      </c>
      <c r="Y418" s="582" t="s">
        <v>1072</v>
      </c>
      <c r="Z418" s="582" t="s">
        <v>1072</v>
      </c>
      <c r="AA418" s="580" t="str">
        <f>Vlookup(B418,'セッション実施状況管理'!$A:$R,17,false)</f>
        <v>#N/A</v>
      </c>
      <c r="AB418" s="580" t="str">
        <f t="shared" si="14"/>
        <v>#N/A</v>
      </c>
      <c r="AC418" s="580" t="str">
        <f t="shared" si="15"/>
        <v>#N/A</v>
      </c>
    </row>
    <row r="419">
      <c r="A419" s="2"/>
      <c r="B419" s="2"/>
      <c r="C419" s="2"/>
      <c r="D419" s="2"/>
      <c r="E419" s="2"/>
      <c r="F419" s="569" t="str">
        <f>vlookup(B419,'セッション実施状況管理'!$A:$U,20,false)</f>
        <v>#N/A</v>
      </c>
      <c r="G419" s="2"/>
      <c r="H419" s="2"/>
      <c r="I419" s="572" t="str">
        <f>iferror(vlookup(B419,'セッション実施状況管理'!$A:$B,2,false),"")</f>
        <v/>
      </c>
      <c r="J419" s="629"/>
      <c r="K419" s="629"/>
      <c r="L419" s="574" t="str">
        <f>VLOOKUP(D419,'新 月次投稿数'!$D:$N,8,false)</f>
        <v>#N/A</v>
      </c>
      <c r="M419" s="583" t="str">
        <f t="shared" si="17"/>
        <v>#N/A</v>
      </c>
      <c r="N419" s="576">
        <f t="shared" si="9"/>
        <v>-2</v>
      </c>
      <c r="O419" s="575">
        <f t="shared" si="10"/>
        <v>-2</v>
      </c>
      <c r="P419" s="575">
        <f t="shared" si="19"/>
        <v>0</v>
      </c>
      <c r="Q419" s="651"/>
      <c r="R419" s="585" t="str">
        <f t="shared" si="12"/>
        <v>0</v>
      </c>
      <c r="S419" s="651"/>
      <c r="T419" s="582" t="s">
        <v>1072</v>
      </c>
      <c r="U419" s="582" t="s">
        <v>1072</v>
      </c>
      <c r="V419" s="582" t="s">
        <v>1072</v>
      </c>
      <c r="W419" s="582" t="s">
        <v>1072</v>
      </c>
      <c r="X419" s="582" t="s">
        <v>1072</v>
      </c>
      <c r="Y419" s="582" t="s">
        <v>1072</v>
      </c>
      <c r="Z419" s="582" t="s">
        <v>1072</v>
      </c>
      <c r="AA419" s="580" t="str">
        <f>Vlookup(B419,'セッション実施状況管理'!$A:$R,17,false)</f>
        <v>#N/A</v>
      </c>
      <c r="AB419" s="580" t="str">
        <f t="shared" si="14"/>
        <v>#N/A</v>
      </c>
      <c r="AC419" s="580" t="str">
        <f t="shared" si="15"/>
        <v>#N/A</v>
      </c>
    </row>
    <row r="420">
      <c r="A420" s="2"/>
      <c r="B420" s="2"/>
      <c r="C420" s="2"/>
      <c r="D420" s="2"/>
      <c r="E420" s="2"/>
      <c r="F420" s="569" t="str">
        <f>vlookup(B420,'セッション実施状況管理'!$A:$U,20,false)</f>
        <v>#N/A</v>
      </c>
      <c r="G420" s="2"/>
      <c r="H420" s="2"/>
      <c r="I420" s="572" t="str">
        <f>iferror(vlookup(B420,'セッション実施状況管理'!$A:$B,2,false),"")</f>
        <v/>
      </c>
      <c r="J420" s="629"/>
      <c r="K420" s="629"/>
      <c r="L420" s="574" t="str">
        <f>VLOOKUP(D420,'新 月次投稿数'!$D:$N,8,false)</f>
        <v>#N/A</v>
      </c>
      <c r="M420" s="583" t="str">
        <f t="shared" si="17"/>
        <v>#N/A</v>
      </c>
      <c r="N420" s="576">
        <f t="shared" si="9"/>
        <v>-2</v>
      </c>
      <c r="O420" s="575">
        <f t="shared" si="10"/>
        <v>-2</v>
      </c>
      <c r="P420" s="575">
        <f t="shared" si="19"/>
        <v>0</v>
      </c>
      <c r="Q420" s="651"/>
      <c r="R420" s="585" t="str">
        <f t="shared" si="12"/>
        <v>0</v>
      </c>
      <c r="S420" s="651"/>
      <c r="T420" s="582" t="s">
        <v>1072</v>
      </c>
      <c r="U420" s="582" t="s">
        <v>1072</v>
      </c>
      <c r="V420" s="582" t="s">
        <v>1072</v>
      </c>
      <c r="W420" s="582" t="s">
        <v>1072</v>
      </c>
      <c r="X420" s="582" t="s">
        <v>1072</v>
      </c>
      <c r="Y420" s="582" t="s">
        <v>1072</v>
      </c>
      <c r="Z420" s="582" t="s">
        <v>1072</v>
      </c>
      <c r="AA420" s="580" t="str">
        <f>Vlookup(B420,'セッション実施状況管理'!$A:$R,17,false)</f>
        <v>#N/A</v>
      </c>
      <c r="AB420" s="580" t="str">
        <f t="shared" si="14"/>
        <v>#N/A</v>
      </c>
      <c r="AC420" s="580" t="str">
        <f t="shared" si="15"/>
        <v>#N/A</v>
      </c>
    </row>
    <row r="421">
      <c r="A421" s="2"/>
      <c r="B421" s="2"/>
      <c r="C421" s="2"/>
      <c r="D421" s="2"/>
      <c r="E421" s="2"/>
      <c r="F421" s="569" t="str">
        <f>vlookup(B421,'セッション実施状況管理'!$A:$U,20,false)</f>
        <v>#N/A</v>
      </c>
      <c r="G421" s="2"/>
      <c r="H421" s="2"/>
      <c r="I421" s="572" t="str">
        <f>iferror(vlookup(B421,'セッション実施状況管理'!$A:$B,2,false),"")</f>
        <v/>
      </c>
      <c r="J421" s="629"/>
      <c r="K421" s="629"/>
      <c r="L421" s="574" t="str">
        <f>VLOOKUP(D421,'新 月次投稿数'!$D:$N,8,false)</f>
        <v>#N/A</v>
      </c>
      <c r="M421" s="583" t="str">
        <f t="shared" si="17"/>
        <v>#N/A</v>
      </c>
      <c r="N421" s="576">
        <f t="shared" si="9"/>
        <v>-2</v>
      </c>
      <c r="O421" s="575">
        <f t="shared" si="10"/>
        <v>-2</v>
      </c>
      <c r="P421" s="575">
        <f t="shared" si="19"/>
        <v>0</v>
      </c>
      <c r="Q421" s="651"/>
      <c r="R421" s="585" t="str">
        <f t="shared" si="12"/>
        <v>0</v>
      </c>
      <c r="S421" s="651"/>
      <c r="T421" s="582" t="s">
        <v>1072</v>
      </c>
      <c r="U421" s="582" t="s">
        <v>1072</v>
      </c>
      <c r="V421" s="582" t="s">
        <v>1072</v>
      </c>
      <c r="W421" s="582" t="s">
        <v>1072</v>
      </c>
      <c r="X421" s="582" t="s">
        <v>1072</v>
      </c>
      <c r="Y421" s="582" t="s">
        <v>1072</v>
      </c>
      <c r="Z421" s="582" t="s">
        <v>1072</v>
      </c>
      <c r="AA421" s="580" t="str">
        <f>Vlookup(B421,'セッション実施状況管理'!$A:$R,17,false)</f>
        <v>#N/A</v>
      </c>
      <c r="AB421" s="580" t="str">
        <f t="shared" si="14"/>
        <v>#N/A</v>
      </c>
      <c r="AC421" s="580" t="str">
        <f t="shared" si="15"/>
        <v>#N/A</v>
      </c>
    </row>
    <row r="422">
      <c r="A422" s="2"/>
      <c r="B422" s="2"/>
      <c r="C422" s="2"/>
      <c r="D422" s="2"/>
      <c r="E422" s="2"/>
      <c r="F422" s="569" t="str">
        <f>vlookup(B422,'セッション実施状況管理'!$A:$U,20,false)</f>
        <v>#N/A</v>
      </c>
      <c r="G422" s="2"/>
      <c r="H422" s="2"/>
      <c r="I422" s="572" t="str">
        <f>iferror(vlookup(B422,'セッション実施状況管理'!$A:$B,2,false),"")</f>
        <v/>
      </c>
      <c r="J422" s="629"/>
      <c r="K422" s="629"/>
      <c r="L422" s="574" t="str">
        <f>VLOOKUP(D422,'新 月次投稿数'!$D:$N,8,false)</f>
        <v>#N/A</v>
      </c>
      <c r="M422" s="583" t="str">
        <f t="shared" si="17"/>
        <v>#N/A</v>
      </c>
      <c r="N422" s="576">
        <f t="shared" si="9"/>
        <v>-2</v>
      </c>
      <c r="O422" s="575">
        <f t="shared" si="10"/>
        <v>-2</v>
      </c>
      <c r="P422" s="575">
        <f t="shared" si="19"/>
        <v>0</v>
      </c>
      <c r="Q422" s="651"/>
      <c r="R422" s="585" t="str">
        <f t="shared" si="12"/>
        <v>0</v>
      </c>
      <c r="S422" s="651"/>
      <c r="T422" s="582" t="s">
        <v>1072</v>
      </c>
      <c r="U422" s="582" t="s">
        <v>1072</v>
      </c>
      <c r="V422" s="582" t="s">
        <v>1072</v>
      </c>
      <c r="W422" s="582" t="s">
        <v>1072</v>
      </c>
      <c r="X422" s="582" t="s">
        <v>1072</v>
      </c>
      <c r="Y422" s="582" t="s">
        <v>1072</v>
      </c>
      <c r="Z422" s="582" t="s">
        <v>1072</v>
      </c>
      <c r="AA422" s="580" t="str">
        <f>Vlookup(B422,'セッション実施状況管理'!$A:$R,17,false)</f>
        <v>#N/A</v>
      </c>
      <c r="AB422" s="580" t="str">
        <f t="shared" si="14"/>
        <v>#N/A</v>
      </c>
      <c r="AC422" s="580" t="str">
        <f t="shared" si="15"/>
        <v>#N/A</v>
      </c>
    </row>
    <row r="423">
      <c r="A423" s="2"/>
      <c r="B423" s="2"/>
      <c r="C423" s="2"/>
      <c r="D423" s="2"/>
      <c r="E423" s="2"/>
      <c r="F423" s="569" t="str">
        <f>vlookup(B423,'セッション実施状況管理'!$A:$U,20,false)</f>
        <v>#N/A</v>
      </c>
      <c r="G423" s="2"/>
      <c r="H423" s="2"/>
      <c r="I423" s="572" t="str">
        <f>iferror(vlookup(B423,'セッション実施状況管理'!$A:$B,2,false),"")</f>
        <v/>
      </c>
      <c r="J423" s="629"/>
      <c r="K423" s="629"/>
      <c r="L423" s="574" t="str">
        <f>VLOOKUP(D423,'新 月次投稿数'!$D:$N,8,false)</f>
        <v>#N/A</v>
      </c>
      <c r="M423" s="583" t="str">
        <f t="shared" si="17"/>
        <v>#N/A</v>
      </c>
      <c r="N423" s="576">
        <f t="shared" si="9"/>
        <v>-2</v>
      </c>
      <c r="O423" s="575">
        <f t="shared" si="10"/>
        <v>-2</v>
      </c>
      <c r="P423" s="575">
        <f t="shared" si="19"/>
        <v>0</v>
      </c>
      <c r="Q423" s="651"/>
      <c r="R423" s="585" t="str">
        <f t="shared" si="12"/>
        <v>0</v>
      </c>
      <c r="S423" s="651"/>
      <c r="T423" s="582" t="s">
        <v>1072</v>
      </c>
      <c r="U423" s="582" t="s">
        <v>1072</v>
      </c>
      <c r="V423" s="582" t="s">
        <v>1072</v>
      </c>
      <c r="W423" s="582" t="s">
        <v>1072</v>
      </c>
      <c r="X423" s="582" t="s">
        <v>1072</v>
      </c>
      <c r="Y423" s="582" t="s">
        <v>1072</v>
      </c>
      <c r="Z423" s="582" t="s">
        <v>1072</v>
      </c>
      <c r="AA423" s="580" t="str">
        <f>Vlookup(B423,'セッション実施状況管理'!$A:$R,17,false)</f>
        <v>#N/A</v>
      </c>
      <c r="AB423" s="580" t="str">
        <f t="shared" si="14"/>
        <v>#N/A</v>
      </c>
      <c r="AC423" s="580" t="str">
        <f t="shared" si="15"/>
        <v>#N/A</v>
      </c>
    </row>
    <row r="424">
      <c r="A424" s="2"/>
      <c r="B424" s="2"/>
      <c r="C424" s="2"/>
      <c r="D424" s="2"/>
      <c r="E424" s="2"/>
      <c r="F424" s="569" t="str">
        <f>vlookup(B424,'セッション実施状況管理'!$A:$U,20,false)</f>
        <v>#N/A</v>
      </c>
      <c r="G424" s="2"/>
      <c r="H424" s="2"/>
      <c r="I424" s="572" t="str">
        <f>iferror(vlookup(B424,'セッション実施状況管理'!$A:$B,2,false),"")</f>
        <v/>
      </c>
      <c r="J424" s="629"/>
      <c r="K424" s="629"/>
      <c r="L424" s="574" t="str">
        <f>VLOOKUP(D424,'新 月次投稿数'!$D:$N,8,false)</f>
        <v>#N/A</v>
      </c>
      <c r="M424" s="583" t="str">
        <f t="shared" si="17"/>
        <v>#N/A</v>
      </c>
      <c r="N424" s="576">
        <f t="shared" si="9"/>
        <v>-2</v>
      </c>
      <c r="O424" s="575">
        <f t="shared" si="10"/>
        <v>-2</v>
      </c>
      <c r="P424" s="575">
        <f t="shared" si="19"/>
        <v>0</v>
      </c>
      <c r="Q424" s="651"/>
      <c r="R424" s="585" t="str">
        <f t="shared" si="12"/>
        <v>0</v>
      </c>
      <c r="S424" s="651"/>
      <c r="T424" s="582" t="s">
        <v>1072</v>
      </c>
      <c r="U424" s="582" t="s">
        <v>1072</v>
      </c>
      <c r="V424" s="582" t="s">
        <v>1072</v>
      </c>
      <c r="W424" s="582" t="s">
        <v>1072</v>
      </c>
      <c r="X424" s="582" t="s">
        <v>1072</v>
      </c>
      <c r="Y424" s="582" t="s">
        <v>1072</v>
      </c>
      <c r="Z424" s="582" t="s">
        <v>1072</v>
      </c>
      <c r="AA424" s="580" t="str">
        <f>Vlookup(B424,'セッション実施状況管理'!$A:$R,17,false)</f>
        <v>#N/A</v>
      </c>
      <c r="AB424" s="580" t="str">
        <f t="shared" si="14"/>
        <v>#N/A</v>
      </c>
      <c r="AC424" s="580" t="str">
        <f t="shared" si="15"/>
        <v>#N/A</v>
      </c>
    </row>
    <row r="425">
      <c r="A425" s="2"/>
      <c r="B425" s="2"/>
      <c r="C425" s="2"/>
      <c r="D425" s="2"/>
      <c r="E425" s="2"/>
      <c r="F425" s="569" t="str">
        <f>vlookup(B425,'セッション実施状況管理'!$A:$U,20,false)</f>
        <v>#N/A</v>
      </c>
      <c r="G425" s="2"/>
      <c r="H425" s="2"/>
      <c r="I425" s="572" t="str">
        <f>iferror(vlookup(B425,'セッション実施状況管理'!$A:$B,2,false),"")</f>
        <v/>
      </c>
      <c r="J425" s="629"/>
      <c r="K425" s="629"/>
      <c r="L425" s="574" t="str">
        <f>VLOOKUP(D425,'新 月次投稿数'!$D:$N,8,false)</f>
        <v>#N/A</v>
      </c>
      <c r="M425" s="583" t="str">
        <f t="shared" si="17"/>
        <v>#N/A</v>
      </c>
      <c r="N425" s="576">
        <f t="shared" si="9"/>
        <v>-2</v>
      </c>
      <c r="O425" s="575">
        <f t="shared" si="10"/>
        <v>-2</v>
      </c>
      <c r="P425" s="575">
        <f t="shared" si="19"/>
        <v>0</v>
      </c>
      <c r="Q425" s="651"/>
      <c r="R425" s="585" t="str">
        <f t="shared" si="12"/>
        <v>0</v>
      </c>
      <c r="S425" s="651"/>
      <c r="T425" s="582" t="s">
        <v>1072</v>
      </c>
      <c r="U425" s="582" t="s">
        <v>1072</v>
      </c>
      <c r="V425" s="582" t="s">
        <v>1072</v>
      </c>
      <c r="W425" s="582" t="s">
        <v>1072</v>
      </c>
      <c r="X425" s="582" t="s">
        <v>1072</v>
      </c>
      <c r="Y425" s="582" t="s">
        <v>1072</v>
      </c>
      <c r="Z425" s="582" t="s">
        <v>1072</v>
      </c>
      <c r="AA425" s="580" t="str">
        <f>Vlookup(B425,'セッション実施状況管理'!$A:$R,17,false)</f>
        <v>#N/A</v>
      </c>
      <c r="AB425" s="580" t="str">
        <f t="shared" si="14"/>
        <v>#N/A</v>
      </c>
      <c r="AC425" s="580" t="str">
        <f t="shared" si="15"/>
        <v>#N/A</v>
      </c>
    </row>
    <row r="426">
      <c r="A426" s="2"/>
      <c r="B426" s="2"/>
      <c r="C426" s="2"/>
      <c r="D426" s="2"/>
      <c r="E426" s="2"/>
      <c r="F426" s="569" t="str">
        <f>vlookup(B426,'セッション実施状況管理'!$A:$U,20,false)</f>
        <v>#N/A</v>
      </c>
      <c r="G426" s="2"/>
      <c r="H426" s="2"/>
      <c r="I426" s="572" t="str">
        <f>iferror(vlookup(B426,'セッション実施状況管理'!$A:$B,2,false),"")</f>
        <v/>
      </c>
      <c r="J426" s="629"/>
      <c r="K426" s="629"/>
      <c r="L426" s="574" t="str">
        <f>VLOOKUP(D426,'新 月次投稿数'!$D:$N,8,false)</f>
        <v>#N/A</v>
      </c>
      <c r="M426" s="583" t="str">
        <f t="shared" si="17"/>
        <v>#N/A</v>
      </c>
      <c r="N426" s="576">
        <f t="shared" si="9"/>
        <v>-2</v>
      </c>
      <c r="O426" s="575">
        <f t="shared" si="10"/>
        <v>-2</v>
      </c>
      <c r="P426" s="575">
        <f t="shared" si="19"/>
        <v>0</v>
      </c>
      <c r="Q426" s="651"/>
      <c r="R426" s="585" t="str">
        <f t="shared" si="12"/>
        <v>0</v>
      </c>
      <c r="S426" s="651"/>
      <c r="T426" s="582" t="s">
        <v>1072</v>
      </c>
      <c r="U426" s="582" t="s">
        <v>1072</v>
      </c>
      <c r="V426" s="582" t="s">
        <v>1072</v>
      </c>
      <c r="W426" s="582" t="s">
        <v>1072</v>
      </c>
      <c r="X426" s="582" t="s">
        <v>1072</v>
      </c>
      <c r="Y426" s="582" t="s">
        <v>1072</v>
      </c>
      <c r="Z426" s="582" t="s">
        <v>1072</v>
      </c>
      <c r="AA426" s="580" t="str">
        <f>Vlookup(B426,'セッション実施状況管理'!$A:$R,17,false)</f>
        <v>#N/A</v>
      </c>
      <c r="AB426" s="580" t="str">
        <f t="shared" si="14"/>
        <v>#N/A</v>
      </c>
      <c r="AC426" s="580" t="str">
        <f t="shared" si="15"/>
        <v>#N/A</v>
      </c>
    </row>
    <row r="427">
      <c r="A427" s="2"/>
      <c r="B427" s="2"/>
      <c r="C427" s="2"/>
      <c r="D427" s="2"/>
      <c r="E427" s="2"/>
      <c r="F427" s="569" t="str">
        <f>vlookup(B427,'セッション実施状況管理'!$A:$U,20,false)</f>
        <v>#N/A</v>
      </c>
      <c r="G427" s="2"/>
      <c r="H427" s="2"/>
      <c r="I427" s="572" t="str">
        <f>iferror(vlookup(B427,'セッション実施状況管理'!$A:$B,2,false),"")</f>
        <v/>
      </c>
      <c r="J427" s="629"/>
      <c r="K427" s="629"/>
      <c r="L427" s="574" t="str">
        <f>VLOOKUP(D427,'新 月次投稿数'!$D:$N,8,false)</f>
        <v>#N/A</v>
      </c>
      <c r="M427" s="583" t="str">
        <f t="shared" si="17"/>
        <v>#N/A</v>
      </c>
      <c r="N427" s="576">
        <f t="shared" si="9"/>
        <v>-2</v>
      </c>
      <c r="O427" s="575">
        <f t="shared" si="10"/>
        <v>-2</v>
      </c>
      <c r="P427" s="575">
        <f t="shared" si="19"/>
        <v>0</v>
      </c>
      <c r="Q427" s="651"/>
      <c r="R427" s="585" t="str">
        <f t="shared" si="12"/>
        <v>0</v>
      </c>
      <c r="S427" s="651"/>
      <c r="T427" s="582" t="s">
        <v>1072</v>
      </c>
      <c r="U427" s="582" t="s">
        <v>1072</v>
      </c>
      <c r="V427" s="582" t="s">
        <v>1072</v>
      </c>
      <c r="W427" s="582" t="s">
        <v>1072</v>
      </c>
      <c r="X427" s="582" t="s">
        <v>1072</v>
      </c>
      <c r="Y427" s="582" t="s">
        <v>1072</v>
      </c>
      <c r="Z427" s="582" t="s">
        <v>1072</v>
      </c>
      <c r="AA427" s="580" t="str">
        <f>Vlookup(B427,'セッション実施状況管理'!$A:$R,17,false)</f>
        <v>#N/A</v>
      </c>
      <c r="AB427" s="580" t="str">
        <f t="shared" si="14"/>
        <v>#N/A</v>
      </c>
      <c r="AC427" s="580" t="str">
        <f t="shared" si="15"/>
        <v>#N/A</v>
      </c>
    </row>
    <row r="428">
      <c r="A428" s="2"/>
      <c r="B428" s="2"/>
      <c r="C428" s="2"/>
      <c r="D428" s="2"/>
      <c r="E428" s="2"/>
      <c r="F428" s="569" t="str">
        <f>vlookup(B428,'セッション実施状況管理'!$A:$U,20,false)</f>
        <v>#N/A</v>
      </c>
      <c r="G428" s="2"/>
      <c r="H428" s="2"/>
      <c r="I428" s="572" t="str">
        <f>iferror(vlookup(B428,'セッション実施状況管理'!$A:$B,2,false),"")</f>
        <v/>
      </c>
      <c r="J428" s="629"/>
      <c r="K428" s="629"/>
      <c r="L428" s="574" t="str">
        <f>VLOOKUP(D428,'新 月次投稿数'!$D:$N,8,false)</f>
        <v>#N/A</v>
      </c>
      <c r="M428" s="583" t="str">
        <f t="shared" si="17"/>
        <v>#N/A</v>
      </c>
      <c r="N428" s="576">
        <f t="shared" si="9"/>
        <v>-2</v>
      </c>
      <c r="O428" s="575">
        <f t="shared" si="10"/>
        <v>-2</v>
      </c>
      <c r="P428" s="575">
        <f t="shared" si="19"/>
        <v>0</v>
      </c>
      <c r="Q428" s="651"/>
      <c r="R428" s="585" t="str">
        <f t="shared" si="12"/>
        <v>0</v>
      </c>
      <c r="S428" s="651"/>
      <c r="T428" s="582" t="s">
        <v>1072</v>
      </c>
      <c r="U428" s="582" t="s">
        <v>1072</v>
      </c>
      <c r="V428" s="582" t="s">
        <v>1072</v>
      </c>
      <c r="W428" s="582" t="s">
        <v>1072</v>
      </c>
      <c r="X428" s="582" t="s">
        <v>1072</v>
      </c>
      <c r="Y428" s="582" t="s">
        <v>1072</v>
      </c>
      <c r="Z428" s="582" t="s">
        <v>1072</v>
      </c>
      <c r="AA428" s="580" t="str">
        <f>Vlookup(B428,'セッション実施状況管理'!$A:$R,17,false)</f>
        <v>#N/A</v>
      </c>
      <c r="AB428" s="580" t="str">
        <f t="shared" si="14"/>
        <v>#N/A</v>
      </c>
      <c r="AC428" s="580" t="str">
        <f t="shared" si="15"/>
        <v>#N/A</v>
      </c>
    </row>
    <row r="429">
      <c r="A429" s="2"/>
      <c r="B429" s="2"/>
      <c r="C429" s="2"/>
      <c r="D429" s="2"/>
      <c r="E429" s="2"/>
      <c r="F429" s="569" t="str">
        <f>vlookup(B429,'セッション実施状況管理'!$A:$U,20,false)</f>
        <v>#N/A</v>
      </c>
      <c r="G429" s="2"/>
      <c r="H429" s="2"/>
      <c r="I429" s="572" t="str">
        <f>iferror(vlookup(B429,'セッション実施状況管理'!$A:$B,2,false),"")</f>
        <v/>
      </c>
      <c r="J429" s="629"/>
      <c r="K429" s="629"/>
      <c r="L429" s="574" t="str">
        <f>VLOOKUP(D429,'新 月次投稿数'!$D:$N,8,false)</f>
        <v>#N/A</v>
      </c>
      <c r="M429" s="583" t="str">
        <f t="shared" si="17"/>
        <v>#N/A</v>
      </c>
      <c r="N429" s="629"/>
      <c r="O429" s="629"/>
      <c r="P429" s="629"/>
      <c r="Q429" s="651"/>
      <c r="R429" s="585" t="str">
        <f t="shared" si="12"/>
        <v>0</v>
      </c>
      <c r="S429" s="651"/>
      <c r="T429" s="582" t="s">
        <v>1072</v>
      </c>
      <c r="U429" s="582" t="s">
        <v>1072</v>
      </c>
      <c r="V429" s="582" t="s">
        <v>1072</v>
      </c>
      <c r="W429" s="582" t="s">
        <v>1072</v>
      </c>
      <c r="X429" s="582" t="s">
        <v>1072</v>
      </c>
      <c r="Y429" s="582" t="s">
        <v>1072</v>
      </c>
      <c r="Z429" s="582" t="s">
        <v>1072</v>
      </c>
      <c r="AA429" s="580" t="str">
        <f>Vlookup(B429,'セッション実施状況管理'!$A:$R,17,false)</f>
        <v>#N/A</v>
      </c>
      <c r="AB429" s="580" t="str">
        <f t="shared" si="14"/>
        <v>#N/A</v>
      </c>
      <c r="AC429" s="580" t="str">
        <f t="shared" si="15"/>
        <v>#N/A</v>
      </c>
    </row>
    <row r="430">
      <c r="A430" s="2"/>
      <c r="B430" s="2"/>
      <c r="C430" s="2"/>
      <c r="D430" s="2"/>
      <c r="E430" s="2"/>
      <c r="F430" s="569" t="str">
        <f>vlookup(B430,'セッション実施状況管理'!$A:$U,20,false)</f>
        <v>#N/A</v>
      </c>
      <c r="G430" s="2"/>
      <c r="H430" s="2"/>
      <c r="I430" s="572" t="str">
        <f>iferror(vlookup(B430,'セッション実施状況管理'!$A:$B,2,false),"")</f>
        <v/>
      </c>
      <c r="J430" s="629"/>
      <c r="K430" s="629"/>
      <c r="L430" s="574" t="str">
        <f>VLOOKUP(D430,'新 月次投稿数'!$D:$N,8,false)</f>
        <v>#N/A</v>
      </c>
      <c r="M430" s="583" t="str">
        <f t="shared" si="17"/>
        <v>#N/A</v>
      </c>
      <c r="N430" s="629"/>
      <c r="O430" s="629"/>
      <c r="P430" s="629"/>
      <c r="Q430" s="651"/>
      <c r="R430" s="585" t="str">
        <f t="shared" si="12"/>
        <v>0</v>
      </c>
      <c r="S430" s="651"/>
      <c r="T430" s="582" t="s">
        <v>1072</v>
      </c>
      <c r="U430" s="582" t="s">
        <v>1072</v>
      </c>
      <c r="V430" s="582" t="s">
        <v>1072</v>
      </c>
      <c r="W430" s="582" t="s">
        <v>1072</v>
      </c>
      <c r="X430" s="582" t="s">
        <v>1072</v>
      </c>
      <c r="Y430" s="582" t="s">
        <v>1072</v>
      </c>
      <c r="Z430" s="582" t="s">
        <v>1072</v>
      </c>
      <c r="AA430" s="580" t="str">
        <f>Vlookup(B430,'セッション実施状況管理'!$A:$R,17,false)</f>
        <v>#N/A</v>
      </c>
      <c r="AB430" s="580" t="str">
        <f t="shared" si="14"/>
        <v>#N/A</v>
      </c>
      <c r="AC430" s="580" t="str">
        <f t="shared" si="15"/>
        <v>#N/A</v>
      </c>
    </row>
    <row r="431">
      <c r="A431" s="2"/>
      <c r="B431" s="2"/>
      <c r="C431" s="2"/>
      <c r="D431" s="2"/>
      <c r="E431" s="2"/>
      <c r="F431" s="569" t="str">
        <f>vlookup(B431,'セッション実施状況管理'!$A:$U,20,false)</f>
        <v>#N/A</v>
      </c>
      <c r="G431" s="2"/>
      <c r="H431" s="2"/>
      <c r="I431" s="572" t="str">
        <f>iferror(vlookup(B431,'セッション実施状況管理'!$A:$B,2,false),"")</f>
        <v/>
      </c>
      <c r="J431" s="629"/>
      <c r="K431" s="629"/>
      <c r="L431" s="574" t="str">
        <f>VLOOKUP(D431,'新 月次投稿数'!$D:$N,8,false)</f>
        <v>#N/A</v>
      </c>
      <c r="M431" s="583" t="str">
        <f t="shared" si="17"/>
        <v>#N/A</v>
      </c>
      <c r="N431" s="629"/>
      <c r="O431" s="629"/>
      <c r="P431" s="629"/>
      <c r="Q431" s="651"/>
      <c r="R431" s="585" t="str">
        <f t="shared" si="12"/>
        <v>0</v>
      </c>
      <c r="S431" s="651"/>
      <c r="T431" s="582" t="s">
        <v>1072</v>
      </c>
      <c r="U431" s="582" t="s">
        <v>1072</v>
      </c>
      <c r="V431" s="582" t="s">
        <v>1072</v>
      </c>
      <c r="W431" s="582" t="s">
        <v>1072</v>
      </c>
      <c r="X431" s="582" t="s">
        <v>1072</v>
      </c>
      <c r="Y431" s="582" t="s">
        <v>1072</v>
      </c>
      <c r="Z431" s="582" t="s">
        <v>1072</v>
      </c>
      <c r="AA431" s="580" t="str">
        <f>Vlookup(B431,'セッション実施状況管理'!$A:$R,17,false)</f>
        <v>#N/A</v>
      </c>
      <c r="AB431" s="580" t="str">
        <f t="shared" si="14"/>
        <v>#N/A</v>
      </c>
      <c r="AC431" s="580" t="str">
        <f t="shared" si="15"/>
        <v>#N/A</v>
      </c>
    </row>
    <row r="432">
      <c r="A432" s="2"/>
      <c r="B432" s="2"/>
      <c r="C432" s="2"/>
      <c r="D432" s="2"/>
      <c r="E432" s="2"/>
      <c r="F432" s="569" t="str">
        <f>vlookup(B432,'セッション実施状況管理'!$A:$U,20,false)</f>
        <v>#N/A</v>
      </c>
      <c r="G432" s="2"/>
      <c r="H432" s="2"/>
      <c r="I432" s="572" t="str">
        <f>iferror(vlookup(B432,'セッション実施状況管理'!$A:$B,2,false),"")</f>
        <v/>
      </c>
      <c r="J432" s="629"/>
      <c r="K432" s="629"/>
      <c r="L432" s="574" t="str">
        <f>VLOOKUP(D432,'新 月次投稿数'!$D:$N,8,false)</f>
        <v>#N/A</v>
      </c>
      <c r="M432" s="583" t="str">
        <f t="shared" si="17"/>
        <v>#N/A</v>
      </c>
      <c r="N432" s="629"/>
      <c r="O432" s="629"/>
      <c r="P432" s="629"/>
      <c r="Q432" s="651"/>
      <c r="R432" s="585" t="str">
        <f t="shared" si="12"/>
        <v>0</v>
      </c>
      <c r="S432" s="651"/>
      <c r="T432" s="582" t="s">
        <v>1072</v>
      </c>
      <c r="U432" s="582" t="s">
        <v>1072</v>
      </c>
      <c r="V432" s="582" t="s">
        <v>1072</v>
      </c>
      <c r="W432" s="582" t="s">
        <v>1072</v>
      </c>
      <c r="X432" s="582" t="s">
        <v>1072</v>
      </c>
      <c r="Y432" s="582" t="s">
        <v>1072</v>
      </c>
      <c r="Z432" s="582" t="s">
        <v>1072</v>
      </c>
      <c r="AA432" s="580" t="str">
        <f>Vlookup(B432,'セッション実施状況管理'!$A:$R,17,false)</f>
        <v>#N/A</v>
      </c>
      <c r="AB432" s="580" t="str">
        <f t="shared" si="14"/>
        <v>#N/A</v>
      </c>
      <c r="AC432" s="580" t="str">
        <f t="shared" si="15"/>
        <v>#N/A</v>
      </c>
    </row>
    <row r="433">
      <c r="A433" s="2"/>
      <c r="B433" s="2"/>
      <c r="C433" s="2"/>
      <c r="D433" s="2"/>
      <c r="E433" s="2"/>
      <c r="F433" s="569" t="str">
        <f>vlookup(B433,'セッション実施状況管理'!$A:$U,20,false)</f>
        <v>#N/A</v>
      </c>
      <c r="G433" s="2"/>
      <c r="H433" s="2"/>
      <c r="I433" s="572" t="str">
        <f>iferror(vlookup(B433,'セッション実施状況管理'!$A:$B,2,false),"")</f>
        <v/>
      </c>
      <c r="J433" s="629"/>
      <c r="K433" s="629"/>
      <c r="L433" s="574" t="str">
        <f>VLOOKUP(D433,'新 月次投稿数'!$D:$N,8,false)</f>
        <v>#N/A</v>
      </c>
      <c r="M433" s="583" t="str">
        <f t="shared" si="17"/>
        <v>#N/A</v>
      </c>
      <c r="N433" s="629"/>
      <c r="O433" s="629"/>
      <c r="P433" s="629"/>
      <c r="Q433" s="651"/>
      <c r="R433" s="585" t="str">
        <f t="shared" si="12"/>
        <v>0</v>
      </c>
      <c r="S433" s="651"/>
      <c r="T433" s="582" t="s">
        <v>1072</v>
      </c>
      <c r="U433" s="582" t="s">
        <v>1072</v>
      </c>
      <c r="V433" s="582" t="s">
        <v>1072</v>
      </c>
      <c r="W433" s="582" t="s">
        <v>1072</v>
      </c>
      <c r="X433" s="582" t="s">
        <v>1072</v>
      </c>
      <c r="Y433" s="582" t="s">
        <v>1072</v>
      </c>
      <c r="Z433" s="582" t="s">
        <v>1072</v>
      </c>
      <c r="AA433" s="580" t="str">
        <f>Vlookup(B433,'セッション実施状況管理'!$A:$R,17,false)</f>
        <v>#N/A</v>
      </c>
      <c r="AB433" s="580" t="str">
        <f t="shared" si="14"/>
        <v>#N/A</v>
      </c>
      <c r="AC433" s="580" t="str">
        <f t="shared" si="15"/>
        <v>#N/A</v>
      </c>
    </row>
    <row r="434">
      <c r="A434" s="2"/>
      <c r="B434" s="2"/>
      <c r="C434" s="2"/>
      <c r="D434" s="2"/>
      <c r="E434" s="2"/>
      <c r="F434" s="569" t="str">
        <f>vlookup(B434,'セッション実施状況管理'!$A:$U,20,false)</f>
        <v>#N/A</v>
      </c>
      <c r="G434" s="2"/>
      <c r="H434" s="2"/>
      <c r="I434" s="572" t="str">
        <f>iferror(vlookup(B434,'セッション実施状況管理'!$A:$B,2,false),"")</f>
        <v/>
      </c>
      <c r="J434" s="629"/>
      <c r="K434" s="629"/>
      <c r="L434" s="574" t="str">
        <f>VLOOKUP(D434,'新 月次投稿数'!$D:$N,8,false)</f>
        <v>#N/A</v>
      </c>
      <c r="M434" s="583" t="str">
        <f t="shared" si="17"/>
        <v>#N/A</v>
      </c>
      <c r="N434" s="629"/>
      <c r="O434" s="629"/>
      <c r="P434" s="629"/>
      <c r="Q434" s="651"/>
      <c r="R434" s="585" t="str">
        <f t="shared" si="12"/>
        <v>0</v>
      </c>
      <c r="S434" s="651"/>
      <c r="T434" s="582" t="s">
        <v>1072</v>
      </c>
      <c r="U434" s="582" t="s">
        <v>1072</v>
      </c>
      <c r="V434" s="582" t="s">
        <v>1072</v>
      </c>
      <c r="W434" s="582" t="s">
        <v>1072</v>
      </c>
      <c r="X434" s="582" t="s">
        <v>1072</v>
      </c>
      <c r="Y434" s="582" t="s">
        <v>1072</v>
      </c>
      <c r="Z434" s="582" t="s">
        <v>1072</v>
      </c>
      <c r="AA434" s="580" t="str">
        <f>Vlookup(B434,'セッション実施状況管理'!$A:$R,17,false)</f>
        <v>#N/A</v>
      </c>
      <c r="AB434" s="580" t="str">
        <f t="shared" si="14"/>
        <v>#N/A</v>
      </c>
      <c r="AC434" s="580" t="str">
        <f t="shared" si="15"/>
        <v>#N/A</v>
      </c>
    </row>
    <row r="435">
      <c r="A435" s="2"/>
      <c r="B435" s="2"/>
      <c r="C435" s="2"/>
      <c r="D435" s="2"/>
      <c r="E435" s="2"/>
      <c r="F435" s="569" t="str">
        <f>vlookup(B435,'セッション実施状況管理'!$A:$U,20,false)</f>
        <v>#N/A</v>
      </c>
      <c r="G435" s="2"/>
      <c r="H435" s="2"/>
      <c r="I435" s="572" t="str">
        <f>iferror(vlookup(B435,'セッション実施状況管理'!$A:$B,2,false),"")</f>
        <v/>
      </c>
      <c r="J435" s="629"/>
      <c r="K435" s="629"/>
      <c r="L435" s="574" t="str">
        <f>VLOOKUP(D435,'新 月次投稿数'!$D:$N,8,false)</f>
        <v>#N/A</v>
      </c>
      <c r="M435" s="583" t="str">
        <f t="shared" si="17"/>
        <v>#N/A</v>
      </c>
      <c r="N435" s="629"/>
      <c r="O435" s="629"/>
      <c r="P435" s="629"/>
      <c r="Q435" s="651"/>
      <c r="R435" s="585" t="str">
        <f t="shared" si="12"/>
        <v>0</v>
      </c>
      <c r="S435" s="651"/>
      <c r="T435" s="582" t="s">
        <v>1072</v>
      </c>
      <c r="U435" s="582" t="s">
        <v>1072</v>
      </c>
      <c r="V435" s="582" t="s">
        <v>1072</v>
      </c>
      <c r="W435" s="582" t="s">
        <v>1072</v>
      </c>
      <c r="X435" s="582" t="s">
        <v>1072</v>
      </c>
      <c r="Y435" s="582" t="s">
        <v>1072</v>
      </c>
      <c r="Z435" s="582" t="s">
        <v>1072</v>
      </c>
      <c r="AA435" s="580" t="str">
        <f>Vlookup(B435,'セッション実施状況管理'!$A:$R,17,false)</f>
        <v>#N/A</v>
      </c>
      <c r="AB435" s="580" t="str">
        <f t="shared" si="14"/>
        <v>#N/A</v>
      </c>
      <c r="AC435" s="580" t="str">
        <f t="shared" si="15"/>
        <v>#N/A</v>
      </c>
    </row>
    <row r="436">
      <c r="A436" s="2"/>
      <c r="B436" s="2"/>
      <c r="C436" s="2"/>
      <c r="D436" s="2"/>
      <c r="E436" s="2"/>
      <c r="F436" s="569" t="str">
        <f>vlookup(B436,'セッション実施状況管理'!$A:$U,20,false)</f>
        <v>#N/A</v>
      </c>
      <c r="G436" s="2"/>
      <c r="H436" s="2"/>
      <c r="I436" s="572" t="str">
        <f>iferror(vlookup(B436,'セッション実施状況管理'!$A:$B,2,false),"")</f>
        <v/>
      </c>
      <c r="J436" s="629"/>
      <c r="K436" s="629"/>
      <c r="L436" s="574" t="str">
        <f>VLOOKUP(D436,'新 月次投稿数'!$D:$N,8,false)</f>
        <v>#N/A</v>
      </c>
      <c r="M436" s="583" t="str">
        <f t="shared" si="17"/>
        <v>#N/A</v>
      </c>
      <c r="N436" s="629"/>
      <c r="O436" s="629"/>
      <c r="P436" s="629"/>
      <c r="Q436" s="651"/>
      <c r="R436" s="585" t="str">
        <f t="shared" si="12"/>
        <v>0</v>
      </c>
      <c r="S436" s="651"/>
      <c r="T436" s="582" t="s">
        <v>1072</v>
      </c>
      <c r="U436" s="582" t="s">
        <v>1072</v>
      </c>
      <c r="V436" s="582" t="s">
        <v>1072</v>
      </c>
      <c r="W436" s="582" t="s">
        <v>1072</v>
      </c>
      <c r="X436" s="582" t="s">
        <v>1072</v>
      </c>
      <c r="Y436" s="582" t="s">
        <v>1072</v>
      </c>
      <c r="Z436" s="582" t="s">
        <v>1072</v>
      </c>
      <c r="AA436" s="580" t="str">
        <f>Vlookup(B436,'セッション実施状況管理'!$A:$R,17,false)</f>
        <v>#N/A</v>
      </c>
      <c r="AB436" s="580" t="str">
        <f t="shared" si="14"/>
        <v>#N/A</v>
      </c>
      <c r="AC436" s="580" t="str">
        <f t="shared" si="15"/>
        <v>#N/A</v>
      </c>
    </row>
    <row r="437">
      <c r="A437" s="2"/>
      <c r="B437" s="2"/>
      <c r="C437" s="2"/>
      <c r="D437" s="2"/>
      <c r="E437" s="2"/>
      <c r="F437" s="569" t="str">
        <f>vlookup(B437,'セッション実施状況管理'!$A:$U,20,false)</f>
        <v>#N/A</v>
      </c>
      <c r="G437" s="2"/>
      <c r="H437" s="2"/>
      <c r="I437" s="572" t="str">
        <f>iferror(vlookup(B437,'セッション実施状況管理'!$A:$B,2,false),"")</f>
        <v/>
      </c>
      <c r="J437" s="629"/>
      <c r="K437" s="629"/>
      <c r="L437" s="574" t="str">
        <f>VLOOKUP(D437,'新 月次投稿数'!$D:$N,8,false)</f>
        <v>#N/A</v>
      </c>
      <c r="M437" s="583" t="str">
        <f t="shared" si="17"/>
        <v>#N/A</v>
      </c>
      <c r="N437" s="629"/>
      <c r="O437" s="629"/>
      <c r="P437" s="629"/>
      <c r="Q437" s="651"/>
      <c r="R437" s="585" t="str">
        <f t="shared" si="12"/>
        <v>0</v>
      </c>
      <c r="S437" s="651"/>
      <c r="T437" s="582" t="s">
        <v>1072</v>
      </c>
      <c r="U437" s="582" t="s">
        <v>1072</v>
      </c>
      <c r="V437" s="582" t="s">
        <v>1072</v>
      </c>
      <c r="W437" s="582" t="s">
        <v>1072</v>
      </c>
      <c r="X437" s="582" t="s">
        <v>1072</v>
      </c>
      <c r="Y437" s="582" t="s">
        <v>1072</v>
      </c>
      <c r="Z437" s="582" t="s">
        <v>1072</v>
      </c>
      <c r="AA437" s="580" t="str">
        <f>Vlookup(B437,'セッション実施状況管理'!$A:$R,17,false)</f>
        <v>#N/A</v>
      </c>
      <c r="AB437" s="580" t="str">
        <f t="shared" si="14"/>
        <v>#N/A</v>
      </c>
      <c r="AC437" s="580" t="str">
        <f t="shared" si="15"/>
        <v>#N/A</v>
      </c>
    </row>
    <row r="438">
      <c r="A438" s="2"/>
      <c r="B438" s="2"/>
      <c r="C438" s="2"/>
      <c r="D438" s="2"/>
      <c r="E438" s="2"/>
      <c r="F438" s="569" t="str">
        <f>vlookup(B438,'セッション実施状況管理'!$A:$U,20,false)</f>
        <v>#N/A</v>
      </c>
      <c r="G438" s="2"/>
      <c r="H438" s="2"/>
      <c r="I438" s="572" t="str">
        <f>iferror(vlookup(B438,'セッション実施状況管理'!$A:$B,2,false),"")</f>
        <v/>
      </c>
      <c r="J438" s="629"/>
      <c r="K438" s="629"/>
      <c r="L438" s="652"/>
      <c r="M438" s="583">
        <f t="shared" si="17"/>
        <v>0</v>
      </c>
      <c r="N438" s="629"/>
      <c r="O438" s="629"/>
      <c r="P438" s="629"/>
      <c r="Q438" s="651"/>
      <c r="R438" s="585" t="str">
        <f t="shared" si="12"/>
        <v>0</v>
      </c>
      <c r="S438" s="651"/>
      <c r="T438" s="582" t="s">
        <v>1072</v>
      </c>
      <c r="U438" s="582" t="s">
        <v>1072</v>
      </c>
      <c r="V438" s="582" t="s">
        <v>1072</v>
      </c>
      <c r="W438" s="582" t="s">
        <v>1072</v>
      </c>
      <c r="X438" s="582" t="s">
        <v>1072</v>
      </c>
      <c r="Y438" s="582" t="s">
        <v>1072</v>
      </c>
      <c r="Z438" s="582" t="s">
        <v>1072</v>
      </c>
      <c r="AA438" s="580" t="str">
        <f>Vlookup(B438,'セッション実施状況管理'!$A:$R,17,false)</f>
        <v>#N/A</v>
      </c>
      <c r="AB438" s="580" t="str">
        <f t="shared" si="14"/>
        <v>#N/A</v>
      </c>
      <c r="AC438" s="580" t="str">
        <f t="shared" si="15"/>
        <v>#N/A</v>
      </c>
    </row>
    <row r="439">
      <c r="A439" s="2"/>
      <c r="B439" s="2"/>
      <c r="C439" s="2"/>
      <c r="D439" s="2"/>
      <c r="E439" s="2"/>
      <c r="F439" s="569" t="str">
        <f>vlookup(B439,'セッション実施状況管理'!$A:$U,20,false)</f>
        <v>#N/A</v>
      </c>
      <c r="G439" s="2"/>
      <c r="H439" s="2"/>
      <c r="I439" s="572" t="str">
        <f>iferror(vlookup(B439,'セッション実施状況管理'!$A:$B,2,false),"")</f>
        <v/>
      </c>
      <c r="J439" s="629"/>
      <c r="K439" s="629"/>
      <c r="L439" s="652"/>
      <c r="M439" s="583">
        <f t="shared" si="17"/>
        <v>0</v>
      </c>
      <c r="N439" s="629"/>
      <c r="O439" s="629"/>
      <c r="P439" s="629"/>
      <c r="Q439" s="651"/>
      <c r="R439" s="585" t="str">
        <f t="shared" si="12"/>
        <v>0</v>
      </c>
      <c r="S439" s="651"/>
      <c r="T439" s="582" t="s">
        <v>1072</v>
      </c>
      <c r="U439" s="582" t="s">
        <v>1072</v>
      </c>
      <c r="V439" s="582" t="s">
        <v>1072</v>
      </c>
      <c r="W439" s="582" t="s">
        <v>1072</v>
      </c>
      <c r="X439" s="582" t="s">
        <v>1072</v>
      </c>
      <c r="Y439" s="582" t="s">
        <v>1072</v>
      </c>
      <c r="Z439" s="582" t="s">
        <v>1072</v>
      </c>
      <c r="AA439" s="580" t="str">
        <f>Vlookup(B439,'セッション実施状況管理'!$A:$R,17,false)</f>
        <v>#N/A</v>
      </c>
      <c r="AB439" s="580" t="str">
        <f t="shared" si="14"/>
        <v>#N/A</v>
      </c>
      <c r="AC439" s="580" t="str">
        <f t="shared" si="15"/>
        <v>#N/A</v>
      </c>
    </row>
    <row r="440">
      <c r="A440" s="2"/>
      <c r="B440" s="2"/>
      <c r="C440" s="2"/>
      <c r="D440" s="2"/>
      <c r="E440" s="2"/>
      <c r="F440" s="569" t="str">
        <f>vlookup(B440,'セッション実施状況管理'!$A:$U,20,false)</f>
        <v>#N/A</v>
      </c>
      <c r="G440" s="2"/>
      <c r="H440" s="2"/>
      <c r="I440" s="572" t="str">
        <f>iferror(vlookup(B440,'セッション実施状況管理'!$A:$B,2,false),"")</f>
        <v/>
      </c>
      <c r="J440" s="629"/>
      <c r="K440" s="629"/>
      <c r="L440" s="652"/>
      <c r="M440" s="583">
        <f t="shared" si="17"/>
        <v>0</v>
      </c>
      <c r="N440" s="629"/>
      <c r="O440" s="629"/>
      <c r="P440" s="629"/>
      <c r="Q440" s="651"/>
      <c r="R440" s="585" t="str">
        <f t="shared" si="12"/>
        <v>0</v>
      </c>
      <c r="S440" s="651"/>
      <c r="T440" s="582" t="s">
        <v>1072</v>
      </c>
      <c r="U440" s="582" t="s">
        <v>1072</v>
      </c>
      <c r="V440" s="582" t="s">
        <v>1072</v>
      </c>
      <c r="W440" s="582" t="s">
        <v>1072</v>
      </c>
      <c r="X440" s="582" t="s">
        <v>1072</v>
      </c>
      <c r="Y440" s="582" t="s">
        <v>1072</v>
      </c>
      <c r="Z440" s="582" t="s">
        <v>1072</v>
      </c>
      <c r="AA440" s="580" t="str">
        <f>Vlookup(B440,'セッション実施状況管理'!$A:$R,17,false)</f>
        <v>#N/A</v>
      </c>
      <c r="AB440" s="580" t="str">
        <f t="shared" si="14"/>
        <v>#N/A</v>
      </c>
      <c r="AC440" s="580" t="str">
        <f t="shared" si="15"/>
        <v>#N/A</v>
      </c>
    </row>
    <row r="441">
      <c r="A441" s="2"/>
      <c r="B441" s="2"/>
      <c r="C441" s="2"/>
      <c r="D441" s="2"/>
      <c r="E441" s="2"/>
      <c r="F441" s="569" t="str">
        <f>vlookup(B441,'セッション実施状況管理'!$A:$U,20,false)</f>
        <v>#N/A</v>
      </c>
      <c r="G441" s="2"/>
      <c r="H441" s="2"/>
      <c r="I441" s="572" t="str">
        <f>iferror(vlookup(B441,'セッション実施状況管理'!$A:$B,2,false),"")</f>
        <v/>
      </c>
      <c r="J441" s="629"/>
      <c r="K441" s="629"/>
      <c r="L441" s="652"/>
      <c r="M441" s="583">
        <f t="shared" si="17"/>
        <v>0</v>
      </c>
      <c r="N441" s="629"/>
      <c r="O441" s="629"/>
      <c r="P441" s="629"/>
      <c r="Q441" s="651"/>
      <c r="R441" s="585" t="str">
        <f t="shared" si="12"/>
        <v>0</v>
      </c>
      <c r="S441" s="651"/>
      <c r="T441" s="582" t="s">
        <v>1072</v>
      </c>
      <c r="U441" s="582" t="s">
        <v>1072</v>
      </c>
      <c r="V441" s="582" t="s">
        <v>1072</v>
      </c>
      <c r="W441" s="582" t="s">
        <v>1072</v>
      </c>
      <c r="X441" s="582" t="s">
        <v>1072</v>
      </c>
      <c r="Y441" s="582" t="s">
        <v>1072</v>
      </c>
      <c r="Z441" s="582" t="s">
        <v>1072</v>
      </c>
      <c r="AA441" s="580" t="str">
        <f>Vlookup(B441,'セッション実施状況管理'!$A:$R,17,false)</f>
        <v>#N/A</v>
      </c>
      <c r="AB441" s="580" t="str">
        <f t="shared" si="14"/>
        <v>#N/A</v>
      </c>
      <c r="AC441" s="580" t="str">
        <f t="shared" si="15"/>
        <v>#N/A</v>
      </c>
    </row>
    <row r="442">
      <c r="A442" s="2"/>
      <c r="B442" s="2"/>
      <c r="C442" s="2"/>
      <c r="D442" s="2"/>
      <c r="E442" s="2"/>
      <c r="F442" s="569" t="str">
        <f>vlookup(B442,'セッション実施状況管理'!$A:$U,20,false)</f>
        <v>#N/A</v>
      </c>
      <c r="G442" s="2"/>
      <c r="H442" s="2"/>
      <c r="I442" s="572" t="str">
        <f>iferror(vlookup(B442,'セッション実施状況管理'!$A:$B,2,false),"")</f>
        <v/>
      </c>
      <c r="J442" s="629"/>
      <c r="K442" s="629"/>
      <c r="L442" s="652"/>
      <c r="M442" s="583">
        <f t="shared" si="17"/>
        <v>0</v>
      </c>
      <c r="N442" s="629"/>
      <c r="O442" s="629"/>
      <c r="P442" s="629"/>
      <c r="Q442" s="651"/>
      <c r="R442" s="585" t="str">
        <f t="shared" si="12"/>
        <v>0</v>
      </c>
      <c r="S442" s="651"/>
      <c r="T442" s="582" t="s">
        <v>1072</v>
      </c>
      <c r="U442" s="582" t="s">
        <v>1072</v>
      </c>
      <c r="V442" s="582" t="s">
        <v>1072</v>
      </c>
      <c r="W442" s="582" t="s">
        <v>1072</v>
      </c>
      <c r="X442" s="582" t="s">
        <v>1072</v>
      </c>
      <c r="Y442" s="582" t="s">
        <v>1072</v>
      </c>
      <c r="Z442" s="582" t="s">
        <v>1072</v>
      </c>
      <c r="AA442" s="580" t="str">
        <f>Vlookup(B442,'セッション実施状況管理'!$A:$R,17,false)</f>
        <v>#N/A</v>
      </c>
      <c r="AB442" s="580" t="str">
        <f t="shared" si="14"/>
        <v>#N/A</v>
      </c>
      <c r="AC442" s="580" t="str">
        <f t="shared" si="15"/>
        <v>#N/A</v>
      </c>
    </row>
    <row r="443">
      <c r="A443" s="2"/>
      <c r="B443" s="2"/>
      <c r="C443" s="2"/>
      <c r="D443" s="2"/>
      <c r="E443" s="2"/>
      <c r="F443" s="569" t="str">
        <f>vlookup(B443,'セッション実施状況管理'!$A:$U,20,false)</f>
        <v>#N/A</v>
      </c>
      <c r="G443" s="2"/>
      <c r="H443" s="2"/>
      <c r="I443" s="572" t="str">
        <f>iferror(vlookup(B443,'セッション実施状況管理'!$A:$B,2,false),"")</f>
        <v/>
      </c>
      <c r="J443" s="629"/>
      <c r="K443" s="629"/>
      <c r="L443" s="652"/>
      <c r="M443" s="583">
        <f t="shared" si="17"/>
        <v>0</v>
      </c>
      <c r="N443" s="629"/>
      <c r="O443" s="629"/>
      <c r="P443" s="629"/>
      <c r="Q443" s="651"/>
      <c r="R443" s="585" t="str">
        <f t="shared" si="12"/>
        <v>0</v>
      </c>
      <c r="S443" s="651"/>
      <c r="T443" s="582" t="s">
        <v>1072</v>
      </c>
      <c r="U443" s="582" t="s">
        <v>1072</v>
      </c>
      <c r="V443" s="582" t="s">
        <v>1072</v>
      </c>
      <c r="W443" s="582" t="s">
        <v>1072</v>
      </c>
      <c r="X443" s="582" t="s">
        <v>1072</v>
      </c>
      <c r="Y443" s="582" t="s">
        <v>1072</v>
      </c>
      <c r="Z443" s="582" t="s">
        <v>1072</v>
      </c>
      <c r="AA443" s="580" t="str">
        <f>Vlookup(B443,'セッション実施状況管理'!$A:$R,17,false)</f>
        <v>#N/A</v>
      </c>
      <c r="AB443" s="580" t="str">
        <f t="shared" si="14"/>
        <v>#N/A</v>
      </c>
      <c r="AC443" s="580" t="str">
        <f t="shared" si="15"/>
        <v>#N/A</v>
      </c>
    </row>
    <row r="444">
      <c r="A444" s="2"/>
      <c r="B444" s="2"/>
      <c r="C444" s="2"/>
      <c r="D444" s="2"/>
      <c r="E444" s="2"/>
      <c r="F444" s="569" t="str">
        <f>vlookup(B444,'セッション実施状況管理'!$A:$U,20,false)</f>
        <v>#N/A</v>
      </c>
      <c r="G444" s="2"/>
      <c r="H444" s="2"/>
      <c r="I444" s="572" t="str">
        <f>iferror(vlookup(B444,'セッション実施状況管理'!$A:$B,2,false),"")</f>
        <v/>
      </c>
      <c r="J444" s="629"/>
      <c r="K444" s="629"/>
      <c r="L444" s="652"/>
      <c r="M444" s="583">
        <f t="shared" si="17"/>
        <v>0</v>
      </c>
      <c r="N444" s="629"/>
      <c r="O444" s="629"/>
      <c r="P444" s="629"/>
      <c r="Q444" s="651"/>
      <c r="R444" s="585" t="str">
        <f t="shared" si="12"/>
        <v>0</v>
      </c>
      <c r="S444" s="651"/>
      <c r="T444" s="582" t="s">
        <v>1072</v>
      </c>
      <c r="U444" s="582" t="s">
        <v>1072</v>
      </c>
      <c r="V444" s="582" t="s">
        <v>1072</v>
      </c>
      <c r="W444" s="582" t="s">
        <v>1072</v>
      </c>
      <c r="X444" s="582" t="s">
        <v>1072</v>
      </c>
      <c r="Y444" s="582" t="s">
        <v>1072</v>
      </c>
      <c r="Z444" s="582" t="s">
        <v>1072</v>
      </c>
      <c r="AA444" s="580" t="str">
        <f>Vlookup(B444,'セッション実施状況管理'!$A:$R,17,false)</f>
        <v>#N/A</v>
      </c>
      <c r="AB444" s="580" t="str">
        <f t="shared" si="14"/>
        <v>#N/A</v>
      </c>
      <c r="AC444" s="580" t="str">
        <f t="shared" si="15"/>
        <v>#N/A</v>
      </c>
    </row>
    <row r="445">
      <c r="A445" s="2"/>
      <c r="B445" s="2"/>
      <c r="C445" s="2"/>
      <c r="D445" s="2"/>
      <c r="E445" s="2"/>
      <c r="F445" s="569" t="str">
        <f>vlookup(B445,'セッション実施状況管理'!$A:$U,20,false)</f>
        <v>#N/A</v>
      </c>
      <c r="G445" s="2"/>
      <c r="H445" s="2"/>
      <c r="I445" s="572" t="str">
        <f>iferror(vlookup(B445,'セッション実施状況管理'!$A:$B,2,false),"")</f>
        <v/>
      </c>
      <c r="J445" s="629"/>
      <c r="K445" s="629"/>
      <c r="L445" s="652"/>
      <c r="M445" s="583">
        <f t="shared" si="17"/>
        <v>0</v>
      </c>
      <c r="N445" s="629"/>
      <c r="O445" s="629"/>
      <c r="P445" s="629"/>
      <c r="Q445" s="651"/>
      <c r="R445" s="585" t="str">
        <f t="shared" si="12"/>
        <v>0</v>
      </c>
      <c r="S445" s="651"/>
      <c r="T445" s="582" t="s">
        <v>1072</v>
      </c>
      <c r="U445" s="582" t="s">
        <v>1072</v>
      </c>
      <c r="V445" s="582" t="s">
        <v>1072</v>
      </c>
      <c r="W445" s="582" t="s">
        <v>1072</v>
      </c>
      <c r="X445" s="582" t="s">
        <v>1072</v>
      </c>
      <c r="Y445" s="582" t="s">
        <v>1072</v>
      </c>
      <c r="Z445" s="582" t="s">
        <v>1072</v>
      </c>
      <c r="AA445" s="580" t="str">
        <f>Vlookup(B445,'セッション実施状況管理'!$A:$R,17,false)</f>
        <v>#N/A</v>
      </c>
      <c r="AB445" s="580" t="str">
        <f t="shared" si="14"/>
        <v>#N/A</v>
      </c>
      <c r="AC445" s="580" t="str">
        <f t="shared" si="15"/>
        <v>#N/A</v>
      </c>
    </row>
    <row r="446">
      <c r="A446" s="2"/>
      <c r="B446" s="2"/>
      <c r="C446" s="2"/>
      <c r="D446" s="2"/>
      <c r="E446" s="2"/>
      <c r="F446" s="569" t="str">
        <f>vlookup(B446,'セッション実施状況管理'!$A:$U,20,false)</f>
        <v>#N/A</v>
      </c>
      <c r="G446" s="2"/>
      <c r="H446" s="2"/>
      <c r="I446" s="572" t="str">
        <f>iferror(vlookup(B446,'セッション実施状況管理'!$A:$B,2,false),"")</f>
        <v/>
      </c>
      <c r="J446" s="629"/>
      <c r="K446" s="629"/>
      <c r="L446" s="652"/>
      <c r="M446" s="583">
        <f t="shared" si="17"/>
        <v>0</v>
      </c>
      <c r="N446" s="629"/>
      <c r="O446" s="629"/>
      <c r="P446" s="629"/>
      <c r="Q446" s="651"/>
      <c r="R446" s="585" t="str">
        <f t="shared" si="12"/>
        <v>0</v>
      </c>
      <c r="S446" s="651"/>
      <c r="T446" s="582" t="s">
        <v>1072</v>
      </c>
      <c r="U446" s="582" t="s">
        <v>1072</v>
      </c>
      <c r="V446" s="582" t="s">
        <v>1072</v>
      </c>
      <c r="W446" s="582" t="s">
        <v>1072</v>
      </c>
      <c r="X446" s="582" t="s">
        <v>1072</v>
      </c>
      <c r="Y446" s="582" t="s">
        <v>1072</v>
      </c>
      <c r="Z446" s="582" t="s">
        <v>1072</v>
      </c>
      <c r="AA446" s="580" t="str">
        <f>Vlookup(B446,'セッション実施状況管理'!$A:$R,17,false)</f>
        <v>#N/A</v>
      </c>
      <c r="AB446" s="580" t="str">
        <f t="shared" si="14"/>
        <v>#N/A</v>
      </c>
      <c r="AC446" s="580" t="str">
        <f t="shared" si="15"/>
        <v>#N/A</v>
      </c>
    </row>
    <row r="447">
      <c r="A447" s="2"/>
      <c r="B447" s="2"/>
      <c r="C447" s="2"/>
      <c r="D447" s="2"/>
      <c r="E447" s="2"/>
      <c r="F447" s="569" t="str">
        <f>vlookup(B447,'セッション実施状況管理'!$A:$U,20,false)</f>
        <v>#N/A</v>
      </c>
      <c r="G447" s="2"/>
      <c r="H447" s="2"/>
      <c r="I447" s="572" t="str">
        <f>iferror(vlookup(B447,'セッション実施状況管理'!$A:$B,2,false),"")</f>
        <v/>
      </c>
      <c r="J447" s="629"/>
      <c r="K447" s="629"/>
      <c r="L447" s="652"/>
      <c r="M447" s="583">
        <f t="shared" si="17"/>
        <v>0</v>
      </c>
      <c r="N447" s="629"/>
      <c r="O447" s="629"/>
      <c r="P447" s="629"/>
      <c r="Q447" s="651"/>
      <c r="R447" s="585" t="str">
        <f t="shared" si="12"/>
        <v>0</v>
      </c>
      <c r="S447" s="651"/>
      <c r="T447" s="582" t="s">
        <v>1072</v>
      </c>
      <c r="U447" s="582" t="s">
        <v>1072</v>
      </c>
      <c r="V447" s="582" t="s">
        <v>1072</v>
      </c>
      <c r="W447" s="582" t="s">
        <v>1072</v>
      </c>
      <c r="X447" s="582" t="s">
        <v>1072</v>
      </c>
      <c r="Y447" s="582" t="s">
        <v>1072</v>
      </c>
      <c r="Z447" s="582" t="s">
        <v>1072</v>
      </c>
      <c r="AA447" s="580" t="str">
        <f>Vlookup(B447,'セッション実施状況管理'!$A:$R,17,false)</f>
        <v>#N/A</v>
      </c>
      <c r="AB447" s="580" t="str">
        <f t="shared" si="14"/>
        <v>#N/A</v>
      </c>
      <c r="AC447" s="580" t="str">
        <f t="shared" si="15"/>
        <v>#N/A</v>
      </c>
    </row>
    <row r="448">
      <c r="A448" s="2"/>
      <c r="B448" s="2"/>
      <c r="C448" s="2"/>
      <c r="D448" s="2"/>
      <c r="E448" s="2"/>
      <c r="F448" s="569" t="str">
        <f>vlookup(B448,'セッション実施状況管理'!$A:$U,20,false)</f>
        <v>#N/A</v>
      </c>
      <c r="G448" s="2"/>
      <c r="H448" s="2"/>
      <c r="I448" s="572" t="str">
        <f>iferror(vlookup(B448,'セッション実施状況管理'!$A:$B,2,false),"")</f>
        <v/>
      </c>
      <c r="J448" s="629"/>
      <c r="K448" s="629"/>
      <c r="L448" s="652"/>
      <c r="M448" s="583">
        <f t="shared" si="17"/>
        <v>0</v>
      </c>
      <c r="N448" s="629"/>
      <c r="O448" s="629"/>
      <c r="P448" s="629"/>
      <c r="Q448" s="651"/>
      <c r="R448" s="585" t="str">
        <f t="shared" si="12"/>
        <v>0</v>
      </c>
      <c r="S448" s="651"/>
      <c r="T448" s="582" t="s">
        <v>1072</v>
      </c>
      <c r="U448" s="582" t="s">
        <v>1072</v>
      </c>
      <c r="V448" s="582" t="s">
        <v>1072</v>
      </c>
      <c r="W448" s="582" t="s">
        <v>1072</v>
      </c>
      <c r="X448" s="582" t="s">
        <v>1072</v>
      </c>
      <c r="Y448" s="582" t="s">
        <v>1072</v>
      </c>
      <c r="Z448" s="582" t="s">
        <v>1072</v>
      </c>
      <c r="AA448" s="580" t="str">
        <f>Vlookup(B448,'セッション実施状況管理'!$A:$R,17,false)</f>
        <v>#N/A</v>
      </c>
      <c r="AB448" s="580" t="str">
        <f t="shared" si="14"/>
        <v>#N/A</v>
      </c>
      <c r="AC448" s="580" t="str">
        <f t="shared" si="15"/>
        <v>#N/A</v>
      </c>
    </row>
    <row r="449">
      <c r="A449" s="2"/>
      <c r="B449" s="2"/>
      <c r="C449" s="2"/>
      <c r="D449" s="2"/>
      <c r="E449" s="2"/>
      <c r="F449" s="569" t="str">
        <f>vlookup(B449,'セッション実施状況管理'!$A:$U,20,false)</f>
        <v>#N/A</v>
      </c>
      <c r="G449" s="2"/>
      <c r="H449" s="2"/>
      <c r="I449" s="572" t="str">
        <f>iferror(vlookup(B449,'セッション実施状況管理'!$A:$B,2,false),"")</f>
        <v/>
      </c>
      <c r="J449" s="629"/>
      <c r="K449" s="629"/>
      <c r="L449" s="652"/>
      <c r="M449" s="583">
        <f t="shared" si="17"/>
        <v>0</v>
      </c>
      <c r="N449" s="629"/>
      <c r="O449" s="629"/>
      <c r="P449" s="629"/>
      <c r="Q449" s="651"/>
      <c r="R449" s="653"/>
      <c r="S449" s="651"/>
      <c r="T449" s="582" t="s">
        <v>1072</v>
      </c>
      <c r="U449" s="582" t="s">
        <v>1072</v>
      </c>
      <c r="V449" s="582" t="s">
        <v>1072</v>
      </c>
      <c r="W449" s="582" t="s">
        <v>1072</v>
      </c>
      <c r="X449" s="582" t="s">
        <v>1072</v>
      </c>
      <c r="Y449" s="582" t="s">
        <v>1072</v>
      </c>
      <c r="Z449" s="582" t="s">
        <v>1072</v>
      </c>
      <c r="AA449" s="580" t="str">
        <f>Vlookup(B449,'セッション実施状況管理'!$A:$R,17,false)</f>
        <v>#N/A</v>
      </c>
      <c r="AB449" s="580" t="str">
        <f t="shared" si="14"/>
        <v>#N/A</v>
      </c>
      <c r="AC449" s="580" t="str">
        <f t="shared" si="15"/>
        <v>#N/A</v>
      </c>
    </row>
    <row r="450">
      <c r="A450" s="2"/>
      <c r="B450" s="2"/>
      <c r="C450" s="2"/>
      <c r="D450" s="2"/>
      <c r="E450" s="2"/>
      <c r="F450" s="569" t="str">
        <f>vlookup(B450,'セッション実施状況管理'!$A:$U,20,false)</f>
        <v>#N/A</v>
      </c>
      <c r="G450" s="2"/>
      <c r="H450" s="2"/>
      <c r="I450" s="572" t="str">
        <f>iferror(vlookup(B450,'セッション実施状況管理'!$A:$B,2,false),"")</f>
        <v/>
      </c>
      <c r="J450" s="629"/>
      <c r="K450" s="629"/>
      <c r="L450" s="652"/>
      <c r="M450" s="583">
        <f t="shared" si="17"/>
        <v>0</v>
      </c>
      <c r="N450" s="629"/>
      <c r="O450" s="629"/>
      <c r="P450" s="629"/>
      <c r="Q450" s="651"/>
      <c r="R450" s="653"/>
      <c r="S450" s="651"/>
      <c r="T450" s="582" t="s">
        <v>1072</v>
      </c>
      <c r="U450" s="582" t="s">
        <v>1072</v>
      </c>
      <c r="V450" s="582" t="s">
        <v>1072</v>
      </c>
      <c r="W450" s="582" t="s">
        <v>1072</v>
      </c>
      <c r="X450" s="582" t="s">
        <v>1072</v>
      </c>
      <c r="Y450" s="582" t="s">
        <v>1072</v>
      </c>
      <c r="Z450" s="582" t="s">
        <v>1072</v>
      </c>
      <c r="AA450" s="580" t="str">
        <f>Vlookup(B450,'セッション実施状況管理'!$A:$R,17,false)</f>
        <v>#N/A</v>
      </c>
      <c r="AB450" s="580" t="str">
        <f t="shared" si="14"/>
        <v>#N/A</v>
      </c>
      <c r="AC450" s="580" t="str">
        <f t="shared" si="15"/>
        <v>#N/A</v>
      </c>
    </row>
    <row r="451">
      <c r="A451" s="2"/>
      <c r="B451" s="2"/>
      <c r="C451" s="2"/>
      <c r="D451" s="2"/>
      <c r="E451" s="2"/>
      <c r="F451" s="569" t="str">
        <f>vlookup(B451,'セッション実施状況管理'!$A:$U,20,false)</f>
        <v>#N/A</v>
      </c>
      <c r="G451" s="2"/>
      <c r="H451" s="2"/>
      <c r="I451" s="572" t="str">
        <f>iferror(vlookup(B451,'セッション実施状況管理'!$A:$B,2,false),"")</f>
        <v/>
      </c>
      <c r="J451" s="629"/>
      <c r="K451" s="629"/>
      <c r="L451" s="652"/>
      <c r="M451" s="583">
        <f t="shared" si="17"/>
        <v>0</v>
      </c>
      <c r="N451" s="629"/>
      <c r="O451" s="629"/>
      <c r="P451" s="629"/>
      <c r="Q451" s="651"/>
      <c r="R451" s="653"/>
      <c r="S451" s="651"/>
      <c r="T451" s="582" t="s">
        <v>1072</v>
      </c>
      <c r="U451" s="582" t="s">
        <v>1072</v>
      </c>
      <c r="V451" s="582" t="s">
        <v>1072</v>
      </c>
      <c r="W451" s="582" t="s">
        <v>1072</v>
      </c>
      <c r="X451" s="582" t="s">
        <v>1072</v>
      </c>
      <c r="Y451" s="582" t="s">
        <v>1072</v>
      </c>
      <c r="Z451" s="582" t="s">
        <v>1072</v>
      </c>
      <c r="AA451" s="580" t="str">
        <f>Vlookup(B451,'セッション実施状況管理'!$A:$R,17,false)</f>
        <v>#N/A</v>
      </c>
      <c r="AB451" s="580" t="str">
        <f t="shared" si="14"/>
        <v>#N/A</v>
      </c>
      <c r="AC451" s="580" t="str">
        <f t="shared" si="15"/>
        <v>#N/A</v>
      </c>
    </row>
    <row r="452">
      <c r="A452" s="2"/>
      <c r="B452" s="2"/>
      <c r="C452" s="2"/>
      <c r="D452" s="2"/>
      <c r="E452" s="2"/>
      <c r="F452" s="569" t="str">
        <f>vlookup(B452,'セッション実施状況管理'!$A:$U,20,false)</f>
        <v>#N/A</v>
      </c>
      <c r="G452" s="2"/>
      <c r="H452" s="2"/>
      <c r="I452" s="572" t="str">
        <f>iferror(vlookup(B452,'セッション実施状況管理'!$A:$B,2,false),"")</f>
        <v/>
      </c>
      <c r="J452" s="629"/>
      <c r="K452" s="629"/>
      <c r="L452" s="652"/>
      <c r="M452" s="583">
        <f t="shared" si="17"/>
        <v>0</v>
      </c>
      <c r="N452" s="629"/>
      <c r="O452" s="629"/>
      <c r="P452" s="629"/>
      <c r="Q452" s="651"/>
      <c r="R452" s="653"/>
      <c r="S452" s="651"/>
      <c r="T452" s="582" t="s">
        <v>1072</v>
      </c>
      <c r="U452" s="582" t="s">
        <v>1072</v>
      </c>
      <c r="V452" s="582" t="s">
        <v>1072</v>
      </c>
      <c r="W452" s="582" t="s">
        <v>1072</v>
      </c>
      <c r="X452" s="582" t="s">
        <v>1072</v>
      </c>
      <c r="Y452" s="582" t="s">
        <v>1072</v>
      </c>
      <c r="Z452" s="582" t="s">
        <v>1072</v>
      </c>
      <c r="AA452" s="580" t="str">
        <f>Vlookup(B452,'セッション実施状況管理'!$A:$R,17,false)</f>
        <v>#N/A</v>
      </c>
      <c r="AB452" s="580" t="str">
        <f t="shared" si="14"/>
        <v>#N/A</v>
      </c>
      <c r="AC452" s="580" t="str">
        <f t="shared" si="15"/>
        <v>#N/A</v>
      </c>
    </row>
    <row r="453">
      <c r="A453" s="2"/>
      <c r="B453" s="2"/>
      <c r="C453" s="2"/>
      <c r="D453" s="2"/>
      <c r="E453" s="2"/>
      <c r="F453" s="569" t="str">
        <f>vlookup(B453,'セッション実施状況管理'!$A:$U,20,false)</f>
        <v>#N/A</v>
      </c>
      <c r="G453" s="2"/>
      <c r="H453" s="2"/>
      <c r="I453" s="572" t="str">
        <f>iferror(vlookup(B453,'セッション実施状況管理'!$A:$B,2,false),"")</f>
        <v/>
      </c>
      <c r="J453" s="629"/>
      <c r="K453" s="629"/>
      <c r="L453" s="652"/>
      <c r="M453" s="583">
        <f t="shared" si="17"/>
        <v>0</v>
      </c>
      <c r="N453" s="629"/>
      <c r="O453" s="629"/>
      <c r="P453" s="629"/>
      <c r="Q453" s="651"/>
      <c r="R453" s="653"/>
      <c r="S453" s="651"/>
      <c r="T453" s="582" t="s">
        <v>1072</v>
      </c>
      <c r="U453" s="582" t="s">
        <v>1072</v>
      </c>
      <c r="V453" s="582" t="s">
        <v>1072</v>
      </c>
      <c r="W453" s="582" t="s">
        <v>1072</v>
      </c>
      <c r="X453" s="582" t="s">
        <v>1072</v>
      </c>
      <c r="Y453" s="582" t="s">
        <v>1072</v>
      </c>
      <c r="Z453" s="582" t="s">
        <v>1072</v>
      </c>
      <c r="AA453" s="580" t="str">
        <f>Vlookup(B453,'セッション実施状況管理'!$A:$R,17,false)</f>
        <v>#N/A</v>
      </c>
      <c r="AB453" s="580" t="str">
        <f t="shared" si="14"/>
        <v>#N/A</v>
      </c>
      <c r="AC453" s="580" t="str">
        <f t="shared" si="15"/>
        <v>#N/A</v>
      </c>
    </row>
    <row r="454">
      <c r="A454" s="2"/>
      <c r="B454" s="2"/>
      <c r="C454" s="2"/>
      <c r="D454" s="2"/>
      <c r="E454" s="2"/>
      <c r="F454" s="569" t="str">
        <f>vlookup(B454,'セッション実施状況管理'!$A:$U,20,false)</f>
        <v>#N/A</v>
      </c>
      <c r="G454" s="2"/>
      <c r="H454" s="2"/>
      <c r="I454" s="572" t="str">
        <f>iferror(vlookup(B454,'セッション実施状況管理'!$A:$B,2,false),"")</f>
        <v/>
      </c>
      <c r="J454" s="629"/>
      <c r="K454" s="629"/>
      <c r="L454" s="652"/>
      <c r="M454" s="583">
        <f t="shared" si="17"/>
        <v>0</v>
      </c>
      <c r="N454" s="629"/>
      <c r="O454" s="629"/>
      <c r="P454" s="629"/>
      <c r="Q454" s="651"/>
      <c r="R454" s="653"/>
      <c r="S454" s="651"/>
      <c r="T454" s="582" t="s">
        <v>1072</v>
      </c>
      <c r="U454" s="582" t="s">
        <v>1072</v>
      </c>
      <c r="V454" s="582" t="s">
        <v>1072</v>
      </c>
      <c r="W454" s="582" t="s">
        <v>1072</v>
      </c>
      <c r="X454" s="582" t="s">
        <v>1072</v>
      </c>
      <c r="Y454" s="582" t="s">
        <v>1072</v>
      </c>
      <c r="Z454" s="582" t="s">
        <v>1072</v>
      </c>
      <c r="AA454" s="580" t="str">
        <f>Vlookup(B454,'セッション実施状況管理'!$A:$R,17,false)</f>
        <v>#N/A</v>
      </c>
      <c r="AB454" s="580" t="str">
        <f t="shared" si="14"/>
        <v>#N/A</v>
      </c>
      <c r="AC454" s="580" t="str">
        <f t="shared" si="15"/>
        <v>#N/A</v>
      </c>
    </row>
    <row r="455">
      <c r="A455" s="2"/>
      <c r="B455" s="2"/>
      <c r="C455" s="2"/>
      <c r="D455" s="2"/>
      <c r="E455" s="2"/>
      <c r="F455" s="569" t="str">
        <f>vlookup(B455,'セッション実施状況管理'!$A:$U,20,false)</f>
        <v>#N/A</v>
      </c>
      <c r="G455" s="2"/>
      <c r="H455" s="2"/>
      <c r="I455" s="572" t="str">
        <f>iferror(vlookup(B455,'セッション実施状況管理'!$A:$B,2,false),"")</f>
        <v/>
      </c>
      <c r="J455" s="629"/>
      <c r="K455" s="629"/>
      <c r="L455" s="652"/>
      <c r="M455" s="583">
        <f t="shared" si="17"/>
        <v>0</v>
      </c>
      <c r="N455" s="629"/>
      <c r="O455" s="629"/>
      <c r="P455" s="629"/>
      <c r="Q455" s="651"/>
      <c r="R455" s="653"/>
      <c r="S455" s="651"/>
      <c r="T455" s="582" t="s">
        <v>1072</v>
      </c>
      <c r="U455" s="582" t="s">
        <v>1072</v>
      </c>
      <c r="V455" s="582" t="s">
        <v>1072</v>
      </c>
      <c r="W455" s="582" t="s">
        <v>1072</v>
      </c>
      <c r="X455" s="582" t="s">
        <v>1072</v>
      </c>
      <c r="Y455" s="582" t="s">
        <v>1072</v>
      </c>
      <c r="Z455" s="582" t="s">
        <v>1072</v>
      </c>
      <c r="AA455" s="580" t="str">
        <f>Vlookup(B455,'セッション実施状況管理'!$A:$R,17,false)</f>
        <v>#N/A</v>
      </c>
      <c r="AB455" s="580" t="str">
        <f t="shared" si="14"/>
        <v>#N/A</v>
      </c>
      <c r="AC455" s="580" t="str">
        <f t="shared" si="15"/>
        <v>#N/A</v>
      </c>
    </row>
    <row r="456">
      <c r="A456" s="2"/>
      <c r="B456" s="2"/>
      <c r="C456" s="2"/>
      <c r="D456" s="2"/>
      <c r="E456" s="2"/>
      <c r="F456" s="569" t="str">
        <f>vlookup(B456,'セッション実施状況管理'!$A:$U,20,false)</f>
        <v>#N/A</v>
      </c>
      <c r="G456" s="2"/>
      <c r="H456" s="2"/>
      <c r="I456" s="572" t="str">
        <f>iferror(vlookup(B456,'セッション実施状況管理'!$A:$B,2,false),"")</f>
        <v/>
      </c>
      <c r="J456" s="629"/>
      <c r="K456" s="629"/>
      <c r="L456" s="652"/>
      <c r="M456" s="583">
        <f t="shared" si="17"/>
        <v>0</v>
      </c>
      <c r="N456" s="629"/>
      <c r="O456" s="629"/>
      <c r="P456" s="629"/>
      <c r="Q456" s="651"/>
      <c r="R456" s="653"/>
      <c r="S456" s="651"/>
      <c r="T456" s="582" t="s">
        <v>1072</v>
      </c>
      <c r="U456" s="582" t="s">
        <v>1072</v>
      </c>
      <c r="V456" s="582" t="s">
        <v>1072</v>
      </c>
      <c r="W456" s="582" t="s">
        <v>1072</v>
      </c>
      <c r="X456" s="582" t="s">
        <v>1072</v>
      </c>
      <c r="Y456" s="582" t="s">
        <v>1072</v>
      </c>
      <c r="Z456" s="582" t="s">
        <v>1072</v>
      </c>
      <c r="AA456" s="580" t="str">
        <f>Vlookup(B456,'セッション実施状況管理'!$A:$R,17,false)</f>
        <v>#N/A</v>
      </c>
      <c r="AB456" s="580" t="str">
        <f t="shared" si="14"/>
        <v>#N/A</v>
      </c>
      <c r="AC456" s="580" t="str">
        <f t="shared" si="15"/>
        <v>#N/A</v>
      </c>
    </row>
    <row r="457">
      <c r="A457" s="2"/>
      <c r="B457" s="2"/>
      <c r="C457" s="2"/>
      <c r="D457" s="2"/>
      <c r="E457" s="2"/>
      <c r="F457" s="569" t="str">
        <f>vlookup(B457,'セッション実施状況管理'!$A:$U,20,false)</f>
        <v>#N/A</v>
      </c>
      <c r="G457" s="2"/>
      <c r="H457" s="2"/>
      <c r="I457" s="572" t="str">
        <f>iferror(vlookup(B457,'セッション実施状況管理'!$A:$B,2,false),"")</f>
        <v/>
      </c>
      <c r="J457" s="629"/>
      <c r="K457" s="629"/>
      <c r="L457" s="652"/>
      <c r="M457" s="583">
        <f t="shared" si="17"/>
        <v>0</v>
      </c>
      <c r="N457" s="629"/>
      <c r="O457" s="629"/>
      <c r="P457" s="629"/>
      <c r="Q457" s="651"/>
      <c r="R457" s="653"/>
      <c r="S457" s="651"/>
      <c r="T457" s="582" t="s">
        <v>1072</v>
      </c>
      <c r="U457" s="582" t="s">
        <v>1072</v>
      </c>
      <c r="V457" s="582" t="s">
        <v>1072</v>
      </c>
      <c r="W457" s="582" t="s">
        <v>1072</v>
      </c>
      <c r="X457" s="582" t="s">
        <v>1072</v>
      </c>
      <c r="Y457" s="582" t="s">
        <v>1072</v>
      </c>
      <c r="Z457" s="582" t="s">
        <v>1072</v>
      </c>
      <c r="AA457" s="580" t="str">
        <f>Vlookup(B457,'セッション実施状況管理'!$A:$R,17,false)</f>
        <v>#N/A</v>
      </c>
      <c r="AB457" s="580" t="str">
        <f t="shared" si="14"/>
        <v>#N/A</v>
      </c>
      <c r="AC457" s="580" t="str">
        <f t="shared" si="15"/>
        <v>#N/A</v>
      </c>
    </row>
    <row r="458">
      <c r="A458" s="2"/>
      <c r="B458" s="2"/>
      <c r="C458" s="2"/>
      <c r="D458" s="2"/>
      <c r="E458" s="2"/>
      <c r="F458" s="569" t="str">
        <f>vlookup(B458,'セッション実施状況管理'!$A:$U,20,false)</f>
        <v>#N/A</v>
      </c>
      <c r="G458" s="2"/>
      <c r="H458" s="2"/>
      <c r="I458" s="572" t="str">
        <f>iferror(vlookup(B458,'セッション実施状況管理'!$A:$B,2,false),"")</f>
        <v/>
      </c>
      <c r="J458" s="629"/>
      <c r="K458" s="629"/>
      <c r="L458" s="652"/>
      <c r="M458" s="583">
        <f t="shared" si="17"/>
        <v>0</v>
      </c>
      <c r="N458" s="629"/>
      <c r="O458" s="629"/>
      <c r="P458" s="629"/>
      <c r="Q458" s="651"/>
      <c r="R458" s="653"/>
      <c r="S458" s="651"/>
      <c r="T458" s="582" t="s">
        <v>1072</v>
      </c>
      <c r="U458" s="582" t="s">
        <v>1072</v>
      </c>
      <c r="V458" s="582" t="s">
        <v>1072</v>
      </c>
      <c r="W458" s="582" t="s">
        <v>1072</v>
      </c>
      <c r="X458" s="582" t="s">
        <v>1072</v>
      </c>
      <c r="Y458" s="582" t="s">
        <v>1072</v>
      </c>
      <c r="Z458" s="582" t="s">
        <v>1072</v>
      </c>
      <c r="AA458" s="580" t="str">
        <f>Vlookup(B458,'セッション実施状況管理'!$A:$R,17,false)</f>
        <v>#N/A</v>
      </c>
      <c r="AB458" s="580" t="str">
        <f t="shared" si="14"/>
        <v>#N/A</v>
      </c>
      <c r="AC458" s="580" t="str">
        <f t="shared" si="15"/>
        <v>#N/A</v>
      </c>
    </row>
    <row r="459">
      <c r="A459" s="2"/>
      <c r="B459" s="2"/>
      <c r="C459" s="2"/>
      <c r="D459" s="2"/>
      <c r="E459" s="2"/>
      <c r="F459" s="569" t="str">
        <f>vlookup(B459,'セッション実施状況管理'!$A:$U,20,false)</f>
        <v>#N/A</v>
      </c>
      <c r="G459" s="2"/>
      <c r="H459" s="2"/>
      <c r="I459" s="572" t="str">
        <f>iferror(vlookup(B459,'セッション実施状況管理'!$A:$B,2,false),"")</f>
        <v/>
      </c>
      <c r="J459" s="629"/>
      <c r="K459" s="629"/>
      <c r="L459" s="652"/>
      <c r="M459" s="583">
        <f t="shared" si="17"/>
        <v>0</v>
      </c>
      <c r="N459" s="629"/>
      <c r="O459" s="629"/>
      <c r="P459" s="629"/>
      <c r="Q459" s="651"/>
      <c r="R459" s="653"/>
      <c r="S459" s="651"/>
      <c r="T459" s="582" t="s">
        <v>1072</v>
      </c>
      <c r="U459" s="582" t="s">
        <v>1072</v>
      </c>
      <c r="V459" s="582" t="s">
        <v>1072</v>
      </c>
      <c r="W459" s="582" t="s">
        <v>1072</v>
      </c>
      <c r="X459" s="582" t="s">
        <v>1072</v>
      </c>
      <c r="Y459" s="582" t="s">
        <v>1072</v>
      </c>
      <c r="Z459" s="582" t="s">
        <v>1072</v>
      </c>
      <c r="AA459" s="580" t="str">
        <f>Vlookup(B459,'セッション実施状況管理'!$A:$R,17,false)</f>
        <v>#N/A</v>
      </c>
      <c r="AB459" s="580" t="str">
        <f t="shared" si="14"/>
        <v>#N/A</v>
      </c>
      <c r="AC459" s="580" t="str">
        <f t="shared" si="15"/>
        <v>#N/A</v>
      </c>
    </row>
    <row r="460">
      <c r="A460" s="2"/>
      <c r="B460" s="2"/>
      <c r="C460" s="2"/>
      <c r="D460" s="2"/>
      <c r="E460" s="2"/>
      <c r="F460" s="569" t="str">
        <f>vlookup(B460,'セッション実施状況管理'!$A:$U,20,false)</f>
        <v>#N/A</v>
      </c>
      <c r="G460" s="2"/>
      <c r="H460" s="2"/>
      <c r="I460" s="572" t="str">
        <f>iferror(vlookup(B460,'セッション実施状況管理'!$A:$B,2,false),"")</f>
        <v/>
      </c>
      <c r="J460" s="629"/>
      <c r="K460" s="629"/>
      <c r="L460" s="652"/>
      <c r="M460" s="583">
        <f t="shared" si="17"/>
        <v>0</v>
      </c>
      <c r="N460" s="629"/>
      <c r="O460" s="629"/>
      <c r="P460" s="629"/>
      <c r="Q460" s="651"/>
      <c r="R460" s="653"/>
      <c r="S460" s="651"/>
      <c r="T460" s="582" t="s">
        <v>1072</v>
      </c>
      <c r="U460" s="582" t="s">
        <v>1072</v>
      </c>
      <c r="V460" s="582" t="s">
        <v>1072</v>
      </c>
      <c r="W460" s="582" t="s">
        <v>1072</v>
      </c>
      <c r="X460" s="582" t="s">
        <v>1072</v>
      </c>
      <c r="Y460" s="582" t="s">
        <v>1072</v>
      </c>
      <c r="Z460" s="582" t="s">
        <v>1072</v>
      </c>
      <c r="AA460" s="580" t="str">
        <f>Vlookup(B460,'セッション実施状況管理'!$A:$R,17,false)</f>
        <v>#N/A</v>
      </c>
      <c r="AB460" s="580" t="str">
        <f t="shared" si="14"/>
        <v>#N/A</v>
      </c>
      <c r="AC460" s="580" t="str">
        <f t="shared" si="15"/>
        <v>#N/A</v>
      </c>
    </row>
    <row r="461">
      <c r="A461" s="2"/>
      <c r="B461" s="2"/>
      <c r="C461" s="2"/>
      <c r="D461" s="2"/>
      <c r="E461" s="2"/>
      <c r="F461" s="569" t="str">
        <f>vlookup(B461,'セッション実施状況管理'!$A:$U,20,false)</f>
        <v>#N/A</v>
      </c>
      <c r="G461" s="2"/>
      <c r="H461" s="2"/>
      <c r="I461" s="572" t="str">
        <f>iferror(vlookup(B461,'セッション実施状況管理'!$A:$B,2,false),"")</f>
        <v/>
      </c>
      <c r="J461" s="629"/>
      <c r="K461" s="629"/>
      <c r="L461" s="652"/>
      <c r="M461" s="583">
        <f t="shared" si="17"/>
        <v>0</v>
      </c>
      <c r="N461" s="629"/>
      <c r="O461" s="629"/>
      <c r="P461" s="629"/>
      <c r="Q461" s="651"/>
      <c r="R461" s="653"/>
      <c r="S461" s="651"/>
      <c r="T461" s="582" t="s">
        <v>1072</v>
      </c>
      <c r="U461" s="582" t="s">
        <v>1072</v>
      </c>
      <c r="V461" s="582" t="s">
        <v>1072</v>
      </c>
      <c r="W461" s="582" t="s">
        <v>1072</v>
      </c>
      <c r="X461" s="582" t="s">
        <v>1072</v>
      </c>
      <c r="Y461" s="582" t="s">
        <v>1072</v>
      </c>
      <c r="Z461" s="582" t="s">
        <v>1072</v>
      </c>
      <c r="AA461" s="580" t="str">
        <f>Vlookup(B461,'セッション実施状況管理'!$A:$R,17,false)</f>
        <v>#N/A</v>
      </c>
      <c r="AB461" s="580" t="str">
        <f t="shared" si="14"/>
        <v>#N/A</v>
      </c>
      <c r="AC461" s="580" t="str">
        <f t="shared" si="15"/>
        <v>#N/A</v>
      </c>
    </row>
    <row r="462">
      <c r="A462" s="2"/>
      <c r="B462" s="2"/>
      <c r="C462" s="2"/>
      <c r="D462" s="2"/>
      <c r="E462" s="2"/>
      <c r="F462" s="569" t="str">
        <f>vlookup(B462,'セッション実施状況管理'!$A:$U,20,false)</f>
        <v>#N/A</v>
      </c>
      <c r="G462" s="2"/>
      <c r="H462" s="2"/>
      <c r="I462" s="572" t="str">
        <f>iferror(vlookup(B462,'セッション実施状況管理'!$A:$B,2,false),"")</f>
        <v/>
      </c>
      <c r="J462" s="629"/>
      <c r="K462" s="629"/>
      <c r="L462" s="652"/>
      <c r="M462" s="583">
        <f t="shared" si="17"/>
        <v>0</v>
      </c>
      <c r="N462" s="629"/>
      <c r="O462" s="629"/>
      <c r="P462" s="629"/>
      <c r="Q462" s="651"/>
      <c r="R462" s="653"/>
      <c r="S462" s="651"/>
      <c r="T462" s="582" t="s">
        <v>1072</v>
      </c>
      <c r="U462" s="582" t="s">
        <v>1072</v>
      </c>
      <c r="V462" s="582" t="s">
        <v>1072</v>
      </c>
      <c r="W462" s="582" t="s">
        <v>1072</v>
      </c>
      <c r="X462" s="582" t="s">
        <v>1072</v>
      </c>
      <c r="Y462" s="582" t="s">
        <v>1072</v>
      </c>
      <c r="Z462" s="582" t="s">
        <v>1072</v>
      </c>
      <c r="AA462" s="580" t="str">
        <f>Vlookup(B462,'セッション実施状況管理'!$A:$R,17,false)</f>
        <v>#N/A</v>
      </c>
      <c r="AB462" s="580" t="str">
        <f t="shared" si="14"/>
        <v>#N/A</v>
      </c>
      <c r="AC462" s="580" t="str">
        <f t="shared" si="15"/>
        <v>#N/A</v>
      </c>
    </row>
    <row r="463">
      <c r="A463" s="2"/>
      <c r="B463" s="2"/>
      <c r="C463" s="2"/>
      <c r="D463" s="2"/>
      <c r="E463" s="2"/>
      <c r="F463" s="569" t="str">
        <f>vlookup(B463,'セッション実施状況管理'!$A:$U,20,false)</f>
        <v>#N/A</v>
      </c>
      <c r="G463" s="2"/>
      <c r="H463" s="2"/>
      <c r="I463" s="572" t="str">
        <f>iferror(vlookup(B463,'セッション実施状況管理'!$A:$B,2,false),"")</f>
        <v/>
      </c>
      <c r="J463" s="629"/>
      <c r="K463" s="629"/>
      <c r="L463" s="652"/>
      <c r="M463" s="583">
        <f t="shared" si="17"/>
        <v>0</v>
      </c>
      <c r="N463" s="629"/>
      <c r="O463" s="629"/>
      <c r="P463" s="629"/>
      <c r="Q463" s="651"/>
      <c r="R463" s="653"/>
      <c r="S463" s="651"/>
      <c r="T463" s="582" t="s">
        <v>1072</v>
      </c>
      <c r="U463" s="582" t="s">
        <v>1072</v>
      </c>
      <c r="V463" s="582" t="s">
        <v>1072</v>
      </c>
      <c r="W463" s="582" t="s">
        <v>1072</v>
      </c>
      <c r="X463" s="582" t="s">
        <v>1072</v>
      </c>
      <c r="Y463" s="582" t="s">
        <v>1072</v>
      </c>
      <c r="Z463" s="582" t="s">
        <v>1072</v>
      </c>
      <c r="AA463" s="580" t="str">
        <f>Vlookup(B463,'セッション実施状況管理'!$A:$R,17,false)</f>
        <v>#N/A</v>
      </c>
      <c r="AB463" s="580" t="str">
        <f t="shared" si="14"/>
        <v>#N/A</v>
      </c>
      <c r="AC463" s="580" t="str">
        <f t="shared" si="15"/>
        <v>#N/A</v>
      </c>
    </row>
    <row r="464">
      <c r="A464" s="2"/>
      <c r="B464" s="2"/>
      <c r="C464" s="2"/>
      <c r="D464" s="2"/>
      <c r="E464" s="2"/>
      <c r="F464" s="569" t="str">
        <f>vlookup(B464,'セッション実施状況管理'!$A:$U,20,false)</f>
        <v>#N/A</v>
      </c>
      <c r="G464" s="2"/>
      <c r="H464" s="2"/>
      <c r="I464" s="572" t="str">
        <f>iferror(vlookup(B464,'セッション実施状況管理'!$A:$B,2,false),"")</f>
        <v/>
      </c>
      <c r="J464" s="629"/>
      <c r="K464" s="629"/>
      <c r="L464" s="652"/>
      <c r="M464" s="583">
        <f t="shared" si="17"/>
        <v>0</v>
      </c>
      <c r="N464" s="629"/>
      <c r="O464" s="629"/>
      <c r="P464" s="629"/>
      <c r="Q464" s="651"/>
      <c r="R464" s="653"/>
      <c r="S464" s="651"/>
      <c r="T464" s="582" t="s">
        <v>1072</v>
      </c>
      <c r="U464" s="582" t="s">
        <v>1072</v>
      </c>
      <c r="V464" s="582" t="s">
        <v>1072</v>
      </c>
      <c r="W464" s="582" t="s">
        <v>1072</v>
      </c>
      <c r="X464" s="582" t="s">
        <v>1072</v>
      </c>
      <c r="Y464" s="582" t="s">
        <v>1072</v>
      </c>
      <c r="Z464" s="582" t="s">
        <v>1072</v>
      </c>
      <c r="AA464" s="580" t="str">
        <f>Vlookup(B464,'セッション実施状況管理'!$A:$R,17,false)</f>
        <v>#N/A</v>
      </c>
      <c r="AB464" s="580" t="str">
        <f t="shared" si="14"/>
        <v>#N/A</v>
      </c>
      <c r="AC464" s="580" t="str">
        <f t="shared" si="15"/>
        <v>#N/A</v>
      </c>
    </row>
    <row r="465">
      <c r="A465" s="2"/>
      <c r="B465" s="2"/>
      <c r="C465" s="2"/>
      <c r="D465" s="2"/>
      <c r="E465" s="2"/>
      <c r="F465" s="569" t="str">
        <f>vlookup(B465,'セッション実施状況管理'!$A:$U,20,false)</f>
        <v>#N/A</v>
      </c>
      <c r="G465" s="2"/>
      <c r="H465" s="2"/>
      <c r="I465" s="572" t="str">
        <f>iferror(vlookup(B465,'セッション実施状況管理'!$A:$B,2,false),"")</f>
        <v/>
      </c>
      <c r="J465" s="629"/>
      <c r="K465" s="629"/>
      <c r="L465" s="652"/>
      <c r="M465" s="583">
        <f t="shared" si="17"/>
        <v>0</v>
      </c>
      <c r="N465" s="629"/>
      <c r="O465" s="629"/>
      <c r="P465" s="629"/>
      <c r="Q465" s="651"/>
      <c r="R465" s="653"/>
      <c r="S465" s="651"/>
      <c r="T465" s="582" t="s">
        <v>1072</v>
      </c>
      <c r="U465" s="582" t="s">
        <v>1072</v>
      </c>
      <c r="V465" s="582" t="s">
        <v>1072</v>
      </c>
      <c r="W465" s="582" t="s">
        <v>1072</v>
      </c>
      <c r="X465" s="582" t="s">
        <v>1072</v>
      </c>
      <c r="Y465" s="582" t="s">
        <v>1072</v>
      </c>
      <c r="Z465" s="582" t="s">
        <v>1072</v>
      </c>
      <c r="AA465" s="580" t="str">
        <f>Vlookup(B465,'セッション実施状況管理'!$A:$R,17,false)</f>
        <v>#N/A</v>
      </c>
      <c r="AB465" s="580" t="str">
        <f t="shared" si="14"/>
        <v>#N/A</v>
      </c>
      <c r="AC465" s="580" t="str">
        <f t="shared" si="15"/>
        <v>#N/A</v>
      </c>
    </row>
    <row r="466">
      <c r="A466" s="2"/>
      <c r="B466" s="2"/>
      <c r="C466" s="2"/>
      <c r="D466" s="2"/>
      <c r="E466" s="2"/>
      <c r="F466" s="569" t="str">
        <f>vlookup(B466,'セッション実施状況管理'!$A:$U,20,false)</f>
        <v>#N/A</v>
      </c>
      <c r="G466" s="2"/>
      <c r="H466" s="2"/>
      <c r="I466" s="572" t="str">
        <f>iferror(vlookup(B466,'セッション実施状況管理'!$A:$B,2,false),"")</f>
        <v/>
      </c>
      <c r="J466" s="629"/>
      <c r="K466" s="629"/>
      <c r="L466" s="652"/>
      <c r="M466" s="583">
        <f t="shared" si="17"/>
        <v>0</v>
      </c>
      <c r="N466" s="629"/>
      <c r="O466" s="629"/>
      <c r="P466" s="629"/>
      <c r="Q466" s="651"/>
      <c r="R466" s="653"/>
      <c r="S466" s="651"/>
      <c r="T466" s="582" t="s">
        <v>1072</v>
      </c>
      <c r="U466" s="582" t="s">
        <v>1072</v>
      </c>
      <c r="V466" s="582" t="s">
        <v>1072</v>
      </c>
      <c r="W466" s="582" t="s">
        <v>1072</v>
      </c>
      <c r="X466" s="582" t="s">
        <v>1072</v>
      </c>
      <c r="Y466" s="582" t="s">
        <v>1072</v>
      </c>
      <c r="Z466" s="582" t="s">
        <v>1072</v>
      </c>
      <c r="AA466" s="580" t="str">
        <f>Vlookup(B466,'セッション実施状況管理'!$A:$R,17,false)</f>
        <v>#N/A</v>
      </c>
      <c r="AB466" s="580" t="str">
        <f t="shared" si="14"/>
        <v>#N/A</v>
      </c>
      <c r="AC466" s="580" t="str">
        <f t="shared" si="15"/>
        <v>#N/A</v>
      </c>
    </row>
    <row r="467">
      <c r="A467" s="2"/>
      <c r="B467" s="2"/>
      <c r="C467" s="2"/>
      <c r="D467" s="2"/>
      <c r="E467" s="2"/>
      <c r="F467" s="569" t="str">
        <f>vlookup(B467,'セッション実施状況管理'!$A:$U,20,false)</f>
        <v>#N/A</v>
      </c>
      <c r="G467" s="2"/>
      <c r="H467" s="2"/>
      <c r="I467" s="572" t="str">
        <f>iferror(vlookup(B467,'セッション実施状況管理'!$A:$B,2,false),"")</f>
        <v/>
      </c>
      <c r="J467" s="629"/>
      <c r="K467" s="629"/>
      <c r="L467" s="652"/>
      <c r="M467" s="583">
        <f t="shared" si="17"/>
        <v>0</v>
      </c>
      <c r="N467" s="629"/>
      <c r="O467" s="629"/>
      <c r="P467" s="629"/>
      <c r="Q467" s="651"/>
      <c r="R467" s="653"/>
      <c r="S467" s="651"/>
      <c r="T467" s="582" t="s">
        <v>1072</v>
      </c>
      <c r="U467" s="582" t="s">
        <v>1072</v>
      </c>
      <c r="V467" s="582" t="s">
        <v>1072</v>
      </c>
      <c r="W467" s="582" t="s">
        <v>1072</v>
      </c>
      <c r="X467" s="582" t="s">
        <v>1072</v>
      </c>
      <c r="Y467" s="582" t="s">
        <v>1072</v>
      </c>
      <c r="Z467" s="582" t="s">
        <v>1072</v>
      </c>
      <c r="AA467" s="580" t="str">
        <f>Vlookup(B467,'セッション実施状況管理'!$A:$R,17,false)</f>
        <v>#N/A</v>
      </c>
      <c r="AB467" s="580" t="str">
        <f t="shared" si="14"/>
        <v>#N/A</v>
      </c>
      <c r="AC467" s="580" t="str">
        <f t="shared" si="15"/>
        <v>#N/A</v>
      </c>
    </row>
    <row r="468">
      <c r="A468" s="2"/>
      <c r="B468" s="2"/>
      <c r="C468" s="2"/>
      <c r="D468" s="2"/>
      <c r="E468" s="2"/>
      <c r="F468" s="569" t="str">
        <f>vlookup(B468,'セッション実施状況管理'!$A:$U,20,false)</f>
        <v>#N/A</v>
      </c>
      <c r="G468" s="2"/>
      <c r="H468" s="2"/>
      <c r="I468" s="572" t="str">
        <f>iferror(vlookup(B468,'セッション実施状況管理'!$A:$B,2,false),"")</f>
        <v/>
      </c>
      <c r="J468" s="629"/>
      <c r="K468" s="629"/>
      <c r="L468" s="652"/>
      <c r="M468" s="583">
        <f t="shared" si="17"/>
        <v>0</v>
      </c>
      <c r="N468" s="629"/>
      <c r="O468" s="629"/>
      <c r="P468" s="629"/>
      <c r="Q468" s="651"/>
      <c r="R468" s="653"/>
      <c r="S468" s="651"/>
      <c r="T468" s="582" t="s">
        <v>1072</v>
      </c>
      <c r="U468" s="582" t="s">
        <v>1072</v>
      </c>
      <c r="V468" s="582" t="s">
        <v>1072</v>
      </c>
      <c r="W468" s="582" t="s">
        <v>1072</v>
      </c>
      <c r="X468" s="582" t="s">
        <v>1072</v>
      </c>
      <c r="Y468" s="582" t="s">
        <v>1072</v>
      </c>
      <c r="Z468" s="582" t="s">
        <v>1072</v>
      </c>
      <c r="AA468" s="580" t="str">
        <f>Vlookup(B468,'セッション実施状況管理'!$A:$R,17,false)</f>
        <v>#N/A</v>
      </c>
      <c r="AB468" s="580" t="str">
        <f t="shared" si="14"/>
        <v>#N/A</v>
      </c>
      <c r="AC468" s="580" t="str">
        <f t="shared" si="15"/>
        <v>#N/A</v>
      </c>
    </row>
    <row r="469">
      <c r="A469" s="2"/>
      <c r="B469" s="2"/>
      <c r="C469" s="2"/>
      <c r="D469" s="2"/>
      <c r="E469" s="2"/>
      <c r="F469" s="569" t="str">
        <f>vlookup(B469,'セッション実施状況管理'!$A:$U,20,false)</f>
        <v>#N/A</v>
      </c>
      <c r="G469" s="2"/>
      <c r="H469" s="2"/>
      <c r="I469" s="572" t="str">
        <f>iferror(vlookup(B469,'セッション実施状況管理'!$A:$B,2,false),"")</f>
        <v/>
      </c>
      <c r="J469" s="629"/>
      <c r="K469" s="629"/>
      <c r="L469" s="652"/>
      <c r="M469" s="583">
        <f t="shared" si="17"/>
        <v>0</v>
      </c>
      <c r="N469" s="629"/>
      <c r="O469" s="629"/>
      <c r="P469" s="629"/>
      <c r="Q469" s="651"/>
      <c r="R469" s="653"/>
      <c r="S469" s="651"/>
      <c r="T469" s="582" t="s">
        <v>1072</v>
      </c>
      <c r="U469" s="582" t="s">
        <v>1072</v>
      </c>
      <c r="V469" s="582" t="s">
        <v>1072</v>
      </c>
      <c r="W469" s="582" t="s">
        <v>1072</v>
      </c>
      <c r="X469" s="582" t="s">
        <v>1072</v>
      </c>
      <c r="Y469" s="582" t="s">
        <v>1072</v>
      </c>
      <c r="Z469" s="582" t="s">
        <v>1072</v>
      </c>
      <c r="AA469" s="580" t="str">
        <f>Vlookup(B469,'セッション実施状況管理'!$A:$R,17,false)</f>
        <v>#N/A</v>
      </c>
      <c r="AB469" s="580" t="str">
        <f t="shared" si="14"/>
        <v>#N/A</v>
      </c>
      <c r="AC469" s="580" t="str">
        <f t="shared" si="15"/>
        <v>#N/A</v>
      </c>
    </row>
    <row r="470">
      <c r="A470" s="2"/>
      <c r="B470" s="2"/>
      <c r="C470" s="2"/>
      <c r="D470" s="2"/>
      <c r="E470" s="2"/>
      <c r="F470" s="569" t="str">
        <f>vlookup(B470,'セッション実施状況管理'!$A:$U,20,false)</f>
        <v>#N/A</v>
      </c>
      <c r="G470" s="2"/>
      <c r="H470" s="2"/>
      <c r="I470" s="572" t="str">
        <f>iferror(vlookup(B470,'セッション実施状況管理'!$A:$B,2,false),"")</f>
        <v/>
      </c>
      <c r="J470" s="629"/>
      <c r="K470" s="629"/>
      <c r="L470" s="652"/>
      <c r="M470" s="583">
        <f t="shared" si="17"/>
        <v>0</v>
      </c>
      <c r="N470" s="629"/>
      <c r="O470" s="629"/>
      <c r="P470" s="629"/>
      <c r="Q470" s="651"/>
      <c r="R470" s="653"/>
      <c r="S470" s="651"/>
      <c r="T470" s="582" t="s">
        <v>1072</v>
      </c>
      <c r="U470" s="582" t="s">
        <v>1072</v>
      </c>
      <c r="V470" s="582" t="s">
        <v>1072</v>
      </c>
      <c r="W470" s="582" t="s">
        <v>1072</v>
      </c>
      <c r="X470" s="582" t="s">
        <v>1072</v>
      </c>
      <c r="Y470" s="582" t="s">
        <v>1072</v>
      </c>
      <c r="Z470" s="582" t="s">
        <v>1072</v>
      </c>
      <c r="AA470" s="580" t="str">
        <f>Vlookup(B470,'セッション実施状況管理'!$A:$R,17,false)</f>
        <v>#N/A</v>
      </c>
      <c r="AB470" s="580" t="str">
        <f t="shared" si="14"/>
        <v>#N/A</v>
      </c>
      <c r="AC470" s="580" t="str">
        <f t="shared" si="15"/>
        <v>#N/A</v>
      </c>
    </row>
    <row r="471">
      <c r="A471" s="2"/>
      <c r="B471" s="2"/>
      <c r="C471" s="2"/>
      <c r="D471" s="2"/>
      <c r="E471" s="2"/>
      <c r="F471" s="569" t="str">
        <f>vlookup(B471,'セッション実施状況管理'!$A:$U,20,false)</f>
        <v>#N/A</v>
      </c>
      <c r="G471" s="2"/>
      <c r="H471" s="2"/>
      <c r="I471" s="572" t="str">
        <f>iferror(vlookup(B471,'セッション実施状況管理'!$A:$B,2,false),"")</f>
        <v/>
      </c>
      <c r="J471" s="629"/>
      <c r="K471" s="629"/>
      <c r="L471" s="652"/>
      <c r="M471" s="583">
        <f t="shared" si="17"/>
        <v>0</v>
      </c>
      <c r="N471" s="629"/>
      <c r="O471" s="629"/>
      <c r="P471" s="629"/>
      <c r="Q471" s="651"/>
      <c r="R471" s="653"/>
      <c r="S471" s="651"/>
      <c r="T471" s="582" t="s">
        <v>1072</v>
      </c>
      <c r="U471" s="582" t="s">
        <v>1072</v>
      </c>
      <c r="V471" s="582" t="s">
        <v>1072</v>
      </c>
      <c r="W471" s="582" t="s">
        <v>1072</v>
      </c>
      <c r="X471" s="582" t="s">
        <v>1072</v>
      </c>
      <c r="Y471" s="582" t="s">
        <v>1072</v>
      </c>
      <c r="Z471" s="582" t="s">
        <v>1072</v>
      </c>
      <c r="AA471" s="580" t="str">
        <f>Vlookup(B471,'セッション実施状況管理'!$A:$R,17,false)</f>
        <v>#N/A</v>
      </c>
      <c r="AB471" s="580" t="str">
        <f t="shared" si="14"/>
        <v>#N/A</v>
      </c>
      <c r="AC471" s="580" t="str">
        <f t="shared" si="15"/>
        <v>#N/A</v>
      </c>
    </row>
    <row r="472">
      <c r="A472" s="2"/>
      <c r="B472" s="2"/>
      <c r="C472" s="2"/>
      <c r="D472" s="2"/>
      <c r="E472" s="2"/>
      <c r="F472" s="569" t="str">
        <f>vlookup(B472,'セッション実施状況管理'!$A:$U,20,false)</f>
        <v>#N/A</v>
      </c>
      <c r="G472" s="2"/>
      <c r="H472" s="2"/>
      <c r="I472" s="572" t="str">
        <f>iferror(vlookup(B472,'セッション実施状況管理'!$A:$B,2,false),"")</f>
        <v/>
      </c>
      <c r="J472" s="629"/>
      <c r="K472" s="629"/>
      <c r="L472" s="652"/>
      <c r="M472" s="583">
        <f t="shared" si="17"/>
        <v>0</v>
      </c>
      <c r="N472" s="629"/>
      <c r="O472" s="629"/>
      <c r="P472" s="629"/>
      <c r="Q472" s="651"/>
      <c r="R472" s="653"/>
      <c r="S472" s="651"/>
      <c r="T472" s="582" t="s">
        <v>1072</v>
      </c>
      <c r="U472" s="582" t="s">
        <v>1072</v>
      </c>
      <c r="V472" s="582" t="s">
        <v>1072</v>
      </c>
      <c r="W472" s="582" t="s">
        <v>1072</v>
      </c>
      <c r="X472" s="582" t="s">
        <v>1072</v>
      </c>
      <c r="Y472" s="582" t="s">
        <v>1072</v>
      </c>
      <c r="Z472" s="582" t="s">
        <v>1072</v>
      </c>
      <c r="AA472" s="580" t="str">
        <f>Vlookup(B472,'セッション実施状況管理'!$A:$R,17,false)</f>
        <v>#N/A</v>
      </c>
      <c r="AB472" s="580" t="str">
        <f t="shared" si="14"/>
        <v>#N/A</v>
      </c>
      <c r="AC472" s="580" t="str">
        <f t="shared" si="15"/>
        <v>#N/A</v>
      </c>
    </row>
    <row r="473">
      <c r="A473" s="2"/>
      <c r="B473" s="2"/>
      <c r="C473" s="2"/>
      <c r="D473" s="2"/>
      <c r="E473" s="2"/>
      <c r="F473" s="569" t="str">
        <f>vlookup(B473,'セッション実施状況管理'!$A:$U,20,false)</f>
        <v>#N/A</v>
      </c>
      <c r="G473" s="2"/>
      <c r="H473" s="2"/>
      <c r="I473" s="572" t="str">
        <f>iferror(vlookup(B473,'セッション実施状況管理'!$A:$B,2,false),"")</f>
        <v/>
      </c>
      <c r="J473" s="629"/>
      <c r="K473" s="629"/>
      <c r="L473" s="652"/>
      <c r="M473" s="583">
        <f t="shared" si="17"/>
        <v>0</v>
      </c>
      <c r="N473" s="629"/>
      <c r="O473" s="629"/>
      <c r="P473" s="629"/>
      <c r="Q473" s="651"/>
      <c r="R473" s="653"/>
      <c r="S473" s="651"/>
      <c r="T473" s="582" t="s">
        <v>1072</v>
      </c>
      <c r="U473" s="582" t="s">
        <v>1072</v>
      </c>
      <c r="V473" s="582" t="s">
        <v>1072</v>
      </c>
      <c r="W473" s="582" t="s">
        <v>1072</v>
      </c>
      <c r="X473" s="582" t="s">
        <v>1072</v>
      </c>
      <c r="Y473" s="582" t="s">
        <v>1072</v>
      </c>
      <c r="Z473" s="582" t="s">
        <v>1072</v>
      </c>
      <c r="AA473" s="580" t="str">
        <f>Vlookup(B473,'セッション実施状況管理'!$A:$R,17,false)</f>
        <v>#N/A</v>
      </c>
      <c r="AB473" s="580" t="str">
        <f t="shared" si="14"/>
        <v>#N/A</v>
      </c>
      <c r="AC473" s="580" t="str">
        <f t="shared" si="15"/>
        <v>#N/A</v>
      </c>
    </row>
    <row r="474">
      <c r="A474" s="2"/>
      <c r="B474" s="2"/>
      <c r="C474" s="2"/>
      <c r="D474" s="2"/>
      <c r="E474" s="2"/>
      <c r="F474" s="569" t="str">
        <f>vlookup(B474,'セッション実施状況管理'!$A:$U,20,false)</f>
        <v>#N/A</v>
      </c>
      <c r="G474" s="2"/>
      <c r="H474" s="2"/>
      <c r="I474" s="572" t="str">
        <f>iferror(vlookup(B474,'セッション実施状況管理'!$A:$B,2,false),"")</f>
        <v/>
      </c>
      <c r="J474" s="629"/>
      <c r="K474" s="629"/>
      <c r="L474" s="652"/>
      <c r="M474" s="583">
        <f t="shared" si="17"/>
        <v>0</v>
      </c>
      <c r="N474" s="629"/>
      <c r="O474" s="629"/>
      <c r="P474" s="629"/>
      <c r="Q474" s="651"/>
      <c r="R474" s="653"/>
      <c r="S474" s="651"/>
      <c r="T474" s="582" t="s">
        <v>1072</v>
      </c>
      <c r="U474" s="582" t="s">
        <v>1072</v>
      </c>
      <c r="V474" s="582" t="s">
        <v>1072</v>
      </c>
      <c r="W474" s="582" t="s">
        <v>1072</v>
      </c>
      <c r="X474" s="582" t="s">
        <v>1072</v>
      </c>
      <c r="Y474" s="582" t="s">
        <v>1072</v>
      </c>
      <c r="Z474" s="582" t="s">
        <v>1072</v>
      </c>
      <c r="AA474" s="580" t="str">
        <f>Vlookup(B474,'セッション実施状況管理'!$A:$R,17,false)</f>
        <v>#N/A</v>
      </c>
      <c r="AB474" s="580" t="str">
        <f t="shared" si="14"/>
        <v>#N/A</v>
      </c>
      <c r="AC474" s="580" t="str">
        <f t="shared" si="15"/>
        <v>#N/A</v>
      </c>
    </row>
    <row r="475">
      <c r="A475" s="2"/>
      <c r="B475" s="2"/>
      <c r="C475" s="2"/>
      <c r="D475" s="2"/>
      <c r="E475" s="2"/>
      <c r="F475" s="569" t="str">
        <f>vlookup(B475,'セッション実施状況管理'!$A:$U,20,false)</f>
        <v>#N/A</v>
      </c>
      <c r="G475" s="2"/>
      <c r="H475" s="2"/>
      <c r="I475" s="572" t="str">
        <f>iferror(vlookup(B475,'セッション実施状況管理'!$A:$B,2,false),"")</f>
        <v/>
      </c>
      <c r="J475" s="629"/>
      <c r="K475" s="629"/>
      <c r="L475" s="652"/>
      <c r="M475" s="583">
        <f t="shared" si="17"/>
        <v>0</v>
      </c>
      <c r="N475" s="629"/>
      <c r="O475" s="629"/>
      <c r="P475" s="629"/>
      <c r="Q475" s="651"/>
      <c r="R475" s="653"/>
      <c r="S475" s="651"/>
      <c r="T475" s="582" t="s">
        <v>1072</v>
      </c>
      <c r="U475" s="582" t="s">
        <v>1072</v>
      </c>
      <c r="V475" s="582" t="s">
        <v>1072</v>
      </c>
      <c r="W475" s="582" t="s">
        <v>1072</v>
      </c>
      <c r="X475" s="582" t="s">
        <v>1072</v>
      </c>
      <c r="Y475" s="582" t="s">
        <v>1072</v>
      </c>
      <c r="Z475" s="582" t="s">
        <v>1072</v>
      </c>
      <c r="AA475" s="580" t="str">
        <f>Vlookup(B475,'セッション実施状況管理'!$A:$R,17,false)</f>
        <v>#N/A</v>
      </c>
      <c r="AB475" s="580" t="str">
        <f t="shared" si="14"/>
        <v>#N/A</v>
      </c>
      <c r="AC475" s="580" t="str">
        <f t="shared" si="15"/>
        <v>#N/A</v>
      </c>
    </row>
    <row r="476">
      <c r="A476" s="2"/>
      <c r="B476" s="2"/>
      <c r="C476" s="2"/>
      <c r="D476" s="2"/>
      <c r="E476" s="2"/>
      <c r="F476" s="569" t="str">
        <f>vlookup(B476,'セッション実施状況管理'!$A:$U,20,false)</f>
        <v>#N/A</v>
      </c>
      <c r="G476" s="2"/>
      <c r="H476" s="2"/>
      <c r="I476" s="572" t="str">
        <f>iferror(vlookup(B476,'セッション実施状況管理'!$A:$B,2,false),"")</f>
        <v/>
      </c>
      <c r="J476" s="629"/>
      <c r="K476" s="629"/>
      <c r="L476" s="652"/>
      <c r="M476" s="583">
        <f t="shared" si="17"/>
        <v>0</v>
      </c>
      <c r="N476" s="629"/>
      <c r="O476" s="629"/>
      <c r="P476" s="629"/>
      <c r="Q476" s="651"/>
      <c r="R476" s="653"/>
      <c r="S476" s="651"/>
      <c r="T476" s="582" t="s">
        <v>1072</v>
      </c>
      <c r="U476" s="582" t="s">
        <v>1072</v>
      </c>
      <c r="V476" s="582" t="s">
        <v>1072</v>
      </c>
      <c r="W476" s="582" t="s">
        <v>1072</v>
      </c>
      <c r="X476" s="582" t="s">
        <v>1072</v>
      </c>
      <c r="Y476" s="582" t="s">
        <v>1072</v>
      </c>
      <c r="Z476" s="582" t="s">
        <v>1072</v>
      </c>
      <c r="AA476" s="580" t="str">
        <f>Vlookup(B476,'セッション実施状況管理'!$A:$R,17,false)</f>
        <v>#N/A</v>
      </c>
      <c r="AB476" s="580" t="str">
        <f t="shared" si="14"/>
        <v>#N/A</v>
      </c>
      <c r="AC476" s="580" t="str">
        <f t="shared" si="15"/>
        <v>#N/A</v>
      </c>
    </row>
    <row r="477">
      <c r="A477" s="2"/>
      <c r="B477" s="2"/>
      <c r="C477" s="2"/>
      <c r="D477" s="2"/>
      <c r="E477" s="2"/>
      <c r="F477" s="569" t="str">
        <f>vlookup(B477,'セッション実施状況管理'!$A:$U,20,false)</f>
        <v>#N/A</v>
      </c>
      <c r="G477" s="2"/>
      <c r="H477" s="2"/>
      <c r="I477" s="572" t="str">
        <f>iferror(vlookup(B477,'セッション実施状況管理'!$A:$B,2,false),"")</f>
        <v/>
      </c>
      <c r="J477" s="629"/>
      <c r="K477" s="629"/>
      <c r="L477" s="652"/>
      <c r="M477" s="583">
        <f t="shared" si="17"/>
        <v>0</v>
      </c>
      <c r="N477" s="629"/>
      <c r="O477" s="629"/>
      <c r="P477" s="629"/>
      <c r="Q477" s="651"/>
      <c r="R477" s="653"/>
      <c r="S477" s="651"/>
      <c r="T477" s="582" t="s">
        <v>1072</v>
      </c>
      <c r="U477" s="582" t="s">
        <v>1072</v>
      </c>
      <c r="V477" s="582" t="s">
        <v>1072</v>
      </c>
      <c r="W477" s="582" t="s">
        <v>1072</v>
      </c>
      <c r="X477" s="582" t="s">
        <v>1072</v>
      </c>
      <c r="Y477" s="582" t="s">
        <v>1072</v>
      </c>
      <c r="Z477" s="582" t="s">
        <v>1072</v>
      </c>
      <c r="AA477" s="580" t="str">
        <f>Vlookup(B477,'セッション実施状況管理'!$A:$R,17,false)</f>
        <v>#N/A</v>
      </c>
      <c r="AB477" s="580" t="str">
        <f t="shared" si="14"/>
        <v>#N/A</v>
      </c>
      <c r="AC477" s="580" t="str">
        <f t="shared" si="15"/>
        <v>#N/A</v>
      </c>
    </row>
    <row r="478">
      <c r="A478" s="2"/>
      <c r="B478" s="2"/>
      <c r="C478" s="2"/>
      <c r="D478" s="2"/>
      <c r="E478" s="2"/>
      <c r="F478" s="569" t="str">
        <f>vlookup(B478,'セッション実施状況管理'!$A:$U,20,false)</f>
        <v>#N/A</v>
      </c>
      <c r="G478" s="2"/>
      <c r="H478" s="2"/>
      <c r="I478" s="572" t="str">
        <f>iferror(vlookup(B478,'セッション実施状況管理'!$A:$B,2,false),"")</f>
        <v/>
      </c>
      <c r="J478" s="629"/>
      <c r="K478" s="629"/>
      <c r="L478" s="652"/>
      <c r="M478" s="583">
        <f t="shared" si="17"/>
        <v>0</v>
      </c>
      <c r="N478" s="629"/>
      <c r="O478" s="629"/>
      <c r="P478" s="629"/>
      <c r="Q478" s="651"/>
      <c r="R478" s="653"/>
      <c r="S478" s="651"/>
      <c r="T478" s="582" t="s">
        <v>1072</v>
      </c>
      <c r="U478" s="582" t="s">
        <v>1072</v>
      </c>
      <c r="V478" s="582" t="s">
        <v>1072</v>
      </c>
      <c r="W478" s="582" t="s">
        <v>1072</v>
      </c>
      <c r="X478" s="582" t="s">
        <v>1072</v>
      </c>
      <c r="Y478" s="582" t="s">
        <v>1072</v>
      </c>
      <c r="Z478" s="582" t="s">
        <v>1072</v>
      </c>
      <c r="AA478" s="580" t="str">
        <f>Vlookup(B478,'セッション実施状況管理'!$A:$R,17,false)</f>
        <v>#N/A</v>
      </c>
      <c r="AB478" s="580" t="str">
        <f t="shared" si="14"/>
        <v>#N/A</v>
      </c>
      <c r="AC478" s="580" t="str">
        <f t="shared" si="15"/>
        <v>#N/A</v>
      </c>
    </row>
    <row r="479">
      <c r="A479" s="2"/>
      <c r="B479" s="2"/>
      <c r="C479" s="2"/>
      <c r="D479" s="2"/>
      <c r="E479" s="2"/>
      <c r="F479" s="569" t="str">
        <f>vlookup(B479,'セッション実施状況管理'!$A:$U,20,false)</f>
        <v>#N/A</v>
      </c>
      <c r="G479" s="2"/>
      <c r="H479" s="2"/>
      <c r="I479" s="572" t="str">
        <f>iferror(vlookup(B479,'セッション実施状況管理'!$A:$B,2,false),"")</f>
        <v/>
      </c>
      <c r="J479" s="629"/>
      <c r="K479" s="629"/>
      <c r="L479" s="652"/>
      <c r="M479" s="583">
        <f t="shared" si="17"/>
        <v>0</v>
      </c>
      <c r="N479" s="629"/>
      <c r="O479" s="629"/>
      <c r="P479" s="629"/>
      <c r="Q479" s="651"/>
      <c r="R479" s="653"/>
      <c r="S479" s="651"/>
      <c r="T479" s="582" t="s">
        <v>1072</v>
      </c>
      <c r="U479" s="582" t="s">
        <v>1072</v>
      </c>
      <c r="V479" s="582" t="s">
        <v>1072</v>
      </c>
      <c r="W479" s="582" t="s">
        <v>1072</v>
      </c>
      <c r="X479" s="582" t="s">
        <v>1072</v>
      </c>
      <c r="Y479" s="582" t="s">
        <v>1072</v>
      </c>
      <c r="Z479" s="582" t="s">
        <v>1072</v>
      </c>
      <c r="AA479" s="580" t="str">
        <f>Vlookup(B479,'セッション実施状況管理'!$A:$R,17,false)</f>
        <v>#N/A</v>
      </c>
      <c r="AB479" s="580" t="str">
        <f t="shared" si="14"/>
        <v>#N/A</v>
      </c>
      <c r="AC479" s="580" t="str">
        <f t="shared" si="15"/>
        <v>#N/A</v>
      </c>
    </row>
    <row r="480">
      <c r="A480" s="2"/>
      <c r="B480" s="2"/>
      <c r="C480" s="2"/>
      <c r="D480" s="2"/>
      <c r="E480" s="2"/>
      <c r="F480" s="569" t="str">
        <f>vlookup(B480,'セッション実施状況管理'!$A:$U,20,false)</f>
        <v>#N/A</v>
      </c>
      <c r="G480" s="2"/>
      <c r="H480" s="2"/>
      <c r="I480" s="572" t="str">
        <f>iferror(vlookup(B480,'セッション実施状況管理'!$A:$B,2,false),"")</f>
        <v/>
      </c>
      <c r="J480" s="629"/>
      <c r="K480" s="629"/>
      <c r="L480" s="652"/>
      <c r="M480" s="583">
        <f t="shared" si="17"/>
        <v>0</v>
      </c>
      <c r="N480" s="629"/>
      <c r="O480" s="629"/>
      <c r="P480" s="629"/>
      <c r="Q480" s="651"/>
      <c r="R480" s="653"/>
      <c r="S480" s="651"/>
      <c r="T480" s="582" t="s">
        <v>1072</v>
      </c>
      <c r="U480" s="582" t="s">
        <v>1072</v>
      </c>
      <c r="V480" s="582" t="s">
        <v>1072</v>
      </c>
      <c r="W480" s="582" t="s">
        <v>1072</v>
      </c>
      <c r="X480" s="582" t="s">
        <v>1072</v>
      </c>
      <c r="Y480" s="582" t="s">
        <v>1072</v>
      </c>
      <c r="Z480" s="582" t="s">
        <v>1072</v>
      </c>
      <c r="AA480" s="580" t="str">
        <f>Vlookup(B480,'セッション実施状況管理'!$A:$R,17,false)</f>
        <v>#N/A</v>
      </c>
      <c r="AB480" s="580" t="str">
        <f t="shared" si="14"/>
        <v>#N/A</v>
      </c>
      <c r="AC480" s="580" t="str">
        <f t="shared" si="15"/>
        <v>#N/A</v>
      </c>
    </row>
    <row r="481">
      <c r="A481" s="2"/>
      <c r="B481" s="2"/>
      <c r="C481" s="2"/>
      <c r="D481" s="2"/>
      <c r="E481" s="2"/>
      <c r="F481" s="569" t="str">
        <f>vlookup(B481,'セッション実施状況管理'!$A:$U,20,false)</f>
        <v>#N/A</v>
      </c>
      <c r="G481" s="2"/>
      <c r="H481" s="2"/>
      <c r="I481" s="572" t="str">
        <f>iferror(vlookup(B481,'セッション実施状況管理'!$A:$B,2,false),"")</f>
        <v/>
      </c>
      <c r="J481" s="629"/>
      <c r="K481" s="629"/>
      <c r="L481" s="652"/>
      <c r="M481" s="583">
        <f t="shared" si="17"/>
        <v>0</v>
      </c>
      <c r="N481" s="629"/>
      <c r="O481" s="629"/>
      <c r="P481" s="629"/>
      <c r="Q481" s="651"/>
      <c r="R481" s="653"/>
      <c r="S481" s="651"/>
      <c r="T481" s="582" t="s">
        <v>1072</v>
      </c>
      <c r="U481" s="582" t="s">
        <v>1072</v>
      </c>
      <c r="V481" s="582" t="s">
        <v>1072</v>
      </c>
      <c r="W481" s="582" t="s">
        <v>1072</v>
      </c>
      <c r="X481" s="582" t="s">
        <v>1072</v>
      </c>
      <c r="Y481" s="582" t="s">
        <v>1072</v>
      </c>
      <c r="Z481" s="582" t="s">
        <v>1072</v>
      </c>
      <c r="AA481" s="580" t="str">
        <f>Vlookup(B481,'セッション実施状況管理'!$A:$R,17,false)</f>
        <v>#N/A</v>
      </c>
      <c r="AB481" s="580" t="str">
        <f t="shared" si="14"/>
        <v>#N/A</v>
      </c>
      <c r="AC481" s="580" t="str">
        <f t="shared" si="15"/>
        <v>#N/A</v>
      </c>
    </row>
    <row r="482">
      <c r="A482" s="2"/>
      <c r="B482" s="2"/>
      <c r="C482" s="2"/>
      <c r="D482" s="2"/>
      <c r="E482" s="2"/>
      <c r="F482" s="569" t="str">
        <f>vlookup(B482,'セッション実施状況管理'!$A:$U,20,false)</f>
        <v>#N/A</v>
      </c>
      <c r="G482" s="2"/>
      <c r="H482" s="2"/>
      <c r="I482" s="572" t="str">
        <f>iferror(vlookup(B482,'セッション実施状況管理'!$A:$B,2,false),"")</f>
        <v/>
      </c>
      <c r="J482" s="629"/>
      <c r="K482" s="629"/>
      <c r="L482" s="652"/>
      <c r="M482" s="583">
        <f t="shared" si="17"/>
        <v>0</v>
      </c>
      <c r="N482" s="629"/>
      <c r="O482" s="629"/>
      <c r="P482" s="629"/>
      <c r="Q482" s="651"/>
      <c r="R482" s="653"/>
      <c r="S482" s="651"/>
      <c r="T482" s="582" t="s">
        <v>1072</v>
      </c>
      <c r="U482" s="582" t="s">
        <v>1072</v>
      </c>
      <c r="V482" s="582" t="s">
        <v>1072</v>
      </c>
      <c r="W482" s="582" t="s">
        <v>1072</v>
      </c>
      <c r="X482" s="582" t="s">
        <v>1072</v>
      </c>
      <c r="Y482" s="582" t="s">
        <v>1072</v>
      </c>
      <c r="Z482" s="582" t="s">
        <v>1072</v>
      </c>
      <c r="AA482" s="580" t="str">
        <f>Vlookup(B482,'セッション実施状況管理'!$A:$R,17,false)</f>
        <v>#N/A</v>
      </c>
      <c r="AB482" s="580" t="str">
        <f t="shared" si="14"/>
        <v>#N/A</v>
      </c>
      <c r="AC482" s="580" t="str">
        <f t="shared" si="15"/>
        <v>#N/A</v>
      </c>
    </row>
    <row r="483">
      <c r="A483" s="2"/>
      <c r="B483" s="2"/>
      <c r="C483" s="2"/>
      <c r="D483" s="2"/>
      <c r="E483" s="2"/>
      <c r="F483" s="569" t="str">
        <f>vlookup(B483,'セッション実施状況管理'!$A:$U,20,false)</f>
        <v>#N/A</v>
      </c>
      <c r="G483" s="2"/>
      <c r="H483" s="2"/>
      <c r="I483" s="572" t="str">
        <f>iferror(vlookup(B483,'セッション実施状況管理'!$A:$B,2,false),"")</f>
        <v/>
      </c>
      <c r="J483" s="629"/>
      <c r="K483" s="629"/>
      <c r="L483" s="652"/>
      <c r="M483" s="583">
        <f t="shared" si="17"/>
        <v>0</v>
      </c>
      <c r="N483" s="629"/>
      <c r="O483" s="629"/>
      <c r="P483" s="629"/>
      <c r="Q483" s="651"/>
      <c r="R483" s="653"/>
      <c r="S483" s="651"/>
      <c r="T483" s="582" t="s">
        <v>1072</v>
      </c>
      <c r="U483" s="582" t="s">
        <v>1072</v>
      </c>
      <c r="V483" s="582" t="s">
        <v>1072</v>
      </c>
      <c r="W483" s="582" t="s">
        <v>1072</v>
      </c>
      <c r="X483" s="582" t="s">
        <v>1072</v>
      </c>
      <c r="Y483" s="582" t="s">
        <v>1072</v>
      </c>
      <c r="Z483" s="582" t="s">
        <v>1072</v>
      </c>
      <c r="AA483" s="580" t="str">
        <f>Vlookup(B483,'セッション実施状況管理'!$A:$R,17,false)</f>
        <v>#N/A</v>
      </c>
      <c r="AB483" s="580" t="str">
        <f t="shared" si="14"/>
        <v>#N/A</v>
      </c>
      <c r="AC483" s="580" t="str">
        <f t="shared" si="15"/>
        <v>#N/A</v>
      </c>
    </row>
    <row r="484">
      <c r="A484" s="2"/>
      <c r="B484" s="2"/>
      <c r="C484" s="2"/>
      <c r="D484" s="2"/>
      <c r="E484" s="2"/>
      <c r="F484" s="569" t="str">
        <f>vlookup(B484,'セッション実施状況管理'!$A:$U,20,false)</f>
        <v>#N/A</v>
      </c>
      <c r="G484" s="2"/>
      <c r="H484" s="2"/>
      <c r="I484" s="572" t="str">
        <f>iferror(vlookup(B484,'セッション実施状況管理'!$A:$B,2,false),"")</f>
        <v/>
      </c>
      <c r="J484" s="629"/>
      <c r="K484" s="629"/>
      <c r="L484" s="652"/>
      <c r="M484" s="583">
        <f t="shared" si="17"/>
        <v>0</v>
      </c>
      <c r="N484" s="629"/>
      <c r="O484" s="629"/>
      <c r="P484" s="629"/>
      <c r="Q484" s="651"/>
      <c r="R484" s="653"/>
      <c r="S484" s="651"/>
      <c r="T484" s="582" t="s">
        <v>1072</v>
      </c>
      <c r="U484" s="582" t="s">
        <v>1072</v>
      </c>
      <c r="V484" s="582" t="s">
        <v>1072</v>
      </c>
      <c r="W484" s="582" t="s">
        <v>1072</v>
      </c>
      <c r="X484" s="582" t="s">
        <v>1072</v>
      </c>
      <c r="Y484" s="582" t="s">
        <v>1072</v>
      </c>
      <c r="Z484" s="582" t="s">
        <v>1072</v>
      </c>
      <c r="AA484" s="580" t="str">
        <f>Vlookup(B484,'セッション実施状況管理'!$A:$R,17,false)</f>
        <v>#N/A</v>
      </c>
      <c r="AB484" s="580" t="str">
        <f t="shared" si="14"/>
        <v>#N/A</v>
      </c>
      <c r="AC484" s="580" t="str">
        <f t="shared" si="15"/>
        <v>#N/A</v>
      </c>
    </row>
    <row r="485">
      <c r="A485" s="2"/>
      <c r="B485" s="2"/>
      <c r="C485" s="2"/>
      <c r="D485" s="2"/>
      <c r="E485" s="2"/>
      <c r="F485" s="569" t="str">
        <f>vlookup(B485,'セッション実施状況管理'!$A:$U,20,false)</f>
        <v>#N/A</v>
      </c>
      <c r="G485" s="2"/>
      <c r="H485" s="2"/>
      <c r="I485" s="572" t="str">
        <f>iferror(vlookup(B485,'セッション実施状況管理'!$A:$B,2,false),"")</f>
        <v/>
      </c>
      <c r="J485" s="629"/>
      <c r="K485" s="629"/>
      <c r="L485" s="652"/>
      <c r="M485" s="583">
        <f t="shared" si="17"/>
        <v>0</v>
      </c>
      <c r="N485" s="629"/>
      <c r="O485" s="629"/>
      <c r="P485" s="629"/>
      <c r="Q485" s="651"/>
      <c r="R485" s="653"/>
      <c r="S485" s="651"/>
      <c r="T485" s="582" t="s">
        <v>1072</v>
      </c>
      <c r="U485" s="582" t="s">
        <v>1072</v>
      </c>
      <c r="V485" s="582" t="s">
        <v>1072</v>
      </c>
      <c r="W485" s="582" t="s">
        <v>1072</v>
      </c>
      <c r="X485" s="582" t="s">
        <v>1072</v>
      </c>
      <c r="Y485" s="582" t="s">
        <v>1072</v>
      </c>
      <c r="Z485" s="582" t="s">
        <v>1072</v>
      </c>
      <c r="AA485" s="580" t="str">
        <f>Vlookup(B485,'セッション実施状況管理'!$A:$R,17,false)</f>
        <v>#N/A</v>
      </c>
      <c r="AB485" s="580" t="str">
        <f t="shared" si="14"/>
        <v>#N/A</v>
      </c>
      <c r="AC485" s="580" t="str">
        <f t="shared" si="15"/>
        <v>#N/A</v>
      </c>
    </row>
    <row r="486">
      <c r="A486" s="2"/>
      <c r="B486" s="2"/>
      <c r="C486" s="2"/>
      <c r="D486" s="2"/>
      <c r="E486" s="2"/>
      <c r="F486" s="569" t="str">
        <f>vlookup(B486,'セッション実施状況管理'!$A:$U,20,false)</f>
        <v>#N/A</v>
      </c>
      <c r="G486" s="2"/>
      <c r="H486" s="2"/>
      <c r="I486" s="572" t="str">
        <f>iferror(vlookup(B486,'セッション実施状況管理'!$A:$B,2,false),"")</f>
        <v/>
      </c>
      <c r="J486" s="629"/>
      <c r="K486" s="629"/>
      <c r="L486" s="652"/>
      <c r="M486" s="583">
        <f t="shared" si="17"/>
        <v>0</v>
      </c>
      <c r="N486" s="629"/>
      <c r="O486" s="629"/>
      <c r="P486" s="629"/>
      <c r="Q486" s="651"/>
      <c r="R486" s="653"/>
      <c r="S486" s="651"/>
      <c r="T486" s="582" t="s">
        <v>1072</v>
      </c>
      <c r="U486" s="582" t="s">
        <v>1072</v>
      </c>
      <c r="V486" s="582" t="s">
        <v>1072</v>
      </c>
      <c r="W486" s="582" t="s">
        <v>1072</v>
      </c>
      <c r="X486" s="582" t="s">
        <v>1072</v>
      </c>
      <c r="Y486" s="582" t="s">
        <v>1072</v>
      </c>
      <c r="Z486" s="582" t="s">
        <v>1072</v>
      </c>
      <c r="AA486" s="580" t="str">
        <f>Vlookup(B486,'セッション実施状況管理'!$A:$R,17,false)</f>
        <v>#N/A</v>
      </c>
      <c r="AB486" s="580" t="str">
        <f t="shared" si="14"/>
        <v>#N/A</v>
      </c>
      <c r="AC486" s="580" t="str">
        <f t="shared" si="15"/>
        <v>#N/A</v>
      </c>
    </row>
    <row r="487">
      <c r="A487" s="2"/>
      <c r="B487" s="2"/>
      <c r="C487" s="2"/>
      <c r="D487" s="2"/>
      <c r="E487" s="2"/>
      <c r="F487" s="569" t="str">
        <f>vlookup(B487,'セッション実施状況管理'!$A:$U,20,false)</f>
        <v>#N/A</v>
      </c>
      <c r="G487" s="2"/>
      <c r="H487" s="2"/>
      <c r="I487" s="572" t="str">
        <f>iferror(vlookup(B487,'セッション実施状況管理'!$A:$B,2,false),"")</f>
        <v/>
      </c>
      <c r="J487" s="629"/>
      <c r="K487" s="629"/>
      <c r="L487" s="652"/>
      <c r="M487" s="583">
        <f t="shared" si="17"/>
        <v>0</v>
      </c>
      <c r="N487" s="629"/>
      <c r="O487" s="629"/>
      <c r="P487" s="629"/>
      <c r="Q487" s="651"/>
      <c r="R487" s="653"/>
      <c r="S487" s="651"/>
      <c r="T487" s="582" t="s">
        <v>1072</v>
      </c>
      <c r="U487" s="582" t="s">
        <v>1072</v>
      </c>
      <c r="V487" s="582" t="s">
        <v>1072</v>
      </c>
      <c r="W487" s="582" t="s">
        <v>1072</v>
      </c>
      <c r="X487" s="582" t="s">
        <v>1072</v>
      </c>
      <c r="Y487" s="582" t="s">
        <v>1072</v>
      </c>
      <c r="Z487" s="582" t="s">
        <v>1072</v>
      </c>
      <c r="AA487" s="580" t="str">
        <f>Vlookup(B487,'セッション実施状況管理'!$A:$R,17,false)</f>
        <v>#N/A</v>
      </c>
      <c r="AB487" s="580" t="str">
        <f t="shared" si="14"/>
        <v>#N/A</v>
      </c>
      <c r="AC487" s="580" t="str">
        <f t="shared" si="15"/>
        <v>#N/A</v>
      </c>
    </row>
    <row r="488">
      <c r="A488" s="2"/>
      <c r="B488" s="2"/>
      <c r="C488" s="2"/>
      <c r="D488" s="2"/>
      <c r="E488" s="2"/>
      <c r="F488" s="569" t="str">
        <f>vlookup(B488,'セッション実施状況管理'!$A:$U,20,false)</f>
        <v>#N/A</v>
      </c>
      <c r="G488" s="2"/>
      <c r="H488" s="2"/>
      <c r="I488" s="572" t="str">
        <f>iferror(vlookup(B488,'セッション実施状況管理'!$A:$B,2,false),"")</f>
        <v/>
      </c>
      <c r="J488" s="629"/>
      <c r="K488" s="629"/>
      <c r="L488" s="652"/>
      <c r="M488" s="583">
        <f t="shared" si="17"/>
        <v>0</v>
      </c>
      <c r="N488" s="629"/>
      <c r="O488" s="629"/>
      <c r="P488" s="629"/>
      <c r="Q488" s="651"/>
      <c r="R488" s="653"/>
      <c r="S488" s="651"/>
      <c r="T488" s="582" t="s">
        <v>1072</v>
      </c>
      <c r="U488" s="582" t="s">
        <v>1072</v>
      </c>
      <c r="V488" s="582" t="s">
        <v>1072</v>
      </c>
      <c r="W488" s="582" t="s">
        <v>1072</v>
      </c>
      <c r="X488" s="582" t="s">
        <v>1072</v>
      </c>
      <c r="Y488" s="582" t="s">
        <v>1072</v>
      </c>
      <c r="Z488" s="582" t="s">
        <v>1072</v>
      </c>
      <c r="AA488" s="580" t="str">
        <f>Vlookup(B488,'セッション実施状況管理'!$A:$R,17,false)</f>
        <v>#N/A</v>
      </c>
      <c r="AB488" s="580" t="str">
        <f t="shared" si="14"/>
        <v>#N/A</v>
      </c>
      <c r="AC488" s="580" t="str">
        <f t="shared" si="15"/>
        <v>#N/A</v>
      </c>
    </row>
    <row r="489">
      <c r="A489" s="2"/>
      <c r="B489" s="2"/>
      <c r="C489" s="2"/>
      <c r="D489" s="2"/>
      <c r="E489" s="2"/>
      <c r="F489" s="569" t="str">
        <f>vlookup(B489,'セッション実施状況管理'!$A:$U,20,false)</f>
        <v>#N/A</v>
      </c>
      <c r="G489" s="2"/>
      <c r="H489" s="2"/>
      <c r="I489" s="572" t="str">
        <f>iferror(vlookup(B489,'セッション実施状況管理'!$A:$B,2,false),"")</f>
        <v/>
      </c>
      <c r="J489" s="629"/>
      <c r="K489" s="629"/>
      <c r="L489" s="652"/>
      <c r="M489" s="583">
        <f t="shared" si="17"/>
        <v>0</v>
      </c>
      <c r="N489" s="629"/>
      <c r="O489" s="629"/>
      <c r="P489" s="629"/>
      <c r="Q489" s="651"/>
      <c r="R489" s="653"/>
      <c r="S489" s="651"/>
      <c r="T489" s="582" t="s">
        <v>1072</v>
      </c>
      <c r="U489" s="582" t="s">
        <v>1072</v>
      </c>
      <c r="V489" s="582" t="s">
        <v>1072</v>
      </c>
      <c r="W489" s="582" t="s">
        <v>1072</v>
      </c>
      <c r="X489" s="582" t="s">
        <v>1072</v>
      </c>
      <c r="Y489" s="582" t="s">
        <v>1072</v>
      </c>
      <c r="Z489" s="582" t="s">
        <v>1072</v>
      </c>
      <c r="AA489" s="580" t="str">
        <f>Vlookup(B489,'セッション実施状況管理'!$A:$R,17,false)</f>
        <v>#N/A</v>
      </c>
      <c r="AB489" s="580" t="str">
        <f t="shared" si="14"/>
        <v>#N/A</v>
      </c>
      <c r="AC489" s="580" t="str">
        <f t="shared" si="15"/>
        <v>#N/A</v>
      </c>
    </row>
    <row r="490">
      <c r="A490" s="2"/>
      <c r="B490" s="2"/>
      <c r="C490" s="2"/>
      <c r="D490" s="2"/>
      <c r="E490" s="2"/>
      <c r="F490" s="569" t="str">
        <f>vlookup(B490,'セッション実施状況管理'!$A:$U,20,false)</f>
        <v>#N/A</v>
      </c>
      <c r="G490" s="2"/>
      <c r="H490" s="2"/>
      <c r="I490" s="572" t="str">
        <f>iferror(vlookup(B490,'セッション実施状況管理'!$A:$B,2,false),"")</f>
        <v/>
      </c>
      <c r="J490" s="629"/>
      <c r="K490" s="629"/>
      <c r="L490" s="652"/>
      <c r="M490" s="583">
        <f t="shared" si="17"/>
        <v>0</v>
      </c>
      <c r="N490" s="629"/>
      <c r="O490" s="629"/>
      <c r="P490" s="629"/>
      <c r="Q490" s="651"/>
      <c r="R490" s="653"/>
      <c r="S490" s="651"/>
      <c r="T490" s="582" t="s">
        <v>1072</v>
      </c>
      <c r="U490" s="582" t="s">
        <v>1072</v>
      </c>
      <c r="V490" s="582" t="s">
        <v>1072</v>
      </c>
      <c r="W490" s="582" t="s">
        <v>1072</v>
      </c>
      <c r="X490" s="582" t="s">
        <v>1072</v>
      </c>
      <c r="Y490" s="582" t="s">
        <v>1072</v>
      </c>
      <c r="Z490" s="582" t="s">
        <v>1072</v>
      </c>
      <c r="AA490" s="580" t="str">
        <f>Vlookup(B490,'セッション実施状況管理'!$A:$R,17,false)</f>
        <v>#N/A</v>
      </c>
      <c r="AB490" s="580" t="str">
        <f t="shared" si="14"/>
        <v>#N/A</v>
      </c>
      <c r="AC490" s="580" t="str">
        <f t="shared" si="15"/>
        <v>#N/A</v>
      </c>
    </row>
    <row r="491">
      <c r="A491" s="2"/>
      <c r="B491" s="2"/>
      <c r="C491" s="2"/>
      <c r="D491" s="2"/>
      <c r="E491" s="2"/>
      <c r="F491" s="569" t="str">
        <f>vlookup(B491,'セッション実施状況管理'!$A:$U,20,false)</f>
        <v>#N/A</v>
      </c>
      <c r="G491" s="2"/>
      <c r="H491" s="2"/>
      <c r="I491" s="572" t="str">
        <f>iferror(vlookup(B491,'セッション実施状況管理'!$A:$B,2,false),"")</f>
        <v/>
      </c>
      <c r="J491" s="629"/>
      <c r="K491" s="629"/>
      <c r="L491" s="652"/>
      <c r="M491" s="583">
        <f t="shared" si="17"/>
        <v>0</v>
      </c>
      <c r="N491" s="629"/>
      <c r="O491" s="629"/>
      <c r="P491" s="629"/>
      <c r="Q491" s="651"/>
      <c r="R491" s="653"/>
      <c r="S491" s="651"/>
      <c r="T491" s="582" t="s">
        <v>1072</v>
      </c>
      <c r="U491" s="582" t="s">
        <v>1072</v>
      </c>
      <c r="V491" s="582" t="s">
        <v>1072</v>
      </c>
      <c r="W491" s="582" t="s">
        <v>1072</v>
      </c>
      <c r="X491" s="582" t="s">
        <v>1072</v>
      </c>
      <c r="Y491" s="582" t="s">
        <v>1072</v>
      </c>
      <c r="Z491" s="582" t="s">
        <v>1072</v>
      </c>
      <c r="AA491" s="580" t="str">
        <f>Vlookup(B491,'セッション実施状況管理'!$A:$R,17,false)</f>
        <v>#N/A</v>
      </c>
      <c r="AB491" s="580" t="str">
        <f t="shared" si="14"/>
        <v>#N/A</v>
      </c>
      <c r="AC491" s="580" t="str">
        <f t="shared" si="15"/>
        <v>#N/A</v>
      </c>
    </row>
    <row r="492">
      <c r="A492" s="2"/>
      <c r="B492" s="2"/>
      <c r="C492" s="2"/>
      <c r="D492" s="2"/>
      <c r="E492" s="2"/>
      <c r="F492" s="569" t="str">
        <f>vlookup(B492,'セッション実施状況管理'!$A:$U,20,false)</f>
        <v>#N/A</v>
      </c>
      <c r="G492" s="2"/>
      <c r="H492" s="2"/>
      <c r="I492" s="572" t="str">
        <f>iferror(vlookup(B492,'セッション実施状況管理'!$A:$B,2,false),"")</f>
        <v/>
      </c>
      <c r="J492" s="629"/>
      <c r="K492" s="629"/>
      <c r="L492" s="652"/>
      <c r="M492" s="583">
        <f t="shared" si="17"/>
        <v>0</v>
      </c>
      <c r="N492" s="629"/>
      <c r="O492" s="629"/>
      <c r="P492" s="629"/>
      <c r="Q492" s="651"/>
      <c r="R492" s="653"/>
      <c r="S492" s="651"/>
      <c r="T492" s="582" t="s">
        <v>1072</v>
      </c>
      <c r="U492" s="582" t="s">
        <v>1072</v>
      </c>
      <c r="V492" s="582" t="s">
        <v>1072</v>
      </c>
      <c r="W492" s="582" t="s">
        <v>1072</v>
      </c>
      <c r="X492" s="582" t="s">
        <v>1072</v>
      </c>
      <c r="Y492" s="582" t="s">
        <v>1072</v>
      </c>
      <c r="Z492" s="582" t="s">
        <v>1072</v>
      </c>
      <c r="AA492" s="580" t="str">
        <f>Vlookup(B492,'セッション実施状況管理'!$A:$R,17,false)</f>
        <v>#N/A</v>
      </c>
      <c r="AB492" s="580" t="str">
        <f t="shared" si="14"/>
        <v>#N/A</v>
      </c>
      <c r="AC492" s="580" t="str">
        <f t="shared" si="15"/>
        <v>#N/A</v>
      </c>
    </row>
    <row r="493">
      <c r="A493" s="2"/>
      <c r="B493" s="2"/>
      <c r="C493" s="2"/>
      <c r="D493" s="2"/>
      <c r="E493" s="2"/>
      <c r="F493" s="569" t="str">
        <f>vlookup(B493,'セッション実施状況管理'!$A:$U,20,false)</f>
        <v>#N/A</v>
      </c>
      <c r="G493" s="2"/>
      <c r="H493" s="2"/>
      <c r="I493" s="572" t="str">
        <f>iferror(vlookup(B493,'セッション実施状況管理'!$A:$B,2,false),"")</f>
        <v/>
      </c>
      <c r="J493" s="629"/>
      <c r="K493" s="629"/>
      <c r="L493" s="652"/>
      <c r="M493" s="583">
        <f t="shared" si="17"/>
        <v>0</v>
      </c>
      <c r="N493" s="629"/>
      <c r="O493" s="629"/>
      <c r="P493" s="629"/>
      <c r="Q493" s="651"/>
      <c r="R493" s="653"/>
      <c r="S493" s="651"/>
      <c r="T493" s="582" t="s">
        <v>1072</v>
      </c>
      <c r="U493" s="582" t="s">
        <v>1072</v>
      </c>
      <c r="V493" s="582" t="s">
        <v>1072</v>
      </c>
      <c r="W493" s="582" t="s">
        <v>1072</v>
      </c>
      <c r="X493" s="582" t="s">
        <v>1072</v>
      </c>
      <c r="Y493" s="582" t="s">
        <v>1072</v>
      </c>
      <c r="Z493" s="582" t="s">
        <v>1072</v>
      </c>
      <c r="AA493" s="580" t="str">
        <f>Vlookup(B493,'セッション実施状況管理'!$A:$R,17,false)</f>
        <v>#N/A</v>
      </c>
      <c r="AB493" s="580" t="str">
        <f t="shared" si="14"/>
        <v>#N/A</v>
      </c>
      <c r="AC493" s="580" t="str">
        <f t="shared" si="15"/>
        <v>#N/A</v>
      </c>
    </row>
    <row r="494">
      <c r="A494" s="2"/>
      <c r="B494" s="2"/>
      <c r="C494" s="2"/>
      <c r="D494" s="2"/>
      <c r="E494" s="2"/>
      <c r="F494" s="569" t="str">
        <f>vlookup(B494,'セッション実施状況管理'!$A:$U,20,false)</f>
        <v>#N/A</v>
      </c>
      <c r="G494" s="2"/>
      <c r="H494" s="2"/>
      <c r="I494" s="572" t="str">
        <f>iferror(vlookup(B494,'セッション実施状況管理'!$A:$B,2,false),"")</f>
        <v/>
      </c>
      <c r="J494" s="629"/>
      <c r="K494" s="629"/>
      <c r="L494" s="652"/>
      <c r="M494" s="583">
        <f t="shared" si="17"/>
        <v>0</v>
      </c>
      <c r="N494" s="629"/>
      <c r="O494" s="629"/>
      <c r="P494" s="629"/>
      <c r="Q494" s="651"/>
      <c r="R494" s="653"/>
      <c r="S494" s="651"/>
      <c r="T494" s="582" t="s">
        <v>1072</v>
      </c>
      <c r="U494" s="582" t="s">
        <v>1072</v>
      </c>
      <c r="V494" s="582" t="s">
        <v>1072</v>
      </c>
      <c r="W494" s="582" t="s">
        <v>1072</v>
      </c>
      <c r="X494" s="582" t="s">
        <v>1072</v>
      </c>
      <c r="Y494" s="582" t="s">
        <v>1072</v>
      </c>
      <c r="Z494" s="582" t="s">
        <v>1072</v>
      </c>
      <c r="AA494" s="580" t="str">
        <f>Vlookup(B494,'セッション実施状況管理'!$A:$R,17,false)</f>
        <v>#N/A</v>
      </c>
      <c r="AB494" s="580" t="str">
        <f t="shared" si="14"/>
        <v>#N/A</v>
      </c>
      <c r="AC494" s="580" t="str">
        <f t="shared" si="15"/>
        <v>#N/A</v>
      </c>
    </row>
    <row r="495">
      <c r="A495" s="2"/>
      <c r="B495" s="2"/>
      <c r="C495" s="2"/>
      <c r="D495" s="2"/>
      <c r="E495" s="2"/>
      <c r="F495" s="569" t="str">
        <f>vlookup(B495,'セッション実施状況管理'!$A:$U,20,false)</f>
        <v>#N/A</v>
      </c>
      <c r="G495" s="2"/>
      <c r="H495" s="2"/>
      <c r="I495" s="572" t="str">
        <f>iferror(vlookup(B495,'セッション実施状況管理'!$A:$B,2,false),"")</f>
        <v/>
      </c>
      <c r="J495" s="629"/>
      <c r="K495" s="629"/>
      <c r="L495" s="652"/>
      <c r="M495" s="583">
        <f t="shared" si="17"/>
        <v>0</v>
      </c>
      <c r="N495" s="629"/>
      <c r="O495" s="629"/>
      <c r="P495" s="629"/>
      <c r="Q495" s="651"/>
      <c r="R495" s="653"/>
      <c r="S495" s="651"/>
      <c r="T495" s="582" t="s">
        <v>1072</v>
      </c>
      <c r="U495" s="582" t="s">
        <v>1072</v>
      </c>
      <c r="V495" s="582" t="s">
        <v>1072</v>
      </c>
      <c r="W495" s="582" t="s">
        <v>1072</v>
      </c>
      <c r="X495" s="582" t="s">
        <v>1072</v>
      </c>
      <c r="Y495" s="582" t="s">
        <v>1072</v>
      </c>
      <c r="Z495" s="582" t="s">
        <v>1072</v>
      </c>
      <c r="AA495" s="580" t="str">
        <f>Vlookup(B495,'セッション実施状況管理'!$A:$R,17,false)</f>
        <v>#N/A</v>
      </c>
      <c r="AB495" s="580" t="str">
        <f t="shared" si="14"/>
        <v>#N/A</v>
      </c>
      <c r="AC495" s="580" t="str">
        <f t="shared" si="15"/>
        <v>#N/A</v>
      </c>
    </row>
    <row r="496">
      <c r="A496" s="2"/>
      <c r="B496" s="2"/>
      <c r="C496" s="2"/>
      <c r="D496" s="2"/>
      <c r="E496" s="2"/>
      <c r="F496" s="569" t="str">
        <f>vlookup(B496,'セッション実施状況管理'!$A:$U,20,false)</f>
        <v>#N/A</v>
      </c>
      <c r="G496" s="2"/>
      <c r="H496" s="2"/>
      <c r="I496" s="572" t="str">
        <f>iferror(vlookup(B496,'セッション実施状況管理'!$A:$B,2,false),"")</f>
        <v/>
      </c>
      <c r="J496" s="629"/>
      <c r="K496" s="629"/>
      <c r="L496" s="652"/>
      <c r="M496" s="583">
        <f t="shared" si="17"/>
        <v>0</v>
      </c>
      <c r="N496" s="629"/>
      <c r="O496" s="629"/>
      <c r="P496" s="629"/>
      <c r="Q496" s="651"/>
      <c r="R496" s="653"/>
      <c r="S496" s="651"/>
      <c r="T496" s="582" t="s">
        <v>1072</v>
      </c>
      <c r="U496" s="582" t="s">
        <v>1072</v>
      </c>
      <c r="V496" s="582" t="s">
        <v>1072</v>
      </c>
      <c r="W496" s="582" t="s">
        <v>1072</v>
      </c>
      <c r="X496" s="582" t="s">
        <v>1072</v>
      </c>
      <c r="Y496" s="582" t="s">
        <v>1072</v>
      </c>
      <c r="Z496" s="582" t="s">
        <v>1072</v>
      </c>
      <c r="AA496" s="580" t="str">
        <f>Vlookup(B496,'セッション実施状況管理'!$A:$R,17,false)</f>
        <v>#N/A</v>
      </c>
      <c r="AB496" s="580" t="str">
        <f t="shared" si="14"/>
        <v>#N/A</v>
      </c>
      <c r="AC496" s="580" t="str">
        <f t="shared" si="15"/>
        <v>#N/A</v>
      </c>
    </row>
    <row r="497">
      <c r="A497" s="2"/>
      <c r="B497" s="2"/>
      <c r="C497" s="2"/>
      <c r="D497" s="2"/>
      <c r="E497" s="2"/>
      <c r="F497" s="569" t="str">
        <f>vlookup(B497,'セッション実施状況管理'!$A:$U,20,false)</f>
        <v>#N/A</v>
      </c>
      <c r="G497" s="2"/>
      <c r="H497" s="2"/>
      <c r="I497" s="572" t="str">
        <f>iferror(vlookup(B497,'セッション実施状況管理'!$A:$B,2,false),"")</f>
        <v/>
      </c>
      <c r="J497" s="629"/>
      <c r="K497" s="629"/>
      <c r="L497" s="652"/>
      <c r="M497" s="583">
        <f t="shared" si="17"/>
        <v>0</v>
      </c>
      <c r="N497" s="629"/>
      <c r="O497" s="629"/>
      <c r="P497" s="629"/>
      <c r="Q497" s="651"/>
      <c r="R497" s="653"/>
      <c r="S497" s="651"/>
      <c r="T497" s="582" t="s">
        <v>1072</v>
      </c>
      <c r="U497" s="582" t="s">
        <v>1072</v>
      </c>
      <c r="V497" s="582" t="s">
        <v>1072</v>
      </c>
      <c r="W497" s="582" t="s">
        <v>1072</v>
      </c>
      <c r="X497" s="582" t="s">
        <v>1072</v>
      </c>
      <c r="Y497" s="582" t="s">
        <v>1072</v>
      </c>
      <c r="Z497" s="582" t="s">
        <v>1072</v>
      </c>
      <c r="AA497" s="580" t="str">
        <f>Vlookup(B497,'セッション実施状況管理'!$A:$R,17,false)</f>
        <v>#N/A</v>
      </c>
      <c r="AB497" s="580" t="str">
        <f t="shared" si="14"/>
        <v>#N/A</v>
      </c>
      <c r="AC497" s="580" t="str">
        <f t="shared" si="15"/>
        <v>#N/A</v>
      </c>
    </row>
    <row r="498">
      <c r="A498" s="2"/>
      <c r="B498" s="2"/>
      <c r="C498" s="2"/>
      <c r="D498" s="2"/>
      <c r="E498" s="2"/>
      <c r="F498" s="569" t="str">
        <f>vlookup(B498,'セッション実施状況管理'!$A:$U,20,false)</f>
        <v>#N/A</v>
      </c>
      <c r="G498" s="2"/>
      <c r="H498" s="2"/>
      <c r="I498" s="572" t="str">
        <f>iferror(vlookup(B498,'セッション実施状況管理'!$A:$B,2,false),"")</f>
        <v/>
      </c>
      <c r="J498" s="629"/>
      <c r="K498" s="629"/>
      <c r="L498" s="652"/>
      <c r="M498" s="583">
        <f t="shared" si="17"/>
        <v>0</v>
      </c>
      <c r="N498" s="629"/>
      <c r="O498" s="629"/>
      <c r="P498" s="629"/>
      <c r="Q498" s="651"/>
      <c r="R498" s="653"/>
      <c r="S498" s="651"/>
      <c r="T498" s="582" t="s">
        <v>1072</v>
      </c>
      <c r="U498" s="582" t="s">
        <v>1072</v>
      </c>
      <c r="V498" s="582" t="s">
        <v>1072</v>
      </c>
      <c r="W498" s="582" t="s">
        <v>1072</v>
      </c>
      <c r="X498" s="582" t="s">
        <v>1072</v>
      </c>
      <c r="Y498" s="582" t="s">
        <v>1072</v>
      </c>
      <c r="Z498" s="582" t="s">
        <v>1072</v>
      </c>
      <c r="AA498" s="580" t="str">
        <f>Vlookup(B498,'セッション実施状況管理'!$A:$R,17,false)</f>
        <v>#N/A</v>
      </c>
      <c r="AB498" s="580" t="str">
        <f t="shared" si="14"/>
        <v>#N/A</v>
      </c>
      <c r="AC498" s="580" t="str">
        <f t="shared" si="15"/>
        <v>#N/A</v>
      </c>
    </row>
    <row r="499">
      <c r="A499" s="2"/>
      <c r="B499" s="2"/>
      <c r="C499" s="2"/>
      <c r="D499" s="2"/>
      <c r="E499" s="2"/>
      <c r="F499" s="569" t="str">
        <f>vlookup(B499,'セッション実施状況管理'!$A:$U,20,false)</f>
        <v>#N/A</v>
      </c>
      <c r="G499" s="2"/>
      <c r="H499" s="2"/>
      <c r="I499" s="572" t="str">
        <f>iferror(vlookup(B499,'セッション実施状況管理'!$A:$B,2,false),"")</f>
        <v/>
      </c>
      <c r="J499" s="629"/>
      <c r="K499" s="629"/>
      <c r="L499" s="652"/>
      <c r="M499" s="583">
        <f t="shared" si="17"/>
        <v>0</v>
      </c>
      <c r="N499" s="629"/>
      <c r="O499" s="629"/>
      <c r="P499" s="629"/>
      <c r="Q499" s="651"/>
      <c r="R499" s="653"/>
      <c r="S499" s="651"/>
      <c r="T499" s="582" t="s">
        <v>1072</v>
      </c>
      <c r="U499" s="582" t="s">
        <v>1072</v>
      </c>
      <c r="V499" s="582" t="s">
        <v>1072</v>
      </c>
      <c r="W499" s="582" t="s">
        <v>1072</v>
      </c>
      <c r="X499" s="582" t="s">
        <v>1072</v>
      </c>
      <c r="Y499" s="582" t="s">
        <v>1072</v>
      </c>
      <c r="Z499" s="582" t="s">
        <v>1072</v>
      </c>
      <c r="AA499" s="580" t="str">
        <f>Vlookup(B499,'セッション実施状況管理'!$A:$R,17,false)</f>
        <v>#N/A</v>
      </c>
      <c r="AB499" s="580" t="str">
        <f t="shared" si="14"/>
        <v>#N/A</v>
      </c>
      <c r="AC499" s="580" t="str">
        <f t="shared" si="15"/>
        <v>#N/A</v>
      </c>
    </row>
    <row r="500">
      <c r="A500" s="2"/>
      <c r="B500" s="2"/>
      <c r="C500" s="2"/>
      <c r="D500" s="2"/>
      <c r="E500" s="2"/>
      <c r="F500" s="569" t="str">
        <f>vlookup(B500,'セッション実施状況管理'!$A:$U,20,false)</f>
        <v>#N/A</v>
      </c>
      <c r="G500" s="2"/>
      <c r="H500" s="2"/>
      <c r="I500" s="572" t="str">
        <f>iferror(vlookup(B500,'セッション実施状況管理'!$A:$B,2,false),"")</f>
        <v/>
      </c>
      <c r="J500" s="629"/>
      <c r="K500" s="629"/>
      <c r="L500" s="652"/>
      <c r="M500" s="583">
        <f t="shared" si="17"/>
        <v>0</v>
      </c>
      <c r="N500" s="629"/>
      <c r="O500" s="629"/>
      <c r="P500" s="629"/>
      <c r="Q500" s="651"/>
      <c r="R500" s="653"/>
      <c r="S500" s="651"/>
      <c r="T500" s="582" t="s">
        <v>1072</v>
      </c>
      <c r="U500" s="582" t="s">
        <v>1072</v>
      </c>
      <c r="V500" s="582" t="s">
        <v>1072</v>
      </c>
      <c r="W500" s="582" t="s">
        <v>1072</v>
      </c>
      <c r="X500" s="582" t="s">
        <v>1072</v>
      </c>
      <c r="Y500" s="582" t="s">
        <v>1072</v>
      </c>
      <c r="Z500" s="582" t="s">
        <v>1072</v>
      </c>
      <c r="AA500" s="580" t="str">
        <f>Vlookup(B500,'セッション実施状況管理'!$A:$R,17,false)</f>
        <v>#N/A</v>
      </c>
      <c r="AB500" s="580" t="str">
        <f t="shared" si="14"/>
        <v>#N/A</v>
      </c>
      <c r="AC500" s="580" t="str">
        <f t="shared" si="15"/>
        <v>#N/A</v>
      </c>
    </row>
    <row r="501">
      <c r="A501" s="2"/>
      <c r="B501" s="2"/>
      <c r="C501" s="2"/>
      <c r="D501" s="2"/>
      <c r="E501" s="2"/>
      <c r="F501" s="569" t="str">
        <f>vlookup(B501,'セッション実施状況管理'!$A:$U,20,false)</f>
        <v>#N/A</v>
      </c>
      <c r="G501" s="2"/>
      <c r="H501" s="2"/>
      <c r="I501" s="572" t="str">
        <f>iferror(vlookup(B501,'セッション実施状況管理'!$A:$B,2,false),"")</f>
        <v/>
      </c>
      <c r="J501" s="629"/>
      <c r="K501" s="629"/>
      <c r="L501" s="652"/>
      <c r="M501" s="583">
        <f t="shared" si="17"/>
        <v>0</v>
      </c>
      <c r="N501" s="629"/>
      <c r="O501" s="629"/>
      <c r="P501" s="629"/>
      <c r="Q501" s="651"/>
      <c r="R501" s="653"/>
      <c r="S501" s="651"/>
      <c r="T501" s="582" t="s">
        <v>1072</v>
      </c>
      <c r="U501" s="582" t="s">
        <v>1072</v>
      </c>
      <c r="V501" s="582" t="s">
        <v>1072</v>
      </c>
      <c r="W501" s="582" t="s">
        <v>1072</v>
      </c>
      <c r="X501" s="582" t="s">
        <v>1072</v>
      </c>
      <c r="Y501" s="582" t="s">
        <v>1072</v>
      </c>
      <c r="Z501" s="582" t="s">
        <v>1072</v>
      </c>
      <c r="AA501" s="580" t="str">
        <f>Vlookup(B501,'セッション実施状況管理'!$A:$R,17,false)</f>
        <v>#N/A</v>
      </c>
      <c r="AB501" s="580" t="str">
        <f t="shared" si="14"/>
        <v>#N/A</v>
      </c>
      <c r="AC501" s="580" t="str">
        <f t="shared" si="15"/>
        <v>#N/A</v>
      </c>
    </row>
    <row r="502">
      <c r="A502" s="2"/>
      <c r="B502" s="2"/>
      <c r="C502" s="2"/>
      <c r="D502" s="2"/>
      <c r="E502" s="2"/>
      <c r="F502" s="569" t="str">
        <f>vlookup(B502,'セッション実施状況管理'!$A:$U,20,false)</f>
        <v>#N/A</v>
      </c>
      <c r="G502" s="2"/>
      <c r="H502" s="2"/>
      <c r="I502" s="572" t="str">
        <f>iferror(vlookup(B502,'セッション実施状況管理'!$A:$B,2,false),"")</f>
        <v/>
      </c>
      <c r="J502" s="629"/>
      <c r="K502" s="629"/>
      <c r="L502" s="652"/>
      <c r="M502" s="583">
        <f t="shared" si="17"/>
        <v>0</v>
      </c>
      <c r="N502" s="629"/>
      <c r="O502" s="629"/>
      <c r="P502" s="629"/>
      <c r="Q502" s="651"/>
      <c r="R502" s="653"/>
      <c r="S502" s="651"/>
      <c r="T502" s="582" t="s">
        <v>1072</v>
      </c>
      <c r="U502" s="582" t="s">
        <v>1072</v>
      </c>
      <c r="V502" s="582" t="s">
        <v>1072</v>
      </c>
      <c r="W502" s="582" t="s">
        <v>1072</v>
      </c>
      <c r="X502" s="582" t="s">
        <v>1072</v>
      </c>
      <c r="Y502" s="582" t="s">
        <v>1072</v>
      </c>
      <c r="Z502" s="582" t="s">
        <v>1072</v>
      </c>
      <c r="AA502" s="580" t="str">
        <f>Vlookup(B502,'セッション実施状況管理'!$A:$R,17,false)</f>
        <v>#N/A</v>
      </c>
      <c r="AB502" s="580" t="str">
        <f t="shared" si="14"/>
        <v>#N/A</v>
      </c>
      <c r="AC502" s="580" t="str">
        <f t="shared" si="15"/>
        <v>#N/A</v>
      </c>
    </row>
    <row r="503">
      <c r="A503" s="2"/>
      <c r="B503" s="2"/>
      <c r="C503" s="2"/>
      <c r="D503" s="2"/>
      <c r="E503" s="2"/>
      <c r="F503" s="569" t="str">
        <f>vlookup(B503,'セッション実施状況管理'!$A:$U,20,false)</f>
        <v>#N/A</v>
      </c>
      <c r="G503" s="2"/>
      <c r="H503" s="2"/>
      <c r="I503" s="572" t="str">
        <f>iferror(vlookup(B503,'セッション実施状況管理'!$A:$B,2,false),"")</f>
        <v/>
      </c>
      <c r="J503" s="629"/>
      <c r="K503" s="629"/>
      <c r="L503" s="652"/>
      <c r="M503" s="583">
        <f t="shared" si="17"/>
        <v>0</v>
      </c>
      <c r="N503" s="629"/>
      <c r="O503" s="629"/>
      <c r="P503" s="629"/>
      <c r="Q503" s="651"/>
      <c r="R503" s="653"/>
      <c r="S503" s="651"/>
      <c r="T503" s="582" t="s">
        <v>1072</v>
      </c>
      <c r="U503" s="582" t="s">
        <v>1072</v>
      </c>
      <c r="V503" s="582" t="s">
        <v>1072</v>
      </c>
      <c r="W503" s="582" t="s">
        <v>1072</v>
      </c>
      <c r="X503" s="582" t="s">
        <v>1072</v>
      </c>
      <c r="Y503" s="582" t="s">
        <v>1072</v>
      </c>
      <c r="Z503" s="582" t="s">
        <v>1072</v>
      </c>
      <c r="AA503" s="580" t="str">
        <f>Vlookup(B503,'セッション実施状況管理'!$A:$R,17,false)</f>
        <v>#N/A</v>
      </c>
      <c r="AB503" s="580" t="str">
        <f t="shared" si="14"/>
        <v>#N/A</v>
      </c>
      <c r="AC503" s="580" t="str">
        <f t="shared" si="15"/>
        <v>#N/A</v>
      </c>
    </row>
    <row r="504">
      <c r="A504" s="2"/>
      <c r="B504" s="2"/>
      <c r="C504" s="2"/>
      <c r="D504" s="2"/>
      <c r="E504" s="2"/>
      <c r="F504" s="569" t="str">
        <f>vlookup(B504,'セッション実施状況管理'!$A:$U,20,false)</f>
        <v>#N/A</v>
      </c>
      <c r="G504" s="2"/>
      <c r="H504" s="2"/>
      <c r="I504" s="572" t="str">
        <f>iferror(vlookup(B504,'セッション実施状況管理'!$A:$B,2,false),"")</f>
        <v/>
      </c>
      <c r="J504" s="629"/>
      <c r="K504" s="629"/>
      <c r="L504" s="652"/>
      <c r="M504" s="583">
        <f t="shared" si="17"/>
        <v>0</v>
      </c>
      <c r="N504" s="629"/>
      <c r="O504" s="629"/>
      <c r="P504" s="629"/>
      <c r="Q504" s="651"/>
      <c r="R504" s="653"/>
      <c r="S504" s="651"/>
      <c r="T504" s="582" t="s">
        <v>1072</v>
      </c>
      <c r="U504" s="582" t="s">
        <v>1072</v>
      </c>
      <c r="V504" s="582" t="s">
        <v>1072</v>
      </c>
      <c r="W504" s="582" t="s">
        <v>1072</v>
      </c>
      <c r="X504" s="582" t="s">
        <v>1072</v>
      </c>
      <c r="Y504" s="582" t="s">
        <v>1072</v>
      </c>
      <c r="Z504" s="582" t="s">
        <v>1072</v>
      </c>
      <c r="AA504" s="580" t="str">
        <f>Vlookup(B504,'セッション実施状況管理'!$A:$R,17,false)</f>
        <v>#N/A</v>
      </c>
      <c r="AB504" s="580" t="str">
        <f t="shared" si="14"/>
        <v>#N/A</v>
      </c>
      <c r="AC504" s="580" t="str">
        <f t="shared" si="15"/>
        <v>#N/A</v>
      </c>
    </row>
    <row r="505">
      <c r="A505" s="2"/>
      <c r="B505" s="2"/>
      <c r="C505" s="2"/>
      <c r="D505" s="2"/>
      <c r="E505" s="2"/>
      <c r="F505" s="569" t="str">
        <f>vlookup(B505,'セッション実施状況管理'!$A:$U,20,false)</f>
        <v>#N/A</v>
      </c>
      <c r="G505" s="2"/>
      <c r="H505" s="2"/>
      <c r="I505" s="572" t="str">
        <f>iferror(vlookup(B505,'セッション実施状況管理'!$A:$B,2,false),"")</f>
        <v/>
      </c>
      <c r="J505" s="629"/>
      <c r="K505" s="629"/>
      <c r="L505" s="652"/>
      <c r="M505" s="583">
        <f t="shared" si="17"/>
        <v>0</v>
      </c>
      <c r="N505" s="629"/>
      <c r="O505" s="629"/>
      <c r="P505" s="629"/>
      <c r="Q505" s="651"/>
      <c r="R505" s="653"/>
      <c r="S505" s="651"/>
      <c r="T505" s="582" t="s">
        <v>1072</v>
      </c>
      <c r="U505" s="582" t="s">
        <v>1072</v>
      </c>
      <c r="V505" s="582" t="s">
        <v>1072</v>
      </c>
      <c r="W505" s="582" t="s">
        <v>1072</v>
      </c>
      <c r="X505" s="582" t="s">
        <v>1072</v>
      </c>
      <c r="Y505" s="582" t="s">
        <v>1072</v>
      </c>
      <c r="Z505" s="582" t="s">
        <v>1072</v>
      </c>
      <c r="AA505" s="580" t="str">
        <f>Vlookup(B505,'セッション実施状況管理'!$A:$R,17,false)</f>
        <v>#N/A</v>
      </c>
      <c r="AB505" s="580" t="str">
        <f t="shared" si="14"/>
        <v>#N/A</v>
      </c>
      <c r="AC505" s="580" t="str">
        <f t="shared" si="15"/>
        <v>#N/A</v>
      </c>
    </row>
    <row r="506">
      <c r="A506" s="2"/>
      <c r="B506" s="2"/>
      <c r="C506" s="2"/>
      <c r="D506" s="2"/>
      <c r="E506" s="2"/>
      <c r="F506" s="569" t="str">
        <f>vlookup(B506,'セッション実施状況管理'!$A:$U,20,false)</f>
        <v>#N/A</v>
      </c>
      <c r="G506" s="2"/>
      <c r="H506" s="2"/>
      <c r="I506" s="572" t="str">
        <f>iferror(vlookup(B506,'セッション実施状況管理'!$A:$B,2,false),"")</f>
        <v/>
      </c>
      <c r="J506" s="629"/>
      <c r="K506" s="629"/>
      <c r="L506" s="652"/>
      <c r="M506" s="583">
        <f t="shared" si="17"/>
        <v>0</v>
      </c>
      <c r="N506" s="629"/>
      <c r="O506" s="629"/>
      <c r="P506" s="629"/>
      <c r="Q506" s="651"/>
      <c r="R506" s="653"/>
      <c r="S506" s="651"/>
      <c r="T506" s="582" t="s">
        <v>1072</v>
      </c>
      <c r="U506" s="582" t="s">
        <v>1072</v>
      </c>
      <c r="V506" s="582" t="s">
        <v>1072</v>
      </c>
      <c r="W506" s="582" t="s">
        <v>1072</v>
      </c>
      <c r="X506" s="582" t="s">
        <v>1072</v>
      </c>
      <c r="Y506" s="582" t="s">
        <v>1072</v>
      </c>
      <c r="Z506" s="582" t="s">
        <v>1072</v>
      </c>
      <c r="AA506" s="580" t="str">
        <f>Vlookup(B506,'セッション実施状況管理'!$A:$R,17,false)</f>
        <v>#N/A</v>
      </c>
      <c r="AB506" s="580" t="str">
        <f t="shared" si="14"/>
        <v>#N/A</v>
      </c>
      <c r="AC506" s="580" t="str">
        <f t="shared" si="15"/>
        <v>#N/A</v>
      </c>
    </row>
    <row r="507">
      <c r="A507" s="2"/>
      <c r="B507" s="2"/>
      <c r="C507" s="2"/>
      <c r="D507" s="2"/>
      <c r="E507" s="2"/>
      <c r="F507" s="569" t="str">
        <f>vlookup(B507,'セッション実施状況管理'!$A:$U,20,false)</f>
        <v>#N/A</v>
      </c>
      <c r="G507" s="2"/>
      <c r="H507" s="2"/>
      <c r="I507" s="572" t="str">
        <f>iferror(vlookup(B507,'セッション実施状況管理'!$A:$B,2,false),"")</f>
        <v/>
      </c>
      <c r="J507" s="629"/>
      <c r="K507" s="629"/>
      <c r="L507" s="652"/>
      <c r="M507" s="652"/>
      <c r="N507" s="629"/>
      <c r="O507" s="629"/>
      <c r="P507" s="629"/>
      <c r="Q507" s="651"/>
      <c r="R507" s="653"/>
      <c r="S507" s="651"/>
      <c r="T507" s="582" t="s">
        <v>1072</v>
      </c>
      <c r="U507" s="582" t="s">
        <v>1072</v>
      </c>
      <c r="V507" s="582" t="s">
        <v>1072</v>
      </c>
      <c r="W507" s="582" t="s">
        <v>1072</v>
      </c>
      <c r="X507" s="582" t="s">
        <v>1072</v>
      </c>
      <c r="Y507" s="582" t="s">
        <v>1072</v>
      </c>
      <c r="Z507" s="582" t="s">
        <v>1072</v>
      </c>
      <c r="AA507" s="580" t="str">
        <f>Vlookup(B507,'セッション実施状況管理'!$A:$R,17,false)</f>
        <v>#N/A</v>
      </c>
      <c r="AB507" s="580" t="str">
        <f t="shared" si="14"/>
        <v>#N/A</v>
      </c>
      <c r="AC507" s="580" t="str">
        <f t="shared" si="15"/>
        <v>#N/A</v>
      </c>
    </row>
    <row r="508">
      <c r="A508" s="2"/>
      <c r="B508" s="2"/>
      <c r="C508" s="2"/>
      <c r="D508" s="2"/>
      <c r="E508" s="2"/>
      <c r="F508" s="569" t="str">
        <f>vlookup(B508,'セッション実施状況管理'!$A:$U,20,false)</f>
        <v>#N/A</v>
      </c>
      <c r="G508" s="2"/>
      <c r="H508" s="2"/>
      <c r="I508" s="572" t="str">
        <f>iferror(vlookup(B508,'セッション実施状況管理'!$A:$B,2,false),"")</f>
        <v/>
      </c>
      <c r="J508" s="629"/>
      <c r="K508" s="629"/>
      <c r="L508" s="652"/>
      <c r="M508" s="652"/>
      <c r="N508" s="629"/>
      <c r="O508" s="629"/>
      <c r="P508" s="629"/>
      <c r="Q508" s="651"/>
      <c r="R508" s="653"/>
      <c r="S508" s="651"/>
      <c r="T508" s="582" t="s">
        <v>1072</v>
      </c>
      <c r="U508" s="582" t="s">
        <v>1072</v>
      </c>
      <c r="V508" s="582" t="s">
        <v>1072</v>
      </c>
      <c r="W508" s="582" t="s">
        <v>1072</v>
      </c>
      <c r="X508" s="582" t="s">
        <v>1072</v>
      </c>
      <c r="Y508" s="582" t="s">
        <v>1072</v>
      </c>
      <c r="Z508" s="582" t="s">
        <v>1072</v>
      </c>
      <c r="AA508" s="580" t="str">
        <f>Vlookup(B508,'セッション実施状況管理'!$A:$R,17,false)</f>
        <v>#N/A</v>
      </c>
      <c r="AB508" s="580" t="str">
        <f t="shared" si="14"/>
        <v>#N/A</v>
      </c>
      <c r="AC508" s="580" t="str">
        <f t="shared" si="15"/>
        <v>#N/A</v>
      </c>
    </row>
    <row r="509">
      <c r="A509" s="2"/>
      <c r="B509" s="2"/>
      <c r="C509" s="2"/>
      <c r="D509" s="2"/>
      <c r="E509" s="2"/>
      <c r="F509" s="569" t="str">
        <f>vlookup(B509,'セッション実施状況管理'!$A:$U,20,false)</f>
        <v>#N/A</v>
      </c>
      <c r="G509" s="2"/>
      <c r="H509" s="2"/>
      <c r="I509" s="572" t="str">
        <f>iferror(vlookup(B509,'セッション実施状況管理'!$A:$B,2,false),"")</f>
        <v/>
      </c>
      <c r="J509" s="629"/>
      <c r="K509" s="629"/>
      <c r="L509" s="652"/>
      <c r="M509" s="652"/>
      <c r="N509" s="629"/>
      <c r="O509" s="629"/>
      <c r="P509" s="629"/>
      <c r="Q509" s="651"/>
      <c r="R509" s="653"/>
      <c r="S509" s="651"/>
      <c r="T509" s="582" t="s">
        <v>1072</v>
      </c>
      <c r="U509" s="582" t="s">
        <v>1072</v>
      </c>
      <c r="V509" s="582" t="s">
        <v>1072</v>
      </c>
      <c r="W509" s="582" t="s">
        <v>1072</v>
      </c>
      <c r="X509" s="582" t="s">
        <v>1072</v>
      </c>
      <c r="Y509" s="582" t="s">
        <v>1072</v>
      </c>
      <c r="Z509" s="582" t="s">
        <v>1072</v>
      </c>
      <c r="AA509" s="580" t="str">
        <f>Vlookup(B509,'セッション実施状況管理'!$A:$R,17,false)</f>
        <v>#N/A</v>
      </c>
      <c r="AB509" s="580" t="str">
        <f t="shared" si="14"/>
        <v>#N/A</v>
      </c>
      <c r="AC509" s="580" t="str">
        <f t="shared" si="15"/>
        <v>#N/A</v>
      </c>
    </row>
    <row r="510">
      <c r="A510" s="2"/>
      <c r="B510" s="2"/>
      <c r="C510" s="2"/>
      <c r="D510" s="2"/>
      <c r="E510" s="2"/>
      <c r="F510" s="569" t="str">
        <f>vlookup(B510,'セッション実施状況管理'!$A:$U,20,false)</f>
        <v>#N/A</v>
      </c>
      <c r="G510" s="2"/>
      <c r="H510" s="2"/>
      <c r="I510" s="572" t="str">
        <f>iferror(vlookup(B510,'セッション実施状況管理'!$A:$B,2,false),"")</f>
        <v/>
      </c>
      <c r="J510" s="629"/>
      <c r="K510" s="629"/>
      <c r="L510" s="652"/>
      <c r="M510" s="652"/>
      <c r="N510" s="629"/>
      <c r="O510" s="629"/>
      <c r="P510" s="629"/>
      <c r="Q510" s="651"/>
      <c r="R510" s="653"/>
      <c r="S510" s="651"/>
      <c r="T510" s="582" t="s">
        <v>1072</v>
      </c>
      <c r="U510" s="582" t="s">
        <v>1072</v>
      </c>
      <c r="V510" s="582" t="s">
        <v>1072</v>
      </c>
      <c r="W510" s="582" t="s">
        <v>1072</v>
      </c>
      <c r="X510" s="582" t="s">
        <v>1072</v>
      </c>
      <c r="Y510" s="582" t="s">
        <v>1072</v>
      </c>
      <c r="Z510" s="582" t="s">
        <v>1072</v>
      </c>
      <c r="AA510" s="580" t="str">
        <f>Vlookup(B510,'セッション実施状況管理'!$A:$R,17,false)</f>
        <v>#N/A</v>
      </c>
      <c r="AB510" s="580" t="str">
        <f t="shared" si="14"/>
        <v>#N/A</v>
      </c>
      <c r="AC510" s="580" t="str">
        <f t="shared" si="15"/>
        <v>#N/A</v>
      </c>
    </row>
    <row r="511">
      <c r="A511" s="2"/>
      <c r="B511" s="2"/>
      <c r="C511" s="2"/>
      <c r="D511" s="2"/>
      <c r="E511" s="2"/>
      <c r="F511" s="569" t="str">
        <f>vlookup(B511,'セッション実施状況管理'!$A:$U,20,false)</f>
        <v>#N/A</v>
      </c>
      <c r="G511" s="2"/>
      <c r="H511" s="2"/>
      <c r="I511" s="572" t="str">
        <f>iferror(vlookup(B511,'セッション実施状況管理'!$A:$B,2,false),"")</f>
        <v/>
      </c>
      <c r="J511" s="629"/>
      <c r="K511" s="629"/>
      <c r="L511" s="652"/>
      <c r="M511" s="652"/>
      <c r="N511" s="629"/>
      <c r="O511" s="629"/>
      <c r="P511" s="629"/>
      <c r="Q511" s="651"/>
      <c r="R511" s="653"/>
      <c r="S511" s="651"/>
      <c r="T511" s="582" t="s">
        <v>1072</v>
      </c>
      <c r="U511" s="582" t="s">
        <v>1072</v>
      </c>
      <c r="V511" s="582" t="s">
        <v>1072</v>
      </c>
      <c r="W511" s="582" t="s">
        <v>1072</v>
      </c>
      <c r="X511" s="582" t="s">
        <v>1072</v>
      </c>
      <c r="Y511" s="582" t="s">
        <v>1072</v>
      </c>
      <c r="Z511" s="582" t="s">
        <v>1072</v>
      </c>
      <c r="AA511" s="580" t="str">
        <f>Vlookup(B511,'セッション実施状況管理'!$A:$R,17,false)</f>
        <v>#N/A</v>
      </c>
      <c r="AB511" s="580" t="str">
        <f t="shared" si="14"/>
        <v>#N/A</v>
      </c>
      <c r="AC511" s="580" t="str">
        <f t="shared" si="15"/>
        <v>#N/A</v>
      </c>
    </row>
    <row r="512">
      <c r="A512" s="2"/>
      <c r="B512" s="2"/>
      <c r="C512" s="2"/>
      <c r="D512" s="2"/>
      <c r="E512" s="2"/>
      <c r="F512" s="569" t="str">
        <f>vlookup(B512,'セッション実施状況管理'!$A:$U,20,false)</f>
        <v>#N/A</v>
      </c>
      <c r="G512" s="2"/>
      <c r="H512" s="2"/>
      <c r="I512" s="572" t="str">
        <f>iferror(vlookup(B512,'セッション実施状況管理'!$A:$B,2,false),"")</f>
        <v/>
      </c>
      <c r="J512" s="629"/>
      <c r="K512" s="629"/>
      <c r="L512" s="652"/>
      <c r="M512" s="652"/>
      <c r="N512" s="629"/>
      <c r="O512" s="629"/>
      <c r="P512" s="629"/>
      <c r="Q512" s="651"/>
      <c r="R512" s="653"/>
      <c r="S512" s="651"/>
      <c r="T512" s="582" t="s">
        <v>1072</v>
      </c>
      <c r="U512" s="582" t="s">
        <v>1072</v>
      </c>
      <c r="V512" s="582" t="s">
        <v>1072</v>
      </c>
      <c r="W512" s="582" t="s">
        <v>1072</v>
      </c>
      <c r="X512" s="582" t="s">
        <v>1072</v>
      </c>
      <c r="Y512" s="582" t="s">
        <v>1072</v>
      </c>
      <c r="Z512" s="582" t="s">
        <v>1072</v>
      </c>
      <c r="AA512" s="580" t="str">
        <f>Vlookup(B512,'セッション実施状況管理'!$A:$R,17,false)</f>
        <v>#N/A</v>
      </c>
      <c r="AB512" s="580" t="str">
        <f t="shared" si="14"/>
        <v>#N/A</v>
      </c>
      <c r="AC512" s="580" t="str">
        <f t="shared" si="15"/>
        <v>#N/A</v>
      </c>
    </row>
    <row r="513">
      <c r="A513" s="2"/>
      <c r="B513" s="2"/>
      <c r="C513" s="2"/>
      <c r="D513" s="2"/>
      <c r="E513" s="2"/>
      <c r="F513" s="569" t="str">
        <f>vlookup(B513,'セッション実施状況管理'!$A:$U,20,false)</f>
        <v>#N/A</v>
      </c>
      <c r="G513" s="2"/>
      <c r="H513" s="2"/>
      <c r="I513" s="572" t="str">
        <f>iferror(vlookup(B513,'セッション実施状況管理'!$A:$B,2,false),"")</f>
        <v/>
      </c>
      <c r="J513" s="629"/>
      <c r="K513" s="629"/>
      <c r="L513" s="652"/>
      <c r="M513" s="652"/>
      <c r="N513" s="629"/>
      <c r="O513" s="629"/>
      <c r="P513" s="629"/>
      <c r="Q513" s="651"/>
      <c r="R513" s="653"/>
      <c r="S513" s="651"/>
      <c r="T513" s="582" t="s">
        <v>1072</v>
      </c>
      <c r="U513" s="582" t="s">
        <v>1072</v>
      </c>
      <c r="V513" s="582" t="s">
        <v>1072</v>
      </c>
      <c r="W513" s="582" t="s">
        <v>1072</v>
      </c>
      <c r="X513" s="582" t="s">
        <v>1072</v>
      </c>
      <c r="Y513" s="582" t="s">
        <v>1072</v>
      </c>
      <c r="Z513" s="582" t="s">
        <v>1072</v>
      </c>
      <c r="AA513" s="580" t="str">
        <f>Vlookup(B513,'セッション実施状況管理'!$A:$R,17,false)</f>
        <v>#N/A</v>
      </c>
      <c r="AB513" s="580" t="str">
        <f t="shared" si="14"/>
        <v>#N/A</v>
      </c>
      <c r="AC513" s="580" t="str">
        <f t="shared" si="15"/>
        <v>#N/A</v>
      </c>
    </row>
    <row r="514">
      <c r="A514" s="2"/>
      <c r="B514" s="2"/>
      <c r="C514" s="2"/>
      <c r="D514" s="2"/>
      <c r="E514" s="2"/>
      <c r="F514" s="569" t="str">
        <f>vlookup(B514,'セッション実施状況管理'!$A:$U,20,false)</f>
        <v>#N/A</v>
      </c>
      <c r="G514" s="2"/>
      <c r="H514" s="2"/>
      <c r="I514" s="572" t="str">
        <f>iferror(vlookup(B514,'セッション実施状況管理'!$A:$B,2,false),"")</f>
        <v/>
      </c>
      <c r="J514" s="629"/>
      <c r="K514" s="629"/>
      <c r="L514" s="652"/>
      <c r="M514" s="652"/>
      <c r="N514" s="629"/>
      <c r="O514" s="629"/>
      <c r="P514" s="629"/>
      <c r="Q514" s="651"/>
      <c r="R514" s="653"/>
      <c r="S514" s="651"/>
      <c r="T514" s="582" t="s">
        <v>1072</v>
      </c>
      <c r="U514" s="582" t="s">
        <v>1072</v>
      </c>
      <c r="V514" s="582" t="s">
        <v>1072</v>
      </c>
      <c r="W514" s="582" t="s">
        <v>1072</v>
      </c>
      <c r="X514" s="582" t="s">
        <v>1072</v>
      </c>
      <c r="Y514" s="582" t="s">
        <v>1072</v>
      </c>
      <c r="Z514" s="582" t="s">
        <v>1072</v>
      </c>
      <c r="AA514" s="580" t="str">
        <f>Vlookup(B514,'セッション実施状況管理'!$A:$R,17,false)</f>
        <v>#N/A</v>
      </c>
      <c r="AB514" s="580" t="str">
        <f t="shared" si="14"/>
        <v>#N/A</v>
      </c>
      <c r="AC514" s="580" t="str">
        <f t="shared" si="15"/>
        <v>#N/A</v>
      </c>
    </row>
    <row r="515">
      <c r="A515" s="2"/>
      <c r="B515" s="2"/>
      <c r="C515" s="2"/>
      <c r="D515" s="2"/>
      <c r="E515" s="2"/>
      <c r="F515" s="569" t="str">
        <f>vlookup(B515,'セッション実施状況管理'!$A:$U,20,false)</f>
        <v>#N/A</v>
      </c>
      <c r="G515" s="2"/>
      <c r="H515" s="2"/>
      <c r="I515" s="572" t="str">
        <f>iferror(vlookup(B515,'セッション実施状況管理'!$A:$B,2,false),"")</f>
        <v/>
      </c>
      <c r="J515" s="629"/>
      <c r="K515" s="629"/>
      <c r="L515" s="652"/>
      <c r="M515" s="652"/>
      <c r="N515" s="629"/>
      <c r="O515" s="629"/>
      <c r="P515" s="629"/>
      <c r="Q515" s="651"/>
      <c r="R515" s="653"/>
      <c r="S515" s="651"/>
      <c r="T515" s="582" t="s">
        <v>1072</v>
      </c>
      <c r="U515" s="582" t="s">
        <v>1072</v>
      </c>
      <c r="V515" s="582" t="s">
        <v>1072</v>
      </c>
      <c r="W515" s="582" t="s">
        <v>1072</v>
      </c>
      <c r="X515" s="582" t="s">
        <v>1072</v>
      </c>
      <c r="Y515" s="582" t="s">
        <v>1072</v>
      </c>
      <c r="Z515" s="582" t="s">
        <v>1072</v>
      </c>
      <c r="AA515" s="580" t="str">
        <f>Vlookup(B515,'セッション実施状況管理'!$A:$R,17,false)</f>
        <v>#N/A</v>
      </c>
      <c r="AB515" s="580" t="str">
        <f t="shared" si="14"/>
        <v>#N/A</v>
      </c>
      <c r="AC515" s="580" t="str">
        <f t="shared" si="15"/>
        <v>#N/A</v>
      </c>
    </row>
    <row r="516">
      <c r="A516" s="2"/>
      <c r="B516" s="2"/>
      <c r="C516" s="2"/>
      <c r="D516" s="2"/>
      <c r="E516" s="2"/>
      <c r="F516" s="569" t="str">
        <f>vlookup(B516,'セッション実施状況管理'!$A:$U,20,false)</f>
        <v>#N/A</v>
      </c>
      <c r="G516" s="2"/>
      <c r="H516" s="2"/>
      <c r="I516" s="572" t="str">
        <f>iferror(vlookup(B516,'セッション実施状況管理'!$A:$B,2,false),"")</f>
        <v/>
      </c>
      <c r="J516" s="629"/>
      <c r="K516" s="629"/>
      <c r="L516" s="652"/>
      <c r="M516" s="652"/>
      <c r="N516" s="629"/>
      <c r="O516" s="629"/>
      <c r="P516" s="629"/>
      <c r="Q516" s="651"/>
      <c r="R516" s="653"/>
      <c r="S516" s="651"/>
      <c r="T516" s="582" t="s">
        <v>1072</v>
      </c>
      <c r="U516" s="582" t="s">
        <v>1072</v>
      </c>
      <c r="V516" s="582" t="s">
        <v>1072</v>
      </c>
      <c r="W516" s="582" t="s">
        <v>1072</v>
      </c>
      <c r="X516" s="582" t="s">
        <v>1072</v>
      </c>
      <c r="Y516" s="582" t="s">
        <v>1072</v>
      </c>
      <c r="Z516" s="582" t="s">
        <v>1072</v>
      </c>
      <c r="AA516" s="580" t="str">
        <f>Vlookup(B516,'セッション実施状況管理'!$A:$R,17,false)</f>
        <v>#N/A</v>
      </c>
      <c r="AB516" s="580" t="str">
        <f t="shared" si="14"/>
        <v>#N/A</v>
      </c>
      <c r="AC516" s="580" t="str">
        <f t="shared" si="15"/>
        <v>#N/A</v>
      </c>
    </row>
    <row r="517">
      <c r="A517" s="2"/>
      <c r="B517" s="2"/>
      <c r="C517" s="2"/>
      <c r="D517" s="2"/>
      <c r="E517" s="2"/>
      <c r="F517" s="569" t="str">
        <f>vlookup(B517,'セッション実施状況管理'!$A:$U,20,false)</f>
        <v>#N/A</v>
      </c>
      <c r="G517" s="2"/>
      <c r="H517" s="2"/>
      <c r="I517" s="572" t="str">
        <f>iferror(vlookup(B517,'セッション実施状況管理'!$A:$B,2,false),"")</f>
        <v/>
      </c>
      <c r="J517" s="629"/>
      <c r="K517" s="629"/>
      <c r="L517" s="652"/>
      <c r="M517" s="652"/>
      <c r="N517" s="629"/>
      <c r="O517" s="629"/>
      <c r="P517" s="629"/>
      <c r="Q517" s="651"/>
      <c r="R517" s="653"/>
      <c r="S517" s="651"/>
      <c r="T517" s="582" t="s">
        <v>1072</v>
      </c>
      <c r="U517" s="582" t="s">
        <v>1072</v>
      </c>
      <c r="V517" s="582" t="s">
        <v>1072</v>
      </c>
      <c r="W517" s="582" t="s">
        <v>1072</v>
      </c>
      <c r="X517" s="582" t="s">
        <v>1072</v>
      </c>
      <c r="Y517" s="582" t="s">
        <v>1072</v>
      </c>
      <c r="Z517" s="582" t="s">
        <v>1072</v>
      </c>
      <c r="AA517" s="580" t="str">
        <f>Vlookup(B517,'セッション実施状況管理'!$A:$R,17,false)</f>
        <v>#N/A</v>
      </c>
      <c r="AB517" s="580" t="str">
        <f t="shared" si="14"/>
        <v>#N/A</v>
      </c>
      <c r="AC517" s="580" t="str">
        <f t="shared" si="15"/>
        <v>#N/A</v>
      </c>
    </row>
    <row r="518">
      <c r="A518" s="2"/>
      <c r="B518" s="2"/>
      <c r="C518" s="2"/>
      <c r="D518" s="2"/>
      <c r="E518" s="2"/>
      <c r="F518" s="569" t="str">
        <f>vlookup(B518,'セッション実施状況管理'!$A:$U,20,false)</f>
        <v>#N/A</v>
      </c>
      <c r="G518" s="2"/>
      <c r="H518" s="2"/>
      <c r="I518" s="572" t="str">
        <f>iferror(vlookup(B518,'セッション実施状況管理'!$A:$B,2,false),"")</f>
        <v/>
      </c>
      <c r="J518" s="629"/>
      <c r="K518" s="629"/>
      <c r="L518" s="652"/>
      <c r="M518" s="652"/>
      <c r="N518" s="629"/>
      <c r="O518" s="629"/>
      <c r="P518" s="629"/>
      <c r="Q518" s="651"/>
      <c r="R518" s="653"/>
      <c r="S518" s="651"/>
      <c r="T518" s="582" t="s">
        <v>1072</v>
      </c>
      <c r="U518" s="582" t="s">
        <v>1072</v>
      </c>
      <c r="V518" s="582" t="s">
        <v>1072</v>
      </c>
      <c r="W518" s="582" t="s">
        <v>1072</v>
      </c>
      <c r="X518" s="582" t="s">
        <v>1072</v>
      </c>
      <c r="Y518" s="582" t="s">
        <v>1072</v>
      </c>
      <c r="Z518" s="582" t="s">
        <v>1072</v>
      </c>
      <c r="AA518" s="580" t="str">
        <f>Vlookup(B518,'セッション実施状況管理'!$A:$R,17,false)</f>
        <v>#N/A</v>
      </c>
      <c r="AB518" s="580" t="str">
        <f t="shared" si="14"/>
        <v>#N/A</v>
      </c>
      <c r="AC518" s="580" t="str">
        <f t="shared" si="15"/>
        <v>#N/A</v>
      </c>
    </row>
    <row r="519">
      <c r="A519" s="2"/>
      <c r="B519" s="2"/>
      <c r="C519" s="2"/>
      <c r="D519" s="2"/>
      <c r="E519" s="2"/>
      <c r="F519" s="569" t="str">
        <f>vlookup(B519,'セッション実施状況管理'!$A:$U,20,false)</f>
        <v>#N/A</v>
      </c>
      <c r="G519" s="2"/>
      <c r="H519" s="2"/>
      <c r="I519" s="572" t="str">
        <f>iferror(vlookup(B519,'セッション実施状況管理'!$A:$B,2,false),"")</f>
        <v/>
      </c>
      <c r="J519" s="629"/>
      <c r="K519" s="629"/>
      <c r="L519" s="652"/>
      <c r="M519" s="652"/>
      <c r="N519" s="629"/>
      <c r="O519" s="629"/>
      <c r="P519" s="629"/>
      <c r="Q519" s="651"/>
      <c r="R519" s="653"/>
      <c r="S519" s="651"/>
      <c r="T519" s="582" t="s">
        <v>1072</v>
      </c>
      <c r="U519" s="582" t="s">
        <v>1072</v>
      </c>
      <c r="V519" s="582" t="s">
        <v>1072</v>
      </c>
      <c r="W519" s="582" t="s">
        <v>1072</v>
      </c>
      <c r="X519" s="582" t="s">
        <v>1072</v>
      </c>
      <c r="Y519" s="582" t="s">
        <v>1072</v>
      </c>
      <c r="Z519" s="582" t="s">
        <v>1072</v>
      </c>
      <c r="AA519" s="580" t="str">
        <f>Vlookup(B519,'セッション実施状況管理'!$A:$R,17,false)</f>
        <v>#N/A</v>
      </c>
      <c r="AB519" s="580" t="str">
        <f t="shared" si="14"/>
        <v>#N/A</v>
      </c>
      <c r="AC519" s="580" t="str">
        <f t="shared" si="15"/>
        <v>#N/A</v>
      </c>
    </row>
    <row r="520">
      <c r="A520" s="2"/>
      <c r="B520" s="2"/>
      <c r="C520" s="2"/>
      <c r="D520" s="2"/>
      <c r="E520" s="2"/>
      <c r="F520" s="569" t="str">
        <f>vlookup(B520,'セッション実施状況管理'!$A:$U,20,false)</f>
        <v>#N/A</v>
      </c>
      <c r="G520" s="2"/>
      <c r="H520" s="2"/>
      <c r="I520" s="572" t="str">
        <f>iferror(vlookup(B520,'セッション実施状況管理'!$A:$B,2,false),"")</f>
        <v/>
      </c>
      <c r="J520" s="629"/>
      <c r="K520" s="629"/>
      <c r="L520" s="652"/>
      <c r="M520" s="652"/>
      <c r="N520" s="629"/>
      <c r="O520" s="629"/>
      <c r="P520" s="629"/>
      <c r="Q520" s="651"/>
      <c r="R520" s="653"/>
      <c r="S520" s="651"/>
      <c r="T520" s="582" t="s">
        <v>1072</v>
      </c>
      <c r="U520" s="582" t="s">
        <v>1072</v>
      </c>
      <c r="V520" s="582" t="s">
        <v>1072</v>
      </c>
      <c r="W520" s="582" t="s">
        <v>1072</v>
      </c>
      <c r="X520" s="582" t="s">
        <v>1072</v>
      </c>
      <c r="Y520" s="582" t="s">
        <v>1072</v>
      </c>
      <c r="Z520" s="582" t="s">
        <v>1072</v>
      </c>
      <c r="AA520" s="580" t="str">
        <f>Vlookup(B520,'セッション実施状況管理'!$A:$R,17,false)</f>
        <v>#N/A</v>
      </c>
      <c r="AB520" s="580" t="str">
        <f t="shared" si="14"/>
        <v>#N/A</v>
      </c>
      <c r="AC520" s="580" t="str">
        <f t="shared" si="15"/>
        <v>#N/A</v>
      </c>
    </row>
    <row r="521">
      <c r="A521" s="2"/>
      <c r="B521" s="2"/>
      <c r="C521" s="2"/>
      <c r="D521" s="2"/>
      <c r="E521" s="2"/>
      <c r="F521" s="569" t="str">
        <f>vlookup(B521,'セッション実施状況管理'!$A:$U,20,false)</f>
        <v>#N/A</v>
      </c>
      <c r="G521" s="2"/>
      <c r="H521" s="2"/>
      <c r="I521" s="572" t="str">
        <f>iferror(vlookup(B521,'セッション実施状況管理'!$A:$B,2,false),"")</f>
        <v/>
      </c>
      <c r="J521" s="629"/>
      <c r="K521" s="629"/>
      <c r="L521" s="652"/>
      <c r="M521" s="652"/>
      <c r="N521" s="629"/>
      <c r="O521" s="629"/>
      <c r="P521" s="629"/>
      <c r="Q521" s="651"/>
      <c r="R521" s="653"/>
      <c r="S521" s="651"/>
      <c r="T521" s="582" t="s">
        <v>1072</v>
      </c>
      <c r="U521" s="582" t="s">
        <v>1072</v>
      </c>
      <c r="V521" s="582" t="s">
        <v>1072</v>
      </c>
      <c r="W521" s="582" t="s">
        <v>1072</v>
      </c>
      <c r="X521" s="582" t="s">
        <v>1072</v>
      </c>
      <c r="Y521" s="582" t="s">
        <v>1072</v>
      </c>
      <c r="Z521" s="582" t="s">
        <v>1072</v>
      </c>
      <c r="AA521" s="580" t="str">
        <f>Vlookup(B521,'セッション実施状況管理'!$A:$R,17,false)</f>
        <v>#N/A</v>
      </c>
      <c r="AB521" s="580" t="str">
        <f t="shared" si="14"/>
        <v>#N/A</v>
      </c>
      <c r="AC521" s="580" t="str">
        <f t="shared" si="15"/>
        <v>#N/A</v>
      </c>
    </row>
    <row r="522">
      <c r="A522" s="2"/>
      <c r="B522" s="2"/>
      <c r="C522" s="2"/>
      <c r="D522" s="2"/>
      <c r="E522" s="2"/>
      <c r="F522" s="569" t="str">
        <f>vlookup(B522,'セッション実施状況管理'!$A:$U,20,false)</f>
        <v>#N/A</v>
      </c>
      <c r="G522" s="2"/>
      <c r="H522" s="2"/>
      <c r="I522" s="572" t="str">
        <f>iferror(vlookup(B522,'セッション実施状況管理'!$A:$B,2,false),"")</f>
        <v/>
      </c>
      <c r="J522" s="629"/>
      <c r="K522" s="629"/>
      <c r="L522" s="652"/>
      <c r="M522" s="652"/>
      <c r="N522" s="629"/>
      <c r="O522" s="629"/>
      <c r="P522" s="629"/>
      <c r="Q522" s="651"/>
      <c r="R522" s="653"/>
      <c r="S522" s="651"/>
      <c r="T522" s="582" t="s">
        <v>1072</v>
      </c>
      <c r="U522" s="582" t="s">
        <v>1072</v>
      </c>
      <c r="V522" s="582" t="s">
        <v>1072</v>
      </c>
      <c r="W522" s="582" t="s">
        <v>1072</v>
      </c>
      <c r="X522" s="582" t="s">
        <v>1072</v>
      </c>
      <c r="Y522" s="582" t="s">
        <v>1072</v>
      </c>
      <c r="Z522" s="582" t="s">
        <v>1072</v>
      </c>
      <c r="AA522" s="580" t="str">
        <f>Vlookup(B522,'セッション実施状況管理'!$A:$R,17,false)</f>
        <v>#N/A</v>
      </c>
      <c r="AB522" s="580" t="str">
        <f t="shared" si="14"/>
        <v>#N/A</v>
      </c>
      <c r="AC522" s="580" t="str">
        <f t="shared" si="15"/>
        <v>#N/A</v>
      </c>
    </row>
    <row r="523">
      <c r="A523" s="2"/>
      <c r="B523" s="2"/>
      <c r="C523" s="2"/>
      <c r="D523" s="2"/>
      <c r="E523" s="2"/>
      <c r="F523" s="569" t="str">
        <f>vlookup(B523,'セッション実施状況管理'!$A:$U,20,false)</f>
        <v>#N/A</v>
      </c>
      <c r="G523" s="2"/>
      <c r="H523" s="2"/>
      <c r="I523" s="572" t="str">
        <f>iferror(vlookup(B523,'セッション実施状況管理'!$A:$B,2,false),"")</f>
        <v/>
      </c>
      <c r="J523" s="629"/>
      <c r="K523" s="629"/>
      <c r="L523" s="652"/>
      <c r="M523" s="652"/>
      <c r="N523" s="629"/>
      <c r="O523" s="629"/>
      <c r="P523" s="629"/>
      <c r="Q523" s="651"/>
      <c r="R523" s="653"/>
      <c r="S523" s="651"/>
      <c r="T523" s="582" t="s">
        <v>1072</v>
      </c>
      <c r="U523" s="582" t="s">
        <v>1072</v>
      </c>
      <c r="V523" s="582" t="s">
        <v>1072</v>
      </c>
      <c r="W523" s="582" t="s">
        <v>1072</v>
      </c>
      <c r="X523" s="582" t="s">
        <v>1072</v>
      </c>
      <c r="Y523" s="582" t="s">
        <v>1072</v>
      </c>
      <c r="Z523" s="582" t="s">
        <v>1072</v>
      </c>
      <c r="AA523" s="580" t="str">
        <f>Vlookup(B523,'セッション実施状況管理'!$A:$R,17,false)</f>
        <v>#N/A</v>
      </c>
      <c r="AB523" s="580" t="str">
        <f t="shared" si="14"/>
        <v>#N/A</v>
      </c>
      <c r="AC523" s="580" t="str">
        <f t="shared" si="15"/>
        <v>#N/A</v>
      </c>
    </row>
    <row r="524">
      <c r="A524" s="2"/>
      <c r="B524" s="2"/>
      <c r="C524" s="2"/>
      <c r="D524" s="2"/>
      <c r="E524" s="2"/>
      <c r="F524" s="569" t="str">
        <f>vlookup(B524,'セッション実施状況管理'!$A:$U,20,false)</f>
        <v>#N/A</v>
      </c>
      <c r="G524" s="2"/>
      <c r="H524" s="2"/>
      <c r="I524" s="572" t="str">
        <f>iferror(vlookup(B524,'セッション実施状況管理'!$A:$B,2,false),"")</f>
        <v/>
      </c>
      <c r="J524" s="629"/>
      <c r="K524" s="629"/>
      <c r="L524" s="652"/>
      <c r="M524" s="652"/>
      <c r="N524" s="629"/>
      <c r="O524" s="629"/>
      <c r="P524" s="629"/>
      <c r="Q524" s="651"/>
      <c r="R524" s="653"/>
      <c r="S524" s="651"/>
      <c r="T524" s="582" t="s">
        <v>1072</v>
      </c>
      <c r="U524" s="582" t="s">
        <v>1072</v>
      </c>
      <c r="V524" s="582" t="s">
        <v>1072</v>
      </c>
      <c r="W524" s="582" t="s">
        <v>1072</v>
      </c>
      <c r="X524" s="582" t="s">
        <v>1072</v>
      </c>
      <c r="Y524" s="582" t="s">
        <v>1072</v>
      </c>
      <c r="Z524" s="582" t="s">
        <v>1072</v>
      </c>
      <c r="AA524" s="580" t="str">
        <f>Vlookup(B524,'セッション実施状況管理'!$A:$R,17,false)</f>
        <v>#N/A</v>
      </c>
      <c r="AB524" s="580" t="str">
        <f t="shared" si="14"/>
        <v>#N/A</v>
      </c>
      <c r="AC524" s="580" t="str">
        <f t="shared" si="15"/>
        <v>#N/A</v>
      </c>
    </row>
    <row r="525">
      <c r="A525" s="2"/>
      <c r="B525" s="2"/>
      <c r="C525" s="2"/>
      <c r="D525" s="2"/>
      <c r="E525" s="2"/>
      <c r="F525" s="569" t="str">
        <f>vlookup(B525,'セッション実施状況管理'!$A:$U,20,false)</f>
        <v>#N/A</v>
      </c>
      <c r="G525" s="2"/>
      <c r="H525" s="2"/>
      <c r="I525" s="572" t="str">
        <f>iferror(vlookup(B525,'セッション実施状況管理'!$A:$B,2,false),"")</f>
        <v/>
      </c>
      <c r="J525" s="629"/>
      <c r="K525" s="629"/>
      <c r="L525" s="652"/>
      <c r="M525" s="652"/>
      <c r="N525" s="629"/>
      <c r="O525" s="629"/>
      <c r="P525" s="629"/>
      <c r="Q525" s="651"/>
      <c r="R525" s="653"/>
      <c r="S525" s="651"/>
      <c r="T525" s="582" t="s">
        <v>1072</v>
      </c>
      <c r="U525" s="582" t="s">
        <v>1072</v>
      </c>
      <c r="V525" s="582" t="s">
        <v>1072</v>
      </c>
      <c r="W525" s="582" t="s">
        <v>1072</v>
      </c>
      <c r="X525" s="582" t="s">
        <v>1072</v>
      </c>
      <c r="Y525" s="582" t="s">
        <v>1072</v>
      </c>
      <c r="Z525" s="582" t="s">
        <v>1072</v>
      </c>
      <c r="AA525" s="580" t="str">
        <f>Vlookup(B525,'セッション実施状況管理'!$A:$R,17,false)</f>
        <v>#N/A</v>
      </c>
      <c r="AB525" s="580" t="str">
        <f t="shared" si="14"/>
        <v>#N/A</v>
      </c>
      <c r="AC525" s="580" t="str">
        <f t="shared" si="15"/>
        <v>#N/A</v>
      </c>
    </row>
    <row r="526">
      <c r="A526" s="2"/>
      <c r="B526" s="2"/>
      <c r="C526" s="2"/>
      <c r="D526" s="2"/>
      <c r="E526" s="2"/>
      <c r="F526" s="569" t="str">
        <f>vlookup(B526,'セッション実施状況管理'!$A:$U,20,false)</f>
        <v>#N/A</v>
      </c>
      <c r="G526" s="2"/>
      <c r="H526" s="2"/>
      <c r="I526" s="572" t="str">
        <f>iferror(vlookup(B526,'セッション実施状況管理'!$A:$B,2,false),"")</f>
        <v/>
      </c>
      <c r="J526" s="629"/>
      <c r="K526" s="629"/>
      <c r="L526" s="652"/>
      <c r="M526" s="652"/>
      <c r="N526" s="629"/>
      <c r="O526" s="629"/>
      <c r="P526" s="629"/>
      <c r="Q526" s="651"/>
      <c r="R526" s="653"/>
      <c r="S526" s="651"/>
      <c r="T526" s="582" t="s">
        <v>1072</v>
      </c>
      <c r="U526" s="582" t="s">
        <v>1072</v>
      </c>
      <c r="V526" s="582" t="s">
        <v>1072</v>
      </c>
      <c r="W526" s="582" t="s">
        <v>1072</v>
      </c>
      <c r="X526" s="582" t="s">
        <v>1072</v>
      </c>
      <c r="Y526" s="582" t="s">
        <v>1072</v>
      </c>
      <c r="Z526" s="582" t="s">
        <v>1072</v>
      </c>
      <c r="AA526" s="580" t="str">
        <f>Vlookup(B526,'セッション実施状況管理'!$A:$R,17,false)</f>
        <v>#N/A</v>
      </c>
      <c r="AB526" s="580" t="str">
        <f t="shared" si="14"/>
        <v>#N/A</v>
      </c>
      <c r="AC526" s="580" t="str">
        <f t="shared" si="15"/>
        <v>#N/A</v>
      </c>
    </row>
    <row r="527">
      <c r="A527" s="2"/>
      <c r="B527" s="2"/>
      <c r="C527" s="2"/>
      <c r="D527" s="2"/>
      <c r="E527" s="2"/>
      <c r="F527" s="569" t="str">
        <f>vlookup(B527,'セッション実施状況管理'!$A:$U,20,false)</f>
        <v>#N/A</v>
      </c>
      <c r="G527" s="2"/>
      <c r="H527" s="2"/>
      <c r="I527" s="572" t="str">
        <f>iferror(vlookup(B527,'セッション実施状況管理'!$A:$B,2,false),"")</f>
        <v/>
      </c>
      <c r="J527" s="629"/>
      <c r="K527" s="629"/>
      <c r="L527" s="652"/>
      <c r="M527" s="652"/>
      <c r="N527" s="629"/>
      <c r="O527" s="629"/>
      <c r="P527" s="629"/>
      <c r="Q527" s="651"/>
      <c r="R527" s="653"/>
      <c r="S527" s="651"/>
      <c r="T527" s="582" t="s">
        <v>1072</v>
      </c>
      <c r="U527" s="582" t="s">
        <v>1072</v>
      </c>
      <c r="V527" s="582" t="s">
        <v>1072</v>
      </c>
      <c r="W527" s="582" t="s">
        <v>1072</v>
      </c>
      <c r="X527" s="582" t="s">
        <v>1072</v>
      </c>
      <c r="Y527" s="582" t="s">
        <v>1072</v>
      </c>
      <c r="Z527" s="582" t="s">
        <v>1072</v>
      </c>
      <c r="AA527" s="580" t="str">
        <f>Vlookup(B527,'セッション実施状況管理'!$A:$R,17,false)</f>
        <v>#N/A</v>
      </c>
      <c r="AB527" s="580" t="str">
        <f t="shared" si="14"/>
        <v>#N/A</v>
      </c>
      <c r="AC527" s="580" t="str">
        <f t="shared" si="15"/>
        <v>#N/A</v>
      </c>
    </row>
    <row r="528">
      <c r="A528" s="2"/>
      <c r="B528" s="2"/>
      <c r="C528" s="2"/>
      <c r="D528" s="2"/>
      <c r="E528" s="2"/>
      <c r="F528" s="569" t="str">
        <f>vlookup(B528,'セッション実施状況管理'!$A:$U,20,false)</f>
        <v>#N/A</v>
      </c>
      <c r="G528" s="2"/>
      <c r="H528" s="2"/>
      <c r="I528" s="572" t="str">
        <f>iferror(vlookup(B528,'セッション実施状況管理'!$A:$B,2,false),"")</f>
        <v/>
      </c>
      <c r="J528" s="629"/>
      <c r="K528" s="629"/>
      <c r="L528" s="652"/>
      <c r="M528" s="652"/>
      <c r="N528" s="629"/>
      <c r="O528" s="629"/>
      <c r="P528" s="629"/>
      <c r="Q528" s="651"/>
      <c r="R528" s="653"/>
      <c r="S528" s="651"/>
      <c r="T528" s="582" t="s">
        <v>1072</v>
      </c>
      <c r="U528" s="582" t="s">
        <v>1072</v>
      </c>
      <c r="V528" s="582" t="s">
        <v>1072</v>
      </c>
      <c r="W528" s="582" t="s">
        <v>1072</v>
      </c>
      <c r="X528" s="582" t="s">
        <v>1072</v>
      </c>
      <c r="Y528" s="582" t="s">
        <v>1072</v>
      </c>
      <c r="Z528" s="582" t="s">
        <v>1072</v>
      </c>
      <c r="AA528" s="580" t="str">
        <f>Vlookup(B528,'セッション実施状況管理'!$A:$R,17,false)</f>
        <v>#N/A</v>
      </c>
      <c r="AB528" s="580" t="str">
        <f t="shared" si="14"/>
        <v>#N/A</v>
      </c>
      <c r="AC528" s="580" t="str">
        <f t="shared" si="15"/>
        <v>#N/A</v>
      </c>
    </row>
    <row r="529">
      <c r="A529" s="2"/>
      <c r="B529" s="2"/>
      <c r="C529" s="2"/>
      <c r="D529" s="2"/>
      <c r="E529" s="2"/>
      <c r="F529" s="569" t="str">
        <f>vlookup(B529,'セッション実施状況管理'!$A:$U,20,false)</f>
        <v>#N/A</v>
      </c>
      <c r="G529" s="2"/>
      <c r="H529" s="2"/>
      <c r="I529" s="572" t="str">
        <f>iferror(vlookup(B529,'セッション実施状況管理'!$A:$B,2,false),"")</f>
        <v/>
      </c>
      <c r="J529" s="629"/>
      <c r="K529" s="629"/>
      <c r="L529" s="652"/>
      <c r="M529" s="652"/>
      <c r="N529" s="629"/>
      <c r="O529" s="629"/>
      <c r="P529" s="629"/>
      <c r="Q529" s="651"/>
      <c r="R529" s="653"/>
      <c r="S529" s="651"/>
      <c r="T529" s="582" t="s">
        <v>1072</v>
      </c>
      <c r="U529" s="582" t="s">
        <v>1072</v>
      </c>
      <c r="V529" s="582" t="s">
        <v>1072</v>
      </c>
      <c r="W529" s="582" t="s">
        <v>1072</v>
      </c>
      <c r="X529" s="582" t="s">
        <v>1072</v>
      </c>
      <c r="Y529" s="582" t="s">
        <v>1072</v>
      </c>
      <c r="Z529" s="582" t="s">
        <v>1072</v>
      </c>
      <c r="AA529" s="580" t="str">
        <f>Vlookup(B529,'セッション実施状況管理'!$A:$R,17,false)</f>
        <v>#N/A</v>
      </c>
      <c r="AB529" s="580" t="str">
        <f t="shared" si="14"/>
        <v>#N/A</v>
      </c>
      <c r="AC529" s="580" t="str">
        <f t="shared" si="15"/>
        <v>#N/A</v>
      </c>
    </row>
    <row r="530">
      <c r="A530" s="2"/>
      <c r="B530" s="2"/>
      <c r="C530" s="2"/>
      <c r="D530" s="2"/>
      <c r="E530" s="2"/>
      <c r="F530" s="569" t="str">
        <f>vlookup(B530,'セッション実施状況管理'!$A:$U,20,false)</f>
        <v>#N/A</v>
      </c>
      <c r="G530" s="2"/>
      <c r="H530" s="2"/>
      <c r="I530" s="572" t="str">
        <f>iferror(vlookup(B530,'セッション実施状況管理'!$A:$B,2,false),"")</f>
        <v/>
      </c>
      <c r="J530" s="629"/>
      <c r="K530" s="629"/>
      <c r="L530" s="652"/>
      <c r="M530" s="652"/>
      <c r="N530" s="629"/>
      <c r="O530" s="629"/>
      <c r="P530" s="629"/>
      <c r="Q530" s="651"/>
      <c r="R530" s="653"/>
      <c r="S530" s="651"/>
      <c r="T530" s="582" t="s">
        <v>1072</v>
      </c>
      <c r="U530" s="582" t="s">
        <v>1072</v>
      </c>
      <c r="V530" s="582" t="s">
        <v>1072</v>
      </c>
      <c r="W530" s="582" t="s">
        <v>1072</v>
      </c>
      <c r="X530" s="582" t="s">
        <v>1072</v>
      </c>
      <c r="Y530" s="582" t="s">
        <v>1072</v>
      </c>
      <c r="Z530" s="582" t="s">
        <v>1072</v>
      </c>
      <c r="AA530" s="580" t="str">
        <f>Vlookup(B530,'セッション実施状況管理'!$A:$R,17,false)</f>
        <v>#N/A</v>
      </c>
      <c r="AB530" s="580" t="str">
        <f t="shared" si="14"/>
        <v>#N/A</v>
      </c>
      <c r="AC530" s="580" t="str">
        <f t="shared" si="15"/>
        <v>#N/A</v>
      </c>
    </row>
    <row r="531">
      <c r="A531" s="2"/>
      <c r="B531" s="2"/>
      <c r="C531" s="2"/>
      <c r="D531" s="2"/>
      <c r="E531" s="2"/>
      <c r="F531" s="569" t="str">
        <f>vlookup(B531,'セッション実施状況管理'!$A:$U,20,false)</f>
        <v>#N/A</v>
      </c>
      <c r="G531" s="2"/>
      <c r="H531" s="2"/>
      <c r="I531" s="572" t="str">
        <f>iferror(vlookup(B531,'セッション実施状況管理'!$A:$B,2,false),"")</f>
        <v/>
      </c>
      <c r="J531" s="629"/>
      <c r="K531" s="629"/>
      <c r="L531" s="652"/>
      <c r="M531" s="652"/>
      <c r="N531" s="629"/>
      <c r="O531" s="629"/>
      <c r="P531" s="629"/>
      <c r="Q531" s="651"/>
      <c r="R531" s="653"/>
      <c r="S531" s="651"/>
      <c r="T531" s="582" t="s">
        <v>1072</v>
      </c>
      <c r="U531" s="582" t="s">
        <v>1072</v>
      </c>
      <c r="V531" s="582" t="s">
        <v>1072</v>
      </c>
      <c r="W531" s="582" t="s">
        <v>1072</v>
      </c>
      <c r="X531" s="582" t="s">
        <v>1072</v>
      </c>
      <c r="Y531" s="582" t="s">
        <v>1072</v>
      </c>
      <c r="Z531" s="582" t="s">
        <v>1072</v>
      </c>
      <c r="AA531" s="580" t="str">
        <f>Vlookup(B531,'セッション実施状況管理'!$A:$R,17,false)</f>
        <v>#N/A</v>
      </c>
      <c r="AB531" s="580" t="str">
        <f t="shared" si="14"/>
        <v>#N/A</v>
      </c>
      <c r="AC531" s="580" t="str">
        <f t="shared" si="15"/>
        <v>#N/A</v>
      </c>
    </row>
    <row r="532">
      <c r="A532" s="2"/>
      <c r="B532" s="2"/>
      <c r="C532" s="2"/>
      <c r="D532" s="2"/>
      <c r="E532" s="2"/>
      <c r="F532" s="569" t="str">
        <f>vlookup(B532,'セッション実施状況管理'!$A:$U,20,false)</f>
        <v>#N/A</v>
      </c>
      <c r="G532" s="2"/>
      <c r="H532" s="2"/>
      <c r="I532" s="572" t="str">
        <f>iferror(vlookup(B532,'セッション実施状況管理'!$A:$B,2,false),"")</f>
        <v/>
      </c>
      <c r="J532" s="629"/>
      <c r="K532" s="629"/>
      <c r="L532" s="652"/>
      <c r="M532" s="652"/>
      <c r="N532" s="629"/>
      <c r="O532" s="629"/>
      <c r="P532" s="629"/>
      <c r="Q532" s="651"/>
      <c r="R532" s="653"/>
      <c r="S532" s="651"/>
      <c r="T532" s="582" t="s">
        <v>1072</v>
      </c>
      <c r="U532" s="582" t="s">
        <v>1072</v>
      </c>
      <c r="V532" s="582" t="s">
        <v>1072</v>
      </c>
      <c r="W532" s="582" t="s">
        <v>1072</v>
      </c>
      <c r="X532" s="582" t="s">
        <v>1072</v>
      </c>
      <c r="Y532" s="582" t="s">
        <v>1072</v>
      </c>
      <c r="Z532" s="582" t="s">
        <v>1072</v>
      </c>
      <c r="AA532" s="580" t="str">
        <f>Vlookup(B532,'セッション実施状況管理'!$A:$R,17,false)</f>
        <v>#N/A</v>
      </c>
      <c r="AB532" s="580" t="str">
        <f t="shared" si="14"/>
        <v>#N/A</v>
      </c>
      <c r="AC532" s="580" t="str">
        <f t="shared" si="15"/>
        <v>#N/A</v>
      </c>
    </row>
    <row r="533">
      <c r="A533" s="2"/>
      <c r="B533" s="2"/>
      <c r="C533" s="2"/>
      <c r="D533" s="2"/>
      <c r="E533" s="2"/>
      <c r="F533" s="569" t="str">
        <f>vlookup(B533,'セッション実施状況管理'!$A:$U,20,false)</f>
        <v>#N/A</v>
      </c>
      <c r="G533" s="2"/>
      <c r="H533" s="2"/>
      <c r="I533" s="572" t="str">
        <f>iferror(vlookup(B533,'セッション実施状況管理'!$A:$B,2,false),"")</f>
        <v/>
      </c>
      <c r="J533" s="629"/>
      <c r="K533" s="629"/>
      <c r="L533" s="652"/>
      <c r="M533" s="652"/>
      <c r="N533" s="629"/>
      <c r="O533" s="629"/>
      <c r="P533" s="629"/>
      <c r="Q533" s="651"/>
      <c r="R533" s="653"/>
      <c r="S533" s="651"/>
      <c r="T533" s="582" t="s">
        <v>1072</v>
      </c>
      <c r="U533" s="582" t="s">
        <v>1072</v>
      </c>
      <c r="V533" s="582" t="s">
        <v>1072</v>
      </c>
      <c r="W533" s="582" t="s">
        <v>1072</v>
      </c>
      <c r="X533" s="582" t="s">
        <v>1072</v>
      </c>
      <c r="Y533" s="582" t="s">
        <v>1072</v>
      </c>
      <c r="Z533" s="582" t="s">
        <v>1072</v>
      </c>
      <c r="AA533" s="580" t="str">
        <f>Vlookup(B533,'セッション実施状況管理'!$A:$R,17,false)</f>
        <v>#N/A</v>
      </c>
      <c r="AB533" s="580" t="str">
        <f t="shared" si="14"/>
        <v>#N/A</v>
      </c>
      <c r="AC533" s="580" t="str">
        <f t="shared" si="15"/>
        <v>#N/A</v>
      </c>
    </row>
    <row r="534">
      <c r="A534" s="2"/>
      <c r="B534" s="2"/>
      <c r="C534" s="2"/>
      <c r="D534" s="2"/>
      <c r="E534" s="2"/>
      <c r="F534" s="569" t="str">
        <f>vlookup(B534,'セッション実施状況管理'!$A:$U,20,false)</f>
        <v>#N/A</v>
      </c>
      <c r="G534" s="2"/>
      <c r="H534" s="2"/>
      <c r="I534" s="572" t="str">
        <f>iferror(vlookup(B534,'セッション実施状況管理'!$A:$B,2,false),"")</f>
        <v/>
      </c>
      <c r="J534" s="629"/>
      <c r="K534" s="629"/>
      <c r="L534" s="652"/>
      <c r="M534" s="652"/>
      <c r="N534" s="629"/>
      <c r="O534" s="629"/>
      <c r="P534" s="629"/>
      <c r="Q534" s="651"/>
      <c r="R534" s="653"/>
      <c r="S534" s="651"/>
      <c r="T534" s="582" t="s">
        <v>1072</v>
      </c>
      <c r="U534" s="582" t="s">
        <v>1072</v>
      </c>
      <c r="V534" s="582" t="s">
        <v>1072</v>
      </c>
      <c r="W534" s="582" t="s">
        <v>1072</v>
      </c>
      <c r="X534" s="582" t="s">
        <v>1072</v>
      </c>
      <c r="Y534" s="582" t="s">
        <v>1072</v>
      </c>
      <c r="Z534" s="582" t="s">
        <v>1072</v>
      </c>
      <c r="AA534" s="580" t="str">
        <f>Vlookup(B534,'セッション実施状況管理'!$A:$R,17,false)</f>
        <v>#N/A</v>
      </c>
      <c r="AB534" s="580" t="str">
        <f t="shared" si="14"/>
        <v>#N/A</v>
      </c>
      <c r="AC534" s="580" t="str">
        <f t="shared" si="15"/>
        <v>#N/A</v>
      </c>
    </row>
    <row r="535">
      <c r="A535" s="2"/>
      <c r="B535" s="2"/>
      <c r="C535" s="2"/>
      <c r="D535" s="2"/>
      <c r="E535" s="2"/>
      <c r="F535" s="569" t="str">
        <f>vlookup(B535,'セッション実施状況管理'!$A:$U,20,false)</f>
        <v>#N/A</v>
      </c>
      <c r="G535" s="2"/>
      <c r="H535" s="2"/>
      <c r="I535" s="572" t="str">
        <f>iferror(vlookup(B535,'セッション実施状況管理'!$A:$B,2,false),"")</f>
        <v/>
      </c>
      <c r="J535" s="629"/>
      <c r="K535" s="629"/>
      <c r="L535" s="652"/>
      <c r="M535" s="652"/>
      <c r="N535" s="629"/>
      <c r="O535" s="629"/>
      <c r="P535" s="629"/>
      <c r="Q535" s="651"/>
      <c r="R535" s="653"/>
      <c r="S535" s="651"/>
      <c r="T535" s="582" t="s">
        <v>1072</v>
      </c>
      <c r="U535" s="582" t="s">
        <v>1072</v>
      </c>
      <c r="V535" s="582" t="s">
        <v>1072</v>
      </c>
      <c r="W535" s="582" t="s">
        <v>1072</v>
      </c>
      <c r="X535" s="582" t="s">
        <v>1072</v>
      </c>
      <c r="Y535" s="582" t="s">
        <v>1072</v>
      </c>
      <c r="Z535" s="582" t="s">
        <v>1072</v>
      </c>
      <c r="AA535" s="580" t="str">
        <f>Vlookup(B535,'セッション実施状況管理'!$A:$R,17,false)</f>
        <v>#N/A</v>
      </c>
      <c r="AB535" s="580" t="str">
        <f t="shared" si="14"/>
        <v>#N/A</v>
      </c>
      <c r="AC535" s="580" t="str">
        <f t="shared" si="15"/>
        <v>#N/A</v>
      </c>
    </row>
    <row r="536">
      <c r="A536" s="2"/>
      <c r="B536" s="2"/>
      <c r="C536" s="2"/>
      <c r="D536" s="2"/>
      <c r="E536" s="2"/>
      <c r="F536" s="569" t="str">
        <f>vlookup(B536,'セッション実施状況管理'!$A:$U,20,false)</f>
        <v>#N/A</v>
      </c>
      <c r="G536" s="2"/>
      <c r="H536" s="2"/>
      <c r="I536" s="572" t="str">
        <f>iferror(vlookup(B536,'セッション実施状況管理'!$A:$B,2,false),"")</f>
        <v/>
      </c>
      <c r="J536" s="629"/>
      <c r="K536" s="629"/>
      <c r="L536" s="652"/>
      <c r="M536" s="652"/>
      <c r="N536" s="629"/>
      <c r="O536" s="629"/>
      <c r="P536" s="629"/>
      <c r="Q536" s="651"/>
      <c r="R536" s="653"/>
      <c r="S536" s="651"/>
      <c r="T536" s="582" t="s">
        <v>1072</v>
      </c>
      <c r="U536" s="582" t="s">
        <v>1072</v>
      </c>
      <c r="V536" s="582" t="s">
        <v>1072</v>
      </c>
      <c r="W536" s="582" t="s">
        <v>1072</v>
      </c>
      <c r="X536" s="582" t="s">
        <v>1072</v>
      </c>
      <c r="Y536" s="582" t="s">
        <v>1072</v>
      </c>
      <c r="Z536" s="582" t="s">
        <v>1072</v>
      </c>
      <c r="AA536" s="580" t="str">
        <f>Vlookup(B536,'セッション実施状況管理'!$A:$R,17,false)</f>
        <v>#N/A</v>
      </c>
      <c r="AB536" s="580" t="str">
        <f t="shared" si="14"/>
        <v>#N/A</v>
      </c>
      <c r="AC536" s="580" t="str">
        <f t="shared" si="15"/>
        <v>#N/A</v>
      </c>
    </row>
    <row r="537">
      <c r="A537" s="2"/>
      <c r="B537" s="2"/>
      <c r="C537" s="2"/>
      <c r="D537" s="2"/>
      <c r="E537" s="2"/>
      <c r="F537" s="569" t="str">
        <f>vlookup(B537,'セッション実施状況管理'!$A:$U,20,false)</f>
        <v>#N/A</v>
      </c>
      <c r="G537" s="2"/>
      <c r="H537" s="2"/>
      <c r="I537" s="572" t="str">
        <f>iferror(vlookup(B537,'セッション実施状況管理'!$A:$B,2,false),"")</f>
        <v/>
      </c>
      <c r="J537" s="629"/>
      <c r="K537" s="629"/>
      <c r="L537" s="652"/>
      <c r="M537" s="652"/>
      <c r="N537" s="629"/>
      <c r="O537" s="629"/>
      <c r="P537" s="629"/>
      <c r="Q537" s="651"/>
      <c r="R537" s="653"/>
      <c r="S537" s="651"/>
      <c r="T537" s="582" t="s">
        <v>1072</v>
      </c>
      <c r="U537" s="582" t="s">
        <v>1072</v>
      </c>
      <c r="V537" s="582" t="s">
        <v>1072</v>
      </c>
      <c r="W537" s="582" t="s">
        <v>1072</v>
      </c>
      <c r="X537" s="582" t="s">
        <v>1072</v>
      </c>
      <c r="Y537" s="582" t="s">
        <v>1072</v>
      </c>
      <c r="Z537" s="582" t="s">
        <v>1072</v>
      </c>
      <c r="AA537" s="580" t="str">
        <f>Vlookup(B537,'セッション実施状況管理'!$A:$R,17,false)</f>
        <v>#N/A</v>
      </c>
      <c r="AB537" s="580" t="str">
        <f t="shared" si="14"/>
        <v>#N/A</v>
      </c>
      <c r="AC537" s="580" t="str">
        <f t="shared" si="15"/>
        <v>#N/A</v>
      </c>
    </row>
    <row r="538">
      <c r="A538" s="2"/>
      <c r="B538" s="2"/>
      <c r="C538" s="2"/>
      <c r="D538" s="2"/>
      <c r="E538" s="2"/>
      <c r="F538" s="569" t="str">
        <f>vlookup(B538,'セッション実施状況管理'!$A:$U,20,false)</f>
        <v>#N/A</v>
      </c>
      <c r="G538" s="2"/>
      <c r="H538" s="2"/>
      <c r="I538" s="572" t="str">
        <f>iferror(vlookup(B538,'セッション実施状況管理'!$A:$B,2,false),"")</f>
        <v/>
      </c>
      <c r="J538" s="629"/>
      <c r="K538" s="629"/>
      <c r="L538" s="652"/>
      <c r="M538" s="652"/>
      <c r="N538" s="629"/>
      <c r="O538" s="629"/>
      <c r="P538" s="629"/>
      <c r="Q538" s="651"/>
      <c r="R538" s="653"/>
      <c r="S538" s="651"/>
      <c r="T538" s="582" t="s">
        <v>1072</v>
      </c>
      <c r="U538" s="582" t="s">
        <v>1072</v>
      </c>
      <c r="V538" s="582" t="s">
        <v>1072</v>
      </c>
      <c r="W538" s="582" t="s">
        <v>1072</v>
      </c>
      <c r="X538" s="582" t="s">
        <v>1072</v>
      </c>
      <c r="Y538" s="582" t="s">
        <v>1072</v>
      </c>
      <c r="Z538" s="582" t="s">
        <v>1072</v>
      </c>
      <c r="AA538" s="580" t="str">
        <f>Vlookup(B538,'セッション実施状況管理'!$A:$R,17,false)</f>
        <v>#N/A</v>
      </c>
      <c r="AB538" s="580" t="str">
        <f t="shared" si="14"/>
        <v>#N/A</v>
      </c>
      <c r="AC538" s="580" t="str">
        <f t="shared" si="15"/>
        <v>#N/A</v>
      </c>
    </row>
    <row r="539">
      <c r="A539" s="2"/>
      <c r="B539" s="2"/>
      <c r="C539" s="2"/>
      <c r="D539" s="2"/>
      <c r="E539" s="2"/>
      <c r="F539" s="569" t="str">
        <f>vlookup(B539,'セッション実施状況管理'!$A:$U,20,false)</f>
        <v>#N/A</v>
      </c>
      <c r="G539" s="2"/>
      <c r="H539" s="2"/>
      <c r="I539" s="572" t="str">
        <f>iferror(vlookup(B539,'セッション実施状況管理'!$A:$B,2,false),"")</f>
        <v/>
      </c>
      <c r="J539" s="629"/>
      <c r="K539" s="629"/>
      <c r="L539" s="652"/>
      <c r="M539" s="652"/>
      <c r="N539" s="629"/>
      <c r="O539" s="629"/>
      <c r="P539" s="629"/>
      <c r="Q539" s="651"/>
      <c r="R539" s="653"/>
      <c r="S539" s="651"/>
      <c r="T539" s="582" t="s">
        <v>1072</v>
      </c>
      <c r="U539" s="582" t="s">
        <v>1072</v>
      </c>
      <c r="V539" s="582" t="s">
        <v>1072</v>
      </c>
      <c r="W539" s="582" t="s">
        <v>1072</v>
      </c>
      <c r="X539" s="582" t="s">
        <v>1072</v>
      </c>
      <c r="Y539" s="582" t="s">
        <v>1072</v>
      </c>
      <c r="Z539" s="582" t="s">
        <v>1072</v>
      </c>
      <c r="AA539" s="580" t="str">
        <f>Vlookup(B539,'セッション実施状況管理'!$A:$R,17,false)</f>
        <v>#N/A</v>
      </c>
      <c r="AB539" s="580" t="str">
        <f t="shared" si="14"/>
        <v>#N/A</v>
      </c>
      <c r="AC539" s="580" t="str">
        <f t="shared" si="15"/>
        <v>#N/A</v>
      </c>
    </row>
    <row r="540">
      <c r="A540" s="2"/>
      <c r="B540" s="2"/>
      <c r="C540" s="2"/>
      <c r="D540" s="2"/>
      <c r="E540" s="2"/>
      <c r="F540" s="569" t="str">
        <f>vlookup(B540,'セッション実施状況管理'!$A:$U,20,false)</f>
        <v>#N/A</v>
      </c>
      <c r="G540" s="2"/>
      <c r="H540" s="2"/>
      <c r="I540" s="572" t="str">
        <f>iferror(vlookup(B540,'セッション実施状況管理'!$A:$B,2,false),"")</f>
        <v/>
      </c>
      <c r="J540" s="629"/>
      <c r="K540" s="629"/>
      <c r="L540" s="652"/>
      <c r="M540" s="652"/>
      <c r="N540" s="629"/>
      <c r="O540" s="629"/>
      <c r="P540" s="629"/>
      <c r="Q540" s="651"/>
      <c r="R540" s="653"/>
      <c r="S540" s="651"/>
      <c r="T540" s="582" t="s">
        <v>1072</v>
      </c>
      <c r="U540" s="582" t="s">
        <v>1072</v>
      </c>
      <c r="V540" s="582" t="s">
        <v>1072</v>
      </c>
      <c r="W540" s="582" t="s">
        <v>1072</v>
      </c>
      <c r="X540" s="582" t="s">
        <v>1072</v>
      </c>
      <c r="Y540" s="582" t="s">
        <v>1072</v>
      </c>
      <c r="Z540" s="582" t="s">
        <v>1072</v>
      </c>
      <c r="AA540" s="580" t="str">
        <f>Vlookup(B540,'セッション実施状況管理'!$A:$R,17,false)</f>
        <v>#N/A</v>
      </c>
      <c r="AB540" s="580" t="str">
        <f t="shared" si="14"/>
        <v>#N/A</v>
      </c>
      <c r="AC540" s="580" t="str">
        <f t="shared" si="15"/>
        <v>#N/A</v>
      </c>
    </row>
    <row r="541">
      <c r="A541" s="2"/>
      <c r="B541" s="2"/>
      <c r="C541" s="2"/>
      <c r="D541" s="2"/>
      <c r="E541" s="2"/>
      <c r="F541" s="569" t="str">
        <f>vlookup(B541,'セッション実施状況管理'!$A:$U,20,false)</f>
        <v>#N/A</v>
      </c>
      <c r="G541" s="2"/>
      <c r="H541" s="2"/>
      <c r="I541" s="572" t="str">
        <f>iferror(vlookup(B541,'セッション実施状況管理'!$A:$B,2,false),"")</f>
        <v/>
      </c>
      <c r="J541" s="629"/>
      <c r="K541" s="629"/>
      <c r="L541" s="652"/>
      <c r="M541" s="652"/>
      <c r="N541" s="629"/>
      <c r="O541" s="629"/>
      <c r="P541" s="629"/>
      <c r="Q541" s="651"/>
      <c r="R541" s="653"/>
      <c r="S541" s="651"/>
      <c r="T541" s="582" t="s">
        <v>1072</v>
      </c>
      <c r="U541" s="582" t="s">
        <v>1072</v>
      </c>
      <c r="V541" s="582" t="s">
        <v>1072</v>
      </c>
      <c r="W541" s="582" t="s">
        <v>1072</v>
      </c>
      <c r="X541" s="582" t="s">
        <v>1072</v>
      </c>
      <c r="Y541" s="582" t="s">
        <v>1072</v>
      </c>
      <c r="Z541" s="582" t="s">
        <v>1072</v>
      </c>
      <c r="AA541" s="580" t="str">
        <f>Vlookup(B541,'セッション実施状況管理'!$A:$R,17,false)</f>
        <v>#N/A</v>
      </c>
      <c r="AB541" s="580" t="str">
        <f t="shared" si="14"/>
        <v>#N/A</v>
      </c>
      <c r="AC541" s="580" t="str">
        <f t="shared" si="15"/>
        <v>#N/A</v>
      </c>
    </row>
    <row r="542">
      <c r="A542" s="2"/>
      <c r="B542" s="2"/>
      <c r="C542" s="2"/>
      <c r="D542" s="2"/>
      <c r="E542" s="2"/>
      <c r="F542" s="569" t="str">
        <f>vlookup(B542,'セッション実施状況管理'!$A:$U,20,false)</f>
        <v>#N/A</v>
      </c>
      <c r="G542" s="2"/>
      <c r="H542" s="2"/>
      <c r="I542" s="572" t="str">
        <f>iferror(vlookup(B542,'セッション実施状況管理'!$A:$B,2,false),"")</f>
        <v/>
      </c>
      <c r="J542" s="629"/>
      <c r="K542" s="629"/>
      <c r="L542" s="652"/>
      <c r="M542" s="652"/>
      <c r="N542" s="629"/>
      <c r="O542" s="629"/>
      <c r="P542" s="629"/>
      <c r="Q542" s="651"/>
      <c r="R542" s="653"/>
      <c r="S542" s="651"/>
      <c r="T542" s="582" t="s">
        <v>1072</v>
      </c>
      <c r="U542" s="582" t="s">
        <v>1072</v>
      </c>
      <c r="V542" s="582" t="s">
        <v>1072</v>
      </c>
      <c r="W542" s="582" t="s">
        <v>1072</v>
      </c>
      <c r="X542" s="582" t="s">
        <v>1072</v>
      </c>
      <c r="Y542" s="582" t="s">
        <v>1072</v>
      </c>
      <c r="Z542" s="582" t="s">
        <v>1072</v>
      </c>
      <c r="AA542" s="580" t="str">
        <f>Vlookup(B542,'セッション実施状況管理'!$A:$R,17,false)</f>
        <v>#N/A</v>
      </c>
      <c r="AB542" s="580" t="str">
        <f t="shared" si="14"/>
        <v>#N/A</v>
      </c>
      <c r="AC542" s="580" t="str">
        <f t="shared" si="15"/>
        <v>#N/A</v>
      </c>
    </row>
    <row r="543">
      <c r="A543" s="2"/>
      <c r="B543" s="2"/>
      <c r="C543" s="2"/>
      <c r="D543" s="2"/>
      <c r="E543" s="2"/>
      <c r="F543" s="569" t="str">
        <f>vlookup(B543,'セッション実施状況管理'!$A:$U,20,false)</f>
        <v>#N/A</v>
      </c>
      <c r="G543" s="2"/>
      <c r="H543" s="2"/>
      <c r="I543" s="572" t="str">
        <f>iferror(vlookup(B543,'セッション実施状況管理'!$A:$B,2,false),"")</f>
        <v/>
      </c>
      <c r="J543" s="629"/>
      <c r="K543" s="629"/>
      <c r="L543" s="652"/>
      <c r="M543" s="652"/>
      <c r="N543" s="629"/>
      <c r="O543" s="629"/>
      <c r="P543" s="629"/>
      <c r="Q543" s="651"/>
      <c r="R543" s="653"/>
      <c r="S543" s="651"/>
      <c r="T543" s="582" t="s">
        <v>1072</v>
      </c>
      <c r="U543" s="582" t="s">
        <v>1072</v>
      </c>
      <c r="V543" s="582" t="s">
        <v>1072</v>
      </c>
      <c r="W543" s="582" t="s">
        <v>1072</v>
      </c>
      <c r="X543" s="582" t="s">
        <v>1072</v>
      </c>
      <c r="Y543" s="582" t="s">
        <v>1072</v>
      </c>
      <c r="Z543" s="582" t="s">
        <v>1072</v>
      </c>
      <c r="AA543" s="580" t="str">
        <f>Vlookup(B543,'セッション実施状況管理'!$A:$R,17,false)</f>
        <v>#N/A</v>
      </c>
      <c r="AB543" s="580" t="str">
        <f t="shared" si="14"/>
        <v>#N/A</v>
      </c>
      <c r="AC543" s="580" t="str">
        <f t="shared" si="15"/>
        <v>#N/A</v>
      </c>
    </row>
    <row r="544">
      <c r="A544" s="2"/>
      <c r="B544" s="2"/>
      <c r="C544" s="2"/>
      <c r="D544" s="2"/>
      <c r="E544" s="2"/>
      <c r="F544" s="569" t="str">
        <f>vlookup(B544,'セッション実施状況管理'!$A:$U,20,false)</f>
        <v>#N/A</v>
      </c>
      <c r="G544" s="2"/>
      <c r="H544" s="2"/>
      <c r="I544" s="572" t="str">
        <f>iferror(vlookup(B544,'セッション実施状況管理'!$A:$B,2,false),"")</f>
        <v/>
      </c>
      <c r="J544" s="629"/>
      <c r="K544" s="629"/>
      <c r="L544" s="652"/>
      <c r="M544" s="652"/>
      <c r="N544" s="629"/>
      <c r="O544" s="629"/>
      <c r="P544" s="629"/>
      <c r="Q544" s="651"/>
      <c r="R544" s="653"/>
      <c r="S544" s="651"/>
      <c r="T544" s="582" t="s">
        <v>1072</v>
      </c>
      <c r="U544" s="582" t="s">
        <v>1072</v>
      </c>
      <c r="V544" s="582" t="s">
        <v>1072</v>
      </c>
      <c r="W544" s="582" t="s">
        <v>1072</v>
      </c>
      <c r="X544" s="582" t="s">
        <v>1072</v>
      </c>
      <c r="Y544" s="582" t="s">
        <v>1072</v>
      </c>
      <c r="Z544" s="582" t="s">
        <v>1072</v>
      </c>
      <c r="AA544" s="580" t="str">
        <f>Vlookup(B544,'セッション実施状況管理'!$A:$R,17,false)</f>
        <v>#N/A</v>
      </c>
      <c r="AB544" s="580" t="str">
        <f t="shared" si="14"/>
        <v>#N/A</v>
      </c>
      <c r="AC544" s="580" t="str">
        <f t="shared" si="15"/>
        <v>#N/A</v>
      </c>
    </row>
    <row r="545">
      <c r="A545" s="2"/>
      <c r="B545" s="2"/>
      <c r="C545" s="2"/>
      <c r="D545" s="2"/>
      <c r="E545" s="2"/>
      <c r="F545" s="569" t="str">
        <f>vlookup(B545,'セッション実施状況管理'!$A:$U,20,false)</f>
        <v>#N/A</v>
      </c>
      <c r="G545" s="2"/>
      <c r="H545" s="2"/>
      <c r="I545" s="572" t="str">
        <f>iferror(vlookup(B545,'セッション実施状況管理'!$A:$B,2,false),"")</f>
        <v/>
      </c>
      <c r="J545" s="629"/>
      <c r="K545" s="629"/>
      <c r="L545" s="652"/>
      <c r="M545" s="652"/>
      <c r="N545" s="629"/>
      <c r="O545" s="629"/>
      <c r="P545" s="629"/>
      <c r="Q545" s="651"/>
      <c r="R545" s="653"/>
      <c r="S545" s="651"/>
      <c r="T545" s="582" t="s">
        <v>1072</v>
      </c>
      <c r="U545" s="582" t="s">
        <v>1072</v>
      </c>
      <c r="V545" s="582" t="s">
        <v>1072</v>
      </c>
      <c r="W545" s="582" t="s">
        <v>1072</v>
      </c>
      <c r="X545" s="582" t="s">
        <v>1072</v>
      </c>
      <c r="Y545" s="582" t="s">
        <v>1072</v>
      </c>
      <c r="Z545" s="582" t="s">
        <v>1072</v>
      </c>
      <c r="AA545" s="580" t="str">
        <f>Vlookup(B545,'セッション実施状況管理'!$A:$R,17,false)</f>
        <v>#N/A</v>
      </c>
      <c r="AB545" s="580" t="str">
        <f t="shared" si="14"/>
        <v>#N/A</v>
      </c>
      <c r="AC545" s="580" t="str">
        <f t="shared" si="15"/>
        <v>#N/A</v>
      </c>
    </row>
    <row r="546">
      <c r="A546" s="2"/>
      <c r="B546" s="2"/>
      <c r="C546" s="2"/>
      <c r="D546" s="2"/>
      <c r="E546" s="2"/>
      <c r="F546" s="569" t="str">
        <f>vlookup(B546,'セッション実施状況管理'!$A:$U,20,false)</f>
        <v>#N/A</v>
      </c>
      <c r="G546" s="2"/>
      <c r="H546" s="2"/>
      <c r="I546" s="572" t="str">
        <f>iferror(vlookup(B546,'セッション実施状況管理'!$A:$B,2,false),"")</f>
        <v/>
      </c>
      <c r="J546" s="629"/>
      <c r="K546" s="629"/>
      <c r="L546" s="652"/>
      <c r="M546" s="652"/>
      <c r="N546" s="629"/>
      <c r="O546" s="629"/>
      <c r="P546" s="629"/>
      <c r="Q546" s="651"/>
      <c r="R546" s="653"/>
      <c r="S546" s="651"/>
      <c r="T546" s="582" t="s">
        <v>1072</v>
      </c>
      <c r="U546" s="582" t="s">
        <v>1072</v>
      </c>
      <c r="V546" s="582" t="s">
        <v>1072</v>
      </c>
      <c r="W546" s="582" t="s">
        <v>1072</v>
      </c>
      <c r="X546" s="582" t="s">
        <v>1072</v>
      </c>
      <c r="Y546" s="582" t="s">
        <v>1072</v>
      </c>
      <c r="Z546" s="582" t="s">
        <v>1072</v>
      </c>
      <c r="AA546" s="580" t="str">
        <f>Vlookup(B546,'セッション実施状況管理'!$A:$R,17,false)</f>
        <v>#N/A</v>
      </c>
      <c r="AB546" s="580" t="str">
        <f t="shared" si="14"/>
        <v>#N/A</v>
      </c>
      <c r="AC546" s="580" t="str">
        <f t="shared" si="15"/>
        <v>#N/A</v>
      </c>
    </row>
    <row r="547">
      <c r="A547" s="2"/>
      <c r="B547" s="2"/>
      <c r="C547" s="2"/>
      <c r="D547" s="2"/>
      <c r="E547" s="2"/>
      <c r="F547" s="569" t="str">
        <f>vlookup(B547,'セッション実施状況管理'!$A:$U,20,false)</f>
        <v>#N/A</v>
      </c>
      <c r="G547" s="2"/>
      <c r="H547" s="2"/>
      <c r="I547" s="572" t="str">
        <f>iferror(vlookup(B547,'セッション実施状況管理'!$A:$B,2,false),"")</f>
        <v/>
      </c>
      <c r="J547" s="629"/>
      <c r="K547" s="629"/>
      <c r="L547" s="652"/>
      <c r="M547" s="652"/>
      <c r="N547" s="629"/>
      <c r="O547" s="629"/>
      <c r="P547" s="629"/>
      <c r="Q547" s="651"/>
      <c r="R547" s="653"/>
      <c r="S547" s="651"/>
      <c r="T547" s="582" t="s">
        <v>1072</v>
      </c>
      <c r="U547" s="582" t="s">
        <v>1072</v>
      </c>
      <c r="V547" s="582" t="s">
        <v>1072</v>
      </c>
      <c r="W547" s="582" t="s">
        <v>1072</v>
      </c>
      <c r="X547" s="582" t="s">
        <v>1072</v>
      </c>
      <c r="Y547" s="582" t="s">
        <v>1072</v>
      </c>
      <c r="Z547" s="582" t="s">
        <v>1072</v>
      </c>
      <c r="AA547" s="580" t="str">
        <f>Vlookup(B547,'セッション実施状況管理'!$A:$R,17,false)</f>
        <v>#N/A</v>
      </c>
      <c r="AB547" s="580" t="str">
        <f t="shared" si="14"/>
        <v>#N/A</v>
      </c>
      <c r="AC547" s="580" t="str">
        <f t="shared" si="15"/>
        <v>#N/A</v>
      </c>
    </row>
    <row r="548">
      <c r="A548" s="2"/>
      <c r="B548" s="2"/>
      <c r="C548" s="2"/>
      <c r="D548" s="2"/>
      <c r="E548" s="2"/>
      <c r="F548" s="569" t="str">
        <f>vlookup(B548,'セッション実施状況管理'!$A:$U,20,false)</f>
        <v>#N/A</v>
      </c>
      <c r="G548" s="2"/>
      <c r="H548" s="2"/>
      <c r="I548" s="572" t="str">
        <f>iferror(vlookup(B548,'セッション実施状況管理'!$A:$B,2,false),"")</f>
        <v/>
      </c>
      <c r="J548" s="629"/>
      <c r="K548" s="629"/>
      <c r="L548" s="652"/>
      <c r="M548" s="652"/>
      <c r="N548" s="629"/>
      <c r="O548" s="629"/>
      <c r="P548" s="629"/>
      <c r="Q548" s="651"/>
      <c r="R548" s="653"/>
      <c r="S548" s="651"/>
      <c r="T548" s="582" t="s">
        <v>1072</v>
      </c>
      <c r="U548" s="582" t="s">
        <v>1072</v>
      </c>
      <c r="V548" s="582" t="s">
        <v>1072</v>
      </c>
      <c r="W548" s="582" t="s">
        <v>1072</v>
      </c>
      <c r="X548" s="582" t="s">
        <v>1072</v>
      </c>
      <c r="Y548" s="582" t="s">
        <v>1072</v>
      </c>
      <c r="Z548" s="582" t="s">
        <v>1072</v>
      </c>
      <c r="AA548" s="580" t="str">
        <f>Vlookup(B548,'セッション実施状況管理'!$A:$R,17,false)</f>
        <v>#N/A</v>
      </c>
      <c r="AB548" s="580" t="str">
        <f t="shared" si="14"/>
        <v>#N/A</v>
      </c>
      <c r="AC548" s="580" t="str">
        <f t="shared" si="15"/>
        <v>#N/A</v>
      </c>
    </row>
    <row r="549">
      <c r="A549" s="2"/>
      <c r="B549" s="2"/>
      <c r="C549" s="2"/>
      <c r="D549" s="2"/>
      <c r="E549" s="2"/>
      <c r="F549" s="569" t="str">
        <f>vlookup(B549,'セッション実施状況管理'!$A:$U,20,false)</f>
        <v>#N/A</v>
      </c>
      <c r="G549" s="2"/>
      <c r="H549" s="2"/>
      <c r="I549" s="572" t="str">
        <f>iferror(vlookup(B549,'セッション実施状況管理'!$A:$B,2,false),"")</f>
        <v/>
      </c>
      <c r="J549" s="629"/>
      <c r="K549" s="629"/>
      <c r="L549" s="652"/>
      <c r="M549" s="652"/>
      <c r="N549" s="629"/>
      <c r="O549" s="629"/>
      <c r="P549" s="629"/>
      <c r="Q549" s="651"/>
      <c r="R549" s="653"/>
      <c r="S549" s="651"/>
      <c r="T549" s="582" t="s">
        <v>1072</v>
      </c>
      <c r="U549" s="582" t="s">
        <v>1072</v>
      </c>
      <c r="V549" s="582" t="s">
        <v>1072</v>
      </c>
      <c r="W549" s="582" t="s">
        <v>1072</v>
      </c>
      <c r="X549" s="582" t="s">
        <v>1072</v>
      </c>
      <c r="Y549" s="582" t="s">
        <v>1072</v>
      </c>
      <c r="Z549" s="582" t="s">
        <v>1072</v>
      </c>
      <c r="AA549" s="580" t="str">
        <f>Vlookup(B549,'セッション実施状況管理'!$A:$R,17,false)</f>
        <v>#N/A</v>
      </c>
      <c r="AB549" s="580" t="str">
        <f t="shared" si="14"/>
        <v>#N/A</v>
      </c>
      <c r="AC549" s="580" t="str">
        <f t="shared" si="15"/>
        <v>#N/A</v>
      </c>
    </row>
    <row r="550">
      <c r="A550" s="2"/>
      <c r="B550" s="2"/>
      <c r="C550" s="2"/>
      <c r="D550" s="2"/>
      <c r="E550" s="2"/>
      <c r="F550" s="569" t="str">
        <f>vlookup(B550,'セッション実施状況管理'!$A:$U,20,false)</f>
        <v>#N/A</v>
      </c>
      <c r="G550" s="2"/>
      <c r="H550" s="2"/>
      <c r="I550" s="572" t="str">
        <f>iferror(vlookup(B550,'セッション実施状況管理'!$A:$B,2,false),"")</f>
        <v/>
      </c>
      <c r="J550" s="629"/>
      <c r="K550" s="629"/>
      <c r="L550" s="652"/>
      <c r="M550" s="652"/>
      <c r="N550" s="629"/>
      <c r="O550" s="629"/>
      <c r="P550" s="629"/>
      <c r="Q550" s="651"/>
      <c r="R550" s="653"/>
      <c r="S550" s="651"/>
      <c r="T550" s="582" t="s">
        <v>1072</v>
      </c>
      <c r="U550" s="582" t="s">
        <v>1072</v>
      </c>
      <c r="V550" s="582" t="s">
        <v>1072</v>
      </c>
      <c r="W550" s="582" t="s">
        <v>1072</v>
      </c>
      <c r="X550" s="582" t="s">
        <v>1072</v>
      </c>
      <c r="Y550" s="582" t="s">
        <v>1072</v>
      </c>
      <c r="Z550" s="582" t="s">
        <v>1072</v>
      </c>
      <c r="AA550" s="580" t="str">
        <f>Vlookup(B550,'セッション実施状況管理'!$A:$R,17,false)</f>
        <v>#N/A</v>
      </c>
      <c r="AB550" s="580" t="str">
        <f t="shared" si="14"/>
        <v>#N/A</v>
      </c>
      <c r="AC550" s="580" t="str">
        <f t="shared" si="15"/>
        <v>#N/A</v>
      </c>
    </row>
    <row r="551">
      <c r="A551" s="2"/>
      <c r="B551" s="2"/>
      <c r="C551" s="2"/>
      <c r="D551" s="2"/>
      <c r="E551" s="2"/>
      <c r="F551" s="569" t="str">
        <f>vlookup(B551,'セッション実施状況管理'!$A:$U,20,false)</f>
        <v>#N/A</v>
      </c>
      <c r="G551" s="2"/>
      <c r="H551" s="2"/>
      <c r="I551" s="572" t="str">
        <f>iferror(vlookup(B551,'セッション実施状況管理'!$A:$B,2,false),"")</f>
        <v/>
      </c>
      <c r="J551" s="629"/>
      <c r="K551" s="629"/>
      <c r="L551" s="652"/>
      <c r="M551" s="652"/>
      <c r="N551" s="629"/>
      <c r="O551" s="629"/>
      <c r="P551" s="629"/>
      <c r="Q551" s="651"/>
      <c r="R551" s="653"/>
      <c r="S551" s="651"/>
      <c r="T551" s="582" t="s">
        <v>1072</v>
      </c>
      <c r="U551" s="582" t="s">
        <v>1072</v>
      </c>
      <c r="V551" s="582" t="s">
        <v>1072</v>
      </c>
      <c r="W551" s="582" t="s">
        <v>1072</v>
      </c>
      <c r="X551" s="582" t="s">
        <v>1072</v>
      </c>
      <c r="Y551" s="582" t="s">
        <v>1072</v>
      </c>
      <c r="Z551" s="582" t="s">
        <v>1072</v>
      </c>
      <c r="AA551" s="580" t="str">
        <f>Vlookup(B551,'セッション実施状況管理'!$A:$R,17,false)</f>
        <v>#N/A</v>
      </c>
      <c r="AB551" s="580" t="str">
        <f t="shared" si="14"/>
        <v>#N/A</v>
      </c>
      <c r="AC551" s="580" t="str">
        <f t="shared" si="15"/>
        <v>#N/A</v>
      </c>
    </row>
    <row r="552">
      <c r="A552" s="2"/>
      <c r="B552" s="2"/>
      <c r="C552" s="2"/>
      <c r="D552" s="2"/>
      <c r="E552" s="2"/>
      <c r="F552" s="569" t="str">
        <f>vlookup(B552,'セッション実施状況管理'!$A:$U,20,false)</f>
        <v>#N/A</v>
      </c>
      <c r="G552" s="2"/>
      <c r="H552" s="2"/>
      <c r="I552" s="572" t="str">
        <f>iferror(vlookup(B552,'セッション実施状況管理'!$A:$B,2,false),"")</f>
        <v/>
      </c>
      <c r="J552" s="629"/>
      <c r="K552" s="629"/>
      <c r="L552" s="652"/>
      <c r="M552" s="652"/>
      <c r="N552" s="629"/>
      <c r="O552" s="629"/>
      <c r="P552" s="629"/>
      <c r="Q552" s="651"/>
      <c r="R552" s="653"/>
      <c r="S552" s="651"/>
      <c r="T552" s="582" t="s">
        <v>1072</v>
      </c>
      <c r="U552" s="582" t="s">
        <v>1072</v>
      </c>
      <c r="V552" s="582" t="s">
        <v>1072</v>
      </c>
      <c r="W552" s="582" t="s">
        <v>1072</v>
      </c>
      <c r="X552" s="582" t="s">
        <v>1072</v>
      </c>
      <c r="Y552" s="582" t="s">
        <v>1072</v>
      </c>
      <c r="Z552" s="582" t="s">
        <v>1072</v>
      </c>
      <c r="AA552" s="580" t="str">
        <f>Vlookup(B552,'セッション実施状況管理'!$A:$R,17,false)</f>
        <v>#N/A</v>
      </c>
      <c r="AB552" s="580" t="str">
        <f t="shared" si="14"/>
        <v>#N/A</v>
      </c>
      <c r="AC552" s="580" t="str">
        <f t="shared" si="15"/>
        <v>#N/A</v>
      </c>
    </row>
    <row r="553">
      <c r="A553" s="2"/>
      <c r="B553" s="2"/>
      <c r="C553" s="2"/>
      <c r="D553" s="2"/>
      <c r="E553" s="2"/>
      <c r="F553" s="569" t="str">
        <f>vlookup(B553,'セッション実施状況管理'!$A:$U,20,false)</f>
        <v>#N/A</v>
      </c>
      <c r="G553" s="2"/>
      <c r="H553" s="2"/>
      <c r="I553" s="572" t="str">
        <f>iferror(vlookup(B553,'セッション実施状況管理'!$A:$B,2,false),"")</f>
        <v/>
      </c>
      <c r="J553" s="629"/>
      <c r="K553" s="629"/>
      <c r="L553" s="652"/>
      <c r="M553" s="652"/>
      <c r="N553" s="629"/>
      <c r="O553" s="629"/>
      <c r="P553" s="629"/>
      <c r="Q553" s="651"/>
      <c r="R553" s="653"/>
      <c r="S553" s="651"/>
      <c r="T553" s="582" t="s">
        <v>1072</v>
      </c>
      <c r="U553" s="582" t="s">
        <v>1072</v>
      </c>
      <c r="V553" s="582" t="s">
        <v>1072</v>
      </c>
      <c r="W553" s="582" t="s">
        <v>1072</v>
      </c>
      <c r="X553" s="582" t="s">
        <v>1072</v>
      </c>
      <c r="Y553" s="582" t="s">
        <v>1072</v>
      </c>
      <c r="Z553" s="582" t="s">
        <v>1072</v>
      </c>
      <c r="AA553" s="580" t="str">
        <f>Vlookup(B553,'セッション実施状況管理'!$A:$R,17,false)</f>
        <v>#N/A</v>
      </c>
      <c r="AB553" s="580" t="str">
        <f t="shared" si="14"/>
        <v>#N/A</v>
      </c>
      <c r="AC553" s="580" t="str">
        <f t="shared" si="15"/>
        <v>#N/A</v>
      </c>
    </row>
    <row r="554">
      <c r="A554" s="2"/>
      <c r="B554" s="2"/>
      <c r="C554" s="2"/>
      <c r="D554" s="2"/>
      <c r="E554" s="2"/>
      <c r="F554" s="569" t="str">
        <f>vlookup(B554,'セッション実施状況管理'!$A:$U,20,false)</f>
        <v>#N/A</v>
      </c>
      <c r="G554" s="2"/>
      <c r="H554" s="2"/>
      <c r="I554" s="572" t="str">
        <f>iferror(vlookup(B554,'セッション実施状況管理'!$A:$B,2,false),"")</f>
        <v/>
      </c>
      <c r="J554" s="629"/>
      <c r="K554" s="629"/>
      <c r="L554" s="652"/>
      <c r="M554" s="652"/>
      <c r="N554" s="629"/>
      <c r="O554" s="629"/>
      <c r="P554" s="629"/>
      <c r="Q554" s="651"/>
      <c r="R554" s="653"/>
      <c r="S554" s="651"/>
      <c r="T554" s="582" t="s">
        <v>1072</v>
      </c>
      <c r="U554" s="582" t="s">
        <v>1072</v>
      </c>
      <c r="V554" s="582" t="s">
        <v>1072</v>
      </c>
      <c r="W554" s="582" t="s">
        <v>1072</v>
      </c>
      <c r="X554" s="582" t="s">
        <v>1072</v>
      </c>
      <c r="Y554" s="582" t="s">
        <v>1072</v>
      </c>
      <c r="Z554" s="582" t="s">
        <v>1072</v>
      </c>
      <c r="AA554" s="580" t="str">
        <f>Vlookup(B554,'セッション実施状況管理'!$A:$R,17,false)</f>
        <v>#N/A</v>
      </c>
      <c r="AB554" s="580" t="str">
        <f t="shared" si="14"/>
        <v>#N/A</v>
      </c>
      <c r="AC554" s="580" t="str">
        <f t="shared" si="15"/>
        <v>#N/A</v>
      </c>
    </row>
    <row r="555">
      <c r="A555" s="2"/>
      <c r="B555" s="2"/>
      <c r="C555" s="2"/>
      <c r="D555" s="2"/>
      <c r="E555" s="2"/>
      <c r="F555" s="569" t="str">
        <f>vlookup(B555,'セッション実施状況管理'!$A:$U,20,false)</f>
        <v>#N/A</v>
      </c>
      <c r="G555" s="2"/>
      <c r="H555" s="2"/>
      <c r="I555" s="572" t="str">
        <f>iferror(vlookup(B555,'セッション実施状況管理'!$A:$B,2,false),"")</f>
        <v/>
      </c>
      <c r="J555" s="629"/>
      <c r="K555" s="629"/>
      <c r="L555" s="652"/>
      <c r="M555" s="652"/>
      <c r="N555" s="629"/>
      <c r="O555" s="629"/>
      <c r="P555" s="629"/>
      <c r="Q555" s="651"/>
      <c r="R555" s="653"/>
      <c r="S555" s="651"/>
      <c r="T555" s="582" t="s">
        <v>1072</v>
      </c>
      <c r="U555" s="582" t="s">
        <v>1072</v>
      </c>
      <c r="V555" s="582" t="s">
        <v>1072</v>
      </c>
      <c r="W555" s="582" t="s">
        <v>1072</v>
      </c>
      <c r="X555" s="582" t="s">
        <v>1072</v>
      </c>
      <c r="Y555" s="582" t="s">
        <v>1072</v>
      </c>
      <c r="Z555" s="582" t="s">
        <v>1072</v>
      </c>
      <c r="AA555" s="580" t="str">
        <f>Vlookup(B555,'セッション実施状況管理'!$A:$R,17,false)</f>
        <v>#N/A</v>
      </c>
      <c r="AB555" s="580" t="str">
        <f t="shared" si="14"/>
        <v>#N/A</v>
      </c>
      <c r="AC555" s="580" t="str">
        <f t="shared" si="15"/>
        <v>#N/A</v>
      </c>
    </row>
    <row r="556">
      <c r="A556" s="2"/>
      <c r="B556" s="2"/>
      <c r="C556" s="2"/>
      <c r="D556" s="2"/>
      <c r="E556" s="2"/>
      <c r="F556" s="569" t="str">
        <f>vlookup(B556,'セッション実施状況管理'!$A:$U,20,false)</f>
        <v>#N/A</v>
      </c>
      <c r="G556" s="2"/>
      <c r="H556" s="2"/>
      <c r="I556" s="572" t="str">
        <f>iferror(vlookup(B556,'セッション実施状況管理'!$A:$B,2,false),"")</f>
        <v/>
      </c>
      <c r="J556" s="629"/>
      <c r="K556" s="629"/>
      <c r="L556" s="652"/>
      <c r="M556" s="652"/>
      <c r="N556" s="629"/>
      <c r="O556" s="629"/>
      <c r="P556" s="629"/>
      <c r="Q556" s="651"/>
      <c r="R556" s="653"/>
      <c r="S556" s="651"/>
      <c r="T556" s="582" t="s">
        <v>1072</v>
      </c>
      <c r="U556" s="582" t="s">
        <v>1072</v>
      </c>
      <c r="V556" s="582" t="s">
        <v>1072</v>
      </c>
      <c r="W556" s="582" t="s">
        <v>1072</v>
      </c>
      <c r="X556" s="582" t="s">
        <v>1072</v>
      </c>
      <c r="Y556" s="582" t="s">
        <v>1072</v>
      </c>
      <c r="Z556" s="582" t="s">
        <v>1072</v>
      </c>
      <c r="AA556" s="580" t="str">
        <f>Vlookup(B556,'セッション実施状況管理'!$A:$R,17,false)</f>
        <v>#N/A</v>
      </c>
      <c r="AB556" s="580" t="str">
        <f t="shared" si="14"/>
        <v>#N/A</v>
      </c>
      <c r="AC556" s="580" t="str">
        <f t="shared" si="15"/>
        <v>#N/A</v>
      </c>
    </row>
    <row r="557">
      <c r="A557" s="2"/>
      <c r="B557" s="2"/>
      <c r="C557" s="2"/>
      <c r="D557" s="2"/>
      <c r="E557" s="2"/>
      <c r="F557" s="569" t="str">
        <f>vlookup(B557,'セッション実施状況管理'!$A:$U,20,false)</f>
        <v>#N/A</v>
      </c>
      <c r="G557" s="2"/>
      <c r="H557" s="2"/>
      <c r="I557" s="572" t="str">
        <f>iferror(vlookup(B557,'セッション実施状況管理'!$A:$B,2,false),"")</f>
        <v/>
      </c>
      <c r="J557" s="629"/>
      <c r="K557" s="629"/>
      <c r="L557" s="652"/>
      <c r="M557" s="652"/>
      <c r="N557" s="629"/>
      <c r="O557" s="629"/>
      <c r="P557" s="629"/>
      <c r="Q557" s="651"/>
      <c r="R557" s="653"/>
      <c r="S557" s="651"/>
      <c r="T557" s="582" t="s">
        <v>1072</v>
      </c>
      <c r="U557" s="582" t="s">
        <v>1072</v>
      </c>
      <c r="V557" s="582" t="s">
        <v>1072</v>
      </c>
      <c r="W557" s="582" t="s">
        <v>1072</v>
      </c>
      <c r="X557" s="582" t="s">
        <v>1072</v>
      </c>
      <c r="Y557" s="582" t="s">
        <v>1072</v>
      </c>
      <c r="Z557" s="582" t="s">
        <v>1072</v>
      </c>
      <c r="AA557" s="580" t="str">
        <f>Vlookup(B557,'セッション実施状況管理'!$A:$R,17,false)</f>
        <v>#N/A</v>
      </c>
      <c r="AB557" s="580" t="str">
        <f t="shared" si="14"/>
        <v>#N/A</v>
      </c>
      <c r="AC557" s="580" t="str">
        <f t="shared" si="15"/>
        <v>#N/A</v>
      </c>
    </row>
    <row r="558">
      <c r="A558" s="2"/>
      <c r="B558" s="2"/>
      <c r="C558" s="2"/>
      <c r="D558" s="2"/>
      <c r="E558" s="2"/>
      <c r="F558" s="569" t="str">
        <f>vlookup(B558,'セッション実施状況管理'!$A:$U,20,false)</f>
        <v>#N/A</v>
      </c>
      <c r="G558" s="2"/>
      <c r="H558" s="2"/>
      <c r="I558" s="572" t="str">
        <f>iferror(vlookup(B558,'セッション実施状況管理'!$A:$B,2,false),"")</f>
        <v/>
      </c>
      <c r="J558" s="629"/>
      <c r="K558" s="629"/>
      <c r="L558" s="652"/>
      <c r="M558" s="652"/>
      <c r="N558" s="629"/>
      <c r="O558" s="629"/>
      <c r="P558" s="629"/>
      <c r="Q558" s="651"/>
      <c r="R558" s="653"/>
      <c r="S558" s="651"/>
      <c r="T558" s="582" t="s">
        <v>1072</v>
      </c>
      <c r="U558" s="582" t="s">
        <v>1072</v>
      </c>
      <c r="V558" s="582" t="s">
        <v>1072</v>
      </c>
      <c r="W558" s="582" t="s">
        <v>1072</v>
      </c>
      <c r="X558" s="582" t="s">
        <v>1072</v>
      </c>
      <c r="Y558" s="582" t="s">
        <v>1072</v>
      </c>
      <c r="Z558" s="582" t="s">
        <v>1072</v>
      </c>
      <c r="AA558" s="580" t="str">
        <f>Vlookup(B558,'セッション実施状況管理'!$A:$R,17,false)</f>
        <v>#N/A</v>
      </c>
      <c r="AB558" s="580" t="str">
        <f t="shared" si="14"/>
        <v>#N/A</v>
      </c>
      <c r="AC558" s="580" t="str">
        <f t="shared" si="15"/>
        <v>#N/A</v>
      </c>
    </row>
    <row r="559">
      <c r="A559" s="2"/>
      <c r="B559" s="2"/>
      <c r="C559" s="2"/>
      <c r="D559" s="2"/>
      <c r="E559" s="2"/>
      <c r="F559" s="569" t="str">
        <f>vlookup(B559,'セッション実施状況管理'!$A:$U,20,false)</f>
        <v>#N/A</v>
      </c>
      <c r="G559" s="2"/>
      <c r="H559" s="2"/>
      <c r="I559" s="572" t="str">
        <f>iferror(vlookup(B559,'セッション実施状況管理'!$A:$B,2,false),"")</f>
        <v/>
      </c>
      <c r="J559" s="629"/>
      <c r="K559" s="629"/>
      <c r="L559" s="652"/>
      <c r="M559" s="652"/>
      <c r="N559" s="629"/>
      <c r="O559" s="629"/>
      <c r="P559" s="629"/>
      <c r="Q559" s="651"/>
      <c r="R559" s="653"/>
      <c r="S559" s="651"/>
      <c r="T559" s="582" t="s">
        <v>1072</v>
      </c>
      <c r="U559" s="582" t="s">
        <v>1072</v>
      </c>
      <c r="V559" s="582" t="s">
        <v>1072</v>
      </c>
      <c r="W559" s="582" t="s">
        <v>1072</v>
      </c>
      <c r="X559" s="582" t="s">
        <v>1072</v>
      </c>
      <c r="Y559" s="582" t="s">
        <v>1072</v>
      </c>
      <c r="Z559" s="582" t="s">
        <v>1072</v>
      </c>
      <c r="AA559" s="580" t="str">
        <f>Vlookup(B559,'セッション実施状況管理'!$A:$R,17,false)</f>
        <v>#N/A</v>
      </c>
      <c r="AB559" s="580" t="str">
        <f t="shared" si="14"/>
        <v>#N/A</v>
      </c>
      <c r="AC559" s="580" t="str">
        <f t="shared" si="15"/>
        <v>#N/A</v>
      </c>
    </row>
    <row r="560">
      <c r="A560" s="2"/>
      <c r="B560" s="2"/>
      <c r="C560" s="2"/>
      <c r="D560" s="2"/>
      <c r="E560" s="2"/>
      <c r="F560" s="569" t="str">
        <f>vlookup(B560,'セッション実施状況管理'!$A:$U,20,false)</f>
        <v>#N/A</v>
      </c>
      <c r="G560" s="2"/>
      <c r="H560" s="2"/>
      <c r="I560" s="572" t="str">
        <f>iferror(vlookup(B560,'セッション実施状況管理'!$A:$B,2,false),"")</f>
        <v/>
      </c>
      <c r="J560" s="629"/>
      <c r="K560" s="629"/>
      <c r="L560" s="652"/>
      <c r="M560" s="652"/>
      <c r="N560" s="629"/>
      <c r="O560" s="629"/>
      <c r="P560" s="629"/>
      <c r="Q560" s="651"/>
      <c r="R560" s="653"/>
      <c r="S560" s="651"/>
      <c r="T560" s="582" t="s">
        <v>1072</v>
      </c>
      <c r="U560" s="582" t="s">
        <v>1072</v>
      </c>
      <c r="V560" s="582" t="s">
        <v>1072</v>
      </c>
      <c r="W560" s="582" t="s">
        <v>1072</v>
      </c>
      <c r="X560" s="582" t="s">
        <v>1072</v>
      </c>
      <c r="Y560" s="582" t="s">
        <v>1072</v>
      </c>
      <c r="Z560" s="582" t="s">
        <v>1072</v>
      </c>
      <c r="AA560" s="580" t="str">
        <f>Vlookup(B560,'セッション実施状況管理'!$A:$R,17,false)</f>
        <v>#N/A</v>
      </c>
      <c r="AB560" s="580" t="str">
        <f t="shared" si="14"/>
        <v>#N/A</v>
      </c>
      <c r="AC560" s="580" t="str">
        <f t="shared" si="15"/>
        <v>#N/A</v>
      </c>
    </row>
    <row r="561">
      <c r="A561" s="2"/>
      <c r="B561" s="2"/>
      <c r="C561" s="2"/>
      <c r="D561" s="2"/>
      <c r="E561" s="2"/>
      <c r="F561" s="569" t="str">
        <f>vlookup(B561,'セッション実施状況管理'!$A:$U,20,false)</f>
        <v>#N/A</v>
      </c>
      <c r="G561" s="2"/>
      <c r="H561" s="2"/>
      <c r="I561" s="572" t="str">
        <f>iferror(vlookup(B561,'セッション実施状況管理'!$A:$B,2,false),"")</f>
        <v/>
      </c>
      <c r="J561" s="629"/>
      <c r="K561" s="629"/>
      <c r="L561" s="652"/>
      <c r="M561" s="652"/>
      <c r="N561" s="629"/>
      <c r="O561" s="629"/>
      <c r="P561" s="629"/>
      <c r="Q561" s="651"/>
      <c r="R561" s="653"/>
      <c r="S561" s="651"/>
      <c r="T561" s="582" t="s">
        <v>1072</v>
      </c>
      <c r="U561" s="582" t="s">
        <v>1072</v>
      </c>
      <c r="V561" s="582" t="s">
        <v>1072</v>
      </c>
      <c r="W561" s="582" t="s">
        <v>1072</v>
      </c>
      <c r="X561" s="582" t="s">
        <v>1072</v>
      </c>
      <c r="Y561" s="582" t="s">
        <v>1072</v>
      </c>
      <c r="Z561" s="582" t="s">
        <v>1072</v>
      </c>
      <c r="AA561" s="580" t="str">
        <f>Vlookup(B561,'セッション実施状況管理'!$A:$R,17,false)</f>
        <v>#N/A</v>
      </c>
      <c r="AB561" s="580" t="str">
        <f t="shared" si="14"/>
        <v>#N/A</v>
      </c>
      <c r="AC561" s="580" t="str">
        <f t="shared" si="15"/>
        <v>#N/A</v>
      </c>
    </row>
    <row r="562">
      <c r="A562" s="2"/>
      <c r="B562" s="2"/>
      <c r="C562" s="2"/>
      <c r="D562" s="2"/>
      <c r="E562" s="2"/>
      <c r="F562" s="569" t="str">
        <f>vlookup(B562,'セッション実施状況管理'!$A:$U,20,false)</f>
        <v>#N/A</v>
      </c>
      <c r="G562" s="2"/>
      <c r="H562" s="2"/>
      <c r="I562" s="572" t="str">
        <f>iferror(vlookup(B562,'セッション実施状況管理'!$A:$B,2,false),"")</f>
        <v/>
      </c>
      <c r="J562" s="629"/>
      <c r="K562" s="629"/>
      <c r="L562" s="652"/>
      <c r="M562" s="652"/>
      <c r="N562" s="629"/>
      <c r="O562" s="629"/>
      <c r="P562" s="629"/>
      <c r="Q562" s="651"/>
      <c r="R562" s="653"/>
      <c r="S562" s="651"/>
      <c r="T562" s="582" t="s">
        <v>1072</v>
      </c>
      <c r="U562" s="582" t="s">
        <v>1072</v>
      </c>
      <c r="V562" s="582" t="s">
        <v>1072</v>
      </c>
      <c r="W562" s="582" t="s">
        <v>1072</v>
      </c>
      <c r="X562" s="582" t="s">
        <v>1072</v>
      </c>
      <c r="Y562" s="582" t="s">
        <v>1072</v>
      </c>
      <c r="Z562" s="582" t="s">
        <v>1072</v>
      </c>
      <c r="AA562" s="580" t="str">
        <f>Vlookup(B562,'セッション実施状況管理'!$A:$R,17,false)</f>
        <v>#N/A</v>
      </c>
      <c r="AB562" s="580" t="str">
        <f t="shared" si="14"/>
        <v>#N/A</v>
      </c>
      <c r="AC562" s="580" t="str">
        <f t="shared" si="15"/>
        <v>#N/A</v>
      </c>
    </row>
    <row r="563">
      <c r="A563" s="2"/>
      <c r="B563" s="2"/>
      <c r="C563" s="2"/>
      <c r="D563" s="2"/>
      <c r="E563" s="2"/>
      <c r="F563" s="569" t="str">
        <f>vlookup(B563,'セッション実施状況管理'!$A:$U,20,false)</f>
        <v>#N/A</v>
      </c>
      <c r="G563" s="2"/>
      <c r="H563" s="2"/>
      <c r="I563" s="572" t="str">
        <f>iferror(vlookup(B563,'セッション実施状況管理'!$A:$B,2,false),"")</f>
        <v/>
      </c>
      <c r="J563" s="629"/>
      <c r="K563" s="629"/>
      <c r="L563" s="652"/>
      <c r="M563" s="652"/>
      <c r="N563" s="629"/>
      <c r="O563" s="629"/>
      <c r="P563" s="629"/>
      <c r="Q563" s="651"/>
      <c r="R563" s="653"/>
      <c r="S563" s="651"/>
      <c r="T563" s="582" t="s">
        <v>1072</v>
      </c>
      <c r="U563" s="582" t="s">
        <v>1072</v>
      </c>
      <c r="V563" s="582" t="s">
        <v>1072</v>
      </c>
      <c r="W563" s="582" t="s">
        <v>1072</v>
      </c>
      <c r="X563" s="582" t="s">
        <v>1072</v>
      </c>
      <c r="Y563" s="582" t="s">
        <v>1072</v>
      </c>
      <c r="Z563" s="582" t="s">
        <v>1072</v>
      </c>
      <c r="AA563" s="580" t="str">
        <f>Vlookup(B563,'セッション実施状況管理'!$A:$R,17,false)</f>
        <v>#N/A</v>
      </c>
      <c r="AB563" s="580" t="str">
        <f t="shared" si="14"/>
        <v>#N/A</v>
      </c>
      <c r="AC563" s="580" t="str">
        <f t="shared" si="15"/>
        <v>#N/A</v>
      </c>
    </row>
    <row r="564">
      <c r="A564" s="2"/>
      <c r="B564" s="2"/>
      <c r="C564" s="2"/>
      <c r="D564" s="2"/>
      <c r="E564" s="2"/>
      <c r="F564" s="569" t="str">
        <f>vlookup(B564,'セッション実施状況管理'!$A:$U,20,false)</f>
        <v>#N/A</v>
      </c>
      <c r="G564" s="2"/>
      <c r="H564" s="2"/>
      <c r="I564" s="572" t="str">
        <f>iferror(vlookup(B564,'セッション実施状況管理'!$A:$B,2,false),"")</f>
        <v/>
      </c>
      <c r="J564" s="629"/>
      <c r="K564" s="629"/>
      <c r="L564" s="652"/>
      <c r="M564" s="652"/>
      <c r="N564" s="629"/>
      <c r="O564" s="629"/>
      <c r="P564" s="629"/>
      <c r="Q564" s="651"/>
      <c r="R564" s="653"/>
      <c r="S564" s="651"/>
      <c r="T564" s="582" t="s">
        <v>1072</v>
      </c>
      <c r="U564" s="582" t="s">
        <v>1072</v>
      </c>
      <c r="V564" s="582" t="s">
        <v>1072</v>
      </c>
      <c r="W564" s="582" t="s">
        <v>1072</v>
      </c>
      <c r="X564" s="582" t="s">
        <v>1072</v>
      </c>
      <c r="Y564" s="582" t="s">
        <v>1072</v>
      </c>
      <c r="Z564" s="582" t="s">
        <v>1072</v>
      </c>
      <c r="AA564" s="580" t="str">
        <f>Vlookup(B564,'セッション実施状況管理'!$A:$R,17,false)</f>
        <v>#N/A</v>
      </c>
      <c r="AB564" s="580" t="str">
        <f t="shared" si="14"/>
        <v>#N/A</v>
      </c>
      <c r="AC564" s="580" t="str">
        <f t="shared" si="15"/>
        <v>#N/A</v>
      </c>
    </row>
    <row r="565">
      <c r="A565" s="2"/>
      <c r="B565" s="2"/>
      <c r="C565" s="2"/>
      <c r="D565" s="2"/>
      <c r="E565" s="2"/>
      <c r="F565" s="569" t="str">
        <f>vlookup(B565,'セッション実施状況管理'!$A:$U,20,false)</f>
        <v>#N/A</v>
      </c>
      <c r="G565" s="2"/>
      <c r="H565" s="2"/>
      <c r="I565" s="572" t="str">
        <f>iferror(vlookup(B565,'セッション実施状況管理'!$A:$B,2,false),"")</f>
        <v/>
      </c>
      <c r="J565" s="629"/>
      <c r="K565" s="629"/>
      <c r="L565" s="652"/>
      <c r="M565" s="652"/>
      <c r="N565" s="629"/>
      <c r="O565" s="629"/>
      <c r="P565" s="629"/>
      <c r="Q565" s="651"/>
      <c r="R565" s="653"/>
      <c r="S565" s="651"/>
      <c r="T565" s="582" t="s">
        <v>1072</v>
      </c>
      <c r="U565" s="582" t="s">
        <v>1072</v>
      </c>
      <c r="V565" s="582" t="s">
        <v>1072</v>
      </c>
      <c r="W565" s="582" t="s">
        <v>1072</v>
      </c>
      <c r="X565" s="582" t="s">
        <v>1072</v>
      </c>
      <c r="Y565" s="582" t="s">
        <v>1072</v>
      </c>
      <c r="Z565" s="582" t="s">
        <v>1072</v>
      </c>
      <c r="AA565" s="580" t="str">
        <f>Vlookup(B565,'セッション実施状況管理'!$A:$R,17,false)</f>
        <v>#N/A</v>
      </c>
      <c r="AB565" s="580" t="str">
        <f t="shared" si="14"/>
        <v>#N/A</v>
      </c>
      <c r="AC565" s="580" t="str">
        <f t="shared" si="15"/>
        <v>#N/A</v>
      </c>
    </row>
    <row r="566">
      <c r="A566" s="2"/>
      <c r="B566" s="2"/>
      <c r="C566" s="2"/>
      <c r="D566" s="2"/>
      <c r="E566" s="2"/>
      <c r="F566" s="569" t="str">
        <f>vlookup(B566,'セッション実施状況管理'!$A:$U,20,false)</f>
        <v>#N/A</v>
      </c>
      <c r="G566" s="2"/>
      <c r="H566" s="2"/>
      <c r="I566" s="572" t="str">
        <f>iferror(vlookup(B566,'セッション実施状況管理'!$A:$B,2,false),"")</f>
        <v/>
      </c>
      <c r="J566" s="629"/>
      <c r="K566" s="629"/>
      <c r="L566" s="652"/>
      <c r="M566" s="652"/>
      <c r="N566" s="629"/>
      <c r="O566" s="629"/>
      <c r="P566" s="629"/>
      <c r="Q566" s="651"/>
      <c r="R566" s="653"/>
      <c r="S566" s="651"/>
      <c r="T566" s="582" t="s">
        <v>1072</v>
      </c>
      <c r="U566" s="582" t="s">
        <v>1072</v>
      </c>
      <c r="V566" s="582" t="s">
        <v>1072</v>
      </c>
      <c r="W566" s="582" t="s">
        <v>1072</v>
      </c>
      <c r="X566" s="582" t="s">
        <v>1072</v>
      </c>
      <c r="Y566" s="582" t="s">
        <v>1072</v>
      </c>
      <c r="Z566" s="582" t="s">
        <v>1072</v>
      </c>
      <c r="AA566" s="580" t="str">
        <f>Vlookup(B566,'セッション実施状況管理'!$A:$R,17,false)</f>
        <v>#N/A</v>
      </c>
      <c r="AB566" s="580" t="str">
        <f t="shared" si="14"/>
        <v>#N/A</v>
      </c>
      <c r="AC566" s="580" t="str">
        <f t="shared" si="15"/>
        <v>#N/A</v>
      </c>
    </row>
    <row r="567">
      <c r="A567" s="2"/>
      <c r="B567" s="2"/>
      <c r="C567" s="2"/>
      <c r="D567" s="2"/>
      <c r="E567" s="2"/>
      <c r="F567" s="569" t="str">
        <f>vlookup(B567,'セッション実施状況管理'!$A:$U,20,false)</f>
        <v>#N/A</v>
      </c>
      <c r="G567" s="2"/>
      <c r="H567" s="2"/>
      <c r="I567" s="572" t="str">
        <f>iferror(vlookup(B567,'セッション実施状況管理'!$A:$B,2,false),"")</f>
        <v/>
      </c>
      <c r="J567" s="629"/>
      <c r="K567" s="629"/>
      <c r="L567" s="652"/>
      <c r="M567" s="652"/>
      <c r="N567" s="629"/>
      <c r="O567" s="629"/>
      <c r="P567" s="629"/>
      <c r="Q567" s="651"/>
      <c r="R567" s="653"/>
      <c r="S567" s="651"/>
      <c r="T567" s="582" t="s">
        <v>1072</v>
      </c>
      <c r="U567" s="582" t="s">
        <v>1072</v>
      </c>
      <c r="V567" s="582" t="s">
        <v>1072</v>
      </c>
      <c r="W567" s="582" t="s">
        <v>1072</v>
      </c>
      <c r="X567" s="582" t="s">
        <v>1072</v>
      </c>
      <c r="Y567" s="582" t="s">
        <v>1072</v>
      </c>
      <c r="Z567" s="582" t="s">
        <v>1072</v>
      </c>
      <c r="AA567" s="580" t="str">
        <f>Vlookup(B567,'セッション実施状況管理'!$A:$R,17,false)</f>
        <v>#N/A</v>
      </c>
      <c r="AB567" s="580" t="str">
        <f t="shared" si="14"/>
        <v>#N/A</v>
      </c>
      <c r="AC567" s="580" t="str">
        <f t="shared" si="15"/>
        <v>#N/A</v>
      </c>
    </row>
    <row r="568">
      <c r="A568" s="2"/>
      <c r="B568" s="2"/>
      <c r="C568" s="2"/>
      <c r="D568" s="2"/>
      <c r="E568" s="2"/>
      <c r="F568" s="569" t="str">
        <f>vlookup(B568,'セッション実施状況管理'!$A:$U,20,false)</f>
        <v>#N/A</v>
      </c>
      <c r="G568" s="2"/>
      <c r="H568" s="2"/>
      <c r="I568" s="572" t="str">
        <f>iferror(vlookup(B568,'セッション実施状況管理'!$A:$B,2,false),"")</f>
        <v/>
      </c>
      <c r="J568" s="629"/>
      <c r="K568" s="629"/>
      <c r="L568" s="652"/>
      <c r="M568" s="652"/>
      <c r="N568" s="629"/>
      <c r="O568" s="629"/>
      <c r="P568" s="629"/>
      <c r="Q568" s="651"/>
      <c r="R568" s="653"/>
      <c r="S568" s="651"/>
      <c r="T568" s="582" t="s">
        <v>1072</v>
      </c>
      <c r="U568" s="582" t="s">
        <v>1072</v>
      </c>
      <c r="V568" s="582" t="s">
        <v>1072</v>
      </c>
      <c r="W568" s="582" t="s">
        <v>1072</v>
      </c>
      <c r="X568" s="582" t="s">
        <v>1072</v>
      </c>
      <c r="Y568" s="582" t="s">
        <v>1072</v>
      </c>
      <c r="Z568" s="582" t="s">
        <v>1072</v>
      </c>
      <c r="AA568" s="580" t="str">
        <f>Vlookup(B568,'セッション実施状況管理'!$A:$R,17,false)</f>
        <v>#N/A</v>
      </c>
      <c r="AB568" s="580" t="str">
        <f t="shared" si="14"/>
        <v>#N/A</v>
      </c>
      <c r="AC568" s="580" t="str">
        <f t="shared" si="15"/>
        <v>#N/A</v>
      </c>
    </row>
    <row r="569">
      <c r="A569" s="2"/>
      <c r="B569" s="2"/>
      <c r="C569" s="2"/>
      <c r="D569" s="2"/>
      <c r="E569" s="2"/>
      <c r="F569" s="569" t="str">
        <f>vlookup(B569,'セッション実施状況管理'!$A:$U,20,false)</f>
        <v>#N/A</v>
      </c>
      <c r="G569" s="2"/>
      <c r="H569" s="2"/>
      <c r="I569" s="572" t="str">
        <f>iferror(vlookup(B569,'セッション実施状況管理'!$A:$B,2,false),"")</f>
        <v/>
      </c>
      <c r="J569" s="629"/>
      <c r="K569" s="629"/>
      <c r="L569" s="652"/>
      <c r="M569" s="652"/>
      <c r="N569" s="629"/>
      <c r="O569" s="629"/>
      <c r="P569" s="629"/>
      <c r="Q569" s="651"/>
      <c r="R569" s="653"/>
      <c r="S569" s="651"/>
      <c r="T569" s="582" t="s">
        <v>1072</v>
      </c>
      <c r="U569" s="582" t="s">
        <v>1072</v>
      </c>
      <c r="V569" s="582" t="s">
        <v>1072</v>
      </c>
      <c r="W569" s="582" t="s">
        <v>1072</v>
      </c>
      <c r="X569" s="582" t="s">
        <v>1072</v>
      </c>
      <c r="Y569" s="582" t="s">
        <v>1072</v>
      </c>
      <c r="Z569" s="582" t="s">
        <v>1072</v>
      </c>
      <c r="AA569" s="580" t="str">
        <f>Vlookup(B569,'セッション実施状況管理'!$A:$R,17,false)</f>
        <v>#N/A</v>
      </c>
      <c r="AB569" s="580" t="str">
        <f t="shared" si="14"/>
        <v>#N/A</v>
      </c>
      <c r="AC569" s="580" t="str">
        <f t="shared" si="15"/>
        <v>#N/A</v>
      </c>
    </row>
    <row r="570">
      <c r="A570" s="2"/>
      <c r="B570" s="2"/>
      <c r="C570" s="2"/>
      <c r="D570" s="2"/>
      <c r="E570" s="2"/>
      <c r="F570" s="569" t="str">
        <f>vlookup(B570,'セッション実施状況管理'!$A:$U,20,false)</f>
        <v>#N/A</v>
      </c>
      <c r="G570" s="2"/>
      <c r="H570" s="2"/>
      <c r="I570" s="572" t="str">
        <f>iferror(vlookup(B570,'セッション実施状況管理'!$A:$B,2,false),"")</f>
        <v/>
      </c>
      <c r="J570" s="629"/>
      <c r="K570" s="629"/>
      <c r="L570" s="652"/>
      <c r="M570" s="652"/>
      <c r="N570" s="629"/>
      <c r="O570" s="629"/>
      <c r="P570" s="629"/>
      <c r="Q570" s="651"/>
      <c r="R570" s="653"/>
      <c r="S570" s="651"/>
      <c r="T570" s="582" t="s">
        <v>1072</v>
      </c>
      <c r="U570" s="582" t="s">
        <v>1072</v>
      </c>
      <c r="V570" s="582" t="s">
        <v>1072</v>
      </c>
      <c r="W570" s="582" t="s">
        <v>1072</v>
      </c>
      <c r="X570" s="582" t="s">
        <v>1072</v>
      </c>
      <c r="Y570" s="582" t="s">
        <v>1072</v>
      </c>
      <c r="Z570" s="582" t="s">
        <v>1072</v>
      </c>
      <c r="AA570" s="580" t="str">
        <f>Vlookup(B570,'セッション実施状況管理'!$A:$R,17,false)</f>
        <v>#N/A</v>
      </c>
      <c r="AB570" s="580" t="str">
        <f t="shared" si="14"/>
        <v>#N/A</v>
      </c>
      <c r="AC570" s="580" t="str">
        <f t="shared" si="15"/>
        <v>#N/A</v>
      </c>
    </row>
    <row r="571">
      <c r="A571" s="2"/>
      <c r="B571" s="2"/>
      <c r="C571" s="2"/>
      <c r="D571" s="2"/>
      <c r="E571" s="2"/>
      <c r="F571" s="569" t="str">
        <f>vlookup(B571,'セッション実施状況管理'!$A:$U,20,false)</f>
        <v>#N/A</v>
      </c>
      <c r="G571" s="2"/>
      <c r="H571" s="2"/>
      <c r="I571" s="572" t="str">
        <f>iferror(vlookup(B571,'セッション実施状況管理'!$A:$B,2,false),"")</f>
        <v/>
      </c>
      <c r="J571" s="629"/>
      <c r="K571" s="629"/>
      <c r="L571" s="652"/>
      <c r="M571" s="652"/>
      <c r="N571" s="629"/>
      <c r="O571" s="629"/>
      <c r="P571" s="629"/>
      <c r="Q571" s="651"/>
      <c r="R571" s="653"/>
      <c r="S571" s="651"/>
      <c r="T571" s="582" t="s">
        <v>1072</v>
      </c>
      <c r="U571" s="582" t="s">
        <v>1072</v>
      </c>
      <c r="V571" s="582" t="s">
        <v>1072</v>
      </c>
      <c r="W571" s="582" t="s">
        <v>1072</v>
      </c>
      <c r="X571" s="582" t="s">
        <v>1072</v>
      </c>
      <c r="Y571" s="582" t="s">
        <v>1072</v>
      </c>
      <c r="Z571" s="582" t="s">
        <v>1072</v>
      </c>
      <c r="AA571" s="580" t="str">
        <f>Vlookup(B571,'セッション実施状況管理'!$A:$R,17,false)</f>
        <v>#N/A</v>
      </c>
      <c r="AB571" s="580" t="str">
        <f t="shared" si="14"/>
        <v>#N/A</v>
      </c>
      <c r="AC571" s="580" t="str">
        <f t="shared" si="15"/>
        <v>#N/A</v>
      </c>
    </row>
    <row r="572">
      <c r="A572" s="2"/>
      <c r="B572" s="2"/>
      <c r="C572" s="2"/>
      <c r="D572" s="2"/>
      <c r="E572" s="2"/>
      <c r="F572" s="569" t="str">
        <f>vlookup(B572,'セッション実施状況管理'!$A:$U,20,false)</f>
        <v>#N/A</v>
      </c>
      <c r="G572" s="2"/>
      <c r="H572" s="2"/>
      <c r="I572" s="572" t="str">
        <f>iferror(vlookup(B572,'セッション実施状況管理'!$A:$B,2,false),"")</f>
        <v/>
      </c>
      <c r="J572" s="629"/>
      <c r="K572" s="629"/>
      <c r="L572" s="652"/>
      <c r="M572" s="652"/>
      <c r="N572" s="629"/>
      <c r="O572" s="629"/>
      <c r="P572" s="629"/>
      <c r="Q572" s="651"/>
      <c r="R572" s="653"/>
      <c r="S572" s="651"/>
      <c r="T572" s="582" t="s">
        <v>1072</v>
      </c>
      <c r="U572" s="582" t="s">
        <v>1072</v>
      </c>
      <c r="V572" s="582" t="s">
        <v>1072</v>
      </c>
      <c r="W572" s="582" t="s">
        <v>1072</v>
      </c>
      <c r="X572" s="582" t="s">
        <v>1072</v>
      </c>
      <c r="Y572" s="582" t="s">
        <v>1072</v>
      </c>
      <c r="Z572" s="582" t="s">
        <v>1072</v>
      </c>
      <c r="AA572" s="580" t="str">
        <f>Vlookup(B572,'セッション実施状況管理'!$A:$R,17,false)</f>
        <v>#N/A</v>
      </c>
      <c r="AB572" s="580" t="str">
        <f t="shared" si="14"/>
        <v>#N/A</v>
      </c>
      <c r="AC572" s="580" t="str">
        <f t="shared" si="15"/>
        <v>#N/A</v>
      </c>
    </row>
    <row r="573">
      <c r="A573" s="2"/>
      <c r="B573" s="2"/>
      <c r="C573" s="2"/>
      <c r="D573" s="2"/>
      <c r="E573" s="2"/>
      <c r="F573" s="569" t="str">
        <f>vlookup(B573,'セッション実施状況管理'!$A:$U,20,false)</f>
        <v>#N/A</v>
      </c>
      <c r="G573" s="2"/>
      <c r="H573" s="2"/>
      <c r="I573" s="572" t="str">
        <f>iferror(vlookup(B573,'セッション実施状況管理'!$A:$B,2,false),"")</f>
        <v/>
      </c>
      <c r="J573" s="629"/>
      <c r="K573" s="629"/>
      <c r="L573" s="652"/>
      <c r="M573" s="652"/>
      <c r="N573" s="629"/>
      <c r="O573" s="629"/>
      <c r="P573" s="629"/>
      <c r="Q573" s="651"/>
      <c r="R573" s="653"/>
      <c r="S573" s="651"/>
      <c r="T573" s="582" t="s">
        <v>1072</v>
      </c>
      <c r="U573" s="582" t="s">
        <v>1072</v>
      </c>
      <c r="V573" s="582" t="s">
        <v>1072</v>
      </c>
      <c r="W573" s="582" t="s">
        <v>1072</v>
      </c>
      <c r="X573" s="582" t="s">
        <v>1072</v>
      </c>
      <c r="Y573" s="582" t="s">
        <v>1072</v>
      </c>
      <c r="Z573" s="582" t="s">
        <v>1072</v>
      </c>
      <c r="AA573" s="580" t="str">
        <f>Vlookup(B573,'セッション実施状況管理'!$A:$R,17,false)</f>
        <v>#N/A</v>
      </c>
      <c r="AB573" s="580" t="str">
        <f t="shared" si="14"/>
        <v>#N/A</v>
      </c>
      <c r="AC573" s="580" t="str">
        <f t="shared" si="15"/>
        <v>#N/A</v>
      </c>
    </row>
    <row r="574">
      <c r="A574" s="2"/>
      <c r="B574" s="2"/>
      <c r="C574" s="2"/>
      <c r="D574" s="2"/>
      <c r="E574" s="2"/>
      <c r="F574" s="569" t="str">
        <f>vlookup(B574,'セッション実施状況管理'!$A:$U,20,false)</f>
        <v>#N/A</v>
      </c>
      <c r="G574" s="2"/>
      <c r="H574" s="2"/>
      <c r="I574" s="572" t="str">
        <f>iferror(vlookup(B574,'セッション実施状況管理'!$A:$B,2,false),"")</f>
        <v/>
      </c>
      <c r="J574" s="629"/>
      <c r="K574" s="629"/>
      <c r="L574" s="652"/>
      <c r="M574" s="652"/>
      <c r="N574" s="629"/>
      <c r="O574" s="629"/>
      <c r="P574" s="629"/>
      <c r="Q574" s="651"/>
      <c r="R574" s="653"/>
      <c r="S574" s="651"/>
      <c r="T574" s="582" t="s">
        <v>1072</v>
      </c>
      <c r="U574" s="582" t="s">
        <v>1072</v>
      </c>
      <c r="V574" s="582" t="s">
        <v>1072</v>
      </c>
      <c r="W574" s="582" t="s">
        <v>1072</v>
      </c>
      <c r="X574" s="582" t="s">
        <v>1072</v>
      </c>
      <c r="Y574" s="582" t="s">
        <v>1072</v>
      </c>
      <c r="Z574" s="582" t="s">
        <v>1072</v>
      </c>
      <c r="AA574" s="580" t="str">
        <f>Vlookup(B574,'セッション実施状況管理'!$A:$R,17,false)</f>
        <v>#N/A</v>
      </c>
      <c r="AB574" s="580" t="str">
        <f t="shared" si="14"/>
        <v>#N/A</v>
      </c>
      <c r="AC574" s="580" t="str">
        <f t="shared" si="15"/>
        <v>#N/A</v>
      </c>
    </row>
    <row r="575">
      <c r="A575" s="2"/>
      <c r="B575" s="2"/>
      <c r="C575" s="2"/>
      <c r="D575" s="2"/>
      <c r="E575" s="2"/>
      <c r="F575" s="569" t="str">
        <f>vlookup(B575,'セッション実施状況管理'!$A:$U,20,false)</f>
        <v>#N/A</v>
      </c>
      <c r="G575" s="2"/>
      <c r="H575" s="2"/>
      <c r="I575" s="572" t="str">
        <f>iferror(vlookup(B575,'セッション実施状況管理'!$A:$B,2,false),"")</f>
        <v/>
      </c>
      <c r="J575" s="629"/>
      <c r="K575" s="629"/>
      <c r="L575" s="652"/>
      <c r="M575" s="652"/>
      <c r="N575" s="629"/>
      <c r="O575" s="629"/>
      <c r="P575" s="629"/>
      <c r="Q575" s="651"/>
      <c r="R575" s="653"/>
      <c r="S575" s="651"/>
      <c r="T575" s="582" t="s">
        <v>1072</v>
      </c>
      <c r="U575" s="582" t="s">
        <v>1072</v>
      </c>
      <c r="V575" s="582" t="s">
        <v>1072</v>
      </c>
      <c r="W575" s="582" t="s">
        <v>1072</v>
      </c>
      <c r="X575" s="582" t="s">
        <v>1072</v>
      </c>
      <c r="Y575" s="582" t="s">
        <v>1072</v>
      </c>
      <c r="Z575" s="582" t="s">
        <v>1072</v>
      </c>
      <c r="AA575" s="580" t="str">
        <f>Vlookup(B575,'セッション実施状況管理'!$A:$R,17,false)</f>
        <v>#N/A</v>
      </c>
      <c r="AB575" s="580" t="str">
        <f t="shared" si="14"/>
        <v>#N/A</v>
      </c>
      <c r="AC575" s="580" t="str">
        <f t="shared" si="15"/>
        <v>#N/A</v>
      </c>
    </row>
    <row r="576">
      <c r="A576" s="2"/>
      <c r="B576" s="2"/>
      <c r="C576" s="2"/>
      <c r="D576" s="2"/>
      <c r="E576" s="2"/>
      <c r="F576" s="569" t="str">
        <f>vlookup(B576,'セッション実施状況管理'!$A:$U,20,false)</f>
        <v>#N/A</v>
      </c>
      <c r="G576" s="2"/>
      <c r="H576" s="2"/>
      <c r="I576" s="572" t="str">
        <f>iferror(vlookup(B576,'セッション実施状況管理'!$A:$B,2,false),"")</f>
        <v/>
      </c>
      <c r="J576" s="629"/>
      <c r="K576" s="629"/>
      <c r="L576" s="652"/>
      <c r="M576" s="652"/>
      <c r="N576" s="629"/>
      <c r="O576" s="629"/>
      <c r="P576" s="629"/>
      <c r="Q576" s="651"/>
      <c r="R576" s="653"/>
      <c r="S576" s="651"/>
      <c r="T576" s="582" t="s">
        <v>1072</v>
      </c>
      <c r="U576" s="582" t="s">
        <v>1072</v>
      </c>
      <c r="V576" s="582" t="s">
        <v>1072</v>
      </c>
      <c r="W576" s="582" t="s">
        <v>1072</v>
      </c>
      <c r="X576" s="582" t="s">
        <v>1072</v>
      </c>
      <c r="Y576" s="582" t="s">
        <v>1072</v>
      </c>
      <c r="Z576" s="582" t="s">
        <v>1072</v>
      </c>
      <c r="AA576" s="580" t="str">
        <f>Vlookup(B576,'セッション実施状況管理'!$A:$R,17,false)</f>
        <v>#N/A</v>
      </c>
      <c r="AB576" s="580" t="str">
        <f t="shared" si="14"/>
        <v>#N/A</v>
      </c>
      <c r="AC576" s="580" t="str">
        <f t="shared" si="15"/>
        <v>#N/A</v>
      </c>
    </row>
    <row r="577">
      <c r="A577" s="2"/>
      <c r="B577" s="2"/>
      <c r="C577" s="2"/>
      <c r="D577" s="2"/>
      <c r="E577" s="2"/>
      <c r="F577" s="569" t="str">
        <f>vlookup(B577,'セッション実施状況管理'!$A:$U,20,false)</f>
        <v>#N/A</v>
      </c>
      <c r="G577" s="2"/>
      <c r="H577" s="2"/>
      <c r="I577" s="572" t="str">
        <f>iferror(vlookup(B577,'セッション実施状況管理'!$A:$B,2,false),"")</f>
        <v/>
      </c>
      <c r="J577" s="629"/>
      <c r="K577" s="629"/>
      <c r="L577" s="652"/>
      <c r="M577" s="652"/>
      <c r="N577" s="629"/>
      <c r="O577" s="629"/>
      <c r="P577" s="629"/>
      <c r="Q577" s="651"/>
      <c r="R577" s="653"/>
      <c r="S577" s="651"/>
      <c r="T577" s="582" t="s">
        <v>1072</v>
      </c>
      <c r="U577" s="582" t="s">
        <v>1072</v>
      </c>
      <c r="V577" s="582" t="s">
        <v>1072</v>
      </c>
      <c r="W577" s="582" t="s">
        <v>1072</v>
      </c>
      <c r="X577" s="582" t="s">
        <v>1072</v>
      </c>
      <c r="Y577" s="582" t="s">
        <v>1072</v>
      </c>
      <c r="Z577" s="582" t="s">
        <v>1072</v>
      </c>
      <c r="AA577" s="580" t="str">
        <f>Vlookup(B577,'セッション実施状況管理'!$A:$R,17,false)</f>
        <v>#N/A</v>
      </c>
      <c r="AB577" s="580" t="str">
        <f t="shared" si="14"/>
        <v>#N/A</v>
      </c>
      <c r="AC577" s="580" t="str">
        <f t="shared" si="15"/>
        <v>#N/A</v>
      </c>
    </row>
    <row r="578">
      <c r="A578" s="2"/>
      <c r="B578" s="2"/>
      <c r="C578" s="2"/>
      <c r="D578" s="2"/>
      <c r="E578" s="2"/>
      <c r="F578" s="569" t="str">
        <f>vlookup(B578,'セッション実施状況管理'!$A:$U,20,false)</f>
        <v>#N/A</v>
      </c>
      <c r="G578" s="2"/>
      <c r="H578" s="2"/>
      <c r="I578" s="572" t="str">
        <f>iferror(vlookup(B578,'セッション実施状況管理'!$A:$B,2,false),"")</f>
        <v/>
      </c>
      <c r="J578" s="629"/>
      <c r="K578" s="629"/>
      <c r="L578" s="652"/>
      <c r="M578" s="652"/>
      <c r="N578" s="629"/>
      <c r="O578" s="629"/>
      <c r="P578" s="629"/>
      <c r="Q578" s="651"/>
      <c r="R578" s="653"/>
      <c r="S578" s="651"/>
      <c r="T578" s="582" t="s">
        <v>1072</v>
      </c>
      <c r="U578" s="582" t="s">
        <v>1072</v>
      </c>
      <c r="V578" s="582" t="s">
        <v>1072</v>
      </c>
      <c r="W578" s="582" t="s">
        <v>1072</v>
      </c>
      <c r="X578" s="582" t="s">
        <v>1072</v>
      </c>
      <c r="Y578" s="582" t="s">
        <v>1072</v>
      </c>
      <c r="Z578" s="582" t="s">
        <v>1072</v>
      </c>
      <c r="AA578" s="580" t="str">
        <f>Vlookup(B578,'セッション実施状況管理'!$A:$R,17,false)</f>
        <v>#N/A</v>
      </c>
      <c r="AB578" s="580" t="str">
        <f t="shared" si="14"/>
        <v>#N/A</v>
      </c>
      <c r="AC578" s="580" t="str">
        <f t="shared" si="15"/>
        <v>#N/A</v>
      </c>
    </row>
    <row r="579">
      <c r="A579" s="2"/>
      <c r="B579" s="2"/>
      <c r="C579" s="2"/>
      <c r="D579" s="2"/>
      <c r="E579" s="2"/>
      <c r="F579" s="569" t="str">
        <f>vlookup(B579,'セッション実施状況管理'!$A:$U,20,false)</f>
        <v>#N/A</v>
      </c>
      <c r="G579" s="2"/>
      <c r="H579" s="2"/>
      <c r="I579" s="572" t="str">
        <f>iferror(vlookup(B579,'セッション実施状況管理'!$A:$B,2,false),"")</f>
        <v/>
      </c>
      <c r="J579" s="629"/>
      <c r="K579" s="629"/>
      <c r="L579" s="652"/>
      <c r="M579" s="652"/>
      <c r="N579" s="629"/>
      <c r="O579" s="629"/>
      <c r="P579" s="629"/>
      <c r="Q579" s="651"/>
      <c r="R579" s="653"/>
      <c r="S579" s="651"/>
      <c r="T579" s="582" t="s">
        <v>1072</v>
      </c>
      <c r="U579" s="582" t="s">
        <v>1072</v>
      </c>
      <c r="V579" s="582" t="s">
        <v>1072</v>
      </c>
      <c r="W579" s="582" t="s">
        <v>1072</v>
      </c>
      <c r="X579" s="582" t="s">
        <v>1072</v>
      </c>
      <c r="Y579" s="582" t="s">
        <v>1072</v>
      </c>
      <c r="Z579" s="582" t="s">
        <v>1072</v>
      </c>
      <c r="AA579" s="580" t="str">
        <f>Vlookup(B579,'セッション実施状況管理'!$A:$R,17,false)</f>
        <v>#N/A</v>
      </c>
      <c r="AB579" s="580" t="str">
        <f t="shared" si="14"/>
        <v>#N/A</v>
      </c>
      <c r="AC579" s="580" t="str">
        <f t="shared" si="15"/>
        <v>#N/A</v>
      </c>
    </row>
    <row r="580">
      <c r="A580" s="2"/>
      <c r="B580" s="2"/>
      <c r="C580" s="2"/>
      <c r="D580" s="2"/>
      <c r="E580" s="2"/>
      <c r="F580" s="569" t="str">
        <f>vlookup(B580,'セッション実施状況管理'!$A:$U,20,false)</f>
        <v>#N/A</v>
      </c>
      <c r="G580" s="2"/>
      <c r="H580" s="2"/>
      <c r="I580" s="572" t="str">
        <f>iferror(vlookup(B580,'セッション実施状況管理'!$A:$B,2,false),"")</f>
        <v/>
      </c>
      <c r="J580" s="629"/>
      <c r="K580" s="629"/>
      <c r="L580" s="652"/>
      <c r="M580" s="652"/>
      <c r="N580" s="629"/>
      <c r="O580" s="629"/>
      <c r="P580" s="629"/>
      <c r="Q580" s="651"/>
      <c r="R580" s="653"/>
      <c r="S580" s="651"/>
      <c r="T580" s="582" t="s">
        <v>1072</v>
      </c>
      <c r="U580" s="582" t="s">
        <v>1072</v>
      </c>
      <c r="V580" s="582" t="s">
        <v>1072</v>
      </c>
      <c r="W580" s="582" t="s">
        <v>1072</v>
      </c>
      <c r="X580" s="582" t="s">
        <v>1072</v>
      </c>
      <c r="Y580" s="582" t="s">
        <v>1072</v>
      </c>
      <c r="Z580" s="582" t="s">
        <v>1072</v>
      </c>
      <c r="AA580" s="580" t="str">
        <f>Vlookup(B580,'セッション実施状況管理'!$A:$R,17,false)</f>
        <v>#N/A</v>
      </c>
      <c r="AB580" s="580" t="str">
        <f t="shared" si="14"/>
        <v>#N/A</v>
      </c>
      <c r="AC580" s="580" t="str">
        <f t="shared" si="15"/>
        <v>#N/A</v>
      </c>
    </row>
    <row r="581">
      <c r="A581" s="2"/>
      <c r="B581" s="2"/>
      <c r="C581" s="2"/>
      <c r="D581" s="2"/>
      <c r="E581" s="2"/>
      <c r="F581" s="569" t="str">
        <f>vlookup(B581,'セッション実施状況管理'!$A:$U,20,false)</f>
        <v>#N/A</v>
      </c>
      <c r="G581" s="2"/>
      <c r="H581" s="2"/>
      <c r="I581" s="572" t="str">
        <f>iferror(vlookup(B581,'セッション実施状況管理'!$A:$B,2,false),"")</f>
        <v/>
      </c>
      <c r="J581" s="629"/>
      <c r="K581" s="629"/>
      <c r="L581" s="652"/>
      <c r="M581" s="652"/>
      <c r="N581" s="629"/>
      <c r="O581" s="629"/>
      <c r="P581" s="629"/>
      <c r="Q581" s="651"/>
      <c r="R581" s="653"/>
      <c r="S581" s="651"/>
      <c r="T581" s="582" t="s">
        <v>1072</v>
      </c>
      <c r="U581" s="582" t="s">
        <v>1072</v>
      </c>
      <c r="V581" s="582" t="s">
        <v>1072</v>
      </c>
      <c r="W581" s="582" t="s">
        <v>1072</v>
      </c>
      <c r="X581" s="582" t="s">
        <v>1072</v>
      </c>
      <c r="Y581" s="582" t="s">
        <v>1072</v>
      </c>
      <c r="Z581" s="582" t="s">
        <v>1072</v>
      </c>
      <c r="AA581" s="580" t="str">
        <f>Vlookup(B581,'セッション実施状況管理'!$A:$R,17,false)</f>
        <v>#N/A</v>
      </c>
      <c r="AB581" s="580" t="str">
        <f t="shared" si="14"/>
        <v>#N/A</v>
      </c>
      <c r="AC581" s="580" t="str">
        <f t="shared" si="15"/>
        <v>#N/A</v>
      </c>
    </row>
    <row r="582">
      <c r="A582" s="2"/>
      <c r="B582" s="2"/>
      <c r="C582" s="2"/>
      <c r="D582" s="2"/>
      <c r="E582" s="2"/>
      <c r="F582" s="569" t="str">
        <f>vlookup(B582,'セッション実施状況管理'!$A:$U,20,false)</f>
        <v>#N/A</v>
      </c>
      <c r="G582" s="2"/>
      <c r="H582" s="2"/>
      <c r="I582" s="572" t="str">
        <f>iferror(vlookup(B582,'セッション実施状況管理'!$A:$B,2,false),"")</f>
        <v/>
      </c>
      <c r="J582" s="629"/>
      <c r="K582" s="629"/>
      <c r="L582" s="652"/>
      <c r="M582" s="652"/>
      <c r="N582" s="629"/>
      <c r="O582" s="629"/>
      <c r="P582" s="629"/>
      <c r="Q582" s="651"/>
      <c r="R582" s="653"/>
      <c r="S582" s="651"/>
      <c r="T582" s="582" t="s">
        <v>1072</v>
      </c>
      <c r="U582" s="582" t="s">
        <v>1072</v>
      </c>
      <c r="V582" s="582" t="s">
        <v>1072</v>
      </c>
      <c r="W582" s="582" t="s">
        <v>1072</v>
      </c>
      <c r="X582" s="582" t="s">
        <v>1072</v>
      </c>
      <c r="Y582" s="582" t="s">
        <v>1072</v>
      </c>
      <c r="Z582" s="582" t="s">
        <v>1072</v>
      </c>
      <c r="AA582" s="580" t="str">
        <f>Vlookup(B582,'セッション実施状況管理'!$A:$R,17,false)</f>
        <v>#N/A</v>
      </c>
      <c r="AB582" s="580" t="str">
        <f t="shared" si="14"/>
        <v>#N/A</v>
      </c>
      <c r="AC582" s="580" t="str">
        <f t="shared" si="15"/>
        <v>#N/A</v>
      </c>
    </row>
    <row r="583">
      <c r="A583" s="2"/>
      <c r="B583" s="2"/>
      <c r="C583" s="2"/>
      <c r="D583" s="2"/>
      <c r="E583" s="2"/>
      <c r="F583" s="569" t="str">
        <f>vlookup(B583,'セッション実施状況管理'!$A:$U,20,false)</f>
        <v>#N/A</v>
      </c>
      <c r="G583" s="2"/>
      <c r="H583" s="2"/>
      <c r="I583" s="572" t="str">
        <f>iferror(vlookup(B583,'セッション実施状況管理'!$A:$B,2,false),"")</f>
        <v/>
      </c>
      <c r="J583" s="629"/>
      <c r="K583" s="629"/>
      <c r="L583" s="652"/>
      <c r="M583" s="652"/>
      <c r="N583" s="629"/>
      <c r="O583" s="629"/>
      <c r="P583" s="629"/>
      <c r="Q583" s="651"/>
      <c r="R583" s="653"/>
      <c r="S583" s="651"/>
      <c r="T583" s="582" t="s">
        <v>1072</v>
      </c>
      <c r="U583" s="582" t="s">
        <v>1072</v>
      </c>
      <c r="V583" s="582" t="s">
        <v>1072</v>
      </c>
      <c r="W583" s="582" t="s">
        <v>1072</v>
      </c>
      <c r="X583" s="582" t="s">
        <v>1072</v>
      </c>
      <c r="Y583" s="582" t="s">
        <v>1072</v>
      </c>
      <c r="Z583" s="582" t="s">
        <v>1072</v>
      </c>
      <c r="AA583" s="580" t="str">
        <f>Vlookup(B583,'セッション実施状況管理'!$A:$R,17,false)</f>
        <v>#N/A</v>
      </c>
      <c r="AB583" s="580" t="str">
        <f t="shared" si="14"/>
        <v>#N/A</v>
      </c>
      <c r="AC583" s="580" t="str">
        <f t="shared" si="15"/>
        <v>#N/A</v>
      </c>
    </row>
    <row r="584">
      <c r="A584" s="2"/>
      <c r="B584" s="2"/>
      <c r="C584" s="2"/>
      <c r="D584" s="2"/>
      <c r="E584" s="2"/>
      <c r="F584" s="569" t="str">
        <f>vlookup(B584,'セッション実施状況管理'!$A:$U,20,false)</f>
        <v>#N/A</v>
      </c>
      <c r="G584" s="2"/>
      <c r="H584" s="2"/>
      <c r="I584" s="572" t="str">
        <f>iferror(vlookup(B584,'セッション実施状況管理'!$A:$B,2,false),"")</f>
        <v/>
      </c>
      <c r="J584" s="629"/>
      <c r="K584" s="629"/>
      <c r="L584" s="652"/>
      <c r="M584" s="652"/>
      <c r="N584" s="629"/>
      <c r="O584" s="629"/>
      <c r="P584" s="629"/>
      <c r="Q584" s="651"/>
      <c r="R584" s="653"/>
      <c r="S584" s="651"/>
      <c r="T584" s="582" t="s">
        <v>1072</v>
      </c>
      <c r="U584" s="582" t="s">
        <v>1072</v>
      </c>
      <c r="V584" s="582" t="s">
        <v>1072</v>
      </c>
      <c r="W584" s="582" t="s">
        <v>1072</v>
      </c>
      <c r="X584" s="582" t="s">
        <v>1072</v>
      </c>
      <c r="Y584" s="582" t="s">
        <v>1072</v>
      </c>
      <c r="Z584" s="582" t="s">
        <v>1072</v>
      </c>
      <c r="AA584" s="580" t="str">
        <f>Vlookup(B584,'セッション実施状況管理'!$A:$R,17,false)</f>
        <v>#N/A</v>
      </c>
      <c r="AB584" s="580" t="str">
        <f t="shared" si="14"/>
        <v>#N/A</v>
      </c>
      <c r="AC584" s="580" t="str">
        <f t="shared" si="15"/>
        <v>#N/A</v>
      </c>
    </row>
    <row r="585">
      <c r="A585" s="2"/>
      <c r="B585" s="2"/>
      <c r="C585" s="2"/>
      <c r="D585" s="2"/>
      <c r="E585" s="2"/>
      <c r="F585" s="569" t="str">
        <f>vlookup(B585,'セッション実施状況管理'!$A:$U,20,false)</f>
        <v>#N/A</v>
      </c>
      <c r="G585" s="2"/>
      <c r="H585" s="2"/>
      <c r="I585" s="572" t="str">
        <f>iferror(vlookup(B585,'セッション実施状況管理'!$A:$B,2,false),"")</f>
        <v/>
      </c>
      <c r="J585" s="629"/>
      <c r="K585" s="629"/>
      <c r="L585" s="652"/>
      <c r="M585" s="652"/>
      <c r="N585" s="629"/>
      <c r="O585" s="629"/>
      <c r="P585" s="629"/>
      <c r="Q585" s="651"/>
      <c r="R585" s="653"/>
      <c r="S585" s="651"/>
      <c r="T585" s="582" t="s">
        <v>1072</v>
      </c>
      <c r="U585" s="582" t="s">
        <v>1072</v>
      </c>
      <c r="V585" s="582" t="s">
        <v>1072</v>
      </c>
      <c r="W585" s="582" t="s">
        <v>1072</v>
      </c>
      <c r="X585" s="582" t="s">
        <v>1072</v>
      </c>
      <c r="Y585" s="582" t="s">
        <v>1072</v>
      </c>
      <c r="Z585" s="582" t="s">
        <v>1072</v>
      </c>
      <c r="AA585" s="580" t="str">
        <f>Vlookup(B585,'セッション実施状況管理'!$A:$R,17,false)</f>
        <v>#N/A</v>
      </c>
      <c r="AB585" s="580" t="str">
        <f t="shared" si="14"/>
        <v>#N/A</v>
      </c>
      <c r="AC585" s="580" t="str">
        <f t="shared" si="15"/>
        <v>#N/A</v>
      </c>
    </row>
    <row r="586">
      <c r="A586" s="2"/>
      <c r="B586" s="2"/>
      <c r="C586" s="2"/>
      <c r="D586" s="2"/>
      <c r="E586" s="2"/>
      <c r="F586" s="569" t="str">
        <f>vlookup(B586,'セッション実施状況管理'!$A:$U,20,false)</f>
        <v>#N/A</v>
      </c>
      <c r="G586" s="2"/>
      <c r="H586" s="2"/>
      <c r="I586" s="572" t="str">
        <f>iferror(vlookup(B586,'セッション実施状況管理'!$A:$B,2,false),"")</f>
        <v/>
      </c>
      <c r="J586" s="629"/>
      <c r="K586" s="629"/>
      <c r="L586" s="652"/>
      <c r="M586" s="652"/>
      <c r="N586" s="629"/>
      <c r="O586" s="629"/>
      <c r="P586" s="629"/>
      <c r="Q586" s="651"/>
      <c r="R586" s="653"/>
      <c r="S586" s="651"/>
      <c r="T586" s="582" t="s">
        <v>1072</v>
      </c>
      <c r="U586" s="582" t="s">
        <v>1072</v>
      </c>
      <c r="V586" s="582" t="s">
        <v>1072</v>
      </c>
      <c r="W586" s="582" t="s">
        <v>1072</v>
      </c>
      <c r="X586" s="582" t="s">
        <v>1072</v>
      </c>
      <c r="Y586" s="582" t="s">
        <v>1072</v>
      </c>
      <c r="Z586" s="582" t="s">
        <v>1072</v>
      </c>
      <c r="AA586" s="580" t="str">
        <f>Vlookup(B586,'セッション実施状況管理'!$A:$R,17,false)</f>
        <v>#N/A</v>
      </c>
      <c r="AB586" s="580" t="str">
        <f t="shared" si="14"/>
        <v>#N/A</v>
      </c>
      <c r="AC586" s="580" t="str">
        <f t="shared" si="15"/>
        <v>#N/A</v>
      </c>
    </row>
    <row r="587">
      <c r="A587" s="2"/>
      <c r="B587" s="2"/>
      <c r="C587" s="2"/>
      <c r="D587" s="2"/>
      <c r="E587" s="2"/>
      <c r="F587" s="569" t="str">
        <f>vlookup(B587,'セッション実施状況管理'!$A:$U,20,false)</f>
        <v>#N/A</v>
      </c>
      <c r="G587" s="2"/>
      <c r="H587" s="2"/>
      <c r="I587" s="572" t="str">
        <f>iferror(vlookup(B587,'セッション実施状況管理'!$A:$B,2,false),"")</f>
        <v/>
      </c>
      <c r="J587" s="629"/>
      <c r="K587" s="629"/>
      <c r="L587" s="652"/>
      <c r="M587" s="652"/>
      <c r="N587" s="629"/>
      <c r="O587" s="629"/>
      <c r="P587" s="629"/>
      <c r="Q587" s="651"/>
      <c r="R587" s="653"/>
      <c r="S587" s="651"/>
      <c r="T587" s="582" t="s">
        <v>1072</v>
      </c>
      <c r="U587" s="582" t="s">
        <v>1072</v>
      </c>
      <c r="V587" s="582" t="s">
        <v>1072</v>
      </c>
      <c r="W587" s="582" t="s">
        <v>1072</v>
      </c>
      <c r="X587" s="582" t="s">
        <v>1072</v>
      </c>
      <c r="Y587" s="582" t="s">
        <v>1072</v>
      </c>
      <c r="Z587" s="582" t="s">
        <v>1072</v>
      </c>
      <c r="AA587" s="580" t="str">
        <f>Vlookup(B587,'セッション実施状況管理'!$A:$R,17,false)</f>
        <v>#N/A</v>
      </c>
      <c r="AB587" s="580" t="str">
        <f t="shared" si="14"/>
        <v>#N/A</v>
      </c>
      <c r="AC587" s="580" t="str">
        <f t="shared" si="15"/>
        <v>#N/A</v>
      </c>
    </row>
    <row r="588">
      <c r="A588" s="2"/>
      <c r="B588" s="2"/>
      <c r="C588" s="2"/>
      <c r="D588" s="2"/>
      <c r="E588" s="2"/>
      <c r="F588" s="569" t="str">
        <f>vlookup(B588,'セッション実施状況管理'!$A:$U,20,false)</f>
        <v>#N/A</v>
      </c>
      <c r="G588" s="2"/>
      <c r="H588" s="2"/>
      <c r="I588" s="572" t="str">
        <f>iferror(vlookup(B588,'セッション実施状況管理'!$A:$B,2,false),"")</f>
        <v/>
      </c>
      <c r="J588" s="629"/>
      <c r="K588" s="629"/>
      <c r="L588" s="652"/>
      <c r="M588" s="652"/>
      <c r="N588" s="629"/>
      <c r="O588" s="629"/>
      <c r="P588" s="629"/>
      <c r="Q588" s="651"/>
      <c r="R588" s="653"/>
      <c r="S588" s="651"/>
      <c r="T588" s="582" t="s">
        <v>1072</v>
      </c>
      <c r="U588" s="582" t="s">
        <v>1072</v>
      </c>
      <c r="V588" s="582" t="s">
        <v>1072</v>
      </c>
      <c r="W588" s="582" t="s">
        <v>1072</v>
      </c>
      <c r="X588" s="582" t="s">
        <v>1072</v>
      </c>
      <c r="Y588" s="582" t="s">
        <v>1072</v>
      </c>
      <c r="Z588" s="582" t="s">
        <v>1072</v>
      </c>
      <c r="AA588" s="580" t="str">
        <f>Vlookup(B588,'セッション実施状況管理'!$A:$R,17,false)</f>
        <v>#N/A</v>
      </c>
      <c r="AB588" s="580" t="str">
        <f t="shared" si="14"/>
        <v>#N/A</v>
      </c>
      <c r="AC588" s="580" t="str">
        <f t="shared" si="15"/>
        <v>#N/A</v>
      </c>
    </row>
    <row r="589">
      <c r="A589" s="2"/>
      <c r="B589" s="2"/>
      <c r="C589" s="2"/>
      <c r="D589" s="2"/>
      <c r="E589" s="2"/>
      <c r="F589" s="569" t="str">
        <f>vlookup(B589,'セッション実施状況管理'!$A:$U,20,false)</f>
        <v>#N/A</v>
      </c>
      <c r="G589" s="2"/>
      <c r="H589" s="2"/>
      <c r="I589" s="572" t="str">
        <f>iferror(vlookup(B589,'セッション実施状況管理'!$A:$B,2,false),"")</f>
        <v/>
      </c>
      <c r="J589" s="629"/>
      <c r="K589" s="629"/>
      <c r="L589" s="652"/>
      <c r="M589" s="652"/>
      <c r="N589" s="629"/>
      <c r="O589" s="629"/>
      <c r="P589" s="629"/>
      <c r="Q589" s="651"/>
      <c r="R589" s="653"/>
      <c r="S589" s="651"/>
      <c r="T589" s="582" t="s">
        <v>1072</v>
      </c>
      <c r="U589" s="582" t="s">
        <v>1072</v>
      </c>
      <c r="V589" s="582" t="s">
        <v>1072</v>
      </c>
      <c r="W589" s="582" t="s">
        <v>1072</v>
      </c>
      <c r="X589" s="582" t="s">
        <v>1072</v>
      </c>
      <c r="Y589" s="582" t="s">
        <v>1072</v>
      </c>
      <c r="Z589" s="582" t="s">
        <v>1072</v>
      </c>
      <c r="AA589" s="580" t="str">
        <f>Vlookup(B589,'セッション実施状況管理'!$A:$R,17,false)</f>
        <v>#N/A</v>
      </c>
      <c r="AB589" s="580" t="str">
        <f t="shared" si="14"/>
        <v>#N/A</v>
      </c>
      <c r="AC589" s="580" t="str">
        <f t="shared" si="15"/>
        <v>#N/A</v>
      </c>
    </row>
    <row r="590">
      <c r="A590" s="2"/>
      <c r="B590" s="2"/>
      <c r="C590" s="2"/>
      <c r="D590" s="2"/>
      <c r="E590" s="2"/>
      <c r="F590" s="569" t="str">
        <f>vlookup(B590,'セッション実施状況管理'!$A:$U,20,false)</f>
        <v>#N/A</v>
      </c>
      <c r="G590" s="2"/>
      <c r="H590" s="2"/>
      <c r="I590" s="572" t="str">
        <f>iferror(vlookup(B590,'セッション実施状況管理'!$A:$B,2,false),"")</f>
        <v/>
      </c>
      <c r="J590" s="629"/>
      <c r="K590" s="629"/>
      <c r="L590" s="652"/>
      <c r="M590" s="652"/>
      <c r="N590" s="629"/>
      <c r="O590" s="629"/>
      <c r="P590" s="629"/>
      <c r="Q590" s="651"/>
      <c r="R590" s="653"/>
      <c r="S590" s="651"/>
      <c r="T590" s="582" t="s">
        <v>1072</v>
      </c>
      <c r="U590" s="582" t="s">
        <v>1072</v>
      </c>
      <c r="V590" s="582" t="s">
        <v>1072</v>
      </c>
      <c r="W590" s="582" t="s">
        <v>1072</v>
      </c>
      <c r="X590" s="582" t="s">
        <v>1072</v>
      </c>
      <c r="Y590" s="582" t="s">
        <v>1072</v>
      </c>
      <c r="Z590" s="582" t="s">
        <v>1072</v>
      </c>
      <c r="AA590" s="580" t="str">
        <f>Vlookup(B590,'セッション実施状況管理'!$A:$R,17,false)</f>
        <v>#N/A</v>
      </c>
      <c r="AB590" s="580" t="str">
        <f t="shared" si="14"/>
        <v>#N/A</v>
      </c>
      <c r="AC590" s="580" t="str">
        <f t="shared" si="15"/>
        <v>#N/A</v>
      </c>
    </row>
    <row r="591">
      <c r="A591" s="2"/>
      <c r="B591" s="2"/>
      <c r="C591" s="2"/>
      <c r="D591" s="2"/>
      <c r="E591" s="2"/>
      <c r="F591" s="569" t="str">
        <f>vlookup(B591,'セッション実施状況管理'!$A:$U,20,false)</f>
        <v>#N/A</v>
      </c>
      <c r="G591" s="2"/>
      <c r="H591" s="2"/>
      <c r="I591" s="572" t="str">
        <f>iferror(vlookup(B591,'セッション実施状況管理'!$A:$B,2,false),"")</f>
        <v/>
      </c>
      <c r="J591" s="629"/>
      <c r="K591" s="629"/>
      <c r="L591" s="652"/>
      <c r="M591" s="652"/>
      <c r="N591" s="629"/>
      <c r="O591" s="629"/>
      <c r="P591" s="629"/>
      <c r="Q591" s="651"/>
      <c r="R591" s="653"/>
      <c r="S591" s="651"/>
      <c r="T591" s="582" t="s">
        <v>1072</v>
      </c>
      <c r="U591" s="582" t="s">
        <v>1072</v>
      </c>
      <c r="V591" s="582" t="s">
        <v>1072</v>
      </c>
      <c r="W591" s="582" t="s">
        <v>1072</v>
      </c>
      <c r="X591" s="582" t="s">
        <v>1072</v>
      </c>
      <c r="Y591" s="582" t="s">
        <v>1072</v>
      </c>
      <c r="Z591" s="582" t="s">
        <v>1072</v>
      </c>
      <c r="AA591" s="580" t="str">
        <f>Vlookup(B591,'セッション実施状況管理'!$A:$R,17,false)</f>
        <v>#N/A</v>
      </c>
      <c r="AB591" s="580" t="str">
        <f t="shared" si="14"/>
        <v>#N/A</v>
      </c>
      <c r="AC591" s="580" t="str">
        <f t="shared" si="15"/>
        <v>#N/A</v>
      </c>
    </row>
    <row r="592">
      <c r="A592" s="2"/>
      <c r="B592" s="2"/>
      <c r="C592" s="2"/>
      <c r="D592" s="2"/>
      <c r="E592" s="2"/>
      <c r="F592" s="569" t="str">
        <f>vlookup(B592,'セッション実施状況管理'!$A:$U,20,false)</f>
        <v>#N/A</v>
      </c>
      <c r="G592" s="2"/>
      <c r="H592" s="2"/>
      <c r="I592" s="572" t="str">
        <f>iferror(vlookup(B592,'セッション実施状況管理'!$A:$B,2,false),"")</f>
        <v/>
      </c>
      <c r="J592" s="629"/>
      <c r="K592" s="629"/>
      <c r="L592" s="652"/>
      <c r="M592" s="652"/>
      <c r="N592" s="629"/>
      <c r="O592" s="629"/>
      <c r="P592" s="629"/>
      <c r="Q592" s="651"/>
      <c r="R592" s="653"/>
      <c r="S592" s="651"/>
      <c r="T592" s="582" t="s">
        <v>1072</v>
      </c>
      <c r="U592" s="582" t="s">
        <v>1072</v>
      </c>
      <c r="V592" s="582" t="s">
        <v>1072</v>
      </c>
      <c r="W592" s="582" t="s">
        <v>1072</v>
      </c>
      <c r="X592" s="582" t="s">
        <v>1072</v>
      </c>
      <c r="Y592" s="582" t="s">
        <v>1072</v>
      </c>
      <c r="Z592" s="582" t="s">
        <v>1072</v>
      </c>
      <c r="AA592" s="580" t="str">
        <f>Vlookup(B592,'セッション実施状況管理'!$A:$R,17,false)</f>
        <v>#N/A</v>
      </c>
      <c r="AB592" s="580" t="str">
        <f t="shared" si="14"/>
        <v>#N/A</v>
      </c>
      <c r="AC592" s="580" t="str">
        <f t="shared" si="15"/>
        <v>#N/A</v>
      </c>
    </row>
    <row r="593">
      <c r="A593" s="2"/>
      <c r="B593" s="2"/>
      <c r="C593" s="2"/>
      <c r="D593" s="2"/>
      <c r="E593" s="2"/>
      <c r="F593" s="569" t="str">
        <f>vlookup(B593,'セッション実施状況管理'!$A:$U,20,false)</f>
        <v>#N/A</v>
      </c>
      <c r="G593" s="2"/>
      <c r="H593" s="2"/>
      <c r="I593" s="572" t="str">
        <f>iferror(vlookup(B593,'セッション実施状況管理'!$A:$B,2,false),"")</f>
        <v/>
      </c>
      <c r="J593" s="629"/>
      <c r="K593" s="629"/>
      <c r="L593" s="652"/>
      <c r="M593" s="652"/>
      <c r="N593" s="629"/>
      <c r="O593" s="629"/>
      <c r="P593" s="629"/>
      <c r="Q593" s="651"/>
      <c r="R593" s="653"/>
      <c r="S593" s="651"/>
      <c r="T593" s="582" t="s">
        <v>1072</v>
      </c>
      <c r="U593" s="582" t="s">
        <v>1072</v>
      </c>
      <c r="V593" s="582" t="s">
        <v>1072</v>
      </c>
      <c r="W593" s="582" t="s">
        <v>1072</v>
      </c>
      <c r="X593" s="582" t="s">
        <v>1072</v>
      </c>
      <c r="Y593" s="582" t="s">
        <v>1072</v>
      </c>
      <c r="Z593" s="582" t="s">
        <v>1072</v>
      </c>
      <c r="AA593" s="580" t="str">
        <f>Vlookup(B593,'セッション実施状況管理'!$A:$R,17,false)</f>
        <v>#N/A</v>
      </c>
      <c r="AB593" s="580" t="str">
        <f t="shared" si="14"/>
        <v>#N/A</v>
      </c>
      <c r="AC593" s="580" t="str">
        <f t="shared" si="15"/>
        <v>#N/A</v>
      </c>
    </row>
    <row r="594">
      <c r="A594" s="2"/>
      <c r="B594" s="2"/>
      <c r="C594" s="2"/>
      <c r="D594" s="2"/>
      <c r="E594" s="2"/>
      <c r="F594" s="569" t="str">
        <f>vlookup(B594,'セッション実施状況管理'!$A:$U,20,false)</f>
        <v>#N/A</v>
      </c>
      <c r="G594" s="2"/>
      <c r="H594" s="2"/>
      <c r="I594" s="572" t="str">
        <f>iferror(vlookup(B594,'セッション実施状況管理'!$A:$B,2,false),"")</f>
        <v/>
      </c>
      <c r="J594" s="629"/>
      <c r="K594" s="629"/>
      <c r="L594" s="652"/>
      <c r="M594" s="652"/>
      <c r="N594" s="629"/>
      <c r="O594" s="629"/>
      <c r="P594" s="629"/>
      <c r="Q594" s="651"/>
      <c r="R594" s="653"/>
      <c r="S594" s="651"/>
      <c r="T594" s="582" t="s">
        <v>1072</v>
      </c>
      <c r="U594" s="582" t="s">
        <v>1072</v>
      </c>
      <c r="V594" s="582" t="s">
        <v>1072</v>
      </c>
      <c r="W594" s="582" t="s">
        <v>1072</v>
      </c>
      <c r="X594" s="582" t="s">
        <v>1072</v>
      </c>
      <c r="Y594" s="582" t="s">
        <v>1072</v>
      </c>
      <c r="Z594" s="582" t="s">
        <v>1072</v>
      </c>
      <c r="AA594" s="580" t="str">
        <f>Vlookup(B594,'セッション実施状況管理'!$A:$R,17,false)</f>
        <v>#N/A</v>
      </c>
      <c r="AB594" s="580" t="str">
        <f t="shared" si="14"/>
        <v>#N/A</v>
      </c>
      <c r="AC594" s="580" t="str">
        <f t="shared" si="15"/>
        <v>#N/A</v>
      </c>
    </row>
    <row r="595">
      <c r="A595" s="2"/>
      <c r="B595" s="2"/>
      <c r="C595" s="2"/>
      <c r="D595" s="2"/>
      <c r="E595" s="2"/>
      <c r="F595" s="569" t="str">
        <f>vlookup(B595,'セッション実施状況管理'!$A:$U,20,false)</f>
        <v>#N/A</v>
      </c>
      <c r="G595" s="2"/>
      <c r="H595" s="2"/>
      <c r="I595" s="572" t="str">
        <f>iferror(vlookup(B595,'セッション実施状況管理'!$A:$B,2,false),"")</f>
        <v/>
      </c>
      <c r="J595" s="629"/>
      <c r="K595" s="629"/>
      <c r="L595" s="652"/>
      <c r="M595" s="652"/>
      <c r="N595" s="629"/>
      <c r="O595" s="629"/>
      <c r="P595" s="629"/>
      <c r="Q595" s="651"/>
      <c r="R595" s="653"/>
      <c r="S595" s="651"/>
      <c r="T595" s="582" t="s">
        <v>1072</v>
      </c>
      <c r="U595" s="582" t="s">
        <v>1072</v>
      </c>
      <c r="V595" s="582" t="s">
        <v>1072</v>
      </c>
      <c r="W595" s="582" t="s">
        <v>1072</v>
      </c>
      <c r="X595" s="582" t="s">
        <v>1072</v>
      </c>
      <c r="Y595" s="582" t="s">
        <v>1072</v>
      </c>
      <c r="Z595" s="582" t="s">
        <v>1072</v>
      </c>
      <c r="AA595" s="580" t="str">
        <f>Vlookup(B595,'セッション実施状況管理'!$A:$R,17,false)</f>
        <v>#N/A</v>
      </c>
      <c r="AB595" s="580" t="str">
        <f t="shared" si="14"/>
        <v>#N/A</v>
      </c>
      <c r="AC595" s="580" t="str">
        <f t="shared" si="15"/>
        <v>#N/A</v>
      </c>
    </row>
    <row r="596">
      <c r="A596" s="2"/>
      <c r="B596" s="2"/>
      <c r="C596" s="2"/>
      <c r="D596" s="2"/>
      <c r="E596" s="2"/>
      <c r="F596" s="569" t="str">
        <f>vlookup(B596,'セッション実施状況管理'!$A:$U,20,false)</f>
        <v>#N/A</v>
      </c>
      <c r="G596" s="2"/>
      <c r="H596" s="2"/>
      <c r="I596" s="572" t="str">
        <f>iferror(vlookup(B596,'セッション実施状況管理'!$A:$B,2,false),"")</f>
        <v/>
      </c>
      <c r="J596" s="629"/>
      <c r="K596" s="629"/>
      <c r="L596" s="652"/>
      <c r="M596" s="652"/>
      <c r="N596" s="629"/>
      <c r="O596" s="629"/>
      <c r="P596" s="629"/>
      <c r="Q596" s="651"/>
      <c r="R596" s="653"/>
      <c r="S596" s="651"/>
      <c r="T596" s="582" t="s">
        <v>1072</v>
      </c>
      <c r="U596" s="582" t="s">
        <v>1072</v>
      </c>
      <c r="V596" s="582" t="s">
        <v>1072</v>
      </c>
      <c r="W596" s="582" t="s">
        <v>1072</v>
      </c>
      <c r="X596" s="582" t="s">
        <v>1072</v>
      </c>
      <c r="Y596" s="582" t="s">
        <v>1072</v>
      </c>
      <c r="Z596" s="582" t="s">
        <v>1072</v>
      </c>
      <c r="AA596" s="580" t="str">
        <f>Vlookup(B596,'セッション実施状況管理'!$A:$R,17,false)</f>
        <v>#N/A</v>
      </c>
      <c r="AB596" s="580" t="str">
        <f t="shared" si="14"/>
        <v>#N/A</v>
      </c>
      <c r="AC596" s="580" t="str">
        <f t="shared" si="15"/>
        <v>#N/A</v>
      </c>
    </row>
    <row r="597">
      <c r="A597" s="2"/>
      <c r="B597" s="2"/>
      <c r="C597" s="2"/>
      <c r="D597" s="2"/>
      <c r="E597" s="2"/>
      <c r="F597" s="569" t="str">
        <f>vlookup(B597,'セッション実施状況管理'!$A:$U,20,false)</f>
        <v>#N/A</v>
      </c>
      <c r="G597" s="2"/>
      <c r="H597" s="2"/>
      <c r="I597" s="572" t="str">
        <f>iferror(vlookup(B597,'セッション実施状況管理'!$A:$B,2,false),"")</f>
        <v/>
      </c>
      <c r="J597" s="629"/>
      <c r="K597" s="629"/>
      <c r="L597" s="652"/>
      <c r="M597" s="652"/>
      <c r="N597" s="629"/>
      <c r="O597" s="629"/>
      <c r="P597" s="629"/>
      <c r="Q597" s="651"/>
      <c r="R597" s="653"/>
      <c r="S597" s="651"/>
      <c r="T597" s="582" t="s">
        <v>1072</v>
      </c>
      <c r="U597" s="582" t="s">
        <v>1072</v>
      </c>
      <c r="V597" s="582" t="s">
        <v>1072</v>
      </c>
      <c r="W597" s="582" t="s">
        <v>1072</v>
      </c>
      <c r="X597" s="582" t="s">
        <v>1072</v>
      </c>
      <c r="Y597" s="582" t="s">
        <v>1072</v>
      </c>
      <c r="Z597" s="582" t="s">
        <v>1072</v>
      </c>
      <c r="AA597" s="580" t="str">
        <f>Vlookup(B597,'セッション実施状況管理'!$A:$R,17,false)</f>
        <v>#N/A</v>
      </c>
      <c r="AB597" s="580" t="str">
        <f t="shared" si="14"/>
        <v>#N/A</v>
      </c>
      <c r="AC597" s="580" t="str">
        <f t="shared" si="15"/>
        <v>#N/A</v>
      </c>
    </row>
    <row r="598">
      <c r="A598" s="2"/>
      <c r="B598" s="2"/>
      <c r="C598" s="2"/>
      <c r="D598" s="2"/>
      <c r="E598" s="2"/>
      <c r="F598" s="569" t="str">
        <f>vlookup(B598,'セッション実施状況管理'!$A:$U,20,false)</f>
        <v>#N/A</v>
      </c>
      <c r="G598" s="2"/>
      <c r="H598" s="2"/>
      <c r="I598" s="572" t="str">
        <f>iferror(vlookup(B598,'セッション実施状況管理'!$A:$B,2,false),"")</f>
        <v/>
      </c>
      <c r="J598" s="629"/>
      <c r="K598" s="629"/>
      <c r="L598" s="652"/>
      <c r="M598" s="652"/>
      <c r="N598" s="629"/>
      <c r="O598" s="629"/>
      <c r="P598" s="629"/>
      <c r="Q598" s="651"/>
      <c r="R598" s="653"/>
      <c r="S598" s="651"/>
      <c r="T598" s="582" t="s">
        <v>1072</v>
      </c>
      <c r="U598" s="582" t="s">
        <v>1072</v>
      </c>
      <c r="V598" s="582" t="s">
        <v>1072</v>
      </c>
      <c r="W598" s="582" t="s">
        <v>1072</v>
      </c>
      <c r="X598" s="582" t="s">
        <v>1072</v>
      </c>
      <c r="Y598" s="582" t="s">
        <v>1072</v>
      </c>
      <c r="Z598" s="582" t="s">
        <v>1072</v>
      </c>
      <c r="AA598" s="580" t="str">
        <f>Vlookup(B598,'セッション実施状況管理'!$A:$R,17,false)</f>
        <v>#N/A</v>
      </c>
      <c r="AB598" s="580" t="str">
        <f t="shared" si="14"/>
        <v>#N/A</v>
      </c>
      <c r="AC598" s="580" t="str">
        <f t="shared" si="15"/>
        <v>#N/A</v>
      </c>
    </row>
    <row r="599">
      <c r="A599" s="2"/>
      <c r="B599" s="2"/>
      <c r="C599" s="2"/>
      <c r="D599" s="2"/>
      <c r="E599" s="2"/>
      <c r="F599" s="569" t="str">
        <f>vlookup(B599,'セッション実施状況管理'!$A:$U,20,false)</f>
        <v>#N/A</v>
      </c>
      <c r="G599" s="2"/>
      <c r="H599" s="2"/>
      <c r="I599" s="572" t="str">
        <f>iferror(vlookup(B599,'セッション実施状況管理'!$A:$B,2,false),"")</f>
        <v/>
      </c>
      <c r="J599" s="629"/>
      <c r="K599" s="629"/>
      <c r="L599" s="652"/>
      <c r="M599" s="652"/>
      <c r="N599" s="629"/>
      <c r="O599" s="629"/>
      <c r="P599" s="629"/>
      <c r="Q599" s="651"/>
      <c r="R599" s="653"/>
      <c r="S599" s="651"/>
      <c r="T599" s="582" t="s">
        <v>1072</v>
      </c>
      <c r="U599" s="582" t="s">
        <v>1072</v>
      </c>
      <c r="V599" s="582" t="s">
        <v>1072</v>
      </c>
      <c r="W599" s="582" t="s">
        <v>1072</v>
      </c>
      <c r="X599" s="582" t="s">
        <v>1072</v>
      </c>
      <c r="Y599" s="582" t="s">
        <v>1072</v>
      </c>
      <c r="Z599" s="582" t="s">
        <v>1072</v>
      </c>
      <c r="AA599" s="580" t="str">
        <f>Vlookup(B599,'セッション実施状況管理'!$A:$R,17,false)</f>
        <v>#N/A</v>
      </c>
      <c r="AB599" s="580" t="str">
        <f t="shared" si="14"/>
        <v>#N/A</v>
      </c>
      <c r="AC599" s="580" t="str">
        <f t="shared" si="15"/>
        <v>#N/A</v>
      </c>
    </row>
    <row r="600">
      <c r="A600" s="2"/>
      <c r="B600" s="2"/>
      <c r="C600" s="2"/>
      <c r="D600" s="2"/>
      <c r="E600" s="2"/>
      <c r="F600" s="569" t="str">
        <f>vlookup(B600,'セッション実施状況管理'!$A:$U,20,false)</f>
        <v>#N/A</v>
      </c>
      <c r="G600" s="2"/>
      <c r="H600" s="2"/>
      <c r="I600" s="572" t="str">
        <f>iferror(vlookup(B600,'セッション実施状況管理'!$A:$B,2,false),"")</f>
        <v/>
      </c>
      <c r="J600" s="629"/>
      <c r="K600" s="629"/>
      <c r="L600" s="652"/>
      <c r="M600" s="652"/>
      <c r="N600" s="629"/>
      <c r="O600" s="629"/>
      <c r="P600" s="629"/>
      <c r="Q600" s="651"/>
      <c r="R600" s="653"/>
      <c r="S600" s="651"/>
      <c r="T600" s="582" t="s">
        <v>1072</v>
      </c>
      <c r="U600" s="582" t="s">
        <v>1072</v>
      </c>
      <c r="V600" s="582" t="s">
        <v>1072</v>
      </c>
      <c r="W600" s="582" t="s">
        <v>1072</v>
      </c>
      <c r="X600" s="582" t="s">
        <v>1072</v>
      </c>
      <c r="Y600" s="582" t="s">
        <v>1072</v>
      </c>
      <c r="Z600" s="582" t="s">
        <v>1072</v>
      </c>
      <c r="AA600" s="580" t="str">
        <f>Vlookup(B600,'セッション実施状況管理'!$A:$R,17,false)</f>
        <v>#N/A</v>
      </c>
      <c r="AB600" s="580" t="str">
        <f t="shared" si="14"/>
        <v>#N/A</v>
      </c>
      <c r="AC600" s="580" t="str">
        <f t="shared" si="15"/>
        <v>#N/A</v>
      </c>
    </row>
    <row r="601">
      <c r="A601" s="2"/>
      <c r="B601" s="2"/>
      <c r="C601" s="2"/>
      <c r="D601" s="2"/>
      <c r="E601" s="2"/>
      <c r="F601" s="569" t="str">
        <f>vlookup(B601,'セッション実施状況管理'!$A:$U,20,false)</f>
        <v>#N/A</v>
      </c>
      <c r="G601" s="2"/>
      <c r="H601" s="2"/>
      <c r="I601" s="572" t="str">
        <f>iferror(vlookup(B601,'セッション実施状況管理'!$A:$B,2,false),"")</f>
        <v/>
      </c>
      <c r="J601" s="629"/>
      <c r="K601" s="629"/>
      <c r="L601" s="652"/>
      <c r="M601" s="652"/>
      <c r="N601" s="629"/>
      <c r="O601" s="629"/>
      <c r="P601" s="629"/>
      <c r="Q601" s="651"/>
      <c r="R601" s="653"/>
      <c r="S601" s="651"/>
      <c r="T601" s="582" t="s">
        <v>1072</v>
      </c>
      <c r="U601" s="582" t="s">
        <v>1072</v>
      </c>
      <c r="V601" s="582" t="s">
        <v>1072</v>
      </c>
      <c r="W601" s="582" t="s">
        <v>1072</v>
      </c>
      <c r="X601" s="582" t="s">
        <v>1072</v>
      </c>
      <c r="Y601" s="582" t="s">
        <v>1072</v>
      </c>
      <c r="Z601" s="582" t="s">
        <v>1072</v>
      </c>
      <c r="AA601" s="580" t="str">
        <f>Vlookup(B601,'セッション実施状況管理'!$A:$R,17,false)</f>
        <v>#N/A</v>
      </c>
      <c r="AB601" s="580" t="str">
        <f t="shared" si="14"/>
        <v>#N/A</v>
      </c>
      <c r="AC601" s="580" t="str">
        <f t="shared" si="15"/>
        <v>#N/A</v>
      </c>
    </row>
    <row r="602">
      <c r="A602" s="2"/>
      <c r="B602" s="2"/>
      <c r="C602" s="2"/>
      <c r="D602" s="2"/>
      <c r="E602" s="2"/>
      <c r="F602" s="569" t="str">
        <f>vlookup(B602,'セッション実施状況管理'!$A:$U,20,false)</f>
        <v>#N/A</v>
      </c>
      <c r="G602" s="2"/>
      <c r="H602" s="2"/>
      <c r="I602" s="572" t="str">
        <f>iferror(vlookup(B602,'セッション実施状況管理'!$A:$B,2,false),"")</f>
        <v/>
      </c>
      <c r="J602" s="629"/>
      <c r="K602" s="629"/>
      <c r="L602" s="652"/>
      <c r="M602" s="652"/>
      <c r="N602" s="629"/>
      <c r="O602" s="629"/>
      <c r="P602" s="629"/>
      <c r="Q602" s="651"/>
      <c r="R602" s="653"/>
      <c r="S602" s="651"/>
      <c r="T602" s="582" t="s">
        <v>1072</v>
      </c>
      <c r="U602" s="582" t="s">
        <v>1072</v>
      </c>
      <c r="V602" s="582" t="s">
        <v>1072</v>
      </c>
      <c r="W602" s="582" t="s">
        <v>1072</v>
      </c>
      <c r="X602" s="582" t="s">
        <v>1072</v>
      </c>
      <c r="Y602" s="582" t="s">
        <v>1072</v>
      </c>
      <c r="Z602" s="582" t="s">
        <v>1072</v>
      </c>
      <c r="AA602" s="580" t="str">
        <f>Vlookup(B602,'セッション実施状況管理'!$A:$R,17,false)</f>
        <v>#N/A</v>
      </c>
      <c r="AB602" s="580" t="str">
        <f t="shared" si="14"/>
        <v>#N/A</v>
      </c>
      <c r="AC602" s="580" t="str">
        <f t="shared" si="15"/>
        <v>#N/A</v>
      </c>
    </row>
    <row r="603">
      <c r="A603" s="2"/>
      <c r="B603" s="2"/>
      <c r="C603" s="2"/>
      <c r="D603" s="2"/>
      <c r="E603" s="2"/>
      <c r="F603" s="569" t="str">
        <f>vlookup(B603,'セッション実施状況管理'!$A:$U,20,false)</f>
        <v>#N/A</v>
      </c>
      <c r="G603" s="2"/>
      <c r="H603" s="2"/>
      <c r="I603" s="572" t="str">
        <f>iferror(vlookup(B603,'セッション実施状況管理'!$A:$B,2,false),"")</f>
        <v/>
      </c>
      <c r="J603" s="629"/>
      <c r="K603" s="629"/>
      <c r="L603" s="652"/>
      <c r="M603" s="652"/>
      <c r="N603" s="629"/>
      <c r="O603" s="629"/>
      <c r="P603" s="629"/>
      <c r="Q603" s="651"/>
      <c r="R603" s="653"/>
      <c r="S603" s="651"/>
      <c r="T603" s="582" t="s">
        <v>1072</v>
      </c>
      <c r="U603" s="582" t="s">
        <v>1072</v>
      </c>
      <c r="V603" s="582" t="s">
        <v>1072</v>
      </c>
      <c r="W603" s="582" t="s">
        <v>1072</v>
      </c>
      <c r="X603" s="582" t="s">
        <v>1072</v>
      </c>
      <c r="Y603" s="582" t="s">
        <v>1072</v>
      </c>
      <c r="Z603" s="582" t="s">
        <v>1072</v>
      </c>
      <c r="AA603" s="580" t="str">
        <f>Vlookup(B603,'セッション実施状況管理'!$A:$R,17,false)</f>
        <v>#N/A</v>
      </c>
      <c r="AB603" s="580" t="str">
        <f t="shared" si="14"/>
        <v>#N/A</v>
      </c>
      <c r="AC603" s="580" t="str">
        <f t="shared" si="15"/>
        <v>#N/A</v>
      </c>
    </row>
    <row r="604">
      <c r="A604" s="2"/>
      <c r="B604" s="2"/>
      <c r="C604" s="2"/>
      <c r="D604" s="2"/>
      <c r="E604" s="2"/>
      <c r="F604" s="569" t="str">
        <f>vlookup(B604,'セッション実施状況管理'!$A:$U,20,false)</f>
        <v>#N/A</v>
      </c>
      <c r="G604" s="2"/>
      <c r="H604" s="2"/>
      <c r="I604" s="572" t="str">
        <f>iferror(vlookup(B604,'セッション実施状況管理'!$A:$B,2,false),"")</f>
        <v/>
      </c>
      <c r="J604" s="629"/>
      <c r="K604" s="629"/>
      <c r="L604" s="652"/>
      <c r="M604" s="652"/>
      <c r="N604" s="629"/>
      <c r="O604" s="629"/>
      <c r="P604" s="629"/>
      <c r="Q604" s="651"/>
      <c r="R604" s="653"/>
      <c r="S604" s="651"/>
      <c r="T604" s="582" t="s">
        <v>1072</v>
      </c>
      <c r="U604" s="582" t="s">
        <v>1072</v>
      </c>
      <c r="V604" s="582" t="s">
        <v>1072</v>
      </c>
      <c r="W604" s="582" t="s">
        <v>1072</v>
      </c>
      <c r="X604" s="582" t="s">
        <v>1072</v>
      </c>
      <c r="Y604" s="582" t="s">
        <v>1072</v>
      </c>
      <c r="Z604" s="582" t="s">
        <v>1072</v>
      </c>
      <c r="AA604" s="580" t="str">
        <f>Vlookup(B604,'セッション実施状況管理'!$A:$R,17,false)</f>
        <v>#N/A</v>
      </c>
      <c r="AB604" s="580" t="str">
        <f t="shared" si="14"/>
        <v>#N/A</v>
      </c>
      <c r="AC604" s="580" t="str">
        <f t="shared" si="15"/>
        <v>#N/A</v>
      </c>
    </row>
    <row r="605">
      <c r="A605" s="2"/>
      <c r="B605" s="2"/>
      <c r="C605" s="2"/>
      <c r="D605" s="2"/>
      <c r="E605" s="2"/>
      <c r="F605" s="569" t="str">
        <f>vlookup(B605,'セッション実施状況管理'!$A:$U,20,false)</f>
        <v>#N/A</v>
      </c>
      <c r="G605" s="2"/>
      <c r="H605" s="2"/>
      <c r="I605" s="572" t="str">
        <f>iferror(vlookup(B605,'セッション実施状況管理'!$A:$B,2,false),"")</f>
        <v/>
      </c>
      <c r="J605" s="629"/>
      <c r="K605" s="629"/>
      <c r="L605" s="652"/>
      <c r="M605" s="652"/>
      <c r="N605" s="629"/>
      <c r="O605" s="629"/>
      <c r="P605" s="629"/>
      <c r="Q605" s="651"/>
      <c r="R605" s="653"/>
      <c r="S605" s="651"/>
      <c r="T605" s="582" t="s">
        <v>1072</v>
      </c>
      <c r="U605" s="582" t="s">
        <v>1072</v>
      </c>
      <c r="V605" s="582" t="s">
        <v>1072</v>
      </c>
      <c r="W605" s="582" t="s">
        <v>1072</v>
      </c>
      <c r="X605" s="582" t="s">
        <v>1072</v>
      </c>
      <c r="Y605" s="582" t="s">
        <v>1072</v>
      </c>
      <c r="Z605" s="582" t="s">
        <v>1072</v>
      </c>
      <c r="AA605" s="580" t="str">
        <f>Vlookup(B605,'セッション実施状況管理'!$A:$R,17,false)</f>
        <v>#N/A</v>
      </c>
      <c r="AB605" s="580" t="str">
        <f t="shared" si="14"/>
        <v>#N/A</v>
      </c>
      <c r="AC605" s="580" t="str">
        <f t="shared" si="15"/>
        <v>#N/A</v>
      </c>
    </row>
    <row r="606">
      <c r="A606" s="2"/>
      <c r="B606" s="2"/>
      <c r="C606" s="2"/>
      <c r="D606" s="2"/>
      <c r="E606" s="2"/>
      <c r="F606" s="569" t="str">
        <f>vlookup(B606,'セッション実施状況管理'!$A:$U,20,false)</f>
        <v>#N/A</v>
      </c>
      <c r="G606" s="2"/>
      <c r="H606" s="2"/>
      <c r="I606" s="572" t="str">
        <f>iferror(vlookup(B606,'セッション実施状況管理'!$A:$B,2,false),"")</f>
        <v/>
      </c>
      <c r="J606" s="629"/>
      <c r="K606" s="629"/>
      <c r="L606" s="652"/>
      <c r="M606" s="652"/>
      <c r="N606" s="629"/>
      <c r="O606" s="629"/>
      <c r="P606" s="629"/>
      <c r="Q606" s="651"/>
      <c r="R606" s="653"/>
      <c r="S606" s="651"/>
      <c r="T606" s="582" t="s">
        <v>1072</v>
      </c>
      <c r="U606" s="582" t="s">
        <v>1072</v>
      </c>
      <c r="V606" s="582" t="s">
        <v>1072</v>
      </c>
      <c r="W606" s="582" t="s">
        <v>1072</v>
      </c>
      <c r="X606" s="582" t="s">
        <v>1072</v>
      </c>
      <c r="Y606" s="582" t="s">
        <v>1072</v>
      </c>
      <c r="Z606" s="582" t="s">
        <v>1072</v>
      </c>
      <c r="AA606" s="580" t="str">
        <f>Vlookup(B606,'セッション実施状況管理'!$A:$R,17,false)</f>
        <v>#N/A</v>
      </c>
      <c r="AB606" s="580" t="str">
        <f t="shared" si="14"/>
        <v>#N/A</v>
      </c>
      <c r="AC606" s="580" t="str">
        <f t="shared" si="15"/>
        <v>#N/A</v>
      </c>
    </row>
    <row r="607">
      <c r="A607" s="2"/>
      <c r="B607" s="2"/>
      <c r="C607" s="2"/>
      <c r="D607" s="2"/>
      <c r="E607" s="2"/>
      <c r="F607" s="569" t="str">
        <f>vlookup(B607,'セッション実施状況管理'!$A:$U,20,false)</f>
        <v>#N/A</v>
      </c>
      <c r="G607" s="2"/>
      <c r="H607" s="2"/>
      <c r="I607" s="572" t="str">
        <f>iferror(vlookup(B607,'セッション実施状況管理'!$A:$B,2,false),"")</f>
        <v/>
      </c>
      <c r="J607" s="629"/>
      <c r="K607" s="629"/>
      <c r="L607" s="652"/>
      <c r="M607" s="652"/>
      <c r="N607" s="629"/>
      <c r="O607" s="629"/>
      <c r="P607" s="629"/>
      <c r="Q607" s="651"/>
      <c r="R607" s="653"/>
      <c r="S607" s="651"/>
      <c r="T607" s="582" t="s">
        <v>1072</v>
      </c>
      <c r="U607" s="582" t="s">
        <v>1072</v>
      </c>
      <c r="V607" s="582" t="s">
        <v>1072</v>
      </c>
      <c r="W607" s="582" t="s">
        <v>1072</v>
      </c>
      <c r="X607" s="582" t="s">
        <v>1072</v>
      </c>
      <c r="Y607" s="582" t="s">
        <v>1072</v>
      </c>
      <c r="Z607" s="582" t="s">
        <v>1072</v>
      </c>
      <c r="AA607" s="580" t="str">
        <f>Vlookup(B607,'セッション実施状況管理'!$A:$R,17,false)</f>
        <v>#N/A</v>
      </c>
      <c r="AB607" s="580" t="str">
        <f t="shared" si="14"/>
        <v>#N/A</v>
      </c>
      <c r="AC607" s="580" t="str">
        <f t="shared" si="15"/>
        <v>#N/A</v>
      </c>
    </row>
    <row r="608">
      <c r="A608" s="2"/>
      <c r="B608" s="2"/>
      <c r="C608" s="2"/>
      <c r="D608" s="2"/>
      <c r="E608" s="2"/>
      <c r="F608" s="569" t="str">
        <f>vlookup(B608,'セッション実施状況管理'!$A:$U,20,false)</f>
        <v>#N/A</v>
      </c>
      <c r="G608" s="2"/>
      <c r="H608" s="2"/>
      <c r="I608" s="572" t="str">
        <f>iferror(vlookup(B608,'セッション実施状況管理'!$A:$B,2,false),"")</f>
        <v/>
      </c>
      <c r="J608" s="629"/>
      <c r="K608" s="629"/>
      <c r="L608" s="652"/>
      <c r="M608" s="652"/>
      <c r="N608" s="629"/>
      <c r="O608" s="629"/>
      <c r="P608" s="629"/>
      <c r="Q608" s="651"/>
      <c r="R608" s="653"/>
      <c r="S608" s="651"/>
      <c r="T608" s="582" t="s">
        <v>1072</v>
      </c>
      <c r="U608" s="582" t="s">
        <v>1072</v>
      </c>
      <c r="V608" s="582" t="s">
        <v>1072</v>
      </c>
      <c r="W608" s="582" t="s">
        <v>1072</v>
      </c>
      <c r="X608" s="582" t="s">
        <v>1072</v>
      </c>
      <c r="Y608" s="582" t="s">
        <v>1072</v>
      </c>
      <c r="Z608" s="582" t="s">
        <v>1072</v>
      </c>
      <c r="AA608" s="580" t="str">
        <f>Vlookup(B608,'セッション実施状況管理'!$A:$R,17,false)</f>
        <v>#N/A</v>
      </c>
      <c r="AB608" s="580" t="str">
        <f t="shared" si="14"/>
        <v>#N/A</v>
      </c>
      <c r="AC608" s="580" t="str">
        <f t="shared" si="15"/>
        <v>#N/A</v>
      </c>
    </row>
    <row r="609">
      <c r="A609" s="2"/>
      <c r="B609" s="2"/>
      <c r="C609" s="2"/>
      <c r="D609" s="2"/>
      <c r="E609" s="2"/>
      <c r="F609" s="569" t="str">
        <f>vlookup(B609,'セッション実施状況管理'!$A:$U,20,false)</f>
        <v>#N/A</v>
      </c>
      <c r="G609" s="2"/>
      <c r="H609" s="2"/>
      <c r="I609" s="572" t="str">
        <f>iferror(vlookup(B609,'セッション実施状況管理'!$A:$B,2,false),"")</f>
        <v/>
      </c>
      <c r="J609" s="629"/>
      <c r="K609" s="629"/>
      <c r="L609" s="652"/>
      <c r="M609" s="652"/>
      <c r="N609" s="629"/>
      <c r="O609" s="629"/>
      <c r="P609" s="629"/>
      <c r="Q609" s="651"/>
      <c r="R609" s="653"/>
      <c r="S609" s="651"/>
      <c r="T609" s="582" t="s">
        <v>1072</v>
      </c>
      <c r="U609" s="582" t="s">
        <v>1072</v>
      </c>
      <c r="V609" s="582" t="s">
        <v>1072</v>
      </c>
      <c r="W609" s="582" t="s">
        <v>1072</v>
      </c>
      <c r="X609" s="582" t="s">
        <v>1072</v>
      </c>
      <c r="Y609" s="582" t="s">
        <v>1072</v>
      </c>
      <c r="Z609" s="582" t="s">
        <v>1072</v>
      </c>
      <c r="AA609" s="580" t="str">
        <f>Vlookup(B609,'セッション実施状況管理'!$A:$R,17,false)</f>
        <v>#N/A</v>
      </c>
      <c r="AB609" s="580" t="str">
        <f t="shared" si="14"/>
        <v>#N/A</v>
      </c>
      <c r="AC609" s="580" t="str">
        <f t="shared" si="15"/>
        <v>#N/A</v>
      </c>
    </row>
    <row r="610">
      <c r="A610" s="2"/>
      <c r="B610" s="2"/>
      <c r="C610" s="2"/>
      <c r="D610" s="2"/>
      <c r="E610" s="2"/>
      <c r="F610" s="569" t="str">
        <f>vlookup(B610,'セッション実施状況管理'!$A:$U,20,false)</f>
        <v>#N/A</v>
      </c>
      <c r="G610" s="2"/>
      <c r="H610" s="2"/>
      <c r="I610" s="572" t="str">
        <f>iferror(vlookup(B610,'セッション実施状況管理'!$A:$B,2,false),"")</f>
        <v/>
      </c>
      <c r="J610" s="629"/>
      <c r="K610" s="629"/>
      <c r="L610" s="652"/>
      <c r="M610" s="652"/>
      <c r="N610" s="629"/>
      <c r="O610" s="629"/>
      <c r="P610" s="629"/>
      <c r="Q610" s="651"/>
      <c r="R610" s="653"/>
      <c r="S610" s="651"/>
      <c r="T610" s="582" t="s">
        <v>1072</v>
      </c>
      <c r="U610" s="582" t="s">
        <v>1072</v>
      </c>
      <c r="V610" s="582" t="s">
        <v>1072</v>
      </c>
      <c r="W610" s="582" t="s">
        <v>1072</v>
      </c>
      <c r="X610" s="582" t="s">
        <v>1072</v>
      </c>
      <c r="Y610" s="582" t="s">
        <v>1072</v>
      </c>
      <c r="Z610" s="582" t="s">
        <v>1072</v>
      </c>
      <c r="AA610" s="580" t="str">
        <f>Vlookup(B610,'セッション実施状況管理'!$A:$R,17,false)</f>
        <v>#N/A</v>
      </c>
      <c r="AB610" s="580" t="str">
        <f t="shared" si="14"/>
        <v>#N/A</v>
      </c>
      <c r="AC610" s="580" t="str">
        <f t="shared" si="15"/>
        <v>#N/A</v>
      </c>
    </row>
    <row r="611">
      <c r="A611" s="2"/>
      <c r="B611" s="2"/>
      <c r="C611" s="2"/>
      <c r="D611" s="2"/>
      <c r="E611" s="2"/>
      <c r="F611" s="569" t="str">
        <f>vlookup(B611,'セッション実施状況管理'!$A:$U,20,false)</f>
        <v>#N/A</v>
      </c>
      <c r="G611" s="2"/>
      <c r="H611" s="2"/>
      <c r="I611" s="572" t="str">
        <f>iferror(vlookup(B611,'セッション実施状況管理'!$A:$B,2,false),"")</f>
        <v/>
      </c>
      <c r="J611" s="629"/>
      <c r="K611" s="629"/>
      <c r="L611" s="652"/>
      <c r="M611" s="652"/>
      <c r="N611" s="629"/>
      <c r="O611" s="629"/>
      <c r="P611" s="629"/>
      <c r="Q611" s="651"/>
      <c r="R611" s="653"/>
      <c r="S611" s="651"/>
      <c r="T611" s="582" t="s">
        <v>1072</v>
      </c>
      <c r="U611" s="582" t="s">
        <v>1072</v>
      </c>
      <c r="V611" s="582" t="s">
        <v>1072</v>
      </c>
      <c r="W611" s="582" t="s">
        <v>1072</v>
      </c>
      <c r="X611" s="582" t="s">
        <v>1072</v>
      </c>
      <c r="Y611" s="582" t="s">
        <v>1072</v>
      </c>
      <c r="Z611" s="582" t="s">
        <v>1072</v>
      </c>
      <c r="AA611" s="580" t="str">
        <f>Vlookup(B611,'セッション実施状況管理'!$A:$R,17,false)</f>
        <v>#N/A</v>
      </c>
      <c r="AB611" s="580" t="str">
        <f t="shared" si="14"/>
        <v>#N/A</v>
      </c>
      <c r="AC611" s="580" t="str">
        <f t="shared" si="15"/>
        <v>#N/A</v>
      </c>
    </row>
    <row r="612">
      <c r="A612" s="2"/>
      <c r="B612" s="2"/>
      <c r="C612" s="2"/>
      <c r="D612" s="2"/>
      <c r="E612" s="2"/>
      <c r="F612" s="569" t="str">
        <f>vlookup(B612,'セッション実施状況管理'!$A:$U,20,false)</f>
        <v>#N/A</v>
      </c>
      <c r="G612" s="2"/>
      <c r="H612" s="2"/>
      <c r="I612" s="572" t="str">
        <f>iferror(vlookup(B612,'セッション実施状況管理'!$A:$B,2,false),"")</f>
        <v/>
      </c>
      <c r="J612" s="629"/>
      <c r="K612" s="629"/>
      <c r="L612" s="652"/>
      <c r="M612" s="652"/>
      <c r="N612" s="629"/>
      <c r="O612" s="629"/>
      <c r="P612" s="629"/>
      <c r="Q612" s="651"/>
      <c r="R612" s="653"/>
      <c r="S612" s="651"/>
      <c r="T612" s="582" t="s">
        <v>1072</v>
      </c>
      <c r="U612" s="582" t="s">
        <v>1072</v>
      </c>
      <c r="V612" s="582" t="s">
        <v>1072</v>
      </c>
      <c r="W612" s="582" t="s">
        <v>1072</v>
      </c>
      <c r="X612" s="582" t="s">
        <v>1072</v>
      </c>
      <c r="Y612" s="582" t="s">
        <v>1072</v>
      </c>
      <c r="Z612" s="582" t="s">
        <v>1072</v>
      </c>
      <c r="AA612" s="580" t="str">
        <f>Vlookup(B612,'セッション実施状況管理'!$A:$R,17,false)</f>
        <v>#N/A</v>
      </c>
      <c r="AB612" s="580" t="str">
        <f t="shared" si="14"/>
        <v>#N/A</v>
      </c>
      <c r="AC612" s="580" t="str">
        <f t="shared" si="15"/>
        <v>#N/A</v>
      </c>
    </row>
    <row r="613">
      <c r="A613" s="2"/>
      <c r="B613" s="2"/>
      <c r="C613" s="2"/>
      <c r="D613" s="2"/>
      <c r="E613" s="2"/>
      <c r="F613" s="569" t="str">
        <f>vlookup(B613,'セッション実施状況管理'!$A:$U,20,false)</f>
        <v>#N/A</v>
      </c>
      <c r="G613" s="2"/>
      <c r="H613" s="2"/>
      <c r="I613" s="572" t="str">
        <f>iferror(vlookup(B613,'セッション実施状況管理'!$A:$B,2,false),"")</f>
        <v/>
      </c>
      <c r="J613" s="629"/>
      <c r="K613" s="629"/>
      <c r="L613" s="652"/>
      <c r="M613" s="652"/>
      <c r="N613" s="629"/>
      <c r="O613" s="629"/>
      <c r="P613" s="629"/>
      <c r="Q613" s="651"/>
      <c r="R613" s="653"/>
      <c r="S613" s="651"/>
      <c r="T613" s="582" t="s">
        <v>1072</v>
      </c>
      <c r="U613" s="582" t="s">
        <v>1072</v>
      </c>
      <c r="V613" s="582" t="s">
        <v>1072</v>
      </c>
      <c r="W613" s="582" t="s">
        <v>1072</v>
      </c>
      <c r="X613" s="582" t="s">
        <v>1072</v>
      </c>
      <c r="Y613" s="582" t="s">
        <v>1072</v>
      </c>
      <c r="Z613" s="582" t="s">
        <v>1072</v>
      </c>
      <c r="AA613" s="580" t="str">
        <f>Vlookup(B613,'セッション実施状況管理'!$A:$R,17,false)</f>
        <v>#N/A</v>
      </c>
      <c r="AB613" s="580" t="str">
        <f t="shared" si="14"/>
        <v>#N/A</v>
      </c>
      <c r="AC613" s="580" t="str">
        <f t="shared" si="15"/>
        <v>#N/A</v>
      </c>
    </row>
    <row r="614">
      <c r="A614" s="2"/>
      <c r="B614" s="2"/>
      <c r="C614" s="2"/>
      <c r="D614" s="2"/>
      <c r="E614" s="2"/>
      <c r="F614" s="569" t="str">
        <f>vlookup(B614,'セッション実施状況管理'!$A:$U,20,false)</f>
        <v>#N/A</v>
      </c>
      <c r="G614" s="2"/>
      <c r="H614" s="2"/>
      <c r="I614" s="572" t="str">
        <f>iferror(vlookup(B614,'セッション実施状況管理'!$A:$B,2,false),"")</f>
        <v/>
      </c>
      <c r="J614" s="629"/>
      <c r="K614" s="629"/>
      <c r="L614" s="652"/>
      <c r="M614" s="652"/>
      <c r="N614" s="629"/>
      <c r="O614" s="629"/>
      <c r="P614" s="629"/>
      <c r="Q614" s="651"/>
      <c r="R614" s="653"/>
      <c r="S614" s="651"/>
      <c r="T614" s="582" t="s">
        <v>1072</v>
      </c>
      <c r="U614" s="582" t="s">
        <v>1072</v>
      </c>
      <c r="V614" s="582" t="s">
        <v>1072</v>
      </c>
      <c r="W614" s="582" t="s">
        <v>1072</v>
      </c>
      <c r="X614" s="582" t="s">
        <v>1072</v>
      </c>
      <c r="Y614" s="582" t="s">
        <v>1072</v>
      </c>
      <c r="Z614" s="582" t="s">
        <v>1072</v>
      </c>
      <c r="AA614" s="580" t="str">
        <f>Vlookup(B614,'セッション実施状況管理'!$A:$R,17,false)</f>
        <v>#N/A</v>
      </c>
      <c r="AB614" s="580" t="str">
        <f t="shared" si="14"/>
        <v>#N/A</v>
      </c>
      <c r="AC614" s="580" t="str">
        <f t="shared" si="15"/>
        <v>#N/A</v>
      </c>
    </row>
    <row r="615">
      <c r="A615" s="2"/>
      <c r="B615" s="2"/>
      <c r="C615" s="2"/>
      <c r="D615" s="2"/>
      <c r="E615" s="2"/>
      <c r="F615" s="569" t="str">
        <f>vlookup(B615,'セッション実施状況管理'!$A:$U,20,false)</f>
        <v>#N/A</v>
      </c>
      <c r="G615" s="2"/>
      <c r="H615" s="2"/>
      <c r="I615" s="572" t="str">
        <f>iferror(vlookup(B615,'セッション実施状況管理'!$A:$B,2,false),"")</f>
        <v/>
      </c>
      <c r="J615" s="629"/>
      <c r="K615" s="629"/>
      <c r="L615" s="652"/>
      <c r="M615" s="652"/>
      <c r="N615" s="629"/>
      <c r="O615" s="629"/>
      <c r="P615" s="629"/>
      <c r="Q615" s="651"/>
      <c r="R615" s="653"/>
      <c r="S615" s="651"/>
      <c r="T615" s="582" t="s">
        <v>1072</v>
      </c>
      <c r="U615" s="582" t="s">
        <v>1072</v>
      </c>
      <c r="V615" s="582" t="s">
        <v>1072</v>
      </c>
      <c r="W615" s="582" t="s">
        <v>1072</v>
      </c>
      <c r="X615" s="582" t="s">
        <v>1072</v>
      </c>
      <c r="Y615" s="582" t="s">
        <v>1072</v>
      </c>
      <c r="Z615" s="582" t="s">
        <v>1072</v>
      </c>
      <c r="AA615" s="580" t="str">
        <f>Vlookup(B615,'セッション実施状況管理'!$A:$R,17,false)</f>
        <v>#N/A</v>
      </c>
      <c r="AB615" s="580" t="str">
        <f t="shared" si="14"/>
        <v>#N/A</v>
      </c>
      <c r="AC615" s="580" t="str">
        <f t="shared" si="15"/>
        <v>#N/A</v>
      </c>
    </row>
    <row r="616">
      <c r="A616" s="2"/>
      <c r="B616" s="2"/>
      <c r="C616" s="2"/>
      <c r="D616" s="2"/>
      <c r="E616" s="2"/>
      <c r="F616" s="569" t="str">
        <f>vlookup(B616,'セッション実施状況管理'!$A:$U,20,false)</f>
        <v>#N/A</v>
      </c>
      <c r="G616" s="2"/>
      <c r="H616" s="2"/>
      <c r="I616" s="572" t="str">
        <f>iferror(vlookup(B616,'セッション実施状況管理'!$A:$B,2,false),"")</f>
        <v/>
      </c>
      <c r="J616" s="629"/>
      <c r="K616" s="629"/>
      <c r="L616" s="652"/>
      <c r="M616" s="652"/>
      <c r="N616" s="629"/>
      <c r="O616" s="629"/>
      <c r="P616" s="629"/>
      <c r="Q616" s="651"/>
      <c r="R616" s="653"/>
      <c r="S616" s="651"/>
      <c r="T616" s="582" t="s">
        <v>1072</v>
      </c>
      <c r="U616" s="582" t="s">
        <v>1072</v>
      </c>
      <c r="V616" s="582" t="s">
        <v>1072</v>
      </c>
      <c r="W616" s="582" t="s">
        <v>1072</v>
      </c>
      <c r="X616" s="582" t="s">
        <v>1072</v>
      </c>
      <c r="Y616" s="582" t="s">
        <v>1072</v>
      </c>
      <c r="Z616" s="582" t="s">
        <v>1072</v>
      </c>
      <c r="AA616" s="580" t="str">
        <f>Vlookup(B616,'セッション実施状況管理'!$A:$R,17,false)</f>
        <v>#N/A</v>
      </c>
      <c r="AB616" s="580" t="str">
        <f t="shared" si="14"/>
        <v>#N/A</v>
      </c>
      <c r="AC616" s="580" t="str">
        <f t="shared" si="15"/>
        <v>#N/A</v>
      </c>
    </row>
    <row r="617">
      <c r="A617" s="2"/>
      <c r="B617" s="2"/>
      <c r="C617" s="2"/>
      <c r="D617" s="2"/>
      <c r="E617" s="2"/>
      <c r="F617" s="569" t="str">
        <f>vlookup(B617,'セッション実施状況管理'!$A:$U,20,false)</f>
        <v>#N/A</v>
      </c>
      <c r="G617" s="2"/>
      <c r="H617" s="2"/>
      <c r="I617" s="572" t="str">
        <f>iferror(vlookup(B617,'セッション実施状況管理'!$A:$B,2,false),"")</f>
        <v/>
      </c>
      <c r="J617" s="629"/>
      <c r="K617" s="629"/>
      <c r="L617" s="652"/>
      <c r="M617" s="652"/>
      <c r="N617" s="629"/>
      <c r="O617" s="629"/>
      <c r="P617" s="629"/>
      <c r="Q617" s="651"/>
      <c r="R617" s="653"/>
      <c r="S617" s="651"/>
      <c r="T617" s="582" t="s">
        <v>1072</v>
      </c>
      <c r="U617" s="582" t="s">
        <v>1072</v>
      </c>
      <c r="V617" s="582" t="s">
        <v>1072</v>
      </c>
      <c r="W617" s="582" t="s">
        <v>1072</v>
      </c>
      <c r="X617" s="582" t="s">
        <v>1072</v>
      </c>
      <c r="Y617" s="582" t="s">
        <v>1072</v>
      </c>
      <c r="Z617" s="582" t="s">
        <v>1072</v>
      </c>
      <c r="AA617" s="580" t="str">
        <f>Vlookup(B617,'セッション実施状況管理'!$A:$R,17,false)</f>
        <v>#N/A</v>
      </c>
      <c r="AB617" s="580" t="str">
        <f t="shared" si="14"/>
        <v>#N/A</v>
      </c>
      <c r="AC617" s="580" t="str">
        <f t="shared" si="15"/>
        <v>#N/A</v>
      </c>
    </row>
    <row r="618">
      <c r="A618" s="2"/>
      <c r="B618" s="2"/>
      <c r="C618" s="2"/>
      <c r="D618" s="2"/>
      <c r="E618" s="2"/>
      <c r="F618" s="569" t="str">
        <f>vlookup(B618,'セッション実施状況管理'!$A:$U,20,false)</f>
        <v>#N/A</v>
      </c>
      <c r="G618" s="2"/>
      <c r="H618" s="2"/>
      <c r="I618" s="572" t="str">
        <f>iferror(vlookup(B618,'セッション実施状況管理'!$A:$B,2,false),"")</f>
        <v/>
      </c>
      <c r="J618" s="629"/>
      <c r="K618" s="629"/>
      <c r="L618" s="652"/>
      <c r="M618" s="652"/>
      <c r="N618" s="629"/>
      <c r="O618" s="629"/>
      <c r="P618" s="629"/>
      <c r="Q618" s="651"/>
      <c r="R618" s="653"/>
      <c r="S618" s="651"/>
      <c r="T618" s="582" t="s">
        <v>1072</v>
      </c>
      <c r="U618" s="582" t="s">
        <v>1072</v>
      </c>
      <c r="V618" s="582" t="s">
        <v>1072</v>
      </c>
      <c r="W618" s="582" t="s">
        <v>1072</v>
      </c>
      <c r="X618" s="582" t="s">
        <v>1072</v>
      </c>
      <c r="Y618" s="582" t="s">
        <v>1072</v>
      </c>
      <c r="Z618" s="582" t="s">
        <v>1072</v>
      </c>
      <c r="AA618" s="580" t="str">
        <f>Vlookup(B618,'セッション実施状況管理'!$A:$R,17,false)</f>
        <v>#N/A</v>
      </c>
      <c r="AB618" s="580" t="str">
        <f t="shared" si="14"/>
        <v>#N/A</v>
      </c>
      <c r="AC618" s="580" t="str">
        <f t="shared" si="15"/>
        <v>#N/A</v>
      </c>
    </row>
    <row r="619">
      <c r="A619" s="2"/>
      <c r="B619" s="2"/>
      <c r="C619" s="2"/>
      <c r="D619" s="2"/>
      <c r="E619" s="2"/>
      <c r="F619" s="569" t="str">
        <f>vlookup(B619,'セッション実施状況管理'!$A:$U,20,false)</f>
        <v>#N/A</v>
      </c>
      <c r="G619" s="2"/>
      <c r="H619" s="2"/>
      <c r="I619" s="572" t="str">
        <f>iferror(vlookup(B619,'セッション実施状況管理'!$A:$B,2,false),"")</f>
        <v/>
      </c>
      <c r="J619" s="629"/>
      <c r="K619" s="629"/>
      <c r="L619" s="652"/>
      <c r="M619" s="652"/>
      <c r="N619" s="629"/>
      <c r="O619" s="629"/>
      <c r="P619" s="629"/>
      <c r="Q619" s="651"/>
      <c r="R619" s="653"/>
      <c r="S619" s="651"/>
      <c r="T619" s="582" t="s">
        <v>1072</v>
      </c>
      <c r="U619" s="582" t="s">
        <v>1072</v>
      </c>
      <c r="V619" s="582" t="s">
        <v>1072</v>
      </c>
      <c r="W619" s="582" t="s">
        <v>1072</v>
      </c>
      <c r="X619" s="582" t="s">
        <v>1072</v>
      </c>
      <c r="Y619" s="582" t="s">
        <v>1072</v>
      </c>
      <c r="Z619" s="582" t="s">
        <v>1072</v>
      </c>
      <c r="AA619" s="580" t="str">
        <f>Vlookup(B619,'セッション実施状況管理'!$A:$R,17,false)</f>
        <v>#N/A</v>
      </c>
      <c r="AB619" s="580" t="str">
        <f t="shared" si="14"/>
        <v>#N/A</v>
      </c>
      <c r="AC619" s="580" t="str">
        <f t="shared" si="15"/>
        <v>#N/A</v>
      </c>
    </row>
    <row r="620">
      <c r="A620" s="2"/>
      <c r="B620" s="2"/>
      <c r="C620" s="2"/>
      <c r="D620" s="2"/>
      <c r="E620" s="2"/>
      <c r="F620" s="569" t="str">
        <f>vlookup(B620,'セッション実施状況管理'!$A:$U,20,false)</f>
        <v>#N/A</v>
      </c>
      <c r="G620" s="2"/>
      <c r="H620" s="2"/>
      <c r="I620" s="572" t="str">
        <f>iferror(vlookup(B620,'セッション実施状況管理'!$A:$B,2,false),"")</f>
        <v/>
      </c>
      <c r="J620" s="629"/>
      <c r="K620" s="629"/>
      <c r="L620" s="652"/>
      <c r="M620" s="652"/>
      <c r="N620" s="629"/>
      <c r="O620" s="629"/>
      <c r="P620" s="629"/>
      <c r="Q620" s="651"/>
      <c r="R620" s="653"/>
      <c r="S620" s="651"/>
      <c r="T620" s="582" t="s">
        <v>1072</v>
      </c>
      <c r="U620" s="582" t="s">
        <v>1072</v>
      </c>
      <c r="V620" s="582" t="s">
        <v>1072</v>
      </c>
      <c r="W620" s="582" t="s">
        <v>1072</v>
      </c>
      <c r="X620" s="582" t="s">
        <v>1072</v>
      </c>
      <c r="Y620" s="582" t="s">
        <v>1072</v>
      </c>
      <c r="Z620" s="582" t="s">
        <v>1072</v>
      </c>
      <c r="AA620" s="580" t="str">
        <f>Vlookup(B620,'セッション実施状況管理'!$A:$R,17,false)</f>
        <v>#N/A</v>
      </c>
      <c r="AB620" s="580" t="str">
        <f t="shared" si="14"/>
        <v>#N/A</v>
      </c>
      <c r="AC620" s="580" t="str">
        <f t="shared" si="15"/>
        <v>#N/A</v>
      </c>
    </row>
    <row r="621">
      <c r="A621" s="2"/>
      <c r="B621" s="2"/>
      <c r="C621" s="2"/>
      <c r="D621" s="2"/>
      <c r="E621" s="2"/>
      <c r="F621" s="569" t="str">
        <f>vlookup(B621,'セッション実施状況管理'!$A:$U,20,false)</f>
        <v>#N/A</v>
      </c>
      <c r="G621" s="2"/>
      <c r="H621" s="2"/>
      <c r="I621" s="572" t="str">
        <f>iferror(vlookup(B621,'セッション実施状況管理'!$A:$B,2,false),"")</f>
        <v/>
      </c>
      <c r="J621" s="629"/>
      <c r="K621" s="629"/>
      <c r="L621" s="652"/>
      <c r="M621" s="652"/>
      <c r="N621" s="629"/>
      <c r="O621" s="629"/>
      <c r="P621" s="629"/>
      <c r="Q621" s="651"/>
      <c r="R621" s="653"/>
      <c r="S621" s="651"/>
      <c r="T621" s="582" t="s">
        <v>1072</v>
      </c>
      <c r="U621" s="582" t="s">
        <v>1072</v>
      </c>
      <c r="V621" s="582" t="s">
        <v>1072</v>
      </c>
      <c r="W621" s="582" t="s">
        <v>1072</v>
      </c>
      <c r="X621" s="582" t="s">
        <v>1072</v>
      </c>
      <c r="Y621" s="582" t="s">
        <v>1072</v>
      </c>
      <c r="Z621" s="582" t="s">
        <v>1072</v>
      </c>
      <c r="AA621" s="580" t="str">
        <f>Vlookup(B621,'セッション実施状況管理'!$A:$R,17,false)</f>
        <v>#N/A</v>
      </c>
      <c r="AB621" s="580" t="str">
        <f t="shared" si="14"/>
        <v>#N/A</v>
      </c>
      <c r="AC621" s="580" t="str">
        <f t="shared" si="15"/>
        <v>#N/A</v>
      </c>
    </row>
    <row r="622">
      <c r="A622" s="2"/>
      <c r="B622" s="2"/>
      <c r="C622" s="2"/>
      <c r="D622" s="2"/>
      <c r="E622" s="2"/>
      <c r="F622" s="569" t="str">
        <f>vlookup(B622,'セッション実施状況管理'!$A:$U,20,false)</f>
        <v>#N/A</v>
      </c>
      <c r="G622" s="2"/>
      <c r="H622" s="2"/>
      <c r="I622" s="572" t="str">
        <f>iferror(vlookup(B622,'セッション実施状況管理'!$A:$B,2,false),"")</f>
        <v/>
      </c>
      <c r="J622" s="629"/>
      <c r="K622" s="629"/>
      <c r="L622" s="652"/>
      <c r="M622" s="652"/>
      <c r="N622" s="629"/>
      <c r="O622" s="629"/>
      <c r="P622" s="629"/>
      <c r="Q622" s="651"/>
      <c r="R622" s="653"/>
      <c r="S622" s="651"/>
      <c r="T622" s="582" t="s">
        <v>1072</v>
      </c>
      <c r="U622" s="582" t="s">
        <v>1072</v>
      </c>
      <c r="V622" s="582" t="s">
        <v>1072</v>
      </c>
      <c r="W622" s="582" t="s">
        <v>1072</v>
      </c>
      <c r="X622" s="582" t="s">
        <v>1072</v>
      </c>
      <c r="Y622" s="582" t="s">
        <v>1072</v>
      </c>
      <c r="Z622" s="582" t="s">
        <v>1072</v>
      </c>
      <c r="AA622" s="580" t="str">
        <f>Vlookup(B622,'セッション実施状況管理'!$A:$R,17,false)</f>
        <v>#N/A</v>
      </c>
      <c r="AB622" s="580" t="str">
        <f t="shared" si="14"/>
        <v>#N/A</v>
      </c>
      <c r="AC622" s="580" t="str">
        <f t="shared" si="15"/>
        <v>#N/A</v>
      </c>
    </row>
    <row r="623">
      <c r="A623" s="2"/>
      <c r="B623" s="2"/>
      <c r="C623" s="2"/>
      <c r="D623" s="2"/>
      <c r="E623" s="2"/>
      <c r="F623" s="569" t="str">
        <f>vlookup(B623,'セッション実施状況管理'!$A:$U,20,false)</f>
        <v>#N/A</v>
      </c>
      <c r="G623" s="2"/>
      <c r="H623" s="2"/>
      <c r="I623" s="572" t="str">
        <f>iferror(vlookup(B623,'セッション実施状況管理'!$A:$B,2,false),"")</f>
        <v/>
      </c>
      <c r="J623" s="629"/>
      <c r="K623" s="629"/>
      <c r="L623" s="652"/>
      <c r="M623" s="652"/>
      <c r="N623" s="629"/>
      <c r="O623" s="629"/>
      <c r="P623" s="629"/>
      <c r="Q623" s="651"/>
      <c r="R623" s="653"/>
      <c r="S623" s="651"/>
      <c r="T623" s="582" t="s">
        <v>1072</v>
      </c>
      <c r="U623" s="582" t="s">
        <v>1072</v>
      </c>
      <c r="V623" s="582" t="s">
        <v>1072</v>
      </c>
      <c r="W623" s="582" t="s">
        <v>1072</v>
      </c>
      <c r="X623" s="582" t="s">
        <v>1072</v>
      </c>
      <c r="Y623" s="582" t="s">
        <v>1072</v>
      </c>
      <c r="Z623" s="582" t="s">
        <v>1072</v>
      </c>
      <c r="AA623" s="580" t="str">
        <f>Vlookup(B623,'セッション実施状況管理'!$A:$R,17,false)</f>
        <v>#N/A</v>
      </c>
      <c r="AB623" s="580" t="str">
        <f t="shared" si="14"/>
        <v>#N/A</v>
      </c>
      <c r="AC623" s="580" t="str">
        <f t="shared" si="15"/>
        <v>#N/A</v>
      </c>
    </row>
    <row r="624">
      <c r="A624" s="2"/>
      <c r="B624" s="2"/>
      <c r="C624" s="2"/>
      <c r="D624" s="2"/>
      <c r="E624" s="2"/>
      <c r="F624" s="569" t="str">
        <f>vlookup(B624,'セッション実施状況管理'!$A:$U,20,false)</f>
        <v>#N/A</v>
      </c>
      <c r="G624" s="2"/>
      <c r="H624" s="2"/>
      <c r="I624" s="572" t="str">
        <f>iferror(vlookup(B624,'セッション実施状況管理'!$A:$B,2,false),"")</f>
        <v/>
      </c>
      <c r="J624" s="629"/>
      <c r="K624" s="629"/>
      <c r="L624" s="652"/>
      <c r="M624" s="652"/>
      <c r="N624" s="629"/>
      <c r="O624" s="629"/>
      <c r="P624" s="629"/>
      <c r="Q624" s="651"/>
      <c r="R624" s="653"/>
      <c r="S624" s="651"/>
      <c r="T624" s="582" t="s">
        <v>1072</v>
      </c>
      <c r="U624" s="582" t="s">
        <v>1072</v>
      </c>
      <c r="V624" s="582" t="s">
        <v>1072</v>
      </c>
      <c r="W624" s="582" t="s">
        <v>1072</v>
      </c>
      <c r="X624" s="582" t="s">
        <v>1072</v>
      </c>
      <c r="Y624" s="582" t="s">
        <v>1072</v>
      </c>
      <c r="Z624" s="582" t="s">
        <v>1072</v>
      </c>
      <c r="AA624" s="580" t="str">
        <f>Vlookup(B624,'セッション実施状況管理'!$A:$R,17,false)</f>
        <v>#N/A</v>
      </c>
      <c r="AB624" s="580" t="str">
        <f t="shared" si="14"/>
        <v>#N/A</v>
      </c>
      <c r="AC624" s="580" t="str">
        <f t="shared" si="15"/>
        <v>#N/A</v>
      </c>
    </row>
    <row r="625">
      <c r="A625" s="2"/>
      <c r="B625" s="2"/>
      <c r="C625" s="2"/>
      <c r="D625" s="2"/>
      <c r="E625" s="2"/>
      <c r="F625" s="569" t="str">
        <f>vlookup(B625,'セッション実施状況管理'!$A:$U,20,false)</f>
        <v>#N/A</v>
      </c>
      <c r="G625" s="2"/>
      <c r="H625" s="2"/>
      <c r="I625" s="572" t="str">
        <f>iferror(vlookup(B625,'セッション実施状況管理'!$A:$B,2,false),"")</f>
        <v/>
      </c>
      <c r="J625" s="629"/>
      <c r="K625" s="629"/>
      <c r="L625" s="652"/>
      <c r="M625" s="652"/>
      <c r="N625" s="629"/>
      <c r="O625" s="629"/>
      <c r="P625" s="629"/>
      <c r="Q625" s="651"/>
      <c r="R625" s="653"/>
      <c r="S625" s="651"/>
      <c r="T625" s="582" t="s">
        <v>1072</v>
      </c>
      <c r="U625" s="582" t="s">
        <v>1072</v>
      </c>
      <c r="V625" s="582" t="s">
        <v>1072</v>
      </c>
      <c r="W625" s="582" t="s">
        <v>1072</v>
      </c>
      <c r="X625" s="582" t="s">
        <v>1072</v>
      </c>
      <c r="Y625" s="582" t="s">
        <v>1072</v>
      </c>
      <c r="Z625" s="582" t="s">
        <v>1072</v>
      </c>
      <c r="AA625" s="580" t="str">
        <f>Vlookup(B625,'セッション実施状況管理'!$A:$R,17,false)</f>
        <v>#N/A</v>
      </c>
      <c r="AB625" s="580" t="str">
        <f t="shared" si="14"/>
        <v>#N/A</v>
      </c>
      <c r="AC625" s="580" t="str">
        <f t="shared" si="15"/>
        <v>#N/A</v>
      </c>
    </row>
    <row r="626">
      <c r="A626" s="2"/>
      <c r="B626" s="2"/>
      <c r="C626" s="2"/>
      <c r="D626" s="2"/>
      <c r="E626" s="2"/>
      <c r="F626" s="569" t="str">
        <f>vlookup(B626,'セッション実施状況管理'!$A:$U,20,false)</f>
        <v>#N/A</v>
      </c>
      <c r="G626" s="2"/>
      <c r="H626" s="2"/>
      <c r="I626" s="572" t="str">
        <f>iferror(vlookup(B626,'セッション実施状況管理'!$A:$B,2,false),"")</f>
        <v/>
      </c>
      <c r="J626" s="629"/>
      <c r="K626" s="629"/>
      <c r="L626" s="652"/>
      <c r="M626" s="652"/>
      <c r="N626" s="629"/>
      <c r="O626" s="629"/>
      <c r="P626" s="629"/>
      <c r="Q626" s="651"/>
      <c r="R626" s="653"/>
      <c r="S626" s="651"/>
      <c r="T626" s="582" t="s">
        <v>1072</v>
      </c>
      <c r="U626" s="582" t="s">
        <v>1072</v>
      </c>
      <c r="V626" s="582" t="s">
        <v>1072</v>
      </c>
      <c r="W626" s="582" t="s">
        <v>1072</v>
      </c>
      <c r="X626" s="582" t="s">
        <v>1072</v>
      </c>
      <c r="Y626" s="582" t="s">
        <v>1072</v>
      </c>
      <c r="Z626" s="582" t="s">
        <v>1072</v>
      </c>
      <c r="AA626" s="580" t="str">
        <f>Vlookup(B626,'セッション実施状況管理'!$A:$R,17,false)</f>
        <v>#N/A</v>
      </c>
      <c r="AB626" s="580" t="str">
        <f t="shared" si="14"/>
        <v>#N/A</v>
      </c>
      <c r="AC626" s="580" t="str">
        <f t="shared" si="15"/>
        <v>#N/A</v>
      </c>
    </row>
    <row r="627">
      <c r="A627" s="2"/>
      <c r="B627" s="2"/>
      <c r="C627" s="2"/>
      <c r="D627" s="2"/>
      <c r="E627" s="2"/>
      <c r="F627" s="569" t="str">
        <f>vlookup(B627,'セッション実施状況管理'!$A:$U,20,false)</f>
        <v>#N/A</v>
      </c>
      <c r="G627" s="2"/>
      <c r="H627" s="2"/>
      <c r="I627" s="572" t="str">
        <f>iferror(vlookup(B627,'セッション実施状況管理'!$A:$B,2,false),"")</f>
        <v/>
      </c>
      <c r="J627" s="629"/>
      <c r="K627" s="629"/>
      <c r="L627" s="652"/>
      <c r="M627" s="652"/>
      <c r="N627" s="629"/>
      <c r="O627" s="629"/>
      <c r="P627" s="629"/>
      <c r="Q627" s="651"/>
      <c r="R627" s="653"/>
      <c r="S627" s="651"/>
      <c r="T627" s="582" t="s">
        <v>1072</v>
      </c>
      <c r="U627" s="582" t="s">
        <v>1072</v>
      </c>
      <c r="V627" s="582" t="s">
        <v>1072</v>
      </c>
      <c r="W627" s="582" t="s">
        <v>1072</v>
      </c>
      <c r="X627" s="582" t="s">
        <v>1072</v>
      </c>
      <c r="Y627" s="582" t="s">
        <v>1072</v>
      </c>
      <c r="Z627" s="582" t="s">
        <v>1072</v>
      </c>
      <c r="AA627" s="580" t="str">
        <f>Vlookup(B627,'セッション実施状況管理'!$A:$R,17,false)</f>
        <v>#N/A</v>
      </c>
      <c r="AB627" s="580" t="str">
        <f t="shared" si="14"/>
        <v>#N/A</v>
      </c>
      <c r="AC627" s="580" t="str">
        <f t="shared" si="15"/>
        <v>#N/A</v>
      </c>
    </row>
    <row r="628">
      <c r="A628" s="2"/>
      <c r="B628" s="2"/>
      <c r="C628" s="2"/>
      <c r="D628" s="2"/>
      <c r="E628" s="2"/>
      <c r="F628" s="569" t="str">
        <f>vlookup(B628,'セッション実施状況管理'!$A:$U,20,false)</f>
        <v>#N/A</v>
      </c>
      <c r="G628" s="2"/>
      <c r="H628" s="2"/>
      <c r="I628" s="572" t="str">
        <f>iferror(vlookup(B628,'セッション実施状況管理'!$A:$B,2,false),"")</f>
        <v/>
      </c>
      <c r="J628" s="629"/>
      <c r="K628" s="629"/>
      <c r="L628" s="652"/>
      <c r="M628" s="652"/>
      <c r="N628" s="629"/>
      <c r="O628" s="629"/>
      <c r="P628" s="629"/>
      <c r="Q628" s="651"/>
      <c r="R628" s="653"/>
      <c r="S628" s="651"/>
      <c r="T628" s="582" t="s">
        <v>1072</v>
      </c>
      <c r="U628" s="582" t="s">
        <v>1072</v>
      </c>
      <c r="V628" s="582" t="s">
        <v>1072</v>
      </c>
      <c r="W628" s="582" t="s">
        <v>1072</v>
      </c>
      <c r="X628" s="582" t="s">
        <v>1072</v>
      </c>
      <c r="Y628" s="582" t="s">
        <v>1072</v>
      </c>
      <c r="Z628" s="582" t="s">
        <v>1072</v>
      </c>
      <c r="AA628" s="580" t="str">
        <f>Vlookup(B628,'セッション実施状況管理'!$A:$R,17,false)</f>
        <v>#N/A</v>
      </c>
      <c r="AB628" s="580" t="str">
        <f t="shared" si="14"/>
        <v>#N/A</v>
      </c>
      <c r="AC628" s="580" t="str">
        <f t="shared" si="15"/>
        <v>#N/A</v>
      </c>
    </row>
    <row r="629">
      <c r="A629" s="2"/>
      <c r="B629" s="2"/>
      <c r="C629" s="2"/>
      <c r="D629" s="2"/>
      <c r="E629" s="2"/>
      <c r="F629" s="569" t="str">
        <f>vlookup(B629,'セッション実施状況管理'!$A:$U,20,false)</f>
        <v>#N/A</v>
      </c>
      <c r="G629" s="2"/>
      <c r="H629" s="2"/>
      <c r="I629" s="572" t="str">
        <f>iferror(vlookup(B629,'セッション実施状況管理'!$A:$B,2,false),"")</f>
        <v/>
      </c>
      <c r="J629" s="629"/>
      <c r="K629" s="629"/>
      <c r="L629" s="652"/>
      <c r="M629" s="652"/>
      <c r="N629" s="629"/>
      <c r="O629" s="629"/>
      <c r="P629" s="629"/>
      <c r="Q629" s="651"/>
      <c r="R629" s="653"/>
      <c r="S629" s="651"/>
      <c r="T629" s="582" t="s">
        <v>1072</v>
      </c>
      <c r="U629" s="582" t="s">
        <v>1072</v>
      </c>
      <c r="V629" s="582" t="s">
        <v>1072</v>
      </c>
      <c r="W629" s="582" t="s">
        <v>1072</v>
      </c>
      <c r="X629" s="582" t="s">
        <v>1072</v>
      </c>
      <c r="Y629" s="582" t="s">
        <v>1072</v>
      </c>
      <c r="Z629" s="582" t="s">
        <v>1072</v>
      </c>
      <c r="AA629" s="580" t="str">
        <f>Vlookup(B629,'セッション実施状況管理'!$A:$R,17,false)</f>
        <v>#N/A</v>
      </c>
      <c r="AB629" s="580" t="str">
        <f t="shared" si="14"/>
        <v>#N/A</v>
      </c>
      <c r="AC629" s="580" t="str">
        <f t="shared" si="15"/>
        <v>#N/A</v>
      </c>
    </row>
    <row r="630">
      <c r="A630" s="2"/>
      <c r="B630" s="2"/>
      <c r="C630" s="2"/>
      <c r="D630" s="2"/>
      <c r="E630" s="2"/>
      <c r="F630" s="569" t="str">
        <f>vlookup(B630,'セッション実施状況管理'!$A:$U,20,false)</f>
        <v>#N/A</v>
      </c>
      <c r="G630" s="2"/>
      <c r="H630" s="2"/>
      <c r="I630" s="572" t="str">
        <f>iferror(vlookup(B630,'セッション実施状況管理'!$A:$B,2,false),"")</f>
        <v/>
      </c>
      <c r="J630" s="629"/>
      <c r="K630" s="629"/>
      <c r="L630" s="652"/>
      <c r="M630" s="652"/>
      <c r="N630" s="629"/>
      <c r="O630" s="629"/>
      <c r="P630" s="629"/>
      <c r="Q630" s="651"/>
      <c r="R630" s="653"/>
      <c r="S630" s="651"/>
      <c r="T630" s="582" t="s">
        <v>1072</v>
      </c>
      <c r="U630" s="582" t="s">
        <v>1072</v>
      </c>
      <c r="V630" s="582" t="s">
        <v>1072</v>
      </c>
      <c r="W630" s="582" t="s">
        <v>1072</v>
      </c>
      <c r="X630" s="582" t="s">
        <v>1072</v>
      </c>
      <c r="Y630" s="582" t="s">
        <v>1072</v>
      </c>
      <c r="Z630" s="582" t="s">
        <v>1072</v>
      </c>
      <c r="AA630" s="580" t="str">
        <f>Vlookup(B630,'セッション実施状況管理'!$A:$R,17,false)</f>
        <v>#N/A</v>
      </c>
      <c r="AB630" s="580" t="str">
        <f t="shared" si="14"/>
        <v>#N/A</v>
      </c>
      <c r="AC630" s="580" t="str">
        <f t="shared" si="15"/>
        <v>#N/A</v>
      </c>
    </row>
    <row r="631">
      <c r="A631" s="2"/>
      <c r="B631" s="2"/>
      <c r="C631" s="2"/>
      <c r="D631" s="2"/>
      <c r="E631" s="2"/>
      <c r="F631" s="569" t="str">
        <f>vlookup(B631,'セッション実施状況管理'!$A:$U,20,false)</f>
        <v>#N/A</v>
      </c>
      <c r="G631" s="2"/>
      <c r="H631" s="2"/>
      <c r="I631" s="572" t="str">
        <f>iferror(vlookup(B631,'セッション実施状況管理'!$A:$B,2,false),"")</f>
        <v/>
      </c>
      <c r="J631" s="629"/>
      <c r="K631" s="629"/>
      <c r="L631" s="652"/>
      <c r="M631" s="652"/>
      <c r="N631" s="629"/>
      <c r="O631" s="629"/>
      <c r="P631" s="629"/>
      <c r="Q631" s="651"/>
      <c r="R631" s="653"/>
      <c r="S631" s="651"/>
      <c r="T631" s="582" t="s">
        <v>1072</v>
      </c>
      <c r="U631" s="582" t="s">
        <v>1072</v>
      </c>
      <c r="V631" s="582" t="s">
        <v>1072</v>
      </c>
      <c r="W631" s="582" t="s">
        <v>1072</v>
      </c>
      <c r="X631" s="582" t="s">
        <v>1072</v>
      </c>
      <c r="Y631" s="582" t="s">
        <v>1072</v>
      </c>
      <c r="Z631" s="582" t="s">
        <v>1072</v>
      </c>
      <c r="AA631" s="580" t="str">
        <f>Vlookup(B631,'セッション実施状況管理'!$A:$R,17,false)</f>
        <v>#N/A</v>
      </c>
      <c r="AB631" s="580" t="str">
        <f t="shared" si="14"/>
        <v>#N/A</v>
      </c>
      <c r="AC631" s="580" t="str">
        <f t="shared" si="15"/>
        <v>#N/A</v>
      </c>
    </row>
    <row r="632">
      <c r="A632" s="2"/>
      <c r="B632" s="2"/>
      <c r="C632" s="2"/>
      <c r="D632" s="2"/>
      <c r="E632" s="2"/>
      <c r="F632" s="569" t="str">
        <f>vlookup(B632,'セッション実施状況管理'!$A:$U,20,false)</f>
        <v>#N/A</v>
      </c>
      <c r="G632" s="2"/>
      <c r="H632" s="2"/>
      <c r="I632" s="572" t="str">
        <f>iferror(vlookup(B632,'セッション実施状況管理'!$A:$B,2,false),"")</f>
        <v/>
      </c>
      <c r="J632" s="629"/>
      <c r="K632" s="629"/>
      <c r="L632" s="652"/>
      <c r="M632" s="652"/>
      <c r="N632" s="629"/>
      <c r="O632" s="629"/>
      <c r="P632" s="629"/>
      <c r="Q632" s="651"/>
      <c r="R632" s="653"/>
      <c r="S632" s="651"/>
      <c r="T632" s="582" t="s">
        <v>1072</v>
      </c>
      <c r="U632" s="582" t="s">
        <v>1072</v>
      </c>
      <c r="V632" s="582" t="s">
        <v>1072</v>
      </c>
      <c r="W632" s="582" t="s">
        <v>1072</v>
      </c>
      <c r="X632" s="582" t="s">
        <v>1072</v>
      </c>
      <c r="Y632" s="582" t="s">
        <v>1072</v>
      </c>
      <c r="Z632" s="582" t="s">
        <v>1072</v>
      </c>
      <c r="AA632" s="580" t="str">
        <f>Vlookup(B632,'セッション実施状況管理'!$A:$R,17,false)</f>
        <v>#N/A</v>
      </c>
      <c r="AB632" s="580" t="str">
        <f t="shared" si="14"/>
        <v>#N/A</v>
      </c>
      <c r="AC632" s="580" t="str">
        <f t="shared" si="15"/>
        <v>#N/A</v>
      </c>
    </row>
    <row r="633">
      <c r="A633" s="2"/>
      <c r="B633" s="2"/>
      <c r="C633" s="2"/>
      <c r="D633" s="2"/>
      <c r="E633" s="2"/>
      <c r="F633" s="569" t="str">
        <f>vlookup(B633,'セッション実施状況管理'!$A:$U,20,false)</f>
        <v>#N/A</v>
      </c>
      <c r="G633" s="2"/>
      <c r="H633" s="2"/>
      <c r="I633" s="572" t="str">
        <f>iferror(vlookup(B633,'セッション実施状況管理'!$A:$B,2,false),"")</f>
        <v/>
      </c>
      <c r="J633" s="629"/>
      <c r="K633" s="629"/>
      <c r="L633" s="652"/>
      <c r="M633" s="652"/>
      <c r="N633" s="629"/>
      <c r="O633" s="629"/>
      <c r="P633" s="629"/>
      <c r="Q633" s="651"/>
      <c r="R633" s="653"/>
      <c r="S633" s="651"/>
      <c r="T633" s="582" t="s">
        <v>1072</v>
      </c>
      <c r="U633" s="582" t="s">
        <v>1072</v>
      </c>
      <c r="V633" s="582" t="s">
        <v>1072</v>
      </c>
      <c r="W633" s="582" t="s">
        <v>1072</v>
      </c>
      <c r="X633" s="582" t="s">
        <v>1072</v>
      </c>
      <c r="Y633" s="582" t="s">
        <v>1072</v>
      </c>
      <c r="Z633" s="582" t="s">
        <v>1072</v>
      </c>
      <c r="AA633" s="580" t="str">
        <f>Vlookup(B633,'セッション実施状況管理'!$A:$R,17,false)</f>
        <v>#N/A</v>
      </c>
      <c r="AB633" s="580" t="str">
        <f t="shared" si="14"/>
        <v>#N/A</v>
      </c>
      <c r="AC633" s="580" t="str">
        <f t="shared" si="15"/>
        <v>#N/A</v>
      </c>
    </row>
    <row r="634">
      <c r="A634" s="2"/>
      <c r="B634" s="2"/>
      <c r="C634" s="2"/>
      <c r="D634" s="2"/>
      <c r="E634" s="2"/>
      <c r="F634" s="569" t="str">
        <f>vlookup(B634,'セッション実施状況管理'!$A:$U,20,false)</f>
        <v>#N/A</v>
      </c>
      <c r="G634" s="2"/>
      <c r="H634" s="2"/>
      <c r="I634" s="572" t="str">
        <f>iferror(vlookup(B634,'セッション実施状況管理'!$A:$B,2,false),"")</f>
        <v/>
      </c>
      <c r="J634" s="629"/>
      <c r="K634" s="629"/>
      <c r="L634" s="652"/>
      <c r="M634" s="652"/>
      <c r="N634" s="629"/>
      <c r="O634" s="629"/>
      <c r="P634" s="629"/>
      <c r="Q634" s="651"/>
      <c r="R634" s="653"/>
      <c r="S634" s="651"/>
      <c r="T634" s="582" t="s">
        <v>1072</v>
      </c>
      <c r="U634" s="582" t="s">
        <v>1072</v>
      </c>
      <c r="V634" s="582" t="s">
        <v>1072</v>
      </c>
      <c r="W634" s="582" t="s">
        <v>1072</v>
      </c>
      <c r="X634" s="582" t="s">
        <v>1072</v>
      </c>
      <c r="Y634" s="582" t="s">
        <v>1072</v>
      </c>
      <c r="Z634" s="582" t="s">
        <v>1072</v>
      </c>
      <c r="AA634" s="580" t="str">
        <f>Vlookup(B634,'セッション実施状況管理'!$A:$R,17,false)</f>
        <v>#N/A</v>
      </c>
      <c r="AB634" s="580" t="str">
        <f t="shared" si="14"/>
        <v>#N/A</v>
      </c>
      <c r="AC634" s="580" t="str">
        <f t="shared" si="15"/>
        <v>#N/A</v>
      </c>
    </row>
    <row r="635">
      <c r="A635" s="2"/>
      <c r="B635" s="2"/>
      <c r="C635" s="2"/>
      <c r="D635" s="2"/>
      <c r="E635" s="2"/>
      <c r="F635" s="569" t="str">
        <f>vlookup(B635,'セッション実施状況管理'!$A:$U,20,false)</f>
        <v>#N/A</v>
      </c>
      <c r="G635" s="2"/>
      <c r="H635" s="2"/>
      <c r="I635" s="572" t="str">
        <f>iferror(vlookup(B635,'セッション実施状況管理'!$A:$B,2,false),"")</f>
        <v/>
      </c>
      <c r="J635" s="629"/>
      <c r="K635" s="629"/>
      <c r="L635" s="652"/>
      <c r="M635" s="652"/>
      <c r="N635" s="629"/>
      <c r="O635" s="629"/>
      <c r="P635" s="629"/>
      <c r="Q635" s="651"/>
      <c r="R635" s="653"/>
      <c r="S635" s="651"/>
      <c r="T635" s="582" t="s">
        <v>1072</v>
      </c>
      <c r="U635" s="582" t="s">
        <v>1072</v>
      </c>
      <c r="V635" s="582" t="s">
        <v>1072</v>
      </c>
      <c r="W635" s="582" t="s">
        <v>1072</v>
      </c>
      <c r="X635" s="582" t="s">
        <v>1072</v>
      </c>
      <c r="Y635" s="582" t="s">
        <v>1072</v>
      </c>
      <c r="Z635" s="582" t="s">
        <v>1072</v>
      </c>
      <c r="AA635" s="580" t="str">
        <f>Vlookup(B635,'セッション実施状況管理'!$A:$R,17,false)</f>
        <v>#N/A</v>
      </c>
      <c r="AB635" s="580" t="str">
        <f t="shared" si="14"/>
        <v>#N/A</v>
      </c>
      <c r="AC635" s="580" t="str">
        <f t="shared" si="15"/>
        <v>#N/A</v>
      </c>
    </row>
    <row r="636">
      <c r="A636" s="2"/>
      <c r="B636" s="2"/>
      <c r="C636" s="2"/>
      <c r="D636" s="2"/>
      <c r="E636" s="2"/>
      <c r="F636" s="569" t="str">
        <f>vlookup(B636,'セッション実施状況管理'!$A:$U,20,false)</f>
        <v>#N/A</v>
      </c>
      <c r="G636" s="2"/>
      <c r="H636" s="2"/>
      <c r="I636" s="572" t="str">
        <f>iferror(vlookup(B636,'セッション実施状況管理'!$A:$B,2,false),"")</f>
        <v/>
      </c>
      <c r="J636" s="629"/>
      <c r="K636" s="629"/>
      <c r="L636" s="652"/>
      <c r="M636" s="652"/>
      <c r="N636" s="629"/>
      <c r="O636" s="629"/>
      <c r="P636" s="629"/>
      <c r="Q636" s="651"/>
      <c r="R636" s="653"/>
      <c r="S636" s="651"/>
      <c r="T636" s="582" t="s">
        <v>1072</v>
      </c>
      <c r="U636" s="582" t="s">
        <v>1072</v>
      </c>
      <c r="V636" s="582" t="s">
        <v>1072</v>
      </c>
      <c r="W636" s="582" t="s">
        <v>1072</v>
      </c>
      <c r="X636" s="582" t="s">
        <v>1072</v>
      </c>
      <c r="Y636" s="582" t="s">
        <v>1072</v>
      </c>
      <c r="Z636" s="582" t="s">
        <v>1072</v>
      </c>
      <c r="AA636" s="580" t="str">
        <f>Vlookup(B636,'セッション実施状況管理'!$A:$R,17,false)</f>
        <v>#N/A</v>
      </c>
      <c r="AB636" s="580" t="str">
        <f t="shared" si="14"/>
        <v>#N/A</v>
      </c>
      <c r="AC636" s="580" t="str">
        <f t="shared" si="15"/>
        <v>#N/A</v>
      </c>
    </row>
    <row r="637">
      <c r="A637" s="2"/>
      <c r="B637" s="2"/>
      <c r="C637" s="2"/>
      <c r="D637" s="2"/>
      <c r="E637" s="2"/>
      <c r="F637" s="569" t="str">
        <f>vlookup(B637,'セッション実施状況管理'!$A:$U,20,false)</f>
        <v>#N/A</v>
      </c>
      <c r="G637" s="2"/>
      <c r="H637" s="2"/>
      <c r="I637" s="572" t="str">
        <f>iferror(vlookup(B637,'セッション実施状況管理'!$A:$B,2,false),"")</f>
        <v/>
      </c>
      <c r="J637" s="629"/>
      <c r="K637" s="629"/>
      <c r="L637" s="652"/>
      <c r="M637" s="652"/>
      <c r="N637" s="629"/>
      <c r="O637" s="629"/>
      <c r="P637" s="629"/>
      <c r="Q637" s="651"/>
      <c r="R637" s="653"/>
      <c r="S637" s="651"/>
      <c r="T637" s="582" t="s">
        <v>1072</v>
      </c>
      <c r="U637" s="582" t="s">
        <v>1072</v>
      </c>
      <c r="V637" s="582" t="s">
        <v>1072</v>
      </c>
      <c r="W637" s="582" t="s">
        <v>1072</v>
      </c>
      <c r="X637" s="582" t="s">
        <v>1072</v>
      </c>
      <c r="Y637" s="582" t="s">
        <v>1072</v>
      </c>
      <c r="Z637" s="582" t="s">
        <v>1072</v>
      </c>
      <c r="AA637" s="580" t="str">
        <f>Vlookup(B637,'セッション実施状況管理'!$A:$R,17,false)</f>
        <v>#N/A</v>
      </c>
      <c r="AB637" s="580" t="str">
        <f t="shared" si="14"/>
        <v>#N/A</v>
      </c>
      <c r="AC637" s="580" t="str">
        <f t="shared" si="15"/>
        <v>#N/A</v>
      </c>
    </row>
    <row r="638">
      <c r="A638" s="2"/>
      <c r="B638" s="2"/>
      <c r="C638" s="2"/>
      <c r="D638" s="2"/>
      <c r="E638" s="2"/>
      <c r="F638" s="569" t="str">
        <f>vlookup(B638,'セッション実施状況管理'!$A:$U,20,false)</f>
        <v>#N/A</v>
      </c>
      <c r="G638" s="2"/>
      <c r="H638" s="2"/>
      <c r="I638" s="572" t="str">
        <f>iferror(vlookup(B638,'セッション実施状況管理'!$A:$B,2,false),"")</f>
        <v/>
      </c>
      <c r="J638" s="629"/>
      <c r="K638" s="629"/>
      <c r="L638" s="652"/>
      <c r="M638" s="652"/>
      <c r="N638" s="629"/>
      <c r="O638" s="629"/>
      <c r="P638" s="629"/>
      <c r="Q638" s="651"/>
      <c r="R638" s="653"/>
      <c r="S638" s="651"/>
      <c r="T638" s="582" t="s">
        <v>1072</v>
      </c>
      <c r="U638" s="582" t="s">
        <v>1072</v>
      </c>
      <c r="V638" s="582" t="s">
        <v>1072</v>
      </c>
      <c r="W638" s="582" t="s">
        <v>1072</v>
      </c>
      <c r="X638" s="582" t="s">
        <v>1072</v>
      </c>
      <c r="Y638" s="582" t="s">
        <v>1072</v>
      </c>
      <c r="Z638" s="582" t="s">
        <v>1072</v>
      </c>
      <c r="AA638" s="580" t="str">
        <f>Vlookup(B638,'セッション実施状況管理'!$A:$R,17,false)</f>
        <v>#N/A</v>
      </c>
      <c r="AB638" s="580" t="str">
        <f t="shared" si="14"/>
        <v>#N/A</v>
      </c>
      <c r="AC638" s="580" t="str">
        <f t="shared" si="15"/>
        <v>#N/A</v>
      </c>
    </row>
    <row r="639">
      <c r="A639" s="2"/>
      <c r="B639" s="2"/>
      <c r="C639" s="2"/>
      <c r="D639" s="2"/>
      <c r="E639" s="2"/>
      <c r="F639" s="569" t="str">
        <f>vlookup(B639,'セッション実施状況管理'!$A:$U,20,false)</f>
        <v>#N/A</v>
      </c>
      <c r="G639" s="2"/>
      <c r="H639" s="2"/>
      <c r="I639" s="572" t="str">
        <f>iferror(vlookup(B639,'セッション実施状況管理'!$A:$B,2,false),"")</f>
        <v/>
      </c>
      <c r="J639" s="629"/>
      <c r="K639" s="629"/>
      <c r="L639" s="652"/>
      <c r="M639" s="652"/>
      <c r="N639" s="629"/>
      <c r="O639" s="629"/>
      <c r="P639" s="629"/>
      <c r="Q639" s="651"/>
      <c r="R639" s="653"/>
      <c r="S639" s="651"/>
      <c r="T639" s="582" t="s">
        <v>1072</v>
      </c>
      <c r="U639" s="582" t="s">
        <v>1072</v>
      </c>
      <c r="V639" s="582" t="s">
        <v>1072</v>
      </c>
      <c r="W639" s="582" t="s">
        <v>1072</v>
      </c>
      <c r="X639" s="582" t="s">
        <v>1072</v>
      </c>
      <c r="Y639" s="582" t="s">
        <v>1072</v>
      </c>
      <c r="Z639" s="582" t="s">
        <v>1072</v>
      </c>
      <c r="AA639" s="580" t="str">
        <f>Vlookup(B639,'セッション実施状況管理'!$A:$R,17,false)</f>
        <v>#N/A</v>
      </c>
      <c r="AB639" s="580" t="str">
        <f t="shared" si="14"/>
        <v>#N/A</v>
      </c>
      <c r="AC639" s="580" t="str">
        <f t="shared" si="15"/>
        <v>#N/A</v>
      </c>
    </row>
    <row r="640">
      <c r="A640" s="2"/>
      <c r="B640" s="2"/>
      <c r="C640" s="2"/>
      <c r="D640" s="2"/>
      <c r="E640" s="2"/>
      <c r="F640" s="569" t="str">
        <f>vlookup(B640,'セッション実施状況管理'!$A:$U,20,false)</f>
        <v>#N/A</v>
      </c>
      <c r="G640" s="2"/>
      <c r="H640" s="2"/>
      <c r="I640" s="572" t="str">
        <f>iferror(vlookup(B640,'セッション実施状況管理'!$A:$B,2,false),"")</f>
        <v/>
      </c>
      <c r="J640" s="629"/>
      <c r="K640" s="629"/>
      <c r="L640" s="652"/>
      <c r="M640" s="652"/>
      <c r="N640" s="629"/>
      <c r="O640" s="629"/>
      <c r="P640" s="629"/>
      <c r="Q640" s="651"/>
      <c r="R640" s="653"/>
      <c r="S640" s="651"/>
      <c r="T640" s="582" t="s">
        <v>1072</v>
      </c>
      <c r="U640" s="582" t="s">
        <v>1072</v>
      </c>
      <c r="V640" s="582" t="s">
        <v>1072</v>
      </c>
      <c r="W640" s="582" t="s">
        <v>1072</v>
      </c>
      <c r="X640" s="582" t="s">
        <v>1072</v>
      </c>
      <c r="Y640" s="582" t="s">
        <v>1072</v>
      </c>
      <c r="Z640" s="582" t="s">
        <v>1072</v>
      </c>
      <c r="AA640" s="580" t="str">
        <f>Vlookup(B640,'セッション実施状況管理'!$A:$R,17,false)</f>
        <v>#N/A</v>
      </c>
      <c r="AB640" s="580" t="str">
        <f t="shared" si="14"/>
        <v>#N/A</v>
      </c>
      <c r="AC640" s="580" t="str">
        <f t="shared" si="15"/>
        <v>#N/A</v>
      </c>
    </row>
    <row r="641">
      <c r="A641" s="2"/>
      <c r="B641" s="2"/>
      <c r="C641" s="2"/>
      <c r="D641" s="2"/>
      <c r="E641" s="2"/>
      <c r="F641" s="569" t="str">
        <f>vlookup(B641,'セッション実施状況管理'!$A:$U,20,false)</f>
        <v>#N/A</v>
      </c>
      <c r="G641" s="2"/>
      <c r="H641" s="2"/>
      <c r="I641" s="572" t="str">
        <f>iferror(vlookup(B641,'セッション実施状況管理'!$A:$B,2,false),"")</f>
        <v/>
      </c>
      <c r="J641" s="629"/>
      <c r="K641" s="629"/>
      <c r="L641" s="652"/>
      <c r="M641" s="652"/>
      <c r="N641" s="629"/>
      <c r="O641" s="629"/>
      <c r="P641" s="629"/>
      <c r="Q641" s="651"/>
      <c r="R641" s="653"/>
      <c r="S641" s="651"/>
      <c r="T641" s="582" t="s">
        <v>1072</v>
      </c>
      <c r="U641" s="582" t="s">
        <v>1072</v>
      </c>
      <c r="V641" s="582" t="s">
        <v>1072</v>
      </c>
      <c r="W641" s="582" t="s">
        <v>1072</v>
      </c>
      <c r="X641" s="582" t="s">
        <v>1072</v>
      </c>
      <c r="Y641" s="582" t="s">
        <v>1072</v>
      </c>
      <c r="Z641" s="582" t="s">
        <v>1072</v>
      </c>
      <c r="AA641" s="580" t="str">
        <f>Vlookup(B641,'セッション実施状況管理'!$A:$R,17,false)</f>
        <v>#N/A</v>
      </c>
      <c r="AB641" s="580" t="str">
        <f t="shared" si="14"/>
        <v>#N/A</v>
      </c>
      <c r="AC641" s="580" t="str">
        <f t="shared" si="15"/>
        <v>#N/A</v>
      </c>
    </row>
    <row r="642">
      <c r="A642" s="2"/>
      <c r="B642" s="2"/>
      <c r="C642" s="2"/>
      <c r="D642" s="2"/>
      <c r="E642" s="2"/>
      <c r="F642" s="569" t="str">
        <f>vlookup(B642,'セッション実施状況管理'!$A:$U,20,false)</f>
        <v>#N/A</v>
      </c>
      <c r="G642" s="2"/>
      <c r="H642" s="2"/>
      <c r="I642" s="572" t="str">
        <f>iferror(vlookup(B642,'セッション実施状況管理'!$A:$B,2,false),"")</f>
        <v/>
      </c>
      <c r="J642" s="629"/>
      <c r="K642" s="629"/>
      <c r="L642" s="652"/>
      <c r="M642" s="652"/>
      <c r="N642" s="629"/>
      <c r="O642" s="629"/>
      <c r="P642" s="629"/>
      <c r="Q642" s="651"/>
      <c r="R642" s="653"/>
      <c r="S642" s="651"/>
      <c r="T642" s="582" t="s">
        <v>1072</v>
      </c>
      <c r="U642" s="582" t="s">
        <v>1072</v>
      </c>
      <c r="V642" s="582" t="s">
        <v>1072</v>
      </c>
      <c r="W642" s="582" t="s">
        <v>1072</v>
      </c>
      <c r="X642" s="582" t="s">
        <v>1072</v>
      </c>
      <c r="Y642" s="582" t="s">
        <v>1072</v>
      </c>
      <c r="Z642" s="582" t="s">
        <v>1072</v>
      </c>
      <c r="AA642" s="580" t="str">
        <f>Vlookup(B642,'セッション実施状況管理'!$A:$R,17,false)</f>
        <v>#N/A</v>
      </c>
      <c r="AB642" s="580" t="str">
        <f t="shared" si="14"/>
        <v>#N/A</v>
      </c>
      <c r="AC642" s="580" t="str">
        <f t="shared" si="15"/>
        <v>#N/A</v>
      </c>
    </row>
    <row r="643">
      <c r="A643" s="2"/>
      <c r="B643" s="2"/>
      <c r="C643" s="2"/>
      <c r="D643" s="2"/>
      <c r="E643" s="2"/>
      <c r="F643" s="569" t="str">
        <f>vlookup(B643,'セッション実施状況管理'!$A:$U,20,false)</f>
        <v>#N/A</v>
      </c>
      <c r="G643" s="2"/>
      <c r="H643" s="2"/>
      <c r="I643" s="572" t="str">
        <f>iferror(vlookup(B643,'セッション実施状況管理'!$A:$B,2,false),"")</f>
        <v/>
      </c>
      <c r="J643" s="629"/>
      <c r="K643" s="629"/>
      <c r="L643" s="652"/>
      <c r="M643" s="652"/>
      <c r="N643" s="629"/>
      <c r="O643" s="629"/>
      <c r="P643" s="629"/>
      <c r="Q643" s="651"/>
      <c r="R643" s="653"/>
      <c r="S643" s="651"/>
      <c r="T643" s="582" t="s">
        <v>1072</v>
      </c>
      <c r="U643" s="582" t="s">
        <v>1072</v>
      </c>
      <c r="V643" s="582" t="s">
        <v>1072</v>
      </c>
      <c r="W643" s="582" t="s">
        <v>1072</v>
      </c>
      <c r="X643" s="582" t="s">
        <v>1072</v>
      </c>
      <c r="Y643" s="582" t="s">
        <v>1072</v>
      </c>
      <c r="Z643" s="582" t="s">
        <v>1072</v>
      </c>
      <c r="AA643" s="580" t="str">
        <f>Vlookup(B643,'セッション実施状況管理'!$A:$R,17,false)</f>
        <v>#N/A</v>
      </c>
      <c r="AB643" s="580" t="str">
        <f t="shared" si="14"/>
        <v>#N/A</v>
      </c>
      <c r="AC643" s="580" t="str">
        <f t="shared" si="15"/>
        <v>#N/A</v>
      </c>
    </row>
    <row r="644">
      <c r="A644" s="2"/>
      <c r="B644" s="2"/>
      <c r="C644" s="2"/>
      <c r="D644" s="2"/>
      <c r="E644" s="2"/>
      <c r="F644" s="569" t="str">
        <f>vlookup(B644,'セッション実施状況管理'!$A:$U,20,false)</f>
        <v>#N/A</v>
      </c>
      <c r="G644" s="2"/>
      <c r="H644" s="2"/>
      <c r="I644" s="572" t="str">
        <f>iferror(vlookup(B644,'セッション実施状況管理'!$A:$B,2,false),"")</f>
        <v/>
      </c>
      <c r="J644" s="629"/>
      <c r="K644" s="629"/>
      <c r="L644" s="652"/>
      <c r="M644" s="652"/>
      <c r="N644" s="629"/>
      <c r="O644" s="629"/>
      <c r="P644" s="629"/>
      <c r="Q644" s="651"/>
      <c r="R644" s="653"/>
      <c r="S644" s="651"/>
      <c r="T644" s="582" t="s">
        <v>1072</v>
      </c>
      <c r="U644" s="582" t="s">
        <v>1072</v>
      </c>
      <c r="V644" s="582" t="s">
        <v>1072</v>
      </c>
      <c r="W644" s="582" t="s">
        <v>1072</v>
      </c>
      <c r="X644" s="582" t="s">
        <v>1072</v>
      </c>
      <c r="Y644" s="582" t="s">
        <v>1072</v>
      </c>
      <c r="Z644" s="582" t="s">
        <v>1072</v>
      </c>
      <c r="AA644" s="580" t="str">
        <f>Vlookup(B644,'セッション実施状況管理'!$A:$R,17,false)</f>
        <v>#N/A</v>
      </c>
      <c r="AB644" s="580" t="str">
        <f t="shared" si="14"/>
        <v>#N/A</v>
      </c>
      <c r="AC644" s="580" t="str">
        <f t="shared" si="15"/>
        <v>#N/A</v>
      </c>
    </row>
    <row r="645">
      <c r="A645" s="2"/>
      <c r="B645" s="2"/>
      <c r="C645" s="2"/>
      <c r="D645" s="2"/>
      <c r="E645" s="2"/>
      <c r="F645" s="569" t="str">
        <f>vlookup(B645,'セッション実施状況管理'!$A:$U,20,false)</f>
        <v>#N/A</v>
      </c>
      <c r="G645" s="2"/>
      <c r="H645" s="2"/>
      <c r="I645" s="572" t="str">
        <f>iferror(vlookup(B645,'セッション実施状況管理'!$A:$B,2,false),"")</f>
        <v/>
      </c>
      <c r="J645" s="629"/>
      <c r="K645" s="629"/>
      <c r="L645" s="652"/>
      <c r="M645" s="652"/>
      <c r="N645" s="629"/>
      <c r="O645" s="629"/>
      <c r="P645" s="629"/>
      <c r="Q645" s="651"/>
      <c r="R645" s="653"/>
      <c r="S645" s="651"/>
      <c r="T645" s="582" t="s">
        <v>1072</v>
      </c>
      <c r="U645" s="582" t="s">
        <v>1072</v>
      </c>
      <c r="V645" s="582" t="s">
        <v>1072</v>
      </c>
      <c r="W645" s="582" t="s">
        <v>1072</v>
      </c>
      <c r="X645" s="582" t="s">
        <v>1072</v>
      </c>
      <c r="Y645" s="582" t="s">
        <v>1072</v>
      </c>
      <c r="Z645" s="582" t="s">
        <v>1072</v>
      </c>
      <c r="AA645" s="580" t="str">
        <f>Vlookup(B645,'セッション実施状況管理'!$A:$R,17,false)</f>
        <v>#N/A</v>
      </c>
      <c r="AB645" s="580" t="str">
        <f t="shared" si="14"/>
        <v>#N/A</v>
      </c>
      <c r="AC645" s="580" t="str">
        <f t="shared" si="15"/>
        <v>#N/A</v>
      </c>
    </row>
    <row r="646">
      <c r="A646" s="2"/>
      <c r="B646" s="2"/>
      <c r="C646" s="2"/>
      <c r="D646" s="2"/>
      <c r="E646" s="2"/>
      <c r="F646" s="569" t="str">
        <f>vlookup(B646,'セッション実施状況管理'!$A:$U,20,false)</f>
        <v>#N/A</v>
      </c>
      <c r="G646" s="2"/>
      <c r="H646" s="2"/>
      <c r="I646" s="572" t="str">
        <f>iferror(vlookup(B646,'セッション実施状況管理'!$A:$B,2,false),"")</f>
        <v/>
      </c>
      <c r="J646" s="629"/>
      <c r="K646" s="629"/>
      <c r="L646" s="652"/>
      <c r="M646" s="652"/>
      <c r="N646" s="629"/>
      <c r="O646" s="629"/>
      <c r="P646" s="629"/>
      <c r="Q646" s="651"/>
      <c r="R646" s="653"/>
      <c r="S646" s="651"/>
      <c r="T646" s="582" t="s">
        <v>1072</v>
      </c>
      <c r="U646" s="582" t="s">
        <v>1072</v>
      </c>
      <c r="V646" s="582" t="s">
        <v>1072</v>
      </c>
      <c r="W646" s="582" t="s">
        <v>1072</v>
      </c>
      <c r="X646" s="582" t="s">
        <v>1072</v>
      </c>
      <c r="Y646" s="582" t="s">
        <v>1072</v>
      </c>
      <c r="Z646" s="582" t="s">
        <v>1072</v>
      </c>
      <c r="AA646" s="580" t="str">
        <f>Vlookup(B646,'セッション実施状況管理'!$A:$R,17,false)</f>
        <v>#N/A</v>
      </c>
      <c r="AB646" s="580" t="str">
        <f t="shared" si="14"/>
        <v>#N/A</v>
      </c>
      <c r="AC646" s="580" t="str">
        <f t="shared" si="15"/>
        <v>#N/A</v>
      </c>
    </row>
    <row r="647">
      <c r="A647" s="2"/>
      <c r="B647" s="2"/>
      <c r="C647" s="2"/>
      <c r="D647" s="2"/>
      <c r="E647" s="2"/>
      <c r="F647" s="569" t="str">
        <f>vlookup(B647,'セッション実施状況管理'!$A:$U,20,false)</f>
        <v>#N/A</v>
      </c>
      <c r="G647" s="2"/>
      <c r="H647" s="2"/>
      <c r="I647" s="572" t="str">
        <f>iferror(vlookup(B647,'セッション実施状況管理'!$A:$B,2,false),"")</f>
        <v/>
      </c>
      <c r="J647" s="629"/>
      <c r="K647" s="629"/>
      <c r="L647" s="652"/>
      <c r="M647" s="652"/>
      <c r="N647" s="629"/>
      <c r="O647" s="629"/>
      <c r="P647" s="629"/>
      <c r="Q647" s="651"/>
      <c r="R647" s="653"/>
      <c r="S647" s="651"/>
      <c r="T647" s="582" t="s">
        <v>1072</v>
      </c>
      <c r="U647" s="582" t="s">
        <v>1072</v>
      </c>
      <c r="V647" s="582" t="s">
        <v>1072</v>
      </c>
      <c r="W647" s="582" t="s">
        <v>1072</v>
      </c>
      <c r="X647" s="582" t="s">
        <v>1072</v>
      </c>
      <c r="Y647" s="582" t="s">
        <v>1072</v>
      </c>
      <c r="Z647" s="582" t="s">
        <v>1072</v>
      </c>
      <c r="AA647" s="580" t="str">
        <f>Vlookup(B647,'セッション実施状況管理'!$A:$R,17,false)</f>
        <v>#N/A</v>
      </c>
      <c r="AB647" s="580" t="str">
        <f t="shared" si="14"/>
        <v>#N/A</v>
      </c>
      <c r="AC647" s="580" t="str">
        <f t="shared" si="15"/>
        <v>#N/A</v>
      </c>
    </row>
    <row r="648">
      <c r="A648" s="2"/>
      <c r="B648" s="2"/>
      <c r="C648" s="2"/>
      <c r="D648" s="2"/>
      <c r="E648" s="2"/>
      <c r="F648" s="569" t="str">
        <f>vlookup(B648,'セッション実施状況管理'!$A:$U,20,false)</f>
        <v>#N/A</v>
      </c>
      <c r="G648" s="2"/>
      <c r="H648" s="2"/>
      <c r="I648" s="572" t="str">
        <f>iferror(vlookup(B648,'セッション実施状況管理'!$A:$B,2,false),"")</f>
        <v/>
      </c>
      <c r="J648" s="629"/>
      <c r="K648" s="629"/>
      <c r="L648" s="652"/>
      <c r="M648" s="652"/>
      <c r="N648" s="629"/>
      <c r="O648" s="629"/>
      <c r="P648" s="629"/>
      <c r="Q648" s="651"/>
      <c r="R648" s="653"/>
      <c r="S648" s="651"/>
      <c r="T648" s="582" t="s">
        <v>1072</v>
      </c>
      <c r="U648" s="582" t="s">
        <v>1072</v>
      </c>
      <c r="V648" s="582" t="s">
        <v>1072</v>
      </c>
      <c r="W648" s="582" t="s">
        <v>1072</v>
      </c>
      <c r="X648" s="582" t="s">
        <v>1072</v>
      </c>
      <c r="Y648" s="582" t="s">
        <v>1072</v>
      </c>
      <c r="Z648" s="582" t="s">
        <v>1072</v>
      </c>
      <c r="AA648" s="580" t="str">
        <f>Vlookup(B648,'セッション実施状況管理'!$A:$R,17,false)</f>
        <v>#N/A</v>
      </c>
      <c r="AB648" s="580" t="str">
        <f t="shared" si="14"/>
        <v>#N/A</v>
      </c>
      <c r="AC648" s="580" t="str">
        <f t="shared" si="15"/>
        <v>#N/A</v>
      </c>
    </row>
    <row r="649">
      <c r="A649" s="2"/>
      <c r="B649" s="2"/>
      <c r="C649" s="2"/>
      <c r="D649" s="2"/>
      <c r="E649" s="2"/>
      <c r="F649" s="569" t="str">
        <f>vlookup(B649,'セッション実施状況管理'!$A:$U,20,false)</f>
        <v>#N/A</v>
      </c>
      <c r="G649" s="2"/>
      <c r="H649" s="2"/>
      <c r="I649" s="572" t="str">
        <f>iferror(vlookup(B649,'セッション実施状況管理'!$A:$B,2,false),"")</f>
        <v/>
      </c>
      <c r="J649" s="629"/>
      <c r="K649" s="629"/>
      <c r="L649" s="652"/>
      <c r="M649" s="652"/>
      <c r="N649" s="629"/>
      <c r="O649" s="629"/>
      <c r="P649" s="629"/>
      <c r="Q649" s="651"/>
      <c r="R649" s="653"/>
      <c r="S649" s="651"/>
      <c r="T649" s="582" t="s">
        <v>1072</v>
      </c>
      <c r="U649" s="582" t="s">
        <v>1072</v>
      </c>
      <c r="V649" s="582" t="s">
        <v>1072</v>
      </c>
      <c r="W649" s="582" t="s">
        <v>1072</v>
      </c>
      <c r="X649" s="582" t="s">
        <v>1072</v>
      </c>
      <c r="Y649" s="582" t="s">
        <v>1072</v>
      </c>
      <c r="Z649" s="582" t="s">
        <v>1072</v>
      </c>
      <c r="AA649" s="580" t="str">
        <f>Vlookup(B649,'セッション実施状況管理'!$A:$R,17,false)</f>
        <v>#N/A</v>
      </c>
      <c r="AB649" s="580" t="str">
        <f t="shared" si="14"/>
        <v>#N/A</v>
      </c>
      <c r="AC649" s="580" t="str">
        <f t="shared" si="15"/>
        <v>#N/A</v>
      </c>
    </row>
    <row r="650">
      <c r="A650" s="2"/>
      <c r="B650" s="2"/>
      <c r="C650" s="2"/>
      <c r="D650" s="2"/>
      <c r="E650" s="2"/>
      <c r="F650" s="569" t="str">
        <f>vlookup(B650,'セッション実施状況管理'!$A:$U,20,false)</f>
        <v>#N/A</v>
      </c>
      <c r="G650" s="2"/>
      <c r="H650" s="2"/>
      <c r="I650" s="572" t="str">
        <f>iferror(vlookup(B650,'セッション実施状況管理'!$A:$B,2,false),"")</f>
        <v/>
      </c>
      <c r="J650" s="629"/>
      <c r="K650" s="629"/>
      <c r="L650" s="652"/>
      <c r="M650" s="652"/>
      <c r="N650" s="629"/>
      <c r="O650" s="629"/>
      <c r="P650" s="629"/>
      <c r="Q650" s="651"/>
      <c r="R650" s="653"/>
      <c r="S650" s="651"/>
      <c r="T650" s="582" t="s">
        <v>1072</v>
      </c>
      <c r="U650" s="582" t="s">
        <v>1072</v>
      </c>
      <c r="V650" s="582" t="s">
        <v>1072</v>
      </c>
      <c r="W650" s="582" t="s">
        <v>1072</v>
      </c>
      <c r="X650" s="582" t="s">
        <v>1072</v>
      </c>
      <c r="Y650" s="582" t="s">
        <v>1072</v>
      </c>
      <c r="Z650" s="582" t="s">
        <v>1072</v>
      </c>
      <c r="AA650" s="580" t="str">
        <f>Vlookup(B650,'セッション実施状況管理'!$A:$R,17,false)</f>
        <v>#N/A</v>
      </c>
      <c r="AB650" s="580" t="str">
        <f t="shared" si="14"/>
        <v>#N/A</v>
      </c>
      <c r="AC650" s="580" t="str">
        <f t="shared" si="15"/>
        <v>#N/A</v>
      </c>
    </row>
    <row r="651">
      <c r="A651" s="2"/>
      <c r="B651" s="2"/>
      <c r="C651" s="2"/>
      <c r="D651" s="2"/>
      <c r="E651" s="2"/>
      <c r="F651" s="569" t="str">
        <f>vlookup(B651,'セッション実施状況管理'!$A:$U,20,false)</f>
        <v>#N/A</v>
      </c>
      <c r="G651" s="2"/>
      <c r="H651" s="2"/>
      <c r="I651" s="572" t="str">
        <f>iferror(vlookup(B651,'セッション実施状況管理'!$A:$B,2,false),"")</f>
        <v/>
      </c>
      <c r="J651" s="629"/>
      <c r="K651" s="629"/>
      <c r="L651" s="652"/>
      <c r="M651" s="652"/>
      <c r="N651" s="629"/>
      <c r="O651" s="629"/>
      <c r="P651" s="629"/>
      <c r="Q651" s="651"/>
      <c r="R651" s="653"/>
      <c r="S651" s="651"/>
      <c r="T651" s="582" t="s">
        <v>1072</v>
      </c>
      <c r="U651" s="582" t="s">
        <v>1072</v>
      </c>
      <c r="V651" s="582" t="s">
        <v>1072</v>
      </c>
      <c r="W651" s="582" t="s">
        <v>1072</v>
      </c>
      <c r="X651" s="582" t="s">
        <v>1072</v>
      </c>
      <c r="Y651" s="582" t="s">
        <v>1072</v>
      </c>
      <c r="Z651" s="582" t="s">
        <v>1072</v>
      </c>
      <c r="AA651" s="580" t="str">
        <f>Vlookup(B651,'セッション実施状況管理'!$A:$R,17,false)</f>
        <v>#N/A</v>
      </c>
      <c r="AB651" s="580" t="str">
        <f t="shared" si="14"/>
        <v>#N/A</v>
      </c>
      <c r="AC651" s="580" t="str">
        <f t="shared" si="15"/>
        <v>#N/A</v>
      </c>
    </row>
    <row r="652">
      <c r="A652" s="2"/>
      <c r="B652" s="2"/>
      <c r="C652" s="2"/>
      <c r="D652" s="2"/>
      <c r="E652" s="2"/>
      <c r="F652" s="569" t="str">
        <f>vlookup(B652,'セッション実施状況管理'!$A:$U,20,false)</f>
        <v>#N/A</v>
      </c>
      <c r="G652" s="2"/>
      <c r="H652" s="2"/>
      <c r="I652" s="572" t="str">
        <f>iferror(vlookup(B652,'セッション実施状況管理'!$A:$B,2,false),"")</f>
        <v/>
      </c>
      <c r="J652" s="629"/>
      <c r="K652" s="629"/>
      <c r="L652" s="652"/>
      <c r="M652" s="652"/>
      <c r="N652" s="629"/>
      <c r="O652" s="629"/>
      <c r="P652" s="629"/>
      <c r="Q652" s="651"/>
      <c r="R652" s="653"/>
      <c r="S652" s="651"/>
      <c r="T652" s="582" t="s">
        <v>1072</v>
      </c>
      <c r="U652" s="582" t="s">
        <v>1072</v>
      </c>
      <c r="V652" s="582" t="s">
        <v>1072</v>
      </c>
      <c r="W652" s="582" t="s">
        <v>1072</v>
      </c>
      <c r="X652" s="582" t="s">
        <v>1072</v>
      </c>
      <c r="Y652" s="582" t="s">
        <v>1072</v>
      </c>
      <c r="Z652" s="582" t="s">
        <v>1072</v>
      </c>
      <c r="AA652" s="580" t="str">
        <f>Vlookup(B652,'セッション実施状況管理'!$A:$R,17,false)</f>
        <v>#N/A</v>
      </c>
      <c r="AB652" s="580" t="str">
        <f t="shared" si="14"/>
        <v>#N/A</v>
      </c>
      <c r="AC652" s="580" t="str">
        <f t="shared" si="15"/>
        <v>#N/A</v>
      </c>
    </row>
    <row r="653">
      <c r="A653" s="2"/>
      <c r="B653" s="2"/>
      <c r="C653" s="2"/>
      <c r="D653" s="2"/>
      <c r="E653" s="2"/>
      <c r="F653" s="569" t="str">
        <f>vlookup(B653,'セッション実施状況管理'!$A:$U,20,false)</f>
        <v>#N/A</v>
      </c>
      <c r="G653" s="2"/>
      <c r="H653" s="2"/>
      <c r="I653" s="572" t="str">
        <f>iferror(vlookup(B653,'セッション実施状況管理'!$A:$B,2,false),"")</f>
        <v/>
      </c>
      <c r="J653" s="629"/>
      <c r="K653" s="629"/>
      <c r="L653" s="652"/>
      <c r="M653" s="652"/>
      <c r="N653" s="629"/>
      <c r="O653" s="629"/>
      <c r="P653" s="629"/>
      <c r="Q653" s="651"/>
      <c r="R653" s="653"/>
      <c r="S653" s="651"/>
      <c r="T653" s="582" t="s">
        <v>1072</v>
      </c>
      <c r="U653" s="582" t="s">
        <v>1072</v>
      </c>
      <c r="V653" s="582" t="s">
        <v>1072</v>
      </c>
      <c r="W653" s="582" t="s">
        <v>1072</v>
      </c>
      <c r="X653" s="582" t="s">
        <v>1072</v>
      </c>
      <c r="Y653" s="582" t="s">
        <v>1072</v>
      </c>
      <c r="Z653" s="582" t="s">
        <v>1072</v>
      </c>
      <c r="AA653" s="580" t="str">
        <f>Vlookup(B653,'セッション実施状況管理'!$A:$R,17,false)</f>
        <v>#N/A</v>
      </c>
      <c r="AB653" s="580" t="str">
        <f t="shared" si="14"/>
        <v>#N/A</v>
      </c>
      <c r="AC653" s="580" t="str">
        <f t="shared" si="15"/>
        <v>#N/A</v>
      </c>
    </row>
    <row r="654">
      <c r="A654" s="2"/>
      <c r="B654" s="2"/>
      <c r="C654" s="2"/>
      <c r="D654" s="2"/>
      <c r="E654" s="2"/>
      <c r="F654" s="569" t="str">
        <f>vlookup(B654,'セッション実施状況管理'!$A:$U,20,false)</f>
        <v>#N/A</v>
      </c>
      <c r="G654" s="2"/>
      <c r="H654" s="2"/>
      <c r="I654" s="572" t="str">
        <f>iferror(vlookup(B654,'セッション実施状況管理'!$A:$B,2,false),"")</f>
        <v/>
      </c>
      <c r="J654" s="629"/>
      <c r="K654" s="629"/>
      <c r="L654" s="652"/>
      <c r="M654" s="652"/>
      <c r="N654" s="629"/>
      <c r="O654" s="629"/>
      <c r="P654" s="629"/>
      <c r="Q654" s="651"/>
      <c r="R654" s="653"/>
      <c r="S654" s="651"/>
      <c r="T654" s="582" t="s">
        <v>1072</v>
      </c>
      <c r="U654" s="582" t="s">
        <v>1072</v>
      </c>
      <c r="V654" s="582" t="s">
        <v>1072</v>
      </c>
      <c r="W654" s="582" t="s">
        <v>1072</v>
      </c>
      <c r="X654" s="582" t="s">
        <v>1072</v>
      </c>
      <c r="Y654" s="582" t="s">
        <v>1072</v>
      </c>
      <c r="Z654" s="582" t="s">
        <v>1072</v>
      </c>
      <c r="AA654" s="580" t="str">
        <f>Vlookup(B654,'セッション実施状況管理'!$A:$R,17,false)</f>
        <v>#N/A</v>
      </c>
      <c r="AB654" s="580" t="str">
        <f t="shared" si="14"/>
        <v>#N/A</v>
      </c>
      <c r="AC654" s="580" t="str">
        <f t="shared" si="15"/>
        <v>#N/A</v>
      </c>
    </row>
    <row r="655">
      <c r="A655" s="2"/>
      <c r="B655" s="2"/>
      <c r="C655" s="2"/>
      <c r="D655" s="2"/>
      <c r="E655" s="2"/>
      <c r="F655" s="569" t="str">
        <f>vlookup(B655,'セッション実施状況管理'!$A:$U,20,false)</f>
        <v>#N/A</v>
      </c>
      <c r="G655" s="2"/>
      <c r="H655" s="2"/>
      <c r="I655" s="572" t="str">
        <f>iferror(vlookup(B655,'セッション実施状況管理'!$A:$B,2,false),"")</f>
        <v/>
      </c>
      <c r="J655" s="629"/>
      <c r="K655" s="629"/>
      <c r="L655" s="652"/>
      <c r="M655" s="652"/>
      <c r="N655" s="629"/>
      <c r="O655" s="629"/>
      <c r="P655" s="629"/>
      <c r="Q655" s="651"/>
      <c r="R655" s="653"/>
      <c r="S655" s="651"/>
      <c r="T655" s="582" t="s">
        <v>1072</v>
      </c>
      <c r="U655" s="582" t="s">
        <v>1072</v>
      </c>
      <c r="V655" s="582" t="s">
        <v>1072</v>
      </c>
      <c r="W655" s="582" t="s">
        <v>1072</v>
      </c>
      <c r="X655" s="582" t="s">
        <v>1072</v>
      </c>
      <c r="Y655" s="582" t="s">
        <v>1072</v>
      </c>
      <c r="Z655" s="582" t="s">
        <v>1072</v>
      </c>
      <c r="AA655" s="580" t="str">
        <f>Vlookup(B655,'セッション実施状況管理'!$A:$R,17,false)</f>
        <v>#N/A</v>
      </c>
      <c r="AB655" s="580" t="str">
        <f t="shared" si="14"/>
        <v>#N/A</v>
      </c>
      <c r="AC655" s="580" t="str">
        <f t="shared" si="15"/>
        <v>#N/A</v>
      </c>
    </row>
    <row r="656">
      <c r="A656" s="2"/>
      <c r="B656" s="2"/>
      <c r="C656" s="2"/>
      <c r="D656" s="2"/>
      <c r="E656" s="2"/>
      <c r="F656" s="569" t="str">
        <f>vlookup(B656,'セッション実施状況管理'!$A:$U,20,false)</f>
        <v>#N/A</v>
      </c>
      <c r="G656" s="2"/>
      <c r="H656" s="2"/>
      <c r="I656" s="572" t="str">
        <f>iferror(vlookup(B656,'セッション実施状況管理'!$A:$B,2,false),"")</f>
        <v/>
      </c>
      <c r="J656" s="629"/>
      <c r="K656" s="629"/>
      <c r="L656" s="652"/>
      <c r="M656" s="652"/>
      <c r="N656" s="629"/>
      <c r="O656" s="629"/>
      <c r="P656" s="629"/>
      <c r="Q656" s="651"/>
      <c r="R656" s="653"/>
      <c r="S656" s="651"/>
      <c r="T656" s="582" t="s">
        <v>1072</v>
      </c>
      <c r="U656" s="582" t="s">
        <v>1072</v>
      </c>
      <c r="V656" s="582" t="s">
        <v>1072</v>
      </c>
      <c r="W656" s="582" t="s">
        <v>1072</v>
      </c>
      <c r="X656" s="582" t="s">
        <v>1072</v>
      </c>
      <c r="Y656" s="582" t="s">
        <v>1072</v>
      </c>
      <c r="Z656" s="582" t="s">
        <v>1072</v>
      </c>
      <c r="AA656" s="580" t="str">
        <f>Vlookup(B656,'セッション実施状況管理'!$A:$R,17,false)</f>
        <v>#N/A</v>
      </c>
      <c r="AB656" s="580" t="str">
        <f t="shared" si="14"/>
        <v>#N/A</v>
      </c>
      <c r="AC656" s="580" t="str">
        <f t="shared" si="15"/>
        <v>#N/A</v>
      </c>
    </row>
    <row r="657">
      <c r="A657" s="2"/>
      <c r="B657" s="2"/>
      <c r="C657" s="2"/>
      <c r="D657" s="2"/>
      <c r="E657" s="2"/>
      <c r="F657" s="569" t="str">
        <f>vlookup(B657,'セッション実施状況管理'!$A:$U,20,false)</f>
        <v>#N/A</v>
      </c>
      <c r="G657" s="2"/>
      <c r="H657" s="2"/>
      <c r="I657" s="572" t="str">
        <f>iferror(vlookup(B657,'セッション実施状況管理'!$A:$B,2,false),"")</f>
        <v/>
      </c>
      <c r="J657" s="629"/>
      <c r="K657" s="629"/>
      <c r="L657" s="652"/>
      <c r="M657" s="652"/>
      <c r="N657" s="629"/>
      <c r="O657" s="629"/>
      <c r="P657" s="629"/>
      <c r="Q657" s="651"/>
      <c r="R657" s="653"/>
      <c r="S657" s="651"/>
      <c r="T657" s="582" t="s">
        <v>1072</v>
      </c>
      <c r="U657" s="582" t="s">
        <v>1072</v>
      </c>
      <c r="V657" s="582" t="s">
        <v>1072</v>
      </c>
      <c r="W657" s="582" t="s">
        <v>1072</v>
      </c>
      <c r="X657" s="582" t="s">
        <v>1072</v>
      </c>
      <c r="Y657" s="582" t="s">
        <v>1072</v>
      </c>
      <c r="Z657" s="582" t="s">
        <v>1072</v>
      </c>
      <c r="AA657" s="580" t="str">
        <f>Vlookup(B657,'セッション実施状況管理'!$A:$R,17,false)</f>
        <v>#N/A</v>
      </c>
      <c r="AB657" s="580" t="str">
        <f t="shared" si="14"/>
        <v>#N/A</v>
      </c>
      <c r="AC657" s="580" t="str">
        <f t="shared" si="15"/>
        <v>#N/A</v>
      </c>
    </row>
    <row r="658">
      <c r="A658" s="2"/>
      <c r="B658" s="2"/>
      <c r="C658" s="2"/>
      <c r="D658" s="2"/>
      <c r="E658" s="2"/>
      <c r="F658" s="569" t="str">
        <f>vlookup(B658,'セッション実施状況管理'!$A:$U,20,false)</f>
        <v>#N/A</v>
      </c>
      <c r="G658" s="2"/>
      <c r="H658" s="2"/>
      <c r="I658" s="572" t="str">
        <f>iferror(vlookup(B658,'セッション実施状況管理'!$A:$B,2,false),"")</f>
        <v/>
      </c>
      <c r="J658" s="629"/>
      <c r="K658" s="629"/>
      <c r="L658" s="652"/>
      <c r="M658" s="652"/>
      <c r="N658" s="629"/>
      <c r="O658" s="629"/>
      <c r="P658" s="629"/>
      <c r="Q658" s="651"/>
      <c r="R658" s="653"/>
      <c r="S658" s="651"/>
      <c r="T658" s="582" t="s">
        <v>1072</v>
      </c>
      <c r="U658" s="582" t="s">
        <v>1072</v>
      </c>
      <c r="V658" s="582" t="s">
        <v>1072</v>
      </c>
      <c r="W658" s="582" t="s">
        <v>1072</v>
      </c>
      <c r="X658" s="582" t="s">
        <v>1072</v>
      </c>
      <c r="Y658" s="582" t="s">
        <v>1072</v>
      </c>
      <c r="Z658" s="582" t="s">
        <v>1072</v>
      </c>
      <c r="AA658" s="580" t="str">
        <f>Vlookup(B658,'セッション実施状況管理'!$A:$R,17,false)</f>
        <v>#N/A</v>
      </c>
      <c r="AB658" s="580" t="str">
        <f t="shared" si="14"/>
        <v>#N/A</v>
      </c>
      <c r="AC658" s="580" t="str">
        <f t="shared" si="15"/>
        <v>#N/A</v>
      </c>
    </row>
    <row r="659">
      <c r="A659" s="2"/>
      <c r="B659" s="2"/>
      <c r="C659" s="2"/>
      <c r="D659" s="2"/>
      <c r="E659" s="2"/>
      <c r="F659" s="569" t="str">
        <f>vlookup(B659,'セッション実施状況管理'!$A:$U,20,false)</f>
        <v>#N/A</v>
      </c>
      <c r="G659" s="2"/>
      <c r="H659" s="2"/>
      <c r="I659" s="572" t="str">
        <f>iferror(vlookup(B659,'セッション実施状況管理'!$A:$B,2,false),"")</f>
        <v/>
      </c>
      <c r="J659" s="629"/>
      <c r="K659" s="629"/>
      <c r="L659" s="652"/>
      <c r="M659" s="652"/>
      <c r="N659" s="629"/>
      <c r="O659" s="629"/>
      <c r="P659" s="629"/>
      <c r="Q659" s="651"/>
      <c r="R659" s="653"/>
      <c r="S659" s="651"/>
      <c r="T659" s="582" t="s">
        <v>1072</v>
      </c>
      <c r="U659" s="582" t="s">
        <v>1072</v>
      </c>
      <c r="V659" s="582" t="s">
        <v>1072</v>
      </c>
      <c r="W659" s="582" t="s">
        <v>1072</v>
      </c>
      <c r="X659" s="582" t="s">
        <v>1072</v>
      </c>
      <c r="Y659" s="582" t="s">
        <v>1072</v>
      </c>
      <c r="Z659" s="582" t="s">
        <v>1072</v>
      </c>
      <c r="AA659" s="580" t="str">
        <f>Vlookup(B659,'セッション実施状況管理'!$A:$R,17,false)</f>
        <v>#N/A</v>
      </c>
      <c r="AB659" s="580" t="str">
        <f t="shared" si="14"/>
        <v>#N/A</v>
      </c>
      <c r="AC659" s="580" t="str">
        <f t="shared" si="15"/>
        <v>#N/A</v>
      </c>
    </row>
    <row r="660">
      <c r="A660" s="2"/>
      <c r="B660" s="2"/>
      <c r="C660" s="2"/>
      <c r="D660" s="2"/>
      <c r="E660" s="2"/>
      <c r="F660" s="569" t="str">
        <f>vlookup(B660,'セッション実施状況管理'!$A:$U,20,false)</f>
        <v>#N/A</v>
      </c>
      <c r="G660" s="2"/>
      <c r="H660" s="2"/>
      <c r="I660" s="572" t="str">
        <f>iferror(vlookup(B660,'セッション実施状況管理'!$A:$B,2,false),"")</f>
        <v/>
      </c>
      <c r="J660" s="629"/>
      <c r="K660" s="629"/>
      <c r="L660" s="652"/>
      <c r="M660" s="652"/>
      <c r="N660" s="629"/>
      <c r="O660" s="629"/>
      <c r="P660" s="629"/>
      <c r="Q660" s="651"/>
      <c r="R660" s="653"/>
      <c r="S660" s="651"/>
      <c r="T660" s="582" t="s">
        <v>1072</v>
      </c>
      <c r="U660" s="582" t="s">
        <v>1072</v>
      </c>
      <c r="V660" s="582" t="s">
        <v>1072</v>
      </c>
      <c r="W660" s="582" t="s">
        <v>1072</v>
      </c>
      <c r="X660" s="582" t="s">
        <v>1072</v>
      </c>
      <c r="Y660" s="582" t="s">
        <v>1072</v>
      </c>
      <c r="Z660" s="582" t="s">
        <v>1072</v>
      </c>
      <c r="AA660" s="580" t="str">
        <f>Vlookup(B660,'セッション実施状況管理'!$A:$R,17,false)</f>
        <v>#N/A</v>
      </c>
      <c r="AB660" s="580" t="str">
        <f t="shared" si="14"/>
        <v>#N/A</v>
      </c>
      <c r="AC660" s="580" t="str">
        <f t="shared" si="15"/>
        <v>#N/A</v>
      </c>
    </row>
    <row r="661">
      <c r="A661" s="2"/>
      <c r="B661" s="2"/>
      <c r="C661" s="2"/>
      <c r="D661" s="2"/>
      <c r="E661" s="2"/>
      <c r="F661" s="569" t="str">
        <f>vlookup(B661,'セッション実施状況管理'!$A:$U,20,false)</f>
        <v>#N/A</v>
      </c>
      <c r="G661" s="2"/>
      <c r="H661" s="2"/>
      <c r="I661" s="572" t="str">
        <f>iferror(vlookup(B661,'セッション実施状況管理'!$A:$B,2,false),"")</f>
        <v/>
      </c>
      <c r="J661" s="629"/>
      <c r="K661" s="629"/>
      <c r="L661" s="652"/>
      <c r="M661" s="652"/>
      <c r="N661" s="629"/>
      <c r="O661" s="629"/>
      <c r="P661" s="629"/>
      <c r="Q661" s="651"/>
      <c r="R661" s="653"/>
      <c r="S661" s="651"/>
      <c r="T661" s="582" t="s">
        <v>1072</v>
      </c>
      <c r="U661" s="582" t="s">
        <v>1072</v>
      </c>
      <c r="V661" s="582" t="s">
        <v>1072</v>
      </c>
      <c r="W661" s="582" t="s">
        <v>1072</v>
      </c>
      <c r="X661" s="582" t="s">
        <v>1072</v>
      </c>
      <c r="Y661" s="582" t="s">
        <v>1072</v>
      </c>
      <c r="Z661" s="582" t="s">
        <v>1072</v>
      </c>
      <c r="AA661" s="580" t="str">
        <f>Vlookup(B661,'セッション実施状況管理'!$A:$R,17,false)</f>
        <v>#N/A</v>
      </c>
      <c r="AB661" s="580" t="str">
        <f t="shared" si="14"/>
        <v>#N/A</v>
      </c>
      <c r="AC661" s="580" t="str">
        <f t="shared" si="15"/>
        <v>#N/A</v>
      </c>
    </row>
    <row r="662">
      <c r="A662" s="2"/>
      <c r="B662" s="2"/>
      <c r="C662" s="2"/>
      <c r="D662" s="2"/>
      <c r="E662" s="2"/>
      <c r="F662" s="569" t="str">
        <f>vlookup(B662,'セッション実施状況管理'!$A:$U,20,false)</f>
        <v>#N/A</v>
      </c>
      <c r="G662" s="2"/>
      <c r="H662" s="2"/>
      <c r="I662" s="572" t="str">
        <f>iferror(vlookup(B662,'セッション実施状況管理'!$A:$B,2,false),"")</f>
        <v/>
      </c>
      <c r="J662" s="629"/>
      <c r="K662" s="629"/>
      <c r="L662" s="652"/>
      <c r="M662" s="652"/>
      <c r="N662" s="629"/>
      <c r="O662" s="629"/>
      <c r="P662" s="629"/>
      <c r="Q662" s="651"/>
      <c r="R662" s="653"/>
      <c r="S662" s="651"/>
      <c r="T662" s="582" t="s">
        <v>1072</v>
      </c>
      <c r="U662" s="582" t="s">
        <v>1072</v>
      </c>
      <c r="V662" s="582" t="s">
        <v>1072</v>
      </c>
      <c r="W662" s="582" t="s">
        <v>1072</v>
      </c>
      <c r="X662" s="582" t="s">
        <v>1072</v>
      </c>
      <c r="Y662" s="582" t="s">
        <v>1072</v>
      </c>
      <c r="Z662" s="582" t="s">
        <v>1072</v>
      </c>
      <c r="AA662" s="580" t="str">
        <f>Vlookup(B662,'セッション実施状況管理'!$A:$R,17,false)</f>
        <v>#N/A</v>
      </c>
      <c r="AB662" s="580" t="str">
        <f t="shared" si="14"/>
        <v>#N/A</v>
      </c>
      <c r="AC662" s="580" t="str">
        <f t="shared" si="15"/>
        <v>#N/A</v>
      </c>
    </row>
    <row r="663">
      <c r="A663" s="2"/>
      <c r="B663" s="2"/>
      <c r="C663" s="2"/>
      <c r="D663" s="2"/>
      <c r="E663" s="2"/>
      <c r="F663" s="569" t="str">
        <f>vlookup(B663,'セッション実施状況管理'!$A:$U,20,false)</f>
        <v>#N/A</v>
      </c>
      <c r="G663" s="2"/>
      <c r="H663" s="2"/>
      <c r="I663" s="572" t="str">
        <f>iferror(vlookup(B663,'セッション実施状況管理'!$A:$B,2,false),"")</f>
        <v/>
      </c>
      <c r="J663" s="629"/>
      <c r="K663" s="629"/>
      <c r="L663" s="652"/>
      <c r="M663" s="652"/>
      <c r="N663" s="629"/>
      <c r="O663" s="629"/>
      <c r="P663" s="629"/>
      <c r="Q663" s="651"/>
      <c r="R663" s="653"/>
      <c r="S663" s="651"/>
      <c r="T663" s="582" t="s">
        <v>1072</v>
      </c>
      <c r="U663" s="582" t="s">
        <v>1072</v>
      </c>
      <c r="V663" s="582" t="s">
        <v>1072</v>
      </c>
      <c r="W663" s="582" t="s">
        <v>1072</v>
      </c>
      <c r="X663" s="582" t="s">
        <v>1072</v>
      </c>
      <c r="Y663" s="582" t="s">
        <v>1072</v>
      </c>
      <c r="Z663" s="582" t="s">
        <v>1072</v>
      </c>
      <c r="AA663" s="580" t="str">
        <f>Vlookup(B663,'セッション実施状況管理'!$A:$R,17,false)</f>
        <v>#N/A</v>
      </c>
      <c r="AB663" s="580" t="str">
        <f t="shared" si="14"/>
        <v>#N/A</v>
      </c>
      <c r="AC663" s="580" t="str">
        <f t="shared" si="15"/>
        <v>#N/A</v>
      </c>
    </row>
    <row r="664">
      <c r="A664" s="2"/>
      <c r="B664" s="2"/>
      <c r="C664" s="2"/>
      <c r="D664" s="2"/>
      <c r="E664" s="2"/>
      <c r="F664" s="569" t="str">
        <f>vlookup(B664,'セッション実施状況管理'!$A:$U,20,false)</f>
        <v>#N/A</v>
      </c>
      <c r="G664" s="2"/>
      <c r="H664" s="2"/>
      <c r="I664" s="572" t="str">
        <f>iferror(vlookup(B664,'セッション実施状況管理'!$A:$B,2,false),"")</f>
        <v/>
      </c>
      <c r="J664" s="629"/>
      <c r="K664" s="629"/>
      <c r="L664" s="652"/>
      <c r="M664" s="652"/>
      <c r="N664" s="629"/>
      <c r="O664" s="629"/>
      <c r="P664" s="629"/>
      <c r="Q664" s="651"/>
      <c r="R664" s="653"/>
      <c r="S664" s="651"/>
      <c r="T664" s="582" t="s">
        <v>1072</v>
      </c>
      <c r="U664" s="582" t="s">
        <v>1072</v>
      </c>
      <c r="V664" s="582" t="s">
        <v>1072</v>
      </c>
      <c r="W664" s="582" t="s">
        <v>1072</v>
      </c>
      <c r="X664" s="582" t="s">
        <v>1072</v>
      </c>
      <c r="Y664" s="582" t="s">
        <v>1072</v>
      </c>
      <c r="Z664" s="582" t="s">
        <v>1072</v>
      </c>
      <c r="AA664" s="580" t="str">
        <f>Vlookup(B664,'セッション実施状況管理'!$A:$R,17,false)</f>
        <v>#N/A</v>
      </c>
      <c r="AB664" s="580" t="str">
        <f t="shared" si="14"/>
        <v>#N/A</v>
      </c>
      <c r="AC664" s="580" t="str">
        <f t="shared" si="15"/>
        <v>#N/A</v>
      </c>
    </row>
    <row r="665">
      <c r="A665" s="2"/>
      <c r="B665" s="2"/>
      <c r="C665" s="2"/>
      <c r="D665" s="2"/>
      <c r="E665" s="2"/>
      <c r="F665" s="569" t="str">
        <f>vlookup(B665,'セッション実施状況管理'!$A:$U,20,false)</f>
        <v>#N/A</v>
      </c>
      <c r="G665" s="2"/>
      <c r="H665" s="2"/>
      <c r="I665" s="572" t="str">
        <f>iferror(vlookup(B665,'セッション実施状況管理'!$A:$B,2,false),"")</f>
        <v/>
      </c>
      <c r="J665" s="629"/>
      <c r="K665" s="629"/>
      <c r="L665" s="652"/>
      <c r="M665" s="652"/>
      <c r="N665" s="629"/>
      <c r="O665" s="629"/>
      <c r="P665" s="629"/>
      <c r="Q665" s="651"/>
      <c r="R665" s="653"/>
      <c r="S665" s="651"/>
      <c r="T665" s="582" t="s">
        <v>1072</v>
      </c>
      <c r="U665" s="582" t="s">
        <v>1072</v>
      </c>
      <c r="V665" s="582" t="s">
        <v>1072</v>
      </c>
      <c r="W665" s="582" t="s">
        <v>1072</v>
      </c>
      <c r="X665" s="582" t="s">
        <v>1072</v>
      </c>
      <c r="Y665" s="582" t="s">
        <v>1072</v>
      </c>
      <c r="Z665" s="582" t="s">
        <v>1072</v>
      </c>
      <c r="AA665" s="580" t="str">
        <f>Vlookup(B665,'セッション実施状況管理'!$A:$R,17,false)</f>
        <v>#N/A</v>
      </c>
      <c r="AB665" s="580" t="str">
        <f t="shared" si="14"/>
        <v>#N/A</v>
      </c>
      <c r="AC665" s="580" t="str">
        <f t="shared" si="15"/>
        <v>#N/A</v>
      </c>
    </row>
    <row r="666">
      <c r="A666" s="2"/>
      <c r="B666" s="2"/>
      <c r="C666" s="2"/>
      <c r="D666" s="2"/>
      <c r="E666" s="2"/>
      <c r="F666" s="569" t="str">
        <f>vlookup(B666,'セッション実施状況管理'!$A:$U,20,false)</f>
        <v>#N/A</v>
      </c>
      <c r="G666" s="2"/>
      <c r="H666" s="2"/>
      <c r="I666" s="572" t="str">
        <f>iferror(vlookup(B666,'セッション実施状況管理'!$A:$B,2,false),"")</f>
        <v/>
      </c>
      <c r="J666" s="629"/>
      <c r="K666" s="629"/>
      <c r="L666" s="652"/>
      <c r="M666" s="652"/>
      <c r="N666" s="629"/>
      <c r="O666" s="629"/>
      <c r="P666" s="629"/>
      <c r="Q666" s="651"/>
      <c r="R666" s="653"/>
      <c r="S666" s="651"/>
      <c r="T666" s="582" t="s">
        <v>1072</v>
      </c>
      <c r="U666" s="582" t="s">
        <v>1072</v>
      </c>
      <c r="V666" s="582" t="s">
        <v>1072</v>
      </c>
      <c r="W666" s="582" t="s">
        <v>1072</v>
      </c>
      <c r="X666" s="582" t="s">
        <v>1072</v>
      </c>
      <c r="Y666" s="582" t="s">
        <v>1072</v>
      </c>
      <c r="Z666" s="582" t="s">
        <v>1072</v>
      </c>
      <c r="AA666" s="580" t="str">
        <f>Vlookup(B666,'セッション実施状況管理'!$A:$R,17,false)</f>
        <v>#N/A</v>
      </c>
      <c r="AB666" s="580" t="str">
        <f t="shared" si="14"/>
        <v>#N/A</v>
      </c>
      <c r="AC666" s="580" t="str">
        <f t="shared" si="15"/>
        <v>#N/A</v>
      </c>
    </row>
    <row r="667">
      <c r="A667" s="2"/>
      <c r="B667" s="2"/>
      <c r="C667" s="2"/>
      <c r="D667" s="2"/>
      <c r="E667" s="2"/>
      <c r="F667" s="569" t="str">
        <f>vlookup(B667,'セッション実施状況管理'!$A:$U,20,false)</f>
        <v>#N/A</v>
      </c>
      <c r="G667" s="2"/>
      <c r="H667" s="2"/>
      <c r="I667" s="572" t="str">
        <f>iferror(vlookup(B667,'セッション実施状況管理'!$A:$B,2,false),"")</f>
        <v/>
      </c>
      <c r="J667" s="629"/>
      <c r="K667" s="629"/>
      <c r="L667" s="652"/>
      <c r="M667" s="652"/>
      <c r="N667" s="629"/>
      <c r="O667" s="629"/>
      <c r="P667" s="629"/>
      <c r="Q667" s="651"/>
      <c r="R667" s="653"/>
      <c r="S667" s="651"/>
      <c r="T667" s="582" t="s">
        <v>1072</v>
      </c>
      <c r="U667" s="582" t="s">
        <v>1072</v>
      </c>
      <c r="V667" s="582" t="s">
        <v>1072</v>
      </c>
      <c r="W667" s="582" t="s">
        <v>1072</v>
      </c>
      <c r="X667" s="582" t="s">
        <v>1072</v>
      </c>
      <c r="Y667" s="582" t="s">
        <v>1072</v>
      </c>
      <c r="Z667" s="582" t="s">
        <v>1072</v>
      </c>
      <c r="AA667" s="580" t="str">
        <f>Vlookup(B667,'セッション実施状況管理'!$A:$R,17,false)</f>
        <v>#N/A</v>
      </c>
      <c r="AB667" s="580" t="str">
        <f t="shared" si="14"/>
        <v>#N/A</v>
      </c>
      <c r="AC667" s="580" t="str">
        <f t="shared" si="15"/>
        <v>#N/A</v>
      </c>
    </row>
    <row r="668">
      <c r="A668" s="2"/>
      <c r="B668" s="2"/>
      <c r="C668" s="2"/>
      <c r="D668" s="2"/>
      <c r="E668" s="2"/>
      <c r="F668" s="569" t="str">
        <f>vlookup(B668,'セッション実施状況管理'!$A:$U,20,false)</f>
        <v>#N/A</v>
      </c>
      <c r="G668" s="2"/>
      <c r="H668" s="2"/>
      <c r="I668" s="572" t="str">
        <f>iferror(vlookup(B668,'セッション実施状況管理'!$A:$B,2,false),"")</f>
        <v/>
      </c>
      <c r="J668" s="629"/>
      <c r="K668" s="629"/>
      <c r="L668" s="652"/>
      <c r="M668" s="652"/>
      <c r="N668" s="629"/>
      <c r="O668" s="629"/>
      <c r="P668" s="629"/>
      <c r="Q668" s="651"/>
      <c r="R668" s="653"/>
      <c r="S668" s="651"/>
      <c r="T668" s="582" t="s">
        <v>1072</v>
      </c>
      <c r="U668" s="582" t="s">
        <v>1072</v>
      </c>
      <c r="V668" s="582" t="s">
        <v>1072</v>
      </c>
      <c r="W668" s="582" t="s">
        <v>1072</v>
      </c>
      <c r="X668" s="582" t="s">
        <v>1072</v>
      </c>
      <c r="Y668" s="582" t="s">
        <v>1072</v>
      </c>
      <c r="Z668" s="582" t="s">
        <v>1072</v>
      </c>
      <c r="AA668" s="580" t="str">
        <f>Vlookup(B668,'セッション実施状況管理'!$A:$R,17,false)</f>
        <v>#N/A</v>
      </c>
      <c r="AB668" s="580" t="str">
        <f t="shared" si="14"/>
        <v>#N/A</v>
      </c>
      <c r="AC668" s="580" t="str">
        <f t="shared" si="15"/>
        <v>#N/A</v>
      </c>
    </row>
    <row r="669">
      <c r="A669" s="2"/>
      <c r="B669" s="2"/>
      <c r="C669" s="2"/>
      <c r="D669" s="2"/>
      <c r="E669" s="2"/>
      <c r="F669" s="569" t="str">
        <f>vlookup(B669,'セッション実施状況管理'!$A:$U,20,false)</f>
        <v>#N/A</v>
      </c>
      <c r="G669" s="2"/>
      <c r="H669" s="2"/>
      <c r="I669" s="572" t="str">
        <f>iferror(vlookup(B669,'セッション実施状況管理'!$A:$B,2,false),"")</f>
        <v/>
      </c>
      <c r="J669" s="629"/>
      <c r="K669" s="629"/>
      <c r="L669" s="652"/>
      <c r="M669" s="652"/>
      <c r="N669" s="629"/>
      <c r="O669" s="629"/>
      <c r="P669" s="629"/>
      <c r="Q669" s="651"/>
      <c r="R669" s="653"/>
      <c r="S669" s="651"/>
      <c r="T669" s="582" t="s">
        <v>1072</v>
      </c>
      <c r="U669" s="582" t="s">
        <v>1072</v>
      </c>
      <c r="V669" s="582" t="s">
        <v>1072</v>
      </c>
      <c r="W669" s="582" t="s">
        <v>1072</v>
      </c>
      <c r="X669" s="582" t="s">
        <v>1072</v>
      </c>
      <c r="Y669" s="582" t="s">
        <v>1072</v>
      </c>
      <c r="Z669" s="582" t="s">
        <v>1072</v>
      </c>
      <c r="AA669" s="580" t="str">
        <f>Vlookup(B669,'セッション実施状況管理'!$A:$R,17,false)</f>
        <v>#N/A</v>
      </c>
      <c r="AB669" s="580" t="str">
        <f t="shared" si="14"/>
        <v>#N/A</v>
      </c>
      <c r="AC669" s="580" t="str">
        <f t="shared" si="15"/>
        <v>#N/A</v>
      </c>
    </row>
    <row r="670">
      <c r="A670" s="2"/>
      <c r="B670" s="2"/>
      <c r="C670" s="2"/>
      <c r="D670" s="2"/>
      <c r="E670" s="2"/>
      <c r="F670" s="569" t="str">
        <f>vlookup(B670,'セッション実施状況管理'!$A:$U,20,false)</f>
        <v>#N/A</v>
      </c>
      <c r="G670" s="2"/>
      <c r="H670" s="2"/>
      <c r="I670" s="572" t="str">
        <f>iferror(vlookup(B670,'セッション実施状況管理'!$A:$B,2,false),"")</f>
        <v/>
      </c>
      <c r="J670" s="629"/>
      <c r="K670" s="629"/>
      <c r="L670" s="652"/>
      <c r="M670" s="652"/>
      <c r="N670" s="629"/>
      <c r="O670" s="629"/>
      <c r="P670" s="629"/>
      <c r="Q670" s="651"/>
      <c r="R670" s="653"/>
      <c r="S670" s="651"/>
      <c r="T670" s="582" t="s">
        <v>1072</v>
      </c>
      <c r="U670" s="582" t="s">
        <v>1072</v>
      </c>
      <c r="V670" s="582" t="s">
        <v>1072</v>
      </c>
      <c r="W670" s="582" t="s">
        <v>1072</v>
      </c>
      <c r="X670" s="582" t="s">
        <v>1072</v>
      </c>
      <c r="Y670" s="582" t="s">
        <v>1072</v>
      </c>
      <c r="Z670" s="582" t="s">
        <v>1072</v>
      </c>
      <c r="AA670" s="580" t="str">
        <f>Vlookup(B670,'セッション実施状況管理'!$A:$R,17,false)</f>
        <v>#N/A</v>
      </c>
      <c r="AB670" s="580" t="str">
        <f t="shared" si="14"/>
        <v>#N/A</v>
      </c>
      <c r="AC670" s="580" t="str">
        <f t="shared" si="15"/>
        <v>#N/A</v>
      </c>
    </row>
    <row r="671">
      <c r="A671" s="2"/>
      <c r="B671" s="2"/>
      <c r="C671" s="2"/>
      <c r="D671" s="2"/>
      <c r="E671" s="2"/>
      <c r="F671" s="569" t="str">
        <f>vlookup(B671,'セッション実施状況管理'!$A:$U,20,false)</f>
        <v>#N/A</v>
      </c>
      <c r="G671" s="2"/>
      <c r="H671" s="2"/>
      <c r="I671" s="572" t="str">
        <f>iferror(vlookup(B671,'セッション実施状況管理'!$A:$B,2,false),"")</f>
        <v/>
      </c>
      <c r="J671" s="629"/>
      <c r="K671" s="629"/>
      <c r="L671" s="652"/>
      <c r="M671" s="652"/>
      <c r="N671" s="629"/>
      <c r="O671" s="629"/>
      <c r="P671" s="629"/>
      <c r="Q671" s="651"/>
      <c r="R671" s="653"/>
      <c r="S671" s="651"/>
      <c r="T671" s="582" t="s">
        <v>1072</v>
      </c>
      <c r="U671" s="582" t="s">
        <v>1072</v>
      </c>
      <c r="V671" s="582" t="s">
        <v>1072</v>
      </c>
      <c r="W671" s="582" t="s">
        <v>1072</v>
      </c>
      <c r="X671" s="582" t="s">
        <v>1072</v>
      </c>
      <c r="Y671" s="582" t="s">
        <v>1072</v>
      </c>
      <c r="Z671" s="582" t="s">
        <v>1072</v>
      </c>
      <c r="AA671" s="580" t="str">
        <f>Vlookup(B671,'セッション実施状況管理'!$A:$R,17,false)</f>
        <v>#N/A</v>
      </c>
      <c r="AB671" s="580" t="str">
        <f t="shared" si="14"/>
        <v>#N/A</v>
      </c>
      <c r="AC671" s="580" t="str">
        <f t="shared" si="15"/>
        <v>#N/A</v>
      </c>
    </row>
    <row r="672">
      <c r="A672" s="2"/>
      <c r="B672" s="2"/>
      <c r="C672" s="2"/>
      <c r="D672" s="2"/>
      <c r="E672" s="2"/>
      <c r="F672" s="569" t="str">
        <f>vlookup(B672,'セッション実施状況管理'!$A:$U,20,false)</f>
        <v>#N/A</v>
      </c>
      <c r="G672" s="2"/>
      <c r="H672" s="2"/>
      <c r="I672" s="572" t="str">
        <f>iferror(vlookup(B672,'セッション実施状況管理'!$A:$B,2,false),"")</f>
        <v/>
      </c>
      <c r="J672" s="629"/>
      <c r="K672" s="629"/>
      <c r="L672" s="652"/>
      <c r="M672" s="652"/>
      <c r="N672" s="629"/>
      <c r="O672" s="629"/>
      <c r="P672" s="629"/>
      <c r="Q672" s="651"/>
      <c r="R672" s="653"/>
      <c r="S672" s="651"/>
      <c r="T672" s="582" t="s">
        <v>1072</v>
      </c>
      <c r="U672" s="582" t="s">
        <v>1072</v>
      </c>
      <c r="V672" s="582" t="s">
        <v>1072</v>
      </c>
      <c r="W672" s="582" t="s">
        <v>1072</v>
      </c>
      <c r="X672" s="582" t="s">
        <v>1072</v>
      </c>
      <c r="Y672" s="582" t="s">
        <v>1072</v>
      </c>
      <c r="Z672" s="582" t="s">
        <v>1072</v>
      </c>
      <c r="AA672" s="580" t="str">
        <f>Vlookup(B672,'セッション実施状況管理'!$A:$R,17,false)</f>
        <v>#N/A</v>
      </c>
      <c r="AB672" s="580" t="str">
        <f t="shared" si="14"/>
        <v>#N/A</v>
      </c>
      <c r="AC672" s="580" t="str">
        <f t="shared" si="15"/>
        <v>#N/A</v>
      </c>
    </row>
    <row r="673">
      <c r="A673" s="2"/>
      <c r="B673" s="2"/>
      <c r="C673" s="2"/>
      <c r="D673" s="2"/>
      <c r="E673" s="2"/>
      <c r="F673" s="569" t="str">
        <f>vlookup(B673,'セッション実施状況管理'!$A:$U,20,false)</f>
        <v>#N/A</v>
      </c>
      <c r="G673" s="2"/>
      <c r="H673" s="2"/>
      <c r="I673" s="572" t="str">
        <f>iferror(vlookup(B673,'セッション実施状況管理'!$A:$B,2,false),"")</f>
        <v/>
      </c>
      <c r="J673" s="629"/>
      <c r="K673" s="629"/>
      <c r="L673" s="652"/>
      <c r="M673" s="652"/>
      <c r="N673" s="629"/>
      <c r="O673" s="629"/>
      <c r="P673" s="629"/>
      <c r="Q673" s="651"/>
      <c r="R673" s="653"/>
      <c r="S673" s="651"/>
      <c r="T673" s="582" t="s">
        <v>1072</v>
      </c>
      <c r="U673" s="582" t="s">
        <v>1072</v>
      </c>
      <c r="V673" s="582" t="s">
        <v>1072</v>
      </c>
      <c r="W673" s="582" t="s">
        <v>1072</v>
      </c>
      <c r="X673" s="582" t="s">
        <v>1072</v>
      </c>
      <c r="Y673" s="582" t="s">
        <v>1072</v>
      </c>
      <c r="Z673" s="582" t="s">
        <v>1072</v>
      </c>
      <c r="AA673" s="580" t="str">
        <f>Vlookup(B673,'セッション実施状況管理'!$A:$R,17,false)</f>
        <v>#N/A</v>
      </c>
      <c r="AB673" s="580" t="str">
        <f t="shared" si="14"/>
        <v>#N/A</v>
      </c>
      <c r="AC673" s="580" t="str">
        <f t="shared" si="15"/>
        <v>#N/A</v>
      </c>
    </row>
    <row r="674">
      <c r="A674" s="2"/>
      <c r="B674" s="2"/>
      <c r="C674" s="2"/>
      <c r="D674" s="2"/>
      <c r="E674" s="2"/>
      <c r="F674" s="569" t="str">
        <f>vlookup(B674,'セッション実施状況管理'!$A:$U,20,false)</f>
        <v>#N/A</v>
      </c>
      <c r="G674" s="2"/>
      <c r="H674" s="2"/>
      <c r="I674" s="572" t="str">
        <f>iferror(vlookup(B674,'セッション実施状況管理'!$A:$B,2,false),"")</f>
        <v/>
      </c>
      <c r="J674" s="629"/>
      <c r="K674" s="629"/>
      <c r="L674" s="652"/>
      <c r="M674" s="652"/>
      <c r="N674" s="629"/>
      <c r="O674" s="629"/>
      <c r="P674" s="629"/>
      <c r="Q674" s="651"/>
      <c r="R674" s="653"/>
      <c r="S674" s="651"/>
      <c r="T674" s="582" t="s">
        <v>1072</v>
      </c>
      <c r="U674" s="582" t="s">
        <v>1072</v>
      </c>
      <c r="V674" s="582" t="s">
        <v>1072</v>
      </c>
      <c r="W674" s="582" t="s">
        <v>1072</v>
      </c>
      <c r="X674" s="582" t="s">
        <v>1072</v>
      </c>
      <c r="Y674" s="582" t="s">
        <v>1072</v>
      </c>
      <c r="Z674" s="582" t="s">
        <v>1072</v>
      </c>
      <c r="AA674" s="580" t="str">
        <f>Vlookup(B674,'セッション実施状況管理'!$A:$R,17,false)</f>
        <v>#N/A</v>
      </c>
      <c r="AB674" s="580" t="str">
        <f t="shared" si="14"/>
        <v>#N/A</v>
      </c>
      <c r="AC674" s="580" t="str">
        <f t="shared" si="15"/>
        <v>#N/A</v>
      </c>
    </row>
    <row r="675">
      <c r="A675" s="2"/>
      <c r="B675" s="2"/>
      <c r="C675" s="2"/>
      <c r="D675" s="2"/>
      <c r="E675" s="2"/>
      <c r="F675" s="569" t="str">
        <f>vlookup(B675,'セッション実施状況管理'!$A:$U,20,false)</f>
        <v>#N/A</v>
      </c>
      <c r="G675" s="2"/>
      <c r="H675" s="2"/>
      <c r="I675" s="572" t="str">
        <f>iferror(vlookup(B675,'セッション実施状況管理'!$A:$B,2,false),"")</f>
        <v/>
      </c>
      <c r="J675" s="629"/>
      <c r="K675" s="629"/>
      <c r="L675" s="652"/>
      <c r="M675" s="652"/>
      <c r="N675" s="629"/>
      <c r="O675" s="629"/>
      <c r="P675" s="629"/>
      <c r="Q675" s="651"/>
      <c r="R675" s="653"/>
      <c r="S675" s="651"/>
      <c r="T675" s="582" t="s">
        <v>1072</v>
      </c>
      <c r="U675" s="582" t="s">
        <v>1072</v>
      </c>
      <c r="V675" s="582" t="s">
        <v>1072</v>
      </c>
      <c r="W675" s="582" t="s">
        <v>1072</v>
      </c>
      <c r="X675" s="582" t="s">
        <v>1072</v>
      </c>
      <c r="Y675" s="582" t="s">
        <v>1072</v>
      </c>
      <c r="Z675" s="582" t="s">
        <v>1072</v>
      </c>
      <c r="AA675" s="580" t="str">
        <f>Vlookup(B675,'セッション実施状況管理'!$A:$R,17,false)</f>
        <v>#N/A</v>
      </c>
      <c r="AB675" s="580" t="str">
        <f t="shared" si="14"/>
        <v>#N/A</v>
      </c>
      <c r="AC675" s="580" t="str">
        <f t="shared" si="15"/>
        <v>#N/A</v>
      </c>
    </row>
    <row r="676">
      <c r="A676" s="2"/>
      <c r="B676" s="2"/>
      <c r="C676" s="2"/>
      <c r="D676" s="2"/>
      <c r="E676" s="2"/>
      <c r="F676" s="569" t="str">
        <f>vlookup(B676,'セッション実施状況管理'!$A:$U,20,false)</f>
        <v>#N/A</v>
      </c>
      <c r="G676" s="2"/>
      <c r="H676" s="2"/>
      <c r="I676" s="572" t="str">
        <f>iferror(vlookup(B676,'セッション実施状況管理'!$A:$B,2,false),"")</f>
        <v/>
      </c>
      <c r="J676" s="629"/>
      <c r="K676" s="629"/>
      <c r="L676" s="652"/>
      <c r="M676" s="652"/>
      <c r="N676" s="629"/>
      <c r="O676" s="629"/>
      <c r="P676" s="629"/>
      <c r="Q676" s="651"/>
      <c r="R676" s="653"/>
      <c r="S676" s="651"/>
      <c r="T676" s="582" t="s">
        <v>1072</v>
      </c>
      <c r="U676" s="582" t="s">
        <v>1072</v>
      </c>
      <c r="V676" s="582" t="s">
        <v>1072</v>
      </c>
      <c r="W676" s="582" t="s">
        <v>1072</v>
      </c>
      <c r="X676" s="582" t="s">
        <v>1072</v>
      </c>
      <c r="Y676" s="582" t="s">
        <v>1072</v>
      </c>
      <c r="Z676" s="582" t="s">
        <v>1072</v>
      </c>
      <c r="AA676" s="580" t="str">
        <f>Vlookup(B676,'セッション実施状況管理'!$A:$R,17,false)</f>
        <v>#N/A</v>
      </c>
      <c r="AB676" s="580" t="str">
        <f t="shared" si="14"/>
        <v>#N/A</v>
      </c>
      <c r="AC676" s="580" t="str">
        <f t="shared" si="15"/>
        <v>#N/A</v>
      </c>
    </row>
    <row r="677">
      <c r="A677" s="2"/>
      <c r="B677" s="2"/>
      <c r="C677" s="2"/>
      <c r="D677" s="2"/>
      <c r="E677" s="2"/>
      <c r="F677" s="569" t="str">
        <f>vlookup(B677,'セッション実施状況管理'!$A:$U,20,false)</f>
        <v>#N/A</v>
      </c>
      <c r="G677" s="2"/>
      <c r="H677" s="2"/>
      <c r="I677" s="572" t="str">
        <f>iferror(vlookup(B677,'セッション実施状況管理'!$A:$B,2,false),"")</f>
        <v/>
      </c>
      <c r="J677" s="629"/>
      <c r="K677" s="629"/>
      <c r="L677" s="652"/>
      <c r="M677" s="652"/>
      <c r="N677" s="629"/>
      <c r="O677" s="629"/>
      <c r="P677" s="629"/>
      <c r="Q677" s="651"/>
      <c r="R677" s="653"/>
      <c r="S677" s="651"/>
      <c r="T677" s="582" t="s">
        <v>1072</v>
      </c>
      <c r="U677" s="582" t="s">
        <v>1072</v>
      </c>
      <c r="V677" s="582" t="s">
        <v>1072</v>
      </c>
      <c r="W677" s="582" t="s">
        <v>1072</v>
      </c>
      <c r="X677" s="582" t="s">
        <v>1072</v>
      </c>
      <c r="Y677" s="582" t="s">
        <v>1072</v>
      </c>
      <c r="Z677" s="582" t="s">
        <v>1072</v>
      </c>
      <c r="AA677" s="580" t="str">
        <f>Vlookup(B677,'セッション実施状況管理'!$A:$R,17,false)</f>
        <v>#N/A</v>
      </c>
      <c r="AB677" s="580" t="str">
        <f t="shared" si="14"/>
        <v>#N/A</v>
      </c>
      <c r="AC677" s="580" t="str">
        <f t="shared" si="15"/>
        <v>#N/A</v>
      </c>
    </row>
    <row r="678">
      <c r="A678" s="2"/>
      <c r="B678" s="2"/>
      <c r="C678" s="2"/>
      <c r="D678" s="2"/>
      <c r="E678" s="2"/>
      <c r="F678" s="569" t="str">
        <f>vlookup(B678,'セッション実施状況管理'!$A:$U,20,false)</f>
        <v>#N/A</v>
      </c>
      <c r="G678" s="2"/>
      <c r="H678" s="2"/>
      <c r="I678" s="572" t="str">
        <f>iferror(vlookup(B678,'セッション実施状況管理'!$A:$B,2,false),"")</f>
        <v/>
      </c>
      <c r="J678" s="629"/>
      <c r="K678" s="629"/>
      <c r="L678" s="652"/>
      <c r="M678" s="652"/>
      <c r="N678" s="629"/>
      <c r="O678" s="629"/>
      <c r="P678" s="629"/>
      <c r="Q678" s="651"/>
      <c r="R678" s="653"/>
      <c r="S678" s="651"/>
      <c r="T678" s="582" t="s">
        <v>1072</v>
      </c>
      <c r="U678" s="582" t="s">
        <v>1072</v>
      </c>
      <c r="V678" s="582" t="s">
        <v>1072</v>
      </c>
      <c r="W678" s="582" t="s">
        <v>1072</v>
      </c>
      <c r="X678" s="582" t="s">
        <v>1072</v>
      </c>
      <c r="Y678" s="582" t="s">
        <v>1072</v>
      </c>
      <c r="Z678" s="582" t="s">
        <v>1072</v>
      </c>
      <c r="AA678" s="580" t="str">
        <f>Vlookup(B678,'セッション実施状況管理'!$A:$R,17,false)</f>
        <v>#N/A</v>
      </c>
      <c r="AB678" s="580" t="str">
        <f t="shared" si="14"/>
        <v>#N/A</v>
      </c>
      <c r="AC678" s="580" t="str">
        <f t="shared" si="15"/>
        <v>#N/A</v>
      </c>
    </row>
    <row r="679">
      <c r="A679" s="2"/>
      <c r="B679" s="2"/>
      <c r="C679" s="2"/>
      <c r="D679" s="2"/>
      <c r="E679" s="2"/>
      <c r="F679" s="569" t="str">
        <f>vlookup(B679,'セッション実施状況管理'!$A:$U,20,false)</f>
        <v>#N/A</v>
      </c>
      <c r="G679" s="2"/>
      <c r="H679" s="2"/>
      <c r="I679" s="572" t="str">
        <f>iferror(vlookup(B679,'セッション実施状況管理'!$A:$B,2,false),"")</f>
        <v/>
      </c>
      <c r="J679" s="629"/>
      <c r="K679" s="629"/>
      <c r="L679" s="652"/>
      <c r="M679" s="652"/>
      <c r="N679" s="629"/>
      <c r="O679" s="629"/>
      <c r="P679" s="629"/>
      <c r="Q679" s="651"/>
      <c r="R679" s="653"/>
      <c r="S679" s="651"/>
      <c r="T679" s="582" t="s">
        <v>1072</v>
      </c>
      <c r="U679" s="582" t="s">
        <v>1072</v>
      </c>
      <c r="V679" s="582" t="s">
        <v>1072</v>
      </c>
      <c r="W679" s="582" t="s">
        <v>1072</v>
      </c>
      <c r="X679" s="582" t="s">
        <v>1072</v>
      </c>
      <c r="Y679" s="582" t="s">
        <v>1072</v>
      </c>
      <c r="Z679" s="582" t="s">
        <v>1072</v>
      </c>
      <c r="AA679" s="580" t="str">
        <f>Vlookup(B679,'セッション実施状況管理'!$A:$R,17,false)</f>
        <v>#N/A</v>
      </c>
      <c r="AB679" s="580" t="str">
        <f t="shared" si="14"/>
        <v>#N/A</v>
      </c>
      <c r="AC679" s="580" t="str">
        <f t="shared" si="15"/>
        <v>#N/A</v>
      </c>
    </row>
    <row r="680">
      <c r="A680" s="2"/>
      <c r="B680" s="2"/>
      <c r="C680" s="2"/>
      <c r="D680" s="2"/>
      <c r="E680" s="2"/>
      <c r="F680" s="569" t="str">
        <f>vlookup(B680,'セッション実施状況管理'!$A:$U,20,false)</f>
        <v>#N/A</v>
      </c>
      <c r="G680" s="2"/>
      <c r="H680" s="2"/>
      <c r="I680" s="572" t="str">
        <f>iferror(vlookup(B680,'セッション実施状況管理'!$A:$B,2,false),"")</f>
        <v/>
      </c>
      <c r="J680" s="629"/>
      <c r="K680" s="629"/>
      <c r="L680" s="652"/>
      <c r="M680" s="652"/>
      <c r="N680" s="629"/>
      <c r="O680" s="629"/>
      <c r="P680" s="629"/>
      <c r="Q680" s="651"/>
      <c r="R680" s="653"/>
      <c r="S680" s="651"/>
      <c r="T680" s="582" t="s">
        <v>1072</v>
      </c>
      <c r="U680" s="582" t="s">
        <v>1072</v>
      </c>
      <c r="V680" s="582" t="s">
        <v>1072</v>
      </c>
      <c r="W680" s="582" t="s">
        <v>1072</v>
      </c>
      <c r="X680" s="582" t="s">
        <v>1072</v>
      </c>
      <c r="Y680" s="582" t="s">
        <v>1072</v>
      </c>
      <c r="Z680" s="582" t="s">
        <v>1072</v>
      </c>
      <c r="AA680" s="580" t="str">
        <f>Vlookup(B680,'セッション実施状況管理'!$A:$R,17,false)</f>
        <v>#N/A</v>
      </c>
      <c r="AB680" s="580" t="str">
        <f t="shared" si="14"/>
        <v>#N/A</v>
      </c>
      <c r="AC680" s="580" t="str">
        <f t="shared" si="15"/>
        <v>#N/A</v>
      </c>
    </row>
    <row r="681">
      <c r="A681" s="2"/>
      <c r="B681" s="2"/>
      <c r="C681" s="2"/>
      <c r="D681" s="2"/>
      <c r="E681" s="2"/>
      <c r="F681" s="569" t="str">
        <f>vlookup(B681,'セッション実施状況管理'!$A:$U,20,false)</f>
        <v>#N/A</v>
      </c>
      <c r="G681" s="2"/>
      <c r="H681" s="2"/>
      <c r="I681" s="572" t="str">
        <f>iferror(vlookup(B681,'セッション実施状況管理'!$A:$B,2,false),"")</f>
        <v/>
      </c>
      <c r="J681" s="629"/>
      <c r="K681" s="629"/>
      <c r="L681" s="652"/>
      <c r="M681" s="652"/>
      <c r="N681" s="629"/>
      <c r="O681" s="629"/>
      <c r="P681" s="629"/>
      <c r="Q681" s="651"/>
      <c r="R681" s="653"/>
      <c r="S681" s="651"/>
      <c r="T681" s="582" t="s">
        <v>1072</v>
      </c>
      <c r="U681" s="582" t="s">
        <v>1072</v>
      </c>
      <c r="V681" s="582" t="s">
        <v>1072</v>
      </c>
      <c r="W681" s="582" t="s">
        <v>1072</v>
      </c>
      <c r="X681" s="582" t="s">
        <v>1072</v>
      </c>
      <c r="Y681" s="582" t="s">
        <v>1072</v>
      </c>
      <c r="Z681" s="582" t="s">
        <v>1072</v>
      </c>
      <c r="AA681" s="580" t="str">
        <f>Vlookup(B681,'セッション実施状況管理'!$A:$R,17,false)</f>
        <v>#N/A</v>
      </c>
      <c r="AB681" s="580" t="str">
        <f t="shared" si="14"/>
        <v>#N/A</v>
      </c>
      <c r="AC681" s="580" t="str">
        <f t="shared" si="15"/>
        <v>#N/A</v>
      </c>
    </row>
    <row r="682">
      <c r="A682" s="2"/>
      <c r="B682" s="2"/>
      <c r="C682" s="2"/>
      <c r="D682" s="2"/>
      <c r="E682" s="2"/>
      <c r="F682" s="569" t="str">
        <f>vlookup(B682,'セッション実施状況管理'!$A:$U,20,false)</f>
        <v>#N/A</v>
      </c>
      <c r="G682" s="2"/>
      <c r="H682" s="2"/>
      <c r="I682" s="572" t="str">
        <f>iferror(vlookup(B682,'セッション実施状況管理'!$A:$B,2,false),"")</f>
        <v/>
      </c>
      <c r="J682" s="629"/>
      <c r="K682" s="629"/>
      <c r="L682" s="652"/>
      <c r="M682" s="652"/>
      <c r="N682" s="629"/>
      <c r="O682" s="629"/>
      <c r="P682" s="629"/>
      <c r="Q682" s="651"/>
      <c r="R682" s="653"/>
      <c r="S682" s="651"/>
      <c r="T682" s="582" t="s">
        <v>1072</v>
      </c>
      <c r="U682" s="582" t="s">
        <v>1072</v>
      </c>
      <c r="V682" s="582" t="s">
        <v>1072</v>
      </c>
      <c r="W682" s="582" t="s">
        <v>1072</v>
      </c>
      <c r="X682" s="582" t="s">
        <v>1072</v>
      </c>
      <c r="Y682" s="582" t="s">
        <v>1072</v>
      </c>
      <c r="Z682" s="582" t="s">
        <v>1072</v>
      </c>
      <c r="AA682" s="580" t="str">
        <f>Vlookup(B682,'セッション実施状況管理'!$A:$R,17,false)</f>
        <v>#N/A</v>
      </c>
      <c r="AB682" s="580" t="str">
        <f t="shared" si="14"/>
        <v>#N/A</v>
      </c>
      <c r="AC682" s="580" t="str">
        <f t="shared" si="15"/>
        <v>#N/A</v>
      </c>
    </row>
    <row r="683">
      <c r="A683" s="2"/>
      <c r="B683" s="2"/>
      <c r="C683" s="2"/>
      <c r="D683" s="2"/>
      <c r="E683" s="2"/>
      <c r="F683" s="569" t="str">
        <f>vlookup(B683,'セッション実施状況管理'!$A:$U,20,false)</f>
        <v>#N/A</v>
      </c>
      <c r="G683" s="2"/>
      <c r="H683" s="2"/>
      <c r="I683" s="572" t="str">
        <f>iferror(vlookup(B683,'セッション実施状況管理'!$A:$B,2,false),"")</f>
        <v/>
      </c>
      <c r="J683" s="629"/>
      <c r="K683" s="629"/>
      <c r="L683" s="652"/>
      <c r="M683" s="652"/>
      <c r="N683" s="629"/>
      <c r="O683" s="629"/>
      <c r="P683" s="629"/>
      <c r="Q683" s="651"/>
      <c r="R683" s="653"/>
      <c r="S683" s="651"/>
      <c r="T683" s="582" t="s">
        <v>1072</v>
      </c>
      <c r="U683" s="582" t="s">
        <v>1072</v>
      </c>
      <c r="V683" s="582" t="s">
        <v>1072</v>
      </c>
      <c r="W683" s="582" t="s">
        <v>1072</v>
      </c>
      <c r="X683" s="582" t="s">
        <v>1072</v>
      </c>
      <c r="Y683" s="582" t="s">
        <v>1072</v>
      </c>
      <c r="Z683" s="582" t="s">
        <v>1072</v>
      </c>
      <c r="AA683" s="580" t="str">
        <f>Vlookup(B683,'セッション実施状況管理'!$A:$R,17,false)</f>
        <v>#N/A</v>
      </c>
      <c r="AB683" s="580" t="str">
        <f t="shared" si="14"/>
        <v>#N/A</v>
      </c>
      <c r="AC683" s="580" t="str">
        <f t="shared" si="15"/>
        <v>#N/A</v>
      </c>
    </row>
    <row r="684">
      <c r="A684" s="2"/>
      <c r="B684" s="2"/>
      <c r="C684" s="2"/>
      <c r="D684" s="2"/>
      <c r="E684" s="2"/>
      <c r="F684" s="569" t="str">
        <f>vlookup(B684,'セッション実施状況管理'!$A:$U,20,false)</f>
        <v>#N/A</v>
      </c>
      <c r="G684" s="2"/>
      <c r="H684" s="2"/>
      <c r="I684" s="572" t="str">
        <f>iferror(vlookup(B684,'セッション実施状況管理'!$A:$B,2,false),"")</f>
        <v/>
      </c>
      <c r="J684" s="629"/>
      <c r="K684" s="629"/>
      <c r="L684" s="652"/>
      <c r="M684" s="652"/>
      <c r="N684" s="629"/>
      <c r="O684" s="629"/>
      <c r="P684" s="629"/>
      <c r="Q684" s="651"/>
      <c r="R684" s="653"/>
      <c r="S684" s="651"/>
      <c r="T684" s="582" t="s">
        <v>1072</v>
      </c>
      <c r="U684" s="582" t="s">
        <v>1072</v>
      </c>
      <c r="V684" s="582" t="s">
        <v>1072</v>
      </c>
      <c r="W684" s="582" t="s">
        <v>1072</v>
      </c>
      <c r="X684" s="582" t="s">
        <v>1072</v>
      </c>
      <c r="Y684" s="582" t="s">
        <v>1072</v>
      </c>
      <c r="Z684" s="582" t="s">
        <v>1072</v>
      </c>
      <c r="AA684" s="580" t="str">
        <f>Vlookup(B684,'セッション実施状況管理'!$A:$R,17,false)</f>
        <v>#N/A</v>
      </c>
      <c r="AB684" s="580" t="str">
        <f t="shared" si="14"/>
        <v>#N/A</v>
      </c>
      <c r="AC684" s="580" t="str">
        <f t="shared" si="15"/>
        <v>#N/A</v>
      </c>
    </row>
    <row r="685">
      <c r="A685" s="2"/>
      <c r="B685" s="2"/>
      <c r="C685" s="2"/>
      <c r="D685" s="2"/>
      <c r="E685" s="2"/>
      <c r="F685" s="569" t="str">
        <f>vlookup(B685,'セッション実施状況管理'!$A:$U,20,false)</f>
        <v>#N/A</v>
      </c>
      <c r="G685" s="2"/>
      <c r="H685" s="2"/>
      <c r="I685" s="572" t="str">
        <f>iferror(vlookup(B685,'セッション実施状況管理'!$A:$B,2,false),"")</f>
        <v/>
      </c>
      <c r="J685" s="629"/>
      <c r="K685" s="629"/>
      <c r="L685" s="652"/>
      <c r="M685" s="652"/>
      <c r="N685" s="629"/>
      <c r="O685" s="629"/>
      <c r="P685" s="629"/>
      <c r="Q685" s="651"/>
      <c r="R685" s="653"/>
      <c r="S685" s="651"/>
      <c r="T685" s="582" t="s">
        <v>1072</v>
      </c>
      <c r="U685" s="582" t="s">
        <v>1072</v>
      </c>
      <c r="V685" s="582" t="s">
        <v>1072</v>
      </c>
      <c r="W685" s="582" t="s">
        <v>1072</v>
      </c>
      <c r="X685" s="582" t="s">
        <v>1072</v>
      </c>
      <c r="Y685" s="582" t="s">
        <v>1072</v>
      </c>
      <c r="Z685" s="582" t="s">
        <v>1072</v>
      </c>
      <c r="AA685" s="580" t="str">
        <f>Vlookup(B685,'セッション実施状況管理'!$A:$R,17,false)</f>
        <v>#N/A</v>
      </c>
      <c r="AB685" s="580" t="str">
        <f t="shared" si="14"/>
        <v>#N/A</v>
      </c>
      <c r="AC685" s="580" t="str">
        <f t="shared" si="15"/>
        <v>#N/A</v>
      </c>
    </row>
    <row r="686">
      <c r="A686" s="2"/>
      <c r="B686" s="2"/>
      <c r="C686" s="2"/>
      <c r="D686" s="2"/>
      <c r="E686" s="2"/>
      <c r="F686" s="569" t="str">
        <f>vlookup(B686,'セッション実施状況管理'!$A:$U,20,false)</f>
        <v>#N/A</v>
      </c>
      <c r="G686" s="2"/>
      <c r="H686" s="2"/>
      <c r="I686" s="572" t="str">
        <f>iferror(vlookup(B686,'セッション実施状況管理'!$A:$B,2,false),"")</f>
        <v/>
      </c>
      <c r="J686" s="629"/>
      <c r="K686" s="629"/>
      <c r="L686" s="652"/>
      <c r="M686" s="652"/>
      <c r="N686" s="629"/>
      <c r="O686" s="629"/>
      <c r="P686" s="629"/>
      <c r="Q686" s="651"/>
      <c r="R686" s="653"/>
      <c r="S686" s="651"/>
      <c r="T686" s="582" t="s">
        <v>1072</v>
      </c>
      <c r="U686" s="582" t="s">
        <v>1072</v>
      </c>
      <c r="V686" s="582" t="s">
        <v>1072</v>
      </c>
      <c r="W686" s="582" t="s">
        <v>1072</v>
      </c>
      <c r="X686" s="582" t="s">
        <v>1072</v>
      </c>
      <c r="Y686" s="582" t="s">
        <v>1072</v>
      </c>
      <c r="Z686" s="582" t="s">
        <v>1072</v>
      </c>
      <c r="AA686" s="580" t="str">
        <f>Vlookup(B686,'セッション実施状況管理'!$A:$R,17,false)</f>
        <v>#N/A</v>
      </c>
      <c r="AB686" s="580" t="str">
        <f t="shared" si="14"/>
        <v>#N/A</v>
      </c>
      <c r="AC686" s="580" t="str">
        <f t="shared" si="15"/>
        <v>#N/A</v>
      </c>
    </row>
    <row r="687">
      <c r="A687" s="2"/>
      <c r="B687" s="2"/>
      <c r="C687" s="2"/>
      <c r="D687" s="2"/>
      <c r="E687" s="2"/>
      <c r="F687" s="569" t="str">
        <f>vlookup(B687,'セッション実施状況管理'!$A:$U,20,false)</f>
        <v>#N/A</v>
      </c>
      <c r="G687" s="2"/>
      <c r="H687" s="2"/>
      <c r="I687" s="572" t="str">
        <f>iferror(vlookup(B687,'セッション実施状況管理'!$A:$B,2,false),"")</f>
        <v/>
      </c>
      <c r="J687" s="629"/>
      <c r="K687" s="629"/>
      <c r="L687" s="652"/>
      <c r="M687" s="652"/>
      <c r="N687" s="629"/>
      <c r="O687" s="629"/>
      <c r="P687" s="629"/>
      <c r="Q687" s="651"/>
      <c r="R687" s="653"/>
      <c r="S687" s="651"/>
      <c r="T687" s="582" t="s">
        <v>1072</v>
      </c>
      <c r="U687" s="582" t="s">
        <v>1072</v>
      </c>
      <c r="V687" s="582" t="s">
        <v>1072</v>
      </c>
      <c r="W687" s="582" t="s">
        <v>1072</v>
      </c>
      <c r="X687" s="582" t="s">
        <v>1072</v>
      </c>
      <c r="Y687" s="582" t="s">
        <v>1072</v>
      </c>
      <c r="Z687" s="582" t="s">
        <v>1072</v>
      </c>
      <c r="AA687" s="580" t="str">
        <f>Vlookup(B687,'セッション実施状況管理'!$A:$R,17,false)</f>
        <v>#N/A</v>
      </c>
      <c r="AB687" s="580" t="str">
        <f t="shared" si="14"/>
        <v>#N/A</v>
      </c>
      <c r="AC687" s="580" t="str">
        <f t="shared" si="15"/>
        <v>#N/A</v>
      </c>
    </row>
    <row r="688">
      <c r="A688" s="2"/>
      <c r="B688" s="2"/>
      <c r="C688" s="2"/>
      <c r="D688" s="2"/>
      <c r="E688" s="2"/>
      <c r="F688" s="569" t="str">
        <f>vlookup(B688,'セッション実施状況管理'!$A:$U,20,false)</f>
        <v>#N/A</v>
      </c>
      <c r="G688" s="2"/>
      <c r="H688" s="2"/>
      <c r="I688" s="572" t="str">
        <f>iferror(vlookup(B688,'セッション実施状況管理'!$A:$B,2,false),"")</f>
        <v/>
      </c>
      <c r="J688" s="629"/>
      <c r="K688" s="629"/>
      <c r="L688" s="652"/>
      <c r="M688" s="652"/>
      <c r="N688" s="629"/>
      <c r="O688" s="629"/>
      <c r="P688" s="629"/>
      <c r="Q688" s="651"/>
      <c r="R688" s="653"/>
      <c r="S688" s="651"/>
      <c r="T688" s="582" t="s">
        <v>1072</v>
      </c>
      <c r="U688" s="582" t="s">
        <v>1072</v>
      </c>
      <c r="V688" s="582" t="s">
        <v>1072</v>
      </c>
      <c r="W688" s="582" t="s">
        <v>1072</v>
      </c>
      <c r="X688" s="582" t="s">
        <v>1072</v>
      </c>
      <c r="Y688" s="582" t="s">
        <v>1072</v>
      </c>
      <c r="Z688" s="582" t="s">
        <v>1072</v>
      </c>
      <c r="AA688" s="580" t="str">
        <f>Vlookup(B688,'セッション実施状況管理'!$A:$R,17,false)</f>
        <v>#N/A</v>
      </c>
      <c r="AB688" s="580" t="str">
        <f t="shared" si="14"/>
        <v>#N/A</v>
      </c>
      <c r="AC688" s="580" t="str">
        <f t="shared" si="15"/>
        <v>#N/A</v>
      </c>
    </row>
    <row r="689">
      <c r="A689" s="2"/>
      <c r="B689" s="2"/>
      <c r="C689" s="2"/>
      <c r="D689" s="2"/>
      <c r="E689" s="2"/>
      <c r="F689" s="569" t="str">
        <f>vlookup(B689,'セッション実施状況管理'!$A:$U,20,false)</f>
        <v>#N/A</v>
      </c>
      <c r="G689" s="2"/>
      <c r="H689" s="2"/>
      <c r="I689" s="572" t="str">
        <f>iferror(vlookup(B689,'セッション実施状況管理'!$A:$B,2,false),"")</f>
        <v/>
      </c>
      <c r="J689" s="629"/>
      <c r="K689" s="629"/>
      <c r="L689" s="652"/>
      <c r="M689" s="652"/>
      <c r="N689" s="629"/>
      <c r="O689" s="629"/>
      <c r="P689" s="629"/>
      <c r="Q689" s="651"/>
      <c r="R689" s="653"/>
      <c r="S689" s="651"/>
      <c r="T689" s="582" t="s">
        <v>1072</v>
      </c>
      <c r="U689" s="582" t="s">
        <v>1072</v>
      </c>
      <c r="V689" s="582" t="s">
        <v>1072</v>
      </c>
      <c r="W689" s="582" t="s">
        <v>1072</v>
      </c>
      <c r="X689" s="582" t="s">
        <v>1072</v>
      </c>
      <c r="Y689" s="582" t="s">
        <v>1072</v>
      </c>
      <c r="Z689" s="582" t="s">
        <v>1072</v>
      </c>
      <c r="AA689" s="580" t="str">
        <f>Vlookup(B689,'セッション実施状況管理'!$A:$R,17,false)</f>
        <v>#N/A</v>
      </c>
      <c r="AB689" s="580" t="str">
        <f t="shared" si="14"/>
        <v>#N/A</v>
      </c>
      <c r="AC689" s="580" t="str">
        <f t="shared" si="15"/>
        <v>#N/A</v>
      </c>
    </row>
    <row r="690">
      <c r="A690" s="2"/>
      <c r="B690" s="2"/>
      <c r="C690" s="2"/>
      <c r="D690" s="2"/>
      <c r="E690" s="2"/>
      <c r="F690" s="569" t="str">
        <f>vlookup(B690,'セッション実施状況管理'!$A:$U,20,false)</f>
        <v>#N/A</v>
      </c>
      <c r="G690" s="2"/>
      <c r="H690" s="2"/>
      <c r="I690" s="572" t="str">
        <f>iferror(vlookup(B690,'セッション実施状況管理'!$A:$B,2,false),"")</f>
        <v/>
      </c>
      <c r="J690" s="629"/>
      <c r="K690" s="629"/>
      <c r="L690" s="652"/>
      <c r="M690" s="652"/>
      <c r="N690" s="629"/>
      <c r="O690" s="629"/>
      <c r="P690" s="629"/>
      <c r="Q690" s="651"/>
      <c r="R690" s="653"/>
      <c r="S690" s="651"/>
      <c r="T690" s="582" t="s">
        <v>1072</v>
      </c>
      <c r="U690" s="582" t="s">
        <v>1072</v>
      </c>
      <c r="V690" s="582" t="s">
        <v>1072</v>
      </c>
      <c r="W690" s="582" t="s">
        <v>1072</v>
      </c>
      <c r="X690" s="582" t="s">
        <v>1072</v>
      </c>
      <c r="Y690" s="582" t="s">
        <v>1072</v>
      </c>
      <c r="Z690" s="582" t="s">
        <v>1072</v>
      </c>
      <c r="AA690" s="580" t="str">
        <f>Vlookup(B690,'セッション実施状況管理'!$A:$R,17,false)</f>
        <v>#N/A</v>
      </c>
      <c r="AB690" s="580" t="str">
        <f t="shared" si="14"/>
        <v>#N/A</v>
      </c>
      <c r="AC690" s="580" t="str">
        <f t="shared" si="15"/>
        <v>#N/A</v>
      </c>
    </row>
    <row r="691">
      <c r="A691" s="2"/>
      <c r="B691" s="2"/>
      <c r="C691" s="2"/>
      <c r="D691" s="2"/>
      <c r="E691" s="2"/>
      <c r="F691" s="569" t="str">
        <f>vlookup(B691,'セッション実施状況管理'!$A:$U,20,false)</f>
        <v>#N/A</v>
      </c>
      <c r="G691" s="2"/>
      <c r="H691" s="2"/>
      <c r="I691" s="572" t="str">
        <f>iferror(vlookup(B691,'セッション実施状況管理'!$A:$B,2,false),"")</f>
        <v/>
      </c>
      <c r="J691" s="629"/>
      <c r="K691" s="629"/>
      <c r="L691" s="652"/>
      <c r="M691" s="652"/>
      <c r="N691" s="629"/>
      <c r="O691" s="629"/>
      <c r="P691" s="629"/>
      <c r="Q691" s="651"/>
      <c r="R691" s="653"/>
      <c r="S691" s="651"/>
      <c r="T691" s="582" t="s">
        <v>1072</v>
      </c>
      <c r="U691" s="582" t="s">
        <v>1072</v>
      </c>
      <c r="V691" s="582" t="s">
        <v>1072</v>
      </c>
      <c r="W691" s="582" t="s">
        <v>1072</v>
      </c>
      <c r="X691" s="582" t="s">
        <v>1072</v>
      </c>
      <c r="Y691" s="582" t="s">
        <v>1072</v>
      </c>
      <c r="Z691" s="582" t="s">
        <v>1072</v>
      </c>
      <c r="AA691" s="580" t="str">
        <f>Vlookup(B691,'セッション実施状況管理'!$A:$R,17,false)</f>
        <v>#N/A</v>
      </c>
      <c r="AB691" s="580" t="str">
        <f t="shared" si="14"/>
        <v>#N/A</v>
      </c>
      <c r="AC691" s="580" t="str">
        <f t="shared" si="15"/>
        <v>#N/A</v>
      </c>
    </row>
    <row r="692">
      <c r="A692" s="2"/>
      <c r="B692" s="2"/>
      <c r="C692" s="2"/>
      <c r="D692" s="2"/>
      <c r="E692" s="2"/>
      <c r="F692" s="569" t="str">
        <f>vlookup(B692,'セッション実施状況管理'!$A:$U,20,false)</f>
        <v>#N/A</v>
      </c>
      <c r="G692" s="2"/>
      <c r="H692" s="2"/>
      <c r="I692" s="572" t="str">
        <f>iferror(vlookup(B692,'セッション実施状況管理'!$A:$B,2,false),"")</f>
        <v/>
      </c>
      <c r="J692" s="629"/>
      <c r="K692" s="629"/>
      <c r="L692" s="652"/>
      <c r="M692" s="652"/>
      <c r="N692" s="629"/>
      <c r="O692" s="629"/>
      <c r="P692" s="629"/>
      <c r="Q692" s="651"/>
      <c r="R692" s="653"/>
      <c r="S692" s="651"/>
      <c r="T692" s="582" t="s">
        <v>1072</v>
      </c>
      <c r="U692" s="582" t="s">
        <v>1072</v>
      </c>
      <c r="V692" s="582" t="s">
        <v>1072</v>
      </c>
      <c r="W692" s="582" t="s">
        <v>1072</v>
      </c>
      <c r="X692" s="582" t="s">
        <v>1072</v>
      </c>
      <c r="Y692" s="582" t="s">
        <v>1072</v>
      </c>
      <c r="Z692" s="582" t="s">
        <v>1072</v>
      </c>
      <c r="AA692" s="580" t="str">
        <f>Vlookup(B692,'セッション実施状況管理'!$A:$R,17,false)</f>
        <v>#N/A</v>
      </c>
      <c r="AB692" s="580" t="str">
        <f t="shared" si="14"/>
        <v>#N/A</v>
      </c>
      <c r="AC692" s="580" t="str">
        <f t="shared" si="15"/>
        <v>#N/A</v>
      </c>
    </row>
    <row r="693">
      <c r="A693" s="2"/>
      <c r="B693" s="2"/>
      <c r="C693" s="2"/>
      <c r="D693" s="2"/>
      <c r="E693" s="2"/>
      <c r="F693" s="569" t="str">
        <f>vlookup(B693,'セッション実施状況管理'!$A:$U,20,false)</f>
        <v>#N/A</v>
      </c>
      <c r="G693" s="2"/>
      <c r="H693" s="2"/>
      <c r="I693" s="572" t="str">
        <f>iferror(vlookup(B693,'セッション実施状況管理'!$A:$B,2,false),"")</f>
        <v/>
      </c>
      <c r="J693" s="629"/>
      <c r="K693" s="629"/>
      <c r="L693" s="652"/>
      <c r="M693" s="652"/>
      <c r="N693" s="629"/>
      <c r="O693" s="629"/>
      <c r="P693" s="629"/>
      <c r="Q693" s="651"/>
      <c r="R693" s="653"/>
      <c r="S693" s="651"/>
      <c r="T693" s="582" t="s">
        <v>1072</v>
      </c>
      <c r="U693" s="582" t="s">
        <v>1072</v>
      </c>
      <c r="V693" s="582" t="s">
        <v>1072</v>
      </c>
      <c r="W693" s="582" t="s">
        <v>1072</v>
      </c>
      <c r="X693" s="582" t="s">
        <v>1072</v>
      </c>
      <c r="Y693" s="582" t="s">
        <v>1072</v>
      </c>
      <c r="Z693" s="582" t="s">
        <v>1072</v>
      </c>
      <c r="AA693" s="580" t="str">
        <f>Vlookup(B693,'セッション実施状況管理'!$A:$R,17,false)</f>
        <v>#N/A</v>
      </c>
      <c r="AB693" s="580" t="str">
        <f t="shared" si="14"/>
        <v>#N/A</v>
      </c>
      <c r="AC693" s="580" t="str">
        <f t="shared" si="15"/>
        <v>#N/A</v>
      </c>
    </row>
    <row r="694">
      <c r="A694" s="2"/>
      <c r="B694" s="2"/>
      <c r="C694" s="2"/>
      <c r="D694" s="2"/>
      <c r="E694" s="2"/>
      <c r="F694" s="569" t="str">
        <f>vlookup(B694,'セッション実施状況管理'!$A:$U,20,false)</f>
        <v>#N/A</v>
      </c>
      <c r="G694" s="2"/>
      <c r="H694" s="2"/>
      <c r="I694" s="572" t="str">
        <f>iferror(vlookup(B694,'セッション実施状況管理'!$A:$B,2,false),"")</f>
        <v/>
      </c>
      <c r="J694" s="629"/>
      <c r="K694" s="629"/>
      <c r="L694" s="652"/>
      <c r="M694" s="652"/>
      <c r="N694" s="629"/>
      <c r="O694" s="629"/>
      <c r="P694" s="629"/>
      <c r="Q694" s="651"/>
      <c r="R694" s="653"/>
      <c r="S694" s="651"/>
      <c r="T694" s="582" t="s">
        <v>1072</v>
      </c>
      <c r="U694" s="582" t="s">
        <v>1072</v>
      </c>
      <c r="V694" s="582" t="s">
        <v>1072</v>
      </c>
      <c r="W694" s="582" t="s">
        <v>1072</v>
      </c>
      <c r="X694" s="582" t="s">
        <v>1072</v>
      </c>
      <c r="Y694" s="582" t="s">
        <v>1072</v>
      </c>
      <c r="Z694" s="582" t="s">
        <v>1072</v>
      </c>
      <c r="AA694" s="580" t="str">
        <f>Vlookup(B694,'セッション実施状況管理'!$A:$R,17,false)</f>
        <v>#N/A</v>
      </c>
      <c r="AB694" s="580" t="str">
        <f t="shared" si="14"/>
        <v>#N/A</v>
      </c>
      <c r="AC694" s="580" t="str">
        <f t="shared" si="15"/>
        <v>#N/A</v>
      </c>
    </row>
    <row r="695">
      <c r="A695" s="2"/>
      <c r="B695" s="2"/>
      <c r="C695" s="2"/>
      <c r="D695" s="2"/>
      <c r="E695" s="2"/>
      <c r="F695" s="569" t="str">
        <f>vlookup(B695,'セッション実施状況管理'!$A:$U,20,false)</f>
        <v>#N/A</v>
      </c>
      <c r="G695" s="2"/>
      <c r="H695" s="2"/>
      <c r="I695" s="572" t="str">
        <f>iferror(vlookup(B695,'セッション実施状況管理'!$A:$B,2,false),"")</f>
        <v/>
      </c>
      <c r="J695" s="629"/>
      <c r="K695" s="629"/>
      <c r="L695" s="652"/>
      <c r="M695" s="652"/>
      <c r="N695" s="629"/>
      <c r="O695" s="629"/>
      <c r="P695" s="629"/>
      <c r="Q695" s="651"/>
      <c r="R695" s="653"/>
      <c r="S695" s="651"/>
      <c r="T695" s="582" t="s">
        <v>1072</v>
      </c>
      <c r="U695" s="582" t="s">
        <v>1072</v>
      </c>
      <c r="V695" s="582" t="s">
        <v>1072</v>
      </c>
      <c r="W695" s="582" t="s">
        <v>1072</v>
      </c>
      <c r="X695" s="582" t="s">
        <v>1072</v>
      </c>
      <c r="Y695" s="582" t="s">
        <v>1072</v>
      </c>
      <c r="Z695" s="582" t="s">
        <v>1072</v>
      </c>
      <c r="AA695" s="580" t="str">
        <f>Vlookup(B695,'セッション実施状況管理'!$A:$R,17,false)</f>
        <v>#N/A</v>
      </c>
      <c r="AB695" s="580" t="str">
        <f t="shared" si="14"/>
        <v>#N/A</v>
      </c>
      <c r="AC695" s="580" t="str">
        <f t="shared" si="15"/>
        <v>#N/A</v>
      </c>
    </row>
    <row r="696">
      <c r="A696" s="2"/>
      <c r="B696" s="2"/>
      <c r="C696" s="2"/>
      <c r="D696" s="2"/>
      <c r="E696" s="2"/>
      <c r="F696" s="569" t="str">
        <f>vlookup(B696,'セッション実施状況管理'!$A:$U,20,false)</f>
        <v>#N/A</v>
      </c>
      <c r="G696" s="2"/>
      <c r="H696" s="2"/>
      <c r="I696" s="572" t="str">
        <f>iferror(vlookup(B696,'セッション実施状況管理'!$A:$B,2,false),"")</f>
        <v/>
      </c>
      <c r="J696" s="629"/>
      <c r="K696" s="629"/>
      <c r="L696" s="652"/>
      <c r="M696" s="652"/>
      <c r="N696" s="629"/>
      <c r="O696" s="629"/>
      <c r="P696" s="629"/>
      <c r="Q696" s="651"/>
      <c r="R696" s="653"/>
      <c r="S696" s="651"/>
      <c r="T696" s="582" t="s">
        <v>1072</v>
      </c>
      <c r="U696" s="582" t="s">
        <v>1072</v>
      </c>
      <c r="V696" s="582" t="s">
        <v>1072</v>
      </c>
      <c r="W696" s="582" t="s">
        <v>1072</v>
      </c>
      <c r="X696" s="582" t="s">
        <v>1072</v>
      </c>
      <c r="Y696" s="582" t="s">
        <v>1072</v>
      </c>
      <c r="Z696" s="582" t="s">
        <v>1072</v>
      </c>
      <c r="AA696" s="580" t="str">
        <f>Vlookup(B696,'セッション実施状況管理'!$A:$R,17,false)</f>
        <v>#N/A</v>
      </c>
      <c r="AB696" s="580" t="str">
        <f t="shared" si="14"/>
        <v>#N/A</v>
      </c>
      <c r="AC696" s="580" t="str">
        <f t="shared" si="15"/>
        <v>#N/A</v>
      </c>
    </row>
    <row r="697">
      <c r="A697" s="2"/>
      <c r="B697" s="2"/>
      <c r="C697" s="2"/>
      <c r="D697" s="2"/>
      <c r="E697" s="2"/>
      <c r="F697" s="569" t="str">
        <f>vlookup(B697,'セッション実施状況管理'!$A:$U,20,false)</f>
        <v>#N/A</v>
      </c>
      <c r="G697" s="2"/>
      <c r="H697" s="2"/>
      <c r="I697" s="572" t="str">
        <f>iferror(vlookup(B697,'セッション実施状況管理'!$A:$B,2,false),"")</f>
        <v/>
      </c>
      <c r="J697" s="629"/>
      <c r="K697" s="629"/>
      <c r="L697" s="652"/>
      <c r="M697" s="652"/>
      <c r="N697" s="629"/>
      <c r="O697" s="629"/>
      <c r="P697" s="629"/>
      <c r="Q697" s="651"/>
      <c r="R697" s="653"/>
      <c r="S697" s="651"/>
      <c r="T697" s="582" t="s">
        <v>1072</v>
      </c>
      <c r="U697" s="582" t="s">
        <v>1072</v>
      </c>
      <c r="V697" s="582" t="s">
        <v>1072</v>
      </c>
      <c r="W697" s="582" t="s">
        <v>1072</v>
      </c>
      <c r="X697" s="582" t="s">
        <v>1072</v>
      </c>
      <c r="Y697" s="582" t="s">
        <v>1072</v>
      </c>
      <c r="Z697" s="582" t="s">
        <v>1072</v>
      </c>
      <c r="AA697" s="580" t="str">
        <f>Vlookup(B697,'セッション実施状況管理'!$A:$R,17,false)</f>
        <v>#N/A</v>
      </c>
      <c r="AB697" s="580" t="str">
        <f t="shared" si="14"/>
        <v>#N/A</v>
      </c>
      <c r="AC697" s="580" t="str">
        <f t="shared" si="15"/>
        <v>#N/A</v>
      </c>
    </row>
    <row r="698">
      <c r="A698" s="2"/>
      <c r="B698" s="2"/>
      <c r="C698" s="2"/>
      <c r="D698" s="2"/>
      <c r="E698" s="2"/>
      <c r="F698" s="569" t="str">
        <f>vlookup(B698,'セッション実施状況管理'!$A:$U,20,false)</f>
        <v>#N/A</v>
      </c>
      <c r="G698" s="2"/>
      <c r="H698" s="2"/>
      <c r="I698" s="572" t="str">
        <f>iferror(vlookup(B698,'セッション実施状況管理'!$A:$B,2,false),"")</f>
        <v/>
      </c>
      <c r="J698" s="629"/>
      <c r="K698" s="629"/>
      <c r="L698" s="652"/>
      <c r="M698" s="652"/>
      <c r="N698" s="629"/>
      <c r="O698" s="629"/>
      <c r="P698" s="629"/>
      <c r="Q698" s="651"/>
      <c r="R698" s="653"/>
      <c r="S698" s="651"/>
      <c r="T698" s="582" t="s">
        <v>1072</v>
      </c>
      <c r="U698" s="582" t="s">
        <v>1072</v>
      </c>
      <c r="V698" s="582" t="s">
        <v>1072</v>
      </c>
      <c r="W698" s="582" t="s">
        <v>1072</v>
      </c>
      <c r="X698" s="582" t="s">
        <v>1072</v>
      </c>
      <c r="Y698" s="582" t="s">
        <v>1072</v>
      </c>
      <c r="Z698" s="582" t="s">
        <v>1072</v>
      </c>
      <c r="AA698" s="580" t="str">
        <f>Vlookup(B698,'セッション実施状況管理'!$A:$R,17,false)</f>
        <v>#N/A</v>
      </c>
      <c r="AB698" s="580" t="str">
        <f t="shared" si="14"/>
        <v>#N/A</v>
      </c>
      <c r="AC698" s="580" t="str">
        <f t="shared" si="15"/>
        <v>#N/A</v>
      </c>
    </row>
    <row r="699">
      <c r="A699" s="2"/>
      <c r="B699" s="2"/>
      <c r="C699" s="2"/>
      <c r="D699" s="2"/>
      <c r="E699" s="2"/>
      <c r="F699" s="569" t="str">
        <f>vlookup(B699,'セッション実施状況管理'!$A:$U,20,false)</f>
        <v>#N/A</v>
      </c>
      <c r="G699" s="2"/>
      <c r="H699" s="2"/>
      <c r="I699" s="572" t="str">
        <f>iferror(vlookup(B699,'セッション実施状況管理'!$A:$B,2,false),"")</f>
        <v/>
      </c>
      <c r="J699" s="629"/>
      <c r="K699" s="629"/>
      <c r="L699" s="652"/>
      <c r="M699" s="652"/>
      <c r="N699" s="629"/>
      <c r="O699" s="629"/>
      <c r="P699" s="629"/>
      <c r="Q699" s="651"/>
      <c r="R699" s="653"/>
      <c r="S699" s="651"/>
      <c r="T699" s="582" t="s">
        <v>1072</v>
      </c>
      <c r="U699" s="582" t="s">
        <v>1072</v>
      </c>
      <c r="V699" s="582" t="s">
        <v>1072</v>
      </c>
      <c r="W699" s="582" t="s">
        <v>1072</v>
      </c>
      <c r="X699" s="582" t="s">
        <v>1072</v>
      </c>
      <c r="Y699" s="582" t="s">
        <v>1072</v>
      </c>
      <c r="Z699" s="582" t="s">
        <v>1072</v>
      </c>
      <c r="AA699" s="580" t="str">
        <f>Vlookup(B699,'セッション実施状況管理'!$A:$R,17,false)</f>
        <v>#N/A</v>
      </c>
      <c r="AB699" s="580" t="str">
        <f t="shared" si="14"/>
        <v>#N/A</v>
      </c>
      <c r="AC699" s="580" t="str">
        <f t="shared" si="15"/>
        <v>#N/A</v>
      </c>
    </row>
    <row r="700">
      <c r="A700" s="2"/>
      <c r="B700" s="2"/>
      <c r="C700" s="2"/>
      <c r="D700" s="2"/>
      <c r="E700" s="2"/>
      <c r="F700" s="569" t="str">
        <f>vlookup(B700,'セッション実施状況管理'!$A:$U,20,false)</f>
        <v>#N/A</v>
      </c>
      <c r="G700" s="2"/>
      <c r="H700" s="2"/>
      <c r="I700" s="572" t="str">
        <f>iferror(vlookup(B700,'セッション実施状況管理'!$A:$B,2,false),"")</f>
        <v/>
      </c>
      <c r="J700" s="629"/>
      <c r="K700" s="629"/>
      <c r="L700" s="652"/>
      <c r="M700" s="652"/>
      <c r="N700" s="629"/>
      <c r="O700" s="629"/>
      <c r="P700" s="629"/>
      <c r="Q700" s="651"/>
      <c r="R700" s="653"/>
      <c r="S700" s="651"/>
      <c r="T700" s="582" t="s">
        <v>1072</v>
      </c>
      <c r="U700" s="582" t="s">
        <v>1072</v>
      </c>
      <c r="V700" s="582" t="s">
        <v>1072</v>
      </c>
      <c r="W700" s="582" t="s">
        <v>1072</v>
      </c>
      <c r="X700" s="582" t="s">
        <v>1072</v>
      </c>
      <c r="Y700" s="582" t="s">
        <v>1072</v>
      </c>
      <c r="Z700" s="582" t="s">
        <v>1072</v>
      </c>
      <c r="AA700" s="580" t="str">
        <f>Vlookup(B700,'セッション実施状況管理'!$A:$R,17,false)</f>
        <v>#N/A</v>
      </c>
      <c r="AB700" s="580" t="str">
        <f t="shared" si="14"/>
        <v>#N/A</v>
      </c>
      <c r="AC700" s="580" t="str">
        <f t="shared" si="15"/>
        <v>#N/A</v>
      </c>
    </row>
    <row r="701">
      <c r="A701" s="2"/>
      <c r="B701" s="2"/>
      <c r="C701" s="2"/>
      <c r="D701" s="2"/>
      <c r="E701" s="2"/>
      <c r="F701" s="569" t="str">
        <f>vlookup(B701,'セッション実施状況管理'!$A:$U,20,false)</f>
        <v>#N/A</v>
      </c>
      <c r="G701" s="2"/>
      <c r="H701" s="2"/>
      <c r="I701" s="572" t="str">
        <f>iferror(vlookup(B701,'セッション実施状況管理'!$A:$B,2,false),"")</f>
        <v/>
      </c>
      <c r="J701" s="629"/>
      <c r="K701" s="629"/>
      <c r="L701" s="652"/>
      <c r="M701" s="652"/>
      <c r="N701" s="629"/>
      <c r="O701" s="629"/>
      <c r="P701" s="629"/>
      <c r="Q701" s="651"/>
      <c r="R701" s="653"/>
      <c r="S701" s="651"/>
      <c r="T701" s="582" t="s">
        <v>1072</v>
      </c>
      <c r="U701" s="582" t="s">
        <v>1072</v>
      </c>
      <c r="V701" s="582" t="s">
        <v>1072</v>
      </c>
      <c r="W701" s="582" t="s">
        <v>1072</v>
      </c>
      <c r="X701" s="582" t="s">
        <v>1072</v>
      </c>
      <c r="Y701" s="582" t="s">
        <v>1072</v>
      </c>
      <c r="Z701" s="582" t="s">
        <v>1072</v>
      </c>
      <c r="AA701" s="580" t="str">
        <f>Vlookup(B701,'セッション実施状況管理'!$A:$R,17,false)</f>
        <v>#N/A</v>
      </c>
      <c r="AB701" s="580" t="str">
        <f t="shared" si="14"/>
        <v>#N/A</v>
      </c>
      <c r="AC701" s="580" t="str">
        <f t="shared" si="15"/>
        <v>#N/A</v>
      </c>
    </row>
    <row r="702">
      <c r="A702" s="2"/>
      <c r="B702" s="2"/>
      <c r="C702" s="2"/>
      <c r="D702" s="2"/>
      <c r="E702" s="2"/>
      <c r="F702" s="569" t="str">
        <f>vlookup(B702,'セッション実施状況管理'!$A:$U,20,false)</f>
        <v>#N/A</v>
      </c>
      <c r="G702" s="2"/>
      <c r="H702" s="2"/>
      <c r="I702" s="572" t="str">
        <f>iferror(vlookup(B702,'セッション実施状況管理'!$A:$B,2,false),"")</f>
        <v/>
      </c>
      <c r="J702" s="629"/>
      <c r="K702" s="629"/>
      <c r="L702" s="652"/>
      <c r="M702" s="652"/>
      <c r="N702" s="629"/>
      <c r="O702" s="629"/>
      <c r="P702" s="629"/>
      <c r="Q702" s="651"/>
      <c r="R702" s="653"/>
      <c r="S702" s="651"/>
      <c r="T702" s="582" t="s">
        <v>1072</v>
      </c>
      <c r="U702" s="582" t="s">
        <v>1072</v>
      </c>
      <c r="V702" s="582" t="s">
        <v>1072</v>
      </c>
      <c r="W702" s="582" t="s">
        <v>1072</v>
      </c>
      <c r="X702" s="582" t="s">
        <v>1072</v>
      </c>
      <c r="Y702" s="582" t="s">
        <v>1072</v>
      </c>
      <c r="Z702" s="582" t="s">
        <v>1072</v>
      </c>
      <c r="AA702" s="580" t="str">
        <f>Vlookup(B702,'セッション実施状況管理'!$A:$R,17,false)</f>
        <v>#N/A</v>
      </c>
      <c r="AB702" s="580" t="str">
        <f t="shared" si="14"/>
        <v>#N/A</v>
      </c>
      <c r="AC702" s="580" t="str">
        <f t="shared" si="15"/>
        <v>#N/A</v>
      </c>
    </row>
    <row r="703">
      <c r="A703" s="2"/>
      <c r="B703" s="2"/>
      <c r="C703" s="2"/>
      <c r="D703" s="2"/>
      <c r="E703" s="2"/>
      <c r="F703" s="569" t="str">
        <f>vlookup(B703,'セッション実施状況管理'!$A:$U,20,false)</f>
        <v>#N/A</v>
      </c>
      <c r="G703" s="2"/>
      <c r="H703" s="2"/>
      <c r="I703" s="572" t="str">
        <f>iferror(vlookup(B703,'セッション実施状況管理'!$A:$B,2,false),"")</f>
        <v/>
      </c>
      <c r="J703" s="629"/>
      <c r="K703" s="629"/>
      <c r="L703" s="652"/>
      <c r="M703" s="652"/>
      <c r="N703" s="629"/>
      <c r="O703" s="629"/>
      <c r="P703" s="629"/>
      <c r="Q703" s="651"/>
      <c r="R703" s="653"/>
      <c r="S703" s="651"/>
      <c r="T703" s="582" t="s">
        <v>1072</v>
      </c>
      <c r="U703" s="582" t="s">
        <v>1072</v>
      </c>
      <c r="V703" s="582" t="s">
        <v>1072</v>
      </c>
      <c r="W703" s="582" t="s">
        <v>1072</v>
      </c>
      <c r="X703" s="582" t="s">
        <v>1072</v>
      </c>
      <c r="Y703" s="582" t="s">
        <v>1072</v>
      </c>
      <c r="Z703" s="582" t="s">
        <v>1072</v>
      </c>
      <c r="AA703" s="580" t="str">
        <f>Vlookup(B703,'セッション実施状況管理'!$A:$R,17,false)</f>
        <v>#N/A</v>
      </c>
      <c r="AB703" s="580" t="str">
        <f t="shared" si="14"/>
        <v>#N/A</v>
      </c>
      <c r="AC703" s="580" t="str">
        <f t="shared" si="15"/>
        <v>#N/A</v>
      </c>
    </row>
    <row r="704">
      <c r="A704" s="2"/>
      <c r="B704" s="2"/>
      <c r="C704" s="2"/>
      <c r="D704" s="2"/>
      <c r="E704" s="2"/>
      <c r="F704" s="569" t="str">
        <f>vlookup(B704,'セッション実施状況管理'!$A:$U,20,false)</f>
        <v>#N/A</v>
      </c>
      <c r="G704" s="2"/>
      <c r="H704" s="2"/>
      <c r="I704" s="572" t="str">
        <f>iferror(vlookup(B704,'セッション実施状況管理'!$A:$B,2,false),"")</f>
        <v/>
      </c>
      <c r="J704" s="629"/>
      <c r="K704" s="629"/>
      <c r="L704" s="652"/>
      <c r="M704" s="652"/>
      <c r="N704" s="629"/>
      <c r="O704" s="629"/>
      <c r="P704" s="629"/>
      <c r="Q704" s="651"/>
      <c r="R704" s="653"/>
      <c r="S704" s="651"/>
      <c r="T704" s="582" t="s">
        <v>1072</v>
      </c>
      <c r="U704" s="582" t="s">
        <v>1072</v>
      </c>
      <c r="V704" s="582" t="s">
        <v>1072</v>
      </c>
      <c r="W704" s="582" t="s">
        <v>1072</v>
      </c>
      <c r="X704" s="582" t="s">
        <v>1072</v>
      </c>
      <c r="Y704" s="582" t="s">
        <v>1072</v>
      </c>
      <c r="Z704" s="582" t="s">
        <v>1072</v>
      </c>
      <c r="AA704" s="580" t="str">
        <f>Vlookup(B704,'セッション実施状況管理'!$A:$R,17,false)</f>
        <v>#N/A</v>
      </c>
      <c r="AB704" s="580" t="str">
        <f t="shared" si="14"/>
        <v>#N/A</v>
      </c>
      <c r="AC704" s="580" t="str">
        <f t="shared" si="15"/>
        <v>#N/A</v>
      </c>
    </row>
    <row r="705">
      <c r="A705" s="2"/>
      <c r="B705" s="2"/>
      <c r="C705" s="2"/>
      <c r="D705" s="2"/>
      <c r="E705" s="2"/>
      <c r="F705" s="569" t="str">
        <f>vlookup(B705,'セッション実施状況管理'!$A:$U,20,false)</f>
        <v>#N/A</v>
      </c>
      <c r="G705" s="2"/>
      <c r="H705" s="2"/>
      <c r="I705" s="572" t="str">
        <f>iferror(vlookup(B705,'セッション実施状況管理'!$A:$B,2,false),"")</f>
        <v/>
      </c>
      <c r="J705" s="629"/>
      <c r="K705" s="629"/>
      <c r="L705" s="652"/>
      <c r="M705" s="652"/>
      <c r="N705" s="629"/>
      <c r="O705" s="629"/>
      <c r="P705" s="629"/>
      <c r="Q705" s="651"/>
      <c r="R705" s="653"/>
      <c r="S705" s="651"/>
      <c r="T705" s="582" t="s">
        <v>1072</v>
      </c>
      <c r="U705" s="582" t="s">
        <v>1072</v>
      </c>
      <c r="V705" s="582" t="s">
        <v>1072</v>
      </c>
      <c r="W705" s="582" t="s">
        <v>1072</v>
      </c>
      <c r="X705" s="582" t="s">
        <v>1072</v>
      </c>
      <c r="Y705" s="582" t="s">
        <v>1072</v>
      </c>
      <c r="Z705" s="582" t="s">
        <v>1072</v>
      </c>
      <c r="AA705" s="580" t="str">
        <f>Vlookup(B705,'セッション実施状況管理'!$A:$R,17,false)</f>
        <v>#N/A</v>
      </c>
      <c r="AB705" s="580" t="str">
        <f t="shared" si="14"/>
        <v>#N/A</v>
      </c>
      <c r="AC705" s="580" t="str">
        <f t="shared" si="15"/>
        <v>#N/A</v>
      </c>
    </row>
    <row r="706">
      <c r="A706" s="2"/>
      <c r="B706" s="2"/>
      <c r="C706" s="2"/>
      <c r="D706" s="2"/>
      <c r="E706" s="2"/>
      <c r="F706" s="569" t="str">
        <f>vlookup(B706,'セッション実施状況管理'!$A:$U,20,false)</f>
        <v>#N/A</v>
      </c>
      <c r="G706" s="2"/>
      <c r="H706" s="2"/>
      <c r="I706" s="572" t="str">
        <f>iferror(vlookup(B706,'セッション実施状況管理'!$A:$B,2,false),"")</f>
        <v/>
      </c>
      <c r="J706" s="629"/>
      <c r="K706" s="629"/>
      <c r="L706" s="652"/>
      <c r="M706" s="652"/>
      <c r="N706" s="629"/>
      <c r="O706" s="629"/>
      <c r="P706" s="629"/>
      <c r="Q706" s="651"/>
      <c r="R706" s="653"/>
      <c r="S706" s="651"/>
      <c r="T706" s="582" t="s">
        <v>1072</v>
      </c>
      <c r="U706" s="582" t="s">
        <v>1072</v>
      </c>
      <c r="V706" s="582" t="s">
        <v>1072</v>
      </c>
      <c r="W706" s="582" t="s">
        <v>1072</v>
      </c>
      <c r="X706" s="582" t="s">
        <v>1072</v>
      </c>
      <c r="Y706" s="582" t="s">
        <v>1072</v>
      </c>
      <c r="Z706" s="582" t="s">
        <v>1072</v>
      </c>
      <c r="AA706" s="580" t="str">
        <f>Vlookup(B706,'セッション実施状況管理'!$A:$R,17,false)</f>
        <v>#N/A</v>
      </c>
      <c r="AB706" s="580" t="str">
        <f t="shared" si="14"/>
        <v>#N/A</v>
      </c>
      <c r="AC706" s="580" t="str">
        <f t="shared" si="15"/>
        <v>#N/A</v>
      </c>
    </row>
    <row r="707">
      <c r="A707" s="2"/>
      <c r="B707" s="2"/>
      <c r="C707" s="2"/>
      <c r="D707" s="2"/>
      <c r="E707" s="2"/>
      <c r="F707" s="569" t="str">
        <f>vlookup(B707,'セッション実施状況管理'!$A:$U,20,false)</f>
        <v>#N/A</v>
      </c>
      <c r="G707" s="2"/>
      <c r="H707" s="2"/>
      <c r="I707" s="572" t="str">
        <f>iferror(vlookup(B707,'セッション実施状況管理'!$A:$B,2,false),"")</f>
        <v/>
      </c>
      <c r="J707" s="629"/>
      <c r="K707" s="629"/>
      <c r="L707" s="652"/>
      <c r="M707" s="652"/>
      <c r="N707" s="629"/>
      <c r="O707" s="629"/>
      <c r="P707" s="629"/>
      <c r="Q707" s="651"/>
      <c r="R707" s="653"/>
      <c r="S707" s="651"/>
      <c r="T707" s="582" t="s">
        <v>1072</v>
      </c>
      <c r="U707" s="582" t="s">
        <v>1072</v>
      </c>
      <c r="V707" s="582" t="s">
        <v>1072</v>
      </c>
      <c r="W707" s="582" t="s">
        <v>1072</v>
      </c>
      <c r="X707" s="582" t="s">
        <v>1072</v>
      </c>
      <c r="Y707" s="582" t="s">
        <v>1072</v>
      </c>
      <c r="Z707" s="582" t="s">
        <v>1072</v>
      </c>
      <c r="AA707" s="580" t="str">
        <f>Vlookup(B707,'セッション実施状況管理'!$A:$R,17,false)</f>
        <v>#N/A</v>
      </c>
      <c r="AB707" s="580" t="str">
        <f t="shared" si="14"/>
        <v>#N/A</v>
      </c>
      <c r="AC707" s="580" t="str">
        <f t="shared" si="15"/>
        <v>#N/A</v>
      </c>
    </row>
    <row r="708">
      <c r="A708" s="2"/>
      <c r="B708" s="2"/>
      <c r="C708" s="2"/>
      <c r="D708" s="2"/>
      <c r="E708" s="2"/>
      <c r="F708" s="569" t="str">
        <f>vlookup(B708,'セッション実施状況管理'!$A:$U,20,false)</f>
        <v>#N/A</v>
      </c>
      <c r="G708" s="2"/>
      <c r="H708" s="2"/>
      <c r="I708" s="572" t="str">
        <f>iferror(vlookup(B708,'セッション実施状況管理'!$A:$B,2,false),"")</f>
        <v/>
      </c>
      <c r="J708" s="629"/>
      <c r="K708" s="629"/>
      <c r="L708" s="652"/>
      <c r="M708" s="652"/>
      <c r="N708" s="629"/>
      <c r="O708" s="629"/>
      <c r="P708" s="629"/>
      <c r="Q708" s="651"/>
      <c r="R708" s="653"/>
      <c r="S708" s="651"/>
      <c r="T708" s="582" t="s">
        <v>1072</v>
      </c>
      <c r="U708" s="582" t="s">
        <v>1072</v>
      </c>
      <c r="V708" s="582" t="s">
        <v>1072</v>
      </c>
      <c r="W708" s="582" t="s">
        <v>1072</v>
      </c>
      <c r="X708" s="582" t="s">
        <v>1072</v>
      </c>
      <c r="Y708" s="582" t="s">
        <v>1072</v>
      </c>
      <c r="Z708" s="582" t="s">
        <v>1072</v>
      </c>
      <c r="AA708" s="580" t="str">
        <f>Vlookup(B708,'セッション実施状況管理'!$A:$R,17,false)</f>
        <v>#N/A</v>
      </c>
      <c r="AB708" s="580" t="str">
        <f t="shared" si="14"/>
        <v>#N/A</v>
      </c>
      <c r="AC708" s="580" t="str">
        <f t="shared" si="15"/>
        <v>#N/A</v>
      </c>
    </row>
    <row r="709">
      <c r="A709" s="2"/>
      <c r="B709" s="2"/>
      <c r="C709" s="2"/>
      <c r="D709" s="2"/>
      <c r="E709" s="2"/>
      <c r="F709" s="569" t="str">
        <f>vlookup(B709,'セッション実施状況管理'!$A:$U,20,false)</f>
        <v>#N/A</v>
      </c>
      <c r="G709" s="2"/>
      <c r="H709" s="2"/>
      <c r="I709" s="572" t="str">
        <f>iferror(vlookup(B709,'セッション実施状況管理'!$A:$B,2,false),"")</f>
        <v/>
      </c>
      <c r="J709" s="629"/>
      <c r="K709" s="629"/>
      <c r="L709" s="652"/>
      <c r="M709" s="652"/>
      <c r="N709" s="629"/>
      <c r="O709" s="629"/>
      <c r="P709" s="629"/>
      <c r="Q709" s="651"/>
      <c r="R709" s="653"/>
      <c r="S709" s="651"/>
      <c r="T709" s="582" t="s">
        <v>1072</v>
      </c>
      <c r="U709" s="582" t="s">
        <v>1072</v>
      </c>
      <c r="V709" s="582" t="s">
        <v>1072</v>
      </c>
      <c r="W709" s="582" t="s">
        <v>1072</v>
      </c>
      <c r="X709" s="582" t="s">
        <v>1072</v>
      </c>
      <c r="Y709" s="582" t="s">
        <v>1072</v>
      </c>
      <c r="Z709" s="582" t="s">
        <v>1072</v>
      </c>
      <c r="AA709" s="580" t="str">
        <f>Vlookup(B709,'セッション実施状況管理'!$A:$R,17,false)</f>
        <v>#N/A</v>
      </c>
      <c r="AB709" s="580" t="str">
        <f t="shared" si="14"/>
        <v>#N/A</v>
      </c>
      <c r="AC709" s="580" t="str">
        <f t="shared" si="15"/>
        <v>#N/A</v>
      </c>
    </row>
    <row r="710">
      <c r="A710" s="2"/>
      <c r="B710" s="2"/>
      <c r="C710" s="2"/>
      <c r="D710" s="2"/>
      <c r="E710" s="2"/>
      <c r="F710" s="569" t="str">
        <f>vlookup(B710,'セッション実施状況管理'!$A:$U,20,false)</f>
        <v>#N/A</v>
      </c>
      <c r="G710" s="2"/>
      <c r="H710" s="2"/>
      <c r="I710" s="572" t="str">
        <f>iferror(vlookup(B710,'セッション実施状況管理'!$A:$B,2,false),"")</f>
        <v/>
      </c>
      <c r="J710" s="629"/>
      <c r="K710" s="629"/>
      <c r="L710" s="652"/>
      <c r="M710" s="652"/>
      <c r="N710" s="629"/>
      <c r="O710" s="629"/>
      <c r="P710" s="629"/>
      <c r="Q710" s="651"/>
      <c r="R710" s="653"/>
      <c r="S710" s="651"/>
      <c r="T710" s="582" t="s">
        <v>1072</v>
      </c>
      <c r="U710" s="582" t="s">
        <v>1072</v>
      </c>
      <c r="V710" s="582" t="s">
        <v>1072</v>
      </c>
      <c r="W710" s="582" t="s">
        <v>1072</v>
      </c>
      <c r="X710" s="582" t="s">
        <v>1072</v>
      </c>
      <c r="Y710" s="582" t="s">
        <v>1072</v>
      </c>
      <c r="Z710" s="582" t="s">
        <v>1072</v>
      </c>
      <c r="AA710" s="580" t="str">
        <f>Vlookup(B710,'セッション実施状況管理'!$A:$R,17,false)</f>
        <v>#N/A</v>
      </c>
      <c r="AB710" s="580" t="str">
        <f t="shared" si="14"/>
        <v>#N/A</v>
      </c>
      <c r="AC710" s="580" t="str">
        <f t="shared" si="15"/>
        <v>#N/A</v>
      </c>
    </row>
    <row r="711">
      <c r="A711" s="2"/>
      <c r="B711" s="2"/>
      <c r="C711" s="2"/>
      <c r="D711" s="2"/>
      <c r="E711" s="2"/>
      <c r="F711" s="569" t="str">
        <f>vlookup(B711,'セッション実施状況管理'!$A:$U,20,false)</f>
        <v>#N/A</v>
      </c>
      <c r="G711" s="2"/>
      <c r="H711" s="2"/>
      <c r="I711" s="572" t="str">
        <f>iferror(vlookup(B711,'セッション実施状況管理'!$A:$B,2,false),"")</f>
        <v/>
      </c>
      <c r="J711" s="629"/>
      <c r="K711" s="629"/>
      <c r="L711" s="652"/>
      <c r="M711" s="652"/>
      <c r="N711" s="629"/>
      <c r="O711" s="629"/>
      <c r="P711" s="629"/>
      <c r="Q711" s="651"/>
      <c r="R711" s="653"/>
      <c r="S711" s="651"/>
      <c r="T711" s="582" t="s">
        <v>1072</v>
      </c>
      <c r="U711" s="582" t="s">
        <v>1072</v>
      </c>
      <c r="V711" s="582" t="s">
        <v>1072</v>
      </c>
      <c r="W711" s="582" t="s">
        <v>1072</v>
      </c>
      <c r="X711" s="582" t="s">
        <v>1072</v>
      </c>
      <c r="Y711" s="582" t="s">
        <v>1072</v>
      </c>
      <c r="Z711" s="582" t="s">
        <v>1072</v>
      </c>
      <c r="AA711" s="580" t="str">
        <f>Vlookup(B711,'セッション実施状況管理'!$A:$R,17,false)</f>
        <v>#N/A</v>
      </c>
      <c r="AB711" s="580" t="str">
        <f t="shared" si="14"/>
        <v>#N/A</v>
      </c>
      <c r="AC711" s="580" t="str">
        <f t="shared" si="15"/>
        <v>#N/A</v>
      </c>
    </row>
    <row r="712">
      <c r="A712" s="2"/>
      <c r="B712" s="2"/>
      <c r="C712" s="2"/>
      <c r="D712" s="2"/>
      <c r="E712" s="2"/>
      <c r="F712" s="569" t="str">
        <f>vlookup(B712,'セッション実施状況管理'!$A:$U,20,false)</f>
        <v>#N/A</v>
      </c>
      <c r="G712" s="2"/>
      <c r="H712" s="2"/>
      <c r="I712" s="572" t="str">
        <f>iferror(vlookup(B712,'セッション実施状況管理'!$A:$B,2,false),"")</f>
        <v/>
      </c>
      <c r="J712" s="629"/>
      <c r="K712" s="629"/>
      <c r="L712" s="652"/>
      <c r="M712" s="652"/>
      <c r="N712" s="629"/>
      <c r="O712" s="629"/>
      <c r="P712" s="629"/>
      <c r="Q712" s="651"/>
      <c r="R712" s="653"/>
      <c r="S712" s="651"/>
      <c r="T712" s="582" t="s">
        <v>1072</v>
      </c>
      <c r="U712" s="582" t="s">
        <v>1072</v>
      </c>
      <c r="V712" s="582" t="s">
        <v>1072</v>
      </c>
      <c r="W712" s="582" t="s">
        <v>1072</v>
      </c>
      <c r="X712" s="582" t="s">
        <v>1072</v>
      </c>
      <c r="Y712" s="582" t="s">
        <v>1072</v>
      </c>
      <c r="Z712" s="582" t="s">
        <v>1072</v>
      </c>
      <c r="AA712" s="580" t="str">
        <f>Vlookup(B712,'セッション実施状況管理'!$A:$R,17,false)</f>
        <v>#N/A</v>
      </c>
      <c r="AB712" s="580" t="str">
        <f t="shared" si="14"/>
        <v>#N/A</v>
      </c>
      <c r="AC712" s="580" t="str">
        <f t="shared" si="15"/>
        <v>#N/A</v>
      </c>
    </row>
    <row r="713">
      <c r="A713" s="2"/>
      <c r="B713" s="2"/>
      <c r="C713" s="2"/>
      <c r="D713" s="2"/>
      <c r="E713" s="2"/>
      <c r="F713" s="569" t="str">
        <f>vlookup(B713,'セッション実施状況管理'!$A:$U,20,false)</f>
        <v>#N/A</v>
      </c>
      <c r="G713" s="2"/>
      <c r="H713" s="2"/>
      <c r="I713" s="572" t="str">
        <f>iferror(vlookup(B713,'セッション実施状況管理'!$A:$B,2,false),"")</f>
        <v/>
      </c>
      <c r="J713" s="629"/>
      <c r="K713" s="629"/>
      <c r="L713" s="652"/>
      <c r="M713" s="652"/>
      <c r="N713" s="629"/>
      <c r="O713" s="629"/>
      <c r="P713" s="629"/>
      <c r="Q713" s="651"/>
      <c r="R713" s="653"/>
      <c r="S713" s="651"/>
      <c r="T713" s="582" t="s">
        <v>1072</v>
      </c>
      <c r="U713" s="582" t="s">
        <v>1072</v>
      </c>
      <c r="V713" s="582" t="s">
        <v>1072</v>
      </c>
      <c r="W713" s="582" t="s">
        <v>1072</v>
      </c>
      <c r="X713" s="582" t="s">
        <v>1072</v>
      </c>
      <c r="Y713" s="582" t="s">
        <v>1072</v>
      </c>
      <c r="Z713" s="582" t="s">
        <v>1072</v>
      </c>
      <c r="AA713" s="580" t="str">
        <f>Vlookup(B713,'セッション実施状況管理'!$A:$R,17,false)</f>
        <v>#N/A</v>
      </c>
      <c r="AB713" s="580" t="str">
        <f t="shared" si="14"/>
        <v>#N/A</v>
      </c>
      <c r="AC713" s="580" t="str">
        <f t="shared" si="15"/>
        <v>#N/A</v>
      </c>
    </row>
    <row r="714">
      <c r="A714" s="2"/>
      <c r="B714" s="2"/>
      <c r="C714" s="2"/>
      <c r="D714" s="2"/>
      <c r="E714" s="2"/>
      <c r="F714" s="569" t="str">
        <f>vlookup(B714,'セッション実施状況管理'!$A:$U,20,false)</f>
        <v>#N/A</v>
      </c>
      <c r="G714" s="2"/>
      <c r="H714" s="2"/>
      <c r="I714" s="572" t="str">
        <f>iferror(vlookup(B714,'セッション実施状況管理'!$A:$B,2,false),"")</f>
        <v/>
      </c>
      <c r="J714" s="629"/>
      <c r="K714" s="629"/>
      <c r="L714" s="652"/>
      <c r="M714" s="652"/>
      <c r="N714" s="629"/>
      <c r="O714" s="629"/>
      <c r="P714" s="629"/>
      <c r="Q714" s="651"/>
      <c r="R714" s="653"/>
      <c r="S714" s="651"/>
      <c r="T714" s="582" t="s">
        <v>1072</v>
      </c>
      <c r="U714" s="582" t="s">
        <v>1072</v>
      </c>
      <c r="V714" s="582" t="s">
        <v>1072</v>
      </c>
      <c r="W714" s="582" t="s">
        <v>1072</v>
      </c>
      <c r="X714" s="582" t="s">
        <v>1072</v>
      </c>
      <c r="Y714" s="582" t="s">
        <v>1072</v>
      </c>
      <c r="Z714" s="582" t="s">
        <v>1072</v>
      </c>
      <c r="AA714" s="580" t="str">
        <f>Vlookup(B714,'セッション実施状況管理'!$A:$R,17,false)</f>
        <v>#N/A</v>
      </c>
      <c r="AB714" s="580" t="str">
        <f t="shared" si="14"/>
        <v>#N/A</v>
      </c>
      <c r="AC714" s="580" t="str">
        <f t="shared" si="15"/>
        <v>#N/A</v>
      </c>
    </row>
    <row r="715">
      <c r="A715" s="2"/>
      <c r="B715" s="2"/>
      <c r="C715" s="2"/>
      <c r="D715" s="2"/>
      <c r="E715" s="2"/>
      <c r="F715" s="569" t="str">
        <f>vlookup(B715,'セッション実施状況管理'!$A:$U,20,false)</f>
        <v>#N/A</v>
      </c>
      <c r="G715" s="2"/>
      <c r="H715" s="2"/>
      <c r="I715" s="572" t="str">
        <f>iferror(vlookup(B715,'セッション実施状況管理'!$A:$B,2,false),"")</f>
        <v/>
      </c>
      <c r="J715" s="629"/>
      <c r="K715" s="629"/>
      <c r="L715" s="652"/>
      <c r="M715" s="652"/>
      <c r="N715" s="629"/>
      <c r="O715" s="629"/>
      <c r="P715" s="629"/>
      <c r="Q715" s="651"/>
      <c r="R715" s="653"/>
      <c r="S715" s="651"/>
      <c r="T715" s="582" t="s">
        <v>1072</v>
      </c>
      <c r="U715" s="582" t="s">
        <v>1072</v>
      </c>
      <c r="V715" s="582" t="s">
        <v>1072</v>
      </c>
      <c r="W715" s="582" t="s">
        <v>1072</v>
      </c>
      <c r="X715" s="582" t="s">
        <v>1072</v>
      </c>
      <c r="Y715" s="582" t="s">
        <v>1072</v>
      </c>
      <c r="Z715" s="582" t="s">
        <v>1072</v>
      </c>
      <c r="AA715" s="580" t="str">
        <f>Vlookup(B715,'セッション実施状況管理'!$A:$R,17,false)</f>
        <v>#N/A</v>
      </c>
      <c r="AB715" s="580" t="str">
        <f t="shared" si="14"/>
        <v>#N/A</v>
      </c>
      <c r="AC715" s="580" t="str">
        <f t="shared" si="15"/>
        <v>#N/A</v>
      </c>
    </row>
    <row r="716">
      <c r="A716" s="2"/>
      <c r="B716" s="2"/>
      <c r="C716" s="2"/>
      <c r="D716" s="2"/>
      <c r="E716" s="2"/>
      <c r="F716" s="569" t="str">
        <f>vlookup(B716,'セッション実施状況管理'!$A:$U,20,false)</f>
        <v>#N/A</v>
      </c>
      <c r="G716" s="2"/>
      <c r="H716" s="2"/>
      <c r="I716" s="572" t="str">
        <f>iferror(vlookup(B716,'セッション実施状況管理'!$A:$B,2,false),"")</f>
        <v/>
      </c>
      <c r="J716" s="629"/>
      <c r="K716" s="629"/>
      <c r="L716" s="652"/>
      <c r="M716" s="652"/>
      <c r="N716" s="629"/>
      <c r="O716" s="629"/>
      <c r="P716" s="629"/>
      <c r="Q716" s="651"/>
      <c r="R716" s="653"/>
      <c r="S716" s="651"/>
      <c r="T716" s="582" t="s">
        <v>1072</v>
      </c>
      <c r="U716" s="582" t="s">
        <v>1072</v>
      </c>
      <c r="V716" s="582" t="s">
        <v>1072</v>
      </c>
      <c r="W716" s="582" t="s">
        <v>1072</v>
      </c>
      <c r="X716" s="582" t="s">
        <v>1072</v>
      </c>
      <c r="Y716" s="582" t="s">
        <v>1072</v>
      </c>
      <c r="Z716" s="582" t="s">
        <v>1072</v>
      </c>
      <c r="AA716" s="580" t="str">
        <f>Vlookup(B716,'セッション実施状況管理'!$A:$R,17,false)</f>
        <v>#N/A</v>
      </c>
      <c r="AB716" s="580" t="str">
        <f t="shared" si="14"/>
        <v>#N/A</v>
      </c>
      <c r="AC716" s="580" t="str">
        <f t="shared" si="15"/>
        <v>#N/A</v>
      </c>
    </row>
    <row r="717">
      <c r="A717" s="2"/>
      <c r="B717" s="2"/>
      <c r="C717" s="2"/>
      <c r="D717" s="2"/>
      <c r="E717" s="2"/>
      <c r="F717" s="569" t="str">
        <f>vlookup(B717,'セッション実施状況管理'!$A:$U,20,false)</f>
        <v>#N/A</v>
      </c>
      <c r="G717" s="2"/>
      <c r="H717" s="2"/>
      <c r="I717" s="572" t="str">
        <f>iferror(vlookup(B717,'セッション実施状況管理'!$A:$B,2,false),"")</f>
        <v/>
      </c>
      <c r="J717" s="629"/>
      <c r="K717" s="629"/>
      <c r="L717" s="652"/>
      <c r="M717" s="652"/>
      <c r="N717" s="629"/>
      <c r="O717" s="629"/>
      <c r="P717" s="629"/>
      <c r="Q717" s="651"/>
      <c r="R717" s="653"/>
      <c r="S717" s="651"/>
      <c r="T717" s="582" t="s">
        <v>1072</v>
      </c>
      <c r="U717" s="582" t="s">
        <v>1072</v>
      </c>
      <c r="V717" s="582" t="s">
        <v>1072</v>
      </c>
      <c r="W717" s="582" t="s">
        <v>1072</v>
      </c>
      <c r="X717" s="582" t="s">
        <v>1072</v>
      </c>
      <c r="Y717" s="582" t="s">
        <v>1072</v>
      </c>
      <c r="Z717" s="582" t="s">
        <v>1072</v>
      </c>
      <c r="AA717" s="580" t="str">
        <f>Vlookup(B717,'セッション実施状況管理'!$A:$R,17,false)</f>
        <v>#N/A</v>
      </c>
      <c r="AB717" s="580" t="str">
        <f t="shared" si="14"/>
        <v>#N/A</v>
      </c>
      <c r="AC717" s="580" t="str">
        <f t="shared" si="15"/>
        <v>#N/A</v>
      </c>
    </row>
    <row r="718">
      <c r="A718" s="2"/>
      <c r="B718" s="2"/>
      <c r="C718" s="2"/>
      <c r="D718" s="2"/>
      <c r="E718" s="2"/>
      <c r="F718" s="569" t="str">
        <f>vlookup(B718,'セッション実施状況管理'!$A:$U,20,false)</f>
        <v>#N/A</v>
      </c>
      <c r="G718" s="2"/>
      <c r="H718" s="2"/>
      <c r="I718" s="572" t="str">
        <f>iferror(vlookup(B718,'セッション実施状況管理'!$A:$B,2,false),"")</f>
        <v/>
      </c>
      <c r="J718" s="629"/>
      <c r="K718" s="629"/>
      <c r="L718" s="652"/>
      <c r="M718" s="652"/>
      <c r="N718" s="629"/>
      <c r="O718" s="629"/>
      <c r="P718" s="629"/>
      <c r="Q718" s="651"/>
      <c r="R718" s="653"/>
      <c r="S718" s="651"/>
      <c r="T718" s="582" t="s">
        <v>1072</v>
      </c>
      <c r="U718" s="582" t="s">
        <v>1072</v>
      </c>
      <c r="V718" s="582" t="s">
        <v>1072</v>
      </c>
      <c r="W718" s="582" t="s">
        <v>1072</v>
      </c>
      <c r="X718" s="582" t="s">
        <v>1072</v>
      </c>
      <c r="Y718" s="582" t="s">
        <v>1072</v>
      </c>
      <c r="Z718" s="582" t="s">
        <v>1072</v>
      </c>
      <c r="AA718" s="580" t="str">
        <f>Vlookup(B718,'セッション実施状況管理'!$A:$R,17,false)</f>
        <v>#N/A</v>
      </c>
      <c r="AB718" s="580" t="str">
        <f t="shared" si="14"/>
        <v>#N/A</v>
      </c>
      <c r="AC718" s="580" t="str">
        <f t="shared" si="15"/>
        <v>#N/A</v>
      </c>
    </row>
    <row r="719">
      <c r="A719" s="2"/>
      <c r="B719" s="2"/>
      <c r="C719" s="2"/>
      <c r="D719" s="2"/>
      <c r="E719" s="2"/>
      <c r="F719" s="569" t="str">
        <f>vlookup(B719,'セッション実施状況管理'!$A:$U,20,false)</f>
        <v>#N/A</v>
      </c>
      <c r="G719" s="2"/>
      <c r="H719" s="2"/>
      <c r="I719" s="572" t="str">
        <f>iferror(vlookup(B719,'セッション実施状況管理'!$A:$B,2,false),"")</f>
        <v/>
      </c>
      <c r="J719" s="629"/>
      <c r="K719" s="629"/>
      <c r="L719" s="652"/>
      <c r="M719" s="652"/>
      <c r="N719" s="629"/>
      <c r="O719" s="629"/>
      <c r="P719" s="629"/>
      <c r="Q719" s="651"/>
      <c r="R719" s="653"/>
      <c r="S719" s="651"/>
      <c r="T719" s="582" t="s">
        <v>1072</v>
      </c>
      <c r="U719" s="582" t="s">
        <v>1072</v>
      </c>
      <c r="V719" s="582" t="s">
        <v>1072</v>
      </c>
      <c r="W719" s="582" t="s">
        <v>1072</v>
      </c>
      <c r="X719" s="582" t="s">
        <v>1072</v>
      </c>
      <c r="Y719" s="582" t="s">
        <v>1072</v>
      </c>
      <c r="Z719" s="582" t="s">
        <v>1072</v>
      </c>
      <c r="AA719" s="580" t="str">
        <f>Vlookup(B719,'セッション実施状況管理'!$A:$R,17,false)</f>
        <v>#N/A</v>
      </c>
      <c r="AB719" s="580" t="str">
        <f t="shared" si="14"/>
        <v>#N/A</v>
      </c>
      <c r="AC719" s="580" t="str">
        <f t="shared" si="15"/>
        <v>#N/A</v>
      </c>
    </row>
    <row r="720">
      <c r="A720" s="2"/>
      <c r="B720" s="2"/>
      <c r="C720" s="2"/>
      <c r="D720" s="2"/>
      <c r="E720" s="2"/>
      <c r="F720" s="569" t="str">
        <f>vlookup(B720,'セッション実施状況管理'!$A:$U,20,false)</f>
        <v>#N/A</v>
      </c>
      <c r="G720" s="2"/>
      <c r="H720" s="2"/>
      <c r="I720" s="572" t="str">
        <f>iferror(vlookup(B720,'セッション実施状況管理'!$A:$B,2,false),"")</f>
        <v/>
      </c>
      <c r="J720" s="629"/>
      <c r="K720" s="629"/>
      <c r="L720" s="652"/>
      <c r="M720" s="652"/>
      <c r="N720" s="629"/>
      <c r="O720" s="629"/>
      <c r="P720" s="629"/>
      <c r="Q720" s="651"/>
      <c r="R720" s="653"/>
      <c r="S720" s="651"/>
      <c r="T720" s="582" t="s">
        <v>1072</v>
      </c>
      <c r="U720" s="582" t="s">
        <v>1072</v>
      </c>
      <c r="V720" s="582" t="s">
        <v>1072</v>
      </c>
      <c r="W720" s="582" t="s">
        <v>1072</v>
      </c>
      <c r="X720" s="582" t="s">
        <v>1072</v>
      </c>
      <c r="Y720" s="582" t="s">
        <v>1072</v>
      </c>
      <c r="Z720" s="582" t="s">
        <v>1072</v>
      </c>
      <c r="AA720" s="580" t="str">
        <f>Vlookup(B720,'セッション実施状況管理'!$A:$R,17,false)</f>
        <v>#N/A</v>
      </c>
      <c r="AB720" s="580" t="str">
        <f t="shared" si="14"/>
        <v>#N/A</v>
      </c>
      <c r="AC720" s="580" t="str">
        <f t="shared" si="15"/>
        <v>#N/A</v>
      </c>
    </row>
    <row r="721">
      <c r="A721" s="2"/>
      <c r="B721" s="2"/>
      <c r="C721" s="2"/>
      <c r="D721" s="2"/>
      <c r="E721" s="2"/>
      <c r="F721" s="569" t="str">
        <f>vlookup(B721,'セッション実施状況管理'!$A:$U,20,false)</f>
        <v>#N/A</v>
      </c>
      <c r="G721" s="2"/>
      <c r="H721" s="2"/>
      <c r="I721" s="572" t="str">
        <f>iferror(vlookup(B721,'セッション実施状況管理'!$A:$B,2,false),"")</f>
        <v/>
      </c>
      <c r="J721" s="629"/>
      <c r="K721" s="629"/>
      <c r="L721" s="652"/>
      <c r="M721" s="652"/>
      <c r="N721" s="629"/>
      <c r="O721" s="629"/>
      <c r="P721" s="629"/>
      <c r="Q721" s="651"/>
      <c r="R721" s="653"/>
      <c r="S721" s="651"/>
      <c r="T721" s="582" t="s">
        <v>1072</v>
      </c>
      <c r="U721" s="582" t="s">
        <v>1072</v>
      </c>
      <c r="V721" s="582" t="s">
        <v>1072</v>
      </c>
      <c r="W721" s="582" t="s">
        <v>1072</v>
      </c>
      <c r="X721" s="582" t="s">
        <v>1072</v>
      </c>
      <c r="Y721" s="582" t="s">
        <v>1072</v>
      </c>
      <c r="Z721" s="582" t="s">
        <v>1072</v>
      </c>
      <c r="AA721" s="580" t="str">
        <f>Vlookup(B721,'セッション実施状況管理'!$A:$R,17,false)</f>
        <v>#N/A</v>
      </c>
      <c r="AB721" s="580" t="str">
        <f t="shared" si="14"/>
        <v>#N/A</v>
      </c>
      <c r="AC721" s="580" t="str">
        <f t="shared" si="15"/>
        <v>#N/A</v>
      </c>
    </row>
    <row r="722">
      <c r="A722" s="2"/>
      <c r="B722" s="2"/>
      <c r="C722" s="2"/>
      <c r="D722" s="2"/>
      <c r="E722" s="2"/>
      <c r="F722" s="569" t="str">
        <f>vlookup(B722,'セッション実施状況管理'!$A:$U,20,false)</f>
        <v>#N/A</v>
      </c>
      <c r="G722" s="2"/>
      <c r="H722" s="2"/>
      <c r="I722" s="572" t="str">
        <f>iferror(vlookup(B722,'セッション実施状況管理'!$A:$B,2,false),"")</f>
        <v/>
      </c>
      <c r="J722" s="629"/>
      <c r="K722" s="629"/>
      <c r="L722" s="652"/>
      <c r="M722" s="652"/>
      <c r="N722" s="629"/>
      <c r="O722" s="629"/>
      <c r="P722" s="629"/>
      <c r="Q722" s="651"/>
      <c r="R722" s="653"/>
      <c r="S722" s="651"/>
      <c r="T722" s="582" t="s">
        <v>1072</v>
      </c>
      <c r="U722" s="582" t="s">
        <v>1072</v>
      </c>
      <c r="V722" s="582" t="s">
        <v>1072</v>
      </c>
      <c r="W722" s="582" t="s">
        <v>1072</v>
      </c>
      <c r="X722" s="582" t="s">
        <v>1072</v>
      </c>
      <c r="Y722" s="582" t="s">
        <v>1072</v>
      </c>
      <c r="Z722" s="582" t="s">
        <v>1072</v>
      </c>
      <c r="AA722" s="580" t="str">
        <f>Vlookup(B722,'セッション実施状況管理'!$A:$R,17,false)</f>
        <v>#N/A</v>
      </c>
      <c r="AB722" s="580" t="str">
        <f t="shared" si="14"/>
        <v>#N/A</v>
      </c>
      <c r="AC722" s="580" t="str">
        <f t="shared" si="15"/>
        <v>#N/A</v>
      </c>
    </row>
    <row r="723">
      <c r="A723" s="2"/>
      <c r="B723" s="2"/>
      <c r="C723" s="2"/>
      <c r="D723" s="2"/>
      <c r="E723" s="2"/>
      <c r="F723" s="569" t="str">
        <f>vlookup(B723,'セッション実施状況管理'!$A:$U,20,false)</f>
        <v>#N/A</v>
      </c>
      <c r="G723" s="2"/>
      <c r="H723" s="2"/>
      <c r="I723" s="572" t="str">
        <f>iferror(vlookup(B723,'セッション実施状況管理'!$A:$B,2,false),"")</f>
        <v/>
      </c>
      <c r="J723" s="629"/>
      <c r="K723" s="629"/>
      <c r="L723" s="652"/>
      <c r="M723" s="652"/>
      <c r="N723" s="629"/>
      <c r="O723" s="629"/>
      <c r="P723" s="629"/>
      <c r="Q723" s="651"/>
      <c r="R723" s="653"/>
      <c r="S723" s="651"/>
      <c r="T723" s="582" t="s">
        <v>1072</v>
      </c>
      <c r="U723" s="582" t="s">
        <v>1072</v>
      </c>
      <c r="V723" s="582" t="s">
        <v>1072</v>
      </c>
      <c r="W723" s="582" t="s">
        <v>1072</v>
      </c>
      <c r="X723" s="582" t="s">
        <v>1072</v>
      </c>
      <c r="Y723" s="582" t="s">
        <v>1072</v>
      </c>
      <c r="Z723" s="582" t="s">
        <v>1072</v>
      </c>
      <c r="AA723" s="580" t="str">
        <f>Vlookup(B723,'セッション実施状況管理'!$A:$R,17,false)</f>
        <v>#N/A</v>
      </c>
      <c r="AB723" s="580" t="str">
        <f t="shared" si="14"/>
        <v>#N/A</v>
      </c>
      <c r="AC723" s="580" t="str">
        <f t="shared" si="15"/>
        <v>#N/A</v>
      </c>
    </row>
    <row r="724">
      <c r="A724" s="2"/>
      <c r="B724" s="2"/>
      <c r="C724" s="2"/>
      <c r="D724" s="2"/>
      <c r="E724" s="2"/>
      <c r="F724" s="569" t="str">
        <f>vlookup(B724,'セッション実施状況管理'!$A:$U,20,false)</f>
        <v>#N/A</v>
      </c>
      <c r="G724" s="2"/>
      <c r="H724" s="2"/>
      <c r="I724" s="572" t="str">
        <f>iferror(vlookup(B724,'セッション実施状況管理'!$A:$B,2,false),"")</f>
        <v/>
      </c>
      <c r="J724" s="629"/>
      <c r="K724" s="629"/>
      <c r="L724" s="652"/>
      <c r="M724" s="652"/>
      <c r="N724" s="629"/>
      <c r="O724" s="629"/>
      <c r="P724" s="629"/>
      <c r="Q724" s="651"/>
      <c r="R724" s="653"/>
      <c r="S724" s="651"/>
      <c r="T724" s="582" t="s">
        <v>1072</v>
      </c>
      <c r="U724" s="582" t="s">
        <v>1072</v>
      </c>
      <c r="V724" s="582" t="s">
        <v>1072</v>
      </c>
      <c r="W724" s="582" t="s">
        <v>1072</v>
      </c>
      <c r="X724" s="582" t="s">
        <v>1072</v>
      </c>
      <c r="Y724" s="582" t="s">
        <v>1072</v>
      </c>
      <c r="Z724" s="582" t="s">
        <v>1072</v>
      </c>
      <c r="AA724" s="580" t="str">
        <f>Vlookup(B724,'セッション実施状況管理'!$A:$R,17,false)</f>
        <v>#N/A</v>
      </c>
      <c r="AB724" s="580" t="str">
        <f t="shared" si="14"/>
        <v>#N/A</v>
      </c>
      <c r="AC724" s="580" t="str">
        <f t="shared" si="15"/>
        <v>#N/A</v>
      </c>
    </row>
    <row r="725">
      <c r="A725" s="2"/>
      <c r="B725" s="2"/>
      <c r="C725" s="2"/>
      <c r="D725" s="2"/>
      <c r="E725" s="2"/>
      <c r="F725" s="569" t="str">
        <f>vlookup(B725,'セッション実施状況管理'!$A:$U,20,false)</f>
        <v>#N/A</v>
      </c>
      <c r="G725" s="2"/>
      <c r="H725" s="2"/>
      <c r="I725" s="572" t="str">
        <f>iferror(vlookup(B725,'セッション実施状況管理'!$A:$B,2,false),"")</f>
        <v/>
      </c>
      <c r="J725" s="629"/>
      <c r="K725" s="629"/>
      <c r="L725" s="652"/>
      <c r="M725" s="652"/>
      <c r="N725" s="629"/>
      <c r="O725" s="629"/>
      <c r="P725" s="629"/>
      <c r="Q725" s="651"/>
      <c r="R725" s="653"/>
      <c r="S725" s="651"/>
      <c r="T725" s="582" t="s">
        <v>1072</v>
      </c>
      <c r="U725" s="582" t="s">
        <v>1072</v>
      </c>
      <c r="V725" s="582" t="s">
        <v>1072</v>
      </c>
      <c r="W725" s="582" t="s">
        <v>1072</v>
      </c>
      <c r="X725" s="582" t="s">
        <v>1072</v>
      </c>
      <c r="Y725" s="582" t="s">
        <v>1072</v>
      </c>
      <c r="Z725" s="582" t="s">
        <v>1072</v>
      </c>
      <c r="AA725" s="580" t="str">
        <f>Vlookup(B725,'セッション実施状況管理'!$A:$R,17,false)</f>
        <v>#N/A</v>
      </c>
      <c r="AB725" s="580" t="str">
        <f t="shared" si="14"/>
        <v>#N/A</v>
      </c>
      <c r="AC725" s="580" t="str">
        <f t="shared" si="15"/>
        <v>#N/A</v>
      </c>
    </row>
    <row r="726">
      <c r="A726" s="2"/>
      <c r="B726" s="2"/>
      <c r="C726" s="2"/>
      <c r="D726" s="2"/>
      <c r="E726" s="2"/>
      <c r="F726" s="569" t="str">
        <f>vlookup(B726,'セッション実施状況管理'!$A:$U,20,false)</f>
        <v>#N/A</v>
      </c>
      <c r="G726" s="2"/>
      <c r="H726" s="2"/>
      <c r="I726" s="572" t="str">
        <f>iferror(vlookup(B726,'セッション実施状況管理'!$A:$B,2,false),"")</f>
        <v/>
      </c>
      <c r="J726" s="629"/>
      <c r="K726" s="629"/>
      <c r="L726" s="652"/>
      <c r="M726" s="652"/>
      <c r="N726" s="629"/>
      <c r="O726" s="629"/>
      <c r="P726" s="629"/>
      <c r="Q726" s="651"/>
      <c r="R726" s="653"/>
      <c r="S726" s="651"/>
      <c r="T726" s="582" t="s">
        <v>1072</v>
      </c>
      <c r="U726" s="582" t="s">
        <v>1072</v>
      </c>
      <c r="V726" s="582" t="s">
        <v>1072</v>
      </c>
      <c r="W726" s="582" t="s">
        <v>1072</v>
      </c>
      <c r="X726" s="582" t="s">
        <v>1072</v>
      </c>
      <c r="Y726" s="582" t="s">
        <v>1072</v>
      </c>
      <c r="Z726" s="582" t="s">
        <v>1072</v>
      </c>
      <c r="AA726" s="580" t="str">
        <f>Vlookup(B726,'セッション実施状況管理'!$A:$R,17,false)</f>
        <v>#N/A</v>
      </c>
      <c r="AB726" s="580" t="str">
        <f t="shared" si="14"/>
        <v>#N/A</v>
      </c>
      <c r="AC726" s="580" t="str">
        <f t="shared" si="15"/>
        <v>#N/A</v>
      </c>
    </row>
    <row r="727">
      <c r="A727" s="2"/>
      <c r="B727" s="2"/>
      <c r="C727" s="2"/>
      <c r="D727" s="2"/>
      <c r="E727" s="2"/>
      <c r="F727" s="569" t="str">
        <f>vlookup(B727,'セッション実施状況管理'!$A:$U,20,false)</f>
        <v>#N/A</v>
      </c>
      <c r="G727" s="2"/>
      <c r="H727" s="2"/>
      <c r="I727" s="572" t="str">
        <f>iferror(vlookup(B727,'セッション実施状況管理'!$A:$B,2,false),"")</f>
        <v/>
      </c>
      <c r="J727" s="629"/>
      <c r="K727" s="629"/>
      <c r="L727" s="652"/>
      <c r="M727" s="652"/>
      <c r="N727" s="629"/>
      <c r="O727" s="629"/>
      <c r="P727" s="629"/>
      <c r="Q727" s="651"/>
      <c r="R727" s="653"/>
      <c r="S727" s="651"/>
      <c r="T727" s="582" t="s">
        <v>1072</v>
      </c>
      <c r="U727" s="582" t="s">
        <v>1072</v>
      </c>
      <c r="V727" s="582" t="s">
        <v>1072</v>
      </c>
      <c r="W727" s="582" t="s">
        <v>1072</v>
      </c>
      <c r="X727" s="582" t="s">
        <v>1072</v>
      </c>
      <c r="Y727" s="582" t="s">
        <v>1072</v>
      </c>
      <c r="Z727" s="582" t="s">
        <v>1072</v>
      </c>
      <c r="AA727" s="580" t="str">
        <f>Vlookup(B727,'セッション実施状況管理'!$A:$R,17,false)</f>
        <v>#N/A</v>
      </c>
      <c r="AB727" s="580" t="str">
        <f t="shared" si="14"/>
        <v>#N/A</v>
      </c>
      <c r="AC727" s="580" t="str">
        <f t="shared" si="15"/>
        <v>#N/A</v>
      </c>
    </row>
    <row r="728">
      <c r="A728" s="2"/>
      <c r="B728" s="2"/>
      <c r="C728" s="2"/>
      <c r="D728" s="2"/>
      <c r="E728" s="2"/>
      <c r="F728" s="569" t="str">
        <f>vlookup(B728,'セッション実施状況管理'!$A:$U,20,false)</f>
        <v>#N/A</v>
      </c>
      <c r="G728" s="2"/>
      <c r="H728" s="2"/>
      <c r="I728" s="572" t="str">
        <f>iferror(vlookup(B728,'セッション実施状況管理'!$A:$B,2,false),"")</f>
        <v/>
      </c>
      <c r="J728" s="629"/>
      <c r="K728" s="629"/>
      <c r="L728" s="652"/>
      <c r="M728" s="652"/>
      <c r="N728" s="629"/>
      <c r="O728" s="629"/>
      <c r="P728" s="629"/>
      <c r="Q728" s="651"/>
      <c r="R728" s="653"/>
      <c r="S728" s="651"/>
      <c r="T728" s="582" t="s">
        <v>1072</v>
      </c>
      <c r="U728" s="582" t="s">
        <v>1072</v>
      </c>
      <c r="V728" s="582" t="s">
        <v>1072</v>
      </c>
      <c r="W728" s="582" t="s">
        <v>1072</v>
      </c>
      <c r="X728" s="582" t="s">
        <v>1072</v>
      </c>
      <c r="Y728" s="582" t="s">
        <v>1072</v>
      </c>
      <c r="Z728" s="582" t="s">
        <v>1072</v>
      </c>
      <c r="AA728" s="580" t="str">
        <f>Vlookup(B728,'セッション実施状況管理'!$A:$R,17,false)</f>
        <v>#N/A</v>
      </c>
      <c r="AB728" s="580" t="str">
        <f t="shared" si="14"/>
        <v>#N/A</v>
      </c>
      <c r="AC728" s="580" t="str">
        <f t="shared" si="15"/>
        <v>#N/A</v>
      </c>
    </row>
    <row r="729">
      <c r="A729" s="2"/>
      <c r="B729" s="2"/>
      <c r="C729" s="2"/>
      <c r="D729" s="2"/>
      <c r="E729" s="2"/>
      <c r="F729" s="569" t="str">
        <f>vlookup(B729,'セッション実施状況管理'!$A:$U,20,false)</f>
        <v>#N/A</v>
      </c>
      <c r="G729" s="2"/>
      <c r="H729" s="2"/>
      <c r="I729" s="572" t="str">
        <f>iferror(vlookup(B729,'セッション実施状況管理'!$A:$B,2,false),"")</f>
        <v/>
      </c>
      <c r="J729" s="629"/>
      <c r="K729" s="629"/>
      <c r="L729" s="652"/>
      <c r="M729" s="652"/>
      <c r="N729" s="629"/>
      <c r="O729" s="629"/>
      <c r="P729" s="629"/>
      <c r="Q729" s="651"/>
      <c r="R729" s="653"/>
      <c r="S729" s="651"/>
      <c r="T729" s="582" t="s">
        <v>1072</v>
      </c>
      <c r="U729" s="582" t="s">
        <v>1072</v>
      </c>
      <c r="V729" s="582" t="s">
        <v>1072</v>
      </c>
      <c r="W729" s="582" t="s">
        <v>1072</v>
      </c>
      <c r="X729" s="582" t="s">
        <v>1072</v>
      </c>
      <c r="Y729" s="582" t="s">
        <v>1072</v>
      </c>
      <c r="Z729" s="582" t="s">
        <v>1072</v>
      </c>
      <c r="AA729" s="580" t="str">
        <f>Vlookup(B729,'セッション実施状況管理'!$A:$R,17,false)</f>
        <v>#N/A</v>
      </c>
      <c r="AB729" s="580" t="str">
        <f t="shared" si="14"/>
        <v>#N/A</v>
      </c>
      <c r="AC729" s="580" t="str">
        <f t="shared" si="15"/>
        <v>#N/A</v>
      </c>
    </row>
    <row r="730">
      <c r="A730" s="2"/>
      <c r="B730" s="2"/>
      <c r="C730" s="2"/>
      <c r="D730" s="2"/>
      <c r="E730" s="2"/>
      <c r="F730" s="569" t="str">
        <f>vlookup(B730,'セッション実施状況管理'!$A:$U,20,false)</f>
        <v>#N/A</v>
      </c>
      <c r="G730" s="2"/>
      <c r="H730" s="2"/>
      <c r="I730" s="572" t="str">
        <f>iferror(vlookup(B730,'セッション実施状況管理'!$A:$B,2,false),"")</f>
        <v/>
      </c>
      <c r="J730" s="629"/>
      <c r="K730" s="629"/>
      <c r="L730" s="652"/>
      <c r="M730" s="652"/>
      <c r="N730" s="629"/>
      <c r="O730" s="629"/>
      <c r="P730" s="629"/>
      <c r="Q730" s="651"/>
      <c r="R730" s="653"/>
      <c r="S730" s="651"/>
      <c r="T730" s="582" t="s">
        <v>1072</v>
      </c>
      <c r="U730" s="582" t="s">
        <v>1072</v>
      </c>
      <c r="V730" s="582" t="s">
        <v>1072</v>
      </c>
      <c r="W730" s="582" t="s">
        <v>1072</v>
      </c>
      <c r="X730" s="582" t="s">
        <v>1072</v>
      </c>
      <c r="Y730" s="582" t="s">
        <v>1072</v>
      </c>
      <c r="Z730" s="582" t="s">
        <v>1072</v>
      </c>
      <c r="AA730" s="580" t="str">
        <f>Vlookup(B730,'セッション実施状況管理'!$A:$R,17,false)</f>
        <v>#N/A</v>
      </c>
      <c r="AB730" s="580" t="str">
        <f t="shared" si="14"/>
        <v>#N/A</v>
      </c>
      <c r="AC730" s="580" t="str">
        <f t="shared" si="15"/>
        <v>#N/A</v>
      </c>
    </row>
    <row r="731">
      <c r="A731" s="2"/>
      <c r="B731" s="2"/>
      <c r="C731" s="2"/>
      <c r="D731" s="2"/>
      <c r="E731" s="2"/>
      <c r="F731" s="569" t="str">
        <f>vlookup(B731,'セッション実施状況管理'!$A:$U,20,false)</f>
        <v>#N/A</v>
      </c>
      <c r="G731" s="2"/>
      <c r="H731" s="2"/>
      <c r="I731" s="572" t="str">
        <f>iferror(vlookup(B731,'セッション実施状況管理'!$A:$B,2,false),"")</f>
        <v/>
      </c>
      <c r="J731" s="629"/>
      <c r="K731" s="629"/>
      <c r="L731" s="652"/>
      <c r="M731" s="652"/>
      <c r="N731" s="629"/>
      <c r="O731" s="629"/>
      <c r="P731" s="629"/>
      <c r="Q731" s="651"/>
      <c r="R731" s="653"/>
      <c r="S731" s="651"/>
      <c r="T731" s="582" t="s">
        <v>1072</v>
      </c>
      <c r="U731" s="582" t="s">
        <v>1072</v>
      </c>
      <c r="V731" s="582" t="s">
        <v>1072</v>
      </c>
      <c r="W731" s="582" t="s">
        <v>1072</v>
      </c>
      <c r="X731" s="582" t="s">
        <v>1072</v>
      </c>
      <c r="Y731" s="582" t="s">
        <v>1072</v>
      </c>
      <c r="Z731" s="582" t="s">
        <v>1072</v>
      </c>
      <c r="AA731" s="580" t="str">
        <f>Vlookup(B731,'セッション実施状況管理'!$A:$R,17,false)</f>
        <v>#N/A</v>
      </c>
      <c r="AB731" s="580" t="str">
        <f t="shared" si="14"/>
        <v>#N/A</v>
      </c>
      <c r="AC731" s="580" t="str">
        <f t="shared" si="15"/>
        <v>#N/A</v>
      </c>
    </row>
    <row r="732">
      <c r="A732" s="2"/>
      <c r="B732" s="2"/>
      <c r="C732" s="2"/>
      <c r="D732" s="2"/>
      <c r="E732" s="2"/>
      <c r="F732" s="569" t="str">
        <f>vlookup(B732,'セッション実施状況管理'!$A:$U,20,false)</f>
        <v>#N/A</v>
      </c>
      <c r="G732" s="2"/>
      <c r="H732" s="2"/>
      <c r="I732" s="572" t="str">
        <f>iferror(vlookup(B732,'セッション実施状況管理'!$A:$B,2,false),"")</f>
        <v/>
      </c>
      <c r="J732" s="629"/>
      <c r="K732" s="629"/>
      <c r="L732" s="652"/>
      <c r="M732" s="652"/>
      <c r="N732" s="629"/>
      <c r="O732" s="629"/>
      <c r="P732" s="629"/>
      <c r="Q732" s="651"/>
      <c r="R732" s="653"/>
      <c r="S732" s="651"/>
      <c r="T732" s="582" t="s">
        <v>1072</v>
      </c>
      <c r="U732" s="582" t="s">
        <v>1072</v>
      </c>
      <c r="V732" s="582" t="s">
        <v>1072</v>
      </c>
      <c r="W732" s="582" t="s">
        <v>1072</v>
      </c>
      <c r="X732" s="582" t="s">
        <v>1072</v>
      </c>
      <c r="Y732" s="582" t="s">
        <v>1072</v>
      </c>
      <c r="Z732" s="582" t="s">
        <v>1072</v>
      </c>
      <c r="AA732" s="580" t="str">
        <f>Vlookup(B732,'セッション実施状況管理'!$A:$R,17,false)</f>
        <v>#N/A</v>
      </c>
      <c r="AB732" s="580" t="str">
        <f t="shared" si="14"/>
        <v>#N/A</v>
      </c>
      <c r="AC732" s="580" t="str">
        <f t="shared" si="15"/>
        <v>#N/A</v>
      </c>
    </row>
    <row r="733">
      <c r="A733" s="2"/>
      <c r="B733" s="2"/>
      <c r="C733" s="2"/>
      <c r="D733" s="2"/>
      <c r="E733" s="2"/>
      <c r="F733" s="569" t="str">
        <f>vlookup(B733,'セッション実施状況管理'!$A:$U,20,false)</f>
        <v>#N/A</v>
      </c>
      <c r="G733" s="2"/>
      <c r="H733" s="2"/>
      <c r="I733" s="572" t="str">
        <f>iferror(vlookup(B733,'セッション実施状況管理'!$A:$B,2,false),"")</f>
        <v/>
      </c>
      <c r="J733" s="629"/>
      <c r="K733" s="629"/>
      <c r="L733" s="652"/>
      <c r="M733" s="652"/>
      <c r="N733" s="629"/>
      <c r="O733" s="629"/>
      <c r="P733" s="629"/>
      <c r="Q733" s="651"/>
      <c r="R733" s="653"/>
      <c r="S733" s="651"/>
      <c r="T733" s="582" t="s">
        <v>1072</v>
      </c>
      <c r="U733" s="582" t="s">
        <v>1072</v>
      </c>
      <c r="V733" s="582" t="s">
        <v>1072</v>
      </c>
      <c r="W733" s="582" t="s">
        <v>1072</v>
      </c>
      <c r="X733" s="582" t="s">
        <v>1072</v>
      </c>
      <c r="Y733" s="582" t="s">
        <v>1072</v>
      </c>
      <c r="Z733" s="582" t="s">
        <v>1072</v>
      </c>
      <c r="AA733" s="580" t="str">
        <f>Vlookup(B733,'セッション実施状況管理'!$A:$R,17,false)</f>
        <v>#N/A</v>
      </c>
      <c r="AB733" s="580" t="str">
        <f t="shared" si="14"/>
        <v>#N/A</v>
      </c>
      <c r="AC733" s="580" t="str">
        <f t="shared" si="15"/>
        <v>#N/A</v>
      </c>
    </row>
    <row r="734">
      <c r="A734" s="2"/>
      <c r="B734" s="2"/>
      <c r="C734" s="2"/>
      <c r="D734" s="2"/>
      <c r="E734" s="2"/>
      <c r="F734" s="569" t="str">
        <f>vlookup(B734,'セッション実施状況管理'!$A:$U,20,false)</f>
        <v>#N/A</v>
      </c>
      <c r="G734" s="2"/>
      <c r="H734" s="2"/>
      <c r="I734" s="572" t="str">
        <f>iferror(vlookup(B734,'セッション実施状況管理'!$A:$B,2,false),"")</f>
        <v/>
      </c>
      <c r="J734" s="629"/>
      <c r="K734" s="629"/>
      <c r="L734" s="652"/>
      <c r="M734" s="652"/>
      <c r="N734" s="629"/>
      <c r="O734" s="629"/>
      <c r="P734" s="629"/>
      <c r="Q734" s="651"/>
      <c r="R734" s="653"/>
      <c r="S734" s="651"/>
      <c r="T734" s="582" t="s">
        <v>1072</v>
      </c>
      <c r="U734" s="582" t="s">
        <v>1072</v>
      </c>
      <c r="V734" s="582" t="s">
        <v>1072</v>
      </c>
      <c r="W734" s="582" t="s">
        <v>1072</v>
      </c>
      <c r="X734" s="582" t="s">
        <v>1072</v>
      </c>
      <c r="Y734" s="582" t="s">
        <v>1072</v>
      </c>
      <c r="Z734" s="582" t="s">
        <v>1072</v>
      </c>
      <c r="AA734" s="580" t="str">
        <f>Vlookup(B734,'セッション実施状況管理'!$A:$R,17,false)</f>
        <v>#N/A</v>
      </c>
      <c r="AB734" s="580" t="str">
        <f t="shared" si="14"/>
        <v>#N/A</v>
      </c>
      <c r="AC734" s="580" t="str">
        <f t="shared" si="15"/>
        <v>#N/A</v>
      </c>
    </row>
    <row r="735">
      <c r="A735" s="2"/>
      <c r="B735" s="2"/>
      <c r="C735" s="2"/>
      <c r="D735" s="2"/>
      <c r="E735" s="2"/>
      <c r="F735" s="569" t="str">
        <f>vlookup(B735,'セッション実施状況管理'!$A:$U,20,false)</f>
        <v>#N/A</v>
      </c>
      <c r="G735" s="2"/>
      <c r="H735" s="2"/>
      <c r="I735" s="572" t="str">
        <f>iferror(vlookup(B735,'セッション実施状況管理'!$A:$B,2,false),"")</f>
        <v/>
      </c>
      <c r="J735" s="629"/>
      <c r="K735" s="629"/>
      <c r="L735" s="652"/>
      <c r="M735" s="652"/>
      <c r="N735" s="629"/>
      <c r="O735" s="629"/>
      <c r="P735" s="629"/>
      <c r="Q735" s="651"/>
      <c r="R735" s="653"/>
      <c r="S735" s="651"/>
      <c r="T735" s="582" t="s">
        <v>1072</v>
      </c>
      <c r="U735" s="582" t="s">
        <v>1072</v>
      </c>
      <c r="V735" s="582" t="s">
        <v>1072</v>
      </c>
      <c r="W735" s="582" t="s">
        <v>1072</v>
      </c>
      <c r="X735" s="582" t="s">
        <v>1072</v>
      </c>
      <c r="Y735" s="582" t="s">
        <v>1072</v>
      </c>
      <c r="Z735" s="582" t="s">
        <v>1072</v>
      </c>
      <c r="AA735" s="580" t="str">
        <f>Vlookup(B735,'セッション実施状況管理'!$A:$R,17,false)</f>
        <v>#N/A</v>
      </c>
      <c r="AB735" s="580" t="str">
        <f t="shared" si="14"/>
        <v>#N/A</v>
      </c>
      <c r="AC735" s="580" t="str">
        <f t="shared" si="15"/>
        <v>#N/A</v>
      </c>
    </row>
    <row r="736">
      <c r="A736" s="2"/>
      <c r="B736" s="2"/>
      <c r="C736" s="2"/>
      <c r="D736" s="2"/>
      <c r="E736" s="2"/>
      <c r="F736" s="569" t="str">
        <f>vlookup(B736,'セッション実施状況管理'!$A:$U,20,false)</f>
        <v>#N/A</v>
      </c>
      <c r="G736" s="2"/>
      <c r="H736" s="2"/>
      <c r="I736" s="572" t="str">
        <f>iferror(vlookup(B736,'セッション実施状況管理'!$A:$B,2,false),"")</f>
        <v/>
      </c>
      <c r="J736" s="629"/>
      <c r="K736" s="629"/>
      <c r="L736" s="652"/>
      <c r="M736" s="652"/>
      <c r="N736" s="629"/>
      <c r="O736" s="629"/>
      <c r="P736" s="629"/>
      <c r="Q736" s="651"/>
      <c r="R736" s="653"/>
      <c r="S736" s="651"/>
      <c r="T736" s="582" t="s">
        <v>1072</v>
      </c>
      <c r="U736" s="582" t="s">
        <v>1072</v>
      </c>
      <c r="V736" s="582" t="s">
        <v>1072</v>
      </c>
      <c r="W736" s="582" t="s">
        <v>1072</v>
      </c>
      <c r="X736" s="582" t="s">
        <v>1072</v>
      </c>
      <c r="Y736" s="582" t="s">
        <v>1072</v>
      </c>
      <c r="Z736" s="582" t="s">
        <v>1072</v>
      </c>
      <c r="AA736" s="580" t="str">
        <f>Vlookup(B736,'セッション実施状況管理'!$A:$R,17,false)</f>
        <v>#N/A</v>
      </c>
      <c r="AB736" s="580" t="str">
        <f t="shared" si="14"/>
        <v>#N/A</v>
      </c>
      <c r="AC736" s="580" t="str">
        <f t="shared" si="15"/>
        <v>#N/A</v>
      </c>
    </row>
    <row r="737">
      <c r="A737" s="2"/>
      <c r="B737" s="2"/>
      <c r="C737" s="2"/>
      <c r="D737" s="2"/>
      <c r="E737" s="2"/>
      <c r="F737" s="569" t="str">
        <f>vlookup(B737,'セッション実施状況管理'!$A:$U,20,false)</f>
        <v>#N/A</v>
      </c>
      <c r="G737" s="2"/>
      <c r="H737" s="2"/>
      <c r="I737" s="572" t="str">
        <f>iferror(vlookup(B737,'セッション実施状況管理'!$A:$B,2,false),"")</f>
        <v/>
      </c>
      <c r="J737" s="629"/>
      <c r="K737" s="629"/>
      <c r="L737" s="652"/>
      <c r="M737" s="652"/>
      <c r="N737" s="629"/>
      <c r="O737" s="629"/>
      <c r="P737" s="629"/>
      <c r="Q737" s="651"/>
      <c r="R737" s="653"/>
      <c r="S737" s="651"/>
      <c r="T737" s="582" t="s">
        <v>1072</v>
      </c>
      <c r="U737" s="582" t="s">
        <v>1072</v>
      </c>
      <c r="V737" s="582" t="s">
        <v>1072</v>
      </c>
      <c r="W737" s="582" t="s">
        <v>1072</v>
      </c>
      <c r="X737" s="582" t="s">
        <v>1072</v>
      </c>
      <c r="Y737" s="582" t="s">
        <v>1072</v>
      </c>
      <c r="Z737" s="582" t="s">
        <v>1072</v>
      </c>
      <c r="AA737" s="580" t="str">
        <f>Vlookup(B737,'セッション実施状況管理'!$A:$R,17,false)</f>
        <v>#N/A</v>
      </c>
      <c r="AB737" s="580" t="str">
        <f t="shared" si="14"/>
        <v>#N/A</v>
      </c>
      <c r="AC737" s="580" t="str">
        <f t="shared" si="15"/>
        <v>#N/A</v>
      </c>
    </row>
    <row r="738">
      <c r="A738" s="2"/>
      <c r="B738" s="2"/>
      <c r="C738" s="2"/>
      <c r="D738" s="2"/>
      <c r="E738" s="2"/>
      <c r="F738" s="569" t="str">
        <f>vlookup(B738,'セッション実施状況管理'!$A:$U,20,false)</f>
        <v>#N/A</v>
      </c>
      <c r="G738" s="2"/>
      <c r="H738" s="2"/>
      <c r="I738" s="572" t="str">
        <f>iferror(vlookup(B738,'セッション実施状況管理'!$A:$B,2,false),"")</f>
        <v/>
      </c>
      <c r="J738" s="629"/>
      <c r="K738" s="629"/>
      <c r="L738" s="652"/>
      <c r="M738" s="652"/>
      <c r="N738" s="629"/>
      <c r="O738" s="629"/>
      <c r="P738" s="629"/>
      <c r="Q738" s="651"/>
      <c r="R738" s="653"/>
      <c r="S738" s="651"/>
      <c r="T738" s="582" t="s">
        <v>1072</v>
      </c>
      <c r="U738" s="582" t="s">
        <v>1072</v>
      </c>
      <c r="V738" s="582" t="s">
        <v>1072</v>
      </c>
      <c r="W738" s="582" t="s">
        <v>1072</v>
      </c>
      <c r="X738" s="582" t="s">
        <v>1072</v>
      </c>
      <c r="Y738" s="582" t="s">
        <v>1072</v>
      </c>
      <c r="Z738" s="582" t="s">
        <v>1072</v>
      </c>
      <c r="AA738" s="580" t="str">
        <f>Vlookup(B738,'セッション実施状況管理'!$A:$R,17,false)</f>
        <v>#N/A</v>
      </c>
      <c r="AB738" s="580" t="str">
        <f t="shared" si="14"/>
        <v>#N/A</v>
      </c>
      <c r="AC738" s="580" t="str">
        <f t="shared" si="15"/>
        <v>#N/A</v>
      </c>
    </row>
    <row r="739">
      <c r="A739" s="2"/>
      <c r="B739" s="2"/>
      <c r="C739" s="2"/>
      <c r="D739" s="2"/>
      <c r="E739" s="2"/>
      <c r="F739" s="569" t="str">
        <f>vlookup(B739,'セッション実施状況管理'!$A:$U,20,false)</f>
        <v>#N/A</v>
      </c>
      <c r="G739" s="2"/>
      <c r="H739" s="2"/>
      <c r="I739" s="572" t="str">
        <f>iferror(vlookup(B739,'セッション実施状況管理'!$A:$B,2,false),"")</f>
        <v/>
      </c>
      <c r="J739" s="629"/>
      <c r="K739" s="629"/>
      <c r="L739" s="652"/>
      <c r="M739" s="652"/>
      <c r="N739" s="629"/>
      <c r="O739" s="629"/>
      <c r="P739" s="629"/>
      <c r="Q739" s="651"/>
      <c r="R739" s="653"/>
      <c r="S739" s="651"/>
      <c r="T739" s="582" t="s">
        <v>1072</v>
      </c>
      <c r="U739" s="582" t="s">
        <v>1072</v>
      </c>
      <c r="V739" s="582" t="s">
        <v>1072</v>
      </c>
      <c r="W739" s="582" t="s">
        <v>1072</v>
      </c>
      <c r="X739" s="582" t="s">
        <v>1072</v>
      </c>
      <c r="Y739" s="582" t="s">
        <v>1072</v>
      </c>
      <c r="Z739" s="582" t="s">
        <v>1072</v>
      </c>
      <c r="AA739" s="580" t="str">
        <f>Vlookup(B739,'セッション実施状況管理'!$A:$R,17,false)</f>
        <v>#N/A</v>
      </c>
      <c r="AB739" s="580" t="str">
        <f t="shared" si="14"/>
        <v>#N/A</v>
      </c>
      <c r="AC739" s="580" t="str">
        <f t="shared" si="15"/>
        <v>#N/A</v>
      </c>
    </row>
    <row r="740">
      <c r="A740" s="2"/>
      <c r="B740" s="2"/>
      <c r="C740" s="2"/>
      <c r="D740" s="2"/>
      <c r="E740" s="2"/>
      <c r="F740" s="569" t="str">
        <f>vlookup(B740,'セッション実施状況管理'!$A:$U,20,false)</f>
        <v>#N/A</v>
      </c>
      <c r="G740" s="2"/>
      <c r="H740" s="2"/>
      <c r="I740" s="572" t="str">
        <f>iferror(vlookup(B740,'セッション実施状況管理'!$A:$B,2,false),"")</f>
        <v/>
      </c>
      <c r="J740" s="629"/>
      <c r="K740" s="629"/>
      <c r="L740" s="652"/>
      <c r="M740" s="652"/>
      <c r="N740" s="629"/>
      <c r="O740" s="629"/>
      <c r="P740" s="629"/>
      <c r="Q740" s="651"/>
      <c r="R740" s="653"/>
      <c r="S740" s="651"/>
      <c r="T740" s="582" t="s">
        <v>1072</v>
      </c>
      <c r="U740" s="582" t="s">
        <v>1072</v>
      </c>
      <c r="V740" s="582" t="s">
        <v>1072</v>
      </c>
      <c r="W740" s="582" t="s">
        <v>1072</v>
      </c>
      <c r="X740" s="582" t="s">
        <v>1072</v>
      </c>
      <c r="Y740" s="582" t="s">
        <v>1072</v>
      </c>
      <c r="Z740" s="582" t="s">
        <v>1072</v>
      </c>
      <c r="AA740" s="580" t="str">
        <f>Vlookup(B740,'セッション実施状況管理'!$A:$R,17,false)</f>
        <v>#N/A</v>
      </c>
      <c r="AB740" s="580" t="str">
        <f t="shared" si="14"/>
        <v>#N/A</v>
      </c>
      <c r="AC740" s="580" t="str">
        <f t="shared" si="15"/>
        <v>#N/A</v>
      </c>
    </row>
    <row r="741">
      <c r="A741" s="2"/>
      <c r="B741" s="2"/>
      <c r="C741" s="2"/>
      <c r="D741" s="2"/>
      <c r="E741" s="2"/>
      <c r="F741" s="569" t="str">
        <f>vlookup(B741,'セッション実施状況管理'!$A:$U,20,false)</f>
        <v>#N/A</v>
      </c>
      <c r="G741" s="2"/>
      <c r="H741" s="2"/>
      <c r="I741" s="572" t="str">
        <f>iferror(vlookup(B741,'セッション実施状況管理'!$A:$B,2,false),"")</f>
        <v/>
      </c>
      <c r="J741" s="629"/>
      <c r="K741" s="629"/>
      <c r="L741" s="652"/>
      <c r="M741" s="652"/>
      <c r="N741" s="629"/>
      <c r="O741" s="629"/>
      <c r="P741" s="629"/>
      <c r="Q741" s="651"/>
      <c r="R741" s="653"/>
      <c r="S741" s="651"/>
      <c r="T741" s="582" t="s">
        <v>1072</v>
      </c>
      <c r="U741" s="582" t="s">
        <v>1072</v>
      </c>
      <c r="V741" s="582" t="s">
        <v>1072</v>
      </c>
      <c r="W741" s="582" t="s">
        <v>1072</v>
      </c>
      <c r="X741" s="582" t="s">
        <v>1072</v>
      </c>
      <c r="Y741" s="582" t="s">
        <v>1072</v>
      </c>
      <c r="Z741" s="582" t="s">
        <v>1072</v>
      </c>
      <c r="AA741" s="580" t="str">
        <f>Vlookup(B741,'セッション実施状況管理'!$A:$R,17,false)</f>
        <v>#N/A</v>
      </c>
      <c r="AB741" s="580" t="str">
        <f t="shared" si="14"/>
        <v>#N/A</v>
      </c>
      <c r="AC741" s="580" t="str">
        <f t="shared" si="15"/>
        <v>#N/A</v>
      </c>
    </row>
    <row r="742">
      <c r="A742" s="2"/>
      <c r="B742" s="2"/>
      <c r="C742" s="2"/>
      <c r="D742" s="2"/>
      <c r="E742" s="2"/>
      <c r="F742" s="569" t="str">
        <f>vlookup(B742,'セッション実施状況管理'!$A:$U,20,false)</f>
        <v>#N/A</v>
      </c>
      <c r="G742" s="2"/>
      <c r="H742" s="2"/>
      <c r="I742" s="572" t="str">
        <f>iferror(vlookup(B742,'セッション実施状況管理'!$A:$B,2,false),"")</f>
        <v/>
      </c>
      <c r="J742" s="629"/>
      <c r="K742" s="629"/>
      <c r="L742" s="652"/>
      <c r="M742" s="652"/>
      <c r="N742" s="629"/>
      <c r="O742" s="629"/>
      <c r="P742" s="629"/>
      <c r="Q742" s="651"/>
      <c r="R742" s="653"/>
      <c r="S742" s="651"/>
      <c r="T742" s="582" t="s">
        <v>1072</v>
      </c>
      <c r="U742" s="582" t="s">
        <v>1072</v>
      </c>
      <c r="V742" s="582" t="s">
        <v>1072</v>
      </c>
      <c r="W742" s="582" t="s">
        <v>1072</v>
      </c>
      <c r="X742" s="582" t="s">
        <v>1072</v>
      </c>
      <c r="Y742" s="582" t="s">
        <v>1072</v>
      </c>
      <c r="Z742" s="582" t="s">
        <v>1072</v>
      </c>
      <c r="AA742" s="580" t="str">
        <f>Vlookup(B742,'セッション実施状況管理'!$A:$R,17,false)</f>
        <v>#N/A</v>
      </c>
      <c r="AB742" s="580" t="str">
        <f t="shared" si="14"/>
        <v>#N/A</v>
      </c>
      <c r="AC742" s="580" t="str">
        <f t="shared" si="15"/>
        <v>#N/A</v>
      </c>
    </row>
    <row r="743">
      <c r="A743" s="2"/>
      <c r="B743" s="2"/>
      <c r="C743" s="2"/>
      <c r="D743" s="2"/>
      <c r="E743" s="2"/>
      <c r="F743" s="569" t="str">
        <f>vlookup(B743,'セッション実施状況管理'!$A:$U,20,false)</f>
        <v>#N/A</v>
      </c>
      <c r="G743" s="2"/>
      <c r="H743" s="2"/>
      <c r="I743" s="572" t="str">
        <f>iferror(vlookup(B743,'セッション実施状況管理'!$A:$B,2,false),"")</f>
        <v/>
      </c>
      <c r="J743" s="629"/>
      <c r="K743" s="629"/>
      <c r="L743" s="652"/>
      <c r="M743" s="652"/>
      <c r="N743" s="629"/>
      <c r="O743" s="629"/>
      <c r="P743" s="629"/>
      <c r="Q743" s="651"/>
      <c r="R743" s="653"/>
      <c r="S743" s="651"/>
      <c r="T743" s="582" t="s">
        <v>1072</v>
      </c>
      <c r="U743" s="582" t="s">
        <v>1072</v>
      </c>
      <c r="V743" s="582" t="s">
        <v>1072</v>
      </c>
      <c r="W743" s="582" t="s">
        <v>1072</v>
      </c>
      <c r="X743" s="582" t="s">
        <v>1072</v>
      </c>
      <c r="Y743" s="582" t="s">
        <v>1072</v>
      </c>
      <c r="Z743" s="582" t="s">
        <v>1072</v>
      </c>
      <c r="AA743" s="580" t="str">
        <f>Vlookup(B743,'セッション実施状況管理'!$A:$R,17,false)</f>
        <v>#N/A</v>
      </c>
      <c r="AB743" s="580" t="str">
        <f t="shared" si="14"/>
        <v>#N/A</v>
      </c>
      <c r="AC743" s="580" t="str">
        <f t="shared" si="15"/>
        <v>#N/A</v>
      </c>
    </row>
    <row r="744">
      <c r="A744" s="2"/>
      <c r="B744" s="2"/>
      <c r="C744" s="2"/>
      <c r="D744" s="2"/>
      <c r="E744" s="2"/>
      <c r="F744" s="569" t="str">
        <f>vlookup(B744,'セッション実施状況管理'!$A:$U,20,false)</f>
        <v>#N/A</v>
      </c>
      <c r="G744" s="2"/>
      <c r="H744" s="2"/>
      <c r="I744" s="572" t="str">
        <f>iferror(vlookup(B744,'セッション実施状況管理'!$A:$B,2,false),"")</f>
        <v/>
      </c>
      <c r="J744" s="629"/>
      <c r="K744" s="629"/>
      <c r="L744" s="652"/>
      <c r="M744" s="652"/>
      <c r="N744" s="629"/>
      <c r="O744" s="629"/>
      <c r="P744" s="629"/>
      <c r="Q744" s="651"/>
      <c r="R744" s="653"/>
      <c r="S744" s="651"/>
      <c r="T744" s="582" t="s">
        <v>1072</v>
      </c>
      <c r="U744" s="582" t="s">
        <v>1072</v>
      </c>
      <c r="V744" s="582" t="s">
        <v>1072</v>
      </c>
      <c r="W744" s="582" t="s">
        <v>1072</v>
      </c>
      <c r="X744" s="582" t="s">
        <v>1072</v>
      </c>
      <c r="Y744" s="582" t="s">
        <v>1072</v>
      </c>
      <c r="Z744" s="582" t="s">
        <v>1072</v>
      </c>
      <c r="AA744" s="580" t="str">
        <f>Vlookup(B744,'セッション実施状況管理'!$A:$R,17,false)</f>
        <v>#N/A</v>
      </c>
      <c r="AB744" s="580" t="str">
        <f t="shared" si="14"/>
        <v>#N/A</v>
      </c>
      <c r="AC744" s="580" t="str">
        <f t="shared" si="15"/>
        <v>#N/A</v>
      </c>
    </row>
    <row r="745">
      <c r="A745" s="2"/>
      <c r="B745" s="2"/>
      <c r="C745" s="2"/>
      <c r="D745" s="2"/>
      <c r="E745" s="2"/>
      <c r="F745" s="569" t="str">
        <f>vlookup(B745,'セッション実施状況管理'!$A:$U,20,false)</f>
        <v>#N/A</v>
      </c>
      <c r="G745" s="2"/>
      <c r="H745" s="2"/>
      <c r="I745" s="572" t="str">
        <f>iferror(vlookup(B745,'セッション実施状況管理'!$A:$B,2,false),"")</f>
        <v/>
      </c>
      <c r="J745" s="629"/>
      <c r="K745" s="629"/>
      <c r="L745" s="652"/>
      <c r="M745" s="652"/>
      <c r="N745" s="629"/>
      <c r="O745" s="629"/>
      <c r="P745" s="629"/>
      <c r="Q745" s="651"/>
      <c r="R745" s="653"/>
      <c r="S745" s="651"/>
      <c r="T745" s="582" t="s">
        <v>1072</v>
      </c>
      <c r="U745" s="582" t="s">
        <v>1072</v>
      </c>
      <c r="V745" s="582" t="s">
        <v>1072</v>
      </c>
      <c r="W745" s="582" t="s">
        <v>1072</v>
      </c>
      <c r="X745" s="582" t="s">
        <v>1072</v>
      </c>
      <c r="Y745" s="582" t="s">
        <v>1072</v>
      </c>
      <c r="Z745" s="582" t="s">
        <v>1072</v>
      </c>
      <c r="AA745" s="580" t="str">
        <f>Vlookup(B745,'セッション実施状況管理'!$A:$R,17,false)</f>
        <v>#N/A</v>
      </c>
      <c r="AB745" s="580" t="str">
        <f t="shared" si="14"/>
        <v>#N/A</v>
      </c>
      <c r="AC745" s="580" t="str">
        <f t="shared" si="15"/>
        <v>#N/A</v>
      </c>
    </row>
    <row r="746">
      <c r="A746" s="2"/>
      <c r="B746" s="2"/>
      <c r="C746" s="2"/>
      <c r="D746" s="2"/>
      <c r="E746" s="2"/>
      <c r="F746" s="569" t="str">
        <f>vlookup(B746,'セッション実施状況管理'!$A:$U,20,false)</f>
        <v>#N/A</v>
      </c>
      <c r="G746" s="2"/>
      <c r="H746" s="2"/>
      <c r="I746" s="572" t="str">
        <f>iferror(vlookup(B746,'セッション実施状況管理'!$A:$B,2,false),"")</f>
        <v/>
      </c>
      <c r="J746" s="629"/>
      <c r="K746" s="629"/>
      <c r="L746" s="652"/>
      <c r="M746" s="652"/>
      <c r="N746" s="629"/>
      <c r="O746" s="629"/>
      <c r="P746" s="629"/>
      <c r="Q746" s="651"/>
      <c r="R746" s="653"/>
      <c r="S746" s="651"/>
      <c r="T746" s="582" t="s">
        <v>1072</v>
      </c>
      <c r="U746" s="582" t="s">
        <v>1072</v>
      </c>
      <c r="V746" s="582" t="s">
        <v>1072</v>
      </c>
      <c r="W746" s="582" t="s">
        <v>1072</v>
      </c>
      <c r="X746" s="582" t="s">
        <v>1072</v>
      </c>
      <c r="Y746" s="582" t="s">
        <v>1072</v>
      </c>
      <c r="Z746" s="582" t="s">
        <v>1072</v>
      </c>
      <c r="AA746" s="580" t="str">
        <f>Vlookup(B746,'セッション実施状況管理'!$A:$R,17,false)</f>
        <v>#N/A</v>
      </c>
      <c r="AB746" s="580" t="str">
        <f t="shared" si="14"/>
        <v>#N/A</v>
      </c>
      <c r="AC746" s="580" t="str">
        <f t="shared" si="15"/>
        <v>#N/A</v>
      </c>
    </row>
    <row r="747">
      <c r="A747" s="2"/>
      <c r="B747" s="2"/>
      <c r="C747" s="2"/>
      <c r="D747" s="2"/>
      <c r="E747" s="2"/>
      <c r="F747" s="569" t="str">
        <f>vlookup(B747,'セッション実施状況管理'!$A:$U,20,false)</f>
        <v>#N/A</v>
      </c>
      <c r="G747" s="2"/>
      <c r="H747" s="2"/>
      <c r="I747" s="572" t="str">
        <f>iferror(vlookup(B747,'セッション実施状況管理'!$A:$B,2,false),"")</f>
        <v/>
      </c>
      <c r="J747" s="629"/>
      <c r="K747" s="629"/>
      <c r="L747" s="652"/>
      <c r="M747" s="652"/>
      <c r="N747" s="629"/>
      <c r="O747" s="629"/>
      <c r="P747" s="629"/>
      <c r="Q747" s="651"/>
      <c r="R747" s="653"/>
      <c r="S747" s="651"/>
      <c r="T747" s="582" t="s">
        <v>1072</v>
      </c>
      <c r="U747" s="582" t="s">
        <v>1072</v>
      </c>
      <c r="V747" s="582" t="s">
        <v>1072</v>
      </c>
      <c r="W747" s="582" t="s">
        <v>1072</v>
      </c>
      <c r="X747" s="582" t="s">
        <v>1072</v>
      </c>
      <c r="Y747" s="582" t="s">
        <v>1072</v>
      </c>
      <c r="Z747" s="582" t="s">
        <v>1072</v>
      </c>
      <c r="AA747" s="580" t="str">
        <f>Vlookup(B747,'セッション実施状況管理'!$A:$R,17,false)</f>
        <v>#N/A</v>
      </c>
      <c r="AB747" s="580" t="str">
        <f t="shared" si="14"/>
        <v>#N/A</v>
      </c>
      <c r="AC747" s="580" t="str">
        <f t="shared" si="15"/>
        <v>#N/A</v>
      </c>
    </row>
    <row r="748">
      <c r="A748" s="2"/>
      <c r="B748" s="2"/>
      <c r="C748" s="2"/>
      <c r="D748" s="2"/>
      <c r="E748" s="2"/>
      <c r="F748" s="569" t="str">
        <f>vlookup(B748,'セッション実施状況管理'!$A:$U,20,false)</f>
        <v>#N/A</v>
      </c>
      <c r="G748" s="2"/>
      <c r="H748" s="2"/>
      <c r="I748" s="572" t="str">
        <f>iferror(vlookup(B748,'セッション実施状況管理'!$A:$B,2,false),"")</f>
        <v/>
      </c>
      <c r="J748" s="629"/>
      <c r="K748" s="629"/>
      <c r="L748" s="652"/>
      <c r="M748" s="652"/>
      <c r="N748" s="629"/>
      <c r="O748" s="629"/>
      <c r="P748" s="629"/>
      <c r="Q748" s="651"/>
      <c r="R748" s="653"/>
      <c r="S748" s="651"/>
      <c r="T748" s="582" t="s">
        <v>1072</v>
      </c>
      <c r="U748" s="582" t="s">
        <v>1072</v>
      </c>
      <c r="V748" s="582" t="s">
        <v>1072</v>
      </c>
      <c r="W748" s="582" t="s">
        <v>1072</v>
      </c>
      <c r="X748" s="582" t="s">
        <v>1072</v>
      </c>
      <c r="Y748" s="582" t="s">
        <v>1072</v>
      </c>
      <c r="Z748" s="582" t="s">
        <v>1072</v>
      </c>
      <c r="AA748" s="580" t="str">
        <f>Vlookup(B748,'セッション実施状況管理'!$A:$R,17,false)</f>
        <v>#N/A</v>
      </c>
      <c r="AB748" s="580" t="str">
        <f t="shared" si="14"/>
        <v>#N/A</v>
      </c>
      <c r="AC748" s="580" t="str">
        <f t="shared" si="15"/>
        <v>#N/A</v>
      </c>
    </row>
    <row r="749">
      <c r="A749" s="2"/>
      <c r="B749" s="2"/>
      <c r="C749" s="2"/>
      <c r="D749" s="2"/>
      <c r="E749" s="2"/>
      <c r="F749" s="569" t="str">
        <f>vlookup(B749,'セッション実施状況管理'!$A:$U,20,false)</f>
        <v>#N/A</v>
      </c>
      <c r="G749" s="2"/>
      <c r="H749" s="2"/>
      <c r="I749" s="572" t="str">
        <f>iferror(vlookup(B749,'セッション実施状況管理'!$A:$B,2,false),"")</f>
        <v/>
      </c>
      <c r="J749" s="629"/>
      <c r="K749" s="629"/>
      <c r="L749" s="652"/>
      <c r="M749" s="652"/>
      <c r="N749" s="629"/>
      <c r="O749" s="629"/>
      <c r="P749" s="629"/>
      <c r="Q749" s="651"/>
      <c r="R749" s="653"/>
      <c r="S749" s="651"/>
      <c r="T749" s="582" t="s">
        <v>1072</v>
      </c>
      <c r="U749" s="582" t="s">
        <v>1072</v>
      </c>
      <c r="V749" s="582" t="s">
        <v>1072</v>
      </c>
      <c r="W749" s="582" t="s">
        <v>1072</v>
      </c>
      <c r="X749" s="582" t="s">
        <v>1072</v>
      </c>
      <c r="Y749" s="582" t="s">
        <v>1072</v>
      </c>
      <c r="Z749" s="582" t="s">
        <v>1072</v>
      </c>
      <c r="AA749" s="580" t="str">
        <f>Vlookup(B749,'セッション実施状況管理'!$A:$R,17,false)</f>
        <v>#N/A</v>
      </c>
      <c r="AB749" s="580" t="str">
        <f t="shared" si="14"/>
        <v>#N/A</v>
      </c>
      <c r="AC749" s="580" t="str">
        <f t="shared" si="15"/>
        <v>#N/A</v>
      </c>
    </row>
    <row r="750">
      <c r="A750" s="2"/>
      <c r="B750" s="2"/>
      <c r="C750" s="2"/>
      <c r="D750" s="2"/>
      <c r="E750" s="2"/>
      <c r="F750" s="569" t="str">
        <f>vlookup(B750,'セッション実施状況管理'!$A:$U,20,false)</f>
        <v>#N/A</v>
      </c>
      <c r="G750" s="2"/>
      <c r="H750" s="2"/>
      <c r="I750" s="572" t="str">
        <f>iferror(vlookup(B750,'セッション実施状況管理'!$A:$B,2,false),"")</f>
        <v/>
      </c>
      <c r="J750" s="629"/>
      <c r="K750" s="629"/>
      <c r="L750" s="652"/>
      <c r="M750" s="652"/>
      <c r="N750" s="629"/>
      <c r="O750" s="629"/>
      <c r="P750" s="629"/>
      <c r="Q750" s="651"/>
      <c r="R750" s="653"/>
      <c r="S750" s="651"/>
      <c r="T750" s="582" t="s">
        <v>1072</v>
      </c>
      <c r="U750" s="582" t="s">
        <v>1072</v>
      </c>
      <c r="V750" s="582" t="s">
        <v>1072</v>
      </c>
      <c r="W750" s="582" t="s">
        <v>1072</v>
      </c>
      <c r="X750" s="582" t="s">
        <v>1072</v>
      </c>
      <c r="Y750" s="582" t="s">
        <v>1072</v>
      </c>
      <c r="Z750" s="582" t="s">
        <v>1072</v>
      </c>
      <c r="AA750" s="580" t="str">
        <f>Vlookup(B750,'セッション実施状況管理'!$A:$R,17,false)</f>
        <v>#N/A</v>
      </c>
      <c r="AB750" s="580" t="str">
        <f t="shared" si="14"/>
        <v>#N/A</v>
      </c>
      <c r="AC750" s="580" t="str">
        <f t="shared" si="15"/>
        <v>#N/A</v>
      </c>
    </row>
    <row r="751">
      <c r="A751" s="2"/>
      <c r="B751" s="2"/>
      <c r="C751" s="2"/>
      <c r="D751" s="2"/>
      <c r="E751" s="2"/>
      <c r="F751" s="569" t="str">
        <f>vlookup(B751,'セッション実施状況管理'!$A:$U,20,false)</f>
        <v>#N/A</v>
      </c>
      <c r="G751" s="2"/>
      <c r="H751" s="2"/>
      <c r="I751" s="572" t="str">
        <f>iferror(vlookup(B751,'セッション実施状況管理'!$A:$B,2,false),"")</f>
        <v/>
      </c>
      <c r="J751" s="629"/>
      <c r="K751" s="629"/>
      <c r="L751" s="652"/>
      <c r="M751" s="652"/>
      <c r="N751" s="629"/>
      <c r="O751" s="629"/>
      <c r="P751" s="629"/>
      <c r="Q751" s="651"/>
      <c r="R751" s="653"/>
      <c r="S751" s="651"/>
      <c r="T751" s="582" t="s">
        <v>1072</v>
      </c>
      <c r="U751" s="582" t="s">
        <v>1072</v>
      </c>
      <c r="V751" s="582" t="s">
        <v>1072</v>
      </c>
      <c r="W751" s="582" t="s">
        <v>1072</v>
      </c>
      <c r="X751" s="582" t="s">
        <v>1072</v>
      </c>
      <c r="Y751" s="582" t="s">
        <v>1072</v>
      </c>
      <c r="Z751" s="582" t="s">
        <v>1072</v>
      </c>
      <c r="AA751" s="580" t="str">
        <f>Vlookup(B751,'セッション実施状況管理'!$A:$R,17,false)</f>
        <v>#N/A</v>
      </c>
      <c r="AB751" s="580" t="str">
        <f t="shared" si="14"/>
        <v>#N/A</v>
      </c>
      <c r="AC751" s="580" t="str">
        <f t="shared" si="15"/>
        <v>#N/A</v>
      </c>
    </row>
    <row r="752">
      <c r="A752" s="2"/>
      <c r="B752" s="2"/>
      <c r="C752" s="2"/>
      <c r="D752" s="2"/>
      <c r="E752" s="2"/>
      <c r="F752" s="569" t="str">
        <f>vlookup(B752,'セッション実施状況管理'!$A:$U,20,false)</f>
        <v>#N/A</v>
      </c>
      <c r="G752" s="2"/>
      <c r="H752" s="2"/>
      <c r="I752" s="572" t="str">
        <f>iferror(vlookup(B752,'セッション実施状況管理'!$A:$B,2,false),"")</f>
        <v/>
      </c>
      <c r="J752" s="629"/>
      <c r="K752" s="629"/>
      <c r="L752" s="652"/>
      <c r="M752" s="652"/>
      <c r="N752" s="629"/>
      <c r="O752" s="629"/>
      <c r="P752" s="629"/>
      <c r="Q752" s="651"/>
      <c r="R752" s="653"/>
      <c r="S752" s="651"/>
      <c r="T752" s="582" t="s">
        <v>1072</v>
      </c>
      <c r="U752" s="582" t="s">
        <v>1072</v>
      </c>
      <c r="V752" s="582" t="s">
        <v>1072</v>
      </c>
      <c r="W752" s="582" t="s">
        <v>1072</v>
      </c>
      <c r="X752" s="582" t="s">
        <v>1072</v>
      </c>
      <c r="Y752" s="582" t="s">
        <v>1072</v>
      </c>
      <c r="Z752" s="582" t="s">
        <v>1072</v>
      </c>
      <c r="AA752" s="580" t="str">
        <f>Vlookup(B752,'セッション実施状況管理'!$A:$R,17,false)</f>
        <v>#N/A</v>
      </c>
      <c r="AB752" s="580" t="str">
        <f t="shared" si="14"/>
        <v>#N/A</v>
      </c>
      <c r="AC752" s="580" t="str">
        <f t="shared" si="15"/>
        <v>#N/A</v>
      </c>
    </row>
    <row r="753">
      <c r="A753" s="2"/>
      <c r="B753" s="2"/>
      <c r="C753" s="2"/>
      <c r="D753" s="2"/>
      <c r="E753" s="2"/>
      <c r="F753" s="569" t="str">
        <f>vlookup(B753,'セッション実施状況管理'!$A:$U,20,false)</f>
        <v>#N/A</v>
      </c>
      <c r="G753" s="2"/>
      <c r="H753" s="2"/>
      <c r="I753" s="572" t="str">
        <f>iferror(vlookup(B753,'セッション実施状況管理'!$A:$B,2,false),"")</f>
        <v/>
      </c>
      <c r="J753" s="629"/>
      <c r="K753" s="629"/>
      <c r="L753" s="652"/>
      <c r="M753" s="652"/>
      <c r="N753" s="629"/>
      <c r="O753" s="629"/>
      <c r="P753" s="629"/>
      <c r="Q753" s="651"/>
      <c r="R753" s="653"/>
      <c r="S753" s="651"/>
      <c r="T753" s="582" t="s">
        <v>1072</v>
      </c>
      <c r="U753" s="582" t="s">
        <v>1072</v>
      </c>
      <c r="V753" s="582" t="s">
        <v>1072</v>
      </c>
      <c r="W753" s="582" t="s">
        <v>1072</v>
      </c>
      <c r="X753" s="582" t="s">
        <v>1072</v>
      </c>
      <c r="Y753" s="582" t="s">
        <v>1072</v>
      </c>
      <c r="Z753" s="582" t="s">
        <v>1072</v>
      </c>
      <c r="AA753" s="580" t="str">
        <f>Vlookup(B753,'セッション実施状況管理'!$A:$R,17,false)</f>
        <v>#N/A</v>
      </c>
      <c r="AB753" s="580" t="str">
        <f t="shared" si="14"/>
        <v>#N/A</v>
      </c>
      <c r="AC753" s="580" t="str">
        <f t="shared" si="15"/>
        <v>#N/A</v>
      </c>
    </row>
    <row r="754">
      <c r="A754" s="2"/>
      <c r="B754" s="2"/>
      <c r="C754" s="2"/>
      <c r="D754" s="2"/>
      <c r="E754" s="2"/>
      <c r="F754" s="569" t="str">
        <f>vlookup(B754,'セッション実施状況管理'!$A:$U,20,false)</f>
        <v>#N/A</v>
      </c>
      <c r="G754" s="2"/>
      <c r="H754" s="2"/>
      <c r="I754" s="572" t="str">
        <f>iferror(vlookup(B754,'セッション実施状況管理'!$A:$B,2,false),"")</f>
        <v/>
      </c>
      <c r="J754" s="629"/>
      <c r="K754" s="629"/>
      <c r="L754" s="652"/>
      <c r="M754" s="652"/>
      <c r="N754" s="629"/>
      <c r="O754" s="629"/>
      <c r="P754" s="629"/>
      <c r="Q754" s="651"/>
      <c r="R754" s="653"/>
      <c r="S754" s="651"/>
      <c r="T754" s="582" t="s">
        <v>1072</v>
      </c>
      <c r="U754" s="582" t="s">
        <v>1072</v>
      </c>
      <c r="V754" s="582" t="s">
        <v>1072</v>
      </c>
      <c r="W754" s="582" t="s">
        <v>1072</v>
      </c>
      <c r="X754" s="582" t="s">
        <v>1072</v>
      </c>
      <c r="Y754" s="582" t="s">
        <v>1072</v>
      </c>
      <c r="Z754" s="582" t="s">
        <v>1072</v>
      </c>
      <c r="AA754" s="580" t="str">
        <f>Vlookup(B754,'セッション実施状況管理'!$A:$R,17,false)</f>
        <v>#N/A</v>
      </c>
      <c r="AB754" s="580" t="str">
        <f t="shared" si="14"/>
        <v>#N/A</v>
      </c>
      <c r="AC754" s="580" t="str">
        <f t="shared" si="15"/>
        <v>#N/A</v>
      </c>
    </row>
    <row r="755">
      <c r="A755" s="2"/>
      <c r="B755" s="2"/>
      <c r="C755" s="2"/>
      <c r="D755" s="2"/>
      <c r="E755" s="2"/>
      <c r="F755" s="569" t="str">
        <f>vlookup(B755,'セッション実施状況管理'!$A:$U,20,false)</f>
        <v>#N/A</v>
      </c>
      <c r="G755" s="2"/>
      <c r="H755" s="2"/>
      <c r="I755" s="572" t="str">
        <f>iferror(vlookup(B755,'セッション実施状況管理'!$A:$B,2,false),"")</f>
        <v/>
      </c>
      <c r="J755" s="629"/>
      <c r="K755" s="629"/>
      <c r="L755" s="652"/>
      <c r="M755" s="652"/>
      <c r="N755" s="629"/>
      <c r="O755" s="629"/>
      <c r="P755" s="629"/>
      <c r="Q755" s="651"/>
      <c r="R755" s="653"/>
      <c r="S755" s="651"/>
      <c r="T755" s="582" t="s">
        <v>1072</v>
      </c>
      <c r="U755" s="582" t="s">
        <v>1072</v>
      </c>
      <c r="V755" s="582" t="s">
        <v>1072</v>
      </c>
      <c r="W755" s="582" t="s">
        <v>1072</v>
      </c>
      <c r="X755" s="582" t="s">
        <v>1072</v>
      </c>
      <c r="Y755" s="582" t="s">
        <v>1072</v>
      </c>
      <c r="Z755" s="582" t="s">
        <v>1072</v>
      </c>
      <c r="AA755" s="580" t="str">
        <f>Vlookup(B755,'セッション実施状況管理'!$A:$R,17,false)</f>
        <v>#N/A</v>
      </c>
      <c r="AB755" s="580" t="str">
        <f t="shared" si="14"/>
        <v>#N/A</v>
      </c>
      <c r="AC755" s="580" t="str">
        <f t="shared" si="15"/>
        <v>#N/A</v>
      </c>
    </row>
    <row r="756">
      <c r="A756" s="2"/>
      <c r="B756" s="2"/>
      <c r="C756" s="2"/>
      <c r="D756" s="2"/>
      <c r="E756" s="2"/>
      <c r="F756" s="569" t="str">
        <f>vlookup(B756,'セッション実施状況管理'!$A:$U,20,false)</f>
        <v>#N/A</v>
      </c>
      <c r="G756" s="2"/>
      <c r="H756" s="2"/>
      <c r="I756" s="572" t="str">
        <f>iferror(vlookup(B756,'セッション実施状況管理'!$A:$B,2,false),"")</f>
        <v/>
      </c>
      <c r="J756" s="629"/>
      <c r="K756" s="629"/>
      <c r="L756" s="652"/>
      <c r="M756" s="652"/>
      <c r="N756" s="629"/>
      <c r="O756" s="629"/>
      <c r="P756" s="629"/>
      <c r="Q756" s="651"/>
      <c r="R756" s="653"/>
      <c r="S756" s="651"/>
      <c r="T756" s="582" t="s">
        <v>1072</v>
      </c>
      <c r="U756" s="582" t="s">
        <v>1072</v>
      </c>
      <c r="V756" s="582" t="s">
        <v>1072</v>
      </c>
      <c r="W756" s="582" t="s">
        <v>1072</v>
      </c>
      <c r="X756" s="582" t="s">
        <v>1072</v>
      </c>
      <c r="Y756" s="582" t="s">
        <v>1072</v>
      </c>
      <c r="Z756" s="582" t="s">
        <v>1072</v>
      </c>
      <c r="AA756" s="580" t="str">
        <f>Vlookup(B756,'セッション実施状況管理'!$A:$R,17,false)</f>
        <v>#N/A</v>
      </c>
      <c r="AB756" s="580" t="str">
        <f t="shared" si="14"/>
        <v>#N/A</v>
      </c>
      <c r="AC756" s="580" t="str">
        <f t="shared" si="15"/>
        <v>#N/A</v>
      </c>
    </row>
    <row r="757">
      <c r="A757" s="2"/>
      <c r="B757" s="2"/>
      <c r="C757" s="2"/>
      <c r="D757" s="2"/>
      <c r="E757" s="2"/>
      <c r="F757" s="569" t="str">
        <f>vlookup(B757,'セッション実施状況管理'!$A:$U,20,false)</f>
        <v>#N/A</v>
      </c>
      <c r="G757" s="2"/>
      <c r="H757" s="2"/>
      <c r="I757" s="572" t="str">
        <f>iferror(vlookup(B757,'セッション実施状況管理'!$A:$B,2,false),"")</f>
        <v/>
      </c>
      <c r="J757" s="629"/>
      <c r="K757" s="629"/>
      <c r="L757" s="652"/>
      <c r="M757" s="652"/>
      <c r="N757" s="629"/>
      <c r="O757" s="629"/>
      <c r="P757" s="629"/>
      <c r="Q757" s="651"/>
      <c r="R757" s="653"/>
      <c r="S757" s="651"/>
      <c r="T757" s="582" t="s">
        <v>1072</v>
      </c>
      <c r="U757" s="582" t="s">
        <v>1072</v>
      </c>
      <c r="V757" s="582" t="s">
        <v>1072</v>
      </c>
      <c r="W757" s="582" t="s">
        <v>1072</v>
      </c>
      <c r="X757" s="582" t="s">
        <v>1072</v>
      </c>
      <c r="Y757" s="582" t="s">
        <v>1072</v>
      </c>
      <c r="Z757" s="582" t="s">
        <v>1072</v>
      </c>
      <c r="AA757" s="580" t="str">
        <f>Vlookup(B757,'セッション実施状況管理'!$A:$R,17,false)</f>
        <v>#N/A</v>
      </c>
      <c r="AB757" s="580" t="str">
        <f t="shared" si="14"/>
        <v>#N/A</v>
      </c>
      <c r="AC757" s="580" t="str">
        <f t="shared" si="15"/>
        <v>#N/A</v>
      </c>
    </row>
    <row r="758">
      <c r="A758" s="2"/>
      <c r="B758" s="2"/>
      <c r="C758" s="2"/>
      <c r="D758" s="2"/>
      <c r="E758" s="2"/>
      <c r="F758" s="569" t="str">
        <f>vlookup(B758,'セッション実施状況管理'!$A:$U,20,false)</f>
        <v>#N/A</v>
      </c>
      <c r="G758" s="2"/>
      <c r="H758" s="2"/>
      <c r="I758" s="572" t="str">
        <f>iferror(vlookup(B758,'セッション実施状況管理'!$A:$B,2,false),"")</f>
        <v/>
      </c>
      <c r="J758" s="629"/>
      <c r="K758" s="629"/>
      <c r="L758" s="652"/>
      <c r="M758" s="652"/>
      <c r="N758" s="629"/>
      <c r="O758" s="629"/>
      <c r="P758" s="629"/>
      <c r="Q758" s="651"/>
      <c r="R758" s="653"/>
      <c r="S758" s="651"/>
      <c r="T758" s="582" t="s">
        <v>1072</v>
      </c>
      <c r="U758" s="582" t="s">
        <v>1072</v>
      </c>
      <c r="V758" s="582" t="s">
        <v>1072</v>
      </c>
      <c r="W758" s="582" t="s">
        <v>1072</v>
      </c>
      <c r="X758" s="582" t="s">
        <v>1072</v>
      </c>
      <c r="Y758" s="582" t="s">
        <v>1072</v>
      </c>
      <c r="Z758" s="582" t="s">
        <v>1072</v>
      </c>
      <c r="AA758" s="580" t="str">
        <f>Vlookup(B758,'セッション実施状況管理'!$A:$R,17,false)</f>
        <v>#N/A</v>
      </c>
      <c r="AB758" s="580" t="str">
        <f t="shared" si="14"/>
        <v>#N/A</v>
      </c>
      <c r="AC758" s="580" t="str">
        <f t="shared" si="15"/>
        <v>#N/A</v>
      </c>
    </row>
    <row r="759">
      <c r="A759" s="2"/>
      <c r="B759" s="2"/>
      <c r="C759" s="2"/>
      <c r="D759" s="2"/>
      <c r="E759" s="2"/>
      <c r="F759" s="569" t="str">
        <f>vlookup(B759,'セッション実施状況管理'!$A:$U,20,false)</f>
        <v>#N/A</v>
      </c>
      <c r="G759" s="2"/>
      <c r="H759" s="2"/>
      <c r="I759" s="572" t="str">
        <f>iferror(vlookup(B759,'セッション実施状況管理'!$A:$B,2,false),"")</f>
        <v/>
      </c>
      <c r="J759" s="629"/>
      <c r="K759" s="629"/>
      <c r="L759" s="652"/>
      <c r="M759" s="652"/>
      <c r="N759" s="629"/>
      <c r="O759" s="629"/>
      <c r="P759" s="629"/>
      <c r="Q759" s="651"/>
      <c r="R759" s="653"/>
      <c r="S759" s="651"/>
      <c r="T759" s="582" t="s">
        <v>1072</v>
      </c>
      <c r="U759" s="582" t="s">
        <v>1072</v>
      </c>
      <c r="V759" s="582" t="s">
        <v>1072</v>
      </c>
      <c r="W759" s="582" t="s">
        <v>1072</v>
      </c>
      <c r="X759" s="582" t="s">
        <v>1072</v>
      </c>
      <c r="Y759" s="582" t="s">
        <v>1072</v>
      </c>
      <c r="Z759" s="582" t="s">
        <v>1072</v>
      </c>
      <c r="AA759" s="580" t="str">
        <f>Vlookup(B759,'セッション実施状況管理'!$A:$R,17,false)</f>
        <v>#N/A</v>
      </c>
      <c r="AB759" s="580" t="str">
        <f t="shared" si="14"/>
        <v>#N/A</v>
      </c>
      <c r="AC759" s="580" t="str">
        <f t="shared" si="15"/>
        <v>#N/A</v>
      </c>
    </row>
    <row r="760">
      <c r="A760" s="2"/>
      <c r="B760" s="2"/>
      <c r="C760" s="2"/>
      <c r="D760" s="2"/>
      <c r="E760" s="2"/>
      <c r="F760" s="569" t="str">
        <f>vlookup(B760,'セッション実施状況管理'!$A:$U,20,false)</f>
        <v>#N/A</v>
      </c>
      <c r="G760" s="2"/>
      <c r="H760" s="2"/>
      <c r="I760" s="572" t="str">
        <f>iferror(vlookup(B760,'セッション実施状況管理'!$A:$B,2,false),"")</f>
        <v/>
      </c>
      <c r="J760" s="629"/>
      <c r="K760" s="629"/>
      <c r="L760" s="652"/>
      <c r="M760" s="652"/>
      <c r="N760" s="629"/>
      <c r="O760" s="629"/>
      <c r="P760" s="629"/>
      <c r="Q760" s="651"/>
      <c r="R760" s="653"/>
      <c r="S760" s="651"/>
      <c r="T760" s="582" t="s">
        <v>1072</v>
      </c>
      <c r="U760" s="582" t="s">
        <v>1072</v>
      </c>
      <c r="V760" s="582" t="s">
        <v>1072</v>
      </c>
      <c r="W760" s="582" t="s">
        <v>1072</v>
      </c>
      <c r="X760" s="582" t="s">
        <v>1072</v>
      </c>
      <c r="Y760" s="582" t="s">
        <v>1072</v>
      </c>
      <c r="Z760" s="582" t="s">
        <v>1072</v>
      </c>
      <c r="AA760" s="580" t="str">
        <f>Vlookup(B760,'セッション実施状況管理'!$A:$R,17,false)</f>
        <v>#N/A</v>
      </c>
      <c r="AB760" s="580" t="str">
        <f t="shared" si="14"/>
        <v>#N/A</v>
      </c>
      <c r="AC760" s="580" t="str">
        <f t="shared" si="15"/>
        <v>#N/A</v>
      </c>
    </row>
    <row r="761">
      <c r="A761" s="2"/>
      <c r="B761" s="2"/>
      <c r="C761" s="2"/>
      <c r="D761" s="2"/>
      <c r="E761" s="2"/>
      <c r="F761" s="569" t="str">
        <f>vlookup(B761,'セッション実施状況管理'!$A:$U,20,false)</f>
        <v>#N/A</v>
      </c>
      <c r="G761" s="2"/>
      <c r="H761" s="2"/>
      <c r="I761" s="572" t="str">
        <f>iferror(vlookup(B761,'セッション実施状況管理'!$A:$B,2,false),"")</f>
        <v/>
      </c>
      <c r="J761" s="629"/>
      <c r="K761" s="629"/>
      <c r="L761" s="652"/>
      <c r="M761" s="652"/>
      <c r="N761" s="629"/>
      <c r="O761" s="629"/>
      <c r="P761" s="629"/>
      <c r="Q761" s="651"/>
      <c r="R761" s="653"/>
      <c r="S761" s="651"/>
      <c r="T761" s="582" t="s">
        <v>1072</v>
      </c>
      <c r="U761" s="582" t="s">
        <v>1072</v>
      </c>
      <c r="V761" s="582" t="s">
        <v>1072</v>
      </c>
      <c r="W761" s="582" t="s">
        <v>1072</v>
      </c>
      <c r="X761" s="582" t="s">
        <v>1072</v>
      </c>
      <c r="Y761" s="582" t="s">
        <v>1072</v>
      </c>
      <c r="Z761" s="582" t="s">
        <v>1072</v>
      </c>
      <c r="AA761" s="580" t="str">
        <f>Vlookup(B761,'セッション実施状況管理'!$A:$R,17,false)</f>
        <v>#N/A</v>
      </c>
      <c r="AB761" s="580" t="str">
        <f t="shared" si="14"/>
        <v>#N/A</v>
      </c>
      <c r="AC761" s="580" t="str">
        <f t="shared" si="15"/>
        <v>#N/A</v>
      </c>
    </row>
    <row r="762">
      <c r="A762" s="2"/>
      <c r="B762" s="2"/>
      <c r="C762" s="2"/>
      <c r="D762" s="2"/>
      <c r="E762" s="2"/>
      <c r="F762" s="569" t="str">
        <f>vlookup(B762,'セッション実施状況管理'!$A:$U,20,false)</f>
        <v>#N/A</v>
      </c>
      <c r="G762" s="2"/>
      <c r="H762" s="2"/>
      <c r="I762" s="572" t="str">
        <f>iferror(vlookup(B762,'セッション実施状況管理'!$A:$B,2,false),"")</f>
        <v/>
      </c>
      <c r="J762" s="629"/>
      <c r="K762" s="629"/>
      <c r="L762" s="652"/>
      <c r="M762" s="652"/>
      <c r="N762" s="629"/>
      <c r="O762" s="629"/>
      <c r="P762" s="629"/>
      <c r="Q762" s="651"/>
      <c r="R762" s="653"/>
      <c r="S762" s="651"/>
      <c r="T762" s="582" t="s">
        <v>1072</v>
      </c>
      <c r="U762" s="582" t="s">
        <v>1072</v>
      </c>
      <c r="V762" s="582" t="s">
        <v>1072</v>
      </c>
      <c r="W762" s="582" t="s">
        <v>1072</v>
      </c>
      <c r="X762" s="582" t="s">
        <v>1072</v>
      </c>
      <c r="Y762" s="582" t="s">
        <v>1072</v>
      </c>
      <c r="Z762" s="582" t="s">
        <v>1072</v>
      </c>
      <c r="AA762" s="580" t="str">
        <f>Vlookup(B762,'セッション実施状況管理'!$A:$R,17,false)</f>
        <v>#N/A</v>
      </c>
      <c r="AB762" s="580" t="str">
        <f t="shared" si="14"/>
        <v>#N/A</v>
      </c>
      <c r="AC762" s="580" t="str">
        <f t="shared" si="15"/>
        <v>#N/A</v>
      </c>
    </row>
    <row r="763">
      <c r="A763" s="2"/>
      <c r="B763" s="2"/>
      <c r="C763" s="2"/>
      <c r="D763" s="2"/>
      <c r="E763" s="2"/>
      <c r="F763" s="569" t="str">
        <f>vlookup(B763,'セッション実施状況管理'!$A:$U,20,false)</f>
        <v>#N/A</v>
      </c>
      <c r="G763" s="2"/>
      <c r="H763" s="2"/>
      <c r="I763" s="572" t="str">
        <f>iferror(vlookup(B763,'セッション実施状況管理'!$A:$B,2,false),"")</f>
        <v/>
      </c>
      <c r="J763" s="629"/>
      <c r="K763" s="629"/>
      <c r="L763" s="652"/>
      <c r="M763" s="652"/>
      <c r="N763" s="629"/>
      <c r="O763" s="629"/>
      <c r="P763" s="629"/>
      <c r="Q763" s="651"/>
      <c r="R763" s="653"/>
      <c r="S763" s="651"/>
      <c r="T763" s="582" t="s">
        <v>1072</v>
      </c>
      <c r="U763" s="582" t="s">
        <v>1072</v>
      </c>
      <c r="V763" s="582" t="s">
        <v>1072</v>
      </c>
      <c r="W763" s="582" t="s">
        <v>1072</v>
      </c>
      <c r="X763" s="582" t="s">
        <v>1072</v>
      </c>
      <c r="Y763" s="582" t="s">
        <v>1072</v>
      </c>
      <c r="Z763" s="582" t="s">
        <v>1072</v>
      </c>
      <c r="AA763" s="580" t="str">
        <f>Vlookup(B763,'セッション実施状況管理'!$A:$R,17,false)</f>
        <v>#N/A</v>
      </c>
      <c r="AB763" s="580" t="str">
        <f t="shared" si="14"/>
        <v>#N/A</v>
      </c>
      <c r="AC763" s="580" t="str">
        <f t="shared" si="15"/>
        <v>#N/A</v>
      </c>
    </row>
    <row r="764">
      <c r="A764" s="2"/>
      <c r="B764" s="2"/>
      <c r="C764" s="2"/>
      <c r="D764" s="2"/>
      <c r="E764" s="2"/>
      <c r="F764" s="569" t="str">
        <f>vlookup(B764,'セッション実施状況管理'!$A:$U,20,false)</f>
        <v>#N/A</v>
      </c>
      <c r="G764" s="2"/>
      <c r="H764" s="2"/>
      <c r="I764" s="572" t="str">
        <f>iferror(vlookup(B764,'セッション実施状況管理'!$A:$B,2,false),"")</f>
        <v/>
      </c>
      <c r="J764" s="629"/>
      <c r="K764" s="629"/>
      <c r="L764" s="652"/>
      <c r="M764" s="652"/>
      <c r="N764" s="629"/>
      <c r="O764" s="629"/>
      <c r="P764" s="629"/>
      <c r="Q764" s="651"/>
      <c r="R764" s="653"/>
      <c r="S764" s="651"/>
      <c r="T764" s="582" t="s">
        <v>1072</v>
      </c>
      <c r="U764" s="582" t="s">
        <v>1072</v>
      </c>
      <c r="V764" s="582" t="s">
        <v>1072</v>
      </c>
      <c r="W764" s="582" t="s">
        <v>1072</v>
      </c>
      <c r="X764" s="582" t="s">
        <v>1072</v>
      </c>
      <c r="Y764" s="582" t="s">
        <v>1072</v>
      </c>
      <c r="Z764" s="582" t="s">
        <v>1072</v>
      </c>
      <c r="AA764" s="580" t="str">
        <f>Vlookup(B764,'セッション実施状況管理'!$A:$R,17,false)</f>
        <v>#N/A</v>
      </c>
      <c r="AB764" s="580" t="str">
        <f t="shared" si="14"/>
        <v>#N/A</v>
      </c>
      <c r="AC764" s="580" t="str">
        <f t="shared" si="15"/>
        <v>#N/A</v>
      </c>
    </row>
    <row r="765">
      <c r="A765" s="2"/>
      <c r="B765" s="2"/>
      <c r="C765" s="2"/>
      <c r="D765" s="2"/>
      <c r="E765" s="2"/>
      <c r="F765" s="569" t="str">
        <f>vlookup(B765,'セッション実施状況管理'!$A:$U,20,false)</f>
        <v>#N/A</v>
      </c>
      <c r="G765" s="2"/>
      <c r="H765" s="2"/>
      <c r="I765" s="572" t="str">
        <f>iferror(vlookup(B765,'セッション実施状況管理'!$A:$B,2,false),"")</f>
        <v/>
      </c>
      <c r="J765" s="629"/>
      <c r="K765" s="629"/>
      <c r="L765" s="652"/>
      <c r="M765" s="652"/>
      <c r="N765" s="629"/>
      <c r="O765" s="629"/>
      <c r="P765" s="629"/>
      <c r="Q765" s="651"/>
      <c r="R765" s="653"/>
      <c r="S765" s="651"/>
      <c r="T765" s="582" t="s">
        <v>1072</v>
      </c>
      <c r="U765" s="582" t="s">
        <v>1072</v>
      </c>
      <c r="V765" s="582" t="s">
        <v>1072</v>
      </c>
      <c r="W765" s="582" t="s">
        <v>1072</v>
      </c>
      <c r="X765" s="582" t="s">
        <v>1072</v>
      </c>
      <c r="Y765" s="582" t="s">
        <v>1072</v>
      </c>
      <c r="Z765" s="582" t="s">
        <v>1072</v>
      </c>
      <c r="AA765" s="580" t="str">
        <f>Vlookup(B765,'セッション実施状況管理'!$A:$R,17,false)</f>
        <v>#N/A</v>
      </c>
      <c r="AB765" s="580" t="str">
        <f t="shared" si="14"/>
        <v>#N/A</v>
      </c>
      <c r="AC765" s="580" t="str">
        <f t="shared" si="15"/>
        <v>#N/A</v>
      </c>
    </row>
    <row r="766">
      <c r="A766" s="2"/>
      <c r="B766" s="2"/>
      <c r="C766" s="2"/>
      <c r="D766" s="2"/>
      <c r="E766" s="2"/>
      <c r="F766" s="569" t="str">
        <f>vlookup(B766,'セッション実施状況管理'!$A:$U,20,false)</f>
        <v>#N/A</v>
      </c>
      <c r="G766" s="2"/>
      <c r="H766" s="2"/>
      <c r="I766" s="572" t="str">
        <f>iferror(vlookup(B766,'セッション実施状況管理'!$A:$B,2,false),"")</f>
        <v/>
      </c>
      <c r="J766" s="629"/>
      <c r="K766" s="629"/>
      <c r="L766" s="652"/>
      <c r="M766" s="652"/>
      <c r="N766" s="629"/>
      <c r="O766" s="629"/>
      <c r="P766" s="629"/>
      <c r="Q766" s="651"/>
      <c r="R766" s="653"/>
      <c r="S766" s="651"/>
      <c r="T766" s="582" t="s">
        <v>1072</v>
      </c>
      <c r="U766" s="582" t="s">
        <v>1072</v>
      </c>
      <c r="V766" s="582" t="s">
        <v>1072</v>
      </c>
      <c r="W766" s="582" t="s">
        <v>1072</v>
      </c>
      <c r="X766" s="582" t="s">
        <v>1072</v>
      </c>
      <c r="Y766" s="582" t="s">
        <v>1072</v>
      </c>
      <c r="Z766" s="582" t="s">
        <v>1072</v>
      </c>
      <c r="AA766" s="580" t="str">
        <f>Vlookup(B766,'セッション実施状況管理'!$A:$R,17,false)</f>
        <v>#N/A</v>
      </c>
      <c r="AB766" s="580" t="str">
        <f t="shared" si="14"/>
        <v>#N/A</v>
      </c>
      <c r="AC766" s="580" t="str">
        <f t="shared" si="15"/>
        <v>#N/A</v>
      </c>
    </row>
    <row r="767">
      <c r="A767" s="2"/>
      <c r="B767" s="2"/>
      <c r="C767" s="2"/>
      <c r="D767" s="2"/>
      <c r="E767" s="2"/>
      <c r="F767" s="569" t="str">
        <f>vlookup(B767,'セッション実施状況管理'!$A:$U,20,false)</f>
        <v>#N/A</v>
      </c>
      <c r="G767" s="2"/>
      <c r="H767" s="2"/>
      <c r="I767" s="572" t="str">
        <f>iferror(vlookup(B767,'セッション実施状況管理'!$A:$B,2,false),"")</f>
        <v/>
      </c>
      <c r="J767" s="629"/>
      <c r="K767" s="629"/>
      <c r="L767" s="652"/>
      <c r="M767" s="652"/>
      <c r="N767" s="629"/>
      <c r="O767" s="629"/>
      <c r="P767" s="629"/>
      <c r="Q767" s="651"/>
      <c r="R767" s="653"/>
      <c r="S767" s="651"/>
      <c r="T767" s="582" t="s">
        <v>1072</v>
      </c>
      <c r="U767" s="582" t="s">
        <v>1072</v>
      </c>
      <c r="V767" s="582" t="s">
        <v>1072</v>
      </c>
      <c r="W767" s="582" t="s">
        <v>1072</v>
      </c>
      <c r="X767" s="582" t="s">
        <v>1072</v>
      </c>
      <c r="Y767" s="582" t="s">
        <v>1072</v>
      </c>
      <c r="Z767" s="582" t="s">
        <v>1072</v>
      </c>
      <c r="AA767" s="580" t="str">
        <f>Vlookup(B767,'セッション実施状況管理'!$A:$R,17,false)</f>
        <v>#N/A</v>
      </c>
      <c r="AB767" s="580" t="str">
        <f t="shared" si="14"/>
        <v>#N/A</v>
      </c>
      <c r="AC767" s="580" t="str">
        <f t="shared" si="15"/>
        <v>#N/A</v>
      </c>
    </row>
    <row r="768">
      <c r="A768" s="2"/>
      <c r="B768" s="2"/>
      <c r="C768" s="2"/>
      <c r="D768" s="2"/>
      <c r="E768" s="2"/>
      <c r="F768" s="569" t="str">
        <f>vlookup(B768,'セッション実施状況管理'!$A:$U,20,false)</f>
        <v>#N/A</v>
      </c>
      <c r="G768" s="2"/>
      <c r="H768" s="2"/>
      <c r="I768" s="572" t="str">
        <f>iferror(vlookup(B768,'セッション実施状況管理'!$A:$B,2,false),"")</f>
        <v/>
      </c>
      <c r="J768" s="629"/>
      <c r="K768" s="629"/>
      <c r="L768" s="652"/>
      <c r="M768" s="652"/>
      <c r="N768" s="629"/>
      <c r="O768" s="629"/>
      <c r="P768" s="629"/>
      <c r="Q768" s="651"/>
      <c r="R768" s="653"/>
      <c r="S768" s="651"/>
      <c r="T768" s="582" t="s">
        <v>1072</v>
      </c>
      <c r="U768" s="582" t="s">
        <v>1072</v>
      </c>
      <c r="V768" s="582" t="s">
        <v>1072</v>
      </c>
      <c r="W768" s="582" t="s">
        <v>1072</v>
      </c>
      <c r="X768" s="582" t="s">
        <v>1072</v>
      </c>
      <c r="Y768" s="582" t="s">
        <v>1072</v>
      </c>
      <c r="Z768" s="582" t="s">
        <v>1072</v>
      </c>
      <c r="AA768" s="580" t="str">
        <f>Vlookup(B768,'セッション実施状況管理'!$A:$R,17,false)</f>
        <v>#N/A</v>
      </c>
      <c r="AB768" s="580" t="str">
        <f t="shared" si="14"/>
        <v>#N/A</v>
      </c>
      <c r="AC768" s="580" t="str">
        <f t="shared" si="15"/>
        <v>#N/A</v>
      </c>
    </row>
    <row r="769">
      <c r="A769" s="2"/>
      <c r="B769" s="2"/>
      <c r="C769" s="2"/>
      <c r="D769" s="2"/>
      <c r="E769" s="2"/>
      <c r="F769" s="569" t="str">
        <f>vlookup(B769,'セッション実施状況管理'!$A:$U,20,false)</f>
        <v>#N/A</v>
      </c>
      <c r="G769" s="2"/>
      <c r="H769" s="2"/>
      <c r="I769" s="572" t="str">
        <f>iferror(vlookup(B769,'セッション実施状況管理'!$A:$B,2,false),"")</f>
        <v/>
      </c>
      <c r="J769" s="629"/>
      <c r="K769" s="629"/>
      <c r="L769" s="652"/>
      <c r="M769" s="652"/>
      <c r="N769" s="629"/>
      <c r="O769" s="629"/>
      <c r="P769" s="629"/>
      <c r="Q769" s="651"/>
      <c r="R769" s="653"/>
      <c r="S769" s="651"/>
      <c r="T769" s="582" t="s">
        <v>1072</v>
      </c>
      <c r="U769" s="582" t="s">
        <v>1072</v>
      </c>
      <c r="V769" s="582" t="s">
        <v>1072</v>
      </c>
      <c r="W769" s="582" t="s">
        <v>1072</v>
      </c>
      <c r="X769" s="582" t="s">
        <v>1072</v>
      </c>
      <c r="Y769" s="582" t="s">
        <v>1072</v>
      </c>
      <c r="Z769" s="582" t="s">
        <v>1072</v>
      </c>
      <c r="AA769" s="580" t="str">
        <f>Vlookup(B769,'セッション実施状況管理'!$A:$R,17,false)</f>
        <v>#N/A</v>
      </c>
      <c r="AB769" s="580" t="str">
        <f t="shared" si="14"/>
        <v>#N/A</v>
      </c>
      <c r="AC769" s="580" t="str">
        <f t="shared" si="15"/>
        <v>#N/A</v>
      </c>
    </row>
    <row r="770">
      <c r="A770" s="2"/>
      <c r="B770" s="2"/>
      <c r="C770" s="2"/>
      <c r="D770" s="2"/>
      <c r="E770" s="2"/>
      <c r="F770" s="569" t="str">
        <f>vlookup(B770,'セッション実施状況管理'!$A:$U,20,false)</f>
        <v>#N/A</v>
      </c>
      <c r="G770" s="2"/>
      <c r="H770" s="2"/>
      <c r="I770" s="572" t="str">
        <f>iferror(vlookup(B770,'セッション実施状況管理'!$A:$B,2,false),"")</f>
        <v/>
      </c>
      <c r="J770" s="629"/>
      <c r="K770" s="629"/>
      <c r="L770" s="652"/>
      <c r="M770" s="652"/>
      <c r="N770" s="629"/>
      <c r="O770" s="629"/>
      <c r="P770" s="629"/>
      <c r="Q770" s="651"/>
      <c r="R770" s="653"/>
      <c r="S770" s="651"/>
      <c r="T770" s="582" t="s">
        <v>1072</v>
      </c>
      <c r="U770" s="582" t="s">
        <v>1072</v>
      </c>
      <c r="V770" s="582" t="s">
        <v>1072</v>
      </c>
      <c r="W770" s="582" t="s">
        <v>1072</v>
      </c>
      <c r="X770" s="582" t="s">
        <v>1072</v>
      </c>
      <c r="Y770" s="582" t="s">
        <v>1072</v>
      </c>
      <c r="Z770" s="582" t="s">
        <v>1072</v>
      </c>
      <c r="AA770" s="580" t="str">
        <f>Vlookup(B770,'セッション実施状況管理'!$A:$R,17,false)</f>
        <v>#N/A</v>
      </c>
      <c r="AB770" s="580" t="str">
        <f t="shared" si="14"/>
        <v>#N/A</v>
      </c>
      <c r="AC770" s="580" t="str">
        <f t="shared" si="15"/>
        <v>#N/A</v>
      </c>
    </row>
    <row r="771">
      <c r="A771" s="2"/>
      <c r="B771" s="2"/>
      <c r="C771" s="2"/>
      <c r="D771" s="2"/>
      <c r="E771" s="2"/>
      <c r="F771" s="569" t="str">
        <f>vlookup(B771,'セッション実施状況管理'!$A:$U,20,false)</f>
        <v>#N/A</v>
      </c>
      <c r="G771" s="2"/>
      <c r="H771" s="2"/>
      <c r="I771" s="572" t="str">
        <f>iferror(vlookup(B771,'セッション実施状況管理'!$A:$B,2,false),"")</f>
        <v/>
      </c>
      <c r="J771" s="629"/>
      <c r="K771" s="629"/>
      <c r="L771" s="652"/>
      <c r="M771" s="652"/>
      <c r="N771" s="629"/>
      <c r="O771" s="629"/>
      <c r="P771" s="629"/>
      <c r="Q771" s="651"/>
      <c r="R771" s="653"/>
      <c r="S771" s="651"/>
      <c r="T771" s="582" t="s">
        <v>1072</v>
      </c>
      <c r="U771" s="582" t="s">
        <v>1072</v>
      </c>
      <c r="V771" s="582" t="s">
        <v>1072</v>
      </c>
      <c r="W771" s="582" t="s">
        <v>1072</v>
      </c>
      <c r="X771" s="582" t="s">
        <v>1072</v>
      </c>
      <c r="Y771" s="582" t="s">
        <v>1072</v>
      </c>
      <c r="Z771" s="582" t="s">
        <v>1072</v>
      </c>
      <c r="AA771" s="580" t="str">
        <f>Vlookup(B771,'セッション実施状況管理'!$A:$R,17,false)</f>
        <v>#N/A</v>
      </c>
      <c r="AB771" s="580" t="str">
        <f t="shared" si="14"/>
        <v>#N/A</v>
      </c>
      <c r="AC771" s="580" t="str">
        <f t="shared" si="15"/>
        <v>#N/A</v>
      </c>
    </row>
    <row r="772">
      <c r="A772" s="2"/>
      <c r="B772" s="2"/>
      <c r="C772" s="2"/>
      <c r="D772" s="2"/>
      <c r="E772" s="2"/>
      <c r="F772" s="569" t="str">
        <f>vlookup(B772,'セッション実施状況管理'!$A:$U,20,false)</f>
        <v>#N/A</v>
      </c>
      <c r="G772" s="2"/>
      <c r="H772" s="2"/>
      <c r="I772" s="572" t="str">
        <f>iferror(vlookup(B772,'セッション実施状況管理'!$A:$B,2,false),"")</f>
        <v/>
      </c>
      <c r="J772" s="629"/>
      <c r="K772" s="629"/>
      <c r="L772" s="652"/>
      <c r="M772" s="652"/>
      <c r="N772" s="629"/>
      <c r="O772" s="629"/>
      <c r="P772" s="629"/>
      <c r="Q772" s="651"/>
      <c r="R772" s="653"/>
      <c r="S772" s="651"/>
      <c r="T772" s="582" t="s">
        <v>1072</v>
      </c>
      <c r="U772" s="582" t="s">
        <v>1072</v>
      </c>
      <c r="V772" s="582" t="s">
        <v>1072</v>
      </c>
      <c r="W772" s="582" t="s">
        <v>1072</v>
      </c>
      <c r="X772" s="582" t="s">
        <v>1072</v>
      </c>
      <c r="Y772" s="582" t="s">
        <v>1072</v>
      </c>
      <c r="Z772" s="582" t="s">
        <v>1072</v>
      </c>
      <c r="AA772" s="580" t="str">
        <f>Vlookup(B772,'セッション実施状況管理'!$A:$R,17,false)</f>
        <v>#N/A</v>
      </c>
      <c r="AB772" s="580" t="str">
        <f t="shared" si="14"/>
        <v>#N/A</v>
      </c>
      <c r="AC772" s="580" t="str">
        <f t="shared" si="15"/>
        <v>#N/A</v>
      </c>
    </row>
    <row r="773">
      <c r="A773" s="2"/>
      <c r="B773" s="2"/>
      <c r="C773" s="2"/>
      <c r="D773" s="2"/>
      <c r="E773" s="2"/>
      <c r="F773" s="569" t="str">
        <f>vlookup(B773,'セッション実施状況管理'!$A:$U,20,false)</f>
        <v>#N/A</v>
      </c>
      <c r="G773" s="2"/>
      <c r="H773" s="2"/>
      <c r="I773" s="572" t="str">
        <f>iferror(vlookup(B773,'セッション実施状況管理'!$A:$B,2,false),"")</f>
        <v/>
      </c>
      <c r="J773" s="629"/>
      <c r="K773" s="629"/>
      <c r="L773" s="652"/>
      <c r="M773" s="652"/>
      <c r="N773" s="629"/>
      <c r="O773" s="629"/>
      <c r="P773" s="629"/>
      <c r="Q773" s="651"/>
      <c r="R773" s="653"/>
      <c r="S773" s="651"/>
      <c r="T773" s="582" t="s">
        <v>1072</v>
      </c>
      <c r="U773" s="582" t="s">
        <v>1072</v>
      </c>
      <c r="V773" s="582" t="s">
        <v>1072</v>
      </c>
      <c r="W773" s="582" t="s">
        <v>1072</v>
      </c>
      <c r="X773" s="582" t="s">
        <v>1072</v>
      </c>
      <c r="Y773" s="582" t="s">
        <v>1072</v>
      </c>
      <c r="Z773" s="582" t="s">
        <v>1072</v>
      </c>
      <c r="AA773" s="580" t="str">
        <f>Vlookup(B773,'セッション実施状況管理'!$A:$R,17,false)</f>
        <v>#N/A</v>
      </c>
      <c r="AB773" s="580" t="str">
        <f t="shared" si="14"/>
        <v>#N/A</v>
      </c>
      <c r="AC773" s="580" t="str">
        <f t="shared" si="15"/>
        <v>#N/A</v>
      </c>
    </row>
    <row r="774">
      <c r="A774" s="2"/>
      <c r="B774" s="2"/>
      <c r="C774" s="2"/>
      <c r="D774" s="2"/>
      <c r="E774" s="2"/>
      <c r="F774" s="569" t="str">
        <f>vlookup(B774,'セッション実施状況管理'!$A:$U,20,false)</f>
        <v>#N/A</v>
      </c>
      <c r="G774" s="2"/>
      <c r="H774" s="2"/>
      <c r="I774" s="572" t="str">
        <f>iferror(vlookup(B774,'セッション実施状況管理'!$A:$B,2,false),"")</f>
        <v/>
      </c>
      <c r="J774" s="629"/>
      <c r="K774" s="629"/>
      <c r="L774" s="652"/>
      <c r="M774" s="652"/>
      <c r="N774" s="629"/>
      <c r="O774" s="629"/>
      <c r="P774" s="629"/>
      <c r="Q774" s="651"/>
      <c r="R774" s="653"/>
      <c r="S774" s="651"/>
      <c r="T774" s="582" t="s">
        <v>1072</v>
      </c>
      <c r="U774" s="582" t="s">
        <v>1072</v>
      </c>
      <c r="V774" s="582" t="s">
        <v>1072</v>
      </c>
      <c r="W774" s="582" t="s">
        <v>1072</v>
      </c>
      <c r="X774" s="582" t="s">
        <v>1072</v>
      </c>
      <c r="Y774" s="582" t="s">
        <v>1072</v>
      </c>
      <c r="Z774" s="582" t="s">
        <v>1072</v>
      </c>
      <c r="AA774" s="580" t="str">
        <f>Vlookup(B774,'セッション実施状況管理'!$A:$R,17,false)</f>
        <v>#N/A</v>
      </c>
      <c r="AB774" s="580" t="str">
        <f t="shared" si="14"/>
        <v>#N/A</v>
      </c>
      <c r="AC774" s="580" t="str">
        <f t="shared" si="15"/>
        <v>#N/A</v>
      </c>
    </row>
    <row r="775">
      <c r="A775" s="2"/>
      <c r="B775" s="2"/>
      <c r="C775" s="2"/>
      <c r="D775" s="2"/>
      <c r="E775" s="2"/>
      <c r="F775" s="569" t="str">
        <f>vlookup(B775,'セッション実施状況管理'!$A:$U,20,false)</f>
        <v>#N/A</v>
      </c>
      <c r="G775" s="2"/>
      <c r="H775" s="2"/>
      <c r="I775" s="572" t="str">
        <f>iferror(vlookup(B775,'セッション実施状況管理'!$A:$B,2,false),"")</f>
        <v/>
      </c>
      <c r="J775" s="629"/>
      <c r="K775" s="629"/>
      <c r="L775" s="652"/>
      <c r="M775" s="652"/>
      <c r="N775" s="629"/>
      <c r="O775" s="629"/>
      <c r="P775" s="629"/>
      <c r="Q775" s="651"/>
      <c r="R775" s="653"/>
      <c r="S775" s="651"/>
      <c r="T775" s="582" t="s">
        <v>1072</v>
      </c>
      <c r="U775" s="582" t="s">
        <v>1072</v>
      </c>
      <c r="V775" s="582" t="s">
        <v>1072</v>
      </c>
      <c r="W775" s="582" t="s">
        <v>1072</v>
      </c>
      <c r="X775" s="582" t="s">
        <v>1072</v>
      </c>
      <c r="Y775" s="582" t="s">
        <v>1072</v>
      </c>
      <c r="Z775" s="582" t="s">
        <v>1072</v>
      </c>
      <c r="AA775" s="580" t="str">
        <f>Vlookup(B775,'セッション実施状況管理'!$A:$R,17,false)</f>
        <v>#N/A</v>
      </c>
      <c r="AB775" s="580" t="str">
        <f t="shared" si="14"/>
        <v>#N/A</v>
      </c>
      <c r="AC775" s="580" t="str">
        <f t="shared" si="15"/>
        <v>#N/A</v>
      </c>
    </row>
    <row r="776">
      <c r="A776" s="2"/>
      <c r="B776" s="2"/>
      <c r="C776" s="2"/>
      <c r="D776" s="2"/>
      <c r="E776" s="2"/>
      <c r="F776" s="569" t="str">
        <f>vlookup(B776,'セッション実施状況管理'!$A:$U,20,false)</f>
        <v>#N/A</v>
      </c>
      <c r="G776" s="2"/>
      <c r="H776" s="2"/>
      <c r="I776" s="572" t="str">
        <f>iferror(vlookup(B776,'セッション実施状況管理'!$A:$B,2,false),"")</f>
        <v/>
      </c>
      <c r="J776" s="629"/>
      <c r="K776" s="629"/>
      <c r="L776" s="652"/>
      <c r="M776" s="652"/>
      <c r="N776" s="629"/>
      <c r="O776" s="629"/>
      <c r="P776" s="629"/>
      <c r="Q776" s="651"/>
      <c r="R776" s="653"/>
      <c r="S776" s="651"/>
      <c r="T776" s="582" t="s">
        <v>1072</v>
      </c>
      <c r="U776" s="582" t="s">
        <v>1072</v>
      </c>
      <c r="V776" s="582" t="s">
        <v>1072</v>
      </c>
      <c r="W776" s="582" t="s">
        <v>1072</v>
      </c>
      <c r="X776" s="582" t="s">
        <v>1072</v>
      </c>
      <c r="Y776" s="582" t="s">
        <v>1072</v>
      </c>
      <c r="Z776" s="582" t="s">
        <v>1072</v>
      </c>
      <c r="AA776" s="580" t="str">
        <f>Vlookup(B776,'セッション実施状況管理'!$A:$R,17,false)</f>
        <v>#N/A</v>
      </c>
      <c r="AB776" s="580" t="str">
        <f t="shared" si="14"/>
        <v>#N/A</v>
      </c>
      <c r="AC776" s="580" t="str">
        <f t="shared" si="15"/>
        <v>#N/A</v>
      </c>
    </row>
    <row r="777">
      <c r="A777" s="2"/>
      <c r="B777" s="2"/>
      <c r="C777" s="2"/>
      <c r="D777" s="2"/>
      <c r="E777" s="2"/>
      <c r="F777" s="569" t="str">
        <f>vlookup(B777,'セッション実施状況管理'!$A:$U,20,false)</f>
        <v>#N/A</v>
      </c>
      <c r="G777" s="2"/>
      <c r="H777" s="2"/>
      <c r="I777" s="572" t="str">
        <f>iferror(vlookup(B777,'セッション実施状況管理'!$A:$B,2,false),"")</f>
        <v/>
      </c>
      <c r="J777" s="629"/>
      <c r="K777" s="629"/>
      <c r="L777" s="652"/>
      <c r="M777" s="652"/>
      <c r="N777" s="629"/>
      <c r="O777" s="629"/>
      <c r="P777" s="629"/>
      <c r="Q777" s="651"/>
      <c r="R777" s="653"/>
      <c r="S777" s="651"/>
      <c r="T777" s="582" t="s">
        <v>1072</v>
      </c>
      <c r="U777" s="582" t="s">
        <v>1072</v>
      </c>
      <c r="V777" s="582" t="s">
        <v>1072</v>
      </c>
      <c r="W777" s="582" t="s">
        <v>1072</v>
      </c>
      <c r="X777" s="582" t="s">
        <v>1072</v>
      </c>
      <c r="Y777" s="582" t="s">
        <v>1072</v>
      </c>
      <c r="Z777" s="582" t="s">
        <v>1072</v>
      </c>
      <c r="AA777" s="580" t="str">
        <f>Vlookup(B777,'セッション実施状況管理'!$A:$R,17,false)</f>
        <v>#N/A</v>
      </c>
      <c r="AB777" s="580" t="str">
        <f t="shared" si="14"/>
        <v>#N/A</v>
      </c>
      <c r="AC777" s="580" t="str">
        <f t="shared" si="15"/>
        <v>#N/A</v>
      </c>
    </row>
    <row r="778">
      <c r="A778" s="2"/>
      <c r="B778" s="2"/>
      <c r="C778" s="2"/>
      <c r="D778" s="2"/>
      <c r="E778" s="2"/>
      <c r="F778" s="569" t="str">
        <f>vlookup(B778,'セッション実施状況管理'!$A:$U,20,false)</f>
        <v>#N/A</v>
      </c>
      <c r="G778" s="2"/>
      <c r="H778" s="2"/>
      <c r="I778" s="572" t="str">
        <f>iferror(vlookup(B778,'セッション実施状況管理'!$A:$B,2,false),"")</f>
        <v/>
      </c>
      <c r="J778" s="629"/>
      <c r="K778" s="629"/>
      <c r="L778" s="652"/>
      <c r="M778" s="652"/>
      <c r="N778" s="629"/>
      <c r="O778" s="629"/>
      <c r="P778" s="629"/>
      <c r="Q778" s="651"/>
      <c r="R778" s="653"/>
      <c r="S778" s="651"/>
      <c r="T778" s="582" t="s">
        <v>1072</v>
      </c>
      <c r="U778" s="582" t="s">
        <v>1072</v>
      </c>
      <c r="V778" s="582" t="s">
        <v>1072</v>
      </c>
      <c r="W778" s="582" t="s">
        <v>1072</v>
      </c>
      <c r="X778" s="582" t="s">
        <v>1072</v>
      </c>
      <c r="Y778" s="582" t="s">
        <v>1072</v>
      </c>
      <c r="Z778" s="582" t="s">
        <v>1072</v>
      </c>
      <c r="AA778" s="580" t="str">
        <f>Vlookup(B778,'セッション実施状況管理'!$A:$R,17,false)</f>
        <v>#N/A</v>
      </c>
      <c r="AB778" s="580" t="str">
        <f t="shared" si="14"/>
        <v>#N/A</v>
      </c>
      <c r="AC778" s="580" t="str">
        <f t="shared" si="15"/>
        <v>#N/A</v>
      </c>
    </row>
    <row r="779">
      <c r="A779" s="2"/>
      <c r="B779" s="2"/>
      <c r="C779" s="2"/>
      <c r="D779" s="2"/>
      <c r="E779" s="2"/>
      <c r="F779" s="569" t="str">
        <f>vlookup(B779,'セッション実施状況管理'!$A:$U,20,false)</f>
        <v>#N/A</v>
      </c>
      <c r="G779" s="2"/>
      <c r="H779" s="2"/>
      <c r="I779" s="572" t="str">
        <f>iferror(vlookup(B779,'セッション実施状況管理'!$A:$B,2,false),"")</f>
        <v/>
      </c>
      <c r="J779" s="629"/>
      <c r="K779" s="629"/>
      <c r="L779" s="652"/>
      <c r="M779" s="652"/>
      <c r="N779" s="629"/>
      <c r="O779" s="629"/>
      <c r="P779" s="629"/>
      <c r="Q779" s="651"/>
      <c r="R779" s="653"/>
      <c r="S779" s="651"/>
      <c r="T779" s="582" t="s">
        <v>1072</v>
      </c>
      <c r="U779" s="582" t="s">
        <v>1072</v>
      </c>
      <c r="V779" s="582" t="s">
        <v>1072</v>
      </c>
      <c r="W779" s="582" t="s">
        <v>1072</v>
      </c>
      <c r="X779" s="582" t="s">
        <v>1072</v>
      </c>
      <c r="Y779" s="582" t="s">
        <v>1072</v>
      </c>
      <c r="Z779" s="582" t="s">
        <v>1072</v>
      </c>
      <c r="AA779" s="580" t="str">
        <f>Vlookup(B779,'セッション実施状況管理'!$A:$R,17,false)</f>
        <v>#N/A</v>
      </c>
      <c r="AB779" s="580" t="str">
        <f t="shared" si="14"/>
        <v>#N/A</v>
      </c>
      <c r="AC779" s="580" t="str">
        <f t="shared" si="15"/>
        <v>#N/A</v>
      </c>
    </row>
    <row r="780">
      <c r="A780" s="2"/>
      <c r="B780" s="2"/>
      <c r="C780" s="2"/>
      <c r="D780" s="2"/>
      <c r="E780" s="2"/>
      <c r="F780" s="569" t="str">
        <f>vlookup(B780,'セッション実施状況管理'!$A:$U,20,false)</f>
        <v>#N/A</v>
      </c>
      <c r="G780" s="2"/>
      <c r="H780" s="2"/>
      <c r="I780" s="572" t="str">
        <f>iferror(vlookup(B780,'セッション実施状況管理'!$A:$B,2,false),"")</f>
        <v/>
      </c>
      <c r="J780" s="629"/>
      <c r="K780" s="629"/>
      <c r="L780" s="652"/>
      <c r="M780" s="652"/>
      <c r="N780" s="629"/>
      <c r="O780" s="629"/>
      <c r="P780" s="629"/>
      <c r="Q780" s="651"/>
      <c r="R780" s="653"/>
      <c r="S780" s="651"/>
      <c r="T780" s="582" t="s">
        <v>1072</v>
      </c>
      <c r="U780" s="582" t="s">
        <v>1072</v>
      </c>
      <c r="V780" s="582" t="s">
        <v>1072</v>
      </c>
      <c r="W780" s="582" t="s">
        <v>1072</v>
      </c>
      <c r="X780" s="582" t="s">
        <v>1072</v>
      </c>
      <c r="Y780" s="582" t="s">
        <v>1072</v>
      </c>
      <c r="Z780" s="582" t="s">
        <v>1072</v>
      </c>
      <c r="AA780" s="580" t="str">
        <f>Vlookup(B780,'セッション実施状況管理'!$A:$R,17,false)</f>
        <v>#N/A</v>
      </c>
      <c r="AB780" s="580" t="str">
        <f t="shared" si="14"/>
        <v>#N/A</v>
      </c>
      <c r="AC780" s="580" t="str">
        <f t="shared" si="15"/>
        <v>#N/A</v>
      </c>
    </row>
    <row r="781">
      <c r="A781" s="2"/>
      <c r="B781" s="2"/>
      <c r="C781" s="2"/>
      <c r="D781" s="2"/>
      <c r="E781" s="2"/>
      <c r="F781" s="569" t="str">
        <f>vlookup(B781,'セッション実施状況管理'!$A:$U,20,false)</f>
        <v>#N/A</v>
      </c>
      <c r="G781" s="2"/>
      <c r="H781" s="2"/>
      <c r="I781" s="572" t="str">
        <f>iferror(vlookup(B781,'セッション実施状況管理'!$A:$B,2,false),"")</f>
        <v/>
      </c>
      <c r="J781" s="629"/>
      <c r="K781" s="629"/>
      <c r="L781" s="652"/>
      <c r="M781" s="652"/>
      <c r="N781" s="629"/>
      <c r="O781" s="629"/>
      <c r="P781" s="629"/>
      <c r="Q781" s="651"/>
      <c r="R781" s="653"/>
      <c r="S781" s="651"/>
      <c r="T781" s="582" t="s">
        <v>1072</v>
      </c>
      <c r="U781" s="582" t="s">
        <v>1072</v>
      </c>
      <c r="V781" s="582" t="s">
        <v>1072</v>
      </c>
      <c r="W781" s="582" t="s">
        <v>1072</v>
      </c>
      <c r="X781" s="582" t="s">
        <v>1072</v>
      </c>
      <c r="Y781" s="582" t="s">
        <v>1072</v>
      </c>
      <c r="Z781" s="582" t="s">
        <v>1072</v>
      </c>
      <c r="AA781" s="580" t="str">
        <f>Vlookup(B781,'セッション実施状況管理'!$A:$R,17,false)</f>
        <v>#N/A</v>
      </c>
      <c r="AB781" s="580" t="str">
        <f t="shared" si="14"/>
        <v>#N/A</v>
      </c>
      <c r="AC781" s="580" t="str">
        <f t="shared" si="15"/>
        <v>#N/A</v>
      </c>
    </row>
    <row r="782">
      <c r="A782" s="2"/>
      <c r="B782" s="2"/>
      <c r="C782" s="2"/>
      <c r="D782" s="2"/>
      <c r="E782" s="2"/>
      <c r="F782" s="569" t="str">
        <f>vlookup(B782,'セッション実施状況管理'!$A:$U,20,false)</f>
        <v>#N/A</v>
      </c>
      <c r="G782" s="2"/>
      <c r="H782" s="2"/>
      <c r="I782" s="572" t="str">
        <f>iferror(vlookup(B782,'セッション実施状況管理'!$A:$B,2,false),"")</f>
        <v/>
      </c>
      <c r="J782" s="629"/>
      <c r="K782" s="629"/>
      <c r="L782" s="652"/>
      <c r="M782" s="652"/>
      <c r="N782" s="629"/>
      <c r="O782" s="629"/>
      <c r="P782" s="629"/>
      <c r="Q782" s="651"/>
      <c r="R782" s="653"/>
      <c r="S782" s="651"/>
      <c r="T782" s="582" t="s">
        <v>1072</v>
      </c>
      <c r="U782" s="582" t="s">
        <v>1072</v>
      </c>
      <c r="V782" s="582" t="s">
        <v>1072</v>
      </c>
      <c r="W782" s="582" t="s">
        <v>1072</v>
      </c>
      <c r="X782" s="582" t="s">
        <v>1072</v>
      </c>
      <c r="Y782" s="582" t="s">
        <v>1072</v>
      </c>
      <c r="Z782" s="582" t="s">
        <v>1072</v>
      </c>
      <c r="AA782" s="580" t="str">
        <f>Vlookup(B782,'セッション実施状況管理'!$A:$R,17,false)</f>
        <v>#N/A</v>
      </c>
      <c r="AB782" s="580" t="str">
        <f t="shared" si="14"/>
        <v>#N/A</v>
      </c>
      <c r="AC782" s="580" t="str">
        <f t="shared" si="15"/>
        <v>#N/A</v>
      </c>
    </row>
    <row r="783">
      <c r="A783" s="2"/>
      <c r="B783" s="2"/>
      <c r="C783" s="2"/>
      <c r="D783" s="2"/>
      <c r="E783" s="2"/>
      <c r="F783" s="569" t="str">
        <f>vlookup(B783,'セッション実施状況管理'!$A:$U,20,false)</f>
        <v>#N/A</v>
      </c>
      <c r="G783" s="2"/>
      <c r="H783" s="2"/>
      <c r="I783" s="572" t="str">
        <f>iferror(vlookup(B783,'セッション実施状況管理'!$A:$B,2,false),"")</f>
        <v/>
      </c>
      <c r="J783" s="629"/>
      <c r="K783" s="629"/>
      <c r="L783" s="652"/>
      <c r="M783" s="652"/>
      <c r="N783" s="629"/>
      <c r="O783" s="629"/>
      <c r="P783" s="629"/>
      <c r="Q783" s="651"/>
      <c r="R783" s="653"/>
      <c r="S783" s="651"/>
      <c r="T783" s="582" t="s">
        <v>1072</v>
      </c>
      <c r="U783" s="582" t="s">
        <v>1072</v>
      </c>
      <c r="V783" s="582" t="s">
        <v>1072</v>
      </c>
      <c r="W783" s="582" t="s">
        <v>1072</v>
      </c>
      <c r="X783" s="582" t="s">
        <v>1072</v>
      </c>
      <c r="Y783" s="582" t="s">
        <v>1072</v>
      </c>
      <c r="Z783" s="582" t="s">
        <v>1072</v>
      </c>
      <c r="AA783" s="580" t="str">
        <f>Vlookup(B783,'セッション実施状況管理'!$A:$R,17,false)</f>
        <v>#N/A</v>
      </c>
      <c r="AB783" s="580" t="str">
        <f t="shared" si="14"/>
        <v>#N/A</v>
      </c>
      <c r="AC783" s="580" t="str">
        <f t="shared" si="15"/>
        <v>#N/A</v>
      </c>
    </row>
    <row r="784">
      <c r="A784" s="2"/>
      <c r="B784" s="2"/>
      <c r="C784" s="2"/>
      <c r="D784" s="2"/>
      <c r="E784" s="2"/>
      <c r="F784" s="569" t="str">
        <f>vlookup(B784,'セッション実施状況管理'!$A:$U,20,false)</f>
        <v>#N/A</v>
      </c>
      <c r="G784" s="2"/>
      <c r="H784" s="2"/>
      <c r="I784" s="572" t="str">
        <f>iferror(vlookup(B784,'セッション実施状況管理'!$A:$B,2,false),"")</f>
        <v/>
      </c>
      <c r="J784" s="629"/>
      <c r="K784" s="629"/>
      <c r="L784" s="652"/>
      <c r="M784" s="652"/>
      <c r="N784" s="629"/>
      <c r="O784" s="629"/>
      <c r="P784" s="629"/>
      <c r="Q784" s="651"/>
      <c r="R784" s="653"/>
      <c r="S784" s="651"/>
      <c r="T784" s="582" t="s">
        <v>1072</v>
      </c>
      <c r="U784" s="582" t="s">
        <v>1072</v>
      </c>
      <c r="V784" s="582" t="s">
        <v>1072</v>
      </c>
      <c r="W784" s="582" t="s">
        <v>1072</v>
      </c>
      <c r="X784" s="582" t="s">
        <v>1072</v>
      </c>
      <c r="Y784" s="582" t="s">
        <v>1072</v>
      </c>
      <c r="Z784" s="582" t="s">
        <v>1072</v>
      </c>
      <c r="AA784" s="580" t="str">
        <f>Vlookup(B784,'セッション実施状況管理'!$A:$R,17,false)</f>
        <v>#N/A</v>
      </c>
      <c r="AB784" s="580" t="str">
        <f t="shared" si="14"/>
        <v>#N/A</v>
      </c>
      <c r="AC784" s="580" t="str">
        <f t="shared" si="15"/>
        <v>#N/A</v>
      </c>
    </row>
    <row r="785">
      <c r="A785" s="2"/>
      <c r="B785" s="2"/>
      <c r="C785" s="2"/>
      <c r="D785" s="2"/>
      <c r="E785" s="2"/>
      <c r="F785" s="569" t="str">
        <f>vlookup(B785,'セッション実施状況管理'!$A:$U,20,false)</f>
        <v>#N/A</v>
      </c>
      <c r="G785" s="2"/>
      <c r="H785" s="2"/>
      <c r="I785" s="572" t="str">
        <f>iferror(vlookup(B785,'セッション実施状況管理'!$A:$B,2,false),"")</f>
        <v/>
      </c>
      <c r="J785" s="629"/>
      <c r="K785" s="629"/>
      <c r="L785" s="652"/>
      <c r="M785" s="652"/>
      <c r="N785" s="629"/>
      <c r="O785" s="629"/>
      <c r="P785" s="629"/>
      <c r="Q785" s="651"/>
      <c r="R785" s="653"/>
      <c r="S785" s="651"/>
      <c r="T785" s="582" t="s">
        <v>1072</v>
      </c>
      <c r="U785" s="582" t="s">
        <v>1072</v>
      </c>
      <c r="V785" s="582" t="s">
        <v>1072</v>
      </c>
      <c r="W785" s="582" t="s">
        <v>1072</v>
      </c>
      <c r="X785" s="582" t="s">
        <v>1072</v>
      </c>
      <c r="Y785" s="582" t="s">
        <v>1072</v>
      </c>
      <c r="Z785" s="582" t="s">
        <v>1072</v>
      </c>
      <c r="AA785" s="580" t="str">
        <f>Vlookup(B785,'セッション実施状況管理'!$A:$R,17,false)</f>
        <v>#N/A</v>
      </c>
      <c r="AB785" s="580" t="str">
        <f t="shared" si="14"/>
        <v>#N/A</v>
      </c>
      <c r="AC785" s="580" t="str">
        <f t="shared" si="15"/>
        <v>#N/A</v>
      </c>
    </row>
    <row r="786">
      <c r="A786" s="2"/>
      <c r="B786" s="2"/>
      <c r="C786" s="2"/>
      <c r="D786" s="2"/>
      <c r="E786" s="2"/>
      <c r="F786" s="569" t="str">
        <f>vlookup(B786,'セッション実施状況管理'!$A:$U,20,false)</f>
        <v>#N/A</v>
      </c>
      <c r="G786" s="2"/>
      <c r="H786" s="2"/>
      <c r="I786" s="572" t="str">
        <f>iferror(vlookup(B786,'セッション実施状況管理'!$A:$B,2,false),"")</f>
        <v/>
      </c>
      <c r="J786" s="629"/>
      <c r="K786" s="629"/>
      <c r="L786" s="652"/>
      <c r="M786" s="652"/>
      <c r="N786" s="629"/>
      <c r="O786" s="629"/>
      <c r="P786" s="629"/>
      <c r="Q786" s="651"/>
      <c r="R786" s="653"/>
      <c r="S786" s="651"/>
      <c r="T786" s="582" t="s">
        <v>1072</v>
      </c>
      <c r="U786" s="582" t="s">
        <v>1072</v>
      </c>
      <c r="V786" s="582" t="s">
        <v>1072</v>
      </c>
      <c r="W786" s="582" t="s">
        <v>1072</v>
      </c>
      <c r="X786" s="582" t="s">
        <v>1072</v>
      </c>
      <c r="Y786" s="582" t="s">
        <v>1072</v>
      </c>
      <c r="Z786" s="582" t="s">
        <v>1072</v>
      </c>
      <c r="AA786" s="580" t="str">
        <f>Vlookup(B786,'セッション実施状況管理'!$A:$R,17,false)</f>
        <v>#N/A</v>
      </c>
      <c r="AB786" s="580" t="str">
        <f t="shared" si="14"/>
        <v>#N/A</v>
      </c>
      <c r="AC786" s="580" t="str">
        <f t="shared" si="15"/>
        <v>#N/A</v>
      </c>
    </row>
    <row r="787">
      <c r="A787" s="2"/>
      <c r="B787" s="2"/>
      <c r="C787" s="2"/>
      <c r="D787" s="2"/>
      <c r="E787" s="2"/>
      <c r="F787" s="569" t="str">
        <f>vlookup(B787,'セッション実施状況管理'!$A:$U,20,false)</f>
        <v>#N/A</v>
      </c>
      <c r="G787" s="2"/>
      <c r="H787" s="2"/>
      <c r="I787" s="572" t="str">
        <f>iferror(vlookup(B787,'セッション実施状況管理'!$A:$B,2,false),"")</f>
        <v/>
      </c>
      <c r="J787" s="629"/>
      <c r="K787" s="629"/>
      <c r="L787" s="652"/>
      <c r="M787" s="652"/>
      <c r="N787" s="629"/>
      <c r="O787" s="629"/>
      <c r="P787" s="629"/>
      <c r="Q787" s="651"/>
      <c r="R787" s="653"/>
      <c r="S787" s="651"/>
      <c r="T787" s="582" t="s">
        <v>1072</v>
      </c>
      <c r="U787" s="582" t="s">
        <v>1072</v>
      </c>
      <c r="V787" s="582" t="s">
        <v>1072</v>
      </c>
      <c r="W787" s="582" t="s">
        <v>1072</v>
      </c>
      <c r="X787" s="582" t="s">
        <v>1072</v>
      </c>
      <c r="Y787" s="582" t="s">
        <v>1072</v>
      </c>
      <c r="Z787" s="582" t="s">
        <v>1072</v>
      </c>
      <c r="AA787" s="580" t="str">
        <f>Vlookup(B787,'セッション実施状況管理'!$A:$R,17,false)</f>
        <v>#N/A</v>
      </c>
      <c r="AB787" s="580" t="str">
        <f t="shared" si="14"/>
        <v>#N/A</v>
      </c>
      <c r="AC787" s="580" t="str">
        <f t="shared" si="15"/>
        <v>#N/A</v>
      </c>
    </row>
    <row r="788">
      <c r="A788" s="2"/>
      <c r="B788" s="2"/>
      <c r="C788" s="2"/>
      <c r="D788" s="2"/>
      <c r="E788" s="2"/>
      <c r="F788" s="569" t="str">
        <f>vlookup(B788,'セッション実施状況管理'!$A:$U,20,false)</f>
        <v>#N/A</v>
      </c>
      <c r="G788" s="2"/>
      <c r="H788" s="2"/>
      <c r="I788" s="572" t="str">
        <f>iferror(vlookup(B788,'セッション実施状況管理'!$A:$B,2,false),"")</f>
        <v/>
      </c>
      <c r="J788" s="629"/>
      <c r="K788" s="629"/>
      <c r="L788" s="652"/>
      <c r="M788" s="652"/>
      <c r="N788" s="629"/>
      <c r="O788" s="629"/>
      <c r="P788" s="629"/>
      <c r="Q788" s="651"/>
      <c r="R788" s="653"/>
      <c r="S788" s="651"/>
      <c r="T788" s="582" t="s">
        <v>1072</v>
      </c>
      <c r="U788" s="582" t="s">
        <v>1072</v>
      </c>
      <c r="V788" s="582" t="s">
        <v>1072</v>
      </c>
      <c r="W788" s="582" t="s">
        <v>1072</v>
      </c>
      <c r="X788" s="582" t="s">
        <v>1072</v>
      </c>
      <c r="Y788" s="582" t="s">
        <v>1072</v>
      </c>
      <c r="Z788" s="582" t="s">
        <v>1072</v>
      </c>
      <c r="AA788" s="580" t="str">
        <f>Vlookup(B788,'セッション実施状況管理'!$A:$R,17,false)</f>
        <v>#N/A</v>
      </c>
      <c r="AB788" s="580" t="str">
        <f t="shared" si="14"/>
        <v>#N/A</v>
      </c>
      <c r="AC788" s="580" t="str">
        <f t="shared" si="15"/>
        <v>#N/A</v>
      </c>
    </row>
    <row r="789">
      <c r="A789" s="2"/>
      <c r="B789" s="2"/>
      <c r="C789" s="2"/>
      <c r="D789" s="2"/>
      <c r="E789" s="2"/>
      <c r="F789" s="569" t="str">
        <f>vlookup(B789,'セッション実施状況管理'!$A:$U,20,false)</f>
        <v>#N/A</v>
      </c>
      <c r="G789" s="2"/>
      <c r="H789" s="2"/>
      <c r="I789" s="572" t="str">
        <f>iferror(vlookup(B789,'セッション実施状況管理'!$A:$B,2,false),"")</f>
        <v/>
      </c>
      <c r="J789" s="629"/>
      <c r="K789" s="629"/>
      <c r="L789" s="652"/>
      <c r="M789" s="652"/>
      <c r="N789" s="629"/>
      <c r="O789" s="629"/>
      <c r="P789" s="629"/>
      <c r="Q789" s="651"/>
      <c r="R789" s="653"/>
      <c r="S789" s="651"/>
      <c r="T789" s="582" t="s">
        <v>1072</v>
      </c>
      <c r="U789" s="582" t="s">
        <v>1072</v>
      </c>
      <c r="V789" s="582" t="s">
        <v>1072</v>
      </c>
      <c r="W789" s="582" t="s">
        <v>1072</v>
      </c>
      <c r="X789" s="582" t="s">
        <v>1072</v>
      </c>
      <c r="Y789" s="582" t="s">
        <v>1072</v>
      </c>
      <c r="Z789" s="582" t="s">
        <v>1072</v>
      </c>
      <c r="AA789" s="580" t="str">
        <f>Vlookup(B789,'セッション実施状況管理'!$A:$R,17,false)</f>
        <v>#N/A</v>
      </c>
      <c r="AB789" s="580" t="str">
        <f t="shared" si="14"/>
        <v>#N/A</v>
      </c>
      <c r="AC789" s="580" t="str">
        <f t="shared" si="15"/>
        <v>#N/A</v>
      </c>
    </row>
    <row r="790">
      <c r="A790" s="2"/>
      <c r="B790" s="2"/>
      <c r="C790" s="2"/>
      <c r="D790" s="2"/>
      <c r="E790" s="2"/>
      <c r="F790" s="569" t="str">
        <f>vlookup(B790,'セッション実施状況管理'!$A:$U,20,false)</f>
        <v>#N/A</v>
      </c>
      <c r="G790" s="2"/>
      <c r="H790" s="2"/>
      <c r="I790" s="572" t="str">
        <f>iferror(vlookup(B790,'セッション実施状況管理'!$A:$B,2,false),"")</f>
        <v/>
      </c>
      <c r="J790" s="629"/>
      <c r="K790" s="629"/>
      <c r="L790" s="652"/>
      <c r="M790" s="652"/>
      <c r="N790" s="629"/>
      <c r="O790" s="629"/>
      <c r="P790" s="629"/>
      <c r="Q790" s="651"/>
      <c r="R790" s="653"/>
      <c r="S790" s="651"/>
      <c r="T790" s="582" t="s">
        <v>1072</v>
      </c>
      <c r="U790" s="582" t="s">
        <v>1072</v>
      </c>
      <c r="V790" s="582" t="s">
        <v>1072</v>
      </c>
      <c r="W790" s="582" t="s">
        <v>1072</v>
      </c>
      <c r="X790" s="582" t="s">
        <v>1072</v>
      </c>
      <c r="Y790" s="582" t="s">
        <v>1072</v>
      </c>
      <c r="Z790" s="582" t="s">
        <v>1072</v>
      </c>
      <c r="AA790" s="580" t="str">
        <f>Vlookup(B790,'セッション実施状況管理'!$A:$R,17,false)</f>
        <v>#N/A</v>
      </c>
      <c r="AB790" s="580" t="str">
        <f t="shared" si="14"/>
        <v>#N/A</v>
      </c>
      <c r="AC790" s="580" t="str">
        <f t="shared" si="15"/>
        <v>#N/A</v>
      </c>
    </row>
    <row r="791">
      <c r="A791" s="2"/>
      <c r="B791" s="2"/>
      <c r="C791" s="2"/>
      <c r="D791" s="2"/>
      <c r="E791" s="2"/>
      <c r="F791" s="569" t="str">
        <f>vlookup(B791,'セッション実施状況管理'!$A:$U,20,false)</f>
        <v>#N/A</v>
      </c>
      <c r="G791" s="2"/>
      <c r="H791" s="2"/>
      <c r="I791" s="572" t="str">
        <f>iferror(vlookup(B791,'セッション実施状況管理'!$A:$B,2,false),"")</f>
        <v/>
      </c>
      <c r="J791" s="629"/>
      <c r="K791" s="629"/>
      <c r="L791" s="652"/>
      <c r="M791" s="652"/>
      <c r="N791" s="629"/>
      <c r="O791" s="629"/>
      <c r="P791" s="629"/>
      <c r="Q791" s="651"/>
      <c r="R791" s="653"/>
      <c r="S791" s="651"/>
      <c r="T791" s="582" t="s">
        <v>1072</v>
      </c>
      <c r="U791" s="582" t="s">
        <v>1072</v>
      </c>
      <c r="V791" s="582" t="s">
        <v>1072</v>
      </c>
      <c r="W791" s="582" t="s">
        <v>1072</v>
      </c>
      <c r="X791" s="582" t="s">
        <v>1072</v>
      </c>
      <c r="Y791" s="582" t="s">
        <v>1072</v>
      </c>
      <c r="Z791" s="582" t="s">
        <v>1072</v>
      </c>
      <c r="AA791" s="580" t="str">
        <f>Vlookup(B791,'セッション実施状況管理'!$A:$R,17,false)</f>
        <v>#N/A</v>
      </c>
      <c r="AB791" s="580" t="str">
        <f t="shared" si="14"/>
        <v>#N/A</v>
      </c>
      <c r="AC791" s="580" t="str">
        <f t="shared" si="15"/>
        <v>#N/A</v>
      </c>
    </row>
    <row r="792">
      <c r="A792" s="2"/>
      <c r="B792" s="2"/>
      <c r="C792" s="2"/>
      <c r="D792" s="2"/>
      <c r="E792" s="2"/>
      <c r="F792" s="569" t="str">
        <f>vlookup(B792,'セッション実施状況管理'!$A:$U,20,false)</f>
        <v>#N/A</v>
      </c>
      <c r="G792" s="2"/>
      <c r="H792" s="2"/>
      <c r="I792" s="572" t="str">
        <f>iferror(vlookup(B792,'セッション実施状況管理'!$A:$B,2,false),"")</f>
        <v/>
      </c>
      <c r="J792" s="629"/>
      <c r="K792" s="629"/>
      <c r="L792" s="652"/>
      <c r="M792" s="652"/>
      <c r="N792" s="629"/>
      <c r="O792" s="629"/>
      <c r="P792" s="629"/>
      <c r="Q792" s="651"/>
      <c r="R792" s="653"/>
      <c r="S792" s="651"/>
      <c r="T792" s="582" t="s">
        <v>1072</v>
      </c>
      <c r="U792" s="582" t="s">
        <v>1072</v>
      </c>
      <c r="V792" s="582" t="s">
        <v>1072</v>
      </c>
      <c r="W792" s="582" t="s">
        <v>1072</v>
      </c>
      <c r="X792" s="582" t="s">
        <v>1072</v>
      </c>
      <c r="Y792" s="582" t="s">
        <v>1072</v>
      </c>
      <c r="Z792" s="582" t="s">
        <v>1072</v>
      </c>
      <c r="AA792" s="580" t="str">
        <f>Vlookup(B792,'セッション実施状況管理'!$A:$R,17,false)</f>
        <v>#N/A</v>
      </c>
      <c r="AB792" s="580" t="str">
        <f t="shared" si="14"/>
        <v>#N/A</v>
      </c>
      <c r="AC792" s="580" t="str">
        <f t="shared" si="15"/>
        <v>#N/A</v>
      </c>
    </row>
    <row r="793">
      <c r="A793" s="2"/>
      <c r="B793" s="2"/>
      <c r="C793" s="2"/>
      <c r="D793" s="2"/>
      <c r="E793" s="2"/>
      <c r="F793" s="569" t="str">
        <f>vlookup(B793,'セッション実施状況管理'!$A:$U,20,false)</f>
        <v>#N/A</v>
      </c>
      <c r="G793" s="2"/>
      <c r="H793" s="2"/>
      <c r="I793" s="572" t="str">
        <f>iferror(vlookup(B793,'セッション実施状況管理'!$A:$B,2,false),"")</f>
        <v/>
      </c>
      <c r="J793" s="629"/>
      <c r="K793" s="629"/>
      <c r="L793" s="652"/>
      <c r="M793" s="652"/>
      <c r="N793" s="629"/>
      <c r="O793" s="629"/>
      <c r="P793" s="629"/>
      <c r="Q793" s="651"/>
      <c r="R793" s="653"/>
      <c r="S793" s="651"/>
      <c r="T793" s="582" t="s">
        <v>1072</v>
      </c>
      <c r="U793" s="582" t="s">
        <v>1072</v>
      </c>
      <c r="V793" s="582" t="s">
        <v>1072</v>
      </c>
      <c r="W793" s="582" t="s">
        <v>1072</v>
      </c>
      <c r="X793" s="582" t="s">
        <v>1072</v>
      </c>
      <c r="Y793" s="582" t="s">
        <v>1072</v>
      </c>
      <c r="Z793" s="582" t="s">
        <v>1072</v>
      </c>
      <c r="AA793" s="580" t="str">
        <f>Vlookup(B793,'セッション実施状況管理'!$A:$R,17,false)</f>
        <v>#N/A</v>
      </c>
      <c r="AB793" s="580" t="str">
        <f t="shared" si="14"/>
        <v>#N/A</v>
      </c>
      <c r="AC793" s="580" t="str">
        <f t="shared" si="15"/>
        <v>#N/A</v>
      </c>
    </row>
    <row r="794">
      <c r="A794" s="2"/>
      <c r="B794" s="2"/>
      <c r="C794" s="2"/>
      <c r="D794" s="2"/>
      <c r="E794" s="2"/>
      <c r="F794" s="569" t="str">
        <f>vlookup(B794,'セッション実施状況管理'!$A:$U,20,false)</f>
        <v>#N/A</v>
      </c>
      <c r="G794" s="2"/>
      <c r="H794" s="2"/>
      <c r="I794" s="572" t="str">
        <f>iferror(vlookup(B794,'セッション実施状況管理'!$A:$B,2,false),"")</f>
        <v/>
      </c>
      <c r="J794" s="629"/>
      <c r="K794" s="629"/>
      <c r="L794" s="652"/>
      <c r="M794" s="652"/>
      <c r="N794" s="629"/>
      <c r="O794" s="629"/>
      <c r="P794" s="629"/>
      <c r="Q794" s="651"/>
      <c r="R794" s="653"/>
      <c r="S794" s="651"/>
      <c r="T794" s="582" t="s">
        <v>1072</v>
      </c>
      <c r="U794" s="582" t="s">
        <v>1072</v>
      </c>
      <c r="V794" s="582" t="s">
        <v>1072</v>
      </c>
      <c r="W794" s="582" t="s">
        <v>1072</v>
      </c>
      <c r="X794" s="582" t="s">
        <v>1072</v>
      </c>
      <c r="Y794" s="582" t="s">
        <v>1072</v>
      </c>
      <c r="Z794" s="582" t="s">
        <v>1072</v>
      </c>
      <c r="AA794" s="580" t="str">
        <f>Vlookup(B794,'セッション実施状況管理'!$A:$R,17,false)</f>
        <v>#N/A</v>
      </c>
      <c r="AB794" s="580" t="str">
        <f t="shared" si="14"/>
        <v>#N/A</v>
      </c>
      <c r="AC794" s="580" t="str">
        <f t="shared" si="15"/>
        <v>#N/A</v>
      </c>
    </row>
    <row r="795">
      <c r="A795" s="2"/>
      <c r="B795" s="2"/>
      <c r="C795" s="2"/>
      <c r="D795" s="2"/>
      <c r="E795" s="2"/>
      <c r="F795" s="569" t="str">
        <f>vlookup(B795,'セッション実施状況管理'!$A:$U,20,false)</f>
        <v>#N/A</v>
      </c>
      <c r="G795" s="2"/>
      <c r="H795" s="2"/>
      <c r="I795" s="572" t="str">
        <f>iferror(vlookup(B795,'セッション実施状況管理'!$A:$B,2,false),"")</f>
        <v/>
      </c>
      <c r="J795" s="629"/>
      <c r="K795" s="629"/>
      <c r="L795" s="652"/>
      <c r="M795" s="652"/>
      <c r="N795" s="629"/>
      <c r="O795" s="629"/>
      <c r="P795" s="629"/>
      <c r="Q795" s="651"/>
      <c r="R795" s="653"/>
      <c r="S795" s="651"/>
      <c r="T795" s="582" t="s">
        <v>1072</v>
      </c>
      <c r="U795" s="582" t="s">
        <v>1072</v>
      </c>
      <c r="V795" s="582" t="s">
        <v>1072</v>
      </c>
      <c r="W795" s="582" t="s">
        <v>1072</v>
      </c>
      <c r="X795" s="582" t="s">
        <v>1072</v>
      </c>
      <c r="Y795" s="582" t="s">
        <v>1072</v>
      </c>
      <c r="Z795" s="582" t="s">
        <v>1072</v>
      </c>
      <c r="AA795" s="580" t="str">
        <f>Vlookup(B795,'セッション実施状況管理'!$A:$R,17,false)</f>
        <v>#N/A</v>
      </c>
      <c r="AB795" s="580" t="str">
        <f t="shared" si="14"/>
        <v>#N/A</v>
      </c>
      <c r="AC795" s="580" t="str">
        <f t="shared" si="15"/>
        <v>#N/A</v>
      </c>
    </row>
    <row r="796">
      <c r="A796" s="2"/>
      <c r="B796" s="2"/>
      <c r="C796" s="2"/>
      <c r="D796" s="2"/>
      <c r="E796" s="2"/>
      <c r="F796" s="569" t="str">
        <f>vlookup(B796,'セッション実施状況管理'!$A:$U,20,false)</f>
        <v>#N/A</v>
      </c>
      <c r="G796" s="2"/>
      <c r="H796" s="2"/>
      <c r="I796" s="572" t="str">
        <f>iferror(vlookup(B796,'セッション実施状況管理'!$A:$B,2,false),"")</f>
        <v/>
      </c>
      <c r="J796" s="629"/>
      <c r="K796" s="629"/>
      <c r="L796" s="652"/>
      <c r="M796" s="652"/>
      <c r="N796" s="629"/>
      <c r="O796" s="629"/>
      <c r="P796" s="629"/>
      <c r="Q796" s="651"/>
      <c r="R796" s="653"/>
      <c r="S796" s="651"/>
      <c r="T796" s="582" t="s">
        <v>1072</v>
      </c>
      <c r="U796" s="582" t="s">
        <v>1072</v>
      </c>
      <c r="V796" s="582" t="s">
        <v>1072</v>
      </c>
      <c r="W796" s="582" t="s">
        <v>1072</v>
      </c>
      <c r="X796" s="582" t="s">
        <v>1072</v>
      </c>
      <c r="Y796" s="582" t="s">
        <v>1072</v>
      </c>
      <c r="Z796" s="582" t="s">
        <v>1072</v>
      </c>
      <c r="AA796" s="580" t="str">
        <f>Vlookup(B796,'セッション実施状況管理'!$A:$R,17,false)</f>
        <v>#N/A</v>
      </c>
      <c r="AB796" s="580" t="str">
        <f t="shared" si="14"/>
        <v>#N/A</v>
      </c>
      <c r="AC796" s="580" t="str">
        <f t="shared" si="15"/>
        <v>#N/A</v>
      </c>
    </row>
    <row r="797">
      <c r="A797" s="2"/>
      <c r="B797" s="2"/>
      <c r="C797" s="2"/>
      <c r="D797" s="2"/>
      <c r="E797" s="2"/>
      <c r="F797" s="569" t="str">
        <f>vlookup(B797,'セッション実施状況管理'!$A:$U,20,false)</f>
        <v>#N/A</v>
      </c>
      <c r="G797" s="2"/>
      <c r="H797" s="2"/>
      <c r="I797" s="572" t="str">
        <f>iferror(vlookup(B797,'セッション実施状況管理'!$A:$B,2,false),"")</f>
        <v/>
      </c>
      <c r="J797" s="629"/>
      <c r="K797" s="629"/>
      <c r="L797" s="652"/>
      <c r="M797" s="652"/>
      <c r="N797" s="629"/>
      <c r="O797" s="629"/>
      <c r="P797" s="629"/>
      <c r="Q797" s="651"/>
      <c r="R797" s="653"/>
      <c r="S797" s="651"/>
      <c r="T797" s="582" t="s">
        <v>1072</v>
      </c>
      <c r="U797" s="582" t="s">
        <v>1072</v>
      </c>
      <c r="V797" s="582" t="s">
        <v>1072</v>
      </c>
      <c r="W797" s="582" t="s">
        <v>1072</v>
      </c>
      <c r="X797" s="582" t="s">
        <v>1072</v>
      </c>
      <c r="Y797" s="582" t="s">
        <v>1072</v>
      </c>
      <c r="Z797" s="582" t="s">
        <v>1072</v>
      </c>
      <c r="AA797" s="580" t="str">
        <f>Vlookup(B797,'セッション実施状況管理'!$A:$R,17,false)</f>
        <v>#N/A</v>
      </c>
      <c r="AB797" s="580" t="str">
        <f t="shared" si="14"/>
        <v>#N/A</v>
      </c>
      <c r="AC797" s="580" t="str">
        <f t="shared" si="15"/>
        <v>#N/A</v>
      </c>
    </row>
    <row r="798">
      <c r="A798" s="2"/>
      <c r="B798" s="2"/>
      <c r="C798" s="2"/>
      <c r="D798" s="2"/>
      <c r="E798" s="2"/>
      <c r="F798" s="569" t="str">
        <f>vlookup(B798,'セッション実施状況管理'!$A:$U,20,false)</f>
        <v>#N/A</v>
      </c>
      <c r="G798" s="2"/>
      <c r="H798" s="2"/>
      <c r="I798" s="572" t="str">
        <f>iferror(vlookup(B798,'セッション実施状況管理'!$A:$B,2,false),"")</f>
        <v/>
      </c>
      <c r="J798" s="629"/>
      <c r="K798" s="629"/>
      <c r="L798" s="652"/>
      <c r="M798" s="652"/>
      <c r="N798" s="629"/>
      <c r="O798" s="629"/>
      <c r="P798" s="629"/>
      <c r="Q798" s="651"/>
      <c r="R798" s="653"/>
      <c r="S798" s="651"/>
      <c r="T798" s="582" t="s">
        <v>1072</v>
      </c>
      <c r="U798" s="582" t="s">
        <v>1072</v>
      </c>
      <c r="V798" s="582" t="s">
        <v>1072</v>
      </c>
      <c r="W798" s="582" t="s">
        <v>1072</v>
      </c>
      <c r="X798" s="582" t="s">
        <v>1072</v>
      </c>
      <c r="Y798" s="582" t="s">
        <v>1072</v>
      </c>
      <c r="Z798" s="582" t="s">
        <v>1072</v>
      </c>
      <c r="AA798" s="580" t="str">
        <f>Vlookup(B798,'セッション実施状況管理'!$A:$R,17,false)</f>
        <v>#N/A</v>
      </c>
      <c r="AB798" s="580" t="str">
        <f t="shared" si="14"/>
        <v>#N/A</v>
      </c>
      <c r="AC798" s="580" t="str">
        <f t="shared" si="15"/>
        <v>#N/A</v>
      </c>
    </row>
    <row r="799">
      <c r="A799" s="2"/>
      <c r="B799" s="2"/>
      <c r="C799" s="2"/>
      <c r="D799" s="2"/>
      <c r="E799" s="2"/>
      <c r="F799" s="569" t="str">
        <f>vlookup(B799,'セッション実施状況管理'!$A:$U,20,false)</f>
        <v>#N/A</v>
      </c>
      <c r="G799" s="2"/>
      <c r="H799" s="2"/>
      <c r="I799" s="572" t="str">
        <f>iferror(vlookup(B799,'セッション実施状況管理'!$A:$B,2,false),"")</f>
        <v/>
      </c>
      <c r="J799" s="629"/>
      <c r="K799" s="629"/>
      <c r="L799" s="652"/>
      <c r="M799" s="652"/>
      <c r="N799" s="629"/>
      <c r="O799" s="629"/>
      <c r="P799" s="629"/>
      <c r="Q799" s="651"/>
      <c r="R799" s="653"/>
      <c r="S799" s="651"/>
      <c r="T799" s="582" t="s">
        <v>1072</v>
      </c>
      <c r="U799" s="582" t="s">
        <v>1072</v>
      </c>
      <c r="V799" s="582" t="s">
        <v>1072</v>
      </c>
      <c r="W799" s="582" t="s">
        <v>1072</v>
      </c>
      <c r="X799" s="582" t="s">
        <v>1072</v>
      </c>
      <c r="Y799" s="582" t="s">
        <v>1072</v>
      </c>
      <c r="Z799" s="582" t="s">
        <v>1072</v>
      </c>
      <c r="AA799" s="580" t="str">
        <f>Vlookup(B799,'セッション実施状況管理'!$A:$R,17,false)</f>
        <v>#N/A</v>
      </c>
      <c r="AB799" s="580" t="str">
        <f t="shared" si="14"/>
        <v>#N/A</v>
      </c>
      <c r="AC799" s="580" t="str">
        <f t="shared" si="15"/>
        <v>#N/A</v>
      </c>
    </row>
    <row r="800">
      <c r="A800" s="2"/>
      <c r="B800" s="2"/>
      <c r="C800" s="2"/>
      <c r="D800" s="2"/>
      <c r="E800" s="2"/>
      <c r="F800" s="569" t="str">
        <f>vlookup(B800,'セッション実施状況管理'!$A:$U,20,false)</f>
        <v>#N/A</v>
      </c>
      <c r="G800" s="2"/>
      <c r="H800" s="2"/>
      <c r="I800" s="572" t="str">
        <f>iferror(vlookup(B800,'セッション実施状況管理'!$A:$B,2,false),"")</f>
        <v/>
      </c>
      <c r="J800" s="629"/>
      <c r="K800" s="629"/>
      <c r="L800" s="652"/>
      <c r="M800" s="652"/>
      <c r="N800" s="629"/>
      <c r="O800" s="629"/>
      <c r="P800" s="629"/>
      <c r="Q800" s="651"/>
      <c r="R800" s="653"/>
      <c r="S800" s="651"/>
      <c r="T800" s="582" t="s">
        <v>1072</v>
      </c>
      <c r="U800" s="582" t="s">
        <v>1072</v>
      </c>
      <c r="V800" s="582" t="s">
        <v>1072</v>
      </c>
      <c r="W800" s="582" t="s">
        <v>1072</v>
      </c>
      <c r="X800" s="582" t="s">
        <v>1072</v>
      </c>
      <c r="Y800" s="582" t="s">
        <v>1072</v>
      </c>
      <c r="Z800" s="582" t="s">
        <v>1072</v>
      </c>
      <c r="AA800" s="580" t="str">
        <f>Vlookup(B800,'セッション実施状況管理'!$A:$R,17,false)</f>
        <v>#N/A</v>
      </c>
      <c r="AB800" s="580" t="str">
        <f t="shared" si="14"/>
        <v>#N/A</v>
      </c>
      <c r="AC800" s="580" t="str">
        <f t="shared" si="15"/>
        <v>#N/A</v>
      </c>
    </row>
    <row r="801">
      <c r="A801" s="2"/>
      <c r="B801" s="2"/>
      <c r="C801" s="2"/>
      <c r="D801" s="2"/>
      <c r="E801" s="2"/>
      <c r="F801" s="569" t="str">
        <f>vlookup(B801,'セッション実施状況管理'!$A:$U,20,false)</f>
        <v>#N/A</v>
      </c>
      <c r="G801" s="2"/>
      <c r="H801" s="2"/>
      <c r="I801" s="572" t="str">
        <f>iferror(vlookup(B801,'セッション実施状況管理'!$A:$B,2,false),"")</f>
        <v/>
      </c>
      <c r="J801" s="629"/>
      <c r="K801" s="629"/>
      <c r="L801" s="652"/>
      <c r="M801" s="652"/>
      <c r="N801" s="629"/>
      <c r="O801" s="629"/>
      <c r="P801" s="629"/>
      <c r="Q801" s="651"/>
      <c r="R801" s="653"/>
      <c r="S801" s="651"/>
      <c r="T801" s="582" t="s">
        <v>1072</v>
      </c>
      <c r="U801" s="582" t="s">
        <v>1072</v>
      </c>
      <c r="V801" s="582" t="s">
        <v>1072</v>
      </c>
      <c r="W801" s="582" t="s">
        <v>1072</v>
      </c>
      <c r="X801" s="582" t="s">
        <v>1072</v>
      </c>
      <c r="Y801" s="582" t="s">
        <v>1072</v>
      </c>
      <c r="Z801" s="582" t="s">
        <v>1072</v>
      </c>
      <c r="AA801" s="580" t="str">
        <f>Vlookup(B801,'セッション実施状況管理'!$A:$R,17,false)</f>
        <v>#N/A</v>
      </c>
      <c r="AB801" s="580" t="str">
        <f t="shared" si="14"/>
        <v>#N/A</v>
      </c>
      <c r="AC801" s="580" t="str">
        <f t="shared" si="15"/>
        <v>#N/A</v>
      </c>
    </row>
    <row r="802">
      <c r="A802" s="2"/>
      <c r="B802" s="2"/>
      <c r="C802" s="2"/>
      <c r="D802" s="2"/>
      <c r="E802" s="2"/>
      <c r="F802" s="569" t="str">
        <f>vlookup(B802,'セッション実施状況管理'!$A:$U,20,false)</f>
        <v>#N/A</v>
      </c>
      <c r="G802" s="2"/>
      <c r="H802" s="2"/>
      <c r="I802" s="572" t="str">
        <f>iferror(vlookup(B802,'セッション実施状況管理'!$A:$B,2,false),"")</f>
        <v/>
      </c>
      <c r="J802" s="629"/>
      <c r="K802" s="629"/>
      <c r="L802" s="652"/>
      <c r="M802" s="652"/>
      <c r="N802" s="629"/>
      <c r="O802" s="629"/>
      <c r="P802" s="629"/>
      <c r="Q802" s="651"/>
      <c r="R802" s="653"/>
      <c r="S802" s="651"/>
      <c r="T802" s="582" t="s">
        <v>1072</v>
      </c>
      <c r="U802" s="582" t="s">
        <v>1072</v>
      </c>
      <c r="V802" s="582" t="s">
        <v>1072</v>
      </c>
      <c r="W802" s="582" t="s">
        <v>1072</v>
      </c>
      <c r="X802" s="582" t="s">
        <v>1072</v>
      </c>
      <c r="Y802" s="582" t="s">
        <v>1072</v>
      </c>
      <c r="Z802" s="582" t="s">
        <v>1072</v>
      </c>
      <c r="AA802" s="580" t="str">
        <f>Vlookup(B802,'セッション実施状況管理'!$A:$R,17,false)</f>
        <v>#N/A</v>
      </c>
      <c r="AB802" s="580" t="str">
        <f t="shared" si="14"/>
        <v>#N/A</v>
      </c>
      <c r="AC802" s="580" t="str">
        <f t="shared" si="15"/>
        <v>#N/A</v>
      </c>
    </row>
    <row r="803">
      <c r="A803" s="2"/>
      <c r="B803" s="2"/>
      <c r="C803" s="2"/>
      <c r="D803" s="2"/>
      <c r="E803" s="2"/>
      <c r="F803" s="569" t="str">
        <f>vlookup(B803,'セッション実施状況管理'!$A:$U,20,false)</f>
        <v>#N/A</v>
      </c>
      <c r="G803" s="2"/>
      <c r="H803" s="2"/>
      <c r="I803" s="572" t="str">
        <f>iferror(vlookup(B803,'セッション実施状況管理'!$A:$B,2,false),"")</f>
        <v/>
      </c>
      <c r="J803" s="629"/>
      <c r="K803" s="629"/>
      <c r="L803" s="652"/>
      <c r="M803" s="652"/>
      <c r="N803" s="629"/>
      <c r="O803" s="629"/>
      <c r="P803" s="629"/>
      <c r="Q803" s="651"/>
      <c r="R803" s="653"/>
      <c r="S803" s="651"/>
      <c r="T803" s="582" t="s">
        <v>1072</v>
      </c>
      <c r="U803" s="582" t="s">
        <v>1072</v>
      </c>
      <c r="V803" s="582" t="s">
        <v>1072</v>
      </c>
      <c r="W803" s="582" t="s">
        <v>1072</v>
      </c>
      <c r="X803" s="582" t="s">
        <v>1072</v>
      </c>
      <c r="Y803" s="582" t="s">
        <v>1072</v>
      </c>
      <c r="Z803" s="582" t="s">
        <v>1072</v>
      </c>
      <c r="AA803" s="580" t="str">
        <f>Vlookup(B803,'セッション実施状況管理'!$A:$R,17,false)</f>
        <v>#N/A</v>
      </c>
      <c r="AB803" s="580" t="str">
        <f t="shared" si="14"/>
        <v>#N/A</v>
      </c>
      <c r="AC803" s="580" t="str">
        <f t="shared" si="15"/>
        <v>#N/A</v>
      </c>
    </row>
    <row r="804">
      <c r="A804" s="2"/>
      <c r="B804" s="2"/>
      <c r="C804" s="2"/>
      <c r="D804" s="2"/>
      <c r="E804" s="2"/>
      <c r="F804" s="569" t="str">
        <f>vlookup(B804,'セッション実施状況管理'!$A:$U,20,false)</f>
        <v>#N/A</v>
      </c>
      <c r="G804" s="2"/>
      <c r="H804" s="2"/>
      <c r="I804" s="572" t="str">
        <f>iferror(vlookup(B804,'セッション実施状況管理'!$A:$B,2,false),"")</f>
        <v/>
      </c>
      <c r="J804" s="629"/>
      <c r="K804" s="629"/>
      <c r="L804" s="652"/>
      <c r="M804" s="652"/>
      <c r="N804" s="629"/>
      <c r="O804" s="629"/>
      <c r="P804" s="629"/>
      <c r="Q804" s="651"/>
      <c r="R804" s="653"/>
      <c r="S804" s="651"/>
      <c r="T804" s="582" t="s">
        <v>1072</v>
      </c>
      <c r="U804" s="582" t="s">
        <v>1072</v>
      </c>
      <c r="V804" s="582" t="s">
        <v>1072</v>
      </c>
      <c r="W804" s="582" t="s">
        <v>1072</v>
      </c>
      <c r="X804" s="582" t="s">
        <v>1072</v>
      </c>
      <c r="Y804" s="582" t="s">
        <v>1072</v>
      </c>
      <c r="Z804" s="582" t="s">
        <v>1072</v>
      </c>
      <c r="AA804" s="580" t="str">
        <f>Vlookup(B804,'セッション実施状況管理'!$A:$R,17,false)</f>
        <v>#N/A</v>
      </c>
      <c r="AB804" s="580" t="str">
        <f t="shared" si="14"/>
        <v>#N/A</v>
      </c>
      <c r="AC804" s="580" t="str">
        <f t="shared" si="15"/>
        <v>#N/A</v>
      </c>
    </row>
    <row r="805">
      <c r="A805" s="2"/>
      <c r="B805" s="2"/>
      <c r="C805" s="2"/>
      <c r="D805" s="2"/>
      <c r="E805" s="2"/>
      <c r="F805" s="569" t="str">
        <f>vlookup(B805,'セッション実施状況管理'!$A:$U,20,false)</f>
        <v>#N/A</v>
      </c>
      <c r="G805" s="2"/>
      <c r="H805" s="2"/>
      <c r="I805" s="572" t="str">
        <f>iferror(vlookup(B805,'セッション実施状況管理'!$A:$B,2,false),"")</f>
        <v/>
      </c>
      <c r="J805" s="629"/>
      <c r="K805" s="629"/>
      <c r="L805" s="652"/>
      <c r="M805" s="652"/>
      <c r="N805" s="629"/>
      <c r="O805" s="629"/>
      <c r="P805" s="629"/>
      <c r="Q805" s="651"/>
      <c r="R805" s="653"/>
      <c r="S805" s="651"/>
      <c r="T805" s="582" t="s">
        <v>1072</v>
      </c>
      <c r="U805" s="582" t="s">
        <v>1072</v>
      </c>
      <c r="V805" s="582" t="s">
        <v>1072</v>
      </c>
      <c r="W805" s="582" t="s">
        <v>1072</v>
      </c>
      <c r="X805" s="582" t="s">
        <v>1072</v>
      </c>
      <c r="Y805" s="582" t="s">
        <v>1072</v>
      </c>
      <c r="Z805" s="582" t="s">
        <v>1072</v>
      </c>
      <c r="AA805" s="580" t="str">
        <f>Vlookup(B805,'セッション実施状況管理'!$A:$R,17,false)</f>
        <v>#N/A</v>
      </c>
      <c r="AB805" s="580" t="str">
        <f t="shared" si="14"/>
        <v>#N/A</v>
      </c>
      <c r="AC805" s="580" t="str">
        <f t="shared" si="15"/>
        <v>#N/A</v>
      </c>
    </row>
    <row r="806">
      <c r="A806" s="2"/>
      <c r="B806" s="2"/>
      <c r="C806" s="2"/>
      <c r="D806" s="2"/>
      <c r="E806" s="2"/>
      <c r="F806" s="569" t="str">
        <f>vlookup(B806,'セッション実施状況管理'!$A:$U,20,false)</f>
        <v>#N/A</v>
      </c>
      <c r="G806" s="2"/>
      <c r="H806" s="2"/>
      <c r="I806" s="572" t="str">
        <f>iferror(vlookup(B806,'セッション実施状況管理'!$A:$B,2,false),"")</f>
        <v/>
      </c>
      <c r="J806" s="629"/>
      <c r="K806" s="629"/>
      <c r="L806" s="652"/>
      <c r="M806" s="652"/>
      <c r="N806" s="629"/>
      <c r="O806" s="629"/>
      <c r="P806" s="629"/>
      <c r="Q806" s="651"/>
      <c r="R806" s="653"/>
      <c r="S806" s="651"/>
      <c r="T806" s="582" t="s">
        <v>1072</v>
      </c>
      <c r="U806" s="582" t="s">
        <v>1072</v>
      </c>
      <c r="V806" s="582" t="s">
        <v>1072</v>
      </c>
      <c r="W806" s="582" t="s">
        <v>1072</v>
      </c>
      <c r="X806" s="582" t="s">
        <v>1072</v>
      </c>
      <c r="Y806" s="582" t="s">
        <v>1072</v>
      </c>
      <c r="Z806" s="582" t="s">
        <v>1072</v>
      </c>
      <c r="AA806" s="580" t="str">
        <f>Vlookup(B806,'セッション実施状況管理'!$A:$R,17,false)</f>
        <v>#N/A</v>
      </c>
      <c r="AB806" s="580" t="str">
        <f t="shared" si="14"/>
        <v>#N/A</v>
      </c>
      <c r="AC806" s="580" t="str">
        <f t="shared" si="15"/>
        <v>#N/A</v>
      </c>
    </row>
    <row r="807">
      <c r="A807" s="2"/>
      <c r="B807" s="2"/>
      <c r="C807" s="2"/>
      <c r="D807" s="2"/>
      <c r="E807" s="2"/>
      <c r="F807" s="569" t="str">
        <f>vlookup(B807,'セッション実施状況管理'!$A:$U,20,false)</f>
        <v>#N/A</v>
      </c>
      <c r="G807" s="2"/>
      <c r="H807" s="2"/>
      <c r="I807" s="572" t="str">
        <f>iferror(vlookup(B807,'セッション実施状況管理'!$A:$B,2,false),"")</f>
        <v/>
      </c>
      <c r="J807" s="629"/>
      <c r="K807" s="629"/>
      <c r="L807" s="652"/>
      <c r="M807" s="652"/>
      <c r="N807" s="629"/>
      <c r="O807" s="629"/>
      <c r="P807" s="629"/>
      <c r="Q807" s="651"/>
      <c r="R807" s="653"/>
      <c r="S807" s="651"/>
      <c r="T807" s="582" t="s">
        <v>1072</v>
      </c>
      <c r="U807" s="582" t="s">
        <v>1072</v>
      </c>
      <c r="V807" s="582" t="s">
        <v>1072</v>
      </c>
      <c r="W807" s="582" t="s">
        <v>1072</v>
      </c>
      <c r="X807" s="582" t="s">
        <v>1072</v>
      </c>
      <c r="Y807" s="582" t="s">
        <v>1072</v>
      </c>
      <c r="Z807" s="582" t="s">
        <v>1072</v>
      </c>
      <c r="AA807" s="580" t="str">
        <f>Vlookup(B807,'セッション実施状況管理'!$A:$R,17,false)</f>
        <v>#N/A</v>
      </c>
      <c r="AB807" s="580" t="str">
        <f t="shared" si="14"/>
        <v>#N/A</v>
      </c>
      <c r="AC807" s="580" t="str">
        <f t="shared" si="15"/>
        <v>#N/A</v>
      </c>
    </row>
    <row r="808">
      <c r="A808" s="2"/>
      <c r="B808" s="2"/>
      <c r="C808" s="2"/>
      <c r="D808" s="2"/>
      <c r="E808" s="2"/>
      <c r="F808" s="569" t="str">
        <f>vlookup(B808,'セッション実施状況管理'!$A:$U,20,false)</f>
        <v>#N/A</v>
      </c>
      <c r="G808" s="2"/>
      <c r="H808" s="2"/>
      <c r="I808" s="572" t="str">
        <f>iferror(vlookup(B808,'セッション実施状況管理'!$A:$B,2,false),"")</f>
        <v/>
      </c>
      <c r="J808" s="629"/>
      <c r="K808" s="629"/>
      <c r="L808" s="652"/>
      <c r="M808" s="652"/>
      <c r="N808" s="629"/>
      <c r="O808" s="629"/>
      <c r="P808" s="629"/>
      <c r="Q808" s="651"/>
      <c r="R808" s="653"/>
      <c r="S808" s="651"/>
      <c r="T808" s="582" t="s">
        <v>1072</v>
      </c>
      <c r="U808" s="582" t="s">
        <v>1072</v>
      </c>
      <c r="V808" s="582" t="s">
        <v>1072</v>
      </c>
      <c r="W808" s="582" t="s">
        <v>1072</v>
      </c>
      <c r="X808" s="582" t="s">
        <v>1072</v>
      </c>
      <c r="Y808" s="582" t="s">
        <v>1072</v>
      </c>
      <c r="Z808" s="582" t="s">
        <v>1072</v>
      </c>
      <c r="AA808" s="580" t="str">
        <f>Vlookup(B808,'セッション実施状況管理'!$A:$R,17,false)</f>
        <v>#N/A</v>
      </c>
      <c r="AB808" s="580" t="str">
        <f t="shared" si="14"/>
        <v>#N/A</v>
      </c>
      <c r="AC808" s="580" t="str">
        <f t="shared" si="15"/>
        <v>#N/A</v>
      </c>
    </row>
    <row r="809">
      <c r="A809" s="2"/>
      <c r="B809" s="2"/>
      <c r="C809" s="2"/>
      <c r="D809" s="2"/>
      <c r="E809" s="2"/>
      <c r="F809" s="569" t="str">
        <f>vlookup(B809,'セッション実施状況管理'!$A:$U,20,false)</f>
        <v>#N/A</v>
      </c>
      <c r="G809" s="2"/>
      <c r="H809" s="2"/>
      <c r="I809" s="572" t="str">
        <f>iferror(vlookup(B809,'セッション実施状況管理'!$A:$B,2,false),"")</f>
        <v/>
      </c>
      <c r="J809" s="629"/>
      <c r="K809" s="629"/>
      <c r="L809" s="652"/>
      <c r="M809" s="652"/>
      <c r="N809" s="629"/>
      <c r="O809" s="629"/>
      <c r="P809" s="629"/>
      <c r="Q809" s="651"/>
      <c r="R809" s="653"/>
      <c r="S809" s="651"/>
      <c r="T809" s="582" t="s">
        <v>1072</v>
      </c>
      <c r="U809" s="582" t="s">
        <v>1072</v>
      </c>
      <c r="V809" s="582" t="s">
        <v>1072</v>
      </c>
      <c r="W809" s="582" t="s">
        <v>1072</v>
      </c>
      <c r="X809" s="582" t="s">
        <v>1072</v>
      </c>
      <c r="Y809" s="582" t="s">
        <v>1072</v>
      </c>
      <c r="Z809" s="582" t="s">
        <v>1072</v>
      </c>
      <c r="AA809" s="580" t="str">
        <f>Vlookup(B809,'セッション実施状況管理'!$A:$R,17,false)</f>
        <v>#N/A</v>
      </c>
      <c r="AB809" s="580" t="str">
        <f t="shared" si="14"/>
        <v>#N/A</v>
      </c>
      <c r="AC809" s="580" t="str">
        <f t="shared" si="15"/>
        <v>#N/A</v>
      </c>
    </row>
    <row r="810">
      <c r="A810" s="2"/>
      <c r="B810" s="2"/>
      <c r="C810" s="2"/>
      <c r="D810" s="2"/>
      <c r="E810" s="2"/>
      <c r="F810" s="569" t="str">
        <f>vlookup(B810,'セッション実施状況管理'!$A:$U,20,false)</f>
        <v>#N/A</v>
      </c>
      <c r="G810" s="2"/>
      <c r="H810" s="2"/>
      <c r="I810" s="572" t="str">
        <f>iferror(vlookup(B810,'セッション実施状況管理'!$A:$B,2,false),"")</f>
        <v/>
      </c>
      <c r="J810" s="629"/>
      <c r="K810" s="629"/>
      <c r="L810" s="652"/>
      <c r="M810" s="652"/>
      <c r="N810" s="629"/>
      <c r="O810" s="629"/>
      <c r="P810" s="629"/>
      <c r="Q810" s="651"/>
      <c r="R810" s="653"/>
      <c r="S810" s="651"/>
      <c r="T810" s="582" t="s">
        <v>1072</v>
      </c>
      <c r="U810" s="582" t="s">
        <v>1072</v>
      </c>
      <c r="V810" s="582" t="s">
        <v>1072</v>
      </c>
      <c r="W810" s="582" t="s">
        <v>1072</v>
      </c>
      <c r="X810" s="582" t="s">
        <v>1072</v>
      </c>
      <c r="Y810" s="582" t="s">
        <v>1072</v>
      </c>
      <c r="Z810" s="582" t="s">
        <v>1072</v>
      </c>
      <c r="AA810" s="580" t="str">
        <f>Vlookup(B810,'セッション実施状況管理'!$A:$R,17,false)</f>
        <v>#N/A</v>
      </c>
      <c r="AB810" s="580" t="str">
        <f t="shared" si="14"/>
        <v>#N/A</v>
      </c>
      <c r="AC810" s="580" t="str">
        <f t="shared" si="15"/>
        <v>#N/A</v>
      </c>
    </row>
    <row r="811">
      <c r="A811" s="2"/>
      <c r="B811" s="2"/>
      <c r="C811" s="2"/>
      <c r="D811" s="2"/>
      <c r="E811" s="2"/>
      <c r="F811" s="569" t="str">
        <f>vlookup(B811,'セッション実施状況管理'!$A:$U,20,false)</f>
        <v>#N/A</v>
      </c>
      <c r="G811" s="2"/>
      <c r="H811" s="2"/>
      <c r="I811" s="572" t="str">
        <f>iferror(vlookup(B811,'セッション実施状況管理'!$A:$B,2,false),"")</f>
        <v/>
      </c>
      <c r="J811" s="629"/>
      <c r="K811" s="629"/>
      <c r="L811" s="652"/>
      <c r="M811" s="652"/>
      <c r="N811" s="629"/>
      <c r="O811" s="629"/>
      <c r="P811" s="629"/>
      <c r="Q811" s="651"/>
      <c r="R811" s="653"/>
      <c r="S811" s="651"/>
      <c r="T811" s="582" t="s">
        <v>1072</v>
      </c>
      <c r="U811" s="582" t="s">
        <v>1072</v>
      </c>
      <c r="V811" s="582" t="s">
        <v>1072</v>
      </c>
      <c r="W811" s="582" t="s">
        <v>1072</v>
      </c>
      <c r="X811" s="582" t="s">
        <v>1072</v>
      </c>
      <c r="Y811" s="582" t="s">
        <v>1072</v>
      </c>
      <c r="Z811" s="582" t="s">
        <v>1072</v>
      </c>
      <c r="AA811" s="580" t="str">
        <f>Vlookup(B811,'セッション実施状況管理'!$A:$R,17,false)</f>
        <v>#N/A</v>
      </c>
      <c r="AB811" s="580" t="str">
        <f t="shared" si="14"/>
        <v>#N/A</v>
      </c>
      <c r="AC811" s="580" t="str">
        <f t="shared" si="15"/>
        <v>#N/A</v>
      </c>
    </row>
    <row r="812">
      <c r="A812" s="2"/>
      <c r="B812" s="2"/>
      <c r="C812" s="2"/>
      <c r="D812" s="2"/>
      <c r="E812" s="2"/>
      <c r="F812" s="569" t="str">
        <f>vlookup(B812,'セッション実施状況管理'!$A:$U,20,false)</f>
        <v>#N/A</v>
      </c>
      <c r="G812" s="2"/>
      <c r="H812" s="2"/>
      <c r="I812" s="572" t="str">
        <f>iferror(vlookup(B812,'セッション実施状況管理'!$A:$B,2,false),"")</f>
        <v/>
      </c>
      <c r="J812" s="629"/>
      <c r="K812" s="629"/>
      <c r="L812" s="652"/>
      <c r="M812" s="652"/>
      <c r="N812" s="629"/>
      <c r="O812" s="629"/>
      <c r="P812" s="629"/>
      <c r="Q812" s="651"/>
      <c r="R812" s="653"/>
      <c r="S812" s="651"/>
      <c r="T812" s="582" t="s">
        <v>1072</v>
      </c>
      <c r="U812" s="582" t="s">
        <v>1072</v>
      </c>
      <c r="V812" s="582" t="s">
        <v>1072</v>
      </c>
      <c r="W812" s="582" t="s">
        <v>1072</v>
      </c>
      <c r="X812" s="582" t="s">
        <v>1072</v>
      </c>
      <c r="Y812" s="582" t="s">
        <v>1072</v>
      </c>
      <c r="Z812" s="582" t="s">
        <v>1072</v>
      </c>
      <c r="AA812" s="580" t="str">
        <f>Vlookup(B812,'セッション実施状況管理'!$A:$R,17,false)</f>
        <v>#N/A</v>
      </c>
      <c r="AB812" s="580" t="str">
        <f t="shared" si="14"/>
        <v>#N/A</v>
      </c>
      <c r="AC812" s="580" t="str">
        <f t="shared" si="15"/>
        <v>#N/A</v>
      </c>
    </row>
    <row r="813">
      <c r="A813" s="2"/>
      <c r="B813" s="2"/>
      <c r="C813" s="2"/>
      <c r="D813" s="2"/>
      <c r="E813" s="2"/>
      <c r="F813" s="569" t="str">
        <f>vlookup(B813,'セッション実施状況管理'!$A:$U,20,false)</f>
        <v>#N/A</v>
      </c>
      <c r="G813" s="2"/>
      <c r="H813" s="2"/>
      <c r="I813" s="572" t="str">
        <f>iferror(vlookup(B813,'セッション実施状況管理'!$A:$B,2,false),"")</f>
        <v/>
      </c>
      <c r="J813" s="629"/>
      <c r="K813" s="629"/>
      <c r="L813" s="652"/>
      <c r="M813" s="652"/>
      <c r="N813" s="629"/>
      <c r="O813" s="629"/>
      <c r="P813" s="629"/>
      <c r="Q813" s="651"/>
      <c r="R813" s="653"/>
      <c r="S813" s="651"/>
      <c r="T813" s="582" t="s">
        <v>1072</v>
      </c>
      <c r="U813" s="582" t="s">
        <v>1072</v>
      </c>
      <c r="V813" s="582" t="s">
        <v>1072</v>
      </c>
      <c r="W813" s="582" t="s">
        <v>1072</v>
      </c>
      <c r="X813" s="582" t="s">
        <v>1072</v>
      </c>
      <c r="Y813" s="582" t="s">
        <v>1072</v>
      </c>
      <c r="Z813" s="582" t="s">
        <v>1072</v>
      </c>
      <c r="AA813" s="580" t="str">
        <f>Vlookup(B813,'セッション実施状況管理'!$A:$R,17,false)</f>
        <v>#N/A</v>
      </c>
      <c r="AB813" s="580" t="str">
        <f t="shared" si="14"/>
        <v>#N/A</v>
      </c>
      <c r="AC813" s="580" t="str">
        <f t="shared" si="15"/>
        <v>#N/A</v>
      </c>
    </row>
    <row r="814">
      <c r="A814" s="2"/>
      <c r="B814" s="2"/>
      <c r="C814" s="2"/>
      <c r="D814" s="2"/>
      <c r="E814" s="2"/>
      <c r="F814" s="569" t="str">
        <f>vlookup(B814,'セッション実施状況管理'!$A:$U,20,false)</f>
        <v>#N/A</v>
      </c>
      <c r="G814" s="2"/>
      <c r="H814" s="2"/>
      <c r="I814" s="572" t="str">
        <f>iferror(vlookup(B814,'セッション実施状況管理'!$A:$B,2,false),"")</f>
        <v/>
      </c>
      <c r="J814" s="629"/>
      <c r="K814" s="629"/>
      <c r="L814" s="652"/>
      <c r="M814" s="652"/>
      <c r="N814" s="629"/>
      <c r="O814" s="629"/>
      <c r="P814" s="629"/>
      <c r="Q814" s="651"/>
      <c r="R814" s="653"/>
      <c r="S814" s="651"/>
      <c r="T814" s="582" t="s">
        <v>1072</v>
      </c>
      <c r="U814" s="582" t="s">
        <v>1072</v>
      </c>
      <c r="V814" s="582" t="s">
        <v>1072</v>
      </c>
      <c r="W814" s="582" t="s">
        <v>1072</v>
      </c>
      <c r="X814" s="582" t="s">
        <v>1072</v>
      </c>
      <c r="Y814" s="582" t="s">
        <v>1072</v>
      </c>
      <c r="Z814" s="582" t="s">
        <v>1072</v>
      </c>
      <c r="AA814" s="580" t="str">
        <f>Vlookup(B814,'セッション実施状況管理'!$A:$R,17,false)</f>
        <v>#N/A</v>
      </c>
      <c r="AB814" s="580" t="str">
        <f t="shared" si="14"/>
        <v>#N/A</v>
      </c>
      <c r="AC814" s="580" t="str">
        <f t="shared" si="15"/>
        <v>#N/A</v>
      </c>
    </row>
    <row r="815">
      <c r="A815" s="2"/>
      <c r="B815" s="2"/>
      <c r="C815" s="2"/>
      <c r="D815" s="2"/>
      <c r="E815" s="2"/>
      <c r="F815" s="569" t="str">
        <f>vlookup(B815,'セッション実施状況管理'!$A:$U,20,false)</f>
        <v>#N/A</v>
      </c>
      <c r="G815" s="2"/>
      <c r="H815" s="2"/>
      <c r="I815" s="572" t="str">
        <f>iferror(vlookup(B815,'セッション実施状況管理'!$A:$B,2,false),"")</f>
        <v/>
      </c>
      <c r="J815" s="629"/>
      <c r="K815" s="629"/>
      <c r="L815" s="652"/>
      <c r="M815" s="652"/>
      <c r="N815" s="629"/>
      <c r="O815" s="629"/>
      <c r="P815" s="629"/>
      <c r="Q815" s="651"/>
      <c r="R815" s="653"/>
      <c r="S815" s="651"/>
      <c r="T815" s="582" t="s">
        <v>1072</v>
      </c>
      <c r="U815" s="582" t="s">
        <v>1072</v>
      </c>
      <c r="V815" s="582" t="s">
        <v>1072</v>
      </c>
      <c r="W815" s="582" t="s">
        <v>1072</v>
      </c>
      <c r="X815" s="582" t="s">
        <v>1072</v>
      </c>
      <c r="Y815" s="582" t="s">
        <v>1072</v>
      </c>
      <c r="Z815" s="582" t="s">
        <v>1072</v>
      </c>
      <c r="AA815" s="580" t="str">
        <f>Vlookup(B815,'セッション実施状況管理'!$A:$R,17,false)</f>
        <v>#N/A</v>
      </c>
      <c r="AB815" s="580" t="str">
        <f t="shared" si="14"/>
        <v>#N/A</v>
      </c>
      <c r="AC815" s="580" t="str">
        <f t="shared" si="15"/>
        <v>#N/A</v>
      </c>
    </row>
    <row r="816">
      <c r="A816" s="2"/>
      <c r="B816" s="2"/>
      <c r="C816" s="2"/>
      <c r="D816" s="2"/>
      <c r="E816" s="2"/>
      <c r="F816" s="569" t="str">
        <f>vlookup(B816,'セッション実施状況管理'!$A:$U,20,false)</f>
        <v>#N/A</v>
      </c>
      <c r="G816" s="2"/>
      <c r="H816" s="2"/>
      <c r="I816" s="572" t="str">
        <f>iferror(vlookup(B816,'セッション実施状況管理'!$A:$B,2,false),"")</f>
        <v/>
      </c>
      <c r="J816" s="629"/>
      <c r="K816" s="629"/>
      <c r="L816" s="652"/>
      <c r="M816" s="652"/>
      <c r="N816" s="629"/>
      <c r="O816" s="629"/>
      <c r="P816" s="629"/>
      <c r="Q816" s="651"/>
      <c r="R816" s="653"/>
      <c r="S816" s="651"/>
      <c r="T816" s="582" t="s">
        <v>1072</v>
      </c>
      <c r="U816" s="582" t="s">
        <v>1072</v>
      </c>
      <c r="V816" s="582" t="s">
        <v>1072</v>
      </c>
      <c r="W816" s="582" t="s">
        <v>1072</v>
      </c>
      <c r="X816" s="582" t="s">
        <v>1072</v>
      </c>
      <c r="Y816" s="582" t="s">
        <v>1072</v>
      </c>
      <c r="Z816" s="582" t="s">
        <v>1072</v>
      </c>
      <c r="AA816" s="580" t="str">
        <f>Vlookup(B816,'セッション実施状況管理'!$A:$R,17,false)</f>
        <v>#N/A</v>
      </c>
      <c r="AB816" s="580" t="str">
        <f t="shared" si="14"/>
        <v>#N/A</v>
      </c>
      <c r="AC816" s="580" t="str">
        <f t="shared" si="15"/>
        <v>#N/A</v>
      </c>
    </row>
    <row r="817">
      <c r="A817" s="2"/>
      <c r="B817" s="2"/>
      <c r="C817" s="2"/>
      <c r="D817" s="2"/>
      <c r="E817" s="2"/>
      <c r="F817" s="569" t="str">
        <f>vlookup(B817,'セッション実施状況管理'!$A:$U,20,false)</f>
        <v>#N/A</v>
      </c>
      <c r="G817" s="2"/>
      <c r="H817" s="2"/>
      <c r="I817" s="572" t="str">
        <f>iferror(vlookup(B817,'セッション実施状況管理'!$A:$B,2,false),"")</f>
        <v/>
      </c>
      <c r="J817" s="629"/>
      <c r="K817" s="629"/>
      <c r="L817" s="652"/>
      <c r="M817" s="652"/>
      <c r="N817" s="629"/>
      <c r="O817" s="629"/>
      <c r="P817" s="629"/>
      <c r="Q817" s="651"/>
      <c r="R817" s="653"/>
      <c r="S817" s="651"/>
      <c r="T817" s="582" t="s">
        <v>1072</v>
      </c>
      <c r="U817" s="582" t="s">
        <v>1072</v>
      </c>
      <c r="V817" s="582" t="s">
        <v>1072</v>
      </c>
      <c r="W817" s="582" t="s">
        <v>1072</v>
      </c>
      <c r="X817" s="582" t="s">
        <v>1072</v>
      </c>
      <c r="Y817" s="582" t="s">
        <v>1072</v>
      </c>
      <c r="Z817" s="582" t="s">
        <v>1072</v>
      </c>
      <c r="AA817" s="580" t="str">
        <f>Vlookup(B817,'セッション実施状況管理'!$A:$R,17,false)</f>
        <v>#N/A</v>
      </c>
      <c r="AB817" s="580" t="str">
        <f t="shared" si="14"/>
        <v>#N/A</v>
      </c>
      <c r="AC817" s="580" t="str">
        <f t="shared" si="15"/>
        <v>#N/A</v>
      </c>
    </row>
    <row r="818">
      <c r="A818" s="2"/>
      <c r="B818" s="2"/>
      <c r="C818" s="2"/>
      <c r="D818" s="2"/>
      <c r="E818" s="2"/>
      <c r="F818" s="569" t="str">
        <f>vlookup(B818,'セッション実施状況管理'!$A:$U,20,false)</f>
        <v>#N/A</v>
      </c>
      <c r="G818" s="2"/>
      <c r="H818" s="2"/>
      <c r="I818" s="572" t="str">
        <f>iferror(vlookup(B818,'セッション実施状況管理'!$A:$B,2,false),"")</f>
        <v/>
      </c>
      <c r="J818" s="629"/>
      <c r="K818" s="629"/>
      <c r="L818" s="652"/>
      <c r="M818" s="652"/>
      <c r="N818" s="629"/>
      <c r="O818" s="629"/>
      <c r="P818" s="629"/>
      <c r="Q818" s="651"/>
      <c r="R818" s="653"/>
      <c r="S818" s="651"/>
      <c r="T818" s="582" t="s">
        <v>1072</v>
      </c>
      <c r="U818" s="582" t="s">
        <v>1072</v>
      </c>
      <c r="V818" s="582" t="s">
        <v>1072</v>
      </c>
      <c r="W818" s="582" t="s">
        <v>1072</v>
      </c>
      <c r="X818" s="582" t="s">
        <v>1072</v>
      </c>
      <c r="Y818" s="582" t="s">
        <v>1072</v>
      </c>
      <c r="Z818" s="582" t="s">
        <v>1072</v>
      </c>
      <c r="AA818" s="580" t="str">
        <f>Vlookup(B818,'セッション実施状況管理'!$A:$R,17,false)</f>
        <v>#N/A</v>
      </c>
      <c r="AB818" s="580" t="str">
        <f t="shared" si="14"/>
        <v>#N/A</v>
      </c>
      <c r="AC818" s="580" t="str">
        <f t="shared" si="15"/>
        <v>#N/A</v>
      </c>
    </row>
    <row r="819">
      <c r="A819" s="2"/>
      <c r="B819" s="2"/>
      <c r="C819" s="2"/>
      <c r="D819" s="2"/>
      <c r="E819" s="2"/>
      <c r="F819" s="569" t="str">
        <f>vlookup(B819,'セッション実施状況管理'!$A:$U,20,false)</f>
        <v>#N/A</v>
      </c>
      <c r="G819" s="2"/>
      <c r="H819" s="2"/>
      <c r="I819" s="572" t="str">
        <f>iferror(vlookup(B819,'セッション実施状況管理'!$A:$B,2,false),"")</f>
        <v/>
      </c>
      <c r="J819" s="629"/>
      <c r="K819" s="629"/>
      <c r="L819" s="652"/>
      <c r="M819" s="652"/>
      <c r="N819" s="629"/>
      <c r="O819" s="629"/>
      <c r="P819" s="629"/>
      <c r="Q819" s="651"/>
      <c r="R819" s="653"/>
      <c r="S819" s="651"/>
      <c r="T819" s="582" t="s">
        <v>1072</v>
      </c>
      <c r="U819" s="582" t="s">
        <v>1072</v>
      </c>
      <c r="V819" s="582" t="s">
        <v>1072</v>
      </c>
      <c r="W819" s="582" t="s">
        <v>1072</v>
      </c>
      <c r="X819" s="582" t="s">
        <v>1072</v>
      </c>
      <c r="Y819" s="582" t="s">
        <v>1072</v>
      </c>
      <c r="Z819" s="582" t="s">
        <v>1072</v>
      </c>
      <c r="AA819" s="580" t="str">
        <f>Vlookup(B819,'セッション実施状況管理'!$A:$R,17,false)</f>
        <v>#N/A</v>
      </c>
      <c r="AB819" s="580" t="str">
        <f t="shared" si="14"/>
        <v>#N/A</v>
      </c>
      <c r="AC819" s="580" t="str">
        <f t="shared" si="15"/>
        <v>#N/A</v>
      </c>
    </row>
    <row r="820">
      <c r="A820" s="2"/>
      <c r="B820" s="2"/>
      <c r="C820" s="2"/>
      <c r="D820" s="2"/>
      <c r="E820" s="2"/>
      <c r="F820" s="569" t="str">
        <f>vlookup(B820,'セッション実施状況管理'!$A:$U,20,false)</f>
        <v>#N/A</v>
      </c>
      <c r="G820" s="2"/>
      <c r="H820" s="2"/>
      <c r="I820" s="572" t="str">
        <f>iferror(vlookup(B820,'セッション実施状況管理'!$A:$B,2,false),"")</f>
        <v/>
      </c>
      <c r="J820" s="629"/>
      <c r="K820" s="629"/>
      <c r="L820" s="652"/>
      <c r="M820" s="652"/>
      <c r="N820" s="629"/>
      <c r="O820" s="629"/>
      <c r="P820" s="629"/>
      <c r="Q820" s="651"/>
      <c r="R820" s="653"/>
      <c r="S820" s="651"/>
      <c r="T820" s="582" t="s">
        <v>1072</v>
      </c>
      <c r="U820" s="582" t="s">
        <v>1072</v>
      </c>
      <c r="V820" s="582" t="s">
        <v>1072</v>
      </c>
      <c r="W820" s="582" t="s">
        <v>1072</v>
      </c>
      <c r="X820" s="582" t="s">
        <v>1072</v>
      </c>
      <c r="Y820" s="582" t="s">
        <v>1072</v>
      </c>
      <c r="Z820" s="582" t="s">
        <v>1072</v>
      </c>
      <c r="AA820" s="580" t="str">
        <f>Vlookup(B820,'セッション実施状況管理'!$A:$R,17,false)</f>
        <v>#N/A</v>
      </c>
      <c r="AB820" s="580" t="str">
        <f t="shared" si="14"/>
        <v>#N/A</v>
      </c>
      <c r="AC820" s="580" t="str">
        <f t="shared" si="15"/>
        <v>#N/A</v>
      </c>
    </row>
    <row r="821">
      <c r="A821" s="2"/>
      <c r="B821" s="2"/>
      <c r="C821" s="2"/>
      <c r="D821" s="2"/>
      <c r="E821" s="2"/>
      <c r="F821" s="569" t="str">
        <f>vlookup(B821,'セッション実施状況管理'!$A:$U,20,false)</f>
        <v>#N/A</v>
      </c>
      <c r="G821" s="2"/>
      <c r="H821" s="2"/>
      <c r="I821" s="572" t="str">
        <f>iferror(vlookup(B821,'セッション実施状況管理'!$A:$B,2,false),"")</f>
        <v/>
      </c>
      <c r="J821" s="629"/>
      <c r="K821" s="629"/>
      <c r="L821" s="652"/>
      <c r="M821" s="652"/>
      <c r="N821" s="629"/>
      <c r="O821" s="629"/>
      <c r="P821" s="629"/>
      <c r="Q821" s="651"/>
      <c r="R821" s="653"/>
      <c r="S821" s="651"/>
      <c r="T821" s="582" t="s">
        <v>1072</v>
      </c>
      <c r="U821" s="582" t="s">
        <v>1072</v>
      </c>
      <c r="V821" s="582" t="s">
        <v>1072</v>
      </c>
      <c r="W821" s="582" t="s">
        <v>1072</v>
      </c>
      <c r="X821" s="582" t="s">
        <v>1072</v>
      </c>
      <c r="Y821" s="582" t="s">
        <v>1072</v>
      </c>
      <c r="Z821" s="582" t="s">
        <v>1072</v>
      </c>
      <c r="AA821" s="580" t="str">
        <f>Vlookup(B821,'セッション実施状況管理'!$A:$R,17,false)</f>
        <v>#N/A</v>
      </c>
      <c r="AB821" s="580" t="str">
        <f t="shared" si="14"/>
        <v>#N/A</v>
      </c>
      <c r="AC821" s="580" t="str">
        <f t="shared" si="15"/>
        <v>#N/A</v>
      </c>
    </row>
    <row r="822">
      <c r="A822" s="2"/>
      <c r="B822" s="2"/>
      <c r="C822" s="2"/>
      <c r="D822" s="2"/>
      <c r="E822" s="2"/>
      <c r="F822" s="569" t="str">
        <f>vlookup(B822,'セッション実施状況管理'!$A:$U,20,false)</f>
        <v>#N/A</v>
      </c>
      <c r="G822" s="2"/>
      <c r="H822" s="2"/>
      <c r="I822" s="572" t="str">
        <f>iferror(vlookup(B822,'セッション実施状況管理'!$A:$B,2,false),"")</f>
        <v/>
      </c>
      <c r="J822" s="629"/>
      <c r="K822" s="629"/>
      <c r="L822" s="652"/>
      <c r="M822" s="652"/>
      <c r="N822" s="629"/>
      <c r="O822" s="629"/>
      <c r="P822" s="629"/>
      <c r="Q822" s="651"/>
      <c r="R822" s="653"/>
      <c r="S822" s="651"/>
      <c r="T822" s="582" t="s">
        <v>1072</v>
      </c>
      <c r="U822" s="582" t="s">
        <v>1072</v>
      </c>
      <c r="V822" s="582" t="s">
        <v>1072</v>
      </c>
      <c r="W822" s="582" t="s">
        <v>1072</v>
      </c>
      <c r="X822" s="582" t="s">
        <v>1072</v>
      </c>
      <c r="Y822" s="582" t="s">
        <v>1072</v>
      </c>
      <c r="Z822" s="582" t="s">
        <v>1072</v>
      </c>
      <c r="AA822" s="580" t="str">
        <f>Vlookup(B822,'セッション実施状況管理'!$A:$R,17,false)</f>
        <v>#N/A</v>
      </c>
      <c r="AB822" s="580" t="str">
        <f t="shared" si="14"/>
        <v>#N/A</v>
      </c>
      <c r="AC822" s="580" t="str">
        <f t="shared" si="15"/>
        <v>#N/A</v>
      </c>
    </row>
    <row r="823">
      <c r="A823" s="2"/>
      <c r="B823" s="2"/>
      <c r="C823" s="2"/>
      <c r="D823" s="2"/>
      <c r="E823" s="2"/>
      <c r="F823" s="569" t="str">
        <f>vlookup(B823,'セッション実施状況管理'!$A:$U,20,false)</f>
        <v>#N/A</v>
      </c>
      <c r="G823" s="2"/>
      <c r="H823" s="2"/>
      <c r="I823" s="572" t="str">
        <f>iferror(vlookup(B823,'セッション実施状況管理'!$A:$B,2,false),"")</f>
        <v/>
      </c>
      <c r="J823" s="629"/>
      <c r="K823" s="629"/>
      <c r="L823" s="652"/>
      <c r="M823" s="652"/>
      <c r="N823" s="629"/>
      <c r="O823" s="629"/>
      <c r="P823" s="629"/>
      <c r="Q823" s="651"/>
      <c r="R823" s="653"/>
      <c r="S823" s="651"/>
      <c r="T823" s="582" t="s">
        <v>1072</v>
      </c>
      <c r="U823" s="582" t="s">
        <v>1072</v>
      </c>
      <c r="V823" s="582" t="s">
        <v>1072</v>
      </c>
      <c r="W823" s="582" t="s">
        <v>1072</v>
      </c>
      <c r="X823" s="582" t="s">
        <v>1072</v>
      </c>
      <c r="Y823" s="582" t="s">
        <v>1072</v>
      </c>
      <c r="Z823" s="582" t="s">
        <v>1072</v>
      </c>
      <c r="AA823" s="580" t="str">
        <f>Vlookup(B823,'セッション実施状況管理'!$A:$R,17,false)</f>
        <v>#N/A</v>
      </c>
      <c r="AB823" s="580" t="str">
        <f t="shared" si="14"/>
        <v>#N/A</v>
      </c>
      <c r="AC823" s="580" t="str">
        <f t="shared" si="15"/>
        <v>#N/A</v>
      </c>
    </row>
    <row r="824">
      <c r="A824" s="2"/>
      <c r="B824" s="2"/>
      <c r="C824" s="2"/>
      <c r="D824" s="2"/>
      <c r="E824" s="2"/>
      <c r="F824" s="569" t="str">
        <f>vlookup(B824,'セッション実施状況管理'!$A:$U,20,false)</f>
        <v>#N/A</v>
      </c>
      <c r="G824" s="2"/>
      <c r="H824" s="2"/>
      <c r="I824" s="572" t="str">
        <f>iferror(vlookup(B824,'セッション実施状況管理'!$A:$B,2,false),"")</f>
        <v/>
      </c>
      <c r="J824" s="629"/>
      <c r="K824" s="629"/>
      <c r="L824" s="652"/>
      <c r="M824" s="652"/>
      <c r="N824" s="629"/>
      <c r="O824" s="629"/>
      <c r="P824" s="629"/>
      <c r="Q824" s="651"/>
      <c r="R824" s="653"/>
      <c r="S824" s="651"/>
      <c r="T824" s="582" t="s">
        <v>1072</v>
      </c>
      <c r="U824" s="582" t="s">
        <v>1072</v>
      </c>
      <c r="V824" s="582" t="s">
        <v>1072</v>
      </c>
      <c r="W824" s="582" t="s">
        <v>1072</v>
      </c>
      <c r="X824" s="582" t="s">
        <v>1072</v>
      </c>
      <c r="Y824" s="582" t="s">
        <v>1072</v>
      </c>
      <c r="Z824" s="582" t="s">
        <v>1072</v>
      </c>
      <c r="AA824" s="580" t="str">
        <f>Vlookup(B824,'セッション実施状況管理'!$A:$R,17,false)</f>
        <v>#N/A</v>
      </c>
      <c r="AB824" s="580" t="str">
        <f t="shared" si="14"/>
        <v>#N/A</v>
      </c>
      <c r="AC824" s="580" t="str">
        <f t="shared" si="15"/>
        <v>#N/A</v>
      </c>
    </row>
    <row r="825">
      <c r="A825" s="2"/>
      <c r="B825" s="2"/>
      <c r="C825" s="2"/>
      <c r="D825" s="2"/>
      <c r="E825" s="2"/>
      <c r="F825" s="569" t="str">
        <f>vlookup(B825,'セッション実施状況管理'!$A:$U,20,false)</f>
        <v>#N/A</v>
      </c>
      <c r="G825" s="2"/>
      <c r="H825" s="2"/>
      <c r="I825" s="572" t="str">
        <f>iferror(vlookup(B825,'セッション実施状況管理'!$A:$B,2,false),"")</f>
        <v/>
      </c>
      <c r="J825" s="629"/>
      <c r="K825" s="629"/>
      <c r="L825" s="652"/>
      <c r="M825" s="652"/>
      <c r="N825" s="629"/>
      <c r="O825" s="629"/>
      <c r="P825" s="629"/>
      <c r="Q825" s="651"/>
      <c r="R825" s="653"/>
      <c r="S825" s="651"/>
      <c r="T825" s="582" t="s">
        <v>1072</v>
      </c>
      <c r="U825" s="582" t="s">
        <v>1072</v>
      </c>
      <c r="V825" s="582" t="s">
        <v>1072</v>
      </c>
      <c r="W825" s="582" t="s">
        <v>1072</v>
      </c>
      <c r="X825" s="582" t="s">
        <v>1072</v>
      </c>
      <c r="Y825" s="582" t="s">
        <v>1072</v>
      </c>
      <c r="Z825" s="582" t="s">
        <v>1072</v>
      </c>
      <c r="AA825" s="580" t="str">
        <f>Vlookup(B825,'セッション実施状況管理'!$A:$R,17,false)</f>
        <v>#N/A</v>
      </c>
      <c r="AB825" s="580" t="str">
        <f t="shared" si="14"/>
        <v>#N/A</v>
      </c>
      <c r="AC825" s="580" t="str">
        <f t="shared" si="15"/>
        <v>#N/A</v>
      </c>
    </row>
    <row r="826">
      <c r="A826" s="2"/>
      <c r="B826" s="2"/>
      <c r="C826" s="2"/>
      <c r="D826" s="2"/>
      <c r="E826" s="2"/>
      <c r="F826" s="569" t="str">
        <f>vlookup(B826,'セッション実施状況管理'!$A:$U,20,false)</f>
        <v>#N/A</v>
      </c>
      <c r="G826" s="2"/>
      <c r="H826" s="2"/>
      <c r="I826" s="572" t="str">
        <f>iferror(vlookup(B826,'セッション実施状況管理'!$A:$B,2,false),"")</f>
        <v/>
      </c>
      <c r="J826" s="629"/>
      <c r="K826" s="629"/>
      <c r="L826" s="652"/>
      <c r="M826" s="652"/>
      <c r="N826" s="629"/>
      <c r="O826" s="629"/>
      <c r="P826" s="629"/>
      <c r="Q826" s="651"/>
      <c r="R826" s="653"/>
      <c r="S826" s="651"/>
      <c r="T826" s="582" t="s">
        <v>1072</v>
      </c>
      <c r="U826" s="582" t="s">
        <v>1072</v>
      </c>
      <c r="V826" s="582" t="s">
        <v>1072</v>
      </c>
      <c r="W826" s="582" t="s">
        <v>1072</v>
      </c>
      <c r="X826" s="582" t="s">
        <v>1072</v>
      </c>
      <c r="Y826" s="582" t="s">
        <v>1072</v>
      </c>
      <c r="Z826" s="582" t="s">
        <v>1072</v>
      </c>
      <c r="AA826" s="580" t="str">
        <f>Vlookup(B826,'セッション実施状況管理'!$A:$R,17,false)</f>
        <v>#N/A</v>
      </c>
      <c r="AB826" s="580" t="str">
        <f t="shared" si="14"/>
        <v>#N/A</v>
      </c>
      <c r="AC826" s="580" t="str">
        <f t="shared" si="15"/>
        <v>#N/A</v>
      </c>
    </row>
    <row r="827">
      <c r="A827" s="2"/>
      <c r="B827" s="2"/>
      <c r="C827" s="2"/>
      <c r="D827" s="2"/>
      <c r="E827" s="2"/>
      <c r="F827" s="569" t="str">
        <f>vlookup(B827,'セッション実施状況管理'!$A:$U,20,false)</f>
        <v>#N/A</v>
      </c>
      <c r="G827" s="2"/>
      <c r="H827" s="2"/>
      <c r="I827" s="572" t="str">
        <f>iferror(vlookup(B827,'セッション実施状況管理'!$A:$B,2,false),"")</f>
        <v/>
      </c>
      <c r="J827" s="629"/>
      <c r="K827" s="629"/>
      <c r="L827" s="652"/>
      <c r="M827" s="652"/>
      <c r="N827" s="629"/>
      <c r="O827" s="629"/>
      <c r="P827" s="629"/>
      <c r="Q827" s="651"/>
      <c r="R827" s="653"/>
      <c r="S827" s="651"/>
      <c r="T827" s="582" t="s">
        <v>1072</v>
      </c>
      <c r="U827" s="582" t="s">
        <v>1072</v>
      </c>
      <c r="V827" s="582" t="s">
        <v>1072</v>
      </c>
      <c r="W827" s="582" t="s">
        <v>1072</v>
      </c>
      <c r="X827" s="582" t="s">
        <v>1072</v>
      </c>
      <c r="Y827" s="582" t="s">
        <v>1072</v>
      </c>
      <c r="Z827" s="582" t="s">
        <v>1072</v>
      </c>
      <c r="AA827" s="580" t="str">
        <f>Vlookup(B827,'セッション実施状況管理'!$A:$R,17,false)</f>
        <v>#N/A</v>
      </c>
      <c r="AB827" s="580" t="str">
        <f t="shared" si="14"/>
        <v>#N/A</v>
      </c>
      <c r="AC827" s="580" t="str">
        <f t="shared" si="15"/>
        <v>#N/A</v>
      </c>
    </row>
    <row r="828">
      <c r="A828" s="2"/>
      <c r="B828" s="2"/>
      <c r="C828" s="2"/>
      <c r="D828" s="2"/>
      <c r="E828" s="2"/>
      <c r="F828" s="569" t="str">
        <f>vlookup(B828,'セッション実施状況管理'!$A:$U,20,false)</f>
        <v>#N/A</v>
      </c>
      <c r="G828" s="2"/>
      <c r="H828" s="2"/>
      <c r="I828" s="572" t="str">
        <f>iferror(vlookup(B828,'セッション実施状況管理'!$A:$B,2,false),"")</f>
        <v/>
      </c>
      <c r="J828" s="629"/>
      <c r="K828" s="629"/>
      <c r="L828" s="652"/>
      <c r="M828" s="652"/>
      <c r="N828" s="629"/>
      <c r="O828" s="629"/>
      <c r="P828" s="629"/>
      <c r="Q828" s="651"/>
      <c r="R828" s="653"/>
      <c r="S828" s="651"/>
      <c r="T828" s="582" t="s">
        <v>1072</v>
      </c>
      <c r="U828" s="582" t="s">
        <v>1072</v>
      </c>
      <c r="V828" s="582" t="s">
        <v>1072</v>
      </c>
      <c r="W828" s="582" t="s">
        <v>1072</v>
      </c>
      <c r="X828" s="582" t="s">
        <v>1072</v>
      </c>
      <c r="Y828" s="582" t="s">
        <v>1072</v>
      </c>
      <c r="Z828" s="582" t="s">
        <v>1072</v>
      </c>
      <c r="AA828" s="580" t="str">
        <f>Vlookup(B828,'セッション実施状況管理'!$A:$R,17,false)</f>
        <v>#N/A</v>
      </c>
      <c r="AB828" s="580" t="str">
        <f t="shared" si="14"/>
        <v>#N/A</v>
      </c>
      <c r="AC828" s="580" t="str">
        <f t="shared" si="15"/>
        <v>#N/A</v>
      </c>
    </row>
    <row r="829">
      <c r="A829" s="2"/>
      <c r="B829" s="2"/>
      <c r="C829" s="2"/>
      <c r="D829" s="2"/>
      <c r="E829" s="2"/>
      <c r="F829" s="569" t="str">
        <f>vlookup(B829,'セッション実施状況管理'!$A:$U,20,false)</f>
        <v>#N/A</v>
      </c>
      <c r="G829" s="2"/>
      <c r="H829" s="2"/>
      <c r="I829" s="572" t="str">
        <f>iferror(vlookup(B829,'セッション実施状況管理'!$A:$B,2,false),"")</f>
        <v/>
      </c>
      <c r="J829" s="629"/>
      <c r="K829" s="629"/>
      <c r="L829" s="652"/>
      <c r="M829" s="652"/>
      <c r="N829" s="629"/>
      <c r="O829" s="629"/>
      <c r="P829" s="629"/>
      <c r="Q829" s="651"/>
      <c r="R829" s="653"/>
      <c r="S829" s="651"/>
      <c r="T829" s="582" t="s">
        <v>1072</v>
      </c>
      <c r="U829" s="582" t="s">
        <v>1072</v>
      </c>
      <c r="V829" s="582" t="s">
        <v>1072</v>
      </c>
      <c r="W829" s="582" t="s">
        <v>1072</v>
      </c>
      <c r="X829" s="582" t="s">
        <v>1072</v>
      </c>
      <c r="Y829" s="582" t="s">
        <v>1072</v>
      </c>
      <c r="Z829" s="582" t="s">
        <v>1072</v>
      </c>
      <c r="AA829" s="580" t="str">
        <f>Vlookup(B829,'セッション実施状況管理'!$A:$R,17,false)</f>
        <v>#N/A</v>
      </c>
      <c r="AB829" s="580" t="str">
        <f t="shared" si="14"/>
        <v>#N/A</v>
      </c>
      <c r="AC829" s="580" t="str">
        <f t="shared" si="15"/>
        <v>#N/A</v>
      </c>
    </row>
    <row r="830">
      <c r="A830" s="2"/>
      <c r="B830" s="2"/>
      <c r="C830" s="2"/>
      <c r="D830" s="2"/>
      <c r="E830" s="2"/>
      <c r="F830" s="569" t="str">
        <f>vlookup(B830,'セッション実施状況管理'!$A:$U,20,false)</f>
        <v>#N/A</v>
      </c>
      <c r="G830" s="2"/>
      <c r="H830" s="2"/>
      <c r="I830" s="572" t="str">
        <f>iferror(vlookup(B830,'セッション実施状況管理'!$A:$B,2,false),"")</f>
        <v/>
      </c>
      <c r="J830" s="629"/>
      <c r="K830" s="629"/>
      <c r="L830" s="652"/>
      <c r="M830" s="652"/>
      <c r="N830" s="629"/>
      <c r="O830" s="629"/>
      <c r="P830" s="629"/>
      <c r="Q830" s="651"/>
      <c r="R830" s="653"/>
      <c r="S830" s="651"/>
      <c r="T830" s="582" t="s">
        <v>1072</v>
      </c>
      <c r="U830" s="582" t="s">
        <v>1072</v>
      </c>
      <c r="V830" s="582" t="s">
        <v>1072</v>
      </c>
      <c r="W830" s="582" t="s">
        <v>1072</v>
      </c>
      <c r="X830" s="582" t="s">
        <v>1072</v>
      </c>
      <c r="Y830" s="582" t="s">
        <v>1072</v>
      </c>
      <c r="Z830" s="582" t="s">
        <v>1072</v>
      </c>
      <c r="AA830" s="580" t="str">
        <f>Vlookup(B830,'セッション実施状況管理'!$A:$R,17,false)</f>
        <v>#N/A</v>
      </c>
      <c r="AB830" s="580" t="str">
        <f t="shared" si="14"/>
        <v>#N/A</v>
      </c>
      <c r="AC830" s="580" t="str">
        <f t="shared" si="15"/>
        <v>#N/A</v>
      </c>
    </row>
    <row r="831">
      <c r="A831" s="2"/>
      <c r="B831" s="2"/>
      <c r="C831" s="2"/>
      <c r="D831" s="2"/>
      <c r="E831" s="2"/>
      <c r="F831" s="569" t="str">
        <f>vlookup(B831,'セッション実施状況管理'!$A:$U,20,false)</f>
        <v>#N/A</v>
      </c>
      <c r="G831" s="2"/>
      <c r="H831" s="2"/>
      <c r="I831" s="572" t="str">
        <f>iferror(vlookup(B831,'セッション実施状況管理'!$A:$B,2,false),"")</f>
        <v/>
      </c>
      <c r="J831" s="629"/>
      <c r="K831" s="629"/>
      <c r="L831" s="652"/>
      <c r="M831" s="652"/>
      <c r="N831" s="629"/>
      <c r="O831" s="629"/>
      <c r="P831" s="629"/>
      <c r="Q831" s="651"/>
      <c r="R831" s="653"/>
      <c r="S831" s="651"/>
      <c r="T831" s="582" t="s">
        <v>1072</v>
      </c>
      <c r="U831" s="582" t="s">
        <v>1072</v>
      </c>
      <c r="V831" s="582" t="s">
        <v>1072</v>
      </c>
      <c r="W831" s="582" t="s">
        <v>1072</v>
      </c>
      <c r="X831" s="582" t="s">
        <v>1072</v>
      </c>
      <c r="Y831" s="582" t="s">
        <v>1072</v>
      </c>
      <c r="Z831" s="582" t="s">
        <v>1072</v>
      </c>
      <c r="AA831" s="580" t="str">
        <f>Vlookup(B831,'セッション実施状況管理'!$A:$R,17,false)</f>
        <v>#N/A</v>
      </c>
      <c r="AB831" s="580" t="str">
        <f t="shared" si="14"/>
        <v>#N/A</v>
      </c>
      <c r="AC831" s="580" t="str">
        <f t="shared" si="15"/>
        <v>#N/A</v>
      </c>
    </row>
    <row r="832">
      <c r="A832" s="2"/>
      <c r="B832" s="2"/>
      <c r="C832" s="2"/>
      <c r="D832" s="2"/>
      <c r="E832" s="2"/>
      <c r="F832" s="569" t="str">
        <f>vlookup(B832,'セッション実施状況管理'!$A:$U,20,false)</f>
        <v>#N/A</v>
      </c>
      <c r="G832" s="2"/>
      <c r="H832" s="2"/>
      <c r="I832" s="572" t="str">
        <f>iferror(vlookup(B832,'セッション実施状況管理'!$A:$B,2,false),"")</f>
        <v/>
      </c>
      <c r="J832" s="629"/>
      <c r="K832" s="629"/>
      <c r="L832" s="652"/>
      <c r="M832" s="652"/>
      <c r="N832" s="629"/>
      <c r="O832" s="629"/>
      <c r="P832" s="629"/>
      <c r="Q832" s="651"/>
      <c r="R832" s="653"/>
      <c r="S832" s="651"/>
      <c r="T832" s="582" t="s">
        <v>1072</v>
      </c>
      <c r="U832" s="582" t="s">
        <v>1072</v>
      </c>
      <c r="V832" s="582" t="s">
        <v>1072</v>
      </c>
      <c r="W832" s="582" t="s">
        <v>1072</v>
      </c>
      <c r="X832" s="582" t="s">
        <v>1072</v>
      </c>
      <c r="Y832" s="582" t="s">
        <v>1072</v>
      </c>
      <c r="Z832" s="582" t="s">
        <v>1072</v>
      </c>
      <c r="AA832" s="580" t="str">
        <f>Vlookup(B832,'セッション実施状況管理'!$A:$R,17,false)</f>
        <v>#N/A</v>
      </c>
      <c r="AB832" s="580" t="str">
        <f t="shared" si="14"/>
        <v>#N/A</v>
      </c>
      <c r="AC832" s="580" t="str">
        <f t="shared" si="15"/>
        <v>#N/A</v>
      </c>
    </row>
    <row r="833">
      <c r="A833" s="2"/>
      <c r="B833" s="2"/>
      <c r="C833" s="2"/>
      <c r="D833" s="2"/>
      <c r="E833" s="2"/>
      <c r="F833" s="569" t="str">
        <f>vlookup(B833,'セッション実施状況管理'!$A:$U,20,false)</f>
        <v>#N/A</v>
      </c>
      <c r="G833" s="2"/>
      <c r="H833" s="2"/>
      <c r="I833" s="572" t="str">
        <f>iferror(vlookup(B833,'セッション実施状況管理'!$A:$B,2,false),"")</f>
        <v/>
      </c>
      <c r="J833" s="629"/>
      <c r="K833" s="629"/>
      <c r="L833" s="652"/>
      <c r="M833" s="652"/>
      <c r="N833" s="629"/>
      <c r="O833" s="629"/>
      <c r="P833" s="629"/>
      <c r="Q833" s="651"/>
      <c r="R833" s="653"/>
      <c r="S833" s="651"/>
      <c r="T833" s="582" t="s">
        <v>1072</v>
      </c>
      <c r="U833" s="582" t="s">
        <v>1072</v>
      </c>
      <c r="V833" s="582" t="s">
        <v>1072</v>
      </c>
      <c r="W833" s="582" t="s">
        <v>1072</v>
      </c>
      <c r="X833" s="582" t="s">
        <v>1072</v>
      </c>
      <c r="Y833" s="582" t="s">
        <v>1072</v>
      </c>
      <c r="Z833" s="582" t="s">
        <v>1072</v>
      </c>
      <c r="AA833" s="580" t="str">
        <f>Vlookup(B833,'セッション実施状況管理'!$A:$R,17,false)</f>
        <v>#N/A</v>
      </c>
      <c r="AB833" s="580" t="str">
        <f t="shared" si="14"/>
        <v>#N/A</v>
      </c>
      <c r="AC833" s="580" t="str">
        <f t="shared" si="15"/>
        <v>#N/A</v>
      </c>
    </row>
    <row r="834">
      <c r="A834" s="2"/>
      <c r="B834" s="2"/>
      <c r="C834" s="2"/>
      <c r="D834" s="2"/>
      <c r="E834" s="2"/>
      <c r="F834" s="569" t="str">
        <f>vlookup(B834,'セッション実施状況管理'!$A:$U,20,false)</f>
        <v>#N/A</v>
      </c>
      <c r="G834" s="2"/>
      <c r="H834" s="2"/>
      <c r="I834" s="572" t="str">
        <f>iferror(vlookup(B834,'セッション実施状況管理'!$A:$B,2,false),"")</f>
        <v/>
      </c>
      <c r="J834" s="629"/>
      <c r="K834" s="629"/>
      <c r="L834" s="652"/>
      <c r="M834" s="652"/>
      <c r="N834" s="629"/>
      <c r="O834" s="629"/>
      <c r="P834" s="629"/>
      <c r="Q834" s="651"/>
      <c r="R834" s="653"/>
      <c r="S834" s="651"/>
      <c r="T834" s="582" t="s">
        <v>1072</v>
      </c>
      <c r="U834" s="582" t="s">
        <v>1072</v>
      </c>
      <c r="V834" s="582" t="s">
        <v>1072</v>
      </c>
      <c r="W834" s="582" t="s">
        <v>1072</v>
      </c>
      <c r="X834" s="582" t="s">
        <v>1072</v>
      </c>
      <c r="Y834" s="582" t="s">
        <v>1072</v>
      </c>
      <c r="Z834" s="582" t="s">
        <v>1072</v>
      </c>
      <c r="AA834" s="580" t="str">
        <f>Vlookup(B834,'セッション実施状況管理'!$A:$R,17,false)</f>
        <v>#N/A</v>
      </c>
      <c r="AB834" s="580" t="str">
        <f t="shared" si="14"/>
        <v>#N/A</v>
      </c>
      <c r="AC834" s="580" t="str">
        <f t="shared" si="15"/>
        <v>#N/A</v>
      </c>
    </row>
    <row r="835">
      <c r="A835" s="2"/>
      <c r="B835" s="2"/>
      <c r="C835" s="2"/>
      <c r="D835" s="2"/>
      <c r="E835" s="2"/>
      <c r="F835" s="569" t="str">
        <f>vlookup(B835,'セッション実施状況管理'!$A:$U,20,false)</f>
        <v>#N/A</v>
      </c>
      <c r="G835" s="2"/>
      <c r="H835" s="2"/>
      <c r="I835" s="572" t="str">
        <f>iferror(vlookup(B835,'セッション実施状況管理'!$A:$B,2,false),"")</f>
        <v/>
      </c>
      <c r="J835" s="629"/>
      <c r="K835" s="629"/>
      <c r="L835" s="652"/>
      <c r="M835" s="652"/>
      <c r="N835" s="629"/>
      <c r="O835" s="629"/>
      <c r="P835" s="629"/>
      <c r="Q835" s="651"/>
      <c r="R835" s="653"/>
      <c r="S835" s="651"/>
      <c r="T835" s="582" t="s">
        <v>1072</v>
      </c>
      <c r="U835" s="582" t="s">
        <v>1072</v>
      </c>
      <c r="V835" s="582" t="s">
        <v>1072</v>
      </c>
      <c r="W835" s="582" t="s">
        <v>1072</v>
      </c>
      <c r="X835" s="582" t="s">
        <v>1072</v>
      </c>
      <c r="Y835" s="582" t="s">
        <v>1072</v>
      </c>
      <c r="Z835" s="582" t="s">
        <v>1072</v>
      </c>
      <c r="AA835" s="580" t="str">
        <f>Vlookup(B835,'セッション実施状況管理'!$A:$R,17,false)</f>
        <v>#N/A</v>
      </c>
      <c r="AB835" s="580" t="str">
        <f t="shared" si="14"/>
        <v>#N/A</v>
      </c>
      <c r="AC835" s="580" t="str">
        <f t="shared" si="15"/>
        <v>#N/A</v>
      </c>
    </row>
    <row r="836">
      <c r="A836" s="2"/>
      <c r="B836" s="2"/>
      <c r="C836" s="2"/>
      <c r="D836" s="2"/>
      <c r="E836" s="2"/>
      <c r="F836" s="569" t="str">
        <f>vlookup(B836,'セッション実施状況管理'!$A:$U,20,false)</f>
        <v>#N/A</v>
      </c>
      <c r="G836" s="2"/>
      <c r="H836" s="2"/>
      <c r="I836" s="572" t="str">
        <f>iferror(vlookup(B836,'セッション実施状況管理'!$A:$B,2,false),"")</f>
        <v/>
      </c>
      <c r="J836" s="629"/>
      <c r="K836" s="629"/>
      <c r="L836" s="652"/>
      <c r="M836" s="652"/>
      <c r="N836" s="629"/>
      <c r="O836" s="629"/>
      <c r="P836" s="629"/>
      <c r="Q836" s="651"/>
      <c r="R836" s="653"/>
      <c r="S836" s="651"/>
      <c r="T836" s="582" t="s">
        <v>1072</v>
      </c>
      <c r="U836" s="582" t="s">
        <v>1072</v>
      </c>
      <c r="V836" s="582" t="s">
        <v>1072</v>
      </c>
      <c r="W836" s="582" t="s">
        <v>1072</v>
      </c>
      <c r="X836" s="582" t="s">
        <v>1072</v>
      </c>
      <c r="Y836" s="582" t="s">
        <v>1072</v>
      </c>
      <c r="Z836" s="582" t="s">
        <v>1072</v>
      </c>
      <c r="AA836" s="580" t="str">
        <f>Vlookup(B836,'セッション実施状況管理'!$A:$R,17,false)</f>
        <v>#N/A</v>
      </c>
      <c r="AB836" s="580" t="str">
        <f t="shared" si="14"/>
        <v>#N/A</v>
      </c>
      <c r="AC836" s="580" t="str">
        <f t="shared" si="15"/>
        <v>#N/A</v>
      </c>
    </row>
    <row r="837">
      <c r="A837" s="2"/>
      <c r="B837" s="2"/>
      <c r="C837" s="2"/>
      <c r="D837" s="2"/>
      <c r="E837" s="2"/>
      <c r="F837" s="569" t="str">
        <f>vlookup(B837,'セッション実施状況管理'!$A:$U,20,false)</f>
        <v>#N/A</v>
      </c>
      <c r="G837" s="2"/>
      <c r="H837" s="2"/>
      <c r="I837" s="572" t="str">
        <f>iferror(vlookup(B837,'セッション実施状況管理'!$A:$B,2,false),"")</f>
        <v/>
      </c>
      <c r="J837" s="629"/>
      <c r="K837" s="629"/>
      <c r="L837" s="652"/>
      <c r="M837" s="652"/>
      <c r="N837" s="629"/>
      <c r="O837" s="629"/>
      <c r="P837" s="629"/>
      <c r="Q837" s="651"/>
      <c r="R837" s="653"/>
      <c r="S837" s="651"/>
      <c r="T837" s="582" t="s">
        <v>1072</v>
      </c>
      <c r="U837" s="582" t="s">
        <v>1072</v>
      </c>
      <c r="V837" s="582" t="s">
        <v>1072</v>
      </c>
      <c r="W837" s="582" t="s">
        <v>1072</v>
      </c>
      <c r="X837" s="582" t="s">
        <v>1072</v>
      </c>
      <c r="Y837" s="582" t="s">
        <v>1072</v>
      </c>
      <c r="Z837" s="582" t="s">
        <v>1072</v>
      </c>
      <c r="AA837" s="580" t="str">
        <f>Vlookup(B837,'セッション実施状況管理'!$A:$R,17,false)</f>
        <v>#N/A</v>
      </c>
      <c r="AB837" s="580" t="str">
        <f t="shared" si="14"/>
        <v>#N/A</v>
      </c>
      <c r="AC837" s="580" t="str">
        <f t="shared" si="15"/>
        <v>#N/A</v>
      </c>
    </row>
    <row r="838">
      <c r="A838" s="2"/>
      <c r="B838" s="2"/>
      <c r="C838" s="2"/>
      <c r="D838" s="2"/>
      <c r="E838" s="2"/>
      <c r="F838" s="569" t="str">
        <f>vlookup(B838,'セッション実施状況管理'!$A:$U,20,false)</f>
        <v>#N/A</v>
      </c>
      <c r="G838" s="2"/>
      <c r="H838" s="2"/>
      <c r="I838" s="572" t="str">
        <f>iferror(vlookup(B838,'セッション実施状況管理'!$A:$B,2,false),"")</f>
        <v/>
      </c>
      <c r="J838" s="629"/>
      <c r="K838" s="629"/>
      <c r="L838" s="652"/>
      <c r="M838" s="652"/>
      <c r="N838" s="629"/>
      <c r="O838" s="629"/>
      <c r="P838" s="629"/>
      <c r="Q838" s="651"/>
      <c r="R838" s="653"/>
      <c r="S838" s="651"/>
      <c r="T838" s="582" t="s">
        <v>1072</v>
      </c>
      <c r="U838" s="582" t="s">
        <v>1072</v>
      </c>
      <c r="V838" s="582" t="s">
        <v>1072</v>
      </c>
      <c r="W838" s="582" t="s">
        <v>1072</v>
      </c>
      <c r="X838" s="582" t="s">
        <v>1072</v>
      </c>
      <c r="Y838" s="582" t="s">
        <v>1072</v>
      </c>
      <c r="Z838" s="582" t="s">
        <v>1072</v>
      </c>
      <c r="AA838" s="580" t="str">
        <f>Vlookup(B838,'セッション実施状況管理'!$A:$R,17,false)</f>
        <v>#N/A</v>
      </c>
      <c r="AB838" s="580" t="str">
        <f t="shared" si="14"/>
        <v>#N/A</v>
      </c>
      <c r="AC838" s="580" t="str">
        <f t="shared" si="15"/>
        <v>#N/A</v>
      </c>
    </row>
    <row r="839">
      <c r="A839" s="2"/>
      <c r="B839" s="2"/>
      <c r="C839" s="2"/>
      <c r="D839" s="2"/>
      <c r="E839" s="2"/>
      <c r="F839" s="569" t="str">
        <f>vlookup(B839,'セッション実施状況管理'!$A:$U,20,false)</f>
        <v>#N/A</v>
      </c>
      <c r="G839" s="2"/>
      <c r="H839" s="2"/>
      <c r="I839" s="572" t="str">
        <f>iferror(vlookup(B839,'セッション実施状況管理'!$A:$B,2,false),"")</f>
        <v/>
      </c>
      <c r="J839" s="629"/>
      <c r="K839" s="629"/>
      <c r="L839" s="652"/>
      <c r="M839" s="652"/>
      <c r="N839" s="629"/>
      <c r="O839" s="629"/>
      <c r="P839" s="629"/>
      <c r="Q839" s="651"/>
      <c r="R839" s="653"/>
      <c r="S839" s="651"/>
      <c r="T839" s="582" t="s">
        <v>1072</v>
      </c>
      <c r="U839" s="582" t="s">
        <v>1072</v>
      </c>
      <c r="V839" s="582" t="s">
        <v>1072</v>
      </c>
      <c r="W839" s="582" t="s">
        <v>1072</v>
      </c>
      <c r="X839" s="582" t="s">
        <v>1072</v>
      </c>
      <c r="Y839" s="582" t="s">
        <v>1072</v>
      </c>
      <c r="Z839" s="582" t="s">
        <v>1072</v>
      </c>
      <c r="AA839" s="580" t="str">
        <f>Vlookup(B839,'セッション実施状況管理'!$A:$R,17,false)</f>
        <v>#N/A</v>
      </c>
      <c r="AB839" s="580" t="str">
        <f t="shared" si="14"/>
        <v>#N/A</v>
      </c>
      <c r="AC839" s="580" t="str">
        <f t="shared" si="15"/>
        <v>#N/A</v>
      </c>
    </row>
    <row r="840">
      <c r="A840" s="2"/>
      <c r="B840" s="2"/>
      <c r="C840" s="2"/>
      <c r="D840" s="2"/>
      <c r="E840" s="2"/>
      <c r="F840" s="569" t="str">
        <f>vlookup(B840,'セッション実施状況管理'!$A:$U,20,false)</f>
        <v>#N/A</v>
      </c>
      <c r="G840" s="2"/>
      <c r="H840" s="2"/>
      <c r="I840" s="572" t="str">
        <f>iferror(vlookup(B840,'セッション実施状況管理'!$A:$B,2,false),"")</f>
        <v/>
      </c>
      <c r="J840" s="629"/>
      <c r="K840" s="629"/>
      <c r="L840" s="652"/>
      <c r="M840" s="652"/>
      <c r="N840" s="629"/>
      <c r="O840" s="629"/>
      <c r="P840" s="629"/>
      <c r="Q840" s="651"/>
      <c r="R840" s="653"/>
      <c r="S840" s="651"/>
      <c r="T840" s="582" t="s">
        <v>1072</v>
      </c>
      <c r="U840" s="582" t="s">
        <v>1072</v>
      </c>
      <c r="V840" s="582" t="s">
        <v>1072</v>
      </c>
      <c r="W840" s="582" t="s">
        <v>1072</v>
      </c>
      <c r="X840" s="582" t="s">
        <v>1072</v>
      </c>
      <c r="Y840" s="582" t="s">
        <v>1072</v>
      </c>
      <c r="Z840" s="582" t="s">
        <v>1072</v>
      </c>
      <c r="AA840" s="580" t="str">
        <f>Vlookup(B840,'セッション実施状況管理'!$A:$R,17,false)</f>
        <v>#N/A</v>
      </c>
      <c r="AB840" s="580" t="str">
        <f t="shared" si="14"/>
        <v>#N/A</v>
      </c>
      <c r="AC840" s="580" t="str">
        <f t="shared" si="15"/>
        <v>#N/A</v>
      </c>
    </row>
    <row r="841">
      <c r="A841" s="2"/>
      <c r="B841" s="2"/>
      <c r="C841" s="2"/>
      <c r="D841" s="2"/>
      <c r="E841" s="2"/>
      <c r="F841" s="569" t="str">
        <f>vlookup(B841,'セッション実施状況管理'!$A:$U,20,false)</f>
        <v>#N/A</v>
      </c>
      <c r="G841" s="2"/>
      <c r="H841" s="2"/>
      <c r="I841" s="572" t="str">
        <f>iferror(vlookup(B841,'セッション実施状況管理'!$A:$B,2,false),"")</f>
        <v/>
      </c>
      <c r="J841" s="629"/>
      <c r="K841" s="629"/>
      <c r="L841" s="652"/>
      <c r="M841" s="652"/>
      <c r="N841" s="629"/>
      <c r="O841" s="629"/>
      <c r="P841" s="629"/>
      <c r="Q841" s="651"/>
      <c r="R841" s="653"/>
      <c r="S841" s="651"/>
      <c r="T841" s="582" t="s">
        <v>1072</v>
      </c>
      <c r="U841" s="582" t="s">
        <v>1072</v>
      </c>
      <c r="V841" s="582" t="s">
        <v>1072</v>
      </c>
      <c r="W841" s="582" t="s">
        <v>1072</v>
      </c>
      <c r="X841" s="582" t="s">
        <v>1072</v>
      </c>
      <c r="Y841" s="582" t="s">
        <v>1072</v>
      </c>
      <c r="Z841" s="582" t="s">
        <v>1072</v>
      </c>
      <c r="AA841" s="580" t="str">
        <f>Vlookup(B841,'セッション実施状況管理'!$A:$R,17,false)</f>
        <v>#N/A</v>
      </c>
      <c r="AB841" s="580" t="str">
        <f t="shared" si="14"/>
        <v>#N/A</v>
      </c>
      <c r="AC841" s="580" t="str">
        <f t="shared" si="15"/>
        <v>#N/A</v>
      </c>
    </row>
    <row r="842">
      <c r="A842" s="2"/>
      <c r="B842" s="2"/>
      <c r="C842" s="2"/>
      <c r="D842" s="2"/>
      <c r="E842" s="2"/>
      <c r="F842" s="569" t="str">
        <f>vlookup(B842,'セッション実施状況管理'!$A:$U,20,false)</f>
        <v>#N/A</v>
      </c>
      <c r="G842" s="2"/>
      <c r="H842" s="2"/>
      <c r="I842" s="572" t="str">
        <f>iferror(vlookup(B842,'セッション実施状況管理'!$A:$B,2,false),"")</f>
        <v/>
      </c>
      <c r="J842" s="629"/>
      <c r="K842" s="629"/>
      <c r="L842" s="652"/>
      <c r="M842" s="652"/>
      <c r="N842" s="629"/>
      <c r="O842" s="629"/>
      <c r="P842" s="629"/>
      <c r="Q842" s="651"/>
      <c r="R842" s="653"/>
      <c r="S842" s="651"/>
      <c r="T842" s="582" t="s">
        <v>1072</v>
      </c>
      <c r="U842" s="582" t="s">
        <v>1072</v>
      </c>
      <c r="V842" s="582" t="s">
        <v>1072</v>
      </c>
      <c r="W842" s="582" t="s">
        <v>1072</v>
      </c>
      <c r="X842" s="582" t="s">
        <v>1072</v>
      </c>
      <c r="Y842" s="582" t="s">
        <v>1072</v>
      </c>
      <c r="Z842" s="582" t="s">
        <v>1072</v>
      </c>
      <c r="AA842" s="580" t="str">
        <f>Vlookup(B842,'セッション実施状況管理'!$A:$R,17,false)</f>
        <v>#N/A</v>
      </c>
      <c r="AB842" s="580" t="str">
        <f t="shared" si="14"/>
        <v>#N/A</v>
      </c>
      <c r="AC842" s="580" t="str">
        <f t="shared" si="15"/>
        <v>#N/A</v>
      </c>
    </row>
    <row r="843">
      <c r="A843" s="2"/>
      <c r="B843" s="2"/>
      <c r="C843" s="2"/>
      <c r="D843" s="2"/>
      <c r="E843" s="2"/>
      <c r="F843" s="569" t="str">
        <f>vlookup(B843,'セッション実施状況管理'!$A:$U,20,false)</f>
        <v>#N/A</v>
      </c>
      <c r="G843" s="2"/>
      <c r="H843" s="2"/>
      <c r="I843" s="572" t="str">
        <f>iferror(vlookup(B843,'セッション実施状況管理'!$A:$B,2,false),"")</f>
        <v/>
      </c>
      <c r="J843" s="629"/>
      <c r="K843" s="629"/>
      <c r="L843" s="652"/>
      <c r="M843" s="652"/>
      <c r="N843" s="629"/>
      <c r="O843" s="629"/>
      <c r="P843" s="629"/>
      <c r="Q843" s="651"/>
      <c r="R843" s="653"/>
      <c r="S843" s="651"/>
      <c r="T843" s="582" t="s">
        <v>1072</v>
      </c>
      <c r="U843" s="582" t="s">
        <v>1072</v>
      </c>
      <c r="V843" s="582" t="s">
        <v>1072</v>
      </c>
      <c r="W843" s="582" t="s">
        <v>1072</v>
      </c>
      <c r="X843" s="582" t="s">
        <v>1072</v>
      </c>
      <c r="Y843" s="582" t="s">
        <v>1072</v>
      </c>
      <c r="Z843" s="582" t="s">
        <v>1072</v>
      </c>
      <c r="AA843" s="580" t="str">
        <f>Vlookup(B843,'セッション実施状況管理'!$A:$R,17,false)</f>
        <v>#N/A</v>
      </c>
      <c r="AB843" s="580" t="str">
        <f t="shared" si="14"/>
        <v>#N/A</v>
      </c>
      <c r="AC843" s="580" t="str">
        <f t="shared" si="15"/>
        <v>#N/A</v>
      </c>
    </row>
    <row r="844">
      <c r="A844" s="2"/>
      <c r="B844" s="2"/>
      <c r="C844" s="2"/>
      <c r="D844" s="2"/>
      <c r="E844" s="2"/>
      <c r="F844" s="569" t="str">
        <f>vlookup(B844,'セッション実施状況管理'!$A:$U,20,false)</f>
        <v>#N/A</v>
      </c>
      <c r="G844" s="2"/>
      <c r="H844" s="2"/>
      <c r="I844" s="572" t="str">
        <f>iferror(vlookup(B844,'セッション実施状況管理'!$A:$B,2,false),"")</f>
        <v/>
      </c>
      <c r="J844" s="629"/>
      <c r="K844" s="629"/>
      <c r="L844" s="652"/>
      <c r="M844" s="652"/>
      <c r="N844" s="629"/>
      <c r="O844" s="629"/>
      <c r="P844" s="629"/>
      <c r="Q844" s="651"/>
      <c r="R844" s="653"/>
      <c r="S844" s="651"/>
      <c r="T844" s="582" t="s">
        <v>1072</v>
      </c>
      <c r="U844" s="582" t="s">
        <v>1072</v>
      </c>
      <c r="V844" s="582" t="s">
        <v>1072</v>
      </c>
      <c r="W844" s="582" t="s">
        <v>1072</v>
      </c>
      <c r="X844" s="582" t="s">
        <v>1072</v>
      </c>
      <c r="Y844" s="582" t="s">
        <v>1072</v>
      </c>
      <c r="Z844" s="582" t="s">
        <v>1072</v>
      </c>
      <c r="AA844" s="580" t="str">
        <f>Vlookup(B844,'セッション実施状況管理'!$A:$R,17,false)</f>
        <v>#N/A</v>
      </c>
      <c r="AB844" s="580" t="str">
        <f t="shared" si="14"/>
        <v>#N/A</v>
      </c>
      <c r="AC844" s="580" t="str">
        <f t="shared" si="15"/>
        <v>#N/A</v>
      </c>
    </row>
    <row r="845">
      <c r="A845" s="2"/>
      <c r="B845" s="2"/>
      <c r="C845" s="2"/>
      <c r="D845" s="2"/>
      <c r="E845" s="2"/>
      <c r="F845" s="569" t="str">
        <f>vlookup(B845,'セッション実施状況管理'!$A:$U,20,false)</f>
        <v>#N/A</v>
      </c>
      <c r="G845" s="2"/>
      <c r="H845" s="2"/>
      <c r="I845" s="572" t="str">
        <f>iferror(vlookup(B845,'セッション実施状況管理'!$A:$B,2,false),"")</f>
        <v/>
      </c>
      <c r="J845" s="629"/>
      <c r="K845" s="629"/>
      <c r="L845" s="652"/>
      <c r="M845" s="652"/>
      <c r="N845" s="629"/>
      <c r="O845" s="629"/>
      <c r="P845" s="629"/>
      <c r="Q845" s="651"/>
      <c r="R845" s="653"/>
      <c r="S845" s="651"/>
      <c r="T845" s="582" t="s">
        <v>1072</v>
      </c>
      <c r="U845" s="582" t="s">
        <v>1072</v>
      </c>
      <c r="V845" s="582" t="s">
        <v>1072</v>
      </c>
      <c r="W845" s="582" t="s">
        <v>1072</v>
      </c>
      <c r="X845" s="582" t="s">
        <v>1072</v>
      </c>
      <c r="Y845" s="582" t="s">
        <v>1072</v>
      </c>
      <c r="Z845" s="582" t="s">
        <v>1072</v>
      </c>
      <c r="AA845" s="580" t="str">
        <f>Vlookup(B845,'セッション実施状況管理'!$A:$R,17,false)</f>
        <v>#N/A</v>
      </c>
      <c r="AB845" s="580" t="str">
        <f t="shared" si="14"/>
        <v>#N/A</v>
      </c>
      <c r="AC845" s="580" t="str">
        <f t="shared" si="15"/>
        <v>#N/A</v>
      </c>
    </row>
    <row r="846">
      <c r="A846" s="2"/>
      <c r="B846" s="2"/>
      <c r="C846" s="2"/>
      <c r="D846" s="2"/>
      <c r="E846" s="2"/>
      <c r="F846" s="569" t="str">
        <f>vlookup(B846,'セッション実施状況管理'!$A:$U,20,false)</f>
        <v>#N/A</v>
      </c>
      <c r="G846" s="2"/>
      <c r="H846" s="2"/>
      <c r="I846" s="572" t="str">
        <f>iferror(vlookup(B846,'セッション実施状況管理'!$A:$B,2,false),"")</f>
        <v/>
      </c>
      <c r="J846" s="629"/>
      <c r="K846" s="629"/>
      <c r="L846" s="652"/>
      <c r="M846" s="652"/>
      <c r="N846" s="629"/>
      <c r="O846" s="629"/>
      <c r="P846" s="629"/>
      <c r="Q846" s="651"/>
      <c r="R846" s="653"/>
      <c r="S846" s="651"/>
      <c r="T846" s="582" t="s">
        <v>1072</v>
      </c>
      <c r="U846" s="582" t="s">
        <v>1072</v>
      </c>
      <c r="V846" s="582" t="s">
        <v>1072</v>
      </c>
      <c r="W846" s="582" t="s">
        <v>1072</v>
      </c>
      <c r="X846" s="582" t="s">
        <v>1072</v>
      </c>
      <c r="Y846" s="582" t="s">
        <v>1072</v>
      </c>
      <c r="Z846" s="582" t="s">
        <v>1072</v>
      </c>
      <c r="AA846" s="580" t="str">
        <f>Vlookup(B846,'セッション実施状況管理'!$A:$R,17,false)</f>
        <v>#N/A</v>
      </c>
      <c r="AB846" s="580" t="str">
        <f t="shared" si="14"/>
        <v>#N/A</v>
      </c>
      <c r="AC846" s="580" t="str">
        <f t="shared" si="15"/>
        <v>#N/A</v>
      </c>
    </row>
    <row r="847">
      <c r="A847" s="2"/>
      <c r="B847" s="2"/>
      <c r="C847" s="2"/>
      <c r="D847" s="2"/>
      <c r="E847" s="2"/>
      <c r="F847" s="569" t="str">
        <f>vlookup(B847,'セッション実施状況管理'!$A:$U,20,false)</f>
        <v>#N/A</v>
      </c>
      <c r="G847" s="2"/>
      <c r="H847" s="2"/>
      <c r="I847" s="572" t="str">
        <f>iferror(vlookup(B847,'セッション実施状況管理'!$A:$B,2,false),"")</f>
        <v/>
      </c>
      <c r="J847" s="629"/>
      <c r="K847" s="629"/>
      <c r="L847" s="652"/>
      <c r="M847" s="652"/>
      <c r="N847" s="629"/>
      <c r="O847" s="629"/>
      <c r="P847" s="629"/>
      <c r="Q847" s="651"/>
      <c r="R847" s="653"/>
      <c r="S847" s="651"/>
      <c r="T847" s="582" t="s">
        <v>1072</v>
      </c>
      <c r="U847" s="582" t="s">
        <v>1072</v>
      </c>
      <c r="V847" s="582" t="s">
        <v>1072</v>
      </c>
      <c r="W847" s="582" t="s">
        <v>1072</v>
      </c>
      <c r="X847" s="582" t="s">
        <v>1072</v>
      </c>
      <c r="Y847" s="582" t="s">
        <v>1072</v>
      </c>
      <c r="Z847" s="582" t="s">
        <v>1072</v>
      </c>
      <c r="AA847" s="580" t="str">
        <f>Vlookup(B847,'セッション実施状況管理'!$A:$R,17,false)</f>
        <v>#N/A</v>
      </c>
      <c r="AB847" s="580" t="str">
        <f t="shared" si="14"/>
        <v>#N/A</v>
      </c>
      <c r="AC847" s="580" t="str">
        <f t="shared" si="15"/>
        <v>#N/A</v>
      </c>
    </row>
    <row r="848">
      <c r="A848" s="2"/>
      <c r="B848" s="2"/>
      <c r="C848" s="2"/>
      <c r="D848" s="2"/>
      <c r="E848" s="2"/>
      <c r="F848" s="569" t="str">
        <f>vlookup(B848,'セッション実施状況管理'!$A:$U,20,false)</f>
        <v>#N/A</v>
      </c>
      <c r="G848" s="2"/>
      <c r="H848" s="2"/>
      <c r="I848" s="572" t="str">
        <f>iferror(vlookup(B848,'セッション実施状況管理'!$A:$B,2,false),"")</f>
        <v/>
      </c>
      <c r="J848" s="629"/>
      <c r="K848" s="629"/>
      <c r="L848" s="652"/>
      <c r="M848" s="652"/>
      <c r="N848" s="629"/>
      <c r="O848" s="629"/>
      <c r="P848" s="629"/>
      <c r="Q848" s="651"/>
      <c r="R848" s="653"/>
      <c r="S848" s="651"/>
      <c r="T848" s="582" t="s">
        <v>1072</v>
      </c>
      <c r="U848" s="582" t="s">
        <v>1072</v>
      </c>
      <c r="V848" s="582" t="s">
        <v>1072</v>
      </c>
      <c r="W848" s="582" t="s">
        <v>1072</v>
      </c>
      <c r="X848" s="582" t="s">
        <v>1072</v>
      </c>
      <c r="Y848" s="582" t="s">
        <v>1072</v>
      </c>
      <c r="Z848" s="582" t="s">
        <v>1072</v>
      </c>
      <c r="AA848" s="580" t="str">
        <f>Vlookup(B848,'セッション実施状況管理'!$A:$R,17,false)</f>
        <v>#N/A</v>
      </c>
      <c r="AB848" s="580" t="str">
        <f t="shared" si="14"/>
        <v>#N/A</v>
      </c>
      <c r="AC848" s="580" t="str">
        <f t="shared" si="15"/>
        <v>#N/A</v>
      </c>
    </row>
    <row r="849">
      <c r="A849" s="2"/>
      <c r="B849" s="2"/>
      <c r="C849" s="2"/>
      <c r="D849" s="2"/>
      <c r="E849" s="2"/>
      <c r="F849" s="569" t="str">
        <f>vlookup(B849,'セッション実施状況管理'!$A:$U,20,false)</f>
        <v>#N/A</v>
      </c>
      <c r="G849" s="2"/>
      <c r="H849" s="2"/>
      <c r="I849" s="572" t="str">
        <f>iferror(vlookup(B849,'セッション実施状況管理'!$A:$B,2,false),"")</f>
        <v/>
      </c>
      <c r="J849" s="629"/>
      <c r="K849" s="629"/>
      <c r="L849" s="652"/>
      <c r="M849" s="652"/>
      <c r="N849" s="629"/>
      <c r="O849" s="629"/>
      <c r="P849" s="629"/>
      <c r="Q849" s="651"/>
      <c r="R849" s="653"/>
      <c r="S849" s="651"/>
      <c r="T849" s="582" t="s">
        <v>1072</v>
      </c>
      <c r="U849" s="582" t="s">
        <v>1072</v>
      </c>
      <c r="V849" s="582" t="s">
        <v>1072</v>
      </c>
      <c r="W849" s="582" t="s">
        <v>1072</v>
      </c>
      <c r="X849" s="582" t="s">
        <v>1072</v>
      </c>
      <c r="Y849" s="582" t="s">
        <v>1072</v>
      </c>
      <c r="Z849" s="582" t="s">
        <v>1072</v>
      </c>
      <c r="AA849" s="580" t="str">
        <f>Vlookup(B849,'セッション実施状況管理'!$A:$R,17,false)</f>
        <v>#N/A</v>
      </c>
      <c r="AB849" s="580" t="str">
        <f t="shared" si="14"/>
        <v>#N/A</v>
      </c>
      <c r="AC849" s="580" t="str">
        <f t="shared" si="15"/>
        <v>#N/A</v>
      </c>
    </row>
    <row r="850">
      <c r="A850" s="2"/>
      <c r="B850" s="2"/>
      <c r="C850" s="2"/>
      <c r="D850" s="2"/>
      <c r="E850" s="2"/>
      <c r="F850" s="569" t="str">
        <f>vlookup(B850,'セッション実施状況管理'!$A:$U,20,false)</f>
        <v>#N/A</v>
      </c>
      <c r="G850" s="2"/>
      <c r="H850" s="2"/>
      <c r="I850" s="572" t="str">
        <f>iferror(vlookup(B850,'セッション実施状況管理'!$A:$B,2,false),"")</f>
        <v/>
      </c>
      <c r="J850" s="629"/>
      <c r="K850" s="629"/>
      <c r="L850" s="652"/>
      <c r="M850" s="652"/>
      <c r="N850" s="629"/>
      <c r="O850" s="629"/>
      <c r="P850" s="629"/>
      <c r="Q850" s="651"/>
      <c r="R850" s="653"/>
      <c r="S850" s="651"/>
      <c r="T850" s="582" t="s">
        <v>1072</v>
      </c>
      <c r="U850" s="582" t="s">
        <v>1072</v>
      </c>
      <c r="V850" s="582" t="s">
        <v>1072</v>
      </c>
      <c r="W850" s="582" t="s">
        <v>1072</v>
      </c>
      <c r="X850" s="582" t="s">
        <v>1072</v>
      </c>
      <c r="Y850" s="582" t="s">
        <v>1072</v>
      </c>
      <c r="Z850" s="582" t="s">
        <v>1072</v>
      </c>
      <c r="AA850" s="580" t="str">
        <f>Vlookup(B850,'セッション実施状況管理'!$A:$R,17,false)</f>
        <v>#N/A</v>
      </c>
      <c r="AB850" s="580" t="str">
        <f t="shared" si="14"/>
        <v>#N/A</v>
      </c>
      <c r="AC850" s="580" t="str">
        <f t="shared" si="15"/>
        <v>#N/A</v>
      </c>
    </row>
    <row r="851">
      <c r="A851" s="2"/>
      <c r="B851" s="2"/>
      <c r="C851" s="2"/>
      <c r="D851" s="2"/>
      <c r="E851" s="2"/>
      <c r="F851" s="569" t="str">
        <f>vlookup(B851,'セッション実施状況管理'!$A:$U,20,false)</f>
        <v>#N/A</v>
      </c>
      <c r="G851" s="2"/>
      <c r="H851" s="2"/>
      <c r="I851" s="572" t="str">
        <f>iferror(vlookup(B851,'セッション実施状況管理'!$A:$B,2,false),"")</f>
        <v/>
      </c>
      <c r="J851" s="629"/>
      <c r="K851" s="629"/>
      <c r="L851" s="652"/>
      <c r="M851" s="652"/>
      <c r="N851" s="629"/>
      <c r="O851" s="629"/>
      <c r="P851" s="629"/>
      <c r="Q851" s="651"/>
      <c r="R851" s="653"/>
      <c r="S851" s="651"/>
      <c r="T851" s="582" t="s">
        <v>1072</v>
      </c>
      <c r="U851" s="582" t="s">
        <v>1072</v>
      </c>
      <c r="V851" s="582" t="s">
        <v>1072</v>
      </c>
      <c r="W851" s="582" t="s">
        <v>1072</v>
      </c>
      <c r="X851" s="582" t="s">
        <v>1072</v>
      </c>
      <c r="Y851" s="582" t="s">
        <v>1072</v>
      </c>
      <c r="Z851" s="582" t="s">
        <v>1072</v>
      </c>
      <c r="AA851" s="580" t="str">
        <f>Vlookup(B851,'セッション実施状況管理'!$A:$R,17,false)</f>
        <v>#N/A</v>
      </c>
      <c r="AB851" s="580" t="str">
        <f t="shared" si="14"/>
        <v>#N/A</v>
      </c>
      <c r="AC851" s="580" t="str">
        <f t="shared" si="15"/>
        <v>#N/A</v>
      </c>
    </row>
    <row r="852">
      <c r="A852" s="2"/>
      <c r="B852" s="2"/>
      <c r="C852" s="2"/>
      <c r="D852" s="2"/>
      <c r="E852" s="2"/>
      <c r="F852" s="569" t="str">
        <f>vlookup(B852,'セッション実施状況管理'!$A:$U,20,false)</f>
        <v>#N/A</v>
      </c>
      <c r="G852" s="2"/>
      <c r="H852" s="2"/>
      <c r="I852" s="572" t="str">
        <f>iferror(vlookup(B852,'セッション実施状況管理'!$A:$B,2,false),"")</f>
        <v/>
      </c>
      <c r="J852" s="629"/>
      <c r="K852" s="629"/>
      <c r="L852" s="652"/>
      <c r="M852" s="652"/>
      <c r="N852" s="629"/>
      <c r="O852" s="629"/>
      <c r="P852" s="629"/>
      <c r="Q852" s="651"/>
      <c r="R852" s="653"/>
      <c r="S852" s="651"/>
      <c r="T852" s="582" t="s">
        <v>1072</v>
      </c>
      <c r="U852" s="582" t="s">
        <v>1072</v>
      </c>
      <c r="V852" s="582" t="s">
        <v>1072</v>
      </c>
      <c r="W852" s="582" t="s">
        <v>1072</v>
      </c>
      <c r="X852" s="582" t="s">
        <v>1072</v>
      </c>
      <c r="Y852" s="582" t="s">
        <v>1072</v>
      </c>
      <c r="Z852" s="582" t="s">
        <v>1072</v>
      </c>
      <c r="AA852" s="580" t="str">
        <f>Vlookup(B852,'セッション実施状況管理'!$A:$R,17,false)</f>
        <v>#N/A</v>
      </c>
      <c r="AB852" s="580" t="str">
        <f t="shared" si="14"/>
        <v>#N/A</v>
      </c>
      <c r="AC852" s="580" t="str">
        <f t="shared" si="15"/>
        <v>#N/A</v>
      </c>
    </row>
    <row r="853">
      <c r="A853" s="2"/>
      <c r="B853" s="2"/>
      <c r="C853" s="2"/>
      <c r="D853" s="2"/>
      <c r="E853" s="2"/>
      <c r="F853" s="569" t="str">
        <f>vlookup(B853,'セッション実施状況管理'!$A:$U,20,false)</f>
        <v>#N/A</v>
      </c>
      <c r="G853" s="2"/>
      <c r="H853" s="2"/>
      <c r="I853" s="572" t="str">
        <f>iferror(vlookup(B853,'セッション実施状況管理'!$A:$B,2,false),"")</f>
        <v/>
      </c>
      <c r="J853" s="629"/>
      <c r="K853" s="629"/>
      <c r="L853" s="652"/>
      <c r="M853" s="652"/>
      <c r="N853" s="629"/>
      <c r="O853" s="629"/>
      <c r="P853" s="629"/>
      <c r="Q853" s="651"/>
      <c r="R853" s="653"/>
      <c r="S853" s="651"/>
      <c r="T853" s="582" t="s">
        <v>1072</v>
      </c>
      <c r="U853" s="582" t="s">
        <v>1072</v>
      </c>
      <c r="V853" s="582" t="s">
        <v>1072</v>
      </c>
      <c r="W853" s="582" t="s">
        <v>1072</v>
      </c>
      <c r="X853" s="582" t="s">
        <v>1072</v>
      </c>
      <c r="Y853" s="582" t="s">
        <v>1072</v>
      </c>
      <c r="Z853" s="582" t="s">
        <v>1072</v>
      </c>
      <c r="AA853" s="580" t="str">
        <f>Vlookup(B853,'セッション実施状況管理'!$A:$R,17,false)</f>
        <v>#N/A</v>
      </c>
      <c r="AB853" s="580" t="str">
        <f t="shared" si="14"/>
        <v>#N/A</v>
      </c>
      <c r="AC853" s="580" t="str">
        <f t="shared" si="15"/>
        <v>#N/A</v>
      </c>
    </row>
    <row r="854">
      <c r="A854" s="2"/>
      <c r="B854" s="2"/>
      <c r="C854" s="2"/>
      <c r="D854" s="2"/>
      <c r="E854" s="2"/>
      <c r="F854" s="569" t="str">
        <f>vlookup(B854,'セッション実施状況管理'!$A:$U,20,false)</f>
        <v>#N/A</v>
      </c>
      <c r="G854" s="2"/>
      <c r="H854" s="2"/>
      <c r="I854" s="572" t="str">
        <f>iferror(vlookup(B854,'セッション実施状況管理'!$A:$B,2,false),"")</f>
        <v/>
      </c>
      <c r="J854" s="629"/>
      <c r="K854" s="629"/>
      <c r="L854" s="652"/>
      <c r="M854" s="652"/>
      <c r="N854" s="629"/>
      <c r="O854" s="629"/>
      <c r="P854" s="629"/>
      <c r="Q854" s="651"/>
      <c r="R854" s="653"/>
      <c r="S854" s="651"/>
      <c r="T854" s="582" t="s">
        <v>1072</v>
      </c>
      <c r="U854" s="582" t="s">
        <v>1072</v>
      </c>
      <c r="V854" s="582" t="s">
        <v>1072</v>
      </c>
      <c r="W854" s="582" t="s">
        <v>1072</v>
      </c>
      <c r="X854" s="582" t="s">
        <v>1072</v>
      </c>
      <c r="Y854" s="582" t="s">
        <v>1072</v>
      </c>
      <c r="Z854" s="582" t="s">
        <v>1072</v>
      </c>
      <c r="AA854" s="580" t="str">
        <f>Vlookup(B854,'セッション実施状況管理'!$A:$R,17,false)</f>
        <v>#N/A</v>
      </c>
      <c r="AB854" s="580" t="str">
        <f t="shared" si="14"/>
        <v>#N/A</v>
      </c>
      <c r="AC854" s="580" t="str">
        <f t="shared" si="15"/>
        <v>#N/A</v>
      </c>
    </row>
    <row r="855">
      <c r="A855" s="2"/>
      <c r="B855" s="2"/>
      <c r="C855" s="2"/>
      <c r="D855" s="2"/>
      <c r="E855" s="2"/>
      <c r="F855" s="569" t="str">
        <f>vlookup(B855,'セッション実施状況管理'!$A:$U,20,false)</f>
        <v>#N/A</v>
      </c>
      <c r="G855" s="2"/>
      <c r="H855" s="2"/>
      <c r="I855" s="572" t="str">
        <f>iferror(vlookup(B855,'セッション実施状況管理'!$A:$B,2,false),"")</f>
        <v/>
      </c>
      <c r="J855" s="629"/>
      <c r="K855" s="629"/>
      <c r="L855" s="652"/>
      <c r="M855" s="652"/>
      <c r="N855" s="629"/>
      <c r="O855" s="629"/>
      <c r="P855" s="629"/>
      <c r="Q855" s="651"/>
      <c r="R855" s="653"/>
      <c r="S855" s="651"/>
      <c r="T855" s="582" t="s">
        <v>1072</v>
      </c>
      <c r="U855" s="582" t="s">
        <v>1072</v>
      </c>
      <c r="V855" s="582" t="s">
        <v>1072</v>
      </c>
      <c r="W855" s="582" t="s">
        <v>1072</v>
      </c>
      <c r="X855" s="582" t="s">
        <v>1072</v>
      </c>
      <c r="Y855" s="582" t="s">
        <v>1072</v>
      </c>
      <c r="Z855" s="582" t="s">
        <v>1072</v>
      </c>
      <c r="AA855" s="580" t="str">
        <f>Vlookup(B855,'セッション実施状況管理'!$A:$R,17,false)</f>
        <v>#N/A</v>
      </c>
      <c r="AB855" s="580" t="str">
        <f t="shared" si="14"/>
        <v>#N/A</v>
      </c>
      <c r="AC855" s="580" t="str">
        <f t="shared" si="15"/>
        <v>#N/A</v>
      </c>
    </row>
    <row r="856">
      <c r="A856" s="2"/>
      <c r="B856" s="2"/>
      <c r="C856" s="2"/>
      <c r="D856" s="2"/>
      <c r="E856" s="2"/>
      <c r="F856" s="569" t="str">
        <f>vlookup(B856,'セッション実施状況管理'!$A:$U,20,false)</f>
        <v>#N/A</v>
      </c>
      <c r="G856" s="2"/>
      <c r="H856" s="2"/>
      <c r="I856" s="572" t="str">
        <f>iferror(vlookup(B856,'セッション実施状況管理'!$A:$B,2,false),"")</f>
        <v/>
      </c>
      <c r="J856" s="629"/>
      <c r="K856" s="629"/>
      <c r="L856" s="652"/>
      <c r="M856" s="652"/>
      <c r="N856" s="629"/>
      <c r="O856" s="629"/>
      <c r="P856" s="629"/>
      <c r="Q856" s="651"/>
      <c r="R856" s="653"/>
      <c r="S856" s="651"/>
      <c r="T856" s="582" t="s">
        <v>1072</v>
      </c>
      <c r="U856" s="582" t="s">
        <v>1072</v>
      </c>
      <c r="V856" s="582" t="s">
        <v>1072</v>
      </c>
      <c r="W856" s="582" t="s">
        <v>1072</v>
      </c>
      <c r="X856" s="582" t="s">
        <v>1072</v>
      </c>
      <c r="Y856" s="582" t="s">
        <v>1072</v>
      </c>
      <c r="Z856" s="582" t="s">
        <v>1072</v>
      </c>
      <c r="AA856" s="580" t="str">
        <f>Vlookup(B856,'セッション実施状況管理'!$A:$R,17,false)</f>
        <v>#N/A</v>
      </c>
      <c r="AB856" s="580" t="str">
        <f t="shared" si="14"/>
        <v>#N/A</v>
      </c>
      <c r="AC856" s="580" t="str">
        <f t="shared" si="15"/>
        <v>#N/A</v>
      </c>
    </row>
    <row r="857">
      <c r="A857" s="2"/>
      <c r="B857" s="2"/>
      <c r="C857" s="2"/>
      <c r="D857" s="2"/>
      <c r="E857" s="2"/>
      <c r="F857" s="569" t="str">
        <f>vlookup(B857,'セッション実施状況管理'!$A:$U,20,false)</f>
        <v>#N/A</v>
      </c>
      <c r="G857" s="2"/>
      <c r="H857" s="2"/>
      <c r="I857" s="572" t="str">
        <f>iferror(vlookup(B857,'セッション実施状況管理'!$A:$B,2,false),"")</f>
        <v/>
      </c>
      <c r="J857" s="629"/>
      <c r="K857" s="629"/>
      <c r="L857" s="652"/>
      <c r="M857" s="652"/>
      <c r="N857" s="629"/>
      <c r="O857" s="629"/>
      <c r="P857" s="629"/>
      <c r="Q857" s="651"/>
      <c r="R857" s="653"/>
      <c r="S857" s="651"/>
      <c r="T857" s="582" t="s">
        <v>1072</v>
      </c>
      <c r="U857" s="582" t="s">
        <v>1072</v>
      </c>
      <c r="V857" s="582" t="s">
        <v>1072</v>
      </c>
      <c r="W857" s="582" t="s">
        <v>1072</v>
      </c>
      <c r="X857" s="582" t="s">
        <v>1072</v>
      </c>
      <c r="Y857" s="582" t="s">
        <v>1072</v>
      </c>
      <c r="Z857" s="582" t="s">
        <v>1072</v>
      </c>
      <c r="AA857" s="580" t="str">
        <f>Vlookup(B857,'セッション実施状況管理'!$A:$R,17,false)</f>
        <v>#N/A</v>
      </c>
      <c r="AB857" s="580" t="str">
        <f t="shared" si="14"/>
        <v>#N/A</v>
      </c>
      <c r="AC857" s="580" t="str">
        <f t="shared" si="15"/>
        <v>#N/A</v>
      </c>
    </row>
    <row r="858">
      <c r="A858" s="2"/>
      <c r="B858" s="2"/>
      <c r="C858" s="2"/>
      <c r="D858" s="2"/>
      <c r="E858" s="2"/>
      <c r="F858" s="569" t="str">
        <f>vlookup(B858,'セッション実施状況管理'!$A:$U,20,false)</f>
        <v>#N/A</v>
      </c>
      <c r="G858" s="2"/>
      <c r="H858" s="2"/>
      <c r="I858" s="572" t="str">
        <f>iferror(vlookup(B858,'セッション実施状況管理'!$A:$B,2,false),"")</f>
        <v/>
      </c>
      <c r="J858" s="629"/>
      <c r="K858" s="629"/>
      <c r="L858" s="652"/>
      <c r="M858" s="652"/>
      <c r="N858" s="629"/>
      <c r="O858" s="629"/>
      <c r="P858" s="629"/>
      <c r="Q858" s="651"/>
      <c r="R858" s="653"/>
      <c r="S858" s="651"/>
      <c r="T858" s="582" t="s">
        <v>1072</v>
      </c>
      <c r="U858" s="582" t="s">
        <v>1072</v>
      </c>
      <c r="V858" s="582" t="s">
        <v>1072</v>
      </c>
      <c r="W858" s="582" t="s">
        <v>1072</v>
      </c>
      <c r="X858" s="582" t="s">
        <v>1072</v>
      </c>
      <c r="Y858" s="582" t="s">
        <v>1072</v>
      </c>
      <c r="Z858" s="582" t="s">
        <v>1072</v>
      </c>
      <c r="AA858" s="580" t="str">
        <f>Vlookup(B858,'セッション実施状況管理'!$A:$R,17,false)</f>
        <v>#N/A</v>
      </c>
      <c r="AB858" s="580" t="str">
        <f t="shared" si="14"/>
        <v>#N/A</v>
      </c>
      <c r="AC858" s="580" t="str">
        <f t="shared" si="15"/>
        <v>#N/A</v>
      </c>
    </row>
    <row r="859">
      <c r="A859" s="2"/>
      <c r="B859" s="2"/>
      <c r="C859" s="2"/>
      <c r="D859" s="2"/>
      <c r="E859" s="2"/>
      <c r="F859" s="569" t="str">
        <f>vlookup(B859,'セッション実施状況管理'!$A:$U,20,false)</f>
        <v>#N/A</v>
      </c>
      <c r="G859" s="2"/>
      <c r="H859" s="2"/>
      <c r="I859" s="572" t="str">
        <f>iferror(vlookup(B859,'セッション実施状況管理'!$A:$B,2,false),"")</f>
        <v/>
      </c>
      <c r="J859" s="629"/>
      <c r="K859" s="629"/>
      <c r="L859" s="652"/>
      <c r="M859" s="652"/>
      <c r="N859" s="629"/>
      <c r="O859" s="629"/>
      <c r="P859" s="629"/>
      <c r="Q859" s="651"/>
      <c r="R859" s="653"/>
      <c r="S859" s="651"/>
      <c r="T859" s="582" t="s">
        <v>1072</v>
      </c>
      <c r="U859" s="582" t="s">
        <v>1072</v>
      </c>
      <c r="V859" s="582" t="s">
        <v>1072</v>
      </c>
      <c r="W859" s="582" t="s">
        <v>1072</v>
      </c>
      <c r="X859" s="582" t="s">
        <v>1072</v>
      </c>
      <c r="Y859" s="582" t="s">
        <v>1072</v>
      </c>
      <c r="Z859" s="582" t="s">
        <v>1072</v>
      </c>
      <c r="AA859" s="580" t="str">
        <f>Vlookup(B859,'セッション実施状況管理'!$A:$R,17,false)</f>
        <v>#N/A</v>
      </c>
      <c r="AB859" s="580" t="str">
        <f t="shared" si="14"/>
        <v>#N/A</v>
      </c>
      <c r="AC859" s="580" t="str">
        <f t="shared" si="15"/>
        <v>#N/A</v>
      </c>
    </row>
    <row r="860">
      <c r="A860" s="2"/>
      <c r="B860" s="2"/>
      <c r="C860" s="2"/>
      <c r="D860" s="2"/>
      <c r="E860" s="2"/>
      <c r="F860" s="569" t="str">
        <f>vlookup(B860,'セッション実施状況管理'!$A:$U,20,false)</f>
        <v>#N/A</v>
      </c>
      <c r="G860" s="2"/>
      <c r="H860" s="2"/>
      <c r="I860" s="572" t="str">
        <f>iferror(vlookup(B860,'セッション実施状況管理'!$A:$B,2,false),"")</f>
        <v/>
      </c>
      <c r="J860" s="629"/>
      <c r="K860" s="629"/>
      <c r="L860" s="652"/>
      <c r="M860" s="652"/>
      <c r="N860" s="629"/>
      <c r="O860" s="629"/>
      <c r="P860" s="629"/>
      <c r="Q860" s="651"/>
      <c r="R860" s="653"/>
      <c r="S860" s="651"/>
      <c r="T860" s="582" t="s">
        <v>1072</v>
      </c>
      <c r="U860" s="582" t="s">
        <v>1072</v>
      </c>
      <c r="V860" s="582" t="s">
        <v>1072</v>
      </c>
      <c r="W860" s="582" t="s">
        <v>1072</v>
      </c>
      <c r="X860" s="582" t="s">
        <v>1072</v>
      </c>
      <c r="Y860" s="582" t="s">
        <v>1072</v>
      </c>
      <c r="Z860" s="582" t="s">
        <v>1072</v>
      </c>
      <c r="AA860" s="580" t="str">
        <f>Vlookup(B860,'セッション実施状況管理'!$A:$R,17,false)</f>
        <v>#N/A</v>
      </c>
      <c r="AB860" s="580" t="str">
        <f t="shared" si="14"/>
        <v>#N/A</v>
      </c>
      <c r="AC860" s="580" t="str">
        <f t="shared" si="15"/>
        <v>#N/A</v>
      </c>
    </row>
    <row r="861">
      <c r="A861" s="2"/>
      <c r="B861" s="2"/>
      <c r="C861" s="2"/>
      <c r="D861" s="2"/>
      <c r="E861" s="2"/>
      <c r="F861" s="569" t="str">
        <f>vlookup(B861,'セッション実施状況管理'!$A:$U,20,false)</f>
        <v>#N/A</v>
      </c>
      <c r="G861" s="2"/>
      <c r="H861" s="2"/>
      <c r="I861" s="572" t="str">
        <f>iferror(vlookup(B861,'セッション実施状況管理'!$A:$B,2,false),"")</f>
        <v/>
      </c>
      <c r="J861" s="629"/>
      <c r="K861" s="629"/>
      <c r="L861" s="652"/>
      <c r="M861" s="652"/>
      <c r="N861" s="629"/>
      <c r="O861" s="629"/>
      <c r="P861" s="629"/>
      <c r="Q861" s="651"/>
      <c r="R861" s="653"/>
      <c r="S861" s="651"/>
      <c r="T861" s="582" t="s">
        <v>1072</v>
      </c>
      <c r="U861" s="582" t="s">
        <v>1072</v>
      </c>
      <c r="V861" s="582" t="s">
        <v>1072</v>
      </c>
      <c r="W861" s="582" t="s">
        <v>1072</v>
      </c>
      <c r="X861" s="582" t="s">
        <v>1072</v>
      </c>
      <c r="Y861" s="582" t="s">
        <v>1072</v>
      </c>
      <c r="Z861" s="582" t="s">
        <v>1072</v>
      </c>
      <c r="AA861" s="580" t="str">
        <f>Vlookup(B861,'セッション実施状況管理'!$A:$R,17,false)</f>
        <v>#N/A</v>
      </c>
      <c r="AB861" s="580" t="str">
        <f t="shared" si="14"/>
        <v>#N/A</v>
      </c>
      <c r="AC861" s="580" t="str">
        <f t="shared" si="15"/>
        <v>#N/A</v>
      </c>
    </row>
    <row r="862">
      <c r="A862" s="2"/>
      <c r="B862" s="2"/>
      <c r="C862" s="2"/>
      <c r="D862" s="2"/>
      <c r="E862" s="2"/>
      <c r="F862" s="569" t="str">
        <f>vlookup(B862,'セッション実施状況管理'!$A:$U,20,false)</f>
        <v>#N/A</v>
      </c>
      <c r="G862" s="2"/>
      <c r="H862" s="2"/>
      <c r="I862" s="572" t="str">
        <f>iferror(vlookup(B862,'セッション実施状況管理'!$A:$B,2,false),"")</f>
        <v/>
      </c>
      <c r="J862" s="629"/>
      <c r="K862" s="629"/>
      <c r="L862" s="652"/>
      <c r="M862" s="652"/>
      <c r="N862" s="629"/>
      <c r="O862" s="629"/>
      <c r="P862" s="629"/>
      <c r="Q862" s="651"/>
      <c r="R862" s="653"/>
      <c r="S862" s="651"/>
      <c r="T862" s="582" t="s">
        <v>1072</v>
      </c>
      <c r="U862" s="582" t="s">
        <v>1072</v>
      </c>
      <c r="V862" s="582" t="s">
        <v>1072</v>
      </c>
      <c r="W862" s="582" t="s">
        <v>1072</v>
      </c>
      <c r="X862" s="582" t="s">
        <v>1072</v>
      </c>
      <c r="Y862" s="582" t="s">
        <v>1072</v>
      </c>
      <c r="Z862" s="582" t="s">
        <v>1072</v>
      </c>
      <c r="AA862" s="580" t="str">
        <f>Vlookup(B862,'セッション実施状況管理'!$A:$R,17,false)</f>
        <v>#N/A</v>
      </c>
      <c r="AB862" s="580" t="str">
        <f t="shared" si="14"/>
        <v>#N/A</v>
      </c>
      <c r="AC862" s="580" t="str">
        <f t="shared" si="15"/>
        <v>#N/A</v>
      </c>
    </row>
    <row r="863">
      <c r="A863" s="2"/>
      <c r="B863" s="2"/>
      <c r="C863" s="2"/>
      <c r="D863" s="2"/>
      <c r="E863" s="2"/>
      <c r="F863" s="569" t="str">
        <f>vlookup(B863,'セッション実施状況管理'!$A:$U,20,false)</f>
        <v>#N/A</v>
      </c>
      <c r="G863" s="2"/>
      <c r="H863" s="2"/>
      <c r="I863" s="572" t="str">
        <f>iferror(vlookup(B863,'セッション実施状況管理'!$A:$B,2,false),"")</f>
        <v/>
      </c>
      <c r="J863" s="629"/>
      <c r="K863" s="629"/>
      <c r="L863" s="652"/>
      <c r="M863" s="652"/>
      <c r="N863" s="629"/>
      <c r="O863" s="629"/>
      <c r="P863" s="629"/>
      <c r="Q863" s="651"/>
      <c r="R863" s="653"/>
      <c r="S863" s="651"/>
      <c r="T863" s="582" t="s">
        <v>1072</v>
      </c>
      <c r="U863" s="582" t="s">
        <v>1072</v>
      </c>
      <c r="V863" s="582" t="s">
        <v>1072</v>
      </c>
      <c r="W863" s="582" t="s">
        <v>1072</v>
      </c>
      <c r="X863" s="582" t="s">
        <v>1072</v>
      </c>
      <c r="Y863" s="582" t="s">
        <v>1072</v>
      </c>
      <c r="Z863" s="582" t="s">
        <v>1072</v>
      </c>
      <c r="AA863" s="580" t="str">
        <f>Vlookup(B863,'セッション実施状況管理'!$A:$R,17,false)</f>
        <v>#N/A</v>
      </c>
      <c r="AB863" s="580" t="str">
        <f t="shared" si="14"/>
        <v>#N/A</v>
      </c>
      <c r="AC863" s="580" t="str">
        <f t="shared" si="15"/>
        <v>#N/A</v>
      </c>
    </row>
    <row r="864">
      <c r="A864" s="2"/>
      <c r="B864" s="2"/>
      <c r="C864" s="2"/>
      <c r="D864" s="2"/>
      <c r="E864" s="2"/>
      <c r="F864" s="569" t="str">
        <f>vlookup(B864,'セッション実施状況管理'!$A:$U,20,false)</f>
        <v>#N/A</v>
      </c>
      <c r="G864" s="2"/>
      <c r="H864" s="2"/>
      <c r="I864" s="572" t="str">
        <f>iferror(vlookup(B864,'セッション実施状況管理'!$A:$B,2,false),"")</f>
        <v/>
      </c>
      <c r="J864" s="629"/>
      <c r="K864" s="629"/>
      <c r="L864" s="652"/>
      <c r="M864" s="652"/>
      <c r="N864" s="629"/>
      <c r="O864" s="629"/>
      <c r="P864" s="629"/>
      <c r="Q864" s="651"/>
      <c r="R864" s="653"/>
      <c r="S864" s="651"/>
      <c r="T864" s="582" t="s">
        <v>1072</v>
      </c>
      <c r="U864" s="582" t="s">
        <v>1072</v>
      </c>
      <c r="V864" s="582" t="s">
        <v>1072</v>
      </c>
      <c r="W864" s="582" t="s">
        <v>1072</v>
      </c>
      <c r="X864" s="582" t="s">
        <v>1072</v>
      </c>
      <c r="Y864" s="582" t="s">
        <v>1072</v>
      </c>
      <c r="Z864" s="582" t="s">
        <v>1072</v>
      </c>
      <c r="AA864" s="580" t="str">
        <f>Vlookup(B864,'セッション実施状況管理'!$A:$R,17,false)</f>
        <v>#N/A</v>
      </c>
      <c r="AB864" s="580" t="str">
        <f t="shared" si="14"/>
        <v>#N/A</v>
      </c>
      <c r="AC864" s="580" t="str">
        <f t="shared" si="15"/>
        <v>#N/A</v>
      </c>
    </row>
    <row r="865">
      <c r="A865" s="2"/>
      <c r="B865" s="2"/>
      <c r="C865" s="2"/>
      <c r="D865" s="2"/>
      <c r="E865" s="2"/>
      <c r="F865" s="569" t="str">
        <f>vlookup(B865,'セッション実施状況管理'!$A:$U,20,false)</f>
        <v>#N/A</v>
      </c>
      <c r="G865" s="2"/>
      <c r="H865" s="2"/>
      <c r="I865" s="572" t="str">
        <f>iferror(vlookup(B865,'セッション実施状況管理'!$A:$B,2,false),"")</f>
        <v/>
      </c>
      <c r="J865" s="629"/>
      <c r="K865" s="629"/>
      <c r="L865" s="652"/>
      <c r="M865" s="652"/>
      <c r="N865" s="629"/>
      <c r="O865" s="629"/>
      <c r="P865" s="629"/>
      <c r="Q865" s="651"/>
      <c r="R865" s="653"/>
      <c r="S865" s="651"/>
      <c r="T865" s="582" t="s">
        <v>1072</v>
      </c>
      <c r="U865" s="582" t="s">
        <v>1072</v>
      </c>
      <c r="V865" s="582" t="s">
        <v>1072</v>
      </c>
      <c r="W865" s="582" t="s">
        <v>1072</v>
      </c>
      <c r="X865" s="582" t="s">
        <v>1072</v>
      </c>
      <c r="Y865" s="582" t="s">
        <v>1072</v>
      </c>
      <c r="Z865" s="582" t="s">
        <v>1072</v>
      </c>
      <c r="AA865" s="580" t="str">
        <f>Vlookup(B865,'セッション実施状況管理'!$A:$R,17,false)</f>
        <v>#N/A</v>
      </c>
      <c r="AB865" s="580" t="str">
        <f t="shared" si="14"/>
        <v>#N/A</v>
      </c>
      <c r="AC865" s="580" t="str">
        <f t="shared" si="15"/>
        <v>#N/A</v>
      </c>
    </row>
    <row r="866">
      <c r="A866" s="2"/>
      <c r="B866" s="2"/>
      <c r="C866" s="2"/>
      <c r="D866" s="2"/>
      <c r="E866" s="2"/>
      <c r="F866" s="569" t="str">
        <f>vlookup(B866,'セッション実施状況管理'!$A:$U,20,false)</f>
        <v>#N/A</v>
      </c>
      <c r="G866" s="2"/>
      <c r="H866" s="2"/>
      <c r="I866" s="572" t="str">
        <f>iferror(vlookup(B866,'セッション実施状況管理'!$A:$B,2,false),"")</f>
        <v/>
      </c>
      <c r="J866" s="629"/>
      <c r="K866" s="629"/>
      <c r="L866" s="652"/>
      <c r="M866" s="652"/>
      <c r="N866" s="629"/>
      <c r="O866" s="629"/>
      <c r="P866" s="629"/>
      <c r="Q866" s="651"/>
      <c r="R866" s="653"/>
      <c r="S866" s="651"/>
      <c r="T866" s="582" t="s">
        <v>1072</v>
      </c>
      <c r="U866" s="582" t="s">
        <v>1072</v>
      </c>
      <c r="V866" s="582" t="s">
        <v>1072</v>
      </c>
      <c r="W866" s="582" t="s">
        <v>1072</v>
      </c>
      <c r="X866" s="582" t="s">
        <v>1072</v>
      </c>
      <c r="Y866" s="582" t="s">
        <v>1072</v>
      </c>
      <c r="Z866" s="582" t="s">
        <v>1072</v>
      </c>
      <c r="AA866" s="580" t="str">
        <f>Vlookup(B866,'セッション実施状況管理'!$A:$R,17,false)</f>
        <v>#N/A</v>
      </c>
      <c r="AB866" s="580" t="str">
        <f t="shared" si="14"/>
        <v>#N/A</v>
      </c>
      <c r="AC866" s="580" t="str">
        <f t="shared" si="15"/>
        <v>#N/A</v>
      </c>
    </row>
    <row r="867">
      <c r="A867" s="2"/>
      <c r="B867" s="2"/>
      <c r="C867" s="2"/>
      <c r="D867" s="2"/>
      <c r="E867" s="2"/>
      <c r="F867" s="569" t="str">
        <f>vlookup(B867,'セッション実施状況管理'!$A:$U,20,false)</f>
        <v>#N/A</v>
      </c>
      <c r="G867" s="2"/>
      <c r="H867" s="2"/>
      <c r="I867" s="572" t="str">
        <f>iferror(vlookup(B867,'セッション実施状況管理'!$A:$B,2,false),"")</f>
        <v/>
      </c>
      <c r="J867" s="629"/>
      <c r="K867" s="629"/>
      <c r="L867" s="652"/>
      <c r="M867" s="652"/>
      <c r="N867" s="629"/>
      <c r="O867" s="629"/>
      <c r="P867" s="629"/>
      <c r="Q867" s="651"/>
      <c r="R867" s="653"/>
      <c r="S867" s="651"/>
      <c r="T867" s="582" t="s">
        <v>1072</v>
      </c>
      <c r="U867" s="582" t="s">
        <v>1072</v>
      </c>
      <c r="V867" s="582" t="s">
        <v>1072</v>
      </c>
      <c r="W867" s="582" t="s">
        <v>1072</v>
      </c>
      <c r="X867" s="582" t="s">
        <v>1072</v>
      </c>
      <c r="Y867" s="582" t="s">
        <v>1072</v>
      </c>
      <c r="Z867" s="582" t="s">
        <v>1072</v>
      </c>
      <c r="AA867" s="580" t="str">
        <f>Vlookup(B867,'セッション実施状況管理'!$A:$R,17,false)</f>
        <v>#N/A</v>
      </c>
      <c r="AB867" s="580" t="str">
        <f t="shared" si="14"/>
        <v>#N/A</v>
      </c>
      <c r="AC867" s="580" t="str">
        <f t="shared" si="15"/>
        <v>#N/A</v>
      </c>
    </row>
    <row r="868">
      <c r="A868" s="2"/>
      <c r="B868" s="2"/>
      <c r="C868" s="2"/>
      <c r="D868" s="2"/>
      <c r="E868" s="2"/>
      <c r="F868" s="569" t="str">
        <f>vlookup(B868,'セッション実施状況管理'!$A:$U,20,false)</f>
        <v>#N/A</v>
      </c>
      <c r="G868" s="2"/>
      <c r="H868" s="2"/>
      <c r="I868" s="572" t="str">
        <f>iferror(vlookup(B868,'セッション実施状況管理'!$A:$B,2,false),"")</f>
        <v/>
      </c>
      <c r="J868" s="629"/>
      <c r="K868" s="629"/>
      <c r="L868" s="652"/>
      <c r="M868" s="652"/>
      <c r="N868" s="629"/>
      <c r="O868" s="629"/>
      <c r="P868" s="629"/>
      <c r="Q868" s="651"/>
      <c r="R868" s="653"/>
      <c r="S868" s="651"/>
      <c r="T868" s="582" t="s">
        <v>1072</v>
      </c>
      <c r="U868" s="582" t="s">
        <v>1072</v>
      </c>
      <c r="V868" s="582" t="s">
        <v>1072</v>
      </c>
      <c r="W868" s="582" t="s">
        <v>1072</v>
      </c>
      <c r="X868" s="582" t="s">
        <v>1072</v>
      </c>
      <c r="Y868" s="582" t="s">
        <v>1072</v>
      </c>
      <c r="Z868" s="582" t="s">
        <v>1072</v>
      </c>
      <c r="AA868" s="580" t="str">
        <f>Vlookup(B868,'セッション実施状況管理'!$A:$R,17,false)</f>
        <v>#N/A</v>
      </c>
      <c r="AB868" s="580" t="str">
        <f t="shared" si="14"/>
        <v>#N/A</v>
      </c>
      <c r="AC868" s="580" t="str">
        <f t="shared" si="15"/>
        <v>#N/A</v>
      </c>
    </row>
    <row r="869">
      <c r="A869" s="2"/>
      <c r="B869" s="2"/>
      <c r="C869" s="2"/>
      <c r="D869" s="2"/>
      <c r="E869" s="2"/>
      <c r="F869" s="569" t="str">
        <f>vlookup(B869,'セッション実施状況管理'!$A:$U,20,false)</f>
        <v>#N/A</v>
      </c>
      <c r="G869" s="2"/>
      <c r="H869" s="2"/>
      <c r="I869" s="572" t="str">
        <f>iferror(vlookup(B869,'セッション実施状況管理'!$A:$B,2,false),"")</f>
        <v/>
      </c>
      <c r="J869" s="629"/>
      <c r="K869" s="629"/>
      <c r="L869" s="652"/>
      <c r="M869" s="652"/>
      <c r="N869" s="629"/>
      <c r="O869" s="629"/>
      <c r="P869" s="629"/>
      <c r="Q869" s="651"/>
      <c r="R869" s="653"/>
      <c r="S869" s="651"/>
      <c r="T869" s="582" t="s">
        <v>1072</v>
      </c>
      <c r="U869" s="582" t="s">
        <v>1072</v>
      </c>
      <c r="V869" s="582" t="s">
        <v>1072</v>
      </c>
      <c r="W869" s="582" t="s">
        <v>1072</v>
      </c>
      <c r="X869" s="582" t="s">
        <v>1072</v>
      </c>
      <c r="Y869" s="582" t="s">
        <v>1072</v>
      </c>
      <c r="Z869" s="582" t="s">
        <v>1072</v>
      </c>
      <c r="AA869" s="580" t="str">
        <f>Vlookup(B869,'セッション実施状況管理'!$A:$R,17,false)</f>
        <v>#N/A</v>
      </c>
      <c r="AB869" s="580" t="str">
        <f t="shared" si="14"/>
        <v>#N/A</v>
      </c>
      <c r="AC869" s="580" t="str">
        <f t="shared" si="15"/>
        <v>#N/A</v>
      </c>
    </row>
    <row r="870">
      <c r="A870" s="2"/>
      <c r="B870" s="2"/>
      <c r="C870" s="2"/>
      <c r="D870" s="2"/>
      <c r="E870" s="2"/>
      <c r="F870" s="569" t="str">
        <f>vlookup(B870,'セッション実施状況管理'!$A:$U,20,false)</f>
        <v>#N/A</v>
      </c>
      <c r="G870" s="2"/>
      <c r="H870" s="2"/>
      <c r="I870" s="572" t="str">
        <f>iferror(vlookup(B870,'セッション実施状況管理'!$A:$B,2,false),"")</f>
        <v/>
      </c>
      <c r="J870" s="629"/>
      <c r="K870" s="629"/>
      <c r="L870" s="652"/>
      <c r="M870" s="652"/>
      <c r="N870" s="629"/>
      <c r="O870" s="629"/>
      <c r="P870" s="629"/>
      <c r="Q870" s="651"/>
      <c r="R870" s="653"/>
      <c r="S870" s="651"/>
      <c r="T870" s="582" t="s">
        <v>1072</v>
      </c>
      <c r="U870" s="582" t="s">
        <v>1072</v>
      </c>
      <c r="V870" s="582" t="s">
        <v>1072</v>
      </c>
      <c r="W870" s="582" t="s">
        <v>1072</v>
      </c>
      <c r="X870" s="582" t="s">
        <v>1072</v>
      </c>
      <c r="Y870" s="582" t="s">
        <v>1072</v>
      </c>
      <c r="Z870" s="582" t="s">
        <v>1072</v>
      </c>
      <c r="AA870" s="580" t="str">
        <f>Vlookup(B870,'セッション実施状況管理'!$A:$R,17,false)</f>
        <v>#N/A</v>
      </c>
      <c r="AB870" s="580" t="str">
        <f t="shared" si="14"/>
        <v>#N/A</v>
      </c>
      <c r="AC870" s="580" t="str">
        <f t="shared" si="15"/>
        <v>#N/A</v>
      </c>
    </row>
    <row r="871">
      <c r="A871" s="2"/>
      <c r="B871" s="2"/>
      <c r="C871" s="2"/>
      <c r="D871" s="2"/>
      <c r="E871" s="2"/>
      <c r="F871" s="569" t="str">
        <f>vlookup(B871,'セッション実施状況管理'!$A:$U,20,false)</f>
        <v>#N/A</v>
      </c>
      <c r="G871" s="2"/>
      <c r="H871" s="2"/>
      <c r="I871" s="572" t="str">
        <f>iferror(vlookup(B871,'セッション実施状況管理'!$A:$B,2,false),"")</f>
        <v/>
      </c>
      <c r="J871" s="629"/>
      <c r="K871" s="629"/>
      <c r="L871" s="652"/>
      <c r="M871" s="652"/>
      <c r="N871" s="629"/>
      <c r="O871" s="629"/>
      <c r="P871" s="629"/>
      <c r="Q871" s="651"/>
      <c r="R871" s="653"/>
      <c r="S871" s="651"/>
      <c r="T871" s="582" t="s">
        <v>1072</v>
      </c>
      <c r="U871" s="582" t="s">
        <v>1072</v>
      </c>
      <c r="V871" s="582" t="s">
        <v>1072</v>
      </c>
      <c r="W871" s="582" t="s">
        <v>1072</v>
      </c>
      <c r="X871" s="582" t="s">
        <v>1072</v>
      </c>
      <c r="Y871" s="582" t="s">
        <v>1072</v>
      </c>
      <c r="Z871" s="582" t="s">
        <v>1072</v>
      </c>
      <c r="AA871" s="580" t="str">
        <f>Vlookup(B871,'セッション実施状況管理'!$A:$R,17,false)</f>
        <v>#N/A</v>
      </c>
      <c r="AB871" s="580" t="str">
        <f t="shared" si="14"/>
        <v>#N/A</v>
      </c>
      <c r="AC871" s="580" t="str">
        <f t="shared" si="15"/>
        <v>#N/A</v>
      </c>
    </row>
    <row r="872">
      <c r="A872" s="2"/>
      <c r="B872" s="2"/>
      <c r="C872" s="2"/>
      <c r="D872" s="2"/>
      <c r="E872" s="2"/>
      <c r="F872" s="569" t="str">
        <f>vlookup(B872,'セッション実施状況管理'!$A:$U,20,false)</f>
        <v>#N/A</v>
      </c>
      <c r="G872" s="2"/>
      <c r="H872" s="2"/>
      <c r="I872" s="572" t="str">
        <f>iferror(vlookup(B872,'セッション実施状況管理'!$A:$B,2,false),"")</f>
        <v/>
      </c>
      <c r="J872" s="629"/>
      <c r="K872" s="629"/>
      <c r="L872" s="652"/>
      <c r="M872" s="652"/>
      <c r="N872" s="629"/>
      <c r="O872" s="629"/>
      <c r="P872" s="629"/>
      <c r="Q872" s="651"/>
      <c r="R872" s="653"/>
      <c r="S872" s="651"/>
      <c r="T872" s="582" t="s">
        <v>1072</v>
      </c>
      <c r="U872" s="582" t="s">
        <v>1072</v>
      </c>
      <c r="V872" s="582" t="s">
        <v>1072</v>
      </c>
      <c r="W872" s="582" t="s">
        <v>1072</v>
      </c>
      <c r="X872" s="582" t="s">
        <v>1072</v>
      </c>
      <c r="Y872" s="582" t="s">
        <v>1072</v>
      </c>
      <c r="Z872" s="582" t="s">
        <v>1072</v>
      </c>
      <c r="AA872" s="580" t="str">
        <f>Vlookup(B872,'セッション実施状況管理'!$A:$R,17,false)</f>
        <v>#N/A</v>
      </c>
      <c r="AB872" s="580" t="str">
        <f t="shared" si="14"/>
        <v>#N/A</v>
      </c>
      <c r="AC872" s="580" t="str">
        <f t="shared" si="15"/>
        <v>#N/A</v>
      </c>
    </row>
    <row r="873">
      <c r="A873" s="2"/>
      <c r="B873" s="2"/>
      <c r="C873" s="2"/>
      <c r="D873" s="2"/>
      <c r="E873" s="2"/>
      <c r="F873" s="569" t="str">
        <f>vlookup(B873,'セッション実施状況管理'!$A:$U,20,false)</f>
        <v>#N/A</v>
      </c>
      <c r="G873" s="2"/>
      <c r="H873" s="2"/>
      <c r="I873" s="572" t="str">
        <f>iferror(vlookup(B873,'セッション実施状況管理'!$A:$B,2,false),"")</f>
        <v/>
      </c>
      <c r="J873" s="629"/>
      <c r="K873" s="629"/>
      <c r="L873" s="652"/>
      <c r="M873" s="652"/>
      <c r="N873" s="629"/>
      <c r="O873" s="629"/>
      <c r="P873" s="629"/>
      <c r="Q873" s="651"/>
      <c r="R873" s="653"/>
      <c r="S873" s="651"/>
      <c r="T873" s="582" t="s">
        <v>1072</v>
      </c>
      <c r="U873" s="582" t="s">
        <v>1072</v>
      </c>
      <c r="V873" s="582" t="s">
        <v>1072</v>
      </c>
      <c r="W873" s="582" t="s">
        <v>1072</v>
      </c>
      <c r="X873" s="582" t="s">
        <v>1072</v>
      </c>
      <c r="Y873" s="582" t="s">
        <v>1072</v>
      </c>
      <c r="Z873" s="582" t="s">
        <v>1072</v>
      </c>
      <c r="AA873" s="580" t="str">
        <f>Vlookup(B873,'セッション実施状況管理'!$A:$R,17,false)</f>
        <v>#N/A</v>
      </c>
      <c r="AB873" s="580" t="str">
        <f t="shared" si="14"/>
        <v>#N/A</v>
      </c>
      <c r="AC873" s="580" t="str">
        <f t="shared" si="15"/>
        <v>#N/A</v>
      </c>
    </row>
    <row r="874">
      <c r="A874" s="2"/>
      <c r="B874" s="2"/>
      <c r="C874" s="2"/>
      <c r="D874" s="2"/>
      <c r="E874" s="2"/>
      <c r="F874" s="569" t="str">
        <f>vlookup(B874,'セッション実施状況管理'!$A:$U,20,false)</f>
        <v>#N/A</v>
      </c>
      <c r="G874" s="2"/>
      <c r="H874" s="2"/>
      <c r="I874" s="572" t="str">
        <f>iferror(vlookup(B874,'セッション実施状況管理'!$A:$B,2,false),"")</f>
        <v/>
      </c>
      <c r="J874" s="629"/>
      <c r="K874" s="629"/>
      <c r="L874" s="652"/>
      <c r="M874" s="652"/>
      <c r="N874" s="629"/>
      <c r="O874" s="629"/>
      <c r="P874" s="629"/>
      <c r="Q874" s="651"/>
      <c r="R874" s="653"/>
      <c r="S874" s="651"/>
      <c r="T874" s="582" t="s">
        <v>1072</v>
      </c>
      <c r="U874" s="582" t="s">
        <v>1072</v>
      </c>
      <c r="V874" s="582" t="s">
        <v>1072</v>
      </c>
      <c r="W874" s="582" t="s">
        <v>1072</v>
      </c>
      <c r="X874" s="582" t="s">
        <v>1072</v>
      </c>
      <c r="Y874" s="582" t="s">
        <v>1072</v>
      </c>
      <c r="Z874" s="582" t="s">
        <v>1072</v>
      </c>
      <c r="AA874" s="580" t="str">
        <f>Vlookup(B874,'セッション実施状況管理'!$A:$R,17,false)</f>
        <v>#N/A</v>
      </c>
      <c r="AB874" s="580" t="str">
        <f t="shared" si="14"/>
        <v>#N/A</v>
      </c>
      <c r="AC874" s="580" t="str">
        <f t="shared" si="15"/>
        <v>#N/A</v>
      </c>
    </row>
    <row r="875">
      <c r="A875" s="2"/>
      <c r="B875" s="2"/>
      <c r="C875" s="2"/>
      <c r="D875" s="2"/>
      <c r="E875" s="2"/>
      <c r="F875" s="569" t="str">
        <f>vlookup(B875,'セッション実施状況管理'!$A:$U,20,false)</f>
        <v>#N/A</v>
      </c>
      <c r="G875" s="2"/>
      <c r="H875" s="2"/>
      <c r="I875" s="572" t="str">
        <f>iferror(vlookup(B875,'セッション実施状況管理'!$A:$B,2,false),"")</f>
        <v/>
      </c>
      <c r="J875" s="629"/>
      <c r="K875" s="629"/>
      <c r="L875" s="652"/>
      <c r="M875" s="652"/>
      <c r="N875" s="629"/>
      <c r="O875" s="629"/>
      <c r="P875" s="629"/>
      <c r="Q875" s="651"/>
      <c r="R875" s="653"/>
      <c r="S875" s="651"/>
      <c r="T875" s="582" t="s">
        <v>1072</v>
      </c>
      <c r="U875" s="582" t="s">
        <v>1072</v>
      </c>
      <c r="V875" s="582" t="s">
        <v>1072</v>
      </c>
      <c r="W875" s="582" t="s">
        <v>1072</v>
      </c>
      <c r="X875" s="582" t="s">
        <v>1072</v>
      </c>
      <c r="Y875" s="582" t="s">
        <v>1072</v>
      </c>
      <c r="Z875" s="582" t="s">
        <v>1072</v>
      </c>
      <c r="AA875" s="580" t="str">
        <f>Vlookup(B875,'セッション実施状況管理'!$A:$R,17,false)</f>
        <v>#N/A</v>
      </c>
      <c r="AB875" s="580" t="str">
        <f t="shared" si="14"/>
        <v>#N/A</v>
      </c>
      <c r="AC875" s="580" t="str">
        <f t="shared" si="15"/>
        <v>#N/A</v>
      </c>
    </row>
    <row r="876">
      <c r="A876" s="2"/>
      <c r="B876" s="2"/>
      <c r="C876" s="2"/>
      <c r="D876" s="2"/>
      <c r="E876" s="2"/>
      <c r="F876" s="569" t="str">
        <f>vlookup(B876,'セッション実施状況管理'!$A:$U,20,false)</f>
        <v>#N/A</v>
      </c>
      <c r="G876" s="2"/>
      <c r="H876" s="2"/>
      <c r="I876" s="572" t="str">
        <f>iferror(vlookup(B876,'セッション実施状況管理'!$A:$B,2,false),"")</f>
        <v/>
      </c>
      <c r="J876" s="629"/>
      <c r="K876" s="629"/>
      <c r="L876" s="652"/>
      <c r="M876" s="652"/>
      <c r="N876" s="629"/>
      <c r="O876" s="629"/>
      <c r="P876" s="629"/>
      <c r="Q876" s="651"/>
      <c r="R876" s="653"/>
      <c r="S876" s="651"/>
      <c r="T876" s="582" t="s">
        <v>1072</v>
      </c>
      <c r="U876" s="582" t="s">
        <v>1072</v>
      </c>
      <c r="V876" s="582" t="s">
        <v>1072</v>
      </c>
      <c r="W876" s="582" t="s">
        <v>1072</v>
      </c>
      <c r="X876" s="582" t="s">
        <v>1072</v>
      </c>
      <c r="Y876" s="582" t="s">
        <v>1072</v>
      </c>
      <c r="Z876" s="582" t="s">
        <v>1072</v>
      </c>
      <c r="AA876" s="580" t="str">
        <f>Vlookup(B876,'セッション実施状況管理'!$A:$R,17,false)</f>
        <v>#N/A</v>
      </c>
      <c r="AB876" s="580" t="str">
        <f t="shared" si="14"/>
        <v>#N/A</v>
      </c>
      <c r="AC876" s="580" t="str">
        <f t="shared" si="15"/>
        <v>#N/A</v>
      </c>
    </row>
    <row r="877">
      <c r="A877" s="2"/>
      <c r="B877" s="2"/>
      <c r="C877" s="2"/>
      <c r="D877" s="2"/>
      <c r="E877" s="2"/>
      <c r="F877" s="569" t="str">
        <f>vlookup(B877,'セッション実施状況管理'!$A:$U,20,false)</f>
        <v>#N/A</v>
      </c>
      <c r="G877" s="2"/>
      <c r="H877" s="2"/>
      <c r="I877" s="572" t="str">
        <f>iferror(vlookup(B877,'セッション実施状況管理'!$A:$B,2,false),"")</f>
        <v/>
      </c>
      <c r="J877" s="629"/>
      <c r="K877" s="629"/>
      <c r="L877" s="652"/>
      <c r="M877" s="652"/>
      <c r="N877" s="629"/>
      <c r="O877" s="629"/>
      <c r="P877" s="629"/>
      <c r="Q877" s="651"/>
      <c r="R877" s="653"/>
      <c r="S877" s="651"/>
      <c r="T877" s="582" t="s">
        <v>1072</v>
      </c>
      <c r="U877" s="582" t="s">
        <v>1072</v>
      </c>
      <c r="V877" s="582" t="s">
        <v>1072</v>
      </c>
      <c r="W877" s="582" t="s">
        <v>1072</v>
      </c>
      <c r="X877" s="582" t="s">
        <v>1072</v>
      </c>
      <c r="Y877" s="582" t="s">
        <v>1072</v>
      </c>
      <c r="Z877" s="582" t="s">
        <v>1072</v>
      </c>
      <c r="AA877" s="580" t="str">
        <f>Vlookup(B877,'セッション実施状況管理'!$A:$R,17,false)</f>
        <v>#N/A</v>
      </c>
      <c r="AB877" s="580" t="str">
        <f t="shared" si="14"/>
        <v>#N/A</v>
      </c>
      <c r="AC877" s="580" t="str">
        <f t="shared" si="15"/>
        <v>#N/A</v>
      </c>
    </row>
    <row r="878">
      <c r="A878" s="2"/>
      <c r="B878" s="2"/>
      <c r="C878" s="2"/>
      <c r="D878" s="2"/>
      <c r="E878" s="2"/>
      <c r="F878" s="569" t="str">
        <f>vlookup(B878,'セッション実施状況管理'!$A:$U,20,false)</f>
        <v>#N/A</v>
      </c>
      <c r="G878" s="2"/>
      <c r="H878" s="2"/>
      <c r="I878" s="572" t="str">
        <f>iferror(vlookup(B878,'セッション実施状況管理'!$A:$B,2,false),"")</f>
        <v/>
      </c>
      <c r="J878" s="629"/>
      <c r="K878" s="629"/>
      <c r="L878" s="652"/>
      <c r="M878" s="652"/>
      <c r="N878" s="629"/>
      <c r="O878" s="629"/>
      <c r="P878" s="629"/>
      <c r="Q878" s="651"/>
      <c r="R878" s="653"/>
      <c r="S878" s="651"/>
      <c r="T878" s="582" t="s">
        <v>1072</v>
      </c>
      <c r="U878" s="582" t="s">
        <v>1072</v>
      </c>
      <c r="V878" s="582" t="s">
        <v>1072</v>
      </c>
      <c r="W878" s="582" t="s">
        <v>1072</v>
      </c>
      <c r="X878" s="582" t="s">
        <v>1072</v>
      </c>
      <c r="Y878" s="582" t="s">
        <v>1072</v>
      </c>
      <c r="Z878" s="582" t="s">
        <v>1072</v>
      </c>
      <c r="AA878" s="580" t="str">
        <f>Vlookup(B878,'セッション実施状況管理'!$A:$R,17,false)</f>
        <v>#N/A</v>
      </c>
      <c r="AB878" s="580" t="str">
        <f t="shared" si="14"/>
        <v>#N/A</v>
      </c>
      <c r="AC878" s="580" t="str">
        <f t="shared" si="15"/>
        <v>#N/A</v>
      </c>
    </row>
    <row r="879">
      <c r="A879" s="2"/>
      <c r="B879" s="2"/>
      <c r="C879" s="2"/>
      <c r="D879" s="2"/>
      <c r="E879" s="2"/>
      <c r="F879" s="569" t="str">
        <f>vlookup(B879,'セッション実施状況管理'!$A:$U,20,false)</f>
        <v>#N/A</v>
      </c>
      <c r="G879" s="2"/>
      <c r="H879" s="2"/>
      <c r="I879" s="572" t="str">
        <f>iferror(vlookup(B879,'セッション実施状況管理'!$A:$B,2,false),"")</f>
        <v/>
      </c>
      <c r="J879" s="629"/>
      <c r="K879" s="629"/>
      <c r="L879" s="652"/>
      <c r="M879" s="652"/>
      <c r="N879" s="629"/>
      <c r="O879" s="629"/>
      <c r="P879" s="629"/>
      <c r="Q879" s="651"/>
      <c r="R879" s="653"/>
      <c r="S879" s="651"/>
      <c r="T879" s="582" t="s">
        <v>1072</v>
      </c>
      <c r="U879" s="582" t="s">
        <v>1072</v>
      </c>
      <c r="V879" s="582" t="s">
        <v>1072</v>
      </c>
      <c r="W879" s="582" t="s">
        <v>1072</v>
      </c>
      <c r="X879" s="582" t="s">
        <v>1072</v>
      </c>
      <c r="Y879" s="582" t="s">
        <v>1072</v>
      </c>
      <c r="Z879" s="582" t="s">
        <v>1072</v>
      </c>
      <c r="AA879" s="580" t="str">
        <f>Vlookup(B879,'セッション実施状況管理'!$A:$R,17,false)</f>
        <v>#N/A</v>
      </c>
      <c r="AB879" s="580" t="str">
        <f t="shared" si="14"/>
        <v>#N/A</v>
      </c>
      <c r="AC879" s="580" t="str">
        <f t="shared" si="15"/>
        <v>#N/A</v>
      </c>
    </row>
    <row r="880">
      <c r="A880" s="2"/>
      <c r="B880" s="2"/>
      <c r="C880" s="2"/>
      <c r="D880" s="2"/>
      <c r="E880" s="2"/>
      <c r="F880" s="569" t="str">
        <f>vlookup(B880,'セッション実施状況管理'!$A:$U,20,false)</f>
        <v>#N/A</v>
      </c>
      <c r="G880" s="2"/>
      <c r="H880" s="2"/>
      <c r="I880" s="572" t="str">
        <f>iferror(vlookup(B880,'セッション実施状況管理'!$A:$B,2,false),"")</f>
        <v/>
      </c>
      <c r="J880" s="629"/>
      <c r="K880" s="629"/>
      <c r="L880" s="652"/>
      <c r="M880" s="652"/>
      <c r="N880" s="629"/>
      <c r="O880" s="629"/>
      <c r="P880" s="629"/>
      <c r="Q880" s="651"/>
      <c r="R880" s="653"/>
      <c r="S880" s="651"/>
      <c r="T880" s="582" t="s">
        <v>1072</v>
      </c>
      <c r="U880" s="582" t="s">
        <v>1072</v>
      </c>
      <c r="V880" s="582" t="s">
        <v>1072</v>
      </c>
      <c r="W880" s="582" t="s">
        <v>1072</v>
      </c>
      <c r="X880" s="582" t="s">
        <v>1072</v>
      </c>
      <c r="Y880" s="582" t="s">
        <v>1072</v>
      </c>
      <c r="Z880" s="582" t="s">
        <v>1072</v>
      </c>
      <c r="AA880" s="580" t="str">
        <f>Vlookup(B880,'セッション実施状況管理'!$A:$R,17,false)</f>
        <v>#N/A</v>
      </c>
      <c r="AB880" s="580" t="str">
        <f t="shared" si="14"/>
        <v>#N/A</v>
      </c>
      <c r="AC880" s="580" t="str">
        <f t="shared" si="15"/>
        <v>#N/A</v>
      </c>
    </row>
    <row r="881">
      <c r="A881" s="2"/>
      <c r="B881" s="2"/>
      <c r="C881" s="2"/>
      <c r="D881" s="2"/>
      <c r="E881" s="2"/>
      <c r="F881" s="569" t="str">
        <f>vlookup(B881,'セッション実施状況管理'!$A:$U,20,false)</f>
        <v>#N/A</v>
      </c>
      <c r="G881" s="2"/>
      <c r="H881" s="2"/>
      <c r="I881" s="572" t="str">
        <f>iferror(vlookup(B881,'セッション実施状況管理'!$A:$B,2,false),"")</f>
        <v/>
      </c>
      <c r="J881" s="629"/>
      <c r="K881" s="629"/>
      <c r="L881" s="652"/>
      <c r="M881" s="652"/>
      <c r="N881" s="629"/>
      <c r="O881" s="629"/>
      <c r="P881" s="629"/>
      <c r="Q881" s="651"/>
      <c r="R881" s="653"/>
      <c r="S881" s="651"/>
      <c r="T881" s="582" t="s">
        <v>1072</v>
      </c>
      <c r="U881" s="582" t="s">
        <v>1072</v>
      </c>
      <c r="V881" s="582" t="s">
        <v>1072</v>
      </c>
      <c r="W881" s="582" t="s">
        <v>1072</v>
      </c>
      <c r="X881" s="582" t="s">
        <v>1072</v>
      </c>
      <c r="Y881" s="582" t="s">
        <v>1072</v>
      </c>
      <c r="Z881" s="582" t="s">
        <v>1072</v>
      </c>
      <c r="AA881" s="580" t="str">
        <f>Vlookup(B881,'セッション実施状況管理'!$A:$R,17,false)</f>
        <v>#N/A</v>
      </c>
      <c r="AB881" s="580" t="str">
        <f t="shared" si="14"/>
        <v>#N/A</v>
      </c>
      <c r="AC881" s="580" t="str">
        <f t="shared" si="15"/>
        <v>#N/A</v>
      </c>
    </row>
    <row r="882">
      <c r="A882" s="2"/>
      <c r="B882" s="2"/>
      <c r="C882" s="2"/>
      <c r="D882" s="2"/>
      <c r="E882" s="2"/>
      <c r="F882" s="569" t="str">
        <f>vlookup(B882,'セッション実施状況管理'!$A:$U,20,false)</f>
        <v>#N/A</v>
      </c>
      <c r="G882" s="2"/>
      <c r="H882" s="2"/>
      <c r="I882" s="572" t="str">
        <f>iferror(vlookup(B882,'セッション実施状況管理'!$A:$B,2,false),"")</f>
        <v/>
      </c>
      <c r="J882" s="629"/>
      <c r="K882" s="629"/>
      <c r="L882" s="652"/>
      <c r="M882" s="652"/>
      <c r="N882" s="629"/>
      <c r="O882" s="629"/>
      <c r="P882" s="629"/>
      <c r="Q882" s="651"/>
      <c r="R882" s="653"/>
      <c r="S882" s="651"/>
      <c r="T882" s="582" t="s">
        <v>1072</v>
      </c>
      <c r="U882" s="582" t="s">
        <v>1072</v>
      </c>
      <c r="V882" s="582" t="s">
        <v>1072</v>
      </c>
      <c r="W882" s="582" t="s">
        <v>1072</v>
      </c>
      <c r="X882" s="582" t="s">
        <v>1072</v>
      </c>
      <c r="Y882" s="582" t="s">
        <v>1072</v>
      </c>
      <c r="Z882" s="582" t="s">
        <v>1072</v>
      </c>
      <c r="AA882" s="580" t="str">
        <f>Vlookup(B882,'セッション実施状況管理'!$A:$R,17,false)</f>
        <v>#N/A</v>
      </c>
      <c r="AB882" s="580" t="str">
        <f t="shared" si="14"/>
        <v>#N/A</v>
      </c>
      <c r="AC882" s="580" t="str">
        <f t="shared" si="15"/>
        <v>#N/A</v>
      </c>
    </row>
    <row r="883">
      <c r="A883" s="2"/>
      <c r="B883" s="2"/>
      <c r="C883" s="2"/>
      <c r="D883" s="2"/>
      <c r="E883" s="2"/>
      <c r="F883" s="569" t="str">
        <f>vlookup(B883,'セッション実施状況管理'!$A:$U,20,false)</f>
        <v>#N/A</v>
      </c>
      <c r="G883" s="2"/>
      <c r="H883" s="2"/>
      <c r="I883" s="572" t="str">
        <f>iferror(vlookup(B883,'セッション実施状況管理'!$A:$B,2,false),"")</f>
        <v/>
      </c>
      <c r="J883" s="629"/>
      <c r="K883" s="629"/>
      <c r="L883" s="652"/>
      <c r="M883" s="652"/>
      <c r="N883" s="629"/>
      <c r="O883" s="629"/>
      <c r="P883" s="629"/>
      <c r="Q883" s="651"/>
      <c r="R883" s="653"/>
      <c r="S883" s="651"/>
      <c r="T883" s="582" t="s">
        <v>1072</v>
      </c>
      <c r="U883" s="582" t="s">
        <v>1072</v>
      </c>
      <c r="V883" s="582" t="s">
        <v>1072</v>
      </c>
      <c r="W883" s="582" t="s">
        <v>1072</v>
      </c>
      <c r="X883" s="582" t="s">
        <v>1072</v>
      </c>
      <c r="Y883" s="582" t="s">
        <v>1072</v>
      </c>
      <c r="Z883" s="582" t="s">
        <v>1072</v>
      </c>
      <c r="AA883" s="580" t="str">
        <f>Vlookup(B883,'セッション実施状況管理'!$A:$R,17,false)</f>
        <v>#N/A</v>
      </c>
      <c r="AB883" s="580" t="str">
        <f t="shared" si="14"/>
        <v>#N/A</v>
      </c>
      <c r="AC883" s="580" t="str">
        <f t="shared" si="15"/>
        <v>#N/A</v>
      </c>
    </row>
    <row r="884">
      <c r="A884" s="2"/>
      <c r="B884" s="2"/>
      <c r="C884" s="2"/>
      <c r="D884" s="2"/>
      <c r="E884" s="2"/>
      <c r="F884" s="569" t="str">
        <f>vlookup(B884,'セッション実施状況管理'!$A:$U,20,false)</f>
        <v>#N/A</v>
      </c>
      <c r="G884" s="2"/>
      <c r="H884" s="2"/>
      <c r="I884" s="572" t="str">
        <f>iferror(vlookup(B884,'セッション実施状況管理'!$A:$B,2,false),"")</f>
        <v/>
      </c>
      <c r="J884" s="629"/>
      <c r="K884" s="629"/>
      <c r="L884" s="652"/>
      <c r="M884" s="652"/>
      <c r="N884" s="629"/>
      <c r="O884" s="629"/>
      <c r="P884" s="629"/>
      <c r="Q884" s="651"/>
      <c r="R884" s="653"/>
      <c r="S884" s="651"/>
      <c r="T884" s="582" t="s">
        <v>1072</v>
      </c>
      <c r="U884" s="582" t="s">
        <v>1072</v>
      </c>
      <c r="V884" s="582" t="s">
        <v>1072</v>
      </c>
      <c r="W884" s="582" t="s">
        <v>1072</v>
      </c>
      <c r="X884" s="582" t="s">
        <v>1072</v>
      </c>
      <c r="Y884" s="582" t="s">
        <v>1072</v>
      </c>
      <c r="Z884" s="582" t="s">
        <v>1072</v>
      </c>
      <c r="AA884" s="580" t="str">
        <f>Vlookup(B884,'セッション実施状況管理'!$A:$R,17,false)</f>
        <v>#N/A</v>
      </c>
      <c r="AB884" s="580" t="str">
        <f t="shared" si="14"/>
        <v>#N/A</v>
      </c>
      <c r="AC884" s="580" t="str">
        <f t="shared" si="15"/>
        <v>#N/A</v>
      </c>
    </row>
    <row r="885">
      <c r="A885" s="2"/>
      <c r="B885" s="2"/>
      <c r="C885" s="2"/>
      <c r="D885" s="2"/>
      <c r="E885" s="2"/>
      <c r="F885" s="569" t="str">
        <f>vlookup(B885,'セッション実施状況管理'!$A:$U,20,false)</f>
        <v>#N/A</v>
      </c>
      <c r="G885" s="2"/>
      <c r="H885" s="2"/>
      <c r="I885" s="572" t="str">
        <f>iferror(vlookup(B885,'セッション実施状況管理'!$A:$B,2,false),"")</f>
        <v/>
      </c>
      <c r="J885" s="629"/>
      <c r="K885" s="629"/>
      <c r="L885" s="652"/>
      <c r="M885" s="652"/>
      <c r="N885" s="629"/>
      <c r="O885" s="629"/>
      <c r="P885" s="629"/>
      <c r="Q885" s="651"/>
      <c r="R885" s="653"/>
      <c r="S885" s="651"/>
      <c r="T885" s="582" t="s">
        <v>1072</v>
      </c>
      <c r="U885" s="582" t="s">
        <v>1072</v>
      </c>
      <c r="V885" s="582" t="s">
        <v>1072</v>
      </c>
      <c r="W885" s="582" t="s">
        <v>1072</v>
      </c>
      <c r="X885" s="582" t="s">
        <v>1072</v>
      </c>
      <c r="Y885" s="582" t="s">
        <v>1072</v>
      </c>
      <c r="Z885" s="582" t="s">
        <v>1072</v>
      </c>
      <c r="AA885" s="580" t="str">
        <f>Vlookup(B885,'セッション実施状況管理'!$A:$R,17,false)</f>
        <v>#N/A</v>
      </c>
      <c r="AB885" s="580" t="str">
        <f t="shared" si="14"/>
        <v>#N/A</v>
      </c>
      <c r="AC885" s="580" t="str">
        <f t="shared" si="15"/>
        <v>#N/A</v>
      </c>
    </row>
    <row r="886">
      <c r="A886" s="2"/>
      <c r="B886" s="2"/>
      <c r="C886" s="2"/>
      <c r="D886" s="2"/>
      <c r="E886" s="2"/>
      <c r="F886" s="569" t="str">
        <f>vlookup(B886,'セッション実施状況管理'!$A:$U,20,false)</f>
        <v>#N/A</v>
      </c>
      <c r="G886" s="2"/>
      <c r="H886" s="2"/>
      <c r="I886" s="572" t="str">
        <f>iferror(vlookup(B886,'セッション実施状況管理'!$A:$B,2,false),"")</f>
        <v/>
      </c>
      <c r="J886" s="629"/>
      <c r="K886" s="629"/>
      <c r="L886" s="652"/>
      <c r="M886" s="652"/>
      <c r="N886" s="629"/>
      <c r="O886" s="629"/>
      <c r="P886" s="629"/>
      <c r="Q886" s="651"/>
      <c r="R886" s="653"/>
      <c r="S886" s="651"/>
      <c r="T886" s="582" t="s">
        <v>1072</v>
      </c>
      <c r="U886" s="582" t="s">
        <v>1072</v>
      </c>
      <c r="V886" s="582" t="s">
        <v>1072</v>
      </c>
      <c r="W886" s="582" t="s">
        <v>1072</v>
      </c>
      <c r="X886" s="582" t="s">
        <v>1072</v>
      </c>
      <c r="Y886" s="582" t="s">
        <v>1072</v>
      </c>
      <c r="Z886" s="582" t="s">
        <v>1072</v>
      </c>
      <c r="AA886" s="580" t="str">
        <f>Vlookup(B886,'セッション実施状況管理'!$A:$R,17,false)</f>
        <v>#N/A</v>
      </c>
      <c r="AB886" s="580" t="str">
        <f t="shared" si="14"/>
        <v>#N/A</v>
      </c>
      <c r="AC886" s="580" t="str">
        <f t="shared" si="15"/>
        <v>#N/A</v>
      </c>
    </row>
    <row r="887">
      <c r="A887" s="2"/>
      <c r="B887" s="2"/>
      <c r="C887" s="2"/>
      <c r="D887" s="2"/>
      <c r="E887" s="2"/>
      <c r="F887" s="569" t="str">
        <f>vlookup(B887,'セッション実施状況管理'!$A:$U,20,false)</f>
        <v>#N/A</v>
      </c>
      <c r="G887" s="2"/>
      <c r="H887" s="2"/>
      <c r="I887" s="572" t="str">
        <f>iferror(vlookup(B887,'セッション実施状況管理'!$A:$B,2,false),"")</f>
        <v/>
      </c>
      <c r="J887" s="629"/>
      <c r="K887" s="629"/>
      <c r="L887" s="652"/>
      <c r="M887" s="652"/>
      <c r="N887" s="629"/>
      <c r="O887" s="629"/>
      <c r="P887" s="629"/>
      <c r="Q887" s="651"/>
      <c r="R887" s="653"/>
      <c r="S887" s="651"/>
      <c r="T887" s="582" t="s">
        <v>1072</v>
      </c>
      <c r="U887" s="582" t="s">
        <v>1072</v>
      </c>
      <c r="V887" s="582" t="s">
        <v>1072</v>
      </c>
      <c r="W887" s="582" t="s">
        <v>1072</v>
      </c>
      <c r="X887" s="582" t="s">
        <v>1072</v>
      </c>
      <c r="Y887" s="582" t="s">
        <v>1072</v>
      </c>
      <c r="Z887" s="582" t="s">
        <v>1072</v>
      </c>
      <c r="AA887" s="580" t="str">
        <f>Vlookup(B887,'セッション実施状況管理'!$A:$R,17,false)</f>
        <v>#N/A</v>
      </c>
      <c r="AB887" s="580" t="str">
        <f t="shared" si="14"/>
        <v>#N/A</v>
      </c>
      <c r="AC887" s="580" t="str">
        <f t="shared" si="15"/>
        <v>#N/A</v>
      </c>
    </row>
    <row r="888">
      <c r="A888" s="2"/>
      <c r="B888" s="2"/>
      <c r="C888" s="2"/>
      <c r="D888" s="2"/>
      <c r="E888" s="2"/>
      <c r="F888" s="569" t="str">
        <f>vlookup(B888,'セッション実施状況管理'!$A:$U,20,false)</f>
        <v>#N/A</v>
      </c>
      <c r="G888" s="2"/>
      <c r="H888" s="2"/>
      <c r="I888" s="572" t="str">
        <f>iferror(vlookup(B888,'セッション実施状況管理'!$A:$B,2,false),"")</f>
        <v/>
      </c>
      <c r="J888" s="629"/>
      <c r="K888" s="629"/>
      <c r="L888" s="652"/>
      <c r="M888" s="652"/>
      <c r="N888" s="629"/>
      <c r="O888" s="629"/>
      <c r="P888" s="629"/>
      <c r="Q888" s="651"/>
      <c r="R888" s="653"/>
      <c r="S888" s="651"/>
      <c r="T888" s="582" t="s">
        <v>1072</v>
      </c>
      <c r="U888" s="582" t="s">
        <v>1072</v>
      </c>
      <c r="V888" s="582" t="s">
        <v>1072</v>
      </c>
      <c r="W888" s="582" t="s">
        <v>1072</v>
      </c>
      <c r="X888" s="582" t="s">
        <v>1072</v>
      </c>
      <c r="Y888" s="582" t="s">
        <v>1072</v>
      </c>
      <c r="Z888" s="582" t="s">
        <v>1072</v>
      </c>
      <c r="AA888" s="580" t="str">
        <f>Vlookup(B888,'セッション実施状況管理'!$A:$R,17,false)</f>
        <v>#N/A</v>
      </c>
      <c r="AB888" s="580" t="str">
        <f t="shared" si="14"/>
        <v>#N/A</v>
      </c>
      <c r="AC888" s="580" t="str">
        <f t="shared" si="15"/>
        <v>#N/A</v>
      </c>
    </row>
    <row r="889">
      <c r="A889" s="2"/>
      <c r="B889" s="2"/>
      <c r="C889" s="2"/>
      <c r="D889" s="2"/>
      <c r="E889" s="2"/>
      <c r="F889" s="569" t="str">
        <f>vlookup(B889,'セッション実施状況管理'!$A:$U,20,false)</f>
        <v>#N/A</v>
      </c>
      <c r="G889" s="2"/>
      <c r="H889" s="2"/>
      <c r="I889" s="572" t="str">
        <f>iferror(vlookup(B889,'セッション実施状況管理'!$A:$B,2,false),"")</f>
        <v/>
      </c>
      <c r="J889" s="629"/>
      <c r="K889" s="629"/>
      <c r="L889" s="652"/>
      <c r="M889" s="652"/>
      <c r="N889" s="629"/>
      <c r="O889" s="629"/>
      <c r="P889" s="629"/>
      <c r="Q889" s="651"/>
      <c r="R889" s="653"/>
      <c r="S889" s="651"/>
      <c r="T889" s="582" t="s">
        <v>1072</v>
      </c>
      <c r="U889" s="582" t="s">
        <v>1072</v>
      </c>
      <c r="V889" s="582" t="s">
        <v>1072</v>
      </c>
      <c r="W889" s="582" t="s">
        <v>1072</v>
      </c>
      <c r="X889" s="582" t="s">
        <v>1072</v>
      </c>
      <c r="Y889" s="582" t="s">
        <v>1072</v>
      </c>
      <c r="Z889" s="582" t="s">
        <v>1072</v>
      </c>
      <c r="AA889" s="580" t="str">
        <f>Vlookup(B889,'セッション実施状況管理'!$A:$R,17,false)</f>
        <v>#N/A</v>
      </c>
      <c r="AB889" s="580" t="str">
        <f t="shared" si="14"/>
        <v>#N/A</v>
      </c>
      <c r="AC889" s="580" t="str">
        <f t="shared" si="15"/>
        <v>#N/A</v>
      </c>
    </row>
    <row r="890">
      <c r="A890" s="2"/>
      <c r="B890" s="2"/>
      <c r="C890" s="2"/>
      <c r="D890" s="2"/>
      <c r="E890" s="2"/>
      <c r="F890" s="569" t="str">
        <f>vlookup(B890,'セッション実施状況管理'!$A:$U,20,false)</f>
        <v>#N/A</v>
      </c>
      <c r="G890" s="2"/>
      <c r="H890" s="2"/>
      <c r="I890" s="572" t="str">
        <f>iferror(vlookup(B890,'セッション実施状況管理'!$A:$B,2,false),"")</f>
        <v/>
      </c>
      <c r="J890" s="629"/>
      <c r="K890" s="629"/>
      <c r="L890" s="652"/>
      <c r="M890" s="652"/>
      <c r="N890" s="629"/>
      <c r="O890" s="629"/>
      <c r="P890" s="629"/>
      <c r="Q890" s="651"/>
      <c r="R890" s="653"/>
      <c r="S890" s="651"/>
      <c r="T890" s="582" t="s">
        <v>1072</v>
      </c>
      <c r="U890" s="582" t="s">
        <v>1072</v>
      </c>
      <c r="V890" s="582" t="s">
        <v>1072</v>
      </c>
      <c r="W890" s="582" t="s">
        <v>1072</v>
      </c>
      <c r="X890" s="582" t="s">
        <v>1072</v>
      </c>
      <c r="Y890" s="582" t="s">
        <v>1072</v>
      </c>
      <c r="Z890" s="582" t="s">
        <v>1072</v>
      </c>
      <c r="AA890" s="580" t="str">
        <f>Vlookup(B890,'セッション実施状況管理'!$A:$R,17,false)</f>
        <v>#N/A</v>
      </c>
      <c r="AB890" s="580" t="str">
        <f t="shared" si="14"/>
        <v>#N/A</v>
      </c>
      <c r="AC890" s="580" t="str">
        <f t="shared" si="15"/>
        <v>#N/A</v>
      </c>
    </row>
    <row r="891">
      <c r="A891" s="2"/>
      <c r="B891" s="2"/>
      <c r="C891" s="2"/>
      <c r="D891" s="2"/>
      <c r="E891" s="2"/>
      <c r="F891" s="569" t="str">
        <f>vlookup(B891,'セッション実施状況管理'!$A:$U,20,false)</f>
        <v>#N/A</v>
      </c>
      <c r="G891" s="2"/>
      <c r="H891" s="2"/>
      <c r="I891" s="572" t="str">
        <f>iferror(vlookup(B891,'セッション実施状況管理'!$A:$B,2,false),"")</f>
        <v/>
      </c>
      <c r="J891" s="629"/>
      <c r="K891" s="629"/>
      <c r="L891" s="652"/>
      <c r="M891" s="652"/>
      <c r="N891" s="629"/>
      <c r="O891" s="629"/>
      <c r="P891" s="629"/>
      <c r="Q891" s="651"/>
      <c r="R891" s="653"/>
      <c r="S891" s="651"/>
      <c r="T891" s="582" t="s">
        <v>1072</v>
      </c>
      <c r="U891" s="582" t="s">
        <v>1072</v>
      </c>
      <c r="V891" s="582" t="s">
        <v>1072</v>
      </c>
      <c r="W891" s="582" t="s">
        <v>1072</v>
      </c>
      <c r="X891" s="582" t="s">
        <v>1072</v>
      </c>
      <c r="Y891" s="582" t="s">
        <v>1072</v>
      </c>
      <c r="Z891" s="582" t="s">
        <v>1072</v>
      </c>
      <c r="AA891" s="580" t="str">
        <f>Vlookup(B891,'セッション実施状況管理'!$A:$R,17,false)</f>
        <v>#N/A</v>
      </c>
      <c r="AB891" s="580" t="str">
        <f t="shared" si="14"/>
        <v>#N/A</v>
      </c>
      <c r="AC891" s="580" t="str">
        <f t="shared" si="15"/>
        <v>#N/A</v>
      </c>
    </row>
    <row r="892">
      <c r="A892" s="2"/>
      <c r="B892" s="2"/>
      <c r="C892" s="2"/>
      <c r="D892" s="2"/>
      <c r="E892" s="2"/>
      <c r="F892" s="569" t="str">
        <f>vlookup(B892,'セッション実施状況管理'!$A:$U,20,false)</f>
        <v>#N/A</v>
      </c>
      <c r="G892" s="2"/>
      <c r="H892" s="2"/>
      <c r="I892" s="572" t="str">
        <f>iferror(vlookup(B892,'セッション実施状況管理'!$A:$B,2,false),"")</f>
        <v/>
      </c>
      <c r="J892" s="629"/>
      <c r="K892" s="629"/>
      <c r="L892" s="652"/>
      <c r="M892" s="652"/>
      <c r="N892" s="629"/>
      <c r="O892" s="629"/>
      <c r="P892" s="629"/>
      <c r="Q892" s="651"/>
      <c r="R892" s="653"/>
      <c r="S892" s="651"/>
      <c r="T892" s="582" t="s">
        <v>1072</v>
      </c>
      <c r="U892" s="582" t="s">
        <v>1072</v>
      </c>
      <c r="V892" s="582" t="s">
        <v>1072</v>
      </c>
      <c r="W892" s="582" t="s">
        <v>1072</v>
      </c>
      <c r="X892" s="582" t="s">
        <v>1072</v>
      </c>
      <c r="Y892" s="582" t="s">
        <v>1072</v>
      </c>
      <c r="Z892" s="582" t="s">
        <v>1072</v>
      </c>
      <c r="AA892" s="580" t="str">
        <f>Vlookup(B892,'セッション実施状況管理'!$A:$R,17,false)</f>
        <v>#N/A</v>
      </c>
      <c r="AB892" s="580" t="str">
        <f t="shared" si="14"/>
        <v>#N/A</v>
      </c>
      <c r="AC892" s="580" t="str">
        <f t="shared" si="15"/>
        <v>#N/A</v>
      </c>
    </row>
    <row r="893">
      <c r="A893" s="2"/>
      <c r="B893" s="2"/>
      <c r="C893" s="2"/>
      <c r="D893" s="2"/>
      <c r="E893" s="2"/>
      <c r="F893" s="569" t="str">
        <f>vlookup(B893,'セッション実施状況管理'!$A:$U,20,false)</f>
        <v>#N/A</v>
      </c>
      <c r="G893" s="2"/>
      <c r="H893" s="2"/>
      <c r="I893" s="572" t="str">
        <f>iferror(vlookup(B893,'セッション実施状況管理'!$A:$B,2,false),"")</f>
        <v/>
      </c>
      <c r="J893" s="629"/>
      <c r="K893" s="629"/>
      <c r="L893" s="652"/>
      <c r="M893" s="652"/>
      <c r="N893" s="629"/>
      <c r="O893" s="629"/>
      <c r="P893" s="629"/>
      <c r="Q893" s="651"/>
      <c r="R893" s="653"/>
      <c r="S893" s="651"/>
      <c r="T893" s="582" t="s">
        <v>1072</v>
      </c>
      <c r="U893" s="582" t="s">
        <v>1072</v>
      </c>
      <c r="V893" s="582" t="s">
        <v>1072</v>
      </c>
      <c r="W893" s="582" t="s">
        <v>1072</v>
      </c>
      <c r="X893" s="582" t="s">
        <v>1072</v>
      </c>
      <c r="Y893" s="582" t="s">
        <v>1072</v>
      </c>
      <c r="Z893" s="582" t="s">
        <v>1072</v>
      </c>
      <c r="AA893" s="580" t="str">
        <f>Vlookup(B893,'セッション実施状況管理'!$A:$R,17,false)</f>
        <v>#N/A</v>
      </c>
      <c r="AB893" s="580" t="str">
        <f t="shared" si="14"/>
        <v>#N/A</v>
      </c>
      <c r="AC893" s="580" t="str">
        <f t="shared" si="15"/>
        <v>#N/A</v>
      </c>
    </row>
    <row r="894">
      <c r="A894" s="2"/>
      <c r="B894" s="2"/>
      <c r="C894" s="2"/>
      <c r="D894" s="2"/>
      <c r="E894" s="2"/>
      <c r="F894" s="569" t="str">
        <f>vlookup(B894,'セッション実施状況管理'!$A:$U,20,false)</f>
        <v>#N/A</v>
      </c>
      <c r="G894" s="2"/>
      <c r="H894" s="2"/>
      <c r="I894" s="572" t="str">
        <f>iferror(vlookup(B894,'セッション実施状況管理'!$A:$B,2,false),"")</f>
        <v/>
      </c>
      <c r="J894" s="629"/>
      <c r="K894" s="629"/>
      <c r="L894" s="652"/>
      <c r="M894" s="652"/>
      <c r="N894" s="629"/>
      <c r="O894" s="629"/>
      <c r="P894" s="629"/>
      <c r="Q894" s="651"/>
      <c r="R894" s="653"/>
      <c r="S894" s="651"/>
      <c r="T894" s="582" t="s">
        <v>1072</v>
      </c>
      <c r="U894" s="582" t="s">
        <v>1072</v>
      </c>
      <c r="V894" s="582" t="s">
        <v>1072</v>
      </c>
      <c r="W894" s="582" t="s">
        <v>1072</v>
      </c>
      <c r="X894" s="582" t="s">
        <v>1072</v>
      </c>
      <c r="Y894" s="582" t="s">
        <v>1072</v>
      </c>
      <c r="Z894" s="582" t="s">
        <v>1072</v>
      </c>
      <c r="AA894" s="580" t="str">
        <f>Vlookup(B894,'セッション実施状況管理'!$A:$R,17,false)</f>
        <v>#N/A</v>
      </c>
      <c r="AB894" s="580" t="str">
        <f t="shared" si="14"/>
        <v>#N/A</v>
      </c>
      <c r="AC894" s="580" t="str">
        <f t="shared" si="15"/>
        <v>#N/A</v>
      </c>
    </row>
    <row r="895">
      <c r="A895" s="2"/>
      <c r="B895" s="2"/>
      <c r="C895" s="2"/>
      <c r="D895" s="2"/>
      <c r="E895" s="2"/>
      <c r="F895" s="569" t="str">
        <f>vlookup(B895,'セッション実施状況管理'!$A:$U,20,false)</f>
        <v>#N/A</v>
      </c>
      <c r="G895" s="2"/>
      <c r="H895" s="2"/>
      <c r="I895" s="572" t="str">
        <f>iferror(vlookup(B895,'セッション実施状況管理'!$A:$B,2,false),"")</f>
        <v/>
      </c>
      <c r="J895" s="629"/>
      <c r="K895" s="629"/>
      <c r="L895" s="652"/>
      <c r="M895" s="652"/>
      <c r="N895" s="629"/>
      <c r="O895" s="629"/>
      <c r="P895" s="629"/>
      <c r="Q895" s="651"/>
      <c r="R895" s="653"/>
      <c r="S895" s="651"/>
      <c r="T895" s="582" t="s">
        <v>1072</v>
      </c>
      <c r="U895" s="582" t="s">
        <v>1072</v>
      </c>
      <c r="V895" s="582" t="s">
        <v>1072</v>
      </c>
      <c r="W895" s="582" t="s">
        <v>1072</v>
      </c>
      <c r="X895" s="582" t="s">
        <v>1072</v>
      </c>
      <c r="Y895" s="582" t="s">
        <v>1072</v>
      </c>
      <c r="Z895" s="582" t="s">
        <v>1072</v>
      </c>
      <c r="AA895" s="580" t="str">
        <f>Vlookup(B895,'セッション実施状況管理'!$A:$R,17,false)</f>
        <v>#N/A</v>
      </c>
      <c r="AB895" s="580" t="str">
        <f t="shared" si="14"/>
        <v>#N/A</v>
      </c>
      <c r="AC895" s="580" t="str">
        <f t="shared" si="15"/>
        <v>#N/A</v>
      </c>
    </row>
    <row r="896">
      <c r="A896" s="2"/>
      <c r="B896" s="2"/>
      <c r="C896" s="2"/>
      <c r="D896" s="2"/>
      <c r="E896" s="2"/>
      <c r="F896" s="569" t="str">
        <f>vlookup(B896,'セッション実施状況管理'!$A:$U,20,false)</f>
        <v>#N/A</v>
      </c>
      <c r="G896" s="2"/>
      <c r="H896" s="2"/>
      <c r="I896" s="572" t="str">
        <f>iferror(vlookup(B896,'セッション実施状況管理'!$A:$B,2,false),"")</f>
        <v/>
      </c>
      <c r="J896" s="629"/>
      <c r="K896" s="629"/>
      <c r="L896" s="652"/>
      <c r="M896" s="652"/>
      <c r="N896" s="629"/>
      <c r="O896" s="629"/>
      <c r="P896" s="629"/>
      <c r="Q896" s="651"/>
      <c r="R896" s="653"/>
      <c r="S896" s="651"/>
      <c r="T896" s="582" t="s">
        <v>1072</v>
      </c>
      <c r="U896" s="582" t="s">
        <v>1072</v>
      </c>
      <c r="V896" s="582" t="s">
        <v>1072</v>
      </c>
      <c r="W896" s="582" t="s">
        <v>1072</v>
      </c>
      <c r="X896" s="582" t="s">
        <v>1072</v>
      </c>
      <c r="Y896" s="582" t="s">
        <v>1072</v>
      </c>
      <c r="Z896" s="582" t="s">
        <v>1072</v>
      </c>
      <c r="AA896" s="580" t="str">
        <f>Vlookup(B896,'セッション実施状況管理'!$A:$R,17,false)</f>
        <v>#N/A</v>
      </c>
      <c r="AB896" s="580" t="str">
        <f t="shared" si="14"/>
        <v>#N/A</v>
      </c>
      <c r="AC896" s="580" t="str">
        <f t="shared" si="15"/>
        <v>#N/A</v>
      </c>
    </row>
    <row r="897">
      <c r="A897" s="2"/>
      <c r="B897" s="2"/>
      <c r="C897" s="2"/>
      <c r="D897" s="2"/>
      <c r="E897" s="2"/>
      <c r="F897" s="569" t="str">
        <f>vlookup(B897,'セッション実施状況管理'!$A:$U,20,false)</f>
        <v>#N/A</v>
      </c>
      <c r="G897" s="2"/>
      <c r="H897" s="2"/>
      <c r="I897" s="572" t="str">
        <f>iferror(vlookup(B897,'セッション実施状況管理'!$A:$B,2,false),"")</f>
        <v/>
      </c>
      <c r="J897" s="629"/>
      <c r="K897" s="629"/>
      <c r="L897" s="652"/>
      <c r="M897" s="652"/>
      <c r="N897" s="629"/>
      <c r="O897" s="629"/>
      <c r="P897" s="629"/>
      <c r="Q897" s="651"/>
      <c r="R897" s="653"/>
      <c r="S897" s="651"/>
      <c r="T897" s="582" t="s">
        <v>1072</v>
      </c>
      <c r="U897" s="582" t="s">
        <v>1072</v>
      </c>
      <c r="V897" s="582" t="s">
        <v>1072</v>
      </c>
      <c r="W897" s="582" t="s">
        <v>1072</v>
      </c>
      <c r="X897" s="582" t="s">
        <v>1072</v>
      </c>
      <c r="Y897" s="582" t="s">
        <v>1072</v>
      </c>
      <c r="Z897" s="582" t="s">
        <v>1072</v>
      </c>
      <c r="AA897" s="580" t="str">
        <f>Vlookup(B897,'セッション実施状況管理'!$A:$R,17,false)</f>
        <v>#N/A</v>
      </c>
      <c r="AB897" s="580" t="str">
        <f t="shared" si="14"/>
        <v>#N/A</v>
      </c>
      <c r="AC897" s="580" t="str">
        <f t="shared" si="15"/>
        <v>#N/A</v>
      </c>
    </row>
    <row r="898">
      <c r="A898" s="2"/>
      <c r="B898" s="2"/>
      <c r="C898" s="2"/>
      <c r="D898" s="2"/>
      <c r="E898" s="2"/>
      <c r="F898" s="569" t="str">
        <f>vlookup(B898,'セッション実施状況管理'!$A:$U,20,false)</f>
        <v>#N/A</v>
      </c>
      <c r="G898" s="2"/>
      <c r="H898" s="2"/>
      <c r="I898" s="572" t="str">
        <f>iferror(vlookup(B898,'セッション実施状況管理'!$A:$B,2,false),"")</f>
        <v/>
      </c>
      <c r="J898" s="629"/>
      <c r="K898" s="629"/>
      <c r="L898" s="652"/>
      <c r="M898" s="652"/>
      <c r="N898" s="629"/>
      <c r="O898" s="629"/>
      <c r="P898" s="629"/>
      <c r="Q898" s="651"/>
      <c r="R898" s="653"/>
      <c r="S898" s="651"/>
      <c r="T898" s="582" t="s">
        <v>1072</v>
      </c>
      <c r="U898" s="582" t="s">
        <v>1072</v>
      </c>
      <c r="V898" s="582" t="s">
        <v>1072</v>
      </c>
      <c r="W898" s="582" t="s">
        <v>1072</v>
      </c>
      <c r="X898" s="582" t="s">
        <v>1072</v>
      </c>
      <c r="Y898" s="582" t="s">
        <v>1072</v>
      </c>
      <c r="Z898" s="582" t="s">
        <v>1072</v>
      </c>
      <c r="AA898" s="580" t="str">
        <f>Vlookup(B898,'セッション実施状況管理'!$A:$R,17,false)</f>
        <v>#N/A</v>
      </c>
      <c r="AB898" s="580" t="str">
        <f t="shared" si="14"/>
        <v>#N/A</v>
      </c>
      <c r="AC898" s="580" t="str">
        <f t="shared" si="15"/>
        <v>#N/A</v>
      </c>
    </row>
    <row r="899">
      <c r="A899" s="2"/>
      <c r="B899" s="2"/>
      <c r="C899" s="2"/>
      <c r="D899" s="2"/>
      <c r="E899" s="2"/>
      <c r="F899" s="569" t="str">
        <f>vlookup(B899,'セッション実施状況管理'!$A:$U,20,false)</f>
        <v>#N/A</v>
      </c>
      <c r="G899" s="2"/>
      <c r="H899" s="2"/>
      <c r="I899" s="572" t="str">
        <f>iferror(vlookup(B899,'セッション実施状況管理'!$A:$B,2,false),"")</f>
        <v/>
      </c>
      <c r="J899" s="629"/>
      <c r="K899" s="629"/>
      <c r="L899" s="652"/>
      <c r="M899" s="652"/>
      <c r="N899" s="629"/>
      <c r="O899" s="629"/>
      <c r="P899" s="629"/>
      <c r="Q899" s="651"/>
      <c r="R899" s="653"/>
      <c r="S899" s="651"/>
      <c r="T899" s="582" t="s">
        <v>1072</v>
      </c>
      <c r="U899" s="582" t="s">
        <v>1072</v>
      </c>
      <c r="V899" s="582" t="s">
        <v>1072</v>
      </c>
      <c r="W899" s="582" t="s">
        <v>1072</v>
      </c>
      <c r="X899" s="582" t="s">
        <v>1072</v>
      </c>
      <c r="Y899" s="582" t="s">
        <v>1072</v>
      </c>
      <c r="Z899" s="582" t="s">
        <v>1072</v>
      </c>
      <c r="AA899" s="580" t="str">
        <f>Vlookup(B899,'セッション実施状況管理'!$A:$R,17,false)</f>
        <v>#N/A</v>
      </c>
      <c r="AB899" s="580" t="str">
        <f t="shared" si="14"/>
        <v>#N/A</v>
      </c>
      <c r="AC899" s="580" t="str">
        <f t="shared" si="15"/>
        <v>#N/A</v>
      </c>
    </row>
    <row r="900">
      <c r="A900" s="2"/>
      <c r="B900" s="2"/>
      <c r="C900" s="2"/>
      <c r="D900" s="2"/>
      <c r="E900" s="2"/>
      <c r="F900" s="569" t="str">
        <f>vlookup(B900,'セッション実施状況管理'!$A:$U,20,false)</f>
        <v>#N/A</v>
      </c>
      <c r="G900" s="2"/>
      <c r="H900" s="2"/>
      <c r="I900" s="572" t="str">
        <f>iferror(vlookup(B900,'セッション実施状況管理'!$A:$B,2,false),"")</f>
        <v/>
      </c>
      <c r="J900" s="629"/>
      <c r="K900" s="629"/>
      <c r="L900" s="652"/>
      <c r="M900" s="652"/>
      <c r="N900" s="629"/>
      <c r="O900" s="629"/>
      <c r="P900" s="629"/>
      <c r="Q900" s="651"/>
      <c r="R900" s="653"/>
      <c r="S900" s="651"/>
      <c r="T900" s="582" t="s">
        <v>1072</v>
      </c>
      <c r="U900" s="582" t="s">
        <v>1072</v>
      </c>
      <c r="V900" s="582" t="s">
        <v>1072</v>
      </c>
      <c r="W900" s="582" t="s">
        <v>1072</v>
      </c>
      <c r="X900" s="582" t="s">
        <v>1072</v>
      </c>
      <c r="Y900" s="582" t="s">
        <v>1072</v>
      </c>
      <c r="Z900" s="582" t="s">
        <v>1072</v>
      </c>
      <c r="AA900" s="580" t="str">
        <f>Vlookup(B900,'セッション実施状況管理'!$A:$R,17,false)</f>
        <v>#N/A</v>
      </c>
      <c r="AB900" s="580" t="str">
        <f t="shared" si="14"/>
        <v>#N/A</v>
      </c>
      <c r="AC900" s="580" t="str">
        <f t="shared" si="15"/>
        <v>#N/A</v>
      </c>
    </row>
    <row r="901">
      <c r="A901" s="2"/>
      <c r="B901" s="2"/>
      <c r="C901" s="2"/>
      <c r="D901" s="2"/>
      <c r="E901" s="2"/>
      <c r="F901" s="569" t="str">
        <f>vlookup(B901,'セッション実施状況管理'!$A:$U,20,false)</f>
        <v>#N/A</v>
      </c>
      <c r="G901" s="2"/>
      <c r="H901" s="2"/>
      <c r="I901" s="572" t="str">
        <f>iferror(vlookup(B901,'セッション実施状況管理'!$A:$B,2,false),"")</f>
        <v/>
      </c>
      <c r="J901" s="629"/>
      <c r="K901" s="629"/>
      <c r="L901" s="652"/>
      <c r="M901" s="652"/>
      <c r="N901" s="629"/>
      <c r="O901" s="629"/>
      <c r="P901" s="629"/>
      <c r="Q901" s="651"/>
      <c r="R901" s="653"/>
      <c r="S901" s="651"/>
      <c r="T901" s="582" t="s">
        <v>1072</v>
      </c>
      <c r="U901" s="582" t="s">
        <v>1072</v>
      </c>
      <c r="V901" s="582" t="s">
        <v>1072</v>
      </c>
      <c r="W901" s="582" t="s">
        <v>1072</v>
      </c>
      <c r="X901" s="582" t="s">
        <v>1072</v>
      </c>
      <c r="Y901" s="582" t="s">
        <v>1072</v>
      </c>
      <c r="Z901" s="582" t="s">
        <v>1072</v>
      </c>
      <c r="AA901" s="580" t="str">
        <f>Vlookup(B901,'セッション実施状況管理'!$A:$R,17,false)</f>
        <v>#N/A</v>
      </c>
      <c r="AB901" s="580" t="str">
        <f t="shared" si="14"/>
        <v>#N/A</v>
      </c>
      <c r="AC901" s="580" t="str">
        <f t="shared" si="15"/>
        <v>#N/A</v>
      </c>
    </row>
    <row r="902">
      <c r="A902" s="2"/>
      <c r="B902" s="2"/>
      <c r="C902" s="2"/>
      <c r="D902" s="2"/>
      <c r="E902" s="2"/>
      <c r="F902" s="569" t="str">
        <f>vlookup(B902,'セッション実施状況管理'!$A:$U,20,false)</f>
        <v>#N/A</v>
      </c>
      <c r="G902" s="2"/>
      <c r="H902" s="2"/>
      <c r="I902" s="572" t="str">
        <f>iferror(vlookup(B902,'セッション実施状況管理'!$A:$B,2,false),"")</f>
        <v/>
      </c>
      <c r="J902" s="629"/>
      <c r="K902" s="629"/>
      <c r="L902" s="652"/>
      <c r="M902" s="652"/>
      <c r="N902" s="629"/>
      <c r="O902" s="629"/>
      <c r="P902" s="629"/>
      <c r="Q902" s="651"/>
      <c r="R902" s="653"/>
      <c r="S902" s="651"/>
      <c r="T902" s="582" t="s">
        <v>1072</v>
      </c>
      <c r="U902" s="582" t="s">
        <v>1072</v>
      </c>
      <c r="V902" s="582" t="s">
        <v>1072</v>
      </c>
      <c r="W902" s="582" t="s">
        <v>1072</v>
      </c>
      <c r="X902" s="582" t="s">
        <v>1072</v>
      </c>
      <c r="Y902" s="582" t="s">
        <v>1072</v>
      </c>
      <c r="Z902" s="582" t="s">
        <v>1072</v>
      </c>
      <c r="AA902" s="580" t="str">
        <f>Vlookup(B902,'セッション実施状況管理'!$A:$R,17,false)</f>
        <v>#N/A</v>
      </c>
      <c r="AB902" s="580" t="str">
        <f t="shared" si="14"/>
        <v>#N/A</v>
      </c>
      <c r="AC902" s="580" t="str">
        <f t="shared" si="15"/>
        <v>#N/A</v>
      </c>
    </row>
    <row r="903">
      <c r="A903" s="2"/>
      <c r="B903" s="2"/>
      <c r="C903" s="2"/>
      <c r="D903" s="2"/>
      <c r="E903" s="2"/>
      <c r="F903" s="569" t="str">
        <f>vlookup(B903,'セッション実施状況管理'!$A:$U,20,false)</f>
        <v>#N/A</v>
      </c>
      <c r="G903" s="2"/>
      <c r="H903" s="2"/>
      <c r="I903" s="572" t="str">
        <f>iferror(vlookup(B903,'セッション実施状況管理'!$A:$B,2,false),"")</f>
        <v/>
      </c>
      <c r="J903" s="629"/>
      <c r="K903" s="629"/>
      <c r="L903" s="652"/>
      <c r="M903" s="652"/>
      <c r="N903" s="629"/>
      <c r="O903" s="629"/>
      <c r="P903" s="629"/>
      <c r="Q903" s="651"/>
      <c r="R903" s="653"/>
      <c r="S903" s="651"/>
      <c r="T903" s="582" t="s">
        <v>1072</v>
      </c>
      <c r="U903" s="582" t="s">
        <v>1072</v>
      </c>
      <c r="V903" s="582" t="s">
        <v>1072</v>
      </c>
      <c r="W903" s="582" t="s">
        <v>1072</v>
      </c>
      <c r="X903" s="582" t="s">
        <v>1072</v>
      </c>
      <c r="Y903" s="582" t="s">
        <v>1072</v>
      </c>
      <c r="Z903" s="582" t="s">
        <v>1072</v>
      </c>
      <c r="AA903" s="580" t="str">
        <f>Vlookup(B903,'セッション実施状況管理'!$A:$R,17,false)</f>
        <v>#N/A</v>
      </c>
      <c r="AB903" s="580" t="str">
        <f t="shared" si="14"/>
        <v>#N/A</v>
      </c>
      <c r="AC903" s="580" t="str">
        <f t="shared" si="15"/>
        <v>#N/A</v>
      </c>
    </row>
    <row r="904">
      <c r="A904" s="2"/>
      <c r="B904" s="2"/>
      <c r="C904" s="2"/>
      <c r="D904" s="2"/>
      <c r="E904" s="2"/>
      <c r="F904" s="569" t="str">
        <f>vlookup(B904,'セッション実施状況管理'!$A:$U,20,false)</f>
        <v>#N/A</v>
      </c>
      <c r="G904" s="2"/>
      <c r="H904" s="2"/>
      <c r="I904" s="572" t="str">
        <f>iferror(vlookup(B904,'セッション実施状況管理'!$A:$B,2,false),"")</f>
        <v/>
      </c>
      <c r="J904" s="629"/>
      <c r="K904" s="629"/>
      <c r="L904" s="652"/>
      <c r="M904" s="652"/>
      <c r="N904" s="629"/>
      <c r="O904" s="629"/>
      <c r="P904" s="629"/>
      <c r="Q904" s="651"/>
      <c r="R904" s="653"/>
      <c r="S904" s="651"/>
      <c r="T904" s="582" t="s">
        <v>1072</v>
      </c>
      <c r="U904" s="582" t="s">
        <v>1072</v>
      </c>
      <c r="V904" s="582" t="s">
        <v>1072</v>
      </c>
      <c r="W904" s="582" t="s">
        <v>1072</v>
      </c>
      <c r="X904" s="582" t="s">
        <v>1072</v>
      </c>
      <c r="Y904" s="582" t="s">
        <v>1072</v>
      </c>
      <c r="Z904" s="582" t="s">
        <v>1072</v>
      </c>
      <c r="AA904" s="580" t="str">
        <f>Vlookup(B904,'セッション実施状況管理'!$A:$R,17,false)</f>
        <v>#N/A</v>
      </c>
      <c r="AB904" s="580" t="str">
        <f t="shared" si="14"/>
        <v>#N/A</v>
      </c>
      <c r="AC904" s="580" t="str">
        <f t="shared" si="15"/>
        <v>#N/A</v>
      </c>
    </row>
    <row r="905">
      <c r="A905" s="2"/>
      <c r="B905" s="2"/>
      <c r="C905" s="2"/>
      <c r="D905" s="2"/>
      <c r="E905" s="2"/>
      <c r="F905" s="569" t="str">
        <f>vlookup(B905,'セッション実施状況管理'!$A:$U,20,false)</f>
        <v>#N/A</v>
      </c>
      <c r="G905" s="2"/>
      <c r="H905" s="2"/>
      <c r="I905" s="572" t="str">
        <f>iferror(vlookup(B905,'セッション実施状況管理'!$A:$B,2,false),"")</f>
        <v/>
      </c>
      <c r="J905" s="629"/>
      <c r="K905" s="629"/>
      <c r="L905" s="652"/>
      <c r="M905" s="652"/>
      <c r="N905" s="629"/>
      <c r="O905" s="629"/>
      <c r="P905" s="629"/>
      <c r="Q905" s="651"/>
      <c r="R905" s="653"/>
      <c r="S905" s="651"/>
      <c r="T905" s="582" t="s">
        <v>1072</v>
      </c>
      <c r="U905" s="582" t="s">
        <v>1072</v>
      </c>
      <c r="V905" s="582" t="s">
        <v>1072</v>
      </c>
      <c r="W905" s="582" t="s">
        <v>1072</v>
      </c>
      <c r="X905" s="582" t="s">
        <v>1072</v>
      </c>
      <c r="Y905" s="582" t="s">
        <v>1072</v>
      </c>
      <c r="Z905" s="582" t="s">
        <v>1072</v>
      </c>
      <c r="AA905" s="580" t="str">
        <f>Vlookup(B905,'セッション実施状況管理'!$A:$R,17,false)</f>
        <v>#N/A</v>
      </c>
      <c r="AB905" s="580" t="str">
        <f t="shared" si="14"/>
        <v>#N/A</v>
      </c>
      <c r="AC905" s="580" t="str">
        <f t="shared" si="15"/>
        <v>#N/A</v>
      </c>
    </row>
    <row r="906">
      <c r="A906" s="2"/>
      <c r="B906" s="2"/>
      <c r="C906" s="2"/>
      <c r="D906" s="2"/>
      <c r="E906" s="2"/>
      <c r="F906" s="569" t="str">
        <f>vlookup(B906,'セッション実施状況管理'!$A:$U,20,false)</f>
        <v>#N/A</v>
      </c>
      <c r="G906" s="2"/>
      <c r="H906" s="2"/>
      <c r="I906" s="572" t="str">
        <f>iferror(vlookup(B906,'セッション実施状況管理'!$A:$B,2,false),"")</f>
        <v/>
      </c>
      <c r="J906" s="629"/>
      <c r="K906" s="629"/>
      <c r="L906" s="652"/>
      <c r="M906" s="652"/>
      <c r="N906" s="629"/>
      <c r="O906" s="629"/>
      <c r="P906" s="629"/>
      <c r="Q906" s="651"/>
      <c r="R906" s="653"/>
      <c r="S906" s="651"/>
      <c r="T906" s="582" t="s">
        <v>1072</v>
      </c>
      <c r="U906" s="582" t="s">
        <v>1072</v>
      </c>
      <c r="V906" s="582" t="s">
        <v>1072</v>
      </c>
      <c r="W906" s="582" t="s">
        <v>1072</v>
      </c>
      <c r="X906" s="582" t="s">
        <v>1072</v>
      </c>
      <c r="Y906" s="582" t="s">
        <v>1072</v>
      </c>
      <c r="Z906" s="582" t="s">
        <v>1072</v>
      </c>
      <c r="AA906" s="580" t="str">
        <f>Vlookup(B906,'セッション実施状況管理'!$A:$R,17,false)</f>
        <v>#N/A</v>
      </c>
      <c r="AB906" s="580" t="str">
        <f t="shared" si="14"/>
        <v>#N/A</v>
      </c>
      <c r="AC906" s="580" t="str">
        <f t="shared" si="15"/>
        <v>#N/A</v>
      </c>
    </row>
    <row r="907">
      <c r="A907" s="2"/>
      <c r="B907" s="2"/>
      <c r="C907" s="2"/>
      <c r="D907" s="2"/>
      <c r="E907" s="2"/>
      <c r="F907" s="569" t="str">
        <f>vlookup(B907,'セッション実施状況管理'!$A:$U,20,false)</f>
        <v>#N/A</v>
      </c>
      <c r="G907" s="2"/>
      <c r="H907" s="2"/>
      <c r="I907" s="572" t="str">
        <f>iferror(vlookup(B907,'セッション実施状況管理'!$A:$B,2,false),"")</f>
        <v/>
      </c>
      <c r="J907" s="629"/>
      <c r="K907" s="629"/>
      <c r="L907" s="652"/>
      <c r="M907" s="652"/>
      <c r="N907" s="629"/>
      <c r="O907" s="629"/>
      <c r="P907" s="629"/>
      <c r="Q907" s="651"/>
      <c r="R907" s="653"/>
      <c r="S907" s="651"/>
      <c r="T907" s="582" t="s">
        <v>1072</v>
      </c>
      <c r="U907" s="582" t="s">
        <v>1072</v>
      </c>
      <c r="V907" s="582" t="s">
        <v>1072</v>
      </c>
      <c r="W907" s="582" t="s">
        <v>1072</v>
      </c>
      <c r="X907" s="582" t="s">
        <v>1072</v>
      </c>
      <c r="Y907" s="582" t="s">
        <v>1072</v>
      </c>
      <c r="Z907" s="582" t="s">
        <v>1072</v>
      </c>
      <c r="AA907" s="580" t="str">
        <f>Vlookup(B907,'セッション実施状況管理'!$A:$R,17,false)</f>
        <v>#N/A</v>
      </c>
      <c r="AB907" s="580" t="str">
        <f t="shared" si="14"/>
        <v>#N/A</v>
      </c>
      <c r="AC907" s="580" t="str">
        <f t="shared" si="15"/>
        <v>#N/A</v>
      </c>
    </row>
    <row r="908">
      <c r="A908" s="2"/>
      <c r="B908" s="2"/>
      <c r="C908" s="2"/>
      <c r="D908" s="2"/>
      <c r="E908" s="2"/>
      <c r="F908" s="569" t="str">
        <f>vlookup(B908,'セッション実施状況管理'!$A:$U,20,false)</f>
        <v>#N/A</v>
      </c>
      <c r="G908" s="2"/>
      <c r="H908" s="2"/>
      <c r="I908" s="572" t="str">
        <f>iferror(vlookup(B908,'セッション実施状況管理'!$A:$B,2,false),"")</f>
        <v/>
      </c>
      <c r="J908" s="629"/>
      <c r="K908" s="629"/>
      <c r="L908" s="652"/>
      <c r="M908" s="652"/>
      <c r="N908" s="629"/>
      <c r="O908" s="629"/>
      <c r="P908" s="629"/>
      <c r="Q908" s="651"/>
      <c r="R908" s="653"/>
      <c r="S908" s="651"/>
      <c r="T908" s="582" t="s">
        <v>1072</v>
      </c>
      <c r="U908" s="582" t="s">
        <v>1072</v>
      </c>
      <c r="V908" s="582" t="s">
        <v>1072</v>
      </c>
      <c r="W908" s="582" t="s">
        <v>1072</v>
      </c>
      <c r="X908" s="582" t="s">
        <v>1072</v>
      </c>
      <c r="Y908" s="582" t="s">
        <v>1072</v>
      </c>
      <c r="Z908" s="582" t="s">
        <v>1072</v>
      </c>
      <c r="AA908" s="580" t="str">
        <f>Vlookup(B908,'セッション実施状況管理'!$A:$R,17,false)</f>
        <v>#N/A</v>
      </c>
      <c r="AB908" s="580" t="str">
        <f t="shared" si="14"/>
        <v>#N/A</v>
      </c>
      <c r="AC908" s="580" t="str">
        <f t="shared" si="15"/>
        <v>#N/A</v>
      </c>
    </row>
    <row r="909">
      <c r="A909" s="2"/>
      <c r="B909" s="2"/>
      <c r="C909" s="2"/>
      <c r="D909" s="2"/>
      <c r="E909" s="2"/>
      <c r="F909" s="569" t="str">
        <f>vlookup(B909,'セッション実施状況管理'!$A:$U,20,false)</f>
        <v>#N/A</v>
      </c>
      <c r="G909" s="2"/>
      <c r="H909" s="2"/>
      <c r="I909" s="572" t="str">
        <f>iferror(vlookup(B909,'セッション実施状況管理'!$A:$B,2,false),"")</f>
        <v/>
      </c>
      <c r="J909" s="629"/>
      <c r="K909" s="629"/>
      <c r="L909" s="652"/>
      <c r="M909" s="652"/>
      <c r="N909" s="629"/>
      <c r="O909" s="629"/>
      <c r="P909" s="629"/>
      <c r="Q909" s="651"/>
      <c r="R909" s="653"/>
      <c r="S909" s="651"/>
      <c r="T909" s="582" t="s">
        <v>1072</v>
      </c>
      <c r="U909" s="582" t="s">
        <v>1072</v>
      </c>
      <c r="V909" s="582" t="s">
        <v>1072</v>
      </c>
      <c r="W909" s="582" t="s">
        <v>1072</v>
      </c>
      <c r="X909" s="582" t="s">
        <v>1072</v>
      </c>
      <c r="Y909" s="582" t="s">
        <v>1072</v>
      </c>
      <c r="Z909" s="582" t="s">
        <v>1072</v>
      </c>
      <c r="AA909" s="580" t="str">
        <f>Vlookup(B909,'セッション実施状況管理'!$A:$R,17,false)</f>
        <v>#N/A</v>
      </c>
      <c r="AB909" s="580" t="str">
        <f t="shared" si="14"/>
        <v>#N/A</v>
      </c>
      <c r="AC909" s="580" t="str">
        <f t="shared" si="15"/>
        <v>#N/A</v>
      </c>
    </row>
    <row r="910">
      <c r="A910" s="2"/>
      <c r="B910" s="2"/>
      <c r="C910" s="2"/>
      <c r="D910" s="2"/>
      <c r="E910" s="2"/>
      <c r="F910" s="569" t="str">
        <f>vlookup(B910,'セッション実施状況管理'!$A:$U,20,false)</f>
        <v>#N/A</v>
      </c>
      <c r="G910" s="2"/>
      <c r="H910" s="2"/>
      <c r="I910" s="572" t="str">
        <f>iferror(vlookup(B910,'セッション実施状況管理'!$A:$B,2,false),"")</f>
        <v/>
      </c>
      <c r="J910" s="629"/>
      <c r="K910" s="629"/>
      <c r="L910" s="652"/>
      <c r="M910" s="652"/>
      <c r="N910" s="629"/>
      <c r="O910" s="629"/>
      <c r="P910" s="629"/>
      <c r="Q910" s="651"/>
      <c r="R910" s="653"/>
      <c r="S910" s="651"/>
      <c r="T910" s="582" t="s">
        <v>1072</v>
      </c>
      <c r="U910" s="582" t="s">
        <v>1072</v>
      </c>
      <c r="V910" s="582" t="s">
        <v>1072</v>
      </c>
      <c r="W910" s="582" t="s">
        <v>1072</v>
      </c>
      <c r="X910" s="582" t="s">
        <v>1072</v>
      </c>
      <c r="Y910" s="582" t="s">
        <v>1072</v>
      </c>
      <c r="Z910" s="582" t="s">
        <v>1072</v>
      </c>
      <c r="AA910" s="580" t="str">
        <f>Vlookup(B910,'セッション実施状況管理'!$A:$R,17,false)</f>
        <v>#N/A</v>
      </c>
      <c r="AB910" s="580" t="str">
        <f t="shared" si="14"/>
        <v>#N/A</v>
      </c>
      <c r="AC910" s="580" t="str">
        <f t="shared" si="15"/>
        <v>#N/A</v>
      </c>
    </row>
    <row r="911">
      <c r="A911" s="2"/>
      <c r="B911" s="2"/>
      <c r="C911" s="2"/>
      <c r="D911" s="2"/>
      <c r="E911" s="2"/>
      <c r="F911" s="569" t="str">
        <f>vlookup(B911,'セッション実施状況管理'!$A:$U,20,false)</f>
        <v>#N/A</v>
      </c>
      <c r="G911" s="2"/>
      <c r="H911" s="2"/>
      <c r="I911" s="572" t="str">
        <f>iferror(vlookup(B911,'セッション実施状況管理'!$A:$B,2,false),"")</f>
        <v/>
      </c>
      <c r="J911" s="629"/>
      <c r="K911" s="629"/>
      <c r="L911" s="652"/>
      <c r="M911" s="652"/>
      <c r="N911" s="629"/>
      <c r="O911" s="629"/>
      <c r="P911" s="629"/>
      <c r="Q911" s="651"/>
      <c r="R911" s="653"/>
      <c r="S911" s="651"/>
      <c r="T911" s="582" t="s">
        <v>1072</v>
      </c>
      <c r="U911" s="582" t="s">
        <v>1072</v>
      </c>
      <c r="V911" s="582" t="s">
        <v>1072</v>
      </c>
      <c r="W911" s="582" t="s">
        <v>1072</v>
      </c>
      <c r="X911" s="582" t="s">
        <v>1072</v>
      </c>
      <c r="Y911" s="582" t="s">
        <v>1072</v>
      </c>
      <c r="Z911" s="582" t="s">
        <v>1072</v>
      </c>
      <c r="AA911" s="580" t="str">
        <f>Vlookup(B911,'セッション実施状況管理'!$A:$R,17,false)</f>
        <v>#N/A</v>
      </c>
      <c r="AB911" s="580" t="str">
        <f t="shared" si="14"/>
        <v>#N/A</v>
      </c>
      <c r="AC911" s="580" t="str">
        <f t="shared" si="15"/>
        <v>#N/A</v>
      </c>
    </row>
    <row r="912">
      <c r="A912" s="2"/>
      <c r="B912" s="2"/>
      <c r="C912" s="2"/>
      <c r="D912" s="2"/>
      <c r="E912" s="2"/>
      <c r="F912" s="569" t="str">
        <f>vlookup(B912,'セッション実施状況管理'!$A:$U,20,false)</f>
        <v>#N/A</v>
      </c>
      <c r="G912" s="2"/>
      <c r="H912" s="2"/>
      <c r="I912" s="572" t="str">
        <f>iferror(vlookup(B912,'セッション実施状況管理'!$A:$B,2,false),"")</f>
        <v/>
      </c>
      <c r="J912" s="629"/>
      <c r="K912" s="629"/>
      <c r="L912" s="652"/>
      <c r="M912" s="652"/>
      <c r="N912" s="629"/>
      <c r="O912" s="629"/>
      <c r="P912" s="629"/>
      <c r="Q912" s="651"/>
      <c r="R912" s="653"/>
      <c r="S912" s="651"/>
      <c r="T912" s="582" t="s">
        <v>1072</v>
      </c>
      <c r="U912" s="582" t="s">
        <v>1072</v>
      </c>
      <c r="V912" s="582" t="s">
        <v>1072</v>
      </c>
      <c r="W912" s="582" t="s">
        <v>1072</v>
      </c>
      <c r="X912" s="582" t="s">
        <v>1072</v>
      </c>
      <c r="Y912" s="582" t="s">
        <v>1072</v>
      </c>
      <c r="Z912" s="582" t="s">
        <v>1072</v>
      </c>
      <c r="AA912" s="580" t="str">
        <f>Vlookup(B912,'セッション実施状況管理'!$A:$R,17,false)</f>
        <v>#N/A</v>
      </c>
      <c r="AB912" s="580" t="str">
        <f t="shared" si="14"/>
        <v>#N/A</v>
      </c>
      <c r="AC912" s="580" t="str">
        <f t="shared" si="15"/>
        <v>#N/A</v>
      </c>
    </row>
    <row r="913">
      <c r="A913" s="2"/>
      <c r="B913" s="2"/>
      <c r="C913" s="2"/>
      <c r="D913" s="2"/>
      <c r="E913" s="2"/>
      <c r="F913" s="569" t="str">
        <f>vlookup(B913,'セッション実施状況管理'!$A:$U,20,false)</f>
        <v>#N/A</v>
      </c>
      <c r="G913" s="2"/>
      <c r="H913" s="2"/>
      <c r="I913" s="572" t="str">
        <f>iferror(vlookup(B913,'セッション実施状況管理'!$A:$B,2,false),"")</f>
        <v/>
      </c>
      <c r="J913" s="629"/>
      <c r="K913" s="629"/>
      <c r="L913" s="652"/>
      <c r="M913" s="652"/>
      <c r="N913" s="629"/>
      <c r="O913" s="629"/>
      <c r="P913" s="629"/>
      <c r="Q913" s="651"/>
      <c r="R913" s="653"/>
      <c r="S913" s="651"/>
      <c r="T913" s="582" t="s">
        <v>1072</v>
      </c>
      <c r="U913" s="582" t="s">
        <v>1072</v>
      </c>
      <c r="V913" s="582" t="s">
        <v>1072</v>
      </c>
      <c r="W913" s="582" t="s">
        <v>1072</v>
      </c>
      <c r="X913" s="582" t="s">
        <v>1072</v>
      </c>
      <c r="Y913" s="582" t="s">
        <v>1072</v>
      </c>
      <c r="Z913" s="582" t="s">
        <v>1072</v>
      </c>
      <c r="AA913" s="580" t="str">
        <f>Vlookup(B913,'セッション実施状況管理'!$A:$R,17,false)</f>
        <v>#N/A</v>
      </c>
      <c r="AB913" s="580" t="str">
        <f t="shared" si="14"/>
        <v>#N/A</v>
      </c>
      <c r="AC913" s="580" t="str">
        <f t="shared" si="15"/>
        <v>#N/A</v>
      </c>
    </row>
    <row r="914">
      <c r="A914" s="2"/>
      <c r="B914" s="2"/>
      <c r="C914" s="2"/>
      <c r="D914" s="2"/>
      <c r="E914" s="2"/>
      <c r="F914" s="569" t="str">
        <f>vlookup(B914,'セッション実施状況管理'!$A:$U,20,false)</f>
        <v>#N/A</v>
      </c>
      <c r="G914" s="2"/>
      <c r="H914" s="2"/>
      <c r="I914" s="572" t="str">
        <f>iferror(vlookup(B914,'セッション実施状況管理'!$A:$B,2,false),"")</f>
        <v/>
      </c>
      <c r="J914" s="629"/>
      <c r="K914" s="629"/>
      <c r="L914" s="652"/>
      <c r="M914" s="652"/>
      <c r="N914" s="629"/>
      <c r="O914" s="629"/>
      <c r="P914" s="629"/>
      <c r="Q914" s="651"/>
      <c r="R914" s="653"/>
      <c r="S914" s="651"/>
      <c r="T914" s="582" t="s">
        <v>1072</v>
      </c>
      <c r="U914" s="582" t="s">
        <v>1072</v>
      </c>
      <c r="V914" s="582" t="s">
        <v>1072</v>
      </c>
      <c r="W914" s="582" t="s">
        <v>1072</v>
      </c>
      <c r="X914" s="582" t="s">
        <v>1072</v>
      </c>
      <c r="Y914" s="582" t="s">
        <v>1072</v>
      </c>
      <c r="Z914" s="582" t="s">
        <v>1072</v>
      </c>
      <c r="AA914" s="580" t="str">
        <f>Vlookup(B914,'セッション実施状況管理'!$A:$R,17,false)</f>
        <v>#N/A</v>
      </c>
      <c r="AB914" s="580" t="str">
        <f t="shared" si="14"/>
        <v>#N/A</v>
      </c>
      <c r="AC914" s="580" t="str">
        <f t="shared" si="15"/>
        <v>#N/A</v>
      </c>
    </row>
    <row r="915">
      <c r="A915" s="2"/>
      <c r="B915" s="2"/>
      <c r="C915" s="2"/>
      <c r="D915" s="2"/>
      <c r="E915" s="2"/>
      <c r="F915" s="569" t="str">
        <f>vlookup(B915,'セッション実施状況管理'!$A:$U,20,false)</f>
        <v>#N/A</v>
      </c>
      <c r="G915" s="2"/>
      <c r="H915" s="2"/>
      <c r="I915" s="572" t="str">
        <f>iferror(vlookup(B915,'セッション実施状況管理'!$A:$B,2,false),"")</f>
        <v/>
      </c>
      <c r="J915" s="629"/>
      <c r="K915" s="629"/>
      <c r="L915" s="652"/>
      <c r="M915" s="652"/>
      <c r="N915" s="629"/>
      <c r="O915" s="629"/>
      <c r="P915" s="629"/>
      <c r="Q915" s="651"/>
      <c r="R915" s="653"/>
      <c r="S915" s="651"/>
      <c r="T915" s="582" t="s">
        <v>1072</v>
      </c>
      <c r="U915" s="582" t="s">
        <v>1072</v>
      </c>
      <c r="V915" s="582" t="s">
        <v>1072</v>
      </c>
      <c r="W915" s="582" t="s">
        <v>1072</v>
      </c>
      <c r="X915" s="582" t="s">
        <v>1072</v>
      </c>
      <c r="Y915" s="582" t="s">
        <v>1072</v>
      </c>
      <c r="Z915" s="582" t="s">
        <v>1072</v>
      </c>
      <c r="AA915" s="580" t="str">
        <f>Vlookup(B915,'セッション実施状況管理'!$A:$R,17,false)</f>
        <v>#N/A</v>
      </c>
      <c r="AB915" s="580" t="str">
        <f t="shared" si="14"/>
        <v>#N/A</v>
      </c>
      <c r="AC915" s="580" t="str">
        <f t="shared" si="15"/>
        <v>#N/A</v>
      </c>
    </row>
    <row r="916">
      <c r="A916" s="2"/>
      <c r="B916" s="2"/>
      <c r="C916" s="2"/>
      <c r="D916" s="2"/>
      <c r="E916" s="2"/>
      <c r="F916" s="569" t="str">
        <f>vlookup(B916,'セッション実施状況管理'!$A:$U,20,false)</f>
        <v>#N/A</v>
      </c>
      <c r="G916" s="2"/>
      <c r="H916" s="2"/>
      <c r="I916" s="572" t="str">
        <f>iferror(vlookup(B916,'セッション実施状況管理'!$A:$B,2,false),"")</f>
        <v/>
      </c>
      <c r="J916" s="629"/>
      <c r="K916" s="629"/>
      <c r="L916" s="652"/>
      <c r="M916" s="652"/>
      <c r="N916" s="629"/>
      <c r="O916" s="629"/>
      <c r="P916" s="629"/>
      <c r="Q916" s="651"/>
      <c r="R916" s="653"/>
      <c r="S916" s="651"/>
      <c r="T916" s="582" t="s">
        <v>1072</v>
      </c>
      <c r="U916" s="582" t="s">
        <v>1072</v>
      </c>
      <c r="V916" s="582" t="s">
        <v>1072</v>
      </c>
      <c r="W916" s="582" t="s">
        <v>1072</v>
      </c>
      <c r="X916" s="582" t="s">
        <v>1072</v>
      </c>
      <c r="Y916" s="582" t="s">
        <v>1072</v>
      </c>
      <c r="Z916" s="582" t="s">
        <v>1072</v>
      </c>
      <c r="AA916" s="580" t="str">
        <f>Vlookup(B916,'セッション実施状況管理'!$A:$R,17,false)</f>
        <v>#N/A</v>
      </c>
      <c r="AB916" s="580" t="str">
        <f t="shared" si="14"/>
        <v>#N/A</v>
      </c>
      <c r="AC916" s="580" t="str">
        <f t="shared" si="15"/>
        <v>#N/A</v>
      </c>
    </row>
    <row r="917">
      <c r="A917" s="2"/>
      <c r="B917" s="2"/>
      <c r="C917" s="2"/>
      <c r="D917" s="2"/>
      <c r="E917" s="2"/>
      <c r="F917" s="569" t="str">
        <f>vlookup(B917,'セッション実施状況管理'!$A:$U,20,false)</f>
        <v>#N/A</v>
      </c>
      <c r="G917" s="2"/>
      <c r="H917" s="2"/>
      <c r="I917" s="572" t="str">
        <f>iferror(vlookup(B917,'セッション実施状況管理'!$A:$B,2,false),"")</f>
        <v/>
      </c>
      <c r="J917" s="629"/>
      <c r="K917" s="629"/>
      <c r="L917" s="652"/>
      <c r="M917" s="652"/>
      <c r="N917" s="629"/>
      <c r="O917" s="629"/>
      <c r="P917" s="629"/>
      <c r="Q917" s="651"/>
      <c r="R917" s="653"/>
      <c r="S917" s="651"/>
      <c r="T917" s="582" t="s">
        <v>1072</v>
      </c>
      <c r="U917" s="582" t="s">
        <v>1072</v>
      </c>
      <c r="V917" s="582" t="s">
        <v>1072</v>
      </c>
      <c r="W917" s="582" t="s">
        <v>1072</v>
      </c>
      <c r="X917" s="582" t="s">
        <v>1072</v>
      </c>
      <c r="Y917" s="582" t="s">
        <v>1072</v>
      </c>
      <c r="Z917" s="582" t="s">
        <v>1072</v>
      </c>
      <c r="AA917" s="580" t="str">
        <f>Vlookup(B917,'セッション実施状況管理'!$A:$R,17,false)</f>
        <v>#N/A</v>
      </c>
      <c r="AB917" s="580" t="str">
        <f t="shared" si="14"/>
        <v>#N/A</v>
      </c>
      <c r="AC917" s="580" t="str">
        <f t="shared" si="15"/>
        <v>#N/A</v>
      </c>
    </row>
    <row r="918">
      <c r="A918" s="2"/>
      <c r="B918" s="2"/>
      <c r="C918" s="2"/>
      <c r="D918" s="2"/>
      <c r="E918" s="2"/>
      <c r="F918" s="569" t="str">
        <f>vlookup(B918,'セッション実施状況管理'!$A:$U,20,false)</f>
        <v>#N/A</v>
      </c>
      <c r="G918" s="2"/>
      <c r="H918" s="2"/>
      <c r="I918" s="572" t="str">
        <f>iferror(vlookup(B918,'セッション実施状況管理'!$A:$B,2,false),"")</f>
        <v/>
      </c>
      <c r="J918" s="629"/>
      <c r="K918" s="629"/>
      <c r="L918" s="652"/>
      <c r="M918" s="652"/>
      <c r="N918" s="629"/>
      <c r="O918" s="629"/>
      <c r="P918" s="629"/>
      <c r="Q918" s="651"/>
      <c r="R918" s="653"/>
      <c r="S918" s="651"/>
      <c r="T918" s="582" t="s">
        <v>1072</v>
      </c>
      <c r="U918" s="582" t="s">
        <v>1072</v>
      </c>
      <c r="V918" s="582" t="s">
        <v>1072</v>
      </c>
      <c r="W918" s="582" t="s">
        <v>1072</v>
      </c>
      <c r="X918" s="582" t="s">
        <v>1072</v>
      </c>
      <c r="Y918" s="582" t="s">
        <v>1072</v>
      </c>
      <c r="Z918" s="582" t="s">
        <v>1072</v>
      </c>
      <c r="AA918" s="580" t="str">
        <f>Vlookup(B918,'セッション実施状況管理'!$A:$R,17,false)</f>
        <v>#N/A</v>
      </c>
      <c r="AB918" s="580" t="str">
        <f t="shared" si="14"/>
        <v>#N/A</v>
      </c>
      <c r="AC918" s="580" t="str">
        <f t="shared" si="15"/>
        <v>#N/A</v>
      </c>
    </row>
    <row r="919">
      <c r="A919" s="2"/>
      <c r="B919" s="2"/>
      <c r="C919" s="2"/>
      <c r="D919" s="2"/>
      <c r="E919" s="2"/>
      <c r="F919" s="569" t="str">
        <f>vlookup(B919,'セッション実施状況管理'!$A:$U,20,false)</f>
        <v>#N/A</v>
      </c>
      <c r="G919" s="2"/>
      <c r="H919" s="2"/>
      <c r="I919" s="572" t="str">
        <f>iferror(vlookup(B919,'セッション実施状況管理'!$A:$B,2,false),"")</f>
        <v/>
      </c>
      <c r="J919" s="629"/>
      <c r="K919" s="629"/>
      <c r="L919" s="652"/>
      <c r="M919" s="652"/>
      <c r="N919" s="629"/>
      <c r="O919" s="629"/>
      <c r="P919" s="629"/>
      <c r="Q919" s="651"/>
      <c r="R919" s="653"/>
      <c r="S919" s="651"/>
      <c r="T919" s="582" t="s">
        <v>1072</v>
      </c>
      <c r="U919" s="582" t="s">
        <v>1072</v>
      </c>
      <c r="V919" s="582" t="s">
        <v>1072</v>
      </c>
      <c r="W919" s="582" t="s">
        <v>1072</v>
      </c>
      <c r="X919" s="582" t="s">
        <v>1072</v>
      </c>
      <c r="Y919" s="582" t="s">
        <v>1072</v>
      </c>
      <c r="Z919" s="582" t="s">
        <v>1072</v>
      </c>
      <c r="AA919" s="580" t="str">
        <f>Vlookup(B919,'セッション実施状況管理'!$A:$R,17,false)</f>
        <v>#N/A</v>
      </c>
      <c r="AB919" s="580" t="str">
        <f t="shared" si="14"/>
        <v>#N/A</v>
      </c>
      <c r="AC919" s="580" t="str">
        <f t="shared" si="15"/>
        <v>#N/A</v>
      </c>
    </row>
    <row r="920">
      <c r="A920" s="2"/>
      <c r="B920" s="2"/>
      <c r="C920" s="2"/>
      <c r="D920" s="2"/>
      <c r="E920" s="2"/>
      <c r="F920" s="569" t="str">
        <f>vlookup(B920,'セッション実施状況管理'!$A:$U,20,false)</f>
        <v>#N/A</v>
      </c>
      <c r="G920" s="2"/>
      <c r="H920" s="2"/>
      <c r="I920" s="572" t="str">
        <f>iferror(vlookup(B920,'セッション実施状況管理'!$A:$B,2,false),"")</f>
        <v/>
      </c>
      <c r="J920" s="629"/>
      <c r="K920" s="629"/>
      <c r="L920" s="652"/>
      <c r="M920" s="652"/>
      <c r="N920" s="629"/>
      <c r="O920" s="629"/>
      <c r="P920" s="629"/>
      <c r="Q920" s="651"/>
      <c r="R920" s="653"/>
      <c r="S920" s="651"/>
      <c r="T920" s="582" t="s">
        <v>1072</v>
      </c>
      <c r="U920" s="582" t="s">
        <v>1072</v>
      </c>
      <c r="V920" s="582" t="s">
        <v>1072</v>
      </c>
      <c r="W920" s="582" t="s">
        <v>1072</v>
      </c>
      <c r="X920" s="582" t="s">
        <v>1072</v>
      </c>
      <c r="Y920" s="582" t="s">
        <v>1072</v>
      </c>
      <c r="Z920" s="582" t="s">
        <v>1072</v>
      </c>
      <c r="AA920" s="580" t="str">
        <f>Vlookup(B920,'セッション実施状況管理'!$A:$R,17,false)</f>
        <v>#N/A</v>
      </c>
      <c r="AB920" s="580" t="str">
        <f t="shared" si="14"/>
        <v>#N/A</v>
      </c>
      <c r="AC920" s="580" t="str">
        <f t="shared" si="15"/>
        <v>#N/A</v>
      </c>
    </row>
    <row r="921">
      <c r="A921" s="2"/>
      <c r="B921" s="2"/>
      <c r="C921" s="2"/>
      <c r="D921" s="2"/>
      <c r="E921" s="2"/>
      <c r="F921" s="569" t="str">
        <f>vlookup(B921,'セッション実施状況管理'!$A:$U,20,false)</f>
        <v>#N/A</v>
      </c>
      <c r="G921" s="2"/>
      <c r="H921" s="2"/>
      <c r="I921" s="572" t="str">
        <f>iferror(vlookup(B921,'セッション実施状況管理'!$A:$B,2,false),"")</f>
        <v/>
      </c>
      <c r="J921" s="629"/>
      <c r="K921" s="629"/>
      <c r="L921" s="652"/>
      <c r="M921" s="652"/>
      <c r="N921" s="629"/>
      <c r="O921" s="629"/>
      <c r="P921" s="629"/>
      <c r="Q921" s="651"/>
      <c r="R921" s="653"/>
      <c r="S921" s="651"/>
      <c r="T921" s="582" t="s">
        <v>1072</v>
      </c>
      <c r="U921" s="582" t="s">
        <v>1072</v>
      </c>
      <c r="V921" s="582" t="s">
        <v>1072</v>
      </c>
      <c r="W921" s="582" t="s">
        <v>1072</v>
      </c>
      <c r="X921" s="582" t="s">
        <v>1072</v>
      </c>
      <c r="Y921" s="582" t="s">
        <v>1072</v>
      </c>
      <c r="Z921" s="582" t="s">
        <v>1072</v>
      </c>
      <c r="AA921" s="580" t="str">
        <f>Vlookup(B921,'セッション実施状況管理'!$A:$R,17,false)</f>
        <v>#N/A</v>
      </c>
      <c r="AB921" s="580" t="str">
        <f t="shared" si="14"/>
        <v>#N/A</v>
      </c>
      <c r="AC921" s="580" t="str">
        <f t="shared" si="15"/>
        <v>#N/A</v>
      </c>
    </row>
    <row r="922">
      <c r="A922" s="2"/>
      <c r="B922" s="2"/>
      <c r="C922" s="2"/>
      <c r="D922" s="2"/>
      <c r="E922" s="2"/>
      <c r="F922" s="569" t="str">
        <f>vlookup(B922,'セッション実施状況管理'!$A:$U,20,false)</f>
        <v>#N/A</v>
      </c>
      <c r="G922" s="2"/>
      <c r="H922" s="2"/>
      <c r="I922" s="572" t="str">
        <f>iferror(vlookup(B922,'セッション実施状況管理'!$A:$B,2,false),"")</f>
        <v/>
      </c>
      <c r="J922" s="629"/>
      <c r="K922" s="629"/>
      <c r="L922" s="652"/>
      <c r="M922" s="652"/>
      <c r="N922" s="629"/>
      <c r="O922" s="629"/>
      <c r="P922" s="629"/>
      <c r="Q922" s="651"/>
      <c r="R922" s="653"/>
      <c r="S922" s="651"/>
      <c r="T922" s="582" t="s">
        <v>1072</v>
      </c>
      <c r="U922" s="582" t="s">
        <v>1072</v>
      </c>
      <c r="V922" s="582" t="s">
        <v>1072</v>
      </c>
      <c r="W922" s="582" t="s">
        <v>1072</v>
      </c>
      <c r="X922" s="582" t="s">
        <v>1072</v>
      </c>
      <c r="Y922" s="582" t="s">
        <v>1072</v>
      </c>
      <c r="Z922" s="582" t="s">
        <v>1072</v>
      </c>
      <c r="AA922" s="580" t="str">
        <f>Vlookup(B922,'セッション実施状況管理'!$A:$R,17,false)</f>
        <v>#N/A</v>
      </c>
      <c r="AB922" s="580" t="str">
        <f t="shared" si="14"/>
        <v>#N/A</v>
      </c>
      <c r="AC922" s="580" t="str">
        <f t="shared" si="15"/>
        <v>#N/A</v>
      </c>
    </row>
    <row r="923">
      <c r="A923" s="2"/>
      <c r="B923" s="2"/>
      <c r="C923" s="2"/>
      <c r="D923" s="2"/>
      <c r="E923" s="2"/>
      <c r="F923" s="569" t="str">
        <f>vlookup(B923,'セッション実施状況管理'!$A:$U,20,false)</f>
        <v>#N/A</v>
      </c>
      <c r="G923" s="2"/>
      <c r="H923" s="2"/>
      <c r="I923" s="572" t="str">
        <f>iferror(vlookup(B923,'セッション実施状況管理'!$A:$B,2,false),"")</f>
        <v/>
      </c>
      <c r="J923" s="629"/>
      <c r="K923" s="629"/>
      <c r="L923" s="652"/>
      <c r="M923" s="652"/>
      <c r="N923" s="629"/>
      <c r="O923" s="629"/>
      <c r="P923" s="629"/>
      <c r="Q923" s="651"/>
      <c r="R923" s="653"/>
      <c r="S923" s="651"/>
      <c r="T923" s="582" t="s">
        <v>1072</v>
      </c>
      <c r="U923" s="582" t="s">
        <v>1072</v>
      </c>
      <c r="V923" s="582" t="s">
        <v>1072</v>
      </c>
      <c r="W923" s="582" t="s">
        <v>1072</v>
      </c>
      <c r="X923" s="582" t="s">
        <v>1072</v>
      </c>
      <c r="Y923" s="582" t="s">
        <v>1072</v>
      </c>
      <c r="Z923" s="582" t="s">
        <v>1072</v>
      </c>
      <c r="AA923" s="580" t="str">
        <f>Vlookup(B923,'セッション実施状況管理'!$A:$R,17,false)</f>
        <v>#N/A</v>
      </c>
      <c r="AB923" s="580" t="str">
        <f t="shared" si="14"/>
        <v>#N/A</v>
      </c>
      <c r="AC923" s="580" t="str">
        <f t="shared" si="15"/>
        <v>#N/A</v>
      </c>
    </row>
    <row r="924">
      <c r="A924" s="2"/>
      <c r="B924" s="2"/>
      <c r="C924" s="2"/>
      <c r="D924" s="2"/>
      <c r="E924" s="2"/>
      <c r="F924" s="569" t="str">
        <f>vlookup(B924,'セッション実施状況管理'!$A:$U,20,false)</f>
        <v>#N/A</v>
      </c>
      <c r="G924" s="2"/>
      <c r="H924" s="2"/>
      <c r="I924" s="572" t="str">
        <f>iferror(vlookup(B924,'セッション実施状況管理'!$A:$B,2,false),"")</f>
        <v/>
      </c>
      <c r="J924" s="629"/>
      <c r="K924" s="629"/>
      <c r="L924" s="652"/>
      <c r="M924" s="652"/>
      <c r="N924" s="629"/>
      <c r="O924" s="629"/>
      <c r="P924" s="629"/>
      <c r="Q924" s="651"/>
      <c r="R924" s="653"/>
      <c r="S924" s="651"/>
      <c r="T924" s="582" t="s">
        <v>1072</v>
      </c>
      <c r="U924" s="582" t="s">
        <v>1072</v>
      </c>
      <c r="V924" s="582" t="s">
        <v>1072</v>
      </c>
      <c r="W924" s="582" t="s">
        <v>1072</v>
      </c>
      <c r="X924" s="582" t="s">
        <v>1072</v>
      </c>
      <c r="Y924" s="582" t="s">
        <v>1072</v>
      </c>
      <c r="Z924" s="582" t="s">
        <v>1072</v>
      </c>
      <c r="AA924" s="580" t="str">
        <f>Vlookup(B924,'セッション実施状況管理'!$A:$R,17,false)</f>
        <v>#N/A</v>
      </c>
      <c r="AB924" s="580" t="str">
        <f t="shared" si="14"/>
        <v>#N/A</v>
      </c>
      <c r="AC924" s="580" t="str">
        <f t="shared" si="15"/>
        <v>#N/A</v>
      </c>
    </row>
    <row r="925">
      <c r="A925" s="2"/>
      <c r="B925" s="2"/>
      <c r="C925" s="2"/>
      <c r="D925" s="2"/>
      <c r="E925" s="2"/>
      <c r="F925" s="569" t="str">
        <f>vlookup(B925,'セッション実施状況管理'!$A:$U,20,false)</f>
        <v>#N/A</v>
      </c>
      <c r="G925" s="2"/>
      <c r="H925" s="2"/>
      <c r="I925" s="572" t="str">
        <f>iferror(vlookup(B925,'セッション実施状況管理'!$A:$B,2,false),"")</f>
        <v/>
      </c>
      <c r="J925" s="629"/>
      <c r="K925" s="629"/>
      <c r="L925" s="652"/>
      <c r="M925" s="652"/>
      <c r="N925" s="629"/>
      <c r="O925" s="629"/>
      <c r="P925" s="629"/>
      <c r="Q925" s="651"/>
      <c r="R925" s="653"/>
      <c r="S925" s="651"/>
      <c r="T925" s="582" t="s">
        <v>1072</v>
      </c>
      <c r="U925" s="582" t="s">
        <v>1072</v>
      </c>
      <c r="V925" s="582" t="s">
        <v>1072</v>
      </c>
      <c r="W925" s="582" t="s">
        <v>1072</v>
      </c>
      <c r="X925" s="582" t="s">
        <v>1072</v>
      </c>
      <c r="Y925" s="582" t="s">
        <v>1072</v>
      </c>
      <c r="Z925" s="582" t="s">
        <v>1072</v>
      </c>
      <c r="AA925" s="580" t="str">
        <f>Vlookup(B925,'セッション実施状況管理'!$A:$R,17,false)</f>
        <v>#N/A</v>
      </c>
      <c r="AB925" s="580" t="str">
        <f t="shared" si="14"/>
        <v>#N/A</v>
      </c>
      <c r="AC925" s="580" t="str">
        <f t="shared" si="15"/>
        <v>#N/A</v>
      </c>
    </row>
    <row r="926">
      <c r="A926" s="2"/>
      <c r="B926" s="2"/>
      <c r="C926" s="2"/>
      <c r="D926" s="2"/>
      <c r="E926" s="2"/>
      <c r="F926" s="569" t="str">
        <f>vlookup(B926,'セッション実施状況管理'!$A:$U,20,false)</f>
        <v>#N/A</v>
      </c>
      <c r="G926" s="2"/>
      <c r="H926" s="2"/>
      <c r="I926" s="572" t="str">
        <f>iferror(vlookup(B926,'セッション実施状況管理'!$A:$B,2,false),"")</f>
        <v/>
      </c>
      <c r="J926" s="629"/>
      <c r="K926" s="629"/>
      <c r="L926" s="652"/>
      <c r="M926" s="652"/>
      <c r="N926" s="629"/>
      <c r="O926" s="629"/>
      <c r="P926" s="629"/>
      <c r="Q926" s="651"/>
      <c r="R926" s="653"/>
      <c r="S926" s="651"/>
      <c r="T926" s="582" t="s">
        <v>1072</v>
      </c>
      <c r="U926" s="582" t="s">
        <v>1072</v>
      </c>
      <c r="V926" s="582" t="s">
        <v>1072</v>
      </c>
      <c r="W926" s="582" t="s">
        <v>1072</v>
      </c>
      <c r="X926" s="582" t="s">
        <v>1072</v>
      </c>
      <c r="Y926" s="582" t="s">
        <v>1072</v>
      </c>
      <c r="Z926" s="582" t="s">
        <v>1072</v>
      </c>
      <c r="AA926" s="580" t="str">
        <f>Vlookup(B926,'セッション実施状況管理'!$A:$R,17,false)</f>
        <v>#N/A</v>
      </c>
      <c r="AB926" s="580" t="str">
        <f t="shared" si="14"/>
        <v>#N/A</v>
      </c>
      <c r="AC926" s="580" t="str">
        <f t="shared" si="15"/>
        <v>#N/A</v>
      </c>
    </row>
    <row r="927">
      <c r="A927" s="2"/>
      <c r="B927" s="2"/>
      <c r="C927" s="2"/>
      <c r="D927" s="2"/>
      <c r="E927" s="2"/>
      <c r="F927" s="569" t="str">
        <f>vlookup(B927,'セッション実施状況管理'!$A:$U,20,false)</f>
        <v>#N/A</v>
      </c>
      <c r="G927" s="2"/>
      <c r="H927" s="2"/>
      <c r="I927" s="572" t="str">
        <f>iferror(vlookup(B927,'セッション実施状況管理'!$A:$B,2,false),"")</f>
        <v/>
      </c>
      <c r="J927" s="629"/>
      <c r="K927" s="629"/>
      <c r="L927" s="652"/>
      <c r="M927" s="652"/>
      <c r="N927" s="629"/>
      <c r="O927" s="629"/>
      <c r="P927" s="629"/>
      <c r="Q927" s="651"/>
      <c r="R927" s="653"/>
      <c r="S927" s="651"/>
      <c r="T927" s="582" t="s">
        <v>1072</v>
      </c>
      <c r="U927" s="582" t="s">
        <v>1072</v>
      </c>
      <c r="V927" s="582" t="s">
        <v>1072</v>
      </c>
      <c r="W927" s="582" t="s">
        <v>1072</v>
      </c>
      <c r="X927" s="582" t="s">
        <v>1072</v>
      </c>
      <c r="Y927" s="582" t="s">
        <v>1072</v>
      </c>
      <c r="Z927" s="582" t="s">
        <v>1072</v>
      </c>
      <c r="AA927" s="580" t="str">
        <f>Vlookup(B927,'セッション実施状況管理'!$A:$R,17,false)</f>
        <v>#N/A</v>
      </c>
      <c r="AB927" s="580" t="str">
        <f t="shared" si="14"/>
        <v>#N/A</v>
      </c>
      <c r="AC927" s="580" t="str">
        <f t="shared" si="15"/>
        <v>#N/A</v>
      </c>
    </row>
    <row r="928">
      <c r="A928" s="2"/>
      <c r="B928" s="2"/>
      <c r="C928" s="2"/>
      <c r="D928" s="2"/>
      <c r="E928" s="2"/>
      <c r="F928" s="569" t="str">
        <f>vlookup(B928,'セッション実施状況管理'!$A:$U,20,false)</f>
        <v>#N/A</v>
      </c>
      <c r="G928" s="2"/>
      <c r="H928" s="2"/>
      <c r="I928" s="572" t="str">
        <f>iferror(vlookup(B928,'セッション実施状況管理'!$A:$B,2,false),"")</f>
        <v/>
      </c>
      <c r="J928" s="629"/>
      <c r="K928" s="629"/>
      <c r="L928" s="652"/>
      <c r="M928" s="652"/>
      <c r="N928" s="629"/>
      <c r="O928" s="629"/>
      <c r="P928" s="629"/>
      <c r="Q928" s="651"/>
      <c r="R928" s="653"/>
      <c r="S928" s="651"/>
      <c r="T928" s="582" t="s">
        <v>1072</v>
      </c>
      <c r="U928" s="582" t="s">
        <v>1072</v>
      </c>
      <c r="V928" s="582" t="s">
        <v>1072</v>
      </c>
      <c r="W928" s="582" t="s">
        <v>1072</v>
      </c>
      <c r="X928" s="582" t="s">
        <v>1072</v>
      </c>
      <c r="Y928" s="582" t="s">
        <v>1072</v>
      </c>
      <c r="Z928" s="582" t="s">
        <v>1072</v>
      </c>
      <c r="AA928" s="580" t="str">
        <f>Vlookup(B928,'セッション実施状況管理'!$A:$R,17,false)</f>
        <v>#N/A</v>
      </c>
      <c r="AB928" s="580" t="str">
        <f t="shared" si="14"/>
        <v>#N/A</v>
      </c>
      <c r="AC928" s="580" t="str">
        <f t="shared" si="15"/>
        <v>#N/A</v>
      </c>
    </row>
    <row r="929">
      <c r="A929" s="2"/>
      <c r="B929" s="2"/>
      <c r="C929" s="2"/>
      <c r="D929" s="2"/>
      <c r="E929" s="2"/>
      <c r="F929" s="569" t="str">
        <f>vlookup(B929,'セッション実施状況管理'!$A:$U,20,false)</f>
        <v>#N/A</v>
      </c>
      <c r="G929" s="2"/>
      <c r="H929" s="2"/>
      <c r="I929" s="572" t="str">
        <f>iferror(vlookup(B929,'セッション実施状況管理'!$A:$B,2,false),"")</f>
        <v/>
      </c>
      <c r="J929" s="629"/>
      <c r="K929" s="629"/>
      <c r="L929" s="652"/>
      <c r="M929" s="652"/>
      <c r="N929" s="629"/>
      <c r="O929" s="629"/>
      <c r="P929" s="629"/>
      <c r="Q929" s="651"/>
      <c r="R929" s="653"/>
      <c r="S929" s="651"/>
      <c r="T929" s="582" t="s">
        <v>1072</v>
      </c>
      <c r="U929" s="582" t="s">
        <v>1072</v>
      </c>
      <c r="V929" s="582" t="s">
        <v>1072</v>
      </c>
      <c r="W929" s="582" t="s">
        <v>1072</v>
      </c>
      <c r="X929" s="582" t="s">
        <v>1072</v>
      </c>
      <c r="Y929" s="582" t="s">
        <v>1072</v>
      </c>
      <c r="Z929" s="582" t="s">
        <v>1072</v>
      </c>
      <c r="AA929" s="580" t="str">
        <f>Vlookup(B929,'セッション実施状況管理'!$A:$R,17,false)</f>
        <v>#N/A</v>
      </c>
      <c r="AB929" s="580" t="str">
        <f t="shared" si="14"/>
        <v>#N/A</v>
      </c>
      <c r="AC929" s="580" t="str">
        <f t="shared" si="15"/>
        <v>#N/A</v>
      </c>
    </row>
    <row r="930">
      <c r="A930" s="2"/>
      <c r="B930" s="2"/>
      <c r="C930" s="2"/>
      <c r="D930" s="2"/>
      <c r="E930" s="2"/>
      <c r="F930" s="569" t="str">
        <f>vlookup(B930,'セッション実施状況管理'!$A:$U,20,false)</f>
        <v>#N/A</v>
      </c>
      <c r="G930" s="2"/>
      <c r="H930" s="2"/>
      <c r="I930" s="572" t="str">
        <f>iferror(vlookup(B930,'セッション実施状況管理'!$A:$B,2,false),"")</f>
        <v/>
      </c>
      <c r="J930" s="629"/>
      <c r="K930" s="629"/>
      <c r="L930" s="652"/>
      <c r="M930" s="652"/>
      <c r="N930" s="629"/>
      <c r="O930" s="629"/>
      <c r="P930" s="629"/>
      <c r="Q930" s="651"/>
      <c r="R930" s="653"/>
      <c r="S930" s="651"/>
      <c r="T930" s="582" t="s">
        <v>1072</v>
      </c>
      <c r="U930" s="582" t="s">
        <v>1072</v>
      </c>
      <c r="V930" s="582" t="s">
        <v>1072</v>
      </c>
      <c r="W930" s="582" t="s">
        <v>1072</v>
      </c>
      <c r="X930" s="582" t="s">
        <v>1072</v>
      </c>
      <c r="Y930" s="582" t="s">
        <v>1072</v>
      </c>
      <c r="Z930" s="582" t="s">
        <v>1072</v>
      </c>
      <c r="AA930" s="580" t="str">
        <f>Vlookup(B930,'セッション実施状況管理'!$A:$R,17,false)</f>
        <v>#N/A</v>
      </c>
      <c r="AB930" s="580" t="str">
        <f t="shared" si="14"/>
        <v>#N/A</v>
      </c>
      <c r="AC930" s="580" t="str">
        <f t="shared" si="15"/>
        <v>#N/A</v>
      </c>
    </row>
    <row r="931">
      <c r="A931" s="2"/>
      <c r="B931" s="2"/>
      <c r="C931" s="2"/>
      <c r="D931" s="2"/>
      <c r="E931" s="2"/>
      <c r="F931" s="569" t="str">
        <f>vlookup(B931,'セッション実施状況管理'!$A:$U,20,false)</f>
        <v>#N/A</v>
      </c>
      <c r="G931" s="2"/>
      <c r="H931" s="2"/>
      <c r="I931" s="572" t="str">
        <f>iferror(vlookup(B931,'セッション実施状況管理'!$A:$B,2,false),"")</f>
        <v/>
      </c>
      <c r="J931" s="629"/>
      <c r="K931" s="629"/>
      <c r="L931" s="652"/>
      <c r="M931" s="652"/>
      <c r="N931" s="629"/>
      <c r="O931" s="629"/>
      <c r="P931" s="629"/>
      <c r="Q931" s="651"/>
      <c r="R931" s="653"/>
      <c r="S931" s="651"/>
      <c r="T931" s="582" t="s">
        <v>1072</v>
      </c>
      <c r="U931" s="582" t="s">
        <v>1072</v>
      </c>
      <c r="V931" s="582" t="s">
        <v>1072</v>
      </c>
      <c r="W931" s="582" t="s">
        <v>1072</v>
      </c>
      <c r="X931" s="582" t="s">
        <v>1072</v>
      </c>
      <c r="Y931" s="582" t="s">
        <v>1072</v>
      </c>
      <c r="Z931" s="582" t="s">
        <v>1072</v>
      </c>
      <c r="AA931" s="580" t="str">
        <f>Vlookup(B931,'セッション実施状況管理'!$A:$R,17,false)</f>
        <v>#N/A</v>
      </c>
      <c r="AB931" s="580" t="str">
        <f t="shared" si="14"/>
        <v>#N/A</v>
      </c>
      <c r="AC931" s="580" t="str">
        <f t="shared" si="15"/>
        <v>#N/A</v>
      </c>
    </row>
    <row r="932">
      <c r="A932" s="2"/>
      <c r="B932" s="2"/>
      <c r="C932" s="2"/>
      <c r="D932" s="2"/>
      <c r="E932" s="2"/>
      <c r="F932" s="569" t="str">
        <f>vlookup(B932,'セッション実施状況管理'!$A:$U,20,false)</f>
        <v>#N/A</v>
      </c>
      <c r="G932" s="2"/>
      <c r="H932" s="2"/>
      <c r="I932" s="572" t="str">
        <f>iferror(vlookup(B932,'セッション実施状況管理'!$A:$B,2,false),"")</f>
        <v/>
      </c>
      <c r="J932" s="629"/>
      <c r="K932" s="629"/>
      <c r="L932" s="652"/>
      <c r="M932" s="652"/>
      <c r="N932" s="629"/>
      <c r="O932" s="629"/>
      <c r="P932" s="629"/>
      <c r="Q932" s="651"/>
      <c r="R932" s="653"/>
      <c r="S932" s="651"/>
      <c r="T932" s="582" t="s">
        <v>1072</v>
      </c>
      <c r="U932" s="582" t="s">
        <v>1072</v>
      </c>
      <c r="V932" s="582" t="s">
        <v>1072</v>
      </c>
      <c r="W932" s="582" t="s">
        <v>1072</v>
      </c>
      <c r="X932" s="582" t="s">
        <v>1072</v>
      </c>
      <c r="Y932" s="582" t="s">
        <v>1072</v>
      </c>
      <c r="Z932" s="582" t="s">
        <v>1072</v>
      </c>
      <c r="AA932" s="580" t="str">
        <f>Vlookup(B932,'セッション実施状況管理'!$A:$R,17,false)</f>
        <v>#N/A</v>
      </c>
      <c r="AB932" s="580" t="str">
        <f t="shared" si="14"/>
        <v>#N/A</v>
      </c>
      <c r="AC932" s="580" t="str">
        <f t="shared" si="15"/>
        <v>#N/A</v>
      </c>
    </row>
    <row r="933">
      <c r="A933" s="2"/>
      <c r="B933" s="2"/>
      <c r="C933" s="2"/>
      <c r="D933" s="2"/>
      <c r="E933" s="2"/>
      <c r="F933" s="569" t="str">
        <f>vlookup(B933,'セッション実施状況管理'!$A:$U,20,false)</f>
        <v>#N/A</v>
      </c>
      <c r="G933" s="2"/>
      <c r="H933" s="2"/>
      <c r="I933" s="572" t="str">
        <f>iferror(vlookup(B933,'セッション実施状況管理'!$A:$B,2,false),"")</f>
        <v/>
      </c>
      <c r="J933" s="629"/>
      <c r="K933" s="629"/>
      <c r="L933" s="652"/>
      <c r="M933" s="652"/>
      <c r="N933" s="629"/>
      <c r="O933" s="629"/>
      <c r="P933" s="629"/>
      <c r="Q933" s="651"/>
      <c r="R933" s="653"/>
      <c r="S933" s="651"/>
      <c r="T933" s="582" t="s">
        <v>1072</v>
      </c>
      <c r="U933" s="582" t="s">
        <v>1072</v>
      </c>
      <c r="V933" s="582" t="s">
        <v>1072</v>
      </c>
      <c r="W933" s="582" t="s">
        <v>1072</v>
      </c>
      <c r="X933" s="582" t="s">
        <v>1072</v>
      </c>
      <c r="Y933" s="582" t="s">
        <v>1072</v>
      </c>
      <c r="Z933" s="582" t="s">
        <v>1072</v>
      </c>
      <c r="AA933" s="580" t="str">
        <f>Vlookup(B933,'セッション実施状況管理'!$A:$R,17,false)</f>
        <v>#N/A</v>
      </c>
      <c r="AB933" s="580" t="str">
        <f t="shared" si="14"/>
        <v>#N/A</v>
      </c>
      <c r="AC933" s="580" t="str">
        <f t="shared" si="15"/>
        <v>#N/A</v>
      </c>
    </row>
    <row r="934">
      <c r="A934" s="2"/>
      <c r="B934" s="2"/>
      <c r="C934" s="2"/>
      <c r="D934" s="2"/>
      <c r="E934" s="2"/>
      <c r="F934" s="569" t="str">
        <f>vlookup(B934,'セッション実施状況管理'!$A:$U,20,false)</f>
        <v>#N/A</v>
      </c>
      <c r="G934" s="2"/>
      <c r="H934" s="2"/>
      <c r="I934" s="572" t="str">
        <f>iferror(vlookup(B934,'セッション実施状況管理'!$A:$B,2,false),"")</f>
        <v/>
      </c>
      <c r="J934" s="629"/>
      <c r="K934" s="629"/>
      <c r="L934" s="652"/>
      <c r="M934" s="652"/>
      <c r="N934" s="629"/>
      <c r="O934" s="629"/>
      <c r="P934" s="629"/>
      <c r="Q934" s="651"/>
      <c r="R934" s="653"/>
      <c r="S934" s="651"/>
      <c r="T934" s="582" t="s">
        <v>1072</v>
      </c>
      <c r="U934" s="582" t="s">
        <v>1072</v>
      </c>
      <c r="V934" s="582" t="s">
        <v>1072</v>
      </c>
      <c r="W934" s="582" t="s">
        <v>1072</v>
      </c>
      <c r="X934" s="582" t="s">
        <v>1072</v>
      </c>
      <c r="Y934" s="582" t="s">
        <v>1072</v>
      </c>
      <c r="Z934" s="582" t="s">
        <v>1072</v>
      </c>
      <c r="AA934" s="580" t="str">
        <f>Vlookup(B934,'セッション実施状況管理'!$A:$R,17,false)</f>
        <v>#N/A</v>
      </c>
      <c r="AB934" s="580" t="str">
        <f t="shared" si="14"/>
        <v>#N/A</v>
      </c>
      <c r="AC934" s="580" t="str">
        <f t="shared" si="15"/>
        <v>#N/A</v>
      </c>
    </row>
    <row r="935">
      <c r="A935" s="2"/>
      <c r="B935" s="2"/>
      <c r="C935" s="2"/>
      <c r="D935" s="2"/>
      <c r="E935" s="2"/>
      <c r="F935" s="569" t="str">
        <f>vlookup(B935,'セッション実施状況管理'!$A:$U,20,false)</f>
        <v>#N/A</v>
      </c>
      <c r="G935" s="2"/>
      <c r="H935" s="2"/>
      <c r="I935" s="572" t="str">
        <f>iferror(vlookup(B935,'セッション実施状況管理'!$A:$B,2,false),"")</f>
        <v/>
      </c>
      <c r="J935" s="629"/>
      <c r="K935" s="629"/>
      <c r="L935" s="652"/>
      <c r="M935" s="652"/>
      <c r="N935" s="629"/>
      <c r="O935" s="629"/>
      <c r="P935" s="629"/>
      <c r="Q935" s="651"/>
      <c r="R935" s="653"/>
      <c r="S935" s="651"/>
      <c r="T935" s="582" t="s">
        <v>1072</v>
      </c>
      <c r="U935" s="582" t="s">
        <v>1072</v>
      </c>
      <c r="V935" s="582" t="s">
        <v>1072</v>
      </c>
      <c r="W935" s="582" t="s">
        <v>1072</v>
      </c>
      <c r="X935" s="582" t="s">
        <v>1072</v>
      </c>
      <c r="Y935" s="582" t="s">
        <v>1072</v>
      </c>
      <c r="Z935" s="582" t="s">
        <v>1072</v>
      </c>
      <c r="AA935" s="580" t="str">
        <f>Vlookup(B935,'セッション実施状況管理'!$A:$R,17,false)</f>
        <v>#N/A</v>
      </c>
      <c r="AB935" s="580" t="str">
        <f t="shared" si="14"/>
        <v>#N/A</v>
      </c>
      <c r="AC935" s="580" t="str">
        <f t="shared" si="15"/>
        <v>#N/A</v>
      </c>
    </row>
    <row r="936">
      <c r="A936" s="2"/>
      <c r="B936" s="2"/>
      <c r="C936" s="2"/>
      <c r="D936" s="2"/>
      <c r="E936" s="2"/>
      <c r="F936" s="569" t="str">
        <f>vlookup(B936,'セッション実施状況管理'!$A:$U,20,false)</f>
        <v>#N/A</v>
      </c>
      <c r="G936" s="2"/>
      <c r="H936" s="2"/>
      <c r="I936" s="572" t="str">
        <f>iferror(vlookup(B936,'セッション実施状況管理'!$A:$B,2,false),"")</f>
        <v/>
      </c>
      <c r="J936" s="629"/>
      <c r="K936" s="629"/>
      <c r="L936" s="652"/>
      <c r="M936" s="652"/>
      <c r="N936" s="629"/>
      <c r="O936" s="629"/>
      <c r="P936" s="629"/>
      <c r="Q936" s="651"/>
      <c r="R936" s="653"/>
      <c r="S936" s="651"/>
      <c r="T936" s="582" t="s">
        <v>1072</v>
      </c>
      <c r="U936" s="582" t="s">
        <v>1072</v>
      </c>
      <c r="V936" s="582" t="s">
        <v>1072</v>
      </c>
      <c r="W936" s="582" t="s">
        <v>1072</v>
      </c>
      <c r="X936" s="582" t="s">
        <v>1072</v>
      </c>
      <c r="Y936" s="582" t="s">
        <v>1072</v>
      </c>
      <c r="Z936" s="582" t="s">
        <v>1072</v>
      </c>
      <c r="AA936" s="580" t="str">
        <f>Vlookup(B936,'セッション実施状況管理'!$A:$R,17,false)</f>
        <v>#N/A</v>
      </c>
      <c r="AB936" s="580" t="str">
        <f t="shared" si="14"/>
        <v>#N/A</v>
      </c>
      <c r="AC936" s="580" t="str">
        <f t="shared" si="15"/>
        <v>#N/A</v>
      </c>
    </row>
    <row r="937">
      <c r="A937" s="2"/>
      <c r="B937" s="2"/>
      <c r="C937" s="2"/>
      <c r="D937" s="2"/>
      <c r="E937" s="2"/>
      <c r="F937" s="569" t="str">
        <f>vlookup(B937,'セッション実施状況管理'!$A:$U,20,false)</f>
        <v>#N/A</v>
      </c>
      <c r="G937" s="2"/>
      <c r="H937" s="2"/>
      <c r="I937" s="572" t="str">
        <f>iferror(vlookup(B937,'セッション実施状況管理'!$A:$B,2,false),"")</f>
        <v/>
      </c>
      <c r="J937" s="629"/>
      <c r="K937" s="629"/>
      <c r="L937" s="652"/>
      <c r="M937" s="652"/>
      <c r="N937" s="629"/>
      <c r="O937" s="629"/>
      <c r="P937" s="629"/>
      <c r="Q937" s="651"/>
      <c r="R937" s="653"/>
      <c r="S937" s="651"/>
      <c r="T937" s="582" t="s">
        <v>1072</v>
      </c>
      <c r="U937" s="582" t="s">
        <v>1072</v>
      </c>
      <c r="V937" s="582" t="s">
        <v>1072</v>
      </c>
      <c r="W937" s="582" t="s">
        <v>1072</v>
      </c>
      <c r="X937" s="582" t="s">
        <v>1072</v>
      </c>
      <c r="Y937" s="582" t="s">
        <v>1072</v>
      </c>
      <c r="Z937" s="582" t="s">
        <v>1072</v>
      </c>
      <c r="AA937" s="580" t="str">
        <f>Vlookup(B937,'セッション実施状況管理'!$A:$R,17,false)</f>
        <v>#N/A</v>
      </c>
      <c r="AB937" s="580" t="str">
        <f t="shared" si="14"/>
        <v>#N/A</v>
      </c>
      <c r="AC937" s="580" t="str">
        <f t="shared" si="15"/>
        <v>#N/A</v>
      </c>
    </row>
    <row r="938">
      <c r="A938" s="2"/>
      <c r="B938" s="2"/>
      <c r="C938" s="2"/>
      <c r="D938" s="2"/>
      <c r="E938" s="2"/>
      <c r="F938" s="569" t="str">
        <f>vlookup(B938,'セッション実施状況管理'!$A:$U,20,false)</f>
        <v>#N/A</v>
      </c>
      <c r="G938" s="2"/>
      <c r="H938" s="2"/>
      <c r="I938" s="572" t="str">
        <f>iferror(vlookup(B938,'セッション実施状況管理'!$A:$B,2,false),"")</f>
        <v/>
      </c>
      <c r="J938" s="629"/>
      <c r="K938" s="629"/>
      <c r="L938" s="652"/>
      <c r="M938" s="652"/>
      <c r="N938" s="629"/>
      <c r="O938" s="629"/>
      <c r="P938" s="629"/>
      <c r="Q938" s="651"/>
      <c r="R938" s="653"/>
      <c r="S938" s="651"/>
      <c r="T938" s="582" t="s">
        <v>1072</v>
      </c>
      <c r="U938" s="582" t="s">
        <v>1072</v>
      </c>
      <c r="V938" s="582" t="s">
        <v>1072</v>
      </c>
      <c r="W938" s="582" t="s">
        <v>1072</v>
      </c>
      <c r="X938" s="582" t="s">
        <v>1072</v>
      </c>
      <c r="Y938" s="582" t="s">
        <v>1072</v>
      </c>
      <c r="Z938" s="582" t="s">
        <v>1072</v>
      </c>
      <c r="AA938" s="580" t="str">
        <f>Vlookup(B938,'セッション実施状況管理'!$A:$R,17,false)</f>
        <v>#N/A</v>
      </c>
      <c r="AB938" s="580" t="str">
        <f t="shared" si="14"/>
        <v>#N/A</v>
      </c>
      <c r="AC938" s="580" t="str">
        <f t="shared" si="15"/>
        <v>#N/A</v>
      </c>
    </row>
    <row r="939">
      <c r="A939" s="2"/>
      <c r="B939" s="2"/>
      <c r="C939" s="2"/>
      <c r="D939" s="2"/>
      <c r="E939" s="2"/>
      <c r="F939" s="569" t="str">
        <f>vlookup(B939,'セッション実施状況管理'!$A:$U,20,false)</f>
        <v>#N/A</v>
      </c>
      <c r="G939" s="2"/>
      <c r="H939" s="2"/>
      <c r="I939" s="572" t="str">
        <f>iferror(vlookup(B939,'セッション実施状況管理'!$A:$B,2,false),"")</f>
        <v/>
      </c>
      <c r="J939" s="629"/>
      <c r="K939" s="629"/>
      <c r="L939" s="652"/>
      <c r="M939" s="652"/>
      <c r="N939" s="629"/>
      <c r="O939" s="629"/>
      <c r="P939" s="629"/>
      <c r="Q939" s="651"/>
      <c r="R939" s="653"/>
      <c r="S939" s="651"/>
      <c r="T939" s="582" t="s">
        <v>1072</v>
      </c>
      <c r="U939" s="582" t="s">
        <v>1072</v>
      </c>
      <c r="V939" s="582" t="s">
        <v>1072</v>
      </c>
      <c r="W939" s="582" t="s">
        <v>1072</v>
      </c>
      <c r="X939" s="582" t="s">
        <v>1072</v>
      </c>
      <c r="Y939" s="582" t="s">
        <v>1072</v>
      </c>
      <c r="Z939" s="582" t="s">
        <v>1072</v>
      </c>
      <c r="AA939" s="580" t="str">
        <f>Vlookup(B939,'セッション実施状況管理'!$A:$R,17,false)</f>
        <v>#N/A</v>
      </c>
      <c r="AB939" s="580" t="str">
        <f t="shared" si="14"/>
        <v>#N/A</v>
      </c>
      <c r="AC939" s="580" t="str">
        <f t="shared" si="15"/>
        <v>#N/A</v>
      </c>
    </row>
    <row r="940">
      <c r="A940" s="2"/>
      <c r="B940" s="2"/>
      <c r="C940" s="2"/>
      <c r="D940" s="2"/>
      <c r="E940" s="2"/>
      <c r="F940" s="569" t="str">
        <f>vlookup(B940,'セッション実施状況管理'!$A:$U,20,false)</f>
        <v>#N/A</v>
      </c>
      <c r="G940" s="2"/>
      <c r="H940" s="2"/>
      <c r="I940" s="572" t="str">
        <f>iferror(vlookup(B940,'セッション実施状況管理'!$A:$B,2,false),"")</f>
        <v/>
      </c>
      <c r="J940" s="629"/>
      <c r="K940" s="629"/>
      <c r="L940" s="652"/>
      <c r="M940" s="652"/>
      <c r="N940" s="629"/>
      <c r="O940" s="629"/>
      <c r="P940" s="629"/>
      <c r="Q940" s="651"/>
      <c r="R940" s="653"/>
      <c r="S940" s="651"/>
      <c r="T940" s="582" t="s">
        <v>1072</v>
      </c>
      <c r="U940" s="582" t="s">
        <v>1072</v>
      </c>
      <c r="V940" s="582" t="s">
        <v>1072</v>
      </c>
      <c r="W940" s="582" t="s">
        <v>1072</v>
      </c>
      <c r="X940" s="582" t="s">
        <v>1072</v>
      </c>
      <c r="Y940" s="582" t="s">
        <v>1072</v>
      </c>
      <c r="Z940" s="582" t="s">
        <v>1072</v>
      </c>
      <c r="AA940" s="580" t="str">
        <f>Vlookup(B940,'セッション実施状況管理'!$A:$R,17,false)</f>
        <v>#N/A</v>
      </c>
      <c r="AB940" s="580" t="str">
        <f t="shared" si="14"/>
        <v>#N/A</v>
      </c>
      <c r="AC940" s="580" t="str">
        <f t="shared" si="15"/>
        <v>#N/A</v>
      </c>
    </row>
    <row r="941">
      <c r="A941" s="2"/>
      <c r="B941" s="2"/>
      <c r="C941" s="2"/>
      <c r="D941" s="2"/>
      <c r="E941" s="2"/>
      <c r="F941" s="569" t="str">
        <f>vlookup(B941,'セッション実施状況管理'!$A:$U,20,false)</f>
        <v>#N/A</v>
      </c>
      <c r="G941" s="2"/>
      <c r="H941" s="2"/>
      <c r="I941" s="572" t="str">
        <f>iferror(vlookup(B941,'セッション実施状況管理'!$A:$B,2,false),"")</f>
        <v/>
      </c>
      <c r="J941" s="629"/>
      <c r="K941" s="629"/>
      <c r="L941" s="652"/>
      <c r="M941" s="652"/>
      <c r="N941" s="629"/>
      <c r="O941" s="629"/>
      <c r="P941" s="629"/>
      <c r="Q941" s="651"/>
      <c r="R941" s="653"/>
      <c r="S941" s="651"/>
      <c r="T941" s="582" t="s">
        <v>1072</v>
      </c>
      <c r="U941" s="582" t="s">
        <v>1072</v>
      </c>
      <c r="V941" s="582" t="s">
        <v>1072</v>
      </c>
      <c r="W941" s="582" t="s">
        <v>1072</v>
      </c>
      <c r="X941" s="582" t="s">
        <v>1072</v>
      </c>
      <c r="Y941" s="582" t="s">
        <v>1072</v>
      </c>
      <c r="Z941" s="582" t="s">
        <v>1072</v>
      </c>
      <c r="AA941" s="580" t="str">
        <f>Vlookup(B941,'セッション実施状況管理'!$A:$R,17,false)</f>
        <v>#N/A</v>
      </c>
      <c r="AB941" s="580" t="str">
        <f t="shared" si="14"/>
        <v>#N/A</v>
      </c>
      <c r="AC941" s="580" t="str">
        <f t="shared" si="15"/>
        <v>#N/A</v>
      </c>
    </row>
    <row r="942">
      <c r="A942" s="2"/>
      <c r="B942" s="2"/>
      <c r="C942" s="2"/>
      <c r="D942" s="2"/>
      <c r="E942" s="2"/>
      <c r="F942" s="569" t="str">
        <f>vlookup(B942,'セッション実施状況管理'!$A:$U,20,false)</f>
        <v>#N/A</v>
      </c>
      <c r="G942" s="2"/>
      <c r="H942" s="2"/>
      <c r="I942" s="572" t="str">
        <f>iferror(vlookup(B942,'セッション実施状況管理'!$A:$B,2,false),"")</f>
        <v/>
      </c>
      <c r="J942" s="629"/>
      <c r="K942" s="629"/>
      <c r="L942" s="652"/>
      <c r="M942" s="652"/>
      <c r="N942" s="629"/>
      <c r="O942" s="629"/>
      <c r="P942" s="629"/>
      <c r="Q942" s="651"/>
      <c r="R942" s="653"/>
      <c r="S942" s="651"/>
      <c r="T942" s="582" t="s">
        <v>1072</v>
      </c>
      <c r="U942" s="582" t="s">
        <v>1072</v>
      </c>
      <c r="V942" s="582" t="s">
        <v>1072</v>
      </c>
      <c r="W942" s="582" t="s">
        <v>1072</v>
      </c>
      <c r="X942" s="582" t="s">
        <v>1072</v>
      </c>
      <c r="Y942" s="582" t="s">
        <v>1072</v>
      </c>
      <c r="Z942" s="582" t="s">
        <v>1072</v>
      </c>
      <c r="AA942" s="580" t="str">
        <f>Vlookup(B942,'セッション実施状況管理'!$A:$R,17,false)</f>
        <v>#N/A</v>
      </c>
      <c r="AB942" s="580" t="str">
        <f t="shared" si="14"/>
        <v>#N/A</v>
      </c>
      <c r="AC942" s="580" t="str">
        <f t="shared" si="15"/>
        <v>#N/A</v>
      </c>
    </row>
    <row r="943">
      <c r="A943" s="2"/>
      <c r="B943" s="2"/>
      <c r="C943" s="2"/>
      <c r="D943" s="2"/>
      <c r="E943" s="2"/>
      <c r="F943" s="569" t="str">
        <f>vlookup(B943,'セッション実施状況管理'!$A:$U,20,false)</f>
        <v>#N/A</v>
      </c>
      <c r="G943" s="2"/>
      <c r="H943" s="2"/>
      <c r="I943" s="572" t="str">
        <f>iferror(vlookup(B943,'セッション実施状況管理'!$A:$B,2,false),"")</f>
        <v/>
      </c>
      <c r="J943" s="629"/>
      <c r="K943" s="629"/>
      <c r="L943" s="652"/>
      <c r="M943" s="652"/>
      <c r="N943" s="629"/>
      <c r="O943" s="629"/>
      <c r="P943" s="629"/>
      <c r="Q943" s="651"/>
      <c r="R943" s="653"/>
      <c r="S943" s="651"/>
      <c r="T943" s="582" t="s">
        <v>1072</v>
      </c>
      <c r="U943" s="582" t="s">
        <v>1072</v>
      </c>
      <c r="V943" s="582" t="s">
        <v>1072</v>
      </c>
      <c r="W943" s="582" t="s">
        <v>1072</v>
      </c>
      <c r="X943" s="582" t="s">
        <v>1072</v>
      </c>
      <c r="Y943" s="582" t="s">
        <v>1072</v>
      </c>
      <c r="Z943" s="582" t="s">
        <v>1072</v>
      </c>
      <c r="AA943" s="580" t="str">
        <f>Vlookup(B943,'セッション実施状況管理'!$A:$R,17,false)</f>
        <v>#N/A</v>
      </c>
      <c r="AB943" s="580" t="str">
        <f t="shared" si="14"/>
        <v>#N/A</v>
      </c>
      <c r="AC943" s="580" t="str">
        <f t="shared" si="15"/>
        <v>#N/A</v>
      </c>
    </row>
    <row r="944">
      <c r="A944" s="2"/>
      <c r="B944" s="2"/>
      <c r="C944" s="2"/>
      <c r="D944" s="2"/>
      <c r="E944" s="2"/>
      <c r="F944" s="569" t="str">
        <f>vlookup(B944,'セッション実施状況管理'!$A:$U,20,false)</f>
        <v>#N/A</v>
      </c>
      <c r="G944" s="2"/>
      <c r="H944" s="2"/>
      <c r="I944" s="572" t="str">
        <f>iferror(vlookup(B944,'セッション実施状況管理'!$A:$B,2,false),"")</f>
        <v/>
      </c>
      <c r="J944" s="629"/>
      <c r="K944" s="629"/>
      <c r="L944" s="652"/>
      <c r="M944" s="652"/>
      <c r="N944" s="629"/>
      <c r="O944" s="629"/>
      <c r="P944" s="629"/>
      <c r="Q944" s="651"/>
      <c r="R944" s="653"/>
      <c r="S944" s="651"/>
      <c r="T944" s="582" t="s">
        <v>1072</v>
      </c>
      <c r="U944" s="582" t="s">
        <v>1072</v>
      </c>
      <c r="V944" s="582" t="s">
        <v>1072</v>
      </c>
      <c r="W944" s="582" t="s">
        <v>1072</v>
      </c>
      <c r="X944" s="582" t="s">
        <v>1072</v>
      </c>
      <c r="Y944" s="582" t="s">
        <v>1072</v>
      </c>
      <c r="Z944" s="582" t="s">
        <v>1072</v>
      </c>
      <c r="AA944" s="580" t="str">
        <f>Vlookup(B944,'セッション実施状況管理'!$A:$R,17,false)</f>
        <v>#N/A</v>
      </c>
      <c r="AB944" s="580" t="str">
        <f t="shared" si="14"/>
        <v>#N/A</v>
      </c>
      <c r="AC944" s="580" t="str">
        <f t="shared" si="15"/>
        <v>#N/A</v>
      </c>
    </row>
    <row r="945">
      <c r="A945" s="2"/>
      <c r="B945" s="2"/>
      <c r="C945" s="2"/>
      <c r="D945" s="2"/>
      <c r="E945" s="2"/>
      <c r="F945" s="569" t="str">
        <f>vlookup(B945,'セッション実施状況管理'!$A:$U,20,false)</f>
        <v>#N/A</v>
      </c>
      <c r="G945" s="2"/>
      <c r="H945" s="2"/>
      <c r="I945" s="572" t="str">
        <f>iferror(vlookup(B945,'セッション実施状況管理'!$A:$B,2,false),"")</f>
        <v/>
      </c>
      <c r="J945" s="629"/>
      <c r="K945" s="629"/>
      <c r="L945" s="652"/>
      <c r="M945" s="652"/>
      <c r="N945" s="629"/>
      <c r="O945" s="629"/>
      <c r="P945" s="629"/>
      <c r="Q945" s="651"/>
      <c r="R945" s="653"/>
      <c r="S945" s="651"/>
      <c r="T945" s="582" t="s">
        <v>1072</v>
      </c>
      <c r="U945" s="582" t="s">
        <v>1072</v>
      </c>
      <c r="V945" s="582" t="s">
        <v>1072</v>
      </c>
      <c r="W945" s="582" t="s">
        <v>1072</v>
      </c>
      <c r="X945" s="582" t="s">
        <v>1072</v>
      </c>
      <c r="Y945" s="582" t="s">
        <v>1072</v>
      </c>
      <c r="Z945" s="582" t="s">
        <v>1072</v>
      </c>
      <c r="AA945" s="580" t="str">
        <f>Vlookup(B945,'セッション実施状況管理'!$A:$R,17,false)</f>
        <v>#N/A</v>
      </c>
      <c r="AB945" s="580" t="str">
        <f t="shared" si="14"/>
        <v>#N/A</v>
      </c>
      <c r="AC945" s="580" t="str">
        <f t="shared" si="15"/>
        <v>#N/A</v>
      </c>
    </row>
    <row r="946">
      <c r="A946" s="2"/>
      <c r="B946" s="2"/>
      <c r="C946" s="2"/>
      <c r="D946" s="2"/>
      <c r="E946" s="2"/>
      <c r="F946" s="569" t="str">
        <f>vlookup(B946,'セッション実施状況管理'!$A:$U,20,false)</f>
        <v>#N/A</v>
      </c>
      <c r="G946" s="2"/>
      <c r="H946" s="2"/>
      <c r="I946" s="572" t="str">
        <f>iferror(vlookup(B946,'セッション実施状況管理'!$A:$B,2,false),"")</f>
        <v/>
      </c>
      <c r="J946" s="629"/>
      <c r="K946" s="629"/>
      <c r="L946" s="652"/>
      <c r="M946" s="652"/>
      <c r="N946" s="629"/>
      <c r="O946" s="629"/>
      <c r="P946" s="629"/>
      <c r="Q946" s="651"/>
      <c r="R946" s="653"/>
      <c r="S946" s="651"/>
      <c r="T946" s="582" t="s">
        <v>1072</v>
      </c>
      <c r="U946" s="582" t="s">
        <v>1072</v>
      </c>
      <c r="V946" s="582" t="s">
        <v>1072</v>
      </c>
      <c r="W946" s="582" t="s">
        <v>1072</v>
      </c>
      <c r="X946" s="582" t="s">
        <v>1072</v>
      </c>
      <c r="Y946" s="582" t="s">
        <v>1072</v>
      </c>
      <c r="Z946" s="582" t="s">
        <v>1072</v>
      </c>
      <c r="AA946" s="580" t="str">
        <f>Vlookup(B946,'セッション実施状況管理'!$A:$R,17,false)</f>
        <v>#N/A</v>
      </c>
      <c r="AB946" s="580" t="str">
        <f t="shared" si="14"/>
        <v>#N/A</v>
      </c>
      <c r="AC946" s="580" t="str">
        <f t="shared" si="15"/>
        <v>#N/A</v>
      </c>
    </row>
    <row r="947">
      <c r="A947" s="2"/>
      <c r="B947" s="2"/>
      <c r="C947" s="2"/>
      <c r="D947" s="2"/>
      <c r="E947" s="2"/>
      <c r="F947" s="569" t="str">
        <f>vlookup(B947,'セッション実施状況管理'!$A:$U,20,false)</f>
        <v>#N/A</v>
      </c>
      <c r="G947" s="2"/>
      <c r="H947" s="2"/>
      <c r="I947" s="572" t="str">
        <f>iferror(vlookup(B947,'セッション実施状況管理'!$A:$B,2,false),"")</f>
        <v/>
      </c>
      <c r="J947" s="629"/>
      <c r="K947" s="629"/>
      <c r="L947" s="652"/>
      <c r="M947" s="652"/>
      <c r="N947" s="629"/>
      <c r="O947" s="629"/>
      <c r="P947" s="629"/>
      <c r="Q947" s="651"/>
      <c r="R947" s="653"/>
      <c r="S947" s="651"/>
      <c r="T947" s="582" t="s">
        <v>1072</v>
      </c>
      <c r="U947" s="582" t="s">
        <v>1072</v>
      </c>
      <c r="V947" s="582" t="s">
        <v>1072</v>
      </c>
      <c r="W947" s="582" t="s">
        <v>1072</v>
      </c>
      <c r="X947" s="582" t="s">
        <v>1072</v>
      </c>
      <c r="Y947" s="582" t="s">
        <v>1072</v>
      </c>
      <c r="Z947" s="582" t="s">
        <v>1072</v>
      </c>
      <c r="AA947" s="580" t="str">
        <f>Vlookup(B947,'セッション実施状況管理'!$A:$R,17,false)</f>
        <v>#N/A</v>
      </c>
      <c r="AB947" s="580" t="str">
        <f t="shared" si="14"/>
        <v>#N/A</v>
      </c>
      <c r="AC947" s="580" t="str">
        <f t="shared" si="15"/>
        <v>#N/A</v>
      </c>
    </row>
    <row r="948">
      <c r="A948" s="2"/>
      <c r="B948" s="2"/>
      <c r="C948" s="2"/>
      <c r="D948" s="2"/>
      <c r="E948" s="2"/>
      <c r="F948" s="569" t="str">
        <f>vlookup(B948,'セッション実施状況管理'!$A:$U,20,false)</f>
        <v>#N/A</v>
      </c>
      <c r="G948" s="2"/>
      <c r="H948" s="2"/>
      <c r="I948" s="572" t="str">
        <f>iferror(vlookup(B948,'セッション実施状況管理'!$A:$B,2,false),"")</f>
        <v/>
      </c>
      <c r="J948" s="629"/>
      <c r="K948" s="629"/>
      <c r="L948" s="652"/>
      <c r="M948" s="652"/>
      <c r="N948" s="629"/>
      <c r="O948" s="629"/>
      <c r="P948" s="629"/>
      <c r="Q948" s="651"/>
      <c r="R948" s="653"/>
      <c r="S948" s="651"/>
      <c r="T948" s="582" t="s">
        <v>1072</v>
      </c>
      <c r="U948" s="582" t="s">
        <v>1072</v>
      </c>
      <c r="V948" s="582" t="s">
        <v>1072</v>
      </c>
      <c r="W948" s="582" t="s">
        <v>1072</v>
      </c>
      <c r="X948" s="582" t="s">
        <v>1072</v>
      </c>
      <c r="Y948" s="582" t="s">
        <v>1072</v>
      </c>
      <c r="Z948" s="582" t="s">
        <v>1072</v>
      </c>
      <c r="AA948" s="580" t="str">
        <f>Vlookup(B948,'セッション実施状況管理'!$A:$R,17,false)</f>
        <v>#N/A</v>
      </c>
      <c r="AB948" s="580" t="str">
        <f t="shared" si="14"/>
        <v>#N/A</v>
      </c>
      <c r="AC948" s="580" t="str">
        <f t="shared" si="15"/>
        <v>#N/A</v>
      </c>
    </row>
    <row r="949">
      <c r="A949" s="2"/>
      <c r="B949" s="2"/>
      <c r="C949" s="2"/>
      <c r="D949" s="2"/>
      <c r="E949" s="2"/>
      <c r="F949" s="569" t="str">
        <f>vlookup(B949,'セッション実施状況管理'!$A:$U,20,false)</f>
        <v>#N/A</v>
      </c>
      <c r="G949" s="2"/>
      <c r="H949" s="2"/>
      <c r="I949" s="572" t="str">
        <f>iferror(vlookup(B949,'セッション実施状況管理'!$A:$B,2,false),"")</f>
        <v/>
      </c>
      <c r="J949" s="629"/>
      <c r="K949" s="629"/>
      <c r="L949" s="652"/>
      <c r="M949" s="652"/>
      <c r="N949" s="629"/>
      <c r="O949" s="629"/>
      <c r="P949" s="629"/>
      <c r="Q949" s="651"/>
      <c r="R949" s="653"/>
      <c r="S949" s="651"/>
      <c r="T949" s="582" t="s">
        <v>1072</v>
      </c>
      <c r="U949" s="582" t="s">
        <v>1072</v>
      </c>
      <c r="V949" s="582" t="s">
        <v>1072</v>
      </c>
      <c r="W949" s="582" t="s">
        <v>1072</v>
      </c>
      <c r="X949" s="582" t="s">
        <v>1072</v>
      </c>
      <c r="Y949" s="582" t="s">
        <v>1072</v>
      </c>
      <c r="Z949" s="582" t="s">
        <v>1072</v>
      </c>
      <c r="AA949" s="580" t="str">
        <f>Vlookup(B949,'セッション実施状況管理'!$A:$R,17,false)</f>
        <v>#N/A</v>
      </c>
      <c r="AB949" s="580" t="str">
        <f t="shared" si="14"/>
        <v>#N/A</v>
      </c>
      <c r="AC949" s="580" t="str">
        <f t="shared" si="15"/>
        <v>#N/A</v>
      </c>
    </row>
    <row r="950">
      <c r="A950" s="2"/>
      <c r="B950" s="2"/>
      <c r="C950" s="2"/>
      <c r="D950" s="2"/>
      <c r="E950" s="2"/>
      <c r="F950" s="569" t="str">
        <f>vlookup(B950,'セッション実施状況管理'!$A:$U,20,false)</f>
        <v>#N/A</v>
      </c>
      <c r="G950" s="2"/>
      <c r="H950" s="2"/>
      <c r="I950" s="572" t="str">
        <f>iferror(vlookup(B950,'セッション実施状況管理'!$A:$B,2,false),"")</f>
        <v/>
      </c>
      <c r="J950" s="629"/>
      <c r="K950" s="629"/>
      <c r="L950" s="652"/>
      <c r="M950" s="652"/>
      <c r="N950" s="629"/>
      <c r="O950" s="629"/>
      <c r="P950" s="629"/>
      <c r="Q950" s="651"/>
      <c r="R950" s="653"/>
      <c r="S950" s="651"/>
      <c r="T950" s="582" t="s">
        <v>1072</v>
      </c>
      <c r="U950" s="582" t="s">
        <v>1072</v>
      </c>
      <c r="V950" s="582" t="s">
        <v>1072</v>
      </c>
      <c r="W950" s="582" t="s">
        <v>1072</v>
      </c>
      <c r="X950" s="582" t="s">
        <v>1072</v>
      </c>
      <c r="Y950" s="582" t="s">
        <v>1072</v>
      </c>
      <c r="Z950" s="582" t="s">
        <v>1072</v>
      </c>
      <c r="AA950" s="580" t="str">
        <f>Vlookup(B950,'セッション実施状況管理'!$A:$R,17,false)</f>
        <v>#N/A</v>
      </c>
      <c r="AB950" s="580" t="str">
        <f t="shared" si="14"/>
        <v>#N/A</v>
      </c>
      <c r="AC950" s="580" t="str">
        <f t="shared" si="15"/>
        <v>#N/A</v>
      </c>
    </row>
    <row r="951">
      <c r="A951" s="2"/>
      <c r="B951" s="2"/>
      <c r="C951" s="2"/>
      <c r="D951" s="2"/>
      <c r="E951" s="2"/>
      <c r="F951" s="569" t="str">
        <f>vlookup(B951,'セッション実施状況管理'!$A:$U,20,false)</f>
        <v>#N/A</v>
      </c>
      <c r="G951" s="2"/>
      <c r="H951" s="2"/>
      <c r="I951" s="572" t="str">
        <f>iferror(vlookup(B951,'セッション実施状況管理'!$A:$B,2,false),"")</f>
        <v/>
      </c>
      <c r="J951" s="629"/>
      <c r="K951" s="629"/>
      <c r="L951" s="652"/>
      <c r="M951" s="652"/>
      <c r="N951" s="629"/>
      <c r="O951" s="629"/>
      <c r="P951" s="629"/>
      <c r="Q951" s="651"/>
      <c r="R951" s="653"/>
      <c r="S951" s="651"/>
      <c r="T951" s="582" t="s">
        <v>1072</v>
      </c>
      <c r="U951" s="582" t="s">
        <v>1072</v>
      </c>
      <c r="V951" s="582" t="s">
        <v>1072</v>
      </c>
      <c r="W951" s="582" t="s">
        <v>1072</v>
      </c>
      <c r="X951" s="582" t="s">
        <v>1072</v>
      </c>
      <c r="Y951" s="582" t="s">
        <v>1072</v>
      </c>
      <c r="Z951" s="582" t="s">
        <v>1072</v>
      </c>
      <c r="AA951" s="580" t="str">
        <f>Vlookup(B951,'セッション実施状況管理'!$A:$R,17,false)</f>
        <v>#N/A</v>
      </c>
      <c r="AB951" s="580" t="str">
        <f t="shared" si="14"/>
        <v>#N/A</v>
      </c>
      <c r="AC951" s="580" t="str">
        <f t="shared" si="15"/>
        <v>#N/A</v>
      </c>
    </row>
    <row r="952">
      <c r="A952" s="2"/>
      <c r="B952" s="2"/>
      <c r="C952" s="2"/>
      <c r="D952" s="2"/>
      <c r="E952" s="2"/>
      <c r="F952" s="569" t="str">
        <f>vlookup(B952,'セッション実施状況管理'!$A:$U,20,false)</f>
        <v>#N/A</v>
      </c>
      <c r="G952" s="2"/>
      <c r="H952" s="2"/>
      <c r="I952" s="572" t="str">
        <f>iferror(vlookup(B952,'セッション実施状況管理'!$A:$B,2,false),"")</f>
        <v/>
      </c>
      <c r="J952" s="629"/>
      <c r="K952" s="629"/>
      <c r="L952" s="652"/>
      <c r="M952" s="652"/>
      <c r="N952" s="629"/>
      <c r="O952" s="629"/>
      <c r="P952" s="629"/>
      <c r="Q952" s="651"/>
      <c r="R952" s="653"/>
      <c r="S952" s="651"/>
      <c r="T952" s="582" t="s">
        <v>1072</v>
      </c>
      <c r="U952" s="582" t="s">
        <v>1072</v>
      </c>
      <c r="V952" s="582" t="s">
        <v>1072</v>
      </c>
      <c r="W952" s="582" t="s">
        <v>1072</v>
      </c>
      <c r="X952" s="582" t="s">
        <v>1072</v>
      </c>
      <c r="Y952" s="582" t="s">
        <v>1072</v>
      </c>
      <c r="Z952" s="582" t="s">
        <v>1072</v>
      </c>
      <c r="AA952" s="580" t="str">
        <f>Vlookup(B952,'セッション実施状況管理'!$A:$R,17,false)</f>
        <v>#N/A</v>
      </c>
      <c r="AB952" s="580" t="str">
        <f t="shared" si="14"/>
        <v>#N/A</v>
      </c>
      <c r="AC952" s="580" t="str">
        <f t="shared" si="15"/>
        <v>#N/A</v>
      </c>
    </row>
    <row r="953">
      <c r="A953" s="2"/>
      <c r="B953" s="2"/>
      <c r="C953" s="2"/>
      <c r="D953" s="2"/>
      <c r="E953" s="2"/>
      <c r="F953" s="569" t="str">
        <f>vlookup(B953,'セッション実施状況管理'!$A:$U,20,false)</f>
        <v>#N/A</v>
      </c>
      <c r="G953" s="2"/>
      <c r="H953" s="2"/>
      <c r="I953" s="572" t="str">
        <f>iferror(vlookup(B953,'セッション実施状況管理'!$A:$B,2,false),"")</f>
        <v/>
      </c>
      <c r="J953" s="629"/>
      <c r="K953" s="629"/>
      <c r="L953" s="652"/>
      <c r="M953" s="652"/>
      <c r="N953" s="629"/>
      <c r="O953" s="629"/>
      <c r="P953" s="629"/>
      <c r="Q953" s="651"/>
      <c r="R953" s="653"/>
      <c r="S953" s="651"/>
      <c r="T953" s="582" t="s">
        <v>1072</v>
      </c>
      <c r="U953" s="582" t="s">
        <v>1072</v>
      </c>
      <c r="V953" s="582" t="s">
        <v>1072</v>
      </c>
      <c r="W953" s="582" t="s">
        <v>1072</v>
      </c>
      <c r="X953" s="582" t="s">
        <v>1072</v>
      </c>
      <c r="Y953" s="582" t="s">
        <v>1072</v>
      </c>
      <c r="Z953" s="582" t="s">
        <v>1072</v>
      </c>
      <c r="AA953" s="580" t="str">
        <f>Vlookup(B953,'セッション実施状況管理'!$A:$R,17,false)</f>
        <v>#N/A</v>
      </c>
      <c r="AB953" s="580" t="str">
        <f t="shared" si="14"/>
        <v>#N/A</v>
      </c>
      <c r="AC953" s="580" t="str">
        <f t="shared" si="15"/>
        <v>#N/A</v>
      </c>
    </row>
    <row r="954">
      <c r="A954" s="2"/>
      <c r="B954" s="2"/>
      <c r="C954" s="2"/>
      <c r="D954" s="2"/>
      <c r="E954" s="2"/>
      <c r="F954" s="569" t="str">
        <f>vlookup(B954,'セッション実施状況管理'!$A:$U,20,false)</f>
        <v>#N/A</v>
      </c>
      <c r="G954" s="2"/>
      <c r="H954" s="2"/>
      <c r="I954" s="572" t="str">
        <f>iferror(vlookup(B954,'セッション実施状況管理'!$A:$B,2,false),"")</f>
        <v/>
      </c>
      <c r="J954" s="629"/>
      <c r="K954" s="629"/>
      <c r="L954" s="652"/>
      <c r="M954" s="652"/>
      <c r="N954" s="629"/>
      <c r="O954" s="629"/>
      <c r="P954" s="629"/>
      <c r="Q954" s="651"/>
      <c r="R954" s="653"/>
      <c r="S954" s="651"/>
      <c r="T954" s="582" t="s">
        <v>1072</v>
      </c>
      <c r="U954" s="582" t="s">
        <v>1072</v>
      </c>
      <c r="V954" s="582" t="s">
        <v>1072</v>
      </c>
      <c r="W954" s="582" t="s">
        <v>1072</v>
      </c>
      <c r="X954" s="582" t="s">
        <v>1072</v>
      </c>
      <c r="Y954" s="582" t="s">
        <v>1072</v>
      </c>
      <c r="Z954" s="582" t="s">
        <v>1072</v>
      </c>
      <c r="AA954" s="580" t="str">
        <f>Vlookup(B954,'セッション実施状況管理'!$A:$R,17,false)</f>
        <v>#N/A</v>
      </c>
      <c r="AB954" s="580" t="str">
        <f t="shared" si="14"/>
        <v>#N/A</v>
      </c>
      <c r="AC954" s="580" t="str">
        <f t="shared" si="15"/>
        <v>#N/A</v>
      </c>
    </row>
    <row r="955">
      <c r="A955" s="2"/>
      <c r="B955" s="2"/>
      <c r="C955" s="2"/>
      <c r="D955" s="2"/>
      <c r="E955" s="2"/>
      <c r="F955" s="569" t="str">
        <f>vlookup(B955,'セッション実施状況管理'!$A:$U,20,false)</f>
        <v>#N/A</v>
      </c>
      <c r="G955" s="2"/>
      <c r="H955" s="2"/>
      <c r="I955" s="572" t="str">
        <f>iferror(vlookup(B955,'セッション実施状況管理'!$A:$B,2,false),"")</f>
        <v/>
      </c>
      <c r="J955" s="629"/>
      <c r="K955" s="629"/>
      <c r="L955" s="652"/>
      <c r="M955" s="652"/>
      <c r="N955" s="629"/>
      <c r="O955" s="629"/>
      <c r="P955" s="629"/>
      <c r="Q955" s="651"/>
      <c r="R955" s="653"/>
      <c r="S955" s="651"/>
      <c r="T955" s="582" t="s">
        <v>1072</v>
      </c>
      <c r="U955" s="582" t="s">
        <v>1072</v>
      </c>
      <c r="V955" s="582" t="s">
        <v>1072</v>
      </c>
      <c r="W955" s="582" t="s">
        <v>1072</v>
      </c>
      <c r="X955" s="582" t="s">
        <v>1072</v>
      </c>
      <c r="Y955" s="582" t="s">
        <v>1072</v>
      </c>
      <c r="Z955" s="582" t="s">
        <v>1072</v>
      </c>
      <c r="AA955" s="580" t="str">
        <f>Vlookup(B955,'セッション実施状況管理'!$A:$R,17,false)</f>
        <v>#N/A</v>
      </c>
      <c r="AB955" s="580" t="str">
        <f t="shared" si="14"/>
        <v>#N/A</v>
      </c>
      <c r="AC955" s="580" t="str">
        <f t="shared" si="15"/>
        <v>#N/A</v>
      </c>
    </row>
    <row r="956">
      <c r="A956" s="2"/>
      <c r="B956" s="2"/>
      <c r="C956" s="2"/>
      <c r="D956" s="2"/>
      <c r="E956" s="2"/>
      <c r="F956" s="569" t="str">
        <f>vlookup(B956,'セッション実施状況管理'!$A:$U,20,false)</f>
        <v>#N/A</v>
      </c>
      <c r="G956" s="2"/>
      <c r="H956" s="2"/>
      <c r="I956" s="572" t="str">
        <f>iferror(vlookup(B956,'セッション実施状況管理'!$A:$B,2,false),"")</f>
        <v/>
      </c>
      <c r="J956" s="629"/>
      <c r="K956" s="629"/>
      <c r="L956" s="652"/>
      <c r="M956" s="652"/>
      <c r="N956" s="629"/>
      <c r="O956" s="629"/>
      <c r="P956" s="629"/>
      <c r="Q956" s="651"/>
      <c r="R956" s="653"/>
      <c r="S956" s="651"/>
      <c r="T956" s="582" t="s">
        <v>1072</v>
      </c>
      <c r="U956" s="582" t="s">
        <v>1072</v>
      </c>
      <c r="V956" s="582" t="s">
        <v>1072</v>
      </c>
      <c r="W956" s="582" t="s">
        <v>1072</v>
      </c>
      <c r="X956" s="582" t="s">
        <v>1072</v>
      </c>
      <c r="Y956" s="582" t="s">
        <v>1072</v>
      </c>
      <c r="Z956" s="582" t="s">
        <v>1072</v>
      </c>
      <c r="AA956" s="580" t="str">
        <f>Vlookup(B956,'セッション実施状況管理'!$A:$R,17,false)</f>
        <v>#N/A</v>
      </c>
      <c r="AB956" s="580" t="str">
        <f t="shared" si="14"/>
        <v>#N/A</v>
      </c>
      <c r="AC956" s="580" t="str">
        <f t="shared" si="15"/>
        <v>#N/A</v>
      </c>
    </row>
    <row r="957">
      <c r="A957" s="2"/>
      <c r="B957" s="2"/>
      <c r="C957" s="2"/>
      <c r="D957" s="2"/>
      <c r="E957" s="2"/>
      <c r="F957" s="569" t="str">
        <f>vlookup(B957,'セッション実施状況管理'!$A:$U,20,false)</f>
        <v>#N/A</v>
      </c>
      <c r="G957" s="2"/>
      <c r="H957" s="2"/>
      <c r="I957" s="572" t="str">
        <f>iferror(vlookup(B957,'セッション実施状況管理'!$A:$B,2,false),"")</f>
        <v/>
      </c>
      <c r="J957" s="629"/>
      <c r="K957" s="629"/>
      <c r="L957" s="652"/>
      <c r="M957" s="652"/>
      <c r="N957" s="629"/>
      <c r="O957" s="629"/>
      <c r="P957" s="629"/>
      <c r="Q957" s="651"/>
      <c r="R957" s="653"/>
      <c r="S957" s="651"/>
      <c r="T957" s="582" t="s">
        <v>1072</v>
      </c>
      <c r="U957" s="582" t="s">
        <v>1072</v>
      </c>
      <c r="V957" s="582" t="s">
        <v>1072</v>
      </c>
      <c r="W957" s="582" t="s">
        <v>1072</v>
      </c>
      <c r="X957" s="582" t="s">
        <v>1072</v>
      </c>
      <c r="Y957" s="582" t="s">
        <v>1072</v>
      </c>
      <c r="Z957" s="582" t="s">
        <v>1072</v>
      </c>
      <c r="AA957" s="580" t="str">
        <f>Vlookup(B957,'セッション実施状況管理'!$A:$R,17,false)</f>
        <v>#N/A</v>
      </c>
      <c r="AB957" s="580" t="str">
        <f t="shared" si="14"/>
        <v>#N/A</v>
      </c>
      <c r="AC957" s="580" t="str">
        <f t="shared" si="15"/>
        <v>#N/A</v>
      </c>
    </row>
    <row r="958">
      <c r="A958" s="2"/>
      <c r="B958" s="2"/>
      <c r="C958" s="2"/>
      <c r="D958" s="2"/>
      <c r="E958" s="2"/>
      <c r="F958" s="569" t="str">
        <f>vlookup(B958,'セッション実施状況管理'!$A:$U,20,false)</f>
        <v>#N/A</v>
      </c>
      <c r="G958" s="2"/>
      <c r="H958" s="2"/>
      <c r="I958" s="572" t="str">
        <f>iferror(vlookup(B958,'セッション実施状況管理'!$A:$B,2,false),"")</f>
        <v/>
      </c>
      <c r="J958" s="629"/>
      <c r="K958" s="629"/>
      <c r="L958" s="652"/>
      <c r="M958" s="652"/>
      <c r="N958" s="629"/>
      <c r="O958" s="629"/>
      <c r="P958" s="629"/>
      <c r="Q958" s="651"/>
      <c r="R958" s="653"/>
      <c r="S958" s="651"/>
      <c r="T958" s="582" t="s">
        <v>1072</v>
      </c>
      <c r="U958" s="582" t="s">
        <v>1072</v>
      </c>
      <c r="V958" s="582" t="s">
        <v>1072</v>
      </c>
      <c r="W958" s="582" t="s">
        <v>1072</v>
      </c>
      <c r="X958" s="582" t="s">
        <v>1072</v>
      </c>
      <c r="Y958" s="582" t="s">
        <v>1072</v>
      </c>
      <c r="Z958" s="582" t="s">
        <v>1072</v>
      </c>
      <c r="AA958" s="580" t="str">
        <f>Vlookup(B958,'セッション実施状況管理'!$A:$R,17,false)</f>
        <v>#N/A</v>
      </c>
      <c r="AB958" s="580" t="str">
        <f t="shared" si="14"/>
        <v>#N/A</v>
      </c>
      <c r="AC958" s="580" t="str">
        <f t="shared" si="15"/>
        <v>#N/A</v>
      </c>
    </row>
    <row r="959">
      <c r="A959" s="2"/>
      <c r="B959" s="2"/>
      <c r="C959" s="2"/>
      <c r="D959" s="2"/>
      <c r="E959" s="2"/>
      <c r="F959" s="569" t="str">
        <f>vlookup(B959,'セッション実施状況管理'!$A:$U,20,false)</f>
        <v>#N/A</v>
      </c>
      <c r="G959" s="2"/>
      <c r="H959" s="2"/>
      <c r="I959" s="572" t="str">
        <f>iferror(vlookup(B959,'セッション実施状況管理'!$A:$B,2,false),"")</f>
        <v/>
      </c>
      <c r="J959" s="629"/>
      <c r="K959" s="629"/>
      <c r="L959" s="652"/>
      <c r="M959" s="652"/>
      <c r="N959" s="629"/>
      <c r="O959" s="629"/>
      <c r="P959" s="629"/>
      <c r="Q959" s="651"/>
      <c r="R959" s="653"/>
      <c r="S959" s="651"/>
      <c r="T959" s="582" t="s">
        <v>1072</v>
      </c>
      <c r="U959" s="582" t="s">
        <v>1072</v>
      </c>
      <c r="V959" s="582" t="s">
        <v>1072</v>
      </c>
      <c r="W959" s="582" t="s">
        <v>1072</v>
      </c>
      <c r="X959" s="582" t="s">
        <v>1072</v>
      </c>
      <c r="Y959" s="582" t="s">
        <v>1072</v>
      </c>
      <c r="Z959" s="582" t="s">
        <v>1072</v>
      </c>
      <c r="AA959" s="580" t="str">
        <f>Vlookup(B959,'セッション実施状況管理'!$A:$R,17,false)</f>
        <v>#N/A</v>
      </c>
      <c r="AB959" s="580" t="str">
        <f t="shared" si="14"/>
        <v>#N/A</v>
      </c>
      <c r="AC959" s="580" t="str">
        <f t="shared" si="15"/>
        <v>#N/A</v>
      </c>
    </row>
    <row r="960">
      <c r="A960" s="2"/>
      <c r="B960" s="2"/>
      <c r="C960" s="2"/>
      <c r="D960" s="2"/>
      <c r="E960" s="2"/>
      <c r="F960" s="569" t="str">
        <f>vlookup(B960,'セッション実施状況管理'!$A:$U,20,false)</f>
        <v>#N/A</v>
      </c>
      <c r="G960" s="2"/>
      <c r="H960" s="2"/>
      <c r="I960" s="572" t="str">
        <f>iferror(vlookup(B960,'セッション実施状況管理'!$A:$B,2,false),"")</f>
        <v/>
      </c>
      <c r="J960" s="629"/>
      <c r="K960" s="629"/>
      <c r="L960" s="652"/>
      <c r="M960" s="652"/>
      <c r="N960" s="629"/>
      <c r="O960" s="629"/>
      <c r="P960" s="629"/>
      <c r="Q960" s="651"/>
      <c r="R960" s="653"/>
      <c r="S960" s="651"/>
      <c r="T960" s="582" t="s">
        <v>1072</v>
      </c>
      <c r="U960" s="582" t="s">
        <v>1072</v>
      </c>
      <c r="V960" s="582" t="s">
        <v>1072</v>
      </c>
      <c r="W960" s="582" t="s">
        <v>1072</v>
      </c>
      <c r="X960" s="582" t="s">
        <v>1072</v>
      </c>
      <c r="Y960" s="582" t="s">
        <v>1072</v>
      </c>
      <c r="Z960" s="582" t="s">
        <v>1072</v>
      </c>
      <c r="AA960" s="580" t="str">
        <f>Vlookup(B960,'セッション実施状況管理'!$A:$R,17,false)</f>
        <v>#N/A</v>
      </c>
      <c r="AB960" s="580" t="str">
        <f t="shared" si="14"/>
        <v>#N/A</v>
      </c>
      <c r="AC960" s="580" t="str">
        <f t="shared" si="15"/>
        <v>#N/A</v>
      </c>
    </row>
    <row r="961">
      <c r="A961" s="2"/>
      <c r="B961" s="2"/>
      <c r="C961" s="2"/>
      <c r="D961" s="2"/>
      <c r="E961" s="2"/>
      <c r="F961" s="569" t="str">
        <f>vlookup(B961,'セッション実施状況管理'!$A:$U,20,false)</f>
        <v>#N/A</v>
      </c>
      <c r="G961" s="2"/>
      <c r="H961" s="2"/>
      <c r="I961" s="572" t="str">
        <f>iferror(vlookup(B961,'セッション実施状況管理'!$A:$B,2,false),"")</f>
        <v/>
      </c>
      <c r="J961" s="629"/>
      <c r="K961" s="629"/>
      <c r="L961" s="652"/>
      <c r="M961" s="652"/>
      <c r="N961" s="629"/>
      <c r="O961" s="629"/>
      <c r="P961" s="629"/>
      <c r="Q961" s="651"/>
      <c r="R961" s="653"/>
      <c r="S961" s="651"/>
      <c r="T961" s="582" t="s">
        <v>1072</v>
      </c>
      <c r="U961" s="582" t="s">
        <v>1072</v>
      </c>
      <c r="V961" s="582" t="s">
        <v>1072</v>
      </c>
      <c r="W961" s="582" t="s">
        <v>1072</v>
      </c>
      <c r="X961" s="582" t="s">
        <v>1072</v>
      </c>
      <c r="Y961" s="582" t="s">
        <v>1072</v>
      </c>
      <c r="Z961" s="582" t="s">
        <v>1072</v>
      </c>
      <c r="AA961" s="580" t="str">
        <f>Vlookup(B961,'セッション実施状況管理'!$A:$R,17,false)</f>
        <v>#N/A</v>
      </c>
      <c r="AB961" s="580" t="str">
        <f t="shared" si="14"/>
        <v>#N/A</v>
      </c>
      <c r="AC961" s="580" t="str">
        <f t="shared" si="15"/>
        <v>#N/A</v>
      </c>
    </row>
    <row r="962">
      <c r="A962" s="2"/>
      <c r="B962" s="2"/>
      <c r="C962" s="2"/>
      <c r="D962" s="2"/>
      <c r="E962" s="2"/>
      <c r="F962" s="569" t="str">
        <f>vlookup(B962,'セッション実施状況管理'!$A:$U,20,false)</f>
        <v>#N/A</v>
      </c>
      <c r="G962" s="2"/>
      <c r="H962" s="2"/>
      <c r="I962" s="572" t="str">
        <f>iferror(vlookup(B962,'セッション実施状況管理'!$A:$B,2,false),"")</f>
        <v/>
      </c>
      <c r="J962" s="629"/>
      <c r="K962" s="629"/>
      <c r="L962" s="652"/>
      <c r="M962" s="652"/>
      <c r="N962" s="629"/>
      <c r="O962" s="629"/>
      <c r="P962" s="629"/>
      <c r="Q962" s="651"/>
      <c r="R962" s="653"/>
      <c r="S962" s="651"/>
      <c r="T962" s="582" t="s">
        <v>1072</v>
      </c>
      <c r="U962" s="582" t="s">
        <v>1072</v>
      </c>
      <c r="V962" s="582" t="s">
        <v>1072</v>
      </c>
      <c r="W962" s="582" t="s">
        <v>1072</v>
      </c>
      <c r="X962" s="582" t="s">
        <v>1072</v>
      </c>
      <c r="Y962" s="582" t="s">
        <v>1072</v>
      </c>
      <c r="Z962" s="582" t="s">
        <v>1072</v>
      </c>
      <c r="AA962" s="580" t="str">
        <f>Vlookup(B962,'セッション実施状況管理'!$A:$R,17,false)</f>
        <v>#N/A</v>
      </c>
      <c r="AB962" s="580" t="str">
        <f t="shared" si="14"/>
        <v>#N/A</v>
      </c>
      <c r="AC962" s="580" t="str">
        <f t="shared" si="15"/>
        <v>#N/A</v>
      </c>
    </row>
    <row r="963">
      <c r="A963" s="2"/>
      <c r="B963" s="2"/>
      <c r="C963" s="2"/>
      <c r="D963" s="2"/>
      <c r="E963" s="2"/>
      <c r="F963" s="569" t="str">
        <f>vlookup(B963,'セッション実施状況管理'!$A:$U,20,false)</f>
        <v>#N/A</v>
      </c>
      <c r="G963" s="2"/>
      <c r="H963" s="2"/>
      <c r="I963" s="572" t="str">
        <f>iferror(vlookup(B963,'セッション実施状況管理'!$A:$B,2,false),"")</f>
        <v/>
      </c>
      <c r="J963" s="629"/>
      <c r="K963" s="629"/>
      <c r="L963" s="652"/>
      <c r="M963" s="652"/>
      <c r="N963" s="629"/>
      <c r="O963" s="629"/>
      <c r="P963" s="629"/>
      <c r="Q963" s="651"/>
      <c r="R963" s="653"/>
      <c r="S963" s="651"/>
      <c r="T963" s="582" t="s">
        <v>1072</v>
      </c>
      <c r="U963" s="582" t="s">
        <v>1072</v>
      </c>
      <c r="V963" s="582" t="s">
        <v>1072</v>
      </c>
      <c r="W963" s="582" t="s">
        <v>1072</v>
      </c>
      <c r="X963" s="582" t="s">
        <v>1072</v>
      </c>
      <c r="Y963" s="582" t="s">
        <v>1072</v>
      </c>
      <c r="Z963" s="582" t="s">
        <v>1072</v>
      </c>
      <c r="AA963" s="580" t="str">
        <f>Vlookup(B963,'セッション実施状況管理'!$A:$R,17,false)</f>
        <v>#N/A</v>
      </c>
      <c r="AB963" s="580" t="str">
        <f t="shared" si="14"/>
        <v>#N/A</v>
      </c>
      <c r="AC963" s="580" t="str">
        <f t="shared" si="15"/>
        <v>#N/A</v>
      </c>
    </row>
    <row r="964">
      <c r="A964" s="2"/>
      <c r="B964" s="2"/>
      <c r="C964" s="2"/>
      <c r="D964" s="2"/>
      <c r="E964" s="2"/>
      <c r="F964" s="569" t="str">
        <f>vlookup(B964,'セッション実施状況管理'!$A:$U,20,false)</f>
        <v>#N/A</v>
      </c>
      <c r="G964" s="2"/>
      <c r="H964" s="2"/>
      <c r="I964" s="572" t="str">
        <f>iferror(vlookup(B964,'セッション実施状況管理'!$A:$B,2,false),"")</f>
        <v/>
      </c>
      <c r="J964" s="629"/>
      <c r="K964" s="629"/>
      <c r="L964" s="652"/>
      <c r="M964" s="652"/>
      <c r="N964" s="629"/>
      <c r="O964" s="629"/>
      <c r="P964" s="629"/>
      <c r="Q964" s="651"/>
      <c r="R964" s="653"/>
      <c r="S964" s="651"/>
      <c r="T964" s="582" t="s">
        <v>1072</v>
      </c>
      <c r="U964" s="582" t="s">
        <v>1072</v>
      </c>
      <c r="V964" s="582" t="s">
        <v>1072</v>
      </c>
      <c r="W964" s="582" t="s">
        <v>1072</v>
      </c>
      <c r="X964" s="582" t="s">
        <v>1072</v>
      </c>
      <c r="Y964" s="582" t="s">
        <v>1072</v>
      </c>
      <c r="Z964" s="582" t="s">
        <v>1072</v>
      </c>
      <c r="AA964" s="580" t="str">
        <f>Vlookup(B964,'セッション実施状況管理'!$A:$R,17,false)</f>
        <v>#N/A</v>
      </c>
      <c r="AB964" s="580" t="str">
        <f t="shared" si="14"/>
        <v>#N/A</v>
      </c>
      <c r="AC964" s="580" t="str">
        <f t="shared" si="15"/>
        <v>#N/A</v>
      </c>
    </row>
    <row r="965">
      <c r="A965" s="2"/>
      <c r="B965" s="2"/>
      <c r="C965" s="2"/>
      <c r="D965" s="2"/>
      <c r="E965" s="2"/>
      <c r="F965" s="569" t="str">
        <f>vlookup(B965,'セッション実施状況管理'!$A:$U,20,false)</f>
        <v>#N/A</v>
      </c>
      <c r="G965" s="2"/>
      <c r="H965" s="2"/>
      <c r="I965" s="572" t="str">
        <f>iferror(vlookup(B965,'セッション実施状況管理'!$A:$B,2,false),"")</f>
        <v/>
      </c>
      <c r="J965" s="629"/>
      <c r="K965" s="629"/>
      <c r="L965" s="652"/>
      <c r="M965" s="652"/>
      <c r="N965" s="629"/>
      <c r="O965" s="629"/>
      <c r="P965" s="629"/>
      <c r="Q965" s="651"/>
      <c r="R965" s="653"/>
      <c r="S965" s="651"/>
      <c r="T965" s="582" t="s">
        <v>1072</v>
      </c>
      <c r="U965" s="582" t="s">
        <v>1072</v>
      </c>
      <c r="V965" s="582" t="s">
        <v>1072</v>
      </c>
      <c r="W965" s="582" t="s">
        <v>1072</v>
      </c>
      <c r="X965" s="582" t="s">
        <v>1072</v>
      </c>
      <c r="Y965" s="582" t="s">
        <v>1072</v>
      </c>
      <c r="Z965" s="582" t="s">
        <v>1072</v>
      </c>
      <c r="AA965" s="580" t="str">
        <f>Vlookup(B965,'セッション実施状況管理'!$A:$R,17,false)</f>
        <v>#N/A</v>
      </c>
      <c r="AB965" s="580" t="str">
        <f t="shared" si="14"/>
        <v>#N/A</v>
      </c>
      <c r="AC965" s="580" t="str">
        <f t="shared" si="15"/>
        <v>#N/A</v>
      </c>
    </row>
    <row r="966">
      <c r="A966" s="2"/>
      <c r="B966" s="2"/>
      <c r="C966" s="2"/>
      <c r="D966" s="2"/>
      <c r="E966" s="2"/>
      <c r="F966" s="569" t="str">
        <f>vlookup(B966,'セッション実施状況管理'!$A:$U,20,false)</f>
        <v>#N/A</v>
      </c>
      <c r="G966" s="2"/>
      <c r="H966" s="2"/>
      <c r="I966" s="572" t="str">
        <f>iferror(vlookup(B966,'セッション実施状況管理'!$A:$B,2,false),"")</f>
        <v/>
      </c>
      <c r="J966" s="629"/>
      <c r="K966" s="629"/>
      <c r="L966" s="652"/>
      <c r="M966" s="652"/>
      <c r="N966" s="629"/>
      <c r="O966" s="629"/>
      <c r="P966" s="629"/>
      <c r="Q966" s="651"/>
      <c r="R966" s="653"/>
      <c r="S966" s="651"/>
      <c r="T966" s="582" t="s">
        <v>1072</v>
      </c>
      <c r="U966" s="582" t="s">
        <v>1072</v>
      </c>
      <c r="V966" s="582" t="s">
        <v>1072</v>
      </c>
      <c r="W966" s="582" t="s">
        <v>1072</v>
      </c>
      <c r="X966" s="582" t="s">
        <v>1072</v>
      </c>
      <c r="Y966" s="582" t="s">
        <v>1072</v>
      </c>
      <c r="Z966" s="582" t="s">
        <v>1072</v>
      </c>
      <c r="AA966" s="580" t="str">
        <f>Vlookup(B966,'セッション実施状況管理'!$A:$R,17,false)</f>
        <v>#N/A</v>
      </c>
      <c r="AB966" s="580" t="str">
        <f t="shared" si="14"/>
        <v>#N/A</v>
      </c>
      <c r="AC966" s="580" t="str">
        <f t="shared" si="15"/>
        <v>#N/A</v>
      </c>
    </row>
    <row r="967">
      <c r="A967" s="2"/>
      <c r="B967" s="2"/>
      <c r="C967" s="2"/>
      <c r="D967" s="2"/>
      <c r="E967" s="2"/>
      <c r="F967" s="569" t="str">
        <f>vlookup(B967,'セッション実施状況管理'!$A:$U,20,false)</f>
        <v>#N/A</v>
      </c>
      <c r="G967" s="2"/>
      <c r="H967" s="2"/>
      <c r="I967" s="572" t="str">
        <f>iferror(vlookup(B967,'セッション実施状況管理'!$A:$B,2,false),"")</f>
        <v/>
      </c>
      <c r="J967" s="629"/>
      <c r="K967" s="629"/>
      <c r="L967" s="652"/>
      <c r="M967" s="652"/>
      <c r="N967" s="629"/>
      <c r="O967" s="629"/>
      <c r="P967" s="629"/>
      <c r="Q967" s="651"/>
      <c r="R967" s="653"/>
      <c r="S967" s="651"/>
      <c r="T967" s="582" t="s">
        <v>1072</v>
      </c>
      <c r="U967" s="582" t="s">
        <v>1072</v>
      </c>
      <c r="V967" s="582" t="s">
        <v>1072</v>
      </c>
      <c r="W967" s="582" t="s">
        <v>1072</v>
      </c>
      <c r="X967" s="582" t="s">
        <v>1072</v>
      </c>
      <c r="Y967" s="582" t="s">
        <v>1072</v>
      </c>
      <c r="Z967" s="582" t="s">
        <v>1072</v>
      </c>
      <c r="AA967" s="580" t="str">
        <f>Vlookup(B967,'セッション実施状況管理'!$A:$R,17,false)</f>
        <v>#N/A</v>
      </c>
      <c r="AB967" s="580" t="str">
        <f t="shared" si="14"/>
        <v>#N/A</v>
      </c>
      <c r="AC967" s="580" t="str">
        <f t="shared" si="15"/>
        <v>#N/A</v>
      </c>
    </row>
    <row r="968">
      <c r="A968" s="2"/>
      <c r="B968" s="2"/>
      <c r="C968" s="2"/>
      <c r="D968" s="2"/>
      <c r="E968" s="2"/>
      <c r="F968" s="569" t="str">
        <f>vlookup(B968,'セッション実施状況管理'!$A:$U,20,false)</f>
        <v>#N/A</v>
      </c>
      <c r="G968" s="2"/>
      <c r="H968" s="2"/>
      <c r="I968" s="572" t="str">
        <f>iferror(vlookup(B968,'セッション実施状況管理'!$A:$B,2,false),"")</f>
        <v/>
      </c>
      <c r="J968" s="629"/>
      <c r="K968" s="629"/>
      <c r="L968" s="652"/>
      <c r="M968" s="652"/>
      <c r="N968" s="629"/>
      <c r="O968" s="629"/>
      <c r="P968" s="629"/>
      <c r="Q968" s="651"/>
      <c r="R968" s="653"/>
      <c r="S968" s="651"/>
      <c r="T968" s="582" t="s">
        <v>1072</v>
      </c>
      <c r="U968" s="582" t="s">
        <v>1072</v>
      </c>
      <c r="V968" s="582" t="s">
        <v>1072</v>
      </c>
      <c r="W968" s="582" t="s">
        <v>1072</v>
      </c>
      <c r="X968" s="582" t="s">
        <v>1072</v>
      </c>
      <c r="Y968" s="582" t="s">
        <v>1072</v>
      </c>
      <c r="Z968" s="582" t="s">
        <v>1072</v>
      </c>
      <c r="AA968" s="580" t="str">
        <f>Vlookup(B968,'セッション実施状況管理'!$A:$R,17,false)</f>
        <v>#N/A</v>
      </c>
      <c r="AB968" s="580" t="str">
        <f t="shared" si="14"/>
        <v>#N/A</v>
      </c>
      <c r="AC968" s="580" t="str">
        <f t="shared" si="15"/>
        <v>#N/A</v>
      </c>
    </row>
    <row r="969">
      <c r="A969" s="2"/>
      <c r="B969" s="2"/>
      <c r="C969" s="2"/>
      <c r="D969" s="2"/>
      <c r="E969" s="2"/>
      <c r="F969" s="569" t="str">
        <f>vlookup(B969,'セッション実施状況管理'!$A:$U,20,false)</f>
        <v>#N/A</v>
      </c>
      <c r="G969" s="2"/>
      <c r="H969" s="2"/>
      <c r="I969" s="572" t="str">
        <f>iferror(vlookup(B969,'セッション実施状況管理'!$A:$B,2,false),"")</f>
        <v/>
      </c>
      <c r="J969" s="629"/>
      <c r="K969" s="629"/>
      <c r="L969" s="652"/>
      <c r="M969" s="652"/>
      <c r="N969" s="629"/>
      <c r="O969" s="629"/>
      <c r="P969" s="629"/>
      <c r="Q969" s="651"/>
      <c r="R969" s="653"/>
      <c r="S969" s="651"/>
      <c r="T969" s="582" t="s">
        <v>1072</v>
      </c>
      <c r="U969" s="582" t="s">
        <v>1072</v>
      </c>
      <c r="V969" s="582" t="s">
        <v>1072</v>
      </c>
      <c r="W969" s="582" t="s">
        <v>1072</v>
      </c>
      <c r="X969" s="582" t="s">
        <v>1072</v>
      </c>
      <c r="Y969" s="582" t="s">
        <v>1072</v>
      </c>
      <c r="Z969" s="582" t="s">
        <v>1072</v>
      </c>
      <c r="AA969" s="580" t="str">
        <f>Vlookup(B969,'セッション実施状況管理'!$A:$R,17,false)</f>
        <v>#N/A</v>
      </c>
      <c r="AB969" s="580" t="str">
        <f t="shared" si="14"/>
        <v>#N/A</v>
      </c>
      <c r="AC969" s="580" t="str">
        <f t="shared" si="15"/>
        <v>#N/A</v>
      </c>
    </row>
    <row r="970">
      <c r="A970" s="2"/>
      <c r="B970" s="2"/>
      <c r="C970" s="2"/>
      <c r="D970" s="2"/>
      <c r="E970" s="2"/>
      <c r="F970" s="569" t="str">
        <f>vlookup(B970,'セッション実施状況管理'!$A:$U,20,false)</f>
        <v>#N/A</v>
      </c>
      <c r="G970" s="2"/>
      <c r="H970" s="2"/>
      <c r="I970" s="572" t="str">
        <f>iferror(vlookup(B970,'セッション実施状況管理'!$A:$B,2,false),"")</f>
        <v/>
      </c>
      <c r="J970" s="629"/>
      <c r="K970" s="629"/>
      <c r="L970" s="652"/>
      <c r="M970" s="652"/>
      <c r="N970" s="629"/>
      <c r="O970" s="629"/>
      <c r="P970" s="629"/>
      <c r="Q970" s="651"/>
      <c r="R970" s="653"/>
      <c r="S970" s="651"/>
      <c r="T970" s="582" t="s">
        <v>1072</v>
      </c>
      <c r="U970" s="582" t="s">
        <v>1072</v>
      </c>
      <c r="V970" s="582" t="s">
        <v>1072</v>
      </c>
      <c r="W970" s="582" t="s">
        <v>1072</v>
      </c>
      <c r="X970" s="582" t="s">
        <v>1072</v>
      </c>
      <c r="Y970" s="582" t="s">
        <v>1072</v>
      </c>
      <c r="Z970" s="582" t="s">
        <v>1072</v>
      </c>
      <c r="AA970" s="580" t="str">
        <f>Vlookup(B970,'セッション実施状況管理'!$A:$R,17,false)</f>
        <v>#N/A</v>
      </c>
      <c r="AB970" s="580" t="str">
        <f t="shared" si="14"/>
        <v>#N/A</v>
      </c>
      <c r="AC970" s="580" t="str">
        <f t="shared" si="15"/>
        <v>#N/A</v>
      </c>
    </row>
    <row r="971">
      <c r="A971" s="2"/>
      <c r="B971" s="2"/>
      <c r="C971" s="2"/>
      <c r="D971" s="2"/>
      <c r="E971" s="2"/>
      <c r="F971" s="569" t="str">
        <f>vlookup(B971,'セッション実施状況管理'!$A:$U,20,false)</f>
        <v>#N/A</v>
      </c>
      <c r="G971" s="2"/>
      <c r="H971" s="2"/>
      <c r="I971" s="572" t="str">
        <f>iferror(vlookup(B971,'セッション実施状況管理'!$A:$B,2,false),"")</f>
        <v/>
      </c>
      <c r="J971" s="629"/>
      <c r="K971" s="629"/>
      <c r="L971" s="652"/>
      <c r="M971" s="652"/>
      <c r="N971" s="629"/>
      <c r="O971" s="629"/>
      <c r="P971" s="629"/>
      <c r="Q971" s="651"/>
      <c r="R971" s="653"/>
      <c r="S971" s="651"/>
      <c r="T971" s="582" t="s">
        <v>1072</v>
      </c>
      <c r="U971" s="582" t="s">
        <v>1072</v>
      </c>
      <c r="V971" s="582" t="s">
        <v>1072</v>
      </c>
      <c r="W971" s="582" t="s">
        <v>1072</v>
      </c>
      <c r="X971" s="582" t="s">
        <v>1072</v>
      </c>
      <c r="Y971" s="582" t="s">
        <v>1072</v>
      </c>
      <c r="Z971" s="582" t="s">
        <v>1072</v>
      </c>
      <c r="AA971" s="580" t="str">
        <f>Vlookup(B971,'セッション実施状況管理'!$A:$R,17,false)</f>
        <v>#N/A</v>
      </c>
      <c r="AB971" s="580" t="str">
        <f t="shared" si="14"/>
        <v>#N/A</v>
      </c>
      <c r="AC971" s="580" t="str">
        <f t="shared" si="15"/>
        <v>#N/A</v>
      </c>
    </row>
    <row r="972">
      <c r="A972" s="2"/>
      <c r="B972" s="2"/>
      <c r="C972" s="2"/>
      <c r="D972" s="2"/>
      <c r="E972" s="2"/>
      <c r="F972" s="569" t="str">
        <f>vlookup(B972,'セッション実施状況管理'!$A:$U,20,false)</f>
        <v>#N/A</v>
      </c>
      <c r="G972" s="2"/>
      <c r="H972" s="2"/>
      <c r="I972" s="572" t="str">
        <f>iferror(vlookup(B972,'セッション実施状況管理'!$A:$B,2,false),"")</f>
        <v/>
      </c>
      <c r="J972" s="629"/>
      <c r="K972" s="629"/>
      <c r="L972" s="652"/>
      <c r="M972" s="652"/>
      <c r="N972" s="629"/>
      <c r="O972" s="629"/>
      <c r="P972" s="629"/>
      <c r="Q972" s="651"/>
      <c r="R972" s="653"/>
      <c r="S972" s="651"/>
      <c r="T972" s="582" t="s">
        <v>1072</v>
      </c>
      <c r="U972" s="582" t="s">
        <v>1072</v>
      </c>
      <c r="V972" s="582" t="s">
        <v>1072</v>
      </c>
      <c r="W972" s="582" t="s">
        <v>1072</v>
      </c>
      <c r="X972" s="582" t="s">
        <v>1072</v>
      </c>
      <c r="Y972" s="582" t="s">
        <v>1072</v>
      </c>
      <c r="Z972" s="582" t="s">
        <v>1072</v>
      </c>
      <c r="AA972" s="580" t="str">
        <f>Vlookup(B972,'セッション実施状況管理'!$A:$R,17,false)</f>
        <v>#N/A</v>
      </c>
      <c r="AB972" s="580" t="str">
        <f t="shared" si="14"/>
        <v>#N/A</v>
      </c>
      <c r="AC972" s="580" t="str">
        <f t="shared" si="15"/>
        <v>#N/A</v>
      </c>
    </row>
    <row r="973">
      <c r="A973" s="2"/>
      <c r="B973" s="2"/>
      <c r="C973" s="2"/>
      <c r="D973" s="2"/>
      <c r="E973" s="2"/>
      <c r="F973" s="569" t="str">
        <f>vlookup(B973,'セッション実施状況管理'!$A:$U,20,false)</f>
        <v>#N/A</v>
      </c>
      <c r="G973" s="2"/>
      <c r="H973" s="2"/>
      <c r="I973" s="572" t="str">
        <f>iferror(vlookup(B973,'セッション実施状況管理'!$A:$B,2,false),"")</f>
        <v/>
      </c>
      <c r="J973" s="629"/>
      <c r="K973" s="629"/>
      <c r="L973" s="652"/>
      <c r="M973" s="652"/>
      <c r="N973" s="629"/>
      <c r="O973" s="629"/>
      <c r="P973" s="629"/>
      <c r="Q973" s="651"/>
      <c r="R973" s="653"/>
      <c r="S973" s="651"/>
      <c r="T973" s="582" t="s">
        <v>1072</v>
      </c>
      <c r="U973" s="582" t="s">
        <v>1072</v>
      </c>
      <c r="V973" s="582" t="s">
        <v>1072</v>
      </c>
      <c r="W973" s="582" t="s">
        <v>1072</v>
      </c>
      <c r="X973" s="582" t="s">
        <v>1072</v>
      </c>
      <c r="Y973" s="582" t="s">
        <v>1072</v>
      </c>
      <c r="Z973" s="582" t="s">
        <v>1072</v>
      </c>
      <c r="AA973" s="580" t="str">
        <f>Vlookup(B973,'セッション実施状況管理'!$A:$R,17,false)</f>
        <v>#N/A</v>
      </c>
      <c r="AB973" s="580" t="str">
        <f t="shared" si="14"/>
        <v>#N/A</v>
      </c>
      <c r="AC973" s="580" t="str">
        <f t="shared" si="15"/>
        <v>#N/A</v>
      </c>
    </row>
    <row r="974">
      <c r="A974" s="2"/>
      <c r="B974" s="2"/>
      <c r="C974" s="2"/>
      <c r="D974" s="2"/>
      <c r="E974" s="2"/>
      <c r="F974" s="569" t="str">
        <f>vlookup(B974,'セッション実施状況管理'!$A:$U,20,false)</f>
        <v>#N/A</v>
      </c>
      <c r="G974" s="2"/>
      <c r="H974" s="2"/>
      <c r="I974" s="572" t="str">
        <f>iferror(vlookup(B974,'セッション実施状況管理'!$A:$B,2,false),"")</f>
        <v/>
      </c>
      <c r="J974" s="629"/>
      <c r="K974" s="629"/>
      <c r="L974" s="652"/>
      <c r="M974" s="652"/>
      <c r="N974" s="629"/>
      <c r="O974" s="629"/>
      <c r="P974" s="629"/>
      <c r="Q974" s="651"/>
      <c r="R974" s="653"/>
      <c r="S974" s="651"/>
      <c r="T974" s="582" t="s">
        <v>1072</v>
      </c>
      <c r="U974" s="582" t="s">
        <v>1072</v>
      </c>
      <c r="V974" s="582" t="s">
        <v>1072</v>
      </c>
      <c r="W974" s="582" t="s">
        <v>1072</v>
      </c>
      <c r="X974" s="582" t="s">
        <v>1072</v>
      </c>
      <c r="Y974" s="582" t="s">
        <v>1072</v>
      </c>
      <c r="Z974" s="582" t="s">
        <v>1072</v>
      </c>
      <c r="AA974" s="580" t="str">
        <f>Vlookup(B974,'セッション実施状況管理'!$A:$R,17,false)</f>
        <v>#N/A</v>
      </c>
      <c r="AB974" s="580" t="str">
        <f t="shared" si="14"/>
        <v>#N/A</v>
      </c>
      <c r="AC974" s="580" t="str">
        <f t="shared" si="15"/>
        <v>#N/A</v>
      </c>
    </row>
    <row r="975">
      <c r="A975" s="2"/>
      <c r="B975" s="2"/>
      <c r="C975" s="2"/>
      <c r="D975" s="2"/>
      <c r="E975" s="2"/>
      <c r="F975" s="569" t="str">
        <f>vlookup(B975,'セッション実施状況管理'!$A:$U,20,false)</f>
        <v>#N/A</v>
      </c>
      <c r="G975" s="2"/>
      <c r="H975" s="2"/>
      <c r="I975" s="572" t="str">
        <f>iferror(vlookup(B975,'セッション実施状況管理'!$A:$B,2,false),"")</f>
        <v/>
      </c>
      <c r="J975" s="629"/>
      <c r="K975" s="629"/>
      <c r="L975" s="652"/>
      <c r="M975" s="652"/>
      <c r="N975" s="629"/>
      <c r="O975" s="629"/>
      <c r="P975" s="629"/>
      <c r="Q975" s="651"/>
      <c r="R975" s="653"/>
      <c r="S975" s="651"/>
      <c r="T975" s="582" t="s">
        <v>1072</v>
      </c>
      <c r="U975" s="582" t="s">
        <v>1072</v>
      </c>
      <c r="V975" s="582" t="s">
        <v>1072</v>
      </c>
      <c r="W975" s="582" t="s">
        <v>1072</v>
      </c>
      <c r="X975" s="582" t="s">
        <v>1072</v>
      </c>
      <c r="Y975" s="582" t="s">
        <v>1072</v>
      </c>
      <c r="Z975" s="582" t="s">
        <v>1072</v>
      </c>
      <c r="AA975" s="580" t="str">
        <f>Vlookup(B975,'セッション実施状況管理'!$A:$R,17,false)</f>
        <v>#N/A</v>
      </c>
      <c r="AB975" s="580" t="str">
        <f t="shared" si="14"/>
        <v>#N/A</v>
      </c>
      <c r="AC975" s="580" t="str">
        <f t="shared" si="15"/>
        <v>#N/A</v>
      </c>
    </row>
    <row r="976">
      <c r="A976" s="2"/>
      <c r="B976" s="2"/>
      <c r="C976" s="2"/>
      <c r="D976" s="2"/>
      <c r="E976" s="2"/>
      <c r="F976" s="569" t="str">
        <f>vlookup(B976,'セッション実施状況管理'!$A:$U,20,false)</f>
        <v>#N/A</v>
      </c>
      <c r="G976" s="2"/>
      <c r="H976" s="2"/>
      <c r="I976" s="572" t="str">
        <f>iferror(vlookup(B976,'セッション実施状況管理'!$A:$B,2,false),"")</f>
        <v/>
      </c>
      <c r="J976" s="629"/>
      <c r="K976" s="629"/>
      <c r="L976" s="652"/>
      <c r="M976" s="652"/>
      <c r="N976" s="629"/>
      <c r="O976" s="629"/>
      <c r="P976" s="629"/>
      <c r="Q976" s="651"/>
      <c r="R976" s="653"/>
      <c r="S976" s="651"/>
      <c r="T976" s="582" t="s">
        <v>1072</v>
      </c>
      <c r="U976" s="582" t="s">
        <v>1072</v>
      </c>
      <c r="V976" s="582" t="s">
        <v>1072</v>
      </c>
      <c r="W976" s="582" t="s">
        <v>1072</v>
      </c>
      <c r="X976" s="582" t="s">
        <v>1072</v>
      </c>
      <c r="Y976" s="582" t="s">
        <v>1072</v>
      </c>
      <c r="Z976" s="582" t="s">
        <v>1072</v>
      </c>
      <c r="AA976" s="580" t="str">
        <f>Vlookup(B976,'セッション実施状況管理'!$A:$R,17,false)</f>
        <v>#N/A</v>
      </c>
      <c r="AB976" s="580" t="str">
        <f t="shared" si="14"/>
        <v>#N/A</v>
      </c>
      <c r="AC976" s="580" t="str">
        <f t="shared" si="15"/>
        <v>#N/A</v>
      </c>
    </row>
    <row r="977">
      <c r="A977" s="2"/>
      <c r="B977" s="2"/>
      <c r="C977" s="2"/>
      <c r="D977" s="2"/>
      <c r="E977" s="2"/>
      <c r="F977" s="569" t="str">
        <f>vlookup(B977,'セッション実施状況管理'!$A:$U,20,false)</f>
        <v>#N/A</v>
      </c>
      <c r="G977" s="2"/>
      <c r="H977" s="2"/>
      <c r="I977" s="572" t="str">
        <f>iferror(vlookup(B977,'セッション実施状況管理'!$A:$B,2,false),"")</f>
        <v/>
      </c>
      <c r="J977" s="629"/>
      <c r="K977" s="629"/>
      <c r="L977" s="652"/>
      <c r="M977" s="652"/>
      <c r="N977" s="629"/>
      <c r="O977" s="629"/>
      <c r="P977" s="629"/>
      <c r="Q977" s="651"/>
      <c r="R977" s="653"/>
      <c r="S977" s="651"/>
      <c r="T977" s="582" t="s">
        <v>1072</v>
      </c>
      <c r="U977" s="582" t="s">
        <v>1072</v>
      </c>
      <c r="V977" s="582" t="s">
        <v>1072</v>
      </c>
      <c r="W977" s="582" t="s">
        <v>1072</v>
      </c>
      <c r="X977" s="582" t="s">
        <v>1072</v>
      </c>
      <c r="Y977" s="582" t="s">
        <v>1072</v>
      </c>
      <c r="Z977" s="582" t="s">
        <v>1072</v>
      </c>
      <c r="AA977" s="580" t="str">
        <f>Vlookup(B977,'セッション実施状況管理'!$A:$R,17,false)</f>
        <v>#N/A</v>
      </c>
      <c r="AB977" s="580" t="str">
        <f t="shared" si="14"/>
        <v>#N/A</v>
      </c>
      <c r="AC977" s="580" t="str">
        <f t="shared" si="15"/>
        <v>#N/A</v>
      </c>
    </row>
    <row r="978">
      <c r="A978" s="2"/>
      <c r="B978" s="2"/>
      <c r="C978" s="2"/>
      <c r="D978" s="2"/>
      <c r="E978" s="2"/>
      <c r="F978" s="569" t="str">
        <f>vlookup(B978,'セッション実施状況管理'!$A:$U,20,false)</f>
        <v>#N/A</v>
      </c>
      <c r="G978" s="2"/>
      <c r="H978" s="2"/>
      <c r="I978" s="572" t="str">
        <f>iferror(vlookup(B978,'セッション実施状況管理'!$A:$B,2,false),"")</f>
        <v/>
      </c>
      <c r="J978" s="629"/>
      <c r="K978" s="629"/>
      <c r="L978" s="652"/>
      <c r="M978" s="652"/>
      <c r="N978" s="629"/>
      <c r="O978" s="629"/>
      <c r="P978" s="629"/>
      <c r="Q978" s="651"/>
      <c r="R978" s="653"/>
      <c r="S978" s="651"/>
      <c r="T978" s="582" t="s">
        <v>1072</v>
      </c>
      <c r="U978" s="582" t="s">
        <v>1072</v>
      </c>
      <c r="V978" s="582" t="s">
        <v>1072</v>
      </c>
      <c r="W978" s="582" t="s">
        <v>1072</v>
      </c>
      <c r="X978" s="582" t="s">
        <v>1072</v>
      </c>
      <c r="Y978" s="582" t="s">
        <v>1072</v>
      </c>
      <c r="Z978" s="582" t="s">
        <v>1072</v>
      </c>
      <c r="AA978" s="580" t="str">
        <f>Vlookup(B978,'セッション実施状況管理'!$A:$R,17,false)</f>
        <v>#N/A</v>
      </c>
      <c r="AB978" s="580" t="str">
        <f t="shared" si="14"/>
        <v>#N/A</v>
      </c>
      <c r="AC978" s="580" t="str">
        <f t="shared" si="15"/>
        <v>#N/A</v>
      </c>
    </row>
    <row r="979">
      <c r="A979" s="2"/>
      <c r="B979" s="2"/>
      <c r="C979" s="2"/>
      <c r="D979" s="2"/>
      <c r="E979" s="2"/>
      <c r="F979" s="569" t="str">
        <f>vlookup(B979,'セッション実施状況管理'!$A:$U,20,false)</f>
        <v>#N/A</v>
      </c>
      <c r="G979" s="2"/>
      <c r="H979" s="2"/>
      <c r="I979" s="572" t="str">
        <f>iferror(vlookup(B979,'セッション実施状況管理'!$A:$B,2,false),"")</f>
        <v/>
      </c>
      <c r="J979" s="629"/>
      <c r="K979" s="629"/>
      <c r="L979" s="652"/>
      <c r="M979" s="652"/>
      <c r="N979" s="629"/>
      <c r="O979" s="629"/>
      <c r="P979" s="629"/>
      <c r="Q979" s="651"/>
      <c r="R979" s="653"/>
      <c r="S979" s="651"/>
      <c r="T979" s="582" t="s">
        <v>1072</v>
      </c>
      <c r="U979" s="582" t="s">
        <v>1072</v>
      </c>
      <c r="V979" s="582" t="s">
        <v>1072</v>
      </c>
      <c r="W979" s="582" t="s">
        <v>1072</v>
      </c>
      <c r="X979" s="582" t="s">
        <v>1072</v>
      </c>
      <c r="Y979" s="582" t="s">
        <v>1072</v>
      </c>
      <c r="Z979" s="582" t="s">
        <v>1072</v>
      </c>
      <c r="AA979" s="580" t="str">
        <f>Vlookup(B979,'セッション実施状況管理'!$A:$R,17,false)</f>
        <v>#N/A</v>
      </c>
      <c r="AB979" s="580" t="str">
        <f t="shared" si="14"/>
        <v>#N/A</v>
      </c>
      <c r="AC979" s="580" t="str">
        <f t="shared" si="15"/>
        <v>#N/A</v>
      </c>
    </row>
    <row r="980">
      <c r="A980" s="2"/>
      <c r="B980" s="2"/>
      <c r="C980" s="2"/>
      <c r="D980" s="2"/>
      <c r="E980" s="2"/>
      <c r="F980" s="569" t="str">
        <f>vlookup(B980,'セッション実施状況管理'!$A:$U,20,false)</f>
        <v>#N/A</v>
      </c>
      <c r="G980" s="2"/>
      <c r="H980" s="2"/>
      <c r="I980" s="572" t="str">
        <f>iferror(vlookup(B980,'セッション実施状況管理'!$A:$B,2,false),"")</f>
        <v/>
      </c>
      <c r="J980" s="629"/>
      <c r="K980" s="629"/>
      <c r="L980" s="652"/>
      <c r="M980" s="652"/>
      <c r="N980" s="629"/>
      <c r="O980" s="629"/>
      <c r="P980" s="629"/>
      <c r="Q980" s="651"/>
      <c r="R980" s="653"/>
      <c r="S980" s="651"/>
      <c r="T980" s="582" t="s">
        <v>1072</v>
      </c>
      <c r="U980" s="582" t="s">
        <v>1072</v>
      </c>
      <c r="V980" s="582" t="s">
        <v>1072</v>
      </c>
      <c r="W980" s="582" t="s">
        <v>1072</v>
      </c>
      <c r="X980" s="582" t="s">
        <v>1072</v>
      </c>
      <c r="Y980" s="582" t="s">
        <v>1072</v>
      </c>
      <c r="Z980" s="582" t="s">
        <v>1072</v>
      </c>
      <c r="AA980" s="580" t="str">
        <f>Vlookup(B980,'セッション実施状況管理'!$A:$R,17,false)</f>
        <v>#N/A</v>
      </c>
      <c r="AB980" s="580" t="str">
        <f t="shared" si="14"/>
        <v>#N/A</v>
      </c>
      <c r="AC980" s="580" t="str">
        <f t="shared" si="15"/>
        <v>#N/A</v>
      </c>
    </row>
    <row r="981">
      <c r="A981" s="2"/>
      <c r="B981" s="2"/>
      <c r="C981" s="2"/>
      <c r="D981" s="2"/>
      <c r="E981" s="2"/>
      <c r="F981" s="569" t="str">
        <f>vlookup(B981,'セッション実施状況管理'!$A:$U,20,false)</f>
        <v>#N/A</v>
      </c>
      <c r="G981" s="2"/>
      <c r="H981" s="2"/>
      <c r="I981" s="572" t="str">
        <f>iferror(vlookup(B981,'セッション実施状況管理'!$A:$B,2,false),"")</f>
        <v/>
      </c>
      <c r="J981" s="629"/>
      <c r="K981" s="629"/>
      <c r="L981" s="652"/>
      <c r="M981" s="652"/>
      <c r="N981" s="629"/>
      <c r="O981" s="629"/>
      <c r="P981" s="629"/>
      <c r="Q981" s="651"/>
      <c r="R981" s="653"/>
      <c r="S981" s="651"/>
      <c r="T981" s="582" t="s">
        <v>1072</v>
      </c>
      <c r="U981" s="582" t="s">
        <v>1072</v>
      </c>
      <c r="V981" s="582" t="s">
        <v>1072</v>
      </c>
      <c r="W981" s="582" t="s">
        <v>1072</v>
      </c>
      <c r="X981" s="582" t="s">
        <v>1072</v>
      </c>
      <c r="Y981" s="582" t="s">
        <v>1072</v>
      </c>
      <c r="Z981" s="582" t="s">
        <v>1072</v>
      </c>
      <c r="AA981" s="580" t="str">
        <f>Vlookup(B981,'セッション実施状況管理'!$A:$R,17,false)</f>
        <v>#N/A</v>
      </c>
      <c r="AB981" s="580" t="str">
        <f t="shared" si="14"/>
        <v>#N/A</v>
      </c>
      <c r="AC981" s="580" t="str">
        <f t="shared" si="15"/>
        <v>#N/A</v>
      </c>
    </row>
    <row r="982">
      <c r="A982" s="2"/>
      <c r="B982" s="2"/>
      <c r="C982" s="2"/>
      <c r="D982" s="2"/>
      <c r="E982" s="2"/>
      <c r="F982" s="569" t="str">
        <f>vlookup(B982,'セッション実施状況管理'!$A:$U,20,false)</f>
        <v>#N/A</v>
      </c>
      <c r="G982" s="2"/>
      <c r="H982" s="2"/>
      <c r="I982" s="572" t="str">
        <f>iferror(vlookup(B982,'セッション実施状況管理'!$A:$B,2,false),"")</f>
        <v/>
      </c>
      <c r="J982" s="629"/>
      <c r="K982" s="629"/>
      <c r="L982" s="652"/>
      <c r="M982" s="652"/>
      <c r="N982" s="629"/>
      <c r="O982" s="629"/>
      <c r="P982" s="629"/>
      <c r="Q982" s="651"/>
      <c r="R982" s="653"/>
      <c r="S982" s="651"/>
      <c r="T982" s="582" t="s">
        <v>1072</v>
      </c>
      <c r="U982" s="582" t="s">
        <v>1072</v>
      </c>
      <c r="V982" s="582" t="s">
        <v>1072</v>
      </c>
      <c r="W982" s="582" t="s">
        <v>1072</v>
      </c>
      <c r="X982" s="582" t="s">
        <v>1072</v>
      </c>
      <c r="Y982" s="582" t="s">
        <v>1072</v>
      </c>
      <c r="Z982" s="582" t="s">
        <v>1072</v>
      </c>
      <c r="AA982" s="580" t="str">
        <f>Vlookup(B982,'セッション実施状況管理'!$A:$R,17,false)</f>
        <v>#N/A</v>
      </c>
      <c r="AB982" s="580" t="str">
        <f t="shared" si="14"/>
        <v>#N/A</v>
      </c>
      <c r="AC982" s="580" t="str">
        <f t="shared" si="15"/>
        <v>#N/A</v>
      </c>
    </row>
    <row r="983">
      <c r="A983" s="2"/>
      <c r="B983" s="2"/>
      <c r="C983" s="2"/>
      <c r="D983" s="2"/>
      <c r="E983" s="2"/>
      <c r="F983" s="569" t="str">
        <f>vlookup(B983,'セッション実施状況管理'!$A:$U,20,false)</f>
        <v>#N/A</v>
      </c>
      <c r="G983" s="2"/>
      <c r="H983" s="2"/>
      <c r="I983" s="572" t="str">
        <f>iferror(vlookup(B983,'セッション実施状況管理'!$A:$B,2,false),"")</f>
        <v/>
      </c>
      <c r="J983" s="629"/>
      <c r="K983" s="629"/>
      <c r="L983" s="652"/>
      <c r="M983" s="652"/>
      <c r="N983" s="629"/>
      <c r="O983" s="629"/>
      <c r="P983" s="629"/>
      <c r="Q983" s="651"/>
      <c r="R983" s="653"/>
      <c r="S983" s="651"/>
      <c r="T983" s="582" t="s">
        <v>1072</v>
      </c>
      <c r="U983" s="582" t="s">
        <v>1072</v>
      </c>
      <c r="V983" s="582" t="s">
        <v>1072</v>
      </c>
      <c r="W983" s="582" t="s">
        <v>1072</v>
      </c>
      <c r="X983" s="582" t="s">
        <v>1072</v>
      </c>
      <c r="Y983" s="582" t="s">
        <v>1072</v>
      </c>
      <c r="Z983" s="582" t="s">
        <v>1072</v>
      </c>
      <c r="AA983" s="580" t="str">
        <f>Vlookup(B983,'セッション実施状況管理'!$A:$R,17,false)</f>
        <v>#N/A</v>
      </c>
      <c r="AB983" s="580" t="str">
        <f t="shared" si="14"/>
        <v>#N/A</v>
      </c>
      <c r="AC983" s="580" t="str">
        <f t="shared" si="15"/>
        <v>#N/A</v>
      </c>
    </row>
    <row r="984">
      <c r="A984" s="2"/>
      <c r="B984" s="2"/>
      <c r="C984" s="2"/>
      <c r="D984" s="2"/>
      <c r="E984" s="2"/>
      <c r="F984" s="569" t="str">
        <f>vlookup(B984,'セッション実施状況管理'!$A:$U,20,false)</f>
        <v>#N/A</v>
      </c>
      <c r="G984" s="2"/>
      <c r="H984" s="2"/>
      <c r="I984" s="572" t="str">
        <f>iferror(vlookup(B984,'セッション実施状況管理'!$A:$B,2,false),"")</f>
        <v/>
      </c>
      <c r="J984" s="629"/>
      <c r="K984" s="629"/>
      <c r="L984" s="652"/>
      <c r="M984" s="652"/>
      <c r="N984" s="629"/>
      <c r="O984" s="629"/>
      <c r="P984" s="629"/>
      <c r="Q984" s="651"/>
      <c r="R984" s="653"/>
      <c r="S984" s="651"/>
      <c r="T984" s="582" t="s">
        <v>1072</v>
      </c>
      <c r="U984" s="582" t="s">
        <v>1072</v>
      </c>
      <c r="V984" s="582" t="s">
        <v>1072</v>
      </c>
      <c r="W984" s="582" t="s">
        <v>1072</v>
      </c>
      <c r="X984" s="582" t="s">
        <v>1072</v>
      </c>
      <c r="Y984" s="582" t="s">
        <v>1072</v>
      </c>
      <c r="Z984" s="582" t="s">
        <v>1072</v>
      </c>
      <c r="AA984" s="580" t="str">
        <f>Vlookup(B984,'セッション実施状況管理'!$A:$R,17,false)</f>
        <v>#N/A</v>
      </c>
      <c r="AB984" s="580" t="str">
        <f t="shared" si="14"/>
        <v>#N/A</v>
      </c>
      <c r="AC984" s="580" t="str">
        <f t="shared" si="15"/>
        <v>#N/A</v>
      </c>
    </row>
    <row r="985">
      <c r="A985" s="2"/>
      <c r="B985" s="2"/>
      <c r="C985" s="2"/>
      <c r="D985" s="2"/>
      <c r="E985" s="2"/>
      <c r="F985" s="569" t="str">
        <f>vlookup(B985,'セッション実施状況管理'!$A:$U,20,false)</f>
        <v>#N/A</v>
      </c>
      <c r="G985" s="2"/>
      <c r="H985" s="2"/>
      <c r="I985" s="572" t="str">
        <f>iferror(vlookup(B985,'セッション実施状況管理'!$A:$B,2,false),"")</f>
        <v/>
      </c>
      <c r="J985" s="629"/>
      <c r="K985" s="629"/>
      <c r="L985" s="652"/>
      <c r="M985" s="652"/>
      <c r="N985" s="629"/>
      <c r="O985" s="629"/>
      <c r="P985" s="629"/>
      <c r="Q985" s="651"/>
      <c r="R985" s="653"/>
      <c r="S985" s="651"/>
      <c r="T985" s="582" t="s">
        <v>1072</v>
      </c>
      <c r="U985" s="582" t="s">
        <v>1072</v>
      </c>
      <c r="V985" s="582" t="s">
        <v>1072</v>
      </c>
      <c r="W985" s="582" t="s">
        <v>1072</v>
      </c>
      <c r="X985" s="582" t="s">
        <v>1072</v>
      </c>
      <c r="Y985" s="582" t="s">
        <v>1072</v>
      </c>
      <c r="Z985" s="582" t="s">
        <v>1072</v>
      </c>
      <c r="AA985" s="580" t="str">
        <f>Vlookup(B985,'セッション実施状況管理'!$A:$R,17,false)</f>
        <v>#N/A</v>
      </c>
      <c r="AB985" s="580" t="str">
        <f t="shared" si="14"/>
        <v>#N/A</v>
      </c>
      <c r="AC985" s="580" t="str">
        <f t="shared" si="15"/>
        <v>#N/A</v>
      </c>
    </row>
    <row r="986">
      <c r="A986" s="2"/>
      <c r="B986" s="2"/>
      <c r="C986" s="2"/>
      <c r="D986" s="2"/>
      <c r="E986" s="2"/>
      <c r="F986" s="569" t="str">
        <f>vlookup(B986,'セッション実施状況管理'!$A:$U,20,false)</f>
        <v>#N/A</v>
      </c>
      <c r="G986" s="2"/>
      <c r="H986" s="2"/>
      <c r="I986" s="572" t="str">
        <f>iferror(vlookup(B986,'セッション実施状況管理'!$A:$B,2,false),"")</f>
        <v/>
      </c>
      <c r="J986" s="629"/>
      <c r="K986" s="629"/>
      <c r="L986" s="652"/>
      <c r="M986" s="652"/>
      <c r="N986" s="629"/>
      <c r="O986" s="629"/>
      <c r="P986" s="629"/>
      <c r="Q986" s="651"/>
      <c r="R986" s="653"/>
      <c r="S986" s="651"/>
      <c r="T986" s="582" t="s">
        <v>1072</v>
      </c>
      <c r="U986" s="582" t="s">
        <v>1072</v>
      </c>
      <c r="V986" s="582" t="s">
        <v>1072</v>
      </c>
      <c r="W986" s="582" t="s">
        <v>1072</v>
      </c>
      <c r="X986" s="582" t="s">
        <v>1072</v>
      </c>
      <c r="Y986" s="582" t="s">
        <v>1072</v>
      </c>
      <c r="Z986" s="582" t="s">
        <v>1072</v>
      </c>
      <c r="AA986" s="580" t="str">
        <f>Vlookup(B986,'セッション実施状況管理'!$A:$R,17,false)</f>
        <v>#N/A</v>
      </c>
      <c r="AB986" s="580" t="str">
        <f t="shared" si="14"/>
        <v>#N/A</v>
      </c>
      <c r="AC986" s="580" t="str">
        <f t="shared" si="15"/>
        <v>#N/A</v>
      </c>
    </row>
    <row r="987">
      <c r="A987" s="2"/>
      <c r="B987" s="2"/>
      <c r="C987" s="2"/>
      <c r="D987" s="2"/>
      <c r="E987" s="2"/>
      <c r="F987" s="569" t="str">
        <f>vlookup(B987,'セッション実施状況管理'!$A:$U,20,false)</f>
        <v>#N/A</v>
      </c>
      <c r="G987" s="2"/>
      <c r="H987" s="2"/>
      <c r="I987" s="572" t="str">
        <f>iferror(vlookup(B987,'セッション実施状況管理'!$A:$B,2,false),"")</f>
        <v/>
      </c>
      <c r="J987" s="629"/>
      <c r="K987" s="629"/>
      <c r="L987" s="652"/>
      <c r="M987" s="652"/>
      <c r="N987" s="629"/>
      <c r="O987" s="629"/>
      <c r="P987" s="629"/>
      <c r="Q987" s="651"/>
      <c r="R987" s="653"/>
      <c r="S987" s="651"/>
      <c r="T987" s="582" t="s">
        <v>1072</v>
      </c>
      <c r="U987" s="582" t="s">
        <v>1072</v>
      </c>
      <c r="V987" s="582" t="s">
        <v>1072</v>
      </c>
      <c r="W987" s="582" t="s">
        <v>1072</v>
      </c>
      <c r="X987" s="582" t="s">
        <v>1072</v>
      </c>
      <c r="Y987" s="582" t="s">
        <v>1072</v>
      </c>
      <c r="Z987" s="582" t="s">
        <v>1072</v>
      </c>
      <c r="AA987" s="580" t="str">
        <f>Vlookup(B987,'セッション実施状況管理'!$A:$R,17,false)</f>
        <v>#N/A</v>
      </c>
      <c r="AB987" s="580" t="str">
        <f t="shared" si="14"/>
        <v>#N/A</v>
      </c>
      <c r="AC987" s="580" t="str">
        <f t="shared" si="15"/>
        <v>#N/A</v>
      </c>
    </row>
    <row r="988">
      <c r="A988" s="2"/>
      <c r="B988" s="2"/>
      <c r="C988" s="2"/>
      <c r="D988" s="2"/>
      <c r="E988" s="2"/>
      <c r="F988" s="569" t="str">
        <f>vlookup(B988,'セッション実施状況管理'!$A:$U,20,false)</f>
        <v>#N/A</v>
      </c>
      <c r="G988" s="2"/>
      <c r="H988" s="2"/>
      <c r="I988" s="572" t="str">
        <f>iferror(vlookup(B988,'セッション実施状況管理'!$A:$B,2,false),"")</f>
        <v/>
      </c>
      <c r="J988" s="629"/>
      <c r="K988" s="629"/>
      <c r="L988" s="652"/>
      <c r="M988" s="652"/>
      <c r="N988" s="629"/>
      <c r="O988" s="629"/>
      <c r="P988" s="629"/>
      <c r="Q988" s="651"/>
      <c r="R988" s="653"/>
      <c r="S988" s="651"/>
      <c r="T988" s="582" t="s">
        <v>1072</v>
      </c>
      <c r="U988" s="582" t="s">
        <v>1072</v>
      </c>
      <c r="V988" s="582" t="s">
        <v>1072</v>
      </c>
      <c r="W988" s="582" t="s">
        <v>1072</v>
      </c>
      <c r="X988" s="582" t="s">
        <v>1072</v>
      </c>
      <c r="Y988" s="582" t="s">
        <v>1072</v>
      </c>
      <c r="Z988" s="582" t="s">
        <v>1072</v>
      </c>
      <c r="AA988" s="580" t="str">
        <f>Vlookup(B988,'セッション実施状況管理'!$A:$R,17,false)</f>
        <v>#N/A</v>
      </c>
      <c r="AB988" s="580" t="str">
        <f t="shared" si="14"/>
        <v>#N/A</v>
      </c>
      <c r="AC988" s="580" t="str">
        <f t="shared" si="15"/>
        <v>#N/A</v>
      </c>
    </row>
    <row r="989">
      <c r="A989" s="2"/>
      <c r="B989" s="2"/>
      <c r="C989" s="2"/>
      <c r="D989" s="2"/>
      <c r="E989" s="2"/>
      <c r="F989" s="569" t="str">
        <f>vlookup(B989,'セッション実施状況管理'!$A:$U,20,false)</f>
        <v>#N/A</v>
      </c>
      <c r="G989" s="2"/>
      <c r="H989" s="2"/>
      <c r="I989" s="572" t="str">
        <f>iferror(vlookup(B989,'セッション実施状況管理'!$A:$B,2,false),"")</f>
        <v/>
      </c>
      <c r="J989" s="629"/>
      <c r="K989" s="629"/>
      <c r="L989" s="652"/>
      <c r="M989" s="652"/>
      <c r="N989" s="629"/>
      <c r="O989" s="629"/>
      <c r="P989" s="629"/>
      <c r="Q989" s="651"/>
      <c r="R989" s="653"/>
      <c r="S989" s="651"/>
      <c r="T989" s="582" t="s">
        <v>1072</v>
      </c>
      <c r="U989" s="582" t="s">
        <v>1072</v>
      </c>
      <c r="V989" s="582" t="s">
        <v>1072</v>
      </c>
      <c r="W989" s="582" t="s">
        <v>1072</v>
      </c>
      <c r="X989" s="582" t="s">
        <v>1072</v>
      </c>
      <c r="Y989" s="582" t="s">
        <v>1072</v>
      </c>
      <c r="Z989" s="582" t="s">
        <v>1072</v>
      </c>
      <c r="AA989" s="580" t="str">
        <f>Vlookup(B989,'セッション実施状況管理'!$A:$R,17,false)</f>
        <v>#N/A</v>
      </c>
      <c r="AB989" s="580" t="str">
        <f t="shared" si="14"/>
        <v>#N/A</v>
      </c>
      <c r="AC989" s="580" t="str">
        <f t="shared" si="15"/>
        <v>#N/A</v>
      </c>
    </row>
    <row r="990">
      <c r="A990" s="2"/>
      <c r="B990" s="2"/>
      <c r="C990" s="2"/>
      <c r="D990" s="2"/>
      <c r="E990" s="2"/>
      <c r="F990" s="569" t="str">
        <f>vlookup(B990,'セッション実施状況管理'!$A:$U,20,false)</f>
        <v>#N/A</v>
      </c>
      <c r="G990" s="2"/>
      <c r="H990" s="2"/>
      <c r="I990" s="572" t="str">
        <f>iferror(vlookup(B990,'セッション実施状況管理'!$A:$B,2,false),"")</f>
        <v/>
      </c>
      <c r="J990" s="629"/>
      <c r="K990" s="629"/>
      <c r="L990" s="652"/>
      <c r="M990" s="652"/>
      <c r="N990" s="629"/>
      <c r="O990" s="629"/>
      <c r="P990" s="629"/>
      <c r="Q990" s="651"/>
      <c r="R990" s="653"/>
      <c r="S990" s="651"/>
      <c r="T990" s="582" t="s">
        <v>1072</v>
      </c>
      <c r="U990" s="582" t="s">
        <v>1072</v>
      </c>
      <c r="V990" s="582" t="s">
        <v>1072</v>
      </c>
      <c r="W990" s="582" t="s">
        <v>1072</v>
      </c>
      <c r="X990" s="582" t="s">
        <v>1072</v>
      </c>
      <c r="Y990" s="582" t="s">
        <v>1072</v>
      </c>
      <c r="Z990" s="582" t="s">
        <v>1072</v>
      </c>
      <c r="AA990" s="580" t="str">
        <f>Vlookup(B990,'セッション実施状況管理'!$A:$R,17,false)</f>
        <v>#N/A</v>
      </c>
      <c r="AB990" s="580" t="str">
        <f t="shared" si="14"/>
        <v>#N/A</v>
      </c>
      <c r="AC990" s="580" t="str">
        <f t="shared" si="15"/>
        <v>#N/A</v>
      </c>
    </row>
    <row r="991">
      <c r="A991" s="2"/>
      <c r="B991" s="2"/>
      <c r="C991" s="2"/>
      <c r="D991" s="2"/>
      <c r="E991" s="2"/>
      <c r="F991" s="569" t="str">
        <f>vlookup(B991,'セッション実施状況管理'!$A:$U,20,false)</f>
        <v>#N/A</v>
      </c>
      <c r="G991" s="2"/>
      <c r="H991" s="2"/>
      <c r="I991" s="572" t="str">
        <f>iferror(vlookup(B991,'セッション実施状況管理'!$A:$B,2,false),"")</f>
        <v/>
      </c>
      <c r="J991" s="629"/>
      <c r="K991" s="629"/>
      <c r="L991" s="652"/>
      <c r="M991" s="652"/>
      <c r="N991" s="629"/>
      <c r="O991" s="629"/>
      <c r="P991" s="629"/>
      <c r="Q991" s="651"/>
      <c r="R991" s="653"/>
      <c r="S991" s="651"/>
      <c r="T991" s="582" t="s">
        <v>1072</v>
      </c>
      <c r="U991" s="582" t="s">
        <v>1072</v>
      </c>
      <c r="V991" s="582" t="s">
        <v>1072</v>
      </c>
      <c r="W991" s="582" t="s">
        <v>1072</v>
      </c>
      <c r="X991" s="582" t="s">
        <v>1072</v>
      </c>
      <c r="Y991" s="582" t="s">
        <v>1072</v>
      </c>
      <c r="Z991" s="582" t="s">
        <v>1072</v>
      </c>
      <c r="AA991" s="580" t="str">
        <f>Vlookup(B991,'セッション実施状況管理'!$A:$R,17,false)</f>
        <v>#N/A</v>
      </c>
      <c r="AB991" s="580" t="str">
        <f t="shared" si="14"/>
        <v>#N/A</v>
      </c>
      <c r="AC991" s="580" t="str">
        <f t="shared" si="15"/>
        <v>#N/A</v>
      </c>
    </row>
    <row r="992">
      <c r="A992" s="2"/>
      <c r="B992" s="2"/>
      <c r="C992" s="2"/>
      <c r="D992" s="2"/>
      <c r="E992" s="2"/>
      <c r="F992" s="569" t="str">
        <f>vlookup(B992,'セッション実施状況管理'!$A:$U,20,false)</f>
        <v>#N/A</v>
      </c>
      <c r="G992" s="2"/>
      <c r="H992" s="2"/>
      <c r="I992" s="572" t="str">
        <f>iferror(vlookup(B992,'セッション実施状況管理'!$A:$B,2,false),"")</f>
        <v/>
      </c>
      <c r="J992" s="629"/>
      <c r="K992" s="629"/>
      <c r="L992" s="652"/>
      <c r="M992" s="652"/>
      <c r="N992" s="629"/>
      <c r="O992" s="629"/>
      <c r="P992" s="629"/>
      <c r="Q992" s="651"/>
      <c r="R992" s="653"/>
      <c r="S992" s="651"/>
      <c r="T992" s="582" t="s">
        <v>1072</v>
      </c>
      <c r="U992" s="582" t="s">
        <v>1072</v>
      </c>
      <c r="V992" s="582" t="s">
        <v>1072</v>
      </c>
      <c r="W992" s="582" t="s">
        <v>1072</v>
      </c>
      <c r="X992" s="582" t="s">
        <v>1072</v>
      </c>
      <c r="Y992" s="582" t="s">
        <v>1072</v>
      </c>
      <c r="Z992" s="582" t="s">
        <v>1072</v>
      </c>
      <c r="AA992" s="580" t="str">
        <f>Vlookup(B992,'セッション実施状況管理'!$A:$R,17,false)</f>
        <v>#N/A</v>
      </c>
      <c r="AB992" s="580" t="str">
        <f t="shared" si="14"/>
        <v>#N/A</v>
      </c>
      <c r="AC992" s="580" t="str">
        <f t="shared" si="15"/>
        <v>#N/A</v>
      </c>
    </row>
    <row r="993">
      <c r="A993" s="2"/>
      <c r="B993" s="2"/>
      <c r="C993" s="2"/>
      <c r="D993" s="2"/>
      <c r="E993" s="2"/>
      <c r="F993" s="569" t="str">
        <f>vlookup(B993,'セッション実施状況管理'!$A:$U,20,false)</f>
        <v>#N/A</v>
      </c>
      <c r="G993" s="2"/>
      <c r="H993" s="2"/>
      <c r="I993" s="572" t="str">
        <f>iferror(vlookup(B993,'セッション実施状況管理'!$A:$B,2,false),"")</f>
        <v/>
      </c>
      <c r="J993" s="629"/>
      <c r="K993" s="629"/>
      <c r="L993" s="652"/>
      <c r="M993" s="652"/>
      <c r="N993" s="629"/>
      <c r="O993" s="629"/>
      <c r="P993" s="629"/>
      <c r="Q993" s="651"/>
      <c r="R993" s="653"/>
      <c r="S993" s="651"/>
      <c r="T993" s="582" t="s">
        <v>1072</v>
      </c>
      <c r="U993" s="582" t="s">
        <v>1072</v>
      </c>
      <c r="V993" s="582" t="s">
        <v>1072</v>
      </c>
      <c r="W993" s="582" t="s">
        <v>1072</v>
      </c>
      <c r="X993" s="582" t="s">
        <v>1072</v>
      </c>
      <c r="Y993" s="582" t="s">
        <v>1072</v>
      </c>
      <c r="Z993" s="582" t="s">
        <v>1072</v>
      </c>
      <c r="AA993" s="580" t="str">
        <f>Vlookup(B993,'セッション実施状況管理'!$A:$R,17,false)</f>
        <v>#N/A</v>
      </c>
      <c r="AB993" s="580" t="str">
        <f t="shared" si="14"/>
        <v>#N/A</v>
      </c>
      <c r="AC993" s="580" t="str">
        <f t="shared" si="15"/>
        <v>#N/A</v>
      </c>
    </row>
    <row r="994">
      <c r="A994" s="2"/>
      <c r="B994" s="2"/>
      <c r="C994" s="2"/>
      <c r="D994" s="2"/>
      <c r="E994" s="2"/>
      <c r="F994" s="569" t="str">
        <f>vlookup(B994,'セッション実施状況管理'!$A:$U,20,false)</f>
        <v>#N/A</v>
      </c>
      <c r="G994" s="2"/>
      <c r="H994" s="2"/>
      <c r="I994" s="572" t="str">
        <f>iferror(vlookup(B994,'セッション実施状況管理'!$A:$B,2,false),"")</f>
        <v/>
      </c>
      <c r="J994" s="629"/>
      <c r="K994" s="629"/>
      <c r="L994" s="652"/>
      <c r="M994" s="652"/>
      <c r="N994" s="629"/>
      <c r="O994" s="629"/>
      <c r="P994" s="629"/>
      <c r="Q994" s="651"/>
      <c r="R994" s="653"/>
      <c r="S994" s="651"/>
      <c r="T994" s="582" t="s">
        <v>1072</v>
      </c>
      <c r="U994" s="582" t="s">
        <v>1072</v>
      </c>
      <c r="V994" s="582" t="s">
        <v>1072</v>
      </c>
      <c r="W994" s="582" t="s">
        <v>1072</v>
      </c>
      <c r="X994" s="582" t="s">
        <v>1072</v>
      </c>
      <c r="Y994" s="582" t="s">
        <v>1072</v>
      </c>
      <c r="Z994" s="582" t="s">
        <v>1072</v>
      </c>
      <c r="AA994" s="580" t="str">
        <f>Vlookup(B994,'セッション実施状況管理'!$A:$R,17,false)</f>
        <v>#N/A</v>
      </c>
      <c r="AB994" s="580" t="str">
        <f t="shared" si="14"/>
        <v>#N/A</v>
      </c>
      <c r="AC994" s="580" t="str">
        <f t="shared" si="15"/>
        <v>#N/A</v>
      </c>
    </row>
    <row r="995">
      <c r="A995" s="2"/>
      <c r="B995" s="2"/>
      <c r="C995" s="2"/>
      <c r="D995" s="2"/>
      <c r="E995" s="2"/>
      <c r="F995" s="569" t="str">
        <f>vlookup(B995,'セッション実施状況管理'!$A:$U,20,false)</f>
        <v>#N/A</v>
      </c>
      <c r="G995" s="2"/>
      <c r="H995" s="2"/>
      <c r="I995" s="572" t="str">
        <f>iferror(vlookup(B995,'セッション実施状況管理'!$A:$B,2,false),"")</f>
        <v/>
      </c>
      <c r="J995" s="629"/>
      <c r="K995" s="629"/>
      <c r="L995" s="652"/>
      <c r="M995" s="652"/>
      <c r="N995" s="629"/>
      <c r="O995" s="629"/>
      <c r="P995" s="629"/>
      <c r="Q995" s="651"/>
      <c r="R995" s="653"/>
      <c r="S995" s="651"/>
      <c r="T995" s="582" t="s">
        <v>1072</v>
      </c>
      <c r="U995" s="582" t="s">
        <v>1072</v>
      </c>
      <c r="V995" s="582" t="s">
        <v>1072</v>
      </c>
      <c r="W995" s="582" t="s">
        <v>1072</v>
      </c>
      <c r="X995" s="582" t="s">
        <v>1072</v>
      </c>
      <c r="Y995" s="582" t="s">
        <v>1072</v>
      </c>
      <c r="Z995" s="582" t="s">
        <v>1072</v>
      </c>
      <c r="AA995" s="580" t="str">
        <f>Vlookup(B995,'セッション実施状況管理'!$A:$R,17,false)</f>
        <v>#N/A</v>
      </c>
      <c r="AB995" s="580" t="str">
        <f t="shared" si="14"/>
        <v>#N/A</v>
      </c>
      <c r="AC995" s="580" t="str">
        <f t="shared" si="15"/>
        <v>#N/A</v>
      </c>
    </row>
    <row r="996">
      <c r="A996" s="2"/>
      <c r="B996" s="2"/>
      <c r="C996" s="2"/>
      <c r="D996" s="2"/>
      <c r="E996" s="2"/>
      <c r="F996" s="569" t="str">
        <f>vlookup(B996,'セッション実施状況管理'!$A:$U,20,false)</f>
        <v>#N/A</v>
      </c>
      <c r="G996" s="2"/>
      <c r="H996" s="2"/>
      <c r="I996" s="572" t="str">
        <f>iferror(vlookup(B996,'セッション実施状況管理'!$A:$B,2,false),"")</f>
        <v/>
      </c>
      <c r="J996" s="629"/>
      <c r="K996" s="629"/>
      <c r="L996" s="652"/>
      <c r="M996" s="652"/>
      <c r="N996" s="629"/>
      <c r="O996" s="629"/>
      <c r="P996" s="629"/>
      <c r="Q996" s="651"/>
      <c r="R996" s="653"/>
      <c r="S996" s="651"/>
      <c r="T996" s="582" t="s">
        <v>1072</v>
      </c>
      <c r="U996" s="582" t="s">
        <v>1072</v>
      </c>
      <c r="V996" s="582" t="s">
        <v>1072</v>
      </c>
      <c r="W996" s="582" t="s">
        <v>1072</v>
      </c>
      <c r="X996" s="582" t="s">
        <v>1072</v>
      </c>
      <c r="Y996" s="582" t="s">
        <v>1072</v>
      </c>
      <c r="Z996" s="582" t="s">
        <v>1072</v>
      </c>
      <c r="AA996" s="580" t="str">
        <f>Vlookup(B996,'セッション実施状況管理'!$A:$R,17,false)</f>
        <v>#N/A</v>
      </c>
      <c r="AB996" s="580" t="str">
        <f t="shared" si="14"/>
        <v>#N/A</v>
      </c>
      <c r="AC996" s="580" t="str">
        <f t="shared" si="15"/>
        <v>#N/A</v>
      </c>
    </row>
    <row r="997">
      <c r="A997" s="2"/>
      <c r="B997" s="2"/>
      <c r="C997" s="2"/>
      <c r="D997" s="2"/>
      <c r="E997" s="2"/>
      <c r="F997" s="569" t="str">
        <f>vlookup(B997,'セッション実施状況管理'!$A:$U,20,false)</f>
        <v>#N/A</v>
      </c>
      <c r="G997" s="2"/>
      <c r="H997" s="2"/>
      <c r="I997" s="572" t="str">
        <f>iferror(vlookup(B997,'セッション実施状況管理'!$A:$B,2,false),"")</f>
        <v/>
      </c>
      <c r="J997" s="629"/>
      <c r="K997" s="629"/>
      <c r="L997" s="652"/>
      <c r="M997" s="652"/>
      <c r="N997" s="629"/>
      <c r="O997" s="629"/>
      <c r="P997" s="629"/>
      <c r="Q997" s="651"/>
      <c r="R997" s="653"/>
      <c r="S997" s="651"/>
      <c r="T997" s="582" t="s">
        <v>1072</v>
      </c>
      <c r="U997" s="582" t="s">
        <v>1072</v>
      </c>
      <c r="V997" s="582" t="s">
        <v>1072</v>
      </c>
      <c r="W997" s="582" t="s">
        <v>1072</v>
      </c>
      <c r="X997" s="582" t="s">
        <v>1072</v>
      </c>
      <c r="Y997" s="582" t="s">
        <v>1072</v>
      </c>
      <c r="Z997" s="582" t="s">
        <v>1072</v>
      </c>
      <c r="AA997" s="580" t="str">
        <f>Vlookup(B997,'セッション実施状況管理'!$A:$R,17,false)</f>
        <v>#N/A</v>
      </c>
      <c r="AB997" s="580" t="str">
        <f t="shared" si="14"/>
        <v>#N/A</v>
      </c>
      <c r="AC997" s="580" t="str">
        <f t="shared" si="15"/>
        <v>#N/A</v>
      </c>
    </row>
    <row r="998">
      <c r="A998" s="2"/>
      <c r="B998" s="2"/>
      <c r="C998" s="2"/>
      <c r="D998" s="2"/>
      <c r="E998" s="2"/>
      <c r="F998" s="569" t="str">
        <f>vlookup(B998,'セッション実施状況管理'!$A:$U,20,false)</f>
        <v>#N/A</v>
      </c>
      <c r="G998" s="2"/>
      <c r="H998" s="2"/>
      <c r="I998" s="572" t="str">
        <f>iferror(vlookup(B998,'セッション実施状況管理'!$A:$B,2,false),"")</f>
        <v/>
      </c>
      <c r="J998" s="629"/>
      <c r="K998" s="629"/>
      <c r="L998" s="652"/>
      <c r="M998" s="652"/>
      <c r="N998" s="629"/>
      <c r="O998" s="629"/>
      <c r="P998" s="629"/>
      <c r="Q998" s="651"/>
      <c r="R998" s="653"/>
      <c r="S998" s="651"/>
      <c r="T998" s="582" t="s">
        <v>1072</v>
      </c>
      <c r="U998" s="582" t="s">
        <v>1072</v>
      </c>
      <c r="V998" s="582" t="s">
        <v>1072</v>
      </c>
      <c r="W998" s="582" t="s">
        <v>1072</v>
      </c>
      <c r="X998" s="582" t="s">
        <v>1072</v>
      </c>
      <c r="Y998" s="582" t="s">
        <v>1072</v>
      </c>
      <c r="Z998" s="582" t="s">
        <v>1072</v>
      </c>
      <c r="AA998" s="580" t="str">
        <f>Vlookup(B998,'セッション実施状況管理'!$A:$R,17,false)</f>
        <v>#N/A</v>
      </c>
      <c r="AB998" s="580" t="str">
        <f t="shared" si="14"/>
        <v>#N/A</v>
      </c>
      <c r="AC998" s="580" t="str">
        <f t="shared" si="15"/>
        <v>#N/A</v>
      </c>
    </row>
    <row r="999">
      <c r="A999" s="2"/>
      <c r="B999" s="2"/>
      <c r="C999" s="2"/>
      <c r="D999" s="2"/>
      <c r="E999" s="2"/>
      <c r="F999" s="569" t="str">
        <f>vlookup(B999,'セッション実施状況管理'!$A:$U,20,false)</f>
        <v>#N/A</v>
      </c>
      <c r="G999" s="2"/>
      <c r="H999" s="2"/>
      <c r="I999" s="572" t="str">
        <f>iferror(vlookup(B999,'セッション実施状況管理'!$A:$B,2,false),"")</f>
        <v/>
      </c>
      <c r="J999" s="629"/>
      <c r="K999" s="629"/>
      <c r="L999" s="652"/>
      <c r="M999" s="652"/>
      <c r="N999" s="629"/>
      <c r="O999" s="629"/>
      <c r="P999" s="629"/>
      <c r="Q999" s="651"/>
      <c r="R999" s="653"/>
      <c r="S999" s="651"/>
      <c r="T999" s="582" t="s">
        <v>1072</v>
      </c>
      <c r="U999" s="582" t="s">
        <v>1072</v>
      </c>
      <c r="V999" s="582" t="s">
        <v>1072</v>
      </c>
      <c r="W999" s="582" t="s">
        <v>1072</v>
      </c>
      <c r="X999" s="582" t="s">
        <v>1072</v>
      </c>
      <c r="Y999" s="582" t="s">
        <v>1072</v>
      </c>
      <c r="Z999" s="582" t="s">
        <v>1072</v>
      </c>
      <c r="AA999" s="580" t="str">
        <f>Vlookup(B999,'セッション実施状況管理'!$A:$R,17,false)</f>
        <v>#N/A</v>
      </c>
      <c r="AB999" s="580" t="str">
        <f t="shared" si="14"/>
        <v>#N/A</v>
      </c>
      <c r="AC999" s="580" t="str">
        <f t="shared" si="15"/>
        <v>#N/A</v>
      </c>
    </row>
    <row r="1000">
      <c r="A1000" s="2"/>
      <c r="B1000" s="2"/>
      <c r="C1000" s="2"/>
      <c r="D1000" s="2"/>
      <c r="E1000" s="2"/>
      <c r="F1000" s="569" t="str">
        <f>vlookup(B1000,'セッション実施状況管理'!$A:$U,20,false)</f>
        <v>#N/A</v>
      </c>
      <c r="G1000" s="2"/>
      <c r="H1000" s="2"/>
      <c r="I1000" s="572" t="str">
        <f>iferror(vlookup(B1000,'セッション実施状況管理'!$A:$B,2,false),"")</f>
        <v/>
      </c>
      <c r="J1000" s="629"/>
      <c r="K1000" s="629"/>
      <c r="L1000" s="652"/>
      <c r="M1000" s="652"/>
      <c r="N1000" s="629"/>
      <c r="O1000" s="629"/>
      <c r="P1000" s="629"/>
      <c r="Q1000" s="651"/>
      <c r="R1000" s="653"/>
      <c r="S1000" s="651"/>
      <c r="T1000" s="582" t="s">
        <v>1072</v>
      </c>
      <c r="U1000" s="582" t="s">
        <v>1072</v>
      </c>
      <c r="V1000" s="582" t="s">
        <v>1072</v>
      </c>
      <c r="W1000" s="582" t="s">
        <v>1072</v>
      </c>
      <c r="X1000" s="582" t="s">
        <v>1072</v>
      </c>
      <c r="Y1000" s="582" t="s">
        <v>1072</v>
      </c>
      <c r="Z1000" s="582" t="s">
        <v>1072</v>
      </c>
      <c r="AA1000" s="580" t="str">
        <f>Vlookup(B1000,'セッション実施状況管理'!$A:$R,17,false)</f>
        <v>#N/A</v>
      </c>
      <c r="AB1000" s="580" t="str">
        <f t="shared" si="14"/>
        <v>#N/A</v>
      </c>
      <c r="AC1000" s="580" t="str">
        <f t="shared" si="15"/>
        <v>#N/A</v>
      </c>
    </row>
    <row r="1001">
      <c r="A1001" s="2"/>
      <c r="B1001" s="2"/>
      <c r="C1001" s="2"/>
      <c r="D1001" s="2"/>
      <c r="E1001" s="2"/>
      <c r="F1001" s="569" t="str">
        <f>vlookup(B1001,'セッション実施状況管理'!$A:$U,20,false)</f>
        <v>#N/A</v>
      </c>
      <c r="G1001" s="2"/>
      <c r="H1001" s="2"/>
      <c r="I1001" s="572" t="str">
        <f>iferror(vlookup(B1001,'セッション実施状況管理'!$A:$B,2,false),"")</f>
        <v/>
      </c>
      <c r="J1001" s="629"/>
      <c r="K1001" s="629"/>
      <c r="L1001" s="652"/>
      <c r="M1001" s="652"/>
      <c r="N1001" s="629"/>
      <c r="O1001" s="629"/>
      <c r="P1001" s="629"/>
      <c r="Q1001" s="651"/>
      <c r="R1001" s="653"/>
      <c r="S1001" s="651"/>
      <c r="T1001" s="582" t="s">
        <v>1072</v>
      </c>
      <c r="U1001" s="582" t="s">
        <v>1072</v>
      </c>
      <c r="V1001" s="582" t="s">
        <v>1072</v>
      </c>
      <c r="W1001" s="582" t="s">
        <v>1072</v>
      </c>
      <c r="X1001" s="582" t="s">
        <v>1072</v>
      </c>
      <c r="Y1001" s="582" t="s">
        <v>1072</v>
      </c>
      <c r="Z1001" s="582" t="s">
        <v>1072</v>
      </c>
      <c r="AA1001" s="580" t="str">
        <f>Vlookup(B1001,'セッション実施状況管理'!$A:$R,17,false)</f>
        <v>#N/A</v>
      </c>
      <c r="AB1001" s="580" t="str">
        <f t="shared" si="14"/>
        <v>#N/A</v>
      </c>
      <c r="AC1001" s="580" t="str">
        <f t="shared" si="15"/>
        <v>#N/A</v>
      </c>
    </row>
    <row r="1002">
      <c r="A1002" s="2"/>
      <c r="B1002" s="2"/>
      <c r="C1002" s="2"/>
      <c r="D1002" s="2"/>
      <c r="E1002" s="2"/>
      <c r="F1002" s="569" t="str">
        <f>vlookup(B1002,'セッション実施状況管理'!$A:$U,20,false)</f>
        <v>#N/A</v>
      </c>
      <c r="G1002" s="2"/>
      <c r="H1002" s="2"/>
      <c r="I1002" s="572" t="str">
        <f>iferror(vlookup(B1002,'セッション実施状況管理'!$A:$B,2,false),"")</f>
        <v/>
      </c>
      <c r="J1002" s="629"/>
      <c r="K1002" s="629"/>
      <c r="L1002" s="652"/>
      <c r="M1002" s="652"/>
      <c r="N1002" s="629"/>
      <c r="O1002" s="629"/>
      <c r="P1002" s="629"/>
      <c r="Q1002" s="651"/>
      <c r="R1002" s="653"/>
      <c r="S1002" s="651"/>
      <c r="T1002" s="582" t="s">
        <v>1072</v>
      </c>
      <c r="U1002" s="582" t="s">
        <v>1072</v>
      </c>
      <c r="V1002" s="582" t="s">
        <v>1072</v>
      </c>
      <c r="W1002" s="582" t="s">
        <v>1072</v>
      </c>
      <c r="X1002" s="582" t="s">
        <v>1072</v>
      </c>
      <c r="Y1002" s="582" t="s">
        <v>1072</v>
      </c>
      <c r="Z1002" s="582" t="s">
        <v>1072</v>
      </c>
      <c r="AA1002" s="580" t="str">
        <f>Vlookup(B1002,'セッション実施状況管理'!$A:$R,17,false)</f>
        <v>#N/A</v>
      </c>
      <c r="AB1002" s="580" t="str">
        <f t="shared" si="14"/>
        <v>#N/A</v>
      </c>
      <c r="AC1002" s="580" t="str">
        <f t="shared" si="15"/>
        <v>#N/A</v>
      </c>
    </row>
    <row r="1003">
      <c r="A1003" s="2"/>
      <c r="B1003" s="2"/>
      <c r="C1003" s="2"/>
      <c r="D1003" s="2"/>
      <c r="E1003" s="2"/>
      <c r="F1003" s="569" t="str">
        <f>vlookup(B1003,'セッション実施状況管理'!$A:$U,20,false)</f>
        <v>#N/A</v>
      </c>
      <c r="G1003" s="2"/>
      <c r="H1003" s="2"/>
      <c r="I1003" s="572" t="str">
        <f>iferror(vlookup(B1003,'セッション実施状況管理'!$A:$B,2,false),"")</f>
        <v/>
      </c>
      <c r="J1003" s="629"/>
      <c r="K1003" s="629"/>
      <c r="L1003" s="652"/>
      <c r="M1003" s="652"/>
      <c r="N1003" s="629"/>
      <c r="O1003" s="629"/>
      <c r="P1003" s="629"/>
      <c r="Q1003" s="651"/>
      <c r="R1003" s="653"/>
      <c r="S1003" s="651"/>
      <c r="T1003" s="582" t="s">
        <v>1072</v>
      </c>
      <c r="U1003" s="582" t="s">
        <v>1072</v>
      </c>
      <c r="V1003" s="582" t="s">
        <v>1072</v>
      </c>
      <c r="W1003" s="582" t="s">
        <v>1072</v>
      </c>
      <c r="X1003" s="582" t="s">
        <v>1072</v>
      </c>
      <c r="Y1003" s="582" t="s">
        <v>1072</v>
      </c>
      <c r="Z1003" s="582" t="s">
        <v>1072</v>
      </c>
      <c r="AA1003" s="580" t="str">
        <f>Vlookup(B1003,'セッション実施状況管理'!$A:$R,17,false)</f>
        <v>#N/A</v>
      </c>
      <c r="AB1003" s="580" t="str">
        <f t="shared" si="14"/>
        <v>#N/A</v>
      </c>
      <c r="AC1003" s="580" t="str">
        <f t="shared" si="15"/>
        <v>#N/A</v>
      </c>
    </row>
    <row r="1004">
      <c r="A1004" s="2"/>
      <c r="B1004" s="2"/>
      <c r="C1004" s="2"/>
      <c r="D1004" s="2"/>
      <c r="E1004" s="2"/>
      <c r="F1004" s="569" t="str">
        <f>vlookup(B1004,'セッション実施状況管理'!$A:$U,20,false)</f>
        <v>#N/A</v>
      </c>
      <c r="G1004" s="2"/>
      <c r="H1004" s="2"/>
      <c r="I1004" s="572" t="str">
        <f>iferror(vlookup(B1004,'セッション実施状況管理'!$A:$B,2,false),"")</f>
        <v/>
      </c>
      <c r="J1004" s="629"/>
      <c r="K1004" s="629"/>
      <c r="L1004" s="652"/>
      <c r="M1004" s="652"/>
      <c r="N1004" s="629"/>
      <c r="O1004" s="629"/>
      <c r="P1004" s="629"/>
      <c r="Q1004" s="651"/>
      <c r="R1004" s="653"/>
      <c r="S1004" s="651"/>
      <c r="T1004" s="582" t="s">
        <v>1072</v>
      </c>
      <c r="U1004" s="582" t="s">
        <v>1072</v>
      </c>
      <c r="V1004" s="582" t="s">
        <v>1072</v>
      </c>
      <c r="W1004" s="582" t="s">
        <v>1072</v>
      </c>
      <c r="X1004" s="582" t="s">
        <v>1072</v>
      </c>
      <c r="Y1004" s="582" t="s">
        <v>1072</v>
      </c>
      <c r="Z1004" s="582" t="s">
        <v>1072</v>
      </c>
      <c r="AA1004" s="580" t="str">
        <f>Vlookup(B1004,'セッション実施状況管理'!$A:$R,17,false)</f>
        <v>#N/A</v>
      </c>
      <c r="AB1004" s="580" t="str">
        <f t="shared" si="14"/>
        <v>#N/A</v>
      </c>
      <c r="AC1004" s="580" t="str">
        <f t="shared" si="15"/>
        <v>#N/A</v>
      </c>
    </row>
    <row r="1005">
      <c r="A1005" s="2"/>
      <c r="B1005" s="2"/>
      <c r="C1005" s="2"/>
      <c r="D1005" s="2"/>
      <c r="E1005" s="2"/>
      <c r="F1005" s="569" t="str">
        <f>vlookup(B1005,'セッション実施状況管理'!$A:$U,20,false)</f>
        <v>#N/A</v>
      </c>
      <c r="G1005" s="2"/>
      <c r="H1005" s="2"/>
      <c r="I1005" s="572" t="str">
        <f>iferror(vlookup(B1005,'セッション実施状況管理'!$A:$B,2,false),"")</f>
        <v/>
      </c>
      <c r="J1005" s="629"/>
      <c r="K1005" s="629"/>
      <c r="L1005" s="652"/>
      <c r="M1005" s="652"/>
      <c r="N1005" s="629"/>
      <c r="O1005" s="629"/>
      <c r="P1005" s="629"/>
      <c r="Q1005" s="651"/>
      <c r="R1005" s="653"/>
      <c r="S1005" s="651"/>
      <c r="T1005" s="582" t="s">
        <v>1072</v>
      </c>
      <c r="U1005" s="582" t="s">
        <v>1072</v>
      </c>
      <c r="V1005" s="582" t="s">
        <v>1072</v>
      </c>
      <c r="W1005" s="582" t="s">
        <v>1072</v>
      </c>
      <c r="X1005" s="582" t="s">
        <v>1072</v>
      </c>
      <c r="Y1005" s="582" t="s">
        <v>1072</v>
      </c>
      <c r="Z1005" s="582" t="s">
        <v>1072</v>
      </c>
      <c r="AA1005" s="580" t="str">
        <f>Vlookup(B1005,'セッション実施状況管理'!$A:$R,17,false)</f>
        <v>#N/A</v>
      </c>
      <c r="AB1005" s="580" t="str">
        <f t="shared" si="14"/>
        <v>#N/A</v>
      </c>
      <c r="AC1005" s="580" t="str">
        <f t="shared" si="15"/>
        <v>#N/A</v>
      </c>
    </row>
    <row r="1006">
      <c r="A1006" s="2"/>
      <c r="B1006" s="2"/>
      <c r="C1006" s="2"/>
      <c r="D1006" s="2"/>
      <c r="E1006" s="2"/>
      <c r="F1006" s="569" t="str">
        <f>vlookup(B1006,'セッション実施状況管理'!$A:$U,20,false)</f>
        <v>#N/A</v>
      </c>
      <c r="G1006" s="2"/>
      <c r="H1006" s="2"/>
      <c r="I1006" s="572" t="str">
        <f>iferror(vlookup(B1006,'セッション実施状況管理'!$A:$B,2,false),"")</f>
        <v/>
      </c>
      <c r="J1006" s="629"/>
      <c r="K1006" s="629"/>
      <c r="L1006" s="652"/>
      <c r="M1006" s="652"/>
      <c r="N1006" s="629"/>
      <c r="O1006" s="629"/>
      <c r="P1006" s="629"/>
      <c r="Q1006" s="651"/>
      <c r="R1006" s="653"/>
      <c r="S1006" s="651"/>
      <c r="T1006" s="582" t="s">
        <v>1072</v>
      </c>
      <c r="U1006" s="582" t="s">
        <v>1072</v>
      </c>
      <c r="V1006" s="582" t="s">
        <v>1072</v>
      </c>
      <c r="W1006" s="582" t="s">
        <v>1072</v>
      </c>
      <c r="X1006" s="582" t="s">
        <v>1072</v>
      </c>
      <c r="Y1006" s="582" t="s">
        <v>1072</v>
      </c>
      <c r="Z1006" s="582" t="s">
        <v>1072</v>
      </c>
      <c r="AA1006" s="580" t="str">
        <f>Vlookup(B1006,'セッション実施状況管理'!$A:$R,17,false)</f>
        <v>#N/A</v>
      </c>
      <c r="AB1006" s="580" t="str">
        <f t="shared" si="14"/>
        <v>#N/A</v>
      </c>
      <c r="AC1006" s="580" t="str">
        <f t="shared" si="15"/>
        <v>#N/A</v>
      </c>
    </row>
    <row r="1007">
      <c r="A1007" s="2"/>
      <c r="B1007" s="2"/>
      <c r="C1007" s="2"/>
      <c r="D1007" s="2"/>
      <c r="E1007" s="2"/>
      <c r="F1007" s="569" t="str">
        <f>vlookup(B1007,'セッション実施状況管理'!$A:$U,20,false)</f>
        <v>#N/A</v>
      </c>
      <c r="G1007" s="2"/>
      <c r="H1007" s="2"/>
      <c r="I1007" s="572" t="str">
        <f>iferror(vlookup(B1007,'セッション実施状況管理'!$A:$B,2,false),"")</f>
        <v/>
      </c>
      <c r="J1007" s="629"/>
      <c r="K1007" s="629"/>
      <c r="L1007" s="652"/>
      <c r="M1007" s="652"/>
      <c r="N1007" s="629"/>
      <c r="O1007" s="629"/>
      <c r="P1007" s="629"/>
      <c r="Q1007" s="651"/>
      <c r="R1007" s="653"/>
      <c r="S1007" s="651"/>
      <c r="T1007" s="582" t="s">
        <v>1072</v>
      </c>
      <c r="U1007" s="582" t="s">
        <v>1072</v>
      </c>
      <c r="V1007" s="582" t="s">
        <v>1072</v>
      </c>
      <c r="W1007" s="582" t="s">
        <v>1072</v>
      </c>
      <c r="X1007" s="582" t="s">
        <v>1072</v>
      </c>
      <c r="Y1007" s="582" t="s">
        <v>1072</v>
      </c>
      <c r="Z1007" s="582" t="s">
        <v>1072</v>
      </c>
      <c r="AA1007" s="580" t="str">
        <f>Vlookup(B1007,'セッション実施状況管理'!$A:$R,17,false)</f>
        <v>#N/A</v>
      </c>
      <c r="AB1007" s="580" t="str">
        <f t="shared" si="14"/>
        <v>#N/A</v>
      </c>
      <c r="AC1007" s="580" t="str">
        <f t="shared" si="15"/>
        <v>#N/A</v>
      </c>
    </row>
    <row r="1008">
      <c r="A1008" s="2"/>
      <c r="B1008" s="2"/>
      <c r="C1008" s="2"/>
      <c r="D1008" s="2"/>
      <c r="E1008" s="2"/>
      <c r="F1008" s="569" t="str">
        <f>vlookup(B1008,'セッション実施状況管理'!$A:$U,20,false)</f>
        <v>#N/A</v>
      </c>
      <c r="G1008" s="2"/>
      <c r="H1008" s="2"/>
      <c r="I1008" s="572" t="str">
        <f>iferror(vlookup(B1008,'セッション実施状況管理'!$A:$B,2,false),"")</f>
        <v/>
      </c>
      <c r="J1008" s="629"/>
      <c r="K1008" s="629"/>
      <c r="L1008" s="652"/>
      <c r="M1008" s="652"/>
      <c r="N1008" s="629"/>
      <c r="O1008" s="629"/>
      <c r="P1008" s="629"/>
      <c r="Q1008" s="651"/>
      <c r="R1008" s="653"/>
      <c r="S1008" s="651"/>
      <c r="T1008" s="582" t="s">
        <v>1072</v>
      </c>
      <c r="U1008" s="582" t="s">
        <v>1072</v>
      </c>
      <c r="V1008" s="582" t="s">
        <v>1072</v>
      </c>
      <c r="W1008" s="582" t="s">
        <v>1072</v>
      </c>
      <c r="X1008" s="582" t="s">
        <v>1072</v>
      </c>
      <c r="Y1008" s="582" t="s">
        <v>1072</v>
      </c>
      <c r="Z1008" s="582" t="s">
        <v>1072</v>
      </c>
      <c r="AA1008" s="580" t="str">
        <f>Vlookup(B1008,'セッション実施状況管理'!$A:$R,17,false)</f>
        <v>#N/A</v>
      </c>
      <c r="AB1008" s="580" t="str">
        <f t="shared" si="14"/>
        <v>#N/A</v>
      </c>
      <c r="AC1008" s="580" t="str">
        <f t="shared" si="15"/>
        <v>#N/A</v>
      </c>
    </row>
    <row r="1009">
      <c r="A1009" s="2"/>
      <c r="B1009" s="2"/>
      <c r="C1009" s="2"/>
      <c r="D1009" s="2"/>
      <c r="E1009" s="2"/>
      <c r="F1009" s="569" t="str">
        <f>vlookup(B1009,'セッション実施状況管理'!$A:$U,20,false)</f>
        <v>#N/A</v>
      </c>
      <c r="G1009" s="2"/>
      <c r="H1009" s="2"/>
      <c r="I1009" s="572" t="str">
        <f>iferror(vlookup(B1009,'セッション実施状況管理'!$A:$B,2,false),"")</f>
        <v/>
      </c>
      <c r="J1009" s="629"/>
      <c r="K1009" s="629"/>
      <c r="L1009" s="652"/>
      <c r="M1009" s="652"/>
      <c r="N1009" s="629"/>
      <c r="O1009" s="629"/>
      <c r="P1009" s="629"/>
      <c r="Q1009" s="651"/>
      <c r="R1009" s="653"/>
      <c r="S1009" s="651"/>
      <c r="T1009" s="582" t="s">
        <v>1072</v>
      </c>
      <c r="U1009" s="582" t="s">
        <v>1072</v>
      </c>
      <c r="V1009" s="582" t="s">
        <v>1072</v>
      </c>
      <c r="W1009" s="582" t="s">
        <v>1072</v>
      </c>
      <c r="X1009" s="582" t="s">
        <v>1072</v>
      </c>
      <c r="Y1009" s="582" t="s">
        <v>1072</v>
      </c>
      <c r="Z1009" s="582" t="s">
        <v>1072</v>
      </c>
      <c r="AA1009" s="580" t="str">
        <f>Vlookup(B1009,'セッション実施状況管理'!$A:$R,17,false)</f>
        <v>#N/A</v>
      </c>
      <c r="AB1009" s="580" t="str">
        <f t="shared" si="14"/>
        <v>#N/A</v>
      </c>
      <c r="AC1009" s="580" t="str">
        <f t="shared" si="15"/>
        <v>#N/A</v>
      </c>
    </row>
    <row r="1010">
      <c r="A1010" s="2"/>
      <c r="B1010" s="2"/>
      <c r="C1010" s="2"/>
      <c r="D1010" s="2"/>
      <c r="E1010" s="2"/>
      <c r="F1010" s="569" t="str">
        <f>vlookup(B1010,'セッション実施状況管理'!$A:$U,20,false)</f>
        <v>#N/A</v>
      </c>
      <c r="G1010" s="2"/>
      <c r="H1010" s="2"/>
      <c r="I1010" s="572" t="str">
        <f>iferror(vlookup(B1010,'セッション実施状況管理'!$A:$B,2,false),"")</f>
        <v/>
      </c>
      <c r="J1010" s="629"/>
      <c r="K1010" s="629"/>
      <c r="L1010" s="652"/>
      <c r="M1010" s="652"/>
      <c r="N1010" s="629"/>
      <c r="O1010" s="629"/>
      <c r="P1010" s="629"/>
      <c r="Q1010" s="651"/>
      <c r="R1010" s="653"/>
      <c r="S1010" s="651"/>
      <c r="T1010" s="582" t="s">
        <v>1072</v>
      </c>
      <c r="U1010" s="582" t="s">
        <v>1072</v>
      </c>
      <c r="V1010" s="582" t="s">
        <v>1072</v>
      </c>
      <c r="W1010" s="582" t="s">
        <v>1072</v>
      </c>
      <c r="X1010" s="582" t="s">
        <v>1072</v>
      </c>
      <c r="Y1010" s="582" t="s">
        <v>1072</v>
      </c>
      <c r="Z1010" s="582" t="s">
        <v>1072</v>
      </c>
      <c r="AA1010" s="580" t="str">
        <f>Vlookup(B1010,'セッション実施状況管理'!$A:$R,17,false)</f>
        <v>#N/A</v>
      </c>
      <c r="AB1010" s="580" t="str">
        <f t="shared" si="14"/>
        <v>#N/A</v>
      </c>
      <c r="AC1010" s="580" t="str">
        <f t="shared" si="15"/>
        <v>#N/A</v>
      </c>
    </row>
    <row r="1011">
      <c r="A1011" s="2"/>
      <c r="B1011" s="2"/>
      <c r="C1011" s="2"/>
      <c r="D1011" s="2"/>
      <c r="E1011" s="2"/>
      <c r="F1011" s="569" t="str">
        <f>vlookup(B1011,'セッション実施状況管理'!$A:$U,20,false)</f>
        <v>#N/A</v>
      </c>
      <c r="G1011" s="2"/>
      <c r="H1011" s="2"/>
      <c r="I1011" s="572" t="str">
        <f>iferror(vlookup(B1011,'セッション実施状況管理'!$A:$B,2,false),"")</f>
        <v/>
      </c>
      <c r="J1011" s="629"/>
      <c r="K1011" s="629"/>
      <c r="L1011" s="652"/>
      <c r="M1011" s="652"/>
      <c r="N1011" s="629"/>
      <c r="O1011" s="629"/>
      <c r="P1011" s="629"/>
      <c r="Q1011" s="651"/>
      <c r="R1011" s="653"/>
      <c r="S1011" s="651"/>
      <c r="T1011" s="582" t="s">
        <v>1072</v>
      </c>
      <c r="U1011" s="582" t="s">
        <v>1072</v>
      </c>
      <c r="V1011" s="582" t="s">
        <v>1072</v>
      </c>
      <c r="W1011" s="582" t="s">
        <v>1072</v>
      </c>
      <c r="X1011" s="582" t="s">
        <v>1072</v>
      </c>
      <c r="Y1011" s="582" t="s">
        <v>1072</v>
      </c>
      <c r="Z1011" s="582" t="s">
        <v>1072</v>
      </c>
      <c r="AA1011" s="580" t="str">
        <f>Vlookup(B1011,'セッション実施状況管理'!$A:$R,17,false)</f>
        <v>#N/A</v>
      </c>
      <c r="AB1011" s="580" t="str">
        <f t="shared" si="14"/>
        <v>#N/A</v>
      </c>
      <c r="AC1011" s="580" t="str">
        <f t="shared" si="15"/>
        <v>#N/A</v>
      </c>
    </row>
    <row r="1012">
      <c r="A1012" s="2"/>
      <c r="B1012" s="2"/>
      <c r="C1012" s="2"/>
      <c r="D1012" s="2"/>
      <c r="E1012" s="2"/>
      <c r="F1012" s="569" t="str">
        <f>vlookup(B1012,'セッション実施状況管理'!$A:$U,20,false)</f>
        <v>#N/A</v>
      </c>
      <c r="G1012" s="2"/>
      <c r="H1012" s="2"/>
      <c r="I1012" s="572" t="str">
        <f>iferror(vlookup(B1012,'セッション実施状況管理'!$A:$B,2,false),"")</f>
        <v/>
      </c>
      <c r="J1012" s="629"/>
      <c r="K1012" s="629"/>
      <c r="L1012" s="652"/>
      <c r="M1012" s="652"/>
      <c r="N1012" s="629"/>
      <c r="O1012" s="629"/>
      <c r="P1012" s="629"/>
      <c r="Q1012" s="651"/>
      <c r="R1012" s="653"/>
      <c r="S1012" s="651"/>
      <c r="T1012" s="582" t="s">
        <v>1072</v>
      </c>
      <c r="U1012" s="582" t="s">
        <v>1072</v>
      </c>
      <c r="V1012" s="582" t="s">
        <v>1072</v>
      </c>
      <c r="W1012" s="582" t="s">
        <v>1072</v>
      </c>
      <c r="X1012" s="582" t="s">
        <v>1072</v>
      </c>
      <c r="Y1012" s="582" t="s">
        <v>1072</v>
      </c>
      <c r="Z1012" s="582" t="s">
        <v>1072</v>
      </c>
      <c r="AA1012" s="580" t="str">
        <f>Vlookup(B1012,'セッション実施状況管理'!$A:$R,17,false)</f>
        <v>#N/A</v>
      </c>
      <c r="AB1012" s="580" t="str">
        <f t="shared" si="14"/>
        <v>#N/A</v>
      </c>
      <c r="AC1012" s="580" t="str">
        <f t="shared" si="15"/>
        <v>#N/A</v>
      </c>
    </row>
    <row r="1013">
      <c r="A1013" s="2"/>
      <c r="B1013" s="2"/>
      <c r="C1013" s="2"/>
      <c r="D1013" s="2"/>
      <c r="E1013" s="2"/>
      <c r="F1013" s="569" t="str">
        <f>vlookup(B1013,'セッション実施状況管理'!$A:$U,20,false)</f>
        <v>#N/A</v>
      </c>
      <c r="G1013" s="2"/>
      <c r="H1013" s="2"/>
      <c r="I1013" s="572" t="str">
        <f>iferror(vlookup(B1013,'セッション実施状況管理'!$A:$B,2,false),"")</f>
        <v/>
      </c>
      <c r="J1013" s="629"/>
      <c r="K1013" s="629"/>
      <c r="L1013" s="652"/>
      <c r="M1013" s="652"/>
      <c r="N1013" s="629"/>
      <c r="O1013" s="629"/>
      <c r="P1013" s="629"/>
      <c r="Q1013" s="651"/>
      <c r="R1013" s="653"/>
      <c r="S1013" s="651"/>
      <c r="T1013" s="582" t="s">
        <v>1072</v>
      </c>
      <c r="U1013" s="582" t="s">
        <v>1072</v>
      </c>
      <c r="V1013" s="582" t="s">
        <v>1072</v>
      </c>
      <c r="W1013" s="582" t="s">
        <v>1072</v>
      </c>
      <c r="X1013" s="582" t="s">
        <v>1072</v>
      </c>
      <c r="Y1013" s="582" t="s">
        <v>1072</v>
      </c>
      <c r="Z1013" s="582" t="s">
        <v>1072</v>
      </c>
      <c r="AA1013" s="580" t="str">
        <f>Vlookup(B1013,'セッション実施状況管理'!$A:$R,17,false)</f>
        <v>#N/A</v>
      </c>
      <c r="AB1013" s="580" t="str">
        <f t="shared" si="14"/>
        <v>#N/A</v>
      </c>
      <c r="AC1013" s="580" t="str">
        <f t="shared" si="15"/>
        <v>#N/A</v>
      </c>
    </row>
    <row r="1014">
      <c r="A1014" s="2"/>
      <c r="B1014" s="2"/>
      <c r="C1014" s="2"/>
      <c r="D1014" s="2"/>
      <c r="E1014" s="2"/>
      <c r="F1014" s="569" t="str">
        <f>vlookup(B1014,'セッション実施状況管理'!$A:$U,20,false)</f>
        <v>#N/A</v>
      </c>
      <c r="G1014" s="2"/>
      <c r="H1014" s="2"/>
      <c r="I1014" s="572" t="str">
        <f>iferror(vlookup(B1014,'セッション実施状況管理'!$A:$B,2,false),"")</f>
        <v/>
      </c>
      <c r="J1014" s="629"/>
      <c r="K1014" s="629"/>
      <c r="L1014" s="652"/>
      <c r="M1014" s="652"/>
      <c r="N1014" s="629"/>
      <c r="O1014" s="629"/>
      <c r="P1014" s="629"/>
      <c r="Q1014" s="651"/>
      <c r="R1014" s="653"/>
      <c r="S1014" s="651"/>
      <c r="T1014" s="582" t="s">
        <v>1072</v>
      </c>
      <c r="U1014" s="582" t="s">
        <v>1072</v>
      </c>
      <c r="V1014" s="582" t="s">
        <v>1072</v>
      </c>
      <c r="W1014" s="582" t="s">
        <v>1072</v>
      </c>
      <c r="X1014" s="582" t="s">
        <v>1072</v>
      </c>
      <c r="Y1014" s="582" t="s">
        <v>1072</v>
      </c>
      <c r="Z1014" s="582" t="s">
        <v>1072</v>
      </c>
      <c r="AA1014" s="580" t="str">
        <f>Vlookup(B1014,'セッション実施状況管理'!$A:$R,17,false)</f>
        <v>#N/A</v>
      </c>
      <c r="AB1014" s="580" t="str">
        <f t="shared" si="14"/>
        <v>#N/A</v>
      </c>
      <c r="AC1014" s="580" t="str">
        <f t="shared" si="15"/>
        <v>#N/A</v>
      </c>
    </row>
    <row r="1015">
      <c r="A1015" s="2"/>
      <c r="B1015" s="2"/>
      <c r="C1015" s="2"/>
      <c r="D1015" s="2"/>
      <c r="E1015" s="2"/>
      <c r="F1015" s="569" t="str">
        <f>vlookup(B1015,'セッション実施状況管理'!$A:$U,20,false)</f>
        <v>#N/A</v>
      </c>
      <c r="G1015" s="2"/>
      <c r="H1015" s="2"/>
      <c r="I1015" s="572" t="str">
        <f>iferror(vlookup(B1015,'セッション実施状況管理'!$A:$B,2,false),"")</f>
        <v/>
      </c>
      <c r="J1015" s="629"/>
      <c r="K1015" s="629"/>
      <c r="L1015" s="652"/>
      <c r="M1015" s="652"/>
      <c r="N1015" s="629"/>
      <c r="O1015" s="629"/>
      <c r="P1015" s="629"/>
      <c r="Q1015" s="651"/>
      <c r="R1015" s="653"/>
      <c r="S1015" s="651"/>
      <c r="T1015" s="582" t="s">
        <v>1072</v>
      </c>
      <c r="U1015" s="582" t="s">
        <v>1072</v>
      </c>
      <c r="V1015" s="582" t="s">
        <v>1072</v>
      </c>
      <c r="W1015" s="582" t="s">
        <v>1072</v>
      </c>
      <c r="X1015" s="582" t="s">
        <v>1072</v>
      </c>
      <c r="Y1015" s="582" t="s">
        <v>1072</v>
      </c>
      <c r="Z1015" s="582" t="s">
        <v>1072</v>
      </c>
      <c r="AA1015" s="580" t="str">
        <f>Vlookup(B1015,'セッション実施状況管理'!$A:$R,17,false)</f>
        <v>#N/A</v>
      </c>
      <c r="AB1015" s="580" t="str">
        <f t="shared" si="14"/>
        <v>#N/A</v>
      </c>
      <c r="AC1015" s="580" t="str">
        <f t="shared" si="15"/>
        <v>#N/A</v>
      </c>
    </row>
    <row r="1016">
      <c r="A1016" s="2"/>
      <c r="B1016" s="2"/>
      <c r="C1016" s="2"/>
      <c r="D1016" s="2"/>
      <c r="E1016" s="2"/>
      <c r="F1016" s="569" t="str">
        <f>vlookup(B1016,'セッション実施状況管理'!$A:$U,20,false)</f>
        <v>#N/A</v>
      </c>
      <c r="G1016" s="2"/>
      <c r="H1016" s="2"/>
      <c r="I1016" s="572" t="str">
        <f>iferror(vlookup(B1016,'セッション実施状況管理'!$A:$B,2,false),"")</f>
        <v/>
      </c>
      <c r="J1016" s="629"/>
      <c r="K1016" s="629"/>
      <c r="L1016" s="652"/>
      <c r="M1016" s="652"/>
      <c r="N1016" s="629"/>
      <c r="O1016" s="629"/>
      <c r="P1016" s="629"/>
      <c r="Q1016" s="651"/>
      <c r="R1016" s="653"/>
      <c r="S1016" s="651"/>
      <c r="T1016" s="582" t="s">
        <v>1072</v>
      </c>
      <c r="U1016" s="582" t="s">
        <v>1072</v>
      </c>
      <c r="V1016" s="582" t="s">
        <v>1072</v>
      </c>
      <c r="W1016" s="582" t="s">
        <v>1072</v>
      </c>
      <c r="X1016" s="582" t="s">
        <v>1072</v>
      </c>
      <c r="Y1016" s="582" t="s">
        <v>1072</v>
      </c>
      <c r="Z1016" s="582" t="s">
        <v>1072</v>
      </c>
      <c r="AA1016" s="580" t="str">
        <f>Vlookup(B1016,'セッション実施状況管理'!$A:$R,17,false)</f>
        <v>#N/A</v>
      </c>
      <c r="AB1016" s="580" t="str">
        <f t="shared" si="14"/>
        <v>#N/A</v>
      </c>
      <c r="AC1016" s="580" t="str">
        <f t="shared" si="15"/>
        <v>#N/A</v>
      </c>
    </row>
    <row r="1017">
      <c r="A1017" s="2"/>
      <c r="B1017" s="2"/>
      <c r="C1017" s="2"/>
      <c r="D1017" s="2"/>
      <c r="E1017" s="2"/>
      <c r="F1017" s="569" t="str">
        <f>vlookup(B1017,'セッション実施状況管理'!$A:$U,20,false)</f>
        <v>#N/A</v>
      </c>
      <c r="G1017" s="2"/>
      <c r="H1017" s="2"/>
      <c r="I1017" s="572" t="str">
        <f>iferror(vlookup(B1017,'セッション実施状況管理'!$A:$B,2,false),"")</f>
        <v/>
      </c>
      <c r="J1017" s="629"/>
      <c r="K1017" s="629"/>
      <c r="L1017" s="652"/>
      <c r="M1017" s="652"/>
      <c r="N1017" s="629"/>
      <c r="O1017" s="629"/>
      <c r="P1017" s="629"/>
      <c r="Q1017" s="651"/>
      <c r="R1017" s="653"/>
      <c r="S1017" s="651"/>
      <c r="T1017" s="582" t="s">
        <v>1072</v>
      </c>
      <c r="U1017" s="582" t="s">
        <v>1072</v>
      </c>
      <c r="V1017" s="582" t="s">
        <v>1072</v>
      </c>
      <c r="W1017" s="582" t="s">
        <v>1072</v>
      </c>
      <c r="X1017" s="582" t="s">
        <v>1072</v>
      </c>
      <c r="Y1017" s="582" t="s">
        <v>1072</v>
      </c>
      <c r="Z1017" s="582" t="s">
        <v>1072</v>
      </c>
      <c r="AA1017" s="580" t="str">
        <f>Vlookup(B1017,'セッション実施状況管理'!$A:$R,17,false)</f>
        <v>#N/A</v>
      </c>
      <c r="AB1017" s="580" t="str">
        <f t="shared" si="14"/>
        <v>#N/A</v>
      </c>
      <c r="AC1017" s="580" t="str">
        <f t="shared" si="15"/>
        <v>#N/A</v>
      </c>
    </row>
    <row r="1018">
      <c r="A1018" s="2"/>
      <c r="B1018" s="2"/>
      <c r="C1018" s="2"/>
      <c r="D1018" s="2"/>
      <c r="E1018" s="2"/>
      <c r="F1018" s="569" t="str">
        <f>vlookup(B1018,'セッション実施状況管理'!$A:$U,20,false)</f>
        <v>#N/A</v>
      </c>
      <c r="G1018" s="2"/>
      <c r="H1018" s="2"/>
      <c r="I1018" s="572" t="str">
        <f>iferror(vlookup(B1018,'セッション実施状況管理'!$A:$B,2,false),"")</f>
        <v/>
      </c>
      <c r="J1018" s="629"/>
      <c r="K1018" s="629"/>
      <c r="L1018" s="652"/>
      <c r="M1018" s="652"/>
      <c r="N1018" s="629"/>
      <c r="O1018" s="629"/>
      <c r="P1018" s="629"/>
      <c r="Q1018" s="651"/>
      <c r="R1018" s="653"/>
      <c r="S1018" s="651"/>
      <c r="T1018" s="582" t="s">
        <v>1072</v>
      </c>
      <c r="U1018" s="582" t="s">
        <v>1072</v>
      </c>
      <c r="V1018" s="582" t="s">
        <v>1072</v>
      </c>
      <c r="W1018" s="582" t="s">
        <v>1072</v>
      </c>
      <c r="X1018" s="582" t="s">
        <v>1072</v>
      </c>
      <c r="Y1018" s="582" t="s">
        <v>1072</v>
      </c>
      <c r="Z1018" s="582" t="s">
        <v>1072</v>
      </c>
      <c r="AA1018" s="580" t="str">
        <f>Vlookup(B1018,'セッション実施状況管理'!$A:$R,17,false)</f>
        <v>#N/A</v>
      </c>
      <c r="AB1018" s="580" t="str">
        <f t="shared" si="14"/>
        <v>#N/A</v>
      </c>
      <c r="AC1018" s="580" t="str">
        <f t="shared" si="15"/>
        <v>#N/A</v>
      </c>
    </row>
    <row r="1019">
      <c r="A1019" s="2"/>
      <c r="B1019" s="2"/>
      <c r="C1019" s="2"/>
      <c r="D1019" s="2"/>
      <c r="E1019" s="2"/>
      <c r="F1019" s="569" t="str">
        <f>vlookup(B1019,'セッション実施状況管理'!$A:$U,20,false)</f>
        <v>#N/A</v>
      </c>
      <c r="G1019" s="2"/>
      <c r="H1019" s="2"/>
      <c r="I1019" s="572" t="str">
        <f>iferror(vlookup(B1019,'セッション実施状況管理'!$A:$B,2,false),"")</f>
        <v/>
      </c>
      <c r="J1019" s="629"/>
      <c r="K1019" s="629"/>
      <c r="L1019" s="652"/>
      <c r="M1019" s="652"/>
      <c r="N1019" s="629"/>
      <c r="O1019" s="629"/>
      <c r="P1019" s="629"/>
      <c r="Q1019" s="651"/>
      <c r="R1019" s="653"/>
      <c r="S1019" s="651"/>
      <c r="T1019" s="582" t="s">
        <v>1072</v>
      </c>
      <c r="U1019" s="582" t="s">
        <v>1072</v>
      </c>
      <c r="V1019" s="582" t="s">
        <v>1072</v>
      </c>
      <c r="W1019" s="582" t="s">
        <v>1072</v>
      </c>
      <c r="X1019" s="582" t="s">
        <v>1072</v>
      </c>
      <c r="Y1019" s="582" t="s">
        <v>1072</v>
      </c>
      <c r="Z1019" s="582" t="s">
        <v>1072</v>
      </c>
      <c r="AA1019" s="580" t="str">
        <f>Vlookup(B1019,'セッション実施状況管理'!$A:$R,17,false)</f>
        <v>#N/A</v>
      </c>
      <c r="AB1019" s="580" t="str">
        <f t="shared" si="14"/>
        <v>#N/A</v>
      </c>
      <c r="AC1019" s="580" t="str">
        <f t="shared" si="15"/>
        <v>#N/A</v>
      </c>
    </row>
    <row r="1020">
      <c r="A1020" s="2"/>
      <c r="B1020" s="2"/>
      <c r="C1020" s="2"/>
      <c r="D1020" s="2"/>
      <c r="E1020" s="2"/>
      <c r="F1020" s="569" t="str">
        <f>vlookup(B1020,'セッション実施状況管理'!$A:$U,20,false)</f>
        <v>#N/A</v>
      </c>
      <c r="G1020" s="2"/>
      <c r="H1020" s="2"/>
      <c r="I1020" s="572" t="str">
        <f>iferror(vlookup(B1020,'セッション実施状況管理'!$A:$B,2,false),"")</f>
        <v/>
      </c>
      <c r="J1020" s="629"/>
      <c r="K1020" s="629"/>
      <c r="L1020" s="652"/>
      <c r="M1020" s="652"/>
      <c r="N1020" s="629"/>
      <c r="O1020" s="629"/>
      <c r="P1020" s="629"/>
      <c r="Q1020" s="651"/>
      <c r="R1020" s="653"/>
      <c r="S1020" s="651"/>
      <c r="T1020" s="582" t="s">
        <v>1072</v>
      </c>
      <c r="U1020" s="582" t="s">
        <v>1072</v>
      </c>
      <c r="V1020" s="582" t="s">
        <v>1072</v>
      </c>
      <c r="W1020" s="582" t="s">
        <v>1072</v>
      </c>
      <c r="X1020" s="582" t="s">
        <v>1072</v>
      </c>
      <c r="Y1020" s="582" t="s">
        <v>1072</v>
      </c>
      <c r="Z1020" s="582" t="s">
        <v>1072</v>
      </c>
      <c r="AA1020" s="580" t="str">
        <f>Vlookup(B1020,'セッション実施状況管理'!$A:$R,17,false)</f>
        <v>#N/A</v>
      </c>
      <c r="AB1020" s="580" t="str">
        <f t="shared" si="14"/>
        <v>#N/A</v>
      </c>
      <c r="AC1020" s="580" t="str">
        <f t="shared" si="15"/>
        <v>#N/A</v>
      </c>
    </row>
    <row r="1021">
      <c r="A1021" s="2"/>
      <c r="B1021" s="2"/>
      <c r="C1021" s="2"/>
      <c r="D1021" s="2"/>
      <c r="E1021" s="2"/>
      <c r="F1021" s="569" t="str">
        <f>vlookup(B1021,'セッション実施状況管理'!$A:$U,20,false)</f>
        <v>#N/A</v>
      </c>
      <c r="G1021" s="2"/>
      <c r="H1021" s="2"/>
      <c r="I1021" s="572" t="str">
        <f>iferror(vlookup(B1021,'セッション実施状況管理'!$A:$B,2,false),"")</f>
        <v/>
      </c>
      <c r="J1021" s="629"/>
      <c r="K1021" s="629"/>
      <c r="L1021" s="652"/>
      <c r="M1021" s="652"/>
      <c r="N1021" s="629"/>
      <c r="O1021" s="629"/>
      <c r="P1021" s="629"/>
      <c r="Q1021" s="651"/>
      <c r="R1021" s="653"/>
      <c r="S1021" s="651"/>
      <c r="T1021" s="582" t="s">
        <v>1072</v>
      </c>
      <c r="U1021" s="582" t="s">
        <v>1072</v>
      </c>
      <c r="V1021" s="582" t="s">
        <v>1072</v>
      </c>
      <c r="W1021" s="582" t="s">
        <v>1072</v>
      </c>
      <c r="X1021" s="582" t="s">
        <v>1072</v>
      </c>
      <c r="Y1021" s="582" t="s">
        <v>1072</v>
      </c>
      <c r="Z1021" s="582" t="s">
        <v>1072</v>
      </c>
      <c r="AA1021" s="580" t="str">
        <f>Vlookup(B1021,'セッション実施状況管理'!$A:$R,17,false)</f>
        <v>#N/A</v>
      </c>
      <c r="AB1021" s="580" t="str">
        <f t="shared" si="14"/>
        <v>#N/A</v>
      </c>
      <c r="AC1021" s="580" t="str">
        <f t="shared" si="15"/>
        <v>#N/A</v>
      </c>
    </row>
    <row r="1022">
      <c r="A1022" s="2"/>
      <c r="B1022" s="2"/>
      <c r="C1022" s="2"/>
      <c r="D1022" s="2"/>
      <c r="E1022" s="2"/>
      <c r="F1022" s="569" t="str">
        <f>vlookup(B1022,'セッション実施状況管理'!$A:$U,20,false)</f>
        <v>#N/A</v>
      </c>
      <c r="G1022" s="2"/>
      <c r="H1022" s="2"/>
      <c r="I1022" s="572" t="str">
        <f>iferror(vlookup(B1022,'セッション実施状況管理'!$A:$B,2,false),"")</f>
        <v/>
      </c>
      <c r="J1022" s="629"/>
      <c r="K1022" s="629"/>
      <c r="L1022" s="652"/>
      <c r="M1022" s="652"/>
      <c r="N1022" s="629"/>
      <c r="O1022" s="629"/>
      <c r="P1022" s="629"/>
      <c r="Q1022" s="651"/>
      <c r="R1022" s="653"/>
      <c r="S1022" s="651"/>
      <c r="T1022" s="582" t="s">
        <v>1072</v>
      </c>
      <c r="U1022" s="582" t="s">
        <v>1072</v>
      </c>
      <c r="V1022" s="582" t="s">
        <v>1072</v>
      </c>
      <c r="W1022" s="582" t="s">
        <v>1072</v>
      </c>
      <c r="X1022" s="582" t="s">
        <v>1072</v>
      </c>
      <c r="Y1022" s="582" t="s">
        <v>1072</v>
      </c>
      <c r="Z1022" s="582" t="s">
        <v>1072</v>
      </c>
      <c r="AA1022" s="580" t="str">
        <f>Vlookup(B1022,'セッション実施状況管理'!$A:$R,17,false)</f>
        <v>#N/A</v>
      </c>
      <c r="AB1022" s="580" t="str">
        <f t="shared" si="14"/>
        <v>#N/A</v>
      </c>
      <c r="AC1022" s="580" t="str">
        <f t="shared" si="15"/>
        <v>#N/A</v>
      </c>
    </row>
    <row r="1023">
      <c r="A1023" s="2"/>
      <c r="B1023" s="2"/>
      <c r="C1023" s="2"/>
      <c r="D1023" s="2"/>
      <c r="E1023" s="2"/>
      <c r="F1023" s="569" t="str">
        <f>vlookup(B1023,'セッション実施状況管理'!$A:$U,20,false)</f>
        <v>#N/A</v>
      </c>
      <c r="G1023" s="2"/>
      <c r="H1023" s="2"/>
      <c r="I1023" s="572" t="str">
        <f>iferror(vlookup(B1023,'セッション実施状況管理'!$A:$B,2,false),"")</f>
        <v/>
      </c>
      <c r="J1023" s="629"/>
      <c r="K1023" s="629"/>
      <c r="L1023" s="652"/>
      <c r="M1023" s="652"/>
      <c r="N1023" s="629"/>
      <c r="O1023" s="629"/>
      <c r="P1023" s="629"/>
      <c r="Q1023" s="651"/>
      <c r="R1023" s="653"/>
      <c r="S1023" s="651"/>
      <c r="T1023" s="582" t="s">
        <v>1072</v>
      </c>
      <c r="U1023" s="582" t="s">
        <v>1072</v>
      </c>
      <c r="V1023" s="582" t="s">
        <v>1072</v>
      </c>
      <c r="W1023" s="582" t="s">
        <v>1072</v>
      </c>
      <c r="X1023" s="582" t="s">
        <v>1072</v>
      </c>
      <c r="Y1023" s="582" t="s">
        <v>1072</v>
      </c>
      <c r="Z1023" s="582" t="s">
        <v>1072</v>
      </c>
      <c r="AA1023" s="580" t="str">
        <f>Vlookup(B1023,'セッション実施状況管理'!$A:$R,17,false)</f>
        <v>#N/A</v>
      </c>
      <c r="AB1023" s="580" t="str">
        <f t="shared" si="14"/>
        <v>#N/A</v>
      </c>
      <c r="AC1023" s="580" t="str">
        <f t="shared" si="15"/>
        <v>#N/A</v>
      </c>
    </row>
    <row r="1024">
      <c r="A1024" s="2"/>
      <c r="B1024" s="2"/>
      <c r="C1024" s="2"/>
      <c r="D1024" s="2"/>
      <c r="E1024" s="2"/>
      <c r="F1024" s="569" t="str">
        <f>vlookup(B1024,'セッション実施状況管理'!$A:$U,20,false)</f>
        <v>#N/A</v>
      </c>
      <c r="G1024" s="2"/>
      <c r="H1024" s="2"/>
      <c r="I1024" s="572" t="str">
        <f>iferror(vlookup(B1024,'セッション実施状況管理'!$A:$B,2,false),"")</f>
        <v/>
      </c>
      <c r="J1024" s="629"/>
      <c r="K1024" s="629"/>
      <c r="L1024" s="652"/>
      <c r="M1024" s="652"/>
      <c r="N1024" s="629"/>
      <c r="O1024" s="629"/>
      <c r="P1024" s="629"/>
      <c r="Q1024" s="651"/>
      <c r="R1024" s="653"/>
      <c r="S1024" s="651"/>
      <c r="T1024" s="582" t="s">
        <v>1072</v>
      </c>
      <c r="U1024" s="582" t="s">
        <v>1072</v>
      </c>
      <c r="V1024" s="582" t="s">
        <v>1072</v>
      </c>
      <c r="W1024" s="582" t="s">
        <v>1072</v>
      </c>
      <c r="X1024" s="582" t="s">
        <v>1072</v>
      </c>
      <c r="Y1024" s="582" t="s">
        <v>1072</v>
      </c>
      <c r="Z1024" s="582" t="s">
        <v>1072</v>
      </c>
      <c r="AA1024" s="580" t="str">
        <f>Vlookup(B1024,'セッション実施状況管理'!$A:$R,17,false)</f>
        <v>#N/A</v>
      </c>
      <c r="AB1024" s="580" t="str">
        <f t="shared" si="14"/>
        <v>#N/A</v>
      </c>
      <c r="AC1024" s="580" t="str">
        <f t="shared" si="15"/>
        <v>#N/A</v>
      </c>
    </row>
    <row r="1025">
      <c r="A1025" s="2"/>
      <c r="B1025" s="2"/>
      <c r="C1025" s="2"/>
      <c r="D1025" s="2"/>
      <c r="E1025" s="2"/>
      <c r="F1025" s="569" t="str">
        <f>vlookup(B1025,'セッション実施状況管理'!$A:$U,20,false)</f>
        <v>#N/A</v>
      </c>
      <c r="G1025" s="2"/>
      <c r="H1025" s="2"/>
      <c r="I1025" s="572" t="str">
        <f>iferror(vlookup(B1025,'セッション実施状況管理'!$A:$B,2,false),"")</f>
        <v/>
      </c>
      <c r="J1025" s="629"/>
      <c r="K1025" s="629"/>
      <c r="L1025" s="652"/>
      <c r="M1025" s="652"/>
      <c r="N1025" s="629"/>
      <c r="O1025" s="629"/>
      <c r="P1025" s="629"/>
      <c r="Q1025" s="651"/>
      <c r="R1025" s="653"/>
      <c r="S1025" s="651"/>
      <c r="T1025" s="582" t="s">
        <v>1072</v>
      </c>
      <c r="U1025" s="582" t="s">
        <v>1072</v>
      </c>
      <c r="V1025" s="582" t="s">
        <v>1072</v>
      </c>
      <c r="W1025" s="582" t="s">
        <v>1072</v>
      </c>
      <c r="X1025" s="582" t="s">
        <v>1072</v>
      </c>
      <c r="Y1025" s="582" t="s">
        <v>1072</v>
      </c>
      <c r="Z1025" s="582" t="s">
        <v>1072</v>
      </c>
      <c r="AA1025" s="580" t="str">
        <f>Vlookup(B1025,'セッション実施状況管理'!$A:$R,17,false)</f>
        <v>#N/A</v>
      </c>
      <c r="AB1025" s="580" t="str">
        <f t="shared" si="14"/>
        <v>#N/A</v>
      </c>
      <c r="AC1025" s="580" t="str">
        <f t="shared" si="15"/>
        <v>#N/A</v>
      </c>
    </row>
    <row r="1026">
      <c r="A1026" s="2"/>
      <c r="B1026" s="2"/>
      <c r="C1026" s="2"/>
      <c r="D1026" s="2"/>
      <c r="E1026" s="2"/>
      <c r="F1026" s="569" t="str">
        <f>vlookup(B1026,'セッション実施状況管理'!$A:$U,20,false)</f>
        <v>#N/A</v>
      </c>
      <c r="G1026" s="2"/>
      <c r="H1026" s="2"/>
      <c r="I1026" s="572" t="str">
        <f>iferror(vlookup(B1026,'セッション実施状況管理'!$A:$B,2,false),"")</f>
        <v/>
      </c>
      <c r="J1026" s="629"/>
      <c r="K1026" s="629"/>
      <c r="L1026" s="652"/>
      <c r="M1026" s="652"/>
      <c r="N1026" s="629"/>
      <c r="O1026" s="629"/>
      <c r="P1026" s="629"/>
      <c r="Q1026" s="651"/>
      <c r="R1026" s="653"/>
      <c r="S1026" s="651"/>
      <c r="T1026" s="582" t="s">
        <v>1072</v>
      </c>
      <c r="U1026" s="582" t="s">
        <v>1072</v>
      </c>
      <c r="V1026" s="582" t="s">
        <v>1072</v>
      </c>
      <c r="W1026" s="582" t="s">
        <v>1072</v>
      </c>
      <c r="X1026" s="582" t="s">
        <v>1072</v>
      </c>
      <c r="Y1026" s="582" t="s">
        <v>1072</v>
      </c>
      <c r="Z1026" s="582" t="s">
        <v>1072</v>
      </c>
      <c r="AA1026" s="580" t="str">
        <f>Vlookup(B1026,'セッション実施状況管理'!$A:$R,17,false)</f>
        <v>#N/A</v>
      </c>
      <c r="AB1026" s="580" t="str">
        <f t="shared" si="14"/>
        <v>#N/A</v>
      </c>
      <c r="AC1026" s="580" t="str">
        <f t="shared" si="15"/>
        <v>#N/A</v>
      </c>
    </row>
    <row r="1027">
      <c r="A1027" s="2"/>
      <c r="B1027" s="2"/>
      <c r="C1027" s="2"/>
      <c r="D1027" s="2"/>
      <c r="E1027" s="2"/>
      <c r="F1027" s="569" t="str">
        <f>vlookup(B1027,'セッション実施状況管理'!$A:$U,20,false)</f>
        <v>#N/A</v>
      </c>
      <c r="G1027" s="2"/>
      <c r="H1027" s="2"/>
      <c r="I1027" s="572" t="str">
        <f>iferror(vlookup(B1027,'セッション実施状況管理'!$A:$B,2,false),"")</f>
        <v/>
      </c>
      <c r="J1027" s="629"/>
      <c r="K1027" s="629"/>
      <c r="L1027" s="652"/>
      <c r="M1027" s="652"/>
      <c r="N1027" s="629"/>
      <c r="O1027" s="629"/>
      <c r="P1027" s="629"/>
      <c r="Q1027" s="651"/>
      <c r="R1027" s="653"/>
      <c r="S1027" s="651"/>
      <c r="T1027" s="582" t="s">
        <v>1072</v>
      </c>
      <c r="U1027" s="582" t="s">
        <v>1072</v>
      </c>
      <c r="V1027" s="582" t="s">
        <v>1072</v>
      </c>
      <c r="W1027" s="582" t="s">
        <v>1072</v>
      </c>
      <c r="X1027" s="582" t="s">
        <v>1072</v>
      </c>
      <c r="Y1027" s="582" t="s">
        <v>1072</v>
      </c>
      <c r="Z1027" s="582" t="s">
        <v>1072</v>
      </c>
      <c r="AA1027" s="580" t="str">
        <f>Vlookup(B1027,'セッション実施状況管理'!$A:$R,17,false)</f>
        <v>#N/A</v>
      </c>
      <c r="AB1027" s="580" t="str">
        <f t="shared" si="14"/>
        <v>#N/A</v>
      </c>
      <c r="AC1027" s="580" t="str">
        <f t="shared" si="15"/>
        <v>#N/A</v>
      </c>
    </row>
    <row r="1028">
      <c r="A1028" s="2"/>
      <c r="B1028" s="2"/>
      <c r="C1028" s="2"/>
      <c r="D1028" s="2"/>
      <c r="E1028" s="2"/>
      <c r="F1028" s="569" t="str">
        <f>vlookup(B1028,'セッション実施状況管理'!$A:$U,20,false)</f>
        <v>#N/A</v>
      </c>
      <c r="G1028" s="2"/>
      <c r="H1028" s="2"/>
      <c r="I1028" s="572" t="str">
        <f>iferror(vlookup(B1028,'セッション実施状況管理'!$A:$B,2,false),"")</f>
        <v/>
      </c>
      <c r="J1028" s="629"/>
      <c r="K1028" s="629"/>
      <c r="L1028" s="652"/>
      <c r="M1028" s="652"/>
      <c r="N1028" s="629"/>
      <c r="O1028" s="629"/>
      <c r="P1028" s="629"/>
      <c r="Q1028" s="651"/>
      <c r="R1028" s="653"/>
      <c r="S1028" s="651"/>
      <c r="T1028" s="582" t="s">
        <v>1072</v>
      </c>
      <c r="U1028" s="582" t="s">
        <v>1072</v>
      </c>
      <c r="V1028" s="582" t="s">
        <v>1072</v>
      </c>
      <c r="W1028" s="582" t="s">
        <v>1072</v>
      </c>
      <c r="X1028" s="582" t="s">
        <v>1072</v>
      </c>
      <c r="Y1028" s="582" t="s">
        <v>1072</v>
      </c>
      <c r="Z1028" s="582" t="s">
        <v>1072</v>
      </c>
      <c r="AA1028" s="580" t="str">
        <f>Vlookup(B1028,'セッション実施状況管理'!$A:$R,17,false)</f>
        <v>#N/A</v>
      </c>
      <c r="AB1028" s="580" t="str">
        <f t="shared" si="14"/>
        <v>#N/A</v>
      </c>
      <c r="AC1028" s="580" t="str">
        <f t="shared" si="15"/>
        <v>#N/A</v>
      </c>
    </row>
    <row r="1029">
      <c r="A1029" s="2"/>
      <c r="B1029" s="2"/>
      <c r="C1029" s="2"/>
      <c r="D1029" s="2"/>
      <c r="E1029" s="2"/>
      <c r="F1029" s="569" t="str">
        <f>vlookup(B1029,'セッション実施状況管理'!$A:$U,20,false)</f>
        <v>#N/A</v>
      </c>
      <c r="G1029" s="2"/>
      <c r="H1029" s="2"/>
      <c r="I1029" s="572" t="str">
        <f>iferror(vlookup(B1029,'セッション実施状況管理'!$A:$B,2,false),"")</f>
        <v/>
      </c>
      <c r="J1029" s="629"/>
      <c r="K1029" s="629"/>
      <c r="L1029" s="652"/>
      <c r="M1029" s="652"/>
      <c r="N1029" s="629"/>
      <c r="O1029" s="629"/>
      <c r="P1029" s="629"/>
      <c r="Q1029" s="651"/>
      <c r="R1029" s="653"/>
      <c r="S1029" s="651"/>
      <c r="T1029" s="582" t="s">
        <v>1072</v>
      </c>
      <c r="U1029" s="582" t="s">
        <v>1072</v>
      </c>
      <c r="V1029" s="582" t="s">
        <v>1072</v>
      </c>
      <c r="W1029" s="582" t="s">
        <v>1072</v>
      </c>
      <c r="X1029" s="582" t="s">
        <v>1072</v>
      </c>
      <c r="Y1029" s="582" t="s">
        <v>1072</v>
      </c>
      <c r="Z1029" s="582" t="s">
        <v>1072</v>
      </c>
      <c r="AA1029" s="580" t="str">
        <f>Vlookup(B1029,'セッション実施状況管理'!$A:$R,17,false)</f>
        <v>#N/A</v>
      </c>
      <c r="AB1029" s="580" t="str">
        <f t="shared" si="14"/>
        <v>#N/A</v>
      </c>
      <c r="AC1029" s="580" t="str">
        <f t="shared" si="15"/>
        <v>#N/A</v>
      </c>
    </row>
    <row r="1030">
      <c r="A1030" s="2"/>
      <c r="B1030" s="2"/>
      <c r="C1030" s="2"/>
      <c r="D1030" s="2"/>
      <c r="E1030" s="2"/>
      <c r="F1030" s="569" t="str">
        <f>vlookup(B1030,'セッション実施状況管理'!$A:$U,20,false)</f>
        <v>#N/A</v>
      </c>
      <c r="G1030" s="2"/>
      <c r="H1030" s="2"/>
      <c r="I1030" s="572" t="str">
        <f>iferror(vlookup(B1030,'セッション実施状況管理'!$A:$B,2,false),"")</f>
        <v/>
      </c>
      <c r="J1030" s="629"/>
      <c r="K1030" s="629"/>
      <c r="L1030" s="652"/>
      <c r="M1030" s="652"/>
      <c r="N1030" s="629"/>
      <c r="O1030" s="629"/>
      <c r="P1030" s="629"/>
      <c r="Q1030" s="651"/>
      <c r="R1030" s="653"/>
      <c r="S1030" s="651"/>
      <c r="T1030" s="582" t="s">
        <v>1072</v>
      </c>
      <c r="U1030" s="582" t="s">
        <v>1072</v>
      </c>
      <c r="V1030" s="582" t="s">
        <v>1072</v>
      </c>
      <c r="W1030" s="582" t="s">
        <v>1072</v>
      </c>
      <c r="X1030" s="582" t="s">
        <v>1072</v>
      </c>
      <c r="Y1030" s="582" t="s">
        <v>1072</v>
      </c>
      <c r="Z1030" s="582" t="s">
        <v>1072</v>
      </c>
      <c r="AA1030" s="580" t="str">
        <f>Vlookup(B1030,'セッション実施状況管理'!$A:$R,17,false)</f>
        <v>#N/A</v>
      </c>
      <c r="AB1030" s="580" t="str">
        <f t="shared" si="14"/>
        <v>#N/A</v>
      </c>
      <c r="AC1030" s="580" t="str">
        <f t="shared" si="15"/>
        <v>#N/A</v>
      </c>
    </row>
    <row r="1031">
      <c r="A1031" s="2"/>
      <c r="B1031" s="2"/>
      <c r="C1031" s="2"/>
      <c r="D1031" s="2"/>
      <c r="E1031" s="2"/>
      <c r="F1031" s="569" t="str">
        <f>vlookup(B1031,'セッション実施状況管理'!$A:$U,20,false)</f>
        <v>#N/A</v>
      </c>
      <c r="G1031" s="2"/>
      <c r="H1031" s="2"/>
      <c r="I1031" s="572" t="str">
        <f>iferror(vlookup(B1031,'セッション実施状況管理'!$A:$B,2,false),"")</f>
        <v/>
      </c>
      <c r="J1031" s="629"/>
      <c r="K1031" s="629"/>
      <c r="L1031" s="652"/>
      <c r="M1031" s="652"/>
      <c r="N1031" s="629"/>
      <c r="O1031" s="629"/>
      <c r="P1031" s="629"/>
      <c r="Q1031" s="651"/>
      <c r="R1031" s="653"/>
      <c r="S1031" s="651"/>
      <c r="T1031" s="582" t="s">
        <v>1072</v>
      </c>
      <c r="U1031" s="582" t="s">
        <v>1072</v>
      </c>
      <c r="V1031" s="582" t="s">
        <v>1072</v>
      </c>
      <c r="W1031" s="582" t="s">
        <v>1072</v>
      </c>
      <c r="X1031" s="582" t="s">
        <v>1072</v>
      </c>
      <c r="Y1031" s="582" t="s">
        <v>1072</v>
      </c>
      <c r="Z1031" s="582" t="s">
        <v>1072</v>
      </c>
      <c r="AA1031" s="580" t="str">
        <f>Vlookup(B1031,'セッション実施状況管理'!$A:$R,17,false)</f>
        <v>#N/A</v>
      </c>
      <c r="AB1031" s="580" t="str">
        <f t="shared" si="14"/>
        <v>#N/A</v>
      </c>
      <c r="AC1031" s="580" t="str">
        <f t="shared" si="15"/>
        <v>#N/A</v>
      </c>
    </row>
    <row r="1032">
      <c r="A1032" s="2"/>
      <c r="B1032" s="2"/>
      <c r="C1032" s="2"/>
      <c r="D1032" s="2"/>
      <c r="E1032" s="2"/>
      <c r="F1032" s="569" t="str">
        <f>vlookup(B1032,'セッション実施状況管理'!$A:$U,20,false)</f>
        <v>#N/A</v>
      </c>
      <c r="G1032" s="2"/>
      <c r="H1032" s="2"/>
      <c r="I1032" s="572" t="str">
        <f>iferror(vlookup(B1032,'セッション実施状況管理'!$A:$B,2,false),"")</f>
        <v/>
      </c>
      <c r="J1032" s="629"/>
      <c r="K1032" s="629"/>
      <c r="L1032" s="652"/>
      <c r="M1032" s="652"/>
      <c r="N1032" s="629"/>
      <c r="O1032" s="629"/>
      <c r="P1032" s="629"/>
      <c r="Q1032" s="651"/>
      <c r="R1032" s="653"/>
      <c r="S1032" s="651"/>
      <c r="T1032" s="582" t="s">
        <v>1072</v>
      </c>
      <c r="U1032" s="582" t="s">
        <v>1072</v>
      </c>
      <c r="V1032" s="582" t="s">
        <v>1072</v>
      </c>
      <c r="W1032" s="582" t="s">
        <v>1072</v>
      </c>
      <c r="X1032" s="582" t="s">
        <v>1072</v>
      </c>
      <c r="Y1032" s="582" t="s">
        <v>1072</v>
      </c>
      <c r="Z1032" s="582" t="s">
        <v>1072</v>
      </c>
      <c r="AA1032" s="580" t="str">
        <f>Vlookup(B1032,'セッション実施状況管理'!$A:$R,17,false)</f>
        <v>#N/A</v>
      </c>
      <c r="AB1032" s="580" t="str">
        <f t="shared" si="14"/>
        <v>#N/A</v>
      </c>
      <c r="AC1032" s="580" t="str">
        <f t="shared" si="15"/>
        <v>#N/A</v>
      </c>
    </row>
    <row r="1033">
      <c r="A1033" s="2"/>
      <c r="B1033" s="2"/>
      <c r="C1033" s="2"/>
      <c r="D1033" s="2"/>
      <c r="E1033" s="2"/>
      <c r="F1033" s="569" t="str">
        <f>vlookup(B1033,'セッション実施状況管理'!$A:$U,20,false)</f>
        <v>#N/A</v>
      </c>
      <c r="G1033" s="2"/>
      <c r="H1033" s="2"/>
      <c r="I1033" s="572" t="str">
        <f>iferror(vlookup(B1033,'セッション実施状況管理'!$A:$B,2,false),"")</f>
        <v/>
      </c>
      <c r="J1033" s="629"/>
      <c r="K1033" s="629"/>
      <c r="L1033" s="652"/>
      <c r="M1033" s="652"/>
      <c r="N1033" s="629"/>
      <c r="O1033" s="629"/>
      <c r="P1033" s="629"/>
      <c r="Q1033" s="651"/>
      <c r="R1033" s="653"/>
      <c r="S1033" s="651"/>
      <c r="T1033" s="582" t="s">
        <v>1072</v>
      </c>
      <c r="U1033" s="582" t="s">
        <v>1072</v>
      </c>
      <c r="V1033" s="582" t="s">
        <v>1072</v>
      </c>
      <c r="W1033" s="582" t="s">
        <v>1072</v>
      </c>
      <c r="X1033" s="582" t="s">
        <v>1072</v>
      </c>
      <c r="Y1033" s="582" t="s">
        <v>1072</v>
      </c>
      <c r="Z1033" s="582" t="s">
        <v>1072</v>
      </c>
      <c r="AA1033" s="580" t="str">
        <f>Vlookup(B1033,'セッション実施状況管理'!$A:$R,17,false)</f>
        <v>#N/A</v>
      </c>
      <c r="AB1033" s="580" t="str">
        <f t="shared" si="14"/>
        <v>#N/A</v>
      </c>
      <c r="AC1033" s="580" t="str">
        <f t="shared" si="15"/>
        <v>#N/A</v>
      </c>
    </row>
    <row r="1034">
      <c r="A1034" s="2"/>
      <c r="B1034" s="2"/>
      <c r="C1034" s="2"/>
      <c r="D1034" s="2"/>
      <c r="E1034" s="2"/>
      <c r="F1034" s="569" t="str">
        <f>vlookup(B1034,'セッション実施状況管理'!$A:$U,20,false)</f>
        <v>#N/A</v>
      </c>
      <c r="G1034" s="2"/>
      <c r="H1034" s="2"/>
      <c r="I1034" s="572" t="str">
        <f>iferror(vlookup(B1034,'セッション実施状況管理'!$A:$B,2,false),"")</f>
        <v/>
      </c>
      <c r="J1034" s="629"/>
      <c r="K1034" s="629"/>
      <c r="L1034" s="652"/>
      <c r="M1034" s="652"/>
      <c r="N1034" s="629"/>
      <c r="O1034" s="629"/>
      <c r="P1034" s="629"/>
      <c r="Q1034" s="651"/>
      <c r="R1034" s="653"/>
      <c r="S1034" s="651"/>
      <c r="T1034" s="582" t="s">
        <v>1072</v>
      </c>
      <c r="U1034" s="582" t="s">
        <v>1072</v>
      </c>
      <c r="V1034" s="582" t="s">
        <v>1072</v>
      </c>
      <c r="W1034" s="582" t="s">
        <v>1072</v>
      </c>
      <c r="X1034" s="582" t="s">
        <v>1072</v>
      </c>
      <c r="Y1034" s="582" t="s">
        <v>1072</v>
      </c>
      <c r="Z1034" s="582" t="s">
        <v>1072</v>
      </c>
      <c r="AA1034" s="580" t="str">
        <f>Vlookup(B1034,'セッション実施状況管理'!$A:$R,17,false)</f>
        <v>#N/A</v>
      </c>
      <c r="AB1034" s="580" t="str">
        <f t="shared" si="14"/>
        <v>#N/A</v>
      </c>
      <c r="AC1034" s="580" t="str">
        <f t="shared" si="15"/>
        <v>#N/A</v>
      </c>
    </row>
    <row r="1035">
      <c r="A1035" s="2"/>
      <c r="B1035" s="2"/>
      <c r="C1035" s="2"/>
      <c r="D1035" s="2"/>
      <c r="E1035" s="2"/>
      <c r="F1035" s="569" t="str">
        <f>vlookup(B1035,'セッション実施状況管理'!$A:$U,20,false)</f>
        <v>#N/A</v>
      </c>
      <c r="G1035" s="2"/>
      <c r="H1035" s="2"/>
      <c r="I1035" s="572" t="str">
        <f>iferror(vlookup(B1035,'セッション実施状況管理'!$A:$B,2,false),"")</f>
        <v/>
      </c>
      <c r="J1035" s="629"/>
      <c r="K1035" s="629"/>
      <c r="L1035" s="652"/>
      <c r="M1035" s="652"/>
      <c r="N1035" s="629"/>
      <c r="O1035" s="629"/>
      <c r="P1035" s="629"/>
      <c r="Q1035" s="651"/>
      <c r="R1035" s="653"/>
      <c r="S1035" s="651"/>
      <c r="T1035" s="582" t="s">
        <v>1072</v>
      </c>
      <c r="U1035" s="582" t="s">
        <v>1072</v>
      </c>
      <c r="V1035" s="582" t="s">
        <v>1072</v>
      </c>
      <c r="W1035" s="582" t="s">
        <v>1072</v>
      </c>
      <c r="X1035" s="582" t="s">
        <v>1072</v>
      </c>
      <c r="Y1035" s="582" t="s">
        <v>1072</v>
      </c>
      <c r="Z1035" s="582" t="s">
        <v>1072</v>
      </c>
      <c r="AA1035" s="580" t="str">
        <f>Vlookup(B1035,'セッション実施状況管理'!$A:$R,17,false)</f>
        <v>#N/A</v>
      </c>
      <c r="AB1035" s="580" t="str">
        <f t="shared" si="14"/>
        <v>#N/A</v>
      </c>
      <c r="AC1035" s="580" t="str">
        <f t="shared" si="15"/>
        <v>#N/A</v>
      </c>
    </row>
    <row r="1036">
      <c r="A1036" s="2"/>
      <c r="B1036" s="2"/>
      <c r="C1036" s="2"/>
      <c r="D1036" s="2"/>
      <c r="E1036" s="2"/>
      <c r="F1036" s="569" t="str">
        <f>vlookup(B1036,'セッション実施状況管理'!$A:$U,20,false)</f>
        <v>#N/A</v>
      </c>
      <c r="G1036" s="2"/>
      <c r="H1036" s="2"/>
      <c r="I1036" s="572" t="str">
        <f>iferror(vlookup(B1036,'セッション実施状況管理'!$A:$B,2,false),"")</f>
        <v/>
      </c>
      <c r="J1036" s="629"/>
      <c r="K1036" s="629"/>
      <c r="L1036" s="652"/>
      <c r="M1036" s="652"/>
      <c r="N1036" s="629"/>
      <c r="O1036" s="629"/>
      <c r="P1036" s="629"/>
      <c r="Q1036" s="651"/>
      <c r="R1036" s="653"/>
      <c r="S1036" s="651"/>
      <c r="T1036" s="582" t="s">
        <v>1072</v>
      </c>
      <c r="U1036" s="582" t="s">
        <v>1072</v>
      </c>
      <c r="V1036" s="582" t="s">
        <v>1072</v>
      </c>
      <c r="W1036" s="582" t="s">
        <v>1072</v>
      </c>
      <c r="X1036" s="582" t="s">
        <v>1072</v>
      </c>
      <c r="Y1036" s="582" t="s">
        <v>1072</v>
      </c>
      <c r="Z1036" s="582" t="s">
        <v>1072</v>
      </c>
      <c r="AA1036" s="580" t="str">
        <f>Vlookup(B1036,'セッション実施状況管理'!$A:$R,17,false)</f>
        <v>#N/A</v>
      </c>
      <c r="AB1036" s="580" t="str">
        <f t="shared" si="14"/>
        <v>#N/A</v>
      </c>
      <c r="AC1036" s="580" t="str">
        <f t="shared" si="15"/>
        <v>#N/A</v>
      </c>
    </row>
    <row r="1037">
      <c r="A1037" s="2"/>
      <c r="B1037" s="2"/>
      <c r="C1037" s="2"/>
      <c r="D1037" s="2"/>
      <c r="E1037" s="2"/>
      <c r="F1037" s="569" t="str">
        <f>vlookup(B1037,'セッション実施状況管理'!$A:$U,20,false)</f>
        <v>#N/A</v>
      </c>
      <c r="G1037" s="2"/>
      <c r="H1037" s="2"/>
      <c r="I1037" s="572" t="str">
        <f>iferror(vlookup(B1037,'セッション実施状況管理'!$A:$B,2,false),"")</f>
        <v/>
      </c>
      <c r="J1037" s="629"/>
      <c r="K1037" s="629"/>
      <c r="L1037" s="652"/>
      <c r="M1037" s="652"/>
      <c r="N1037" s="629"/>
      <c r="O1037" s="629"/>
      <c r="P1037" s="629"/>
      <c r="Q1037" s="651"/>
      <c r="R1037" s="653"/>
      <c r="S1037" s="651"/>
      <c r="T1037" s="582" t="s">
        <v>1072</v>
      </c>
      <c r="U1037" s="582" t="s">
        <v>1072</v>
      </c>
      <c r="V1037" s="582" t="s">
        <v>1072</v>
      </c>
      <c r="W1037" s="582" t="s">
        <v>1072</v>
      </c>
      <c r="X1037" s="582" t="s">
        <v>1072</v>
      </c>
      <c r="Y1037" s="582" t="s">
        <v>1072</v>
      </c>
      <c r="Z1037" s="582" t="s">
        <v>1072</v>
      </c>
      <c r="AA1037" s="580" t="str">
        <f>Vlookup(B1037,'セッション実施状況管理'!$A:$R,17,false)</f>
        <v>#N/A</v>
      </c>
      <c r="AB1037" s="580" t="str">
        <f t="shared" si="14"/>
        <v>#N/A</v>
      </c>
      <c r="AC1037" s="580" t="str">
        <f t="shared" si="15"/>
        <v>#N/A</v>
      </c>
    </row>
    <row r="1038">
      <c r="A1038" s="2"/>
      <c r="B1038" s="2"/>
      <c r="C1038" s="2"/>
      <c r="D1038" s="2"/>
      <c r="E1038" s="2"/>
      <c r="F1038" s="569" t="str">
        <f>vlookup(B1038,'セッション実施状況管理'!$A:$U,20,false)</f>
        <v>#N/A</v>
      </c>
      <c r="G1038" s="2"/>
      <c r="H1038" s="2"/>
      <c r="I1038" s="572" t="str">
        <f>iferror(vlookup(B1038,'セッション実施状況管理'!$A:$B,2,false),"")</f>
        <v/>
      </c>
      <c r="J1038" s="629"/>
      <c r="K1038" s="629"/>
      <c r="L1038" s="652"/>
      <c r="M1038" s="652"/>
      <c r="N1038" s="629"/>
      <c r="O1038" s="629"/>
      <c r="P1038" s="629"/>
      <c r="Q1038" s="651"/>
      <c r="R1038" s="653"/>
      <c r="S1038" s="651"/>
      <c r="T1038" s="582" t="s">
        <v>1072</v>
      </c>
      <c r="U1038" s="582" t="s">
        <v>1072</v>
      </c>
      <c r="V1038" s="582" t="s">
        <v>1072</v>
      </c>
      <c r="W1038" s="582" t="s">
        <v>1072</v>
      </c>
      <c r="X1038" s="582" t="s">
        <v>1072</v>
      </c>
      <c r="Y1038" s="582" t="s">
        <v>1072</v>
      </c>
      <c r="Z1038" s="582" t="s">
        <v>1072</v>
      </c>
      <c r="AA1038" s="580" t="str">
        <f>Vlookup(B1038,'セッション実施状況管理'!$A:$R,17,false)</f>
        <v>#N/A</v>
      </c>
      <c r="AB1038" s="580" t="str">
        <f t="shared" si="14"/>
        <v>#N/A</v>
      </c>
      <c r="AC1038" s="580" t="str">
        <f t="shared" si="15"/>
        <v>#N/A</v>
      </c>
    </row>
    <row r="1039">
      <c r="A1039" s="2"/>
      <c r="B1039" s="2"/>
      <c r="C1039" s="2"/>
      <c r="D1039" s="2"/>
      <c r="E1039" s="2"/>
      <c r="F1039" s="569" t="str">
        <f>vlookup(B1039,'セッション実施状況管理'!$A:$U,20,false)</f>
        <v>#N/A</v>
      </c>
      <c r="G1039" s="2"/>
      <c r="H1039" s="2"/>
      <c r="I1039" s="572" t="str">
        <f>iferror(vlookup(B1039,'セッション実施状況管理'!$A:$B,2,false),"")</f>
        <v/>
      </c>
      <c r="J1039" s="629"/>
      <c r="K1039" s="629"/>
      <c r="L1039" s="652"/>
      <c r="M1039" s="652"/>
      <c r="N1039" s="629"/>
      <c r="O1039" s="629"/>
      <c r="P1039" s="629"/>
      <c r="Q1039" s="651"/>
      <c r="R1039" s="653"/>
      <c r="S1039" s="651"/>
      <c r="T1039" s="582" t="s">
        <v>1072</v>
      </c>
      <c r="U1039" s="582" t="s">
        <v>1072</v>
      </c>
      <c r="V1039" s="582" t="s">
        <v>1072</v>
      </c>
      <c r="W1039" s="582" t="s">
        <v>1072</v>
      </c>
      <c r="X1039" s="582" t="s">
        <v>1072</v>
      </c>
      <c r="Y1039" s="582" t="s">
        <v>1072</v>
      </c>
      <c r="Z1039" s="582" t="s">
        <v>1072</v>
      </c>
      <c r="AA1039" s="580" t="str">
        <f>Vlookup(B1039,'セッション実施状況管理'!$A:$R,17,false)</f>
        <v>#N/A</v>
      </c>
      <c r="AB1039" s="580" t="str">
        <f t="shared" si="14"/>
        <v>#N/A</v>
      </c>
      <c r="AC1039" s="580" t="str">
        <f t="shared" si="15"/>
        <v>#N/A</v>
      </c>
    </row>
    <row r="1040">
      <c r="A1040" s="2"/>
      <c r="B1040" s="2"/>
      <c r="C1040" s="2"/>
      <c r="D1040" s="2"/>
      <c r="E1040" s="2"/>
      <c r="F1040" s="569" t="str">
        <f>vlookup(B1040,'セッション実施状況管理'!$A:$U,20,false)</f>
        <v>#N/A</v>
      </c>
      <c r="G1040" s="2"/>
      <c r="H1040" s="2"/>
      <c r="I1040" s="572" t="str">
        <f>iferror(vlookup(B1040,'セッション実施状況管理'!$A:$B,2,false),"")</f>
        <v/>
      </c>
      <c r="J1040" s="629"/>
      <c r="K1040" s="629"/>
      <c r="L1040" s="652"/>
      <c r="M1040" s="652"/>
      <c r="N1040" s="629"/>
      <c r="O1040" s="629"/>
      <c r="P1040" s="629"/>
      <c r="Q1040" s="651"/>
      <c r="R1040" s="653"/>
      <c r="S1040" s="651"/>
      <c r="T1040" s="582" t="s">
        <v>1072</v>
      </c>
      <c r="U1040" s="582" t="s">
        <v>1072</v>
      </c>
      <c r="V1040" s="582" t="s">
        <v>1072</v>
      </c>
      <c r="W1040" s="582" t="s">
        <v>1072</v>
      </c>
      <c r="X1040" s="582" t="s">
        <v>1072</v>
      </c>
      <c r="Y1040" s="582" t="s">
        <v>1072</v>
      </c>
      <c r="Z1040" s="582" t="s">
        <v>1072</v>
      </c>
      <c r="AA1040" s="580" t="str">
        <f>Vlookup(B1040,'セッション実施状況管理'!$A:$R,17,false)</f>
        <v>#N/A</v>
      </c>
      <c r="AB1040" s="580" t="str">
        <f t="shared" si="14"/>
        <v>#N/A</v>
      </c>
      <c r="AC1040" s="580" t="str">
        <f t="shared" si="15"/>
        <v>#N/A</v>
      </c>
    </row>
    <row r="1041">
      <c r="A1041" s="2"/>
      <c r="B1041" s="2"/>
      <c r="C1041" s="2"/>
      <c r="D1041" s="2"/>
      <c r="E1041" s="2"/>
      <c r="F1041" s="569" t="str">
        <f>vlookup(B1041,'セッション実施状況管理'!$A:$U,20,false)</f>
        <v>#N/A</v>
      </c>
      <c r="G1041" s="2"/>
      <c r="H1041" s="2"/>
      <c r="I1041" s="572" t="str">
        <f>iferror(vlookup(B1041,'セッション実施状況管理'!$A:$B,2,false),"")</f>
        <v/>
      </c>
      <c r="J1041" s="629"/>
      <c r="K1041" s="629"/>
      <c r="L1041" s="652"/>
      <c r="M1041" s="652"/>
      <c r="N1041" s="629"/>
      <c r="O1041" s="629"/>
      <c r="P1041" s="629"/>
      <c r="Q1041" s="651"/>
      <c r="R1041" s="653"/>
      <c r="S1041" s="651"/>
      <c r="T1041" s="582" t="s">
        <v>1072</v>
      </c>
      <c r="U1041" s="582" t="s">
        <v>1072</v>
      </c>
      <c r="V1041" s="582" t="s">
        <v>1072</v>
      </c>
      <c r="W1041" s="582" t="s">
        <v>1072</v>
      </c>
      <c r="X1041" s="582" t="s">
        <v>1072</v>
      </c>
      <c r="Y1041" s="582" t="s">
        <v>1072</v>
      </c>
      <c r="Z1041" s="582" t="s">
        <v>1072</v>
      </c>
      <c r="AA1041" s="580" t="str">
        <f>Vlookup(B1041,'セッション実施状況管理'!$A:$R,17,false)</f>
        <v>#N/A</v>
      </c>
      <c r="AB1041" s="580" t="str">
        <f t="shared" si="14"/>
        <v>#N/A</v>
      </c>
      <c r="AC1041" s="580" t="str">
        <f t="shared" si="15"/>
        <v>#N/A</v>
      </c>
    </row>
    <row r="1042">
      <c r="A1042" s="2"/>
      <c r="B1042" s="2"/>
      <c r="C1042" s="2"/>
      <c r="D1042" s="2"/>
      <c r="E1042" s="2"/>
      <c r="F1042" s="569" t="str">
        <f>vlookup(B1042,'セッション実施状況管理'!$A:$U,20,false)</f>
        <v>#N/A</v>
      </c>
      <c r="G1042" s="2"/>
      <c r="H1042" s="2"/>
      <c r="I1042" s="572" t="str">
        <f>iferror(vlookup(B1042,'セッション実施状況管理'!$A:$B,2,false),"")</f>
        <v/>
      </c>
      <c r="J1042" s="629"/>
      <c r="K1042" s="629"/>
      <c r="L1042" s="652"/>
      <c r="M1042" s="652"/>
      <c r="N1042" s="629"/>
      <c r="O1042" s="629"/>
      <c r="P1042" s="629"/>
      <c r="Q1042" s="651"/>
      <c r="R1042" s="653"/>
      <c r="S1042" s="651"/>
      <c r="T1042" s="582" t="s">
        <v>1072</v>
      </c>
      <c r="U1042" s="582" t="s">
        <v>1072</v>
      </c>
      <c r="V1042" s="582" t="s">
        <v>1072</v>
      </c>
      <c r="W1042" s="582" t="s">
        <v>1072</v>
      </c>
      <c r="X1042" s="582" t="s">
        <v>1072</v>
      </c>
      <c r="Y1042" s="582" t="s">
        <v>1072</v>
      </c>
      <c r="Z1042" s="582" t="s">
        <v>1072</v>
      </c>
      <c r="AA1042" s="580" t="str">
        <f>Vlookup(B1042,'セッション実施状況管理'!$A:$R,17,false)</f>
        <v>#N/A</v>
      </c>
      <c r="AB1042" s="580" t="str">
        <f t="shared" si="14"/>
        <v>#N/A</v>
      </c>
      <c r="AC1042" s="580" t="str">
        <f t="shared" si="15"/>
        <v>#N/A</v>
      </c>
    </row>
    <row r="1043">
      <c r="A1043" s="2"/>
      <c r="B1043" s="2"/>
      <c r="C1043" s="2"/>
      <c r="D1043" s="2"/>
      <c r="E1043" s="2"/>
      <c r="F1043" s="569" t="str">
        <f>vlookup(B1043,'セッション実施状況管理'!$A:$U,20,false)</f>
        <v>#N/A</v>
      </c>
      <c r="G1043" s="2"/>
      <c r="H1043" s="2"/>
      <c r="I1043" s="572" t="str">
        <f>iferror(vlookup(B1043,'セッション実施状況管理'!$A:$B,2,false),"")</f>
        <v/>
      </c>
      <c r="J1043" s="629"/>
      <c r="K1043" s="629"/>
      <c r="L1043" s="652"/>
      <c r="M1043" s="652"/>
      <c r="N1043" s="629"/>
      <c r="O1043" s="629"/>
      <c r="P1043" s="629"/>
      <c r="Q1043" s="651"/>
      <c r="R1043" s="653"/>
      <c r="S1043" s="651"/>
      <c r="T1043" s="582" t="s">
        <v>1072</v>
      </c>
      <c r="U1043" s="582" t="s">
        <v>1072</v>
      </c>
      <c r="V1043" s="582" t="s">
        <v>1072</v>
      </c>
      <c r="W1043" s="582" t="s">
        <v>1072</v>
      </c>
      <c r="X1043" s="582" t="s">
        <v>1072</v>
      </c>
      <c r="Y1043" s="582" t="s">
        <v>1072</v>
      </c>
      <c r="Z1043" s="582" t="s">
        <v>1072</v>
      </c>
      <c r="AA1043" s="580" t="str">
        <f>Vlookup(B1043,'セッション実施状況管理'!$A:$R,17,false)</f>
        <v>#N/A</v>
      </c>
      <c r="AB1043" s="580" t="str">
        <f t="shared" si="14"/>
        <v>#N/A</v>
      </c>
      <c r="AC1043" s="580" t="str">
        <f t="shared" si="15"/>
        <v>#N/A</v>
      </c>
    </row>
    <row r="1044">
      <c r="A1044" s="2"/>
      <c r="B1044" s="2"/>
      <c r="C1044" s="2"/>
      <c r="D1044" s="2"/>
      <c r="E1044" s="2"/>
      <c r="F1044" s="569" t="str">
        <f>vlookup(B1044,'セッション実施状況管理'!$A:$U,20,false)</f>
        <v>#N/A</v>
      </c>
      <c r="G1044" s="2"/>
      <c r="H1044" s="2"/>
      <c r="I1044" s="572" t="str">
        <f>iferror(vlookup(B1044,'セッション実施状況管理'!$A:$B,2,false),"")</f>
        <v/>
      </c>
      <c r="J1044" s="629"/>
      <c r="K1044" s="629"/>
      <c r="L1044" s="652"/>
      <c r="M1044" s="652"/>
      <c r="N1044" s="629"/>
      <c r="O1044" s="629"/>
      <c r="P1044" s="629"/>
      <c r="Q1044" s="651"/>
      <c r="R1044" s="653"/>
      <c r="S1044" s="651"/>
      <c r="T1044" s="582" t="s">
        <v>1072</v>
      </c>
      <c r="U1044" s="582" t="s">
        <v>1072</v>
      </c>
      <c r="V1044" s="582" t="s">
        <v>1072</v>
      </c>
      <c r="W1044" s="582" t="s">
        <v>1072</v>
      </c>
      <c r="X1044" s="582" t="s">
        <v>1072</v>
      </c>
      <c r="Y1044" s="582" t="s">
        <v>1072</v>
      </c>
      <c r="Z1044" s="582" t="s">
        <v>1072</v>
      </c>
      <c r="AA1044" s="580" t="str">
        <f>Vlookup(B1044,'セッション実施状況管理'!$A:$R,17,false)</f>
        <v>#N/A</v>
      </c>
      <c r="AB1044" s="580" t="str">
        <f t="shared" si="14"/>
        <v>#N/A</v>
      </c>
      <c r="AC1044" s="580" t="str">
        <f t="shared" si="15"/>
        <v>#N/A</v>
      </c>
    </row>
    <row r="1045">
      <c r="A1045" s="2"/>
      <c r="B1045" s="2"/>
      <c r="C1045" s="2"/>
      <c r="D1045" s="2"/>
      <c r="E1045" s="2"/>
      <c r="F1045" s="569" t="str">
        <f>vlookup(B1045,'セッション実施状況管理'!$A:$U,20,false)</f>
        <v>#N/A</v>
      </c>
      <c r="G1045" s="2"/>
      <c r="H1045" s="2"/>
      <c r="I1045" s="572" t="str">
        <f>iferror(vlookup(B1045,'セッション実施状況管理'!$A:$B,2,false),"")</f>
        <v/>
      </c>
      <c r="J1045" s="629"/>
      <c r="K1045" s="629"/>
      <c r="L1045" s="652"/>
      <c r="M1045" s="652"/>
      <c r="N1045" s="629"/>
      <c r="O1045" s="629"/>
      <c r="P1045" s="629"/>
      <c r="Q1045" s="651"/>
      <c r="R1045" s="653"/>
      <c r="S1045" s="651"/>
      <c r="T1045" s="582" t="s">
        <v>1072</v>
      </c>
      <c r="U1045" s="582" t="s">
        <v>1072</v>
      </c>
      <c r="V1045" s="582" t="s">
        <v>1072</v>
      </c>
      <c r="W1045" s="582" t="s">
        <v>1072</v>
      </c>
      <c r="X1045" s="582" t="s">
        <v>1072</v>
      </c>
      <c r="Y1045" s="582" t="s">
        <v>1072</v>
      </c>
      <c r="Z1045" s="582" t="s">
        <v>1072</v>
      </c>
      <c r="AA1045" s="580" t="str">
        <f>Vlookup(B1045,'セッション実施状況管理'!$A:$R,17,false)</f>
        <v>#N/A</v>
      </c>
      <c r="AB1045" s="580" t="str">
        <f t="shared" si="14"/>
        <v>#N/A</v>
      </c>
      <c r="AC1045" s="580" t="str">
        <f t="shared" si="15"/>
        <v>#N/A</v>
      </c>
    </row>
    <row r="1046">
      <c r="A1046" s="2"/>
      <c r="B1046" s="2"/>
      <c r="C1046" s="2"/>
      <c r="D1046" s="2"/>
      <c r="E1046" s="2"/>
      <c r="F1046" s="569" t="str">
        <f>vlookup(B1046,'セッション実施状況管理'!$A:$U,20,false)</f>
        <v>#N/A</v>
      </c>
      <c r="G1046" s="2"/>
      <c r="H1046" s="2"/>
      <c r="I1046" s="572" t="str">
        <f>iferror(vlookup(B1046,'セッション実施状況管理'!$A:$B,2,false),"")</f>
        <v/>
      </c>
      <c r="J1046" s="629"/>
      <c r="K1046" s="629"/>
      <c r="L1046" s="652"/>
      <c r="M1046" s="652"/>
      <c r="N1046" s="629"/>
      <c r="O1046" s="629"/>
      <c r="P1046" s="629"/>
      <c r="Q1046" s="651"/>
      <c r="R1046" s="653"/>
      <c r="S1046" s="651"/>
      <c r="T1046" s="582" t="s">
        <v>1072</v>
      </c>
      <c r="U1046" s="582" t="s">
        <v>1072</v>
      </c>
      <c r="V1046" s="582" t="s">
        <v>1072</v>
      </c>
      <c r="W1046" s="582" t="s">
        <v>1072</v>
      </c>
      <c r="X1046" s="582" t="s">
        <v>1072</v>
      </c>
      <c r="Y1046" s="582" t="s">
        <v>1072</v>
      </c>
      <c r="Z1046" s="582" t="s">
        <v>1072</v>
      </c>
      <c r="AA1046" s="580" t="str">
        <f>Vlookup(B1046,'セッション実施状況管理'!$A:$R,17,false)</f>
        <v>#N/A</v>
      </c>
      <c r="AB1046" s="580" t="str">
        <f t="shared" si="14"/>
        <v>#N/A</v>
      </c>
      <c r="AC1046" s="580" t="str">
        <f t="shared" si="15"/>
        <v>#N/A</v>
      </c>
    </row>
    <row r="1047">
      <c r="A1047" s="2"/>
      <c r="B1047" s="2"/>
      <c r="C1047" s="2"/>
      <c r="D1047" s="2"/>
      <c r="E1047" s="2"/>
      <c r="F1047" s="569" t="str">
        <f>vlookup(B1047,'セッション実施状況管理'!$A:$U,20,false)</f>
        <v>#N/A</v>
      </c>
      <c r="G1047" s="2"/>
      <c r="H1047" s="2"/>
      <c r="I1047" s="572" t="str">
        <f>iferror(vlookup(B1047,'セッション実施状況管理'!$A:$B,2,false),"")</f>
        <v/>
      </c>
      <c r="J1047" s="629"/>
      <c r="K1047" s="629"/>
      <c r="L1047" s="652"/>
      <c r="M1047" s="652"/>
      <c r="N1047" s="629"/>
      <c r="O1047" s="629"/>
      <c r="P1047" s="629"/>
      <c r="Q1047" s="651"/>
      <c r="R1047" s="653"/>
      <c r="S1047" s="651"/>
      <c r="T1047" s="582" t="s">
        <v>1072</v>
      </c>
      <c r="U1047" s="582" t="s">
        <v>1072</v>
      </c>
      <c r="V1047" s="582" t="s">
        <v>1072</v>
      </c>
      <c r="W1047" s="582" t="s">
        <v>1072</v>
      </c>
      <c r="X1047" s="582" t="s">
        <v>1072</v>
      </c>
      <c r="Y1047" s="582" t="s">
        <v>1072</v>
      </c>
      <c r="Z1047" s="582" t="s">
        <v>1072</v>
      </c>
      <c r="AA1047" s="580" t="str">
        <f>Vlookup(B1047,'セッション実施状況管理'!$A:$R,17,false)</f>
        <v>#N/A</v>
      </c>
      <c r="AB1047" s="580" t="str">
        <f t="shared" si="14"/>
        <v>#N/A</v>
      </c>
      <c r="AC1047" s="580" t="str">
        <f t="shared" si="15"/>
        <v>#N/A</v>
      </c>
    </row>
    <row r="1048">
      <c r="A1048" s="2"/>
      <c r="B1048" s="2"/>
      <c r="C1048" s="2"/>
      <c r="D1048" s="2"/>
      <c r="E1048" s="2"/>
      <c r="F1048" s="569" t="str">
        <f>vlookup(B1048,'セッション実施状況管理'!$A:$U,20,false)</f>
        <v>#N/A</v>
      </c>
      <c r="G1048" s="2"/>
      <c r="H1048" s="2"/>
      <c r="I1048" s="572" t="str">
        <f>iferror(vlookup(B1048,'セッション実施状況管理'!$A:$B,2,false),"")</f>
        <v/>
      </c>
      <c r="J1048" s="629"/>
      <c r="K1048" s="629"/>
      <c r="L1048" s="652"/>
      <c r="M1048" s="652"/>
      <c r="N1048" s="629"/>
      <c r="O1048" s="629"/>
      <c r="P1048" s="629"/>
      <c r="Q1048" s="651"/>
      <c r="R1048" s="653"/>
      <c r="S1048" s="651"/>
      <c r="T1048" s="582" t="s">
        <v>1072</v>
      </c>
      <c r="U1048" s="582" t="s">
        <v>1072</v>
      </c>
      <c r="V1048" s="582" t="s">
        <v>1072</v>
      </c>
      <c r="W1048" s="582" t="s">
        <v>1072</v>
      </c>
      <c r="X1048" s="582" t="s">
        <v>1072</v>
      </c>
      <c r="Y1048" s="582" t="s">
        <v>1072</v>
      </c>
      <c r="Z1048" s="582" t="s">
        <v>1072</v>
      </c>
      <c r="AA1048" s="580" t="str">
        <f>Vlookup(B1048,'セッション実施状況管理'!$A:$R,17,false)</f>
        <v>#N/A</v>
      </c>
      <c r="AB1048" s="580" t="str">
        <f t="shared" si="14"/>
        <v>#N/A</v>
      </c>
      <c r="AC1048" s="580" t="str">
        <f t="shared" si="15"/>
        <v>#N/A</v>
      </c>
    </row>
    <row r="1049">
      <c r="A1049" s="2"/>
      <c r="B1049" s="2"/>
      <c r="C1049" s="2"/>
      <c r="D1049" s="2"/>
      <c r="E1049" s="2"/>
      <c r="F1049" s="569" t="str">
        <f>vlookup(B1049,'セッション実施状況管理'!$A:$U,20,false)</f>
        <v>#N/A</v>
      </c>
      <c r="G1049" s="2"/>
      <c r="H1049" s="2"/>
      <c r="I1049" s="572" t="str">
        <f>iferror(vlookup(B1049,'セッション実施状況管理'!$A:$B,2,false),"")</f>
        <v/>
      </c>
      <c r="J1049" s="629"/>
      <c r="K1049" s="629"/>
      <c r="L1049" s="652"/>
      <c r="M1049" s="652"/>
      <c r="N1049" s="629"/>
      <c r="O1049" s="629"/>
      <c r="P1049" s="629"/>
      <c r="Q1049" s="651"/>
      <c r="R1049" s="653"/>
      <c r="S1049" s="651"/>
      <c r="T1049" s="582" t="s">
        <v>1072</v>
      </c>
      <c r="U1049" s="582" t="s">
        <v>1072</v>
      </c>
      <c r="V1049" s="582" t="s">
        <v>1072</v>
      </c>
      <c r="W1049" s="582" t="s">
        <v>1072</v>
      </c>
      <c r="X1049" s="582" t="s">
        <v>1072</v>
      </c>
      <c r="Y1049" s="582" t="s">
        <v>1072</v>
      </c>
      <c r="Z1049" s="582" t="s">
        <v>1072</v>
      </c>
      <c r="AA1049" s="580" t="str">
        <f>Vlookup(B1049,'セッション実施状況管理'!$A:$R,17,false)</f>
        <v>#N/A</v>
      </c>
      <c r="AB1049" s="580" t="str">
        <f t="shared" si="14"/>
        <v>#N/A</v>
      </c>
      <c r="AC1049" s="580" t="str">
        <f t="shared" si="15"/>
        <v>#N/A</v>
      </c>
    </row>
    <row r="1050">
      <c r="A1050" s="2"/>
      <c r="B1050" s="2"/>
      <c r="C1050" s="2"/>
      <c r="D1050" s="2"/>
      <c r="E1050" s="2"/>
      <c r="F1050" s="569" t="str">
        <f>vlookup(B1050,'セッション実施状況管理'!$A:$U,20,false)</f>
        <v>#N/A</v>
      </c>
      <c r="G1050" s="2"/>
      <c r="H1050" s="2"/>
      <c r="I1050" s="572" t="str">
        <f>iferror(vlookup(B1050,'セッション実施状況管理'!$A:$B,2,false),"")</f>
        <v/>
      </c>
      <c r="J1050" s="629"/>
      <c r="K1050" s="629"/>
      <c r="L1050" s="652"/>
      <c r="M1050" s="652"/>
      <c r="N1050" s="629"/>
      <c r="O1050" s="629"/>
      <c r="P1050" s="629"/>
      <c r="Q1050" s="651"/>
      <c r="R1050" s="653"/>
      <c r="S1050" s="651"/>
      <c r="T1050" s="582" t="s">
        <v>1072</v>
      </c>
      <c r="U1050" s="582" t="s">
        <v>1072</v>
      </c>
      <c r="V1050" s="582" t="s">
        <v>1072</v>
      </c>
      <c r="W1050" s="582" t="s">
        <v>1072</v>
      </c>
      <c r="X1050" s="582" t="s">
        <v>1072</v>
      </c>
      <c r="Y1050" s="582" t="s">
        <v>1072</v>
      </c>
      <c r="Z1050" s="582" t="s">
        <v>1072</v>
      </c>
      <c r="AA1050" s="580" t="str">
        <f>Vlookup(B1050,'セッション実施状況管理'!$A:$R,17,false)</f>
        <v>#N/A</v>
      </c>
      <c r="AB1050" s="580" t="str">
        <f t="shared" si="14"/>
        <v>#N/A</v>
      </c>
      <c r="AC1050" s="580" t="str">
        <f t="shared" si="15"/>
        <v>#N/A</v>
      </c>
    </row>
    <row r="1051">
      <c r="A1051" s="2"/>
      <c r="B1051" s="2"/>
      <c r="C1051" s="2"/>
      <c r="D1051" s="2"/>
      <c r="E1051" s="2"/>
      <c r="F1051" s="569" t="str">
        <f>vlookup(B1051,'セッション実施状況管理'!$A:$U,20,false)</f>
        <v>#N/A</v>
      </c>
      <c r="G1051" s="2"/>
      <c r="H1051" s="2"/>
      <c r="I1051" s="572" t="str">
        <f>iferror(vlookup(B1051,'セッション実施状況管理'!$A:$B,2,false),"")</f>
        <v/>
      </c>
      <c r="J1051" s="629"/>
      <c r="K1051" s="629"/>
      <c r="L1051" s="652"/>
      <c r="M1051" s="652"/>
      <c r="N1051" s="629"/>
      <c r="O1051" s="629"/>
      <c r="P1051" s="629"/>
      <c r="Q1051" s="651"/>
      <c r="R1051" s="653"/>
      <c r="S1051" s="651"/>
      <c r="T1051" s="582" t="s">
        <v>1072</v>
      </c>
      <c r="U1051" s="582" t="s">
        <v>1072</v>
      </c>
      <c r="V1051" s="582" t="s">
        <v>1072</v>
      </c>
      <c r="W1051" s="582" t="s">
        <v>1072</v>
      </c>
      <c r="X1051" s="582" t="s">
        <v>1072</v>
      </c>
      <c r="Y1051" s="582" t="s">
        <v>1072</v>
      </c>
      <c r="Z1051" s="582" t="s">
        <v>1072</v>
      </c>
      <c r="AA1051" s="580" t="str">
        <f>Vlookup(B1051,'セッション実施状況管理'!$A:$R,17,false)</f>
        <v>#N/A</v>
      </c>
      <c r="AB1051" s="580" t="str">
        <f t="shared" si="14"/>
        <v>#N/A</v>
      </c>
      <c r="AC1051" s="580" t="str">
        <f t="shared" si="15"/>
        <v>#N/A</v>
      </c>
    </row>
    <row r="1052">
      <c r="A1052" s="2"/>
      <c r="B1052" s="2"/>
      <c r="C1052" s="2"/>
      <c r="D1052" s="2"/>
      <c r="E1052" s="2"/>
      <c r="F1052" s="569" t="str">
        <f>vlookup(B1052,'セッション実施状況管理'!$A:$U,20,false)</f>
        <v>#N/A</v>
      </c>
      <c r="G1052" s="2"/>
      <c r="H1052" s="2"/>
      <c r="I1052" s="572" t="str">
        <f>iferror(vlookup(B1052,'セッション実施状況管理'!$A:$B,2,false),"")</f>
        <v/>
      </c>
      <c r="J1052" s="629"/>
      <c r="K1052" s="629"/>
      <c r="L1052" s="652"/>
      <c r="M1052" s="652"/>
      <c r="N1052" s="629"/>
      <c r="O1052" s="629"/>
      <c r="P1052" s="629"/>
      <c r="Q1052" s="651"/>
      <c r="R1052" s="653"/>
      <c r="S1052" s="651"/>
      <c r="T1052" s="582" t="s">
        <v>1072</v>
      </c>
      <c r="U1052" s="582" t="s">
        <v>1072</v>
      </c>
      <c r="V1052" s="582" t="s">
        <v>1072</v>
      </c>
      <c r="W1052" s="582" t="s">
        <v>1072</v>
      </c>
      <c r="X1052" s="582" t="s">
        <v>1072</v>
      </c>
      <c r="Y1052" s="582" t="s">
        <v>1072</v>
      </c>
      <c r="Z1052" s="582" t="s">
        <v>1072</v>
      </c>
      <c r="AA1052" s="580" t="str">
        <f>Vlookup(B1052,'セッション実施状況管理'!$A:$R,17,false)</f>
        <v>#N/A</v>
      </c>
      <c r="AB1052" s="580" t="str">
        <f t="shared" si="14"/>
        <v>#N/A</v>
      </c>
      <c r="AC1052" s="580" t="str">
        <f t="shared" si="15"/>
        <v>#N/A</v>
      </c>
    </row>
    <row r="1053">
      <c r="A1053" s="2"/>
      <c r="B1053" s="2"/>
      <c r="C1053" s="2"/>
      <c r="D1053" s="2"/>
      <c r="E1053" s="2"/>
      <c r="F1053" s="569" t="str">
        <f>vlookup(B1053,'セッション実施状況管理'!$A:$U,20,false)</f>
        <v>#N/A</v>
      </c>
      <c r="G1053" s="2"/>
      <c r="H1053" s="2"/>
      <c r="I1053" s="572" t="str">
        <f>iferror(vlookup(B1053,'セッション実施状況管理'!$A:$B,2,false),"")</f>
        <v/>
      </c>
      <c r="J1053" s="629"/>
      <c r="K1053" s="629"/>
      <c r="L1053" s="652"/>
      <c r="M1053" s="652"/>
      <c r="N1053" s="629"/>
      <c r="O1053" s="629"/>
      <c r="P1053" s="629"/>
      <c r="Q1053" s="651"/>
      <c r="R1053" s="653"/>
      <c r="S1053" s="651"/>
      <c r="T1053" s="582" t="s">
        <v>1072</v>
      </c>
      <c r="U1053" s="582" t="s">
        <v>1072</v>
      </c>
      <c r="V1053" s="582" t="s">
        <v>1072</v>
      </c>
      <c r="W1053" s="582" t="s">
        <v>1072</v>
      </c>
      <c r="X1053" s="582" t="s">
        <v>1072</v>
      </c>
      <c r="Y1053" s="582" t="s">
        <v>1072</v>
      </c>
      <c r="Z1053" s="582" t="s">
        <v>1072</v>
      </c>
      <c r="AA1053" s="580" t="str">
        <f>Vlookup(B1053,'セッション実施状況管理'!$A:$R,17,false)</f>
        <v>#N/A</v>
      </c>
      <c r="AB1053" s="580" t="str">
        <f t="shared" si="14"/>
        <v>#N/A</v>
      </c>
      <c r="AC1053" s="580" t="str">
        <f t="shared" si="15"/>
        <v>#N/A</v>
      </c>
    </row>
    <row r="1054">
      <c r="A1054" s="2"/>
      <c r="B1054" s="2"/>
      <c r="C1054" s="2"/>
      <c r="D1054" s="2"/>
      <c r="E1054" s="2"/>
      <c r="F1054" s="569" t="str">
        <f>vlookup(B1054,'セッション実施状況管理'!$A:$U,20,false)</f>
        <v>#N/A</v>
      </c>
      <c r="G1054" s="2"/>
      <c r="H1054" s="2"/>
      <c r="I1054" s="572" t="str">
        <f>iferror(vlookup(B1054,'セッション実施状況管理'!$A:$B,2,false),"")</f>
        <v/>
      </c>
      <c r="J1054" s="629"/>
      <c r="K1054" s="629"/>
      <c r="L1054" s="652"/>
      <c r="M1054" s="652"/>
      <c r="N1054" s="629"/>
      <c r="O1054" s="629"/>
      <c r="P1054" s="629"/>
      <c r="Q1054" s="651"/>
      <c r="R1054" s="653"/>
      <c r="S1054" s="651"/>
      <c r="T1054" s="582" t="s">
        <v>1072</v>
      </c>
      <c r="U1054" s="582" t="s">
        <v>1072</v>
      </c>
      <c r="V1054" s="582" t="s">
        <v>1072</v>
      </c>
      <c r="W1054" s="582" t="s">
        <v>1072</v>
      </c>
      <c r="X1054" s="582" t="s">
        <v>1072</v>
      </c>
      <c r="Y1054" s="582" t="s">
        <v>1072</v>
      </c>
      <c r="Z1054" s="582" t="s">
        <v>1072</v>
      </c>
      <c r="AA1054" s="580" t="str">
        <f>Vlookup(B1054,'セッション実施状況管理'!$A:$R,17,false)</f>
        <v>#N/A</v>
      </c>
      <c r="AB1054" s="580" t="str">
        <f t="shared" si="14"/>
        <v>#N/A</v>
      </c>
      <c r="AC1054" s="580" t="str">
        <f t="shared" si="15"/>
        <v>#N/A</v>
      </c>
    </row>
    <row r="1055">
      <c r="A1055" s="2"/>
      <c r="B1055" s="2"/>
      <c r="C1055" s="2"/>
      <c r="D1055" s="2"/>
      <c r="E1055" s="2"/>
      <c r="F1055" s="569" t="str">
        <f>vlookup(B1055,'セッション実施状況管理'!$A:$U,20,false)</f>
        <v>#N/A</v>
      </c>
      <c r="G1055" s="2"/>
      <c r="H1055" s="2"/>
      <c r="I1055" s="572" t="str">
        <f>iferror(vlookup(B1055,'セッション実施状況管理'!$A:$B,2,false),"")</f>
        <v/>
      </c>
      <c r="J1055" s="629"/>
      <c r="K1055" s="629"/>
      <c r="L1055" s="652"/>
      <c r="M1055" s="652"/>
      <c r="N1055" s="629"/>
      <c r="O1055" s="629"/>
      <c r="P1055" s="629"/>
      <c r="Q1055" s="651"/>
      <c r="R1055" s="653"/>
      <c r="S1055" s="651"/>
      <c r="T1055" s="582" t="s">
        <v>1072</v>
      </c>
      <c r="U1055" s="582" t="s">
        <v>1072</v>
      </c>
      <c r="V1055" s="582" t="s">
        <v>1072</v>
      </c>
      <c r="W1055" s="582" t="s">
        <v>1072</v>
      </c>
      <c r="X1055" s="582" t="s">
        <v>1072</v>
      </c>
      <c r="Y1055" s="582" t="s">
        <v>1072</v>
      </c>
      <c r="Z1055" s="582" t="s">
        <v>1072</v>
      </c>
      <c r="AA1055" s="580" t="str">
        <f>Vlookup(B1055,'セッション実施状況管理'!$A:$R,17,false)</f>
        <v>#N/A</v>
      </c>
      <c r="AB1055" s="580" t="str">
        <f t="shared" si="14"/>
        <v>#N/A</v>
      </c>
      <c r="AC1055" s="580" t="str">
        <f t="shared" si="15"/>
        <v>#N/A</v>
      </c>
    </row>
    <row r="1056">
      <c r="A1056" s="2"/>
      <c r="B1056" s="2"/>
      <c r="C1056" s="2"/>
      <c r="D1056" s="2"/>
      <c r="E1056" s="2"/>
      <c r="F1056" s="569" t="str">
        <f>vlookup(B1056,'セッション実施状況管理'!$A:$U,20,false)</f>
        <v>#N/A</v>
      </c>
      <c r="G1056" s="2"/>
      <c r="H1056" s="2"/>
      <c r="I1056" s="572" t="str">
        <f>iferror(vlookup(B1056,'セッション実施状況管理'!$A:$B,2,false),"")</f>
        <v/>
      </c>
      <c r="J1056" s="629"/>
      <c r="K1056" s="629"/>
      <c r="L1056" s="652"/>
      <c r="M1056" s="652"/>
      <c r="N1056" s="629"/>
      <c r="O1056" s="629"/>
      <c r="P1056" s="629"/>
      <c r="Q1056" s="651"/>
      <c r="R1056" s="653"/>
      <c r="S1056" s="651"/>
      <c r="T1056" s="582" t="s">
        <v>1072</v>
      </c>
      <c r="U1056" s="582" t="s">
        <v>1072</v>
      </c>
      <c r="V1056" s="582" t="s">
        <v>1072</v>
      </c>
      <c r="W1056" s="582" t="s">
        <v>1072</v>
      </c>
      <c r="X1056" s="582" t="s">
        <v>1072</v>
      </c>
      <c r="Y1056" s="582" t="s">
        <v>1072</v>
      </c>
      <c r="Z1056" s="582" t="s">
        <v>1072</v>
      </c>
      <c r="AA1056" s="580" t="str">
        <f>Vlookup(B1056,'セッション実施状況管理'!$A:$R,17,false)</f>
        <v>#N/A</v>
      </c>
      <c r="AB1056" s="580" t="str">
        <f t="shared" si="14"/>
        <v>#N/A</v>
      </c>
      <c r="AC1056" s="580" t="str">
        <f t="shared" si="15"/>
        <v>#N/A</v>
      </c>
    </row>
    <row r="1057">
      <c r="A1057" s="2"/>
      <c r="B1057" s="2"/>
      <c r="C1057" s="2"/>
      <c r="D1057" s="2"/>
      <c r="E1057" s="2"/>
      <c r="F1057" s="569" t="str">
        <f>vlookup(B1057,'セッション実施状況管理'!$A:$U,20,false)</f>
        <v>#N/A</v>
      </c>
      <c r="G1057" s="2"/>
      <c r="H1057" s="2"/>
      <c r="I1057" s="572" t="str">
        <f>iferror(vlookup(B1057,'セッション実施状況管理'!$A:$B,2,false),"")</f>
        <v/>
      </c>
      <c r="J1057" s="629"/>
      <c r="K1057" s="629"/>
      <c r="L1057" s="652"/>
      <c r="M1057" s="652"/>
      <c r="N1057" s="629"/>
      <c r="O1057" s="629"/>
      <c r="P1057" s="629"/>
      <c r="Q1057" s="651"/>
      <c r="R1057" s="653"/>
      <c r="S1057" s="651"/>
      <c r="T1057" s="582" t="s">
        <v>1072</v>
      </c>
      <c r="U1057" s="582" t="s">
        <v>1072</v>
      </c>
      <c r="V1057" s="582" t="s">
        <v>1072</v>
      </c>
      <c r="W1057" s="582" t="s">
        <v>1072</v>
      </c>
      <c r="X1057" s="582" t="s">
        <v>1072</v>
      </c>
      <c r="Y1057" s="582" t="s">
        <v>1072</v>
      </c>
      <c r="Z1057" s="582" t="s">
        <v>1072</v>
      </c>
      <c r="AA1057" s="580" t="str">
        <f>Vlookup(B1057,'セッション実施状況管理'!$A:$R,17,false)</f>
        <v>#N/A</v>
      </c>
      <c r="AB1057" s="580" t="str">
        <f t="shared" si="14"/>
        <v>#N/A</v>
      </c>
      <c r="AC1057" s="580" t="str">
        <f t="shared" si="15"/>
        <v>#N/A</v>
      </c>
    </row>
    <row r="1058">
      <c r="A1058" s="2"/>
      <c r="B1058" s="2"/>
      <c r="C1058" s="2"/>
      <c r="D1058" s="2"/>
      <c r="E1058" s="2"/>
      <c r="F1058" s="569" t="str">
        <f>vlookup(B1058,'セッション実施状況管理'!$A:$U,20,false)</f>
        <v>#N/A</v>
      </c>
      <c r="G1058" s="2"/>
      <c r="H1058" s="2"/>
      <c r="I1058" s="572" t="str">
        <f>iferror(vlookup(B1058,'セッション実施状況管理'!$A:$B,2,false),"")</f>
        <v/>
      </c>
      <c r="J1058" s="629"/>
      <c r="K1058" s="629"/>
      <c r="L1058" s="652"/>
      <c r="M1058" s="652"/>
      <c r="N1058" s="629"/>
      <c r="O1058" s="629"/>
      <c r="P1058" s="629"/>
      <c r="Q1058" s="651"/>
      <c r="R1058" s="653"/>
      <c r="S1058" s="651"/>
      <c r="T1058" s="582" t="s">
        <v>1072</v>
      </c>
      <c r="U1058" s="582" t="s">
        <v>1072</v>
      </c>
      <c r="V1058" s="582" t="s">
        <v>1072</v>
      </c>
      <c r="W1058" s="582" t="s">
        <v>1072</v>
      </c>
      <c r="X1058" s="582" t="s">
        <v>1072</v>
      </c>
      <c r="Y1058" s="582" t="s">
        <v>1072</v>
      </c>
      <c r="Z1058" s="582" t="s">
        <v>1072</v>
      </c>
      <c r="AA1058" s="580" t="str">
        <f>Vlookup(B1058,'セッション実施状況管理'!$A:$R,17,false)</f>
        <v>#N/A</v>
      </c>
      <c r="AB1058" s="580" t="str">
        <f t="shared" si="14"/>
        <v>#N/A</v>
      </c>
      <c r="AC1058" s="580" t="str">
        <f t="shared" si="15"/>
        <v>#N/A</v>
      </c>
    </row>
    <row r="1059">
      <c r="A1059" s="2"/>
      <c r="B1059" s="2"/>
      <c r="C1059" s="2"/>
      <c r="D1059" s="2"/>
      <c r="E1059" s="2"/>
      <c r="F1059" s="569" t="str">
        <f>vlookup(B1059,'セッション実施状況管理'!$A:$U,20,false)</f>
        <v>#N/A</v>
      </c>
      <c r="G1059" s="2"/>
      <c r="H1059" s="2"/>
      <c r="I1059" s="572" t="str">
        <f>iferror(vlookup(B1059,'セッション実施状況管理'!$A:$B,2,false),"")</f>
        <v/>
      </c>
      <c r="J1059" s="629"/>
      <c r="K1059" s="629"/>
      <c r="L1059" s="652"/>
      <c r="M1059" s="652"/>
      <c r="N1059" s="629"/>
      <c r="O1059" s="629"/>
      <c r="P1059" s="629"/>
      <c r="Q1059" s="651"/>
      <c r="R1059" s="653"/>
      <c r="S1059" s="651"/>
      <c r="T1059" s="582" t="s">
        <v>1072</v>
      </c>
      <c r="U1059" s="582" t="s">
        <v>1072</v>
      </c>
      <c r="V1059" s="582" t="s">
        <v>1072</v>
      </c>
      <c r="W1059" s="582" t="s">
        <v>1072</v>
      </c>
      <c r="X1059" s="582" t="s">
        <v>1072</v>
      </c>
      <c r="Y1059" s="582" t="s">
        <v>1072</v>
      </c>
      <c r="Z1059" s="582" t="s">
        <v>1072</v>
      </c>
      <c r="AA1059" s="580" t="str">
        <f>Vlookup(B1059,'セッション実施状況管理'!$A:$R,17,false)</f>
        <v>#N/A</v>
      </c>
      <c r="AB1059" s="580" t="str">
        <f t="shared" si="14"/>
        <v>#N/A</v>
      </c>
      <c r="AC1059" s="580" t="str">
        <f t="shared" si="15"/>
        <v>#N/A</v>
      </c>
    </row>
    <row r="1060">
      <c r="A1060" s="2"/>
      <c r="B1060" s="2"/>
      <c r="C1060" s="2"/>
      <c r="D1060" s="2"/>
      <c r="E1060" s="2"/>
      <c r="F1060" s="569" t="str">
        <f>vlookup(B1060,'セッション実施状況管理'!$A:$U,20,false)</f>
        <v>#N/A</v>
      </c>
      <c r="G1060" s="2"/>
      <c r="H1060" s="2"/>
      <c r="I1060" s="572" t="str">
        <f>iferror(vlookup(B1060,'セッション実施状況管理'!$A:$B,2,false),"")</f>
        <v/>
      </c>
      <c r="J1060" s="629"/>
      <c r="K1060" s="629"/>
      <c r="L1060" s="652"/>
      <c r="M1060" s="652"/>
      <c r="N1060" s="629"/>
      <c r="O1060" s="629"/>
      <c r="P1060" s="629"/>
      <c r="Q1060" s="651"/>
      <c r="R1060" s="653"/>
      <c r="S1060" s="651"/>
      <c r="T1060" s="582" t="s">
        <v>1072</v>
      </c>
      <c r="U1060" s="582" t="s">
        <v>1072</v>
      </c>
      <c r="V1060" s="582" t="s">
        <v>1072</v>
      </c>
      <c r="W1060" s="582" t="s">
        <v>1072</v>
      </c>
      <c r="X1060" s="582" t="s">
        <v>1072</v>
      </c>
      <c r="Y1060" s="582" t="s">
        <v>1072</v>
      </c>
      <c r="Z1060" s="582" t="s">
        <v>1072</v>
      </c>
      <c r="AA1060" s="580" t="str">
        <f>Vlookup(B1060,'セッション実施状況管理'!$A:$R,17,false)</f>
        <v>#N/A</v>
      </c>
      <c r="AB1060" s="580" t="str">
        <f t="shared" si="14"/>
        <v>#N/A</v>
      </c>
      <c r="AC1060" s="580" t="str">
        <f t="shared" si="15"/>
        <v>#N/A</v>
      </c>
    </row>
    <row r="1061">
      <c r="A1061" s="2"/>
      <c r="B1061" s="2"/>
      <c r="C1061" s="2"/>
      <c r="D1061" s="2"/>
      <c r="E1061" s="2"/>
      <c r="F1061" s="569" t="str">
        <f>vlookup(B1061,'セッション実施状況管理'!$A:$U,20,false)</f>
        <v>#N/A</v>
      </c>
      <c r="G1061" s="2"/>
      <c r="H1061" s="2"/>
      <c r="I1061" s="572" t="str">
        <f>iferror(vlookup(B1061,'セッション実施状況管理'!$A:$B,2,false),"")</f>
        <v/>
      </c>
      <c r="J1061" s="629"/>
      <c r="K1061" s="629"/>
      <c r="L1061" s="652"/>
      <c r="M1061" s="652"/>
      <c r="N1061" s="629"/>
      <c r="O1061" s="629"/>
      <c r="P1061" s="629"/>
      <c r="Q1061" s="651"/>
      <c r="R1061" s="653"/>
      <c r="S1061" s="651"/>
      <c r="T1061" s="582" t="s">
        <v>1072</v>
      </c>
      <c r="U1061" s="582" t="s">
        <v>1072</v>
      </c>
      <c r="V1061" s="582" t="s">
        <v>1072</v>
      </c>
      <c r="W1061" s="582" t="s">
        <v>1072</v>
      </c>
      <c r="X1061" s="582" t="s">
        <v>1072</v>
      </c>
      <c r="Y1061" s="582" t="s">
        <v>1072</v>
      </c>
      <c r="Z1061" s="582" t="s">
        <v>1072</v>
      </c>
      <c r="AA1061" s="580" t="str">
        <f>Vlookup(B1061,'セッション実施状況管理'!$A:$R,17,false)</f>
        <v>#N/A</v>
      </c>
      <c r="AB1061" s="580" t="str">
        <f t="shared" si="14"/>
        <v>#N/A</v>
      </c>
      <c r="AC1061" s="580" t="str">
        <f t="shared" si="15"/>
        <v>#N/A</v>
      </c>
    </row>
    <row r="1062">
      <c r="A1062" s="2"/>
      <c r="B1062" s="2"/>
      <c r="C1062" s="2"/>
      <c r="D1062" s="2"/>
      <c r="E1062" s="2"/>
      <c r="F1062" s="569" t="str">
        <f>vlookup(B1062,'セッション実施状況管理'!$A:$U,20,false)</f>
        <v>#N/A</v>
      </c>
      <c r="G1062" s="2"/>
      <c r="H1062" s="2"/>
      <c r="I1062" s="572" t="str">
        <f>iferror(vlookup(B1062,'セッション実施状況管理'!$A:$B,2,false),"")</f>
        <v/>
      </c>
      <c r="J1062" s="629"/>
      <c r="K1062" s="629"/>
      <c r="L1062" s="652"/>
      <c r="M1062" s="652"/>
      <c r="N1062" s="629"/>
      <c r="O1062" s="629"/>
      <c r="P1062" s="629"/>
      <c r="Q1062" s="651"/>
      <c r="R1062" s="653"/>
      <c r="S1062" s="651"/>
      <c r="T1062" s="582" t="s">
        <v>1072</v>
      </c>
      <c r="U1062" s="582" t="s">
        <v>1072</v>
      </c>
      <c r="V1062" s="582" t="s">
        <v>1072</v>
      </c>
      <c r="W1062" s="582" t="s">
        <v>1072</v>
      </c>
      <c r="X1062" s="582" t="s">
        <v>1072</v>
      </c>
      <c r="Y1062" s="582" t="s">
        <v>1072</v>
      </c>
      <c r="Z1062" s="582" t="s">
        <v>1072</v>
      </c>
      <c r="AA1062" s="580" t="str">
        <f>Vlookup(B1062,'セッション実施状況管理'!$A:$R,17,false)</f>
        <v>#N/A</v>
      </c>
      <c r="AB1062" s="580" t="str">
        <f t="shared" si="14"/>
        <v>#N/A</v>
      </c>
      <c r="AC1062" s="580" t="str">
        <f t="shared" si="15"/>
        <v>#N/A</v>
      </c>
    </row>
    <row r="1063">
      <c r="A1063" s="2"/>
      <c r="B1063" s="2"/>
      <c r="C1063" s="2"/>
      <c r="D1063" s="2"/>
      <c r="E1063" s="2"/>
      <c r="F1063" s="569" t="str">
        <f>vlookup(B1063,'セッション実施状況管理'!$A:$U,20,false)</f>
        <v>#N/A</v>
      </c>
      <c r="G1063" s="2"/>
      <c r="H1063" s="2"/>
      <c r="I1063" s="572" t="str">
        <f>iferror(vlookup(B1063,'セッション実施状況管理'!$A:$B,2,false),"")</f>
        <v/>
      </c>
      <c r="J1063" s="629"/>
      <c r="K1063" s="629"/>
      <c r="L1063" s="652"/>
      <c r="M1063" s="652"/>
      <c r="N1063" s="629"/>
      <c r="O1063" s="629"/>
      <c r="P1063" s="629"/>
      <c r="Q1063" s="651"/>
      <c r="R1063" s="653"/>
      <c r="S1063" s="651"/>
      <c r="T1063" s="582" t="s">
        <v>1072</v>
      </c>
      <c r="U1063" s="582" t="s">
        <v>1072</v>
      </c>
      <c r="V1063" s="582" t="s">
        <v>1072</v>
      </c>
      <c r="W1063" s="582" t="s">
        <v>1072</v>
      </c>
      <c r="X1063" s="582" t="s">
        <v>1072</v>
      </c>
      <c r="Y1063" s="582" t="s">
        <v>1072</v>
      </c>
      <c r="Z1063" s="582" t="s">
        <v>1072</v>
      </c>
      <c r="AA1063" s="580" t="str">
        <f>Vlookup(B1063,'セッション実施状況管理'!$A:$R,17,false)</f>
        <v>#N/A</v>
      </c>
      <c r="AB1063" s="580" t="str">
        <f t="shared" si="14"/>
        <v>#N/A</v>
      </c>
      <c r="AC1063" s="580" t="str">
        <f t="shared" si="15"/>
        <v>#N/A</v>
      </c>
    </row>
    <row r="1064">
      <c r="A1064" s="2"/>
      <c r="B1064" s="2"/>
      <c r="C1064" s="2"/>
      <c r="D1064" s="2"/>
      <c r="E1064" s="2"/>
      <c r="F1064" s="569" t="str">
        <f>vlookup(B1064,'セッション実施状況管理'!$A:$U,20,false)</f>
        <v>#N/A</v>
      </c>
      <c r="G1064" s="2"/>
      <c r="H1064" s="2"/>
      <c r="I1064" s="572" t="str">
        <f>iferror(vlookup(B1064,'セッション実施状況管理'!$A:$B,2,false),"")</f>
        <v/>
      </c>
      <c r="J1064" s="629"/>
      <c r="K1064" s="629"/>
      <c r="L1064" s="652"/>
      <c r="M1064" s="652"/>
      <c r="N1064" s="629"/>
      <c r="O1064" s="629"/>
      <c r="P1064" s="629"/>
      <c r="Q1064" s="651"/>
      <c r="R1064" s="653"/>
      <c r="S1064" s="651"/>
      <c r="T1064" s="582" t="s">
        <v>1072</v>
      </c>
      <c r="U1064" s="582" t="s">
        <v>1072</v>
      </c>
      <c r="V1064" s="582" t="s">
        <v>1072</v>
      </c>
      <c r="W1064" s="582" t="s">
        <v>1072</v>
      </c>
      <c r="X1064" s="582" t="s">
        <v>1072</v>
      </c>
      <c r="Y1064" s="582" t="s">
        <v>1072</v>
      </c>
      <c r="Z1064" s="582" t="s">
        <v>1072</v>
      </c>
      <c r="AA1064" s="580" t="str">
        <f>Vlookup(B1064,'セッション実施状況管理'!$A:$R,17,false)</f>
        <v>#N/A</v>
      </c>
      <c r="AB1064" s="580" t="str">
        <f t="shared" si="14"/>
        <v>#N/A</v>
      </c>
      <c r="AC1064" s="580" t="str">
        <f t="shared" si="15"/>
        <v>#N/A</v>
      </c>
    </row>
    <row r="1065">
      <c r="A1065" s="2"/>
      <c r="B1065" s="2"/>
      <c r="C1065" s="2"/>
      <c r="D1065" s="2"/>
      <c r="E1065" s="2"/>
      <c r="F1065" s="569" t="str">
        <f>vlookup(B1065,'セッション実施状況管理'!$A:$U,20,false)</f>
        <v>#N/A</v>
      </c>
      <c r="G1065" s="2"/>
      <c r="H1065" s="2"/>
      <c r="I1065" s="572" t="str">
        <f>iferror(vlookup(B1065,'セッション実施状況管理'!$A:$B,2,false),"")</f>
        <v/>
      </c>
      <c r="J1065" s="629"/>
      <c r="K1065" s="629"/>
      <c r="L1065" s="652"/>
      <c r="M1065" s="652"/>
      <c r="N1065" s="629"/>
      <c r="O1065" s="629"/>
      <c r="P1065" s="629"/>
      <c r="Q1065" s="651"/>
      <c r="R1065" s="653"/>
      <c r="S1065" s="651"/>
      <c r="T1065" s="582" t="s">
        <v>1072</v>
      </c>
      <c r="U1065" s="582" t="s">
        <v>1072</v>
      </c>
      <c r="V1065" s="582" t="s">
        <v>1072</v>
      </c>
      <c r="W1065" s="582" t="s">
        <v>1072</v>
      </c>
      <c r="X1065" s="582" t="s">
        <v>1072</v>
      </c>
      <c r="Y1065" s="582" t="s">
        <v>1072</v>
      </c>
      <c r="Z1065" s="582" t="s">
        <v>1072</v>
      </c>
      <c r="AA1065" s="580" t="str">
        <f>Vlookup(B1065,'セッション実施状況管理'!$A:$R,17,false)</f>
        <v>#N/A</v>
      </c>
      <c r="AB1065" s="580" t="str">
        <f t="shared" si="14"/>
        <v>#N/A</v>
      </c>
      <c r="AC1065" s="580" t="str">
        <f t="shared" si="15"/>
        <v>#N/A</v>
      </c>
    </row>
    <row r="1066">
      <c r="A1066" s="2"/>
      <c r="B1066" s="2"/>
      <c r="C1066" s="2"/>
      <c r="D1066" s="2"/>
      <c r="E1066" s="2"/>
      <c r="F1066" s="569" t="str">
        <f>vlookup(B1066,'セッション実施状況管理'!$A:$U,20,false)</f>
        <v>#N/A</v>
      </c>
      <c r="G1066" s="2"/>
      <c r="H1066" s="2"/>
      <c r="I1066" s="572" t="str">
        <f>iferror(vlookup(B1066,'セッション実施状況管理'!$A:$B,2,false),"")</f>
        <v/>
      </c>
      <c r="J1066" s="629"/>
      <c r="K1066" s="629"/>
      <c r="L1066" s="652"/>
      <c r="M1066" s="652"/>
      <c r="N1066" s="629"/>
      <c r="O1066" s="629"/>
      <c r="P1066" s="629"/>
      <c r="Q1066" s="651"/>
      <c r="R1066" s="653"/>
      <c r="S1066" s="651"/>
      <c r="T1066" s="582" t="s">
        <v>1072</v>
      </c>
      <c r="U1066" s="582" t="s">
        <v>1072</v>
      </c>
      <c r="V1066" s="582" t="s">
        <v>1072</v>
      </c>
      <c r="W1066" s="582" t="s">
        <v>1072</v>
      </c>
      <c r="X1066" s="582" t="s">
        <v>1072</v>
      </c>
      <c r="Y1066" s="582" t="s">
        <v>1072</v>
      </c>
      <c r="Z1066" s="582" t="s">
        <v>1072</v>
      </c>
      <c r="AA1066" s="580" t="str">
        <f>Vlookup(B1066,'セッション実施状況管理'!$A:$R,17,false)</f>
        <v>#N/A</v>
      </c>
      <c r="AB1066" s="580" t="str">
        <f t="shared" si="14"/>
        <v>#N/A</v>
      </c>
      <c r="AC1066" s="580" t="str">
        <f t="shared" si="15"/>
        <v>#N/A</v>
      </c>
    </row>
    <row r="1067">
      <c r="A1067" s="2"/>
      <c r="B1067" s="2"/>
      <c r="C1067" s="2"/>
      <c r="D1067" s="2"/>
      <c r="E1067" s="2"/>
      <c r="F1067" s="569" t="str">
        <f>vlookup(B1067,'セッション実施状況管理'!$A:$U,20,false)</f>
        <v>#N/A</v>
      </c>
      <c r="G1067" s="2"/>
      <c r="H1067" s="2"/>
      <c r="I1067" s="572" t="str">
        <f>iferror(vlookup(B1067,'セッション実施状況管理'!$A:$B,2,false),"")</f>
        <v/>
      </c>
      <c r="J1067" s="629"/>
      <c r="K1067" s="629"/>
      <c r="L1067" s="652"/>
      <c r="M1067" s="652"/>
      <c r="N1067" s="629"/>
      <c r="O1067" s="629"/>
      <c r="P1067" s="629"/>
      <c r="Q1067" s="651"/>
      <c r="R1067" s="653"/>
      <c r="S1067" s="651"/>
      <c r="T1067" s="582" t="s">
        <v>1072</v>
      </c>
      <c r="U1067" s="582" t="s">
        <v>1072</v>
      </c>
      <c r="V1067" s="582" t="s">
        <v>1072</v>
      </c>
      <c r="W1067" s="582" t="s">
        <v>1072</v>
      </c>
      <c r="X1067" s="582" t="s">
        <v>1072</v>
      </c>
      <c r="Y1067" s="582" t="s">
        <v>1072</v>
      </c>
      <c r="Z1067" s="582" t="s">
        <v>1072</v>
      </c>
      <c r="AA1067" s="580" t="str">
        <f>Vlookup(B1067,'セッション実施状況管理'!$A:$R,17,false)</f>
        <v>#N/A</v>
      </c>
      <c r="AB1067" s="580" t="str">
        <f t="shared" si="14"/>
        <v>#N/A</v>
      </c>
      <c r="AC1067" s="580" t="str">
        <f t="shared" si="15"/>
        <v>#N/A</v>
      </c>
    </row>
    <row r="1068">
      <c r="A1068" s="2"/>
      <c r="B1068" s="2"/>
      <c r="C1068" s="2"/>
      <c r="D1068" s="2"/>
      <c r="E1068" s="2"/>
      <c r="F1068" s="569" t="str">
        <f>vlookup(B1068,'セッション実施状況管理'!$A:$U,20,false)</f>
        <v>#N/A</v>
      </c>
      <c r="G1068" s="2"/>
      <c r="H1068" s="2"/>
      <c r="I1068" s="572" t="str">
        <f>iferror(vlookup(B1068,'セッション実施状況管理'!$A:$B,2,false),"")</f>
        <v/>
      </c>
      <c r="J1068" s="629"/>
      <c r="K1068" s="629"/>
      <c r="L1068" s="652"/>
      <c r="M1068" s="652"/>
      <c r="N1068" s="629"/>
      <c r="O1068" s="629"/>
      <c r="P1068" s="629"/>
      <c r="Q1068" s="651"/>
      <c r="R1068" s="653"/>
      <c r="S1068" s="651"/>
      <c r="T1068" s="582" t="s">
        <v>1072</v>
      </c>
      <c r="U1068" s="582" t="s">
        <v>1072</v>
      </c>
      <c r="V1068" s="582" t="s">
        <v>1072</v>
      </c>
      <c r="W1068" s="582" t="s">
        <v>1072</v>
      </c>
      <c r="X1068" s="582" t="s">
        <v>1072</v>
      </c>
      <c r="Y1068" s="582" t="s">
        <v>1072</v>
      </c>
      <c r="Z1068" s="582" t="s">
        <v>1072</v>
      </c>
      <c r="AA1068" s="580" t="str">
        <f>Vlookup(B1068,'セッション実施状況管理'!$A:$R,17,false)</f>
        <v>#N/A</v>
      </c>
      <c r="AB1068" s="580" t="str">
        <f t="shared" si="14"/>
        <v>#N/A</v>
      </c>
      <c r="AC1068" s="580" t="str">
        <f t="shared" si="15"/>
        <v>#N/A</v>
      </c>
    </row>
    <row r="1069">
      <c r="A1069" s="2"/>
      <c r="B1069" s="2"/>
      <c r="C1069" s="2"/>
      <c r="D1069" s="2"/>
      <c r="E1069" s="2"/>
      <c r="F1069" s="569" t="str">
        <f>vlookup(B1069,'セッション実施状況管理'!$A:$U,20,false)</f>
        <v>#N/A</v>
      </c>
      <c r="G1069" s="2"/>
      <c r="H1069" s="2"/>
      <c r="I1069" s="572" t="str">
        <f>iferror(vlookup(B1069,'セッション実施状況管理'!$A:$B,2,false),"")</f>
        <v/>
      </c>
      <c r="J1069" s="629"/>
      <c r="K1069" s="629"/>
      <c r="L1069" s="652"/>
      <c r="M1069" s="652"/>
      <c r="N1069" s="629"/>
      <c r="O1069" s="629"/>
      <c r="P1069" s="629"/>
      <c r="Q1069" s="651"/>
      <c r="R1069" s="653"/>
      <c r="S1069" s="651"/>
      <c r="T1069" s="582" t="s">
        <v>1072</v>
      </c>
      <c r="U1069" s="582" t="s">
        <v>1072</v>
      </c>
      <c r="V1069" s="582" t="s">
        <v>1072</v>
      </c>
      <c r="W1069" s="582" t="s">
        <v>1072</v>
      </c>
      <c r="X1069" s="582" t="s">
        <v>1072</v>
      </c>
      <c r="Y1069" s="582" t="s">
        <v>1072</v>
      </c>
      <c r="Z1069" s="582" t="s">
        <v>1072</v>
      </c>
      <c r="AA1069" s="580" t="str">
        <f>Vlookup(B1069,'セッション実施状況管理'!$A:$R,17,false)</f>
        <v>#N/A</v>
      </c>
      <c r="AB1069" s="580" t="str">
        <f t="shared" si="14"/>
        <v>#N/A</v>
      </c>
      <c r="AC1069" s="580" t="str">
        <f t="shared" si="15"/>
        <v>#N/A</v>
      </c>
    </row>
    <row r="1070">
      <c r="A1070" s="2"/>
      <c r="B1070" s="2"/>
      <c r="C1070" s="2"/>
      <c r="D1070" s="2"/>
      <c r="E1070" s="2"/>
      <c r="F1070" s="569" t="str">
        <f>vlookup(B1070,'セッション実施状況管理'!$A:$U,20,false)</f>
        <v>#N/A</v>
      </c>
      <c r="G1070" s="2"/>
      <c r="H1070" s="2"/>
      <c r="I1070" s="572" t="str">
        <f>iferror(vlookup(B1070,'セッション実施状況管理'!$A:$B,2,false),"")</f>
        <v/>
      </c>
      <c r="J1070" s="629"/>
      <c r="K1070" s="629"/>
      <c r="L1070" s="652"/>
      <c r="M1070" s="652"/>
      <c r="N1070" s="629"/>
      <c r="O1070" s="629"/>
      <c r="P1070" s="629"/>
      <c r="Q1070" s="651"/>
      <c r="R1070" s="653"/>
      <c r="S1070" s="651"/>
      <c r="T1070" s="582" t="s">
        <v>1072</v>
      </c>
      <c r="U1070" s="582" t="s">
        <v>1072</v>
      </c>
      <c r="V1070" s="582" t="s">
        <v>1072</v>
      </c>
      <c r="W1070" s="582" t="s">
        <v>1072</v>
      </c>
      <c r="X1070" s="582" t="s">
        <v>1072</v>
      </c>
      <c r="Y1070" s="582" t="s">
        <v>1072</v>
      </c>
      <c r="Z1070" s="582" t="s">
        <v>1072</v>
      </c>
      <c r="AA1070" s="580" t="str">
        <f>Vlookup(B1070,'セッション実施状況管理'!$A:$R,17,false)</f>
        <v>#N/A</v>
      </c>
      <c r="AB1070" s="580" t="str">
        <f t="shared" si="14"/>
        <v>#N/A</v>
      </c>
      <c r="AC1070" s="580" t="str">
        <f t="shared" si="15"/>
        <v>#N/A</v>
      </c>
    </row>
    <row r="1071">
      <c r="A1071" s="2"/>
      <c r="B1071" s="2"/>
      <c r="C1071" s="2"/>
      <c r="D1071" s="2"/>
      <c r="E1071" s="2"/>
      <c r="F1071" s="569" t="str">
        <f>vlookup(B1071,'セッション実施状況管理'!$A:$U,20,false)</f>
        <v>#N/A</v>
      </c>
      <c r="G1071" s="2"/>
      <c r="H1071" s="2"/>
      <c r="I1071" s="572" t="str">
        <f>iferror(vlookup(B1071,'セッション実施状況管理'!$A:$B,2,false),"")</f>
        <v/>
      </c>
      <c r="J1071" s="629"/>
      <c r="K1071" s="629"/>
      <c r="L1071" s="652"/>
      <c r="M1071" s="652"/>
      <c r="N1071" s="629"/>
      <c r="O1071" s="629"/>
      <c r="P1071" s="629"/>
      <c r="Q1071" s="651"/>
      <c r="R1071" s="653"/>
      <c r="S1071" s="651"/>
      <c r="T1071" s="582" t="s">
        <v>1072</v>
      </c>
      <c r="U1071" s="582" t="s">
        <v>1072</v>
      </c>
      <c r="V1071" s="582" t="s">
        <v>1072</v>
      </c>
      <c r="W1071" s="582" t="s">
        <v>1072</v>
      </c>
      <c r="X1071" s="582" t="s">
        <v>1072</v>
      </c>
      <c r="Y1071" s="582" t="s">
        <v>1072</v>
      </c>
      <c r="Z1071" s="582" t="s">
        <v>1072</v>
      </c>
      <c r="AA1071" s="580" t="str">
        <f>Vlookup(B1071,'セッション実施状況管理'!$A:$R,17,false)</f>
        <v>#N/A</v>
      </c>
      <c r="AB1071" s="580" t="str">
        <f t="shared" si="14"/>
        <v>#N/A</v>
      </c>
      <c r="AC1071" s="580" t="str">
        <f t="shared" si="15"/>
        <v>#N/A</v>
      </c>
    </row>
    <row r="1072">
      <c r="A1072" s="2"/>
      <c r="B1072" s="2"/>
      <c r="C1072" s="2"/>
      <c r="D1072" s="2"/>
      <c r="E1072" s="2"/>
      <c r="F1072" s="569" t="str">
        <f>vlookup(B1072,'セッション実施状況管理'!$A:$U,20,false)</f>
        <v>#N/A</v>
      </c>
      <c r="G1072" s="2"/>
      <c r="H1072" s="2"/>
      <c r="I1072" s="572" t="str">
        <f>iferror(vlookup(B1072,'セッション実施状況管理'!$A:$B,2,false),"")</f>
        <v/>
      </c>
      <c r="J1072" s="629"/>
      <c r="K1072" s="629"/>
      <c r="L1072" s="652"/>
      <c r="M1072" s="652"/>
      <c r="N1072" s="629"/>
      <c r="O1072" s="629"/>
      <c r="P1072" s="629"/>
      <c r="Q1072" s="651"/>
      <c r="R1072" s="653"/>
      <c r="S1072" s="651"/>
      <c r="T1072" s="582" t="s">
        <v>1072</v>
      </c>
      <c r="U1072" s="582" t="s">
        <v>1072</v>
      </c>
      <c r="V1072" s="582" t="s">
        <v>1072</v>
      </c>
      <c r="W1072" s="582" t="s">
        <v>1072</v>
      </c>
      <c r="X1072" s="582" t="s">
        <v>1072</v>
      </c>
      <c r="Y1072" s="582" t="s">
        <v>1072</v>
      </c>
      <c r="Z1072" s="582" t="s">
        <v>1072</v>
      </c>
      <c r="AA1072" s="580" t="str">
        <f>Vlookup(B1072,'セッション実施状況管理'!$A:$R,17,false)</f>
        <v>#N/A</v>
      </c>
      <c r="AB1072" s="580" t="str">
        <f t="shared" si="14"/>
        <v>#N/A</v>
      </c>
      <c r="AC1072" s="580" t="str">
        <f t="shared" si="15"/>
        <v>#N/A</v>
      </c>
    </row>
    <row r="1073">
      <c r="A1073" s="2"/>
      <c r="B1073" s="2"/>
      <c r="C1073" s="2"/>
      <c r="D1073" s="2"/>
      <c r="E1073" s="2"/>
      <c r="F1073" s="569" t="str">
        <f>vlookup(B1073,'セッション実施状況管理'!$A:$U,20,false)</f>
        <v>#N/A</v>
      </c>
      <c r="G1073" s="2"/>
      <c r="H1073" s="2"/>
      <c r="I1073" s="572" t="str">
        <f>iferror(vlookup(B1073,'セッション実施状況管理'!$A:$B,2,false),"")</f>
        <v/>
      </c>
      <c r="J1073" s="629"/>
      <c r="K1073" s="629"/>
      <c r="L1073" s="652"/>
      <c r="M1073" s="652"/>
      <c r="N1073" s="629"/>
      <c r="O1073" s="629"/>
      <c r="P1073" s="629"/>
      <c r="Q1073" s="651"/>
      <c r="R1073" s="653"/>
      <c r="S1073" s="651"/>
      <c r="T1073" s="582" t="s">
        <v>1072</v>
      </c>
      <c r="U1073" s="582" t="s">
        <v>1072</v>
      </c>
      <c r="V1073" s="582" t="s">
        <v>1072</v>
      </c>
      <c r="W1073" s="582" t="s">
        <v>1072</v>
      </c>
      <c r="X1073" s="582" t="s">
        <v>1072</v>
      </c>
      <c r="Y1073" s="582" t="s">
        <v>1072</v>
      </c>
      <c r="Z1073" s="582" t="s">
        <v>1072</v>
      </c>
      <c r="AA1073" s="580" t="str">
        <f>Vlookup(B1073,'セッション実施状況管理'!$A:$R,17,false)</f>
        <v>#N/A</v>
      </c>
      <c r="AB1073" s="580" t="str">
        <f t="shared" si="14"/>
        <v>#N/A</v>
      </c>
      <c r="AC1073" s="580" t="str">
        <f t="shared" si="15"/>
        <v>#N/A</v>
      </c>
    </row>
    <row r="1074">
      <c r="A1074" s="2"/>
      <c r="B1074" s="2"/>
      <c r="C1074" s="2"/>
      <c r="D1074" s="2"/>
      <c r="E1074" s="2"/>
      <c r="F1074" s="569" t="str">
        <f>vlookup(B1074,'セッション実施状況管理'!$A:$U,20,false)</f>
        <v>#N/A</v>
      </c>
      <c r="G1074" s="2"/>
      <c r="H1074" s="2"/>
      <c r="I1074" s="572" t="str">
        <f>iferror(vlookup(B1074,'セッション実施状況管理'!$A:$B,2,false),"")</f>
        <v/>
      </c>
      <c r="J1074" s="629"/>
      <c r="K1074" s="629"/>
      <c r="L1074" s="652"/>
      <c r="M1074" s="652"/>
      <c r="N1074" s="629"/>
      <c r="O1074" s="629"/>
      <c r="P1074" s="629"/>
      <c r="Q1074" s="651"/>
      <c r="R1074" s="653"/>
      <c r="S1074" s="651"/>
      <c r="T1074" s="582" t="s">
        <v>1072</v>
      </c>
      <c r="U1074" s="582" t="s">
        <v>1072</v>
      </c>
      <c r="V1074" s="582" t="s">
        <v>1072</v>
      </c>
      <c r="W1074" s="582" t="s">
        <v>1072</v>
      </c>
      <c r="X1074" s="582" t="s">
        <v>1072</v>
      </c>
      <c r="Y1074" s="582" t="s">
        <v>1072</v>
      </c>
      <c r="Z1074" s="582" t="s">
        <v>1072</v>
      </c>
      <c r="AA1074" s="580" t="str">
        <f>Vlookup(B1074,'セッション実施状況管理'!$A:$R,17,false)</f>
        <v>#N/A</v>
      </c>
      <c r="AB1074" s="580" t="str">
        <f t="shared" si="14"/>
        <v>#N/A</v>
      </c>
      <c r="AC1074" s="580" t="str">
        <f t="shared" si="15"/>
        <v>#N/A</v>
      </c>
    </row>
    <row r="1075">
      <c r="A1075" s="2"/>
      <c r="B1075" s="2"/>
      <c r="C1075" s="2"/>
      <c r="D1075" s="2"/>
      <c r="E1075" s="2"/>
      <c r="F1075" s="569" t="str">
        <f>vlookup(B1075,'セッション実施状況管理'!$A:$U,20,false)</f>
        <v>#N/A</v>
      </c>
      <c r="G1075" s="2"/>
      <c r="H1075" s="2"/>
      <c r="I1075" s="572" t="str">
        <f>iferror(vlookup(B1075,'セッション実施状況管理'!$A:$B,2,false),"")</f>
        <v/>
      </c>
      <c r="J1075" s="629"/>
      <c r="K1075" s="629"/>
      <c r="L1075" s="652"/>
      <c r="M1075" s="652"/>
      <c r="N1075" s="629"/>
      <c r="O1075" s="629"/>
      <c r="P1075" s="629"/>
      <c r="Q1075" s="651"/>
      <c r="R1075" s="653"/>
      <c r="S1075" s="651"/>
      <c r="T1075" s="582" t="s">
        <v>1072</v>
      </c>
      <c r="U1075" s="582" t="s">
        <v>1072</v>
      </c>
      <c r="V1075" s="582" t="s">
        <v>1072</v>
      </c>
      <c r="W1075" s="582" t="s">
        <v>1072</v>
      </c>
      <c r="X1075" s="582" t="s">
        <v>1072</v>
      </c>
      <c r="Y1075" s="582" t="s">
        <v>1072</v>
      </c>
      <c r="Z1075" s="582" t="s">
        <v>1072</v>
      </c>
      <c r="AA1075" s="580" t="str">
        <f>Vlookup(B1075,'セッション実施状況管理'!$A:$R,17,false)</f>
        <v>#N/A</v>
      </c>
      <c r="AB1075" s="580" t="str">
        <f t="shared" si="14"/>
        <v>#N/A</v>
      </c>
      <c r="AC1075" s="580" t="str">
        <f t="shared" si="15"/>
        <v>#N/A</v>
      </c>
    </row>
    <row r="1076">
      <c r="A1076" s="2"/>
      <c r="B1076" s="2"/>
      <c r="C1076" s="2"/>
      <c r="D1076" s="2"/>
      <c r="E1076" s="2"/>
      <c r="F1076" s="569" t="str">
        <f>vlookup(B1076,'セッション実施状況管理'!$A:$U,20,false)</f>
        <v>#N/A</v>
      </c>
      <c r="G1076" s="2"/>
      <c r="H1076" s="2"/>
      <c r="I1076" s="572" t="str">
        <f>iferror(vlookup(B1076,'セッション実施状況管理'!$A:$B,2,false),"")</f>
        <v/>
      </c>
      <c r="J1076" s="629"/>
      <c r="K1076" s="629"/>
      <c r="L1076" s="652"/>
      <c r="M1076" s="652"/>
      <c r="N1076" s="629"/>
      <c r="O1076" s="629"/>
      <c r="P1076" s="629"/>
      <c r="Q1076" s="651"/>
      <c r="R1076" s="653"/>
      <c r="S1076" s="651"/>
      <c r="T1076" s="582" t="s">
        <v>1072</v>
      </c>
      <c r="U1076" s="582" t="s">
        <v>1072</v>
      </c>
      <c r="V1076" s="582" t="s">
        <v>1072</v>
      </c>
      <c r="W1076" s="582" t="s">
        <v>1072</v>
      </c>
      <c r="X1076" s="582" t="s">
        <v>1072</v>
      </c>
      <c r="Y1076" s="582" t="s">
        <v>1072</v>
      </c>
      <c r="Z1076" s="582" t="s">
        <v>1072</v>
      </c>
      <c r="AA1076" s="580" t="str">
        <f>Vlookup(B1076,'セッション実施状況管理'!$A:$R,17,false)</f>
        <v>#N/A</v>
      </c>
      <c r="AB1076" s="580" t="str">
        <f t="shared" si="14"/>
        <v>#N/A</v>
      </c>
      <c r="AC1076" s="580" t="str">
        <f t="shared" si="15"/>
        <v>#N/A</v>
      </c>
    </row>
    <row r="1077">
      <c r="A1077" s="2"/>
      <c r="B1077" s="2"/>
      <c r="C1077" s="2"/>
      <c r="D1077" s="2"/>
      <c r="E1077" s="2"/>
      <c r="F1077" s="569" t="str">
        <f>vlookup(B1077,'セッション実施状況管理'!$A:$U,20,false)</f>
        <v>#N/A</v>
      </c>
      <c r="G1077" s="2"/>
      <c r="H1077" s="2"/>
      <c r="I1077" s="572" t="str">
        <f>iferror(vlookup(B1077,'セッション実施状況管理'!$A:$B,2,false),"")</f>
        <v/>
      </c>
      <c r="J1077" s="629"/>
      <c r="K1077" s="629"/>
      <c r="L1077" s="652"/>
      <c r="M1077" s="652"/>
      <c r="N1077" s="629"/>
      <c r="O1077" s="629"/>
      <c r="P1077" s="629"/>
      <c r="Q1077" s="651"/>
      <c r="R1077" s="653"/>
      <c r="S1077" s="651"/>
      <c r="T1077" s="582" t="s">
        <v>1072</v>
      </c>
      <c r="U1077" s="582" t="s">
        <v>1072</v>
      </c>
      <c r="V1077" s="582" t="s">
        <v>1072</v>
      </c>
      <c r="W1077" s="582" t="s">
        <v>1072</v>
      </c>
      <c r="X1077" s="582" t="s">
        <v>1072</v>
      </c>
      <c r="Y1077" s="582" t="s">
        <v>1072</v>
      </c>
      <c r="Z1077" s="582" t="s">
        <v>1072</v>
      </c>
      <c r="AA1077" s="580" t="str">
        <f>Vlookup(B1077,'セッション実施状況管理'!$A:$R,17,false)</f>
        <v>#N/A</v>
      </c>
      <c r="AB1077" s="580" t="str">
        <f t="shared" si="14"/>
        <v>#N/A</v>
      </c>
      <c r="AC1077" s="580" t="str">
        <f t="shared" si="15"/>
        <v>#N/A</v>
      </c>
    </row>
    <row r="1078">
      <c r="A1078" s="2"/>
      <c r="B1078" s="2"/>
      <c r="C1078" s="2"/>
      <c r="D1078" s="2"/>
      <c r="E1078" s="2"/>
      <c r="F1078" s="569" t="str">
        <f>vlookup(B1078,'セッション実施状況管理'!$A:$U,20,false)</f>
        <v>#N/A</v>
      </c>
      <c r="G1078" s="2"/>
      <c r="H1078" s="2"/>
      <c r="I1078" s="572" t="str">
        <f>iferror(vlookup(B1078,'セッション実施状況管理'!$A:$B,2,false),"")</f>
        <v/>
      </c>
      <c r="J1078" s="629"/>
      <c r="K1078" s="629"/>
      <c r="L1078" s="652"/>
      <c r="M1078" s="652"/>
      <c r="N1078" s="629"/>
      <c r="O1078" s="629"/>
      <c r="P1078" s="629"/>
      <c r="Q1078" s="651"/>
      <c r="R1078" s="653"/>
      <c r="S1078" s="651"/>
      <c r="T1078" s="582" t="s">
        <v>1072</v>
      </c>
      <c r="U1078" s="582" t="s">
        <v>1072</v>
      </c>
      <c r="V1078" s="582" t="s">
        <v>1072</v>
      </c>
      <c r="W1078" s="582" t="s">
        <v>1072</v>
      </c>
      <c r="X1078" s="582" t="s">
        <v>1072</v>
      </c>
      <c r="Y1078" s="582" t="s">
        <v>1072</v>
      </c>
      <c r="Z1078" s="582" t="s">
        <v>1072</v>
      </c>
      <c r="AA1078" s="580" t="str">
        <f>Vlookup(B1078,'セッション実施状況管理'!$A:$R,17,false)</f>
        <v>#N/A</v>
      </c>
      <c r="AB1078" s="580" t="str">
        <f t="shared" si="14"/>
        <v>#N/A</v>
      </c>
      <c r="AC1078" s="580" t="str">
        <f t="shared" si="15"/>
        <v>#N/A</v>
      </c>
    </row>
    <row r="1079">
      <c r="A1079" s="2"/>
      <c r="B1079" s="2"/>
      <c r="C1079" s="2"/>
      <c r="D1079" s="2"/>
      <c r="E1079" s="2"/>
      <c r="F1079" s="569" t="str">
        <f>vlookup(B1079,'セッション実施状況管理'!$A:$U,20,false)</f>
        <v>#N/A</v>
      </c>
      <c r="G1079" s="2"/>
      <c r="H1079" s="2"/>
      <c r="I1079" s="572" t="str">
        <f>iferror(vlookup(B1079,'セッション実施状況管理'!$A:$B,2,false),"")</f>
        <v/>
      </c>
      <c r="J1079" s="629"/>
      <c r="K1079" s="629"/>
      <c r="L1079" s="652"/>
      <c r="M1079" s="652"/>
      <c r="N1079" s="629"/>
      <c r="O1079" s="629"/>
      <c r="P1079" s="629"/>
      <c r="Q1079" s="651"/>
      <c r="R1079" s="653"/>
      <c r="S1079" s="651"/>
      <c r="T1079" s="582" t="s">
        <v>1072</v>
      </c>
      <c r="U1079" s="582" t="s">
        <v>1072</v>
      </c>
      <c r="V1079" s="582" t="s">
        <v>1072</v>
      </c>
      <c r="W1079" s="582" t="s">
        <v>1072</v>
      </c>
      <c r="X1079" s="582" t="s">
        <v>1072</v>
      </c>
      <c r="Y1079" s="582" t="s">
        <v>1072</v>
      </c>
      <c r="Z1079" s="582" t="s">
        <v>1072</v>
      </c>
      <c r="AA1079" s="580" t="str">
        <f>Vlookup(B1079,'セッション実施状況管理'!$A:$R,17,false)</f>
        <v>#N/A</v>
      </c>
      <c r="AB1079" s="580" t="str">
        <f t="shared" si="14"/>
        <v>#N/A</v>
      </c>
      <c r="AC1079" s="580" t="str">
        <f t="shared" si="15"/>
        <v>#N/A</v>
      </c>
    </row>
    <row r="1080">
      <c r="A1080" s="2"/>
      <c r="B1080" s="2"/>
      <c r="C1080" s="2"/>
      <c r="D1080" s="2"/>
      <c r="E1080" s="2"/>
      <c r="F1080" s="569" t="str">
        <f>vlookup(B1080,'セッション実施状況管理'!$A:$U,20,false)</f>
        <v>#N/A</v>
      </c>
      <c r="G1080" s="2"/>
      <c r="H1080" s="2"/>
      <c r="I1080" s="572" t="str">
        <f>iferror(vlookup(B1080,'セッション実施状況管理'!$A:$B,2,false),"")</f>
        <v/>
      </c>
      <c r="J1080" s="629"/>
      <c r="K1080" s="629"/>
      <c r="L1080" s="652"/>
      <c r="M1080" s="652"/>
      <c r="N1080" s="629"/>
      <c r="O1080" s="629"/>
      <c r="P1080" s="629"/>
      <c r="Q1080" s="651"/>
      <c r="R1080" s="653"/>
      <c r="S1080" s="651"/>
      <c r="T1080" s="582" t="s">
        <v>1072</v>
      </c>
      <c r="U1080" s="582" t="s">
        <v>1072</v>
      </c>
      <c r="V1080" s="582" t="s">
        <v>1072</v>
      </c>
      <c r="W1080" s="582" t="s">
        <v>1072</v>
      </c>
      <c r="X1080" s="582" t="s">
        <v>1072</v>
      </c>
      <c r="Y1080" s="582" t="s">
        <v>1072</v>
      </c>
      <c r="Z1080" s="582" t="s">
        <v>1072</v>
      </c>
      <c r="AA1080" s="580" t="str">
        <f>Vlookup(B1080,'セッション実施状況管理'!$A:$R,17,false)</f>
        <v>#N/A</v>
      </c>
      <c r="AB1080" s="580" t="str">
        <f t="shared" si="14"/>
        <v>#N/A</v>
      </c>
      <c r="AC1080" s="580" t="str">
        <f t="shared" si="15"/>
        <v>#N/A</v>
      </c>
    </row>
    <row r="1081">
      <c r="A1081" s="2"/>
      <c r="B1081" s="2"/>
      <c r="C1081" s="2"/>
      <c r="D1081" s="2"/>
      <c r="E1081" s="2"/>
      <c r="F1081" s="569" t="str">
        <f>vlookup(B1081,'セッション実施状況管理'!$A:$U,20,false)</f>
        <v>#N/A</v>
      </c>
      <c r="G1081" s="2"/>
      <c r="H1081" s="2"/>
      <c r="I1081" s="572" t="str">
        <f>iferror(vlookup(B1081,'セッション実施状況管理'!$A:$B,2,false),"")</f>
        <v/>
      </c>
      <c r="J1081" s="629"/>
      <c r="K1081" s="629"/>
      <c r="L1081" s="652"/>
      <c r="M1081" s="652"/>
      <c r="N1081" s="629"/>
      <c r="O1081" s="629"/>
      <c r="P1081" s="629"/>
      <c r="Q1081" s="651"/>
      <c r="R1081" s="653"/>
      <c r="S1081" s="651"/>
      <c r="T1081" s="582" t="s">
        <v>1072</v>
      </c>
      <c r="U1081" s="582" t="s">
        <v>1072</v>
      </c>
      <c r="V1081" s="582" t="s">
        <v>1072</v>
      </c>
      <c r="W1081" s="582" t="s">
        <v>1072</v>
      </c>
      <c r="X1081" s="582" t="s">
        <v>1072</v>
      </c>
      <c r="Y1081" s="582" t="s">
        <v>1072</v>
      </c>
      <c r="Z1081" s="582" t="s">
        <v>1072</v>
      </c>
      <c r="AA1081" s="580" t="str">
        <f>Vlookup(B1081,'セッション実施状況管理'!$A:$R,17,false)</f>
        <v>#N/A</v>
      </c>
      <c r="AB1081" s="580" t="str">
        <f t="shared" si="14"/>
        <v>#N/A</v>
      </c>
      <c r="AC1081" s="580" t="str">
        <f t="shared" si="15"/>
        <v>#N/A</v>
      </c>
    </row>
    <row r="1082">
      <c r="A1082" s="2"/>
      <c r="B1082" s="2"/>
      <c r="C1082" s="2"/>
      <c r="D1082" s="2"/>
      <c r="E1082" s="2"/>
      <c r="F1082" s="569" t="str">
        <f>vlookup(B1082,'セッション実施状況管理'!$A:$U,20,false)</f>
        <v>#N/A</v>
      </c>
      <c r="G1082" s="2"/>
      <c r="H1082" s="2"/>
      <c r="I1082" s="572" t="str">
        <f>iferror(vlookup(B1082,'セッション実施状況管理'!$A:$B,2,false),"")</f>
        <v/>
      </c>
      <c r="J1082" s="629"/>
      <c r="K1082" s="629"/>
      <c r="L1082" s="652"/>
      <c r="M1082" s="652"/>
      <c r="N1082" s="629"/>
      <c r="O1082" s="629"/>
      <c r="P1082" s="629"/>
      <c r="Q1082" s="651"/>
      <c r="R1082" s="653"/>
      <c r="S1082" s="651"/>
      <c r="T1082" s="582" t="s">
        <v>1072</v>
      </c>
      <c r="U1082" s="582" t="s">
        <v>1072</v>
      </c>
      <c r="V1082" s="582" t="s">
        <v>1072</v>
      </c>
      <c r="W1082" s="582" t="s">
        <v>1072</v>
      </c>
      <c r="X1082" s="582" t="s">
        <v>1072</v>
      </c>
      <c r="Y1082" s="582" t="s">
        <v>1072</v>
      </c>
      <c r="Z1082" s="582" t="s">
        <v>1072</v>
      </c>
      <c r="AA1082" s="580" t="str">
        <f>Vlookup(B1082,'セッション実施状況管理'!$A:$R,17,false)</f>
        <v>#N/A</v>
      </c>
      <c r="AB1082" s="580" t="str">
        <f t="shared" si="14"/>
        <v>#N/A</v>
      </c>
      <c r="AC1082" s="580" t="str">
        <f t="shared" si="15"/>
        <v>#N/A</v>
      </c>
    </row>
    <row r="1083">
      <c r="A1083" s="2"/>
      <c r="B1083" s="2"/>
      <c r="C1083" s="2"/>
      <c r="D1083" s="2"/>
      <c r="E1083" s="2"/>
      <c r="F1083" s="569" t="str">
        <f>vlookup(B1083,'セッション実施状況管理'!$A:$U,20,false)</f>
        <v>#N/A</v>
      </c>
      <c r="G1083" s="2"/>
      <c r="H1083" s="2"/>
      <c r="I1083" s="572" t="str">
        <f>iferror(vlookup(B1083,'セッション実施状況管理'!$A:$B,2,false),"")</f>
        <v/>
      </c>
      <c r="J1083" s="629"/>
      <c r="K1083" s="629"/>
      <c r="L1083" s="652"/>
      <c r="M1083" s="652"/>
      <c r="N1083" s="629"/>
      <c r="O1083" s="629"/>
      <c r="P1083" s="629"/>
      <c r="Q1083" s="651"/>
      <c r="R1083" s="653"/>
      <c r="S1083" s="651"/>
      <c r="T1083" s="582" t="s">
        <v>1072</v>
      </c>
      <c r="U1083" s="582" t="s">
        <v>1072</v>
      </c>
      <c r="V1083" s="582" t="s">
        <v>1072</v>
      </c>
      <c r="W1083" s="582" t="s">
        <v>1072</v>
      </c>
      <c r="X1083" s="582" t="s">
        <v>1072</v>
      </c>
      <c r="Y1083" s="582" t="s">
        <v>1072</v>
      </c>
      <c r="Z1083" s="582" t="s">
        <v>1072</v>
      </c>
      <c r="AA1083" s="580" t="str">
        <f>Vlookup(B1083,'セッション実施状況管理'!$A:$R,17,false)</f>
        <v>#N/A</v>
      </c>
      <c r="AB1083" s="580" t="str">
        <f t="shared" si="14"/>
        <v>#N/A</v>
      </c>
      <c r="AC1083" s="580" t="str">
        <f t="shared" si="15"/>
        <v>#N/A</v>
      </c>
    </row>
    <row r="1084">
      <c r="A1084" s="2"/>
      <c r="B1084" s="2"/>
      <c r="C1084" s="2"/>
      <c r="D1084" s="2"/>
      <c r="E1084" s="2"/>
      <c r="F1084" s="569" t="str">
        <f>vlookup(B1084,'セッション実施状況管理'!$A:$U,20,false)</f>
        <v>#N/A</v>
      </c>
      <c r="G1084" s="2"/>
      <c r="H1084" s="2"/>
      <c r="I1084" s="572" t="str">
        <f>iferror(vlookup(B1084,'セッション実施状況管理'!$A:$B,2,false),"")</f>
        <v/>
      </c>
      <c r="J1084" s="629"/>
      <c r="K1084" s="629"/>
      <c r="L1084" s="652"/>
      <c r="M1084" s="652"/>
      <c r="N1084" s="629"/>
      <c r="O1084" s="629"/>
      <c r="P1084" s="629"/>
      <c r="Q1084" s="651"/>
      <c r="R1084" s="653"/>
      <c r="S1084" s="651"/>
      <c r="T1084" s="582" t="s">
        <v>1072</v>
      </c>
      <c r="U1084" s="582" t="s">
        <v>1072</v>
      </c>
      <c r="V1084" s="582" t="s">
        <v>1072</v>
      </c>
      <c r="W1084" s="582" t="s">
        <v>1072</v>
      </c>
      <c r="X1084" s="582" t="s">
        <v>1072</v>
      </c>
      <c r="Y1084" s="582" t="s">
        <v>1072</v>
      </c>
      <c r="Z1084" s="582" t="s">
        <v>1072</v>
      </c>
      <c r="AA1084" s="580" t="str">
        <f>Vlookup(B1084,'セッション実施状況管理'!$A:$R,17,false)</f>
        <v>#N/A</v>
      </c>
      <c r="AB1084" s="580" t="str">
        <f t="shared" si="14"/>
        <v>#N/A</v>
      </c>
      <c r="AC1084" s="580" t="str">
        <f t="shared" si="15"/>
        <v>#N/A</v>
      </c>
    </row>
    <row r="1085">
      <c r="A1085" s="2"/>
      <c r="B1085" s="2"/>
      <c r="C1085" s="2"/>
      <c r="D1085" s="2"/>
      <c r="E1085" s="2"/>
      <c r="F1085" s="569" t="str">
        <f>vlookup(B1085,'セッション実施状況管理'!$A:$U,20,false)</f>
        <v>#N/A</v>
      </c>
      <c r="G1085" s="2"/>
      <c r="H1085" s="2"/>
      <c r="I1085" s="572" t="str">
        <f>iferror(vlookup(B1085,'セッション実施状況管理'!$A:$B,2,false),"")</f>
        <v/>
      </c>
      <c r="J1085" s="629"/>
      <c r="K1085" s="629"/>
      <c r="L1085" s="652"/>
      <c r="M1085" s="652"/>
      <c r="N1085" s="629"/>
      <c r="O1085" s="629"/>
      <c r="P1085" s="629"/>
      <c r="Q1085" s="651"/>
      <c r="R1085" s="653"/>
      <c r="S1085" s="651"/>
      <c r="T1085" s="582" t="s">
        <v>1072</v>
      </c>
      <c r="U1085" s="582" t="s">
        <v>1072</v>
      </c>
      <c r="V1085" s="582" t="s">
        <v>1072</v>
      </c>
      <c r="W1085" s="582" t="s">
        <v>1072</v>
      </c>
      <c r="X1085" s="582" t="s">
        <v>1072</v>
      </c>
      <c r="Y1085" s="582" t="s">
        <v>1072</v>
      </c>
      <c r="Z1085" s="582" t="s">
        <v>1072</v>
      </c>
      <c r="AA1085" s="580" t="str">
        <f>Vlookup(B1085,'セッション実施状況管理'!$A:$R,17,false)</f>
        <v>#N/A</v>
      </c>
      <c r="AB1085" s="580" t="str">
        <f t="shared" si="14"/>
        <v>#N/A</v>
      </c>
      <c r="AC1085" s="580" t="str">
        <f t="shared" si="15"/>
        <v>#N/A</v>
      </c>
    </row>
    <row r="1086">
      <c r="A1086" s="2"/>
      <c r="B1086" s="2"/>
      <c r="C1086" s="2"/>
      <c r="D1086" s="2"/>
      <c r="E1086" s="2"/>
      <c r="F1086" s="569" t="str">
        <f>vlookup(B1086,'セッション実施状況管理'!$A:$U,20,false)</f>
        <v>#N/A</v>
      </c>
      <c r="G1086" s="2"/>
      <c r="H1086" s="2"/>
      <c r="I1086" s="572" t="str">
        <f>iferror(vlookup(B1086,'セッション実施状況管理'!$A:$B,2,false),"")</f>
        <v/>
      </c>
      <c r="J1086" s="629"/>
      <c r="K1086" s="629"/>
      <c r="L1086" s="652"/>
      <c r="M1086" s="652"/>
      <c r="N1086" s="629"/>
      <c r="O1086" s="629"/>
      <c r="P1086" s="629"/>
      <c r="Q1086" s="651"/>
      <c r="R1086" s="653"/>
      <c r="S1086" s="651"/>
      <c r="T1086" s="582" t="s">
        <v>1072</v>
      </c>
      <c r="U1086" s="582" t="s">
        <v>1072</v>
      </c>
      <c r="V1086" s="582" t="s">
        <v>1072</v>
      </c>
      <c r="W1086" s="582" t="s">
        <v>1072</v>
      </c>
      <c r="X1086" s="582" t="s">
        <v>1072</v>
      </c>
      <c r="Y1086" s="582" t="s">
        <v>1072</v>
      </c>
      <c r="Z1086" s="582" t="s">
        <v>1072</v>
      </c>
      <c r="AA1086" s="580" t="str">
        <f>Vlookup(B1086,'セッション実施状況管理'!$A:$R,17,false)</f>
        <v>#N/A</v>
      </c>
      <c r="AB1086" s="580" t="str">
        <f t="shared" si="14"/>
        <v>#N/A</v>
      </c>
      <c r="AC1086" s="580" t="str">
        <f t="shared" si="15"/>
        <v>#N/A</v>
      </c>
    </row>
    <row r="1087">
      <c r="A1087" s="2"/>
      <c r="B1087" s="2"/>
      <c r="C1087" s="2"/>
      <c r="D1087" s="2"/>
      <c r="E1087" s="2"/>
      <c r="F1087" s="569" t="str">
        <f>vlookup(B1087,'セッション実施状況管理'!$A:$U,20,false)</f>
        <v>#N/A</v>
      </c>
      <c r="G1087" s="2"/>
      <c r="H1087" s="2"/>
      <c r="I1087" s="572" t="str">
        <f>iferror(vlookup(B1087,'セッション実施状況管理'!$A:$B,2,false),"")</f>
        <v/>
      </c>
      <c r="J1087" s="629"/>
      <c r="K1087" s="629"/>
      <c r="L1087" s="652"/>
      <c r="M1087" s="652"/>
      <c r="N1087" s="629"/>
      <c r="O1087" s="629"/>
      <c r="P1087" s="629"/>
      <c r="Q1087" s="651"/>
      <c r="R1087" s="653"/>
      <c r="S1087" s="651"/>
      <c r="T1087" s="582" t="s">
        <v>1072</v>
      </c>
      <c r="U1087" s="582" t="s">
        <v>1072</v>
      </c>
      <c r="V1087" s="582" t="s">
        <v>1072</v>
      </c>
      <c r="W1087" s="582" t="s">
        <v>1072</v>
      </c>
      <c r="X1087" s="582" t="s">
        <v>1072</v>
      </c>
      <c r="Y1087" s="582" t="s">
        <v>1072</v>
      </c>
      <c r="Z1087" s="582" t="s">
        <v>1072</v>
      </c>
      <c r="AA1087" s="580" t="str">
        <f>Vlookup(B1087,'セッション実施状況管理'!$A:$R,17,false)</f>
        <v>#N/A</v>
      </c>
      <c r="AB1087" s="580" t="str">
        <f t="shared" si="14"/>
        <v>#N/A</v>
      </c>
      <c r="AC1087" s="580" t="str">
        <f t="shared" si="15"/>
        <v>#N/A</v>
      </c>
    </row>
    <row r="1088">
      <c r="A1088" s="2"/>
      <c r="B1088" s="2"/>
      <c r="C1088" s="2"/>
      <c r="D1088" s="2"/>
      <c r="E1088" s="2"/>
      <c r="F1088" s="569" t="str">
        <f>vlookup(B1088,'セッション実施状況管理'!$A:$U,20,false)</f>
        <v>#N/A</v>
      </c>
      <c r="G1088" s="2"/>
      <c r="H1088" s="2"/>
      <c r="I1088" s="572" t="str">
        <f>iferror(vlookup(B1088,'セッション実施状況管理'!$A:$B,2,false),"")</f>
        <v/>
      </c>
      <c r="J1088" s="629"/>
      <c r="K1088" s="629"/>
      <c r="L1088" s="652"/>
      <c r="M1088" s="652"/>
      <c r="N1088" s="629"/>
      <c r="O1088" s="629"/>
      <c r="P1088" s="629"/>
      <c r="Q1088" s="651"/>
      <c r="R1088" s="653"/>
      <c r="S1088" s="651"/>
      <c r="T1088" s="582" t="s">
        <v>1072</v>
      </c>
      <c r="U1088" s="582" t="s">
        <v>1072</v>
      </c>
      <c r="V1088" s="582" t="s">
        <v>1072</v>
      </c>
      <c r="W1088" s="582" t="s">
        <v>1072</v>
      </c>
      <c r="X1088" s="582" t="s">
        <v>1072</v>
      </c>
      <c r="Y1088" s="582" t="s">
        <v>1072</v>
      </c>
      <c r="Z1088" s="582" t="s">
        <v>1072</v>
      </c>
      <c r="AA1088" s="580" t="str">
        <f>Vlookup(B1088,'セッション実施状況管理'!$A:$R,17,false)</f>
        <v>#N/A</v>
      </c>
      <c r="AB1088" s="580" t="str">
        <f t="shared" si="14"/>
        <v>#N/A</v>
      </c>
      <c r="AC1088" s="580" t="str">
        <f t="shared" si="15"/>
        <v>#N/A</v>
      </c>
    </row>
    <row r="1089">
      <c r="A1089" s="2"/>
      <c r="B1089" s="2"/>
      <c r="C1089" s="2"/>
      <c r="D1089" s="2"/>
      <c r="E1089" s="2"/>
      <c r="F1089" s="569" t="str">
        <f>vlookup(B1089,'セッション実施状況管理'!$A:$U,20,false)</f>
        <v>#N/A</v>
      </c>
      <c r="G1089" s="2"/>
      <c r="H1089" s="2"/>
      <c r="I1089" s="572" t="str">
        <f>iferror(vlookup(B1089,'セッション実施状況管理'!$A:$B,2,false),"")</f>
        <v/>
      </c>
      <c r="J1089" s="629"/>
      <c r="K1089" s="629"/>
      <c r="L1089" s="652"/>
      <c r="M1089" s="652"/>
      <c r="N1089" s="629"/>
      <c r="O1089" s="629"/>
      <c r="P1089" s="629"/>
      <c r="Q1089" s="651"/>
      <c r="R1089" s="653"/>
      <c r="S1089" s="651"/>
      <c r="T1089" s="582" t="s">
        <v>1072</v>
      </c>
      <c r="U1089" s="582" t="s">
        <v>1072</v>
      </c>
      <c r="V1089" s="582" t="s">
        <v>1072</v>
      </c>
      <c r="W1089" s="582" t="s">
        <v>1072</v>
      </c>
      <c r="X1089" s="582" t="s">
        <v>1072</v>
      </c>
      <c r="Y1089" s="582" t="s">
        <v>1072</v>
      </c>
      <c r="Z1089" s="582" t="s">
        <v>1072</v>
      </c>
      <c r="AA1089" s="580" t="str">
        <f>Vlookup(B1089,'セッション実施状況管理'!$A:$R,17,false)</f>
        <v>#N/A</v>
      </c>
      <c r="AB1089" s="580" t="str">
        <f t="shared" si="14"/>
        <v>#N/A</v>
      </c>
      <c r="AC1089" s="580" t="str">
        <f t="shared" si="15"/>
        <v>#N/A</v>
      </c>
    </row>
    <row r="1090">
      <c r="A1090" s="2"/>
      <c r="B1090" s="2"/>
      <c r="C1090" s="2"/>
      <c r="D1090" s="2"/>
      <c r="E1090" s="2"/>
      <c r="F1090" s="569" t="str">
        <f>vlookup(B1090,'セッション実施状況管理'!$A:$U,20,false)</f>
        <v>#N/A</v>
      </c>
      <c r="G1090" s="2"/>
      <c r="H1090" s="2"/>
      <c r="I1090" s="572" t="str">
        <f>iferror(vlookup(B1090,'セッション実施状況管理'!$A:$B,2,false),"")</f>
        <v/>
      </c>
      <c r="J1090" s="629"/>
      <c r="K1090" s="629"/>
      <c r="L1090" s="652"/>
      <c r="M1090" s="652"/>
      <c r="N1090" s="629"/>
      <c r="O1090" s="629"/>
      <c r="P1090" s="629"/>
      <c r="Q1090" s="651"/>
      <c r="R1090" s="653"/>
      <c r="S1090" s="651"/>
      <c r="T1090" s="582" t="s">
        <v>1072</v>
      </c>
      <c r="U1090" s="582" t="s">
        <v>1072</v>
      </c>
      <c r="V1090" s="582" t="s">
        <v>1072</v>
      </c>
      <c r="W1090" s="582" t="s">
        <v>1072</v>
      </c>
      <c r="X1090" s="582" t="s">
        <v>1072</v>
      </c>
      <c r="Y1090" s="582" t="s">
        <v>1072</v>
      </c>
      <c r="Z1090" s="582" t="s">
        <v>1072</v>
      </c>
      <c r="AA1090" s="580" t="str">
        <f>Vlookup(B1090,'セッション実施状況管理'!$A:$R,17,false)</f>
        <v>#N/A</v>
      </c>
      <c r="AB1090" s="580" t="str">
        <f t="shared" si="14"/>
        <v>#N/A</v>
      </c>
      <c r="AC1090" s="580" t="str">
        <f t="shared" si="15"/>
        <v>#N/A</v>
      </c>
    </row>
    <row r="1091">
      <c r="A1091" s="2"/>
      <c r="B1091" s="2"/>
      <c r="C1091" s="2"/>
      <c r="D1091" s="2"/>
      <c r="E1091" s="2"/>
      <c r="F1091" s="569" t="str">
        <f>vlookup(B1091,'セッション実施状況管理'!$A:$U,20,false)</f>
        <v>#N/A</v>
      </c>
      <c r="G1091" s="2"/>
      <c r="H1091" s="2"/>
      <c r="I1091" s="572" t="str">
        <f>iferror(vlookup(B1091,'セッション実施状況管理'!$A:$B,2,false),"")</f>
        <v/>
      </c>
      <c r="J1091" s="629"/>
      <c r="K1091" s="629"/>
      <c r="L1091" s="652"/>
      <c r="M1091" s="652"/>
      <c r="N1091" s="629"/>
      <c r="O1091" s="629"/>
      <c r="P1091" s="629"/>
      <c r="Q1091" s="651"/>
      <c r="R1091" s="653"/>
      <c r="S1091" s="651"/>
      <c r="T1091" s="582" t="s">
        <v>1072</v>
      </c>
      <c r="U1091" s="582" t="s">
        <v>1072</v>
      </c>
      <c r="V1091" s="582" t="s">
        <v>1072</v>
      </c>
      <c r="W1091" s="582" t="s">
        <v>1072</v>
      </c>
      <c r="X1091" s="582" t="s">
        <v>1072</v>
      </c>
      <c r="Y1091" s="582" t="s">
        <v>1072</v>
      </c>
      <c r="Z1091" s="582" t="s">
        <v>1072</v>
      </c>
      <c r="AA1091" s="580" t="str">
        <f>Vlookup(B1091,'セッション実施状況管理'!$A:$R,17,false)</f>
        <v>#N/A</v>
      </c>
      <c r="AB1091" s="580" t="str">
        <f t="shared" si="14"/>
        <v>#N/A</v>
      </c>
      <c r="AC1091" s="580" t="str">
        <f t="shared" si="15"/>
        <v>#N/A</v>
      </c>
    </row>
    <row r="1092">
      <c r="A1092" s="2"/>
      <c r="B1092" s="2"/>
      <c r="C1092" s="2"/>
      <c r="D1092" s="2"/>
      <c r="E1092" s="2"/>
      <c r="F1092" s="569" t="str">
        <f>vlookup(B1092,'セッション実施状況管理'!$A:$U,20,false)</f>
        <v>#N/A</v>
      </c>
      <c r="G1092" s="2"/>
      <c r="H1092" s="2"/>
      <c r="I1092" s="572" t="str">
        <f>iferror(vlookup(B1092,'セッション実施状況管理'!$A:$B,2,false),"")</f>
        <v/>
      </c>
      <c r="J1092" s="629"/>
      <c r="K1092" s="629"/>
      <c r="L1092" s="652"/>
      <c r="M1092" s="652"/>
      <c r="N1092" s="629"/>
      <c r="O1092" s="629"/>
      <c r="P1092" s="629"/>
      <c r="Q1092" s="651"/>
      <c r="R1092" s="653"/>
      <c r="S1092" s="651"/>
      <c r="T1092" s="582" t="s">
        <v>1072</v>
      </c>
      <c r="U1092" s="582" t="s">
        <v>1072</v>
      </c>
      <c r="V1092" s="582" t="s">
        <v>1072</v>
      </c>
      <c r="W1092" s="582" t="s">
        <v>1072</v>
      </c>
      <c r="X1092" s="582" t="s">
        <v>1072</v>
      </c>
      <c r="Y1092" s="582" t="s">
        <v>1072</v>
      </c>
      <c r="Z1092" s="582" t="s">
        <v>1072</v>
      </c>
      <c r="AA1092" s="580" t="str">
        <f>Vlookup(B1092,'セッション実施状況管理'!$A:$R,17,false)</f>
        <v>#N/A</v>
      </c>
      <c r="AB1092" s="580" t="str">
        <f t="shared" si="14"/>
        <v>#N/A</v>
      </c>
      <c r="AC1092" s="580" t="str">
        <f t="shared" si="15"/>
        <v>#N/A</v>
      </c>
    </row>
    <row r="1093">
      <c r="A1093" s="2"/>
      <c r="B1093" s="2"/>
      <c r="C1093" s="2"/>
      <c r="D1093" s="2"/>
      <c r="E1093" s="2"/>
      <c r="F1093" s="569" t="str">
        <f>vlookup(B1093,'セッション実施状況管理'!$A:$U,20,false)</f>
        <v>#N/A</v>
      </c>
      <c r="G1093" s="2"/>
      <c r="H1093" s="2"/>
      <c r="I1093" s="572" t="str">
        <f>iferror(vlookup(B1093,'セッション実施状況管理'!$A:$B,2,false),"")</f>
        <v/>
      </c>
      <c r="J1093" s="629"/>
      <c r="K1093" s="629"/>
      <c r="L1093" s="652"/>
      <c r="M1093" s="652"/>
      <c r="N1093" s="629"/>
      <c r="O1093" s="629"/>
      <c r="P1093" s="629"/>
      <c r="Q1093" s="651"/>
      <c r="R1093" s="653"/>
      <c r="S1093" s="651"/>
      <c r="T1093" s="582" t="s">
        <v>1072</v>
      </c>
      <c r="U1093" s="582" t="s">
        <v>1072</v>
      </c>
      <c r="V1093" s="582" t="s">
        <v>1072</v>
      </c>
      <c r="W1093" s="582" t="s">
        <v>1072</v>
      </c>
      <c r="X1093" s="582" t="s">
        <v>1072</v>
      </c>
      <c r="Y1093" s="582" t="s">
        <v>1072</v>
      </c>
      <c r="Z1093" s="582" t="s">
        <v>1072</v>
      </c>
      <c r="AA1093" s="580" t="str">
        <f>Vlookup(B1093,'セッション実施状況管理'!$A:$R,17,false)</f>
        <v>#N/A</v>
      </c>
      <c r="AB1093" s="580" t="str">
        <f t="shared" si="14"/>
        <v>#N/A</v>
      </c>
      <c r="AC1093" s="580" t="str">
        <f t="shared" si="15"/>
        <v>#N/A</v>
      </c>
    </row>
    <row r="1094">
      <c r="A1094" s="2"/>
      <c r="B1094" s="2"/>
      <c r="C1094" s="2"/>
      <c r="D1094" s="2"/>
      <c r="E1094" s="2"/>
      <c r="F1094" s="569" t="str">
        <f>vlookup(B1094,'セッション実施状況管理'!$A:$U,20,false)</f>
        <v>#N/A</v>
      </c>
      <c r="G1094" s="2"/>
      <c r="H1094" s="2"/>
      <c r="I1094" s="572" t="str">
        <f>iferror(vlookup(B1094,'セッション実施状況管理'!$A:$B,2,false),"")</f>
        <v/>
      </c>
      <c r="J1094" s="629"/>
      <c r="K1094" s="629"/>
      <c r="L1094" s="652"/>
      <c r="M1094" s="652"/>
      <c r="N1094" s="629"/>
      <c r="O1094" s="629"/>
      <c r="P1094" s="629"/>
      <c r="Q1094" s="651"/>
      <c r="R1094" s="653"/>
      <c r="S1094" s="651"/>
      <c r="T1094" s="582" t="s">
        <v>1072</v>
      </c>
      <c r="U1094" s="582" t="s">
        <v>1072</v>
      </c>
      <c r="V1094" s="582" t="s">
        <v>1072</v>
      </c>
      <c r="W1094" s="582" t="s">
        <v>1072</v>
      </c>
      <c r="X1094" s="582" t="s">
        <v>1072</v>
      </c>
      <c r="Y1094" s="582" t="s">
        <v>1072</v>
      </c>
      <c r="Z1094" s="582" t="s">
        <v>1072</v>
      </c>
      <c r="AA1094" s="580" t="str">
        <f>Vlookup(B1094,'セッション実施状況管理'!$A:$R,17,false)</f>
        <v>#N/A</v>
      </c>
      <c r="AB1094" s="580" t="str">
        <f t="shared" si="14"/>
        <v>#N/A</v>
      </c>
      <c r="AC1094" s="580" t="str">
        <f t="shared" si="15"/>
        <v>#N/A</v>
      </c>
    </row>
    <row r="1095">
      <c r="A1095" s="2"/>
      <c r="B1095" s="2"/>
      <c r="C1095" s="2"/>
      <c r="D1095" s="2"/>
      <c r="E1095" s="2"/>
      <c r="F1095" s="569" t="str">
        <f>vlookup(B1095,'セッション実施状況管理'!$A:$U,20,false)</f>
        <v>#N/A</v>
      </c>
      <c r="G1095" s="2"/>
      <c r="H1095" s="2"/>
      <c r="I1095" s="572" t="str">
        <f>iferror(vlookup(B1095,'セッション実施状況管理'!$A:$B,2,false),"")</f>
        <v/>
      </c>
      <c r="J1095" s="629"/>
      <c r="K1095" s="629"/>
      <c r="L1095" s="652"/>
      <c r="M1095" s="652"/>
      <c r="N1095" s="629"/>
      <c r="O1095" s="629"/>
      <c r="P1095" s="629"/>
      <c r="Q1095" s="651"/>
      <c r="R1095" s="653"/>
      <c r="S1095" s="651"/>
      <c r="T1095" s="582" t="s">
        <v>1072</v>
      </c>
      <c r="U1095" s="582" t="s">
        <v>1072</v>
      </c>
      <c r="V1095" s="582" t="s">
        <v>1072</v>
      </c>
      <c r="W1095" s="582" t="s">
        <v>1072</v>
      </c>
      <c r="X1095" s="582" t="s">
        <v>1072</v>
      </c>
      <c r="Y1095" s="582" t="s">
        <v>1072</v>
      </c>
      <c r="Z1095" s="582" t="s">
        <v>1072</v>
      </c>
      <c r="AA1095" s="580" t="str">
        <f>Vlookup(B1095,'セッション実施状況管理'!$A:$R,17,false)</f>
        <v>#N/A</v>
      </c>
      <c r="AB1095" s="580" t="str">
        <f t="shared" si="14"/>
        <v>#N/A</v>
      </c>
      <c r="AC1095" s="580" t="str">
        <f t="shared" si="15"/>
        <v>#N/A</v>
      </c>
    </row>
    <row r="1096">
      <c r="A1096" s="2"/>
      <c r="B1096" s="2"/>
      <c r="C1096" s="2"/>
      <c r="D1096" s="2"/>
      <c r="E1096" s="2"/>
      <c r="F1096" s="569" t="str">
        <f>vlookup(B1096,'セッション実施状況管理'!$A:$U,20,false)</f>
        <v>#N/A</v>
      </c>
      <c r="G1096" s="2"/>
      <c r="H1096" s="2"/>
      <c r="I1096" s="572" t="str">
        <f>iferror(vlookup(B1096,'セッション実施状況管理'!$A:$B,2,false),"")</f>
        <v/>
      </c>
      <c r="J1096" s="629"/>
      <c r="K1096" s="629"/>
      <c r="L1096" s="652"/>
      <c r="M1096" s="652"/>
      <c r="N1096" s="629"/>
      <c r="O1096" s="629"/>
      <c r="P1096" s="629"/>
      <c r="Q1096" s="651"/>
      <c r="R1096" s="653"/>
      <c r="S1096" s="651"/>
      <c r="T1096" s="582" t="s">
        <v>1072</v>
      </c>
      <c r="U1096" s="582" t="s">
        <v>1072</v>
      </c>
      <c r="V1096" s="582" t="s">
        <v>1072</v>
      </c>
      <c r="W1096" s="582" t="s">
        <v>1072</v>
      </c>
      <c r="X1096" s="582" t="s">
        <v>1072</v>
      </c>
      <c r="Y1096" s="582" t="s">
        <v>1072</v>
      </c>
      <c r="Z1096" s="582" t="s">
        <v>1072</v>
      </c>
      <c r="AA1096" s="580" t="str">
        <f>Vlookup(B1096,'セッション実施状況管理'!$A:$R,17,false)</f>
        <v>#N/A</v>
      </c>
      <c r="AB1096" s="580" t="str">
        <f t="shared" si="14"/>
        <v>#N/A</v>
      </c>
      <c r="AC1096" s="580" t="str">
        <f t="shared" si="15"/>
        <v>#N/A</v>
      </c>
    </row>
    <row r="1097">
      <c r="A1097" s="2"/>
      <c r="B1097" s="2"/>
      <c r="C1097" s="2"/>
      <c r="D1097" s="2"/>
      <c r="E1097" s="2"/>
      <c r="F1097" s="569" t="str">
        <f>vlookup(B1097,'セッション実施状況管理'!$A:$U,20,false)</f>
        <v>#N/A</v>
      </c>
      <c r="G1097" s="2"/>
      <c r="H1097" s="2"/>
      <c r="I1097" s="572" t="str">
        <f>iferror(vlookup(B1097,'セッション実施状況管理'!$A:$B,2,false),"")</f>
        <v/>
      </c>
      <c r="J1097" s="629"/>
      <c r="K1097" s="629"/>
      <c r="L1097" s="652"/>
      <c r="M1097" s="652"/>
      <c r="N1097" s="629"/>
      <c r="O1097" s="629"/>
      <c r="P1097" s="629"/>
      <c r="Q1097" s="651"/>
      <c r="R1097" s="653"/>
      <c r="S1097" s="651"/>
      <c r="T1097" s="582" t="s">
        <v>1072</v>
      </c>
      <c r="U1097" s="582" t="s">
        <v>1072</v>
      </c>
      <c r="V1097" s="582" t="s">
        <v>1072</v>
      </c>
      <c r="W1097" s="582" t="s">
        <v>1072</v>
      </c>
      <c r="X1097" s="582" t="s">
        <v>1072</v>
      </c>
      <c r="Y1097" s="582" t="s">
        <v>1072</v>
      </c>
      <c r="Z1097" s="582" t="s">
        <v>1072</v>
      </c>
      <c r="AA1097" s="580" t="str">
        <f>Vlookup(B1097,'セッション実施状況管理'!$A:$R,17,false)</f>
        <v>#N/A</v>
      </c>
      <c r="AB1097" s="580" t="str">
        <f t="shared" si="14"/>
        <v>#N/A</v>
      </c>
      <c r="AC1097" s="580" t="str">
        <f t="shared" si="15"/>
        <v>#N/A</v>
      </c>
    </row>
    <row r="1098">
      <c r="A1098" s="2"/>
      <c r="B1098" s="2"/>
      <c r="C1098" s="2"/>
      <c r="D1098" s="2"/>
      <c r="E1098" s="2"/>
      <c r="F1098" s="569" t="str">
        <f>vlookup(B1098,'セッション実施状況管理'!$A:$U,20,false)</f>
        <v>#N/A</v>
      </c>
      <c r="G1098" s="2"/>
      <c r="H1098" s="2"/>
      <c r="I1098" s="572" t="str">
        <f>iferror(vlookup(B1098,'セッション実施状況管理'!$A:$B,2,false),"")</f>
        <v/>
      </c>
      <c r="J1098" s="629"/>
      <c r="K1098" s="629"/>
      <c r="L1098" s="652"/>
      <c r="M1098" s="652"/>
      <c r="N1098" s="629"/>
      <c r="O1098" s="629"/>
      <c r="P1098" s="629"/>
      <c r="Q1098" s="651"/>
      <c r="R1098" s="653"/>
      <c r="S1098" s="651"/>
      <c r="T1098" s="582" t="s">
        <v>1072</v>
      </c>
      <c r="U1098" s="582" t="s">
        <v>1072</v>
      </c>
      <c r="V1098" s="582" t="s">
        <v>1072</v>
      </c>
      <c r="W1098" s="582" t="s">
        <v>1072</v>
      </c>
      <c r="X1098" s="582" t="s">
        <v>1072</v>
      </c>
      <c r="Y1098" s="582" t="s">
        <v>1072</v>
      </c>
      <c r="Z1098" s="582" t="s">
        <v>1072</v>
      </c>
      <c r="AA1098" s="580" t="str">
        <f>Vlookup(B1098,'セッション実施状況管理'!$A:$R,17,false)</f>
        <v>#N/A</v>
      </c>
      <c r="AB1098" s="580" t="str">
        <f t="shared" si="14"/>
        <v>#N/A</v>
      </c>
      <c r="AC1098" s="580" t="str">
        <f t="shared" si="15"/>
        <v>#N/A</v>
      </c>
    </row>
    <row r="1099">
      <c r="A1099" s="2"/>
      <c r="B1099" s="2"/>
      <c r="C1099" s="2"/>
      <c r="D1099" s="2"/>
      <c r="E1099" s="2"/>
      <c r="F1099" s="569" t="str">
        <f>vlookup(B1099,'セッション実施状況管理'!$A:$U,20,false)</f>
        <v>#N/A</v>
      </c>
      <c r="G1099" s="2"/>
      <c r="H1099" s="2"/>
      <c r="I1099" s="572" t="str">
        <f>iferror(vlookup(B1099,'セッション実施状況管理'!$A:$B,2,false),"")</f>
        <v/>
      </c>
      <c r="J1099" s="629"/>
      <c r="K1099" s="629"/>
      <c r="L1099" s="652"/>
      <c r="M1099" s="652"/>
      <c r="N1099" s="629"/>
      <c r="O1099" s="629"/>
      <c r="P1099" s="629"/>
      <c r="Q1099" s="651"/>
      <c r="R1099" s="653"/>
      <c r="S1099" s="651"/>
      <c r="T1099" s="582" t="s">
        <v>1072</v>
      </c>
      <c r="U1099" s="582" t="s">
        <v>1072</v>
      </c>
      <c r="V1099" s="582" t="s">
        <v>1072</v>
      </c>
      <c r="W1099" s="582" t="s">
        <v>1072</v>
      </c>
      <c r="X1099" s="582" t="s">
        <v>1072</v>
      </c>
      <c r="Y1099" s="582" t="s">
        <v>1072</v>
      </c>
      <c r="Z1099" s="582" t="s">
        <v>1072</v>
      </c>
      <c r="AA1099" s="580" t="str">
        <f>Vlookup(B1099,'セッション実施状況管理'!$A:$R,17,false)</f>
        <v>#N/A</v>
      </c>
      <c r="AB1099" s="580" t="str">
        <f t="shared" si="14"/>
        <v>#N/A</v>
      </c>
      <c r="AC1099" s="580" t="str">
        <f t="shared" si="15"/>
        <v>#N/A</v>
      </c>
    </row>
    <row r="1100">
      <c r="A1100" s="2"/>
      <c r="B1100" s="2"/>
      <c r="C1100" s="2"/>
      <c r="D1100" s="2"/>
      <c r="E1100" s="2"/>
      <c r="F1100" s="569" t="str">
        <f>vlookup(B1100,'セッション実施状況管理'!$A:$U,20,false)</f>
        <v>#N/A</v>
      </c>
      <c r="G1100" s="2"/>
      <c r="H1100" s="2"/>
      <c r="I1100" s="572" t="str">
        <f>iferror(vlookup(B1100,'セッション実施状況管理'!$A:$B,2,false),"")</f>
        <v/>
      </c>
      <c r="J1100" s="629"/>
      <c r="K1100" s="629"/>
      <c r="L1100" s="652"/>
      <c r="M1100" s="652"/>
      <c r="N1100" s="629"/>
      <c r="O1100" s="629"/>
      <c r="P1100" s="629"/>
      <c r="Q1100" s="651"/>
      <c r="R1100" s="653"/>
      <c r="S1100" s="651"/>
      <c r="T1100" s="582" t="s">
        <v>1072</v>
      </c>
      <c r="U1100" s="582" t="s">
        <v>1072</v>
      </c>
      <c r="V1100" s="582" t="s">
        <v>1072</v>
      </c>
      <c r="W1100" s="582" t="s">
        <v>1072</v>
      </c>
      <c r="X1100" s="582" t="s">
        <v>1072</v>
      </c>
      <c r="Y1100" s="582" t="s">
        <v>1072</v>
      </c>
      <c r="Z1100" s="582" t="s">
        <v>1072</v>
      </c>
      <c r="AA1100" s="580" t="str">
        <f>Vlookup(B1100,'セッション実施状況管理'!$A:$R,17,false)</f>
        <v>#N/A</v>
      </c>
      <c r="AB1100" s="580" t="str">
        <f t="shared" si="14"/>
        <v>#N/A</v>
      </c>
      <c r="AC1100" s="580" t="str">
        <f t="shared" si="15"/>
        <v>#N/A</v>
      </c>
    </row>
    <row r="1101">
      <c r="A1101" s="2"/>
      <c r="B1101" s="2"/>
      <c r="C1101" s="2"/>
      <c r="D1101" s="2"/>
      <c r="E1101" s="2"/>
      <c r="F1101" s="569" t="str">
        <f>vlookup(B1101,'セッション実施状況管理'!$A:$U,20,false)</f>
        <v>#N/A</v>
      </c>
      <c r="G1101" s="2"/>
      <c r="H1101" s="2"/>
      <c r="I1101" s="572" t="str">
        <f>iferror(vlookup(B1101,'セッション実施状況管理'!$A:$B,2,false),"")</f>
        <v/>
      </c>
      <c r="J1101" s="629"/>
      <c r="K1101" s="629"/>
      <c r="L1101" s="652"/>
      <c r="M1101" s="652"/>
      <c r="N1101" s="629"/>
      <c r="O1101" s="629"/>
      <c r="P1101" s="629"/>
      <c r="Q1101" s="651"/>
      <c r="R1101" s="653"/>
      <c r="S1101" s="651"/>
      <c r="T1101" s="582" t="s">
        <v>1072</v>
      </c>
      <c r="U1101" s="582" t="s">
        <v>1072</v>
      </c>
      <c r="V1101" s="582" t="s">
        <v>1072</v>
      </c>
      <c r="W1101" s="582" t="s">
        <v>1072</v>
      </c>
      <c r="X1101" s="582" t="s">
        <v>1072</v>
      </c>
      <c r="Y1101" s="582" t="s">
        <v>1072</v>
      </c>
      <c r="Z1101" s="582" t="s">
        <v>1072</v>
      </c>
      <c r="AA1101" s="580" t="str">
        <f>Vlookup(B1101,'セッション実施状況管理'!$A:$R,17,false)</f>
        <v>#N/A</v>
      </c>
      <c r="AB1101" s="580" t="str">
        <f t="shared" si="14"/>
        <v>#N/A</v>
      </c>
      <c r="AC1101" s="580" t="str">
        <f t="shared" si="15"/>
        <v>#N/A</v>
      </c>
    </row>
    <row r="1102">
      <c r="A1102" s="2"/>
      <c r="B1102" s="2"/>
      <c r="C1102" s="2"/>
      <c r="D1102" s="2"/>
      <c r="E1102" s="2"/>
      <c r="F1102" s="569" t="str">
        <f>vlookup(B1102,'セッション実施状況管理'!$A:$U,20,false)</f>
        <v>#N/A</v>
      </c>
      <c r="G1102" s="2"/>
      <c r="H1102" s="2"/>
      <c r="I1102" s="572" t="str">
        <f>iferror(vlookup(B1102,'セッション実施状況管理'!$A:$B,2,false),"")</f>
        <v/>
      </c>
      <c r="J1102" s="629"/>
      <c r="K1102" s="629"/>
      <c r="L1102" s="652"/>
      <c r="M1102" s="652"/>
      <c r="N1102" s="629"/>
      <c r="O1102" s="629"/>
      <c r="P1102" s="629"/>
      <c r="Q1102" s="651"/>
      <c r="R1102" s="653"/>
      <c r="S1102" s="651"/>
      <c r="T1102" s="582" t="s">
        <v>1072</v>
      </c>
      <c r="U1102" s="582" t="s">
        <v>1072</v>
      </c>
      <c r="V1102" s="582" t="s">
        <v>1072</v>
      </c>
      <c r="W1102" s="582" t="s">
        <v>1072</v>
      </c>
      <c r="X1102" s="582" t="s">
        <v>1072</v>
      </c>
      <c r="Y1102" s="582" t="s">
        <v>1072</v>
      </c>
      <c r="Z1102" s="582" t="s">
        <v>1072</v>
      </c>
      <c r="AA1102" s="580" t="str">
        <f>Vlookup(B1102,'セッション実施状況管理'!$A:$R,17,false)</f>
        <v>#N/A</v>
      </c>
      <c r="AB1102" s="580" t="str">
        <f t="shared" si="14"/>
        <v>#N/A</v>
      </c>
      <c r="AC1102" s="580" t="str">
        <f t="shared" si="15"/>
        <v>#N/A</v>
      </c>
    </row>
    <row r="1103">
      <c r="A1103" s="2"/>
      <c r="B1103" s="2"/>
      <c r="C1103" s="2"/>
      <c r="D1103" s="2"/>
      <c r="E1103" s="2"/>
      <c r="F1103" s="569" t="str">
        <f>vlookup(B1103,'セッション実施状況管理'!$A:$U,20,false)</f>
        <v>#N/A</v>
      </c>
      <c r="G1103" s="2"/>
      <c r="H1103" s="2"/>
      <c r="I1103" s="572" t="str">
        <f>iferror(vlookup(B1103,'セッション実施状況管理'!$A:$B,2,false),"")</f>
        <v/>
      </c>
      <c r="J1103" s="629"/>
      <c r="K1103" s="629"/>
      <c r="L1103" s="652"/>
      <c r="M1103" s="652"/>
      <c r="N1103" s="629"/>
      <c r="O1103" s="629"/>
      <c r="P1103" s="629"/>
      <c r="Q1103" s="651"/>
      <c r="R1103" s="653"/>
      <c r="S1103" s="651"/>
      <c r="T1103" s="582" t="s">
        <v>1072</v>
      </c>
      <c r="U1103" s="582" t="s">
        <v>1072</v>
      </c>
      <c r="V1103" s="582" t="s">
        <v>1072</v>
      </c>
      <c r="W1103" s="582" t="s">
        <v>1072</v>
      </c>
      <c r="X1103" s="582" t="s">
        <v>1072</v>
      </c>
      <c r="Y1103" s="582" t="s">
        <v>1072</v>
      </c>
      <c r="Z1103" s="582" t="s">
        <v>1072</v>
      </c>
      <c r="AA1103" s="580" t="str">
        <f>Vlookup(B1103,'セッション実施状況管理'!$A:$R,17,false)</f>
        <v>#N/A</v>
      </c>
      <c r="AB1103" s="580" t="str">
        <f t="shared" si="14"/>
        <v>#N/A</v>
      </c>
      <c r="AC1103" s="580" t="str">
        <f t="shared" si="15"/>
        <v>#N/A</v>
      </c>
    </row>
    <row r="1104">
      <c r="A1104" s="2"/>
      <c r="B1104" s="2"/>
      <c r="C1104" s="2"/>
      <c r="D1104" s="2"/>
      <c r="E1104" s="2"/>
      <c r="F1104" s="569" t="str">
        <f>vlookup(B1104,'セッション実施状況管理'!$A:$U,20,false)</f>
        <v>#N/A</v>
      </c>
      <c r="G1104" s="2"/>
      <c r="H1104" s="2"/>
      <c r="I1104" s="572" t="str">
        <f>iferror(vlookup(B1104,'セッション実施状況管理'!$A:$B,2,false),"")</f>
        <v/>
      </c>
      <c r="J1104" s="629"/>
      <c r="K1104" s="629"/>
      <c r="L1104" s="652"/>
      <c r="M1104" s="652"/>
      <c r="N1104" s="629"/>
      <c r="O1104" s="629"/>
      <c r="P1104" s="629"/>
      <c r="Q1104" s="651"/>
      <c r="R1104" s="653"/>
      <c r="S1104" s="651"/>
      <c r="T1104" s="582" t="s">
        <v>1072</v>
      </c>
      <c r="U1104" s="582" t="s">
        <v>1072</v>
      </c>
      <c r="V1104" s="582" t="s">
        <v>1072</v>
      </c>
      <c r="W1104" s="582" t="s">
        <v>1072</v>
      </c>
      <c r="X1104" s="582" t="s">
        <v>1072</v>
      </c>
      <c r="Y1104" s="582" t="s">
        <v>1072</v>
      </c>
      <c r="Z1104" s="582" t="s">
        <v>1072</v>
      </c>
      <c r="AA1104" s="580" t="str">
        <f>Vlookup(B1104,'セッション実施状況管理'!$A:$R,17,false)</f>
        <v>#N/A</v>
      </c>
      <c r="AB1104" s="580" t="str">
        <f t="shared" si="14"/>
        <v>#N/A</v>
      </c>
      <c r="AC1104" s="580" t="str">
        <f t="shared" si="15"/>
        <v>#N/A</v>
      </c>
    </row>
    <row r="1105">
      <c r="A1105" s="2"/>
      <c r="B1105" s="2"/>
      <c r="C1105" s="2"/>
      <c r="D1105" s="2"/>
      <c r="E1105" s="2"/>
      <c r="F1105" s="569" t="str">
        <f>vlookup(B1105,'セッション実施状況管理'!$A:$U,20,false)</f>
        <v>#N/A</v>
      </c>
      <c r="G1105" s="2"/>
      <c r="H1105" s="2"/>
      <c r="I1105" s="572" t="str">
        <f>iferror(vlookup(B1105,'セッション実施状況管理'!$A:$B,2,false),"")</f>
        <v/>
      </c>
      <c r="J1105" s="629"/>
      <c r="K1105" s="629"/>
      <c r="L1105" s="652"/>
      <c r="M1105" s="652"/>
      <c r="N1105" s="629"/>
      <c r="O1105" s="629"/>
      <c r="P1105" s="629"/>
      <c r="Q1105" s="651"/>
      <c r="R1105" s="653"/>
      <c r="S1105" s="651"/>
      <c r="T1105" s="582" t="s">
        <v>1072</v>
      </c>
      <c r="U1105" s="582" t="s">
        <v>1072</v>
      </c>
      <c r="V1105" s="582" t="s">
        <v>1072</v>
      </c>
      <c r="W1105" s="582" t="s">
        <v>1072</v>
      </c>
      <c r="X1105" s="582" t="s">
        <v>1072</v>
      </c>
      <c r="Y1105" s="582" t="s">
        <v>1072</v>
      </c>
      <c r="Z1105" s="582" t="s">
        <v>1072</v>
      </c>
      <c r="AA1105" s="580" t="str">
        <f>Vlookup(B1105,'セッション実施状況管理'!$A:$R,17,false)</f>
        <v>#N/A</v>
      </c>
      <c r="AB1105" s="580" t="str">
        <f t="shared" si="14"/>
        <v>#N/A</v>
      </c>
      <c r="AC1105" s="580" t="str">
        <f t="shared" si="15"/>
        <v>#N/A</v>
      </c>
    </row>
    <row r="1106">
      <c r="A1106" s="2"/>
      <c r="B1106" s="2"/>
      <c r="C1106" s="2"/>
      <c r="D1106" s="2"/>
      <c r="E1106" s="2"/>
      <c r="F1106" s="569" t="str">
        <f>vlookup(B1106,'セッション実施状況管理'!$A:$U,20,false)</f>
        <v>#N/A</v>
      </c>
      <c r="G1106" s="2"/>
      <c r="H1106" s="2"/>
      <c r="I1106" s="572" t="str">
        <f>iferror(vlookup(B1106,'セッション実施状況管理'!$A:$B,2,false),"")</f>
        <v/>
      </c>
      <c r="J1106" s="629"/>
      <c r="K1106" s="629"/>
      <c r="L1106" s="652"/>
      <c r="M1106" s="652"/>
      <c r="N1106" s="629"/>
      <c r="O1106" s="629"/>
      <c r="P1106" s="629"/>
      <c r="Q1106" s="651"/>
      <c r="R1106" s="653"/>
      <c r="S1106" s="651"/>
      <c r="T1106" s="582" t="s">
        <v>1072</v>
      </c>
      <c r="U1106" s="582" t="s">
        <v>1072</v>
      </c>
      <c r="V1106" s="582" t="s">
        <v>1072</v>
      </c>
      <c r="W1106" s="582" t="s">
        <v>1072</v>
      </c>
      <c r="X1106" s="582" t="s">
        <v>1072</v>
      </c>
      <c r="Y1106" s="582" t="s">
        <v>1072</v>
      </c>
      <c r="Z1106" s="582" t="s">
        <v>1072</v>
      </c>
      <c r="AA1106" s="580" t="str">
        <f>Vlookup(B1106,'セッション実施状況管理'!$A:$R,17,false)</f>
        <v>#N/A</v>
      </c>
      <c r="AB1106" s="580" t="str">
        <f t="shared" si="14"/>
        <v>#N/A</v>
      </c>
      <c r="AC1106" s="580" t="str">
        <f t="shared" si="15"/>
        <v>#N/A</v>
      </c>
    </row>
    <row r="1107">
      <c r="A1107" s="2"/>
      <c r="B1107" s="2"/>
      <c r="C1107" s="2"/>
      <c r="D1107" s="2"/>
      <c r="E1107" s="2"/>
      <c r="F1107" s="569" t="str">
        <f>vlookup(B1107,'セッション実施状況管理'!$A:$U,20,false)</f>
        <v>#N/A</v>
      </c>
      <c r="G1107" s="2"/>
      <c r="H1107" s="2"/>
      <c r="I1107" s="572" t="str">
        <f>iferror(vlookup(B1107,'セッション実施状況管理'!$A:$B,2,false),"")</f>
        <v/>
      </c>
      <c r="J1107" s="629"/>
      <c r="K1107" s="629"/>
      <c r="L1107" s="652"/>
      <c r="M1107" s="652"/>
      <c r="N1107" s="629"/>
      <c r="O1107" s="629"/>
      <c r="P1107" s="629"/>
      <c r="Q1107" s="651"/>
      <c r="R1107" s="653"/>
      <c r="S1107" s="651"/>
      <c r="T1107" s="582" t="s">
        <v>1072</v>
      </c>
      <c r="U1107" s="582" t="s">
        <v>1072</v>
      </c>
      <c r="V1107" s="582" t="s">
        <v>1072</v>
      </c>
      <c r="W1107" s="582" t="s">
        <v>1072</v>
      </c>
      <c r="X1107" s="582" t="s">
        <v>1072</v>
      </c>
      <c r="Y1107" s="582" t="s">
        <v>1072</v>
      </c>
      <c r="Z1107" s="582" t="s">
        <v>1072</v>
      </c>
      <c r="AA1107" s="580" t="str">
        <f>Vlookup(B1107,'セッション実施状況管理'!$A:$R,17,false)</f>
        <v>#N/A</v>
      </c>
      <c r="AB1107" s="580" t="str">
        <f t="shared" si="14"/>
        <v>#N/A</v>
      </c>
      <c r="AC1107" s="580" t="str">
        <f t="shared" si="15"/>
        <v>#N/A</v>
      </c>
    </row>
    <row r="1108">
      <c r="A1108" s="2"/>
      <c r="B1108" s="2"/>
      <c r="C1108" s="2"/>
      <c r="D1108" s="2"/>
      <c r="E1108" s="2"/>
      <c r="F1108" s="569" t="str">
        <f>vlookup(B1108,'セッション実施状況管理'!$A:$U,20,false)</f>
        <v>#N/A</v>
      </c>
      <c r="G1108" s="2"/>
      <c r="H1108" s="2"/>
      <c r="I1108" s="572" t="str">
        <f>iferror(vlookup(B1108,'セッション実施状況管理'!$A:$B,2,false),"")</f>
        <v/>
      </c>
      <c r="J1108" s="629"/>
      <c r="K1108" s="629"/>
      <c r="L1108" s="652"/>
      <c r="M1108" s="652"/>
      <c r="N1108" s="629"/>
      <c r="O1108" s="629"/>
      <c r="P1108" s="629"/>
      <c r="Q1108" s="651"/>
      <c r="R1108" s="653"/>
      <c r="S1108" s="651"/>
      <c r="T1108" s="582" t="s">
        <v>1072</v>
      </c>
      <c r="U1108" s="582" t="s">
        <v>1072</v>
      </c>
      <c r="V1108" s="582" t="s">
        <v>1072</v>
      </c>
      <c r="W1108" s="582" t="s">
        <v>1072</v>
      </c>
      <c r="X1108" s="582" t="s">
        <v>1072</v>
      </c>
      <c r="Y1108" s="582" t="s">
        <v>1072</v>
      </c>
      <c r="Z1108" s="582" t="s">
        <v>1072</v>
      </c>
      <c r="AA1108" s="580" t="str">
        <f>Vlookup(B1108,'セッション実施状況管理'!$A:$R,17,false)</f>
        <v>#N/A</v>
      </c>
      <c r="AB1108" s="580" t="str">
        <f t="shared" si="14"/>
        <v>#N/A</v>
      </c>
      <c r="AC1108" s="580" t="str">
        <f t="shared" si="15"/>
        <v>#N/A</v>
      </c>
    </row>
    <row r="1109">
      <c r="A1109" s="2"/>
      <c r="B1109" s="2"/>
      <c r="C1109" s="2"/>
      <c r="D1109" s="2"/>
      <c r="E1109" s="2"/>
      <c r="F1109" s="569" t="str">
        <f>vlookup(B1109,'セッション実施状況管理'!$A:$U,20,false)</f>
        <v>#N/A</v>
      </c>
      <c r="G1109" s="2"/>
      <c r="H1109" s="2"/>
      <c r="I1109" s="572" t="str">
        <f>iferror(vlookup(B1109,'セッション実施状況管理'!$A:$B,2,false),"")</f>
        <v/>
      </c>
      <c r="J1109" s="629"/>
      <c r="K1109" s="629"/>
      <c r="L1109" s="652"/>
      <c r="M1109" s="652"/>
      <c r="N1109" s="629"/>
      <c r="O1109" s="629"/>
      <c r="P1109" s="629"/>
      <c r="Q1109" s="651"/>
      <c r="R1109" s="653"/>
      <c r="S1109" s="651"/>
      <c r="T1109" s="582" t="s">
        <v>1072</v>
      </c>
      <c r="U1109" s="582" t="s">
        <v>1072</v>
      </c>
      <c r="V1109" s="582" t="s">
        <v>1072</v>
      </c>
      <c r="W1109" s="582" t="s">
        <v>1072</v>
      </c>
      <c r="X1109" s="582" t="s">
        <v>1072</v>
      </c>
      <c r="Y1109" s="582" t="s">
        <v>1072</v>
      </c>
      <c r="Z1109" s="582" t="s">
        <v>1072</v>
      </c>
      <c r="AA1109" s="580" t="str">
        <f>Vlookup(B1109,'セッション実施状況管理'!$A:$R,17,false)</f>
        <v>#N/A</v>
      </c>
      <c r="AB1109" s="580" t="str">
        <f t="shared" si="14"/>
        <v>#N/A</v>
      </c>
      <c r="AC1109" s="580" t="str">
        <f t="shared" si="15"/>
        <v>#N/A</v>
      </c>
    </row>
    <row r="1110">
      <c r="A1110" s="2"/>
      <c r="B1110" s="2"/>
      <c r="C1110" s="2"/>
      <c r="D1110" s="2"/>
      <c r="E1110" s="2"/>
      <c r="F1110" s="569" t="str">
        <f>vlookup(B1110,'セッション実施状況管理'!$A:$U,20,false)</f>
        <v>#N/A</v>
      </c>
      <c r="G1110" s="2"/>
      <c r="H1110" s="2"/>
      <c r="I1110" s="572" t="str">
        <f>iferror(vlookup(B1110,'セッション実施状況管理'!$A:$B,2,false),"")</f>
        <v/>
      </c>
      <c r="J1110" s="629"/>
      <c r="K1110" s="629"/>
      <c r="L1110" s="652"/>
      <c r="M1110" s="652"/>
      <c r="N1110" s="629"/>
      <c r="O1110" s="629"/>
      <c r="P1110" s="629"/>
      <c r="Q1110" s="651"/>
      <c r="R1110" s="653"/>
      <c r="S1110" s="651"/>
      <c r="T1110" s="582" t="s">
        <v>1072</v>
      </c>
      <c r="U1110" s="582" t="s">
        <v>1072</v>
      </c>
      <c r="V1110" s="582" t="s">
        <v>1072</v>
      </c>
      <c r="W1110" s="582" t="s">
        <v>1072</v>
      </c>
      <c r="X1110" s="582" t="s">
        <v>1072</v>
      </c>
      <c r="Y1110" s="582" t="s">
        <v>1072</v>
      </c>
      <c r="Z1110" s="582" t="s">
        <v>1072</v>
      </c>
      <c r="AA1110" s="580" t="str">
        <f>Vlookup(B1110,'セッション実施状況管理'!$A:$R,17,false)</f>
        <v>#N/A</v>
      </c>
      <c r="AB1110" s="580" t="str">
        <f t="shared" si="14"/>
        <v>#N/A</v>
      </c>
      <c r="AC1110" s="580" t="str">
        <f t="shared" si="15"/>
        <v>#N/A</v>
      </c>
    </row>
    <row r="1111">
      <c r="A1111" s="2"/>
      <c r="B1111" s="2"/>
      <c r="C1111" s="2"/>
      <c r="D1111" s="2"/>
      <c r="E1111" s="2"/>
      <c r="F1111" s="569" t="str">
        <f>vlookup(B1111,'セッション実施状況管理'!$A:$U,20,false)</f>
        <v>#N/A</v>
      </c>
      <c r="G1111" s="2"/>
      <c r="H1111" s="2"/>
      <c r="I1111" s="572" t="str">
        <f>iferror(vlookup(B1111,'セッション実施状況管理'!$A:$B,2,false),"")</f>
        <v/>
      </c>
      <c r="J1111" s="629"/>
      <c r="K1111" s="629"/>
      <c r="L1111" s="652"/>
      <c r="M1111" s="652"/>
      <c r="N1111" s="629"/>
      <c r="O1111" s="629"/>
      <c r="P1111" s="629"/>
      <c r="Q1111" s="651"/>
      <c r="R1111" s="653"/>
      <c r="S1111" s="651"/>
      <c r="T1111" s="582" t="s">
        <v>1072</v>
      </c>
      <c r="U1111" s="582" t="s">
        <v>1072</v>
      </c>
      <c r="V1111" s="582" t="s">
        <v>1072</v>
      </c>
      <c r="W1111" s="582" t="s">
        <v>1072</v>
      </c>
      <c r="X1111" s="582" t="s">
        <v>1072</v>
      </c>
      <c r="Y1111" s="582" t="s">
        <v>1072</v>
      </c>
      <c r="Z1111" s="582" t="s">
        <v>1072</v>
      </c>
      <c r="AA1111" s="580" t="str">
        <f>Vlookup(B1111,'セッション実施状況管理'!$A:$R,17,false)</f>
        <v>#N/A</v>
      </c>
      <c r="AB1111" s="580" t="str">
        <f t="shared" si="14"/>
        <v>#N/A</v>
      </c>
      <c r="AC1111" s="580" t="str">
        <f t="shared" si="15"/>
        <v>#N/A</v>
      </c>
    </row>
    <row r="1112">
      <c r="A1112" s="2"/>
      <c r="B1112" s="2"/>
      <c r="C1112" s="2"/>
      <c r="D1112" s="2"/>
      <c r="E1112" s="2"/>
      <c r="F1112" s="569" t="str">
        <f>vlookup(B1112,'セッション実施状況管理'!$A:$U,20,false)</f>
        <v>#N/A</v>
      </c>
      <c r="G1112" s="2"/>
      <c r="H1112" s="2"/>
      <c r="I1112" s="572" t="str">
        <f>iferror(vlookup(B1112,'セッション実施状況管理'!$A:$B,2,false),"")</f>
        <v/>
      </c>
      <c r="J1112" s="629"/>
      <c r="K1112" s="629"/>
      <c r="L1112" s="652"/>
      <c r="M1112" s="652"/>
      <c r="N1112" s="629"/>
      <c r="O1112" s="629"/>
      <c r="P1112" s="629"/>
      <c r="Q1112" s="651"/>
      <c r="R1112" s="653"/>
      <c r="S1112" s="651"/>
      <c r="T1112" s="582" t="s">
        <v>1072</v>
      </c>
      <c r="U1112" s="582" t="s">
        <v>1072</v>
      </c>
      <c r="V1112" s="582" t="s">
        <v>1072</v>
      </c>
      <c r="W1112" s="582" t="s">
        <v>1072</v>
      </c>
      <c r="X1112" s="582" t="s">
        <v>1072</v>
      </c>
      <c r="Y1112" s="582" t="s">
        <v>1072</v>
      </c>
      <c r="Z1112" s="582" t="s">
        <v>1072</v>
      </c>
      <c r="AA1112" s="580" t="str">
        <f>Vlookup(B1112,'セッション実施状況管理'!$A:$R,17,false)</f>
        <v>#N/A</v>
      </c>
      <c r="AB1112" s="580" t="str">
        <f t="shared" si="14"/>
        <v>#N/A</v>
      </c>
      <c r="AC1112" s="580" t="str">
        <f t="shared" si="15"/>
        <v>#N/A</v>
      </c>
    </row>
    <row r="1113">
      <c r="A1113" s="2"/>
      <c r="B1113" s="2"/>
      <c r="C1113" s="2"/>
      <c r="D1113" s="2"/>
      <c r="E1113" s="2"/>
      <c r="F1113" s="569" t="str">
        <f>vlookup(B1113,'セッション実施状況管理'!$A:$U,20,false)</f>
        <v>#N/A</v>
      </c>
      <c r="G1113" s="2"/>
      <c r="H1113" s="2"/>
      <c r="I1113" s="572" t="str">
        <f>iferror(vlookup(B1113,'セッション実施状況管理'!$A:$B,2,false),"")</f>
        <v/>
      </c>
      <c r="J1113" s="629"/>
      <c r="K1113" s="629"/>
      <c r="L1113" s="652"/>
      <c r="M1113" s="652"/>
      <c r="N1113" s="629"/>
      <c r="O1113" s="629"/>
      <c r="P1113" s="629"/>
      <c r="Q1113" s="651"/>
      <c r="R1113" s="653"/>
      <c r="S1113" s="651"/>
      <c r="T1113" s="582" t="s">
        <v>1072</v>
      </c>
      <c r="U1113" s="582" t="s">
        <v>1072</v>
      </c>
      <c r="V1113" s="582" t="s">
        <v>1072</v>
      </c>
      <c r="W1113" s="582" t="s">
        <v>1072</v>
      </c>
      <c r="X1113" s="582" t="s">
        <v>1072</v>
      </c>
      <c r="Y1113" s="582" t="s">
        <v>1072</v>
      </c>
      <c r="Z1113" s="582" t="s">
        <v>1072</v>
      </c>
      <c r="AA1113" s="580" t="str">
        <f>Vlookup(B1113,'セッション実施状況管理'!$A:$R,17,false)</f>
        <v>#N/A</v>
      </c>
      <c r="AB1113" s="580" t="str">
        <f t="shared" si="14"/>
        <v>#N/A</v>
      </c>
      <c r="AC1113" s="580" t="str">
        <f t="shared" si="15"/>
        <v>#N/A</v>
      </c>
    </row>
    <row r="1114">
      <c r="A1114" s="2"/>
      <c r="B1114" s="2"/>
      <c r="C1114" s="2"/>
      <c r="D1114" s="2"/>
      <c r="E1114" s="2"/>
      <c r="F1114" s="569" t="str">
        <f>vlookup(B1114,'セッション実施状況管理'!$A:$U,20,false)</f>
        <v>#N/A</v>
      </c>
      <c r="G1114" s="2"/>
      <c r="H1114" s="2"/>
      <c r="I1114" s="572" t="str">
        <f>iferror(vlookup(B1114,'セッション実施状況管理'!$A:$B,2,false),"")</f>
        <v/>
      </c>
      <c r="J1114" s="629"/>
      <c r="K1114" s="629"/>
      <c r="L1114" s="652"/>
      <c r="M1114" s="652"/>
      <c r="N1114" s="629"/>
      <c r="O1114" s="629"/>
      <c r="P1114" s="629"/>
      <c r="Q1114" s="651"/>
      <c r="R1114" s="653"/>
      <c r="S1114" s="651"/>
      <c r="T1114" s="582" t="s">
        <v>1072</v>
      </c>
      <c r="U1114" s="582" t="s">
        <v>1072</v>
      </c>
      <c r="V1114" s="582" t="s">
        <v>1072</v>
      </c>
      <c r="W1114" s="582" t="s">
        <v>1072</v>
      </c>
      <c r="X1114" s="582" t="s">
        <v>1072</v>
      </c>
      <c r="Y1114" s="582" t="s">
        <v>1072</v>
      </c>
      <c r="Z1114" s="582" t="s">
        <v>1072</v>
      </c>
      <c r="AA1114" s="580" t="str">
        <f>Vlookup(B1114,'セッション実施状況管理'!$A:$R,17,false)</f>
        <v>#N/A</v>
      </c>
      <c r="AB1114" s="580" t="str">
        <f t="shared" si="14"/>
        <v>#N/A</v>
      </c>
      <c r="AC1114" s="580" t="str">
        <f t="shared" si="15"/>
        <v>#N/A</v>
      </c>
    </row>
    <row r="1115">
      <c r="A1115" s="2"/>
      <c r="B1115" s="2"/>
      <c r="C1115" s="2"/>
      <c r="D1115" s="2"/>
      <c r="E1115" s="2"/>
      <c r="F1115" s="569" t="str">
        <f>vlookup(B1115,'セッション実施状況管理'!$A:$U,20,false)</f>
        <v>#N/A</v>
      </c>
      <c r="G1115" s="2"/>
      <c r="H1115" s="2"/>
      <c r="I1115" s="572" t="str">
        <f>iferror(vlookup(B1115,'セッション実施状況管理'!$A:$B,2,false),"")</f>
        <v/>
      </c>
      <c r="J1115" s="629"/>
      <c r="K1115" s="629"/>
      <c r="L1115" s="652"/>
      <c r="M1115" s="652"/>
      <c r="N1115" s="629"/>
      <c r="O1115" s="629"/>
      <c r="P1115" s="629"/>
      <c r="Q1115" s="651"/>
      <c r="R1115" s="653"/>
      <c r="S1115" s="651"/>
      <c r="T1115" s="582" t="s">
        <v>1072</v>
      </c>
      <c r="U1115" s="582" t="s">
        <v>1072</v>
      </c>
      <c r="V1115" s="582" t="s">
        <v>1072</v>
      </c>
      <c r="W1115" s="582" t="s">
        <v>1072</v>
      </c>
      <c r="X1115" s="582" t="s">
        <v>1072</v>
      </c>
      <c r="Y1115" s="582" t="s">
        <v>1072</v>
      </c>
      <c r="Z1115" s="582" t="s">
        <v>1072</v>
      </c>
      <c r="AA1115" s="580" t="str">
        <f>Vlookup(B1115,'セッション実施状況管理'!$A:$R,17,false)</f>
        <v>#N/A</v>
      </c>
      <c r="AB1115" s="580" t="str">
        <f t="shared" si="14"/>
        <v>#N/A</v>
      </c>
      <c r="AC1115" s="580" t="str">
        <f t="shared" si="15"/>
        <v>#N/A</v>
      </c>
    </row>
    <row r="1116">
      <c r="A1116" s="2"/>
      <c r="B1116" s="2"/>
      <c r="C1116" s="2"/>
      <c r="D1116" s="2"/>
      <c r="E1116" s="2"/>
      <c r="F1116" s="569" t="str">
        <f>vlookup(B1116,'セッション実施状況管理'!$A:$U,20,false)</f>
        <v>#N/A</v>
      </c>
      <c r="G1116" s="2"/>
      <c r="H1116" s="2"/>
      <c r="I1116" s="572" t="str">
        <f>iferror(vlookup(B1116,'セッション実施状況管理'!$A:$B,2,false),"")</f>
        <v/>
      </c>
      <c r="J1116" s="629"/>
      <c r="K1116" s="629"/>
      <c r="L1116" s="652"/>
      <c r="M1116" s="652"/>
      <c r="N1116" s="629"/>
      <c r="O1116" s="629"/>
      <c r="P1116" s="629"/>
      <c r="Q1116" s="651"/>
      <c r="R1116" s="653"/>
      <c r="S1116" s="651"/>
      <c r="T1116" s="582" t="s">
        <v>1072</v>
      </c>
      <c r="U1116" s="582" t="s">
        <v>1072</v>
      </c>
      <c r="V1116" s="582" t="s">
        <v>1072</v>
      </c>
      <c r="W1116" s="582" t="s">
        <v>1072</v>
      </c>
      <c r="X1116" s="582" t="s">
        <v>1072</v>
      </c>
      <c r="Y1116" s="582" t="s">
        <v>1072</v>
      </c>
      <c r="Z1116" s="582" t="s">
        <v>1072</v>
      </c>
      <c r="AA1116" s="580" t="str">
        <f>Vlookup(B1116,'セッション実施状況管理'!$A:$R,17,false)</f>
        <v>#N/A</v>
      </c>
      <c r="AB1116" s="580" t="str">
        <f t="shared" si="14"/>
        <v>#N/A</v>
      </c>
      <c r="AC1116" s="580" t="str">
        <f t="shared" si="15"/>
        <v>#N/A</v>
      </c>
    </row>
    <row r="1117">
      <c r="A1117" s="2"/>
      <c r="B1117" s="2"/>
      <c r="C1117" s="2"/>
      <c r="D1117" s="2"/>
      <c r="E1117" s="2"/>
      <c r="F1117" s="569" t="str">
        <f>vlookup(B1117,'セッション実施状況管理'!$A:$U,20,false)</f>
        <v>#N/A</v>
      </c>
      <c r="G1117" s="2"/>
      <c r="H1117" s="2"/>
      <c r="I1117" s="572" t="str">
        <f>iferror(vlookup(B1117,'セッション実施状況管理'!$A:$B,2,false),"")</f>
        <v/>
      </c>
      <c r="J1117" s="629"/>
      <c r="K1117" s="629"/>
      <c r="L1117" s="652"/>
      <c r="M1117" s="652"/>
      <c r="N1117" s="629"/>
      <c r="O1117" s="629"/>
      <c r="P1117" s="629"/>
      <c r="Q1117" s="651"/>
      <c r="R1117" s="653"/>
      <c r="S1117" s="651"/>
      <c r="T1117" s="582" t="s">
        <v>1072</v>
      </c>
      <c r="U1117" s="582" t="s">
        <v>1072</v>
      </c>
      <c r="V1117" s="582" t="s">
        <v>1072</v>
      </c>
      <c r="W1117" s="582" t="s">
        <v>1072</v>
      </c>
      <c r="X1117" s="582" t="s">
        <v>1072</v>
      </c>
      <c r="Y1117" s="582" t="s">
        <v>1072</v>
      </c>
      <c r="Z1117" s="582" t="s">
        <v>1072</v>
      </c>
      <c r="AA1117" s="580" t="str">
        <f>Vlookup(B1117,'セッション実施状況管理'!$A:$R,17,false)</f>
        <v>#N/A</v>
      </c>
      <c r="AB1117" s="580" t="str">
        <f t="shared" si="14"/>
        <v>#N/A</v>
      </c>
      <c r="AC1117" s="580" t="str">
        <f t="shared" si="15"/>
        <v>#N/A</v>
      </c>
    </row>
    <row r="1118">
      <c r="A1118" s="2"/>
      <c r="B1118" s="2"/>
      <c r="C1118" s="2"/>
      <c r="D1118" s="2"/>
      <c r="E1118" s="2"/>
      <c r="F1118" s="569" t="str">
        <f>vlookup(B1118,'セッション実施状況管理'!$A:$U,20,false)</f>
        <v>#N/A</v>
      </c>
      <c r="G1118" s="2"/>
      <c r="H1118" s="2"/>
      <c r="I1118" s="572" t="str">
        <f>iferror(vlookup(B1118,'セッション実施状況管理'!$A:$B,2,false),"")</f>
        <v/>
      </c>
      <c r="J1118" s="629"/>
      <c r="K1118" s="629"/>
      <c r="L1118" s="652"/>
      <c r="M1118" s="652"/>
      <c r="N1118" s="629"/>
      <c r="O1118" s="629"/>
      <c r="P1118" s="629"/>
      <c r="Q1118" s="651"/>
      <c r="R1118" s="653"/>
      <c r="S1118" s="651"/>
      <c r="T1118" s="582" t="s">
        <v>1072</v>
      </c>
      <c r="U1118" s="582" t="s">
        <v>1072</v>
      </c>
      <c r="V1118" s="582" t="s">
        <v>1072</v>
      </c>
      <c r="W1118" s="582" t="s">
        <v>1072</v>
      </c>
      <c r="X1118" s="582" t="s">
        <v>1072</v>
      </c>
      <c r="Y1118" s="582" t="s">
        <v>1072</v>
      </c>
      <c r="Z1118" s="582" t="s">
        <v>1072</v>
      </c>
      <c r="AA1118" s="580" t="str">
        <f>Vlookup(B1118,'セッション実施状況管理'!$A:$R,17,false)</f>
        <v>#N/A</v>
      </c>
      <c r="AB1118" s="580" t="str">
        <f t="shared" si="14"/>
        <v>#N/A</v>
      </c>
      <c r="AC1118" s="580" t="str">
        <f t="shared" si="15"/>
        <v>#N/A</v>
      </c>
    </row>
    <row r="1119">
      <c r="A1119" s="2"/>
      <c r="B1119" s="2"/>
      <c r="C1119" s="2"/>
      <c r="D1119" s="2"/>
      <c r="E1119" s="2"/>
      <c r="F1119" s="569" t="str">
        <f>vlookup(B1119,'セッション実施状況管理'!$A:$U,20,false)</f>
        <v>#N/A</v>
      </c>
      <c r="G1119" s="2"/>
      <c r="H1119" s="2"/>
      <c r="I1119" s="572" t="str">
        <f>iferror(vlookup(B1119,'セッション実施状況管理'!$A:$B,2,false),"")</f>
        <v/>
      </c>
      <c r="J1119" s="629"/>
      <c r="K1119" s="629"/>
      <c r="L1119" s="652"/>
      <c r="M1119" s="652"/>
      <c r="N1119" s="629"/>
      <c r="O1119" s="629"/>
      <c r="P1119" s="629"/>
      <c r="Q1119" s="651"/>
      <c r="R1119" s="653"/>
      <c r="S1119" s="651"/>
      <c r="T1119" s="582" t="s">
        <v>1072</v>
      </c>
      <c r="U1119" s="582" t="s">
        <v>1072</v>
      </c>
      <c r="V1119" s="582" t="s">
        <v>1072</v>
      </c>
      <c r="W1119" s="582" t="s">
        <v>1072</v>
      </c>
      <c r="X1119" s="582" t="s">
        <v>1072</v>
      </c>
      <c r="Y1119" s="582" t="s">
        <v>1072</v>
      </c>
      <c r="Z1119" s="582" t="s">
        <v>1072</v>
      </c>
      <c r="AA1119" s="580" t="str">
        <f>Vlookup(B1119,'セッション実施状況管理'!$A:$R,17,false)</f>
        <v>#N/A</v>
      </c>
      <c r="AB1119" s="580" t="str">
        <f t="shared" si="14"/>
        <v>#N/A</v>
      </c>
      <c r="AC1119" s="580" t="str">
        <f t="shared" si="15"/>
        <v>#N/A</v>
      </c>
    </row>
    <row r="1120">
      <c r="A1120" s="2"/>
      <c r="B1120" s="2"/>
      <c r="C1120" s="2"/>
      <c r="D1120" s="2"/>
      <c r="E1120" s="2"/>
      <c r="F1120" s="569" t="str">
        <f>vlookup(B1120,'セッション実施状況管理'!$A:$U,20,false)</f>
        <v>#N/A</v>
      </c>
      <c r="G1120" s="2"/>
      <c r="H1120" s="2"/>
      <c r="I1120" s="572" t="str">
        <f>iferror(vlookup(B1120,'セッション実施状況管理'!$A:$B,2,false),"")</f>
        <v/>
      </c>
      <c r="J1120" s="629"/>
      <c r="K1120" s="629"/>
      <c r="L1120" s="652"/>
      <c r="M1120" s="652"/>
      <c r="N1120" s="629"/>
      <c r="O1120" s="629"/>
      <c r="P1120" s="629"/>
      <c r="Q1120" s="651"/>
      <c r="R1120" s="653"/>
      <c r="S1120" s="651"/>
      <c r="T1120" s="582" t="s">
        <v>1072</v>
      </c>
      <c r="U1120" s="582" t="s">
        <v>1072</v>
      </c>
      <c r="V1120" s="582" t="s">
        <v>1072</v>
      </c>
      <c r="W1120" s="582" t="s">
        <v>1072</v>
      </c>
      <c r="X1120" s="582" t="s">
        <v>1072</v>
      </c>
      <c r="Y1120" s="582" t="s">
        <v>1072</v>
      </c>
      <c r="Z1120" s="582" t="s">
        <v>1072</v>
      </c>
      <c r="AA1120" s="580" t="str">
        <f>Vlookup(B1120,'セッション実施状況管理'!$A:$R,17,false)</f>
        <v>#N/A</v>
      </c>
      <c r="AB1120" s="580" t="str">
        <f t="shared" si="14"/>
        <v>#N/A</v>
      </c>
      <c r="AC1120" s="580" t="str">
        <f t="shared" si="15"/>
        <v>#N/A</v>
      </c>
    </row>
    <row r="1121">
      <c r="A1121" s="2"/>
      <c r="B1121" s="2"/>
      <c r="C1121" s="2"/>
      <c r="D1121" s="2"/>
      <c r="E1121" s="2"/>
      <c r="F1121" s="569" t="str">
        <f>vlookup(B1121,'セッション実施状況管理'!$A:$U,20,false)</f>
        <v>#N/A</v>
      </c>
      <c r="G1121" s="2"/>
      <c r="H1121" s="2"/>
      <c r="I1121" s="572" t="str">
        <f>iferror(vlookup(B1121,'セッション実施状況管理'!$A:$B,2,false),"")</f>
        <v/>
      </c>
      <c r="J1121" s="629"/>
      <c r="K1121" s="629"/>
      <c r="L1121" s="652"/>
      <c r="M1121" s="652"/>
      <c r="N1121" s="629"/>
      <c r="O1121" s="629"/>
      <c r="P1121" s="629"/>
      <c r="Q1121" s="651"/>
      <c r="R1121" s="653"/>
      <c r="S1121" s="651"/>
      <c r="T1121" s="582" t="s">
        <v>1072</v>
      </c>
      <c r="U1121" s="582" t="s">
        <v>1072</v>
      </c>
      <c r="V1121" s="582" t="s">
        <v>1072</v>
      </c>
      <c r="W1121" s="582" t="s">
        <v>1072</v>
      </c>
      <c r="X1121" s="582" t="s">
        <v>1072</v>
      </c>
      <c r="Y1121" s="582" t="s">
        <v>1072</v>
      </c>
      <c r="Z1121" s="582" t="s">
        <v>1072</v>
      </c>
      <c r="AA1121" s="580" t="str">
        <f>Vlookup(B1121,'セッション実施状況管理'!$A:$R,17,false)</f>
        <v>#N/A</v>
      </c>
      <c r="AB1121" s="580" t="str">
        <f t="shared" si="14"/>
        <v>#N/A</v>
      </c>
      <c r="AC1121" s="580" t="str">
        <f t="shared" si="15"/>
        <v>#N/A</v>
      </c>
    </row>
    <row r="1122">
      <c r="A1122" s="2"/>
      <c r="B1122" s="2"/>
      <c r="C1122" s="2"/>
      <c r="D1122" s="2"/>
      <c r="E1122" s="2"/>
      <c r="F1122" s="569" t="str">
        <f>vlookup(B1122,'セッション実施状況管理'!$A:$U,20,false)</f>
        <v>#N/A</v>
      </c>
      <c r="G1122" s="2"/>
      <c r="H1122" s="2"/>
      <c r="I1122" s="572" t="str">
        <f>iferror(vlookup(B1122,'セッション実施状況管理'!$A:$B,2,false),"")</f>
        <v/>
      </c>
      <c r="J1122" s="629"/>
      <c r="K1122" s="629"/>
      <c r="L1122" s="652"/>
      <c r="M1122" s="652"/>
      <c r="N1122" s="629"/>
      <c r="O1122" s="629"/>
      <c r="P1122" s="629"/>
      <c r="Q1122" s="651"/>
      <c r="R1122" s="653"/>
      <c r="S1122" s="651"/>
      <c r="T1122" s="582" t="s">
        <v>1072</v>
      </c>
      <c r="U1122" s="582" t="s">
        <v>1072</v>
      </c>
      <c r="V1122" s="582" t="s">
        <v>1072</v>
      </c>
      <c r="W1122" s="582" t="s">
        <v>1072</v>
      </c>
      <c r="X1122" s="582" t="s">
        <v>1072</v>
      </c>
      <c r="Y1122" s="582" t="s">
        <v>1072</v>
      </c>
      <c r="Z1122" s="582" t="s">
        <v>1072</v>
      </c>
      <c r="AA1122" s="580" t="str">
        <f>Vlookup(B1122,'セッション実施状況管理'!$A:$R,17,false)</f>
        <v>#N/A</v>
      </c>
      <c r="AB1122" s="580" t="str">
        <f t="shared" si="14"/>
        <v>#N/A</v>
      </c>
      <c r="AC1122" s="580" t="str">
        <f t="shared" si="15"/>
        <v>#N/A</v>
      </c>
    </row>
    <row r="1123">
      <c r="A1123" s="2"/>
      <c r="B1123" s="2"/>
      <c r="C1123" s="2"/>
      <c r="D1123" s="2"/>
      <c r="E1123" s="2"/>
      <c r="F1123" s="569" t="str">
        <f>vlookup(B1123,'セッション実施状況管理'!$A:$U,20,false)</f>
        <v>#N/A</v>
      </c>
      <c r="G1123" s="2"/>
      <c r="H1123" s="2"/>
      <c r="I1123" s="572" t="str">
        <f>iferror(vlookup(B1123,'セッション実施状況管理'!$A:$B,2,false),"")</f>
        <v/>
      </c>
      <c r="J1123" s="629"/>
      <c r="K1123" s="629"/>
      <c r="L1123" s="652"/>
      <c r="M1123" s="652"/>
      <c r="N1123" s="629"/>
      <c r="O1123" s="629"/>
      <c r="P1123" s="629"/>
      <c r="Q1123" s="651"/>
      <c r="R1123" s="653"/>
      <c r="S1123" s="651"/>
      <c r="T1123" s="582" t="s">
        <v>1072</v>
      </c>
      <c r="U1123" s="582" t="s">
        <v>1072</v>
      </c>
      <c r="V1123" s="582" t="s">
        <v>1072</v>
      </c>
      <c r="W1123" s="582" t="s">
        <v>1072</v>
      </c>
      <c r="X1123" s="582" t="s">
        <v>1072</v>
      </c>
      <c r="Y1123" s="582" t="s">
        <v>1072</v>
      </c>
      <c r="Z1123" s="582" t="s">
        <v>1072</v>
      </c>
      <c r="AA1123" s="580" t="str">
        <f>Vlookup(B1123,'セッション実施状況管理'!$A:$R,17,false)</f>
        <v>#N/A</v>
      </c>
      <c r="AB1123" s="580" t="str">
        <f t="shared" si="14"/>
        <v>#N/A</v>
      </c>
      <c r="AC1123" s="580" t="str">
        <f t="shared" si="15"/>
        <v>#N/A</v>
      </c>
    </row>
    <row r="1124">
      <c r="A1124" s="2"/>
      <c r="B1124" s="2"/>
      <c r="C1124" s="2"/>
      <c r="D1124" s="2"/>
      <c r="E1124" s="2"/>
      <c r="F1124" s="569" t="str">
        <f>vlookup(B1124,'セッション実施状況管理'!$A:$U,20,false)</f>
        <v>#N/A</v>
      </c>
      <c r="G1124" s="2"/>
      <c r="H1124" s="2"/>
      <c r="I1124" s="572" t="str">
        <f>iferror(vlookup(B1124,'セッション実施状況管理'!$A:$B,2,false),"")</f>
        <v/>
      </c>
      <c r="J1124" s="629"/>
      <c r="K1124" s="629"/>
      <c r="L1124" s="652"/>
      <c r="M1124" s="652"/>
      <c r="N1124" s="629"/>
      <c r="O1124" s="629"/>
      <c r="P1124" s="629"/>
      <c r="Q1124" s="651"/>
      <c r="R1124" s="653"/>
      <c r="S1124" s="651"/>
      <c r="T1124" s="582" t="s">
        <v>1072</v>
      </c>
      <c r="U1124" s="582" t="s">
        <v>1072</v>
      </c>
      <c r="V1124" s="582" t="s">
        <v>1072</v>
      </c>
      <c r="W1124" s="582" t="s">
        <v>1072</v>
      </c>
      <c r="X1124" s="582" t="s">
        <v>1072</v>
      </c>
      <c r="Y1124" s="582" t="s">
        <v>1072</v>
      </c>
      <c r="Z1124" s="582" t="s">
        <v>1072</v>
      </c>
      <c r="AA1124" s="580" t="str">
        <f>Vlookup(B1124,'セッション実施状況管理'!$A:$R,17,false)</f>
        <v>#N/A</v>
      </c>
      <c r="AB1124" s="580" t="str">
        <f t="shared" si="14"/>
        <v>#N/A</v>
      </c>
      <c r="AC1124" s="580" t="str">
        <f t="shared" si="15"/>
        <v>#N/A</v>
      </c>
    </row>
    <row r="1125">
      <c r="A1125" s="2"/>
      <c r="B1125" s="2"/>
      <c r="C1125" s="2"/>
      <c r="D1125" s="2"/>
      <c r="E1125" s="2"/>
      <c r="F1125" s="569" t="str">
        <f>vlookup(B1125,'セッション実施状況管理'!$A:$U,20,false)</f>
        <v>#N/A</v>
      </c>
      <c r="G1125" s="2"/>
      <c r="H1125" s="2"/>
      <c r="I1125" s="572" t="str">
        <f>iferror(vlookup(B1125,'セッション実施状況管理'!$A:$B,2,false),"")</f>
        <v/>
      </c>
      <c r="J1125" s="629"/>
      <c r="K1125" s="629"/>
      <c r="L1125" s="652"/>
      <c r="M1125" s="652"/>
      <c r="N1125" s="629"/>
      <c r="O1125" s="629"/>
      <c r="P1125" s="629"/>
      <c r="Q1125" s="651"/>
      <c r="R1125" s="653"/>
      <c r="S1125" s="651"/>
      <c r="T1125" s="582" t="s">
        <v>1072</v>
      </c>
      <c r="U1125" s="582" t="s">
        <v>1072</v>
      </c>
      <c r="V1125" s="582" t="s">
        <v>1072</v>
      </c>
      <c r="W1125" s="582" t="s">
        <v>1072</v>
      </c>
      <c r="X1125" s="582" t="s">
        <v>1072</v>
      </c>
      <c r="Y1125" s="582" t="s">
        <v>1072</v>
      </c>
      <c r="Z1125" s="582" t="s">
        <v>1072</v>
      </c>
      <c r="AA1125" s="580" t="str">
        <f>Vlookup(B1125,'セッション実施状況管理'!$A:$R,17,false)</f>
        <v>#N/A</v>
      </c>
      <c r="AB1125" s="580" t="str">
        <f t="shared" si="14"/>
        <v>#N/A</v>
      </c>
      <c r="AC1125" s="580" t="str">
        <f t="shared" si="15"/>
        <v>#N/A</v>
      </c>
    </row>
    <row r="1126">
      <c r="A1126" s="2"/>
      <c r="B1126" s="2"/>
      <c r="C1126" s="2"/>
      <c r="D1126" s="2"/>
      <c r="E1126" s="2"/>
      <c r="F1126" s="569" t="str">
        <f>vlookup(B1126,'セッション実施状況管理'!$A:$U,20,false)</f>
        <v>#N/A</v>
      </c>
      <c r="G1126" s="2"/>
      <c r="H1126" s="2"/>
      <c r="I1126" s="572" t="str">
        <f>iferror(vlookup(B1126,'セッション実施状況管理'!$A:$B,2,false),"")</f>
        <v/>
      </c>
      <c r="J1126" s="629"/>
      <c r="K1126" s="629"/>
      <c r="L1126" s="652"/>
      <c r="M1126" s="652"/>
      <c r="N1126" s="629"/>
      <c r="O1126" s="629"/>
      <c r="P1126" s="629"/>
      <c r="Q1126" s="651"/>
      <c r="R1126" s="653"/>
      <c r="S1126" s="651"/>
      <c r="T1126" s="582" t="s">
        <v>1072</v>
      </c>
      <c r="U1126" s="582" t="s">
        <v>1072</v>
      </c>
      <c r="V1126" s="582" t="s">
        <v>1072</v>
      </c>
      <c r="W1126" s="582" t="s">
        <v>1072</v>
      </c>
      <c r="X1126" s="582" t="s">
        <v>1072</v>
      </c>
      <c r="Y1126" s="582" t="s">
        <v>1072</v>
      </c>
      <c r="Z1126" s="582" t="s">
        <v>1072</v>
      </c>
      <c r="AA1126" s="580" t="str">
        <f>Vlookup(B1126,'セッション実施状況管理'!$A:$R,17,false)</f>
        <v>#N/A</v>
      </c>
      <c r="AB1126" s="580" t="str">
        <f t="shared" si="14"/>
        <v>#N/A</v>
      </c>
      <c r="AC1126" s="580" t="str">
        <f t="shared" si="15"/>
        <v>#N/A</v>
      </c>
    </row>
    <row r="1127">
      <c r="A1127" s="2"/>
      <c r="B1127" s="2"/>
      <c r="C1127" s="2"/>
      <c r="D1127" s="2"/>
      <c r="E1127" s="2"/>
      <c r="F1127" s="569" t="str">
        <f>vlookup(B1127,'セッション実施状況管理'!$A:$U,20,false)</f>
        <v>#N/A</v>
      </c>
      <c r="G1127" s="2"/>
      <c r="H1127" s="2"/>
      <c r="I1127" s="572" t="str">
        <f>iferror(vlookup(B1127,'セッション実施状況管理'!$A:$B,2,false),"")</f>
        <v/>
      </c>
      <c r="J1127" s="629"/>
      <c r="K1127" s="629"/>
      <c r="L1127" s="652"/>
      <c r="M1127" s="652"/>
      <c r="N1127" s="629"/>
      <c r="O1127" s="629"/>
      <c r="P1127" s="629"/>
      <c r="Q1127" s="651"/>
      <c r="R1127" s="653"/>
      <c r="S1127" s="651"/>
      <c r="T1127" s="582" t="s">
        <v>1072</v>
      </c>
      <c r="U1127" s="582" t="s">
        <v>1072</v>
      </c>
      <c r="V1127" s="582" t="s">
        <v>1072</v>
      </c>
      <c r="W1127" s="582" t="s">
        <v>1072</v>
      </c>
      <c r="X1127" s="582" t="s">
        <v>1072</v>
      </c>
      <c r="Y1127" s="582" t="s">
        <v>1072</v>
      </c>
      <c r="Z1127" s="582" t="s">
        <v>1072</v>
      </c>
      <c r="AA1127" s="580" t="str">
        <f>Vlookup(B1127,'セッション実施状況管理'!$A:$R,17,false)</f>
        <v>#N/A</v>
      </c>
      <c r="AB1127" s="580" t="str">
        <f t="shared" si="14"/>
        <v>#N/A</v>
      </c>
      <c r="AC1127" s="580" t="str">
        <f t="shared" si="15"/>
        <v>#N/A</v>
      </c>
    </row>
    <row r="1128">
      <c r="A1128" s="2"/>
      <c r="B1128" s="2"/>
      <c r="C1128" s="2"/>
      <c r="D1128" s="2"/>
      <c r="E1128" s="2"/>
      <c r="F1128" s="569" t="str">
        <f>vlookup(B1128,'セッション実施状況管理'!$A:$U,20,false)</f>
        <v>#N/A</v>
      </c>
      <c r="G1128" s="2"/>
      <c r="H1128" s="2"/>
      <c r="I1128" s="572" t="str">
        <f>iferror(vlookup(B1128,'セッション実施状況管理'!$A:$B,2,false),"")</f>
        <v/>
      </c>
      <c r="J1128" s="629"/>
      <c r="K1128" s="629"/>
      <c r="L1128" s="652"/>
      <c r="M1128" s="652"/>
      <c r="N1128" s="629"/>
      <c r="O1128" s="629"/>
      <c r="P1128" s="629"/>
      <c r="Q1128" s="651"/>
      <c r="R1128" s="653"/>
      <c r="S1128" s="651"/>
      <c r="T1128" s="582" t="s">
        <v>1072</v>
      </c>
      <c r="U1128" s="582" t="s">
        <v>1072</v>
      </c>
      <c r="V1128" s="582" t="s">
        <v>1072</v>
      </c>
      <c r="W1128" s="582" t="s">
        <v>1072</v>
      </c>
      <c r="X1128" s="582" t="s">
        <v>1072</v>
      </c>
      <c r="Y1128" s="582" t="s">
        <v>1072</v>
      </c>
      <c r="Z1128" s="582" t="s">
        <v>1072</v>
      </c>
      <c r="AA1128" s="580" t="str">
        <f>Vlookup(B1128,'セッション実施状況管理'!$A:$R,17,false)</f>
        <v>#N/A</v>
      </c>
      <c r="AB1128" s="580" t="str">
        <f t="shared" si="14"/>
        <v>#N/A</v>
      </c>
      <c r="AC1128" s="580" t="str">
        <f t="shared" si="15"/>
        <v>#N/A</v>
      </c>
    </row>
    <row r="1129">
      <c r="A1129" s="2"/>
      <c r="B1129" s="2"/>
      <c r="C1129" s="2"/>
      <c r="D1129" s="2"/>
      <c r="E1129" s="2"/>
      <c r="F1129" s="569" t="str">
        <f>vlookup(B1129,'セッション実施状況管理'!$A:$U,20,false)</f>
        <v>#N/A</v>
      </c>
      <c r="G1129" s="2"/>
      <c r="H1129" s="2"/>
      <c r="I1129" s="572" t="str">
        <f>iferror(vlookup(B1129,'セッション実施状況管理'!$A:$B,2,false),"")</f>
        <v/>
      </c>
      <c r="J1129" s="629"/>
      <c r="K1129" s="629"/>
      <c r="L1129" s="652"/>
      <c r="M1129" s="652"/>
      <c r="N1129" s="629"/>
      <c r="O1129" s="629"/>
      <c r="P1129" s="629"/>
      <c r="Q1129" s="651"/>
      <c r="R1129" s="653"/>
      <c r="S1129" s="651"/>
      <c r="T1129" s="582" t="s">
        <v>1072</v>
      </c>
      <c r="U1129" s="582" t="s">
        <v>1072</v>
      </c>
      <c r="V1129" s="582" t="s">
        <v>1072</v>
      </c>
      <c r="W1129" s="582" t="s">
        <v>1072</v>
      </c>
      <c r="X1129" s="582" t="s">
        <v>1072</v>
      </c>
      <c r="Y1129" s="582" t="s">
        <v>1072</v>
      </c>
      <c r="Z1129" s="582" t="s">
        <v>1072</v>
      </c>
      <c r="AA1129" s="580" t="str">
        <f>Vlookup(B1129,'セッション実施状況管理'!$A:$R,17,false)</f>
        <v>#N/A</v>
      </c>
      <c r="AB1129" s="580" t="str">
        <f t="shared" si="14"/>
        <v>#N/A</v>
      </c>
      <c r="AC1129" s="580" t="str">
        <f t="shared" si="15"/>
        <v>#N/A</v>
      </c>
    </row>
    <row r="1130">
      <c r="A1130" s="2"/>
      <c r="B1130" s="2"/>
      <c r="C1130" s="2"/>
      <c r="D1130" s="2"/>
      <c r="E1130" s="2"/>
      <c r="F1130" s="569" t="str">
        <f>vlookup(B1130,'セッション実施状況管理'!$A:$U,20,false)</f>
        <v>#N/A</v>
      </c>
      <c r="G1130" s="2"/>
      <c r="H1130" s="2"/>
      <c r="I1130" s="572" t="str">
        <f>iferror(vlookup(B1130,'セッション実施状況管理'!$A:$B,2,false),"")</f>
        <v/>
      </c>
      <c r="J1130" s="629"/>
      <c r="K1130" s="629"/>
      <c r="L1130" s="652"/>
      <c r="M1130" s="652"/>
      <c r="N1130" s="629"/>
      <c r="O1130" s="629"/>
      <c r="P1130" s="629"/>
      <c r="Q1130" s="651"/>
      <c r="R1130" s="653"/>
      <c r="S1130" s="651"/>
      <c r="T1130" s="582" t="s">
        <v>1072</v>
      </c>
      <c r="U1130" s="582" t="s">
        <v>1072</v>
      </c>
      <c r="V1130" s="582" t="s">
        <v>1072</v>
      </c>
      <c r="W1130" s="582" t="s">
        <v>1072</v>
      </c>
      <c r="X1130" s="582" t="s">
        <v>1072</v>
      </c>
      <c r="Y1130" s="582" t="s">
        <v>1072</v>
      </c>
      <c r="Z1130" s="582" t="s">
        <v>1072</v>
      </c>
      <c r="AA1130" s="580" t="str">
        <f>Vlookup(B1130,'セッション実施状況管理'!$A:$R,17,false)</f>
        <v>#N/A</v>
      </c>
      <c r="AB1130" s="580" t="str">
        <f t="shared" si="14"/>
        <v>#N/A</v>
      </c>
      <c r="AC1130" s="580" t="str">
        <f t="shared" si="15"/>
        <v>#N/A</v>
      </c>
    </row>
    <row r="1131">
      <c r="A1131" s="2"/>
      <c r="B1131" s="2"/>
      <c r="C1131" s="2"/>
      <c r="D1131" s="2"/>
      <c r="E1131" s="2"/>
      <c r="F1131" s="569" t="str">
        <f>vlookup(B1131,'セッション実施状況管理'!$A:$U,20,false)</f>
        <v>#N/A</v>
      </c>
      <c r="G1131" s="2"/>
      <c r="H1131" s="2"/>
      <c r="I1131" s="572" t="str">
        <f>iferror(vlookup(B1131,'セッション実施状況管理'!$A:$B,2,false),"")</f>
        <v/>
      </c>
      <c r="J1131" s="629"/>
      <c r="K1131" s="629"/>
      <c r="L1131" s="652"/>
      <c r="M1131" s="652"/>
      <c r="N1131" s="629"/>
      <c r="O1131" s="629"/>
      <c r="P1131" s="629"/>
      <c r="Q1131" s="651"/>
      <c r="R1131" s="653"/>
      <c r="S1131" s="651"/>
      <c r="T1131" s="582" t="s">
        <v>1072</v>
      </c>
      <c r="U1131" s="582" t="s">
        <v>1072</v>
      </c>
      <c r="V1131" s="582" t="s">
        <v>1072</v>
      </c>
      <c r="W1131" s="582" t="s">
        <v>1072</v>
      </c>
      <c r="X1131" s="582" t="s">
        <v>1072</v>
      </c>
      <c r="Y1131" s="582" t="s">
        <v>1072</v>
      </c>
      <c r="Z1131" s="582" t="s">
        <v>1072</v>
      </c>
      <c r="AA1131" s="580" t="str">
        <f>Vlookup(B1131,'セッション実施状況管理'!$A:$R,17,false)</f>
        <v>#N/A</v>
      </c>
      <c r="AB1131" s="580" t="str">
        <f t="shared" si="14"/>
        <v>#N/A</v>
      </c>
      <c r="AC1131" s="580" t="str">
        <f t="shared" si="15"/>
        <v>#N/A</v>
      </c>
    </row>
    <row r="1132">
      <c r="A1132" s="2"/>
      <c r="B1132" s="2"/>
      <c r="C1132" s="2"/>
      <c r="D1132" s="2"/>
      <c r="E1132" s="2"/>
      <c r="F1132" s="569" t="str">
        <f>vlookup(B1132,'セッション実施状況管理'!$A:$U,20,false)</f>
        <v>#N/A</v>
      </c>
      <c r="G1132" s="2"/>
      <c r="H1132" s="2"/>
      <c r="I1132" s="572" t="str">
        <f>iferror(vlookup(B1132,'セッション実施状況管理'!$A:$B,2,false),"")</f>
        <v/>
      </c>
      <c r="J1132" s="629"/>
      <c r="K1132" s="629"/>
      <c r="L1132" s="652"/>
      <c r="M1132" s="652"/>
      <c r="N1132" s="629"/>
      <c r="O1132" s="629"/>
      <c r="P1132" s="629"/>
      <c r="Q1132" s="651"/>
      <c r="R1132" s="653"/>
      <c r="S1132" s="651"/>
      <c r="T1132" s="582" t="s">
        <v>1072</v>
      </c>
      <c r="U1132" s="582" t="s">
        <v>1072</v>
      </c>
      <c r="V1132" s="582" t="s">
        <v>1072</v>
      </c>
      <c r="W1132" s="582" t="s">
        <v>1072</v>
      </c>
      <c r="X1132" s="582" t="s">
        <v>1072</v>
      </c>
      <c r="Y1132" s="582" t="s">
        <v>1072</v>
      </c>
      <c r="Z1132" s="582" t="s">
        <v>1072</v>
      </c>
      <c r="AA1132" s="580" t="str">
        <f>Vlookup(B1132,'セッション実施状況管理'!$A:$R,17,false)</f>
        <v>#N/A</v>
      </c>
      <c r="AB1132" s="580" t="str">
        <f t="shared" si="14"/>
        <v>#N/A</v>
      </c>
      <c r="AC1132" s="580" t="str">
        <f t="shared" si="15"/>
        <v>#N/A</v>
      </c>
    </row>
    <row r="1133">
      <c r="A1133" s="2"/>
      <c r="B1133" s="2"/>
      <c r="C1133" s="2"/>
      <c r="D1133" s="2"/>
      <c r="E1133" s="2"/>
      <c r="F1133" s="569" t="str">
        <f>vlookup(B1133,'セッション実施状況管理'!$A:$U,20,false)</f>
        <v>#N/A</v>
      </c>
      <c r="G1133" s="2"/>
      <c r="H1133" s="2"/>
      <c r="I1133" s="572" t="str">
        <f>iferror(vlookup(B1133,'セッション実施状況管理'!$A:$B,2,false),"")</f>
        <v/>
      </c>
      <c r="J1133" s="629"/>
      <c r="K1133" s="629"/>
      <c r="L1133" s="652"/>
      <c r="M1133" s="652"/>
      <c r="N1133" s="629"/>
      <c r="O1133" s="629"/>
      <c r="P1133" s="629"/>
      <c r="Q1133" s="651"/>
      <c r="R1133" s="653"/>
      <c r="S1133" s="651"/>
      <c r="T1133" s="582" t="s">
        <v>1072</v>
      </c>
      <c r="U1133" s="582" t="s">
        <v>1072</v>
      </c>
      <c r="V1133" s="582" t="s">
        <v>1072</v>
      </c>
      <c r="W1133" s="582" t="s">
        <v>1072</v>
      </c>
      <c r="X1133" s="582" t="s">
        <v>1072</v>
      </c>
      <c r="Y1133" s="582" t="s">
        <v>1072</v>
      </c>
      <c r="Z1133" s="582" t="s">
        <v>1072</v>
      </c>
      <c r="AA1133" s="580" t="str">
        <f>Vlookup(B1133,'セッション実施状況管理'!$A:$R,17,false)</f>
        <v>#N/A</v>
      </c>
      <c r="AB1133" s="580" t="str">
        <f t="shared" si="14"/>
        <v>#N/A</v>
      </c>
      <c r="AC1133" s="580" t="str">
        <f t="shared" si="15"/>
        <v>#N/A</v>
      </c>
    </row>
    <row r="1134">
      <c r="A1134" s="2"/>
      <c r="B1134" s="2"/>
      <c r="C1134" s="2"/>
      <c r="D1134" s="2"/>
      <c r="E1134" s="2"/>
      <c r="F1134" s="569" t="str">
        <f>vlookup(B1134,'セッション実施状況管理'!$A:$U,20,false)</f>
        <v>#N/A</v>
      </c>
      <c r="G1134" s="2"/>
      <c r="H1134" s="2"/>
      <c r="I1134" s="572" t="str">
        <f>iferror(vlookup(B1134,'セッション実施状況管理'!$A:$B,2,false),"")</f>
        <v/>
      </c>
      <c r="J1134" s="629"/>
      <c r="K1134" s="629"/>
      <c r="L1134" s="652"/>
      <c r="M1134" s="652"/>
      <c r="N1134" s="629"/>
      <c r="O1134" s="629"/>
      <c r="P1134" s="629"/>
      <c r="Q1134" s="651"/>
      <c r="R1134" s="653"/>
      <c r="S1134" s="651"/>
      <c r="T1134" s="582" t="s">
        <v>1072</v>
      </c>
      <c r="U1134" s="582" t="s">
        <v>1072</v>
      </c>
      <c r="V1134" s="582" t="s">
        <v>1072</v>
      </c>
      <c r="W1134" s="582" t="s">
        <v>1072</v>
      </c>
      <c r="X1134" s="582" t="s">
        <v>1072</v>
      </c>
      <c r="Y1134" s="582" t="s">
        <v>1072</v>
      </c>
      <c r="Z1134" s="582" t="s">
        <v>1072</v>
      </c>
      <c r="AA1134" s="580" t="str">
        <f>Vlookup(B1134,'セッション実施状況管理'!$A:$R,17,false)</f>
        <v>#N/A</v>
      </c>
      <c r="AB1134" s="580" t="str">
        <f t="shared" si="14"/>
        <v>#N/A</v>
      </c>
      <c r="AC1134" s="580" t="str">
        <f t="shared" si="15"/>
        <v>#N/A</v>
      </c>
    </row>
    <row r="1135">
      <c r="A1135" s="2"/>
      <c r="B1135" s="2"/>
      <c r="C1135" s="2"/>
      <c r="D1135" s="2"/>
      <c r="E1135" s="2"/>
      <c r="F1135" s="569" t="str">
        <f>vlookup(B1135,'セッション実施状況管理'!$A:$U,20,false)</f>
        <v>#N/A</v>
      </c>
      <c r="G1135" s="2"/>
      <c r="H1135" s="2"/>
      <c r="I1135" s="572" t="str">
        <f>iferror(vlookup(B1135,'セッション実施状況管理'!$A:$B,2,false),"")</f>
        <v/>
      </c>
      <c r="J1135" s="629"/>
      <c r="K1135" s="629"/>
      <c r="L1135" s="652"/>
      <c r="M1135" s="652"/>
      <c r="N1135" s="629"/>
      <c r="O1135" s="629"/>
      <c r="P1135" s="629"/>
      <c r="Q1135" s="651"/>
      <c r="R1135" s="653"/>
      <c r="S1135" s="651"/>
      <c r="T1135" s="582" t="s">
        <v>1072</v>
      </c>
      <c r="U1135" s="582" t="s">
        <v>1072</v>
      </c>
      <c r="V1135" s="582" t="s">
        <v>1072</v>
      </c>
      <c r="W1135" s="582" t="s">
        <v>1072</v>
      </c>
      <c r="X1135" s="582" t="s">
        <v>1072</v>
      </c>
      <c r="Y1135" s="582" t="s">
        <v>1072</v>
      </c>
      <c r="Z1135" s="582" t="s">
        <v>1072</v>
      </c>
      <c r="AA1135" s="580" t="str">
        <f>Vlookup(B1135,'セッション実施状況管理'!$A:$R,17,false)</f>
        <v>#N/A</v>
      </c>
      <c r="AB1135" s="580" t="str">
        <f t="shared" si="14"/>
        <v>#N/A</v>
      </c>
      <c r="AC1135" s="580" t="str">
        <f t="shared" si="15"/>
        <v>#N/A</v>
      </c>
    </row>
    <row r="1136">
      <c r="A1136" s="2"/>
      <c r="B1136" s="2"/>
      <c r="C1136" s="2"/>
      <c r="D1136" s="2"/>
      <c r="E1136" s="2"/>
      <c r="F1136" s="569" t="str">
        <f>vlookup(B1136,'セッション実施状況管理'!$A:$U,20,false)</f>
        <v>#N/A</v>
      </c>
      <c r="G1136" s="2"/>
      <c r="H1136" s="2"/>
      <c r="I1136" s="572" t="str">
        <f>iferror(vlookup(B1136,'セッション実施状況管理'!$A:$B,2,false),"")</f>
        <v/>
      </c>
      <c r="J1136" s="629"/>
      <c r="K1136" s="629"/>
      <c r="L1136" s="652"/>
      <c r="M1136" s="652"/>
      <c r="N1136" s="629"/>
      <c r="O1136" s="629"/>
      <c r="P1136" s="629"/>
      <c r="Q1136" s="651"/>
      <c r="R1136" s="653"/>
      <c r="S1136" s="651"/>
      <c r="T1136" s="582" t="s">
        <v>1072</v>
      </c>
      <c r="U1136" s="582" t="s">
        <v>1072</v>
      </c>
      <c r="V1136" s="582" t="s">
        <v>1072</v>
      </c>
      <c r="W1136" s="582" t="s">
        <v>1072</v>
      </c>
      <c r="X1136" s="582" t="s">
        <v>1072</v>
      </c>
      <c r="Y1136" s="582" t="s">
        <v>1072</v>
      </c>
      <c r="Z1136" s="582" t="s">
        <v>1072</v>
      </c>
      <c r="AA1136" s="580" t="str">
        <f>Vlookup(B1136,'セッション実施状況管理'!$A:$R,17,false)</f>
        <v>#N/A</v>
      </c>
      <c r="AB1136" s="580" t="str">
        <f t="shared" si="14"/>
        <v>#N/A</v>
      </c>
      <c r="AC1136" s="580" t="str">
        <f t="shared" si="15"/>
        <v>#N/A</v>
      </c>
    </row>
    <row r="1137">
      <c r="A1137" s="2"/>
      <c r="B1137" s="2"/>
      <c r="C1137" s="2"/>
      <c r="D1137" s="2"/>
      <c r="E1137" s="2"/>
      <c r="F1137" s="569" t="str">
        <f>vlookup(B1137,'セッション実施状況管理'!$A:$U,20,false)</f>
        <v>#N/A</v>
      </c>
      <c r="G1137" s="2"/>
      <c r="H1137" s="2"/>
      <c r="I1137" s="572" t="str">
        <f>iferror(vlookup(B1137,'セッション実施状況管理'!$A:$B,2,false),"")</f>
        <v/>
      </c>
      <c r="J1137" s="629"/>
      <c r="K1137" s="629"/>
      <c r="L1137" s="652"/>
      <c r="M1137" s="652"/>
      <c r="N1137" s="629"/>
      <c r="O1137" s="629"/>
      <c r="P1137" s="629"/>
      <c r="Q1137" s="651"/>
      <c r="R1137" s="653"/>
      <c r="S1137" s="651"/>
      <c r="T1137" s="582" t="s">
        <v>1072</v>
      </c>
      <c r="U1137" s="582" t="s">
        <v>1072</v>
      </c>
      <c r="V1137" s="582" t="s">
        <v>1072</v>
      </c>
      <c r="W1137" s="582" t="s">
        <v>1072</v>
      </c>
      <c r="X1137" s="582" t="s">
        <v>1072</v>
      </c>
      <c r="Y1137" s="582" t="s">
        <v>1072</v>
      </c>
      <c r="Z1137" s="582" t="s">
        <v>1072</v>
      </c>
      <c r="AA1137" s="580" t="str">
        <f>Vlookup(B1137,'セッション実施状況管理'!$A:$R,17,false)</f>
        <v>#N/A</v>
      </c>
      <c r="AB1137" s="580" t="str">
        <f t="shared" si="14"/>
        <v>#N/A</v>
      </c>
      <c r="AC1137" s="580" t="str">
        <f t="shared" si="15"/>
        <v>#N/A</v>
      </c>
    </row>
    <row r="1138">
      <c r="A1138" s="2"/>
      <c r="B1138" s="2"/>
      <c r="C1138" s="2"/>
      <c r="D1138" s="2"/>
      <c r="E1138" s="2"/>
      <c r="F1138" s="569" t="str">
        <f>vlookup(B1138,'セッション実施状況管理'!$A:$U,20,false)</f>
        <v>#N/A</v>
      </c>
      <c r="G1138" s="2"/>
      <c r="H1138" s="2"/>
      <c r="I1138" s="572" t="str">
        <f>iferror(vlookup(B1138,'セッション実施状況管理'!$A:$B,2,false),"")</f>
        <v/>
      </c>
      <c r="J1138" s="629"/>
      <c r="K1138" s="629"/>
      <c r="L1138" s="652"/>
      <c r="M1138" s="652"/>
      <c r="N1138" s="629"/>
      <c r="O1138" s="629"/>
      <c r="P1138" s="629"/>
      <c r="Q1138" s="651"/>
      <c r="R1138" s="653"/>
      <c r="S1138" s="651"/>
      <c r="T1138" s="582" t="s">
        <v>1072</v>
      </c>
      <c r="U1138" s="582" t="s">
        <v>1072</v>
      </c>
      <c r="V1138" s="582" t="s">
        <v>1072</v>
      </c>
      <c r="W1138" s="582" t="s">
        <v>1072</v>
      </c>
      <c r="X1138" s="582" t="s">
        <v>1072</v>
      </c>
      <c r="Y1138" s="582" t="s">
        <v>1072</v>
      </c>
      <c r="Z1138" s="582" t="s">
        <v>1072</v>
      </c>
      <c r="AA1138" s="580" t="str">
        <f>Vlookup(B1138,'セッション実施状況管理'!$A:$R,17,false)</f>
        <v>#N/A</v>
      </c>
      <c r="AB1138" s="580" t="str">
        <f t="shared" si="14"/>
        <v>#N/A</v>
      </c>
      <c r="AC1138" s="580" t="str">
        <f t="shared" si="15"/>
        <v>#N/A</v>
      </c>
    </row>
    <row r="1139">
      <c r="A1139" s="2"/>
      <c r="B1139" s="2"/>
      <c r="C1139" s="2"/>
      <c r="D1139" s="2"/>
      <c r="E1139" s="2"/>
      <c r="F1139" s="569" t="str">
        <f>vlookup(B1139,'セッション実施状況管理'!$A:$U,20,false)</f>
        <v>#N/A</v>
      </c>
      <c r="G1139" s="2"/>
      <c r="H1139" s="2"/>
      <c r="I1139" s="572" t="str">
        <f>iferror(vlookup(B1139,'セッション実施状況管理'!$A:$B,2,false),"")</f>
        <v/>
      </c>
      <c r="J1139" s="629"/>
      <c r="K1139" s="629"/>
      <c r="L1139" s="652"/>
      <c r="M1139" s="652"/>
      <c r="N1139" s="629"/>
      <c r="O1139" s="629"/>
      <c r="P1139" s="629"/>
      <c r="Q1139" s="651"/>
      <c r="R1139" s="653"/>
      <c r="S1139" s="651"/>
      <c r="T1139" s="582" t="s">
        <v>1072</v>
      </c>
      <c r="U1139" s="582" t="s">
        <v>1072</v>
      </c>
      <c r="V1139" s="582" t="s">
        <v>1072</v>
      </c>
      <c r="W1139" s="582" t="s">
        <v>1072</v>
      </c>
      <c r="X1139" s="582" t="s">
        <v>1072</v>
      </c>
      <c r="Y1139" s="582" t="s">
        <v>1072</v>
      </c>
      <c r="Z1139" s="582" t="s">
        <v>1072</v>
      </c>
      <c r="AA1139" s="580" t="str">
        <f>Vlookup(B1139,'セッション実施状況管理'!$A:$R,17,false)</f>
        <v>#N/A</v>
      </c>
      <c r="AB1139" s="580" t="str">
        <f t="shared" si="14"/>
        <v>#N/A</v>
      </c>
      <c r="AC1139" s="580" t="str">
        <f t="shared" si="15"/>
        <v>#N/A</v>
      </c>
    </row>
    <row r="1140">
      <c r="A1140" s="2"/>
      <c r="B1140" s="2"/>
      <c r="C1140" s="2"/>
      <c r="D1140" s="2"/>
      <c r="E1140" s="2"/>
      <c r="F1140" s="569" t="str">
        <f>vlookup(B1140,'セッション実施状況管理'!$A:$U,20,false)</f>
        <v>#N/A</v>
      </c>
      <c r="G1140" s="2"/>
      <c r="H1140" s="2"/>
      <c r="I1140" s="572" t="str">
        <f>iferror(vlookup(B1140,'セッション実施状況管理'!$A:$B,2,false),"")</f>
        <v/>
      </c>
      <c r="J1140" s="629"/>
      <c r="K1140" s="629"/>
      <c r="L1140" s="652"/>
      <c r="M1140" s="652"/>
      <c r="N1140" s="629"/>
      <c r="O1140" s="629"/>
      <c r="P1140" s="629"/>
      <c r="Q1140" s="651"/>
      <c r="R1140" s="653"/>
      <c r="S1140" s="651"/>
      <c r="T1140" s="582" t="s">
        <v>1072</v>
      </c>
      <c r="U1140" s="582" t="s">
        <v>1072</v>
      </c>
      <c r="V1140" s="582" t="s">
        <v>1072</v>
      </c>
      <c r="W1140" s="582" t="s">
        <v>1072</v>
      </c>
      <c r="X1140" s="582" t="s">
        <v>1072</v>
      </c>
      <c r="Y1140" s="582" t="s">
        <v>1072</v>
      </c>
      <c r="Z1140" s="582" t="s">
        <v>1072</v>
      </c>
      <c r="AA1140" s="580" t="str">
        <f>Vlookup(B1140,'セッション実施状況管理'!$A:$R,17,false)</f>
        <v>#N/A</v>
      </c>
      <c r="AB1140" s="580" t="str">
        <f t="shared" si="14"/>
        <v>#N/A</v>
      </c>
      <c r="AC1140" s="580" t="str">
        <f t="shared" si="15"/>
        <v>#N/A</v>
      </c>
    </row>
    <row r="1141">
      <c r="A1141" s="2"/>
      <c r="B1141" s="2"/>
      <c r="C1141" s="2"/>
      <c r="D1141" s="2"/>
      <c r="E1141" s="2"/>
      <c r="F1141" s="569" t="str">
        <f>vlookup(B1141,'セッション実施状況管理'!$A:$U,20,false)</f>
        <v>#N/A</v>
      </c>
      <c r="G1141" s="2"/>
      <c r="H1141" s="2"/>
      <c r="I1141" s="572" t="str">
        <f>iferror(vlookup(B1141,'セッション実施状況管理'!$A:$B,2,false),"")</f>
        <v/>
      </c>
      <c r="J1141" s="629"/>
      <c r="K1141" s="629"/>
      <c r="L1141" s="652"/>
      <c r="M1141" s="652"/>
      <c r="N1141" s="629"/>
      <c r="O1141" s="629"/>
      <c r="P1141" s="629"/>
      <c r="Q1141" s="651"/>
      <c r="R1141" s="653"/>
      <c r="S1141" s="651"/>
      <c r="T1141" s="582" t="s">
        <v>1072</v>
      </c>
      <c r="U1141" s="582" t="s">
        <v>1072</v>
      </c>
      <c r="V1141" s="582" t="s">
        <v>1072</v>
      </c>
      <c r="W1141" s="582" t="s">
        <v>1072</v>
      </c>
      <c r="X1141" s="582" t="s">
        <v>1072</v>
      </c>
      <c r="Y1141" s="582" t="s">
        <v>1072</v>
      </c>
      <c r="Z1141" s="582" t="s">
        <v>1072</v>
      </c>
      <c r="AA1141" s="580" t="str">
        <f>Vlookup(B1141,'セッション実施状況管理'!$A:$R,17,false)</f>
        <v>#N/A</v>
      </c>
      <c r="AB1141" s="580" t="str">
        <f t="shared" si="14"/>
        <v>#N/A</v>
      </c>
      <c r="AC1141" s="580" t="str">
        <f t="shared" si="15"/>
        <v>#N/A</v>
      </c>
    </row>
    <row r="1142">
      <c r="A1142" s="2"/>
      <c r="B1142" s="2"/>
      <c r="C1142" s="2"/>
      <c r="D1142" s="2"/>
      <c r="E1142" s="2"/>
      <c r="F1142" s="569" t="str">
        <f>vlookup(B1142,'セッション実施状況管理'!$A:$U,20,false)</f>
        <v>#N/A</v>
      </c>
      <c r="G1142" s="2"/>
      <c r="H1142" s="2"/>
      <c r="I1142" s="572" t="str">
        <f>iferror(vlookup(B1142,'セッション実施状況管理'!$A:$B,2,false),"")</f>
        <v/>
      </c>
      <c r="J1142" s="629"/>
      <c r="K1142" s="629"/>
      <c r="L1142" s="652"/>
      <c r="M1142" s="652"/>
      <c r="N1142" s="629"/>
      <c r="O1142" s="629"/>
      <c r="P1142" s="629"/>
      <c r="Q1142" s="651"/>
      <c r="R1142" s="653"/>
      <c r="S1142" s="651"/>
      <c r="T1142" s="582" t="s">
        <v>1072</v>
      </c>
      <c r="U1142" s="582" t="s">
        <v>1072</v>
      </c>
      <c r="V1142" s="582" t="s">
        <v>1072</v>
      </c>
      <c r="W1142" s="582" t="s">
        <v>1072</v>
      </c>
      <c r="X1142" s="582" t="s">
        <v>1072</v>
      </c>
      <c r="Y1142" s="582" t="s">
        <v>1072</v>
      </c>
      <c r="Z1142" s="582" t="s">
        <v>1072</v>
      </c>
      <c r="AA1142" s="580" t="str">
        <f>Vlookup(B1142,'セッション実施状況管理'!$A:$R,17,false)</f>
        <v>#N/A</v>
      </c>
      <c r="AB1142" s="580" t="str">
        <f t="shared" si="14"/>
        <v>#N/A</v>
      </c>
      <c r="AC1142" s="580" t="str">
        <f t="shared" si="15"/>
        <v>#N/A</v>
      </c>
    </row>
    <row r="1143">
      <c r="A1143" s="2"/>
      <c r="B1143" s="2"/>
      <c r="C1143" s="2"/>
      <c r="D1143" s="2"/>
      <c r="E1143" s="2"/>
      <c r="F1143" s="569" t="str">
        <f>vlookup(B1143,'セッション実施状況管理'!$A:$U,20,false)</f>
        <v>#N/A</v>
      </c>
      <c r="G1143" s="2"/>
      <c r="H1143" s="2"/>
      <c r="I1143" s="572" t="str">
        <f>iferror(vlookup(B1143,'セッション実施状況管理'!$A:$B,2,false),"")</f>
        <v/>
      </c>
      <c r="J1143" s="629"/>
      <c r="K1143" s="629"/>
      <c r="L1143" s="652"/>
      <c r="M1143" s="652"/>
      <c r="N1143" s="629"/>
      <c r="O1143" s="629"/>
      <c r="P1143" s="629"/>
      <c r="Q1143" s="651"/>
      <c r="R1143" s="653"/>
      <c r="S1143" s="651"/>
      <c r="T1143" s="582" t="s">
        <v>1072</v>
      </c>
      <c r="U1143" s="582" t="s">
        <v>1072</v>
      </c>
      <c r="V1143" s="582" t="s">
        <v>1072</v>
      </c>
      <c r="W1143" s="582" t="s">
        <v>1072</v>
      </c>
      <c r="X1143" s="582" t="s">
        <v>1072</v>
      </c>
      <c r="Y1143" s="582" t="s">
        <v>1072</v>
      </c>
      <c r="Z1143" s="582" t="s">
        <v>1072</v>
      </c>
      <c r="AA1143" s="580" t="str">
        <f>Vlookup(B1143,'セッション実施状況管理'!$A:$R,17,false)</f>
        <v>#N/A</v>
      </c>
      <c r="AB1143" s="580" t="str">
        <f t="shared" si="14"/>
        <v>#N/A</v>
      </c>
      <c r="AC1143" s="580" t="str">
        <f t="shared" si="15"/>
        <v>#N/A</v>
      </c>
    </row>
    <row r="1144">
      <c r="A1144" s="2"/>
      <c r="B1144" s="2"/>
      <c r="C1144" s="2"/>
      <c r="D1144" s="2"/>
      <c r="E1144" s="2"/>
      <c r="F1144" s="569" t="str">
        <f>vlookup(B1144,'セッション実施状況管理'!$A:$U,20,false)</f>
        <v>#N/A</v>
      </c>
      <c r="G1144" s="2"/>
      <c r="H1144" s="2"/>
      <c r="I1144" s="572" t="str">
        <f>iferror(vlookup(B1144,'セッション実施状況管理'!$A:$B,2,false),"")</f>
        <v/>
      </c>
      <c r="J1144" s="629"/>
      <c r="K1144" s="629"/>
      <c r="L1144" s="652"/>
      <c r="M1144" s="652"/>
      <c r="N1144" s="629"/>
      <c r="O1144" s="629"/>
      <c r="P1144" s="629"/>
      <c r="Q1144" s="651"/>
      <c r="R1144" s="653"/>
      <c r="S1144" s="651"/>
      <c r="T1144" s="582" t="s">
        <v>1072</v>
      </c>
      <c r="U1144" s="582" t="s">
        <v>1072</v>
      </c>
      <c r="V1144" s="582" t="s">
        <v>1072</v>
      </c>
      <c r="W1144" s="582" t="s">
        <v>1072</v>
      </c>
      <c r="X1144" s="582" t="s">
        <v>1072</v>
      </c>
      <c r="Y1144" s="582" t="s">
        <v>1072</v>
      </c>
      <c r="Z1144" s="582" t="s">
        <v>1072</v>
      </c>
      <c r="AA1144" s="580" t="str">
        <f>Vlookup(B1144,'セッション実施状況管理'!$A:$R,17,false)</f>
        <v>#N/A</v>
      </c>
      <c r="AB1144" s="580" t="str">
        <f t="shared" si="14"/>
        <v>#N/A</v>
      </c>
      <c r="AC1144" s="580" t="str">
        <f t="shared" si="15"/>
        <v>#N/A</v>
      </c>
    </row>
    <row r="1145">
      <c r="A1145" s="2"/>
      <c r="B1145" s="2"/>
      <c r="C1145" s="2"/>
      <c r="D1145" s="2"/>
      <c r="E1145" s="2"/>
      <c r="F1145" s="569" t="str">
        <f>vlookup(B1145,'セッション実施状況管理'!$A:$U,20,false)</f>
        <v>#N/A</v>
      </c>
      <c r="G1145" s="2"/>
      <c r="H1145" s="2"/>
      <c r="I1145" s="572" t="str">
        <f>iferror(vlookup(B1145,'セッション実施状況管理'!$A:$B,2,false),"")</f>
        <v/>
      </c>
      <c r="J1145" s="629"/>
      <c r="K1145" s="629"/>
      <c r="L1145" s="652"/>
      <c r="M1145" s="652"/>
      <c r="N1145" s="629"/>
      <c r="O1145" s="629"/>
      <c r="P1145" s="629"/>
      <c r="Q1145" s="651"/>
      <c r="R1145" s="653"/>
      <c r="S1145" s="651"/>
      <c r="T1145" s="582" t="s">
        <v>1072</v>
      </c>
      <c r="U1145" s="582" t="s">
        <v>1072</v>
      </c>
      <c r="V1145" s="582" t="s">
        <v>1072</v>
      </c>
      <c r="W1145" s="582" t="s">
        <v>1072</v>
      </c>
      <c r="X1145" s="582" t="s">
        <v>1072</v>
      </c>
      <c r="Y1145" s="582" t="s">
        <v>1072</v>
      </c>
      <c r="Z1145" s="582" t="s">
        <v>1072</v>
      </c>
      <c r="AA1145" s="580" t="str">
        <f>Vlookup(B1145,'セッション実施状況管理'!$A:$R,17,false)</f>
        <v>#N/A</v>
      </c>
      <c r="AB1145" s="580" t="str">
        <f t="shared" si="14"/>
        <v>#N/A</v>
      </c>
      <c r="AC1145" s="580" t="str">
        <f t="shared" si="15"/>
        <v>#N/A</v>
      </c>
    </row>
    <row r="1146">
      <c r="A1146" s="2"/>
      <c r="B1146" s="2"/>
      <c r="C1146" s="2"/>
      <c r="D1146" s="2"/>
      <c r="E1146" s="2"/>
      <c r="F1146" s="569" t="str">
        <f>vlookup(B1146,'セッション実施状況管理'!$A:$U,20,false)</f>
        <v>#N/A</v>
      </c>
      <c r="G1146" s="2"/>
      <c r="H1146" s="2"/>
      <c r="I1146" s="572" t="str">
        <f>iferror(vlookup(B1146,'セッション実施状況管理'!$A:$B,2,false),"")</f>
        <v/>
      </c>
      <c r="J1146" s="629"/>
      <c r="K1146" s="629"/>
      <c r="L1146" s="652"/>
      <c r="M1146" s="652"/>
      <c r="N1146" s="629"/>
      <c r="O1146" s="629"/>
      <c r="P1146" s="629"/>
      <c r="Q1146" s="651"/>
      <c r="R1146" s="653"/>
      <c r="S1146" s="651"/>
      <c r="T1146" s="582" t="s">
        <v>1072</v>
      </c>
      <c r="U1146" s="582" t="s">
        <v>1072</v>
      </c>
      <c r="V1146" s="582" t="s">
        <v>1072</v>
      </c>
      <c r="W1146" s="582" t="s">
        <v>1072</v>
      </c>
      <c r="X1146" s="582" t="s">
        <v>1072</v>
      </c>
      <c r="Y1146" s="582" t="s">
        <v>1072</v>
      </c>
      <c r="Z1146" s="582" t="s">
        <v>1072</v>
      </c>
      <c r="AA1146" s="580" t="str">
        <f>Vlookup(B1146,'セッション実施状況管理'!$A:$R,17,false)</f>
        <v>#N/A</v>
      </c>
      <c r="AB1146" s="580" t="str">
        <f t="shared" si="14"/>
        <v>#N/A</v>
      </c>
      <c r="AC1146" s="580" t="str">
        <f t="shared" si="15"/>
        <v>#N/A</v>
      </c>
    </row>
    <row r="1147">
      <c r="A1147" s="2"/>
      <c r="B1147" s="2"/>
      <c r="C1147" s="2"/>
      <c r="D1147" s="2"/>
      <c r="E1147" s="2"/>
      <c r="F1147" s="569" t="str">
        <f>vlookup(B1147,'セッション実施状況管理'!$A:$U,20,false)</f>
        <v>#N/A</v>
      </c>
      <c r="G1147" s="2"/>
      <c r="H1147" s="2"/>
      <c r="I1147" s="572" t="str">
        <f>iferror(vlookup(B1147,'セッション実施状況管理'!$A:$B,2,false),"")</f>
        <v/>
      </c>
      <c r="J1147" s="629"/>
      <c r="K1147" s="629"/>
      <c r="L1147" s="652"/>
      <c r="M1147" s="652"/>
      <c r="N1147" s="629"/>
      <c r="O1147" s="629"/>
      <c r="P1147" s="629"/>
      <c r="Q1147" s="651"/>
      <c r="R1147" s="653"/>
      <c r="S1147" s="651"/>
      <c r="T1147" s="582" t="s">
        <v>1072</v>
      </c>
      <c r="U1147" s="582" t="s">
        <v>1072</v>
      </c>
      <c r="V1147" s="582" t="s">
        <v>1072</v>
      </c>
      <c r="W1147" s="582" t="s">
        <v>1072</v>
      </c>
      <c r="X1147" s="582" t="s">
        <v>1072</v>
      </c>
      <c r="Y1147" s="582" t="s">
        <v>1072</v>
      </c>
      <c r="Z1147" s="582" t="s">
        <v>1072</v>
      </c>
      <c r="AA1147" s="580" t="str">
        <f>Vlookup(B1147,'セッション実施状況管理'!$A:$R,17,false)</f>
        <v>#N/A</v>
      </c>
      <c r="AB1147" s="580" t="str">
        <f t="shared" si="14"/>
        <v>#N/A</v>
      </c>
      <c r="AC1147" s="580" t="str">
        <f t="shared" si="15"/>
        <v>#N/A</v>
      </c>
    </row>
    <row r="1148">
      <c r="A1148" s="2"/>
      <c r="B1148" s="2"/>
      <c r="C1148" s="2"/>
      <c r="D1148" s="2"/>
      <c r="E1148" s="2"/>
      <c r="F1148" s="569" t="str">
        <f>vlookup(B1148,'セッション実施状況管理'!$A:$U,20,false)</f>
        <v>#N/A</v>
      </c>
      <c r="G1148" s="2"/>
      <c r="H1148" s="2"/>
      <c r="I1148" s="572" t="str">
        <f>iferror(vlookup(B1148,'セッション実施状況管理'!$A:$B,2,false),"")</f>
        <v/>
      </c>
      <c r="J1148" s="629"/>
      <c r="K1148" s="629"/>
      <c r="L1148" s="652"/>
      <c r="M1148" s="652"/>
      <c r="N1148" s="629"/>
      <c r="O1148" s="629"/>
      <c r="P1148" s="629"/>
      <c r="Q1148" s="651"/>
      <c r="R1148" s="653"/>
      <c r="S1148" s="651"/>
      <c r="T1148" s="582" t="s">
        <v>1072</v>
      </c>
      <c r="U1148" s="582" t="s">
        <v>1072</v>
      </c>
      <c r="V1148" s="582" t="s">
        <v>1072</v>
      </c>
      <c r="W1148" s="582" t="s">
        <v>1072</v>
      </c>
      <c r="X1148" s="582" t="s">
        <v>1072</v>
      </c>
      <c r="Y1148" s="582" t="s">
        <v>1072</v>
      </c>
      <c r="Z1148" s="582" t="s">
        <v>1072</v>
      </c>
      <c r="AA1148" s="580" t="str">
        <f>Vlookup(B1148,'セッション実施状況管理'!$A:$R,17,false)</f>
        <v>#N/A</v>
      </c>
      <c r="AB1148" s="580" t="str">
        <f t="shared" si="14"/>
        <v>#N/A</v>
      </c>
      <c r="AC1148" s="580" t="str">
        <f t="shared" si="15"/>
        <v>#N/A</v>
      </c>
    </row>
    <row r="1149">
      <c r="A1149" s="2"/>
      <c r="B1149" s="2"/>
      <c r="C1149" s="2"/>
      <c r="D1149" s="2"/>
      <c r="E1149" s="2"/>
      <c r="F1149" s="569" t="str">
        <f>vlookup(B1149,'セッション実施状況管理'!$A:$U,20,false)</f>
        <v>#N/A</v>
      </c>
      <c r="G1149" s="2"/>
      <c r="H1149" s="2"/>
      <c r="I1149" s="572" t="str">
        <f>iferror(vlookup(B1149,'セッション実施状況管理'!$A:$B,2,false),"")</f>
        <v/>
      </c>
      <c r="J1149" s="629"/>
      <c r="K1149" s="629"/>
      <c r="L1149" s="652"/>
      <c r="M1149" s="652"/>
      <c r="N1149" s="629"/>
      <c r="O1149" s="629"/>
      <c r="P1149" s="629"/>
      <c r="Q1149" s="651"/>
      <c r="R1149" s="653"/>
      <c r="S1149" s="651"/>
      <c r="T1149" s="582" t="s">
        <v>1072</v>
      </c>
      <c r="U1149" s="582" t="s">
        <v>1072</v>
      </c>
      <c r="V1149" s="582" t="s">
        <v>1072</v>
      </c>
      <c r="W1149" s="582" t="s">
        <v>1072</v>
      </c>
      <c r="X1149" s="582" t="s">
        <v>1072</v>
      </c>
      <c r="Y1149" s="582" t="s">
        <v>1072</v>
      </c>
      <c r="Z1149" s="582" t="s">
        <v>1072</v>
      </c>
      <c r="AA1149" s="580" t="str">
        <f>Vlookup(B1149,'セッション実施状況管理'!$A:$R,17,false)</f>
        <v>#N/A</v>
      </c>
      <c r="AB1149" s="580" t="str">
        <f t="shared" si="14"/>
        <v>#N/A</v>
      </c>
      <c r="AC1149" s="580" t="str">
        <f t="shared" si="15"/>
        <v>#N/A</v>
      </c>
    </row>
    <row r="1150">
      <c r="A1150" s="2"/>
      <c r="B1150" s="2"/>
      <c r="C1150" s="2"/>
      <c r="D1150" s="2"/>
      <c r="E1150" s="2"/>
      <c r="F1150" s="569" t="str">
        <f>vlookup(B1150,'セッション実施状況管理'!$A:$U,20,false)</f>
        <v>#N/A</v>
      </c>
      <c r="G1150" s="2"/>
      <c r="H1150" s="2"/>
      <c r="I1150" s="572" t="str">
        <f>iferror(vlookup(B1150,'セッション実施状況管理'!$A:$B,2,false),"")</f>
        <v/>
      </c>
      <c r="J1150" s="629"/>
      <c r="K1150" s="629"/>
      <c r="L1150" s="652"/>
      <c r="M1150" s="652"/>
      <c r="N1150" s="629"/>
      <c r="O1150" s="629"/>
      <c r="P1150" s="629"/>
      <c r="Q1150" s="651"/>
      <c r="R1150" s="653"/>
      <c r="S1150" s="651"/>
      <c r="T1150" s="582" t="s">
        <v>1072</v>
      </c>
      <c r="U1150" s="582" t="s">
        <v>1072</v>
      </c>
      <c r="V1150" s="582" t="s">
        <v>1072</v>
      </c>
      <c r="W1150" s="582" t="s">
        <v>1072</v>
      </c>
      <c r="X1150" s="582" t="s">
        <v>1072</v>
      </c>
      <c r="Y1150" s="582" t="s">
        <v>1072</v>
      </c>
      <c r="Z1150" s="582" t="s">
        <v>1072</v>
      </c>
      <c r="AA1150" s="580" t="str">
        <f>Vlookup(B1150,'セッション実施状況管理'!$A:$R,17,false)</f>
        <v>#N/A</v>
      </c>
      <c r="AB1150" s="580" t="str">
        <f t="shared" si="14"/>
        <v>#N/A</v>
      </c>
      <c r="AC1150" s="580" t="str">
        <f t="shared" si="15"/>
        <v>#N/A</v>
      </c>
    </row>
    <row r="1151">
      <c r="A1151" s="2"/>
      <c r="B1151" s="2"/>
      <c r="C1151" s="2"/>
      <c r="D1151" s="2"/>
      <c r="E1151" s="2"/>
      <c r="F1151" s="569" t="str">
        <f>vlookup(B1151,'セッション実施状況管理'!$A:$U,20,false)</f>
        <v>#N/A</v>
      </c>
      <c r="G1151" s="2"/>
      <c r="H1151" s="2"/>
      <c r="I1151" s="572" t="str">
        <f>iferror(vlookup(B1151,'セッション実施状況管理'!$A:$B,2,false),"")</f>
        <v/>
      </c>
      <c r="J1151" s="629"/>
      <c r="K1151" s="629"/>
      <c r="L1151" s="652"/>
      <c r="M1151" s="652"/>
      <c r="N1151" s="629"/>
      <c r="O1151" s="629"/>
      <c r="P1151" s="629"/>
      <c r="Q1151" s="651"/>
      <c r="R1151" s="653"/>
      <c r="S1151" s="651"/>
      <c r="T1151" s="582" t="s">
        <v>1072</v>
      </c>
      <c r="U1151" s="582" t="s">
        <v>1072</v>
      </c>
      <c r="V1151" s="582" t="s">
        <v>1072</v>
      </c>
      <c r="W1151" s="582" t="s">
        <v>1072</v>
      </c>
      <c r="X1151" s="582" t="s">
        <v>1072</v>
      </c>
      <c r="Y1151" s="582" t="s">
        <v>1072</v>
      </c>
      <c r="Z1151" s="582" t="s">
        <v>1072</v>
      </c>
      <c r="AA1151" s="580" t="str">
        <f>Vlookup(B1151,'セッション実施状況管理'!$A:$R,17,false)</f>
        <v>#N/A</v>
      </c>
      <c r="AB1151" s="580" t="str">
        <f t="shared" si="14"/>
        <v>#N/A</v>
      </c>
      <c r="AC1151" s="580" t="str">
        <f t="shared" si="15"/>
        <v>#N/A</v>
      </c>
    </row>
    <row r="1152">
      <c r="A1152" s="2"/>
      <c r="B1152" s="2"/>
      <c r="C1152" s="2"/>
      <c r="D1152" s="2"/>
      <c r="E1152" s="2"/>
      <c r="F1152" s="569" t="str">
        <f>vlookup(B1152,'セッション実施状況管理'!$A:$U,20,false)</f>
        <v>#N/A</v>
      </c>
      <c r="G1152" s="2"/>
      <c r="H1152" s="2"/>
      <c r="I1152" s="572" t="str">
        <f>iferror(vlookup(B1152,'セッション実施状況管理'!$A:$B,2,false),"")</f>
        <v/>
      </c>
      <c r="J1152" s="629"/>
      <c r="K1152" s="629"/>
      <c r="L1152" s="652"/>
      <c r="M1152" s="652"/>
      <c r="N1152" s="629"/>
      <c r="O1152" s="629"/>
      <c r="P1152" s="629"/>
      <c r="Q1152" s="651"/>
      <c r="R1152" s="653"/>
      <c r="S1152" s="651"/>
      <c r="T1152" s="582" t="s">
        <v>1072</v>
      </c>
      <c r="U1152" s="582" t="s">
        <v>1072</v>
      </c>
      <c r="V1152" s="582" t="s">
        <v>1072</v>
      </c>
      <c r="W1152" s="582" t="s">
        <v>1072</v>
      </c>
      <c r="X1152" s="582" t="s">
        <v>1072</v>
      </c>
      <c r="Y1152" s="582" t="s">
        <v>1072</v>
      </c>
      <c r="Z1152" s="582" t="s">
        <v>1072</v>
      </c>
      <c r="AA1152" s="580" t="str">
        <f>Vlookup(B1152,'セッション実施状況管理'!$A:$R,17,false)</f>
        <v>#N/A</v>
      </c>
      <c r="AB1152" s="580" t="str">
        <f t="shared" si="14"/>
        <v>#N/A</v>
      </c>
      <c r="AC1152" s="580" t="str">
        <f t="shared" si="15"/>
        <v>#N/A</v>
      </c>
    </row>
    <row r="1153">
      <c r="A1153" s="2"/>
      <c r="B1153" s="2"/>
      <c r="C1153" s="2"/>
      <c r="D1153" s="2"/>
      <c r="E1153" s="2"/>
      <c r="F1153" s="569" t="str">
        <f>vlookup(B1153,'セッション実施状況管理'!$A:$U,20,false)</f>
        <v>#N/A</v>
      </c>
      <c r="G1153" s="2"/>
      <c r="H1153" s="2"/>
      <c r="I1153" s="572" t="str">
        <f>iferror(vlookup(B1153,'セッション実施状況管理'!$A:$B,2,false),"")</f>
        <v/>
      </c>
      <c r="J1153" s="629"/>
      <c r="K1153" s="629"/>
      <c r="L1153" s="652"/>
      <c r="M1153" s="652"/>
      <c r="N1153" s="629"/>
      <c r="O1153" s="629"/>
      <c r="P1153" s="629"/>
      <c r="Q1153" s="651"/>
      <c r="R1153" s="653"/>
      <c r="S1153" s="651"/>
      <c r="T1153" s="582" t="s">
        <v>1072</v>
      </c>
      <c r="U1153" s="582" t="s">
        <v>1072</v>
      </c>
      <c r="V1153" s="582" t="s">
        <v>1072</v>
      </c>
      <c r="W1153" s="582" t="s">
        <v>1072</v>
      </c>
      <c r="X1153" s="582" t="s">
        <v>1072</v>
      </c>
      <c r="Y1153" s="582" t="s">
        <v>1072</v>
      </c>
      <c r="Z1153" s="582" t="s">
        <v>1072</v>
      </c>
      <c r="AA1153" s="580" t="str">
        <f>Vlookup(B1153,'セッション実施状況管理'!$A:$R,17,false)</f>
        <v>#N/A</v>
      </c>
      <c r="AB1153" s="580" t="str">
        <f t="shared" si="14"/>
        <v>#N/A</v>
      </c>
      <c r="AC1153" s="580" t="str">
        <f t="shared" si="15"/>
        <v>#N/A</v>
      </c>
    </row>
    <row r="1154">
      <c r="A1154" s="2"/>
      <c r="B1154" s="2"/>
      <c r="C1154" s="2"/>
      <c r="D1154" s="2"/>
      <c r="E1154" s="2"/>
      <c r="F1154" s="569" t="str">
        <f>vlookup(B1154,'セッション実施状況管理'!$A:$U,20,false)</f>
        <v>#N/A</v>
      </c>
      <c r="G1154" s="2"/>
      <c r="H1154" s="2"/>
      <c r="I1154" s="572" t="str">
        <f>iferror(vlookup(B1154,'セッション実施状況管理'!$A:$B,2,false),"")</f>
        <v/>
      </c>
      <c r="J1154" s="629"/>
      <c r="K1154" s="629"/>
      <c r="L1154" s="652"/>
      <c r="M1154" s="652"/>
      <c r="N1154" s="629"/>
      <c r="O1154" s="629"/>
      <c r="P1154" s="629"/>
      <c r="Q1154" s="651"/>
      <c r="R1154" s="653"/>
      <c r="S1154" s="651"/>
      <c r="T1154" s="582" t="s">
        <v>1072</v>
      </c>
      <c r="U1154" s="582" t="s">
        <v>1072</v>
      </c>
      <c r="V1154" s="582" t="s">
        <v>1072</v>
      </c>
      <c r="W1154" s="582" t="s">
        <v>1072</v>
      </c>
      <c r="X1154" s="582" t="s">
        <v>1072</v>
      </c>
      <c r="Y1154" s="582" t="s">
        <v>1072</v>
      </c>
      <c r="Z1154" s="582" t="s">
        <v>1072</v>
      </c>
      <c r="AA1154" s="580" t="str">
        <f>Vlookup(B1154,'セッション実施状況管理'!$A:$R,17,false)</f>
        <v>#N/A</v>
      </c>
      <c r="AB1154" s="580" t="str">
        <f t="shared" si="14"/>
        <v>#N/A</v>
      </c>
      <c r="AC1154" s="580" t="str">
        <f t="shared" si="15"/>
        <v>#N/A</v>
      </c>
    </row>
    <row r="1155">
      <c r="A1155" s="2"/>
      <c r="B1155" s="2"/>
      <c r="C1155" s="2"/>
      <c r="D1155" s="2"/>
      <c r="E1155" s="2"/>
      <c r="F1155" s="569" t="str">
        <f>vlookup(B1155,'セッション実施状況管理'!$A:$U,20,false)</f>
        <v>#N/A</v>
      </c>
      <c r="G1155" s="2"/>
      <c r="H1155" s="2"/>
      <c r="I1155" s="572" t="str">
        <f>iferror(vlookup(B1155,'セッション実施状況管理'!$A:$B,2,false),"")</f>
        <v/>
      </c>
      <c r="J1155" s="629"/>
      <c r="K1155" s="629"/>
      <c r="L1155" s="652"/>
      <c r="M1155" s="652"/>
      <c r="N1155" s="629"/>
      <c r="O1155" s="629"/>
      <c r="P1155" s="629"/>
      <c r="Q1155" s="651"/>
      <c r="R1155" s="653"/>
      <c r="S1155" s="651"/>
      <c r="T1155" s="582" t="s">
        <v>1072</v>
      </c>
      <c r="U1155" s="582" t="s">
        <v>1072</v>
      </c>
      <c r="V1155" s="582" t="s">
        <v>1072</v>
      </c>
      <c r="W1155" s="582" t="s">
        <v>1072</v>
      </c>
      <c r="X1155" s="582" t="s">
        <v>1072</v>
      </c>
      <c r="Y1155" s="582" t="s">
        <v>1072</v>
      </c>
      <c r="Z1155" s="582" t="s">
        <v>1072</v>
      </c>
      <c r="AA1155" s="580" t="str">
        <f>Vlookup(B1155,'セッション実施状況管理'!$A:$R,17,false)</f>
        <v>#N/A</v>
      </c>
      <c r="AB1155" s="580" t="str">
        <f t="shared" si="14"/>
        <v>#N/A</v>
      </c>
      <c r="AC1155" s="580" t="str">
        <f t="shared" si="15"/>
        <v>#N/A</v>
      </c>
    </row>
    <row r="1156">
      <c r="A1156" s="2"/>
      <c r="B1156" s="2"/>
      <c r="C1156" s="2"/>
      <c r="D1156" s="2"/>
      <c r="E1156" s="2"/>
      <c r="F1156" s="569" t="str">
        <f>vlookup(B1156,'セッション実施状況管理'!$A:$U,20,false)</f>
        <v>#N/A</v>
      </c>
      <c r="G1156" s="2"/>
      <c r="H1156" s="2"/>
      <c r="I1156" s="572" t="str">
        <f>iferror(vlookup(B1156,'セッション実施状況管理'!$A:$B,2,false),"")</f>
        <v/>
      </c>
      <c r="J1156" s="629"/>
      <c r="K1156" s="629"/>
      <c r="L1156" s="652"/>
      <c r="M1156" s="652"/>
      <c r="N1156" s="629"/>
      <c r="O1156" s="629"/>
      <c r="P1156" s="629"/>
      <c r="Q1156" s="651"/>
      <c r="R1156" s="653"/>
      <c r="S1156" s="651"/>
      <c r="T1156" s="582" t="s">
        <v>1072</v>
      </c>
      <c r="U1156" s="582" t="s">
        <v>1072</v>
      </c>
      <c r="V1156" s="582" t="s">
        <v>1072</v>
      </c>
      <c r="W1156" s="582" t="s">
        <v>1072</v>
      </c>
      <c r="X1156" s="582" t="s">
        <v>1072</v>
      </c>
      <c r="Y1156" s="582" t="s">
        <v>1072</v>
      </c>
      <c r="Z1156" s="582" t="s">
        <v>1072</v>
      </c>
      <c r="AA1156" s="580" t="str">
        <f>Vlookup(B1156,'セッション実施状況管理'!$A:$R,17,false)</f>
        <v>#N/A</v>
      </c>
      <c r="AB1156" s="580" t="str">
        <f t="shared" si="14"/>
        <v>#N/A</v>
      </c>
      <c r="AC1156" s="580" t="str">
        <f t="shared" si="15"/>
        <v>#N/A</v>
      </c>
    </row>
    <row r="1157">
      <c r="A1157" s="2"/>
      <c r="B1157" s="2"/>
      <c r="C1157" s="2"/>
      <c r="D1157" s="2"/>
      <c r="E1157" s="2"/>
      <c r="F1157" s="569" t="str">
        <f>vlookup(B1157,'セッション実施状況管理'!$A:$U,20,false)</f>
        <v>#N/A</v>
      </c>
      <c r="G1157" s="2"/>
      <c r="H1157" s="2"/>
      <c r="I1157" s="572" t="str">
        <f>iferror(vlookup(B1157,'セッション実施状況管理'!$A:$B,2,false),"")</f>
        <v/>
      </c>
      <c r="J1157" s="629"/>
      <c r="K1157" s="629"/>
      <c r="L1157" s="652"/>
      <c r="M1157" s="652"/>
      <c r="N1157" s="629"/>
      <c r="O1157" s="629"/>
      <c r="P1157" s="629"/>
      <c r="Q1157" s="651"/>
      <c r="R1157" s="653"/>
      <c r="S1157" s="651"/>
      <c r="T1157" s="582" t="s">
        <v>1072</v>
      </c>
      <c r="U1157" s="582" t="s">
        <v>1072</v>
      </c>
      <c r="V1157" s="582" t="s">
        <v>1072</v>
      </c>
      <c r="W1157" s="582" t="s">
        <v>1072</v>
      </c>
      <c r="X1157" s="582" t="s">
        <v>1072</v>
      </c>
      <c r="Y1157" s="582" t="s">
        <v>1072</v>
      </c>
      <c r="Z1157" s="582" t="s">
        <v>1072</v>
      </c>
      <c r="AA1157" s="580" t="str">
        <f>Vlookup(B1157,'セッション実施状況管理'!$A:$R,17,false)</f>
        <v>#N/A</v>
      </c>
      <c r="AB1157" s="580" t="str">
        <f t="shared" si="14"/>
        <v>#N/A</v>
      </c>
      <c r="AC1157" s="580" t="str">
        <f t="shared" si="15"/>
        <v>#N/A</v>
      </c>
    </row>
    <row r="1158">
      <c r="A1158" s="2"/>
      <c r="B1158" s="2"/>
      <c r="C1158" s="2"/>
      <c r="D1158" s="2"/>
      <c r="E1158" s="2"/>
      <c r="F1158" s="569" t="str">
        <f>vlookup(B1158,'セッション実施状況管理'!$A:$U,20,false)</f>
        <v>#N/A</v>
      </c>
      <c r="G1158" s="2"/>
      <c r="H1158" s="2"/>
      <c r="I1158" s="572" t="str">
        <f>iferror(vlookup(B1158,'セッション実施状況管理'!$A:$B,2,false),"")</f>
        <v/>
      </c>
      <c r="J1158" s="629"/>
      <c r="K1158" s="629"/>
      <c r="L1158" s="652"/>
      <c r="M1158" s="652"/>
      <c r="N1158" s="629"/>
      <c r="O1158" s="629"/>
      <c r="P1158" s="629"/>
      <c r="Q1158" s="651"/>
      <c r="R1158" s="653"/>
      <c r="S1158" s="651"/>
      <c r="T1158" s="582" t="s">
        <v>1072</v>
      </c>
      <c r="U1158" s="582" t="s">
        <v>1072</v>
      </c>
      <c r="V1158" s="582" t="s">
        <v>1072</v>
      </c>
      <c r="W1158" s="582" t="s">
        <v>1072</v>
      </c>
      <c r="X1158" s="582" t="s">
        <v>1072</v>
      </c>
      <c r="Y1158" s="582" t="s">
        <v>1072</v>
      </c>
      <c r="Z1158" s="582" t="s">
        <v>1072</v>
      </c>
      <c r="AA1158" s="580" t="str">
        <f>Vlookup(B1158,'セッション実施状況管理'!$A:$R,17,false)</f>
        <v>#N/A</v>
      </c>
      <c r="AB1158" s="580" t="str">
        <f t="shared" si="14"/>
        <v>#N/A</v>
      </c>
      <c r="AC1158" s="580" t="str">
        <f t="shared" si="15"/>
        <v>#N/A</v>
      </c>
    </row>
    <row r="1159">
      <c r="A1159" s="2"/>
      <c r="B1159" s="2"/>
      <c r="C1159" s="2"/>
      <c r="D1159" s="2"/>
      <c r="E1159" s="2"/>
      <c r="F1159" s="569" t="str">
        <f>vlookup(B1159,'セッション実施状況管理'!$A:$U,20,false)</f>
        <v>#N/A</v>
      </c>
      <c r="G1159" s="2"/>
      <c r="H1159" s="2"/>
      <c r="I1159" s="572" t="str">
        <f>iferror(vlookup(B1159,'セッション実施状況管理'!$A:$B,2,false),"")</f>
        <v/>
      </c>
      <c r="J1159" s="629"/>
      <c r="K1159" s="629"/>
      <c r="L1159" s="652"/>
      <c r="M1159" s="652"/>
      <c r="N1159" s="629"/>
      <c r="O1159" s="629"/>
      <c r="P1159" s="629"/>
      <c r="Q1159" s="651"/>
      <c r="R1159" s="653"/>
      <c r="S1159" s="651"/>
      <c r="T1159" s="582" t="s">
        <v>1072</v>
      </c>
      <c r="U1159" s="582" t="s">
        <v>1072</v>
      </c>
      <c r="V1159" s="582" t="s">
        <v>1072</v>
      </c>
      <c r="W1159" s="582" t="s">
        <v>1072</v>
      </c>
      <c r="X1159" s="582" t="s">
        <v>1072</v>
      </c>
      <c r="Y1159" s="582" t="s">
        <v>1072</v>
      </c>
      <c r="Z1159" s="582" t="s">
        <v>1072</v>
      </c>
      <c r="AA1159" s="580" t="str">
        <f>Vlookup(B1159,'セッション実施状況管理'!$A:$R,17,false)</f>
        <v>#N/A</v>
      </c>
      <c r="AB1159" s="580" t="str">
        <f t="shared" si="14"/>
        <v>#N/A</v>
      </c>
      <c r="AC1159" s="580" t="str">
        <f t="shared" si="15"/>
        <v>#N/A</v>
      </c>
    </row>
    <row r="1160">
      <c r="A1160" s="2"/>
      <c r="B1160" s="2"/>
      <c r="C1160" s="2"/>
      <c r="D1160" s="2"/>
      <c r="E1160" s="2"/>
      <c r="F1160" s="569" t="str">
        <f>vlookup(B1160,'セッション実施状況管理'!$A:$U,20,false)</f>
        <v>#N/A</v>
      </c>
      <c r="G1160" s="2"/>
      <c r="H1160" s="2"/>
      <c r="I1160" s="572" t="str">
        <f>iferror(vlookup(B1160,'セッション実施状況管理'!$A:$B,2,false),"")</f>
        <v/>
      </c>
      <c r="J1160" s="629"/>
      <c r="K1160" s="629"/>
      <c r="L1160" s="652"/>
      <c r="M1160" s="652"/>
      <c r="N1160" s="629"/>
      <c r="O1160" s="629"/>
      <c r="P1160" s="629"/>
      <c r="Q1160" s="651"/>
      <c r="R1160" s="653"/>
      <c r="S1160" s="651"/>
      <c r="T1160" s="582" t="s">
        <v>1072</v>
      </c>
      <c r="U1160" s="582" t="s">
        <v>1072</v>
      </c>
      <c r="V1160" s="582" t="s">
        <v>1072</v>
      </c>
      <c r="W1160" s="582" t="s">
        <v>1072</v>
      </c>
      <c r="X1160" s="582" t="s">
        <v>1072</v>
      </c>
      <c r="Y1160" s="582" t="s">
        <v>1072</v>
      </c>
      <c r="Z1160" s="582" t="s">
        <v>1072</v>
      </c>
      <c r="AA1160" s="580" t="str">
        <f>Vlookup(B1160,'セッション実施状況管理'!$A:$R,17,false)</f>
        <v>#N/A</v>
      </c>
      <c r="AB1160" s="580" t="str">
        <f t="shared" si="14"/>
        <v>#N/A</v>
      </c>
      <c r="AC1160" s="580" t="str">
        <f t="shared" si="15"/>
        <v>#N/A</v>
      </c>
    </row>
    <row r="1161">
      <c r="A1161" s="2"/>
      <c r="B1161" s="2"/>
      <c r="C1161" s="2"/>
      <c r="D1161" s="2"/>
      <c r="E1161" s="2"/>
      <c r="F1161" s="569" t="str">
        <f>vlookup(B1161,'セッション実施状況管理'!$A:$U,20,false)</f>
        <v>#N/A</v>
      </c>
      <c r="G1161" s="2"/>
      <c r="H1161" s="2"/>
      <c r="I1161" s="572" t="str">
        <f>iferror(vlookup(B1161,'セッション実施状況管理'!$A:$B,2,false),"")</f>
        <v/>
      </c>
      <c r="J1161" s="629"/>
      <c r="K1161" s="629"/>
      <c r="L1161" s="652"/>
      <c r="M1161" s="652"/>
      <c r="N1161" s="629"/>
      <c r="O1161" s="629"/>
      <c r="P1161" s="629"/>
      <c r="Q1161" s="651"/>
      <c r="R1161" s="653"/>
      <c r="S1161" s="651"/>
      <c r="T1161" s="582" t="s">
        <v>1072</v>
      </c>
      <c r="U1161" s="582" t="s">
        <v>1072</v>
      </c>
      <c r="V1161" s="582" t="s">
        <v>1072</v>
      </c>
      <c r="W1161" s="582" t="s">
        <v>1072</v>
      </c>
      <c r="X1161" s="582" t="s">
        <v>1072</v>
      </c>
      <c r="Y1161" s="582" t="s">
        <v>1072</v>
      </c>
      <c r="Z1161" s="582" t="s">
        <v>1072</v>
      </c>
      <c r="AA1161" s="580" t="str">
        <f>Vlookup(B1161,'セッション実施状況管理'!$A:$R,17,false)</f>
        <v>#N/A</v>
      </c>
      <c r="AB1161" s="580" t="str">
        <f t="shared" si="14"/>
        <v>#N/A</v>
      </c>
      <c r="AC1161" s="580" t="str">
        <f t="shared" si="15"/>
        <v>#N/A</v>
      </c>
    </row>
    <row r="1162">
      <c r="A1162" s="2"/>
      <c r="B1162" s="2"/>
      <c r="C1162" s="2"/>
      <c r="D1162" s="2"/>
      <c r="E1162" s="2"/>
      <c r="F1162" s="569" t="str">
        <f>vlookup(B1162,'セッション実施状況管理'!$A:$U,20,false)</f>
        <v>#N/A</v>
      </c>
      <c r="G1162" s="2"/>
      <c r="H1162" s="2"/>
      <c r="I1162" s="572" t="str">
        <f>iferror(vlookup(B1162,'セッション実施状況管理'!$A:$B,2,false),"")</f>
        <v/>
      </c>
      <c r="J1162" s="629"/>
      <c r="K1162" s="629"/>
      <c r="L1162" s="652"/>
      <c r="M1162" s="652"/>
      <c r="N1162" s="629"/>
      <c r="O1162" s="629"/>
      <c r="P1162" s="629"/>
      <c r="Q1162" s="651"/>
      <c r="R1162" s="653"/>
      <c r="S1162" s="651"/>
      <c r="T1162" s="582" t="s">
        <v>1072</v>
      </c>
      <c r="U1162" s="582" t="s">
        <v>1072</v>
      </c>
      <c r="V1162" s="582" t="s">
        <v>1072</v>
      </c>
      <c r="W1162" s="582" t="s">
        <v>1072</v>
      </c>
      <c r="X1162" s="582" t="s">
        <v>1072</v>
      </c>
      <c r="Y1162" s="582" t="s">
        <v>1072</v>
      </c>
      <c r="Z1162" s="582" t="s">
        <v>1072</v>
      </c>
      <c r="AA1162" s="580" t="str">
        <f>Vlookup(B1162,'セッション実施状況管理'!$A:$R,17,false)</f>
        <v>#N/A</v>
      </c>
      <c r="AB1162" s="580" t="str">
        <f t="shared" si="14"/>
        <v>#N/A</v>
      </c>
      <c r="AC1162" s="580" t="str">
        <f t="shared" si="15"/>
        <v>#N/A</v>
      </c>
    </row>
    <row r="1163">
      <c r="A1163" s="2"/>
      <c r="B1163" s="2"/>
      <c r="C1163" s="2"/>
      <c r="D1163" s="2"/>
      <c r="E1163" s="2"/>
      <c r="F1163" s="569" t="str">
        <f>vlookup(B1163,'セッション実施状況管理'!$A:$U,20,false)</f>
        <v>#N/A</v>
      </c>
      <c r="G1163" s="2"/>
      <c r="H1163" s="2"/>
      <c r="I1163" s="572" t="str">
        <f>iferror(vlookup(B1163,'セッション実施状況管理'!$A:$B,2,false),"")</f>
        <v/>
      </c>
      <c r="J1163" s="629"/>
      <c r="K1163" s="629"/>
      <c r="L1163" s="652"/>
      <c r="M1163" s="652"/>
      <c r="N1163" s="629"/>
      <c r="O1163" s="629"/>
      <c r="P1163" s="629"/>
      <c r="Q1163" s="651"/>
      <c r="R1163" s="653"/>
      <c r="S1163" s="651"/>
      <c r="T1163" s="582" t="s">
        <v>1072</v>
      </c>
      <c r="U1163" s="582" t="s">
        <v>1072</v>
      </c>
      <c r="V1163" s="582" t="s">
        <v>1072</v>
      </c>
      <c r="W1163" s="582" t="s">
        <v>1072</v>
      </c>
      <c r="X1163" s="582" t="s">
        <v>1072</v>
      </c>
      <c r="Y1163" s="582" t="s">
        <v>1072</v>
      </c>
      <c r="Z1163" s="582" t="s">
        <v>1072</v>
      </c>
      <c r="AA1163" s="580" t="str">
        <f>Vlookup(B1163,'セッション実施状況管理'!$A:$R,17,false)</f>
        <v>#N/A</v>
      </c>
      <c r="AB1163" s="580" t="str">
        <f t="shared" si="14"/>
        <v>#N/A</v>
      </c>
      <c r="AC1163" s="580" t="str">
        <f t="shared" si="15"/>
        <v>#N/A</v>
      </c>
    </row>
    <row r="1164">
      <c r="A1164" s="2"/>
      <c r="B1164" s="2"/>
      <c r="C1164" s="2"/>
      <c r="D1164" s="2"/>
      <c r="E1164" s="2"/>
      <c r="F1164" s="569" t="str">
        <f>vlookup(B1164,'セッション実施状況管理'!$A:$U,20,false)</f>
        <v>#N/A</v>
      </c>
      <c r="G1164" s="2"/>
      <c r="H1164" s="2"/>
      <c r="I1164" s="572" t="str">
        <f>iferror(vlookup(B1164,'セッション実施状況管理'!$A:$B,2,false),"")</f>
        <v/>
      </c>
      <c r="J1164" s="629"/>
      <c r="K1164" s="629"/>
      <c r="L1164" s="652"/>
      <c r="M1164" s="652"/>
      <c r="N1164" s="629"/>
      <c r="O1164" s="629"/>
      <c r="P1164" s="629"/>
      <c r="Q1164" s="651"/>
      <c r="R1164" s="653"/>
      <c r="S1164" s="651"/>
      <c r="T1164" s="582" t="s">
        <v>1072</v>
      </c>
      <c r="U1164" s="582" t="s">
        <v>1072</v>
      </c>
      <c r="V1164" s="582" t="s">
        <v>1072</v>
      </c>
      <c r="W1164" s="582" t="s">
        <v>1072</v>
      </c>
      <c r="X1164" s="582" t="s">
        <v>1072</v>
      </c>
      <c r="Y1164" s="582" t="s">
        <v>1072</v>
      </c>
      <c r="Z1164" s="582" t="s">
        <v>1072</v>
      </c>
      <c r="AA1164" s="580" t="str">
        <f>Vlookup(B1164,'セッション実施状況管理'!$A:$R,17,false)</f>
        <v>#N/A</v>
      </c>
      <c r="AB1164" s="580" t="str">
        <f t="shared" si="14"/>
        <v>#N/A</v>
      </c>
      <c r="AC1164" s="580" t="str">
        <f t="shared" si="15"/>
        <v>#N/A</v>
      </c>
    </row>
    <row r="1165">
      <c r="A1165" s="2"/>
      <c r="B1165" s="2"/>
      <c r="C1165" s="2"/>
      <c r="D1165" s="2"/>
      <c r="E1165" s="2"/>
      <c r="F1165" s="569" t="str">
        <f>vlookup(B1165,'セッション実施状況管理'!$A:$U,20,false)</f>
        <v>#N/A</v>
      </c>
      <c r="G1165" s="2"/>
      <c r="H1165" s="2"/>
      <c r="I1165" s="572" t="str">
        <f>iferror(vlookup(B1165,'セッション実施状況管理'!$A:$B,2,false),"")</f>
        <v/>
      </c>
      <c r="J1165" s="629"/>
      <c r="K1165" s="629"/>
      <c r="L1165" s="652"/>
      <c r="M1165" s="652"/>
      <c r="N1165" s="629"/>
      <c r="O1165" s="629"/>
      <c r="P1165" s="629"/>
      <c r="Q1165" s="651"/>
      <c r="R1165" s="653"/>
      <c r="S1165" s="651"/>
      <c r="T1165" s="582" t="s">
        <v>1072</v>
      </c>
      <c r="U1165" s="582" t="s">
        <v>1072</v>
      </c>
      <c r="V1165" s="582" t="s">
        <v>1072</v>
      </c>
      <c r="W1165" s="582" t="s">
        <v>1072</v>
      </c>
      <c r="X1165" s="582" t="s">
        <v>1072</v>
      </c>
      <c r="Y1165" s="582" t="s">
        <v>1072</v>
      </c>
      <c r="Z1165" s="582" t="s">
        <v>1072</v>
      </c>
      <c r="AA1165" s="580" t="str">
        <f>Vlookup(B1165,'セッション実施状況管理'!$A:$R,17,false)</f>
        <v>#N/A</v>
      </c>
      <c r="AB1165" s="580" t="str">
        <f t="shared" si="14"/>
        <v>#N/A</v>
      </c>
      <c r="AC1165" s="580" t="str">
        <f t="shared" si="15"/>
        <v>#N/A</v>
      </c>
    </row>
    <row r="1166">
      <c r="A1166" s="2"/>
      <c r="B1166" s="2"/>
      <c r="C1166" s="2"/>
      <c r="D1166" s="2"/>
      <c r="E1166" s="2"/>
      <c r="F1166" s="569" t="str">
        <f>vlookup(B1166,'セッション実施状況管理'!$A:$U,20,false)</f>
        <v>#N/A</v>
      </c>
      <c r="G1166" s="2"/>
      <c r="H1166" s="2"/>
      <c r="I1166" s="572" t="str">
        <f>iferror(vlookup(B1166,'セッション実施状況管理'!$A:$B,2,false),"")</f>
        <v/>
      </c>
      <c r="J1166" s="629"/>
      <c r="K1166" s="629"/>
      <c r="L1166" s="652"/>
      <c r="M1166" s="652"/>
      <c r="N1166" s="629"/>
      <c r="O1166" s="629"/>
      <c r="P1166" s="629"/>
      <c r="Q1166" s="651"/>
      <c r="R1166" s="653"/>
      <c r="S1166" s="651"/>
      <c r="T1166" s="582" t="s">
        <v>1072</v>
      </c>
      <c r="U1166" s="582" t="s">
        <v>1072</v>
      </c>
      <c r="V1166" s="582" t="s">
        <v>1072</v>
      </c>
      <c r="W1166" s="582" t="s">
        <v>1072</v>
      </c>
      <c r="X1166" s="582" t="s">
        <v>1072</v>
      </c>
      <c r="Y1166" s="582" t="s">
        <v>1072</v>
      </c>
      <c r="Z1166" s="582" t="s">
        <v>1072</v>
      </c>
      <c r="AA1166" s="580" t="str">
        <f>Vlookup(B1166,'セッション実施状況管理'!$A:$R,17,false)</f>
        <v>#N/A</v>
      </c>
      <c r="AB1166" s="580" t="str">
        <f t="shared" si="14"/>
        <v>#N/A</v>
      </c>
      <c r="AC1166" s="580" t="str">
        <f t="shared" si="15"/>
        <v>#N/A</v>
      </c>
    </row>
    <row r="1167">
      <c r="A1167" s="2"/>
      <c r="B1167" s="2"/>
      <c r="C1167" s="2"/>
      <c r="D1167" s="2"/>
      <c r="E1167" s="2"/>
      <c r="F1167" s="569" t="str">
        <f>vlookup(B1167,'セッション実施状況管理'!$A:$U,20,false)</f>
        <v>#N/A</v>
      </c>
      <c r="G1167" s="2"/>
      <c r="H1167" s="2"/>
      <c r="I1167" s="572" t="str">
        <f>iferror(vlookup(B1167,'セッション実施状況管理'!$A:$B,2,false),"")</f>
        <v/>
      </c>
      <c r="J1167" s="629"/>
      <c r="K1167" s="629"/>
      <c r="L1167" s="652"/>
      <c r="M1167" s="652"/>
      <c r="N1167" s="629"/>
      <c r="O1167" s="629"/>
      <c r="P1167" s="629"/>
      <c r="Q1167" s="651"/>
      <c r="R1167" s="653"/>
      <c r="S1167" s="651"/>
      <c r="T1167" s="582" t="s">
        <v>1072</v>
      </c>
      <c r="U1167" s="582" t="s">
        <v>1072</v>
      </c>
      <c r="V1167" s="582" t="s">
        <v>1072</v>
      </c>
      <c r="W1167" s="582" t="s">
        <v>1072</v>
      </c>
      <c r="X1167" s="582" t="s">
        <v>1072</v>
      </c>
      <c r="Y1167" s="582" t="s">
        <v>1072</v>
      </c>
      <c r="Z1167" s="582" t="s">
        <v>1072</v>
      </c>
      <c r="AA1167" s="580" t="str">
        <f>Vlookup(B1167,'セッション実施状況管理'!$A:$R,17,false)</f>
        <v>#N/A</v>
      </c>
      <c r="AB1167" s="580" t="str">
        <f t="shared" si="14"/>
        <v>#N/A</v>
      </c>
      <c r="AC1167" s="580" t="str">
        <f t="shared" si="15"/>
        <v>#N/A</v>
      </c>
    </row>
    <row r="1168">
      <c r="A1168" s="2"/>
      <c r="B1168" s="2"/>
      <c r="C1168" s="2"/>
      <c r="D1168" s="2"/>
      <c r="E1168" s="2"/>
      <c r="F1168" s="569" t="str">
        <f>vlookup(B1168,'セッション実施状況管理'!$A:$U,20,false)</f>
        <v>#N/A</v>
      </c>
      <c r="G1168" s="2"/>
      <c r="H1168" s="2"/>
      <c r="I1168" s="572" t="str">
        <f>iferror(vlookup(B1168,'セッション実施状況管理'!$A:$B,2,false),"")</f>
        <v/>
      </c>
      <c r="J1168" s="629"/>
      <c r="K1168" s="629"/>
      <c r="L1168" s="652"/>
      <c r="M1168" s="652"/>
      <c r="N1168" s="629"/>
      <c r="O1168" s="629"/>
      <c r="P1168" s="629"/>
      <c r="Q1168" s="651"/>
      <c r="R1168" s="653"/>
      <c r="S1168" s="651"/>
      <c r="T1168" s="582" t="s">
        <v>1072</v>
      </c>
      <c r="U1168" s="582" t="s">
        <v>1072</v>
      </c>
      <c r="V1168" s="582" t="s">
        <v>1072</v>
      </c>
      <c r="W1168" s="582" t="s">
        <v>1072</v>
      </c>
      <c r="X1168" s="582" t="s">
        <v>1072</v>
      </c>
      <c r="Y1168" s="582" t="s">
        <v>1072</v>
      </c>
      <c r="Z1168" s="582" t="s">
        <v>1072</v>
      </c>
      <c r="AA1168" s="580" t="str">
        <f>Vlookup(B1168,'セッション実施状況管理'!$A:$R,17,false)</f>
        <v>#N/A</v>
      </c>
      <c r="AB1168" s="580" t="str">
        <f t="shared" si="14"/>
        <v>#N/A</v>
      </c>
      <c r="AC1168" s="580" t="str">
        <f t="shared" si="15"/>
        <v>#N/A</v>
      </c>
    </row>
    <row r="1169">
      <c r="A1169" s="2"/>
      <c r="B1169" s="2"/>
      <c r="C1169" s="2"/>
      <c r="D1169" s="2"/>
      <c r="E1169" s="2"/>
      <c r="F1169" s="569" t="str">
        <f>vlookup(B1169,'セッション実施状況管理'!$A:$U,20,false)</f>
        <v>#N/A</v>
      </c>
      <c r="G1169" s="2"/>
      <c r="H1169" s="2"/>
      <c r="I1169" s="572" t="str">
        <f>iferror(vlookup(B1169,'セッション実施状況管理'!$A:$B,2,false),"")</f>
        <v/>
      </c>
      <c r="J1169" s="654"/>
      <c r="K1169" s="654"/>
      <c r="L1169" s="655"/>
      <c r="M1169" s="655"/>
      <c r="N1169" s="654"/>
      <c r="O1169" s="654"/>
      <c r="P1169" s="654"/>
      <c r="Q1169" s="656"/>
      <c r="R1169" s="657"/>
      <c r="S1169" s="656"/>
      <c r="T1169" s="582" t="s">
        <v>1072</v>
      </c>
      <c r="U1169" s="582" t="s">
        <v>1072</v>
      </c>
      <c r="V1169" s="582" t="s">
        <v>1072</v>
      </c>
      <c r="W1169" s="582" t="s">
        <v>1072</v>
      </c>
      <c r="X1169" s="582" t="s">
        <v>1072</v>
      </c>
      <c r="Y1169" s="582" t="s">
        <v>1072</v>
      </c>
      <c r="Z1169" s="582" t="s">
        <v>1072</v>
      </c>
      <c r="AA1169" s="658" t="str">
        <f>Vlookup(B1169,'セッション実施状況管理'!$A:$R,17,false)</f>
        <v>#N/A</v>
      </c>
      <c r="AB1169" s="658" t="str">
        <f t="shared" si="14"/>
        <v>#N/A</v>
      </c>
      <c r="AC1169" s="658" t="str">
        <f t="shared" si="15"/>
        <v>#N/A</v>
      </c>
    </row>
  </sheetData>
  <autoFilter ref="$A$18:$AC$1169"/>
  <conditionalFormatting sqref="R19:R1169">
    <cfRule type="cellIs" dxfId="3" priority="1" operator="greaterThan">
      <formula>85.6</formula>
    </cfRule>
  </conditionalFormatting>
  <conditionalFormatting sqref="R19:R448">
    <cfRule type="cellIs" dxfId="0" priority="2" operator="lessThan">
      <formula>60</formula>
    </cfRule>
  </conditionalFormatting>
  <conditionalFormatting sqref="T19:T1169 U102 U116:X116 U143:U144 V144:W144 U189">
    <cfRule type="expression" dxfId="0" priority="3">
      <formula>T19&lt;$T$16</formula>
    </cfRule>
  </conditionalFormatting>
  <conditionalFormatting sqref="AB513:AC1126">
    <cfRule type="notContainsBlanks" dxfId="1" priority="4">
      <formula>LEN(TRIM(AB513))&gt;0</formula>
    </cfRule>
  </conditionalFormatting>
  <conditionalFormatting sqref="AB19:AC1169">
    <cfRule type="cellIs" dxfId="4" priority="5" operator="greaterThan">
      <formula>6</formula>
    </cfRule>
  </conditionalFormatting>
  <conditionalFormatting sqref="AC19:AC1169">
    <cfRule type="cellIs" dxfId="5" priority="6" operator="greaterThanOrEqual">
      <formula>1</formula>
    </cfRule>
  </conditionalFormatting>
  <conditionalFormatting sqref="U19:U1169 T50 V88:W88">
    <cfRule type="expression" dxfId="0" priority="7">
      <formula>U19&lt;$U$16</formula>
    </cfRule>
  </conditionalFormatting>
  <conditionalFormatting sqref="V19:V1169 U50 W51:X51 X64 W68:Z1169 U179">
    <cfRule type="expression" dxfId="0" priority="8">
      <formula>V19&lt;$V$16</formula>
    </cfRule>
  </conditionalFormatting>
  <conditionalFormatting sqref="W19:W1169 V50 T51 V65 V68:V1169 X68:Z1169 U71:U1169">
    <cfRule type="expression" dxfId="0" priority="9">
      <formula>W19&lt;$W$16</formula>
    </cfRule>
  </conditionalFormatting>
  <conditionalFormatting sqref="X19:X1169 U51 Y93:Z93">
    <cfRule type="expression" dxfId="0" priority="10">
      <formula>X19&lt;$X$16</formula>
    </cfRule>
  </conditionalFormatting>
  <conditionalFormatting sqref="Y19:Y1169 Z46 Z52:Z66 X56:X66 W58:W61 T60:V60 W63:W67 V65 T73 T76:T1169 U102 U116:X116 U143:U144 V144:W144 U189">
    <cfRule type="expression" dxfId="0" priority="11">
      <formula>Y19&lt;$Y$16</formula>
    </cfRule>
  </conditionalFormatting>
  <conditionalFormatting sqref="Z19:Z1169 Y22">
    <cfRule type="expression" dxfId="0" priority="12">
      <formula>Z19&lt;$Z$16</formula>
    </cfRule>
  </conditionalFormatting>
  <conditionalFormatting sqref="P19:P1169">
    <cfRule type="expression" dxfId="0" priority="13">
      <formula>P19&lt;$P$16</formula>
    </cfRule>
  </conditionalFormatting>
  <hyperlinks>
    <hyperlink r:id="rId4" ref="E20"/>
    <hyperlink r:id="rId5" location="gid=159884613" ref="E21"/>
    <hyperlink r:id="rId6" ref="E22"/>
    <hyperlink r:id="rId7" ref="E23"/>
    <hyperlink r:id="rId8" ref="E24"/>
    <hyperlink r:id="rId9" ref="E25"/>
    <hyperlink r:id="rId10" ref="E26"/>
    <hyperlink r:id="rId11" ref="E27"/>
    <hyperlink r:id="rId12" location="gid=159884613" ref="E28"/>
    <hyperlink r:id="rId13" ref="E29"/>
    <hyperlink r:id="rId14" ref="E30"/>
    <hyperlink r:id="rId15" ref="E31"/>
    <hyperlink r:id="rId16" ref="E32"/>
    <hyperlink r:id="rId17" location="gid=1519876919" ref="E33"/>
    <hyperlink r:id="rId18" ref="E34"/>
    <hyperlink r:id="rId19" location="gid=0" ref="E35"/>
    <hyperlink r:id="rId20" location="gid=0" ref="E36"/>
    <hyperlink r:id="rId21" ref="E37"/>
    <hyperlink r:id="rId22" ref="E38"/>
    <hyperlink r:id="rId23" location="gid=159884613" ref="E39"/>
    <hyperlink r:id="rId24" location="gid=0" ref="E40"/>
    <hyperlink r:id="rId25" ref="E41"/>
    <hyperlink r:id="rId26" location="gid=0" ref="E42"/>
    <hyperlink r:id="rId27" ref="E43"/>
    <hyperlink r:id="rId28" ref="E44"/>
    <hyperlink r:id="rId29" location="gid=0" ref="E45"/>
    <hyperlink r:id="rId30" location="gid=1837929075" ref="E46"/>
    <hyperlink r:id="rId31" ref="E47"/>
    <hyperlink r:id="rId32" ref="E48"/>
    <hyperlink r:id="rId33" location="gid=997181537" ref="E49"/>
    <hyperlink r:id="rId34" ref="E50"/>
    <hyperlink r:id="rId35" location="gid=997181537" ref="E51"/>
    <hyperlink r:id="rId36" ref="E52"/>
    <hyperlink r:id="rId37" ref="E53"/>
    <hyperlink r:id="rId38" ref="E54"/>
    <hyperlink r:id="rId39" ref="E55"/>
    <hyperlink r:id="rId40" ref="E56"/>
    <hyperlink r:id="rId41" ref="E57"/>
    <hyperlink r:id="rId42" ref="E58"/>
    <hyperlink r:id="rId43" ref="E59"/>
    <hyperlink r:id="rId44" location="gid=1837929075" ref="E60"/>
    <hyperlink r:id="rId45" ref="E61"/>
    <hyperlink r:id="rId46" location="gid=1519876919" ref="E62"/>
    <hyperlink r:id="rId47" ref="E63"/>
    <hyperlink r:id="rId48" ref="E64"/>
    <hyperlink r:id="rId49" ref="E65"/>
    <hyperlink r:id="rId50" ref="E66"/>
    <hyperlink r:id="rId51" ref="E67"/>
    <hyperlink r:id="rId52" location="gid=997181537" ref="E68"/>
    <hyperlink r:id="rId53" ref="E69"/>
    <hyperlink r:id="rId54" location="gid=0" ref="E70"/>
    <hyperlink r:id="rId55" ref="E71"/>
    <hyperlink r:id="rId56" location="gid=1837929075" ref="E72"/>
    <hyperlink r:id="rId57" location="gid=1837929075" ref="E73"/>
    <hyperlink r:id="rId58" location="gid=0" ref="E74"/>
    <hyperlink r:id="rId59" ref="E75"/>
    <hyperlink r:id="rId60" location="gid=1449816138" ref="E76"/>
    <hyperlink r:id="rId61" ref="E77"/>
    <hyperlink r:id="rId62" location="gid=997181537" ref="E78"/>
    <hyperlink r:id="rId63" location="gid=1837929075" ref="E79"/>
    <hyperlink r:id="rId64" location="gid=159884613" ref="E80"/>
    <hyperlink r:id="rId65" location="gid=1837929075" ref="E81"/>
    <hyperlink r:id="rId66" location="gid=0" ref="E82"/>
    <hyperlink r:id="rId67" ref="E83"/>
    <hyperlink r:id="rId68" location="gid=997181537" ref="E84"/>
    <hyperlink r:id="rId69" location="gid=1837929075" ref="E85"/>
    <hyperlink r:id="rId70" ref="E86"/>
    <hyperlink r:id="rId71" ref="E87"/>
    <hyperlink r:id="rId72" ref="E88"/>
    <hyperlink r:id="rId73" ref="E89"/>
    <hyperlink r:id="rId74" location="gid=1837929075" ref="E90"/>
    <hyperlink r:id="rId75" location="gid=1837929075" ref="E91"/>
    <hyperlink r:id="rId76" location="gid=1837929075" ref="E92"/>
    <hyperlink r:id="rId77" ref="E93"/>
    <hyperlink r:id="rId78" ref="E94"/>
    <hyperlink r:id="rId79" ref="E95"/>
    <hyperlink r:id="rId80" location="gid=0" ref="E96"/>
    <hyperlink r:id="rId81" ref="E97"/>
    <hyperlink r:id="rId82" ref="E98"/>
    <hyperlink r:id="rId83" location="gid=0" ref="E99"/>
    <hyperlink r:id="rId84" ref="E100"/>
    <hyperlink r:id="rId85" location="gid=997181537" ref="E101"/>
    <hyperlink r:id="rId86" location="gid=1837929075" ref="E102"/>
    <hyperlink r:id="rId87" ref="E103"/>
    <hyperlink r:id="rId88" location="gid=1837929075" ref="E104"/>
    <hyperlink r:id="rId89" ref="E105"/>
    <hyperlink r:id="rId90" ref="E106"/>
    <hyperlink r:id="rId91" location="gid=0" ref="E107"/>
    <hyperlink r:id="rId92" location="gid=997181537" ref="E108"/>
    <hyperlink r:id="rId93" location="gid=997181537" ref="E109"/>
    <hyperlink r:id="rId94" location="gid=0" ref="E111"/>
    <hyperlink r:id="rId95" location="gid=0" ref="E112"/>
    <hyperlink r:id="rId96" location="gid=159884613" ref="E113"/>
    <hyperlink r:id="rId97" location="gid=0" ref="E114"/>
    <hyperlink r:id="rId98" location="gid=1837929075" ref="E115"/>
    <hyperlink r:id="rId99" location="gid=997181537" ref="E116"/>
    <hyperlink r:id="rId100" location="gid=0" ref="E117"/>
    <hyperlink r:id="rId101" location="gid=997181537" ref="E118"/>
    <hyperlink r:id="rId102" ref="E119"/>
    <hyperlink r:id="rId103" location="gid=0" ref="E120"/>
    <hyperlink r:id="rId104" location="gid=997181537" ref="E121"/>
    <hyperlink r:id="rId105" location="gid=1837929075" ref="E122"/>
    <hyperlink r:id="rId106" ref="E123"/>
    <hyperlink r:id="rId107" location="gid=1837929075" ref="E124"/>
    <hyperlink r:id="rId108" location="gid=0" ref="E125"/>
    <hyperlink r:id="rId109" ref="E126"/>
    <hyperlink r:id="rId110" ref="E127"/>
    <hyperlink r:id="rId111" ref="E128"/>
    <hyperlink r:id="rId112" ref="E129"/>
    <hyperlink r:id="rId113" ref="E130"/>
    <hyperlink r:id="rId114" ref="E131"/>
    <hyperlink r:id="rId115" ref="E132"/>
    <hyperlink r:id="rId116" ref="E133"/>
    <hyperlink r:id="rId117" ref="E134"/>
    <hyperlink r:id="rId118" ref="E135"/>
    <hyperlink r:id="rId119" ref="E136"/>
    <hyperlink r:id="rId120" location="gid=0" ref="E137"/>
    <hyperlink r:id="rId121" ref="E138"/>
    <hyperlink r:id="rId122" location="gid=1837929075" ref="E139"/>
    <hyperlink r:id="rId123" ref="E140"/>
    <hyperlink r:id="rId124" location="gid=1837929075" ref="E141"/>
    <hyperlink r:id="rId125" ref="E142"/>
    <hyperlink r:id="rId126" location="gid=0" ref="E143"/>
    <hyperlink r:id="rId127" ref="E144"/>
    <hyperlink r:id="rId128" location="gid=997181537" ref="E145"/>
    <hyperlink r:id="rId129" ref="E146"/>
    <hyperlink r:id="rId130" ref="E147"/>
    <hyperlink r:id="rId131" ref="E148"/>
    <hyperlink r:id="rId132" ref="E149"/>
    <hyperlink r:id="rId133" location="gid=0" ref="E150"/>
    <hyperlink r:id="rId134" location="gid=0" ref="E151"/>
    <hyperlink r:id="rId135" location="gid=0" ref="E152"/>
    <hyperlink r:id="rId136" location="gid=1837929075" ref="E153"/>
    <hyperlink r:id="rId137" ref="E154"/>
    <hyperlink r:id="rId138" location="gid=997181537" ref="E155"/>
    <hyperlink r:id="rId139" ref="E156"/>
    <hyperlink r:id="rId140" location="gid=0" ref="E157"/>
    <hyperlink r:id="rId141" location="gid=0" ref="E158"/>
    <hyperlink r:id="rId142" location="gid=997181537" ref="E159"/>
    <hyperlink r:id="rId143" location="gid=0" ref="E160"/>
    <hyperlink r:id="rId144" ref="E161"/>
    <hyperlink r:id="rId145" location="gid=1220109173" ref="E162"/>
    <hyperlink r:id="rId146" ref="E164"/>
    <hyperlink r:id="rId147" ref="E166"/>
    <hyperlink r:id="rId148" location="gid=0" ref="E167"/>
    <hyperlink r:id="rId149" location="gid=1837929075" ref="E168"/>
    <hyperlink r:id="rId150" ref="E169"/>
    <hyperlink r:id="rId151" ref="E170"/>
    <hyperlink r:id="rId152" ref="E171"/>
    <hyperlink r:id="rId153" ref="E172"/>
    <hyperlink r:id="rId154" ref="E173"/>
    <hyperlink r:id="rId155" location="gid=159884613" ref="E174"/>
    <hyperlink r:id="rId156" ref="E175"/>
    <hyperlink r:id="rId157" location="gid=0" ref="E176"/>
    <hyperlink r:id="rId158" ref="E177"/>
    <hyperlink r:id="rId159" ref="E178"/>
    <hyperlink r:id="rId160" ref="E179"/>
    <hyperlink r:id="rId161" location="gid=159884613" ref="E183"/>
    <hyperlink r:id="rId162" ref="E184"/>
    <hyperlink r:id="rId163" ref="E185"/>
    <hyperlink r:id="rId164" ref="E186"/>
    <hyperlink r:id="rId165" location="gid=159884613" ref="E188"/>
    <hyperlink r:id="rId166" ref="E189"/>
    <hyperlink r:id="rId167" location="gid=0" ref="E190"/>
    <hyperlink r:id="rId168" location="gid=1837929075" ref="E191"/>
    <hyperlink r:id="rId169" location="gid=1837929075" ref="E193"/>
    <hyperlink r:id="rId170" ref="E195"/>
    <hyperlink r:id="rId171" location="gid=1837929075" ref="E196"/>
    <hyperlink r:id="rId172" ref="E197"/>
    <hyperlink r:id="rId173" ref="E198"/>
    <hyperlink r:id="rId174" location="gid=1837929075" ref="E199"/>
    <hyperlink r:id="rId175" location="gid=0" ref="E200"/>
    <hyperlink r:id="rId176" location="gid=0" ref="E202"/>
    <hyperlink r:id="rId177" ref="E203"/>
    <hyperlink r:id="rId178" location="gid=997181537" ref="E204"/>
    <hyperlink r:id="rId179" location="gid=997181537" ref="E205"/>
    <hyperlink r:id="rId180" location="gid=159884613" ref="E208"/>
    <hyperlink r:id="rId181" ref="E210"/>
    <hyperlink r:id="rId182" location="gid=0" ref="E211"/>
    <hyperlink r:id="rId183" location="gid=1837929075" ref="E212"/>
    <hyperlink r:id="rId184" ref="E213"/>
    <hyperlink r:id="rId185" ref="E214"/>
    <hyperlink r:id="rId186" ref="E215"/>
    <hyperlink r:id="rId187" location="gid=997181537" ref="E216"/>
    <hyperlink r:id="rId188" ref="E217"/>
    <hyperlink r:id="rId189" location="gid=1837929075" ref="E218"/>
    <hyperlink r:id="rId190" ref="E219"/>
    <hyperlink r:id="rId191" location="gid=159884613" ref="E221"/>
    <hyperlink r:id="rId192" ref="E222"/>
    <hyperlink r:id="rId193" ref="E223"/>
    <hyperlink r:id="rId194" ref="E224"/>
    <hyperlink r:id="rId195" ref="E225"/>
    <hyperlink r:id="rId196" ref="E226"/>
    <hyperlink r:id="rId197" ref="E227"/>
    <hyperlink r:id="rId198" ref="E228"/>
    <hyperlink r:id="rId199" ref="E229"/>
    <hyperlink r:id="rId200" location="gid=997181537" ref="E230"/>
    <hyperlink r:id="rId201" location="gid=1837929075" ref="E231"/>
    <hyperlink r:id="rId202" location="gid=159884613" ref="E232"/>
    <hyperlink r:id="rId203" location="gid=159884613" ref="E233"/>
    <hyperlink r:id="rId204" location="gid=1837929075" ref="E234"/>
    <hyperlink r:id="rId205" ref="E235"/>
    <hyperlink r:id="rId206" ref="E236"/>
    <hyperlink r:id="rId207" location="gid=0" ref="E237"/>
    <hyperlink r:id="rId208" ref="E238"/>
    <hyperlink r:id="rId209" ref="E239"/>
    <hyperlink r:id="rId210" ref="E240"/>
    <hyperlink r:id="rId211" location="gid=0" ref="E241"/>
    <hyperlink r:id="rId212" ref="E243"/>
    <hyperlink r:id="rId213" location="gid=1220109173" ref="E244"/>
    <hyperlink r:id="rId214" ref="E245"/>
    <hyperlink r:id="rId215" location="gid=159884613" ref="E246"/>
    <hyperlink r:id="rId216" location="gid=997181537" ref="E247"/>
    <hyperlink r:id="rId217" location="gid=1837929075" ref="E248"/>
    <hyperlink r:id="rId218" ref="E249"/>
    <hyperlink r:id="rId219" ref="E250"/>
    <hyperlink r:id="rId220" location="gid=0" ref="E251"/>
    <hyperlink r:id="rId221" location="gid=1837929075" ref="E252"/>
    <hyperlink r:id="rId222" ref="E253"/>
    <hyperlink r:id="rId223" ref="E261"/>
  </hyperlinks>
  <drawing r:id="rId224"/>
  <legacyDrawing r:id="rId2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Right="0"/>
  </sheetPr>
  <sheetViews>
    <sheetView workbookViewId="0">
      <pane xSplit="5.0" ySplit="11.0" topLeftCell="F12" activePane="bottomRight" state="frozen"/>
      <selection activeCell="F1" sqref="F1" pane="topRight"/>
      <selection activeCell="A12" sqref="A12" pane="bottomLeft"/>
      <selection activeCell="F12" sqref="F12" pane="bottomRight"/>
    </sheetView>
  </sheetViews>
  <sheetFormatPr customHeight="1" defaultColWidth="12.63" defaultRowHeight="15.75" outlineLevelRow="1"/>
  <cols>
    <col customWidth="1" min="1" max="1" width="4.0"/>
    <col customWidth="1" min="2" max="2" width="4.38"/>
    <col customWidth="1" min="3" max="3" width="7.0"/>
    <col customWidth="1" min="4" max="4" width="15.25"/>
    <col customWidth="1" min="7" max="7" width="14.63"/>
    <col customWidth="1" min="9" max="9" width="5.0"/>
    <col customWidth="1" min="10" max="10" width="7.0"/>
    <col customWidth="1" min="11" max="11" width="6.75"/>
    <col customWidth="1" min="12" max="12" width="12.25"/>
    <col customWidth="1" min="13" max="13" width="14.38"/>
    <col customWidth="1" min="14" max="14" width="9.5"/>
    <col customWidth="1" min="15" max="15" width="12.63"/>
    <col customWidth="1" min="16" max="22" width="5.75"/>
  </cols>
  <sheetData>
    <row r="1" outlineLevel="1">
      <c r="D1" s="205"/>
      <c r="E1" s="205"/>
      <c r="F1" s="205"/>
      <c r="G1" s="205"/>
      <c r="J1" s="205"/>
      <c r="K1" s="205"/>
      <c r="L1" s="205"/>
      <c r="N1" s="205"/>
      <c r="O1" s="659"/>
      <c r="P1" s="205"/>
      <c r="Q1" s="205"/>
    </row>
    <row r="2" ht="12.75" customHeight="1" outlineLevel="1">
      <c r="C2" s="205" t="s">
        <v>1295</v>
      </c>
      <c r="E2" s="205"/>
      <c r="F2" s="205"/>
      <c r="G2" s="205"/>
      <c r="J2" s="205"/>
      <c r="K2" s="205"/>
      <c r="L2" s="205"/>
      <c r="M2" s="205" t="s">
        <v>1296</v>
      </c>
      <c r="N2" s="205"/>
      <c r="O2" s="544" t="s">
        <v>1297</v>
      </c>
      <c r="P2" s="660" t="str">
        <f t="shared" ref="P2:V2" si="1">IF(P7=0, "", P4 / P7 * 100)</f>
        <v>#VALUE!</v>
      </c>
      <c r="Q2" s="660">
        <f t="shared" si="1"/>
        <v>393.877551</v>
      </c>
      <c r="R2" s="660">
        <f t="shared" si="1"/>
        <v>100.7692308</v>
      </c>
      <c r="S2" s="660">
        <f t="shared" si="1"/>
        <v>100.8080808</v>
      </c>
      <c r="T2" s="660">
        <f t="shared" si="1"/>
        <v>96.59624413</v>
      </c>
      <c r="U2" s="660">
        <f t="shared" si="1"/>
        <v>86.99300699</v>
      </c>
      <c r="V2" s="660">
        <f t="shared" si="1"/>
        <v>60.13289037</v>
      </c>
    </row>
    <row r="3" outlineLevel="1">
      <c r="D3" s="205"/>
      <c r="E3" s="205"/>
      <c r="F3" s="205"/>
      <c r="G3" s="205"/>
      <c r="J3" s="205"/>
      <c r="K3" s="205"/>
      <c r="L3" s="205"/>
      <c r="O3" s="544" t="s">
        <v>1298</v>
      </c>
      <c r="P3" s="661">
        <f t="shared" ref="P3:V3" si="2">IF(P9=0, "", P4 / P9 * 100)</f>
        <v>27.45098039</v>
      </c>
      <c r="Q3" s="661">
        <f t="shared" si="2"/>
        <v>393.877551</v>
      </c>
      <c r="R3" s="661">
        <f t="shared" si="2"/>
        <v>50.38461538</v>
      </c>
      <c r="S3" s="661">
        <f t="shared" si="2"/>
        <v>52.8042328</v>
      </c>
      <c r="T3" s="661">
        <f t="shared" si="2"/>
        <v>46.36619718</v>
      </c>
      <c r="U3" s="661">
        <f t="shared" si="2"/>
        <v>41.88552189</v>
      </c>
      <c r="V3" s="661">
        <f t="shared" si="2"/>
        <v>31.18001723</v>
      </c>
    </row>
    <row r="4" outlineLevel="1">
      <c r="D4" s="205"/>
      <c r="E4" s="205"/>
      <c r="F4" s="205"/>
      <c r="G4" s="205" t="s">
        <v>1299</v>
      </c>
      <c r="J4" s="205"/>
      <c r="K4" s="205"/>
      <c r="L4" s="205"/>
      <c r="N4" s="662"/>
      <c r="O4" s="663" t="s">
        <v>1300</v>
      </c>
      <c r="P4" s="664">
        <f>IFERROR(__xludf.DUMMYFUNCTION("AVERAGE(FILTER(P56:P200, ISNUMBER(P56:P200)))
"),0.27450980392156865)</f>
        <v>0.2745098039</v>
      </c>
      <c r="Q4" s="664">
        <f>IFERROR(__xludf.DUMMYFUNCTION("AVERAGE(FILTER(Q56:Q200, ISNUMBER(Q56:Q200)))
"),3.938775510204082)</f>
        <v>3.93877551</v>
      </c>
      <c r="R4" s="664">
        <f>IFERROR(__xludf.DUMMYFUNCTION("AVERAGE(FILTER(R56:R200, ISNUMBER(R56:R200)))
"),10.076923076923077)</f>
        <v>10.07692308</v>
      </c>
      <c r="S4" s="664">
        <f>IFERROR(__xludf.DUMMYFUNCTION("AVERAGE(FILTER(S56:S200, ISNUMBER(S56:S200)))
"),11.088888888888889)</f>
        <v>11.08888889</v>
      </c>
      <c r="T4" s="664">
        <f>IFERROR(__xludf.DUMMYFUNCTION("AVERAGE(FILTER(T56:T200, ISNUMBER(T56:T200)))
"),11.591549295774648)</f>
        <v>11.5915493</v>
      </c>
      <c r="U4" s="664">
        <f>IFERROR(__xludf.DUMMYFUNCTION("AVERAGE(FILTER(U56:U200, ISNUMBER(U56:U200)))
"),11.309090909090909)</f>
        <v>11.30909091</v>
      </c>
      <c r="V4" s="664">
        <f>IFERROR(__xludf.DUMMYFUNCTION("AVERAGE(FILTER(V56:V200, ISNUMBER(V56:V200)))
"),8.418604651162791)</f>
        <v>8.418604651</v>
      </c>
    </row>
    <row r="5" outlineLevel="1">
      <c r="D5" s="205"/>
      <c r="E5" s="205"/>
      <c r="F5" s="205"/>
      <c r="G5" s="205" t="s">
        <v>1301</v>
      </c>
      <c r="J5" s="205"/>
      <c r="K5" s="205"/>
      <c r="L5" s="205"/>
      <c r="O5" s="665" t="s">
        <v>1302</v>
      </c>
      <c r="P5" s="666" t="s">
        <v>53</v>
      </c>
      <c r="Q5" s="666">
        <f t="shared" ref="Q5:V5" si="3">Q4-Q6</f>
        <v>-1.168367347</v>
      </c>
      <c r="R5" s="666">
        <f t="shared" si="3"/>
        <v>-0.1942633638</v>
      </c>
      <c r="S5" s="666">
        <f t="shared" si="3"/>
        <v>0.530749354</v>
      </c>
      <c r="T5" s="666">
        <f t="shared" si="3"/>
        <v>0.8992416035</v>
      </c>
      <c r="U5" s="666">
        <f t="shared" si="3"/>
        <v>-0.6909090909</v>
      </c>
      <c r="V5" s="666">
        <f t="shared" si="3"/>
        <v>-2.581395349</v>
      </c>
    </row>
    <row r="6" outlineLevel="1">
      <c r="D6" s="205"/>
      <c r="E6" s="205"/>
      <c r="F6" s="205"/>
      <c r="G6" s="205"/>
      <c r="J6" s="205"/>
      <c r="K6" s="205"/>
      <c r="L6" s="205"/>
      <c r="O6" s="667" t="s">
        <v>1303</v>
      </c>
      <c r="P6" s="543">
        <f>IFERROR(__xludf.DUMMYFUNCTION("AVERAGE(FILTER(P39:P201, ($C39:$C$201=""在学中"") * (P39:P201&lt;&gt;"""")))"),0.5)</f>
        <v>0.5</v>
      </c>
      <c r="Q6" s="543">
        <f>IFERROR(__xludf.DUMMYFUNCTION("AVERAGE(FILTER(Q39:Q201, ($C39:$C$201=""在学中"") * (Q39:Q201&lt;&gt;"""")))"),5.107142857142857)</f>
        <v>5.107142857</v>
      </c>
      <c r="R6" s="543">
        <f>IFERROR(__xludf.DUMMYFUNCTION("AVERAGE(FILTER(R39:R201, ($C39:$C$201=""在学中"") * (R39:R201&lt;&gt;"""")))"),10.271186440677965)</f>
        <v>10.27118644</v>
      </c>
      <c r="S6" s="543">
        <f>IFERROR(__xludf.DUMMYFUNCTION("AVERAGE(FILTER(S39:S201, ($C39:$C$201=""在学中"") * (S39:S201&lt;&gt;"""")))"),10.55813953488372)</f>
        <v>10.55813953</v>
      </c>
      <c r="T6" s="543">
        <f>IFERROR(__xludf.DUMMYFUNCTION("AVERAGE(FILTER(T39:T201, ($C39:$C$201=""在学中"") * (T39:T201&lt;&gt;"""")))"),10.692307692307692)</f>
        <v>10.69230769</v>
      </c>
      <c r="U6" s="543">
        <f>IFERROR(__xludf.DUMMYFUNCTION("AVERAGE(FILTER(U39:U201, ($C39:$C$201=""在学中"") * (U39:U201&lt;&gt;"""")))"),12.0)</f>
        <v>12</v>
      </c>
      <c r="V6" s="543">
        <f>IFERROR(__xludf.DUMMYFUNCTION("AVERAGE(FILTER(V39:V201, ($C39:$C$201=""在学中"") * (V39:V201&lt;&gt;"""")))"),11.0)</f>
        <v>11</v>
      </c>
    </row>
    <row r="7">
      <c r="D7" s="205"/>
      <c r="E7" s="205"/>
      <c r="F7" s="205"/>
      <c r="G7" s="205"/>
      <c r="J7" s="205"/>
      <c r="K7" s="205"/>
      <c r="L7" s="205"/>
      <c r="M7" s="362"/>
      <c r="N7" s="362"/>
      <c r="O7" s="668" t="s">
        <v>1304</v>
      </c>
      <c r="P7" s="551" t="s">
        <v>1305</v>
      </c>
      <c r="Q7" s="551">
        <v>1.0</v>
      </c>
      <c r="R7" s="551">
        <v>10.0</v>
      </c>
      <c r="S7" s="551">
        <v>11.0</v>
      </c>
      <c r="T7" s="551">
        <v>12.0</v>
      </c>
      <c r="U7" s="551">
        <v>13.0</v>
      </c>
      <c r="V7" s="551">
        <v>14.0</v>
      </c>
      <c r="W7" s="553">
        <f>SUM(P7:V7)</f>
        <v>61</v>
      </c>
    </row>
    <row r="8">
      <c r="D8" s="205"/>
      <c r="E8" s="205"/>
      <c r="F8" s="205"/>
      <c r="G8" s="205"/>
      <c r="J8" s="205"/>
      <c r="K8" s="205"/>
      <c r="L8" s="205"/>
      <c r="M8" s="362"/>
      <c r="N8" s="362"/>
      <c r="O8" s="669" t="s">
        <v>1049</v>
      </c>
      <c r="P8" s="670">
        <v>0.0</v>
      </c>
      <c r="Q8" s="670">
        <f>(P9+Q9)-2</f>
        <v>0</v>
      </c>
      <c r="R8" s="670">
        <f t="shared" ref="R8:V8" si="4">R9+Q8</f>
        <v>20</v>
      </c>
      <c r="S8" s="670">
        <f t="shared" si="4"/>
        <v>41</v>
      </c>
      <c r="T8" s="670">
        <f t="shared" si="4"/>
        <v>66</v>
      </c>
      <c r="U8" s="670">
        <f t="shared" si="4"/>
        <v>93</v>
      </c>
      <c r="V8" s="670">
        <f t="shared" si="4"/>
        <v>120</v>
      </c>
    </row>
    <row r="9">
      <c r="D9" s="205" t="s">
        <v>1306</v>
      </c>
      <c r="E9" s="205"/>
      <c r="F9" s="205"/>
      <c r="G9" s="205"/>
      <c r="J9" s="205"/>
      <c r="K9" s="205"/>
      <c r="L9" s="205"/>
      <c r="M9" s="205">
        <v>61.0</v>
      </c>
      <c r="N9" s="205">
        <v>120.0</v>
      </c>
      <c r="O9" s="671" t="s">
        <v>1307</v>
      </c>
      <c r="P9" s="672">
        <v>1.0</v>
      </c>
      <c r="Q9" s="672">
        <v>1.0</v>
      </c>
      <c r="R9" s="672">
        <v>20.0</v>
      </c>
      <c r="S9" s="672">
        <v>21.0</v>
      </c>
      <c r="T9" s="672">
        <v>25.0</v>
      </c>
      <c r="U9" s="672">
        <v>27.0</v>
      </c>
      <c r="V9" s="672">
        <v>27.0</v>
      </c>
      <c r="W9" s="205">
        <v>120.0</v>
      </c>
      <c r="X9" s="205" t="s">
        <v>1308</v>
      </c>
      <c r="Y9" s="205"/>
      <c r="Z9" s="205"/>
      <c r="AA9" s="205"/>
    </row>
    <row r="10">
      <c r="D10" s="205" t="s">
        <v>1051</v>
      </c>
      <c r="E10" s="205" t="s">
        <v>1051</v>
      </c>
      <c r="F10" s="205" t="s">
        <v>1051</v>
      </c>
      <c r="G10" s="205" t="s">
        <v>1051</v>
      </c>
      <c r="J10" s="205"/>
      <c r="K10" s="205" t="s">
        <v>1052</v>
      </c>
      <c r="L10" s="205" t="s">
        <v>1052</v>
      </c>
      <c r="N10" s="205" t="s">
        <v>1052</v>
      </c>
      <c r="O10" s="659"/>
      <c r="P10" s="673" t="s">
        <v>1309</v>
      </c>
      <c r="Q10" s="205"/>
      <c r="X10" s="205" t="s">
        <v>1051</v>
      </c>
      <c r="Y10" s="674" t="s">
        <v>1052</v>
      </c>
      <c r="Z10" s="674" t="s">
        <v>1052</v>
      </c>
      <c r="AA10" s="674" t="s">
        <v>1052</v>
      </c>
    </row>
    <row r="11" ht="29.25" customHeight="1">
      <c r="A11" s="675" t="s">
        <v>25</v>
      </c>
      <c r="B11" s="675" t="s">
        <v>1037</v>
      </c>
      <c r="C11" s="675" t="s">
        <v>1310</v>
      </c>
      <c r="D11" s="675" t="s">
        <v>211</v>
      </c>
      <c r="E11" s="675" t="s">
        <v>26</v>
      </c>
      <c r="F11" s="675" t="s">
        <v>1311</v>
      </c>
      <c r="G11" s="675"/>
      <c r="H11" s="675" t="s">
        <v>1312</v>
      </c>
      <c r="I11" s="676" t="s">
        <v>1313</v>
      </c>
      <c r="J11" s="677" t="s">
        <v>1314</v>
      </c>
      <c r="K11" s="677" t="s">
        <v>1315</v>
      </c>
      <c r="L11" s="677" t="s">
        <v>208</v>
      </c>
      <c r="M11" s="675" t="s">
        <v>1316</v>
      </c>
      <c r="N11" s="677" t="s">
        <v>1317</v>
      </c>
      <c r="O11" s="678" t="s">
        <v>1318</v>
      </c>
      <c r="P11" s="679" t="s">
        <v>1067</v>
      </c>
      <c r="Q11" s="680" t="s">
        <v>194</v>
      </c>
      <c r="R11" s="680" t="s">
        <v>195</v>
      </c>
      <c r="S11" s="680" t="s">
        <v>196</v>
      </c>
      <c r="T11" s="680" t="s">
        <v>197</v>
      </c>
      <c r="U11" s="680" t="s">
        <v>198</v>
      </c>
      <c r="V11" s="680" t="s">
        <v>199</v>
      </c>
      <c r="W11" s="681"/>
      <c r="X11" s="682" t="s">
        <v>29</v>
      </c>
      <c r="Y11" s="682" t="s">
        <v>1319</v>
      </c>
      <c r="Z11" s="682" t="s">
        <v>1320</v>
      </c>
      <c r="AA11" s="682" t="s">
        <v>1321</v>
      </c>
    </row>
    <row r="12">
      <c r="A12" s="683">
        <v>1.0</v>
      </c>
      <c r="B12" s="684">
        <f>vlookup(A12,'セッション実施状況管理'!$A:$C,3,false)</f>
        <v>0</v>
      </c>
      <c r="C12" s="684" t="str">
        <f>vlookup(A12,'セッション実施状況管理'!$A:$B,2,false)</f>
        <v>例外</v>
      </c>
      <c r="D12" s="685" t="str">
        <f>vlookup(A12,'セッション実施状況管理'!$A:$I,9,false)</f>
        <v>koji_no_chie</v>
      </c>
      <c r="E12" s="685" t="str">
        <f>vlookup(A12,'セッション実施状況管理'!$A:$I,8,false)</f>
        <v>おのまこと</v>
      </c>
      <c r="F12" s="685" t="str">
        <f>vlookup(A12,'セッション実施状況管理'!$A:$U,19,false)</f>
        <v>-</v>
      </c>
      <c r="G12" s="685" t="str">
        <f>vlookup(A12,'セッション実施状況管理'!$A:$U,20,false)</f>
        <v>宮田友理</v>
      </c>
      <c r="H12" s="686" t="str">
        <f>vlookup(A12,'セッション実施状況管理'!$A$4:$S1004,17,false)</f>
        <v>-</v>
      </c>
      <c r="I12" s="686" t="str">
        <f t="shared" ref="I12:I109" si="5"> (YEAR(TODAY()) - YEAR($H12)) * 12
  + (MONTH(TODAY()) - MONTH($H12))</f>
        <v>#VALUE!</v>
      </c>
      <c r="J12" s="683"/>
      <c r="K12" s="683">
        <v>34.0</v>
      </c>
      <c r="L12" s="683">
        <v>0.0</v>
      </c>
      <c r="M12" s="683">
        <f t="shared" ref="M12:M20" si="6">sum(P12:V12)</f>
        <v>0</v>
      </c>
      <c r="N12" s="683">
        <v>0.0</v>
      </c>
      <c r="O12" s="687">
        <f t="shared" ref="O12:O1004" si="7">M12/counta(P12:V12)</f>
        <v>0</v>
      </c>
      <c r="P12" s="688" t="s">
        <v>1072</v>
      </c>
      <c r="Q12" s="689" t="s">
        <v>1072</v>
      </c>
      <c r="R12" s="689" t="s">
        <v>1072</v>
      </c>
      <c r="S12" s="689" t="s">
        <v>1072</v>
      </c>
      <c r="T12" s="689" t="s">
        <v>1072</v>
      </c>
      <c r="U12" s="689" t="s">
        <v>1072</v>
      </c>
      <c r="V12" s="690">
        <v>0.0</v>
      </c>
      <c r="W12" s="681"/>
      <c r="X12" s="681" t="str">
        <f>iferror(VLOOKUP($E12,'セッション実施状況管理'!$H$10:$L$1028,4,FALSE),"")</f>
        <v>駒居</v>
      </c>
      <c r="Y12" s="681"/>
      <c r="Z12" s="681"/>
      <c r="AA12" s="681"/>
    </row>
    <row r="13">
      <c r="A13" s="691">
        <v>2.0</v>
      </c>
      <c r="B13" s="692">
        <f>vlookup(A13,'セッション実施状況管理'!$A:$C,3,false)</f>
        <v>1</v>
      </c>
      <c r="C13" s="692" t="str">
        <f>vlookup(A13,'セッション実施状況管理'!$A:$B,2,false)</f>
        <v>卒業</v>
      </c>
      <c r="D13" s="686" t="str">
        <f>vlookup(A13,'セッション実施状況管理'!$A:$I,9,false)</f>
        <v>cya_kurashi</v>
      </c>
      <c r="E13" s="686" t="str">
        <f>vlookup(A13,'セッション実施状況管理'!$A:$I,8,false)</f>
        <v>ただゆうすけ</v>
      </c>
      <c r="F13" s="693">
        <f>vlookup(A13,'セッション実施状況管理'!$A:$U,19,false)</f>
        <v>45460</v>
      </c>
      <c r="G13" s="694" t="str">
        <f>iferror(vlookup(D13,'セッション実施状況管理'!$I:$U,12,false),"-")</f>
        <v>中村恵理</v>
      </c>
      <c r="H13" s="686" t="str">
        <f>vlookup(A13,'セッション実施状況管理'!$A$4:$S1004,17,false)</f>
        <v>-</v>
      </c>
      <c r="I13" s="686" t="str">
        <f t="shared" si="5"/>
        <v>#VALUE!</v>
      </c>
      <c r="J13" s="691"/>
      <c r="K13" s="691">
        <v>70000.0</v>
      </c>
      <c r="L13" s="691">
        <v>0.0</v>
      </c>
      <c r="M13" s="691">
        <f t="shared" si="6"/>
        <v>89</v>
      </c>
      <c r="N13" s="691">
        <v>96.0</v>
      </c>
      <c r="O13" s="695">
        <f t="shared" si="7"/>
        <v>12.71428571</v>
      </c>
      <c r="P13" s="696" t="s">
        <v>1072</v>
      </c>
      <c r="Q13" s="697">
        <v>1.0</v>
      </c>
      <c r="R13" s="697">
        <v>6.0</v>
      </c>
      <c r="S13" s="697">
        <v>27.0</v>
      </c>
      <c r="T13" s="697">
        <v>28.0</v>
      </c>
      <c r="U13" s="697">
        <v>19.0</v>
      </c>
      <c r="V13" s="698">
        <v>8.0</v>
      </c>
      <c r="W13" s="681"/>
      <c r="X13" s="681" t="str">
        <f>iferror(VLOOKUP($E13,'セッション実施状況管理'!$H$10:$L$1028,4,FALSE),"")</f>
        <v>駒居</v>
      </c>
      <c r="Y13" s="205" t="s">
        <v>1322</v>
      </c>
      <c r="Z13" s="205" t="s">
        <v>1322</v>
      </c>
      <c r="AA13" s="205" t="s">
        <v>1322</v>
      </c>
    </row>
    <row r="14">
      <c r="A14" s="691">
        <v>3.0</v>
      </c>
      <c r="B14" s="692">
        <f>vlookup(A14,'セッション実施状況管理'!$A:$C,3,false)</f>
        <v>0</v>
      </c>
      <c r="C14" s="692" t="str">
        <f>vlookup(A14,'セッション実施状況管理'!$A:$B,2,false)</f>
        <v>卒業</v>
      </c>
      <c r="D14" s="686" t="str">
        <f>vlookup(A14,'セッション実施状況管理'!$A:$I,9,false)</f>
        <v>ta_ma_diet</v>
      </c>
      <c r="E14" s="686" t="str">
        <f>vlookup(A14,'セッション実施状況管理'!$A:$I,8,false)</f>
        <v>ふじたなな</v>
      </c>
      <c r="F14" s="693">
        <f>vlookup(A14,'セッション実施状況管理'!$A:$U,19,false)</f>
        <v>45455</v>
      </c>
      <c r="G14" s="694" t="str">
        <f>iferror(vlookup(D14,'セッション実施状況管理'!$I:$U,12,false),"-")</f>
        <v>森本風花</v>
      </c>
      <c r="H14" s="693" t="str">
        <f>vlookup(A14,'セッション実施状況管理'!$A$4:$S1004,17,false)</f>
        <v/>
      </c>
      <c r="I14" s="686">
        <f t="shared" si="5"/>
        <v>1514</v>
      </c>
      <c r="J14" s="691"/>
      <c r="K14" s="691">
        <v>0.0</v>
      </c>
      <c r="L14" s="691">
        <v>0.0</v>
      </c>
      <c r="M14" s="691">
        <f t="shared" si="6"/>
        <v>0</v>
      </c>
      <c r="N14" s="691">
        <v>0.0</v>
      </c>
      <c r="O14" s="695">
        <f t="shared" si="7"/>
        <v>0</v>
      </c>
      <c r="P14" s="696" t="s">
        <v>1072</v>
      </c>
      <c r="Q14" s="697" t="s">
        <v>1072</v>
      </c>
      <c r="R14" s="697" t="s">
        <v>1072</v>
      </c>
      <c r="S14" s="697" t="s">
        <v>1072</v>
      </c>
      <c r="T14" s="697" t="s">
        <v>1072</v>
      </c>
      <c r="U14" s="697" t="s">
        <v>1072</v>
      </c>
      <c r="V14" s="698">
        <v>0.0</v>
      </c>
      <c r="W14" s="681"/>
      <c r="X14" s="681" t="str">
        <f>iferror(VLOOKUP($E14,'セッション実施状況管理'!$H$10:$L$1028,4,FALSE),"")</f>
        <v>駒居</v>
      </c>
      <c r="Y14" s="205" t="s">
        <v>1323</v>
      </c>
      <c r="Z14" s="205" t="s">
        <v>1324</v>
      </c>
      <c r="AA14" s="205" t="s">
        <v>1325</v>
      </c>
    </row>
    <row r="15">
      <c r="A15" s="691">
        <v>4.0</v>
      </c>
      <c r="B15" s="692">
        <f>vlookup(A15,'セッション実施状況管理'!$A:$C,3,false)</f>
        <v>0</v>
      </c>
      <c r="C15" s="692" t="str">
        <f>vlookup(A15,'セッション実施状況管理'!$A:$B,2,false)</f>
        <v>卒業</v>
      </c>
      <c r="D15" s="686" t="str">
        <f>vlookup(A15,'セッション実施状況管理'!$A:$I,9,false)</f>
        <v>adhd_nao</v>
      </c>
      <c r="E15" s="686" t="str">
        <f>vlookup(A15,'セッション実施状況管理'!$A:$I,8,false)</f>
        <v>よしだむつみ</v>
      </c>
      <c r="F15" s="693">
        <f>vlookup(A15,'セッション実施状況管理'!$A:$U,19,false)</f>
        <v>45466</v>
      </c>
      <c r="G15" s="694" t="str">
        <f>iferror(vlookup(D15,'セッション実施状況管理'!$I:$U,12,false),"-")</f>
        <v>野村佑佳</v>
      </c>
      <c r="H15" s="693" t="str">
        <f>vlookup(A15,'セッション実施状況管理'!$A$4:$S1004,17,false)</f>
        <v/>
      </c>
      <c r="I15" s="686">
        <f t="shared" si="5"/>
        <v>1514</v>
      </c>
      <c r="J15" s="691"/>
      <c r="K15" s="691">
        <v>0.0</v>
      </c>
      <c r="L15" s="691">
        <v>0.0</v>
      </c>
      <c r="M15" s="691">
        <f t="shared" si="6"/>
        <v>0</v>
      </c>
      <c r="N15" s="691">
        <v>0.0</v>
      </c>
      <c r="O15" s="695">
        <f t="shared" si="7"/>
        <v>0</v>
      </c>
      <c r="P15" s="696" t="s">
        <v>1072</v>
      </c>
      <c r="Q15" s="697" t="s">
        <v>1072</v>
      </c>
      <c r="R15" s="697" t="s">
        <v>1072</v>
      </c>
      <c r="S15" s="697" t="s">
        <v>1072</v>
      </c>
      <c r="T15" s="697" t="s">
        <v>1072</v>
      </c>
      <c r="U15" s="697" t="s">
        <v>1072</v>
      </c>
      <c r="V15" s="698">
        <v>0.0</v>
      </c>
      <c r="W15" s="681"/>
      <c r="X15" s="681" t="str">
        <f>iferror(VLOOKUP($E15,'セッション実施状況管理'!$H$10:$L$1028,4,FALSE),"")</f>
        <v>駒居</v>
      </c>
      <c r="Y15" s="205" t="s">
        <v>1326</v>
      </c>
      <c r="Z15" s="205" t="s">
        <v>1327</v>
      </c>
      <c r="AA15" s="205" t="s">
        <v>1328</v>
      </c>
    </row>
    <row r="16">
      <c r="A16" s="691">
        <v>5.0</v>
      </c>
      <c r="B16" s="692">
        <f>vlookup(A16,'セッション実施状況管理'!$A:$C,3,false)</f>
        <v>0</v>
      </c>
      <c r="C16" s="692" t="str">
        <f>vlookup(A16,'セッション実施状況管理'!$A:$B,2,false)</f>
        <v>卒業</v>
      </c>
      <c r="D16" s="686" t="str">
        <f>vlookup(A16,'セッション実施状況管理'!$A:$I,9,false)</f>
        <v>kcc_0113</v>
      </c>
      <c r="E16" s="686" t="str">
        <f>vlookup(A16,'セッション実施状況管理'!$A:$I,8,false)</f>
        <v>きたがわたかひろ</v>
      </c>
      <c r="F16" s="693">
        <f>vlookup(A16,'セッション実施状況管理'!$A:$U,19,false)</f>
        <v>45130</v>
      </c>
      <c r="G16" s="694" t="str">
        <f>iferror(vlookup(D16,'セッション実施状況管理'!$I:$U,12,false),"-")</f>
        <v>豊榮信江</v>
      </c>
      <c r="H16" s="693" t="str">
        <f>vlookup(A16,'セッション実施状況管理'!$A$4:$S1004,17,false)</f>
        <v/>
      </c>
      <c r="I16" s="686">
        <f t="shared" si="5"/>
        <v>1514</v>
      </c>
      <c r="J16" s="691"/>
      <c r="K16" s="691">
        <v>12.0</v>
      </c>
      <c r="L16" s="691">
        <v>0.0</v>
      </c>
      <c r="M16" s="691">
        <f t="shared" si="6"/>
        <v>0</v>
      </c>
      <c r="N16" s="691">
        <v>0.0</v>
      </c>
      <c r="O16" s="695">
        <f t="shared" si="7"/>
        <v>0</v>
      </c>
      <c r="P16" s="696" t="s">
        <v>1072</v>
      </c>
      <c r="Q16" s="697" t="s">
        <v>1072</v>
      </c>
      <c r="R16" s="697" t="s">
        <v>1072</v>
      </c>
      <c r="S16" s="697" t="s">
        <v>1072</v>
      </c>
      <c r="T16" s="697" t="s">
        <v>1072</v>
      </c>
      <c r="U16" s="697" t="s">
        <v>1072</v>
      </c>
      <c r="V16" s="698">
        <v>0.0</v>
      </c>
      <c r="W16" s="681"/>
      <c r="X16" s="681" t="str">
        <f>iferror(VLOOKUP($E16,'セッション実施状況管理'!$H$10:$L$1028,4,FALSE),"")</f>
        <v>けい</v>
      </c>
      <c r="Y16" s="205" t="s">
        <v>1322</v>
      </c>
      <c r="Z16" s="205" t="s">
        <v>1322</v>
      </c>
      <c r="AA16" s="205" t="s">
        <v>1322</v>
      </c>
    </row>
    <row r="17">
      <c r="A17" s="691">
        <v>6.0</v>
      </c>
      <c r="B17" s="692">
        <f>vlookup(A17,'セッション実施状況管理'!$A:$C,3,false)</f>
        <v>2</v>
      </c>
      <c r="C17" s="692" t="str">
        <f>vlookup(A17,'セッション実施状況管理'!$A:$B,2,false)</f>
        <v>卒業</v>
      </c>
      <c r="D17" s="686" t="str">
        <f>vlookup(A17,'セッション実施状況管理'!$A:$I,9,false)</f>
        <v>uni_beer_</v>
      </c>
      <c r="E17" s="686" t="str">
        <f>vlookup(A17,'セッション実施状況管理'!$A:$I,8,false)</f>
        <v>ありやまゆうな</v>
      </c>
      <c r="F17" s="693">
        <f>vlookup(A17,'セッション実施状況管理'!$A:$U,19,false)</f>
        <v>45516</v>
      </c>
      <c r="G17" s="694" t="str">
        <f>iferror(vlookup(D17,'セッション実施状況管理'!$I:$U,12,false),"-")</f>
        <v>野村佑佳</v>
      </c>
      <c r="H17" s="693" t="str">
        <f>vlookup(A17,'セッション実施状況管理'!$A$4:$S1004,17,false)</f>
        <v/>
      </c>
      <c r="I17" s="686">
        <f t="shared" si="5"/>
        <v>1514</v>
      </c>
      <c r="J17" s="691"/>
      <c r="K17" s="691">
        <v>7241.0</v>
      </c>
      <c r="L17" s="691">
        <v>0.0</v>
      </c>
      <c r="M17" s="691">
        <f t="shared" si="6"/>
        <v>102</v>
      </c>
      <c r="N17" s="691">
        <v>102.0</v>
      </c>
      <c r="O17" s="695">
        <f t="shared" si="7"/>
        <v>14.57142857</v>
      </c>
      <c r="P17" s="696" t="s">
        <v>1072</v>
      </c>
      <c r="Q17" s="697">
        <v>0.0</v>
      </c>
      <c r="R17" s="697">
        <v>30.0</v>
      </c>
      <c r="S17" s="697">
        <v>30.0</v>
      </c>
      <c r="T17" s="697">
        <v>31.0</v>
      </c>
      <c r="U17" s="697">
        <v>11.0</v>
      </c>
      <c r="V17" s="698" t="s">
        <v>1072</v>
      </c>
      <c r="W17" s="681"/>
      <c r="X17" s="681" t="str">
        <f>iferror(VLOOKUP($E17,'セッション実施状況管理'!$H$10:$L$1028,4,FALSE),"")</f>
        <v>駒居</v>
      </c>
      <c r="Y17" s="205" t="s">
        <v>1329</v>
      </c>
      <c r="Z17" s="205" t="s">
        <v>1330</v>
      </c>
      <c r="AA17" s="205" t="s">
        <v>1331</v>
      </c>
    </row>
    <row r="18">
      <c r="A18" s="691">
        <v>7.0</v>
      </c>
      <c r="B18" s="692">
        <f>vlookup(A18,'セッション実施状況管理'!$A:$C,3,false)</f>
        <v>0</v>
      </c>
      <c r="C18" s="692" t="str">
        <f>vlookup(A18,'セッション実施状況管理'!$A:$B,2,false)</f>
        <v>卒業</v>
      </c>
      <c r="D18" s="686" t="str">
        <f>vlookup(A18,'セッション実施状況管理'!$A:$I,9,false)</f>
        <v>yukari_dekirumon</v>
      </c>
      <c r="E18" s="686" t="str">
        <f>vlookup(A18,'セッション実施状況管理'!$A:$I,8,false)</f>
        <v>たけにしゆかり</v>
      </c>
      <c r="F18" s="693">
        <f>vlookup(A18,'セッション実施状況管理'!$A:$U,19,false)</f>
        <v>45503</v>
      </c>
      <c r="G18" s="694" t="str">
        <f>iferror(vlookup(D18,'セッション実施状況管理'!$I:$U,12,false),"-")</f>
        <v>宮田友理</v>
      </c>
      <c r="H18" s="693" t="str">
        <f>vlookup(A18,'セッション実施状況管理'!$A$4:$S1004,17,false)</f>
        <v/>
      </c>
      <c r="I18" s="686">
        <f t="shared" si="5"/>
        <v>1514</v>
      </c>
      <c r="J18" s="691"/>
      <c r="K18" s="691">
        <v>64.0</v>
      </c>
      <c r="L18" s="691">
        <v>0.0</v>
      </c>
      <c r="M18" s="691">
        <f t="shared" si="6"/>
        <v>6</v>
      </c>
      <c r="N18" s="691">
        <v>6.0</v>
      </c>
      <c r="O18" s="695">
        <f t="shared" si="7"/>
        <v>0.8571428571</v>
      </c>
      <c r="P18" s="696" t="s">
        <v>1072</v>
      </c>
      <c r="Q18" s="697">
        <v>1.0</v>
      </c>
      <c r="R18" s="697">
        <v>5.0</v>
      </c>
      <c r="S18" s="697">
        <v>0.0</v>
      </c>
      <c r="T18" s="697">
        <v>0.0</v>
      </c>
      <c r="U18" s="697">
        <v>0.0</v>
      </c>
      <c r="V18" s="698" t="s">
        <v>1072</v>
      </c>
      <c r="W18" s="681"/>
      <c r="X18" s="681" t="str">
        <f>iferror(VLOOKUP($E18,'セッション実施状況管理'!$H$10:$L$1028,4,FALSE),"")</f>
        <v>駒居</v>
      </c>
      <c r="Y18" s="205" t="s">
        <v>1332</v>
      </c>
      <c r="Z18" s="205" t="s">
        <v>1330</v>
      </c>
      <c r="AA18" s="205" t="s">
        <v>1325</v>
      </c>
    </row>
    <row r="19">
      <c r="A19" s="691">
        <v>8.0</v>
      </c>
      <c r="B19" s="692">
        <f>vlookup(A19,'セッション実施状況管理'!$A:$C,3,false)</f>
        <v>0</v>
      </c>
      <c r="C19" s="692" t="str">
        <f>vlookup(A19,'セッション実施状況管理'!$A:$B,2,false)</f>
        <v>卒業</v>
      </c>
      <c r="D19" s="686" t="str">
        <f>vlookup(A19,'セッション実施状況管理'!$A:$I,9,false)</f>
        <v>くどうゆみこ</v>
      </c>
      <c r="E19" s="686" t="str">
        <f>vlookup(A19,'セッション実施状況管理'!$A:$I,8,false)</f>
        <v>くどうゆみこ</v>
      </c>
      <c r="F19" s="693">
        <f>vlookup(A19,'セッション実施状況管理'!$A:$U,19,false)</f>
        <v>45521</v>
      </c>
      <c r="G19" s="694" t="str">
        <f>iferror(vlookup(D19,'セッション実施状況管理'!$I:$U,12,false),"-")</f>
        <v>野村佑佳</v>
      </c>
      <c r="H19" s="693" t="str">
        <f>vlookup(A19,'セッション実施状況管理'!$A$4:$S1004,17,false)</f>
        <v/>
      </c>
      <c r="I19" s="686">
        <f t="shared" si="5"/>
        <v>1514</v>
      </c>
      <c r="J19" s="691"/>
      <c r="K19" s="691">
        <v>75.0</v>
      </c>
      <c r="L19" s="691">
        <v>0.0</v>
      </c>
      <c r="M19" s="691">
        <f t="shared" si="6"/>
        <v>45</v>
      </c>
      <c r="N19" s="691">
        <v>45.0</v>
      </c>
      <c r="O19" s="695">
        <f t="shared" si="7"/>
        <v>6.428571429</v>
      </c>
      <c r="P19" s="696" t="s">
        <v>1072</v>
      </c>
      <c r="Q19" s="697">
        <v>5.0</v>
      </c>
      <c r="R19" s="697">
        <v>13.0</v>
      </c>
      <c r="S19" s="697">
        <v>9.0</v>
      </c>
      <c r="T19" s="697">
        <v>7.0</v>
      </c>
      <c r="U19" s="697">
        <v>11.0</v>
      </c>
      <c r="V19" s="698" t="s">
        <v>1072</v>
      </c>
      <c r="W19" s="681"/>
      <c r="X19" s="681" t="str">
        <f>iferror(VLOOKUP($E19,'セッション実施状況管理'!$H$10:$L$1028,4,FALSE),"")</f>
        <v>しらゆき</v>
      </c>
      <c r="Y19" s="205" t="s">
        <v>1326</v>
      </c>
      <c r="Z19" s="205" t="s">
        <v>1333</v>
      </c>
      <c r="AA19" s="205" t="s">
        <v>1331</v>
      </c>
    </row>
    <row r="20">
      <c r="A20" s="691">
        <v>9.0</v>
      </c>
      <c r="B20" s="692">
        <f>vlookup(A20,'セッション実施状況管理'!$A:$C,3,false)</f>
        <v>0</v>
      </c>
      <c r="C20" s="692" t="str">
        <f>vlookup(A20,'セッション実施状況管理'!$A:$B,2,false)</f>
        <v>卒業</v>
      </c>
      <c r="D20" s="686" t="str">
        <f>vlookup(A20,'セッション実施状況管理'!$A:$I,9,false)</f>
        <v>negi_mamalife</v>
      </c>
      <c r="E20" s="686" t="str">
        <f>vlookup(A20,'セッション実施状況管理'!$A:$I,8,false)</f>
        <v>たわらかずみ</v>
      </c>
      <c r="F20" s="693">
        <f>vlookup(A20,'セッション実施状況管理'!$A:$U,19,false)</f>
        <v>45515</v>
      </c>
      <c r="G20" s="694" t="str">
        <f>iferror(vlookup(D20,'セッション実施状況管理'!$I:$U,12,false),"-")</f>
        <v>中村恵理</v>
      </c>
      <c r="H20" s="686"/>
      <c r="I20" s="686">
        <f t="shared" si="5"/>
        <v>1514</v>
      </c>
      <c r="J20" s="691"/>
      <c r="K20" s="691">
        <v>127.0</v>
      </c>
      <c r="L20" s="691">
        <v>0.0</v>
      </c>
      <c r="M20" s="691">
        <f t="shared" si="6"/>
        <v>109</v>
      </c>
      <c r="N20" s="691">
        <v>109.0</v>
      </c>
      <c r="O20" s="695">
        <f t="shared" si="7"/>
        <v>15.57142857</v>
      </c>
      <c r="P20" s="696" t="s">
        <v>1072</v>
      </c>
      <c r="Q20" s="697">
        <v>3.0</v>
      </c>
      <c r="R20" s="697">
        <v>17.0</v>
      </c>
      <c r="S20" s="697">
        <v>27.0</v>
      </c>
      <c r="T20" s="697">
        <v>31.0</v>
      </c>
      <c r="U20" s="697">
        <v>31.0</v>
      </c>
      <c r="V20" s="698" t="s">
        <v>1072</v>
      </c>
      <c r="W20" s="681"/>
      <c r="X20" s="681" t="str">
        <f>iferror(VLOOKUP($E20,'セッション実施状況管理'!$H$10:$L$1028,4,FALSE),"")</f>
        <v>ソウタ</v>
      </c>
      <c r="Y20" s="205" t="s">
        <v>1322</v>
      </c>
      <c r="Z20" s="205" t="s">
        <v>1322</v>
      </c>
      <c r="AA20" s="205" t="s">
        <v>1322</v>
      </c>
    </row>
    <row r="21">
      <c r="A21" s="691">
        <v>10.0</v>
      </c>
      <c r="B21" s="692">
        <f>vlookup(A21,'セッション実施状況管理'!$A:$C,3,false)</f>
        <v>0</v>
      </c>
      <c r="C21" s="692" t="str">
        <f>vlookup(A21,'セッション実施状況管理'!$A:$B,2,false)</f>
        <v>卒業</v>
      </c>
      <c r="D21" s="686" t="str">
        <f>vlookup(A21,'セッション実施状況管理'!$A:$I,9,false)</f>
        <v>tewofuru_woodjewelry</v>
      </c>
      <c r="E21" s="686" t="str">
        <f>vlookup(A21,'セッション実施状況管理'!$A:$I,8,false)</f>
        <v>やまぐちしんいちろう</v>
      </c>
      <c r="F21" s="693">
        <f>vlookup(A21,'セッション実施状況管理'!$A:$U,19,false)</f>
        <v>45514</v>
      </c>
      <c r="G21" s="694" t="str">
        <f>iferror(vlookup(D21,'セッション実施状況管理'!$I:$U,12,false),"-")</f>
        <v>森本風花</v>
      </c>
      <c r="H21" s="693" t="str">
        <f>vlookup(A21,'セッション実施状況管理'!$A$4:$S1004,17,false)</f>
        <v/>
      </c>
      <c r="I21" s="686">
        <f t="shared" si="5"/>
        <v>1514</v>
      </c>
      <c r="J21" s="691"/>
      <c r="K21" s="691">
        <v>128.0</v>
      </c>
      <c r="L21" s="691">
        <v>0.0</v>
      </c>
      <c r="M21" s="691">
        <v>128.0</v>
      </c>
      <c r="N21" s="691">
        <v>0.0</v>
      </c>
      <c r="O21" s="695">
        <f t="shared" si="7"/>
        <v>18.28571429</v>
      </c>
      <c r="P21" s="696" t="s">
        <v>1072</v>
      </c>
      <c r="Q21" s="697">
        <v>0.0</v>
      </c>
      <c r="R21" s="697">
        <v>0.0</v>
      </c>
      <c r="S21" s="697">
        <v>0.0</v>
      </c>
      <c r="T21" s="697">
        <v>0.0</v>
      </c>
      <c r="U21" s="697">
        <v>0.0</v>
      </c>
      <c r="V21" s="698">
        <v>0.0</v>
      </c>
      <c r="W21" s="681"/>
      <c r="X21" s="681" t="str">
        <f>iferror(VLOOKUP($E21,'セッション実施状況管理'!$H$10:$L$1028,4,FALSE),"")</f>
        <v>ソウタ</v>
      </c>
      <c r="Y21" s="205" t="s">
        <v>1332</v>
      </c>
      <c r="Z21" s="205" t="s">
        <v>1334</v>
      </c>
      <c r="AA21" s="205" t="s">
        <v>1322</v>
      </c>
    </row>
    <row r="22">
      <c r="A22" s="691">
        <v>11.0</v>
      </c>
      <c r="B22" s="692">
        <f>vlookup(A22,'セッション実施状況管理'!$A:$C,3,false)</f>
        <v>0</v>
      </c>
      <c r="C22" s="692" t="str">
        <f>vlookup(A22,'セッション実施状況管理'!$A:$B,2,false)</f>
        <v>卒業</v>
      </c>
      <c r="D22" s="686" t="str">
        <f>vlookup(A22,'セッション実施状況管理'!$A:$I,9,false)</f>
        <v>satojitan_recipe</v>
      </c>
      <c r="E22" s="686" t="str">
        <f>vlookup(A22,'セッション実施状況管理'!$A:$I,8,false)</f>
        <v>かわかみまさと</v>
      </c>
      <c r="F22" s="693">
        <f>vlookup(A22,'セッション実施状況管理'!$A:$U,19,false)</f>
        <v>45520</v>
      </c>
      <c r="G22" s="694" t="str">
        <f>iferror(vlookup(D22,'セッション実施状況管理'!$I:$U,12,false),"-")</f>
        <v>野村佑佳</v>
      </c>
      <c r="H22" s="693" t="str">
        <f>vlookup(A22,'セッション実施状況管理'!$A$4:$S1004,17,false)</f>
        <v/>
      </c>
      <c r="I22" s="686">
        <f t="shared" si="5"/>
        <v>1514</v>
      </c>
      <c r="J22" s="691"/>
      <c r="K22" s="691">
        <v>354.0</v>
      </c>
      <c r="L22" s="691">
        <v>0.0</v>
      </c>
      <c r="M22" s="691">
        <f t="shared" ref="M22:M29" si="8">sum(P22:V22)</f>
        <v>14</v>
      </c>
      <c r="N22" s="691">
        <v>14.0</v>
      </c>
      <c r="O22" s="695">
        <f t="shared" si="7"/>
        <v>2</v>
      </c>
      <c r="P22" s="696" t="s">
        <v>1072</v>
      </c>
      <c r="Q22" s="697">
        <v>3.0</v>
      </c>
      <c r="R22" s="697">
        <v>2.0</v>
      </c>
      <c r="S22" s="697">
        <v>4.0</v>
      </c>
      <c r="T22" s="697">
        <v>4.0</v>
      </c>
      <c r="U22" s="697">
        <v>1.0</v>
      </c>
      <c r="V22" s="698">
        <v>0.0</v>
      </c>
      <c r="W22" s="681"/>
      <c r="X22" s="681" t="str">
        <f>iferror(VLOOKUP($E22,'セッション実施状況管理'!$H$10:$L$1028,4,FALSE),"")</f>
        <v>しらゆき</v>
      </c>
      <c r="Y22" s="205" t="s">
        <v>1329</v>
      </c>
      <c r="Z22" s="205" t="s">
        <v>1324</v>
      </c>
      <c r="AA22" s="205" t="s">
        <v>1335</v>
      </c>
    </row>
    <row r="23">
      <c r="A23" s="691">
        <v>12.0</v>
      </c>
      <c r="B23" s="692">
        <f>vlookup(A23,'セッション実施状況管理'!$A:$C,3,false)</f>
        <v>0</v>
      </c>
      <c r="C23" s="692" t="str">
        <f>vlookup(A23,'セッション実施状況管理'!$A:$B,2,false)</f>
        <v>卒業</v>
      </c>
      <c r="D23" s="686" t="str">
        <f>vlookup(A23,'セッション実施状況管理'!$A:$I,9,false)</f>
        <v>richan_hair</v>
      </c>
      <c r="E23" s="686" t="str">
        <f>vlookup(A23,'セッション実施状況管理'!$A:$I,8,false)</f>
        <v>すどうえり</v>
      </c>
      <c r="F23" s="693">
        <f>vlookup(A23,'セッション実施状況管理'!$A:$U,19,false)</f>
        <v>45514</v>
      </c>
      <c r="G23" s="694" t="str">
        <f>iferror(vlookup(D23,'セッション実施状況管理'!$I:$U,12,false),"-")</f>
        <v>宮田友理</v>
      </c>
      <c r="H23" s="693" t="str">
        <f>vlookup(A23,'セッション実施状況管理'!$A$4:$S1004,17,false)</f>
        <v/>
      </c>
      <c r="I23" s="686">
        <f t="shared" si="5"/>
        <v>1514</v>
      </c>
      <c r="J23" s="691"/>
      <c r="K23" s="691">
        <v>347.0</v>
      </c>
      <c r="L23" s="691">
        <v>0.0</v>
      </c>
      <c r="M23" s="691">
        <f t="shared" si="8"/>
        <v>0</v>
      </c>
      <c r="N23" s="691">
        <v>0.0</v>
      </c>
      <c r="O23" s="695">
        <f t="shared" si="7"/>
        <v>0</v>
      </c>
      <c r="P23" s="696" t="s">
        <v>1072</v>
      </c>
      <c r="Q23" s="697">
        <v>0.0</v>
      </c>
      <c r="R23" s="697">
        <v>0.0</v>
      </c>
      <c r="S23" s="697">
        <v>0.0</v>
      </c>
      <c r="T23" s="697">
        <v>0.0</v>
      </c>
      <c r="U23" s="697">
        <v>0.0</v>
      </c>
      <c r="V23" s="698">
        <v>0.0</v>
      </c>
      <c r="W23" s="681"/>
      <c r="X23" s="681" t="str">
        <f>iferror(VLOOKUP($E23,'セッション実施状況管理'!$H$10:$L$1028,4,FALSE),"")</f>
        <v>ソウタ</v>
      </c>
      <c r="Y23" s="205" t="s">
        <v>1336</v>
      </c>
      <c r="Z23" s="205" t="s">
        <v>1330</v>
      </c>
      <c r="AA23" s="205" t="s">
        <v>1325</v>
      </c>
    </row>
    <row r="24">
      <c r="A24" s="691">
        <v>13.0</v>
      </c>
      <c r="B24" s="692">
        <f>vlookup(A24,'セッション実施状況管理'!$A:$C,3,false)</f>
        <v>0</v>
      </c>
      <c r="C24" s="692" t="str">
        <f>vlookup(A24,'セッション実施状況管理'!$A:$B,2,false)</f>
        <v>卒業</v>
      </c>
      <c r="D24" s="686" t="str">
        <f>vlookup(A24,'セッション実施状況管理'!$A:$I,9,false)</f>
        <v>aya_travel_europe</v>
      </c>
      <c r="E24" s="686" t="str">
        <f>vlookup(A24,'セッション実施状況管理'!$A:$I,8,false)</f>
        <v>なかのあや</v>
      </c>
      <c r="F24" s="693">
        <f>vlookup(A24,'セッション実施状況管理'!$A:$U,19,false)</f>
        <v>45527</v>
      </c>
      <c r="G24" s="694" t="str">
        <f>iferror(vlookup(D24,'セッション実施状況管理'!$I:$U,12,false),"-")</f>
        <v>清原三和子</v>
      </c>
      <c r="H24" s="693" t="str">
        <f>vlookup(A24,'セッション実施状況管理'!$A$4:$S1004,17,false)</f>
        <v/>
      </c>
      <c r="I24" s="686">
        <f t="shared" si="5"/>
        <v>1514</v>
      </c>
      <c r="J24" s="691"/>
      <c r="K24" s="691">
        <v>46.0</v>
      </c>
      <c r="L24" s="691">
        <v>0.0</v>
      </c>
      <c r="M24" s="691">
        <f t="shared" si="8"/>
        <v>19</v>
      </c>
      <c r="N24" s="691">
        <v>19.0</v>
      </c>
      <c r="O24" s="695">
        <f t="shared" si="7"/>
        <v>2.714285714</v>
      </c>
      <c r="P24" s="696" t="s">
        <v>1072</v>
      </c>
      <c r="Q24" s="697">
        <v>0.0</v>
      </c>
      <c r="R24" s="697">
        <v>14.0</v>
      </c>
      <c r="S24" s="697">
        <v>4.0</v>
      </c>
      <c r="T24" s="697">
        <v>0.0</v>
      </c>
      <c r="U24" s="697">
        <v>1.0</v>
      </c>
      <c r="V24" s="698">
        <v>0.0</v>
      </c>
      <c r="W24" s="681"/>
      <c r="X24" s="681" t="str">
        <f>iferror(VLOOKUP($E24,'セッション実施状況管理'!$H$10:$L$1028,4,FALSE),"")</f>
        <v>しらゆき</v>
      </c>
      <c r="Y24" s="205" t="s">
        <v>1322</v>
      </c>
      <c r="Z24" s="205" t="s">
        <v>1322</v>
      </c>
      <c r="AA24" s="205" t="s">
        <v>1322</v>
      </c>
    </row>
    <row r="25">
      <c r="A25" s="691">
        <v>14.0</v>
      </c>
      <c r="B25" s="692">
        <f>vlookup(A25,'セッション実施状況管理'!$A:$C,3,false)</f>
        <v>1</v>
      </c>
      <c r="C25" s="692" t="str">
        <f>vlookup(A25,'セッション実施状況管理'!$A:$B,2,false)</f>
        <v>卒業</v>
      </c>
      <c r="D25" s="686" t="str">
        <f>vlookup(A25,'セッション実施状況管理'!$A:$I,9,false)</f>
        <v>uchiko_gohan</v>
      </c>
      <c r="E25" s="686" t="str">
        <f>vlookup(A25,'セッション実施状況管理'!$A:$I,8,false)</f>
        <v>うちだあやみ</v>
      </c>
      <c r="F25" s="693">
        <f>vlookup(A25,'セッション実施状況管理'!$A:$U,19,false)</f>
        <v>45526</v>
      </c>
      <c r="G25" s="694" t="str">
        <f>iferror(vlookup(D25,'セッション実施状況管理'!$I:$U,12,false),"-")</f>
        <v>清原三和子</v>
      </c>
      <c r="H25" s="693" t="str">
        <f>vlookup(A25,'セッション実施状況管理'!$A$4:$S1004,17,false)</f>
        <v/>
      </c>
      <c r="I25" s="686">
        <f t="shared" si="5"/>
        <v>1514</v>
      </c>
      <c r="J25" s="691"/>
      <c r="K25" s="691">
        <v>48000.0</v>
      </c>
      <c r="L25" s="691">
        <v>0.0</v>
      </c>
      <c r="M25" s="691">
        <f t="shared" si="8"/>
        <v>63</v>
      </c>
      <c r="N25" s="691">
        <v>63.0</v>
      </c>
      <c r="O25" s="695">
        <f t="shared" si="7"/>
        <v>9</v>
      </c>
      <c r="P25" s="696" t="s">
        <v>1072</v>
      </c>
      <c r="Q25" s="697">
        <v>0.0</v>
      </c>
      <c r="R25" s="697">
        <v>0.0</v>
      </c>
      <c r="S25" s="697">
        <v>7.0</v>
      </c>
      <c r="T25" s="697">
        <v>31.0</v>
      </c>
      <c r="U25" s="697">
        <v>25.0</v>
      </c>
      <c r="V25" s="698">
        <v>0.0</v>
      </c>
      <c r="W25" s="681"/>
      <c r="X25" s="681" t="str">
        <f>iferror(VLOOKUP($E25,'セッション実施状況管理'!$H$10:$L$1028,4,FALSE),"")</f>
        <v>けいいち</v>
      </c>
      <c r="Y25" s="205" t="s">
        <v>1322</v>
      </c>
      <c r="Z25" s="205" t="s">
        <v>1322</v>
      </c>
      <c r="AA25" s="205" t="s">
        <v>1322</v>
      </c>
    </row>
    <row r="26">
      <c r="A26" s="691">
        <v>15.0</v>
      </c>
      <c r="B26" s="692">
        <f>vlookup(A26,'セッション実施状況管理'!$A:$C,3,false)</f>
        <v>0</v>
      </c>
      <c r="C26" s="692" t="str">
        <f>vlookup(A26,'セッション実施状況管理'!$A:$B,2,false)</f>
        <v>卒業</v>
      </c>
      <c r="D26" s="686" t="str">
        <f>vlookup(A26,'セッション実施状況管理'!$A:$I,9,false)</f>
        <v>hiroyukichan_renai</v>
      </c>
      <c r="E26" s="686" t="str">
        <f>vlookup(A26,'セッション実施状況管理'!$A:$I,8,false)</f>
        <v>さかもとなみこ</v>
      </c>
      <c r="F26" s="693">
        <f>vlookup(A26,'セッション実施状況管理'!$A:$U,19,false)</f>
        <v>45520</v>
      </c>
      <c r="G26" s="694" t="str">
        <f>iferror(vlookup(D26,'セッション実施状況管理'!$I:$U,12,false),"-")</f>
        <v>山見阪佳子</v>
      </c>
      <c r="H26" s="693" t="str">
        <f>vlookup(A26,'セッション実施状況管理'!$A$4:$S1004,17,false)</f>
        <v/>
      </c>
      <c r="I26" s="686">
        <f t="shared" si="5"/>
        <v>1514</v>
      </c>
      <c r="J26" s="691"/>
      <c r="K26" s="691">
        <v>2505.0</v>
      </c>
      <c r="L26" s="691">
        <v>0.0</v>
      </c>
      <c r="M26" s="691">
        <f t="shared" si="8"/>
        <v>108</v>
      </c>
      <c r="N26" s="691">
        <v>108.0</v>
      </c>
      <c r="O26" s="695">
        <f t="shared" si="7"/>
        <v>15.42857143</v>
      </c>
      <c r="P26" s="696" t="s">
        <v>1072</v>
      </c>
      <c r="Q26" s="697">
        <v>11.0</v>
      </c>
      <c r="R26" s="697">
        <v>29.0</v>
      </c>
      <c r="S26" s="697">
        <v>30.0</v>
      </c>
      <c r="T26" s="697">
        <v>29.0</v>
      </c>
      <c r="U26" s="697">
        <v>9.0</v>
      </c>
      <c r="V26" s="698">
        <v>0.0</v>
      </c>
      <c r="W26" s="681"/>
      <c r="X26" s="681" t="str">
        <f>iferror(VLOOKUP($E26,'セッション実施状況管理'!$H$10:$L$1028,4,FALSE),"")</f>
        <v>ふみや</v>
      </c>
      <c r="Y26" s="205" t="s">
        <v>1335</v>
      </c>
      <c r="Z26" s="205" t="s">
        <v>1330</v>
      </c>
      <c r="AA26" s="205" t="s">
        <v>1325</v>
      </c>
    </row>
    <row r="27">
      <c r="A27" s="691">
        <v>16.0</v>
      </c>
      <c r="B27" s="692">
        <f>vlookup(A27,'セッション実施状況管理'!$A:$C,3,false)</f>
        <v>0</v>
      </c>
      <c r="C27" s="692" t="str">
        <f>vlookup(A27,'セッション実施状況管理'!$A:$B,2,false)</f>
        <v>卒業</v>
      </c>
      <c r="D27" s="686" t="str">
        <f>vlookup(A27,'セッション実施状況管理'!$A:$I,9,false)</f>
        <v>okumi_mind</v>
      </c>
      <c r="E27" s="686" t="str">
        <f>vlookup(A27,'セッション実施状況管理'!$A:$I,8,false)</f>
        <v>あいざわくみこ</v>
      </c>
      <c r="F27" s="693">
        <f>vlookup(A27,'セッション実施状況管理'!$A:$U,19,false)</f>
        <v>45531</v>
      </c>
      <c r="G27" s="694" t="str">
        <f>iferror(vlookup(D27,'セッション実施状況管理'!$I:$U,12,false),"-")</f>
        <v>清原三和子</v>
      </c>
      <c r="H27" s="693" t="str">
        <f>vlookup(A27,'セッション実施状況管理'!$A$4:$S1004,17,false)</f>
        <v/>
      </c>
      <c r="I27" s="686">
        <f t="shared" si="5"/>
        <v>1514</v>
      </c>
      <c r="J27" s="691"/>
      <c r="K27" s="691">
        <v>1147.0</v>
      </c>
      <c r="L27" s="691">
        <v>0.0</v>
      </c>
      <c r="M27" s="691">
        <f t="shared" si="8"/>
        <v>57</v>
      </c>
      <c r="N27" s="691">
        <v>57.0</v>
      </c>
      <c r="O27" s="695">
        <f t="shared" si="7"/>
        <v>8.142857143</v>
      </c>
      <c r="P27" s="696" t="s">
        <v>1072</v>
      </c>
      <c r="Q27" s="697">
        <v>7.0</v>
      </c>
      <c r="R27" s="697">
        <v>16.0</v>
      </c>
      <c r="S27" s="697">
        <v>21.0</v>
      </c>
      <c r="T27" s="697">
        <v>8.0</v>
      </c>
      <c r="U27" s="697">
        <v>5.0</v>
      </c>
      <c r="V27" s="698">
        <v>0.0</v>
      </c>
      <c r="W27" s="681"/>
      <c r="X27" s="681" t="str">
        <f>iferror(VLOOKUP($E27,'セッション実施状況管理'!$H$10:$L$1028,4,FALSE),"")</f>
        <v>ふみや</v>
      </c>
      <c r="Y27" s="205" t="s">
        <v>1322</v>
      </c>
      <c r="Z27" s="205" t="s">
        <v>1324</v>
      </c>
      <c r="AA27" s="205" t="s">
        <v>1322</v>
      </c>
    </row>
    <row r="28">
      <c r="A28" s="691">
        <v>17.0</v>
      </c>
      <c r="B28" s="692">
        <f>vlookup(A28,'セッション実施状況管理'!$A:$C,3,false)</f>
        <v>0</v>
      </c>
      <c r="C28" s="692" t="str">
        <f>vlookup(A28,'セッション実施状況管理'!$A:$B,2,false)</f>
        <v>卒業</v>
      </c>
      <c r="D28" s="686" t="str">
        <f>vlookup(A28,'セッション実施状況管理'!$A:$I,9,false)</f>
        <v>satousanni_kokuhaku</v>
      </c>
      <c r="E28" s="686" t="str">
        <f>vlookup(A28,'セッション実施状況管理'!$A:$I,8,false)</f>
        <v>よこやまあいと</v>
      </c>
      <c r="F28" s="693">
        <f>vlookup(A28,'セッション実施状況管理'!$A:$U,19,false)</f>
        <v>45540</v>
      </c>
      <c r="G28" s="694" t="str">
        <f>iferror(vlookup(D28,'セッション実施状況管理'!$I:$U,12,false),"-")</f>
        <v>福田康裕</v>
      </c>
      <c r="H28" s="693" t="str">
        <f>vlookup(A28,'セッション実施状況管理'!$A$4:$S1004,17,false)</f>
        <v/>
      </c>
      <c r="I28" s="686">
        <f t="shared" si="5"/>
        <v>1514</v>
      </c>
      <c r="J28" s="691"/>
      <c r="K28" s="691">
        <v>3243.0</v>
      </c>
      <c r="L28" s="691">
        <v>0.0</v>
      </c>
      <c r="M28" s="691">
        <f t="shared" si="8"/>
        <v>52</v>
      </c>
      <c r="N28" s="691">
        <v>52.0</v>
      </c>
      <c r="O28" s="695">
        <f t="shared" si="7"/>
        <v>7.428571429</v>
      </c>
      <c r="P28" s="696" t="s">
        <v>1072</v>
      </c>
      <c r="Q28" s="697">
        <v>2.0</v>
      </c>
      <c r="R28" s="697">
        <v>10.0</v>
      </c>
      <c r="S28" s="697">
        <v>14.0</v>
      </c>
      <c r="T28" s="697">
        <v>12.0</v>
      </c>
      <c r="U28" s="697">
        <v>14.0</v>
      </c>
      <c r="V28" s="698">
        <v>0.0</v>
      </c>
      <c r="W28" s="681"/>
      <c r="X28" s="681" t="str">
        <f>iferror(VLOOKUP($E28,'セッション実施状況管理'!$H$10:$L$1028,4,FALSE),"")</f>
        <v>ふみや</v>
      </c>
      <c r="Y28" s="205" t="s">
        <v>1336</v>
      </c>
      <c r="Z28" s="205" t="s">
        <v>1324</v>
      </c>
      <c r="AA28" s="205" t="s">
        <v>1325</v>
      </c>
    </row>
    <row r="29">
      <c r="A29" s="691">
        <v>18.0</v>
      </c>
      <c r="B29" s="692">
        <f>vlookup(A29,'セッション実施状況管理'!$A:$C,3,false)</f>
        <v>0</v>
      </c>
      <c r="C29" s="692" t="str">
        <f>vlookup(A29,'セッション実施状況管理'!$A:$B,2,false)</f>
        <v>卒業</v>
      </c>
      <c r="D29" s="686" t="str">
        <f>vlookup(A29,'セッション実施状況管理'!$A:$I,9,false)</f>
        <v>aya_zubora</v>
      </c>
      <c r="E29" s="686" t="str">
        <f>vlookup(A29,'セッション実施状況管理'!$A:$I,8,false)</f>
        <v>ふちがみあや</v>
      </c>
      <c r="F29" s="693">
        <f>vlookup(A29,'セッション実施状況管理'!$A:$U,19,false)</f>
        <v>45530</v>
      </c>
      <c r="G29" s="694" t="str">
        <f>iferror(vlookup(D29,'セッション実施状況管理'!$I:$U,12,false),"-")</f>
        <v>山見阪佳子</v>
      </c>
      <c r="H29" s="693" t="str">
        <f>vlookup(A29,'セッション実施状況管理'!$A$4:$S1004,17,false)</f>
        <v/>
      </c>
      <c r="I29" s="686">
        <f t="shared" si="5"/>
        <v>1514</v>
      </c>
      <c r="J29" s="691"/>
      <c r="K29" s="691">
        <v>12.0</v>
      </c>
      <c r="L29" s="691">
        <v>0.0</v>
      </c>
      <c r="M29" s="691">
        <f t="shared" si="8"/>
        <v>14</v>
      </c>
      <c r="N29" s="691">
        <v>14.0</v>
      </c>
      <c r="O29" s="695">
        <f t="shared" si="7"/>
        <v>2</v>
      </c>
      <c r="P29" s="696" t="s">
        <v>1072</v>
      </c>
      <c r="Q29" s="697">
        <v>1.0</v>
      </c>
      <c r="R29" s="697">
        <v>5.0</v>
      </c>
      <c r="S29" s="697">
        <v>2.0</v>
      </c>
      <c r="T29" s="697">
        <v>5.0</v>
      </c>
      <c r="U29" s="697">
        <v>1.0</v>
      </c>
      <c r="V29" s="698">
        <v>0.0</v>
      </c>
      <c r="W29" s="681"/>
      <c r="X29" s="681" t="str">
        <f>iferror(VLOOKUP($E29,'セッション実施状況管理'!$H$10:$L$1028,4,FALSE),"")</f>
        <v>ふみや</v>
      </c>
      <c r="Y29" s="205" t="s">
        <v>1326</v>
      </c>
      <c r="Z29" s="205" t="s">
        <v>1330</v>
      </c>
      <c r="AA29" s="205" t="s">
        <v>1325</v>
      </c>
    </row>
    <row r="30">
      <c r="A30" s="691">
        <v>19.0</v>
      </c>
      <c r="B30" s="692">
        <f>vlookup(A30,'セッション実施状況管理'!$A:$C,3,false)</f>
        <v>0</v>
      </c>
      <c r="C30" s="692" t="str">
        <f>vlookup(A30,'セッション実施状況管理'!$A:$B,2,false)</f>
        <v>卒業</v>
      </c>
      <c r="D30" s="686" t="str">
        <f>vlookup(A30,'セッション実施状況管理'!$A:$I,9,false)</f>
        <v>ginza_arch</v>
      </c>
      <c r="E30" s="686" t="str">
        <f>vlookup(A30,'セッション実施状況管理'!$A:$I,8,false)</f>
        <v>おおにしちかこ</v>
      </c>
      <c r="F30" s="693">
        <f>vlookup(A30,'セッション実施状況管理'!$A:$U,19,false)</f>
        <v>45592</v>
      </c>
      <c r="G30" s="694" t="str">
        <f>iferror(vlookup(D30,'セッション実施状況管理'!$I:$U,12,false),"-")</f>
        <v>須見浩人</v>
      </c>
      <c r="H30" s="693" t="str">
        <f>vlookup(A30,'セッション実施状況管理'!$A$4:$S1004,17,false)</f>
        <v/>
      </c>
      <c r="I30" s="686">
        <f t="shared" si="5"/>
        <v>1514</v>
      </c>
      <c r="J30" s="691"/>
      <c r="K30" s="691">
        <v>175.0</v>
      </c>
      <c r="L30" s="691">
        <v>154.0</v>
      </c>
      <c r="M30" s="691">
        <f>N30-L30</f>
        <v>13</v>
      </c>
      <c r="N30" s="691">
        <v>167.0</v>
      </c>
      <c r="O30" s="695">
        <f t="shared" si="7"/>
        <v>1.857142857</v>
      </c>
      <c r="P30" s="696" t="s">
        <v>1072</v>
      </c>
      <c r="Q30" s="697">
        <v>0.0</v>
      </c>
      <c r="R30" s="697">
        <v>0.0</v>
      </c>
      <c r="S30" s="697">
        <v>0.0</v>
      </c>
      <c r="T30" s="697">
        <v>0.0</v>
      </c>
      <c r="U30" s="697">
        <v>0.0</v>
      </c>
      <c r="V30" s="698">
        <v>0.0</v>
      </c>
      <c r="W30" s="681"/>
      <c r="X30" s="681" t="str">
        <f>iferror(VLOOKUP($E30,'セッション実施状況管理'!$H$10:$L$1028,4,FALSE),"")</f>
        <v>ソウタ</v>
      </c>
      <c r="Y30" s="205" t="s">
        <v>1335</v>
      </c>
      <c r="Z30" s="205" t="s">
        <v>1327</v>
      </c>
      <c r="AA30" s="205" t="s">
        <v>1325</v>
      </c>
    </row>
    <row r="31">
      <c r="A31" s="691">
        <v>20.0</v>
      </c>
      <c r="B31" s="692">
        <f>vlookup(A31,'セッション実施状況管理'!$A:$C,3,false)</f>
        <v>1</v>
      </c>
      <c r="C31" s="692" t="str">
        <f>vlookup(A31,'セッション実施状況管理'!$A:$B,2,false)</f>
        <v>卒業</v>
      </c>
      <c r="D31" s="686" t="str">
        <f>vlookup(A31,'セッション実施状況管理'!$A:$I,9,false)</f>
        <v>haru_room100</v>
      </c>
      <c r="E31" s="686" t="str">
        <f>vlookup(A31,'セッション実施状況管理'!$A:$I,8,false)</f>
        <v>すだはるき</v>
      </c>
      <c r="F31" s="693">
        <f>vlookup(A31,'セッション実施状況管理'!$A:$U,19,false)</f>
        <v>45594</v>
      </c>
      <c r="G31" s="694" t="str">
        <f>iferror(vlookup(D31,'セッション実施状況管理'!$I:$U,12,false),"-")</f>
        <v>須見浩人</v>
      </c>
      <c r="H31" s="693" t="str">
        <f>vlookup(A31,'セッション実施状況管理'!$A$4:$S1004,17,false)</f>
        <v/>
      </c>
      <c r="I31" s="686">
        <f t="shared" si="5"/>
        <v>1514</v>
      </c>
      <c r="J31" s="691"/>
      <c r="K31" s="691">
        <v>20000.0</v>
      </c>
      <c r="L31" s="691">
        <v>0.0</v>
      </c>
      <c r="M31" s="691">
        <v>53.0</v>
      </c>
      <c r="N31" s="691">
        <v>43.0</v>
      </c>
      <c r="O31" s="695">
        <f t="shared" si="7"/>
        <v>7.571428571</v>
      </c>
      <c r="P31" s="696" t="s">
        <v>1072</v>
      </c>
      <c r="Q31" s="697">
        <v>0.0</v>
      </c>
      <c r="R31" s="697">
        <v>0.0</v>
      </c>
      <c r="S31" s="697">
        <v>0.0</v>
      </c>
      <c r="T31" s="697">
        <v>0.0</v>
      </c>
      <c r="U31" s="697">
        <v>0.0</v>
      </c>
      <c r="V31" s="698">
        <v>0.0</v>
      </c>
      <c r="W31" s="681"/>
      <c r="X31" s="681" t="str">
        <f>iferror(VLOOKUP($E31,'セッション実施状況管理'!$H$10:$L$1028,4,FALSE),"")</f>
        <v>村松</v>
      </c>
      <c r="Y31" s="205" t="s">
        <v>1326</v>
      </c>
      <c r="Z31" s="205" t="s">
        <v>1324</v>
      </c>
      <c r="AA31" s="205" t="s">
        <v>1331</v>
      </c>
    </row>
    <row r="32">
      <c r="A32" s="691">
        <v>21.0</v>
      </c>
      <c r="B32" s="692">
        <f>vlookup(A32,'セッション実施状況管理'!$A:$C,3,false)</f>
        <v>0</v>
      </c>
      <c r="C32" s="692" t="str">
        <f>vlookup(A32,'セッション実施状況管理'!$A:$B,2,false)</f>
        <v>卒業</v>
      </c>
      <c r="D32" s="686" t="str">
        <f>vlookup(A32,'セッション実施状況管理'!$A:$I,9,false)</f>
        <v>sena_bilife</v>
      </c>
      <c r="E32" s="686" t="str">
        <f>vlookup(A32,'セッション実施状況管理'!$A:$I,8,false)</f>
        <v>かしはらせつみ</v>
      </c>
      <c r="F32" s="693">
        <f>vlookup(A32,'セッション実施状況管理'!$A:$U,19,false)</f>
        <v>45586</v>
      </c>
      <c r="G32" s="694" t="str">
        <f>iferror(vlookup(D32,'セッション実施状況管理'!$I:$U,12,false),"-")</f>
        <v>宮田友理</v>
      </c>
      <c r="H32" s="693" t="str">
        <f>vlookup(A32,'セッション実施状況管理'!$A$4:$S1004,17,false)</f>
        <v/>
      </c>
      <c r="I32" s="686">
        <f t="shared" si="5"/>
        <v>1514</v>
      </c>
      <c r="J32" s="691"/>
      <c r="K32" s="691">
        <v>54.0</v>
      </c>
      <c r="L32" s="691">
        <v>0.0</v>
      </c>
      <c r="M32" s="691">
        <f t="shared" ref="M32:M39" si="9">sum(P32:V32)</f>
        <v>97</v>
      </c>
      <c r="N32" s="691">
        <v>97.0</v>
      </c>
      <c r="O32" s="695">
        <f t="shared" si="7"/>
        <v>13.85714286</v>
      </c>
      <c r="P32" s="696">
        <v>5.0</v>
      </c>
      <c r="Q32" s="697">
        <v>8.0</v>
      </c>
      <c r="R32" s="697">
        <v>15.0</v>
      </c>
      <c r="S32" s="697">
        <v>24.0</v>
      </c>
      <c r="T32" s="697">
        <v>20.0</v>
      </c>
      <c r="U32" s="697">
        <v>4.0</v>
      </c>
      <c r="V32" s="698">
        <v>21.0</v>
      </c>
      <c r="W32" s="681"/>
      <c r="X32" s="681" t="str">
        <f>iferror(VLOOKUP($E32,'セッション実施状況管理'!$H$10:$L$1028,4,FALSE),"")</f>
        <v>ソウタ</v>
      </c>
      <c r="Y32" s="205" t="s">
        <v>1335</v>
      </c>
      <c r="Z32" s="205" t="s">
        <v>1327</v>
      </c>
      <c r="AA32" s="205" t="s">
        <v>1325</v>
      </c>
    </row>
    <row r="33">
      <c r="A33" s="691">
        <v>22.0</v>
      </c>
      <c r="B33" s="692">
        <f>vlookup(A33,'セッション実施状況管理'!$A:$C,3,false)</f>
        <v>1</v>
      </c>
      <c r="C33" s="692" t="str">
        <f>vlookup(A33,'セッション実施状況管理'!$A:$B,2,false)</f>
        <v>卒業</v>
      </c>
      <c r="D33" s="686" t="str">
        <f>vlookup(A33,'セッション実施状況管理'!$A:$I,9,false)</f>
        <v>amiri_instastory</v>
      </c>
      <c r="E33" s="686" t="str">
        <f>vlookup(A33,'セッション実施状況管理'!$A:$I,8,false)</f>
        <v>ながおあみり</v>
      </c>
      <c r="F33" s="693">
        <f>vlookup(A33,'セッション実施状況管理'!$A:$U,19,false)</f>
        <v>45615</v>
      </c>
      <c r="G33" s="694" t="str">
        <f>iferror(vlookup(D33,'セッション実施状況管理'!$I:$U,12,false),"-")</f>
        <v>野村佑佳</v>
      </c>
      <c r="H33" s="693" t="str">
        <f>vlookup(A33,'セッション実施状況管理'!$A$4:$S1004,17,false)</f>
        <v/>
      </c>
      <c r="I33" s="686">
        <f t="shared" si="5"/>
        <v>1514</v>
      </c>
      <c r="J33" s="691"/>
      <c r="K33" s="691">
        <v>49000.0</v>
      </c>
      <c r="L33" s="691">
        <v>0.0</v>
      </c>
      <c r="M33" s="691">
        <f t="shared" si="9"/>
        <v>59</v>
      </c>
      <c r="N33" s="691">
        <v>59.0</v>
      </c>
      <c r="O33" s="695">
        <f t="shared" si="7"/>
        <v>8.428571429</v>
      </c>
      <c r="P33" s="696">
        <v>0.0</v>
      </c>
      <c r="Q33" s="697">
        <v>9.0</v>
      </c>
      <c r="R33" s="697">
        <v>13.0</v>
      </c>
      <c r="S33" s="697">
        <v>12.0</v>
      </c>
      <c r="T33" s="697">
        <v>16.0</v>
      </c>
      <c r="U33" s="697">
        <v>3.0</v>
      </c>
      <c r="V33" s="698">
        <v>6.0</v>
      </c>
      <c r="W33" s="681"/>
      <c r="X33" s="681" t="str">
        <f>iferror(VLOOKUP($E33,'セッション実施状況管理'!$H$10:$L$1028,4,FALSE),"")</f>
        <v>村松</v>
      </c>
      <c r="Y33" s="205" t="s">
        <v>1335</v>
      </c>
      <c r="Z33" s="205" t="s">
        <v>1330</v>
      </c>
      <c r="AA33" s="205" t="s">
        <v>1325</v>
      </c>
    </row>
    <row r="34">
      <c r="A34" s="691">
        <v>23.0</v>
      </c>
      <c r="B34" s="692">
        <f>vlookup(A34,'セッション実施状況管理'!$A:$C,3,false)</f>
        <v>1</v>
      </c>
      <c r="C34" s="692" t="str">
        <f>vlookup(A34,'セッション実施状況管理'!$A:$B,2,false)</f>
        <v>卒業</v>
      </c>
      <c r="D34" s="686" t="str">
        <f>vlookup(A34,'セッション実施状況管理'!$A:$I,9,false)</f>
        <v>elu_excel.teiji</v>
      </c>
      <c r="E34" s="686" t="str">
        <f>vlookup(A34,'セッション実施状況管理'!$A:$I,8,false)</f>
        <v>こばやしはるか</v>
      </c>
      <c r="F34" s="693">
        <f>vlookup(A34,'セッション実施状況管理'!$A:$U,19,false)</f>
        <v>45629</v>
      </c>
      <c r="G34" s="694" t="str">
        <f>iferror(vlookup(D34,'セッション実施状況管理'!$I:$U,12,false),"-")</f>
        <v>清原三和子</v>
      </c>
      <c r="H34" s="693" t="str">
        <f>vlookup(A34,'セッション実施状況管理'!$A$4:$S1004,17,false)</f>
        <v/>
      </c>
      <c r="I34" s="686">
        <f t="shared" si="5"/>
        <v>1514</v>
      </c>
      <c r="J34" s="691"/>
      <c r="K34" s="691">
        <v>6011.0</v>
      </c>
      <c r="L34" s="691">
        <v>0.0</v>
      </c>
      <c r="M34" s="691">
        <f t="shared" si="9"/>
        <v>86</v>
      </c>
      <c r="N34" s="691">
        <v>86.0</v>
      </c>
      <c r="O34" s="695">
        <f t="shared" si="7"/>
        <v>12.28571429</v>
      </c>
      <c r="P34" s="696">
        <v>0.0</v>
      </c>
      <c r="Q34" s="697">
        <v>13.0</v>
      </c>
      <c r="R34" s="697">
        <v>18.0</v>
      </c>
      <c r="S34" s="697">
        <v>12.0</v>
      </c>
      <c r="T34" s="697">
        <v>20.0</v>
      </c>
      <c r="U34" s="697">
        <v>4.0</v>
      </c>
      <c r="V34" s="698">
        <v>19.0</v>
      </c>
      <c r="W34" s="681"/>
      <c r="X34" s="681" t="str">
        <f>iferror(VLOOKUP($E34,'セッション実施状況管理'!$H$10:$L$1028,4,FALSE),"")</f>
        <v>村松</v>
      </c>
      <c r="Y34" s="205" t="s">
        <v>1337</v>
      </c>
      <c r="Z34" s="205" t="s">
        <v>1330</v>
      </c>
      <c r="AA34" s="205" t="s">
        <v>1331</v>
      </c>
    </row>
    <row r="35">
      <c r="A35" s="691">
        <v>24.0</v>
      </c>
      <c r="B35" s="692">
        <f>vlookup(A35,'セッション実施状況管理'!$A:$C,3,false)</f>
        <v>0</v>
      </c>
      <c r="C35" s="692" t="str">
        <f>vlookup(A35,'セッション実施状況管理'!$A:$B,2,false)</f>
        <v>音不</v>
      </c>
      <c r="D35" s="686" t="str">
        <f>vlookup(A35,'セッション実施状況管理'!$A:$I,9,false)</f>
        <v>じょうどじゆうき</v>
      </c>
      <c r="E35" s="686" t="str">
        <f>vlookup(A35,'セッション実施状況管理'!$A:$I,8,false)</f>
        <v>じょうどじゆうき</v>
      </c>
      <c r="F35" s="693">
        <f>vlookup(A35,'セッション実施状況管理'!$A:$U,19,false)</f>
        <v>45639</v>
      </c>
      <c r="G35" s="694" t="str">
        <f>iferror(vlookup(D35,'セッション実施状況管理'!$I:$U,12,false),"-")</f>
        <v>福田康裕</v>
      </c>
      <c r="H35" s="693" t="str">
        <f>vlookup(A35,'セッション実施状況管理'!$A$4:$S1004,17,false)</f>
        <v/>
      </c>
      <c r="I35" s="686">
        <f t="shared" si="5"/>
        <v>1514</v>
      </c>
      <c r="J35" s="691"/>
      <c r="K35" s="691">
        <v>0.0</v>
      </c>
      <c r="L35" s="691">
        <v>0.0</v>
      </c>
      <c r="M35" s="691">
        <f t="shared" si="9"/>
        <v>0</v>
      </c>
      <c r="N35" s="691">
        <v>0.0</v>
      </c>
      <c r="O35" s="695">
        <f t="shared" si="7"/>
        <v>0</v>
      </c>
      <c r="P35" s="696">
        <v>0.0</v>
      </c>
      <c r="Q35" s="697">
        <v>0.0</v>
      </c>
      <c r="R35" s="697">
        <v>0.0</v>
      </c>
      <c r="S35" s="697">
        <v>0.0</v>
      </c>
      <c r="T35" s="697">
        <v>0.0</v>
      </c>
      <c r="U35" s="697">
        <v>0.0</v>
      </c>
      <c r="V35" s="698">
        <v>0.0</v>
      </c>
      <c r="W35" s="681"/>
      <c r="X35" s="681" t="str">
        <f>iferror(VLOOKUP($E35,'セッション実施状況管理'!$H$10:$L$1028,4,FALSE),"")</f>
        <v>けいいち</v>
      </c>
      <c r="Y35" s="205" t="s">
        <v>1322</v>
      </c>
      <c r="Z35" s="205" t="s">
        <v>1322</v>
      </c>
      <c r="AA35" s="205" t="s">
        <v>1322</v>
      </c>
    </row>
    <row r="36">
      <c r="A36" s="691">
        <v>25.0</v>
      </c>
      <c r="B36" s="692">
        <f>vlookup(A36,'セッション実施状況管理'!$A:$C,3,false)</f>
        <v>0</v>
      </c>
      <c r="C36" s="692" t="str">
        <f>vlookup(A36,'セッション実施状況管理'!$A:$B,2,false)</f>
        <v>例外</v>
      </c>
      <c r="D36" s="686" t="str">
        <f>vlookup(A36,'セッション実施状況管理'!$A:$I,9,false)</f>
        <v>たなかゆりか</v>
      </c>
      <c r="E36" s="686" t="str">
        <f>vlookup(A36,'セッション実施状況管理'!$A:$I,8,false)</f>
        <v>たなかゆりか</v>
      </c>
      <c r="F36" s="693">
        <f>vlookup(A36,'セッション実施状況管理'!$A:$U,19,false)</f>
        <v>45617</v>
      </c>
      <c r="G36" s="694" t="str">
        <f>iferror(vlookup(D36,'セッション実施状況管理'!$I:$U,12,false),"-")</f>
        <v>清原三和子</v>
      </c>
      <c r="H36" s="693" t="str">
        <f>vlookup(A36,'セッション実施状況管理'!$A$4:$S1004,17,false)</f>
        <v/>
      </c>
      <c r="I36" s="686">
        <f t="shared" si="5"/>
        <v>1514</v>
      </c>
      <c r="J36" s="692"/>
      <c r="K36" s="691">
        <v>0.0</v>
      </c>
      <c r="L36" s="691">
        <v>0.0</v>
      </c>
      <c r="M36" s="691">
        <f t="shared" si="9"/>
        <v>0</v>
      </c>
      <c r="N36" s="691">
        <v>0.0</v>
      </c>
      <c r="O36" s="695">
        <f t="shared" si="7"/>
        <v>0</v>
      </c>
      <c r="P36" s="696">
        <v>0.0</v>
      </c>
      <c r="Q36" s="697" t="s">
        <v>1072</v>
      </c>
      <c r="R36" s="697" t="s">
        <v>1072</v>
      </c>
      <c r="S36" s="697" t="s">
        <v>1072</v>
      </c>
      <c r="T36" s="697" t="s">
        <v>1072</v>
      </c>
      <c r="U36" s="697" t="s">
        <v>1072</v>
      </c>
      <c r="V36" s="698" t="s">
        <v>1072</v>
      </c>
      <c r="W36" s="681"/>
      <c r="X36" s="681" t="str">
        <f>iferror(VLOOKUP($E36,'セッション実施状況管理'!$H$10:$L$1028,4,FALSE),"")</f>
        <v>けいいち</v>
      </c>
      <c r="Y36" s="681"/>
      <c r="Z36" s="681"/>
      <c r="AA36" s="681"/>
    </row>
    <row r="37">
      <c r="A37" s="691">
        <v>26.0</v>
      </c>
      <c r="B37" s="692">
        <f>vlookup(A37,'セッション実施状況管理'!$A:$C,3,false)</f>
        <v>0</v>
      </c>
      <c r="C37" s="692" t="str">
        <f>vlookup(A37,'セッション実施状況管理'!$A:$B,2,false)</f>
        <v>卒業</v>
      </c>
      <c r="D37" s="686" t="str">
        <f>vlookup(A37,'セッション実施状況管理'!$A:$I,9,false)</f>
        <v>fuui_guitar</v>
      </c>
      <c r="E37" s="686" t="str">
        <f>vlookup(A37,'セッション実施状況管理'!$A:$I,8,false)</f>
        <v>かわしま あらし</v>
      </c>
      <c r="F37" s="693">
        <f>vlookup(A37,'セッション実施状況管理'!$A:$U,19,false)</f>
        <v>45634</v>
      </c>
      <c r="G37" s="694" t="str">
        <f>iferror(vlookup(D37,'セッション実施状況管理'!$I:$U,12,false),"-")</f>
        <v>森本風花</v>
      </c>
      <c r="H37" s="693" t="str">
        <f>vlookup(A37,'セッション実施状況管理'!$A$4:$S1004,17,false)</f>
        <v/>
      </c>
      <c r="I37" s="686">
        <f t="shared" si="5"/>
        <v>1514</v>
      </c>
      <c r="J37" s="691"/>
      <c r="K37" s="691">
        <v>19.0</v>
      </c>
      <c r="L37" s="691">
        <v>0.0</v>
      </c>
      <c r="M37" s="691">
        <f t="shared" si="9"/>
        <v>40</v>
      </c>
      <c r="N37" s="691">
        <v>40.0</v>
      </c>
      <c r="O37" s="695">
        <f t="shared" si="7"/>
        <v>5.714285714</v>
      </c>
      <c r="P37" s="696">
        <v>0.0</v>
      </c>
      <c r="Q37" s="697" t="s">
        <v>1072</v>
      </c>
      <c r="R37" s="697" t="s">
        <v>1072</v>
      </c>
      <c r="S37" s="697">
        <v>5.0</v>
      </c>
      <c r="T37" s="697">
        <v>8.0</v>
      </c>
      <c r="U37" s="697">
        <v>11.0</v>
      </c>
      <c r="V37" s="698">
        <v>16.0</v>
      </c>
      <c r="W37" s="681"/>
      <c r="X37" s="681" t="str">
        <f>iferror(VLOOKUP($E37,'セッション実施状況管理'!$H$10:$L$1028,4,FALSE),"")</f>
        <v>村松</v>
      </c>
      <c r="Y37" s="205" t="s">
        <v>1332</v>
      </c>
      <c r="Z37" s="205" t="s">
        <v>1324</v>
      </c>
      <c r="AA37" s="205" t="s">
        <v>1331</v>
      </c>
    </row>
    <row r="38">
      <c r="A38" s="691">
        <v>27.0</v>
      </c>
      <c r="B38" s="692">
        <f>vlookup(A38,'セッション実施状況管理'!$A:$C,3,false)</f>
        <v>0</v>
      </c>
      <c r="C38" s="692" t="str">
        <f>vlookup(A38,'セッション実施状況管理'!$A:$B,2,false)</f>
        <v>音不</v>
      </c>
      <c r="D38" s="686" t="str">
        <f>vlookup(A38,'セッション実施状況管理'!$A:$I,9,false)</f>
        <v>せきおかまさき</v>
      </c>
      <c r="E38" s="686" t="str">
        <f>vlookup(A38,'セッション実施状況管理'!$A:$I,8,false)</f>
        <v>せきおかまさき</v>
      </c>
      <c r="F38" s="693">
        <f>vlookup(A38,'セッション実施状況管理'!$A:$U,19,false)</f>
        <v>45625</v>
      </c>
      <c r="G38" s="694" t="str">
        <f>iferror(vlookup(D38,'セッション実施状況管理'!$I:$U,12,false),"-")</f>
        <v>福田康裕</v>
      </c>
      <c r="H38" s="693" t="str">
        <f>vlookup(A38,'セッション実施状況管理'!$A$4:$S1004,17,false)</f>
        <v/>
      </c>
      <c r="I38" s="686">
        <f t="shared" si="5"/>
        <v>1514</v>
      </c>
      <c r="J38" s="692"/>
      <c r="K38" s="691">
        <v>0.0</v>
      </c>
      <c r="L38" s="691">
        <v>0.0</v>
      </c>
      <c r="M38" s="691">
        <f t="shared" si="9"/>
        <v>0</v>
      </c>
      <c r="N38" s="691">
        <v>0.0</v>
      </c>
      <c r="O38" s="695">
        <f t="shared" si="7"/>
        <v>0</v>
      </c>
      <c r="P38" s="696">
        <v>0.0</v>
      </c>
      <c r="Q38" s="697">
        <v>0.0</v>
      </c>
      <c r="R38" s="697">
        <v>0.0</v>
      </c>
      <c r="S38" s="697">
        <v>0.0</v>
      </c>
      <c r="T38" s="697">
        <v>0.0</v>
      </c>
      <c r="U38" s="697">
        <v>0.0</v>
      </c>
      <c r="V38" s="698"/>
      <c r="W38" s="681"/>
      <c r="X38" s="681" t="str">
        <f>iferror(VLOOKUP($E38,'セッション実施状況管理'!$H$10:$L$1028,4,FALSE),"")</f>
        <v>ふみや</v>
      </c>
      <c r="Y38" s="205" t="s">
        <v>1322</v>
      </c>
      <c r="Z38" s="205" t="s">
        <v>1322</v>
      </c>
      <c r="AA38" s="205" t="s">
        <v>1322</v>
      </c>
    </row>
    <row r="39">
      <c r="A39" s="691">
        <v>28.0</v>
      </c>
      <c r="B39" s="692">
        <f>vlookup(A39,'セッション実施状況管理'!$A:$C,3,false)</f>
        <v>0</v>
      </c>
      <c r="C39" s="692" t="str">
        <f>vlookup(A39,'セッション実施状況管理'!$A:$B,2,false)</f>
        <v>卒業</v>
      </c>
      <c r="D39" s="686" t="str">
        <f>vlookup(A39,'セッション実施状況管理'!$A:$I,9,false)</f>
        <v>shirasaki_happylife</v>
      </c>
      <c r="E39" s="686" t="str">
        <f>vlookup(A39,'セッション実施状況管理'!$A:$I,8,false)</f>
        <v>しらどうさき</v>
      </c>
      <c r="F39" s="693">
        <f>vlookup(A39,'セッション実施状況管理'!$A:$U,19,false)</f>
        <v>45707</v>
      </c>
      <c r="G39" s="694" t="str">
        <f>iferror(vlookup(D39,'セッション実施状況管理'!$I:$U,12,false),"-")</f>
        <v>宮田友理</v>
      </c>
      <c r="H39" s="693" t="str">
        <f>vlookup(A39,'セッション実施状況管理'!$A$4:$S1004,17,false)</f>
        <v/>
      </c>
      <c r="I39" s="686">
        <f t="shared" si="5"/>
        <v>1514</v>
      </c>
      <c r="J39" s="692"/>
      <c r="K39" s="691">
        <v>28.0</v>
      </c>
      <c r="L39" s="691">
        <v>0.0</v>
      </c>
      <c r="M39" s="691">
        <f t="shared" si="9"/>
        <v>25</v>
      </c>
      <c r="N39" s="691">
        <v>0.0</v>
      </c>
      <c r="O39" s="695">
        <f t="shared" si="7"/>
        <v>3.571428571</v>
      </c>
      <c r="P39" s="696">
        <v>0.0</v>
      </c>
      <c r="Q39" s="697">
        <v>1.0</v>
      </c>
      <c r="R39" s="697">
        <v>2.0</v>
      </c>
      <c r="S39" s="697">
        <v>8.0</v>
      </c>
      <c r="T39" s="697">
        <v>1.0</v>
      </c>
      <c r="U39" s="697">
        <v>5.0</v>
      </c>
      <c r="V39" s="698">
        <v>8.0</v>
      </c>
      <c r="W39" s="681"/>
      <c r="X39" s="681" t="str">
        <f>iferror(VLOOKUP($E39,'セッション実施状況管理'!$H$10:$L$1028,4,FALSE),"")</f>
        <v>村松</v>
      </c>
      <c r="Y39" s="681"/>
      <c r="Z39" s="681"/>
      <c r="AA39" s="681"/>
    </row>
    <row r="40">
      <c r="A40" s="691">
        <v>29.0</v>
      </c>
      <c r="B40" s="692">
        <f>vlookup(A40,'セッション実施状況管理'!$A:$C,3,false)</f>
        <v>1</v>
      </c>
      <c r="C40" s="692" t="str">
        <f>vlookup(A40,'セッション実施状況管理'!$A:$B,2,false)</f>
        <v>卒業</v>
      </c>
      <c r="D40" s="686" t="str">
        <f>vlookup(A40,'セッション実施状況管理'!$A:$I,9,false)</f>
        <v>hachi.footcare</v>
      </c>
      <c r="E40" s="686" t="str">
        <f>vlookup(A40,'セッション実施状況管理'!$A:$I,8,false)</f>
        <v>まさきちさと</v>
      </c>
      <c r="F40" s="693">
        <f>vlookup(A40,'セッション実施状況管理'!$A:$U,19,false)</f>
        <v>45643</v>
      </c>
      <c r="G40" s="694" t="str">
        <f>iferror(vlookup(D40,'セッション実施状況管理'!$I:$U,12,false),"-")</f>
        <v>宮田友理</v>
      </c>
      <c r="H40" s="693" t="str">
        <f>vlookup(A40,'セッション実施状況管理'!$A$4:$S1004,17,false)</f>
        <v/>
      </c>
      <c r="I40" s="686">
        <f t="shared" si="5"/>
        <v>1514</v>
      </c>
      <c r="J40" s="691"/>
      <c r="K40" s="691">
        <v>8500.0</v>
      </c>
      <c r="L40" s="691">
        <v>0.0</v>
      </c>
      <c r="M40" s="691">
        <v>97.0</v>
      </c>
      <c r="N40" s="691">
        <v>97.0</v>
      </c>
      <c r="O40" s="695">
        <f t="shared" si="7"/>
        <v>13.85714286</v>
      </c>
      <c r="P40" s="696">
        <v>0.0</v>
      </c>
      <c r="Q40" s="697" t="s">
        <v>1072</v>
      </c>
      <c r="R40" s="697" t="s">
        <v>1072</v>
      </c>
      <c r="S40" s="697" t="s">
        <v>1072</v>
      </c>
      <c r="T40" s="697" t="s">
        <v>1072</v>
      </c>
      <c r="U40" s="697" t="s">
        <v>1072</v>
      </c>
      <c r="V40" s="698" t="s">
        <v>1072</v>
      </c>
      <c r="W40" s="681"/>
      <c r="X40" s="681" t="str">
        <f>iferror(VLOOKUP($E40,'セッション実施状況管理'!$H$10:$L$1028,4,FALSE),"")</f>
        <v>ふみや</v>
      </c>
      <c r="Y40" s="205" t="s">
        <v>1336</v>
      </c>
      <c r="Z40" s="205" t="s">
        <v>1327</v>
      </c>
      <c r="AA40" s="205" t="s">
        <v>1325</v>
      </c>
    </row>
    <row r="41">
      <c r="A41" s="691">
        <v>30.0</v>
      </c>
      <c r="B41" s="692">
        <f>vlookup(A41,'セッション実施状況管理'!$A:$C,3,false)</f>
        <v>0</v>
      </c>
      <c r="C41" s="692" t="str">
        <f>vlookup(A41,'セッション実施状況管理'!$A:$B,2,false)</f>
        <v>卒業</v>
      </c>
      <c r="D41" s="686" t="str">
        <f>vlookup(A41,'セッション実施状況管理'!$A:$I,9,false)</f>
        <v>yupi_nariagaru</v>
      </c>
      <c r="E41" s="686" t="str">
        <f>vlookup(A41,'セッション実施状況管理'!$A:$I,8,false)</f>
        <v>みよしゆうき</v>
      </c>
      <c r="F41" s="693">
        <f>vlookup(A41,'セッション実施状況管理'!$A:$U,19,false)</f>
        <v>45637</v>
      </c>
      <c r="G41" s="686" t="str">
        <f>vlookup(A41,'セッション実施状況管理'!$A:$U,20,false)</f>
        <v>清原三和子</v>
      </c>
      <c r="H41" s="693" t="str">
        <f>vlookup(A41,'セッション実施状況管理'!$A$4:$S1004,17,false)</f>
        <v/>
      </c>
      <c r="I41" s="686">
        <f t="shared" si="5"/>
        <v>1514</v>
      </c>
      <c r="J41" s="691"/>
      <c r="K41" s="691">
        <v>97.0</v>
      </c>
      <c r="L41" s="691">
        <v>0.0</v>
      </c>
      <c r="M41" s="691">
        <v>10.0</v>
      </c>
      <c r="N41" s="691">
        <v>39.0</v>
      </c>
      <c r="O41" s="695">
        <f t="shared" si="7"/>
        <v>1.428571429</v>
      </c>
      <c r="P41" s="696">
        <v>0.0</v>
      </c>
      <c r="Q41" s="697" t="s">
        <v>1072</v>
      </c>
      <c r="R41" s="697" t="s">
        <v>1072</v>
      </c>
      <c r="S41" s="697" t="s">
        <v>1072</v>
      </c>
      <c r="T41" s="697" t="s">
        <v>1072</v>
      </c>
      <c r="U41" s="697" t="s">
        <v>1072</v>
      </c>
      <c r="V41" s="698" t="s">
        <v>1072</v>
      </c>
      <c r="W41" s="681"/>
      <c r="X41" s="681" t="str">
        <f>iferror(VLOOKUP($E41,'セッション実施状況管理'!$H$10:$L$1028,4,FALSE),"")</f>
        <v>ふみや</v>
      </c>
      <c r="Y41" s="205" t="s">
        <v>1322</v>
      </c>
      <c r="Z41" s="205" t="s">
        <v>1322</v>
      </c>
      <c r="AA41" s="205" t="s">
        <v>1322</v>
      </c>
    </row>
    <row r="42">
      <c r="A42" s="691">
        <v>31.0</v>
      </c>
      <c r="B42" s="692">
        <f>vlookup(A42,'セッション実施状況管理'!$A:$C,3,false)</f>
        <v>0</v>
      </c>
      <c r="C42" s="692" t="str">
        <f>vlookup(A42,'セッション実施状況管理'!$A:$B,2,false)</f>
        <v>卒業</v>
      </c>
      <c r="D42" s="686" t="str">
        <f>vlookup(A42,'セッション実施状況管理'!$A:$I,9,false)</f>
        <v>ryo_life_reset</v>
      </c>
      <c r="E42" s="686" t="str">
        <f>vlookup(A42,'セッション実施状況管理'!$A:$I,8,false)</f>
        <v>すずきかおり</v>
      </c>
      <c r="F42" s="693">
        <f>vlookup(A42,'セッション実施状況管理'!$A:$U,19,false)</f>
        <v>45676</v>
      </c>
      <c r="G42" s="686" t="str">
        <f>vlookup(A42,'セッション実施状況管理'!$A:$U,20,false)</f>
        <v>野村佑佳</v>
      </c>
      <c r="H42" s="693" t="str">
        <f>vlookup(A42,'セッション実施状況管理'!$A$4:$S1004,17,false)</f>
        <v/>
      </c>
      <c r="I42" s="686">
        <f t="shared" si="5"/>
        <v>1514</v>
      </c>
      <c r="J42" s="692"/>
      <c r="K42" s="692"/>
      <c r="L42" s="691">
        <v>0.0</v>
      </c>
      <c r="M42" s="691">
        <f t="shared" ref="M42:M58" si="10">sum(P42:V42)</f>
        <v>39</v>
      </c>
      <c r="N42" s="691">
        <v>0.0</v>
      </c>
      <c r="O42" s="695">
        <f t="shared" si="7"/>
        <v>5.571428571</v>
      </c>
      <c r="P42" s="696">
        <v>0.0</v>
      </c>
      <c r="Q42" s="697" t="s">
        <v>1072</v>
      </c>
      <c r="R42" s="697" t="s">
        <v>1072</v>
      </c>
      <c r="S42" s="697" t="s">
        <v>1072</v>
      </c>
      <c r="T42" s="697" t="s">
        <v>1072</v>
      </c>
      <c r="U42" s="697">
        <v>12.0</v>
      </c>
      <c r="V42" s="698">
        <v>27.0</v>
      </c>
      <c r="W42" s="681"/>
      <c r="X42" s="681" t="str">
        <f>iferror(VLOOKUP($E42,'セッション実施状況管理'!$H$10:$L$1028,4,FALSE),"")</f>
        <v>ハマコ</v>
      </c>
      <c r="Y42" s="205" t="s">
        <v>1335</v>
      </c>
      <c r="Z42" s="205" t="s">
        <v>1327</v>
      </c>
      <c r="AA42" s="205" t="s">
        <v>1325</v>
      </c>
    </row>
    <row r="43">
      <c r="A43" s="691">
        <v>32.0</v>
      </c>
      <c r="B43" s="692">
        <f>vlookup(A43,'セッション実施状況管理'!$A:$C,3,false)</f>
        <v>0</v>
      </c>
      <c r="C43" s="692" t="str">
        <f>vlookup(A43,'セッション実施状況管理'!$A:$B,2,false)</f>
        <v>卒業</v>
      </c>
      <c r="D43" s="686" t="str">
        <f>vlookup(A43,'セッション実施状況管理'!$A:$I,9,false)</f>
        <v>balabo_style_40</v>
      </c>
      <c r="E43" s="686" t="str">
        <f>vlookup(A43,'セッション実施状況管理'!$A:$I,8,false)</f>
        <v>きたがわあやの</v>
      </c>
      <c r="F43" s="693">
        <f>vlookup(A43,'セッション実施状況管理'!$A:$U,19,false)</f>
        <v>45542</v>
      </c>
      <c r="G43" s="686" t="str">
        <f>vlookup(A43,'セッション実施状況管理'!$A:$U,20,false)</f>
        <v>森本風花</v>
      </c>
      <c r="H43" s="693" t="str">
        <f>vlookup(A43,'セッション実施状況管理'!$A$4:$S1004,17,false)</f>
        <v/>
      </c>
      <c r="I43" s="686">
        <f t="shared" si="5"/>
        <v>1514</v>
      </c>
      <c r="J43" s="692"/>
      <c r="K43" s="692"/>
      <c r="L43" s="691">
        <v>0.0</v>
      </c>
      <c r="M43" s="691">
        <f t="shared" si="10"/>
        <v>0</v>
      </c>
      <c r="N43" s="691">
        <v>0.0</v>
      </c>
      <c r="O43" s="695">
        <f t="shared" si="7"/>
        <v>0</v>
      </c>
      <c r="P43" s="696">
        <v>0.0</v>
      </c>
      <c r="Q43" s="697" t="s">
        <v>1072</v>
      </c>
      <c r="R43" s="697" t="s">
        <v>1072</v>
      </c>
      <c r="S43" s="697" t="s">
        <v>1072</v>
      </c>
      <c r="T43" s="697" t="s">
        <v>1072</v>
      </c>
      <c r="U43" s="697" t="s">
        <v>1072</v>
      </c>
      <c r="V43" s="698" t="s">
        <v>1072</v>
      </c>
      <c r="W43" s="681"/>
      <c r="X43" s="681" t="str">
        <f>iferror(VLOOKUP($E43,'セッション実施状況管理'!$H$10:$L$1028,4,FALSE),"")</f>
        <v>駒居</v>
      </c>
      <c r="Y43" s="205" t="s">
        <v>1336</v>
      </c>
      <c r="Z43" s="205" t="s">
        <v>1327</v>
      </c>
      <c r="AA43" s="205" t="s">
        <v>1325</v>
      </c>
    </row>
    <row r="44">
      <c r="A44" s="691">
        <v>33.0</v>
      </c>
      <c r="B44" s="692">
        <f>vlookup(A44,'セッション実施状況管理'!$A:$C,3,false)</f>
        <v>0</v>
      </c>
      <c r="C44" s="692" t="str">
        <f>vlookup(A44,'セッション実施状況管理'!$A:$B,2,false)</f>
        <v>例外</v>
      </c>
      <c r="D44" s="686" t="str">
        <f>vlookup(A44,'セッション実施状況管理'!$A:$I,9,false)</f>
        <v>さんのうたかひろ</v>
      </c>
      <c r="E44" s="686" t="str">
        <f>vlookup(A44,'セッション実施状況管理'!$A:$I,8,false)</f>
        <v>さんのうたかひろ</v>
      </c>
      <c r="F44" s="693">
        <f>vlookup(A44,'セッション実施状況管理'!$A:$U,19,false)</f>
        <v>45691</v>
      </c>
      <c r="G44" s="686" t="str">
        <f>vlookup(A44,'セッション実施状況管理'!$A:$U,20,false)</f>
        <v>森本風花</v>
      </c>
      <c r="H44" s="699" t="str">
        <f>vlookup(A44,'セッション実施状況管理'!$A$4:$S1004,17,false)</f>
        <v/>
      </c>
      <c r="I44" s="686">
        <f t="shared" si="5"/>
        <v>1514</v>
      </c>
      <c r="J44" s="692"/>
      <c r="K44" s="692"/>
      <c r="L44" s="691">
        <v>0.0</v>
      </c>
      <c r="M44" s="691">
        <f t="shared" si="10"/>
        <v>0</v>
      </c>
      <c r="N44" s="691">
        <v>0.0</v>
      </c>
      <c r="O44" s="695">
        <f t="shared" si="7"/>
        <v>0</v>
      </c>
      <c r="P44" s="696">
        <v>0.0</v>
      </c>
      <c r="Q44" s="697" t="s">
        <v>1072</v>
      </c>
      <c r="R44" s="697" t="s">
        <v>1072</v>
      </c>
      <c r="S44" s="697" t="s">
        <v>1072</v>
      </c>
      <c r="T44" s="697" t="s">
        <v>1072</v>
      </c>
      <c r="U44" s="697" t="s">
        <v>1072</v>
      </c>
      <c r="V44" s="698" t="s">
        <v>1072</v>
      </c>
      <c r="W44" s="681"/>
      <c r="X44" s="681" t="str">
        <f>iferror(VLOOKUP($E44,'セッション実施状況管理'!$H$10:$L$1028,4,FALSE),"")</f>
        <v>村松</v>
      </c>
      <c r="Y44" s="205" t="s">
        <v>1335</v>
      </c>
      <c r="Z44" s="205" t="s">
        <v>1330</v>
      </c>
      <c r="AA44" s="205" t="s">
        <v>1322</v>
      </c>
    </row>
    <row r="45">
      <c r="A45" s="691">
        <v>34.0</v>
      </c>
      <c r="B45" s="692">
        <f>vlookup(A45,'セッション実施状況管理'!$A:$C,3,false)</f>
        <v>0</v>
      </c>
      <c r="C45" s="692" t="str">
        <f>vlookup(A45,'セッション実施状況管理'!$A:$B,2,false)</f>
        <v>音不</v>
      </c>
      <c r="D45" s="686" t="str">
        <f>vlookup(A45,'セッション実施状況管理'!$A:$I,9,false)</f>
        <v>katherine_kadota</v>
      </c>
      <c r="E45" s="686" t="str">
        <f>vlookup(A45,'セッション実施状況管理'!$A:$I,8,false)</f>
        <v>かどたゆきこ</v>
      </c>
      <c r="F45" s="693">
        <f>vlookup(A45,'セッション実施状況管理'!$A:$U,19,false)</f>
        <v>45717</v>
      </c>
      <c r="G45" s="686" t="str">
        <f>vlookup(A45,'セッション実施状況管理'!$A:$U,20,false)</f>
        <v>清原三和子</v>
      </c>
      <c r="H45" s="699" t="str">
        <f>vlookup(A45,'セッション実施状況管理'!$A$4:$S1004,17,false)</f>
        <v/>
      </c>
      <c r="I45" s="686">
        <f t="shared" si="5"/>
        <v>1514</v>
      </c>
      <c r="J45" s="692"/>
      <c r="K45" s="692"/>
      <c r="L45" s="691">
        <v>0.0</v>
      </c>
      <c r="M45" s="691">
        <f t="shared" si="10"/>
        <v>0</v>
      </c>
      <c r="N45" s="691" t="s">
        <v>1072</v>
      </c>
      <c r="O45" s="695">
        <f t="shared" si="7"/>
        <v>0</v>
      </c>
      <c r="P45" s="696">
        <v>0.0</v>
      </c>
      <c r="Q45" s="697" t="s">
        <v>1072</v>
      </c>
      <c r="R45" s="697" t="s">
        <v>1072</v>
      </c>
      <c r="S45" s="697" t="s">
        <v>1072</v>
      </c>
      <c r="T45" s="697" t="s">
        <v>1072</v>
      </c>
      <c r="U45" s="697" t="s">
        <v>1072</v>
      </c>
      <c r="V45" s="700" t="s">
        <v>261</v>
      </c>
      <c r="W45" s="681"/>
      <c r="X45" s="681" t="str">
        <f>iferror(VLOOKUP($E45,'セッション実施状況管理'!$H$10:$L$1028,4,FALSE),"")</f>
        <v>ノア</v>
      </c>
      <c r="Y45" s="681"/>
      <c r="Z45" s="681"/>
      <c r="AA45" s="681"/>
    </row>
    <row r="46">
      <c r="A46" s="691">
        <v>35.0</v>
      </c>
      <c r="B46" s="692">
        <f>vlookup(A46,'セッション実施状況管理'!$A:$C,3,false)</f>
        <v>0</v>
      </c>
      <c r="C46" s="692" t="str">
        <f>vlookup(A46,'セッション実施状況管理'!$A:$B,2,false)</f>
        <v>卒業</v>
      </c>
      <c r="D46" s="686" t="str">
        <f>vlookup(A46,'セッション実施状況管理'!$A:$I,9,false)</f>
        <v>まつもとたくみ</v>
      </c>
      <c r="E46" s="686" t="str">
        <f>vlookup(A46,'セッション実施状況管理'!$A:$I,8,false)</f>
        <v>まつもとたくみ</v>
      </c>
      <c r="F46" s="693">
        <f>vlookup(A46,'セッション実施状況管理'!$A:$U,19,false)</f>
        <v>45698</v>
      </c>
      <c r="G46" s="686" t="str">
        <f>vlookup(A46,'セッション実施状況管理'!$A:$U,20,false)</f>
        <v>中村恵理</v>
      </c>
      <c r="H46" s="699" t="str">
        <f>vlookup(A46,'セッション実施状況管理'!$A$4:$S1004,17,false)</f>
        <v/>
      </c>
      <c r="I46" s="686">
        <f t="shared" si="5"/>
        <v>1514</v>
      </c>
      <c r="J46" s="692"/>
      <c r="K46" s="692"/>
      <c r="L46" s="691">
        <v>0.0</v>
      </c>
      <c r="M46" s="691">
        <f t="shared" si="10"/>
        <v>2</v>
      </c>
      <c r="N46" s="691">
        <v>2.0</v>
      </c>
      <c r="O46" s="695">
        <f t="shared" si="7"/>
        <v>0.2857142857</v>
      </c>
      <c r="P46" s="696">
        <v>0.0</v>
      </c>
      <c r="Q46" s="697">
        <v>0.0</v>
      </c>
      <c r="R46" s="697">
        <v>0.0</v>
      </c>
      <c r="S46" s="697">
        <v>2.0</v>
      </c>
      <c r="T46" s="697" t="s">
        <v>1072</v>
      </c>
      <c r="U46" s="697" t="s">
        <v>1072</v>
      </c>
      <c r="V46" s="698" t="s">
        <v>1072</v>
      </c>
      <c r="W46" s="681"/>
      <c r="X46" s="681" t="str">
        <f>iferror(VLOOKUP($E46,'セッション実施状況管理'!$H$10:$L$1028,4,FALSE),"")</f>
        <v>ノア</v>
      </c>
      <c r="Y46" s="205" t="s">
        <v>1322</v>
      </c>
      <c r="Z46" s="205" t="s">
        <v>1322</v>
      </c>
      <c r="AA46" s="205" t="s">
        <v>1322</v>
      </c>
    </row>
    <row r="47">
      <c r="A47" s="691">
        <v>36.0</v>
      </c>
      <c r="B47" s="692">
        <f>vlookup(A47,'セッション実施状況管理'!$A:$C,3,false)</f>
        <v>0</v>
      </c>
      <c r="C47" s="692" t="str">
        <f>vlookup(A47,'セッション実施状況管理'!$A:$B,2,false)</f>
        <v>卒業</v>
      </c>
      <c r="D47" s="686" t="str">
        <f>vlookup(A47,'セッション実施状況管理'!$A:$I,9,false)</f>
        <v>nomuuno_kurashi</v>
      </c>
      <c r="E47" s="686" t="str">
        <f>vlookup(A47,'セッション実施状況管理'!$A:$I,8,false)</f>
        <v>にしむらゆうの</v>
      </c>
      <c r="F47" s="693">
        <f>vlookup(A47,'セッション実施状況管理'!$A:$U,19,false)</f>
        <v>45724</v>
      </c>
      <c r="G47" s="686" t="str">
        <f>vlookup(A47,'セッション実施状況管理'!$A:$U,20,false)</f>
        <v>小針彩乃</v>
      </c>
      <c r="H47" s="699" t="str">
        <f>vlookup(A47,'セッション実施状況管理'!$A$4:$S1004,17,false)</f>
        <v/>
      </c>
      <c r="I47" s="686">
        <f t="shared" si="5"/>
        <v>1514</v>
      </c>
      <c r="J47" s="692"/>
      <c r="K47" s="692"/>
      <c r="L47" s="691">
        <v>0.0</v>
      </c>
      <c r="M47" s="691">
        <f t="shared" si="10"/>
        <v>9</v>
      </c>
      <c r="N47" s="691">
        <v>11.0</v>
      </c>
      <c r="O47" s="695">
        <f t="shared" si="7"/>
        <v>1.285714286</v>
      </c>
      <c r="P47" s="696">
        <v>0.0</v>
      </c>
      <c r="Q47" s="697">
        <v>0.0</v>
      </c>
      <c r="R47" s="697">
        <v>5.0</v>
      </c>
      <c r="S47" s="697">
        <v>2.0</v>
      </c>
      <c r="T47" s="697">
        <v>0.0</v>
      </c>
      <c r="U47" s="697">
        <v>0.0</v>
      </c>
      <c r="V47" s="698">
        <v>2.0</v>
      </c>
      <c r="W47" s="681"/>
      <c r="X47" s="681" t="str">
        <f>iferror(VLOOKUP($E47,'セッション実施状況管理'!$H$10:$L$1028,4,FALSE),"")</f>
        <v>ノア</v>
      </c>
      <c r="Y47" s="681"/>
      <c r="Z47" s="681"/>
      <c r="AA47" s="681"/>
    </row>
    <row r="48">
      <c r="A48" s="691">
        <v>37.0</v>
      </c>
      <c r="B48" s="692">
        <f>vlookup(A48,'セッション実施状況管理'!$A:$C,3,false)</f>
        <v>2</v>
      </c>
      <c r="C48" s="692" t="str">
        <f>vlookup(A48,'セッション実施状況管理'!$A:$B,2,false)</f>
        <v>卒業</v>
      </c>
      <c r="D48" s="686" t="s">
        <v>284</v>
      </c>
      <c r="E48" s="686" t="str">
        <f>vlookup(A48,'セッション実施状況管理'!$A:$I,8,false)</f>
        <v>やまもとゆり</v>
      </c>
      <c r="F48" s="693">
        <f>vlookup(A48,'セッション実施状況管理'!$A:$U,19,false)</f>
        <v>45705</v>
      </c>
      <c r="G48" s="686" t="str">
        <f>vlookup(A48,'セッション実施状況管理'!$A:$U,20,false)</f>
        <v>山見阪佳子</v>
      </c>
      <c r="H48" s="699" t="str">
        <f>vlookup(A48,'セッション実施状況管理'!$A$4:$S1004,17,false)</f>
        <v/>
      </c>
      <c r="I48" s="686">
        <f t="shared" si="5"/>
        <v>1514</v>
      </c>
      <c r="J48" s="692"/>
      <c r="K48" s="692"/>
      <c r="L48" s="691">
        <v>0.0</v>
      </c>
      <c r="M48" s="691">
        <f t="shared" si="10"/>
        <v>86</v>
      </c>
      <c r="N48" s="691">
        <v>86.0</v>
      </c>
      <c r="O48" s="695">
        <f t="shared" si="7"/>
        <v>12.28571429</v>
      </c>
      <c r="P48" s="696">
        <v>0.0</v>
      </c>
      <c r="Q48" s="697">
        <v>0.0</v>
      </c>
      <c r="R48" s="697">
        <v>10.0</v>
      </c>
      <c r="S48" s="697">
        <v>21.0</v>
      </c>
      <c r="T48" s="697">
        <v>23.0</v>
      </c>
      <c r="U48" s="697">
        <v>20.0</v>
      </c>
      <c r="V48" s="698">
        <v>12.0</v>
      </c>
      <c r="W48" s="681"/>
      <c r="X48" s="681" t="str">
        <f>iferror(VLOOKUP($E48,'セッション実施状況管理'!$H$10:$L$1028,4,FALSE),"")</f>
        <v>ゆう</v>
      </c>
      <c r="Y48" s="205" t="s">
        <v>1326</v>
      </c>
      <c r="Z48" s="205" t="s">
        <v>1330</v>
      </c>
      <c r="AA48" s="205" t="s">
        <v>1325</v>
      </c>
    </row>
    <row r="49">
      <c r="A49" s="691">
        <v>38.0</v>
      </c>
      <c r="B49" s="692">
        <f>vlookup(A49,'セッション実施状況管理'!$A:$C,3,false)</f>
        <v>0</v>
      </c>
      <c r="C49" s="692" t="str">
        <f>vlookup(A49,'セッション実施状況管理'!$A:$B,2,false)</f>
        <v>卒業</v>
      </c>
      <c r="D49" s="686" t="str">
        <f>vlookup(A49,'セッション実施状況管理'!$A:$I,9,false)</f>
        <v>hanako_okane</v>
      </c>
      <c r="E49" s="686" t="str">
        <f>vlookup(A49,'セッション実施状況管理'!$A:$I,8,false)</f>
        <v>おばたみずき</v>
      </c>
      <c r="F49" s="693">
        <f>vlookup(A49,'セッション実施状況管理'!$A:$U,19,false)</f>
        <v>45739</v>
      </c>
      <c r="G49" s="686" t="str">
        <f>vlookup(A49,'セッション実施状況管理'!$A:$U,20,false)</f>
        <v>多田祐輔</v>
      </c>
      <c r="H49" s="693" t="str">
        <f>vlookup(A49,'セッション実施状況管理'!$A$4:$S1004,17,false)</f>
        <v/>
      </c>
      <c r="I49" s="686">
        <f t="shared" si="5"/>
        <v>1514</v>
      </c>
      <c r="J49" s="692"/>
      <c r="K49" s="692"/>
      <c r="L49" s="691">
        <v>594.0</v>
      </c>
      <c r="M49" s="691">
        <f t="shared" si="10"/>
        <v>23</v>
      </c>
      <c r="N49" s="691">
        <v>23.0</v>
      </c>
      <c r="O49" s="695">
        <f t="shared" si="7"/>
        <v>3.285714286</v>
      </c>
      <c r="P49" s="696">
        <v>0.0</v>
      </c>
      <c r="Q49" s="697">
        <v>0.0</v>
      </c>
      <c r="R49" s="697">
        <v>5.0</v>
      </c>
      <c r="S49" s="697">
        <v>2.0</v>
      </c>
      <c r="T49" s="697">
        <v>3.0</v>
      </c>
      <c r="U49" s="697">
        <v>13.0</v>
      </c>
      <c r="V49" s="698" t="s">
        <v>1072</v>
      </c>
      <c r="W49" s="681"/>
      <c r="X49" s="681" t="str">
        <f>iferror(VLOOKUP($E49,'セッション実施状況管理'!$H$10:$L$1028,4,FALSE),"")</f>
        <v>kei</v>
      </c>
      <c r="Y49" s="205" t="s">
        <v>1322</v>
      </c>
      <c r="Z49" s="205" t="s">
        <v>1322</v>
      </c>
      <c r="AA49" s="205" t="s">
        <v>1322</v>
      </c>
    </row>
    <row r="50">
      <c r="A50" s="691">
        <v>39.0</v>
      </c>
      <c r="B50" s="692">
        <f>vlookup(A50,'セッション実施状況管理'!$A:$C,3,false)</f>
        <v>1</v>
      </c>
      <c r="C50" s="692" t="str">
        <f>vlookup(A50,'セッション実施状況管理'!$A:$B,2,false)</f>
        <v>卒業</v>
      </c>
      <c r="D50" s="686" t="str">
        <f>vlookup(A50,'セッション実施状況管理'!$A:$I,9,false)</f>
        <v>sachi_marathon</v>
      </c>
      <c r="E50" s="686" t="str">
        <f>vlookup(A50,'セッション実施状況管理'!$A:$I,8,false)</f>
        <v>い さちよ</v>
      </c>
      <c r="F50" s="693">
        <f>vlookup(A50,'セッション実施状況管理'!$A:$U,19,false)</f>
        <v>45755</v>
      </c>
      <c r="G50" s="686" t="str">
        <f>vlookup(A50,'セッション実施状況管理'!$A:$U,20,false)</f>
        <v>野村佑佳</v>
      </c>
      <c r="H50" s="693" t="str">
        <f>vlookup(A50,'セッション実施状況管理'!$A$4:$S1004,17,false)</f>
        <v/>
      </c>
      <c r="I50" s="686">
        <f t="shared" si="5"/>
        <v>1514</v>
      </c>
      <c r="J50" s="692"/>
      <c r="K50" s="692"/>
      <c r="L50" s="691">
        <v>0.0</v>
      </c>
      <c r="M50" s="691">
        <f t="shared" si="10"/>
        <v>117</v>
      </c>
      <c r="N50" s="691">
        <v>117.0</v>
      </c>
      <c r="O50" s="695">
        <f t="shared" si="7"/>
        <v>16.71428571</v>
      </c>
      <c r="P50" s="696">
        <v>0.0</v>
      </c>
      <c r="Q50" s="697">
        <v>0.0</v>
      </c>
      <c r="R50" s="697">
        <v>8.0</v>
      </c>
      <c r="S50" s="697">
        <v>19.0</v>
      </c>
      <c r="T50" s="697">
        <v>31.0</v>
      </c>
      <c r="U50" s="697">
        <v>28.0</v>
      </c>
      <c r="V50" s="698">
        <v>31.0</v>
      </c>
      <c r="W50" s="681"/>
      <c r="X50" s="681" t="str">
        <f>iferror(VLOOKUP($E50,'セッション実施状況管理'!$H$10:$L$1028,4,FALSE),"")</f>
        <v>いとた</v>
      </c>
      <c r="Y50" s="205" t="s">
        <v>1338</v>
      </c>
      <c r="Z50" s="205" t="s">
        <v>1327</v>
      </c>
      <c r="AA50" s="205" t="s">
        <v>1325</v>
      </c>
    </row>
    <row r="51">
      <c r="A51" s="691">
        <v>40.0</v>
      </c>
      <c r="B51" s="692">
        <f>vlookup(A51,'セッション実施状況管理'!$A:$C,3,false)</f>
        <v>0</v>
      </c>
      <c r="C51" s="692" t="str">
        <f>vlookup(A51,'セッション実施状況管理'!$A:$B,2,false)</f>
        <v>音不</v>
      </c>
      <c r="D51" s="686" t="str">
        <f>vlookup(A51,'セッション実施状況管理'!$A:$I,9,false)</f>
        <v>snow_kango</v>
      </c>
      <c r="E51" s="686" t="str">
        <f>vlookup(A51,'セッション実施状況管理'!$A:$I,8,false)</f>
        <v>ひぐちゆき</v>
      </c>
      <c r="F51" s="693">
        <f>vlookup(A51,'セッション実施状況管理'!$A:$U,19,false)</f>
        <v>45764</v>
      </c>
      <c r="G51" s="686" t="str">
        <f>vlookup(A51,'セッション実施状況管理'!$A:$U,20,false)</f>
        <v>清原三和子</v>
      </c>
      <c r="H51" s="693" t="str">
        <f>vlookup(A51,'セッション実施状況管理'!$A$4:$S1004,17,false)</f>
        <v/>
      </c>
      <c r="I51" s="686">
        <f t="shared" si="5"/>
        <v>1514</v>
      </c>
      <c r="J51" s="692"/>
      <c r="K51" s="692"/>
      <c r="L51" s="691">
        <v>0.0</v>
      </c>
      <c r="M51" s="691">
        <f t="shared" si="10"/>
        <v>0</v>
      </c>
      <c r="N51" s="691">
        <v>0.0</v>
      </c>
      <c r="O51" s="695">
        <f t="shared" si="7"/>
        <v>0</v>
      </c>
      <c r="P51" s="696">
        <v>0.0</v>
      </c>
      <c r="Q51" s="697">
        <v>0.0</v>
      </c>
      <c r="R51" s="697">
        <v>0.0</v>
      </c>
      <c r="S51" s="697">
        <v>0.0</v>
      </c>
      <c r="T51" s="700" t="s">
        <v>261</v>
      </c>
      <c r="U51" s="700" t="s">
        <v>261</v>
      </c>
      <c r="V51" s="700" t="s">
        <v>261</v>
      </c>
      <c r="W51" s="681"/>
      <c r="X51" s="681" t="str">
        <f>iferror(VLOOKUP($E51,'セッション実施状況管理'!$H$10:$L$1028,4,FALSE),"")</f>
        <v>けい</v>
      </c>
      <c r="Y51" s="681"/>
      <c r="Z51" s="681"/>
      <c r="AA51" s="681"/>
    </row>
    <row r="52">
      <c r="A52" s="691">
        <v>41.0</v>
      </c>
      <c r="B52" s="692">
        <f>vlookup(A52,'セッション実施状況管理'!$A:$C,3,false)</f>
        <v>0</v>
      </c>
      <c r="C52" s="692" t="str">
        <f>vlookup(A52,'セッション実施状況管理'!$A:$B,2,false)</f>
        <v>音不</v>
      </c>
      <c r="D52" s="686" t="str">
        <f>vlookup(A52,'セッション実施状況管理'!$A:$I,9,false)</f>
        <v>つかだひさえ</v>
      </c>
      <c r="E52" s="686" t="str">
        <f>vlookup(A52,'セッション実施状況管理'!$A:$I,8,false)</f>
        <v>つかだひさえ</v>
      </c>
      <c r="F52" s="693">
        <f>vlookup(A52,'セッション実施状況管理'!$A:$U,19,false)</f>
        <v>45795</v>
      </c>
      <c r="G52" s="686" t="str">
        <f>vlookup(A52,'セッション実施状況管理'!$A:$U,20,false)</f>
        <v>須見浩人</v>
      </c>
      <c r="H52" s="693" t="str">
        <f>vlookup(A52,'セッション実施状況管理'!$A$4:$S1004,17,false)</f>
        <v/>
      </c>
      <c r="I52" s="686">
        <f t="shared" si="5"/>
        <v>1514</v>
      </c>
      <c r="J52" s="692"/>
      <c r="K52" s="692"/>
      <c r="L52" s="691">
        <v>0.0</v>
      </c>
      <c r="M52" s="691">
        <f t="shared" si="10"/>
        <v>0</v>
      </c>
      <c r="N52" s="691">
        <v>0.0</v>
      </c>
      <c r="O52" s="695">
        <f t="shared" si="7"/>
        <v>0</v>
      </c>
      <c r="P52" s="696">
        <v>0.0</v>
      </c>
      <c r="Q52" s="697" t="s">
        <v>1072</v>
      </c>
      <c r="R52" s="697" t="s">
        <v>1072</v>
      </c>
      <c r="S52" s="700" t="s">
        <v>261</v>
      </c>
      <c r="T52" s="700" t="s">
        <v>261</v>
      </c>
      <c r="U52" s="700" t="s">
        <v>261</v>
      </c>
      <c r="V52" s="700" t="s">
        <v>261</v>
      </c>
      <c r="W52" s="681"/>
      <c r="X52" s="681" t="str">
        <f>iferror(VLOOKUP($E52,'セッション実施状況管理'!$H$10:$L$1028,4,FALSE),"")</f>
        <v>けい</v>
      </c>
      <c r="Y52" s="681"/>
      <c r="Z52" s="681"/>
      <c r="AA52" s="681"/>
    </row>
    <row r="53">
      <c r="A53" s="691">
        <v>42.0</v>
      </c>
      <c r="B53" s="692">
        <f>vlookup(A53,'セッション実施状況管理'!$A:$C,3,false)</f>
        <v>1</v>
      </c>
      <c r="C53" s="701" t="str">
        <f>vlookup(A53,'セッション実施状況管理'!$A:$B,2,false)</f>
        <v>卒業</v>
      </c>
      <c r="D53" s="686" t="str">
        <f>vlookup(A53,'セッション実施状況管理'!$A:$I,9,false)</f>
        <v>Daily_Bag_Storie</v>
      </c>
      <c r="E53" s="686" t="str">
        <f>vlookup(A53,'セッション実施状況管理'!$A:$I,8,false)</f>
        <v>すがわらようこ</v>
      </c>
      <c r="F53" s="693">
        <f>vlookup(A53,'セッション実施状況管理'!$A:$U,19,false)</f>
        <v>45771</v>
      </c>
      <c r="G53" s="686" t="str">
        <f>vlookup(A53,'セッション実施状況管理'!$A:$U,20,false)</f>
        <v>福田康裕</v>
      </c>
      <c r="H53" s="693" t="str">
        <f>vlookup(A53,'セッション実施状況管理'!$A$4:$S1004,17,false)</f>
        <v/>
      </c>
      <c r="I53" s="686">
        <f t="shared" si="5"/>
        <v>1514</v>
      </c>
      <c r="J53" s="692"/>
      <c r="K53" s="691">
        <v>11000.0</v>
      </c>
      <c r="L53" s="691">
        <v>0.0</v>
      </c>
      <c r="M53" s="691">
        <f t="shared" si="10"/>
        <v>68</v>
      </c>
      <c r="N53" s="691">
        <v>68.0</v>
      </c>
      <c r="O53" s="695">
        <f t="shared" si="7"/>
        <v>9.714285714</v>
      </c>
      <c r="P53" s="696">
        <v>0.0</v>
      </c>
      <c r="Q53" s="697">
        <v>10.0</v>
      </c>
      <c r="R53" s="697">
        <v>10.0</v>
      </c>
      <c r="S53" s="697">
        <v>10.0</v>
      </c>
      <c r="T53" s="702">
        <v>17.0</v>
      </c>
      <c r="U53" s="702">
        <v>10.0</v>
      </c>
      <c r="V53" s="698">
        <v>11.0</v>
      </c>
      <c r="W53" s="681"/>
      <c r="X53" s="681" t="str">
        <f>iferror(VLOOKUP($E53,'セッション実施状況管理'!$H$10:$L$1028,4,FALSE),"")</f>
        <v>フミヤ</v>
      </c>
      <c r="Y53" s="205" t="s">
        <v>1322</v>
      </c>
      <c r="Z53" s="205" t="s">
        <v>1322</v>
      </c>
      <c r="AA53" s="205" t="s">
        <v>1322</v>
      </c>
    </row>
    <row r="54">
      <c r="A54" s="691">
        <v>43.0</v>
      </c>
      <c r="B54" s="692">
        <f>vlookup(A54,'セッション実施状況管理'!$A:$C,3,false)</f>
        <v>0</v>
      </c>
      <c r="C54" s="692" t="str">
        <f>vlookup(A54,'セッション実施状況管理'!$A:$B,2,false)</f>
        <v>音不</v>
      </c>
      <c r="D54" s="686" t="str">
        <f>vlookup(A54,'セッション実施状況管理'!$A:$I,9,false)</f>
        <v>tedori19.men</v>
      </c>
      <c r="E54" s="686" t="str">
        <f>vlookup(A54,'セッション実施状況管理'!$A:$I,8,false)</f>
        <v>さかがみけいた</v>
      </c>
      <c r="F54" s="693">
        <f>vlookup(A54,'セッション実施状況管理'!$A:$U,19,false)</f>
        <v>45786</v>
      </c>
      <c r="G54" s="686" t="str">
        <f>vlookup(A54,'セッション実施状況管理'!$A:$U,20,false)</f>
        <v>多田祐輔</v>
      </c>
      <c r="H54" s="693" t="str">
        <f>vlookup(A54,'セッション実施状況管理'!$A$4:$S1004,17,false)</f>
        <v/>
      </c>
      <c r="I54" s="686">
        <f t="shared" si="5"/>
        <v>1514</v>
      </c>
      <c r="J54" s="692"/>
      <c r="K54" s="692"/>
      <c r="L54" s="691">
        <v>0.0</v>
      </c>
      <c r="M54" s="691">
        <f t="shared" si="10"/>
        <v>0</v>
      </c>
      <c r="N54" s="691">
        <v>0.0</v>
      </c>
      <c r="O54" s="695">
        <f t="shared" si="7"/>
        <v>0</v>
      </c>
      <c r="P54" s="696">
        <v>0.0</v>
      </c>
      <c r="Q54" s="697">
        <v>0.0</v>
      </c>
      <c r="R54" s="697">
        <v>0.0</v>
      </c>
      <c r="S54" s="697">
        <v>0.0</v>
      </c>
      <c r="T54" s="697">
        <v>0.0</v>
      </c>
      <c r="U54" s="697">
        <v>0.0</v>
      </c>
      <c r="V54" s="697">
        <v>0.0</v>
      </c>
      <c r="W54" s="681"/>
      <c r="X54" s="681" t="str">
        <f>iferror(VLOOKUP($E54,'セッション実施状況管理'!$H$10:$L$1028,4,FALSE),"")</f>
        <v>フミヤ</v>
      </c>
      <c r="Y54" s="681"/>
      <c r="Z54" s="681"/>
      <c r="AA54" s="681"/>
    </row>
    <row r="55">
      <c r="A55" s="703">
        <v>44.0</v>
      </c>
      <c r="B55" s="701">
        <f>vlookup(A55,'セッション実施状況管理'!$A:$C,3,false)</f>
        <v>1</v>
      </c>
      <c r="C55" s="701" t="str">
        <f>vlookup(A55,'セッション実施状況管理'!$A:$B,2,false)</f>
        <v>卒業</v>
      </c>
      <c r="D55" s="704" t="str">
        <f>vlookup(A55,'セッション実施状況管理'!$A:$I,9,false)</f>
        <v>haru_bodymake_</v>
      </c>
      <c r="E55" s="704" t="str">
        <f>vlookup(A55,'セッション実施状況管理'!$A:$I,8,false)</f>
        <v>いけぐちはるか</v>
      </c>
      <c r="F55" s="705">
        <f>vlookup(A55,'セッション実施状況管理'!$A:$U,19,false)</f>
        <v>45760</v>
      </c>
      <c r="G55" s="704" t="str">
        <f>vlookup(A55,'セッション実施状況管理'!$A:$U,20,false)</f>
        <v>森本風花</v>
      </c>
      <c r="H55" s="705" t="str">
        <f>vlookup(A55,'セッション実施状況管理'!$A$4:$S1004,17,false)</f>
        <v/>
      </c>
      <c r="I55" s="704">
        <f t="shared" si="5"/>
        <v>1514</v>
      </c>
      <c r="J55" s="701"/>
      <c r="K55" s="701"/>
      <c r="L55" s="703">
        <v>0.0</v>
      </c>
      <c r="M55" s="703">
        <f t="shared" si="10"/>
        <v>102</v>
      </c>
      <c r="N55" s="703">
        <v>102.0</v>
      </c>
      <c r="O55" s="706">
        <f t="shared" si="7"/>
        <v>14.57142857</v>
      </c>
      <c r="P55" s="696">
        <v>0.0</v>
      </c>
      <c r="Q55" s="707">
        <v>27.0</v>
      </c>
      <c r="R55" s="707">
        <v>6.0</v>
      </c>
      <c r="S55" s="707">
        <v>20.0</v>
      </c>
      <c r="T55" s="707">
        <v>24.0</v>
      </c>
      <c r="U55" s="707">
        <v>19.0</v>
      </c>
      <c r="V55" s="708">
        <v>6.0</v>
      </c>
      <c r="W55" s="709"/>
      <c r="X55" s="681" t="str">
        <f>iferror(VLOOKUP($E55,'セッション実施状況管理'!$H$10:$L$1028,4,FALSE),"")</f>
        <v>はむ</v>
      </c>
      <c r="Y55" s="205" t="s">
        <v>1338</v>
      </c>
      <c r="Z55" s="205" t="s">
        <v>1330</v>
      </c>
      <c r="AA55" s="205" t="s">
        <v>1325</v>
      </c>
    </row>
    <row r="56">
      <c r="A56" s="683">
        <v>45.0</v>
      </c>
      <c r="B56" s="684">
        <f>vlookup(A56,'セッション実施状況管理'!$A:$C,3,false)</f>
        <v>0</v>
      </c>
      <c r="C56" s="684" t="str">
        <f>vlookup(A56,'セッション実施状況管理'!$A:$B,2,false)</f>
        <v>卒業</v>
      </c>
      <c r="D56" s="685" t="str">
        <f>vlookup(A56,'セッション実施状況管理'!$A:$I,9,false)</f>
        <v>megu_study_</v>
      </c>
      <c r="E56" s="685" t="str">
        <f>vlookup(A56,'セッション実施状況管理'!$A:$I,8,false)</f>
        <v>ふじためぐみ</v>
      </c>
      <c r="F56" s="710">
        <f>vlookup(A56,'セッション実施状況管理'!$A:$U,19,false)</f>
        <v>45795</v>
      </c>
      <c r="G56" s="685" t="str">
        <f>vlookup(A56,'セッション実施状況管理'!$A:$U,20,false)</f>
        <v>森本風花</v>
      </c>
      <c r="H56" s="710" t="str">
        <f>vlookup(A56,'セッション実施状況管理'!$A$4:$S1004,17,false)</f>
        <v/>
      </c>
      <c r="I56" s="685">
        <f t="shared" si="5"/>
        <v>1514</v>
      </c>
      <c r="J56" s="684"/>
      <c r="K56" s="684"/>
      <c r="L56" s="683">
        <v>0.0</v>
      </c>
      <c r="M56" s="711">
        <f t="shared" si="10"/>
        <v>76</v>
      </c>
      <c r="N56" s="711">
        <v>76.0</v>
      </c>
      <c r="O56" s="712">
        <f t="shared" si="7"/>
        <v>10.85714286</v>
      </c>
      <c r="P56" s="696">
        <v>0.0</v>
      </c>
      <c r="Q56" s="713">
        <v>0.0</v>
      </c>
      <c r="R56" s="713">
        <v>13.0</v>
      </c>
      <c r="S56" s="713">
        <v>19.0</v>
      </c>
      <c r="T56" s="713">
        <v>22.0</v>
      </c>
      <c r="U56" s="713">
        <v>14.0</v>
      </c>
      <c r="V56" s="714">
        <v>8.0</v>
      </c>
      <c r="W56" s="715"/>
      <c r="X56" s="681" t="str">
        <f>iferror(VLOOKUP($E56,'セッション実施状況管理'!$H$10:$L$1028,4,FALSE),"")</f>
        <v>マイ</v>
      </c>
      <c r="Y56" s="205" t="s">
        <v>1337</v>
      </c>
      <c r="Z56" s="205" t="s">
        <v>1324</v>
      </c>
      <c r="AA56" s="205" t="s">
        <v>1331</v>
      </c>
    </row>
    <row r="57">
      <c r="A57" s="691">
        <v>46.0</v>
      </c>
      <c r="B57" s="692">
        <f>vlookup(A57,'セッション実施状況管理'!$A:$C,3,false)</f>
        <v>0</v>
      </c>
      <c r="C57" s="692" t="str">
        <f>vlookup(A57,'セッション実施状況管理'!$A:$B,2,false)</f>
        <v>卒業</v>
      </c>
      <c r="D57" s="716" t="str">
        <f>vlookup(A57,'セッション実施状況管理'!$A:$I,9,false)</f>
        <v>rio_kurahi_</v>
      </c>
      <c r="E57" s="686" t="str">
        <f>vlookup(A57,'セッション実施状況管理'!$A:$I,8,false)</f>
        <v>いしかわまい</v>
      </c>
      <c r="F57" s="693">
        <f>vlookup(A57,'セッション実施状況管理'!$A:$U,19,false)</f>
        <v>45789</v>
      </c>
      <c r="G57" s="686" t="str">
        <f>vlookup(A57,'セッション実施状況管理'!$A:$U,20,false)</f>
        <v>清原三和子</v>
      </c>
      <c r="H57" s="693" t="str">
        <f>vlookup(A57,'セッション実施状況管理'!$A$4:$S1004,17,false)</f>
        <v/>
      </c>
      <c r="I57" s="686">
        <f t="shared" si="5"/>
        <v>1514</v>
      </c>
      <c r="J57" s="692"/>
      <c r="K57" s="692"/>
      <c r="L57" s="691">
        <v>0.0</v>
      </c>
      <c r="M57" s="691">
        <f t="shared" si="10"/>
        <v>57</v>
      </c>
      <c r="N57" s="691">
        <v>57.0</v>
      </c>
      <c r="O57" s="695">
        <f t="shared" si="7"/>
        <v>8.142857143</v>
      </c>
      <c r="P57" s="696">
        <v>0.0</v>
      </c>
      <c r="Q57" s="697">
        <v>0.0</v>
      </c>
      <c r="R57" s="697">
        <v>10.0</v>
      </c>
      <c r="S57" s="697">
        <v>16.0</v>
      </c>
      <c r="T57" s="697">
        <v>16.0</v>
      </c>
      <c r="U57" s="697">
        <v>15.0</v>
      </c>
      <c r="V57" s="717" t="s">
        <v>1339</v>
      </c>
      <c r="W57" s="681"/>
      <c r="X57" s="681" t="str">
        <f>iferror(VLOOKUP($E57,'セッション実施状況管理'!$H$10:$L$1028,4,FALSE),"")</f>
        <v>村松</v>
      </c>
      <c r="Y57" s="205" t="s">
        <v>1322</v>
      </c>
      <c r="Z57" s="205" t="s">
        <v>1322</v>
      </c>
      <c r="AA57" s="205" t="s">
        <v>1322</v>
      </c>
    </row>
    <row r="58">
      <c r="A58" s="691">
        <v>47.0</v>
      </c>
      <c r="B58" s="692">
        <f>vlookup(A58,'セッション実施状況管理'!$A:$C,3,false)</f>
        <v>0</v>
      </c>
      <c r="C58" s="692" t="str">
        <f>vlookup(A58,'セッション実施状況管理'!$A:$B,2,false)</f>
        <v>卒業</v>
      </c>
      <c r="D58" s="686" t="str">
        <f>vlookup(A58,'セッション実施状況管理'!$A:$I,9,false)</f>
        <v>なかじまえみ</v>
      </c>
      <c r="E58" s="686" t="str">
        <f>vlookup(A58,'セッション実施状況管理'!$A:$I,8,false)</f>
        <v>なかじまえみ</v>
      </c>
      <c r="F58" s="693">
        <f>vlookup(A58,'セッション実施状況管理'!$A:$U,19,false)</f>
        <v>45801</v>
      </c>
      <c r="G58" s="686" t="str">
        <f>vlookup(A58,'セッション実施状況管理'!$A:$U,20,false)</f>
        <v>須見浩人</v>
      </c>
      <c r="H58" s="693" t="str">
        <f>vlookup(A58,'セッション実施状況管理'!$A$4:$S1004,17,false)</f>
        <v/>
      </c>
      <c r="I58" s="686">
        <f t="shared" si="5"/>
        <v>1514</v>
      </c>
      <c r="J58" s="692"/>
      <c r="K58" s="692"/>
      <c r="L58" s="691">
        <v>0.0</v>
      </c>
      <c r="M58" s="691">
        <f t="shared" si="10"/>
        <v>1</v>
      </c>
      <c r="N58" s="691">
        <v>0.0</v>
      </c>
      <c r="O58" s="695">
        <f t="shared" si="7"/>
        <v>0.1428571429</v>
      </c>
      <c r="P58" s="718">
        <v>0.0</v>
      </c>
      <c r="Q58" s="702">
        <v>0.0</v>
      </c>
      <c r="R58" s="702">
        <v>0.0</v>
      </c>
      <c r="S58" s="702">
        <v>0.0</v>
      </c>
      <c r="T58" s="702">
        <v>0.0</v>
      </c>
      <c r="U58" s="697">
        <v>0.0</v>
      </c>
      <c r="V58" s="698">
        <v>1.0</v>
      </c>
      <c r="W58" s="681"/>
      <c r="X58" s="681" t="str">
        <f>iferror(VLOOKUP($E58,'セッション実施状況管理'!$H$10:$L$1028,4,FALSE),"")</f>
        <v>村松</v>
      </c>
      <c r="Y58" s="205" t="s">
        <v>1326</v>
      </c>
      <c r="Z58" s="205" t="s">
        <v>1330</v>
      </c>
      <c r="AA58" s="205" t="s">
        <v>1331</v>
      </c>
    </row>
    <row r="59">
      <c r="A59" s="691">
        <v>48.0</v>
      </c>
      <c r="B59" s="692">
        <f>vlookup(A59,'セッション実施状況管理'!$A:$C,3,false)</f>
        <v>0</v>
      </c>
      <c r="C59" s="692" t="str">
        <f>vlookup(A59,'セッション実施状況管理'!$A:$B,2,false)</f>
        <v>卒業</v>
      </c>
      <c r="D59" s="716" t="str">
        <f>vlookup(A59,'セッション実施状況管理'!$A:$I,9,false)</f>
        <v>cbd_bao</v>
      </c>
      <c r="E59" s="686" t="str">
        <f>vlookup(A59,'セッション実施状況管理'!$A:$I,8,false)</f>
        <v>やまだつかさ</v>
      </c>
      <c r="F59" s="693">
        <f>vlookup(A59,'セッション実施状況管理'!$A:$U,19,false)</f>
        <v>45781</v>
      </c>
      <c r="G59" s="686" t="str">
        <f>vlookup(A59,'セッション実施状況管理'!$A:$U,20,false)</f>
        <v>小針彩乃</v>
      </c>
      <c r="H59" s="693" t="str">
        <f>vlookup(A59,'セッション実施状況管理'!$A$4:$S1004,17,false)</f>
        <v/>
      </c>
      <c r="I59" s="686">
        <f t="shared" si="5"/>
        <v>1514</v>
      </c>
      <c r="J59" s="692"/>
      <c r="K59" s="692"/>
      <c r="L59" s="691">
        <v>22.0</v>
      </c>
      <c r="M59" s="691">
        <v>72.0</v>
      </c>
      <c r="N59" s="691">
        <v>72.0</v>
      </c>
      <c r="O59" s="695">
        <f t="shared" si="7"/>
        <v>10.28571429</v>
      </c>
      <c r="P59" s="696">
        <v>0.0</v>
      </c>
      <c r="Q59" s="697">
        <v>1.0</v>
      </c>
      <c r="R59" s="697">
        <v>11.0</v>
      </c>
      <c r="S59" s="697">
        <v>15.0</v>
      </c>
      <c r="T59" s="697">
        <v>17.0</v>
      </c>
      <c r="U59" s="697">
        <v>12.0</v>
      </c>
      <c r="V59" s="698">
        <v>11.0</v>
      </c>
      <c r="W59" s="681"/>
      <c r="X59" s="681" t="str">
        <f>iferror(VLOOKUP($E59,'セッション実施状況管理'!$H$10:$L$1028,4,FALSE),"")</f>
        <v>フミヤ</v>
      </c>
      <c r="Y59" s="205" t="s">
        <v>1322</v>
      </c>
      <c r="Z59" s="205" t="s">
        <v>1322</v>
      </c>
      <c r="AA59" s="205" t="s">
        <v>1322</v>
      </c>
    </row>
    <row r="60">
      <c r="A60" s="691">
        <v>49.0</v>
      </c>
      <c r="B60" s="692">
        <f>vlookup(A60,'セッション実施状況管理'!$A:$C,3,false)</f>
        <v>0</v>
      </c>
      <c r="C60" s="692" t="str">
        <f>vlookup(A60,'セッション実施状況管理'!$A:$B,2,false)</f>
        <v>例外</v>
      </c>
      <c r="D60" s="686" t="str">
        <f>vlookup(A60,'セッション実施状況管理'!$A:$I,9,false)</f>
        <v>ななやまたえこ</v>
      </c>
      <c r="E60" s="686" t="str">
        <f>vlookup(A60,'セッション実施状況管理'!$A:$I,8,false)</f>
        <v>ななやまたえこ</v>
      </c>
      <c r="F60" s="693">
        <f>vlookup(A60,'セッション実施状況管理'!$A:$U,19,false)</f>
        <v>45783</v>
      </c>
      <c r="G60" s="686" t="str">
        <f>vlookup(A60,'セッション実施状況管理'!$A:$U,20,false)</f>
        <v>清原三和子</v>
      </c>
      <c r="H60" s="693" t="str">
        <f>vlookup(A60,'セッション実施状況管理'!$A$4:$S1004,17,false)</f>
        <v/>
      </c>
      <c r="I60" s="686">
        <f t="shared" si="5"/>
        <v>1514</v>
      </c>
      <c r="J60" s="692"/>
      <c r="K60" s="692"/>
      <c r="L60" s="691">
        <v>0.0</v>
      </c>
      <c r="M60" s="691">
        <f t="shared" ref="M60:M78" si="11">sum(P60:V60)</f>
        <v>0</v>
      </c>
      <c r="N60" s="691">
        <v>0.0</v>
      </c>
      <c r="O60" s="695">
        <f t="shared" si="7"/>
        <v>0</v>
      </c>
      <c r="P60" s="696">
        <v>0.0</v>
      </c>
      <c r="Q60" s="697" t="s">
        <v>1072</v>
      </c>
      <c r="R60" s="697" t="s">
        <v>1072</v>
      </c>
      <c r="S60" s="697" t="s">
        <v>1072</v>
      </c>
      <c r="T60" s="697" t="s">
        <v>1072</v>
      </c>
      <c r="U60" s="697" t="s">
        <v>1072</v>
      </c>
      <c r="V60" s="698" t="s">
        <v>1072</v>
      </c>
      <c r="W60" s="681"/>
      <c r="X60" s="681" t="str">
        <f>iferror(VLOOKUP($E60,'セッション実施状況管理'!$H$10:$L$1028,4,FALSE),"")</f>
        <v>うちこ</v>
      </c>
      <c r="Y60" s="681"/>
      <c r="Z60" s="681"/>
      <c r="AA60" s="681"/>
    </row>
    <row r="61">
      <c r="A61" s="691">
        <v>50.0</v>
      </c>
      <c r="B61" s="692">
        <f>vlookup(A61,'セッション実施状況管理'!$A:$C,3,false)</f>
        <v>0</v>
      </c>
      <c r="C61" s="692" t="str">
        <f>vlookup(A61,'セッション実施状況管理'!$A:$B,2,false)</f>
        <v>卒業</v>
      </c>
      <c r="D61" s="686" t="s">
        <v>327</v>
      </c>
      <c r="E61" s="686" t="str">
        <f>vlookup(A61,'セッション実施状況管理'!$A:$I,8,false)</f>
        <v>しもたかたにかな</v>
      </c>
      <c r="F61" s="693">
        <f>vlookup(A61,'セッション実施状況管理'!$A:$U,19,false)</f>
        <v>45806</v>
      </c>
      <c r="G61" s="686" t="str">
        <f>vlookup(A61,'セッション実施状況管理'!$A:$U,20,false)</f>
        <v>山見阪佳子</v>
      </c>
      <c r="H61" s="693" t="str">
        <f>vlookup(A61,'セッション実施状況管理'!$A$4:$S1004,17,false)</f>
        <v/>
      </c>
      <c r="I61" s="686">
        <f t="shared" si="5"/>
        <v>1514</v>
      </c>
      <c r="J61" s="692"/>
      <c r="K61" s="692"/>
      <c r="L61" s="691">
        <v>0.0</v>
      </c>
      <c r="M61" s="691">
        <f t="shared" si="11"/>
        <v>96</v>
      </c>
      <c r="N61" s="691">
        <v>96.0</v>
      </c>
      <c r="O61" s="695">
        <f t="shared" si="7"/>
        <v>13.71428571</v>
      </c>
      <c r="P61" s="696">
        <v>0.0</v>
      </c>
      <c r="Q61" s="697">
        <v>2.0</v>
      </c>
      <c r="R61" s="697">
        <v>10.0</v>
      </c>
      <c r="S61" s="697">
        <v>5.0</v>
      </c>
      <c r="T61" s="697">
        <v>30.0</v>
      </c>
      <c r="U61" s="697">
        <v>27.0</v>
      </c>
      <c r="V61" s="698">
        <v>22.0</v>
      </c>
      <c r="W61" s="681"/>
      <c r="X61" s="681" t="str">
        <f>iferror(VLOOKUP($E61,'セッション実施状況管理'!$H$10:$L$1028,4,FALSE),"")</f>
        <v>ハマコ</v>
      </c>
      <c r="Y61" s="205" t="s">
        <v>1335</v>
      </c>
      <c r="Z61" s="205" t="s">
        <v>1330</v>
      </c>
      <c r="AA61" s="205" t="s">
        <v>1331</v>
      </c>
    </row>
    <row r="62">
      <c r="A62" s="691">
        <v>51.0</v>
      </c>
      <c r="B62" s="692">
        <f>vlookup(A62,'セッション実施状況管理'!$A:$C,3,false)</f>
        <v>0</v>
      </c>
      <c r="C62" s="692" t="str">
        <f>vlookup(A62,'セッション実施状況管理'!$A:$B,2,false)</f>
        <v>卒業</v>
      </c>
      <c r="D62" s="686" t="str">
        <f>vlookup(A62,'セッション実施状況管理'!$A:$I,9,false)</f>
        <v>yumimama_gohan</v>
      </c>
      <c r="E62" s="686" t="str">
        <f>vlookup(A62,'セッション実施状況管理'!$A:$I,8,false)</f>
        <v>たなかゆみこ</v>
      </c>
      <c r="F62" s="693">
        <f>vlookup(A62,'セッション実施状況管理'!$A:$U,19,false)</f>
        <v>45802</v>
      </c>
      <c r="G62" s="686" t="str">
        <f>vlookup(A62,'セッション実施状況管理'!$A:$U,20,false)</f>
        <v>野村佑佳</v>
      </c>
      <c r="H62" s="693" t="str">
        <f>vlookup(A62,'セッション実施状況管理'!$A$4:$S1004,17,false)</f>
        <v/>
      </c>
      <c r="I62" s="686">
        <f t="shared" si="5"/>
        <v>1514</v>
      </c>
      <c r="J62" s="692"/>
      <c r="K62" s="692"/>
      <c r="L62" s="691">
        <v>0.0</v>
      </c>
      <c r="M62" s="691">
        <f t="shared" si="11"/>
        <v>74</v>
      </c>
      <c r="N62" s="691">
        <v>74.0</v>
      </c>
      <c r="O62" s="695">
        <f t="shared" si="7"/>
        <v>10.57142857</v>
      </c>
      <c r="P62" s="696">
        <v>0.0</v>
      </c>
      <c r="Q62" s="697" t="s">
        <v>1072</v>
      </c>
      <c r="R62" s="697" t="s">
        <v>1072</v>
      </c>
      <c r="S62" s="697">
        <v>17.0</v>
      </c>
      <c r="T62" s="697">
        <v>26.0</v>
      </c>
      <c r="U62" s="697">
        <v>15.0</v>
      </c>
      <c r="V62" s="698">
        <v>16.0</v>
      </c>
      <c r="W62" s="681"/>
      <c r="X62" s="681" t="str">
        <f>iferror(VLOOKUP($E62,'セッション実施状況管理'!$H$10:$L$1028,4,FALSE),"")</f>
        <v>りょう</v>
      </c>
      <c r="Y62" s="205" t="s">
        <v>1329</v>
      </c>
      <c r="Z62" s="205" t="s">
        <v>1333</v>
      </c>
      <c r="AA62" s="205" t="s">
        <v>1325</v>
      </c>
    </row>
    <row r="63">
      <c r="A63" s="691">
        <v>52.0</v>
      </c>
      <c r="B63" s="692">
        <f>vlookup(A63,'セッション実施状況管理'!$A:$C,3,false)</f>
        <v>0</v>
      </c>
      <c r="C63" s="692" t="str">
        <f>vlookup(A63,'セッション実施状況管理'!$A:$B,2,false)</f>
        <v>卒業</v>
      </c>
      <c r="D63" s="686" t="str">
        <f>vlookup(A63,'セッション実施状況管理'!$A:$I,9,false)</f>
        <v>nabeko_kurashi</v>
      </c>
      <c r="E63" s="686" t="str">
        <f>vlookup(A63,'セッション実施状況管理'!$A:$I,8,false)</f>
        <v>こせきあゆみ</v>
      </c>
      <c r="F63" s="693">
        <f>vlookup(A63,'セッション実施状況管理'!$A:$U,19,false)</f>
        <v>45806</v>
      </c>
      <c r="G63" s="686" t="str">
        <f>vlookup(A63,'セッション実施状況管理'!$A:$U,20,false)</f>
        <v>森本風花</v>
      </c>
      <c r="H63" s="693" t="str">
        <f>vlookup(A63,'セッション実施状況管理'!$A$4:$S1004,17,false)</f>
        <v/>
      </c>
      <c r="I63" s="686">
        <f t="shared" si="5"/>
        <v>1514</v>
      </c>
      <c r="J63" s="692"/>
      <c r="K63" s="692"/>
      <c r="L63" s="691">
        <v>0.0</v>
      </c>
      <c r="M63" s="691">
        <f t="shared" si="11"/>
        <v>80</v>
      </c>
      <c r="N63" s="691">
        <v>80.0</v>
      </c>
      <c r="O63" s="695">
        <f t="shared" si="7"/>
        <v>11.42857143</v>
      </c>
      <c r="P63" s="696">
        <v>0.0</v>
      </c>
      <c r="Q63" s="697">
        <v>0.0</v>
      </c>
      <c r="R63" s="697">
        <v>20.0</v>
      </c>
      <c r="S63" s="697">
        <v>22.0</v>
      </c>
      <c r="T63" s="697">
        <v>21.0</v>
      </c>
      <c r="U63" s="697">
        <v>11.0</v>
      </c>
      <c r="V63" s="698">
        <v>6.0</v>
      </c>
      <c r="W63" s="681"/>
      <c r="X63" s="681" t="str">
        <f>iferror(VLOOKUP($E63,'セッション実施状況管理'!$H$10:$L$1028,4,FALSE),"")</f>
        <v>ボム</v>
      </c>
      <c r="Y63" s="205" t="s">
        <v>1326</v>
      </c>
      <c r="Z63" s="205" t="s">
        <v>1324</v>
      </c>
      <c r="AA63" s="205" t="s">
        <v>1325</v>
      </c>
    </row>
    <row r="64">
      <c r="A64" s="691">
        <v>53.0</v>
      </c>
      <c r="B64" s="692">
        <f>vlookup(A64,'セッション実施状況管理'!$A:$C,3,false)</f>
        <v>1</v>
      </c>
      <c r="C64" s="692" t="str">
        <f>vlookup(A64,'セッション実施状況管理'!$A:$B,2,false)</f>
        <v>卒業</v>
      </c>
      <c r="D64" s="686" t="str">
        <f>vlookup(A64,'セッション実施状況管理'!$A:$I,9,false)</f>
        <v>dr.sora_ped</v>
      </c>
      <c r="E64" s="686" t="str">
        <f>vlookup(A64,'セッション実施状況管理'!$A:$I,8,false)</f>
        <v>わだよしろう</v>
      </c>
      <c r="F64" s="693">
        <f>vlookup(A64,'セッション実施状況管理'!$A:$U,19,false)</f>
        <v>45811</v>
      </c>
      <c r="G64" s="686" t="str">
        <f>vlookup(A64,'セッション実施状況管理'!$A:$U,20,false)</f>
        <v>野村佑佳</v>
      </c>
      <c r="H64" s="693" t="str">
        <f>vlookup(A64,'セッション実施状況管理'!$A$4:$S1004,17,false)</f>
        <v/>
      </c>
      <c r="I64" s="686">
        <f t="shared" si="5"/>
        <v>1514</v>
      </c>
      <c r="J64" s="692"/>
      <c r="K64" s="692"/>
      <c r="L64" s="691">
        <v>0.0</v>
      </c>
      <c r="M64" s="691">
        <f t="shared" si="11"/>
        <v>115</v>
      </c>
      <c r="N64" s="691">
        <v>115.0</v>
      </c>
      <c r="O64" s="695">
        <f t="shared" si="7"/>
        <v>16.42857143</v>
      </c>
      <c r="P64" s="696">
        <v>0.0</v>
      </c>
      <c r="Q64" s="697" t="s">
        <v>1072</v>
      </c>
      <c r="R64" s="697">
        <v>16.0</v>
      </c>
      <c r="S64" s="697">
        <v>28.0</v>
      </c>
      <c r="T64" s="697">
        <v>31.0</v>
      </c>
      <c r="U64" s="697">
        <v>25.0</v>
      </c>
      <c r="V64" s="698">
        <v>15.0</v>
      </c>
      <c r="W64" s="681"/>
      <c r="X64" s="681" t="str">
        <f>iferror(VLOOKUP($E64,'セッション実施状況管理'!$H$10:$L$1028,4,FALSE),"")</f>
        <v>ボム</v>
      </c>
      <c r="Y64" s="205" t="s">
        <v>1340</v>
      </c>
      <c r="Z64" s="205" t="s">
        <v>1334</v>
      </c>
      <c r="AA64" s="205" t="s">
        <v>1325</v>
      </c>
    </row>
    <row r="65">
      <c r="A65" s="691">
        <v>54.0</v>
      </c>
      <c r="B65" s="692">
        <f>vlookup(A65,'セッション実施状況管理'!$A:$C,3,false)</f>
        <v>1</v>
      </c>
      <c r="C65" s="692" t="str">
        <f>vlookup(A65,'セッション実施状況管理'!$A:$B,2,false)</f>
        <v>卒業</v>
      </c>
      <c r="D65" s="686" t="str">
        <f>vlookup(A65,'セッション実施状況管理'!$A:$I,9,false)</f>
        <v>shiia_zubora_gohan</v>
      </c>
      <c r="E65" s="686" t="str">
        <f>vlookup(A65,'セッション実施状況管理'!$A:$I,8,false)</f>
        <v>こもりみちこ</v>
      </c>
      <c r="F65" s="693">
        <f>vlookup(A65,'セッション実施状況管理'!$A:$U,19,false)</f>
        <v>45836</v>
      </c>
      <c r="G65" s="686" t="str">
        <f>vlookup(A65,'セッション実施状況管理'!$A:$U,20,false)</f>
        <v>有山友菜</v>
      </c>
      <c r="H65" s="693" t="str">
        <f>vlookup(A65,'セッション実施状況管理'!$A$4:$S1004,17,false)</f>
        <v/>
      </c>
      <c r="I65" s="686">
        <f t="shared" si="5"/>
        <v>1514</v>
      </c>
      <c r="J65" s="692"/>
      <c r="K65" s="692"/>
      <c r="L65" s="691">
        <v>0.0</v>
      </c>
      <c r="M65" s="691">
        <f t="shared" si="11"/>
        <v>102</v>
      </c>
      <c r="N65" s="691">
        <v>102.0</v>
      </c>
      <c r="O65" s="695">
        <f t="shared" si="7"/>
        <v>14.57142857</v>
      </c>
      <c r="P65" s="696">
        <v>0.0</v>
      </c>
      <c r="Q65" s="697">
        <v>13.0</v>
      </c>
      <c r="R65" s="697">
        <v>22.0</v>
      </c>
      <c r="S65" s="697">
        <f>56-35</f>
        <v>21</v>
      </c>
      <c r="T65" s="697">
        <v>16.0</v>
      </c>
      <c r="U65" s="697">
        <v>17.0</v>
      </c>
      <c r="V65" s="698">
        <v>13.0</v>
      </c>
      <c r="W65" s="681"/>
      <c r="X65" s="681" t="str">
        <f>iferror(VLOOKUP($E65,'セッション実施状況管理'!$H$10:$L$1028,4,FALSE),"")</f>
        <v>はる</v>
      </c>
      <c r="Y65" s="205" t="s">
        <v>1329</v>
      </c>
      <c r="Z65" s="205" t="s">
        <v>1327</v>
      </c>
      <c r="AA65" s="205" t="s">
        <v>1325</v>
      </c>
    </row>
    <row r="66">
      <c r="A66" s="691">
        <v>55.0</v>
      </c>
      <c r="B66" s="692">
        <f>vlookup(A66,'セッション実施状況管理'!$A:$C,3,false)</f>
        <v>0</v>
      </c>
      <c r="C66" s="692" t="str">
        <f>vlookup(A66,'セッション実施状況管理'!$A:$B,2,false)</f>
        <v>卒業</v>
      </c>
      <c r="D66" s="686" t="str">
        <f>vlookup(A66,'セッション実施状況管理'!$A:$I,9,false)</f>
        <v>nao_mamadiet_39</v>
      </c>
      <c r="E66" s="686" t="str">
        <f>vlookup(A66,'セッション実施状況管理'!$A:$I,8,false)</f>
        <v>にしじまなおこ</v>
      </c>
      <c r="F66" s="693">
        <f>vlookup(A66,'セッション実施状況管理'!$A:$U,19,false)</f>
        <v>45847</v>
      </c>
      <c r="G66" s="686" t="str">
        <f>vlookup(A66,'セッション実施状況管理'!$A:$U,20,false)</f>
        <v>福田康裕</v>
      </c>
      <c r="H66" s="693" t="str">
        <f>vlookup(A66,'セッション実施状況管理'!$A$4:$S1004,17,false)</f>
        <v/>
      </c>
      <c r="I66" s="686">
        <f t="shared" si="5"/>
        <v>1514</v>
      </c>
      <c r="J66" s="692"/>
      <c r="K66" s="691">
        <v>700.0</v>
      </c>
      <c r="L66" s="691">
        <v>0.0</v>
      </c>
      <c r="M66" s="691">
        <f t="shared" si="11"/>
        <v>62</v>
      </c>
      <c r="N66" s="691">
        <v>62.0</v>
      </c>
      <c r="O66" s="695">
        <f t="shared" si="7"/>
        <v>8.857142857</v>
      </c>
      <c r="P66" s="696">
        <v>0.0</v>
      </c>
      <c r="Q66" s="697">
        <v>5.0</v>
      </c>
      <c r="R66" s="697">
        <v>23.0</v>
      </c>
      <c r="S66" s="697">
        <v>14.0</v>
      </c>
      <c r="T66" s="697">
        <v>14.0</v>
      </c>
      <c r="U66" s="697" t="s">
        <v>1072</v>
      </c>
      <c r="V66" s="698">
        <v>6.0</v>
      </c>
      <c r="W66" s="681"/>
      <c r="X66" s="681" t="str">
        <f>iferror(VLOOKUP($E66,'セッション実施状況管理'!$H$10:$L$1028,4,FALSE),"")</f>
        <v>まろ</v>
      </c>
      <c r="Y66" s="205" t="s">
        <v>1338</v>
      </c>
      <c r="Z66" s="205" t="s">
        <v>1327</v>
      </c>
      <c r="AA66" s="205" t="s">
        <v>1322</v>
      </c>
    </row>
    <row r="67">
      <c r="A67" s="691">
        <v>56.0</v>
      </c>
      <c r="B67" s="692">
        <f>vlookup(A67,'セッション実施状況管理'!$A:$C,3,false)</f>
        <v>2</v>
      </c>
      <c r="C67" s="692" t="str">
        <f>vlookup(A67,'セッション実施状況管理'!$A:$B,2,false)</f>
        <v>卒業</v>
      </c>
      <c r="D67" s="686" t="str">
        <f>vlookup(A67,'セッション実施状況管理'!$A:$I,9,false)</f>
        <v>aki157_diet</v>
      </c>
      <c r="E67" s="686" t="str">
        <f>vlookup(A67,'セッション実施状況管理'!$A:$I,8,false)</f>
        <v>あらききみえ</v>
      </c>
      <c r="F67" s="693">
        <f>vlookup(A67,'セッション実施状況管理'!$A:$U,19,false)</f>
        <v>45843</v>
      </c>
      <c r="G67" s="686" t="str">
        <f>vlookup(A67,'セッション実施状況管理'!$A:$U,20,false)</f>
        <v>鈴木久美子</v>
      </c>
      <c r="H67" s="693" t="str">
        <f>vlookup(A67,'セッション実施状況管理'!$A$4:$S1004,17,false)</f>
        <v/>
      </c>
      <c r="I67" s="686">
        <f t="shared" si="5"/>
        <v>1514</v>
      </c>
      <c r="J67" s="692"/>
      <c r="K67" s="692"/>
      <c r="L67" s="691">
        <v>0.0</v>
      </c>
      <c r="M67" s="691">
        <f t="shared" si="11"/>
        <v>120</v>
      </c>
      <c r="N67" s="691">
        <v>120.0</v>
      </c>
      <c r="O67" s="695">
        <f t="shared" si="7"/>
        <v>17.14285714</v>
      </c>
      <c r="P67" s="696">
        <v>0.0</v>
      </c>
      <c r="Q67" s="696">
        <v>0.0</v>
      </c>
      <c r="R67" s="697">
        <v>20.0</v>
      </c>
      <c r="S67" s="697">
        <v>21.0</v>
      </c>
      <c r="T67" s="697">
        <v>25.0</v>
      </c>
      <c r="U67" s="697">
        <v>27.0</v>
      </c>
      <c r="V67" s="698">
        <v>27.0</v>
      </c>
      <c r="W67" s="681"/>
      <c r="X67" s="681" t="str">
        <f>iferror(VLOOKUP($E67,'セッション実施状況管理'!$H$10:$L$1028,4,FALSE),"")</f>
        <v>はる</v>
      </c>
      <c r="Y67" s="205" t="s">
        <v>1338</v>
      </c>
      <c r="Z67" s="205" t="s">
        <v>1327</v>
      </c>
      <c r="AA67" s="205" t="s">
        <v>1325</v>
      </c>
    </row>
    <row r="68">
      <c r="A68" s="691">
        <v>57.0</v>
      </c>
      <c r="B68" s="692">
        <f>vlookup(A68,'セッション実施状況管理'!$A:$C,3,false)</f>
        <v>0</v>
      </c>
      <c r="C68" s="692" t="str">
        <f>vlookup(A68,'セッション実施状況管理'!$A:$B,2,false)</f>
        <v>卒業</v>
      </c>
      <c r="D68" s="686" t="str">
        <f>vlookup(A68,'セッション実施状況管理'!$A:$I,9,false)</f>
        <v>shiga_chan_diet</v>
      </c>
      <c r="E68" s="686" t="str">
        <f>vlookup(A68,'セッション実施状況管理'!$A:$I,8,false)</f>
        <v>しがあかね</v>
      </c>
      <c r="F68" s="693">
        <f>vlookup(A68,'セッション実施状況管理'!$A:$U,19,false)</f>
        <v>45846</v>
      </c>
      <c r="G68" s="686" t="str">
        <f>vlookup(A68,'セッション実施状況管理'!$A:$U,20,false)</f>
        <v>有山友菜</v>
      </c>
      <c r="H68" s="693" t="str">
        <f>vlookup(A68,'セッション実施状況管理'!$A$4:$S1004,17,false)</f>
        <v/>
      </c>
      <c r="I68" s="686">
        <f t="shared" si="5"/>
        <v>1514</v>
      </c>
      <c r="J68" s="692"/>
      <c r="K68" s="692"/>
      <c r="L68" s="691">
        <v>0.0</v>
      </c>
      <c r="M68" s="691">
        <f t="shared" si="11"/>
        <v>79</v>
      </c>
      <c r="N68" s="691">
        <v>79.0</v>
      </c>
      <c r="O68" s="695">
        <f t="shared" si="7"/>
        <v>11.28571429</v>
      </c>
      <c r="P68" s="696">
        <v>0.0</v>
      </c>
      <c r="Q68" s="697">
        <v>1.0</v>
      </c>
      <c r="R68" s="697">
        <v>16.0</v>
      </c>
      <c r="S68" s="697">
        <f>45-17</f>
        <v>28</v>
      </c>
      <c r="T68" s="697">
        <v>15.0</v>
      </c>
      <c r="U68" s="697">
        <v>10.0</v>
      </c>
      <c r="V68" s="698">
        <v>9.0</v>
      </c>
      <c r="W68" s="681"/>
      <c r="X68" s="681" t="str">
        <f>iferror(VLOOKUP($E68,'セッション実施状況管理'!$H$10:$L$1028,4,FALSE),"")</f>
        <v>ゆな</v>
      </c>
      <c r="Y68" s="205" t="s">
        <v>1338</v>
      </c>
      <c r="Z68" s="205" t="s">
        <v>1330</v>
      </c>
      <c r="AA68" s="205" t="s">
        <v>1325</v>
      </c>
    </row>
    <row r="69">
      <c r="A69" s="691">
        <v>58.0</v>
      </c>
      <c r="B69" s="719">
        <v>1.0</v>
      </c>
      <c r="C69" s="692" t="str">
        <f>vlookup(A69,'セッション実施状況管理'!$A:$B,2,false)</f>
        <v>卒業</v>
      </c>
      <c r="D69" s="686" t="str">
        <f>vlookup(A69,'セッション実施状況管理'!$A:$I,9,false)</f>
        <v>misa_sweets_diet</v>
      </c>
      <c r="E69" s="686" t="str">
        <f>vlookup(A69,'セッション実施状況管理'!$A:$I,8,false)</f>
        <v>ねもとみさ</v>
      </c>
      <c r="F69" s="693">
        <f>vlookup(A69,'セッション実施状況管理'!$A:$U,19,false)</f>
        <v>45868</v>
      </c>
      <c r="G69" s="686" t="str">
        <f>vlookup(A69,'セッション実施状況管理'!$A:$U,20,false)</f>
        <v>長尾あみり</v>
      </c>
      <c r="H69" s="693" t="str">
        <f>vlookup(A69,'セッション実施状況管理'!$A$4:$S1004,17,false)</f>
        <v/>
      </c>
      <c r="I69" s="686">
        <f t="shared" si="5"/>
        <v>1514</v>
      </c>
      <c r="J69" s="692"/>
      <c r="K69" s="692"/>
      <c r="L69" s="691">
        <v>0.0</v>
      </c>
      <c r="M69" s="691">
        <f t="shared" si="11"/>
        <v>78</v>
      </c>
      <c r="N69" s="691">
        <v>78.0</v>
      </c>
      <c r="O69" s="695">
        <f t="shared" si="7"/>
        <v>11.14285714</v>
      </c>
      <c r="P69" s="696">
        <v>0.0</v>
      </c>
      <c r="Q69" s="697">
        <v>2.0</v>
      </c>
      <c r="R69" s="697">
        <v>12.0</v>
      </c>
      <c r="S69" s="697">
        <v>15.0</v>
      </c>
      <c r="T69" s="697">
        <v>15.0</v>
      </c>
      <c r="U69" s="697">
        <v>23.0</v>
      </c>
      <c r="V69" s="698">
        <v>11.0</v>
      </c>
      <c r="W69" s="681"/>
      <c r="X69" s="681" t="str">
        <f>iferror(VLOOKUP($E69,'セッション実施状況管理'!$H$10:$L$1028,4,FALSE),"")</f>
        <v>はる</v>
      </c>
      <c r="Y69" s="205" t="s">
        <v>1329</v>
      </c>
      <c r="Z69" s="205" t="s">
        <v>1330</v>
      </c>
      <c r="AA69" s="205" t="s">
        <v>1325</v>
      </c>
    </row>
    <row r="70">
      <c r="A70" s="691">
        <v>59.0</v>
      </c>
      <c r="B70" s="692">
        <f>vlookup(A70,'セッション実施状況管理'!$A:$C,3,false)</f>
        <v>2</v>
      </c>
      <c r="C70" s="692" t="str">
        <f>vlookup(A70,'セッション実施状況管理'!$A:$B,2,false)</f>
        <v>卒業</v>
      </c>
      <c r="D70" s="686" t="str">
        <f>vlookup(A70,'セッション実施状況管理'!$A:$I,9,false)</f>
        <v>hana_diet.recipe</v>
      </c>
      <c r="E70" s="686" t="str">
        <f>vlookup(A70,'セッション実施状況管理'!$A:$I,8,false)</f>
        <v>ふかくさゆか</v>
      </c>
      <c r="F70" s="693">
        <f>vlookup(A70,'セッション実施状況管理'!$A:$U,19,false)</f>
        <v>45870</v>
      </c>
      <c r="G70" s="686" t="str">
        <f>vlookup(A70,'セッション実施状況管理'!$A:$U,20,false)</f>
        <v>須見浩人</v>
      </c>
      <c r="H70" s="693" t="str">
        <f>vlookup(A70,'セッション実施状況管理'!$A$4:$S1004,17,false)</f>
        <v/>
      </c>
      <c r="I70" s="686">
        <f t="shared" si="5"/>
        <v>1514</v>
      </c>
      <c r="J70" s="692"/>
      <c r="K70" s="692"/>
      <c r="L70" s="691">
        <v>0.0</v>
      </c>
      <c r="M70" s="691">
        <f t="shared" si="11"/>
        <v>120</v>
      </c>
      <c r="N70" s="691">
        <v>120.0</v>
      </c>
      <c r="O70" s="695">
        <f t="shared" si="7"/>
        <v>17.14285714</v>
      </c>
      <c r="P70" s="696">
        <v>0.0</v>
      </c>
      <c r="Q70" s="697" t="s">
        <v>1072</v>
      </c>
      <c r="R70" s="697">
        <v>27.0</v>
      </c>
      <c r="S70" s="697">
        <v>24.0</v>
      </c>
      <c r="T70" s="697">
        <v>30.0</v>
      </c>
      <c r="U70" s="697">
        <v>29.0</v>
      </c>
      <c r="V70" s="698">
        <v>10.0</v>
      </c>
      <c r="W70" s="681"/>
      <c r="X70" s="681" t="str">
        <f>iferror(VLOOKUP($E70,'セッション実施状況管理'!$H$10:$L$1028,4,FALSE),"")</f>
        <v>kenta</v>
      </c>
      <c r="Y70" s="205" t="s">
        <v>1329</v>
      </c>
      <c r="Z70" s="205" t="s">
        <v>1330</v>
      </c>
      <c r="AA70" s="205" t="s">
        <v>1331</v>
      </c>
    </row>
    <row r="71">
      <c r="A71" s="691">
        <v>60.0</v>
      </c>
      <c r="B71" s="692">
        <f>vlookup(A71,'セッション実施状況管理'!$A:$C,3,false)</f>
        <v>2</v>
      </c>
      <c r="C71" s="692" t="str">
        <f>vlookup(A71,'セッション実施状況管理'!$A:$B,2,false)</f>
        <v>卒業</v>
      </c>
      <c r="D71" s="686" t="str">
        <f>vlookup(A71,'セッション実施状況管理'!$A:$I,9,false)</f>
        <v>justin_inuformation</v>
      </c>
      <c r="E71" s="686" t="str">
        <f>vlookup(A71,'セッション実施状況管理'!$A:$I,8,false)</f>
        <v>ごとうしんじ</v>
      </c>
      <c r="F71" s="693">
        <f>vlookup(A71,'セッション実施状況管理'!$A:$U,19,false)</f>
        <v>45889</v>
      </c>
      <c r="G71" s="686" t="str">
        <f>vlookup(A71,'セッション実施状況管理'!$A:$U,20,false)</f>
        <v>森本風花</v>
      </c>
      <c r="H71" s="693" t="str">
        <f>vlookup(A71,'セッション実施状況管理'!$A$4:$S1004,17,false)</f>
        <v/>
      </c>
      <c r="I71" s="686">
        <f t="shared" si="5"/>
        <v>1514</v>
      </c>
      <c r="J71" s="692"/>
      <c r="K71" s="692"/>
      <c r="L71" s="691">
        <v>0.0</v>
      </c>
      <c r="M71" s="691">
        <f t="shared" si="11"/>
        <v>124</v>
      </c>
      <c r="N71" s="691">
        <v>124.0</v>
      </c>
      <c r="O71" s="695">
        <f t="shared" si="7"/>
        <v>17.71428571</v>
      </c>
      <c r="P71" s="696">
        <v>0.0</v>
      </c>
      <c r="Q71" s="697" t="s">
        <v>1072</v>
      </c>
      <c r="R71" s="697">
        <v>25.0</v>
      </c>
      <c r="S71" s="697">
        <v>29.0</v>
      </c>
      <c r="T71" s="697">
        <v>25.0</v>
      </c>
      <c r="U71" s="697">
        <v>24.0</v>
      </c>
      <c r="V71" s="698">
        <v>21.0</v>
      </c>
      <c r="W71" s="681"/>
      <c r="X71" s="681" t="str">
        <f>iferror(VLOOKUP($E71,'セッション実施状況管理'!$H$10:$L$1028,4,FALSE),"")</f>
        <v>すい</v>
      </c>
      <c r="Y71" s="205" t="s">
        <v>1335</v>
      </c>
      <c r="Z71" s="205" t="s">
        <v>1327</v>
      </c>
      <c r="AA71" s="205" t="s">
        <v>1331</v>
      </c>
    </row>
    <row r="72">
      <c r="A72" s="691">
        <v>61.0</v>
      </c>
      <c r="B72" s="692">
        <f>vlookup(A72,'セッション実施状況管理'!$A:$C,3,false)</f>
        <v>0</v>
      </c>
      <c r="C72" s="692" t="str">
        <f>vlookup(A72,'セッション実施状況管理'!$A:$B,2,false)</f>
        <v>卒業</v>
      </c>
      <c r="D72" s="686" t="str">
        <f>vlookup(A72,'セッション実施状況管理'!$A:$I,9,false)</f>
        <v>yukappe_room</v>
      </c>
      <c r="E72" s="686" t="str">
        <f>vlookup(A72,'セッション実施状況管理'!$A:$I,8,false)</f>
        <v>こまつゆか</v>
      </c>
      <c r="F72" s="693">
        <f>vlookup(A72,'セッション実施状況管理'!$A:$U,19,false)</f>
        <v>45894</v>
      </c>
      <c r="G72" s="686" t="str">
        <f>vlookup(A72,'セッション実施状況管理'!$A:$U,20,false)</f>
        <v>森本風花</v>
      </c>
      <c r="H72" s="693" t="str">
        <f>vlookup(A72,'セッション実施状況管理'!$A$4:$S1004,17,false)</f>
        <v/>
      </c>
      <c r="I72" s="686">
        <f t="shared" si="5"/>
        <v>1514</v>
      </c>
      <c r="J72" s="692"/>
      <c r="K72" s="692"/>
      <c r="L72" s="691">
        <v>0.0</v>
      </c>
      <c r="M72" s="691">
        <f t="shared" si="11"/>
        <v>25</v>
      </c>
      <c r="N72" s="691">
        <v>25.0</v>
      </c>
      <c r="O72" s="695">
        <f t="shared" si="7"/>
        <v>3.571428571</v>
      </c>
      <c r="P72" s="696">
        <v>0.0</v>
      </c>
      <c r="Q72" s="697">
        <v>1.0</v>
      </c>
      <c r="R72" s="697">
        <v>5.0</v>
      </c>
      <c r="S72" s="697">
        <v>8.0</v>
      </c>
      <c r="T72" s="697">
        <v>5.0</v>
      </c>
      <c r="U72" s="697">
        <v>3.0</v>
      </c>
      <c r="V72" s="698">
        <v>3.0</v>
      </c>
      <c r="W72" s="681"/>
      <c r="X72" s="681" t="str">
        <f>iferror(VLOOKUP($E72,'セッション実施状況管理'!$H$10:$L$1028,4,FALSE),"")</f>
        <v>えび</v>
      </c>
      <c r="Y72" s="205" t="s">
        <v>1326</v>
      </c>
      <c r="Z72" s="205" t="s">
        <v>1327</v>
      </c>
      <c r="AA72" s="205" t="s">
        <v>1325</v>
      </c>
    </row>
    <row r="73">
      <c r="A73" s="691">
        <v>62.0</v>
      </c>
      <c r="B73" s="692">
        <f>vlookup(A73,'セッション実施状況管理'!$A:$C,3,false)</f>
        <v>0</v>
      </c>
      <c r="C73" s="692" t="str">
        <f>vlookup(A73,'セッション実施状況管理'!$A:$B,2,false)</f>
        <v>卒業</v>
      </c>
      <c r="D73" s="686" t="str">
        <f>vlookup(A73,'セッション実施状況管理'!$A:$I,9,false)</f>
        <v>kuroko_book</v>
      </c>
      <c r="E73" s="686" t="str">
        <f>vlookup(A73,'セッション実施状況管理'!$A:$I,8,false)</f>
        <v>すがの ゆうた</v>
      </c>
      <c r="F73" s="693">
        <f>vlookup(A73,'セッション実施状況管理'!$A:$U,19,false)</f>
        <v>45876</v>
      </c>
      <c r="G73" s="686" t="str">
        <f>vlookup(A73,'セッション実施状況管理'!$A:$U,20,false)</f>
        <v>森本風花</v>
      </c>
      <c r="H73" s="693" t="str">
        <f>vlookup(A73,'セッション実施状況管理'!$A$4:$S1004,17,false)</f>
        <v/>
      </c>
      <c r="I73" s="686">
        <f t="shared" si="5"/>
        <v>1514</v>
      </c>
      <c r="J73" s="692"/>
      <c r="K73" s="692"/>
      <c r="L73" s="691">
        <v>0.0</v>
      </c>
      <c r="M73" s="691">
        <f t="shared" si="11"/>
        <v>77</v>
      </c>
      <c r="N73" s="691">
        <v>77.0</v>
      </c>
      <c r="O73" s="695">
        <f t="shared" si="7"/>
        <v>11</v>
      </c>
      <c r="P73" s="696">
        <v>0.0</v>
      </c>
      <c r="Q73" s="697">
        <v>0.0</v>
      </c>
      <c r="R73" s="697">
        <v>21.0</v>
      </c>
      <c r="S73" s="697">
        <v>22.0</v>
      </c>
      <c r="T73" s="697">
        <v>28.0</v>
      </c>
      <c r="U73" s="697">
        <v>6.0</v>
      </c>
      <c r="V73" s="698">
        <v>0.0</v>
      </c>
      <c r="W73" s="681"/>
      <c r="X73" s="681" t="str">
        <f>iferror(VLOOKUP($E73,'セッション実施状況管理'!$H$10:$L$1028,4,FALSE),"")</f>
        <v>ふみや</v>
      </c>
      <c r="Y73" s="205" t="s">
        <v>1335</v>
      </c>
      <c r="Z73" s="205" t="s">
        <v>1327</v>
      </c>
      <c r="AA73" s="205" t="s">
        <v>1331</v>
      </c>
    </row>
    <row r="74">
      <c r="A74" s="691">
        <v>63.0</v>
      </c>
      <c r="B74" s="692">
        <f>vlookup(A74,'セッション実施状況管理'!$A:$C,3,false)</f>
        <v>0</v>
      </c>
      <c r="C74" s="692" t="str">
        <f>vlookup(A74,'セッション実施状況管理'!$A:$B,2,false)</f>
        <v>音不</v>
      </c>
      <c r="D74" s="686" t="str">
        <f>vlookup(A74,'セッション実施状況管理'!$A:$I,9,false)</f>
        <v>passion_okatyan</v>
      </c>
      <c r="E74" s="686" t="str">
        <f>vlookup(A74,'セッション実施状況管理'!$A:$I,8,false)</f>
        <v>おかひろし</v>
      </c>
      <c r="F74" s="693">
        <f>vlookup(A74,'セッション実施状況管理'!$A:$U,19,false)</f>
        <v>45883</v>
      </c>
      <c r="G74" s="686" t="str">
        <f>vlookup(A74,'セッション実施状況管理'!$A:$U,20,false)</f>
        <v>森本風花</v>
      </c>
      <c r="H74" s="693" t="str">
        <f>vlookup(A74,'セッション実施状況管理'!$A$4:$S1004,17,false)</f>
        <v/>
      </c>
      <c r="I74" s="686">
        <f t="shared" si="5"/>
        <v>1514</v>
      </c>
      <c r="J74" s="692"/>
      <c r="K74" s="692"/>
      <c r="L74" s="691">
        <v>0.0</v>
      </c>
      <c r="M74" s="691">
        <f t="shared" si="11"/>
        <v>11</v>
      </c>
      <c r="N74" s="691">
        <v>11.0</v>
      </c>
      <c r="O74" s="695">
        <f t="shared" si="7"/>
        <v>1.571428571</v>
      </c>
      <c r="P74" s="696">
        <v>0.0</v>
      </c>
      <c r="Q74" s="697">
        <v>0.0</v>
      </c>
      <c r="R74" s="697">
        <v>8.0</v>
      </c>
      <c r="S74" s="697">
        <v>3.0</v>
      </c>
      <c r="T74" s="697">
        <v>0.0</v>
      </c>
      <c r="U74" s="697">
        <v>0.0</v>
      </c>
      <c r="V74" s="698">
        <v>0.0</v>
      </c>
      <c r="W74" s="681"/>
      <c r="X74" s="681" t="str">
        <f>iferror(VLOOKUP($E74,'セッション実施状況管理'!$H$10:$L$1028,4,FALSE),"")</f>
        <v>ふみや</v>
      </c>
      <c r="Y74" s="205" t="s">
        <v>1335</v>
      </c>
      <c r="Z74" s="205" t="s">
        <v>1324</v>
      </c>
      <c r="AA74" s="205" t="s">
        <v>1331</v>
      </c>
    </row>
    <row r="75">
      <c r="A75" s="691">
        <v>64.0</v>
      </c>
      <c r="B75" s="692">
        <f>vlookup(A75,'セッション実施状況管理'!$A:$C,3,false)</f>
        <v>1</v>
      </c>
      <c r="C75" s="692" t="str">
        <f>vlookup(A75,'セッション実施状況管理'!$A:$B,2,false)</f>
        <v>卒業</v>
      </c>
      <c r="D75" s="686" t="str">
        <f>vlookup(A75,'セッション実施状況管理'!$A:$I,9,false)</f>
        <v>tera.security</v>
      </c>
      <c r="E75" s="686" t="str">
        <f>vlookup(A75,'セッション実施状況管理'!$A:$I,8,false)</f>
        <v>てらもとまさゆき</v>
      </c>
      <c r="F75" s="693">
        <f>vlookup(A75,'セッション実施状況管理'!$A:$U,19,false)</f>
        <v>45904</v>
      </c>
      <c r="G75" s="686" t="str">
        <f>vlookup(A75,'セッション実施状況管理'!$A:$U,20,false)</f>
        <v>山見阪佳子</v>
      </c>
      <c r="H75" s="693" t="str">
        <f>vlookup(A75,'セッション実施状況管理'!$A$4:$S1004,17,false)</f>
        <v/>
      </c>
      <c r="I75" s="686">
        <f t="shared" si="5"/>
        <v>1514</v>
      </c>
      <c r="J75" s="692"/>
      <c r="K75" s="692"/>
      <c r="L75" s="691">
        <v>0.0</v>
      </c>
      <c r="M75" s="691">
        <f t="shared" si="11"/>
        <v>40</v>
      </c>
      <c r="N75" s="692"/>
      <c r="O75" s="695">
        <f t="shared" si="7"/>
        <v>5.714285714</v>
      </c>
      <c r="P75" s="696">
        <v>0.0</v>
      </c>
      <c r="Q75" s="697">
        <v>2.0</v>
      </c>
      <c r="R75" s="697">
        <v>6.0</v>
      </c>
      <c r="S75" s="697">
        <v>10.0</v>
      </c>
      <c r="T75" s="697">
        <v>8.0</v>
      </c>
      <c r="U75" s="697">
        <v>5.0</v>
      </c>
      <c r="V75" s="698">
        <v>9.0</v>
      </c>
      <c r="W75" s="681"/>
      <c r="X75" s="681" t="str">
        <f>iferror(VLOOKUP($E75,'セッション実施状況管理'!$H$10:$L$1028,4,FALSE),"")</f>
        <v>タク</v>
      </c>
      <c r="Y75" s="205" t="s">
        <v>1340</v>
      </c>
      <c r="Z75" s="205" t="s">
        <v>1327</v>
      </c>
      <c r="AA75" s="205" t="s">
        <v>1325</v>
      </c>
    </row>
    <row r="76">
      <c r="A76" s="691">
        <v>65.0</v>
      </c>
      <c r="B76" s="692">
        <f>vlookup(A76,'セッション実施状況管理'!$A:$C,3,false)</f>
        <v>0</v>
      </c>
      <c r="C76" s="691" t="s">
        <v>222</v>
      </c>
      <c r="D76" s="686" t="str">
        <f>vlookup(A76,'セッション実施状況管理'!$A:$I,9,false)</f>
        <v>pan_chan0380</v>
      </c>
      <c r="E76" s="686" t="str">
        <f>vlookup(A76,'セッション実施状況管理'!$A:$I,8,false)</f>
        <v>いけうちさや</v>
      </c>
      <c r="F76" s="693">
        <f>vlookup(A76,'セッション実施状況管理'!$A:$U,19,false)</f>
        <v>45900</v>
      </c>
      <c r="G76" s="686" t="str">
        <f>vlookup(A76,'セッション実施状況管理'!$A:$U,20,false)</f>
        <v>正木千智</v>
      </c>
      <c r="H76" s="693" t="str">
        <f>vlookup(A76,'セッション実施状況管理'!$A$4:$S1004,17,false)</f>
        <v/>
      </c>
      <c r="I76" s="686">
        <f t="shared" si="5"/>
        <v>1514</v>
      </c>
      <c r="J76" s="692"/>
      <c r="K76" s="692"/>
      <c r="L76" s="691">
        <v>864.0</v>
      </c>
      <c r="M76" s="691">
        <f t="shared" si="11"/>
        <v>28</v>
      </c>
      <c r="N76" s="692"/>
      <c r="O76" s="695">
        <f t="shared" si="7"/>
        <v>4</v>
      </c>
      <c r="P76" s="696">
        <v>0.0</v>
      </c>
      <c r="Q76" s="697">
        <v>2.0</v>
      </c>
      <c r="R76" s="697">
        <v>5.0</v>
      </c>
      <c r="S76" s="720">
        <v>4.0</v>
      </c>
      <c r="T76" s="697">
        <v>4.0</v>
      </c>
      <c r="U76" s="697">
        <v>4.0</v>
      </c>
      <c r="V76" s="698">
        <v>9.0</v>
      </c>
      <c r="W76" s="681"/>
      <c r="X76" s="681" t="str">
        <f>iferror(VLOOKUP($E76,'セッション実施状況管理'!$H$10:$L$1028,4,FALSE),"")</f>
        <v>うちこ</v>
      </c>
      <c r="Y76" s="205" t="s">
        <v>1322</v>
      </c>
      <c r="Z76" s="205" t="s">
        <v>1322</v>
      </c>
      <c r="AA76" s="205" t="s">
        <v>1322</v>
      </c>
    </row>
    <row r="77">
      <c r="A77" s="691">
        <v>66.0</v>
      </c>
      <c r="B77" s="692">
        <f>vlookup(A77,'セッション実施状況管理'!$A:$C,3,false)</f>
        <v>0</v>
      </c>
      <c r="C77" s="692" t="str">
        <f>vlookup(A77,'セッション実施状況管理'!$A:$B,2,false)</f>
        <v>卒業</v>
      </c>
      <c r="D77" s="686" t="str">
        <f>vlookup(A77,'セッション実施状況管理'!$A:$I,9,false)</f>
        <v>english_no_maria</v>
      </c>
      <c r="E77" s="686" t="str">
        <f>vlookup(A77,'セッション実施状況管理'!$A:$I,8,false)</f>
        <v>しまむらまりな</v>
      </c>
      <c r="F77" s="693">
        <f>vlookup(A77,'セッション実施状況管理'!$A:$U,19,false)</f>
        <v>45907</v>
      </c>
      <c r="G77" s="686" t="str">
        <f>vlookup(A77,'セッション実施状況管理'!$A:$U,20,false)</f>
        <v>鈴木久美子</v>
      </c>
      <c r="H77" s="693" t="str">
        <f>vlookup(A77,'セッション実施状況管理'!$A$4:$S1004,17,false)</f>
        <v/>
      </c>
      <c r="I77" s="686">
        <f t="shared" si="5"/>
        <v>1514</v>
      </c>
      <c r="J77" s="692"/>
      <c r="K77" s="692"/>
      <c r="L77" s="691">
        <v>0.0</v>
      </c>
      <c r="M77" s="691">
        <f t="shared" si="11"/>
        <v>2</v>
      </c>
      <c r="N77" s="692"/>
      <c r="O77" s="695">
        <f t="shared" si="7"/>
        <v>0.2857142857</v>
      </c>
      <c r="P77" s="696">
        <v>0.0</v>
      </c>
      <c r="Q77" s="697">
        <v>0.0</v>
      </c>
      <c r="R77" s="697">
        <v>0.0</v>
      </c>
      <c r="S77" s="697">
        <v>0.0</v>
      </c>
      <c r="T77" s="697">
        <v>0.0</v>
      </c>
      <c r="U77" s="697">
        <v>1.0</v>
      </c>
      <c r="V77" s="698">
        <v>1.0</v>
      </c>
      <c r="W77" s="681"/>
      <c r="X77" s="681" t="str">
        <f>iferror(VLOOKUP($E77,'セッション実施状況管理'!$H$10:$L$1028,4,FALSE),"")</f>
        <v>ふみや</v>
      </c>
      <c r="Y77" s="205" t="s">
        <v>1335</v>
      </c>
      <c r="Z77" s="205" t="s">
        <v>1324</v>
      </c>
      <c r="AA77" s="205" t="s">
        <v>1331</v>
      </c>
    </row>
    <row r="78">
      <c r="A78" s="691">
        <v>67.0</v>
      </c>
      <c r="B78" s="692">
        <f>vlookup(A78,'セッション実施状況管理'!$A:$C,3,false)</f>
        <v>0</v>
      </c>
      <c r="C78" s="692" t="str">
        <f>vlookup(A78,'セッション実施状況管理'!$A:$B,2,false)</f>
        <v>卒業</v>
      </c>
      <c r="D78" s="686" t="str">
        <f>vlookup(A78,'セッション実施状況管理'!$A:$I,9,false)</f>
        <v>amopi_asd</v>
      </c>
      <c r="E78" s="686" t="str">
        <f>vlookup(A78,'セッション実施状況管理'!$A:$I,8,false)</f>
        <v>いしいるりな</v>
      </c>
      <c r="F78" s="693">
        <f>vlookup(A78,'セッション実施状況管理'!$A:$U,19,false)</f>
        <v>45896</v>
      </c>
      <c r="G78" s="686" t="str">
        <f>vlookup(A78,'セッション実施状況管理'!$A:$U,20,false)</f>
        <v>有山友菜</v>
      </c>
      <c r="H78" s="693" t="str">
        <f>vlookup(A78,'セッション実施状況管理'!$A$4:$S1004,17,false)</f>
        <v/>
      </c>
      <c r="I78" s="686">
        <f t="shared" si="5"/>
        <v>1514</v>
      </c>
      <c r="J78" s="692"/>
      <c r="K78" s="692"/>
      <c r="L78" s="691">
        <v>0.0</v>
      </c>
      <c r="M78" s="691">
        <f t="shared" si="11"/>
        <v>37</v>
      </c>
      <c r="N78" s="692"/>
      <c r="O78" s="695">
        <f t="shared" si="7"/>
        <v>5.285714286</v>
      </c>
      <c r="P78" s="696">
        <v>0.0</v>
      </c>
      <c r="Q78" s="697" t="s">
        <v>1072</v>
      </c>
      <c r="R78" s="697">
        <v>9.0</v>
      </c>
      <c r="S78" s="697">
        <v>11.0</v>
      </c>
      <c r="T78" s="697">
        <v>9.0</v>
      </c>
      <c r="U78" s="697">
        <v>8.0</v>
      </c>
      <c r="V78" s="698" t="s">
        <v>1072</v>
      </c>
      <c r="W78" s="681"/>
      <c r="X78" s="681" t="str">
        <f>iferror(VLOOKUP($E78,'セッション実施状況管理'!$H$10:$L$1028,4,FALSE),"")</f>
        <v>ゆきへい</v>
      </c>
      <c r="Y78" s="205" t="s">
        <v>1341</v>
      </c>
      <c r="Z78" s="205" t="s">
        <v>1330</v>
      </c>
      <c r="AA78" s="205" t="s">
        <v>1325</v>
      </c>
    </row>
    <row r="79">
      <c r="A79" s="691">
        <v>68.0</v>
      </c>
      <c r="B79" s="692">
        <f>vlookup(A79,'セッション実施状況管理'!$A:$C,3,false)</f>
        <v>0</v>
      </c>
      <c r="C79" s="692" t="str">
        <f>vlookup(A79,'セッション実施状況管理'!$A:$B,2,false)</f>
        <v>卒業</v>
      </c>
      <c r="D79" s="686" t="s">
        <v>401</v>
      </c>
      <c r="E79" s="686" t="str">
        <f>vlookup(A79,'セッション実施状況管理'!$A:$I,8,false)</f>
        <v>かわさきちあき</v>
      </c>
      <c r="F79" s="693">
        <f>vlookup(A79,'セッション実施状況管理'!$A:$U,19,false)</f>
        <v>45924</v>
      </c>
      <c r="G79" s="686" t="str">
        <f>vlookup(A79,'セッション実施状況管理'!$A:$U,20,false)</f>
        <v>小針彩乃</v>
      </c>
      <c r="H79" s="693" t="str">
        <f>vlookup(A79,'セッション実施状況管理'!$A$4:$S1004,17,false)</f>
        <v/>
      </c>
      <c r="I79" s="686">
        <f t="shared" si="5"/>
        <v>1514</v>
      </c>
      <c r="J79" s="692"/>
      <c r="K79" s="692"/>
      <c r="L79" s="691">
        <v>0.0</v>
      </c>
      <c r="M79" s="691">
        <v>9.0</v>
      </c>
      <c r="N79" s="692"/>
      <c r="O79" s="695">
        <f t="shared" si="7"/>
        <v>1.285714286</v>
      </c>
      <c r="P79" s="696">
        <v>0.0</v>
      </c>
      <c r="Q79" s="697">
        <v>0.0</v>
      </c>
      <c r="R79" s="697">
        <v>0.0</v>
      </c>
      <c r="S79" s="697">
        <v>4.0</v>
      </c>
      <c r="T79" s="697">
        <v>3.0</v>
      </c>
      <c r="U79" s="697">
        <v>2.0</v>
      </c>
      <c r="V79" s="698" t="s">
        <v>1072</v>
      </c>
      <c r="W79" s="681"/>
      <c r="X79" s="681" t="str">
        <f>iferror(VLOOKUP($E79,'セッション実施状況管理'!$H$10:$L$1028,4,FALSE),"")</f>
        <v>うちこ</v>
      </c>
      <c r="Y79" s="205" t="s">
        <v>1322</v>
      </c>
      <c r="Z79" s="205" t="s">
        <v>1322</v>
      </c>
      <c r="AA79" s="205" t="s">
        <v>1322</v>
      </c>
    </row>
    <row r="80">
      <c r="A80" s="691">
        <v>69.0</v>
      </c>
      <c r="B80" s="692">
        <f>vlookup(A80,'セッション実施状況管理'!$A:$C,3,false)</f>
        <v>0</v>
      </c>
      <c r="C80" s="692" t="str">
        <f>vlookup(A80,'セッション実施状況管理'!$A:$B,2,false)</f>
        <v>音不</v>
      </c>
      <c r="D80" s="686" t="str">
        <f>vlookup(A80,'セッション実施状況管理'!$A:$I,9,false)</f>
        <v/>
      </c>
      <c r="E80" s="686" t="str">
        <f>vlookup(A80,'セッション実施状況管理'!$A:$I,8,false)</f>
        <v>くろだまさあき</v>
      </c>
      <c r="F80" s="693">
        <f>vlookup(A80,'セッション実施状況管理'!$A:$U,19,false)</f>
        <v>45952</v>
      </c>
      <c r="G80" s="686" t="str">
        <f>vlookup(A80,'セッション実施状況管理'!$A:$U,20,false)</f>
        <v>野村佑佳</v>
      </c>
      <c r="H80" s="693" t="str">
        <f>vlookup(A80,'セッション実施状況管理'!$A$4:$S1004,17,false)</f>
        <v/>
      </c>
      <c r="I80" s="686">
        <f t="shared" si="5"/>
        <v>1514</v>
      </c>
      <c r="J80" s="692"/>
      <c r="K80" s="692"/>
      <c r="L80" s="691">
        <v>0.0</v>
      </c>
      <c r="M80" s="691">
        <f t="shared" ref="M80:M114" si="12">sum(P80:V80)</f>
        <v>0</v>
      </c>
      <c r="N80" s="692"/>
      <c r="O80" s="695">
        <f t="shared" si="7"/>
        <v>0</v>
      </c>
      <c r="P80" s="696">
        <v>0.0</v>
      </c>
      <c r="Q80" s="697">
        <v>0.0</v>
      </c>
      <c r="R80" s="697">
        <v>0.0</v>
      </c>
      <c r="S80" s="697">
        <v>0.0</v>
      </c>
      <c r="T80" s="700" t="s">
        <v>261</v>
      </c>
      <c r="U80" s="700" t="s">
        <v>261</v>
      </c>
      <c r="V80" s="700" t="s">
        <v>261</v>
      </c>
      <c r="W80" s="681"/>
      <c r="X80" s="681" t="str">
        <f>iferror(VLOOKUP($E80,'セッション実施状況管理'!$H$10:$L$1028,4,FALSE),"")</f>
        <v>ゆう</v>
      </c>
      <c r="Y80" s="205" t="s">
        <v>1323</v>
      </c>
      <c r="Z80" s="205" t="s">
        <v>1330</v>
      </c>
      <c r="AA80" s="205" t="s">
        <v>1325</v>
      </c>
    </row>
    <row r="81">
      <c r="A81" s="691">
        <v>70.0</v>
      </c>
      <c r="B81" s="692">
        <f>vlookup(A81,'セッション実施状況管理'!$A:$C,3,false)</f>
        <v>0</v>
      </c>
      <c r="C81" s="692" t="str">
        <f>vlookup(A81,'セッション実施状況管理'!$A:$B,2,false)</f>
        <v>卒業</v>
      </c>
      <c r="D81" s="686" t="s">
        <v>1143</v>
      </c>
      <c r="E81" s="686" t="str">
        <f>vlookup(A81,'セッション実施状況管理'!$A:$I,8,false)</f>
        <v>きべまき</v>
      </c>
      <c r="F81" s="693">
        <f>vlookup(A81,'セッション実施状況管理'!$A:$U,19,false)</f>
        <v>45964</v>
      </c>
      <c r="G81" s="686" t="str">
        <f>vlookup(A81,'セッション実施状況管理'!$A:$U,20,false)</f>
        <v>久保山菜々恵</v>
      </c>
      <c r="H81" s="693" t="str">
        <f>vlookup(A81,'セッション実施状況管理'!$A$4:$S1004,17,false)</f>
        <v/>
      </c>
      <c r="I81" s="686">
        <f t="shared" si="5"/>
        <v>1514</v>
      </c>
      <c r="J81" s="692"/>
      <c r="K81" s="692"/>
      <c r="L81" s="691">
        <v>0.0</v>
      </c>
      <c r="M81" s="691">
        <f t="shared" si="12"/>
        <v>32</v>
      </c>
      <c r="N81" s="692"/>
      <c r="O81" s="695">
        <f t="shared" si="7"/>
        <v>4.571428571</v>
      </c>
      <c r="P81" s="696">
        <v>0.0</v>
      </c>
      <c r="Q81" s="721">
        <v>7.0</v>
      </c>
      <c r="R81" s="721">
        <v>6.0</v>
      </c>
      <c r="S81" s="721">
        <v>6.0</v>
      </c>
      <c r="T81" s="721">
        <v>5.0</v>
      </c>
      <c r="U81" s="721">
        <v>7.0</v>
      </c>
      <c r="V81" s="722">
        <v>1.0</v>
      </c>
      <c r="W81" s="681"/>
      <c r="X81" s="681" t="str">
        <f>iferror(VLOOKUP($E81,'セッション実施状況管理'!$H$10:$L$1028,4,FALSE),"")</f>
        <v>フミ</v>
      </c>
      <c r="Y81" s="205" t="s">
        <v>1329</v>
      </c>
      <c r="Z81" s="205" t="s">
        <v>1333</v>
      </c>
      <c r="AA81" s="205" t="s">
        <v>1335</v>
      </c>
    </row>
    <row r="82">
      <c r="A82" s="691">
        <v>71.0</v>
      </c>
      <c r="B82" s="692">
        <f>vlookup(A82,'セッション実施状況管理'!$A:$C,3,false)</f>
        <v>0</v>
      </c>
      <c r="C82" s="692" t="str">
        <f>vlookup(A82,'セッション実施状況管理'!$A:$B,2,false)</f>
        <v>卒業</v>
      </c>
      <c r="D82" s="686" t="str">
        <f>vlookup(A82,'セッション実施状況管理'!$A:$I,9,false)</f>
        <v>pino.couple.dirt</v>
      </c>
      <c r="E82" s="686" t="str">
        <f>vlookup(A82,'セッション実施状況管理'!$A:$I,8,false)</f>
        <v>きくちことの</v>
      </c>
      <c r="F82" s="693">
        <f>vlookup(A82,'セッション実施状況管理'!$A:$U,19,false)</f>
        <v>45963</v>
      </c>
      <c r="G82" s="686" t="str">
        <f>vlookup(A82,'セッション実施状況管理'!$A:$U,20,false)</f>
        <v>須見浩人</v>
      </c>
      <c r="H82" s="693" t="str">
        <f>vlookup(A82,'セッション実施状況管理'!$A$4:$S1004,17,false)</f>
        <v/>
      </c>
      <c r="I82" s="686">
        <f t="shared" si="5"/>
        <v>1514</v>
      </c>
      <c r="J82" s="692"/>
      <c r="K82" s="692"/>
      <c r="L82" s="691">
        <v>0.0</v>
      </c>
      <c r="M82" s="691">
        <f t="shared" si="12"/>
        <v>33</v>
      </c>
      <c r="N82" s="692"/>
      <c r="O82" s="695">
        <f t="shared" si="7"/>
        <v>4.714285714</v>
      </c>
      <c r="P82" s="723">
        <v>5.0</v>
      </c>
      <c r="Q82" s="721">
        <v>11.0</v>
      </c>
      <c r="R82" s="721">
        <v>10.0</v>
      </c>
      <c r="S82" s="721">
        <v>6.0</v>
      </c>
      <c r="T82" s="721">
        <v>1.0</v>
      </c>
      <c r="U82" s="721">
        <v>0.0</v>
      </c>
      <c r="V82" s="724">
        <v>0.0</v>
      </c>
      <c r="W82" s="681"/>
      <c r="X82" s="681" t="str">
        <f>iferror(VLOOKUP($E82,'セッション実施状況管理'!$H$10:$L$1028,4,FALSE),"")</f>
        <v>もぐ</v>
      </c>
      <c r="Y82" s="205" t="s">
        <v>1338</v>
      </c>
      <c r="Z82" s="205" t="s">
        <v>1324</v>
      </c>
      <c r="AA82" s="205" t="s">
        <v>1331</v>
      </c>
    </row>
    <row r="83">
      <c r="A83" s="691">
        <v>72.0</v>
      </c>
      <c r="B83" s="692">
        <f>vlookup(A83,'セッション実施状況管理'!$A:$C,3,false)</f>
        <v>0</v>
      </c>
      <c r="C83" s="692" t="str">
        <f>vlookup(A83,'セッション実施状況管理'!$A:$B,2,false)</f>
        <v>休会</v>
      </c>
      <c r="D83" s="686" t="str">
        <f>vlookup(A83,'セッション実施状況管理'!$A:$I,9,false)</f>
        <v>myariku.suke</v>
      </c>
      <c r="E83" s="686" t="str">
        <f>vlookup(A83,'セッション実施状況管理'!$A:$I,8,false)</f>
        <v>さえきもえか（かぶしきがいしゃりんくさぽーと）</v>
      </c>
      <c r="F83" s="693">
        <f>vlookup(A83,'セッション実施状況管理'!$A:$U,19,false)</f>
        <v>45966</v>
      </c>
      <c r="G83" s="686" t="str">
        <f>vlookup(A83,'セッション実施状況管理'!$A:$U,20,false)</f>
        <v>宮田友理</v>
      </c>
      <c r="H83" s="693" t="str">
        <f>vlookup(A83,'セッション実施状況管理'!$A$4:$S1004,17,false)</f>
        <v/>
      </c>
      <c r="I83" s="686">
        <f t="shared" si="5"/>
        <v>1514</v>
      </c>
      <c r="J83" s="692"/>
      <c r="K83" s="692"/>
      <c r="L83" s="691">
        <v>0.0</v>
      </c>
      <c r="M83" s="691">
        <f t="shared" si="12"/>
        <v>1</v>
      </c>
      <c r="N83" s="692"/>
      <c r="O83" s="695">
        <f t="shared" si="7"/>
        <v>0.1428571429</v>
      </c>
      <c r="P83" s="696">
        <v>0.0</v>
      </c>
      <c r="Q83" s="697">
        <v>0.0</v>
      </c>
      <c r="R83" s="697">
        <v>1.0</v>
      </c>
      <c r="S83" s="697">
        <v>0.0</v>
      </c>
      <c r="T83" s="697" t="s">
        <v>1072</v>
      </c>
      <c r="U83" s="697" t="s">
        <v>1072</v>
      </c>
      <c r="V83" s="698" t="s">
        <v>1072</v>
      </c>
      <c r="W83" s="681"/>
      <c r="X83" s="681" t="str">
        <f>iferror(VLOOKUP($E83,'セッション実施状況管理'!$H$10:$L$1028,4,FALSE),"")</f>
        <v>にに夫婦</v>
      </c>
      <c r="Y83" s="205" t="s">
        <v>1329</v>
      </c>
      <c r="Z83" s="205" t="s">
        <v>1327</v>
      </c>
      <c r="AA83" s="205" t="s">
        <v>1325</v>
      </c>
    </row>
    <row r="84">
      <c r="A84" s="691">
        <v>73.0</v>
      </c>
      <c r="B84" s="692">
        <f>vlookup(A84,'セッション実施状況管理'!$A:$C,3,false)</f>
        <v>0</v>
      </c>
      <c r="C84" s="692" t="str">
        <f>vlookup(A84,'セッション実施状況管理'!$A:$B,2,false)</f>
        <v>音不</v>
      </c>
      <c r="D84" s="686" t="str">
        <f>vlookup(A84,'セッション実施状況管理'!$A:$I,9,false)</f>
        <v/>
      </c>
      <c r="E84" s="686" t="str">
        <f>vlookup(A84,'セッション実施状況管理'!$A:$I,8,false)</f>
        <v>いわぶちあゆか</v>
      </c>
      <c r="F84" s="693">
        <f>vlookup(A84,'セッション実施状況管理'!$A:$U,19,false)</f>
        <v>45981</v>
      </c>
      <c r="G84" s="686" t="str">
        <f>vlookup(A84,'セッション実施状況管理'!$A:$U,20,false)</f>
        <v>宮田友理</v>
      </c>
      <c r="H84" s="693" t="str">
        <f>vlookup(A84,'セッション実施状況管理'!$A$4:$S1004,17,false)</f>
        <v/>
      </c>
      <c r="I84" s="686">
        <f t="shared" si="5"/>
        <v>1514</v>
      </c>
      <c r="J84" s="692"/>
      <c r="K84" s="692"/>
      <c r="L84" s="691">
        <v>0.0</v>
      </c>
      <c r="M84" s="691">
        <f t="shared" si="12"/>
        <v>0</v>
      </c>
      <c r="N84" s="692"/>
      <c r="O84" s="695">
        <f t="shared" si="7"/>
        <v>0</v>
      </c>
      <c r="P84" s="696">
        <v>0.0</v>
      </c>
      <c r="Q84" s="697" t="s">
        <v>1072</v>
      </c>
      <c r="R84" s="697" t="s">
        <v>1072</v>
      </c>
      <c r="S84" s="697" t="s">
        <v>1072</v>
      </c>
      <c r="T84" s="697" t="s">
        <v>1072</v>
      </c>
      <c r="U84" s="697" t="s">
        <v>1072</v>
      </c>
      <c r="V84" s="698" t="s">
        <v>1072</v>
      </c>
      <c r="W84" s="681"/>
      <c r="X84" s="681" t="str">
        <f>iferror(VLOOKUP($E84,'セッション実施状況管理'!$H$10:$L$1028,4,FALSE),"")</f>
        <v>まろ</v>
      </c>
      <c r="Y84" s="681"/>
      <c r="Z84" s="681"/>
      <c r="AA84" s="681"/>
    </row>
    <row r="85">
      <c r="A85" s="691">
        <v>74.0</v>
      </c>
      <c r="B85" s="692">
        <f>vlookup(A85,'セッション実施状況管理'!$A:$C,3,false)</f>
        <v>0</v>
      </c>
      <c r="C85" s="692" t="str">
        <f>vlookup(A85,'セッション実施状況管理'!$A:$B,2,false)</f>
        <v>卒業</v>
      </c>
      <c r="D85" s="686" t="str">
        <f>vlookup(A85,'セッション実施状況管理'!$A:$I,9,false)</f>
        <v>sazae_ryoushiyome</v>
      </c>
      <c r="E85" s="686" t="str">
        <f>vlookup(A85,'セッション実施状況管理'!$A:$I,8,false)</f>
        <v>かとうともか</v>
      </c>
      <c r="F85" s="693">
        <f>vlookup(A85,'セッション実施状況管理'!$A:$U,19,false)</f>
        <v>45979</v>
      </c>
      <c r="G85" s="686" t="str">
        <f>vlookup(A85,'セッション実施状況管理'!$A:$U,20,false)</f>
        <v>今立なつみ</v>
      </c>
      <c r="H85" s="693" t="str">
        <f>vlookup(A85,'セッション実施状況管理'!$A$4:$S1004,17,false)</f>
        <v/>
      </c>
      <c r="I85" s="686">
        <f t="shared" si="5"/>
        <v>1514</v>
      </c>
      <c r="J85" s="692"/>
      <c r="K85" s="692"/>
      <c r="L85" s="691">
        <v>0.0</v>
      </c>
      <c r="M85" s="691">
        <f t="shared" si="12"/>
        <v>48</v>
      </c>
      <c r="N85" s="692"/>
      <c r="O85" s="695">
        <f t="shared" si="7"/>
        <v>6.857142857</v>
      </c>
      <c r="P85" s="696" t="s">
        <v>1072</v>
      </c>
      <c r="Q85" s="721">
        <v>6.0</v>
      </c>
      <c r="R85" s="721">
        <v>11.0</v>
      </c>
      <c r="S85" s="721">
        <v>11.0</v>
      </c>
      <c r="T85" s="721">
        <v>0.0</v>
      </c>
      <c r="U85" s="721">
        <v>15.0</v>
      </c>
      <c r="V85" s="722">
        <v>5.0</v>
      </c>
      <c r="W85" s="681"/>
      <c r="X85" s="681" t="str">
        <f>iferror(VLOOKUP($E85,'セッション実施状況管理'!$H$10:$L$1028,4,FALSE),"")</f>
        <v>とと</v>
      </c>
      <c r="Y85" s="205" t="s">
        <v>1326</v>
      </c>
      <c r="Z85" s="205" t="s">
        <v>1324</v>
      </c>
      <c r="AA85" s="205" t="s">
        <v>1325</v>
      </c>
    </row>
    <row r="86">
      <c r="A86" s="691">
        <v>75.0</v>
      </c>
      <c r="B86" s="692">
        <f>vlookup(A86,'セッション実施状況管理'!$A:$C,3,false)</f>
        <v>0</v>
      </c>
      <c r="C86" s="692" t="str">
        <f>vlookup(A86,'セッション実施状況管理'!$A:$B,2,false)</f>
        <v>卒業</v>
      </c>
      <c r="D86" s="686" t="str">
        <f>vlookup(A86,'セッション実施状況管理'!$A:$I,9,false)</f>
        <v>mimi_kaigo</v>
      </c>
      <c r="E86" s="686" t="str">
        <f>vlookup(A86,'セッション実施状況管理'!$A:$I,8,false)</f>
        <v>ひらやまみか</v>
      </c>
      <c r="F86" s="693">
        <f>vlookup(A86,'セッション実施状況管理'!$A:$U,19,false)</f>
        <v>46000</v>
      </c>
      <c r="G86" s="686" t="str">
        <f>vlookup(A86,'セッション実施状況管理'!$A:$U,20,false)</f>
        <v>久保山菜々恵</v>
      </c>
      <c r="H86" s="693" t="str">
        <f>vlookup(A86,'セッション実施状況管理'!$A$4:$S1004,17,false)</f>
        <v/>
      </c>
      <c r="I86" s="686">
        <f t="shared" si="5"/>
        <v>1514</v>
      </c>
      <c r="J86" s="692"/>
      <c r="K86" s="692"/>
      <c r="L86" s="691">
        <v>0.0</v>
      </c>
      <c r="M86" s="691">
        <f t="shared" si="12"/>
        <v>0</v>
      </c>
      <c r="N86" s="692"/>
      <c r="O86" s="695">
        <f t="shared" si="7"/>
        <v>0</v>
      </c>
      <c r="P86" s="696">
        <v>0.0</v>
      </c>
      <c r="Q86" s="721">
        <v>0.0</v>
      </c>
      <c r="R86" s="721">
        <v>0.0</v>
      </c>
      <c r="S86" s="721">
        <v>0.0</v>
      </c>
      <c r="T86" s="721">
        <v>0.0</v>
      </c>
      <c r="U86" s="721">
        <v>0.0</v>
      </c>
      <c r="V86" s="722">
        <v>0.0</v>
      </c>
      <c r="W86" s="681"/>
      <c r="X86" s="681" t="str">
        <f>iferror(VLOOKUP($E86,'セッション実施状況管理'!$H$10:$L$1028,4,FALSE),"")</f>
        <v>きたごはん</v>
      </c>
      <c r="Y86" s="205" t="s">
        <v>1335</v>
      </c>
      <c r="Z86" s="205" t="s">
        <v>1334</v>
      </c>
      <c r="AA86" s="205" t="s">
        <v>1335</v>
      </c>
    </row>
    <row r="87">
      <c r="A87" s="691">
        <v>76.0</v>
      </c>
      <c r="B87" s="692">
        <f>vlookup(A87,'セッション実施状況管理'!$A:$C,3,false)</f>
        <v>0</v>
      </c>
      <c r="C87" s="692" t="str">
        <f>vlookup(A87,'セッション実施状況管理'!$A:$B,2,false)</f>
        <v>卒業</v>
      </c>
      <c r="D87" s="686" t="s">
        <v>1342</v>
      </c>
      <c r="E87" s="686" t="str">
        <f>vlookup(A87,'セッション実施状況管理'!$A:$I,8,false)</f>
        <v>おおしろにいな</v>
      </c>
      <c r="F87" s="693">
        <f>vlookup(A87,'セッション実施状況管理'!$A:$U,19,false)</f>
        <v>45972</v>
      </c>
      <c r="G87" s="686" t="str">
        <f>vlookup(A87,'セッション実施状況管理'!$A:$U,20,false)</f>
        <v>久保山菜々恵</v>
      </c>
      <c r="H87" s="693" t="str">
        <f>vlookup(A87,'セッション実施状況管理'!$A$4:$S1004,17,false)</f>
        <v/>
      </c>
      <c r="I87" s="686">
        <f t="shared" si="5"/>
        <v>1514</v>
      </c>
      <c r="J87" s="692"/>
      <c r="K87" s="692"/>
      <c r="L87" s="691">
        <v>0.0</v>
      </c>
      <c r="M87" s="691">
        <f t="shared" si="12"/>
        <v>65</v>
      </c>
      <c r="N87" s="692"/>
      <c r="O87" s="695">
        <f t="shared" si="7"/>
        <v>9.285714286</v>
      </c>
      <c r="P87" s="696">
        <v>0.0</v>
      </c>
      <c r="Q87" s="721">
        <v>9.0</v>
      </c>
      <c r="R87" s="721">
        <v>10.0</v>
      </c>
      <c r="S87" s="721">
        <v>11.0</v>
      </c>
      <c r="T87" s="721">
        <v>9.0</v>
      </c>
      <c r="U87" s="721">
        <v>14.0</v>
      </c>
      <c r="V87" s="722">
        <v>12.0</v>
      </c>
      <c r="W87" s="681"/>
      <c r="X87" s="681" t="str">
        <f>iferror(VLOOKUP($E87,'セッション実施状況管理'!$H$10:$L$1028,4,FALSE),"")</f>
        <v>まろ</v>
      </c>
      <c r="Y87" s="205" t="s">
        <v>1329</v>
      </c>
      <c r="Z87" s="205" t="s">
        <v>1330</v>
      </c>
      <c r="AA87" s="205" t="s">
        <v>1325</v>
      </c>
    </row>
    <row r="88">
      <c r="A88" s="691">
        <v>77.0</v>
      </c>
      <c r="B88" s="692">
        <f>vlookup(A88,'セッション実施状況管理'!$A:$C,3,false)</f>
        <v>0</v>
      </c>
      <c r="C88" s="692" t="str">
        <f>vlookup(A88,'セッション実施状況管理'!$A:$B,2,false)</f>
        <v>卒業</v>
      </c>
      <c r="D88" s="686" t="str">
        <f>vlookup(A88,'セッション実施状況管理'!$A:$I,9,false)</f>
        <v>hiiro_no_hibi</v>
      </c>
      <c r="E88" s="686" t="str">
        <f>vlookup(A88,'セッション実施状況管理'!$A:$I,8,false)</f>
        <v>ひろたはるな</v>
      </c>
      <c r="F88" s="693">
        <f>vlookup(A88,'セッション実施状況管理'!$A:$U,19,false)</f>
        <v>45977</v>
      </c>
      <c r="G88" s="686" t="str">
        <f>vlookup(A88,'セッション実施状況管理'!$A:$U,20,false)</f>
        <v>正木千智</v>
      </c>
      <c r="H88" s="693" t="str">
        <f>vlookup(A88,'セッション実施状況管理'!$A$4:$S1004,17,false)</f>
        <v/>
      </c>
      <c r="I88" s="686">
        <f t="shared" si="5"/>
        <v>1514</v>
      </c>
      <c r="J88" s="692"/>
      <c r="K88" s="692"/>
      <c r="L88" s="691">
        <v>0.0</v>
      </c>
      <c r="M88" s="691">
        <f t="shared" si="12"/>
        <v>1</v>
      </c>
      <c r="N88" s="692"/>
      <c r="O88" s="695">
        <f t="shared" si="7"/>
        <v>0.1428571429</v>
      </c>
      <c r="P88" s="696">
        <v>0.0</v>
      </c>
      <c r="Q88" s="725">
        <v>0.0</v>
      </c>
      <c r="R88" s="721">
        <v>0.0</v>
      </c>
      <c r="S88" s="721">
        <v>1.0</v>
      </c>
      <c r="T88" s="721">
        <v>0.0</v>
      </c>
      <c r="U88" s="721">
        <v>0.0</v>
      </c>
      <c r="V88" s="724">
        <v>0.0</v>
      </c>
      <c r="W88" s="681"/>
      <c r="X88" s="681" t="str">
        <f>iferror(VLOOKUP($E88,'セッション実施状況管理'!$H$10:$L$1028,4,FALSE),"")</f>
        <v>ゆな</v>
      </c>
      <c r="Y88" s="205" t="s">
        <v>1322</v>
      </c>
      <c r="Z88" s="205" t="s">
        <v>1322</v>
      </c>
      <c r="AA88" s="205" t="s">
        <v>1322</v>
      </c>
    </row>
    <row r="89">
      <c r="A89" s="691">
        <v>78.0</v>
      </c>
      <c r="B89" s="692">
        <f>vlookup(A89,'セッション実施状況管理'!$A:$C,3,false)</f>
        <v>1</v>
      </c>
      <c r="C89" s="692" t="str">
        <f>vlookup(A89,'セッション実施状況管理'!$A:$B,2,false)</f>
        <v>卒業</v>
      </c>
      <c r="D89" s="686" t="str">
        <f>vlookup(A89,'セッション実施状況管理'!$A:$I,9,false)</f>
        <v>takami_15recipe</v>
      </c>
      <c r="E89" s="686" t="str">
        <f>vlookup(A89,'セッション実施状況管理'!$A:$I,8,false)</f>
        <v>たかぎみさき</v>
      </c>
      <c r="F89" s="693">
        <f>vlookup(A89,'セッション実施状況管理'!$A:$U,19,false)</f>
        <v>45987</v>
      </c>
      <c r="G89" s="686" t="str">
        <f>vlookup(A89,'セッション実施状況管理'!$A:$U,20,false)</f>
        <v>山見阪佳子</v>
      </c>
      <c r="H89" s="693" t="str">
        <f>vlookup(A89,'セッション実施状況管理'!$A$4:$S1004,17,false)</f>
        <v/>
      </c>
      <c r="I89" s="686">
        <f t="shared" si="5"/>
        <v>1514</v>
      </c>
      <c r="J89" s="692"/>
      <c r="K89" s="692"/>
      <c r="L89" s="691">
        <v>0.0</v>
      </c>
      <c r="M89" s="691">
        <f t="shared" si="12"/>
        <v>32</v>
      </c>
      <c r="N89" s="692"/>
      <c r="O89" s="695">
        <f t="shared" si="7"/>
        <v>4.571428571</v>
      </c>
      <c r="P89" s="696">
        <v>0.0</v>
      </c>
      <c r="Q89" s="721">
        <v>1.0</v>
      </c>
      <c r="R89" s="721">
        <v>6.0</v>
      </c>
      <c r="S89" s="721">
        <v>6.0</v>
      </c>
      <c r="T89" s="721">
        <v>6.0</v>
      </c>
      <c r="U89" s="721">
        <v>8.0</v>
      </c>
      <c r="V89" s="722">
        <v>5.0</v>
      </c>
      <c r="W89" s="681"/>
      <c r="X89" s="681" t="str">
        <f>iferror(VLOOKUP($E89,'セッション実施状況管理'!$H$10:$L$1028,4,FALSE),"")</f>
        <v>ゆな</v>
      </c>
      <c r="Y89" s="205" t="s">
        <v>1329</v>
      </c>
      <c r="Z89" s="205" t="s">
        <v>1327</v>
      </c>
      <c r="AA89" s="205" t="s">
        <v>1325</v>
      </c>
    </row>
    <row r="90">
      <c r="A90" s="691">
        <v>79.0</v>
      </c>
      <c r="B90" s="692">
        <f>vlookup(A90,'セッション実施状況管理'!$A:$C,3,false)</f>
        <v>0</v>
      </c>
      <c r="C90" s="692" t="str">
        <f>vlookup(A90,'セッション実施状況管理'!$A:$B,2,false)</f>
        <v>卒業</v>
      </c>
      <c r="D90" s="686" t="str">
        <f>vlookup(A90,'セッション実施状況管理'!$A:$I,9,false)</f>
        <v/>
      </c>
      <c r="E90" s="686" t="str">
        <f>vlookup(A90,'セッション実施状況管理'!$A:$I,8,false)</f>
        <v>しむらまなぶ</v>
      </c>
      <c r="F90" s="693">
        <f>vlookup(A90,'セッション実施状況管理'!$A:$U,19,false)</f>
        <v>45994</v>
      </c>
      <c r="G90" s="686" t="str">
        <f>vlookup(A90,'セッション実施状況管理'!$A:$U,20,false)</f>
        <v>須見浩人</v>
      </c>
      <c r="H90" s="693" t="str">
        <f>vlookup(A90,'セッション実施状況管理'!$A$4:$S1004,17,false)</f>
        <v/>
      </c>
      <c r="I90" s="686">
        <f t="shared" si="5"/>
        <v>1514</v>
      </c>
      <c r="J90" s="692"/>
      <c r="K90" s="692"/>
      <c r="L90" s="691">
        <v>0.0</v>
      </c>
      <c r="M90" s="691">
        <f t="shared" si="12"/>
        <v>0</v>
      </c>
      <c r="N90" s="692"/>
      <c r="O90" s="695">
        <f t="shared" si="7"/>
        <v>0</v>
      </c>
      <c r="P90" s="696">
        <v>0.0</v>
      </c>
      <c r="Q90" s="726" t="s">
        <v>1072</v>
      </c>
      <c r="R90" s="726" t="s">
        <v>1072</v>
      </c>
      <c r="S90" s="726" t="s">
        <v>1072</v>
      </c>
      <c r="T90" s="726" t="s">
        <v>1072</v>
      </c>
      <c r="U90" s="726" t="s">
        <v>1072</v>
      </c>
      <c r="V90" s="727" t="s">
        <v>1072</v>
      </c>
      <c r="W90" s="681"/>
      <c r="X90" s="681" t="str">
        <f>iferror(VLOOKUP($E90,'セッション実施状況管理'!$H$10:$L$1028,4,FALSE),"")</f>
        <v>ゆうと</v>
      </c>
      <c r="Y90" s="205" t="s">
        <v>1338</v>
      </c>
      <c r="Z90" s="205" t="s">
        <v>1333</v>
      </c>
      <c r="AA90" s="205" t="s">
        <v>1325</v>
      </c>
    </row>
    <row r="91">
      <c r="A91" s="691">
        <v>80.0</v>
      </c>
      <c r="B91" s="692">
        <f>vlookup(A91,'セッション実施状況管理'!$A:$C,3,false)</f>
        <v>0</v>
      </c>
      <c r="C91" s="692" t="str">
        <f>vlookup(A91,'セッション実施状況管理'!$A:$B,2,false)</f>
        <v>卒業</v>
      </c>
      <c r="D91" s="686" t="str">
        <f>vlookup(A91,'セッション実施状況管理'!$A:$I,9,false)</f>
        <v>mirin_room_</v>
      </c>
      <c r="E91" s="686" t="str">
        <f>vlookup(A91,'セッション実施状況管理'!$A:$I,8,false)</f>
        <v>ふじおかみすず</v>
      </c>
      <c r="F91" s="693">
        <f>vlookup(A91,'セッション実施状況管理'!$A:$U,19,false)</f>
        <v>45986</v>
      </c>
      <c r="G91" s="686" t="str">
        <f>vlookup(A91,'セッション実施状況管理'!$A:$U,20,false)</f>
        <v>野村佑佳</v>
      </c>
      <c r="H91" s="693" t="str">
        <f>vlookup(A91,'セッション実施状況管理'!$A$4:$S1004,17,false)</f>
        <v/>
      </c>
      <c r="I91" s="686">
        <f t="shared" si="5"/>
        <v>1514</v>
      </c>
      <c r="J91" s="692"/>
      <c r="K91" s="692"/>
      <c r="L91" s="691">
        <v>0.0</v>
      </c>
      <c r="M91" s="691">
        <f t="shared" si="12"/>
        <v>26</v>
      </c>
      <c r="N91" s="692"/>
      <c r="O91" s="695">
        <f t="shared" si="7"/>
        <v>3.714285714</v>
      </c>
      <c r="P91" s="696">
        <v>0.0</v>
      </c>
      <c r="Q91" s="721">
        <v>1.0</v>
      </c>
      <c r="R91" s="721">
        <v>5.0</v>
      </c>
      <c r="S91" s="721">
        <v>7.0</v>
      </c>
      <c r="T91" s="721">
        <v>10.0</v>
      </c>
      <c r="U91" s="721">
        <v>3.0</v>
      </c>
      <c r="V91" s="722">
        <v>0.0</v>
      </c>
      <c r="W91" s="681"/>
      <c r="X91" s="681" t="str">
        <f>iferror(VLOOKUP($E91,'セッション実施状況管理'!$H$10:$L$1028,4,FALSE),"")</f>
        <v>ゆう</v>
      </c>
      <c r="Y91" s="205" t="s">
        <v>1326</v>
      </c>
      <c r="Z91" s="205" t="s">
        <v>1330</v>
      </c>
      <c r="AA91" s="205" t="s">
        <v>1331</v>
      </c>
    </row>
    <row r="92">
      <c r="A92" s="691">
        <v>81.0</v>
      </c>
      <c r="B92" s="692">
        <f>vlookup(A92,'セッション実施状況管理'!$A:$C,3,false)</f>
        <v>0</v>
      </c>
      <c r="C92" s="692" t="str">
        <f>vlookup(A92,'セッション実施状況管理'!$A:$B,2,false)</f>
        <v>卒業</v>
      </c>
      <c r="D92" s="686" t="str">
        <f>vlookup(A92,'セッション実施状況管理'!$A:$I,9,false)</f>
        <v>odoru_ryokoumama40</v>
      </c>
      <c r="E92" s="686" t="str">
        <f>vlookup(A92,'セッション実施状況管理'!$A:$I,8,false)</f>
        <v>やまぐちちづる</v>
      </c>
      <c r="F92" s="693">
        <f>vlookup(A92,'セッション実施状況管理'!$A:$U,19,false)</f>
        <v>46007</v>
      </c>
      <c r="G92" s="686" t="str">
        <f>vlookup(A92,'セッション実施状況管理'!$A:$U,20,false)</f>
        <v>青木千奈</v>
      </c>
      <c r="H92" s="693" t="str">
        <f>vlookup(A92,'セッション実施状況管理'!$A$4:$S1004,17,false)</f>
        <v/>
      </c>
      <c r="I92" s="686">
        <f t="shared" si="5"/>
        <v>1514</v>
      </c>
      <c r="J92" s="692"/>
      <c r="K92" s="692"/>
      <c r="L92" s="691">
        <v>0.0</v>
      </c>
      <c r="M92" s="691">
        <f t="shared" si="12"/>
        <v>26</v>
      </c>
      <c r="N92" s="692"/>
      <c r="O92" s="695">
        <f t="shared" si="7"/>
        <v>3.714285714</v>
      </c>
      <c r="P92" s="696">
        <v>1.0</v>
      </c>
      <c r="Q92" s="721">
        <v>5.0</v>
      </c>
      <c r="R92" s="721">
        <v>3.0</v>
      </c>
      <c r="S92" s="721">
        <v>4.0</v>
      </c>
      <c r="T92" s="721">
        <v>7.0</v>
      </c>
      <c r="U92" s="728">
        <v>6.0</v>
      </c>
      <c r="V92" s="727" t="s">
        <v>1072</v>
      </c>
      <c r="W92" s="681"/>
      <c r="X92" s="681" t="str">
        <f>iferror(VLOOKUP($E92,'セッション実施状況管理'!$H$10:$L$1028,4,FALSE),"")</f>
        <v>はむ</v>
      </c>
      <c r="Y92" s="205" t="s">
        <v>1335</v>
      </c>
      <c r="Z92" s="205" t="s">
        <v>1333</v>
      </c>
      <c r="AA92" s="205" t="s">
        <v>1325</v>
      </c>
    </row>
    <row r="93">
      <c r="A93" s="691">
        <v>83.0</v>
      </c>
      <c r="B93" s="692">
        <f>vlookup(A93,'セッション実施状況管理'!$A:$C,3,false)</f>
        <v>0</v>
      </c>
      <c r="C93" s="692" t="str">
        <f>vlookup(A93,'セッション実施状況管理'!$A:$B,2,false)</f>
        <v>卒業</v>
      </c>
      <c r="D93" s="686" t="str">
        <f>vlookup(A93,'セッション実施状況管理'!$A:$I,9,false)</f>
        <v>mskn.christmas</v>
      </c>
      <c r="E93" s="686" t="str">
        <f>vlookup(A93,'セッション実施状況管理'!$A:$I,8,false)</f>
        <v>のぶとうまさこ</v>
      </c>
      <c r="F93" s="693">
        <f>vlookup(A93,'セッション実施状況管理'!$A:$U,19,false)</f>
        <v>46004</v>
      </c>
      <c r="G93" s="686" t="str">
        <f>vlookup(A93,'セッション実施状況管理'!$A:$U,20,false)</f>
        <v>高木千鶴</v>
      </c>
      <c r="H93" s="693" t="str">
        <f>vlookup(A93,'セッション実施状況管理'!$A$4:$S1004,17,false)</f>
        <v/>
      </c>
      <c r="I93" s="686">
        <f t="shared" si="5"/>
        <v>1514</v>
      </c>
      <c r="J93" s="692"/>
      <c r="K93" s="691">
        <v>49.0</v>
      </c>
      <c r="L93" s="691">
        <v>0.0</v>
      </c>
      <c r="M93" s="691">
        <f t="shared" si="12"/>
        <v>36</v>
      </c>
      <c r="N93" s="691">
        <v>36.0</v>
      </c>
      <c r="O93" s="695">
        <f t="shared" si="7"/>
        <v>5.142857143</v>
      </c>
      <c r="P93" s="696">
        <v>0.0</v>
      </c>
      <c r="Q93" s="697">
        <v>0.0</v>
      </c>
      <c r="R93" s="721">
        <v>5.0</v>
      </c>
      <c r="S93" s="721">
        <v>15.0</v>
      </c>
      <c r="T93" s="721">
        <v>7.0</v>
      </c>
      <c r="U93" s="721">
        <v>2.0</v>
      </c>
      <c r="V93" s="698">
        <v>7.0</v>
      </c>
      <c r="W93" s="681"/>
      <c r="X93" s="681" t="str">
        <f>iferror(VLOOKUP($E93,'セッション実施状況管理'!$H$10:$L$1028,4,FALSE),"")</f>
        <v>ふみや</v>
      </c>
      <c r="Y93" s="205" t="s">
        <v>1335</v>
      </c>
      <c r="Z93" s="205" t="s">
        <v>1333</v>
      </c>
      <c r="AA93" s="205" t="s">
        <v>1325</v>
      </c>
    </row>
    <row r="94">
      <c r="A94" s="691">
        <v>84.0</v>
      </c>
      <c r="B94" s="692">
        <f>vlookup(A94,'セッション実施状況管理'!$A:$C,3,false)</f>
        <v>0</v>
      </c>
      <c r="C94" s="692" t="str">
        <f>vlookup(A94,'セッション実施状況管理'!$A:$B,2,false)</f>
        <v>卒業</v>
      </c>
      <c r="D94" s="686" t="str">
        <f>vlookup(A94,'セッション実施状況管理'!$A:$I,9,false)</f>
        <v>yukiko_sologram
koyuki_viewmap</v>
      </c>
      <c r="E94" s="686" t="str">
        <f>vlookup(A94,'セッション実施状況管理'!$A:$I,8,false)</f>
        <v>かげやまこゆき</v>
      </c>
      <c r="F94" s="693">
        <f>vlookup(A94,'セッション実施状況管理'!$A:$U,19,false)</f>
        <v>46011</v>
      </c>
      <c r="G94" s="686" t="str">
        <f>vlookup(A94,'セッション実施状況管理'!$A:$U,20,false)</f>
        <v>青木千奈</v>
      </c>
      <c r="H94" s="693" t="str">
        <f>vlookup(A94,'セッション実施状況管理'!$A$4:$S1004,17,false)</f>
        <v/>
      </c>
      <c r="I94" s="686">
        <f t="shared" si="5"/>
        <v>1514</v>
      </c>
      <c r="J94" s="692"/>
      <c r="K94" s="692"/>
      <c r="L94" s="692"/>
      <c r="M94" s="691">
        <f t="shared" si="12"/>
        <v>47</v>
      </c>
      <c r="N94" s="692"/>
      <c r="O94" s="695">
        <f t="shared" si="7"/>
        <v>6.714285714</v>
      </c>
      <c r="P94" s="696">
        <v>0.0</v>
      </c>
      <c r="Q94" s="697">
        <v>6.0</v>
      </c>
      <c r="R94" s="697">
        <v>1.0</v>
      </c>
      <c r="S94" s="697">
        <v>5.0</v>
      </c>
      <c r="T94" s="697">
        <v>14.0</v>
      </c>
      <c r="U94" s="697">
        <v>21.0</v>
      </c>
      <c r="V94" s="698" t="s">
        <v>1072</v>
      </c>
      <c r="W94" s="681"/>
      <c r="X94" s="681" t="str">
        <f>iferror(VLOOKUP($E94,'セッション実施状況管理'!$H$10:$L$1028,4,FALSE),"")</f>
        <v>Takuya</v>
      </c>
      <c r="Y94" s="205" t="s">
        <v>1323</v>
      </c>
      <c r="Z94" s="205" t="s">
        <v>1324</v>
      </c>
      <c r="AA94" s="205" t="s">
        <v>1331</v>
      </c>
    </row>
    <row r="95">
      <c r="A95" s="691">
        <v>85.0</v>
      </c>
      <c r="B95" s="692">
        <f>vlookup(A95,'セッション実施状況管理'!$A:$C,3,false)</f>
        <v>0</v>
      </c>
      <c r="C95" s="692" t="str">
        <f>vlookup(A95,'セッション実施状況管理'!$A:$B,2,false)</f>
        <v>卒業</v>
      </c>
      <c r="D95" s="686" t="str">
        <f>vlookup(A95,'セッション実施状況管理'!$A:$I,9,false)</f>
        <v>piro_yaseuma</v>
      </c>
      <c r="E95" s="686" t="str">
        <f>vlookup(A95,'セッション実施状況管理'!$A:$I,8,false)</f>
        <v>こうごたかひろ</v>
      </c>
      <c r="F95" s="693">
        <f>vlookup(A95,'セッション実施状況管理'!$A:$U,19,false)</f>
        <v>46011</v>
      </c>
      <c r="G95" s="686" t="str">
        <f>vlookup(A95,'セッション実施状況管理'!$A:$U,20,false)</f>
        <v>中富智弘</v>
      </c>
      <c r="H95" s="693" t="str">
        <f>vlookup(A95,'セッション実施状況管理'!$A$4:$S1004,17,false)</f>
        <v/>
      </c>
      <c r="I95" s="686">
        <f t="shared" si="5"/>
        <v>1514</v>
      </c>
      <c r="J95" s="692"/>
      <c r="K95" s="692"/>
      <c r="L95" s="691">
        <v>0.0</v>
      </c>
      <c r="M95" s="691">
        <f t="shared" si="12"/>
        <v>12</v>
      </c>
      <c r="N95" s="692"/>
      <c r="O95" s="695">
        <f t="shared" si="7"/>
        <v>1.714285714</v>
      </c>
      <c r="P95" s="696">
        <v>0.0</v>
      </c>
      <c r="Q95" s="697">
        <v>2.0</v>
      </c>
      <c r="R95" s="697">
        <v>10.0</v>
      </c>
      <c r="S95" s="697">
        <v>0.0</v>
      </c>
      <c r="T95" s="697">
        <v>0.0</v>
      </c>
      <c r="U95" s="697">
        <v>0.0</v>
      </c>
      <c r="V95" s="697">
        <v>0.0</v>
      </c>
      <c r="W95" s="681"/>
      <c r="X95" s="681" t="str">
        <f>iferror(VLOOKUP($E95,'セッション実施状況管理'!$H$10:$L$1028,4,FALSE),"")</f>
        <v>コトカナ</v>
      </c>
      <c r="Y95" s="205" t="s">
        <v>1329</v>
      </c>
      <c r="Z95" s="205" t="s">
        <v>1327</v>
      </c>
      <c r="AA95" s="205" t="s">
        <v>1325</v>
      </c>
    </row>
    <row r="96">
      <c r="A96" s="691">
        <v>86.0</v>
      </c>
      <c r="B96" s="692">
        <f>vlookup(A96,'セッション実施状況管理'!$A:$C,3,false)</f>
        <v>0</v>
      </c>
      <c r="C96" s="692" t="str">
        <f>vlookup(A96,'セッション実施状況管理'!$A:$B,2,false)</f>
        <v>卒業</v>
      </c>
      <c r="D96" s="686" t="str">
        <f>vlookup(A96,'セッション実施状況管理'!$A:$I,9,false)</f>
        <v>mimi_kojirecipe</v>
      </c>
      <c r="E96" s="686" t="str">
        <f>vlookup(A96,'セッション実施状況管理'!$A:$I,8,false)</f>
        <v>かきのきまゆみ</v>
      </c>
      <c r="F96" s="693">
        <f>vlookup(A96,'セッション実施状況管理'!$A:$U,19,false)</f>
        <v>46047</v>
      </c>
      <c r="G96" s="686" t="str">
        <f>vlookup(A96,'セッション実施状況管理'!$A:$U,20,false)</f>
        <v>今立なつみ</v>
      </c>
      <c r="H96" s="693" t="str">
        <f>vlookup(A96,'セッション実施状況管理'!$A$4:$S1004,17,false)</f>
        <v/>
      </c>
      <c r="I96" s="686">
        <f t="shared" si="5"/>
        <v>1514</v>
      </c>
      <c r="J96" s="692"/>
      <c r="K96" s="692"/>
      <c r="L96" s="691">
        <v>0.0</v>
      </c>
      <c r="M96" s="691">
        <f t="shared" si="12"/>
        <v>1</v>
      </c>
      <c r="N96" s="692"/>
      <c r="O96" s="695">
        <f t="shared" si="7"/>
        <v>0.1428571429</v>
      </c>
      <c r="P96" s="697" t="s">
        <v>1072</v>
      </c>
      <c r="Q96" s="697" t="s">
        <v>1072</v>
      </c>
      <c r="R96" s="697" t="s">
        <v>1072</v>
      </c>
      <c r="S96" s="697" t="s">
        <v>1072</v>
      </c>
      <c r="T96" s="697" t="s">
        <v>1072</v>
      </c>
      <c r="U96" s="697" t="s">
        <v>1072</v>
      </c>
      <c r="V96" s="698">
        <v>1.0</v>
      </c>
      <c r="W96" s="681"/>
      <c r="X96" s="681" t="str">
        <f>iferror(VLOOKUP($E96,'セッション実施状況管理'!$H$10:$L$1028,4,FALSE),"")</f>
        <v>はる</v>
      </c>
      <c r="Y96" s="205" t="s">
        <v>1329</v>
      </c>
      <c r="Z96" s="205" t="s">
        <v>1330</v>
      </c>
      <c r="AA96" s="205" t="s">
        <v>1325</v>
      </c>
    </row>
    <row r="97">
      <c r="A97" s="691">
        <v>87.0</v>
      </c>
      <c r="B97" s="692">
        <f>vlookup(A97,'セッション実施状況管理'!$A:$C,3,false)</f>
        <v>0</v>
      </c>
      <c r="C97" s="692" t="str">
        <f>vlookup(A97,'セッション実施状況管理'!$A:$B,2,false)</f>
        <v>卒業</v>
      </c>
      <c r="D97" s="686" t="str">
        <f>vlookup(A97,'セッション実施状況管理'!$A:$I,9,false)</f>
        <v>rabu_english</v>
      </c>
      <c r="E97" s="686" t="str">
        <f>vlookup(A97,'セッション実施状況管理'!$A:$I,8,false)</f>
        <v>らぶひとみ</v>
      </c>
      <c r="F97" s="693">
        <f>vlookup(A97,'セッション実施状況管理'!$A:$U,19,false)</f>
        <v>46014</v>
      </c>
      <c r="G97" s="686" t="str">
        <f>vlookup(A97,'セッション実施状況管理'!$A:$U,20,false)</f>
        <v>宮田友理</v>
      </c>
      <c r="H97" s="693" t="str">
        <f>vlookup(A97,'セッション実施状況管理'!$A$4:$S1004,17,false)</f>
        <v/>
      </c>
      <c r="I97" s="686">
        <f t="shared" si="5"/>
        <v>1514</v>
      </c>
      <c r="J97" s="692"/>
      <c r="K97" s="691">
        <v>5000.0</v>
      </c>
      <c r="L97" s="691">
        <v>0.0</v>
      </c>
      <c r="M97" s="691">
        <f t="shared" si="12"/>
        <v>109</v>
      </c>
      <c r="N97" s="691">
        <v>109.0</v>
      </c>
      <c r="O97" s="695">
        <f t="shared" si="7"/>
        <v>15.57142857</v>
      </c>
      <c r="P97" s="696">
        <v>0.0</v>
      </c>
      <c r="Q97" s="697">
        <v>0.0</v>
      </c>
      <c r="R97" s="697">
        <v>0.0</v>
      </c>
      <c r="S97" s="697">
        <v>30.0</v>
      </c>
      <c r="T97" s="697">
        <v>31.0</v>
      </c>
      <c r="U97" s="697">
        <v>30.0</v>
      </c>
      <c r="V97" s="698">
        <v>18.0</v>
      </c>
      <c r="W97" s="681"/>
      <c r="X97" s="681" t="str">
        <f>iferror(VLOOKUP($E97,'セッション実施状況管理'!$H$10:$L$1028,4,FALSE),"")</f>
        <v>おとパパ</v>
      </c>
      <c r="Y97" s="205" t="s">
        <v>1341</v>
      </c>
      <c r="Z97" s="205" t="s">
        <v>1327</v>
      </c>
      <c r="AA97" s="205" t="s">
        <v>1325</v>
      </c>
    </row>
    <row r="98" ht="14.25" customHeight="1">
      <c r="A98" s="691">
        <v>88.0</v>
      </c>
      <c r="B98" s="692">
        <f>vlookup(A98,'セッション実施状況管理'!$A:$C,3,false)</f>
        <v>0</v>
      </c>
      <c r="C98" s="692" t="str">
        <f>vlookup(A98,'セッション実施状況管理'!$A:$B,2,false)</f>
        <v>卒業</v>
      </c>
      <c r="D98" s="686" t="str">
        <f>vlookup(A98,'セッション実施状況管理'!$A:$I,9,false)</f>
        <v>maayan_animal
</v>
      </c>
      <c r="E98" s="686" t="str">
        <f>vlookup(A98,'セッション実施状況管理'!$A:$I,8,false)</f>
        <v>かわらまき</v>
      </c>
      <c r="F98" s="693">
        <f>vlookup(A98,'セッション実施状況管理'!$A:$U,19,false)</f>
        <v>46018</v>
      </c>
      <c r="G98" s="686" t="str">
        <f>vlookup(A98,'セッション実施状況管理'!$A:$U,20,false)</f>
        <v>森淳子</v>
      </c>
      <c r="H98" s="693" t="str">
        <f>vlookup(A98,'セッション実施状況管理'!$A$4:$S1004,17,false)</f>
        <v/>
      </c>
      <c r="I98" s="686">
        <f t="shared" si="5"/>
        <v>1514</v>
      </c>
      <c r="J98" s="692"/>
      <c r="K98" s="691">
        <v>1000.0</v>
      </c>
      <c r="L98" s="691">
        <v>0.0</v>
      </c>
      <c r="M98" s="691">
        <f t="shared" si="12"/>
        <v>42</v>
      </c>
      <c r="N98" s="691">
        <v>42.0</v>
      </c>
      <c r="O98" s="695">
        <f t="shared" si="7"/>
        <v>6</v>
      </c>
      <c r="P98" s="696">
        <v>0.0</v>
      </c>
      <c r="Q98" s="721">
        <v>2.0</v>
      </c>
      <c r="R98" s="721">
        <v>13.0</v>
      </c>
      <c r="S98" s="721">
        <v>4.0</v>
      </c>
      <c r="T98" s="721">
        <v>6.0</v>
      </c>
      <c r="U98" s="697">
        <v>11.0</v>
      </c>
      <c r="V98" s="698">
        <v>6.0</v>
      </c>
      <c r="W98" s="681"/>
      <c r="X98" s="681" t="str">
        <f>iferror(VLOOKUP($E98,'セッション実施状況管理'!$H$10:$L$1028,4,FALSE),"")</f>
        <v>おとパパ</v>
      </c>
      <c r="Y98" s="205" t="s">
        <v>1335</v>
      </c>
      <c r="Z98" s="205" t="s">
        <v>1330</v>
      </c>
      <c r="AA98" s="205" t="s">
        <v>1325</v>
      </c>
    </row>
    <row r="99">
      <c r="A99" s="691">
        <v>89.0</v>
      </c>
      <c r="B99" s="692">
        <f>vlookup(A99,'セッション実施状況管理'!$A:$C,3,false)</f>
        <v>0</v>
      </c>
      <c r="C99" s="692" t="str">
        <f>vlookup(A99,'セッション実施状況管理'!$A:$B,2,false)</f>
        <v>卒業</v>
      </c>
      <c r="D99" s="686" t="str">
        <f>vlookup(A99,'セッション実施状況管理'!$A:$I,9,false)</f>
        <v>core_gohan</v>
      </c>
      <c r="E99" s="686" t="str">
        <f>vlookup(A99,'セッション実施状況管理'!$A:$I,8,false)</f>
        <v>ながいけいこ</v>
      </c>
      <c r="F99" s="693">
        <f>vlookup(A99,'セッション実施状況管理'!$A:$U,19,false)</f>
        <v>46030</v>
      </c>
      <c r="G99" s="686" t="str">
        <f>vlookup(A99,'セッション実施状況管理'!$A:$U,20,false)</f>
        <v>高木千鶴</v>
      </c>
      <c r="H99" s="693" t="str">
        <f>vlookup(A99,'セッション実施状況管理'!$A$4:$S1004,17,false)</f>
        <v/>
      </c>
      <c r="I99" s="686">
        <f t="shared" si="5"/>
        <v>1514</v>
      </c>
      <c r="J99" s="692"/>
      <c r="K99" s="691">
        <v>856.0</v>
      </c>
      <c r="L99" s="691">
        <v>0.0</v>
      </c>
      <c r="M99" s="691">
        <f t="shared" si="12"/>
        <v>83</v>
      </c>
      <c r="N99" s="691">
        <v>83.0</v>
      </c>
      <c r="O99" s="695">
        <f t="shared" si="7"/>
        <v>11.85714286</v>
      </c>
      <c r="P99" s="696">
        <v>0.0</v>
      </c>
      <c r="Q99" s="721">
        <v>0.0</v>
      </c>
      <c r="R99" s="721">
        <v>16.0</v>
      </c>
      <c r="S99" s="721">
        <v>29.0</v>
      </c>
      <c r="T99" s="721">
        <v>19.0</v>
      </c>
      <c r="U99" s="697">
        <v>10.0</v>
      </c>
      <c r="V99" s="698">
        <v>9.0</v>
      </c>
      <c r="W99" s="681"/>
      <c r="X99" s="681" t="str">
        <f>iferror(VLOOKUP($E99,'セッション実施状況管理'!$H$10:$L$1028,4,FALSE),"")</f>
        <v>ミク</v>
      </c>
      <c r="Y99" s="205" t="s">
        <v>1329</v>
      </c>
      <c r="Z99" s="205" t="s">
        <v>1327</v>
      </c>
      <c r="AA99" s="205" t="s">
        <v>1325</v>
      </c>
    </row>
    <row r="100">
      <c r="A100" s="691">
        <v>90.0</v>
      </c>
      <c r="B100" s="692">
        <f>vlookup(A100,'セッション実施状況管理'!$A:$C,3,false)</f>
        <v>0</v>
      </c>
      <c r="C100" s="692" t="str">
        <f>vlookup(A100,'セッション実施状況管理'!$A:$B,2,false)</f>
        <v>卒業</v>
      </c>
      <c r="D100" s="686" t="str">
        <f>vlookup(A100,'セッション実施状況管理'!$A:$I,9,false)</f>
        <v>mama.no.camera.jikan</v>
      </c>
      <c r="E100" s="686" t="str">
        <f>vlookup(A100,'セッション実施状況管理'!$A:$I,8,false)</f>
        <v>ろばーつあゆみ</v>
      </c>
      <c r="F100" s="693">
        <f>vlookup(A100,'セッション実施状況管理'!$A:$U,19,false)</f>
        <v>46025</v>
      </c>
      <c r="G100" s="686" t="str">
        <f>vlookup(A100,'セッション実施状況管理'!$A:$U,20,false)</f>
        <v>森本風花</v>
      </c>
      <c r="H100" s="693" t="str">
        <f>vlookup(A100,'セッション実施状況管理'!$A$4:$S1004,17,false)</f>
        <v/>
      </c>
      <c r="I100" s="686">
        <f t="shared" si="5"/>
        <v>1514</v>
      </c>
      <c r="J100" s="692"/>
      <c r="K100" s="692"/>
      <c r="L100" s="692"/>
      <c r="M100" s="691">
        <f t="shared" si="12"/>
        <v>37</v>
      </c>
      <c r="N100" s="692"/>
      <c r="O100" s="695">
        <f t="shared" si="7"/>
        <v>5.285714286</v>
      </c>
      <c r="P100" s="696">
        <v>0.0</v>
      </c>
      <c r="Q100" s="721">
        <v>0.0</v>
      </c>
      <c r="R100" s="721">
        <v>5.0</v>
      </c>
      <c r="S100" s="721">
        <v>9.0</v>
      </c>
      <c r="T100" s="728">
        <v>9.0</v>
      </c>
      <c r="U100" s="697">
        <v>14.0</v>
      </c>
      <c r="V100" s="698" t="s">
        <v>1072</v>
      </c>
      <c r="W100" s="681"/>
      <c r="X100" s="681" t="str">
        <f>iferror(VLOOKUP($E100,'セッション実施状況管理'!$H$10:$L$1028,4,FALSE),"")</f>
        <v>コトカナ</v>
      </c>
      <c r="Y100" s="205" t="s">
        <v>1335</v>
      </c>
      <c r="Z100" s="205" t="s">
        <v>1327</v>
      </c>
      <c r="AA100" s="205" t="s">
        <v>1325</v>
      </c>
    </row>
    <row r="101">
      <c r="A101" s="691">
        <v>91.0</v>
      </c>
      <c r="B101" s="692">
        <f>vlookup(A101,'セッション実施状況管理'!$A:$C,3,false)</f>
        <v>0</v>
      </c>
      <c r="C101" s="692" t="str">
        <f>vlookup(A101,'セッション実施状況管理'!$A:$B,2,false)</f>
        <v>卒業</v>
      </c>
      <c r="D101" s="686" t="str">
        <f>vlookup(A101,'セッション実施状況管理'!$A:$I,9,false)</f>
        <v>mippori</v>
      </c>
      <c r="E101" s="686" t="str">
        <f>vlookup(A101,'セッション実施状況管理'!$A:$I,8,false)</f>
        <v>じくまるみほ</v>
      </c>
      <c r="F101" s="693">
        <f>vlookup(A101,'セッション実施状況管理'!$A:$U,19,false)</f>
        <v>46045</v>
      </c>
      <c r="G101" s="686" t="str">
        <f>vlookup(A101,'セッション実施状況管理'!$A:$U,20,false)</f>
        <v>多田萌子</v>
      </c>
      <c r="H101" s="693" t="str">
        <f>vlookup(A101,'セッション実施状況管理'!$A$4:$S1004,17,false)</f>
        <v/>
      </c>
      <c r="I101" s="686">
        <f t="shared" si="5"/>
        <v>1514</v>
      </c>
      <c r="J101" s="692"/>
      <c r="K101" s="692"/>
      <c r="L101" s="691">
        <v>0.0</v>
      </c>
      <c r="M101" s="691">
        <f t="shared" si="12"/>
        <v>43</v>
      </c>
      <c r="N101" s="692"/>
      <c r="O101" s="695">
        <f t="shared" si="7"/>
        <v>6.142857143</v>
      </c>
      <c r="P101" s="696">
        <v>0.0</v>
      </c>
      <c r="Q101" s="721">
        <v>0.0</v>
      </c>
      <c r="R101" s="721">
        <v>8.0</v>
      </c>
      <c r="S101" s="721">
        <v>16.0</v>
      </c>
      <c r="T101" s="721">
        <v>9.0</v>
      </c>
      <c r="U101" s="697">
        <v>7.0</v>
      </c>
      <c r="V101" s="698">
        <v>3.0</v>
      </c>
      <c r="W101" s="681"/>
      <c r="X101" s="681" t="str">
        <f>iferror(VLOOKUP($E101,'セッション実施状況管理'!$H$10:$L$1028,4,FALSE),"")</f>
        <v>yuri</v>
      </c>
      <c r="Y101" s="205" t="s">
        <v>1340</v>
      </c>
      <c r="Z101" s="205" t="s">
        <v>1330</v>
      </c>
      <c r="AA101" s="205" t="s">
        <v>1325</v>
      </c>
    </row>
    <row r="102">
      <c r="A102" s="691">
        <v>92.0</v>
      </c>
      <c r="B102" s="692">
        <f>vlookup(A102,'セッション実施状況管理'!$A:$C,3,false)</f>
        <v>1</v>
      </c>
      <c r="C102" s="692" t="str">
        <f>vlookup(A102,'セッション実施状況管理'!$A:$B,2,false)</f>
        <v>卒業</v>
      </c>
      <c r="D102" s="686" t="str">
        <f>vlookup(A102,'セッション実施状況管理'!$A:$I,9,false)</f>
        <v>seika_diet.recipe</v>
      </c>
      <c r="E102" s="686" t="str">
        <f>vlookup(A102,'セッション実施状況管理'!$A:$I,8,false)</f>
        <v>のざきせいか</v>
      </c>
      <c r="F102" s="693">
        <f>vlookup(A102,'セッション実施状況管理'!$A:$U,19,false)</f>
        <v>46027</v>
      </c>
      <c r="G102" s="686" t="str">
        <f>vlookup(A102,'セッション実施状況管理'!$A:$U,20,false)</f>
        <v>宮田友理</v>
      </c>
      <c r="H102" s="693" t="str">
        <f>vlookup(A102,'セッション実施状況管理'!$A$4:$S1004,17,false)</f>
        <v/>
      </c>
      <c r="I102" s="686">
        <f t="shared" si="5"/>
        <v>1514</v>
      </c>
      <c r="J102" s="692"/>
      <c r="K102" s="691">
        <v>40000.0</v>
      </c>
      <c r="L102" s="691">
        <v>0.0</v>
      </c>
      <c r="M102" s="691">
        <f t="shared" si="12"/>
        <v>38</v>
      </c>
      <c r="N102" s="691">
        <v>38.0</v>
      </c>
      <c r="O102" s="695">
        <f t="shared" si="7"/>
        <v>5.428571429</v>
      </c>
      <c r="P102" s="696">
        <v>0.0</v>
      </c>
      <c r="Q102" s="721">
        <v>7.0</v>
      </c>
      <c r="R102" s="721">
        <v>10.0</v>
      </c>
      <c r="S102" s="721">
        <v>2.0</v>
      </c>
      <c r="T102" s="721">
        <v>7.0</v>
      </c>
      <c r="U102" s="697">
        <v>6.0</v>
      </c>
      <c r="V102" s="698">
        <v>6.0</v>
      </c>
      <c r="W102" s="681"/>
      <c r="X102" s="681" t="str">
        <f>iferror(VLOOKUP($E102,'セッション実施状況管理'!$H$10:$L$1028,4,FALSE),"")</f>
        <v>まめぼー</v>
      </c>
      <c r="Y102" s="205" t="s">
        <v>1329</v>
      </c>
      <c r="Z102" s="205" t="s">
        <v>1324</v>
      </c>
      <c r="AA102" s="205" t="s">
        <v>1335</v>
      </c>
    </row>
    <row r="103">
      <c r="A103" s="691">
        <v>93.0</v>
      </c>
      <c r="B103" s="692">
        <f>vlookup(A103,'セッション実施状況管理'!$A:$C,3,false)</f>
        <v>0</v>
      </c>
      <c r="C103" s="692" t="str">
        <f>vlookup(A103,'セッション実施状況管理'!$A:$B,2,false)</f>
        <v>例外</v>
      </c>
      <c r="D103" s="686" t="str">
        <f>vlookup(A103,'セッション実施状況管理'!$A:$I,9,false)</f>
        <v/>
      </c>
      <c r="E103" s="686" t="str">
        <f>vlookup(A103,'セッション実施状況管理'!$A:$I,8,false)</f>
        <v>そめやいっせい</v>
      </c>
      <c r="F103" s="693" t="str">
        <f>vlookup(A103,'セッション実施状況管理'!$A:$U,19,false)</f>
        <v>#VALUE!</v>
      </c>
      <c r="G103" s="686" t="str">
        <f>vlookup(A103,'セッション実施状況管理'!$A:$U,20,false)</f>
        <v>福田康裕</v>
      </c>
      <c r="H103" s="693" t="str">
        <f>vlookup(A103,'セッション実施状況管理'!$A$4:$S1004,17,false)</f>
        <v/>
      </c>
      <c r="I103" s="686">
        <f t="shared" si="5"/>
        <v>1514</v>
      </c>
      <c r="J103" s="692"/>
      <c r="K103" s="691">
        <v>0.0</v>
      </c>
      <c r="L103" s="691">
        <v>0.0</v>
      </c>
      <c r="M103" s="691">
        <f t="shared" si="12"/>
        <v>0</v>
      </c>
      <c r="N103" s="692"/>
      <c r="O103" s="695">
        <f t="shared" si="7"/>
        <v>0</v>
      </c>
      <c r="P103" s="696">
        <v>0.0</v>
      </c>
      <c r="Q103" s="697" t="s">
        <v>1072</v>
      </c>
      <c r="R103" s="697" t="s">
        <v>1072</v>
      </c>
      <c r="S103" s="697" t="s">
        <v>1072</v>
      </c>
      <c r="T103" s="697" t="s">
        <v>1072</v>
      </c>
      <c r="U103" s="697" t="s">
        <v>1072</v>
      </c>
      <c r="V103" s="698" t="s">
        <v>1072</v>
      </c>
      <c r="W103" s="681"/>
      <c r="X103" s="681" t="str">
        <f>iferror(VLOOKUP($E103,'セッション実施状況管理'!$H$10:$L$1028,4,FALSE),"")</f>
        <v>ジムのすけ</v>
      </c>
      <c r="Y103" s="205" t="s">
        <v>1322</v>
      </c>
      <c r="Z103" s="205" t="s">
        <v>1322</v>
      </c>
      <c r="AA103" s="205" t="s">
        <v>1322</v>
      </c>
    </row>
    <row r="104">
      <c r="A104" s="691">
        <v>94.0</v>
      </c>
      <c r="B104" s="692">
        <f>vlookup(A104,'セッション実施状況管理'!$A:$C,3,false)</f>
        <v>1</v>
      </c>
      <c r="C104" s="692" t="str">
        <f>vlookup(A104,'セッション実施状況管理'!$A:$B,2,false)</f>
        <v>卒業</v>
      </c>
      <c r="D104" s="686" t="str">
        <f>vlookup(A104,'セッション実施状況管理'!$A:$I,9,false)</f>
        <v>taka_tabetai</v>
      </c>
      <c r="E104" s="686" t="str">
        <f>vlookup(A104,'セッション実施状況管理'!$A:$I,8,false)</f>
        <v>はらだたかよ</v>
      </c>
      <c r="F104" s="693">
        <f>vlookup(A104,'セッション実施状況管理'!$A:$U,19,false)</f>
        <v>46047</v>
      </c>
      <c r="G104" s="686" t="str">
        <f>vlookup(A104,'セッション実施状況管理'!$A:$U,20,false)</f>
        <v>有山友菜</v>
      </c>
      <c r="H104" s="693" t="str">
        <f>vlookup(A104,'セッション実施状況管理'!$A$4:$S1004,17,false)</f>
        <v/>
      </c>
      <c r="I104" s="686">
        <f t="shared" si="5"/>
        <v>1514</v>
      </c>
      <c r="J104" s="692"/>
      <c r="K104" s="692"/>
      <c r="L104" s="691">
        <v>0.0</v>
      </c>
      <c r="M104" s="691">
        <f t="shared" si="12"/>
        <v>39</v>
      </c>
      <c r="N104" s="692"/>
      <c r="O104" s="695">
        <f t="shared" si="7"/>
        <v>5.571428571</v>
      </c>
      <c r="P104" s="696">
        <v>0.0</v>
      </c>
      <c r="Q104" s="697">
        <v>3.0</v>
      </c>
      <c r="R104" s="697">
        <v>5.0</v>
      </c>
      <c r="S104" s="721">
        <v>3.0</v>
      </c>
      <c r="T104" s="697">
        <v>4.0</v>
      </c>
      <c r="U104" s="697">
        <v>12.0</v>
      </c>
      <c r="V104" s="698">
        <v>12.0</v>
      </c>
      <c r="W104" s="681"/>
      <c r="X104" s="681" t="str">
        <f>iferror(VLOOKUP($E104,'セッション実施状況管理'!$H$10:$L$1028,4,FALSE),"")</f>
        <v>しょうけん</v>
      </c>
      <c r="Y104" s="205" t="s">
        <v>1329</v>
      </c>
      <c r="Z104" s="205" t="s">
        <v>1334</v>
      </c>
      <c r="AA104" s="205" t="s">
        <v>1325</v>
      </c>
    </row>
    <row r="105">
      <c r="A105" s="691">
        <v>95.0</v>
      </c>
      <c r="B105" s="692">
        <f>vlookup(A105,'セッション実施状況管理'!$A:$C,3,false)</f>
        <v>0</v>
      </c>
      <c r="C105" s="692" t="str">
        <f>vlookup(A105,'セッション実施状況管理'!$A:$B,2,false)</f>
        <v>卒業</v>
      </c>
      <c r="D105" s="686" t="str">
        <f>vlookup(A105,'セッション実施状況管理'!$A:$I,9,false)</f>
        <v>yasu_outigohan</v>
      </c>
      <c r="E105" s="686" t="str">
        <f>vlookup(A105,'セッション実施状況管理'!$A:$I,8,false)</f>
        <v>いまむら やすえ</v>
      </c>
      <c r="F105" s="693">
        <f>vlookup(A105,'セッション実施状況管理'!$A:$U,19,false)</f>
        <v>46051</v>
      </c>
      <c r="G105" s="686" t="str">
        <f>vlookup(A105,'セッション実施状況管理'!$A:$U,20,false)</f>
        <v>鈴木久美子</v>
      </c>
      <c r="H105" s="693" t="str">
        <f>vlookup(A105,'セッション実施状況管理'!$A$4:$S1004,17,false)</f>
        <v/>
      </c>
      <c r="I105" s="686">
        <f t="shared" si="5"/>
        <v>1514</v>
      </c>
      <c r="J105" s="692"/>
      <c r="K105" s="692"/>
      <c r="L105" s="691">
        <v>0.0</v>
      </c>
      <c r="M105" s="691">
        <f t="shared" si="12"/>
        <v>25</v>
      </c>
      <c r="N105" s="692"/>
      <c r="O105" s="695">
        <f t="shared" si="7"/>
        <v>3.571428571</v>
      </c>
      <c r="P105" s="696">
        <v>0.0</v>
      </c>
      <c r="Q105" s="697">
        <v>0.0</v>
      </c>
      <c r="R105" s="697">
        <v>0.0</v>
      </c>
      <c r="S105" s="721">
        <v>6.0</v>
      </c>
      <c r="T105" s="697">
        <v>4.0</v>
      </c>
      <c r="U105" s="697">
        <v>6.0</v>
      </c>
      <c r="V105" s="698">
        <v>9.0</v>
      </c>
      <c r="W105" s="681"/>
      <c r="X105" s="681" t="str">
        <f>iferror(VLOOKUP($E105,'セッション実施状況管理'!$H$10:$L$1028,4,FALSE),"")</f>
        <v>しおん</v>
      </c>
      <c r="Y105" s="205" t="s">
        <v>1329</v>
      </c>
      <c r="Z105" s="205" t="s">
        <v>1333</v>
      </c>
      <c r="AA105" s="205" t="s">
        <v>1325</v>
      </c>
    </row>
    <row r="106">
      <c r="A106" s="691">
        <v>96.0</v>
      </c>
      <c r="B106" s="692">
        <f>vlookup(A106,'セッション実施状況管理'!$A:$C,3,false)</f>
        <v>0</v>
      </c>
      <c r="C106" s="692" t="str">
        <f>vlookup(A106,'セッション実施状況管理'!$A:$B,2,false)</f>
        <v>在学中</v>
      </c>
      <c r="D106" s="686" t="str">
        <f>vlookup(A106,'セッション実施状況管理'!$A:$I,9,false)</f>
        <v>une_40reset</v>
      </c>
      <c r="E106" s="686" t="str">
        <f>vlookup(A106,'セッション実施状況管理'!$A:$I,8,false)</f>
        <v>よしだえみ</v>
      </c>
      <c r="F106" s="693">
        <f>vlookup(A106,'セッション実施状況管理'!$A:$U,19,false)</f>
        <v>46056</v>
      </c>
      <c r="G106" s="686" t="str">
        <f>vlookup(A106,'セッション実施状況管理'!$A:$U,20,false)</f>
        <v>副島希実</v>
      </c>
      <c r="H106" s="693" t="str">
        <f>vlookup(A106,'セッション実施状況管理'!$A$4:$S1004,17,false)</f>
        <v/>
      </c>
      <c r="I106" s="686">
        <f t="shared" si="5"/>
        <v>1514</v>
      </c>
      <c r="J106" s="692"/>
      <c r="K106" s="692"/>
      <c r="L106" s="691">
        <v>0.0</v>
      </c>
      <c r="M106" s="691">
        <f t="shared" si="12"/>
        <v>31</v>
      </c>
      <c r="N106" s="692"/>
      <c r="O106" s="695">
        <f t="shared" si="7"/>
        <v>4.428571429</v>
      </c>
      <c r="P106" s="696">
        <v>0.0</v>
      </c>
      <c r="Q106" s="697">
        <v>8.0</v>
      </c>
      <c r="R106" s="697">
        <v>13.0</v>
      </c>
      <c r="S106" s="721">
        <v>8.0</v>
      </c>
      <c r="T106" s="697">
        <v>2.0</v>
      </c>
      <c r="U106" s="697" t="s">
        <v>1072</v>
      </c>
      <c r="V106" s="698" t="s">
        <v>1072</v>
      </c>
      <c r="W106" s="681"/>
      <c r="X106" s="681" t="str">
        <f>iferror(VLOOKUP($E106,'セッション実施状況管理'!$H$10:$L$1028,4,FALSE),"")</f>
        <v>しょうけん</v>
      </c>
      <c r="Y106" s="681"/>
      <c r="Z106" s="681"/>
      <c r="AA106" s="681"/>
    </row>
    <row r="107">
      <c r="A107" s="691">
        <v>97.0</v>
      </c>
      <c r="B107" s="692">
        <f>vlookup(A107,'セッション実施状況管理'!$A:$C,3,false)</f>
        <v>0</v>
      </c>
      <c r="C107" s="692" t="str">
        <f>vlookup(A107,'セッション実施状況管理'!$A:$B,2,false)</f>
        <v>卒業</v>
      </c>
      <c r="D107" s="686" t="str">
        <f>vlookup(A107,'セッション実施状況管理'!$A:$I,9,false)</f>
        <v>natsu_choukatsu</v>
      </c>
      <c r="E107" s="686" t="str">
        <f>vlookup(A107,'セッション実施状況管理'!$A:$I,8,false)</f>
        <v>おおつばきかなこ</v>
      </c>
      <c r="F107" s="693">
        <f>vlookup(A107,'セッション実施状況管理'!$A:$U,19,false)</f>
        <v>46041</v>
      </c>
      <c r="G107" s="686" t="str">
        <f>vlookup(A107,'セッション実施状況管理'!$A:$U,20,false)</f>
        <v>有山友菜</v>
      </c>
      <c r="H107" s="693" t="str">
        <f>vlookup(A107,'セッション実施状況管理'!$A$4:$S1004,17,false)</f>
        <v/>
      </c>
      <c r="I107" s="686">
        <f t="shared" si="5"/>
        <v>1514</v>
      </c>
      <c r="J107" s="692"/>
      <c r="K107" s="692"/>
      <c r="L107" s="691">
        <v>0.0</v>
      </c>
      <c r="M107" s="691">
        <f t="shared" si="12"/>
        <v>38</v>
      </c>
      <c r="N107" s="692"/>
      <c r="O107" s="695">
        <f t="shared" si="7"/>
        <v>5.428571429</v>
      </c>
      <c r="P107" s="696">
        <v>0.0</v>
      </c>
      <c r="Q107" s="697">
        <v>2.0</v>
      </c>
      <c r="R107" s="697">
        <v>8.0</v>
      </c>
      <c r="S107" s="721">
        <v>6.0</v>
      </c>
      <c r="T107" s="697">
        <v>7.0</v>
      </c>
      <c r="U107" s="697">
        <v>9.0</v>
      </c>
      <c r="V107" s="698">
        <v>6.0</v>
      </c>
      <c r="W107" s="681"/>
      <c r="X107" s="681" t="str">
        <f>iferror(VLOOKUP($E107,'セッション実施状況管理'!$H$10:$L$1028,4,FALSE),"")</f>
        <v>しょうけん</v>
      </c>
      <c r="Y107" s="205" t="s">
        <v>1329</v>
      </c>
      <c r="Z107" s="205" t="s">
        <v>1330</v>
      </c>
      <c r="AA107" s="205" t="s">
        <v>1325</v>
      </c>
    </row>
    <row r="108">
      <c r="A108" s="691">
        <v>98.0</v>
      </c>
      <c r="B108" s="692">
        <f>vlookup(A108,'セッション実施状況管理'!$A:$C,3,false)</f>
        <v>0</v>
      </c>
      <c r="C108" s="692" t="str">
        <f>vlookup(A108,'セッション実施状況管理'!$A:$B,2,false)</f>
        <v>卒業</v>
      </c>
      <c r="D108" s="686" t="str">
        <f>vlookup(A108,'セッション実施状況管理'!$A:$I,9,false)</f>
        <v/>
      </c>
      <c r="E108" s="686" t="str">
        <f>vlookup(A108,'セッション実施状況管理'!$A:$I,8,false)</f>
        <v>すのうちなお</v>
      </c>
      <c r="F108" s="693">
        <f>vlookup(A108,'セッション実施状況管理'!$A:$U,19,false)</f>
        <v>46048</v>
      </c>
      <c r="G108" s="686" t="str">
        <f>vlookup(A108,'セッション実施状況管理'!$A:$U,20,false)</f>
        <v>長尾あみり</v>
      </c>
      <c r="H108" s="693" t="str">
        <f>vlookup(A108,'セッション実施状況管理'!$A$4:$S1004,17,false)</f>
        <v/>
      </c>
      <c r="I108" s="686">
        <f t="shared" si="5"/>
        <v>1514</v>
      </c>
      <c r="J108" s="692"/>
      <c r="K108" s="692"/>
      <c r="L108" s="692"/>
      <c r="M108" s="691">
        <f t="shared" si="12"/>
        <v>0</v>
      </c>
      <c r="N108" s="692"/>
      <c r="O108" s="695">
        <f t="shared" si="7"/>
        <v>0</v>
      </c>
      <c r="P108" s="696">
        <v>0.0</v>
      </c>
      <c r="Q108" s="697">
        <v>0.0</v>
      </c>
      <c r="R108" s="697" t="s">
        <v>1072</v>
      </c>
      <c r="S108" s="726" t="s">
        <v>1072</v>
      </c>
      <c r="T108" s="697" t="s">
        <v>1072</v>
      </c>
      <c r="U108" s="697" t="s">
        <v>1072</v>
      </c>
      <c r="V108" s="698" t="s">
        <v>1072</v>
      </c>
      <c r="W108" s="681"/>
      <c r="X108" s="681" t="str">
        <f>iferror(VLOOKUP($E108,'セッション実施状況管理'!$H$10:$L$1028,4,FALSE),"")</f>
        <v>かかみ</v>
      </c>
      <c r="Y108" s="681"/>
      <c r="Z108" s="681"/>
      <c r="AA108" s="681"/>
    </row>
    <row r="109">
      <c r="A109" s="691">
        <v>99.0</v>
      </c>
      <c r="B109" s="692">
        <f>vlookup(A109,'セッション実施状況管理'!$A:$C,3,false)</f>
        <v>1</v>
      </c>
      <c r="C109" s="692" t="str">
        <f>vlookup(A109,'セッション実施状況管理'!$A:$B,2,false)</f>
        <v>卒業</v>
      </c>
      <c r="D109" s="686" t="str">
        <f>vlookup(A109,'セッション実施状況管理'!$A:$I,9,false)</f>
        <v>shoya_iphone</v>
      </c>
      <c r="E109" s="686" t="str">
        <f>vlookup(A109,'セッション実施状況管理'!$A:$I,8,false)</f>
        <v>またよししょうや</v>
      </c>
      <c r="F109" s="693">
        <f>vlookup(A109,'セッション実施状況管理'!$A:$U,19,false)</f>
        <v>46047</v>
      </c>
      <c r="G109" s="686" t="str">
        <f>vlookup(A109,'セッション実施状況管理'!$A:$U,20,false)</f>
        <v>中富智弘</v>
      </c>
      <c r="H109" s="693" t="str">
        <f>vlookup(A109,'セッション実施状況管理'!$A$4:$S1004,17,false)</f>
        <v/>
      </c>
      <c r="I109" s="686">
        <f t="shared" si="5"/>
        <v>1514</v>
      </c>
      <c r="J109" s="692"/>
      <c r="K109" s="692"/>
      <c r="L109" s="691">
        <v>0.0</v>
      </c>
      <c r="M109" s="691">
        <f t="shared" si="12"/>
        <v>162</v>
      </c>
      <c r="N109" s="692"/>
      <c r="O109" s="695">
        <f t="shared" si="7"/>
        <v>23.14285714</v>
      </c>
      <c r="P109" s="697" t="s">
        <v>1072</v>
      </c>
      <c r="Q109" s="697">
        <v>9.0</v>
      </c>
      <c r="R109" s="697">
        <v>30.0</v>
      </c>
      <c r="S109" s="729">
        <v>31.0</v>
      </c>
      <c r="T109" s="697">
        <v>30.0</v>
      </c>
      <c r="U109" s="697">
        <v>31.0</v>
      </c>
      <c r="V109" s="698">
        <v>31.0</v>
      </c>
      <c r="W109" s="681"/>
      <c r="X109" s="681" t="str">
        <f>iferror(VLOOKUP($E109,'セッション実施状況管理'!$H$10:$L$1028,4,FALSE),"")</f>
        <v>Kelly</v>
      </c>
      <c r="Y109" s="205" t="s">
        <v>1343</v>
      </c>
      <c r="Z109" s="205" t="s">
        <v>1330</v>
      </c>
      <c r="AA109" s="205" t="s">
        <v>1331</v>
      </c>
    </row>
    <row r="110">
      <c r="A110" s="691">
        <v>100.0</v>
      </c>
      <c r="B110" s="692">
        <f>vlookup(A110,'セッション実施状況管理'!$A:$C,3,false)</f>
        <v>0</v>
      </c>
      <c r="C110" s="692" t="str">
        <f>vlookup(A110,'セッション実施状況管理'!$A:$B,2,false)</f>
        <v>在学中</v>
      </c>
      <c r="D110" s="686" t="str">
        <f>vlookup(A110,'セッション実施状況管理'!$A:$I,9,false)</f>
        <v>tamunasu_mensbeauty</v>
      </c>
      <c r="E110" s="686" t="str">
        <f>vlookup(A110,'セッション実施状況管理'!$A:$I,8,false)</f>
        <v>たむらやすのり</v>
      </c>
      <c r="F110" s="693">
        <f>vlookup(A110,'セッション実施状況管理'!$A:$U,19,false)</f>
        <v>46057</v>
      </c>
      <c r="G110" s="686" t="str">
        <f>vlookup(A110,'セッション実施状況管理'!$A:$U,20,false)</f>
        <v>青木千奈</v>
      </c>
      <c r="H110" s="693" t="str">
        <f>vlookup(A110,'セッション実施状況管理'!$A$4:$S1004,17,false)</f>
        <v/>
      </c>
      <c r="I110" s="686">
        <v>2.0</v>
      </c>
      <c r="J110" s="692"/>
      <c r="K110" s="692"/>
      <c r="L110" s="691">
        <v>0.0</v>
      </c>
      <c r="M110" s="691">
        <f t="shared" si="12"/>
        <v>49</v>
      </c>
      <c r="N110" s="692"/>
      <c r="O110" s="695">
        <f t="shared" si="7"/>
        <v>7</v>
      </c>
      <c r="P110" s="696">
        <v>0.0</v>
      </c>
      <c r="Q110" s="697">
        <v>0.0</v>
      </c>
      <c r="R110" s="697">
        <v>6.0</v>
      </c>
      <c r="S110" s="721">
        <v>13.0</v>
      </c>
      <c r="T110" s="697">
        <v>30.0</v>
      </c>
      <c r="U110" s="697" t="s">
        <v>1072</v>
      </c>
      <c r="V110" s="698" t="s">
        <v>1072</v>
      </c>
      <c r="W110" s="681"/>
      <c r="X110" s="681" t="str">
        <f>iferror(VLOOKUP($E110,'セッション実施状況管理'!$H$10:$L$1028,4,FALSE),"")</f>
        <v>Kelly</v>
      </c>
      <c r="Y110" s="205" t="s">
        <v>1336</v>
      </c>
      <c r="Z110" s="205" t="s">
        <v>1330</v>
      </c>
      <c r="AA110" s="205" t="s">
        <v>1325</v>
      </c>
    </row>
    <row r="111">
      <c r="A111" s="691">
        <v>101.0</v>
      </c>
      <c r="B111" s="692">
        <f>vlookup(A111,'セッション実施状況管理'!$A:$C,3,false)</f>
        <v>0</v>
      </c>
      <c r="C111" s="692" t="str">
        <f>vlookup(A111,'セッション実施状況管理'!$A:$B,2,false)</f>
        <v>在学中</v>
      </c>
      <c r="D111" s="686" t="str">
        <f>vlookup(A111,'セッション実施状況管理'!$A:$I,9,false)</f>
        <v>shoya_nakao_hair</v>
      </c>
      <c r="E111" s="686" t="str">
        <f>vlookup(A111,'セッション実施状況管理'!$A:$I,8,false)</f>
        <v>なかおしょうや</v>
      </c>
      <c r="F111" s="693">
        <f>vlookup(A111,'セッション実施状況管理'!$A:$U,19,false)</f>
        <v>46067</v>
      </c>
      <c r="G111" s="686" t="str">
        <f>vlookup(A111,'セッション実施状況管理'!$A:$U,20,false)</f>
        <v>今立なつみ</v>
      </c>
      <c r="H111" s="693" t="str">
        <f>vlookup(A111,'セッション実施状況管理'!$A$4:$S1004,17,false)</f>
        <v/>
      </c>
      <c r="I111" s="686">
        <f t="shared" ref="I111:I346" si="13"> (YEAR(TODAY()) - YEAR($H111)) * 12
  + (MONTH(TODAY()) - MONTH($H111))</f>
        <v>1514</v>
      </c>
      <c r="J111" s="692"/>
      <c r="K111" s="692"/>
      <c r="L111" s="691">
        <v>0.0</v>
      </c>
      <c r="M111" s="691">
        <f t="shared" si="12"/>
        <v>106</v>
      </c>
      <c r="N111" s="692"/>
      <c r="O111" s="695">
        <f t="shared" si="7"/>
        <v>15.14285714</v>
      </c>
      <c r="P111" s="696" t="s">
        <v>1072</v>
      </c>
      <c r="Q111" s="697" t="s">
        <v>1072</v>
      </c>
      <c r="R111" s="697">
        <v>18.0</v>
      </c>
      <c r="S111" s="729">
        <v>20.0</v>
      </c>
      <c r="T111" s="697">
        <v>19.0</v>
      </c>
      <c r="U111" s="697">
        <v>29.0</v>
      </c>
      <c r="V111" s="698">
        <v>20.0</v>
      </c>
      <c r="W111" s="681"/>
      <c r="X111" s="681" t="str">
        <f>iferror(VLOOKUP($E111,'セッション実施状況管理'!$H$10:$L$1028,4,FALSE),"")</f>
        <v>たろ</v>
      </c>
      <c r="Y111" s="205" t="s">
        <v>1336</v>
      </c>
      <c r="Z111" s="205" t="s">
        <v>1330</v>
      </c>
      <c r="AA111" s="205" t="s">
        <v>1325</v>
      </c>
    </row>
    <row r="112">
      <c r="A112" s="691">
        <v>102.0</v>
      </c>
      <c r="B112" s="692">
        <f>vlookup(A112,'セッション実施状況管理'!$A:$C,3,false)</f>
        <v>0</v>
      </c>
      <c r="C112" s="692" t="str">
        <f>vlookup(A112,'セッション実施状況管理'!$A:$B,2,false)</f>
        <v>在学中</v>
      </c>
      <c r="D112" s="686" t="str">
        <f>vlookup(A112,'セッション実施状況管理'!$A:$I,9,false)</f>
        <v>choco_reitou_recipe</v>
      </c>
      <c r="E112" s="686" t="str">
        <f>vlookup(A112,'セッション実施状況管理'!$A:$I,8,false)</f>
        <v>まえだりお</v>
      </c>
      <c r="F112" s="693">
        <f>vlookup(A112,'セッション実施状況管理'!$A:$U,19,false)</f>
        <v>46070</v>
      </c>
      <c r="G112" s="686" t="str">
        <f>vlookup(A112,'セッション実施状況管理'!$A:$U,20,false)</f>
        <v>森淳子</v>
      </c>
      <c r="H112" s="693" t="str">
        <f>vlookup(A112,'セッション実施状況管理'!$A$4:$S1004,17,false)</f>
        <v/>
      </c>
      <c r="I112" s="686">
        <f t="shared" si="13"/>
        <v>1514</v>
      </c>
      <c r="J112" s="692"/>
      <c r="K112" s="692"/>
      <c r="L112" s="691">
        <v>0.0</v>
      </c>
      <c r="M112" s="691">
        <f t="shared" si="12"/>
        <v>12</v>
      </c>
      <c r="N112" s="692"/>
      <c r="O112" s="695">
        <f t="shared" si="7"/>
        <v>1.714285714</v>
      </c>
      <c r="P112" s="696">
        <v>0.0</v>
      </c>
      <c r="Q112" s="697">
        <v>0.0</v>
      </c>
      <c r="R112" s="697">
        <v>1.0</v>
      </c>
      <c r="S112" s="721">
        <v>2.0</v>
      </c>
      <c r="T112" s="697">
        <v>3.0</v>
      </c>
      <c r="U112" s="697">
        <v>6.0</v>
      </c>
      <c r="V112" s="698">
        <v>0.0</v>
      </c>
      <c r="W112" s="681"/>
      <c r="X112" s="681" t="str">
        <f>iferror(VLOOKUP($E112,'セッション実施状況管理'!$H$10:$L$1028,4,FALSE),"")</f>
        <v>えび</v>
      </c>
      <c r="Y112" s="205" t="s">
        <v>1329</v>
      </c>
      <c r="Z112" s="205" t="s">
        <v>1330</v>
      </c>
      <c r="AA112" s="205" t="s">
        <v>1325</v>
      </c>
    </row>
    <row r="113">
      <c r="A113" s="691">
        <v>103.0</v>
      </c>
      <c r="B113" s="692">
        <f>vlookup(A113,'セッション実施状況管理'!$A:$C,3,false)</f>
        <v>0</v>
      </c>
      <c r="C113" s="692" t="str">
        <f>vlookup(A113,'セッション実施状況管理'!$A:$B,2,false)</f>
        <v>在学中</v>
      </c>
      <c r="D113" s="686" t="str">
        <f>vlookup(A113,'セッション実施状況管理'!$A:$I,9,false)</f>
        <v>chibariyo_fufu_diet</v>
      </c>
      <c r="E113" s="686" t="str">
        <f>vlookup(A113,'セッション実施状況管理'!$A:$I,8,false)</f>
        <v>みやざとせいぎ</v>
      </c>
      <c r="F113" s="693">
        <f>vlookup(A113,'セッション実施状況管理'!$A:$U,19,false)</f>
        <v>46078</v>
      </c>
      <c r="G113" s="686" t="str">
        <f>vlookup(A113,'セッション実施状況管理'!$A:$U,20,false)</f>
        <v>有山友菜</v>
      </c>
      <c r="H113" s="693" t="str">
        <f>vlookup(A113,'セッション実施状況管理'!$A$4:$S1004,17,false)</f>
        <v/>
      </c>
      <c r="I113" s="686">
        <f t="shared" si="13"/>
        <v>1514</v>
      </c>
      <c r="J113" s="692"/>
      <c r="K113" s="692"/>
      <c r="L113" s="691">
        <v>0.0</v>
      </c>
      <c r="M113" s="691">
        <f t="shared" si="12"/>
        <v>83</v>
      </c>
      <c r="N113" s="692"/>
      <c r="O113" s="695">
        <f t="shared" si="7"/>
        <v>11.85714286</v>
      </c>
      <c r="P113" s="696">
        <v>0.0</v>
      </c>
      <c r="Q113" s="697">
        <v>0.0</v>
      </c>
      <c r="R113" s="697">
        <v>10.0</v>
      </c>
      <c r="S113" s="721">
        <v>23.0</v>
      </c>
      <c r="T113" s="697">
        <v>12.0</v>
      </c>
      <c r="U113" s="697">
        <v>25.0</v>
      </c>
      <c r="V113" s="698">
        <v>13.0</v>
      </c>
      <c r="W113" s="681"/>
      <c r="X113" s="681" t="str">
        <f>iferror(VLOOKUP($E113,'セッション実施状況管理'!$H$10:$L$1028,4,FALSE),"")</f>
        <v>WARA</v>
      </c>
      <c r="Y113" s="205" t="s">
        <v>1338</v>
      </c>
      <c r="Z113" s="205" t="s">
        <v>1330</v>
      </c>
      <c r="AA113" s="205" t="s">
        <v>1325</v>
      </c>
    </row>
    <row r="114">
      <c r="A114" s="691">
        <v>104.0</v>
      </c>
      <c r="B114" s="692">
        <f>vlookup(A114,'セッション実施状況管理'!$A:$C,3,false)</f>
        <v>0</v>
      </c>
      <c r="C114" s="692" t="str">
        <f>vlookup(A114,'セッション実施状況管理'!$A:$B,2,false)</f>
        <v>在学中</v>
      </c>
      <c r="D114" s="686" t="str">
        <f>vlookup(A114,'セッション実施状況管理'!$A:$I,9,false)</f>
        <v>chokatsu.emi</v>
      </c>
      <c r="E114" s="686" t="str">
        <f>vlookup(A114,'セッション実施状況管理'!$A:$I,8,false)</f>
        <v>おがわえみ</v>
      </c>
      <c r="F114" s="693">
        <f>vlookup(A114,'セッション実施状況管理'!$A:$U,19,false)</f>
        <v>46067</v>
      </c>
      <c r="G114" s="686" t="str">
        <f>vlookup(A114,'セッション実施状況管理'!$A:$U,20,false)</f>
        <v>鈴木久美子</v>
      </c>
      <c r="H114" s="693" t="str">
        <f>vlookup(A114,'セッション実施状況管理'!$A$4:$S1004,17,false)</f>
        <v/>
      </c>
      <c r="I114" s="686">
        <f t="shared" si="13"/>
        <v>1514</v>
      </c>
      <c r="J114" s="692"/>
      <c r="K114" s="692"/>
      <c r="L114" s="691">
        <v>0.0</v>
      </c>
      <c r="M114" s="691">
        <f t="shared" si="12"/>
        <v>10</v>
      </c>
      <c r="N114" s="692"/>
      <c r="O114" s="695">
        <f t="shared" si="7"/>
        <v>1.428571429</v>
      </c>
      <c r="P114" s="696">
        <v>0.0</v>
      </c>
      <c r="Q114" s="697">
        <v>0.0</v>
      </c>
      <c r="R114" s="697">
        <v>0.0</v>
      </c>
      <c r="S114" s="697">
        <v>10.0</v>
      </c>
      <c r="T114" s="697">
        <v>0.0</v>
      </c>
      <c r="U114" s="697">
        <v>0.0</v>
      </c>
      <c r="V114" s="698" t="s">
        <v>1072</v>
      </c>
      <c r="W114" s="681"/>
      <c r="X114" s="681" t="str">
        <f>iferror(VLOOKUP($E114,'セッション実施状況管理'!$H$10:$L$1028,4,FALSE),"")</f>
        <v>けーちゃん</v>
      </c>
      <c r="Y114" s="205" t="s">
        <v>1329</v>
      </c>
      <c r="Z114" s="205" t="s">
        <v>1327</v>
      </c>
      <c r="AA114" s="205" t="s">
        <v>1325</v>
      </c>
    </row>
    <row r="115">
      <c r="A115" s="691">
        <v>105.0</v>
      </c>
      <c r="B115" s="692">
        <f>vlookup(A115,'セッション実施状況管理'!$A:$C,3,false)</f>
        <v>0</v>
      </c>
      <c r="C115" s="692" t="str">
        <f>vlookup(A115,'セッション実施状況管理'!$A:$B,2,false)</f>
        <v>在学中</v>
      </c>
      <c r="D115" s="686" t="s">
        <v>1344</v>
      </c>
      <c r="E115" s="686" t="str">
        <f>vlookup(A115,'セッション実施状況管理'!$A:$I,8,false)</f>
        <v>つのだちはる</v>
      </c>
      <c r="F115" s="693">
        <f>vlookup(A115,'セッション実施状況管理'!$A:$U,19,false)</f>
        <v>46086</v>
      </c>
      <c r="G115" s="686" t="str">
        <f>vlookup(A115,'セッション実施状況管理'!$A:$U,20,false)</f>
        <v>木村友紀</v>
      </c>
      <c r="H115" s="693" t="str">
        <f>vlookup(A115,'セッション実施状況管理'!$A$4:$S1004,17,false)</f>
        <v/>
      </c>
      <c r="I115" s="686">
        <f t="shared" si="13"/>
        <v>1514</v>
      </c>
      <c r="J115" s="692"/>
      <c r="K115" s="692"/>
      <c r="L115" s="691">
        <v>0.0</v>
      </c>
      <c r="M115" s="691">
        <v>16.0</v>
      </c>
      <c r="N115" s="692"/>
      <c r="O115" s="695">
        <f t="shared" si="7"/>
        <v>2.285714286</v>
      </c>
      <c r="P115" s="696">
        <v>0.0</v>
      </c>
      <c r="Q115" s="697">
        <v>0.0</v>
      </c>
      <c r="R115" s="697">
        <v>2.0</v>
      </c>
      <c r="S115" s="697">
        <v>10.0</v>
      </c>
      <c r="T115" s="697">
        <v>4.0</v>
      </c>
      <c r="U115" s="697">
        <v>14.0</v>
      </c>
      <c r="V115" s="698" t="s">
        <v>1072</v>
      </c>
      <c r="W115" s="681"/>
      <c r="X115" s="681" t="str">
        <f>iferror(VLOOKUP($E115,'セッション実施状況管理'!$H$10:$L$1028,4,FALSE),"")</f>
        <v>hamu</v>
      </c>
      <c r="Y115" s="205" t="s">
        <v>1329</v>
      </c>
      <c r="Z115" s="205" t="s">
        <v>1330</v>
      </c>
      <c r="AA115" s="205" t="s">
        <v>1325</v>
      </c>
    </row>
    <row r="116">
      <c r="A116" s="691">
        <v>106.0</v>
      </c>
      <c r="B116" s="692">
        <f>vlookup(A116,'セッション実施状況管理'!$A:$C,3,false)</f>
        <v>0</v>
      </c>
      <c r="C116" s="692" t="str">
        <f>vlookup(A116,'セッション実施状況管理'!$A:$B,2,false)</f>
        <v>在学中</v>
      </c>
      <c r="D116" s="686" t="str">
        <f>vlookup(A116,'セッション実施状況管理'!$A:$I,9,false)</f>
        <v>ina_english_</v>
      </c>
      <c r="E116" s="686" t="str">
        <f>vlookup(A116,'セッション実施状況管理'!$A:$I,8,false)</f>
        <v>いなよしゆきの</v>
      </c>
      <c r="F116" s="693">
        <f>vlookup(A116,'セッション実施状況管理'!$A:$U,19,false)</f>
        <v>46068</v>
      </c>
      <c r="G116" s="686" t="str">
        <f>vlookup(A116,'セッション実施状況管理'!$A:$U,20,false)</f>
        <v>松川里奈</v>
      </c>
      <c r="H116" s="693" t="str">
        <f>vlookup(A116,'セッション実施状況管理'!$A$4:$S1004,17,false)</f>
        <v/>
      </c>
      <c r="I116" s="686">
        <f t="shared" si="13"/>
        <v>1514</v>
      </c>
      <c r="J116" s="692"/>
      <c r="K116" s="692"/>
      <c r="L116" s="691">
        <v>0.0</v>
      </c>
      <c r="M116" s="691">
        <f t="shared" ref="M116:M126" si="14">sum(P116:V116)</f>
        <v>39</v>
      </c>
      <c r="N116" s="692"/>
      <c r="O116" s="695">
        <f t="shared" si="7"/>
        <v>5.571428571</v>
      </c>
      <c r="P116" s="696">
        <v>0.0</v>
      </c>
      <c r="Q116" s="697">
        <v>0.0</v>
      </c>
      <c r="R116" s="697">
        <v>8.0</v>
      </c>
      <c r="S116" s="697">
        <v>11.0</v>
      </c>
      <c r="T116" s="697">
        <v>13.0</v>
      </c>
      <c r="U116" s="697">
        <v>7.0</v>
      </c>
      <c r="V116" s="698" t="s">
        <v>1072</v>
      </c>
      <c r="W116" s="681"/>
      <c r="X116" s="681" t="str">
        <f>iferror(VLOOKUP($E116,'セッション実施状況管理'!$H$10:$L$1028,4,FALSE),"")</f>
        <v>マイ</v>
      </c>
      <c r="Y116" s="205" t="s">
        <v>1335</v>
      </c>
      <c r="Z116" s="205" t="s">
        <v>1324</v>
      </c>
      <c r="AA116" s="205" t="s">
        <v>1335</v>
      </c>
    </row>
    <row r="117">
      <c r="A117" s="691">
        <v>107.0</v>
      </c>
      <c r="B117" s="692">
        <f>vlookup(A117,'セッション実施状況管理'!$A:$C,3,false)</f>
        <v>0</v>
      </c>
      <c r="C117" s="692" t="str">
        <f>vlookup(A117,'セッション実施状況管理'!$A:$B,2,false)</f>
        <v>在学中</v>
      </c>
      <c r="D117" s="686" t="str">
        <f>vlookup(A117,'セッション実施状況管理'!$A:$I,9,false)</f>
        <v>vikke_bodymake</v>
      </c>
      <c r="E117" s="686" t="str">
        <f>vlookup(A117,'セッション実施状況管理'!$A:$I,8,false)</f>
        <v>あさだしほ</v>
      </c>
      <c r="F117" s="693">
        <f>vlookup(A117,'セッション実施状況管理'!$A:$U,19,false)</f>
        <v>46068</v>
      </c>
      <c r="G117" s="686" t="str">
        <f>vlookup(A117,'セッション実施状況管理'!$A:$U,20,false)</f>
        <v>宮田友理</v>
      </c>
      <c r="H117" s="693" t="str">
        <f>vlookup(A117,'セッション実施状況管理'!$A$4:$S1004,17,false)</f>
        <v/>
      </c>
      <c r="I117" s="686">
        <f t="shared" si="13"/>
        <v>1514</v>
      </c>
      <c r="J117" s="692"/>
      <c r="K117" s="692"/>
      <c r="L117" s="691">
        <v>0.0</v>
      </c>
      <c r="M117" s="691">
        <f t="shared" si="14"/>
        <v>30</v>
      </c>
      <c r="N117" s="692"/>
      <c r="O117" s="695">
        <f t="shared" si="7"/>
        <v>4.285714286</v>
      </c>
      <c r="P117" s="696">
        <v>0.0</v>
      </c>
      <c r="Q117" s="697">
        <v>0.0</v>
      </c>
      <c r="R117" s="697">
        <v>0.0</v>
      </c>
      <c r="S117" s="721">
        <v>10.0</v>
      </c>
      <c r="T117" s="697">
        <v>17.0</v>
      </c>
      <c r="U117" s="697">
        <v>3.0</v>
      </c>
      <c r="V117" s="698" t="s">
        <v>1072</v>
      </c>
      <c r="W117" s="681"/>
      <c r="X117" s="681" t="str">
        <f>iferror(VLOOKUP($E117,'セッション実施状況管理'!$H$10:$L$1028,4,FALSE),"")</f>
        <v>ゆの</v>
      </c>
      <c r="Y117" s="205" t="s">
        <v>1336</v>
      </c>
      <c r="Z117" s="205" t="s">
        <v>1324</v>
      </c>
      <c r="AA117" s="205" t="s">
        <v>1335</v>
      </c>
    </row>
    <row r="118">
      <c r="A118" s="691">
        <v>108.0</v>
      </c>
      <c r="B118" s="692">
        <f>vlookup(A118,'セッション実施状況管理'!$A:$C,3,false)</f>
        <v>0</v>
      </c>
      <c r="C118" s="692" t="str">
        <f>vlookup(A118,'セッション実施状況管理'!$A:$B,2,false)</f>
        <v>在学中</v>
      </c>
      <c r="D118" s="686" t="str">
        <f>vlookup(A118,'セッション実施状況管理'!$A:$I,9,false)</f>
        <v>45diet_marine</v>
      </c>
      <c r="E118" s="686" t="str">
        <f>vlookup(A118,'セッション実施状況管理'!$A:$I,8,false)</f>
        <v>たなかまりな</v>
      </c>
      <c r="F118" s="693">
        <f>vlookup(A118,'セッション実施状況管理'!$A:$U,19,false)</f>
        <v>46083</v>
      </c>
      <c r="G118" s="686" t="str">
        <f>vlookup(A118,'セッション実施状況管理'!$A:$U,20,false)</f>
        <v>守矢美保</v>
      </c>
      <c r="H118" s="693" t="str">
        <f>vlookup(A118,'セッション実施状況管理'!$A$4:$S1004,17,false)</f>
        <v/>
      </c>
      <c r="I118" s="686">
        <f t="shared" si="13"/>
        <v>1514</v>
      </c>
      <c r="J118" s="692"/>
      <c r="K118" s="692"/>
      <c r="L118" s="691">
        <v>0.0</v>
      </c>
      <c r="M118" s="691">
        <f t="shared" si="14"/>
        <v>31</v>
      </c>
      <c r="N118" s="692"/>
      <c r="O118" s="695">
        <f t="shared" si="7"/>
        <v>4.428571429</v>
      </c>
      <c r="P118" s="696">
        <v>0.0</v>
      </c>
      <c r="Q118" s="697">
        <v>0.0</v>
      </c>
      <c r="R118" s="721">
        <v>2.0</v>
      </c>
      <c r="S118" s="697">
        <v>9.0</v>
      </c>
      <c r="T118" s="697">
        <v>10.0</v>
      </c>
      <c r="U118" s="697">
        <v>10.0</v>
      </c>
      <c r="V118" s="698" t="s">
        <v>1072</v>
      </c>
      <c r="W118" s="681"/>
      <c r="X118" s="681" t="str">
        <f>iferror(VLOOKUP($E118,'セッション実施状況管理'!$H$10:$L$1028,4,FALSE),"")</f>
        <v>ゆの</v>
      </c>
      <c r="Y118" s="205" t="s">
        <v>1338</v>
      </c>
      <c r="Z118" s="205" t="s">
        <v>1327</v>
      </c>
      <c r="AA118" s="205" t="s">
        <v>1325</v>
      </c>
    </row>
    <row r="119">
      <c r="A119" s="691">
        <v>109.0</v>
      </c>
      <c r="B119" s="692">
        <f>vlookup(A119,'セッション実施状況管理'!$A:$C,3,false)</f>
        <v>0</v>
      </c>
      <c r="C119" s="692" t="str">
        <f>vlookup(A119,'セッション実施状況管理'!$A:$B,2,false)</f>
        <v>在学中</v>
      </c>
      <c r="D119" s="686" t="str">
        <f>vlookup(A119,'セッション実施状況管理'!$A:$I,9,false)</f>
        <v>yoko_moontemple</v>
      </c>
      <c r="E119" s="686" t="str">
        <f>vlookup(A119,'セッション実施状況管理'!$A:$I,8,false)</f>
        <v>わたなべようこ</v>
      </c>
      <c r="F119" s="693">
        <f>vlookup(A119,'セッション実施状況管理'!$A:$U,19,false)</f>
        <v>46095</v>
      </c>
      <c r="G119" s="686" t="str">
        <f>vlookup(A119,'セッション実施状況管理'!$A:$U,20,false)</f>
        <v>小熊 来瑠美</v>
      </c>
      <c r="H119" s="693" t="str">
        <f>vlookup(A119,'セッション実施状況管理'!$A$4:$S1004,17,false)</f>
        <v/>
      </c>
      <c r="I119" s="686">
        <f t="shared" si="13"/>
        <v>1514</v>
      </c>
      <c r="J119" s="692"/>
      <c r="K119" s="692"/>
      <c r="L119" s="691">
        <v>0.0</v>
      </c>
      <c r="M119" s="691">
        <f t="shared" si="14"/>
        <v>28</v>
      </c>
      <c r="N119" s="692"/>
      <c r="O119" s="695">
        <f t="shared" si="7"/>
        <v>4</v>
      </c>
      <c r="P119" s="696">
        <v>0.0</v>
      </c>
      <c r="Q119" s="697">
        <v>0.0</v>
      </c>
      <c r="R119" s="721">
        <v>0.0</v>
      </c>
      <c r="S119" s="697">
        <v>10.0</v>
      </c>
      <c r="T119" s="697">
        <v>12.0</v>
      </c>
      <c r="U119" s="697">
        <v>6.0</v>
      </c>
      <c r="V119" s="698" t="s">
        <v>1072</v>
      </c>
      <c r="W119" s="681"/>
      <c r="X119" s="681" t="str">
        <f>iferror(VLOOKUP($E119,'セッション実施状況管理'!$H$10:$L$1028,4,FALSE),"")</f>
        <v>リツヤ</v>
      </c>
      <c r="Y119" s="205" t="s">
        <v>1337</v>
      </c>
      <c r="Z119" s="205" t="s">
        <v>1333</v>
      </c>
      <c r="AA119" s="205" t="s">
        <v>1325</v>
      </c>
    </row>
    <row r="120">
      <c r="A120" s="691">
        <v>110.0</v>
      </c>
      <c r="B120" s="692">
        <f>vlookup(A120,'セッション実施状況管理'!$A:$C,3,false)</f>
        <v>0</v>
      </c>
      <c r="C120" s="692" t="str">
        <f>vlookup(A120,'セッション実施状況管理'!$A:$B,2,false)</f>
        <v>在学中</v>
      </c>
      <c r="D120" s="686" t="str">
        <f>vlookup(A120,'セッション実施状況管理'!$A:$I,9,false)</f>
        <v>nanaco_cocoro</v>
      </c>
      <c r="E120" s="686" t="str">
        <f>vlookup(A120,'セッション実施状況管理'!$A:$I,8,false)</f>
        <v>かわさきななこ</v>
      </c>
      <c r="F120" s="693">
        <f>vlookup(A120,'セッション実施状況管理'!$A:$U,19,false)</f>
        <v>46096</v>
      </c>
      <c r="G120" s="686" t="str">
        <f>vlookup(A120,'セッション実施状況管理'!$A:$U,20,false)</f>
        <v>小熊 来瑠美</v>
      </c>
      <c r="H120" s="693" t="str">
        <f>vlookup(A120,'セッション実施状況管理'!$A$4:$S1004,17,false)</f>
        <v/>
      </c>
      <c r="I120" s="686">
        <f t="shared" si="13"/>
        <v>1514</v>
      </c>
      <c r="J120" s="692"/>
      <c r="K120" s="692"/>
      <c r="L120" s="691">
        <v>0.0</v>
      </c>
      <c r="M120" s="691">
        <f t="shared" si="14"/>
        <v>92</v>
      </c>
      <c r="N120" s="692"/>
      <c r="O120" s="695">
        <f t="shared" si="7"/>
        <v>13.14285714</v>
      </c>
      <c r="P120" s="696">
        <v>0.0</v>
      </c>
      <c r="Q120" s="697">
        <v>0.0</v>
      </c>
      <c r="R120" s="721">
        <v>1.0</v>
      </c>
      <c r="S120" s="697">
        <v>31.0</v>
      </c>
      <c r="T120" s="697">
        <v>33.0</v>
      </c>
      <c r="U120" s="697">
        <v>27.0</v>
      </c>
      <c r="V120" s="698" t="s">
        <v>1072</v>
      </c>
      <c r="W120" s="681"/>
      <c r="X120" s="681" t="str">
        <f>iferror(VLOOKUP($E120,'セッション実施状況管理'!$H$10:$L$1028,4,FALSE),"")</f>
        <v>すーたろうママ</v>
      </c>
      <c r="Y120" s="205" t="s">
        <v>1337</v>
      </c>
      <c r="Z120" s="205" t="s">
        <v>1327</v>
      </c>
      <c r="AA120" s="205" t="s">
        <v>1325</v>
      </c>
    </row>
    <row r="121">
      <c r="A121" s="691">
        <v>111.0</v>
      </c>
      <c r="B121" s="692">
        <f>vlookup(A121,'セッション実施状況管理'!$A:$C,3,false)</f>
        <v>0</v>
      </c>
      <c r="C121" s="692" t="str">
        <f>vlookup(A121,'セッション実施状況管理'!$A:$B,2,false)</f>
        <v>在学中</v>
      </c>
      <c r="D121" s="686" t="str">
        <f>vlookup(A121,'セッション実施状況管理'!$A:$I,9,false)</f>
        <v>gaju_maruco</v>
      </c>
      <c r="E121" s="686" t="str">
        <f>vlookup(A121,'セッション実施状況管理'!$A:$I,8,false)</f>
        <v>なかにしくみな</v>
      </c>
      <c r="F121" s="693">
        <f>vlookup(A121,'セッション実施状況管理'!$A:$U,19,false)</f>
        <v>46120</v>
      </c>
      <c r="G121" s="686" t="str">
        <f>vlookup(A121,'セッション実施状況管理'!$A:$U,20,false)</f>
        <v>松川里奈</v>
      </c>
      <c r="H121" s="693" t="str">
        <f>vlookup(A121,'セッション実施状況管理'!$A$4:$S1004,17,false)</f>
        <v/>
      </c>
      <c r="I121" s="686">
        <f t="shared" si="13"/>
        <v>1514</v>
      </c>
      <c r="J121" s="692"/>
      <c r="K121" s="692"/>
      <c r="L121" s="691">
        <v>0.0</v>
      </c>
      <c r="M121" s="691">
        <f t="shared" si="14"/>
        <v>37</v>
      </c>
      <c r="N121" s="692"/>
      <c r="O121" s="695">
        <f t="shared" si="7"/>
        <v>5.285714286</v>
      </c>
      <c r="P121" s="696">
        <v>0.0</v>
      </c>
      <c r="Q121" s="697">
        <v>0.0</v>
      </c>
      <c r="R121" s="697">
        <v>8.0</v>
      </c>
      <c r="S121" s="697">
        <v>11.0</v>
      </c>
      <c r="T121" s="697">
        <v>18.0</v>
      </c>
      <c r="U121" s="697" t="s">
        <v>1072</v>
      </c>
      <c r="V121" s="698" t="s">
        <v>1072</v>
      </c>
      <c r="W121" s="681"/>
      <c r="X121" s="681" t="str">
        <f>iferror(VLOOKUP($E121,'セッション実施状況管理'!$H$10:$L$1028,4,FALSE),"")</f>
        <v>magu</v>
      </c>
      <c r="Y121" s="205" t="s">
        <v>1335</v>
      </c>
      <c r="Z121" s="205" t="s">
        <v>1327</v>
      </c>
      <c r="AA121" s="205" t="s">
        <v>1325</v>
      </c>
    </row>
    <row r="122">
      <c r="A122" s="691">
        <v>112.0</v>
      </c>
      <c r="B122" s="692">
        <f>vlookup(A122,'セッション実施状況管理'!$A:$C,3,false)</f>
        <v>1</v>
      </c>
      <c r="C122" s="692" t="str">
        <f>vlookup(A122,'セッション実施状況管理'!$A:$B,2,false)</f>
        <v>在学中</v>
      </c>
      <c r="D122" s="686" t="str">
        <f>vlookup(A122,'セッション実施状況管理'!$A:$I,9,false)</f>
        <v>komomo_recipe</v>
      </c>
      <c r="E122" s="686" t="str">
        <f>vlookup(A122,'セッション実施状況管理'!$A:$I,8,false)</f>
        <v>なりたももこ</v>
      </c>
      <c r="F122" s="693">
        <f>vlookup(A122,'セッション実施状況管理'!$A:$U,19,false)</f>
        <v>46092</v>
      </c>
      <c r="G122" s="686" t="str">
        <f>vlookup(A122,'セッション実施状況管理'!$A:$U,20,false)</f>
        <v>岡本亜紀衣</v>
      </c>
      <c r="H122" s="693" t="str">
        <f>vlookup(A122,'セッション実施状況管理'!$A$4:$S1004,17,false)</f>
        <v/>
      </c>
      <c r="I122" s="686">
        <f t="shared" si="13"/>
        <v>1514</v>
      </c>
      <c r="J122" s="692"/>
      <c r="K122" s="692"/>
      <c r="L122" s="691">
        <v>0.0</v>
      </c>
      <c r="M122" s="691">
        <f t="shared" si="14"/>
        <v>44</v>
      </c>
      <c r="N122" s="692"/>
      <c r="O122" s="695">
        <f t="shared" si="7"/>
        <v>6.285714286</v>
      </c>
      <c r="P122" s="696" t="s">
        <v>1072</v>
      </c>
      <c r="Q122" s="697">
        <v>20.0</v>
      </c>
      <c r="R122" s="697">
        <v>9.0</v>
      </c>
      <c r="S122" s="697">
        <v>6.0</v>
      </c>
      <c r="T122" s="697">
        <v>9.0</v>
      </c>
      <c r="U122" s="697" t="s">
        <v>1072</v>
      </c>
      <c r="V122" s="698" t="s">
        <v>1072</v>
      </c>
      <c r="W122" s="681"/>
      <c r="X122" s="681" t="str">
        <f>iferror(VLOOKUP($E122,'セッション実施状況管理'!$H$10:$L$1028,4,FALSE),"")</f>
        <v>ボム</v>
      </c>
      <c r="Y122" s="205" t="s">
        <v>1329</v>
      </c>
      <c r="Z122" s="205" t="s">
        <v>1330</v>
      </c>
      <c r="AA122" s="205" t="s">
        <v>1325</v>
      </c>
    </row>
    <row r="123">
      <c r="A123" s="691">
        <v>113.0</v>
      </c>
      <c r="B123" s="692">
        <f>vlookup(A123,'セッション実施状況管理'!$A:$C,3,false)</f>
        <v>0</v>
      </c>
      <c r="C123" s="692" t="str">
        <f>vlookup(A123,'セッション実施状況管理'!$A:$B,2,false)</f>
        <v>在学中</v>
      </c>
      <c r="D123" s="686" t="str">
        <f>vlookup(A123,'セッション実施状況管理'!$A:$I,9,false)</f>
        <v>ann_recipe_kazoku</v>
      </c>
      <c r="E123" s="686" t="str">
        <f>vlookup(A123,'セッション実施状況管理'!$A:$I,8,false)</f>
        <v>やましたまり</v>
      </c>
      <c r="F123" s="693">
        <f>vlookup(A123,'セッション実施状況管理'!$A:$U,19,false)</f>
        <v>46097</v>
      </c>
      <c r="G123" s="686" t="str">
        <f>vlookup(A123,'セッション実施状況管理'!$A:$U,20,false)</f>
        <v>久保山菜々恵</v>
      </c>
      <c r="H123" s="693" t="str">
        <f>vlookup(A123,'セッション実施状況管理'!$A$4:$S1004,17,false)</f>
        <v/>
      </c>
      <c r="I123" s="686">
        <f t="shared" si="13"/>
        <v>1514</v>
      </c>
      <c r="J123" s="692"/>
      <c r="K123" s="692"/>
      <c r="L123" s="691">
        <v>0.0</v>
      </c>
      <c r="M123" s="691">
        <f t="shared" si="14"/>
        <v>40</v>
      </c>
      <c r="N123" s="692"/>
      <c r="O123" s="695">
        <f t="shared" si="7"/>
        <v>5.714285714</v>
      </c>
      <c r="P123" s="696">
        <v>0.0</v>
      </c>
      <c r="Q123" s="697">
        <v>4.0</v>
      </c>
      <c r="R123" s="697">
        <v>12.0</v>
      </c>
      <c r="S123" s="697">
        <v>24.0</v>
      </c>
      <c r="T123" s="697" t="s">
        <v>1072</v>
      </c>
      <c r="U123" s="697" t="s">
        <v>1072</v>
      </c>
      <c r="V123" s="698" t="s">
        <v>1072</v>
      </c>
      <c r="W123" s="681"/>
      <c r="X123" s="681" t="str">
        <f>iferror(VLOOKUP($E123,'セッション実施状況管理'!$H$10:$L$1028,4,FALSE),"")</f>
        <v>りぶ</v>
      </c>
      <c r="Y123" s="205" t="s">
        <v>1329</v>
      </c>
      <c r="Z123" s="205" t="s">
        <v>1333</v>
      </c>
      <c r="AA123" s="205" t="s">
        <v>1325</v>
      </c>
    </row>
    <row r="124">
      <c r="A124" s="691">
        <v>114.0</v>
      </c>
      <c r="B124" s="692">
        <f>vlookup(A124,'セッション実施状況管理'!$A:$C,3,false)</f>
        <v>0</v>
      </c>
      <c r="C124" s="692" t="str">
        <f>vlookup(A124,'セッション実施状況管理'!$A:$B,2,false)</f>
        <v>在学中</v>
      </c>
      <c r="D124" s="686" t="str">
        <f>vlookup(A124,'セッション実施状況管理'!$A:$I,9,false)</f>
        <v>hana_100daysdiet</v>
      </c>
      <c r="E124" s="686" t="str">
        <f>vlookup(A124,'セッション実施状況管理'!$A:$I,8,false)</f>
        <v>はまだようこ</v>
      </c>
      <c r="F124" s="693">
        <f>vlookup(A124,'セッション実施状況管理'!$A:$U,19,false)</f>
        <v>46120</v>
      </c>
      <c r="G124" s="686" t="str">
        <f>vlookup(A124,'セッション実施状況管理'!$A:$U,20,false)</f>
        <v>長谷川小夏</v>
      </c>
      <c r="H124" s="693" t="str">
        <f>vlookup(A124,'セッション実施状況管理'!$A$4:$S1004,17,false)</f>
        <v/>
      </c>
      <c r="I124" s="686">
        <f t="shared" si="13"/>
        <v>1514</v>
      </c>
      <c r="J124" s="692"/>
      <c r="K124" s="692"/>
      <c r="L124" s="691">
        <v>0.0</v>
      </c>
      <c r="M124" s="691">
        <f t="shared" si="14"/>
        <v>24</v>
      </c>
      <c r="N124" s="692"/>
      <c r="O124" s="695">
        <f t="shared" si="7"/>
        <v>3.428571429</v>
      </c>
      <c r="P124" s="696">
        <v>0.0</v>
      </c>
      <c r="Q124" s="697">
        <v>12.0</v>
      </c>
      <c r="R124" s="697">
        <v>9.0</v>
      </c>
      <c r="S124" s="697">
        <v>3.0</v>
      </c>
      <c r="T124" s="697" t="s">
        <v>1072</v>
      </c>
      <c r="U124" s="697" t="s">
        <v>1072</v>
      </c>
      <c r="V124" s="698" t="s">
        <v>1072</v>
      </c>
      <c r="W124" s="681"/>
      <c r="X124" s="681" t="str">
        <f>iferror(VLOOKUP($E124,'セッション実施状況管理'!$H$10:$L$1028,4,FALSE),"")</f>
        <v>nachi</v>
      </c>
      <c r="Y124" s="205" t="s">
        <v>1338</v>
      </c>
      <c r="Z124" s="205" t="s">
        <v>1327</v>
      </c>
      <c r="AA124" s="205" t="s">
        <v>1325</v>
      </c>
    </row>
    <row r="125">
      <c r="A125" s="691">
        <v>115.0</v>
      </c>
      <c r="B125" s="692">
        <f>vlookup(A125,'セッション実施状況管理'!$A:$C,3,false)</f>
        <v>0</v>
      </c>
      <c r="C125" s="692" t="str">
        <f>vlookup(A125,'セッション実施状況管理'!$A:$B,2,false)</f>
        <v>在学中</v>
      </c>
      <c r="D125" s="686" t="str">
        <f>vlookup(A125,'セッション実施状況管理'!$A:$I,9,false)</f>
        <v>mimo_life3</v>
      </c>
      <c r="E125" s="686" t="str">
        <f>vlookup(A125,'セッション実施状況管理'!$A:$I,8,false)</f>
        <v>きまたももこ</v>
      </c>
      <c r="F125" s="693">
        <f>vlookup(A125,'セッション実施状況管理'!$A:$U,19,false)</f>
        <v>46112</v>
      </c>
      <c r="G125" s="686" t="str">
        <f>vlookup(A125,'セッション実施状況管理'!$A:$U,20,false)</f>
        <v>小熊 来瑠美</v>
      </c>
      <c r="H125" s="693" t="str">
        <f>vlookup(A125,'セッション実施状況管理'!$A$4:$S1004,17,false)</f>
        <v/>
      </c>
      <c r="I125" s="686">
        <f t="shared" si="13"/>
        <v>1514</v>
      </c>
      <c r="J125" s="692"/>
      <c r="K125" s="692"/>
      <c r="L125" s="730" t="s">
        <v>1345</v>
      </c>
      <c r="M125" s="691">
        <f t="shared" si="14"/>
        <v>36</v>
      </c>
      <c r="N125" s="692"/>
      <c r="O125" s="695">
        <f t="shared" si="7"/>
        <v>5.142857143</v>
      </c>
      <c r="P125" s="696">
        <v>0.0</v>
      </c>
      <c r="Q125" s="697">
        <v>0.0</v>
      </c>
      <c r="R125" s="697">
        <v>4.0</v>
      </c>
      <c r="S125" s="697">
        <v>19.0</v>
      </c>
      <c r="T125" s="697">
        <v>13.0</v>
      </c>
      <c r="U125" s="697" t="s">
        <v>1072</v>
      </c>
      <c r="V125" s="698" t="s">
        <v>1072</v>
      </c>
      <c r="W125" s="681"/>
      <c r="X125" s="681" t="str">
        <f>iferror(VLOOKUP($E125,'セッション実施状況管理'!$H$10:$L$1028,4,FALSE),"")</f>
        <v>タク</v>
      </c>
      <c r="Y125" s="205" t="s">
        <v>1336</v>
      </c>
      <c r="Z125" s="205" t="s">
        <v>1324</v>
      </c>
      <c r="AA125" s="205" t="s">
        <v>1331</v>
      </c>
    </row>
    <row r="126">
      <c r="A126" s="691">
        <v>116.0</v>
      </c>
      <c r="B126" s="692">
        <f>vlookup(A126,'セッション実施状況管理'!$A:$C,3,false)</f>
        <v>0</v>
      </c>
      <c r="C126" s="692" t="str">
        <f>vlookup(A126,'セッション実施状況管理'!$A:$B,2,false)</f>
        <v>音不</v>
      </c>
      <c r="D126" s="686" t="str">
        <f>vlookup(A126,'セッション実施状況管理'!$A:$I,9,false)</f>
        <v>kosaka7622</v>
      </c>
      <c r="E126" s="686" t="str">
        <f>vlookup(A126,'セッション実施状況管理'!$A:$I,8,false)</f>
        <v>こさかわたる</v>
      </c>
      <c r="F126" s="693" t="str">
        <f>vlookup(A126,'セッション実施状況管理'!$A:$U,19,false)</f>
        <v>#VALUE!</v>
      </c>
      <c r="G126" s="686" t="str">
        <f>vlookup(A126,'セッション実施状況管理'!$A:$U,20,false)</f>
        <v>森淳子</v>
      </c>
      <c r="H126" s="693" t="str">
        <f>vlookup(A126,'セッション実施状況管理'!$A$4:$S1004,17,false)</f>
        <v/>
      </c>
      <c r="I126" s="686">
        <f t="shared" si="13"/>
        <v>1514</v>
      </c>
      <c r="J126" s="692"/>
      <c r="K126" s="692"/>
      <c r="L126" s="691">
        <v>0.0</v>
      </c>
      <c r="M126" s="691">
        <f t="shared" si="14"/>
        <v>0</v>
      </c>
      <c r="N126" s="692"/>
      <c r="O126" s="695">
        <f t="shared" si="7"/>
        <v>0</v>
      </c>
      <c r="P126" s="700" t="s">
        <v>261</v>
      </c>
      <c r="Q126" s="700" t="s">
        <v>261</v>
      </c>
      <c r="R126" s="697" t="s">
        <v>1072</v>
      </c>
      <c r="S126" s="697" t="s">
        <v>1072</v>
      </c>
      <c r="T126" s="697" t="s">
        <v>1072</v>
      </c>
      <c r="U126" s="697" t="s">
        <v>1072</v>
      </c>
      <c r="V126" s="698" t="s">
        <v>1072</v>
      </c>
      <c r="W126" s="681"/>
      <c r="X126" s="681" t="str">
        <f>iferror(VLOOKUP($E126,'セッション実施状況管理'!$H$10:$L$1028,4,FALSE),"")</f>
        <v>やなぎー</v>
      </c>
      <c r="Y126" s="681"/>
      <c r="Z126" s="681"/>
      <c r="AA126" s="681"/>
    </row>
    <row r="127">
      <c r="A127" s="691">
        <v>117.0</v>
      </c>
      <c r="B127" s="692">
        <f>vlookup(A127,'セッション実施状況管理'!$A:$C,3,false)</f>
        <v>0</v>
      </c>
      <c r="C127" s="692" t="str">
        <f>vlookup(A127,'セッション実施状況管理'!$A:$B,2,false)</f>
        <v>在学中</v>
      </c>
      <c r="D127" s="686" t="s">
        <v>1346</v>
      </c>
      <c r="E127" s="686" t="str">
        <f>vlookup(A127,'セッション実施状況管理'!$A:$I,8,false)</f>
        <v>もりあいりな</v>
      </c>
      <c r="F127" s="693">
        <f>vlookup(A127,'セッション実施状況管理'!$A:$U,19,false)</f>
        <v>46096</v>
      </c>
      <c r="G127" s="686" t="str">
        <f>vlookup(A127,'セッション実施状況管理'!$A:$U,20,false)</f>
        <v>高橋友希</v>
      </c>
      <c r="H127" s="693" t="str">
        <f>vlookup(A127,'セッション実施状況管理'!$A$4:$S1004,17,false)</f>
        <v/>
      </c>
      <c r="I127" s="686">
        <f t="shared" si="13"/>
        <v>1514</v>
      </c>
      <c r="J127" s="692"/>
      <c r="K127" s="692"/>
      <c r="L127" s="691">
        <v>0.0</v>
      </c>
      <c r="M127" s="691">
        <v>1.0</v>
      </c>
      <c r="N127" s="692"/>
      <c r="O127" s="695">
        <f t="shared" si="7"/>
        <v>0.1428571429</v>
      </c>
      <c r="P127" s="696" t="s">
        <v>1072</v>
      </c>
      <c r="Q127" s="697" t="s">
        <v>1072</v>
      </c>
      <c r="R127" s="697" t="s">
        <v>1072</v>
      </c>
      <c r="S127" s="697">
        <v>1.0</v>
      </c>
      <c r="T127" s="697">
        <v>0.0</v>
      </c>
      <c r="U127" s="697" t="s">
        <v>1072</v>
      </c>
      <c r="V127" s="698" t="s">
        <v>1072</v>
      </c>
      <c r="W127" s="681"/>
      <c r="X127" s="681" t="str">
        <f>iferror(VLOOKUP($E127,'セッション実施状況管理'!$H$10:$L$1028,4,FALSE),"")</f>
        <v>nachi</v>
      </c>
      <c r="Y127" s="205" t="s">
        <v>1338</v>
      </c>
      <c r="Z127" s="205" t="s">
        <v>1324</v>
      </c>
      <c r="AA127" s="205" t="s">
        <v>1331</v>
      </c>
    </row>
    <row r="128">
      <c r="A128" s="691">
        <v>118.0</v>
      </c>
      <c r="B128" s="692">
        <f>vlookup(A128,'セッション実施状況管理'!$A:$C,3,false)</f>
        <v>0</v>
      </c>
      <c r="C128" s="692" t="str">
        <f>vlookup(A128,'セッション実施状況管理'!$A:$B,2,false)</f>
        <v>在学中</v>
      </c>
      <c r="D128" s="686" t="str">
        <f>vlookup(A128,'セッション実施状況管理'!$A:$I,9,false)</f>
        <v>omachi_sweets</v>
      </c>
      <c r="E128" s="686" t="str">
        <f>vlookup(A128,'セッション実施状況管理'!$A:$I,8,false)</f>
        <v>まちだゆき</v>
      </c>
      <c r="F128" s="693">
        <f>vlookup(A128,'セッション実施状況管理'!$A:$U,19,false)</f>
        <v>46099</v>
      </c>
      <c r="G128" s="686" t="str">
        <f>vlookup(A128,'セッション実施状況管理'!$A:$U,20,false)</f>
        <v>副島希実</v>
      </c>
      <c r="H128" s="693" t="str">
        <f>vlookup(A128,'セッション実施状況管理'!$A$4:$S1004,17,false)</f>
        <v/>
      </c>
      <c r="I128" s="686">
        <f t="shared" si="13"/>
        <v>1514</v>
      </c>
      <c r="J128" s="692"/>
      <c r="K128" s="692"/>
      <c r="L128" s="691">
        <v>0.0</v>
      </c>
      <c r="M128" s="691">
        <f t="shared" ref="M128:M136" si="15">sum(P128:V128)</f>
        <v>13</v>
      </c>
      <c r="N128" s="692"/>
      <c r="O128" s="695">
        <f t="shared" si="7"/>
        <v>1.857142857</v>
      </c>
      <c r="P128" s="696">
        <v>0.0</v>
      </c>
      <c r="Q128" s="697">
        <v>2.0</v>
      </c>
      <c r="R128" s="697">
        <v>11.0</v>
      </c>
      <c r="S128" s="697">
        <v>0.0</v>
      </c>
      <c r="T128" s="697">
        <v>0.0</v>
      </c>
      <c r="U128" s="697" t="s">
        <v>1072</v>
      </c>
      <c r="V128" s="698" t="s">
        <v>1072</v>
      </c>
      <c r="W128" s="681"/>
      <c r="X128" s="681" t="str">
        <f>iferror(VLOOKUP($E128,'セッション実施状況管理'!$H$10:$L$1028,4,FALSE),"")</f>
        <v>きよ</v>
      </c>
      <c r="Y128" s="681"/>
      <c r="Z128" s="681"/>
      <c r="AA128" s="681"/>
    </row>
    <row r="129">
      <c r="A129" s="691">
        <v>119.0</v>
      </c>
      <c r="B129" s="692">
        <f>vlookup(A129,'セッション実施状況管理'!$A:$C,3,false)</f>
        <v>1</v>
      </c>
      <c r="C129" s="692" t="str">
        <f>vlookup(A129,'セッション実施状況管理'!$A:$B,2,false)</f>
        <v>在学中</v>
      </c>
      <c r="D129" s="686" t="str">
        <f>vlookup(A129,'セッション実施状況管理'!$A:$I,9,false)</f>
        <v>moeri_diet_recipe</v>
      </c>
      <c r="E129" s="686" t="str">
        <f>vlookup(A129,'セッション実施状況管理'!$A:$I,8,false)</f>
        <v>すぎたもえ</v>
      </c>
      <c r="F129" s="693">
        <f>vlookup(A129,'セッション実施状況管理'!$A:$U,19,false)</f>
        <v>46100</v>
      </c>
      <c r="G129" s="686" t="str">
        <f>vlookup(A129,'セッション実施状況管理'!$A:$U,20,false)</f>
        <v>太田有紀</v>
      </c>
      <c r="H129" s="693" t="str">
        <f>vlookup(A129,'セッション実施状況管理'!$A$4:$S1004,17,false)</f>
        <v/>
      </c>
      <c r="I129" s="686">
        <f t="shared" si="13"/>
        <v>1514</v>
      </c>
      <c r="J129" s="692"/>
      <c r="K129" s="692"/>
      <c r="L129" s="691">
        <v>0.0</v>
      </c>
      <c r="M129" s="691">
        <f t="shared" si="15"/>
        <v>55</v>
      </c>
      <c r="N129" s="692"/>
      <c r="O129" s="695">
        <f t="shared" si="7"/>
        <v>7.857142857</v>
      </c>
      <c r="P129" s="696" t="s">
        <v>1072</v>
      </c>
      <c r="Q129" s="697">
        <v>5.0</v>
      </c>
      <c r="R129" s="697">
        <v>18.0</v>
      </c>
      <c r="S129" s="697">
        <v>15.0</v>
      </c>
      <c r="T129" s="697">
        <v>12.0</v>
      </c>
      <c r="U129" s="697">
        <v>5.0</v>
      </c>
      <c r="V129" s="698" t="s">
        <v>1072</v>
      </c>
      <c r="W129" s="681"/>
      <c r="X129" s="681" t="str">
        <f>iferror(VLOOKUP($E129,'セッション実施状況管理'!$H$10:$L$1028,4,FALSE),"")</f>
        <v>らこ</v>
      </c>
      <c r="Y129" s="205" t="s">
        <v>1329</v>
      </c>
      <c r="Z129" s="205" t="s">
        <v>1324</v>
      </c>
      <c r="AA129" s="205" t="s">
        <v>1325</v>
      </c>
    </row>
    <row r="130">
      <c r="A130" s="691">
        <v>120.0</v>
      </c>
      <c r="B130" s="692">
        <f>vlookup(A130,'セッション実施状況管理'!$A:$C,3,false)</f>
        <v>0</v>
      </c>
      <c r="C130" s="692" t="str">
        <f>vlookup(A130,'セッション実施状況管理'!$A:$B,2,false)</f>
        <v>在学中</v>
      </c>
      <c r="D130" s="686" t="str">
        <f>vlookup(A130,'セッション実施状況管理'!$A:$I,9,false)</f>
        <v>r_junon_</v>
      </c>
      <c r="E130" s="686" t="str">
        <f>vlookup(A130,'セッション実施状況管理'!$A:$I,8,false)</f>
        <v>たなかじゅのん</v>
      </c>
      <c r="F130" s="693">
        <f>vlookup(A130,'セッション実施状況管理'!$A:$U,19,false)</f>
        <v>46113</v>
      </c>
      <c r="G130" s="686" t="str">
        <f>vlookup(A130,'セッション実施状況管理'!$A:$U,20,false)</f>
        <v>野村佑佳</v>
      </c>
      <c r="H130" s="693" t="str">
        <f>vlookup(A130,'セッション実施状況管理'!$A$4:$S1004,17,false)</f>
        <v/>
      </c>
      <c r="I130" s="686">
        <f t="shared" si="13"/>
        <v>1514</v>
      </c>
      <c r="J130" s="692"/>
      <c r="K130" s="692"/>
      <c r="L130" s="691">
        <v>35.0</v>
      </c>
      <c r="M130" s="691">
        <f t="shared" si="15"/>
        <v>28</v>
      </c>
      <c r="N130" s="692"/>
      <c r="O130" s="695">
        <f t="shared" si="7"/>
        <v>4</v>
      </c>
      <c r="P130" s="731">
        <v>0.0</v>
      </c>
      <c r="Q130" s="721">
        <v>6.0</v>
      </c>
      <c r="R130" s="728">
        <v>8.0</v>
      </c>
      <c r="S130" s="697">
        <v>4.0</v>
      </c>
      <c r="T130" s="697">
        <v>10.0</v>
      </c>
      <c r="U130" s="697" t="s">
        <v>1072</v>
      </c>
      <c r="V130" s="698" t="s">
        <v>1072</v>
      </c>
      <c r="W130" s="681"/>
      <c r="X130" s="681" t="str">
        <f>iferror(VLOOKUP($E130,'セッション実施状況管理'!$H$10:$L$1028,4,FALSE),"")</f>
        <v>しょうた</v>
      </c>
      <c r="Y130" s="205" t="s">
        <v>1336</v>
      </c>
      <c r="Z130" s="205" t="s">
        <v>1324</v>
      </c>
      <c r="AA130" s="205" t="s">
        <v>1325</v>
      </c>
    </row>
    <row r="131">
      <c r="A131" s="691">
        <v>121.0</v>
      </c>
      <c r="B131" s="692">
        <f>vlookup(A131,'セッション実施状況管理'!$A:$C,3,false)</f>
        <v>0</v>
      </c>
      <c r="C131" s="692" t="str">
        <f>vlookup(A131,'セッション実施状況管理'!$A:$B,2,false)</f>
        <v>在学中</v>
      </c>
      <c r="D131" s="686" t="str">
        <f>vlookup(A131,'セッション実施状況管理'!$A:$I,9,false)</f>
        <v>suzurecipe1</v>
      </c>
      <c r="E131" s="686" t="str">
        <f>vlookup(A131,'セッション実施状況管理'!$A:$I,8,false)</f>
        <v>のざきゆうこ</v>
      </c>
      <c r="F131" s="693">
        <f>vlookup(A131,'セッション実施状況管理'!$A:$U,19,false)</f>
        <v>46116</v>
      </c>
      <c r="G131" s="686" t="str">
        <f>vlookup(A131,'セッション実施状況管理'!$A:$U,20,false)</f>
        <v>岡本亜紀衣</v>
      </c>
      <c r="H131" s="693" t="str">
        <f>vlookup(A131,'セッション実施状況管理'!$A$4:$S1004,17,false)</f>
        <v/>
      </c>
      <c r="I131" s="686">
        <f t="shared" si="13"/>
        <v>1514</v>
      </c>
      <c r="J131" s="692"/>
      <c r="K131" s="692"/>
      <c r="L131" s="691">
        <v>0.0</v>
      </c>
      <c r="M131" s="691">
        <f t="shared" si="15"/>
        <v>5</v>
      </c>
      <c r="N131" s="692"/>
      <c r="O131" s="695">
        <f t="shared" si="7"/>
        <v>1</v>
      </c>
      <c r="P131" s="696" t="s">
        <v>1072</v>
      </c>
      <c r="Q131" s="697" t="s">
        <v>1072</v>
      </c>
      <c r="R131" s="697" t="s">
        <v>1072</v>
      </c>
      <c r="S131" s="697">
        <v>2.0</v>
      </c>
      <c r="T131" s="697">
        <v>3.0</v>
      </c>
      <c r="U131" s="732"/>
      <c r="V131" s="733"/>
      <c r="W131" s="681"/>
      <c r="X131" s="681" t="str">
        <f>iferror(VLOOKUP($E131,'セッション実施状況管理'!$H$10:$L$1028,4,FALSE),"")</f>
        <v>きよ</v>
      </c>
      <c r="Y131" s="205" t="s">
        <v>1329</v>
      </c>
      <c r="Z131" s="205" t="s">
        <v>1333</v>
      </c>
      <c r="AA131" s="205" t="s">
        <v>1325</v>
      </c>
    </row>
    <row r="132">
      <c r="A132" s="691">
        <v>122.0</v>
      </c>
      <c r="B132" s="692">
        <f>vlookup(A132,'セッション実施状況管理'!$A:$C,3,false)</f>
        <v>0</v>
      </c>
      <c r="C132" s="692" t="str">
        <f>vlookup(A132,'セッション実施状況管理'!$A:$B,2,false)</f>
        <v>在学中</v>
      </c>
      <c r="D132" s="686" t="str">
        <f>vlookup(A132,'セッション実施状況管理'!$A:$I,9,false)</f>
        <v>joka_iyashi</v>
      </c>
      <c r="E132" s="686" t="str">
        <f>vlookup(A132,'セッション実施状況管理'!$A:$I,8,false)</f>
        <v>まついめぐみ</v>
      </c>
      <c r="F132" s="693">
        <f>vlookup(A132,'セッション実施状況管理'!$A:$U,19,false)</f>
        <v>46112</v>
      </c>
      <c r="G132" s="686" t="str">
        <f>vlookup(A132,'セッション実施状況管理'!$A:$U,20,false)</f>
        <v>田中茜里</v>
      </c>
      <c r="H132" s="693" t="str">
        <f>vlookup(A132,'セッション実施状況管理'!$A$4:$S1004,17,false)</f>
        <v/>
      </c>
      <c r="I132" s="686">
        <f t="shared" si="13"/>
        <v>1514</v>
      </c>
      <c r="J132" s="692"/>
      <c r="K132" s="692"/>
      <c r="L132" s="691">
        <v>0.0</v>
      </c>
      <c r="M132" s="691">
        <f t="shared" si="15"/>
        <v>12</v>
      </c>
      <c r="N132" s="692"/>
      <c r="O132" s="695">
        <f t="shared" si="7"/>
        <v>2.4</v>
      </c>
      <c r="P132" s="734" t="s">
        <v>1072</v>
      </c>
      <c r="Q132" s="697" t="s">
        <v>1072</v>
      </c>
      <c r="R132" s="697" t="s">
        <v>1072</v>
      </c>
      <c r="S132" s="697">
        <v>7.0</v>
      </c>
      <c r="T132" s="697">
        <v>5.0</v>
      </c>
      <c r="U132" s="732"/>
      <c r="V132" s="733"/>
      <c r="W132" s="681"/>
      <c r="X132" s="681" t="str">
        <f>iferror(VLOOKUP($E132,'セッション実施状況管理'!$H$10:$L$1028,4,FALSE),"")</f>
        <v>ゆん</v>
      </c>
      <c r="Y132" s="205" t="s">
        <v>1326</v>
      </c>
      <c r="Z132" s="205" t="s">
        <v>1333</v>
      </c>
      <c r="AA132" s="205" t="s">
        <v>1331</v>
      </c>
    </row>
    <row r="133">
      <c r="A133" s="691">
        <v>123.0</v>
      </c>
      <c r="B133" s="692">
        <f>vlookup(A133,'セッション実施状況管理'!$A:$C,3,false)</f>
        <v>0</v>
      </c>
      <c r="C133" s="692" t="str">
        <f>vlookup(A133,'セッション実施状況管理'!$A:$B,2,false)</f>
        <v>在学中</v>
      </c>
      <c r="D133" s="686" t="str">
        <f>vlookup(A133,'セッション実施状況管理'!$A:$I,9,false)</f>
        <v>konatsu_lifestyle</v>
      </c>
      <c r="E133" s="686" t="str">
        <f>vlookup(A133,'セッション実施状況管理'!$A:$I,8,false)</f>
        <v>すぎやまちなつ</v>
      </c>
      <c r="F133" s="693">
        <f>vlookup(A133,'セッション実施状況管理'!$A:$U,19,false)</f>
        <v>46116</v>
      </c>
      <c r="G133" s="686" t="str">
        <f>vlookup(A133,'セッション実施状況管理'!$A:$U,20,false)</f>
        <v>岡本亜紀衣</v>
      </c>
      <c r="H133" s="693" t="str">
        <f>vlookup(A133,'セッション実施状況管理'!$A$4:$S1004,17,false)</f>
        <v/>
      </c>
      <c r="I133" s="686">
        <f t="shared" si="13"/>
        <v>1514</v>
      </c>
      <c r="J133" s="692"/>
      <c r="K133" s="692"/>
      <c r="L133" s="691">
        <v>0.0</v>
      </c>
      <c r="M133" s="691">
        <f t="shared" si="15"/>
        <v>16</v>
      </c>
      <c r="N133" s="692"/>
      <c r="O133" s="695">
        <f t="shared" si="7"/>
        <v>3.2</v>
      </c>
      <c r="P133" s="696" t="s">
        <v>1072</v>
      </c>
      <c r="Q133" s="697" t="s">
        <v>1072</v>
      </c>
      <c r="R133" s="697" t="s">
        <v>1072</v>
      </c>
      <c r="S133" s="697">
        <v>7.0</v>
      </c>
      <c r="T133" s="697">
        <v>9.0</v>
      </c>
      <c r="U133" s="732"/>
      <c r="V133" s="733"/>
      <c r="W133" s="681"/>
      <c r="X133" s="681" t="str">
        <f>iferror(VLOOKUP($E133,'セッション実施状況管理'!$H$10:$L$1028,4,FALSE),"")</f>
        <v>きよ</v>
      </c>
      <c r="Y133" s="205" t="s">
        <v>1329</v>
      </c>
      <c r="Z133" s="205" t="s">
        <v>1330</v>
      </c>
      <c r="AA133" s="205" t="s">
        <v>1325</v>
      </c>
    </row>
    <row r="134">
      <c r="A134" s="691">
        <v>124.0</v>
      </c>
      <c r="B134" s="692">
        <f>vlookup(A134,'セッション実施状況管理'!$A:$C,3,false)</f>
        <v>0</v>
      </c>
      <c r="C134" s="692" t="str">
        <f>vlookup(A134,'セッション実施状況管理'!$A:$B,2,false)</f>
        <v>在学中</v>
      </c>
      <c r="D134" s="686" t="str">
        <f>vlookup(A134,'セッション実施状況管理'!$A:$I,9,false)</f>
        <v/>
      </c>
      <c r="E134" s="686" t="str">
        <f>vlookup(A134,'セッション実施状況管理'!$A:$I,8,false)</f>
        <v>しもじさら</v>
      </c>
      <c r="F134" s="693">
        <f>vlookup(A134,'セッション実施状況管理'!$A:$U,19,false)</f>
        <v>46110</v>
      </c>
      <c r="G134" s="686" t="str">
        <f>vlookup(A134,'セッション実施状況管理'!$A:$U,20,false)</f>
        <v>南春菜</v>
      </c>
      <c r="H134" s="693" t="str">
        <f>vlookup(A134,'セッション実施状況管理'!$A$4:$S1004,17,false)</f>
        <v/>
      </c>
      <c r="I134" s="686">
        <f t="shared" si="13"/>
        <v>1514</v>
      </c>
      <c r="J134" s="692"/>
      <c r="K134" s="692"/>
      <c r="L134" s="691">
        <v>0.0</v>
      </c>
      <c r="M134" s="691">
        <f t="shared" si="15"/>
        <v>0</v>
      </c>
      <c r="N134" s="692"/>
      <c r="O134" s="695">
        <f t="shared" si="7"/>
        <v>0</v>
      </c>
      <c r="P134" s="696" t="s">
        <v>1072</v>
      </c>
      <c r="Q134" s="697" t="s">
        <v>1072</v>
      </c>
      <c r="R134" s="697" t="s">
        <v>1072</v>
      </c>
      <c r="S134" s="697" t="s">
        <v>1072</v>
      </c>
      <c r="T134" s="697" t="s">
        <v>1072</v>
      </c>
      <c r="U134" s="732"/>
      <c r="V134" s="733"/>
      <c r="W134" s="681"/>
      <c r="X134" s="681" t="str">
        <f>iferror(VLOOKUP($E134,'セッション実施状況管理'!$H$10:$L$1028,4,FALSE),"")</f>
        <v>うちこ</v>
      </c>
      <c r="Y134" s="205" t="s">
        <v>156</v>
      </c>
      <c r="Z134" s="205" t="s">
        <v>1327</v>
      </c>
      <c r="AA134" s="205" t="s">
        <v>1325</v>
      </c>
    </row>
    <row r="135">
      <c r="A135" s="691">
        <v>125.0</v>
      </c>
      <c r="B135" s="692">
        <f>vlookup(A135,'セッション実施状況管理'!$A:$C,3,false)</f>
        <v>0</v>
      </c>
      <c r="C135" s="692" t="str">
        <f>vlookup(A135,'セッション実施状況管理'!$A:$B,2,false)</f>
        <v>在学中</v>
      </c>
      <c r="D135" s="686" t="str">
        <f>vlookup(A135,'セッション実施状況管理'!$A:$I,9,false)</f>
        <v/>
      </c>
      <c r="E135" s="686" t="str">
        <f>vlookup(A135,'セッション実施状況管理'!$A:$I,8,false)</f>
        <v>やまざきだいすけ</v>
      </c>
      <c r="F135" s="693">
        <f>vlookup(A135,'セッション実施状況管理'!$A:$U,19,false)</f>
        <v>46110</v>
      </c>
      <c r="G135" s="686" t="str">
        <f>vlookup(A135,'セッション実施状況管理'!$A:$U,20,false)</f>
        <v>小熊 来瑠美</v>
      </c>
      <c r="H135" s="693" t="str">
        <f>vlookup(A135,'セッション実施状況管理'!$A$4:$S1004,17,false)</f>
        <v/>
      </c>
      <c r="I135" s="686">
        <f t="shared" si="13"/>
        <v>1514</v>
      </c>
      <c r="J135" s="692"/>
      <c r="K135" s="692"/>
      <c r="L135" s="730" t="s">
        <v>1345</v>
      </c>
      <c r="M135" s="691">
        <f t="shared" si="15"/>
        <v>7</v>
      </c>
      <c r="N135" s="692"/>
      <c r="O135" s="695">
        <f t="shared" si="7"/>
        <v>1.4</v>
      </c>
      <c r="P135" s="696">
        <v>0.0</v>
      </c>
      <c r="Q135" s="697">
        <v>0.0</v>
      </c>
      <c r="R135" s="697">
        <v>4.0</v>
      </c>
      <c r="S135" s="697">
        <v>3.0</v>
      </c>
      <c r="T135" s="697">
        <v>0.0</v>
      </c>
      <c r="U135" s="732"/>
      <c r="V135" s="733"/>
      <c r="W135" s="681"/>
      <c r="X135" s="681" t="str">
        <f>iferror(VLOOKUP($E135,'セッション実施状況管理'!$H$10:$L$1028,4,FALSE),"")</f>
        <v>タク</v>
      </c>
      <c r="Y135" s="205" t="s">
        <v>1329</v>
      </c>
      <c r="Z135" s="205" t="s">
        <v>1330</v>
      </c>
      <c r="AA135" s="205" t="s">
        <v>1331</v>
      </c>
    </row>
    <row r="136">
      <c r="A136" s="691">
        <v>126.0</v>
      </c>
      <c r="B136" s="692">
        <f>vlookup(A136,'セッション実施状況管理'!$A:$C,3,false)</f>
        <v>1</v>
      </c>
      <c r="C136" s="692" t="str">
        <f>vlookup(A136,'セッション実施状況管理'!$A:$B,2,false)</f>
        <v>在学中</v>
      </c>
      <c r="D136" s="686" t="str">
        <f>vlookup(A136,'セッション実施状況管理'!$A:$I,9,false)</f>
        <v>miko_healthy_gohan</v>
      </c>
      <c r="E136" s="686" t="str">
        <f>vlookup(A136,'セッション実施状況管理'!$A:$I,8,false)</f>
        <v>おおすがふみえ</v>
      </c>
      <c r="F136" s="693">
        <f>vlookup(A136,'セッション実施状況管理'!$A:$U,19,false)</f>
        <v>46112</v>
      </c>
      <c r="G136" s="686" t="str">
        <f>vlookup(A136,'セッション実施状況管理'!$A:$U,20,false)</f>
        <v>田中茜里</v>
      </c>
      <c r="H136" s="693" t="str">
        <f>vlookup(A136,'セッション実施状況管理'!$A$4:$S1004,17,false)</f>
        <v/>
      </c>
      <c r="I136" s="686">
        <f t="shared" si="13"/>
        <v>1514</v>
      </c>
      <c r="J136" s="692"/>
      <c r="K136" s="692"/>
      <c r="L136" s="691">
        <v>0.0</v>
      </c>
      <c r="M136" s="691">
        <f t="shared" si="15"/>
        <v>80</v>
      </c>
      <c r="N136" s="692"/>
      <c r="O136" s="695">
        <f t="shared" si="7"/>
        <v>16</v>
      </c>
      <c r="P136" s="696">
        <v>0.0</v>
      </c>
      <c r="Q136" s="735">
        <v>7.0</v>
      </c>
      <c r="R136" s="697">
        <v>27.0</v>
      </c>
      <c r="S136" s="697">
        <v>29.0</v>
      </c>
      <c r="T136" s="697">
        <v>17.0</v>
      </c>
      <c r="U136" s="732"/>
      <c r="V136" s="733"/>
      <c r="W136" s="681"/>
      <c r="X136" s="681" t="str">
        <f>iferror(VLOOKUP($E136,'セッション実施状況管理'!$H$10:$L$1028,4,FALSE),"")</f>
        <v>みく</v>
      </c>
      <c r="Y136" s="205" t="s">
        <v>1329</v>
      </c>
      <c r="Z136" s="205" t="s">
        <v>1330</v>
      </c>
      <c r="AA136" s="205" t="s">
        <v>1331</v>
      </c>
    </row>
    <row r="137">
      <c r="A137" s="691">
        <v>127.0</v>
      </c>
      <c r="B137" s="692">
        <f>vlookup(A137,'セッション実施状況管理'!$A:$C,3,false)</f>
        <v>0</v>
      </c>
      <c r="C137" s="692" t="str">
        <f>vlookup(A137,'セッション実施状況管理'!$A:$B,2,false)</f>
        <v>在学中</v>
      </c>
      <c r="D137" s="686" t="str">
        <f>vlookup(A137,'セッション実施状況管理'!$A:$I,9,false)</f>
        <v>tama.diet_recipe</v>
      </c>
      <c r="E137" s="686" t="str">
        <f>vlookup(A137,'セッション実施状況管理'!$A:$I,8,false)</f>
        <v>たけだまゆみ</v>
      </c>
      <c r="F137" s="693">
        <f>vlookup(A137,'セッション実施状況管理'!$A:$U,19,false)</f>
        <v>46129</v>
      </c>
      <c r="G137" s="686" t="str">
        <f>vlookup(A137,'セッション実施状況管理'!$A:$U,20,false)</f>
        <v>藤田恵</v>
      </c>
      <c r="H137" s="693" t="str">
        <f>vlookup(A137,'セッション実施状況管理'!$A$4:$S1004,17,false)</f>
        <v/>
      </c>
      <c r="I137" s="686">
        <f t="shared" si="13"/>
        <v>1514</v>
      </c>
      <c r="J137" s="692"/>
      <c r="K137" s="692"/>
      <c r="L137" s="691">
        <v>0.0</v>
      </c>
      <c r="M137" s="691">
        <v>12.0</v>
      </c>
      <c r="N137" s="692"/>
      <c r="O137" s="695">
        <f t="shared" si="7"/>
        <v>3</v>
      </c>
      <c r="P137" s="696" t="s">
        <v>1072</v>
      </c>
      <c r="Q137" s="696" t="s">
        <v>1072</v>
      </c>
      <c r="R137" s="697">
        <v>9.0</v>
      </c>
      <c r="S137" s="697">
        <v>3.0</v>
      </c>
      <c r="T137" s="732"/>
      <c r="U137" s="732"/>
      <c r="V137" s="733"/>
      <c r="W137" s="681"/>
      <c r="X137" s="681" t="str">
        <f>iferror(VLOOKUP($E137,'セッション実施状況管理'!$H$10:$L$1028,4,FALSE),"")</f>
        <v>うちこ</v>
      </c>
      <c r="Y137" s="681"/>
      <c r="Z137" s="681"/>
      <c r="AA137" s="681"/>
    </row>
    <row r="138">
      <c r="A138" s="691">
        <v>128.0</v>
      </c>
      <c r="B138" s="692">
        <f>vlookup(A138,'セッション実施状況管理'!$A:$C,3,false)</f>
        <v>0</v>
      </c>
      <c r="C138" s="692" t="str">
        <f>vlookup(A138,'セッション実施状況管理'!$A:$B,2,false)</f>
        <v>在学中</v>
      </c>
      <c r="D138" s="686" t="str">
        <f>vlookup(A138,'セッション実施状況管理'!$A:$I,9,false)</f>
        <v>enoki_life</v>
      </c>
      <c r="E138" s="686" t="str">
        <f>vlookup(A138,'セッション実施状況管理'!$A:$I,8,false)</f>
        <v>えのきだみなみ</v>
      </c>
      <c r="F138" s="693">
        <f>vlookup(A138,'セッション実施状況管理'!$A:$U,19,false)</f>
        <v>46112</v>
      </c>
      <c r="G138" s="686" t="str">
        <f>vlookup(A138,'セッション実施状況管理'!$A:$U,20,false)</f>
        <v>八木秋歩</v>
      </c>
      <c r="H138" s="693" t="str">
        <f>vlookup(A138,'セッション実施状況管理'!$A$4:$S1004,17,false)</f>
        <v/>
      </c>
      <c r="I138" s="686">
        <f t="shared" si="13"/>
        <v>1514</v>
      </c>
      <c r="J138" s="692"/>
      <c r="K138" s="692"/>
      <c r="L138" s="691">
        <v>0.0</v>
      </c>
      <c r="M138" s="691">
        <f t="shared" ref="M138:M1004" si="16">sum(P138:V138)</f>
        <v>41</v>
      </c>
      <c r="N138" s="692"/>
      <c r="O138" s="695">
        <f t="shared" si="7"/>
        <v>8.2</v>
      </c>
      <c r="P138" s="696" t="s">
        <v>1347</v>
      </c>
      <c r="Q138" s="697">
        <v>1.0</v>
      </c>
      <c r="R138" s="697">
        <v>14.0</v>
      </c>
      <c r="S138" s="697">
        <v>8.0</v>
      </c>
      <c r="T138" s="697">
        <v>18.0</v>
      </c>
      <c r="U138" s="732"/>
      <c r="V138" s="733"/>
      <c r="W138" s="681"/>
      <c r="X138" s="681" t="str">
        <f>iferror(VLOOKUP($E138,'セッション実施状況管理'!$H$10:$L$1028,4,FALSE),"")</f>
        <v>とと</v>
      </c>
      <c r="Y138" s="205" t="s">
        <v>1335</v>
      </c>
      <c r="Z138" s="205" t="s">
        <v>1324</v>
      </c>
      <c r="AA138" s="205" t="s">
        <v>1331</v>
      </c>
    </row>
    <row r="139">
      <c r="A139" s="691">
        <v>129.0</v>
      </c>
      <c r="B139" s="692">
        <f>vlookup(A139,'セッション実施状況管理'!$A:$C,3,false)</f>
        <v>1</v>
      </c>
      <c r="C139" s="692" t="str">
        <f>vlookup(A139,'セッション実施状況管理'!$A:$B,2,false)</f>
        <v>在学中</v>
      </c>
      <c r="D139" s="686" t="str">
        <f>vlookup(A139,'セッション実施状況管理'!$A:$I,9,false)</f>
        <v>ui_no_gohan</v>
      </c>
      <c r="E139" s="686" t="str">
        <f>vlookup(A139,'セッション実施状況管理'!$A:$I,8,false)</f>
        <v>かとうさおり</v>
      </c>
      <c r="F139" s="693">
        <f>vlookup(A139,'セッション実施状況管理'!$A:$U,19,false)</f>
        <v>46114</v>
      </c>
      <c r="G139" s="686" t="str">
        <f>vlookup(A139,'セッション実施状況管理'!$A:$U,20,false)</f>
        <v>高木千鶴</v>
      </c>
      <c r="H139" s="693" t="str">
        <f>vlookup(A139,'セッション実施状況管理'!$A$4:$S1004,17,false)</f>
        <v/>
      </c>
      <c r="I139" s="686">
        <f t="shared" si="13"/>
        <v>1514</v>
      </c>
      <c r="J139" s="692"/>
      <c r="K139" s="692"/>
      <c r="L139" s="691">
        <v>0.0</v>
      </c>
      <c r="M139" s="691">
        <f t="shared" si="16"/>
        <v>36</v>
      </c>
      <c r="N139" s="692"/>
      <c r="O139" s="695">
        <f t="shared" si="7"/>
        <v>7.2</v>
      </c>
      <c r="P139" s="696">
        <v>0.0</v>
      </c>
      <c r="Q139" s="735">
        <v>3.0</v>
      </c>
      <c r="R139" s="697">
        <v>9.0</v>
      </c>
      <c r="S139" s="697">
        <v>15.0</v>
      </c>
      <c r="T139" s="697">
        <v>9.0</v>
      </c>
      <c r="U139" s="732"/>
      <c r="V139" s="733"/>
      <c r="W139" s="681"/>
      <c r="X139" s="681" t="str">
        <f>iferror(VLOOKUP($E139,'セッション実施状況管理'!$H$10:$L$1028,4,FALSE),"")</f>
        <v>かな</v>
      </c>
      <c r="Y139" s="205" t="s">
        <v>1329</v>
      </c>
      <c r="Z139" s="205" t="s">
        <v>1327</v>
      </c>
      <c r="AA139" s="205" t="s">
        <v>1325</v>
      </c>
    </row>
    <row r="140">
      <c r="A140" s="691">
        <v>130.0</v>
      </c>
      <c r="B140" s="692">
        <f>vlookup(A140,'セッション実施状況管理'!$A:$C,3,false)</f>
        <v>0</v>
      </c>
      <c r="C140" s="692" t="str">
        <f>vlookup(A140,'セッション実施状況管理'!$A:$B,2,false)</f>
        <v>在学中</v>
      </c>
      <c r="D140" s="686" t="str">
        <f>vlookup(A140,'セッション実施状況管理'!$A:$I,9,false)</f>
        <v>rina_life_05</v>
      </c>
      <c r="E140" s="686" t="str">
        <f>vlookup(A140,'セッション実施状況管理'!$A:$I,8,false)</f>
        <v>みずたにりな</v>
      </c>
      <c r="F140" s="693">
        <f>vlookup(A140,'セッション実施状況管理'!$A:$U,19,false)</f>
        <v>46127</v>
      </c>
      <c r="G140" s="686" t="str">
        <f>vlookup(A140,'セッション実施状況管理'!$A:$U,20,false)</f>
        <v>久保山菜々恵</v>
      </c>
      <c r="H140" s="693" t="str">
        <f>vlookup(A140,'セッション実施状況管理'!$A$4:$S1004,17,false)</f>
        <v/>
      </c>
      <c r="I140" s="686">
        <f t="shared" si="13"/>
        <v>1514</v>
      </c>
      <c r="J140" s="692"/>
      <c r="K140" s="692"/>
      <c r="L140" s="691">
        <v>0.0</v>
      </c>
      <c r="M140" s="691">
        <f t="shared" si="16"/>
        <v>0</v>
      </c>
      <c r="N140" s="692"/>
      <c r="O140" s="695">
        <f t="shared" si="7"/>
        <v>0</v>
      </c>
      <c r="P140" s="696">
        <v>0.0</v>
      </c>
      <c r="Q140" s="735">
        <v>0.0</v>
      </c>
      <c r="R140" s="697">
        <v>0.0</v>
      </c>
      <c r="S140" s="697">
        <v>0.0</v>
      </c>
      <c r="T140" s="732"/>
      <c r="U140" s="732"/>
      <c r="V140" s="733"/>
      <c r="W140" s="681"/>
      <c r="X140" s="681" t="str">
        <f>iferror(VLOOKUP($E140,'セッション実施状況管理'!$H$10:$L$1028,4,FALSE),"")</f>
        <v>めいりり</v>
      </c>
      <c r="Y140" s="205" t="s">
        <v>1335</v>
      </c>
      <c r="Z140" s="205" t="s">
        <v>1330</v>
      </c>
      <c r="AA140" s="205" t="s">
        <v>1325</v>
      </c>
    </row>
    <row r="141">
      <c r="A141" s="691">
        <v>131.0</v>
      </c>
      <c r="B141" s="692">
        <f>vlookup(A141,'セッション実施状況管理'!$A:$C,3,false)</f>
        <v>0</v>
      </c>
      <c r="C141" s="692" t="str">
        <f>vlookup(A141,'セッション実施状況管理'!$A:$B,2,false)</f>
        <v>在学中</v>
      </c>
      <c r="D141" s="686" t="str">
        <f>vlookup(A141,'セッション実施状況管理'!$A:$I,9,false)</f>
        <v>haruka_seiro</v>
      </c>
      <c r="E141" s="686" t="str">
        <f>vlookup(A141,'セッション実施状況管理'!$A:$I,8,false)</f>
        <v>さいとうはるか</v>
      </c>
      <c r="F141" s="693">
        <f>vlookup(A141,'セッション実施状況管理'!$A:$U,19,false)</f>
        <v>46124</v>
      </c>
      <c r="G141" s="686" t="str">
        <f>vlookup(A141,'セッション実施状況管理'!$A:$U,20,false)</f>
        <v>小林彩織</v>
      </c>
      <c r="H141" s="693" t="str">
        <f>vlookup(A141,'セッション実施状況管理'!$A$4:$S1004,17,false)</f>
        <v/>
      </c>
      <c r="I141" s="686">
        <f t="shared" si="13"/>
        <v>1514</v>
      </c>
      <c r="J141" s="692"/>
      <c r="K141" s="692"/>
      <c r="L141" s="691">
        <v>0.0</v>
      </c>
      <c r="M141" s="691">
        <f t="shared" si="16"/>
        <v>56</v>
      </c>
      <c r="N141" s="692"/>
      <c r="O141" s="695">
        <f t="shared" si="7"/>
        <v>14</v>
      </c>
      <c r="P141" s="736">
        <v>4.0</v>
      </c>
      <c r="Q141" s="728">
        <v>8.0</v>
      </c>
      <c r="R141" s="697">
        <v>19.0</v>
      </c>
      <c r="S141" s="697">
        <v>25.0</v>
      </c>
      <c r="T141" s="732"/>
      <c r="U141" s="732"/>
      <c r="V141" s="733"/>
      <c r="W141" s="681"/>
      <c r="X141" s="681" t="str">
        <f>iferror(VLOOKUP($E141,'セッション実施状況管理'!$H$10:$L$1028,4,FALSE),"")</f>
        <v>まりな</v>
      </c>
      <c r="Y141" s="205" t="s">
        <v>1329</v>
      </c>
      <c r="Z141" s="205" t="s">
        <v>1324</v>
      </c>
      <c r="AA141" s="205" t="s">
        <v>1331</v>
      </c>
    </row>
    <row r="142">
      <c r="A142" s="691">
        <v>132.0</v>
      </c>
      <c r="B142" s="692">
        <f>vlookup(A142,'セッション実施状況管理'!$A:$C,3,false)</f>
        <v>0</v>
      </c>
      <c r="C142" s="692" t="str">
        <f>vlookup(A142,'セッション実施状況管理'!$A:$B,2,false)</f>
        <v>在学中</v>
      </c>
      <c r="D142" s="686" t="str">
        <f>vlookup(A142,'セッション実施状況管理'!$A:$I,9,false)</f>
        <v/>
      </c>
      <c r="E142" s="686" t="str">
        <f>vlookup(A142,'セッション実施状況管理'!$A:$I,8,false)</f>
        <v>なかむらゆき</v>
      </c>
      <c r="F142" s="693">
        <f>vlookup(A142,'セッション実施状況管理'!$A:$U,19,false)</f>
        <v>46161</v>
      </c>
      <c r="G142" s="686" t="str">
        <f>vlookup(A142,'セッション実施状況管理'!$A:$U,20,false)</f>
        <v>岡本亜紀衣</v>
      </c>
      <c r="H142" s="693" t="str">
        <f>vlookup(A142,'セッション実施状況管理'!$A$4:$S1004,17,false)</f>
        <v/>
      </c>
      <c r="I142" s="686">
        <f t="shared" si="13"/>
        <v>1514</v>
      </c>
      <c r="J142" s="692"/>
      <c r="K142" s="692"/>
      <c r="L142" s="691">
        <v>0.0</v>
      </c>
      <c r="M142" s="691">
        <f t="shared" si="16"/>
        <v>0</v>
      </c>
      <c r="N142" s="692"/>
      <c r="O142" s="695">
        <f t="shared" si="7"/>
        <v>0</v>
      </c>
      <c r="P142" s="696" t="s">
        <v>1072</v>
      </c>
      <c r="Q142" s="728" t="s">
        <v>1072</v>
      </c>
      <c r="R142" s="697" t="s">
        <v>1072</v>
      </c>
      <c r="S142" s="697" t="s">
        <v>1072</v>
      </c>
      <c r="T142" s="732"/>
      <c r="U142" s="732"/>
      <c r="V142" s="733"/>
      <c r="W142" s="681"/>
      <c r="X142" s="681" t="str">
        <f>iferror(VLOOKUP($E142,'セッション実施状況管理'!$H$10:$L$1028,4,FALSE),"")</f>
        <v>しょー</v>
      </c>
      <c r="Y142" s="681"/>
      <c r="Z142" s="205" t="s">
        <v>1327</v>
      </c>
      <c r="AA142" s="205" t="s">
        <v>1325</v>
      </c>
    </row>
    <row r="143">
      <c r="A143" s="691">
        <v>133.0</v>
      </c>
      <c r="B143" s="692">
        <f>vlookup(A143,'セッション実施状況管理'!$A:$C,3,false)</f>
        <v>0</v>
      </c>
      <c r="C143" s="692" t="str">
        <f>vlookup(A143,'セッション実施状況管理'!$A:$B,2,false)</f>
        <v>在学中</v>
      </c>
      <c r="D143" s="686" t="str">
        <f>vlookup(A143,'セッション実施状況管理'!$A:$I,9,false)</f>
        <v>s_i_vlog</v>
      </c>
      <c r="E143" s="686" t="str">
        <f>vlookup(A143,'セッション実施状況管理'!$A:$I,8,false)</f>
        <v>いわさしょうへい</v>
      </c>
      <c r="F143" s="693">
        <f>vlookup(A143,'セッション実施状況管理'!$A:$U,19,false)</f>
        <v>46130</v>
      </c>
      <c r="G143" s="686" t="str">
        <f>vlookup(A143,'セッション実施状況管理'!$A:$U,20,false)</f>
        <v>高木千鶴</v>
      </c>
      <c r="H143" s="693" t="str">
        <f>vlookup(A143,'セッション実施状況管理'!$A$4:$S1004,17,false)</f>
        <v/>
      </c>
      <c r="I143" s="686">
        <f t="shared" si="13"/>
        <v>1514</v>
      </c>
      <c r="J143" s="692"/>
      <c r="K143" s="692"/>
      <c r="L143" s="691">
        <v>0.0</v>
      </c>
      <c r="M143" s="691">
        <f t="shared" si="16"/>
        <v>18</v>
      </c>
      <c r="N143" s="692"/>
      <c r="O143" s="695">
        <f t="shared" si="7"/>
        <v>4.5</v>
      </c>
      <c r="P143" s="696">
        <v>0.0</v>
      </c>
      <c r="Q143" s="697">
        <v>4.0</v>
      </c>
      <c r="R143" s="697">
        <v>10.0</v>
      </c>
      <c r="S143" s="697">
        <v>4.0</v>
      </c>
      <c r="T143" s="732"/>
      <c r="U143" s="732"/>
      <c r="V143" s="733"/>
      <c r="W143" s="681"/>
      <c r="X143" s="681" t="str">
        <f>iferror(VLOOKUP($E143,'セッション実施状況管理'!$H$10:$L$1028,4,FALSE),"")</f>
        <v>まさき</v>
      </c>
      <c r="Y143" s="205" t="s">
        <v>1329</v>
      </c>
      <c r="Z143" s="205" t="s">
        <v>1330</v>
      </c>
      <c r="AA143" s="205" t="s">
        <v>1331</v>
      </c>
    </row>
    <row r="144">
      <c r="A144" s="691">
        <v>134.0</v>
      </c>
      <c r="B144" s="692">
        <f>vlookup(A144,'セッション実施状況管理'!$A:$C,3,false)</f>
        <v>0</v>
      </c>
      <c r="C144" s="692" t="str">
        <f>vlookup(A144,'セッション実施状況管理'!$A:$B,2,false)</f>
        <v>例外</v>
      </c>
      <c r="D144" s="686" t="str">
        <f>vlookup(A144,'セッション実施状況管理'!$A:$I,9,false)</f>
        <v/>
      </c>
      <c r="E144" s="686" t="str">
        <f>vlookup(A144,'セッション実施状況管理'!$A:$I,8,false)</f>
        <v>いたがきのりこ</v>
      </c>
      <c r="F144" s="693">
        <f>vlookup(A144,'セッション実施状況管理'!$A:$U,19,false)</f>
        <v>46127</v>
      </c>
      <c r="G144" s="686" t="str">
        <f>vlookup(A144,'セッション実施状況管理'!$A:$U,20,false)</f>
        <v>宮田友理</v>
      </c>
      <c r="H144" s="693" t="str">
        <f>vlookup(A144,'セッション実施状況管理'!$A$4:$S1004,17,false)</f>
        <v/>
      </c>
      <c r="I144" s="686">
        <f t="shared" si="13"/>
        <v>1514</v>
      </c>
      <c r="J144" s="692"/>
      <c r="K144" s="692"/>
      <c r="L144" s="692"/>
      <c r="M144" s="691">
        <f t="shared" si="16"/>
        <v>0</v>
      </c>
      <c r="N144" s="692"/>
      <c r="O144" s="695">
        <f t="shared" si="7"/>
        <v>0</v>
      </c>
      <c r="P144" s="696">
        <v>0.0</v>
      </c>
      <c r="Q144" s="732"/>
      <c r="R144" s="732"/>
      <c r="S144" s="732"/>
      <c r="T144" s="732"/>
      <c r="U144" s="732"/>
      <c r="V144" s="733"/>
      <c r="W144" s="681"/>
      <c r="X144" s="681" t="str">
        <f>iferror(VLOOKUP($E144,'セッション実施状況管理'!$H$10:$L$1028,4,FALSE),"")</f>
        <v>まりな</v>
      </c>
      <c r="Y144" s="681"/>
      <c r="Z144" s="681"/>
      <c r="AA144" s="681"/>
    </row>
    <row r="145">
      <c r="A145" s="691">
        <v>135.0</v>
      </c>
      <c r="B145" s="692">
        <f>vlookup(A145,'セッション実施状況管理'!$A:$C,3,false)</f>
        <v>0</v>
      </c>
      <c r="C145" s="692" t="str">
        <f>vlookup(A145,'セッション実施状況管理'!$A:$B,2,false)</f>
        <v>在学中</v>
      </c>
      <c r="D145" s="737" t="str">
        <f>vlookup(A145,'セッション実施状況管理'!$A:$I,9,false)</f>
        <v>https://www.instagram.com/sumi_genkailife?igsh=eDBqcjAyZWo4NDBt</v>
      </c>
      <c r="E145" s="686" t="str">
        <f>vlookup(A145,'セッション実施状況管理'!$A:$I,8,false)</f>
        <v>やましたかすみ</v>
      </c>
      <c r="F145" s="693">
        <f>vlookup(A145,'セッション実施状況管理'!$A:$U,19,false)</f>
        <v>46148</v>
      </c>
      <c r="G145" s="686" t="str">
        <f>vlookup(A145,'セッション実施状況管理'!$A:$U,20,false)</f>
        <v>太田有紀</v>
      </c>
      <c r="H145" s="693" t="str">
        <f>vlookup(A145,'セッション実施状況管理'!$A$4:$S1004,17,false)</f>
        <v/>
      </c>
      <c r="I145" s="686">
        <f t="shared" si="13"/>
        <v>1514</v>
      </c>
      <c r="J145" s="692"/>
      <c r="K145" s="692"/>
      <c r="L145" s="691">
        <v>0.0</v>
      </c>
      <c r="M145" s="691">
        <f t="shared" si="16"/>
        <v>50</v>
      </c>
      <c r="N145" s="692"/>
      <c r="O145" s="695">
        <f t="shared" si="7"/>
        <v>8.333333333</v>
      </c>
      <c r="P145" s="696">
        <v>11.0</v>
      </c>
      <c r="Q145" s="697">
        <v>20.0</v>
      </c>
      <c r="R145" s="697">
        <v>19.0</v>
      </c>
      <c r="S145" s="697"/>
      <c r="T145" s="698" t="s">
        <v>1072</v>
      </c>
      <c r="U145" s="698" t="s">
        <v>1072</v>
      </c>
      <c r="V145" s="698" t="s">
        <v>1072</v>
      </c>
      <c r="W145" s="681"/>
      <c r="X145" s="681" t="str">
        <f>iferror(VLOOKUP($E145,'セッション実施状況管理'!$H$10:$L$1028,4,FALSE),"")</f>
        <v>おさくパパ</v>
      </c>
      <c r="Y145" s="205" t="s">
        <v>1335</v>
      </c>
      <c r="Z145" s="205" t="s">
        <v>1330</v>
      </c>
      <c r="AA145" s="205" t="s">
        <v>1331</v>
      </c>
    </row>
    <row r="146">
      <c r="A146" s="691">
        <v>136.0</v>
      </c>
      <c r="B146" s="692">
        <f>vlookup(A146,'セッション実施状況管理'!$A:$C,3,false)</f>
        <v>0</v>
      </c>
      <c r="C146" s="692" t="str">
        <f>vlookup(A146,'セッション実施状況管理'!$A:$B,2,false)</f>
        <v>在学中</v>
      </c>
      <c r="D146" s="686" t="str">
        <f>vlookup(A146,'セッション実施状況管理'!$A:$I,9,false)</f>
        <v/>
      </c>
      <c r="E146" s="686" t="str">
        <f>vlookup(A146,'セッション実施状況管理'!$A:$I,8,false)</f>
        <v>おおばゆいな</v>
      </c>
      <c r="F146" s="693">
        <f>vlookup(A146,'セッション実施状況管理'!$A:$U,19,false)</f>
        <v>46129</v>
      </c>
      <c r="G146" s="686" t="str">
        <f>vlookup(A146,'セッション実施状況管理'!$A:$U,20,false)</f>
        <v>長谷川小夏</v>
      </c>
      <c r="H146" s="693" t="str">
        <f>vlookup(A146,'セッション実施状況管理'!$A$4:$S1004,17,false)</f>
        <v/>
      </c>
      <c r="I146" s="686">
        <f t="shared" si="13"/>
        <v>1514</v>
      </c>
      <c r="J146" s="692"/>
      <c r="K146" s="692"/>
      <c r="L146" s="691">
        <v>0.0</v>
      </c>
      <c r="M146" s="691">
        <f t="shared" si="16"/>
        <v>21</v>
      </c>
      <c r="N146" s="692"/>
      <c r="O146" s="695">
        <f t="shared" si="7"/>
        <v>5.25</v>
      </c>
      <c r="P146" s="696" t="s">
        <v>1072</v>
      </c>
      <c r="Q146" s="697">
        <v>8.0</v>
      </c>
      <c r="R146" s="697">
        <v>11.0</v>
      </c>
      <c r="S146" s="697">
        <v>2.0</v>
      </c>
      <c r="T146" s="697"/>
      <c r="U146" s="697"/>
      <c r="V146" s="698"/>
      <c r="W146" s="681"/>
      <c r="X146" s="681" t="str">
        <f>iferror(VLOOKUP($E146,'セッション実施状況管理'!$H$10:$L$1028,4,FALSE),"")</f>
        <v>もこ</v>
      </c>
      <c r="Y146" s="205" t="s">
        <v>1329</v>
      </c>
      <c r="Z146" s="205" t="s">
        <v>1324</v>
      </c>
      <c r="AA146" s="205" t="s">
        <v>1325</v>
      </c>
    </row>
    <row r="147">
      <c r="A147" s="691">
        <v>137.0</v>
      </c>
      <c r="B147" s="692">
        <f>vlookup(A147,'セッション実施状況管理'!$A:$C,3,false)</f>
        <v>0</v>
      </c>
      <c r="C147" s="692" t="str">
        <f>vlookup(A147,'セッション実施状況管理'!$A:$B,2,false)</f>
        <v>在学中</v>
      </c>
      <c r="D147" s="686" t="str">
        <f>vlookup(A147,'セッション実施状況管理'!$A:$I,9,false)</f>
        <v/>
      </c>
      <c r="E147" s="686" t="str">
        <f>vlookup(A147,'セッション実施状況管理'!$A:$I,8,false)</f>
        <v>いしこちあき</v>
      </c>
      <c r="F147" s="693">
        <f>vlookup(A147,'セッション実施状況管理'!$A:$U,19,false)</f>
        <v>46140</v>
      </c>
      <c r="G147" s="686" t="str">
        <f>vlookup(A147,'セッション実施状況管理'!$A:$U,20,false)</f>
        <v>小熊 来瑠美</v>
      </c>
      <c r="H147" s="693" t="str">
        <f>vlookup(A147,'セッション実施状況管理'!$A$4:$S1004,17,false)</f>
        <v/>
      </c>
      <c r="I147" s="686">
        <f t="shared" si="13"/>
        <v>1514</v>
      </c>
      <c r="J147" s="692"/>
      <c r="K147" s="692"/>
      <c r="L147" s="692"/>
      <c r="M147" s="691">
        <f t="shared" si="16"/>
        <v>35</v>
      </c>
      <c r="N147" s="692"/>
      <c r="O147" s="695">
        <f t="shared" si="7"/>
        <v>8.75</v>
      </c>
      <c r="P147" s="696">
        <v>0.0</v>
      </c>
      <c r="Q147" s="697">
        <v>0.0</v>
      </c>
      <c r="R147" s="697">
        <v>22.0</v>
      </c>
      <c r="S147" s="697">
        <v>13.0</v>
      </c>
      <c r="T147" s="732"/>
      <c r="U147" s="732"/>
      <c r="V147" s="733"/>
      <c r="W147" s="681"/>
      <c r="X147" s="681" t="str">
        <f>iferror(VLOOKUP($E147,'セッション実施状況管理'!$H$10:$L$1028,4,FALSE),"")</f>
        <v>優希</v>
      </c>
      <c r="Y147" s="205" t="s">
        <v>1338</v>
      </c>
      <c r="Z147" s="205" t="s">
        <v>1330</v>
      </c>
      <c r="AA147" s="205" t="s">
        <v>1325</v>
      </c>
    </row>
    <row r="148">
      <c r="A148" s="691">
        <v>138.0</v>
      </c>
      <c r="B148" s="692">
        <f>vlookup(A148,'セッション実施状況管理'!$A:$C,3,false)</f>
        <v>0</v>
      </c>
      <c r="C148" s="692" t="str">
        <f>vlookup(A148,'セッション実施状況管理'!$A:$B,2,false)</f>
        <v>在学中</v>
      </c>
      <c r="D148" s="686" t="str">
        <f>vlookup(A148,'セッション実施状況管理'!$A:$I,9,false)</f>
        <v>romi_osaka_gourmet</v>
      </c>
      <c r="E148" s="686" t="str">
        <f>vlookup(A148,'セッション実施状況管理'!$A:$I,8,false)</f>
        <v>たけむらひろみ</v>
      </c>
      <c r="F148" s="693">
        <f>vlookup(A148,'セッション実施状況管理'!$A:$U,19,false)</f>
        <v>46154</v>
      </c>
      <c r="G148" s="686" t="str">
        <f>vlookup(A148,'セッション実施状況管理'!$A:$U,20,false)</f>
        <v>須見浩人</v>
      </c>
      <c r="H148" s="693" t="str">
        <f>vlookup(A148,'セッション実施状況管理'!$A$4:$S1004,17,false)</f>
        <v/>
      </c>
      <c r="I148" s="686">
        <f t="shared" si="13"/>
        <v>1514</v>
      </c>
      <c r="J148" s="692"/>
      <c r="K148" s="692"/>
      <c r="L148" s="691">
        <v>0.0</v>
      </c>
      <c r="M148" s="691">
        <f t="shared" si="16"/>
        <v>25</v>
      </c>
      <c r="N148" s="692"/>
      <c r="O148" s="695">
        <f t="shared" si="7"/>
        <v>6.25</v>
      </c>
      <c r="P148" s="696">
        <v>0.0</v>
      </c>
      <c r="Q148" s="697">
        <v>3.0</v>
      </c>
      <c r="R148" s="697">
        <v>10.0</v>
      </c>
      <c r="S148" s="697">
        <v>12.0</v>
      </c>
      <c r="T148" s="732"/>
      <c r="U148" s="732"/>
      <c r="V148" s="733"/>
      <c r="W148" s="681"/>
      <c r="X148" s="681" t="str">
        <f>iferror(VLOOKUP($E148,'セッション実施状況管理'!$H$10:$L$1028,4,FALSE),"")</f>
        <v>まろ</v>
      </c>
      <c r="Y148" s="205" t="s">
        <v>1329</v>
      </c>
      <c r="Z148" s="205" t="s">
        <v>1330</v>
      </c>
      <c r="AA148" s="205" t="s">
        <v>1325</v>
      </c>
    </row>
    <row r="149">
      <c r="A149" s="691">
        <v>139.0</v>
      </c>
      <c r="B149" s="692">
        <f>vlookup(A149,'セッション実施状況管理'!$A:$C,3,false)</f>
        <v>0</v>
      </c>
      <c r="C149" s="692" t="str">
        <f>vlookup(A149,'セッション実施状況管理'!$A:$B,2,false)</f>
        <v>在学中</v>
      </c>
      <c r="D149" s="737" t="str">
        <f>vlookup(A149,'セッション実施状況管理'!$A:$I,9,false)</f>
        <v>https://www.instagram.com/nana.ol.diet/</v>
      </c>
      <c r="E149" s="686" t="str">
        <f>vlookup(A149,'セッション実施状況管理'!$A:$I,8,false)</f>
        <v>やまもとじゅんな</v>
      </c>
      <c r="F149" s="693">
        <f>vlookup(A149,'セッション実施状況管理'!$A:$U,19,false)</f>
        <v>46147</v>
      </c>
      <c r="G149" s="686" t="str">
        <f>vlookup(A149,'セッション実施状況管理'!$A:$U,20,false)</f>
        <v>小林彩織</v>
      </c>
      <c r="H149" s="693" t="str">
        <f>vlookup(A149,'セッション実施状況管理'!$A$4:$S1004,17,false)</f>
        <v/>
      </c>
      <c r="I149" s="686">
        <f t="shared" si="13"/>
        <v>1514</v>
      </c>
      <c r="J149" s="692"/>
      <c r="K149" s="692"/>
      <c r="L149" s="691">
        <v>0.0</v>
      </c>
      <c r="M149" s="691">
        <f t="shared" si="16"/>
        <v>5</v>
      </c>
      <c r="N149" s="692"/>
      <c r="O149" s="695">
        <f t="shared" si="7"/>
        <v>1.25</v>
      </c>
      <c r="P149" s="696" t="s">
        <v>1072</v>
      </c>
      <c r="Q149" s="697" t="s">
        <v>1072</v>
      </c>
      <c r="R149" s="697" t="s">
        <v>1072</v>
      </c>
      <c r="S149" s="697">
        <v>5.0</v>
      </c>
      <c r="T149" s="732"/>
      <c r="V149" s="733"/>
      <c r="W149" s="681"/>
      <c r="X149" s="681" t="str">
        <f>iferror(VLOOKUP($E149,'セッション実施状況管理'!$H$10:$L$1028,4,FALSE),"")</f>
        <v>まろ</v>
      </c>
      <c r="Y149" s="205" t="s">
        <v>1338</v>
      </c>
      <c r="Z149" s="205" t="s">
        <v>1324</v>
      </c>
      <c r="AA149" s="205" t="s">
        <v>1331</v>
      </c>
    </row>
    <row r="150">
      <c r="A150" s="691">
        <v>140.0</v>
      </c>
      <c r="B150" s="692">
        <f>vlookup(A150,'セッション実施状況管理'!$A:$C,3,false)</f>
        <v>0</v>
      </c>
      <c r="C150" s="692" t="str">
        <f>vlookup(A150,'セッション実施状況管理'!$A:$B,2,false)</f>
        <v>在学中</v>
      </c>
      <c r="D150" s="686" t="str">
        <f>vlookup(A150,'セッション実施状況管理'!$A:$I,9,false)</f>
        <v>mocchi_obasan</v>
      </c>
      <c r="E150" s="686" t="str">
        <f>vlookup(A150,'セッション実施状況管理'!$A:$I,8,false)</f>
        <v>やまもとくみ</v>
      </c>
      <c r="F150" s="693">
        <f>vlookup(A150,'セッション実施状況管理'!$A:$U,19,false)</f>
        <v>46145</v>
      </c>
      <c r="G150" s="686" t="str">
        <f>vlookup(A150,'セッション実施状況管理'!$A:$U,20,false)</f>
        <v>山見阪佳子</v>
      </c>
      <c r="H150" s="693" t="str">
        <f>vlookup(A150,'セッション実施状況管理'!$A$4:$S1004,17,false)</f>
        <v/>
      </c>
      <c r="I150" s="686">
        <f t="shared" si="13"/>
        <v>1514</v>
      </c>
      <c r="J150" s="692"/>
      <c r="K150" s="692"/>
      <c r="L150" s="691"/>
      <c r="M150" s="691">
        <f t="shared" si="16"/>
        <v>17</v>
      </c>
      <c r="N150" s="692"/>
      <c r="O150" s="738">
        <f t="shared" si="7"/>
        <v>4.25</v>
      </c>
      <c r="P150" s="739" t="s">
        <v>1072</v>
      </c>
      <c r="Q150" s="697" t="s">
        <v>1072</v>
      </c>
      <c r="R150" s="697">
        <v>11.0</v>
      </c>
      <c r="S150" s="697">
        <v>6.0</v>
      </c>
      <c r="T150" s="732"/>
      <c r="U150" s="732"/>
      <c r="V150" s="733"/>
      <c r="W150" s="681"/>
      <c r="X150" s="681" t="str">
        <f>iferror(VLOOKUP($E150,'セッション実施状況管理'!$H$10:$L$1028,4,FALSE),"")</f>
        <v>きのなか</v>
      </c>
      <c r="Y150" s="205" t="s">
        <v>1336</v>
      </c>
      <c r="Z150" s="205" t="s">
        <v>1327</v>
      </c>
      <c r="AA150" s="205" t="s">
        <v>1325</v>
      </c>
    </row>
    <row r="151">
      <c r="A151" s="691">
        <v>141.0</v>
      </c>
      <c r="B151" s="692">
        <f>vlookup(A151,'セッション実施状況管理'!$A:$C,3,false)</f>
        <v>0</v>
      </c>
      <c r="C151" s="692" t="str">
        <f>vlookup(A151,'セッション実施状況管理'!$A:$B,2,false)</f>
        <v>在学中</v>
      </c>
      <c r="D151" s="737" t="str">
        <f>vlookup(A151,'セッション実施状況管理'!$A:$I,9,false)</f>
        <v>riisa_recipe</v>
      </c>
      <c r="E151" s="686" t="str">
        <f>vlookup(A151,'セッション実施状況管理'!$A:$I,8,false)</f>
        <v>つるたありさ</v>
      </c>
      <c r="F151" s="693">
        <f>vlookup(A151,'セッション実施状況管理'!$A:$U,19,false)</f>
        <v>46164</v>
      </c>
      <c r="G151" s="686" t="str">
        <f>vlookup(A151,'セッション実施状況管理'!$A:$U,20,false)</f>
        <v>山見阪佳子</v>
      </c>
      <c r="H151" s="693" t="str">
        <f>vlookup(A151,'セッション実施状況管理'!$A$4:$S1004,17,false)</f>
        <v/>
      </c>
      <c r="I151" s="686">
        <f t="shared" si="13"/>
        <v>1514</v>
      </c>
      <c r="J151" s="692"/>
      <c r="K151" s="692"/>
      <c r="L151" s="691">
        <v>0.0</v>
      </c>
      <c r="M151" s="691">
        <f t="shared" si="16"/>
        <v>21</v>
      </c>
      <c r="N151" s="692"/>
      <c r="O151" s="738">
        <f t="shared" si="7"/>
        <v>7</v>
      </c>
      <c r="P151" s="739" t="s">
        <v>1072</v>
      </c>
      <c r="Q151" s="697">
        <v>6.0</v>
      </c>
      <c r="R151" s="697">
        <v>15.0</v>
      </c>
      <c r="S151" s="732"/>
      <c r="T151" s="732"/>
      <c r="U151" s="732"/>
      <c r="V151" s="733"/>
      <c r="W151" s="681"/>
      <c r="X151" s="681" t="str">
        <f>iferror(VLOOKUP($E151,'セッション実施状況管理'!$H$10:$L$1028,4,FALSE),"")</f>
        <v>あろ</v>
      </c>
      <c r="Y151" s="205" t="s">
        <v>1329</v>
      </c>
      <c r="Z151" s="205" t="s">
        <v>1330</v>
      </c>
      <c r="AA151" s="205" t="s">
        <v>1325</v>
      </c>
    </row>
    <row r="152">
      <c r="A152" s="691">
        <v>142.0</v>
      </c>
      <c r="B152" s="692">
        <f>vlookup(A152,'セッション実施状況管理'!$A:$C,3,false)</f>
        <v>1</v>
      </c>
      <c r="C152" s="692" t="str">
        <f>vlookup(A152,'セッション実施状況管理'!$A:$B,2,false)</f>
        <v>在学中</v>
      </c>
      <c r="D152" s="737" t="str">
        <f>vlookup(A152,'セッション実施状況管理'!$A:$I,9,false)</f>
        <v>vet_nekosense</v>
      </c>
      <c r="E152" s="686" t="str">
        <f>vlookup(A152,'セッション実施状況管理'!$A:$I,8,false)</f>
        <v>ふじいかずえ</v>
      </c>
      <c r="F152" s="693">
        <f>vlookup(A152,'セッション実施状況管理'!$A:$U,19,false)</f>
        <v>46151</v>
      </c>
      <c r="G152" s="686" t="str">
        <f>vlookup(A152,'セッション実施状況管理'!$A:$U,20,false)</f>
        <v>福田康裕</v>
      </c>
      <c r="H152" s="693" t="str">
        <f>vlookup(A152,'セッション実施状況管理'!$A$4:$S1004,17,false)</f>
        <v/>
      </c>
      <c r="I152" s="686">
        <f t="shared" si="13"/>
        <v>1514</v>
      </c>
      <c r="J152" s="692"/>
      <c r="K152" s="692"/>
      <c r="L152" s="691">
        <v>0.0</v>
      </c>
      <c r="M152" s="691">
        <f t="shared" si="16"/>
        <v>30</v>
      </c>
      <c r="N152" s="692"/>
      <c r="O152" s="695">
        <f t="shared" si="7"/>
        <v>10</v>
      </c>
      <c r="P152" s="696">
        <v>0.0</v>
      </c>
      <c r="Q152" s="697">
        <v>12.0</v>
      </c>
      <c r="R152" s="697">
        <v>18.0</v>
      </c>
      <c r="S152" s="732"/>
      <c r="T152" s="732"/>
      <c r="U152" s="732"/>
      <c r="V152" s="733"/>
      <c r="W152" s="681"/>
      <c r="X152" s="681" t="str">
        <f>iferror(VLOOKUP($E152,'セッション実施状況管理'!$H$10:$L$1028,4,FALSE),"")</f>
        <v>ころ</v>
      </c>
      <c r="Y152" s="205" t="s">
        <v>1335</v>
      </c>
      <c r="Z152" s="205" t="s">
        <v>1333</v>
      </c>
      <c r="AA152" s="205" t="s">
        <v>1325</v>
      </c>
    </row>
    <row r="153">
      <c r="A153" s="691">
        <v>143.0</v>
      </c>
      <c r="B153" s="692">
        <f>vlookup(A153,'セッション実施状況管理'!$A:$C,3,false)</f>
        <v>0</v>
      </c>
      <c r="C153" s="692" t="str">
        <f>vlookup(A153,'セッション実施状況管理'!$A:$B,2,false)</f>
        <v>在学中</v>
      </c>
      <c r="D153" s="686" t="str">
        <f>vlookup(A153,'セッション実施状況管理'!$A:$I,9,false)</f>
        <v>togashi_myself</v>
      </c>
      <c r="E153" s="686" t="str">
        <f>vlookup(A153,'セッション実施状況管理'!$A:$I,8,false)</f>
        <v>とがししょうた</v>
      </c>
      <c r="F153" s="693">
        <f>vlookup(A153,'セッション実施状況管理'!$A:$U,19,false)</f>
        <v>46161</v>
      </c>
      <c r="G153" s="686" t="str">
        <f>vlookup(A153,'セッション実施状況管理'!$A:$U,20,false)</f>
        <v>多田萌子</v>
      </c>
      <c r="H153" s="693" t="str">
        <f>vlookup(A153,'セッション実施状況管理'!$A$4:$S1004,17,false)</f>
        <v/>
      </c>
      <c r="I153" s="686">
        <f t="shared" si="13"/>
        <v>1514</v>
      </c>
      <c r="J153" s="692"/>
      <c r="K153" s="692"/>
      <c r="L153" s="692"/>
      <c r="M153" s="691">
        <f t="shared" si="16"/>
        <v>10</v>
      </c>
      <c r="N153" s="692"/>
      <c r="O153" s="695">
        <f t="shared" si="7"/>
        <v>3.333333333</v>
      </c>
      <c r="P153" s="696" t="s">
        <v>1072</v>
      </c>
      <c r="Q153" s="697">
        <v>3.0</v>
      </c>
      <c r="R153" s="697">
        <v>7.0</v>
      </c>
      <c r="S153" s="732"/>
      <c r="T153" s="732"/>
      <c r="U153" s="732"/>
      <c r="V153" s="733"/>
      <c r="W153" s="681"/>
      <c r="X153" s="681" t="str">
        <f>iferror(VLOOKUP($E153,'セッション実施状況管理'!$H$10:$L$1028,4,FALSE),"")</f>
        <v>たいせい</v>
      </c>
      <c r="Y153" s="205" t="s">
        <v>1337</v>
      </c>
      <c r="Z153" s="205" t="s">
        <v>1330</v>
      </c>
      <c r="AA153" s="205" t="s">
        <v>1328</v>
      </c>
    </row>
    <row r="154">
      <c r="A154" s="691">
        <v>144.0</v>
      </c>
      <c r="B154" s="692">
        <f>vlookup(A154,'セッション実施状況管理'!$A:$C,3,false)</f>
        <v>0</v>
      </c>
      <c r="C154" s="692" t="str">
        <f>vlookup(A154,'セッション実施状況管理'!$A:$B,2,false)</f>
        <v>在学中</v>
      </c>
      <c r="D154" s="686" t="str">
        <f>vlookup(A154,'セッション実施状況管理'!$A:$I,9,false)</f>
        <v>kazuki5ac</v>
      </c>
      <c r="E154" s="686" t="str">
        <f>vlookup(A154,'セッション実施状況管理'!$A:$I,8,false)</f>
        <v>きたばやしまりな</v>
      </c>
      <c r="F154" s="693">
        <f>vlookup(A154,'セッション実施状況管理'!$A:$U,19,false)</f>
        <v>46155</v>
      </c>
      <c r="G154" s="686" t="str">
        <f>vlookup(A154,'セッション実施状況管理'!$A:$U,20,false)</f>
        <v>高橋友希</v>
      </c>
      <c r="H154" s="693" t="str">
        <f>vlookup(A154,'セッション実施状況管理'!$A$4:$S1004,17,false)</f>
        <v/>
      </c>
      <c r="I154" s="686">
        <f t="shared" si="13"/>
        <v>1514</v>
      </c>
      <c r="J154" s="692"/>
      <c r="K154" s="692"/>
      <c r="L154" s="691"/>
      <c r="M154" s="691">
        <f t="shared" si="16"/>
        <v>67</v>
      </c>
      <c r="N154" s="692"/>
      <c r="O154" s="695">
        <f t="shared" si="7"/>
        <v>16.75</v>
      </c>
      <c r="P154" s="696">
        <v>0.0</v>
      </c>
      <c r="Q154" s="697">
        <v>14.0</v>
      </c>
      <c r="R154" s="697">
        <v>26.0</v>
      </c>
      <c r="S154" s="697">
        <v>27.0</v>
      </c>
      <c r="T154" s="732"/>
      <c r="U154" s="732"/>
      <c r="V154" s="733"/>
      <c r="W154" s="681"/>
      <c r="X154" s="681" t="str">
        <f>iferror(VLOOKUP($E154,'セッション実施状況管理'!$H$10:$L$1028,4,FALSE),"")</f>
        <v>ころ</v>
      </c>
      <c r="Y154" s="205" t="s">
        <v>1337</v>
      </c>
      <c r="Z154" s="205" t="s">
        <v>1324</v>
      </c>
      <c r="AA154" s="205" t="s">
        <v>1331</v>
      </c>
    </row>
    <row r="155">
      <c r="A155" s="691">
        <v>145.0</v>
      </c>
      <c r="B155" s="692">
        <f>vlookup(A155,'セッション実施状況管理'!$A:$C,3,false)</f>
        <v>0</v>
      </c>
      <c r="C155" s="692" t="str">
        <f>vlookup(A155,'セッション実施状況管理'!$A:$B,2,false)</f>
        <v>在学中</v>
      </c>
      <c r="D155" s="686" t="str">
        <f>vlookup(A155,'セッション実施状況管理'!$A:$I,9,false)</f>
        <v>erina_ikuji</v>
      </c>
      <c r="E155" s="686" t="str">
        <f>vlookup(A155,'セッション実施状況管理'!$A:$I,8,false)</f>
        <v>しろさかえりな</v>
      </c>
      <c r="F155" s="693">
        <f>vlookup(A155,'セッション実施状況管理'!$A:$U,19,false)</f>
        <v>46156</v>
      </c>
      <c r="G155" s="686" t="str">
        <f>vlookup(A155,'セッション実施状況管理'!$A:$U,20,false)</f>
        <v>木村友紀</v>
      </c>
      <c r="H155" s="693" t="str">
        <f>vlookup(A155,'セッション実施状況管理'!$A$4:$S1004,17,false)</f>
        <v/>
      </c>
      <c r="I155" s="686">
        <f t="shared" si="13"/>
        <v>1514</v>
      </c>
      <c r="J155" s="692"/>
      <c r="K155" s="692"/>
      <c r="L155" s="691">
        <v>0.0</v>
      </c>
      <c r="M155" s="691">
        <f t="shared" si="16"/>
        <v>43</v>
      </c>
      <c r="N155" s="692"/>
      <c r="O155" s="695">
        <f t="shared" si="7"/>
        <v>14.33333333</v>
      </c>
      <c r="P155" s="696">
        <v>0.0</v>
      </c>
      <c r="Q155" s="697">
        <v>21.0</v>
      </c>
      <c r="R155" s="697">
        <v>22.0</v>
      </c>
      <c r="S155" s="697"/>
      <c r="T155" s="732"/>
      <c r="U155" s="732"/>
      <c r="V155" s="733"/>
      <c r="W155" s="681"/>
      <c r="X155" s="681" t="str">
        <f>iferror(VLOOKUP($E155,'セッション実施状況管理'!$H$10:$L$1028,4,FALSE),"")</f>
        <v>えりか</v>
      </c>
      <c r="Y155" s="205" t="s">
        <v>1340</v>
      </c>
      <c r="Z155" s="205" t="s">
        <v>1330</v>
      </c>
      <c r="AA155" s="205" t="s">
        <v>1325</v>
      </c>
    </row>
    <row r="156">
      <c r="A156" s="691">
        <v>146.0</v>
      </c>
      <c r="B156" s="692" t="str">
        <f>vlookup(A156,'セッション実施状況管理'!$A:$C,3,false)</f>
        <v>#N/A</v>
      </c>
      <c r="C156" s="692" t="str">
        <f>vlookup(A156,'セッション実施状況管理'!$A:$B,2,false)</f>
        <v>#N/A</v>
      </c>
      <c r="D156" s="686" t="str">
        <f>vlookup(A156,'セッション実施状況管理'!$A:$I,9,false)</f>
        <v>#N/A</v>
      </c>
      <c r="E156" s="686" t="str">
        <f>vlookup(A156,'セッション実施状況管理'!$A:$I,8,false)</f>
        <v>#N/A</v>
      </c>
      <c r="F156" s="686" t="str">
        <f>vlookup(A156,'セッション実施状況管理'!$A:$U,19,false)</f>
        <v>#N/A</v>
      </c>
      <c r="G156" s="686" t="str">
        <f>vlookup(A156,'セッション実施状況管理'!$A:$U,20,false)</f>
        <v>#N/A</v>
      </c>
      <c r="H156" s="686" t="str">
        <f>vlookup(A156,'セッション実施状況管理'!$A$4:$S1004,17,false)</f>
        <v>#N/A</v>
      </c>
      <c r="I156" s="686" t="str">
        <f t="shared" si="13"/>
        <v>#N/A</v>
      </c>
      <c r="J156" s="692"/>
      <c r="K156" s="692"/>
      <c r="L156" s="692"/>
      <c r="M156" s="691">
        <f t="shared" si="16"/>
        <v>0</v>
      </c>
      <c r="N156" s="692"/>
      <c r="O156" s="695">
        <f t="shared" si="7"/>
        <v>0</v>
      </c>
      <c r="P156" s="696">
        <v>0.0</v>
      </c>
      <c r="Q156" s="732"/>
      <c r="R156" s="732"/>
      <c r="S156" s="732"/>
      <c r="T156" s="732"/>
      <c r="U156" s="732"/>
      <c r="V156" s="733"/>
      <c r="W156" s="681"/>
      <c r="X156" s="681" t="str">
        <f>iferror(VLOOKUP($E156,'セッション実施状況管理'!$H$10:$L$1028,4,FALSE),"")</f>
        <v/>
      </c>
      <c r="Y156" s="681"/>
      <c r="Z156" s="681"/>
      <c r="AA156" s="681"/>
    </row>
    <row r="157">
      <c r="A157" s="691">
        <v>147.0</v>
      </c>
      <c r="B157" s="692">
        <f>vlookup(A157,'セッション実施状況管理'!$A:$C,3,false)</f>
        <v>0</v>
      </c>
      <c r="C157" s="692" t="str">
        <f>vlookup(A157,'セッション実施状況管理'!$A:$B,2,false)</f>
        <v>在学中</v>
      </c>
      <c r="D157" s="686" t="str">
        <f>vlookup(A157,'セッション実施状況管理'!$A:$I,9,false)</f>
        <v>mariko_bodymake_dance</v>
      </c>
      <c r="E157" s="686" t="str">
        <f>vlookup(A157,'セッション実施状況管理'!$A:$I,8,false)</f>
        <v>たかはしまりこ</v>
      </c>
      <c r="F157" s="693">
        <f>vlookup(A157,'セッション実施状況管理'!$A:$U,19,false)</f>
        <v>46160</v>
      </c>
      <c r="G157" s="686" t="str">
        <f>vlookup(A157,'セッション実施状況管理'!$A:$U,20,false)</f>
        <v>岡本亜紀衣</v>
      </c>
      <c r="H157" s="693" t="str">
        <f>vlookup(A157,'セッション実施状況管理'!$A$4:$S1004,17,false)</f>
        <v/>
      </c>
      <c r="I157" s="686">
        <f t="shared" si="13"/>
        <v>1514</v>
      </c>
      <c r="J157" s="692"/>
      <c r="K157" s="692"/>
      <c r="L157" s="691">
        <v>0.0</v>
      </c>
      <c r="M157" s="691">
        <f t="shared" si="16"/>
        <v>2</v>
      </c>
      <c r="N157" s="692"/>
      <c r="O157" s="695">
        <f t="shared" si="7"/>
        <v>0.6666666667</v>
      </c>
      <c r="P157" s="696" t="s">
        <v>1072</v>
      </c>
      <c r="Q157" s="697" t="s">
        <v>1072</v>
      </c>
      <c r="R157" s="697">
        <v>2.0</v>
      </c>
      <c r="S157" s="697"/>
      <c r="T157" s="732"/>
      <c r="U157" s="732"/>
      <c r="V157" s="733"/>
      <c r="W157" s="681"/>
      <c r="X157" s="681" t="str">
        <f>iferror(VLOOKUP($E157,'セッション実施状況管理'!$H$10:$L$1028,4,FALSE),"")</f>
        <v>リイ</v>
      </c>
      <c r="Y157" s="205" t="s">
        <v>1336</v>
      </c>
      <c r="Z157" s="205" t="s">
        <v>1333</v>
      </c>
      <c r="AA157" s="205" t="s">
        <v>1335</v>
      </c>
    </row>
    <row r="158">
      <c r="A158" s="691">
        <v>148.0</v>
      </c>
      <c r="B158" s="692" t="str">
        <f>vlookup(A158,'セッション実施状況管理'!$A:$C,3,false)</f>
        <v>#N/A</v>
      </c>
      <c r="C158" s="692" t="str">
        <f>vlookup(A158,'セッション実施状況管理'!$A:$B,2,false)</f>
        <v>#N/A</v>
      </c>
      <c r="D158" s="686" t="str">
        <f>vlookup(A158,'セッション実施状況管理'!$A:$I,9,false)</f>
        <v>#N/A</v>
      </c>
      <c r="E158" s="686" t="str">
        <f>vlookup(A158,'セッション実施状況管理'!$A:$I,8,false)</f>
        <v>#N/A</v>
      </c>
      <c r="F158" s="686" t="str">
        <f>vlookup(A158,'セッション実施状況管理'!$A:$U,19,false)</f>
        <v>#N/A</v>
      </c>
      <c r="G158" s="686" t="str">
        <f>vlookup(A158,'セッション実施状況管理'!$A:$U,20,false)</f>
        <v>#N/A</v>
      </c>
      <c r="H158" s="686" t="str">
        <f>vlookup(A158,'セッション実施状況管理'!$A$4:$S1004,17,false)</f>
        <v>#N/A</v>
      </c>
      <c r="I158" s="686" t="str">
        <f t="shared" si="13"/>
        <v>#N/A</v>
      </c>
      <c r="J158" s="692"/>
      <c r="K158" s="692"/>
      <c r="L158" s="692"/>
      <c r="M158" s="691">
        <f t="shared" si="16"/>
        <v>0</v>
      </c>
      <c r="N158" s="692"/>
      <c r="O158" s="695">
        <f t="shared" si="7"/>
        <v>0</v>
      </c>
      <c r="P158" s="696">
        <v>0.0</v>
      </c>
      <c r="Q158" s="732"/>
      <c r="R158" s="732"/>
      <c r="S158" s="732"/>
      <c r="T158" s="732"/>
      <c r="U158" s="732"/>
      <c r="V158" s="733"/>
      <c r="W158" s="681"/>
      <c r="X158" s="681" t="str">
        <f>iferror(VLOOKUP($E158,'セッション実施状況管理'!$H$10:$L$1028,4,FALSE),"")</f>
        <v/>
      </c>
      <c r="Y158" s="681"/>
      <c r="Z158" s="681"/>
      <c r="AA158" s="681"/>
    </row>
    <row r="159">
      <c r="A159" s="691">
        <v>149.0</v>
      </c>
      <c r="B159" s="692">
        <f>vlookup(A159,'セッション実施状況管理'!$A:$C,3,false)</f>
        <v>0</v>
      </c>
      <c r="C159" s="692" t="str">
        <f>vlookup(A159,'セッション実施状況管理'!$A:$B,2,false)</f>
        <v>在学中</v>
      </c>
      <c r="D159" s="686" t="str">
        <f>vlookup(A159,'セッション実施状況管理'!$A:$I,9,false)</f>
        <v/>
      </c>
      <c r="E159" s="686" t="str">
        <f>vlookup(A159,'セッション実施状況管理'!$A:$I,8,false)</f>
        <v>いけぐちあずさ</v>
      </c>
      <c r="F159" s="693">
        <f>vlookup(A159,'セッション実施状況管理'!$A:$U,19,false)</f>
        <v>46152</v>
      </c>
      <c r="G159" s="686" t="str">
        <f>vlookup(A159,'セッション実施状況管理'!$A:$U,20,false)</f>
        <v>今立なつみ</v>
      </c>
      <c r="H159" s="693" t="str">
        <f>vlookup(A159,'セッション実施状況管理'!$A$4:$S1004,17,false)</f>
        <v/>
      </c>
      <c r="I159" s="686">
        <f t="shared" si="13"/>
        <v>1514</v>
      </c>
      <c r="J159" s="692"/>
      <c r="K159" s="692"/>
      <c r="L159" s="691">
        <v>0.0</v>
      </c>
      <c r="M159" s="691">
        <f t="shared" si="16"/>
        <v>0</v>
      </c>
      <c r="N159" s="692"/>
      <c r="O159" s="695">
        <f t="shared" si="7"/>
        <v>0</v>
      </c>
      <c r="P159" s="696" t="s">
        <v>1072</v>
      </c>
      <c r="Q159" s="697" t="s">
        <v>1072</v>
      </c>
      <c r="R159" s="697" t="s">
        <v>1072</v>
      </c>
      <c r="S159" s="732"/>
      <c r="T159" s="732"/>
      <c r="U159" s="732"/>
      <c r="V159" s="733"/>
      <c r="W159" s="681"/>
      <c r="X159" s="681" t="str">
        <f>iferror(VLOOKUP($E159,'セッション実施状況管理'!$H$10:$L$1028,4,FALSE),"")</f>
        <v>まろ</v>
      </c>
      <c r="Y159" s="205" t="s">
        <v>1329</v>
      </c>
      <c r="Z159" s="205" t="s">
        <v>1327</v>
      </c>
      <c r="AA159" s="205" t="s">
        <v>1325</v>
      </c>
    </row>
    <row r="160">
      <c r="A160" s="691">
        <v>150.0</v>
      </c>
      <c r="B160" s="692">
        <f>vlookup(A160,'セッション実施状況管理'!$A:$C,3,false)</f>
        <v>0</v>
      </c>
      <c r="C160" s="692" t="str">
        <f>vlookup(A160,'セッション実施状況管理'!$A:$B,2,false)</f>
        <v>在学中</v>
      </c>
      <c r="D160" s="737" t="str">
        <f>vlookup(A160,'セッション実施状況管理'!$A:$I,9,false)</f>
        <v>chomo_reitocooking</v>
      </c>
      <c r="E160" s="686" t="str">
        <f>vlookup(A160,'セッション実施状況管理'!$A:$I,8,false)</f>
        <v>うえじまともこ</v>
      </c>
      <c r="F160" s="693">
        <f>vlookup(A160,'セッション実施状況管理'!$A:$U,19,false)</f>
        <v>46151</v>
      </c>
      <c r="G160" s="686" t="str">
        <f>vlookup(A160,'セッション実施状況管理'!$A:$U,20,false)</f>
        <v>山見阪佳子</v>
      </c>
      <c r="H160" s="693" t="str">
        <f>vlookup(A160,'セッション実施状況管理'!$A$4:$S1004,17,false)</f>
        <v/>
      </c>
      <c r="I160" s="686">
        <f t="shared" si="13"/>
        <v>1514</v>
      </c>
      <c r="J160" s="692"/>
      <c r="K160" s="692"/>
      <c r="L160" s="691">
        <v>0.0</v>
      </c>
      <c r="M160" s="691">
        <f t="shared" si="16"/>
        <v>3</v>
      </c>
      <c r="N160" s="692"/>
      <c r="O160" s="738">
        <f t="shared" si="7"/>
        <v>1</v>
      </c>
      <c r="P160" s="739" t="s">
        <v>1072</v>
      </c>
      <c r="Q160" s="739" t="s">
        <v>1072</v>
      </c>
      <c r="R160" s="697">
        <v>3.0</v>
      </c>
      <c r="S160" s="732"/>
      <c r="T160" s="732"/>
      <c r="U160" s="732"/>
      <c r="V160" s="733"/>
      <c r="W160" s="681"/>
      <c r="X160" s="681" t="str">
        <f>iferror(VLOOKUP($E160,'セッション実施状況管理'!$H$10:$L$1028,4,FALSE),"")</f>
        <v>らこ</v>
      </c>
      <c r="Y160" s="205" t="s">
        <v>1329</v>
      </c>
      <c r="Z160" s="205" t="s">
        <v>1327</v>
      </c>
      <c r="AA160" s="205" t="s">
        <v>1325</v>
      </c>
    </row>
    <row r="161">
      <c r="A161" s="691">
        <v>151.0</v>
      </c>
      <c r="B161" s="692">
        <f>vlookup(A161,'セッション実施状況管理'!$A:$C,3,false)</f>
        <v>0</v>
      </c>
      <c r="C161" s="692" t="str">
        <f>vlookup(A161,'セッション実施状況管理'!$A:$B,2,false)</f>
        <v>在学中</v>
      </c>
      <c r="D161" s="737" t="str">
        <f>vlookup(A161,'セッション実施状況管理'!$A:$I,9,false)</f>
        <v>https://www.instagram.com/tomoko_botanical?igsh=YW12NXA3NG5pNTFu</v>
      </c>
      <c r="E161" s="686" t="str">
        <f>vlookup(A161,'セッション実施状況管理'!$A:$I,8,false)</f>
        <v>あしやはらともこ</v>
      </c>
      <c r="F161" s="693">
        <f>vlookup(A161,'セッション実施状況管理'!$A:$U,19,false)</f>
        <v>46151</v>
      </c>
      <c r="G161" s="686" t="str">
        <f>vlookup(A161,'セッション実施状況管理'!$A:$U,20,false)</f>
        <v>宮田友理</v>
      </c>
      <c r="H161" s="699">
        <f>vlookup(A161,'セッション実施状況管理'!$A$4:$S1004,17,false)</f>
        <v>45977</v>
      </c>
      <c r="I161" s="686">
        <f t="shared" si="13"/>
        <v>3</v>
      </c>
      <c r="J161" s="692"/>
      <c r="K161" s="692"/>
      <c r="L161" s="691">
        <v>0.0</v>
      </c>
      <c r="M161" s="691">
        <f t="shared" si="16"/>
        <v>0</v>
      </c>
      <c r="N161" s="692"/>
      <c r="O161" s="695">
        <f t="shared" si="7"/>
        <v>0</v>
      </c>
      <c r="P161" s="739" t="s">
        <v>1072</v>
      </c>
      <c r="Q161" s="739" t="s">
        <v>1072</v>
      </c>
      <c r="R161" s="739" t="s">
        <v>1072</v>
      </c>
      <c r="S161" s="732"/>
      <c r="T161" s="732"/>
      <c r="U161" s="732"/>
      <c r="V161" s="733"/>
      <c r="W161" s="681"/>
      <c r="X161" s="681" t="str">
        <f>iferror(VLOOKUP($E161,'セッション実施状況管理'!$H$10:$L$1028,4,FALSE),"")</f>
        <v>ミク</v>
      </c>
      <c r="Y161" s="205" t="s">
        <v>1335</v>
      </c>
      <c r="Z161" s="205" t="s">
        <v>1333</v>
      </c>
      <c r="AA161" s="205" t="s">
        <v>1335</v>
      </c>
    </row>
    <row r="162">
      <c r="A162" s="691">
        <v>152.0</v>
      </c>
      <c r="B162" s="692">
        <f>vlookup(A162,'セッション実施状況管理'!$A:$C,3,false)</f>
        <v>0</v>
      </c>
      <c r="C162" s="692" t="str">
        <f>vlookup(A162,'セッション実施状況管理'!$A:$B,2,false)</f>
        <v>在学中</v>
      </c>
      <c r="D162" s="737" t="str">
        <f>vlookup(A162,'セッション実施状況管理'!$A:$I,9,false)</f>
        <v>https://www.instagram.com/anya_boysmom?igsh=MTBiY3F3OXAyZG5neg==</v>
      </c>
      <c r="E162" s="686" t="str">
        <f>vlookup(A162,'セッション実施状況管理'!$A:$I,8,false)</f>
        <v>わかばやしあやの</v>
      </c>
      <c r="F162" s="693">
        <f>vlookup(A162,'セッション実施状況管理'!$A:$U,19,false)</f>
        <v>46159</v>
      </c>
      <c r="G162" s="686" t="str">
        <f>vlookup(A162,'セッション実施状況管理'!$A:$U,20,false)</f>
        <v>太田有紀</v>
      </c>
      <c r="H162" s="693" t="str">
        <f>vlookup(A162,'セッション実施状況管理'!$A$4:$S1004,17,false)</f>
        <v/>
      </c>
      <c r="I162" s="686">
        <f t="shared" si="13"/>
        <v>1514</v>
      </c>
      <c r="J162" s="692"/>
      <c r="K162" s="692"/>
      <c r="L162" s="691">
        <v>0.0</v>
      </c>
      <c r="M162" s="691">
        <f t="shared" si="16"/>
        <v>29</v>
      </c>
      <c r="N162" s="692"/>
      <c r="O162" s="695">
        <f t="shared" si="7"/>
        <v>4.142857143</v>
      </c>
      <c r="P162" s="696" t="s">
        <v>1072</v>
      </c>
      <c r="Q162" s="696">
        <v>10.0</v>
      </c>
      <c r="R162" s="697">
        <v>13.0</v>
      </c>
      <c r="S162" s="697">
        <v>6.0</v>
      </c>
      <c r="T162" s="698" t="s">
        <v>1072</v>
      </c>
      <c r="U162" s="698" t="s">
        <v>1072</v>
      </c>
      <c r="V162" s="698" t="s">
        <v>1072</v>
      </c>
      <c r="W162" s="681"/>
      <c r="X162" s="681" t="str">
        <f>iferror(VLOOKUP($E162,'セッション実施状況管理'!$H$10:$L$1028,4,FALSE),"")</f>
        <v>コトカナ</v>
      </c>
      <c r="Y162" s="205" t="s">
        <v>1340</v>
      </c>
      <c r="Z162" s="205" t="s">
        <v>1330</v>
      </c>
      <c r="AA162" s="205" t="s">
        <v>1325</v>
      </c>
    </row>
    <row r="163">
      <c r="A163" s="691">
        <v>153.0</v>
      </c>
      <c r="B163" s="692">
        <f>vlookup(A163,'セッション実施状況管理'!$A:$C,3,false)</f>
        <v>0</v>
      </c>
      <c r="C163" s="692" t="str">
        <f>vlookup(A163,'セッション実施状況管理'!$A:$B,2,false)</f>
        <v>在学中</v>
      </c>
      <c r="D163" s="686" t="str">
        <f>vlookup(A163,'セッション実施状況管理'!$A:$I,9,false)</f>
        <v>takao_katakori</v>
      </c>
      <c r="E163" s="686" t="str">
        <f>vlookup(A163,'セッション実施状況管理'!$A:$I,8,false)</f>
        <v>いのうえたかお</v>
      </c>
      <c r="F163" s="693">
        <f>vlookup(A163,'セッション実施状況管理'!$A:$U,19,false)</f>
        <v>46160</v>
      </c>
      <c r="G163" s="686" t="str">
        <f>vlookup(A163,'セッション実施状況管理'!$A:$U,20,false)</f>
        <v>野村佑佳</v>
      </c>
      <c r="H163" s="693" t="str">
        <f>vlookup(A163,'セッション実施状況管理'!$A$4:$S1004,17,false)</f>
        <v/>
      </c>
      <c r="I163" s="686">
        <f t="shared" si="13"/>
        <v>1514</v>
      </c>
      <c r="J163" s="692"/>
      <c r="K163" s="692"/>
      <c r="L163" s="692"/>
      <c r="M163" s="691">
        <f t="shared" si="16"/>
        <v>11</v>
      </c>
      <c r="N163" s="692"/>
      <c r="O163" s="695">
        <f t="shared" si="7"/>
        <v>2.75</v>
      </c>
      <c r="P163" s="696">
        <v>0.0</v>
      </c>
      <c r="Q163" s="697">
        <v>0.0</v>
      </c>
      <c r="R163" s="697">
        <v>0.0</v>
      </c>
      <c r="S163" s="697">
        <v>11.0</v>
      </c>
      <c r="T163" s="732"/>
      <c r="U163" s="732"/>
      <c r="V163" s="733"/>
      <c r="W163" s="681"/>
      <c r="X163" s="681" t="str">
        <f>iferror(VLOOKUP($E163,'セッション実施状況管理'!$H$10:$L$1028,4,FALSE),"")</f>
        <v>コトカナ</v>
      </c>
      <c r="Y163" s="205" t="s">
        <v>1336</v>
      </c>
      <c r="Z163" s="205" t="s">
        <v>1327</v>
      </c>
      <c r="AA163" s="205" t="s">
        <v>1325</v>
      </c>
    </row>
    <row r="164">
      <c r="A164" s="691">
        <v>154.0</v>
      </c>
      <c r="B164" s="692">
        <f>vlookup(A164,'セッション実施状況管理'!$A:$C,3,false)</f>
        <v>0</v>
      </c>
      <c r="C164" s="692" t="str">
        <f>vlookup(A164,'セッション実施状況管理'!$A:$B,2,false)</f>
        <v>在学中</v>
      </c>
      <c r="D164" s="686" t="str">
        <f>vlookup(A164,'セッション実施状況管理'!$A:$I,9,false)</f>
        <v>yuki__recipe</v>
      </c>
      <c r="E164" s="686" t="str">
        <f>vlookup(A164,'セッション実施状況管理'!$A:$I,8,false)</f>
        <v>いまむらゆき</v>
      </c>
      <c r="F164" s="693">
        <f>vlookup(A164,'セッション実施状況管理'!$A:$U,19,false)</f>
        <v>46158</v>
      </c>
      <c r="G164" s="686" t="str">
        <f>vlookup(A164,'セッション実施状況管理'!$A:$U,20,false)</f>
        <v>野村佑佳</v>
      </c>
      <c r="H164" s="693" t="str">
        <f>vlookup(A164,'セッション実施状況管理'!$A$4:$S1004,17,false)</f>
        <v/>
      </c>
      <c r="I164" s="686">
        <f t="shared" si="13"/>
        <v>1514</v>
      </c>
      <c r="J164" s="692"/>
      <c r="K164" s="692"/>
      <c r="L164" s="692"/>
      <c r="M164" s="691">
        <f t="shared" si="16"/>
        <v>3</v>
      </c>
      <c r="N164" s="692"/>
      <c r="O164" s="695">
        <f t="shared" si="7"/>
        <v>0.75</v>
      </c>
      <c r="P164" s="696">
        <v>0.0</v>
      </c>
      <c r="Q164" s="697">
        <v>0.0</v>
      </c>
      <c r="R164" s="697">
        <v>0.0</v>
      </c>
      <c r="S164" s="697">
        <v>3.0</v>
      </c>
      <c r="T164" s="732"/>
      <c r="U164" s="732"/>
      <c r="V164" s="733"/>
      <c r="W164" s="681"/>
      <c r="X164" s="681" t="str">
        <f>iferror(VLOOKUP($E164,'セッション実施状況管理'!$H$10:$L$1028,4,FALSE),"")</f>
        <v>しょー</v>
      </c>
      <c r="Y164" s="205" t="s">
        <v>1329</v>
      </c>
      <c r="Z164" s="205" t="s">
        <v>1333</v>
      </c>
      <c r="AA164" s="205" t="s">
        <v>1328</v>
      </c>
    </row>
    <row r="165">
      <c r="A165" s="691">
        <v>155.0</v>
      </c>
      <c r="B165" s="692">
        <f>vlookup(A165,'セッション実施状況管理'!$A:$C,3,false)</f>
        <v>0</v>
      </c>
      <c r="C165" s="692" t="str">
        <f>vlookup(A165,'セッション実施状況管理'!$A:$B,2,false)</f>
        <v>在学中</v>
      </c>
      <c r="D165" s="686" t="s">
        <v>1348</v>
      </c>
      <c r="E165" s="686" t="str">
        <f>vlookup(A165,'セッション実施状況管理'!$A:$I,8,false)</f>
        <v>まきずみさとみ</v>
      </c>
      <c r="F165" s="693">
        <f>vlookup(A165,'セッション実施状況管理'!$A:$U,19,false)</f>
        <v>46157</v>
      </c>
      <c r="G165" s="686" t="str">
        <f>vlookup(A165,'セッション実施状況管理'!$A:$U,20,false)</f>
        <v>本田亜莉沙</v>
      </c>
      <c r="H165" s="693" t="str">
        <f>vlookup(A165,'セッション実施状況管理'!$A$4:$S1004,17,false)</f>
        <v/>
      </c>
      <c r="I165" s="686">
        <f t="shared" si="13"/>
        <v>1514</v>
      </c>
      <c r="J165" s="692"/>
      <c r="K165" s="692"/>
      <c r="L165" s="691">
        <v>0.0</v>
      </c>
      <c r="M165" s="691">
        <f t="shared" si="16"/>
        <v>0</v>
      </c>
      <c r="N165" s="692"/>
      <c r="O165" s="695">
        <f t="shared" si="7"/>
        <v>0</v>
      </c>
      <c r="P165" s="696" t="s">
        <v>1072</v>
      </c>
      <c r="Q165" s="697" t="s">
        <v>1072</v>
      </c>
      <c r="R165" s="697" t="s">
        <v>1072</v>
      </c>
      <c r="S165" s="732"/>
      <c r="T165" s="732"/>
      <c r="U165" s="732"/>
      <c r="V165" s="733"/>
      <c r="W165" s="681"/>
      <c r="X165" s="681" t="str">
        <f>iferror(VLOOKUP($E165,'セッション実施状況管理'!$H$10:$L$1028,4,FALSE),"")</f>
        <v>ころ</v>
      </c>
      <c r="Y165" s="205" t="s">
        <v>1329</v>
      </c>
      <c r="Z165" s="205" t="s">
        <v>1330</v>
      </c>
      <c r="AA165" s="205" t="s">
        <v>1325</v>
      </c>
    </row>
    <row r="166">
      <c r="A166" s="691">
        <v>156.0</v>
      </c>
      <c r="B166" s="692">
        <f>vlookup(A166,'セッション実施状況管理'!$A:$C,3,false)</f>
        <v>0</v>
      </c>
      <c r="C166" s="692" t="str">
        <f>vlookup(A166,'セッション実施状況管理'!$A:$B,2,false)</f>
        <v>在学中</v>
      </c>
      <c r="D166" s="686" t="str">
        <f>vlookup(A166,'セッション実施状況管理'!$A:$I,9,false)</f>
        <v/>
      </c>
      <c r="E166" s="686" t="str">
        <f>vlookup(A166,'セッション実施状況管理'!$A:$I,8,false)</f>
        <v>みちがみともこ</v>
      </c>
      <c r="F166" s="693">
        <f>vlookup(A166,'セッション実施状況管理'!$A:$U,19,false)</f>
        <v>46162</v>
      </c>
      <c r="G166" s="686" t="str">
        <f>vlookup(A166,'セッション実施状況管理'!$A:$U,20,false)</f>
        <v>小熊 来瑠美</v>
      </c>
      <c r="H166" s="693" t="str">
        <f>vlookup(A166,'セッション実施状況管理'!$A$4:$S1004,17,false)</f>
        <v/>
      </c>
      <c r="I166" s="686">
        <f t="shared" si="13"/>
        <v>1514</v>
      </c>
      <c r="J166" s="692"/>
      <c r="K166" s="692"/>
      <c r="L166" s="692"/>
      <c r="M166" s="691">
        <f t="shared" si="16"/>
        <v>16</v>
      </c>
      <c r="N166" s="692"/>
      <c r="O166" s="695">
        <f t="shared" si="7"/>
        <v>4</v>
      </c>
      <c r="P166" s="696">
        <v>0.0</v>
      </c>
      <c r="Q166" s="697">
        <v>0.0</v>
      </c>
      <c r="R166" s="697">
        <v>2.0</v>
      </c>
      <c r="S166" s="697">
        <v>14.0</v>
      </c>
      <c r="T166" s="732"/>
      <c r="U166" s="732"/>
      <c r="V166" s="733"/>
      <c r="W166" s="681"/>
      <c r="X166" s="681" t="str">
        <f>iferror(VLOOKUP($E166,'セッション実施状況管理'!$H$10:$L$1028,4,FALSE),"")</f>
        <v>きょん</v>
      </c>
      <c r="Y166" s="205" t="s">
        <v>1329</v>
      </c>
      <c r="Z166" s="205" t="s">
        <v>1324</v>
      </c>
      <c r="AA166" s="205" t="s">
        <v>1331</v>
      </c>
    </row>
    <row r="167">
      <c r="A167" s="691">
        <v>157.0</v>
      </c>
      <c r="B167" s="692">
        <f>vlookup(A167,'セッション実施状況管理'!$A:$C,3,false)</f>
        <v>0</v>
      </c>
      <c r="C167" s="692" t="str">
        <f>vlookup(A167,'セッション実施状況管理'!$A:$B,2,false)</f>
        <v>在学中</v>
      </c>
      <c r="D167" s="686" t="str">
        <f>vlookup(A167,'セッション実施状況管理'!$A:$I,9,false)</f>
        <v>pigumii_diet</v>
      </c>
      <c r="E167" s="686" t="str">
        <f>vlookup(A167,'セッション実施状況管理'!$A:$I,8,false)</f>
        <v>すぎもとかおり</v>
      </c>
      <c r="F167" s="693">
        <f>vlookup(A167,'セッション実施状況管理'!$A:$U,19,false)</f>
        <v>46156</v>
      </c>
      <c r="G167" s="686" t="str">
        <f>vlookup(A167,'セッション実施状況管理'!$A:$U,20,false)</f>
        <v>守矢美保</v>
      </c>
      <c r="H167" s="693" t="str">
        <f>vlookup(A167,'セッション実施状況管理'!$A$4:$S1004,17,false)</f>
        <v/>
      </c>
      <c r="I167" s="686">
        <f t="shared" si="13"/>
        <v>1514</v>
      </c>
      <c r="J167" s="692"/>
      <c r="K167" s="692"/>
      <c r="L167" s="691">
        <v>0.0</v>
      </c>
      <c r="M167" s="691">
        <f t="shared" si="16"/>
        <v>13</v>
      </c>
      <c r="N167" s="692"/>
      <c r="O167" s="695">
        <f t="shared" si="7"/>
        <v>3.25</v>
      </c>
      <c r="P167" s="696" t="s">
        <v>1072</v>
      </c>
      <c r="Q167" s="697" t="s">
        <v>1072</v>
      </c>
      <c r="R167" s="697">
        <v>1.0</v>
      </c>
      <c r="S167" s="697">
        <v>12.0</v>
      </c>
      <c r="T167" s="732"/>
      <c r="U167" s="732"/>
      <c r="V167" s="733"/>
      <c r="W167" s="681"/>
      <c r="X167" s="681" t="str">
        <f>iferror(VLOOKUP($E167,'セッション実施状況管理'!$H$10:$L$1028,4,FALSE),"")</f>
        <v>りの</v>
      </c>
      <c r="Y167" s="205" t="s">
        <v>1338</v>
      </c>
      <c r="Z167" s="205" t="s">
        <v>1327</v>
      </c>
      <c r="AA167" s="205" t="s">
        <v>1325</v>
      </c>
    </row>
    <row r="168">
      <c r="A168" s="691">
        <v>158.0</v>
      </c>
      <c r="B168" s="692">
        <f>vlookup(A168,'セッション実施状況管理'!$A:$C,3,false)</f>
        <v>0</v>
      </c>
      <c r="C168" s="692" t="str">
        <f>vlookup(A168,'セッション実施状況管理'!$A:$B,2,false)</f>
        <v>在学中</v>
      </c>
      <c r="D168" s="686" t="str">
        <f>vlookup(A168,'セッション実施状況管理'!$A:$I,9,false)</f>
        <v>misapino_diet72</v>
      </c>
      <c r="E168" s="686" t="str">
        <f>vlookup(A168,'セッション実施状況管理'!$A:$I,8,false)</f>
        <v>まついみさ</v>
      </c>
      <c r="F168" s="693">
        <f>vlookup(A168,'セッション実施状況管理'!$A:$U,19,false)</f>
        <v>46156</v>
      </c>
      <c r="G168" s="686" t="str">
        <f>vlookup(A168,'セッション実施状況管理'!$A:$U,20,false)</f>
        <v>高木千鶴</v>
      </c>
      <c r="H168" s="693" t="str">
        <f>vlookup(A168,'セッション実施状況管理'!$A$4:$S1004,17,false)</f>
        <v/>
      </c>
      <c r="I168" s="686">
        <f t="shared" si="13"/>
        <v>1514</v>
      </c>
      <c r="J168" s="692"/>
      <c r="K168" s="692"/>
      <c r="L168" s="691">
        <v>0.0</v>
      </c>
      <c r="M168" s="691">
        <f t="shared" si="16"/>
        <v>10</v>
      </c>
      <c r="N168" s="692"/>
      <c r="O168" s="695">
        <f t="shared" si="7"/>
        <v>3.333333333</v>
      </c>
      <c r="P168" s="696" t="s">
        <v>1347</v>
      </c>
      <c r="Q168" s="697" t="s">
        <v>1347</v>
      </c>
      <c r="R168" s="697">
        <v>10.0</v>
      </c>
      <c r="S168" s="732"/>
      <c r="T168" s="732"/>
      <c r="U168" s="732"/>
      <c r="V168" s="733"/>
      <c r="W168" s="681"/>
      <c r="X168" s="681" t="str">
        <f>iferror(VLOOKUP($E168,'セッション実施状況管理'!$H$10:$L$1028,4,FALSE),"")</f>
        <v>りの</v>
      </c>
      <c r="Y168" s="205" t="s">
        <v>1338</v>
      </c>
      <c r="Z168" s="205" t="s">
        <v>1327</v>
      </c>
      <c r="AA168" s="205" t="s">
        <v>1325</v>
      </c>
    </row>
    <row r="169">
      <c r="A169" s="691">
        <v>159.0</v>
      </c>
      <c r="B169" s="692">
        <f>vlookup(A169,'セッション実施状況管理'!$A:$C,3,false)</f>
        <v>0</v>
      </c>
      <c r="C169" s="692" t="str">
        <f>vlookup(A169,'セッション実施状況管理'!$A:$B,2,false)</f>
        <v>在学中</v>
      </c>
      <c r="D169" s="686" t="str">
        <f>vlookup(A169,'セッション実施状況管理'!$A:$I,9,false)</f>
        <v/>
      </c>
      <c r="E169" s="686" t="str">
        <f>vlookup(A169,'セッション実施状況管理'!$A:$I,8,false)</f>
        <v>いしくろたかあき</v>
      </c>
      <c r="F169" s="693">
        <f>vlookup(A169,'セッション実施状況管理'!$A:$U,19,false)</f>
        <v>46188</v>
      </c>
      <c r="G169" s="686" t="str">
        <f>vlookup(A169,'セッション実施状況管理'!$A:$U,20,false)</f>
        <v>多田萌子</v>
      </c>
      <c r="H169" s="693" t="str">
        <f>vlookup(A169,'セッション実施状況管理'!$A$4:$S1004,17,false)</f>
        <v/>
      </c>
      <c r="I169" s="686">
        <f t="shared" si="13"/>
        <v>1514</v>
      </c>
      <c r="J169" s="692"/>
      <c r="K169" s="692"/>
      <c r="L169" s="692"/>
      <c r="M169" s="691">
        <f t="shared" si="16"/>
        <v>0</v>
      </c>
      <c r="N169" s="692"/>
      <c r="O169" s="695">
        <f t="shared" si="7"/>
        <v>0</v>
      </c>
      <c r="P169" s="696" t="s">
        <v>1072</v>
      </c>
      <c r="Q169" s="697" t="s">
        <v>1072</v>
      </c>
      <c r="R169" s="697" t="s">
        <v>1072</v>
      </c>
      <c r="S169" s="732"/>
      <c r="T169" s="732"/>
      <c r="U169" s="732"/>
      <c r="V169" s="733"/>
      <c r="W169" s="681"/>
      <c r="X169" s="681" t="str">
        <f>iferror(VLOOKUP($E169,'セッション実施状況管理'!$H$10:$L$1028,4,FALSE),"")</f>
        <v>Kelly</v>
      </c>
      <c r="Y169" s="205" t="s">
        <v>1337</v>
      </c>
      <c r="Z169" s="205" t="s">
        <v>1330</v>
      </c>
      <c r="AA169" s="205" t="s">
        <v>1331</v>
      </c>
    </row>
    <row r="170">
      <c r="A170" s="691">
        <v>160.0</v>
      </c>
      <c r="B170" s="692">
        <f>vlookup(A170,'セッション実施状況管理'!$A:$C,3,false)</f>
        <v>0</v>
      </c>
      <c r="C170" s="692" t="str">
        <f>vlookup(A170,'セッション実施状況管理'!$A:$B,2,false)</f>
        <v>在学中</v>
      </c>
      <c r="D170" s="686" t="str">
        <f>vlookup(A170,'セッション実施状況管理'!$A:$I,9,false)</f>
        <v>rikomon_gohan</v>
      </c>
      <c r="E170" s="686" t="str">
        <f>vlookup(A170,'セッション実施状況管理'!$A:$I,8,false)</f>
        <v>たかばたけれいこ</v>
      </c>
      <c r="F170" s="693">
        <f>vlookup(A170,'セッション実施状況管理'!$A:$U,19,false)</f>
        <v>46155</v>
      </c>
      <c r="G170" s="686" t="str">
        <f>vlookup(A170,'セッション実施状況管理'!$A:$U,20,false)</f>
        <v>久保山菜々恵</v>
      </c>
      <c r="H170" s="693" t="str">
        <f>vlookup(A170,'セッション実施状況管理'!$A$4:$S1004,17,false)</f>
        <v/>
      </c>
      <c r="I170" s="686">
        <f t="shared" si="13"/>
        <v>1514</v>
      </c>
      <c r="J170" s="692"/>
      <c r="K170" s="692"/>
      <c r="L170" s="691">
        <v>0.0</v>
      </c>
      <c r="M170" s="691">
        <f t="shared" si="16"/>
        <v>12</v>
      </c>
      <c r="N170" s="692"/>
      <c r="O170" s="695">
        <f t="shared" si="7"/>
        <v>6</v>
      </c>
      <c r="P170" s="696">
        <v>0.0</v>
      </c>
      <c r="Q170" s="697">
        <v>12.0</v>
      </c>
      <c r="R170" s="732"/>
      <c r="S170" s="732"/>
      <c r="T170" s="732"/>
      <c r="U170" s="732"/>
      <c r="V170" s="733"/>
      <c r="W170" s="681"/>
      <c r="X170" s="681" t="str">
        <f>iferror(VLOOKUP($E170,'セッション実施状況管理'!$H$10:$L$1028,4,FALSE),"")</f>
        <v>フミ</v>
      </c>
      <c r="Y170" s="205" t="s">
        <v>1329</v>
      </c>
      <c r="Z170" s="205" t="s">
        <v>1327</v>
      </c>
      <c r="AA170" s="205" t="s">
        <v>1325</v>
      </c>
    </row>
    <row r="171">
      <c r="A171" s="691">
        <v>161.0</v>
      </c>
      <c r="B171" s="692">
        <f>vlookup(A171,'セッション実施状況管理'!$A:$C,3,false)</f>
        <v>0</v>
      </c>
      <c r="C171" s="692" t="str">
        <f>vlookup(A171,'セッション実施状況管理'!$A:$B,2,false)</f>
        <v>在学中</v>
      </c>
      <c r="D171" s="737" t="str">
        <f>vlookup(A171,'セッション実施状況管理'!$A:$I,9,false)</f>
        <v>tani_bento</v>
      </c>
      <c r="E171" s="686" t="str">
        <f>vlookup(A171,'セッション実施状況管理'!$A:$I,8,false)</f>
        <v>いのうえあつみ</v>
      </c>
      <c r="F171" s="693">
        <f>vlookup(A171,'セッション実施状況管理'!$A:$U,19,false)</f>
        <v>46171</v>
      </c>
      <c r="G171" s="686" t="str">
        <f>vlookup(A171,'セッション実施状況管理'!$A:$U,20,false)</f>
        <v>藤井 里果</v>
      </c>
      <c r="H171" s="693" t="str">
        <f>vlookup(A171,'セッション実施状況管理'!$A$4:$S1004,17,false)</f>
        <v/>
      </c>
      <c r="I171" s="686">
        <f t="shared" si="13"/>
        <v>1514</v>
      </c>
      <c r="J171" s="692"/>
      <c r="K171" s="692"/>
      <c r="L171" s="691">
        <v>0.0</v>
      </c>
      <c r="M171" s="691">
        <f t="shared" si="16"/>
        <v>23</v>
      </c>
      <c r="N171" s="692"/>
      <c r="O171" s="695">
        <f t="shared" si="7"/>
        <v>7.666666667</v>
      </c>
      <c r="P171" s="696" t="s">
        <v>53</v>
      </c>
      <c r="Q171" s="697">
        <v>6.0</v>
      </c>
      <c r="R171" s="697">
        <v>17.0</v>
      </c>
      <c r="S171" s="732"/>
      <c r="T171" s="732"/>
      <c r="U171" s="732"/>
      <c r="V171" s="733"/>
      <c r="W171" s="681"/>
      <c r="X171" s="681" t="str">
        <f>iferror(VLOOKUP($E171,'セッション実施状況管理'!$H$10:$L$1028,4,FALSE),"")</f>
        <v>リイ</v>
      </c>
      <c r="Y171" s="205" t="s">
        <v>1329</v>
      </c>
      <c r="Z171" s="205" t="s">
        <v>1330</v>
      </c>
      <c r="AA171" s="205" t="s">
        <v>1328</v>
      </c>
    </row>
    <row r="172">
      <c r="A172" s="691">
        <v>162.0</v>
      </c>
      <c r="B172" s="692">
        <f>vlookup(A172,'セッション実施状況管理'!$A:$C,3,false)</f>
        <v>0</v>
      </c>
      <c r="C172" s="692" t="str">
        <f>vlookup(A172,'セッション実施状況管理'!$A:$B,2,false)</f>
        <v>在学中</v>
      </c>
      <c r="D172" s="737" t="str">
        <f>vlookup(A172,'セッション実施状況管理'!$A:$I,9,false)</f>
        <v>https://www.instagram.com/hiiko.recipe?igsh=MW5rZnpuNTdhbGFhcw==</v>
      </c>
      <c r="E172" s="686" t="str">
        <f>vlookup(A172,'セッション実施状況管理'!$A:$I,8,false)</f>
        <v>なかのひとみ</v>
      </c>
      <c r="F172" s="693">
        <f>vlookup(A172,'セッション実施状況管理'!$A:$U,19,false)</f>
        <v>46152</v>
      </c>
      <c r="G172" s="686" t="str">
        <f>vlookup(A172,'セッション実施状況管理'!$A:$U,20,false)</f>
        <v>太田有紀</v>
      </c>
      <c r="H172" s="693" t="str">
        <f>vlookup(A172,'セッション実施状況管理'!$A$4:$S1004,17,false)</f>
        <v/>
      </c>
      <c r="I172" s="686">
        <f t="shared" si="13"/>
        <v>1514</v>
      </c>
      <c r="J172" s="692"/>
      <c r="K172" s="692"/>
      <c r="L172" s="691">
        <v>0.0</v>
      </c>
      <c r="M172" s="691">
        <f t="shared" si="16"/>
        <v>15</v>
      </c>
      <c r="N172" s="692"/>
      <c r="O172" s="695">
        <f t="shared" si="7"/>
        <v>3</v>
      </c>
      <c r="P172" s="696" t="s">
        <v>1072</v>
      </c>
      <c r="Q172" s="696">
        <v>1.0</v>
      </c>
      <c r="R172" s="697">
        <v>14.0</v>
      </c>
      <c r="S172" s="697"/>
      <c r="T172" s="698" t="s">
        <v>1072</v>
      </c>
      <c r="U172" s="733"/>
      <c r="V172" s="698" t="s">
        <v>1072</v>
      </c>
      <c r="W172" s="681"/>
      <c r="X172" s="681" t="str">
        <f>iferror(VLOOKUP($E172,'セッション実施状況管理'!$H$10:$L$1028,4,FALSE),"")</f>
        <v>きょん</v>
      </c>
      <c r="Y172" s="205" t="s">
        <v>1329</v>
      </c>
      <c r="Z172" s="205" t="s">
        <v>1330</v>
      </c>
      <c r="AA172" s="205" t="s">
        <v>1325</v>
      </c>
    </row>
    <row r="173">
      <c r="A173" s="691">
        <v>163.0</v>
      </c>
      <c r="B173" s="692">
        <f>vlookup(A173,'セッション実施状況管理'!$A:$C,3,false)</f>
        <v>0</v>
      </c>
      <c r="C173" s="692" t="str">
        <f>vlookup(A173,'セッション実施状況管理'!$A:$B,2,false)</f>
        <v>クーリングオフ</v>
      </c>
      <c r="D173" s="686" t="str">
        <f>vlookup(A173,'セッション実施状況管理'!$A:$I,9,false)</f>
        <v/>
      </c>
      <c r="E173" s="686" t="str">
        <f>vlookup(A173,'セッション実施状況管理'!$A:$I,8,false)</f>
        <v>とどろき　さえか</v>
      </c>
      <c r="F173" s="693" t="str">
        <f>vlookup(A173,'セッション実施状況管理'!$A:$U,19,false)</f>
        <v/>
      </c>
      <c r="G173" s="686" t="str">
        <f>vlookup(A173,'セッション実施状況管理'!$A:$U,20,false)</f>
        <v>-</v>
      </c>
      <c r="H173" s="693" t="str">
        <f>vlookup(A173,'セッション実施状況管理'!$A$4:$S1004,17,false)</f>
        <v/>
      </c>
      <c r="I173" s="686">
        <f t="shared" si="13"/>
        <v>1514</v>
      </c>
      <c r="J173" s="692"/>
      <c r="K173" s="692"/>
      <c r="L173" s="692"/>
      <c r="M173" s="691">
        <f t="shared" si="16"/>
        <v>0</v>
      </c>
      <c r="N173" s="692"/>
      <c r="O173" s="695">
        <f t="shared" si="7"/>
        <v>0</v>
      </c>
      <c r="P173" s="696">
        <v>0.0</v>
      </c>
      <c r="Q173" s="732"/>
      <c r="R173" s="732"/>
      <c r="S173" s="732"/>
      <c r="T173" s="732"/>
      <c r="U173" s="732"/>
      <c r="V173" s="733"/>
      <c r="W173" s="681"/>
      <c r="X173" s="681" t="str">
        <f>iferror(VLOOKUP($E173,'セッション実施状況管理'!$H$10:$L$1028,4,FALSE),"")</f>
        <v>とりどり</v>
      </c>
      <c r="Y173" s="681"/>
      <c r="Z173" s="681"/>
      <c r="AA173" s="681"/>
    </row>
    <row r="174">
      <c r="A174" s="691">
        <v>164.0</v>
      </c>
      <c r="B174" s="692">
        <f>vlookup(A174,'セッション実施状況管理'!$A:$C,3,false)</f>
        <v>0</v>
      </c>
      <c r="C174" s="692" t="str">
        <f>vlookup(A174,'セッション実施状況管理'!$A:$B,2,false)</f>
        <v>クーリングオフ</v>
      </c>
      <c r="D174" s="686" t="str">
        <f>vlookup(A174,'セッション実施状況管理'!$A:$I,9,false)</f>
        <v/>
      </c>
      <c r="E174" s="686" t="str">
        <f>vlookup(A174,'セッション実施状況管理'!$A:$I,8,false)</f>
        <v>ひらのえり</v>
      </c>
      <c r="F174" s="693" t="str">
        <f>vlookup(A174,'セッション実施状況管理'!$A:$U,19,false)</f>
        <v/>
      </c>
      <c r="G174" s="686" t="str">
        <f>vlookup(A174,'セッション実施状況管理'!$A:$U,20,false)</f>
        <v>-</v>
      </c>
      <c r="H174" s="693" t="str">
        <f>vlookup(A174,'セッション実施状況管理'!$A$4:$S1004,17,false)</f>
        <v/>
      </c>
      <c r="I174" s="686">
        <f t="shared" si="13"/>
        <v>1514</v>
      </c>
      <c r="J174" s="692"/>
      <c r="K174" s="692"/>
      <c r="L174" s="692"/>
      <c r="M174" s="691">
        <f t="shared" si="16"/>
        <v>0</v>
      </c>
      <c r="N174" s="692"/>
      <c r="O174" s="695">
        <f t="shared" si="7"/>
        <v>0</v>
      </c>
      <c r="P174" s="696">
        <v>0.0</v>
      </c>
      <c r="Q174" s="732"/>
      <c r="R174" s="732"/>
      <c r="S174" s="732"/>
      <c r="T174" s="732"/>
      <c r="U174" s="732"/>
      <c r="V174" s="733"/>
      <c r="W174" s="681"/>
      <c r="X174" s="681" t="str">
        <f>iferror(VLOOKUP($E174,'セッション実施状況管理'!$H$10:$L$1028,4,FALSE),"")</f>
        <v>しょうた</v>
      </c>
      <c r="Y174" s="681"/>
      <c r="Z174" s="681"/>
      <c r="AA174" s="681"/>
    </row>
    <row r="175">
      <c r="A175" s="691">
        <v>165.0</v>
      </c>
      <c r="B175" s="692">
        <f>vlookup(A175,'セッション実施状況管理'!$A:$C,3,false)</f>
        <v>0</v>
      </c>
      <c r="C175" s="692" t="str">
        <f>vlookup(A175,'セッション実施状況管理'!$A:$B,2,false)</f>
        <v>クーリングオフ</v>
      </c>
      <c r="D175" s="686" t="str">
        <f>vlookup(A175,'セッション実施状況管理'!$A:$I,9,false)</f>
        <v/>
      </c>
      <c r="E175" s="686" t="str">
        <f>vlookup(A175,'セッション実施状況管理'!$A:$I,8,false)</f>
        <v>やまいりな</v>
      </c>
      <c r="F175" s="693" t="str">
        <f>vlookup(A175,'セッション実施状況管理'!$A:$U,19,false)</f>
        <v/>
      </c>
      <c r="G175" s="686" t="str">
        <f>vlookup(A175,'セッション実施状況管理'!$A:$U,20,false)</f>
        <v>-</v>
      </c>
      <c r="H175" s="693" t="str">
        <f>vlookup(A175,'セッション実施状況管理'!$A$4:$S1004,17,false)</f>
        <v/>
      </c>
      <c r="I175" s="686">
        <f t="shared" si="13"/>
        <v>1514</v>
      </c>
      <c r="J175" s="692"/>
      <c r="K175" s="692"/>
      <c r="L175" s="692"/>
      <c r="M175" s="691">
        <f t="shared" si="16"/>
        <v>0</v>
      </c>
      <c r="N175" s="692"/>
      <c r="O175" s="695">
        <f t="shared" si="7"/>
        <v>0</v>
      </c>
      <c r="P175" s="696">
        <v>0.0</v>
      </c>
      <c r="Q175" s="732"/>
      <c r="R175" s="732"/>
      <c r="S175" s="732"/>
      <c r="T175" s="732"/>
      <c r="U175" s="732"/>
      <c r="V175" s="733"/>
      <c r="W175" s="681"/>
      <c r="X175" s="681" t="str">
        <f>iferror(VLOOKUP($E175,'セッション実施状況管理'!$H$10:$L$1028,4,FALSE),"")</f>
        <v>たいせい</v>
      </c>
      <c r="Y175" s="681"/>
      <c r="Z175" s="681"/>
      <c r="AA175" s="681"/>
    </row>
    <row r="176">
      <c r="A176" s="691">
        <v>166.0</v>
      </c>
      <c r="B176" s="692">
        <f>vlookup(A176,'セッション実施状況管理'!$A:$C,3,false)</f>
        <v>0</v>
      </c>
      <c r="C176" s="692" t="str">
        <f>vlookup(A176,'セッション実施状況管理'!$A:$B,2,false)</f>
        <v>在学中</v>
      </c>
      <c r="D176" s="686" t="str">
        <f>vlookup(A176,'セッション実施状況管理'!$A:$I,9,false)</f>
        <v>urin_jibun_migaki</v>
      </c>
      <c r="E176" s="686" t="str">
        <f>vlookup(A176,'セッション実施状況管理'!$A:$I,8,false)</f>
        <v>うりたみと</v>
      </c>
      <c r="F176" s="693">
        <f>vlookup(A176,'セッション実施状況管理'!$A:$U,19,false)</f>
        <v>46181</v>
      </c>
      <c r="G176" s="686" t="str">
        <f>vlookup(A176,'セッション実施状況管理'!$A:$U,20,false)</f>
        <v>今立なつみ</v>
      </c>
      <c r="H176" s="693" t="str">
        <f>vlookup(A176,'セッション実施状況管理'!$A$4:$S1004,17,false)</f>
        <v/>
      </c>
      <c r="I176" s="686">
        <f t="shared" si="13"/>
        <v>1514</v>
      </c>
      <c r="J176" s="692"/>
      <c r="K176" s="692"/>
      <c r="L176" s="691">
        <v>0.0</v>
      </c>
      <c r="M176" s="691">
        <f t="shared" si="16"/>
        <v>0</v>
      </c>
      <c r="N176" s="692"/>
      <c r="O176" s="695">
        <f t="shared" si="7"/>
        <v>0</v>
      </c>
      <c r="P176" s="696" t="s">
        <v>1072</v>
      </c>
      <c r="Q176" s="697" t="s">
        <v>1072</v>
      </c>
      <c r="R176" s="732"/>
      <c r="S176" s="732"/>
      <c r="T176" s="732"/>
      <c r="U176" s="732"/>
      <c r="V176" s="733"/>
      <c r="W176" s="681"/>
      <c r="X176" s="681" t="str">
        <f>iferror(VLOOKUP($E176,'セッション実施状況管理'!$H$10:$L$1028,4,FALSE),"")</f>
        <v>たの</v>
      </c>
      <c r="Y176" s="205" t="s">
        <v>1338</v>
      </c>
      <c r="Z176" s="205" t="s">
        <v>1330</v>
      </c>
      <c r="AA176" s="205" t="s">
        <v>1325</v>
      </c>
    </row>
    <row r="177">
      <c r="A177" s="691">
        <v>167.0</v>
      </c>
      <c r="B177" s="692">
        <f>vlookup(A177,'セッション実施状況管理'!$A:$C,3,false)</f>
        <v>0</v>
      </c>
      <c r="C177" s="692" t="str">
        <f>vlookup(A177,'セッション実施状況管理'!$A:$B,2,false)</f>
        <v>在学中</v>
      </c>
      <c r="D177" s="737" t="str">
        <f>vlookup(A177,'セッション実施状況管理'!$A:$I,9,false)</f>
        <v>oyuki.recipe</v>
      </c>
      <c r="E177" s="686" t="str">
        <f>vlookup(A177,'セッション実施状況管理'!$A:$I,8,false)</f>
        <v>くまもとゆき</v>
      </c>
      <c r="F177" s="693">
        <f>vlookup(A177,'セッション実施状況管理'!$A:$U,19,false)</f>
        <v>46170</v>
      </c>
      <c r="G177" s="686" t="str">
        <f>vlookup(A177,'セッション実施状況管理'!$A:$U,20,false)</f>
        <v>藤井 里果</v>
      </c>
      <c r="H177" s="699">
        <f>vlookup(A177,'セッション実施状況管理'!$A$4:$S1004,17,false)</f>
        <v>45962</v>
      </c>
      <c r="I177" s="686">
        <f t="shared" si="13"/>
        <v>3</v>
      </c>
      <c r="J177" s="692"/>
      <c r="K177" s="692"/>
      <c r="L177" s="691">
        <v>0.0</v>
      </c>
      <c r="M177" s="691">
        <f t="shared" si="16"/>
        <v>39</v>
      </c>
      <c r="N177" s="692"/>
      <c r="O177" s="695">
        <f t="shared" si="7"/>
        <v>13</v>
      </c>
      <c r="P177" s="696">
        <v>1.0</v>
      </c>
      <c r="Q177" s="697">
        <v>19.0</v>
      </c>
      <c r="R177" s="697">
        <v>19.0</v>
      </c>
      <c r="S177" s="732"/>
      <c r="T177" s="732"/>
      <c r="U177" s="732"/>
      <c r="V177" s="733"/>
      <c r="W177" s="681"/>
      <c r="X177" s="681" t="str">
        <f>iferror(VLOOKUP($E177,'セッション実施状況管理'!$H$10:$L$1028,4,FALSE),"")</f>
        <v>とりどり</v>
      </c>
      <c r="Y177" s="205" t="s">
        <v>1329</v>
      </c>
      <c r="Z177" s="205" t="s">
        <v>1330</v>
      </c>
      <c r="AA177" s="205" t="s">
        <v>1325</v>
      </c>
    </row>
    <row r="178">
      <c r="A178" s="691">
        <v>168.0</v>
      </c>
      <c r="B178" s="692">
        <f>vlookup(A178,'セッション実施状況管理'!$A:$C,3,false)</f>
        <v>0</v>
      </c>
      <c r="C178" s="692" t="str">
        <f>vlookup(A178,'セッション実施状況管理'!$A:$B,2,false)</f>
        <v>在学中</v>
      </c>
      <c r="D178" s="686" t="str">
        <f>vlookup(A178,'セッション実施状況管理'!$A:$I,9,false)</f>
        <v>asaki_reito.recipe</v>
      </c>
      <c r="E178" s="686" t="str">
        <f>vlookup(A178,'セッション実施状況管理'!$A:$I,8,false)</f>
        <v>なめかわあき</v>
      </c>
      <c r="F178" s="693">
        <f>vlookup(A178,'セッション実施状況管理'!$A:$U,19,false)</f>
        <v>46183</v>
      </c>
      <c r="G178" s="686" t="str">
        <f>vlookup(A178,'セッション実施状況管理'!$A:$U,20,false)</f>
        <v>高橋友希</v>
      </c>
      <c r="H178" s="699">
        <f>vlookup(A178,'セッション実施状況管理'!$A$4:$S1004,17,false)</f>
        <v>45963</v>
      </c>
      <c r="I178" s="686">
        <f t="shared" si="13"/>
        <v>3</v>
      </c>
      <c r="J178" s="692"/>
      <c r="K178" s="692"/>
      <c r="L178" s="691">
        <v>0.0</v>
      </c>
      <c r="M178" s="691">
        <f t="shared" si="16"/>
        <v>25</v>
      </c>
      <c r="N178" s="692"/>
      <c r="O178" s="695">
        <f t="shared" si="7"/>
        <v>8.333333333</v>
      </c>
      <c r="P178" s="696">
        <v>0.0</v>
      </c>
      <c r="Q178" s="697">
        <v>11.0</v>
      </c>
      <c r="R178" s="697">
        <v>14.0</v>
      </c>
      <c r="S178" s="732"/>
      <c r="T178" s="732"/>
      <c r="U178" s="732"/>
      <c r="V178" s="733"/>
      <c r="W178" s="681"/>
      <c r="X178" s="681" t="str">
        <f>iferror(VLOOKUP($E178,'セッション実施状況管理'!$H$10:$L$1028,4,FALSE),"")</f>
        <v>はる</v>
      </c>
      <c r="Y178" s="205" t="s">
        <v>1329</v>
      </c>
      <c r="Z178" s="205" t="s">
        <v>1324</v>
      </c>
      <c r="AA178" s="205" t="s">
        <v>1325</v>
      </c>
    </row>
    <row r="179">
      <c r="A179" s="691">
        <v>169.0</v>
      </c>
      <c r="B179" s="692">
        <f>vlookup(A179,'セッション実施状況管理'!$A:$C,3,false)</f>
        <v>0</v>
      </c>
      <c r="C179" s="692" t="str">
        <f>vlookup(A179,'セッション実施状況管理'!$A:$B,2,false)</f>
        <v>在学中</v>
      </c>
      <c r="D179" s="686" t="str">
        <f>vlookup(A179,'セッション実施状況管理'!$A:$I,9,false)</f>
        <v>nichijo_oya</v>
      </c>
      <c r="E179" s="686" t="str">
        <f>vlookup(A179,'セッション実施状況管理'!$A:$I,8,false)</f>
        <v>きくちやすと</v>
      </c>
      <c r="F179" s="693">
        <f>vlookup(A179,'セッション実施状況管理'!$A:$U,19,false)</f>
        <v>46167</v>
      </c>
      <c r="G179" s="686" t="str">
        <f>vlookup(A179,'セッション実施状況管理'!$A:$U,20,false)</f>
        <v>須見浩人</v>
      </c>
      <c r="H179" s="699">
        <f>vlookup(A179,'セッション実施状況管理'!$A$4:$S1004,17,false)</f>
        <v>45964</v>
      </c>
      <c r="I179" s="686">
        <f t="shared" si="13"/>
        <v>3</v>
      </c>
      <c r="J179" s="692"/>
      <c r="K179" s="692"/>
      <c r="L179" s="691">
        <v>0.0</v>
      </c>
      <c r="M179" s="691">
        <f t="shared" si="16"/>
        <v>15</v>
      </c>
      <c r="N179" s="692"/>
      <c r="O179" s="695">
        <f t="shared" si="7"/>
        <v>5</v>
      </c>
      <c r="P179" s="696">
        <v>0.0</v>
      </c>
      <c r="Q179" s="697">
        <v>1.0</v>
      </c>
      <c r="R179" s="697">
        <v>14.0</v>
      </c>
      <c r="S179" s="732"/>
      <c r="T179" s="732"/>
      <c r="U179" s="732"/>
      <c r="V179" s="733"/>
      <c r="W179" s="681"/>
      <c r="X179" s="681" t="str">
        <f>iferror(VLOOKUP($E179,'セッション実施状況管理'!$H$10:$L$1028,4,FALSE),"")</f>
        <v>やす</v>
      </c>
      <c r="Y179" s="205" t="s">
        <v>1335</v>
      </c>
      <c r="Z179" s="205" t="s">
        <v>1324</v>
      </c>
      <c r="AA179" s="205" t="s">
        <v>1331</v>
      </c>
    </row>
    <row r="180">
      <c r="A180" s="691">
        <v>170.0</v>
      </c>
      <c r="B180" s="692">
        <f>vlookup(A180,'セッション実施状況管理'!$A:$C,3,false)</f>
        <v>0</v>
      </c>
      <c r="C180" s="692" t="str">
        <f>vlookup(A180,'セッション実施状況管理'!$A:$B,2,false)</f>
        <v>クーリングオフ</v>
      </c>
      <c r="D180" s="686" t="str">
        <f>vlookup(A180,'セッション実施状況管理'!$A:$I,9,false)</f>
        <v/>
      </c>
      <c r="E180" s="686" t="str">
        <f>vlookup(A180,'セッション実施状況管理'!$A:$I,8,false)</f>
        <v>すぎやまかなこ</v>
      </c>
      <c r="F180" s="693" t="str">
        <f>vlookup(A180,'セッション実施状況管理'!$A:$U,19,false)</f>
        <v/>
      </c>
      <c r="G180" s="686" t="str">
        <f>vlookup(A180,'セッション実施状況管理'!$A:$U,20,false)</f>
        <v>-</v>
      </c>
      <c r="H180" s="699">
        <f>vlookup(A180,'セッション実施状況管理'!$A$4:$S1004,17,false)</f>
        <v>45964</v>
      </c>
      <c r="I180" s="686">
        <f t="shared" si="13"/>
        <v>3</v>
      </c>
      <c r="J180" s="692"/>
      <c r="K180" s="692"/>
      <c r="L180" s="692"/>
      <c r="M180" s="691">
        <f t="shared" si="16"/>
        <v>0</v>
      </c>
      <c r="N180" s="692"/>
      <c r="O180" s="695">
        <f t="shared" si="7"/>
        <v>0</v>
      </c>
      <c r="P180" s="696">
        <v>0.0</v>
      </c>
      <c r="Q180" s="697"/>
      <c r="R180" s="732"/>
      <c r="S180" s="732"/>
      <c r="T180" s="732"/>
      <c r="U180" s="732"/>
      <c r="V180" s="733"/>
      <c r="W180" s="681"/>
      <c r="X180" s="681" t="str">
        <f>iferror(VLOOKUP($E180,'セッション実施状況管理'!$H$10:$L$1028,4,FALSE),"")</f>
        <v>りのま</v>
      </c>
      <c r="Y180" s="681"/>
      <c r="Z180" s="681"/>
      <c r="AA180" s="681"/>
    </row>
    <row r="181">
      <c r="A181" s="691">
        <v>171.0</v>
      </c>
      <c r="B181" s="692">
        <f>vlookup(A181,'セッション実施状況管理'!$A:$C,3,false)</f>
        <v>0</v>
      </c>
      <c r="C181" s="692" t="str">
        <f>vlookup(A181,'セッション実施状況管理'!$A:$B,2,false)</f>
        <v>在学中</v>
      </c>
      <c r="D181" s="686" t="str">
        <f>vlookup(A181,'セッション実施状況管理'!$A:$I,9,false)</f>
        <v>suzu_recipe</v>
      </c>
      <c r="E181" s="686" t="str">
        <f>vlookup(A181,'セッション実施状況管理'!$A:$I,8,false)</f>
        <v>はなださなえ</v>
      </c>
      <c r="F181" s="693">
        <f>vlookup(A181,'セッション実施状況管理'!$A:$U,19,false)</f>
        <v>46174</v>
      </c>
      <c r="G181" s="686" t="str">
        <f>vlookup(A181,'セッション実施状況管理'!$A:$U,20,false)</f>
        <v>八木秋歩</v>
      </c>
      <c r="H181" s="699">
        <f>vlookup(A181,'セッション実施状況管理'!$A$4:$S1004,17,false)</f>
        <v>45966</v>
      </c>
      <c r="I181" s="686">
        <f t="shared" si="13"/>
        <v>3</v>
      </c>
      <c r="J181" s="692"/>
      <c r="K181" s="692"/>
      <c r="L181" s="691">
        <v>0.0</v>
      </c>
      <c r="M181" s="691">
        <f t="shared" si="16"/>
        <v>32</v>
      </c>
      <c r="N181" s="692"/>
      <c r="O181" s="695">
        <f t="shared" si="7"/>
        <v>10.66666667</v>
      </c>
      <c r="P181" s="696" t="s">
        <v>1347</v>
      </c>
      <c r="Q181" s="697">
        <v>6.0</v>
      </c>
      <c r="R181" s="697">
        <v>26.0</v>
      </c>
      <c r="S181" s="732"/>
      <c r="T181" s="732"/>
      <c r="U181" s="732"/>
      <c r="V181" s="733"/>
      <c r="W181" s="681"/>
      <c r="X181" s="681" t="str">
        <f>iferror(VLOOKUP($E181,'セッション実施状況管理'!$H$10:$L$1028,4,FALSE),"")</f>
        <v>こうき</v>
      </c>
      <c r="Y181" s="205" t="s">
        <v>1329</v>
      </c>
      <c r="Z181" s="205" t="s">
        <v>1330</v>
      </c>
      <c r="AA181" s="205" t="s">
        <v>1325</v>
      </c>
    </row>
    <row r="182">
      <c r="A182" s="691">
        <v>172.0</v>
      </c>
      <c r="B182" s="692">
        <f>vlookup(A182,'セッション実施状況管理'!$A:$C,3,false)</f>
        <v>0</v>
      </c>
      <c r="C182" s="692" t="str">
        <f>vlookup(A182,'セッション実施状況管理'!$A:$B,2,false)</f>
        <v>在学中</v>
      </c>
      <c r="D182" s="737" t="str">
        <f>vlookup(A182,'セッション実施状況管理'!$A:$I,9,false)</f>
        <v>https://www.instagram.com/hiiko.recipe?igsh=MW5rZnpuNTdhbGFhcw==</v>
      </c>
      <c r="E182" s="686" t="str">
        <f>vlookup(A182,'セッション実施状況管理'!$A:$I,8,false)</f>
        <v>すぎたにまどか</v>
      </c>
      <c r="F182" s="693">
        <f>vlookup(A182,'セッション実施状況管理'!$A:$U,19,false)</f>
        <v>46165</v>
      </c>
      <c r="G182" s="686" t="str">
        <f>vlookup(A182,'セッション実施状況管理'!$A:$U,20,false)</f>
        <v>太田有紀</v>
      </c>
      <c r="H182" s="699">
        <f>vlookup(A182,'セッション実施状況管理'!$A$4:$S1004,17,false)</f>
        <v>45968</v>
      </c>
      <c r="I182" s="686">
        <f t="shared" si="13"/>
        <v>3</v>
      </c>
      <c r="J182" s="692"/>
      <c r="K182" s="692"/>
      <c r="L182" s="691">
        <v>0.0</v>
      </c>
      <c r="M182" s="691">
        <f t="shared" si="16"/>
        <v>6</v>
      </c>
      <c r="N182" s="692"/>
      <c r="O182" s="695">
        <f t="shared" si="7"/>
        <v>1</v>
      </c>
      <c r="P182" s="696">
        <v>0.0</v>
      </c>
      <c r="Q182" s="697">
        <v>4.0</v>
      </c>
      <c r="R182" s="698">
        <v>2.0</v>
      </c>
      <c r="S182" s="697"/>
      <c r="T182" s="698" t="s">
        <v>1072</v>
      </c>
      <c r="U182" s="697" t="s">
        <v>1072</v>
      </c>
      <c r="V182" s="698" t="s">
        <v>1072</v>
      </c>
      <c r="W182" s="681"/>
      <c r="X182" s="681" t="str">
        <f>iferror(VLOOKUP($E182,'セッション実施状況管理'!$H$10:$L$1028,4,FALSE),"")</f>
        <v>ゆちゃまる</v>
      </c>
      <c r="Y182" s="205" t="s">
        <v>1329</v>
      </c>
      <c r="Z182" s="205" t="s">
        <v>1333</v>
      </c>
      <c r="AA182" s="205" t="s">
        <v>1325</v>
      </c>
    </row>
    <row r="183">
      <c r="A183" s="691">
        <v>173.0</v>
      </c>
      <c r="B183" s="692">
        <f>vlookup(A183,'セッション実施状況管理'!$A:$C,3,false)</f>
        <v>0</v>
      </c>
      <c r="C183" s="692" t="str">
        <f>vlookup(A183,'セッション実施状況管理'!$A:$B,2,false)</f>
        <v>在学中</v>
      </c>
      <c r="D183" s="737" t="str">
        <f>vlookup(A183,'セッション実施状況管理'!$A:$I,9,false)</f>
        <v>https://www.instagram.com/nodoka0218_life?igsh=N2ZjbGlpa2loY2Yy</v>
      </c>
      <c r="E183" s="686" t="str">
        <f>vlookup(A183,'セッション実施状況管理'!$A:$I,8,false)</f>
        <v>かつおかのどか</v>
      </c>
      <c r="F183" s="693">
        <f>vlookup(A183,'セッション実施状況管理'!$A:$U,19,false)</f>
        <v>46175</v>
      </c>
      <c r="G183" s="686" t="str">
        <f>vlookup(A183,'セッション実施状況管理'!$A:$U,20,false)</f>
        <v>宮田友理</v>
      </c>
      <c r="H183" s="693" t="str">
        <f>vlookup(A183,'セッション実施状況管理'!$A$4:$S1004,17,false)</f>
        <v/>
      </c>
      <c r="I183" s="686">
        <f t="shared" si="13"/>
        <v>1514</v>
      </c>
      <c r="J183" s="692"/>
      <c r="K183" s="692"/>
      <c r="L183" s="691">
        <v>0.0</v>
      </c>
      <c r="M183" s="691">
        <f t="shared" si="16"/>
        <v>10</v>
      </c>
      <c r="N183" s="692"/>
      <c r="O183" s="695">
        <f t="shared" si="7"/>
        <v>3.333333333</v>
      </c>
      <c r="P183" s="739" t="s">
        <v>1072</v>
      </c>
      <c r="Q183" s="739" t="s">
        <v>1072</v>
      </c>
      <c r="R183" s="697">
        <v>10.0</v>
      </c>
      <c r="S183" s="732"/>
      <c r="T183" s="732"/>
      <c r="U183" s="732"/>
      <c r="V183" s="733"/>
      <c r="W183" s="681"/>
      <c r="X183" s="681" t="str">
        <f>iferror(VLOOKUP($E183,'セッション実施状況管理'!$H$10:$L$1028,4,FALSE),"")</f>
        <v>みーこ</v>
      </c>
      <c r="Y183" s="205" t="s">
        <v>1329</v>
      </c>
      <c r="Z183" s="205" t="s">
        <v>1324</v>
      </c>
      <c r="AA183" s="205" t="s">
        <v>1331</v>
      </c>
    </row>
    <row r="184">
      <c r="A184" s="691">
        <v>174.0</v>
      </c>
      <c r="B184" s="692">
        <f>vlookup(A184,'セッション実施状況管理'!$A:$C,3,false)</f>
        <v>0</v>
      </c>
      <c r="C184" s="692" t="str">
        <f>vlookup(A184,'セッション実施状況管理'!$A:$B,2,false)</f>
        <v>在学中</v>
      </c>
      <c r="D184" s="737" t="str">
        <f>vlookup(A184,'セッション実施状況管理'!$A:$I,9,false)</f>
        <v>https://www.instagram.com/kako_koji_?igsh=b29pbWRjMTg5NGN2</v>
      </c>
      <c r="E184" s="686" t="str">
        <f>vlookup(A184,'セッション実施状況管理'!$A:$I,8,false)</f>
        <v>しばやまみか</v>
      </c>
      <c r="F184" s="693">
        <f>vlookup(A184,'セッション実施状況管理'!$A:$U,19,false)</f>
        <v>46545</v>
      </c>
      <c r="G184" s="686" t="str">
        <f>vlookup(A184,'セッション実施状況管理'!$A:$U,20,false)</f>
        <v>青木千奈</v>
      </c>
      <c r="H184" s="693" t="str">
        <f>vlookup(A184,'セッション実施状況管理'!$A$4:$S1004,17,false)</f>
        <v/>
      </c>
      <c r="I184" s="686">
        <f t="shared" si="13"/>
        <v>1514</v>
      </c>
      <c r="J184" s="692"/>
      <c r="K184" s="692"/>
      <c r="L184" s="692"/>
      <c r="M184" s="691">
        <f t="shared" si="16"/>
        <v>4</v>
      </c>
      <c r="N184" s="692"/>
      <c r="O184" s="695">
        <f t="shared" si="7"/>
        <v>2</v>
      </c>
      <c r="P184" s="696" t="s">
        <v>53</v>
      </c>
      <c r="Q184" s="697">
        <v>4.0</v>
      </c>
      <c r="R184" s="732"/>
      <c r="S184" s="732"/>
      <c r="T184" s="732"/>
      <c r="U184" s="732"/>
      <c r="V184" s="733"/>
      <c r="W184" s="681"/>
      <c r="X184" s="681" t="str">
        <f>iferror(VLOOKUP($E184,'セッション実施状況管理'!$H$10:$L$1028,4,FALSE),"")</f>
        <v>しょー</v>
      </c>
      <c r="Y184" s="205" t="s">
        <v>1329</v>
      </c>
      <c r="Z184" s="205" t="s">
        <v>1327</v>
      </c>
      <c r="AA184" s="205" t="s">
        <v>1325</v>
      </c>
    </row>
    <row r="185">
      <c r="A185" s="691">
        <v>175.0</v>
      </c>
      <c r="B185" s="692">
        <f>vlookup(A185,'セッション実施状況管理'!$A:$C,3,false)</f>
        <v>0</v>
      </c>
      <c r="C185" s="692" t="str">
        <f>vlookup(A185,'セッション実施状況管理'!$A:$B,2,false)</f>
        <v>クーリングオフ</v>
      </c>
      <c r="D185" s="686" t="str">
        <f>vlookup(A185,'セッション実施状況管理'!$A:$I,9,false)</f>
        <v/>
      </c>
      <c r="E185" s="686" t="str">
        <f>vlookup(A185,'セッション実施状況管理'!$A:$I,8,false)</f>
        <v>ゆざわしょうこ</v>
      </c>
      <c r="F185" s="693" t="str">
        <f>vlookup(A185,'セッション実施状況管理'!$A:$U,19,false)</f>
        <v/>
      </c>
      <c r="G185" s="686" t="str">
        <f>vlookup(A185,'セッション実施状況管理'!$A:$U,20,false)</f>
        <v>-</v>
      </c>
      <c r="H185" s="699">
        <f>vlookup(A185,'セッション実施状況管理'!$A$4:$S1004,17,false)</f>
        <v>45972</v>
      </c>
      <c r="I185" s="686">
        <f t="shared" si="13"/>
        <v>3</v>
      </c>
      <c r="J185" s="692"/>
      <c r="K185" s="692"/>
      <c r="L185" s="692"/>
      <c r="M185" s="691">
        <f t="shared" si="16"/>
        <v>0</v>
      </c>
      <c r="N185" s="692"/>
      <c r="O185" s="695">
        <f t="shared" si="7"/>
        <v>0</v>
      </c>
      <c r="P185" s="696">
        <v>0.0</v>
      </c>
      <c r="Q185" s="732"/>
      <c r="R185" s="732"/>
      <c r="S185" s="732"/>
      <c r="T185" s="732"/>
      <c r="U185" s="732"/>
      <c r="V185" s="733"/>
      <c r="W185" s="681"/>
      <c r="X185" s="681" t="str">
        <f>iferror(VLOOKUP($E185,'セッション実施状況管理'!$H$10:$L$1028,4,FALSE),"")</f>
        <v>しょうけん</v>
      </c>
      <c r="Y185" s="681"/>
      <c r="Z185" s="681"/>
      <c r="AA185" s="681"/>
    </row>
    <row r="186">
      <c r="A186" s="691">
        <v>176.0</v>
      </c>
      <c r="B186" s="692">
        <f>vlookup(A186,'セッション実施状況管理'!$A:$C,3,false)</f>
        <v>1</v>
      </c>
      <c r="C186" s="692" t="str">
        <f>vlookup(A186,'セッション実施状況管理'!$A:$B,2,false)</f>
        <v>在学中</v>
      </c>
      <c r="D186" s="686" t="str">
        <f>vlookup(A186,'セッション実施状況管理'!$A:$I,9,false)</f>
        <v>ito_diet_gohan</v>
      </c>
      <c r="E186" s="686" t="str">
        <f>vlookup(A186,'セッション実施状況管理'!$A:$I,8,false)</f>
        <v>いとうきよと</v>
      </c>
      <c r="F186" s="693">
        <f>vlookup(A186,'セッション実施状況管理'!$A:$U,19,false)</f>
        <v>46185</v>
      </c>
      <c r="G186" s="686" t="str">
        <f>vlookup(A186,'セッション実施状況管理'!$A:$U,20,false)</f>
        <v>中富智弘</v>
      </c>
      <c r="H186" s="699">
        <f>vlookup(A186,'セッション実施状況管理'!$A$4:$S1004,17,false)</f>
        <v>45972</v>
      </c>
      <c r="I186" s="686">
        <f t="shared" si="13"/>
        <v>3</v>
      </c>
      <c r="J186" s="692"/>
      <c r="K186" s="692"/>
      <c r="L186" s="691">
        <v>0.0</v>
      </c>
      <c r="M186" s="691">
        <f t="shared" si="16"/>
        <v>29</v>
      </c>
      <c r="N186" s="692"/>
      <c r="O186" s="695">
        <f t="shared" si="7"/>
        <v>9.666666667</v>
      </c>
      <c r="P186" s="696">
        <v>6.0</v>
      </c>
      <c r="Q186" s="697">
        <v>12.0</v>
      </c>
      <c r="R186" s="697">
        <v>11.0</v>
      </c>
      <c r="S186" s="732"/>
      <c r="T186" s="732"/>
      <c r="U186" s="732"/>
      <c r="V186" s="733"/>
      <c r="W186" s="681"/>
      <c r="X186" s="681" t="str">
        <f>iferror(VLOOKUP($E186,'セッション実施状況管理'!$H$10:$L$1028,4,FALSE),"")</f>
        <v>Takuya</v>
      </c>
      <c r="Y186" s="205" t="s">
        <v>1329</v>
      </c>
      <c r="Z186" s="205" t="s">
        <v>1330</v>
      </c>
      <c r="AA186" s="205" t="s">
        <v>1325</v>
      </c>
    </row>
    <row r="187">
      <c r="A187" s="691">
        <v>177.0</v>
      </c>
      <c r="B187" s="692">
        <f>vlookup(A187,'セッション実施状況管理'!$A:$C,3,false)</f>
        <v>0</v>
      </c>
      <c r="C187" s="692" t="str">
        <f>vlookup(A187,'セッション実施状況管理'!$A:$B,2,false)</f>
        <v>中途解約</v>
      </c>
      <c r="D187" s="686" t="str">
        <f>vlookup(A187,'セッション実施状況管理'!$A:$I,9,false)</f>
        <v>koshinoakikoe</v>
      </c>
      <c r="E187" s="686" t="str">
        <f>vlookup(A187,'セッション実施状況管理'!$A:$I,8,false)</f>
        <v>こしのあきこ</v>
      </c>
      <c r="F187" s="693">
        <f>vlookup(A187,'セッション実施状況管理'!$A:$U,19,false)</f>
        <v>180</v>
      </c>
      <c r="G187" s="686" t="str">
        <f>vlookup(A187,'セッション実施状況管理'!$A:$U,20,false)</f>
        <v>高木千鶴</v>
      </c>
      <c r="H187" s="693" t="str">
        <f>vlookup(A187,'セッション実施状況管理'!$A$4:$S1004,17,false)</f>
        <v/>
      </c>
      <c r="I187" s="686">
        <f t="shared" si="13"/>
        <v>1514</v>
      </c>
      <c r="J187" s="692"/>
      <c r="K187" s="692"/>
      <c r="L187" s="691">
        <v>0.0</v>
      </c>
      <c r="M187" s="691">
        <f t="shared" si="16"/>
        <v>0</v>
      </c>
      <c r="N187" s="692"/>
      <c r="O187" s="695">
        <f t="shared" si="7"/>
        <v>0</v>
      </c>
      <c r="P187" s="696" t="s">
        <v>1347</v>
      </c>
      <c r="Q187" s="732"/>
      <c r="R187" s="732"/>
      <c r="S187" s="732"/>
      <c r="T187" s="732"/>
      <c r="U187" s="732"/>
      <c r="V187" s="733"/>
      <c r="W187" s="681"/>
      <c r="X187" s="681" t="str">
        <f>iferror(VLOOKUP($E187,'セッション実施状況管理'!$H$10:$L$1028,4,FALSE),"")</f>
        <v>たびお</v>
      </c>
      <c r="Y187" s="681"/>
      <c r="Z187" s="681"/>
      <c r="AA187" s="681"/>
    </row>
    <row r="188">
      <c r="A188" s="691">
        <v>178.0</v>
      </c>
      <c r="B188" s="692">
        <f>vlookup(A188,'セッション実施状況管理'!$A:$C,3,false)</f>
        <v>0</v>
      </c>
      <c r="C188" s="692" t="str">
        <f>vlookup(A188,'セッション実施状況管理'!$A:$B,2,false)</f>
        <v>在学中</v>
      </c>
      <c r="D188" s="686" t="str">
        <f>vlookup(A188,'セッション実施状況管理'!$A:$I,9,false)</f>
        <v>fuuuko_diet</v>
      </c>
      <c r="E188" s="686" t="str">
        <f>vlookup(A188,'セッション実施状況管理'!$A:$I,8,false)</f>
        <v>ふじいゆうこ</v>
      </c>
      <c r="F188" s="693">
        <f>vlookup(A188,'セッション実施状況管理'!$A:$U,19,false)</f>
        <v>46180</v>
      </c>
      <c r="G188" s="686" t="str">
        <f>vlookup(A188,'セッション実施状況管理'!$A:$U,20,false)</f>
        <v>森淳子</v>
      </c>
      <c r="H188" s="693" t="str">
        <f>vlookup(A188,'セッション実施状況管理'!$A$4:$S1004,17,false)</f>
        <v/>
      </c>
      <c r="I188" s="686">
        <f t="shared" si="13"/>
        <v>1514</v>
      </c>
      <c r="J188" s="692"/>
      <c r="K188" s="692"/>
      <c r="L188" s="691">
        <v>0.0</v>
      </c>
      <c r="M188" s="691">
        <f t="shared" si="16"/>
        <v>0</v>
      </c>
      <c r="N188" s="692"/>
      <c r="O188" s="695">
        <f t="shared" si="7"/>
        <v>0</v>
      </c>
      <c r="P188" s="696" t="s">
        <v>1347</v>
      </c>
      <c r="Q188" s="696" t="s">
        <v>1347</v>
      </c>
      <c r="R188" s="697" t="s">
        <v>1347</v>
      </c>
      <c r="S188" s="732"/>
      <c r="T188" s="732"/>
      <c r="U188" s="732"/>
      <c r="V188" s="733"/>
      <c r="W188" s="681"/>
      <c r="X188" s="681" t="str">
        <f>iferror(VLOOKUP($E188,'セッション実施状況管理'!$H$10:$L$1028,4,FALSE),"")</f>
        <v>しょうけん</v>
      </c>
      <c r="Y188" s="205" t="s">
        <v>1338</v>
      </c>
      <c r="Z188" s="205" t="s">
        <v>1327</v>
      </c>
      <c r="AA188" s="205" t="s">
        <v>1325</v>
      </c>
    </row>
    <row r="189">
      <c r="A189" s="691">
        <v>179.0</v>
      </c>
      <c r="B189" s="692">
        <f>vlookup(A189,'セッション実施状況管理'!$A:$C,3,false)</f>
        <v>0</v>
      </c>
      <c r="C189" s="692" t="str">
        <f>vlookup(A189,'セッション実施状況管理'!$A:$B,2,false)</f>
        <v>在学中</v>
      </c>
      <c r="D189" s="686" t="str">
        <f>vlookup(A189,'セッション実施状況管理'!$A:$I,9,false)</f>
        <v>cii_akanuke</v>
      </c>
      <c r="E189" s="686" t="str">
        <f>vlookup(A189,'セッション実施状況管理'!$A:$I,8,false)</f>
        <v>うちだちひろ</v>
      </c>
      <c r="F189" s="693">
        <f>vlookup(A189,'セッション実施状況管理'!$A:$U,19,false)</f>
        <v>46179</v>
      </c>
      <c r="G189" s="686" t="str">
        <f>vlookup(A189,'セッション実施状況管理'!$A:$U,20,false)</f>
        <v>森本風花</v>
      </c>
      <c r="H189" s="693" t="str">
        <f>vlookup(A189,'セッション実施状況管理'!$A$4:$S1004,17,false)</f>
        <v/>
      </c>
      <c r="I189" s="686">
        <f t="shared" si="13"/>
        <v>1514</v>
      </c>
      <c r="J189" s="692"/>
      <c r="K189" s="692"/>
      <c r="L189" s="692"/>
      <c r="M189" s="691">
        <f t="shared" si="16"/>
        <v>19</v>
      </c>
      <c r="N189" s="692"/>
      <c r="O189" s="695">
        <f t="shared" si="7"/>
        <v>6.333333333</v>
      </c>
      <c r="P189" s="696">
        <v>0.0</v>
      </c>
      <c r="Q189" s="697">
        <v>3.0</v>
      </c>
      <c r="R189" s="697">
        <v>16.0</v>
      </c>
      <c r="S189" s="732"/>
      <c r="T189" s="732"/>
      <c r="U189" s="732"/>
      <c r="V189" s="733"/>
      <c r="W189" s="681"/>
      <c r="X189" s="681" t="str">
        <f>iferror(VLOOKUP($E189,'セッション実施状況管理'!$H$10:$L$1028,4,FALSE),"")</f>
        <v>たき</v>
      </c>
      <c r="Y189" s="205" t="s">
        <v>1338</v>
      </c>
      <c r="Z189" s="205" t="s">
        <v>1330</v>
      </c>
      <c r="AA189" s="205" t="s">
        <v>1325</v>
      </c>
    </row>
    <row r="190">
      <c r="A190" s="691">
        <v>180.0</v>
      </c>
      <c r="B190" s="692">
        <f>vlookup(A190,'セッション実施状況管理'!$A:$C,3,false)</f>
        <v>0</v>
      </c>
      <c r="C190" s="692" t="str">
        <f>vlookup(A190,'セッション実施状況管理'!$A:$B,2,false)</f>
        <v>在学中</v>
      </c>
      <c r="D190" s="686" t="str">
        <f>vlookup(A190,'セッション実施状況管理'!$A:$I,9,false)</f>
        <v>kanae_moneylife</v>
      </c>
      <c r="E190" s="686" t="str">
        <f>vlookup(A190,'セッション実施状況管理'!$A:$I,8,false)</f>
        <v>みやけかなえ</v>
      </c>
      <c r="F190" s="693">
        <f>vlookup(A190,'セッション実施状況管理'!$A:$U,19,false)</f>
        <v>46179</v>
      </c>
      <c r="G190" s="686" t="str">
        <f>vlookup(A190,'セッション実施状況管理'!$A:$U,20,false)</f>
        <v>森本風花</v>
      </c>
      <c r="H190" s="693" t="str">
        <f>vlookup(A190,'セッション実施状況管理'!$A$4:$S1004,17,false)</f>
        <v/>
      </c>
      <c r="I190" s="686">
        <f t="shared" si="13"/>
        <v>1514</v>
      </c>
      <c r="J190" s="692"/>
      <c r="K190" s="692"/>
      <c r="L190" s="692"/>
      <c r="M190" s="691">
        <f t="shared" si="16"/>
        <v>37</v>
      </c>
      <c r="N190" s="692"/>
      <c r="O190" s="695">
        <f t="shared" si="7"/>
        <v>12.33333333</v>
      </c>
      <c r="P190" s="696">
        <v>0.0</v>
      </c>
      <c r="Q190" s="697">
        <v>7.0</v>
      </c>
      <c r="R190" s="697">
        <v>30.0</v>
      </c>
      <c r="S190" s="732"/>
      <c r="T190" s="732"/>
      <c r="U190" s="732"/>
      <c r="V190" s="733"/>
      <c r="W190" s="681"/>
      <c r="X190" s="681" t="str">
        <f>iferror(VLOOKUP($E190,'セッション実施状況管理'!$H$10:$L$1028,4,FALSE),"")</f>
        <v>ここママ</v>
      </c>
      <c r="Y190" s="205" t="s">
        <v>1349</v>
      </c>
      <c r="Z190" s="205" t="s">
        <v>1327</v>
      </c>
      <c r="AA190" s="205" t="s">
        <v>1325</v>
      </c>
    </row>
    <row r="191">
      <c r="A191" s="691">
        <v>181.0</v>
      </c>
      <c r="B191" s="692">
        <f>vlookup(A191,'セッション実施状況管理'!$A:$C,3,false)</f>
        <v>0</v>
      </c>
      <c r="C191" s="692" t="str">
        <f>vlookup(A191,'セッション実施状況管理'!$A:$B,2,false)</f>
        <v>在学中</v>
      </c>
      <c r="D191" s="737" t="str">
        <f>vlookup(A191,'セッション実施状況管理'!$A:$I,9,false)</f>
        <v>https://www.instagram.com/takuya_kako1hair?igsh=OHpxZ3ZzeG5rY21q</v>
      </c>
      <c r="E191" s="686" t="str">
        <f>vlookup(A191,'セッション実施状況管理'!$A:$I,8,false)</f>
        <v>ひろのたくや</v>
      </c>
      <c r="F191" s="693">
        <f>vlookup(A191,'セッション実施状況管理'!$A:$U,19,false)</f>
        <v>46181</v>
      </c>
      <c r="G191" s="686" t="str">
        <f>vlookup(A191,'セッション実施状況管理'!$A:$U,20,false)</f>
        <v>太田有紀</v>
      </c>
      <c r="H191" s="699">
        <f>vlookup(A191,'セッション実施状況管理'!$A$4:$S1004,17,false)</f>
        <v>45979</v>
      </c>
      <c r="I191" s="686">
        <f t="shared" si="13"/>
        <v>3</v>
      </c>
      <c r="J191" s="692"/>
      <c r="K191" s="692"/>
      <c r="L191" s="691">
        <v>0.0</v>
      </c>
      <c r="M191" s="691">
        <f t="shared" si="16"/>
        <v>0</v>
      </c>
      <c r="N191" s="692"/>
      <c r="O191" s="695">
        <f t="shared" si="7"/>
        <v>0</v>
      </c>
      <c r="P191" s="696">
        <v>0.0</v>
      </c>
      <c r="Q191" s="697">
        <v>0.0</v>
      </c>
      <c r="R191" s="698"/>
      <c r="S191" s="698" t="s">
        <v>1072</v>
      </c>
      <c r="T191" s="698" t="s">
        <v>1072</v>
      </c>
      <c r="U191" s="698" t="s">
        <v>1072</v>
      </c>
      <c r="V191" s="698" t="s">
        <v>1072</v>
      </c>
      <c r="W191" s="681"/>
      <c r="X191" s="681" t="str">
        <f>iferror(VLOOKUP($E191,'セッション実施状況管理'!$H$10:$L$1028,4,FALSE),"")</f>
        <v>しょうけん</v>
      </c>
      <c r="Y191" s="205" t="s">
        <v>1336</v>
      </c>
      <c r="Z191" s="205" t="s">
        <v>1327</v>
      </c>
      <c r="AA191" s="205" t="s">
        <v>1325</v>
      </c>
    </row>
    <row r="192">
      <c r="A192" s="691">
        <v>182.0</v>
      </c>
      <c r="B192" s="692">
        <f>vlookup(A192,'セッション実施状況管理'!$A:$C,3,false)</f>
        <v>0</v>
      </c>
      <c r="C192" s="692" t="str">
        <f>vlookup(A192,'セッション実施状況管理'!$A:$B,2,false)</f>
        <v>在学中</v>
      </c>
      <c r="D192" s="686" t="str">
        <f>vlookup(A192,'セッション実施状況管理'!$A:$I,9,false)</f>
        <v/>
      </c>
      <c r="E192" s="686" t="str">
        <f>vlookup(A192,'セッション実施状況管理'!$A:$I,8,false)</f>
        <v>ひがしの ゆう</v>
      </c>
      <c r="F192" s="693">
        <f>vlookup(A192,'セッション実施状況管理'!$A:$U,19,false)</f>
        <v>46186</v>
      </c>
      <c r="G192" s="686" t="str">
        <f>vlookup(A192,'セッション実施状況管理'!$A:$U,20,false)</f>
        <v>今立なつみ</v>
      </c>
      <c r="H192" s="699">
        <f>vlookup(A192,'セッション実施状況管理'!$A$4:$S1004,17,false)</f>
        <v>45979</v>
      </c>
      <c r="I192" s="686">
        <f t="shared" si="13"/>
        <v>3</v>
      </c>
      <c r="J192" s="692"/>
      <c r="K192" s="692"/>
      <c r="L192" s="691">
        <v>0.0</v>
      </c>
      <c r="M192" s="691">
        <f t="shared" si="16"/>
        <v>0</v>
      </c>
      <c r="N192" s="692"/>
      <c r="O192" s="695">
        <f t="shared" si="7"/>
        <v>0</v>
      </c>
      <c r="P192" s="696" t="s">
        <v>1072</v>
      </c>
      <c r="Q192" s="697" t="s">
        <v>1072</v>
      </c>
      <c r="R192" s="732"/>
      <c r="S192" s="732"/>
      <c r="T192" s="732"/>
      <c r="U192" s="732"/>
      <c r="V192" s="733"/>
      <c r="W192" s="681"/>
      <c r="X192" s="681" t="str">
        <f>iferror(VLOOKUP($E192,'セッション実施状況管理'!$H$10:$L$1028,4,FALSE),"")</f>
        <v>しょうけん</v>
      </c>
      <c r="Y192" s="205" t="s">
        <v>1329</v>
      </c>
      <c r="Z192" s="205" t="s">
        <v>1327</v>
      </c>
      <c r="AA192" s="205" t="s">
        <v>1325</v>
      </c>
    </row>
    <row r="193">
      <c r="A193" s="691">
        <v>183.0</v>
      </c>
      <c r="B193" s="692">
        <f>vlookup(A193,'セッション実施状況管理'!$A:$C,3,false)</f>
        <v>0</v>
      </c>
      <c r="C193" s="692" t="str">
        <f>vlookup(A193,'セッション実施状況管理'!$A:$B,2,false)</f>
        <v>在学中</v>
      </c>
      <c r="D193" s="737" t="s">
        <v>1350</v>
      </c>
      <c r="E193" s="686" t="str">
        <f>vlookup(A193,'セッション実施状況管理'!$A:$I,8,false)</f>
        <v>かしわぎはるか</v>
      </c>
      <c r="F193" s="693">
        <f>vlookup(A193,'セッション実施状況管理'!$A:$U,19,false)</f>
        <v>46182</v>
      </c>
      <c r="G193" s="686" t="str">
        <f>vlookup(A193,'セッション実施状況管理'!$A:$U,20,false)</f>
        <v>小林彩織</v>
      </c>
      <c r="H193" s="699">
        <f>vlookup(A193,'セッション実施状況管理'!$A$4:$S1004,17,false)</f>
        <v>45980</v>
      </c>
      <c r="I193" s="686">
        <f t="shared" si="13"/>
        <v>3</v>
      </c>
      <c r="J193" s="692"/>
      <c r="K193" s="692"/>
      <c r="L193" s="691">
        <v>0.0</v>
      </c>
      <c r="M193" s="691">
        <f t="shared" si="16"/>
        <v>14</v>
      </c>
      <c r="N193" s="692"/>
      <c r="O193" s="695">
        <f t="shared" si="7"/>
        <v>7</v>
      </c>
      <c r="P193" s="696" t="s">
        <v>1072</v>
      </c>
      <c r="Q193" s="697">
        <v>14.0</v>
      </c>
      <c r="R193" s="732"/>
      <c r="S193" s="732"/>
      <c r="T193" s="732"/>
      <c r="U193" s="732"/>
      <c r="V193" s="733"/>
      <c r="W193" s="681"/>
      <c r="X193" s="681" t="str">
        <f>iferror(VLOOKUP($E193,'セッション実施状況管理'!$H$10:$L$1028,4,FALSE),"")</f>
        <v>たき</v>
      </c>
      <c r="Y193" s="205" t="s">
        <v>1338</v>
      </c>
      <c r="Z193" s="205" t="s">
        <v>1324</v>
      </c>
      <c r="AA193" s="205" t="s">
        <v>1325</v>
      </c>
    </row>
    <row r="194">
      <c r="A194" s="691">
        <v>184.0</v>
      </c>
      <c r="B194" s="692">
        <f>vlookup(A194,'セッション実施状況管理'!$A:$C,3,false)</f>
        <v>0</v>
      </c>
      <c r="C194" s="692" t="str">
        <f>vlookup(A194,'セッション実施状況管理'!$A:$B,2,false)</f>
        <v>在学中</v>
      </c>
      <c r="D194" s="686" t="str">
        <f>vlookup(A194,'セッション実施状況管理'!$A:$I,9,false)</f>
        <v>yukky_ouchi_english</v>
      </c>
      <c r="E194" s="686" t="str">
        <f>vlookup(A194,'セッション実施状況管理'!$A:$I,8,false)</f>
        <v>おざわゆきこ</v>
      </c>
      <c r="F194" s="693">
        <f>vlookup(A194,'セッション実施状況管理'!$A:$U,19,false)</f>
        <v>180</v>
      </c>
      <c r="G194" s="686" t="str">
        <f>vlookup(A194,'セッション実施状況管理'!$A:$U,20,false)</f>
        <v>森本風花</v>
      </c>
      <c r="H194" s="686" t="str">
        <f>vlookup(A194,'セッション実施状況管理'!$A$4:$S1004,17,false)</f>
        <v/>
      </c>
      <c r="I194" s="686">
        <f t="shared" si="13"/>
        <v>1514</v>
      </c>
      <c r="J194" s="692"/>
      <c r="K194" s="692"/>
      <c r="L194" s="692"/>
      <c r="M194" s="691">
        <f t="shared" si="16"/>
        <v>0</v>
      </c>
      <c r="N194" s="692"/>
      <c r="O194" s="695">
        <f t="shared" si="7"/>
        <v>0</v>
      </c>
      <c r="P194" s="696">
        <v>0.0</v>
      </c>
      <c r="Q194" s="697">
        <v>0.0</v>
      </c>
      <c r="R194" s="732"/>
      <c r="S194" s="732"/>
      <c r="T194" s="732"/>
      <c r="U194" s="732"/>
      <c r="V194" s="733"/>
      <c r="W194" s="681"/>
      <c r="X194" s="681" t="str">
        <f>iferror(VLOOKUP($E194,'セッション実施状況管理'!$H$10:$L$1028,4,FALSE),"")</f>
        <v>しょうけん</v>
      </c>
      <c r="Y194" s="205" t="s">
        <v>1340</v>
      </c>
      <c r="Z194" s="205" t="s">
        <v>1333</v>
      </c>
      <c r="AA194" s="205" t="s">
        <v>1325</v>
      </c>
    </row>
    <row r="195">
      <c r="A195" s="691">
        <v>185.0</v>
      </c>
      <c r="B195" s="692">
        <f>vlookup(A195,'セッション実施状況管理'!$A:$C,3,false)</f>
        <v>0</v>
      </c>
      <c r="C195" s="692" t="str">
        <f>vlookup(A195,'セッション実施状況管理'!$A:$B,2,false)</f>
        <v>在学中</v>
      </c>
      <c r="D195" s="686" t="str">
        <f>vlookup(A195,'セッション実施状況管理'!$A:$I,9,false)</f>
        <v/>
      </c>
      <c r="E195" s="686" t="str">
        <f>vlookup(A195,'セッション実施状況管理'!$A:$I,8,false)</f>
        <v>たけかたりゅうすけ</v>
      </c>
      <c r="F195" s="693">
        <f>vlookup(A195,'セッション実施状況管理'!$A:$U,19,false)</f>
        <v>46209</v>
      </c>
      <c r="G195" s="686" t="str">
        <f>vlookup(A195,'セッション実施状況管理'!$A:$U,20,false)</f>
        <v>長澤郁子</v>
      </c>
      <c r="H195" s="699">
        <f>vlookup(A195,'セッション実施状況管理'!$A$4:$S1004,17,false)</f>
        <v>45987</v>
      </c>
      <c r="I195" s="686">
        <f t="shared" si="13"/>
        <v>3</v>
      </c>
      <c r="J195" s="692"/>
      <c r="K195" s="692"/>
      <c r="L195" s="691">
        <v>0.0</v>
      </c>
      <c r="M195" s="691">
        <f t="shared" si="16"/>
        <v>0</v>
      </c>
      <c r="N195" s="692"/>
      <c r="O195" s="695">
        <f t="shared" si="7"/>
        <v>0</v>
      </c>
      <c r="P195" s="696" t="s">
        <v>1072</v>
      </c>
      <c r="Q195" s="697" t="s">
        <v>1072</v>
      </c>
      <c r="R195" s="732"/>
      <c r="S195" s="732"/>
      <c r="T195" s="732"/>
      <c r="U195" s="732"/>
      <c r="V195" s="733"/>
      <c r="W195" s="681"/>
      <c r="X195" s="681" t="str">
        <f>iferror(VLOOKUP($E195,'セッション実施状況管理'!$H$10:$L$1028,4,FALSE),"")</f>
        <v>WARA</v>
      </c>
      <c r="Y195" s="205" t="s">
        <v>1323</v>
      </c>
      <c r="Z195" s="205" t="s">
        <v>1324</v>
      </c>
      <c r="AA195" s="205" t="s">
        <v>1335</v>
      </c>
    </row>
    <row r="196">
      <c r="A196" s="691">
        <v>186.0</v>
      </c>
      <c r="B196" s="692">
        <f>vlookup(A196,'セッション実施状況管理'!$A:$C,3,false)</f>
        <v>0</v>
      </c>
      <c r="C196" s="692" t="str">
        <f>vlookup(A196,'セッション実施状況管理'!$A:$B,2,false)</f>
        <v>在学中</v>
      </c>
      <c r="D196" s="686" t="str">
        <f>vlookup(A196,'セッション実施状況管理'!$A:$I,9,false)</f>
        <v>hiimamamano_gohan</v>
      </c>
      <c r="E196" s="686" t="str">
        <f>vlookup(A196,'セッション実施状況管理'!$A:$I,8,false)</f>
        <v>わたなべ ゆい</v>
      </c>
      <c r="F196" s="693">
        <f>vlookup(A196,'セッション実施状況管理'!$A:$U,19,false)</f>
        <v>46181</v>
      </c>
      <c r="G196" s="686" t="str">
        <f>vlookup(A196,'セッション実施状況管理'!$A:$U,20,false)</f>
        <v>今立なつみ</v>
      </c>
      <c r="H196" s="693" t="str">
        <f>vlookup(A196,'セッション実施状況管理'!$A$4:$S1004,17,false)</f>
        <v/>
      </c>
      <c r="I196" s="686">
        <f t="shared" si="13"/>
        <v>1514</v>
      </c>
      <c r="J196" s="692"/>
      <c r="K196" s="692"/>
      <c r="L196" s="691">
        <v>0.0</v>
      </c>
      <c r="M196" s="691">
        <f t="shared" si="16"/>
        <v>18</v>
      </c>
      <c r="N196" s="692"/>
      <c r="O196" s="695">
        <f t="shared" si="7"/>
        <v>6</v>
      </c>
      <c r="P196" s="696" t="s">
        <v>1072</v>
      </c>
      <c r="Q196" s="697">
        <v>9.0</v>
      </c>
      <c r="R196" s="697">
        <v>9.0</v>
      </c>
      <c r="S196" s="697"/>
      <c r="T196" s="732"/>
      <c r="U196" s="732"/>
      <c r="V196" s="733"/>
      <c r="W196" s="681"/>
      <c r="X196" s="681" t="str">
        <f>iferror(VLOOKUP($E196,'セッション実施状況管理'!$H$10:$L$1028,4,FALSE),"")</f>
        <v>アイ</v>
      </c>
      <c r="Y196" s="205" t="s">
        <v>1329</v>
      </c>
      <c r="Z196" s="205" t="s">
        <v>1330</v>
      </c>
      <c r="AA196" s="205" t="s">
        <v>1325</v>
      </c>
    </row>
    <row r="197">
      <c r="A197" s="691">
        <v>187.0</v>
      </c>
      <c r="B197" s="692">
        <f>vlookup(A197,'セッション実施状況管理'!$A:$C,3,false)</f>
        <v>0</v>
      </c>
      <c r="C197" s="692" t="str">
        <f>vlookup(A197,'セッション実施状況管理'!$A:$B,2,false)</f>
        <v>在学中</v>
      </c>
      <c r="D197" s="686" t="str">
        <f>vlookup(A197,'セッション実施状況管理'!$A:$I,9,false)</f>
        <v>con_recipe_stock</v>
      </c>
      <c r="E197" s="686" t="str">
        <f>vlookup(A197,'セッション実施状況管理'!$A:$I,8,false)</f>
        <v>とりばえみこ</v>
      </c>
      <c r="F197" s="693">
        <f>vlookup(A197,'セッション実施状況管理'!$A:$U,19,false)</f>
        <v>46187</v>
      </c>
      <c r="G197" s="686" t="str">
        <f>vlookup(A197,'セッション実施状況管理'!$A:$U,20,false)</f>
        <v>鈴木久美子</v>
      </c>
      <c r="H197" s="693" t="str">
        <f>vlookup(A197,'セッション実施状況管理'!$A$4:$S1004,17,false)</f>
        <v/>
      </c>
      <c r="I197" s="686">
        <f t="shared" si="13"/>
        <v>1514</v>
      </c>
      <c r="J197" s="692"/>
      <c r="K197" s="692"/>
      <c r="L197" s="691">
        <v>0.0</v>
      </c>
      <c r="M197" s="691">
        <f t="shared" si="16"/>
        <v>0</v>
      </c>
      <c r="N197" s="692"/>
      <c r="O197" s="695">
        <f t="shared" si="7"/>
        <v>0</v>
      </c>
      <c r="P197" s="696" t="s">
        <v>1072</v>
      </c>
      <c r="Q197" s="740" t="s">
        <v>1072</v>
      </c>
      <c r="R197" s="732"/>
      <c r="S197" s="732"/>
      <c r="T197" s="732"/>
      <c r="U197" s="732"/>
      <c r="V197" s="733"/>
      <c r="W197" s="681"/>
      <c r="X197" s="681" t="str">
        <f>iferror(VLOOKUP($E197,'セッション実施状況管理'!$H$10:$L$1028,4,FALSE),"")</f>
        <v>アイ</v>
      </c>
      <c r="Y197" s="205" t="s">
        <v>1329</v>
      </c>
      <c r="Z197" s="205" t="s">
        <v>1327</v>
      </c>
      <c r="AA197" s="205" t="s">
        <v>1331</v>
      </c>
    </row>
    <row r="198">
      <c r="A198" s="691">
        <v>188.0</v>
      </c>
      <c r="B198" s="692">
        <f>vlookup(A198,'セッション実施状況管理'!$A:$C,3,false)</f>
        <v>0</v>
      </c>
      <c r="C198" s="692" t="str">
        <f>vlookup(A198,'セッション実施状況管理'!$A:$B,2,false)</f>
        <v>在学中</v>
      </c>
      <c r="D198" s="686" t="str">
        <f>vlookup(A198,'セッション実施状況管理'!$A:$I,9,false)</f>
        <v>kakutanitakamasa</v>
      </c>
      <c r="E198" s="686" t="str">
        <f>vlookup(A198,'セッション実施状況管理'!$A:$I,8,false)</f>
        <v>かくたにたかまさ</v>
      </c>
      <c r="F198" s="693">
        <f>vlookup(A198,'セッション実施状況管理'!$A:$U,19,false)</f>
        <v>46210</v>
      </c>
      <c r="G198" s="686" t="str">
        <f>vlookup(A198,'セッション実施状況管理'!$A:$U,20,false)</f>
        <v>福田康裕</v>
      </c>
      <c r="H198" s="699">
        <f>vlookup(A198,'セッション実施状況管理'!$A$4:$S1004,17,false)</f>
        <v>45987</v>
      </c>
      <c r="I198" s="686">
        <f t="shared" si="13"/>
        <v>3</v>
      </c>
      <c r="J198" s="692"/>
      <c r="K198" s="692"/>
      <c r="L198" s="691">
        <v>0.0</v>
      </c>
      <c r="M198" s="691">
        <f t="shared" si="16"/>
        <v>0</v>
      </c>
      <c r="N198" s="692"/>
      <c r="O198" s="695">
        <f t="shared" si="7"/>
        <v>0</v>
      </c>
      <c r="P198" s="696" t="s">
        <v>1072</v>
      </c>
      <c r="Q198" s="696" t="s">
        <v>1072</v>
      </c>
      <c r="R198" s="696" t="s">
        <v>1072</v>
      </c>
      <c r="S198" s="696"/>
      <c r="T198" s="732"/>
      <c r="U198" s="732"/>
      <c r="V198" s="733"/>
      <c r="W198" s="681"/>
      <c r="X198" s="681" t="str">
        <f>iferror(VLOOKUP($E198,'セッション実施状況管理'!$H$10:$L$1028,4,FALSE),"")</f>
        <v>WARA</v>
      </c>
      <c r="Y198" s="205" t="s">
        <v>156</v>
      </c>
      <c r="Z198" s="205" t="s">
        <v>1327</v>
      </c>
      <c r="AA198" s="205" t="s">
        <v>1322</v>
      </c>
    </row>
    <row r="199">
      <c r="A199" s="691">
        <v>189.0</v>
      </c>
      <c r="B199" s="692">
        <f>vlookup(A199,'セッション実施状況管理'!$A:$C,3,false)</f>
        <v>0</v>
      </c>
      <c r="C199" s="692" t="str">
        <f>vlookup(A199,'セッション実施状況管理'!$A:$B,2,false)</f>
        <v>在学中</v>
      </c>
      <c r="D199" s="686" t="str">
        <f>vlookup(A199,'セッション実施状況管理'!$A:$I,9,false)</f>
        <v/>
      </c>
      <c r="E199" s="686" t="str">
        <f>vlookup(A199,'セッション実施状況管理'!$A:$I,8,false)</f>
        <v>ますこ　かつひこ</v>
      </c>
      <c r="F199" s="693" t="str">
        <f>vlookup(A199,'セッション実施状況管理'!$A:$U,19,false)</f>
        <v/>
      </c>
      <c r="G199" s="686" t="str">
        <f>vlookup(A199,'セッション実施状況管理'!$A:$U,20,false)</f>
        <v>久保山菜々恵</v>
      </c>
      <c r="H199" s="693" t="str">
        <f>vlookup(A199,'セッション実施状況管理'!$A$4:$S1004,17,false)</f>
        <v/>
      </c>
      <c r="I199" s="686">
        <f t="shared" si="13"/>
        <v>1514</v>
      </c>
      <c r="J199" s="692"/>
      <c r="K199" s="692"/>
      <c r="L199" s="691">
        <v>0.0</v>
      </c>
      <c r="M199" s="691">
        <f t="shared" si="16"/>
        <v>0</v>
      </c>
      <c r="N199" s="692"/>
      <c r="O199" s="695">
        <f t="shared" si="7"/>
        <v>0</v>
      </c>
      <c r="P199" s="696">
        <v>0.0</v>
      </c>
      <c r="Q199" s="732"/>
      <c r="R199" s="732"/>
      <c r="S199" s="732"/>
      <c r="T199" s="732"/>
      <c r="U199" s="732"/>
      <c r="V199" s="733"/>
      <c r="W199" s="681"/>
      <c r="X199" s="681" t="str">
        <f>iferror(VLOOKUP($E199,'セッション実施状況管理'!$H$10:$L$1028,4,FALSE),"")</f>
        <v>まっつん</v>
      </c>
      <c r="Y199" s="205" t="s">
        <v>156</v>
      </c>
      <c r="Z199" s="205" t="s">
        <v>1322</v>
      </c>
      <c r="AA199" s="205" t="s">
        <v>1322</v>
      </c>
    </row>
    <row r="200">
      <c r="A200" s="691">
        <v>190.0</v>
      </c>
      <c r="B200" s="692">
        <f>vlookup(A200,'セッション実施状況管理'!$A:$C,3,false)</f>
        <v>0</v>
      </c>
      <c r="C200" s="692" t="str">
        <f>vlookup(A200,'セッション実施状況管理'!$A:$B,2,false)</f>
        <v>クーリングオフ</v>
      </c>
      <c r="D200" s="686" t="str">
        <f>vlookup(A200,'セッション実施状況管理'!$A:$I,9,false)</f>
        <v/>
      </c>
      <c r="E200" s="686" t="str">
        <f>vlookup(A200,'セッション実施状況管理'!$A:$I,8,false)</f>
        <v>すながわさき</v>
      </c>
      <c r="F200" s="693" t="str">
        <f>vlookup(A200,'セッション実施状況管理'!$A:$U,19,false)</f>
        <v/>
      </c>
      <c r="G200" s="686" t="str">
        <f>vlookup(A200,'セッション実施状況管理'!$A:$U,20,false)</f>
        <v>-</v>
      </c>
      <c r="H200" s="699">
        <f>vlookup(A200,'セッション実施状況管理'!$A$4:$S1004,17,false)</f>
        <v>45981</v>
      </c>
      <c r="I200" s="686">
        <f t="shared" si="13"/>
        <v>3</v>
      </c>
      <c r="J200" s="692"/>
      <c r="K200" s="692"/>
      <c r="L200" s="692"/>
      <c r="M200" s="691">
        <f t="shared" si="16"/>
        <v>0</v>
      </c>
      <c r="N200" s="692"/>
      <c r="O200" s="695">
        <f t="shared" si="7"/>
        <v>0</v>
      </c>
      <c r="P200" s="696">
        <v>0.0</v>
      </c>
      <c r="Q200" s="732"/>
      <c r="R200" s="732"/>
      <c r="S200" s="732"/>
      <c r="T200" s="732"/>
      <c r="U200" s="732"/>
      <c r="V200" s="733"/>
      <c r="W200" s="681"/>
      <c r="X200" s="681" t="str">
        <f>iferror(VLOOKUP($E200,'セッション実施状況管理'!$H$10:$L$1028,4,FALSE),"")</f>
        <v>たき</v>
      </c>
      <c r="Y200" s="681"/>
      <c r="Z200" s="681"/>
      <c r="AA200" s="681"/>
    </row>
    <row r="201">
      <c r="A201" s="691">
        <v>191.0</v>
      </c>
      <c r="B201" s="692">
        <f>vlookup(A201,'セッション実施状況管理'!$A:$C,3,false)</f>
        <v>0</v>
      </c>
      <c r="C201" s="692" t="str">
        <f>vlookup(A201,'セッション実施状況管理'!$A:$B,2,false)</f>
        <v>在学中</v>
      </c>
      <c r="D201" s="686" t="str">
        <f>vlookup(A201,'セッション実施状況管理'!$A:$I,9,false)</f>
        <v/>
      </c>
      <c r="E201" s="686" t="str">
        <f>vlookup(A201,'セッション実施状況管理'!$A:$I,8,false)</f>
        <v>きくちたまみ</v>
      </c>
      <c r="F201" s="693" t="str">
        <f>vlookup(A201,'セッション実施状況管理'!$A:$U,19,false)</f>
        <v/>
      </c>
      <c r="G201" s="686" t="str">
        <f>vlookup(A201,'セッション実施状況管理'!$A:$U,20,false)</f>
        <v>木村友紀</v>
      </c>
      <c r="H201" s="693" t="str">
        <f>vlookup(A201,'セッション実施状況管理'!$A$4:$S1004,17,false)</f>
        <v/>
      </c>
      <c r="I201" s="686">
        <f t="shared" si="13"/>
        <v>1514</v>
      </c>
      <c r="J201" s="692"/>
      <c r="K201" s="692"/>
      <c r="L201" s="691">
        <v>0.0</v>
      </c>
      <c r="M201" s="691">
        <f t="shared" si="16"/>
        <v>0</v>
      </c>
      <c r="N201" s="692"/>
      <c r="O201" s="695">
        <f t="shared" si="7"/>
        <v>0</v>
      </c>
      <c r="P201" s="696">
        <v>0.0</v>
      </c>
      <c r="Q201" s="697">
        <v>0.0</v>
      </c>
      <c r="R201" s="697">
        <v>0.0</v>
      </c>
      <c r="S201" s="732"/>
      <c r="T201" s="732"/>
      <c r="U201" s="732"/>
      <c r="V201" s="733"/>
      <c r="W201" s="681"/>
      <c r="X201" s="681" t="str">
        <f>iferror(VLOOKUP($E201,'セッション実施状況管理'!$H$10:$L$1028,4,FALSE),"")</f>
        <v>かず</v>
      </c>
      <c r="Y201" s="205" t="s">
        <v>1329</v>
      </c>
      <c r="Z201" s="205" t="s">
        <v>1324</v>
      </c>
      <c r="AA201" s="205" t="s">
        <v>1331</v>
      </c>
    </row>
    <row r="202">
      <c r="A202" s="691">
        <v>192.0</v>
      </c>
      <c r="B202" s="692">
        <f>vlookup(A202,'セッション実施状況管理'!$A:$C,3,false)</f>
        <v>0</v>
      </c>
      <c r="C202" s="692" t="str">
        <f>vlookup(A202,'セッション実施状況管理'!$A:$B,2,false)</f>
        <v>在学中</v>
      </c>
      <c r="D202" s="686" t="str">
        <f>vlookup(A202,'セッション実施状況管理'!$A:$I,9,false)</f>
        <v/>
      </c>
      <c r="E202" s="686" t="str">
        <f>vlookup(A202,'セッション実施状況管理'!$A:$I,8,false)</f>
        <v>たきもとまさあき</v>
      </c>
      <c r="F202" s="693" t="str">
        <f>vlookup(A202,'セッション実施状況管理'!$A:$U,19,false)</f>
        <v/>
      </c>
      <c r="G202" s="686" t="str">
        <f>vlookup(A202,'セッション実施状況管理'!$A:$U,20,false)</f>
        <v>小熊 来瑠美</v>
      </c>
      <c r="H202" s="693" t="str">
        <f>vlookup(A202,'セッション実施状況管理'!$A$4:$S1004,17,false)</f>
        <v/>
      </c>
      <c r="I202" s="686">
        <f t="shared" si="13"/>
        <v>1514</v>
      </c>
      <c r="J202" s="692"/>
      <c r="K202" s="692"/>
      <c r="L202" s="692"/>
      <c r="M202" s="691">
        <f t="shared" si="16"/>
        <v>0</v>
      </c>
      <c r="N202" s="692"/>
      <c r="O202" s="695">
        <f t="shared" si="7"/>
        <v>0</v>
      </c>
      <c r="P202" s="696">
        <v>0.0</v>
      </c>
      <c r="Q202" s="732"/>
      <c r="R202" s="732"/>
      <c r="S202" s="732"/>
      <c r="T202" s="732"/>
      <c r="U202" s="732"/>
      <c r="V202" s="733"/>
      <c r="W202" s="681"/>
      <c r="X202" s="681" t="str">
        <f>iferror(VLOOKUP($E202,'セッション実施状況管理'!$H$10:$L$1028,4,FALSE),"")</f>
        <v>カナノ</v>
      </c>
      <c r="Y202" s="205" t="s">
        <v>156</v>
      </c>
      <c r="Z202" s="205" t="s">
        <v>1322</v>
      </c>
      <c r="AA202" s="205" t="s">
        <v>1322</v>
      </c>
    </row>
    <row r="203">
      <c r="A203" s="691">
        <v>193.0</v>
      </c>
      <c r="B203" s="692">
        <f>vlookup(A203,'セッション実施状況管理'!$A:$C,3,false)</f>
        <v>0</v>
      </c>
      <c r="C203" s="692" t="str">
        <f>vlookup(A203,'セッション実施状況管理'!$A:$B,2,false)</f>
        <v>在学中</v>
      </c>
      <c r="D203" s="686" t="str">
        <f>vlookup(A203,'セッション実施状況管理'!$A:$I,9,false)</f>
        <v>iroha_money_kanri
</v>
      </c>
      <c r="E203" s="686" t="str">
        <f>vlookup(A203,'セッション実施状況管理'!$A:$I,8,false)</f>
        <v>たしろゆみこ</v>
      </c>
      <c r="F203" s="693" t="str">
        <f>vlookup(A203,'セッション実施状況管理'!$A:$U,19,false)</f>
        <v/>
      </c>
      <c r="G203" s="686" t="str">
        <f>vlookup(A203,'セッション実施状況管理'!$A:$U,20,false)</f>
        <v>高木千鶴</v>
      </c>
      <c r="H203" s="699">
        <f>vlookup(A203,'セッション実施状況管理'!$A$4:$S1004,17,false)</f>
        <v>45985</v>
      </c>
      <c r="I203" s="686">
        <f t="shared" si="13"/>
        <v>3</v>
      </c>
      <c r="J203" s="692"/>
      <c r="K203" s="692"/>
      <c r="L203" s="691">
        <v>0.0</v>
      </c>
      <c r="M203" s="691">
        <f t="shared" si="16"/>
        <v>1</v>
      </c>
      <c r="N203" s="692"/>
      <c r="O203" s="695">
        <f t="shared" si="7"/>
        <v>0.5</v>
      </c>
      <c r="P203" s="696" t="s">
        <v>1072</v>
      </c>
      <c r="Q203" s="697">
        <v>1.0</v>
      </c>
      <c r="R203" s="697"/>
      <c r="S203" s="732"/>
      <c r="T203" s="732"/>
      <c r="U203" s="732"/>
      <c r="V203" s="733"/>
      <c r="W203" s="681"/>
      <c r="X203" s="681" t="str">
        <f>iferror(VLOOKUP($E203,'セッション実施状況管理'!$H$10:$L$1028,4,FALSE),"")</f>
        <v>さな</v>
      </c>
      <c r="Y203" s="205" t="s">
        <v>1349</v>
      </c>
      <c r="Z203" s="205" t="s">
        <v>1327</v>
      </c>
      <c r="AA203" s="205" t="s">
        <v>1325</v>
      </c>
    </row>
    <row r="204">
      <c r="A204" s="691">
        <v>194.0</v>
      </c>
      <c r="B204" s="692">
        <f>vlookup(A204,'セッション実施状況管理'!$A:$C,3,false)</f>
        <v>0</v>
      </c>
      <c r="C204" s="692" t="str">
        <f>vlookup(A204,'セッション実施状況管理'!$A:$B,2,false)</f>
        <v>在学中</v>
      </c>
      <c r="D204" s="686" t="str">
        <f>vlookup(A204,'セッション実施状況管理'!$A:$I,9,false)</f>
        <v/>
      </c>
      <c r="E204" s="686" t="str">
        <f>vlookup(A204,'セッション実施状況管理'!$A:$I,8,false)</f>
        <v>おのさとこ</v>
      </c>
      <c r="F204" s="693" t="str">
        <f>vlookup(A204,'セッション実施状況管理'!$A:$U,19,false)</f>
        <v/>
      </c>
      <c r="G204" s="686" t="str">
        <f>vlookup(A204,'セッション実施状況管理'!$A:$U,20,false)</f>
        <v>青木千奈</v>
      </c>
      <c r="H204" s="699">
        <f>vlookup(A204,'セッション実施状況管理'!$A$4:$S1004,17,false)</f>
        <v>45991</v>
      </c>
      <c r="I204" s="686">
        <f t="shared" si="13"/>
        <v>3</v>
      </c>
      <c r="J204" s="692"/>
      <c r="K204" s="692"/>
      <c r="L204" s="692"/>
      <c r="M204" s="691">
        <f t="shared" si="16"/>
        <v>0</v>
      </c>
      <c r="N204" s="692"/>
      <c r="O204" s="695">
        <f t="shared" si="7"/>
        <v>0</v>
      </c>
      <c r="P204" s="696" t="s">
        <v>53</v>
      </c>
      <c r="Q204" s="696" t="s">
        <v>1347</v>
      </c>
      <c r="R204" s="732"/>
      <c r="S204" s="732"/>
      <c r="T204" s="732"/>
      <c r="U204" s="732"/>
      <c r="V204" s="733"/>
      <c r="W204" s="681"/>
      <c r="X204" s="681" t="str">
        <f>iferror(VLOOKUP($E204,'セッション実施状況管理'!$H$10:$L$1028,4,FALSE),"")</f>
        <v>アイ</v>
      </c>
      <c r="Y204" s="205" t="s">
        <v>1332</v>
      </c>
      <c r="Z204" s="205" t="s">
        <v>1327</v>
      </c>
      <c r="AA204" s="205" t="s">
        <v>1331</v>
      </c>
    </row>
    <row r="205">
      <c r="A205" s="691">
        <v>195.0</v>
      </c>
      <c r="B205" s="692">
        <f>vlookup(A205,'セッション実施状況管理'!$A:$C,3,false)</f>
        <v>0</v>
      </c>
      <c r="C205" s="692" t="str">
        <f>vlookup(A205,'セッション実施状況管理'!$A:$B,2,false)</f>
        <v>在学中</v>
      </c>
      <c r="D205" s="686" t="str">
        <f>vlookup(A205,'セッション実施状況管理'!$A:$I,9,false)</f>
        <v>iku_kenko_gohan</v>
      </c>
      <c r="E205" s="686" t="str">
        <f>vlookup(A205,'セッション実施状況管理'!$A:$I,8,false)</f>
        <v>にしぐちいくこ</v>
      </c>
      <c r="F205" s="693" t="str">
        <f>vlookup(A205,'セッション実施状況管理'!$A:$U,19,false)</f>
        <v/>
      </c>
      <c r="G205" s="686" t="str">
        <f>vlookup(A205,'セッション実施状況管理'!$A:$U,20,false)</f>
        <v>原千佳</v>
      </c>
      <c r="H205" s="699">
        <f>vlookup(A205,'セッション実施状況管理'!$A$4:$S1004,17,false)</f>
        <v>45990</v>
      </c>
      <c r="I205" s="686">
        <f t="shared" si="13"/>
        <v>3</v>
      </c>
      <c r="J205" s="692"/>
      <c r="K205" s="692"/>
      <c r="L205" s="691">
        <v>0.0</v>
      </c>
      <c r="M205" s="691">
        <f t="shared" si="16"/>
        <v>4</v>
      </c>
      <c r="N205" s="692"/>
      <c r="O205" s="695">
        <f t="shared" si="7"/>
        <v>2</v>
      </c>
      <c r="P205" s="696" t="s">
        <v>1072</v>
      </c>
      <c r="Q205" s="697">
        <v>4.0</v>
      </c>
      <c r="R205" s="732"/>
      <c r="S205" s="732"/>
      <c r="T205" s="732"/>
      <c r="U205" s="732"/>
      <c r="V205" s="733"/>
      <c r="W205" s="681"/>
      <c r="X205" s="681" t="str">
        <f>iferror(VLOOKUP($E205,'セッション実施状況管理'!$H$10:$L$1028,4,FALSE),"")</f>
        <v>りん</v>
      </c>
      <c r="Y205" s="205" t="s">
        <v>1329</v>
      </c>
      <c r="Z205" s="205" t="s">
        <v>1327</v>
      </c>
      <c r="AA205" s="205" t="s">
        <v>1325</v>
      </c>
    </row>
    <row r="206">
      <c r="A206" s="691">
        <v>196.0</v>
      </c>
      <c r="B206" s="692">
        <f>vlookup(A206,'セッション実施状況管理'!$A:$C,3,false)</f>
        <v>0</v>
      </c>
      <c r="C206" s="692" t="str">
        <f>vlookup(A206,'セッション実施状況管理'!$A:$B,2,false)</f>
        <v>在学中</v>
      </c>
      <c r="D206" s="686" t="str">
        <f>vlookup(A206,'セッション実施状況管理'!$A:$I,9,false)</f>
        <v/>
      </c>
      <c r="E206" s="686" t="str">
        <f>vlookup(A206,'セッション実施状況管理'!$A:$I,8,false)</f>
        <v>いわかわ　のぶゆき</v>
      </c>
      <c r="F206" s="693" t="str">
        <f>vlookup(A206,'セッション実施状況管理'!$A:$U,19,false)</f>
        <v/>
      </c>
      <c r="G206" s="686" t="str">
        <f>vlookup(A206,'セッション実施状況管理'!$A:$U,20,false)</f>
        <v>高木千鶴</v>
      </c>
      <c r="H206" s="699">
        <f>vlookup(A206,'セッション実施状況管理'!$A$4:$S1004,17,false)</f>
        <v>45990</v>
      </c>
      <c r="I206" s="686">
        <f t="shared" si="13"/>
        <v>3</v>
      </c>
      <c r="J206" s="692"/>
      <c r="K206" s="692"/>
      <c r="L206" s="691">
        <v>0.0</v>
      </c>
      <c r="M206" s="691">
        <f t="shared" si="16"/>
        <v>0</v>
      </c>
      <c r="N206" s="692"/>
      <c r="O206" s="695">
        <f t="shared" si="7"/>
        <v>0</v>
      </c>
      <c r="P206" s="696" t="s">
        <v>1347</v>
      </c>
      <c r="Q206" s="696" t="s">
        <v>1347</v>
      </c>
      <c r="R206" s="732"/>
      <c r="S206" s="732"/>
      <c r="T206" s="732"/>
      <c r="U206" s="732"/>
      <c r="V206" s="733"/>
      <c r="W206" s="681"/>
      <c r="X206" s="681" t="str">
        <f>iferror(VLOOKUP($E206,'セッション実施状況管理'!$H$10:$L$1028,4,FALSE),"")</f>
        <v>やなぎー</v>
      </c>
      <c r="Y206" s="205" t="s">
        <v>156</v>
      </c>
      <c r="Z206" s="205" t="s">
        <v>1327</v>
      </c>
      <c r="AA206" s="205" t="s">
        <v>1331</v>
      </c>
    </row>
    <row r="207">
      <c r="A207" s="691">
        <v>197.0</v>
      </c>
      <c r="B207" s="692">
        <f>vlookup(A207,'セッション実施状況管理'!$A:$C,3,false)</f>
        <v>0</v>
      </c>
      <c r="C207" s="692" t="str">
        <f>vlookup(A207,'セッション実施状況管理'!$A:$B,2,false)</f>
        <v>在学中</v>
      </c>
      <c r="D207" s="686" t="str">
        <f>vlookup(A207,'セッション実施状況管理'!$A:$I,9,false)</f>
        <v/>
      </c>
      <c r="E207" s="686" t="str">
        <f>vlookup(A207,'セッション実施状況管理'!$A:$I,8,false)</f>
        <v>いしがきゆか</v>
      </c>
      <c r="F207" s="693">
        <f>vlookup(A207,'セッション実施状況管理'!$A:$U,19,false)</f>
        <v>46196</v>
      </c>
      <c r="G207" s="686" t="str">
        <f>vlookup(A207,'セッション実施状況管理'!$A:$U,20,false)</f>
        <v>本田亜莉沙</v>
      </c>
      <c r="H207" s="693" t="str">
        <f>vlookup(A207,'セッション実施状況管理'!$A$4:$S1004,17,false)</f>
        <v/>
      </c>
      <c r="I207" s="686">
        <f t="shared" si="13"/>
        <v>1514</v>
      </c>
      <c r="J207" s="692"/>
      <c r="K207" s="692"/>
      <c r="L207" s="691">
        <v>0.0</v>
      </c>
      <c r="M207" s="691">
        <f t="shared" si="16"/>
        <v>0</v>
      </c>
      <c r="N207" s="692"/>
      <c r="O207" s="695">
        <f t="shared" si="7"/>
        <v>0</v>
      </c>
      <c r="P207" s="696" t="s">
        <v>1072</v>
      </c>
      <c r="Q207" s="697" t="s">
        <v>1072</v>
      </c>
      <c r="R207" s="732"/>
      <c r="S207" s="732"/>
      <c r="T207" s="732"/>
      <c r="U207" s="732"/>
      <c r="V207" s="733"/>
      <c r="W207" s="681"/>
      <c r="X207" s="681" t="str">
        <f>iferror(VLOOKUP($E207,'セッション実施状況管理'!$H$10:$L$1028,4,FALSE),"")</f>
        <v>アイ</v>
      </c>
      <c r="Y207" s="205" t="s">
        <v>1338</v>
      </c>
      <c r="Z207" s="205" t="s">
        <v>1330</v>
      </c>
      <c r="AA207" s="205" t="s">
        <v>1325</v>
      </c>
    </row>
    <row r="208">
      <c r="A208" s="691">
        <v>198.0</v>
      </c>
      <c r="B208" s="692">
        <f>vlookup(A208,'セッション実施状況管理'!$A:$C,3,false)</f>
        <v>0</v>
      </c>
      <c r="C208" s="692" t="str">
        <f>vlookup(A208,'セッション実施状況管理'!$A:$B,2,false)</f>
        <v>在学中</v>
      </c>
      <c r="D208" s="686" t="str">
        <f>vlookup(A208,'セッション実施状況管理'!$A:$I,9,false)</f>
        <v>buuu.log</v>
      </c>
      <c r="E208" s="686" t="str">
        <f>vlookup(A208,'セッション実施状況管理'!$A:$I,8,false)</f>
        <v>ほんもとしのぶ</v>
      </c>
      <c r="F208" s="693" t="str">
        <f>vlookup(A208,'セッション実施状況管理'!$A:$U,19,false)</f>
        <v/>
      </c>
      <c r="G208" s="686" t="str">
        <f>vlookup(A208,'セッション実施状況管理'!$A:$U,20,false)</f>
        <v>岡本亜紀衣</v>
      </c>
      <c r="H208" s="693" t="str">
        <f>vlookup(A208,'セッション実施状況管理'!$A$4:$S1004,17,false)</f>
        <v/>
      </c>
      <c r="I208" s="686">
        <f t="shared" si="13"/>
        <v>1514</v>
      </c>
      <c r="J208" s="692"/>
      <c r="K208" s="692"/>
      <c r="L208" s="691">
        <v>0.0</v>
      </c>
      <c r="M208" s="691">
        <f t="shared" si="16"/>
        <v>2</v>
      </c>
      <c r="N208" s="692"/>
      <c r="O208" s="695">
        <f t="shared" si="7"/>
        <v>1</v>
      </c>
      <c r="P208" s="696" t="s">
        <v>1072</v>
      </c>
      <c r="Q208" s="697">
        <v>2.0</v>
      </c>
      <c r="R208" s="732"/>
      <c r="S208" s="732"/>
      <c r="T208" s="732"/>
      <c r="U208" s="732"/>
      <c r="V208" s="733"/>
      <c r="W208" s="681"/>
      <c r="X208" s="681" t="str">
        <f>iferror(VLOOKUP($E208,'セッション実施状況管理'!$H$10:$L$1028,4,FALSE),"")</f>
        <v>ひろポンプ</v>
      </c>
      <c r="Y208" s="205" t="s">
        <v>1335</v>
      </c>
      <c r="Z208" s="205" t="s">
        <v>1330</v>
      </c>
      <c r="AA208" s="205" t="s">
        <v>1331</v>
      </c>
    </row>
    <row r="209">
      <c r="A209" s="691">
        <v>199.0</v>
      </c>
      <c r="B209" s="692">
        <f>vlookup(A209,'セッション実施状況管理'!$A:$C,3,false)</f>
        <v>0</v>
      </c>
      <c r="C209" s="692" t="str">
        <f>vlookup(A209,'セッション実施状況管理'!$A:$B,2,false)</f>
        <v>在学中</v>
      </c>
      <c r="D209" s="686" t="str">
        <f>vlookup(A209,'セッション実施状況管理'!$A:$I,9,false)</f>
        <v>minamikaze_m</v>
      </c>
      <c r="E209" s="686" t="str">
        <f>vlookup(A209,'セッション実施状況管理'!$A:$I,8,false)</f>
        <v>みやけせつこ</v>
      </c>
      <c r="F209" s="693" t="str">
        <f>vlookup(A209,'セッション実施状況管理'!$A:$U,19,false)</f>
        <v/>
      </c>
      <c r="G209" s="686" t="str">
        <f>vlookup(A209,'セッション実施状況管理'!$A:$U,20,false)</f>
        <v>福田康裕</v>
      </c>
      <c r="H209" s="693" t="str">
        <f>vlookup(A209,'セッション実施状況管理'!$A$4:$S1004,17,false)</f>
        <v/>
      </c>
      <c r="I209" s="686">
        <f t="shared" si="13"/>
        <v>1514</v>
      </c>
      <c r="J209" s="692"/>
      <c r="K209" s="692"/>
      <c r="L209" s="691">
        <v>0.0</v>
      </c>
      <c r="M209" s="691">
        <f t="shared" si="16"/>
        <v>0</v>
      </c>
      <c r="N209" s="692"/>
      <c r="O209" s="695">
        <f t="shared" si="7"/>
        <v>0</v>
      </c>
      <c r="P209" s="696" t="s">
        <v>1072</v>
      </c>
      <c r="Q209" s="697" t="s">
        <v>1072</v>
      </c>
      <c r="R209" s="732"/>
      <c r="S209" s="732"/>
      <c r="T209" s="732"/>
      <c r="U209" s="732"/>
      <c r="V209" s="733"/>
      <c r="W209" s="681"/>
      <c r="X209" s="681" t="str">
        <f>iferror(VLOOKUP($E209,'セッション実施状況管理'!$H$10:$L$1028,4,FALSE),"")</f>
        <v>みき</v>
      </c>
      <c r="Y209" s="205" t="s">
        <v>1335</v>
      </c>
      <c r="Z209" s="205" t="s">
        <v>1333</v>
      </c>
      <c r="AA209" s="205" t="s">
        <v>1325</v>
      </c>
    </row>
    <row r="210">
      <c r="A210" s="691">
        <v>200.0</v>
      </c>
      <c r="B210" s="692">
        <f>vlookup(A210,'セッション実施状況管理'!$A:$C,3,false)</f>
        <v>0</v>
      </c>
      <c r="C210" s="692" t="str">
        <f>vlookup(A210,'セッション実施状況管理'!$A:$B,2,false)</f>
        <v>在学中</v>
      </c>
      <c r="D210" s="686" t="str">
        <f>vlookup(A210,'セッション実施状況管理'!$A:$I,9,false)</f>
        <v>kazumi_koji_recipe
</v>
      </c>
      <c r="E210" s="686" t="str">
        <f>vlookup(A210,'セッション実施状況管理'!$A:$I,8,false)</f>
        <v>みずたに かずみ</v>
      </c>
      <c r="F210" s="693" t="str">
        <f>vlookup(A210,'セッション実施状況管理'!$A:$U,19,false)</f>
        <v/>
      </c>
      <c r="G210" s="686" t="str">
        <f>vlookup(A210,'セッション実施状況管理'!$A:$U,20,false)</f>
        <v>高木千鶴</v>
      </c>
      <c r="H210" s="693" t="str">
        <f>vlookup(A210,'セッション実施状況管理'!$A$4:$S1004,17,false)</f>
        <v/>
      </c>
      <c r="I210" s="686">
        <f t="shared" si="13"/>
        <v>1514</v>
      </c>
      <c r="J210" s="692"/>
      <c r="K210" s="692"/>
      <c r="L210" s="691">
        <v>0.0</v>
      </c>
      <c r="M210" s="691">
        <f t="shared" si="16"/>
        <v>0</v>
      </c>
      <c r="N210" s="692"/>
      <c r="O210" s="695">
        <f t="shared" si="7"/>
        <v>0</v>
      </c>
      <c r="P210" s="696" t="s">
        <v>1347</v>
      </c>
      <c r="Q210" s="696" t="s">
        <v>1347</v>
      </c>
      <c r="R210" s="732"/>
      <c r="S210" s="732"/>
      <c r="T210" s="732"/>
      <c r="U210" s="732"/>
      <c r="V210" s="733"/>
      <c r="W210" s="681"/>
      <c r="X210" s="681" t="str">
        <f>iferror(VLOOKUP($E210,'セッション実施状況管理'!$H$10:$L$1028,4,FALSE),"")</f>
        <v>炊飯器夫婦</v>
      </c>
      <c r="Y210" s="205" t="s">
        <v>1329</v>
      </c>
      <c r="Z210" s="205" t="s">
        <v>1327</v>
      </c>
      <c r="AA210" s="205" t="s">
        <v>1331</v>
      </c>
    </row>
    <row r="211">
      <c r="A211" s="691">
        <v>201.0</v>
      </c>
      <c r="B211" s="692">
        <f>vlookup(A211,'セッション実施状況管理'!$A:$C,3,false)</f>
        <v>0</v>
      </c>
      <c r="C211" s="692" t="str">
        <f>vlookup(A211,'セッション実施状況管理'!$A:$B,2,false)</f>
        <v>在学中</v>
      </c>
      <c r="D211" s="737" t="s">
        <v>1351</v>
      </c>
      <c r="E211" s="686" t="str">
        <f>vlookup(A211,'セッション実施状況管理'!$A:$I,8,false)</f>
        <v>ふじいあやの</v>
      </c>
      <c r="F211" s="693" t="str">
        <f>vlookup(A211,'セッション実施状況管理'!$A:$U,19,false)</f>
        <v/>
      </c>
      <c r="G211" s="686" t="str">
        <f>vlookup(A211,'セッション実施状況管理'!$A:$U,20,false)</f>
        <v>小林彩織</v>
      </c>
      <c r="H211" s="693" t="str">
        <f>vlookup(A211,'セッション実施状況管理'!$A$4:$S1004,17,false)</f>
        <v/>
      </c>
      <c r="I211" s="686">
        <f t="shared" si="13"/>
        <v>1514</v>
      </c>
      <c r="J211" s="692"/>
      <c r="K211" s="692"/>
      <c r="L211" s="691">
        <v>622.0</v>
      </c>
      <c r="M211" s="691">
        <f t="shared" si="16"/>
        <v>0</v>
      </c>
      <c r="N211" s="692"/>
      <c r="O211" s="695">
        <f t="shared" si="7"/>
        <v>0</v>
      </c>
      <c r="P211" s="696" t="s">
        <v>1072</v>
      </c>
      <c r="Q211" s="697" t="s">
        <v>1072</v>
      </c>
      <c r="R211" s="732"/>
      <c r="S211" s="732"/>
      <c r="T211" s="732"/>
      <c r="U211" s="732"/>
      <c r="V211" s="733"/>
      <c r="W211" s="681"/>
      <c r="X211" s="681" t="str">
        <f>iferror(VLOOKUP($E211,'セッション実施状況管理'!$H$10:$L$1028,4,FALSE),"")</f>
        <v>あみり</v>
      </c>
      <c r="Y211" s="205" t="s">
        <v>1329</v>
      </c>
      <c r="Z211" s="205" t="s">
        <v>1330</v>
      </c>
      <c r="AA211" s="205" t="s">
        <v>1325</v>
      </c>
    </row>
    <row r="212">
      <c r="A212" s="691">
        <v>202.0</v>
      </c>
      <c r="B212" s="692">
        <f>vlookup(A212,'セッション実施状況管理'!$A:$C,3,false)</f>
        <v>0</v>
      </c>
      <c r="C212" s="692" t="str">
        <f>vlookup(A212,'セッション実施状況管理'!$A:$B,2,false)</f>
        <v>在学中</v>
      </c>
      <c r="D212" s="686" t="str">
        <f>vlookup(A212,'セッション実施状況管理'!$A:$I,9,false)</f>
        <v/>
      </c>
      <c r="E212" s="686" t="str">
        <f>vlookup(A212,'セッション実施状況管理'!$A:$I,8,false)</f>
        <v>すずきみく</v>
      </c>
      <c r="F212" s="693">
        <f>vlookup(A212,'セッション実施状況管理'!$A:$U,19,false)</f>
        <v>46197</v>
      </c>
      <c r="G212" s="686" t="str">
        <f>vlookup(A212,'セッション実施状況管理'!$A:$U,20,false)</f>
        <v>ととのえ</v>
      </c>
      <c r="H212" s="693" t="str">
        <f>vlookup(A212,'セッション実施状況管理'!$A$4:$S1004,17,false)</f>
        <v/>
      </c>
      <c r="I212" s="686">
        <f t="shared" si="13"/>
        <v>1514</v>
      </c>
      <c r="J212" s="692"/>
      <c r="K212" s="692"/>
      <c r="L212" s="691">
        <v>0.0</v>
      </c>
      <c r="M212" s="691">
        <f t="shared" si="16"/>
        <v>0</v>
      </c>
      <c r="N212" s="692"/>
      <c r="O212" s="695">
        <f t="shared" si="7"/>
        <v>0</v>
      </c>
      <c r="P212" s="696" t="s">
        <v>1072</v>
      </c>
      <c r="Q212" s="697" t="s">
        <v>1072</v>
      </c>
      <c r="R212" s="732"/>
      <c r="S212" s="732"/>
      <c r="T212" s="732"/>
      <c r="U212" s="732"/>
      <c r="V212" s="733"/>
      <c r="W212" s="681"/>
      <c r="X212" s="681" t="str">
        <f>iferror(VLOOKUP($E212,'セッション実施状況管理'!$H$10:$L$1028,4,FALSE),"")</f>
        <v>まっつん</v>
      </c>
      <c r="Y212" s="205" t="s">
        <v>1338</v>
      </c>
      <c r="Z212" s="205" t="s">
        <v>1324</v>
      </c>
      <c r="AA212" s="205" t="s">
        <v>1331</v>
      </c>
    </row>
    <row r="213">
      <c r="A213" s="691">
        <v>203.0</v>
      </c>
      <c r="B213" s="692">
        <f>vlookup(A213,'セッション実施状況管理'!$A:$C,3,false)</f>
        <v>0</v>
      </c>
      <c r="C213" s="692" t="str">
        <f>vlookup(A213,'セッション実施状況管理'!$A:$B,2,false)</f>
        <v>在学中</v>
      </c>
      <c r="D213" s="686" t="str">
        <f>vlookup(A213,'セッション実施状況管理'!$A:$I,9,false)</f>
        <v/>
      </c>
      <c r="E213" s="686" t="str">
        <f>vlookup(A213,'セッション実施状況管理'!$A:$I,8,false)</f>
        <v>みやけじゅんいち</v>
      </c>
      <c r="F213" s="693" t="str">
        <f>vlookup(A213,'セッション実施状況管理'!$A:$U,19,false)</f>
        <v/>
      </c>
      <c r="G213" s="686" t="str">
        <f>vlookup(A213,'セッション実施状況管理'!$A:$U,20,false)</f>
        <v>-</v>
      </c>
      <c r="H213" s="693" t="str">
        <f>vlookup(A213,'セッション実施状況管理'!$A$4:$S1004,17,false)</f>
        <v/>
      </c>
      <c r="I213" s="686">
        <f t="shared" si="13"/>
        <v>1514</v>
      </c>
      <c r="J213" s="692"/>
      <c r="K213" s="692"/>
      <c r="L213" s="692"/>
      <c r="M213" s="691">
        <f t="shared" si="16"/>
        <v>0</v>
      </c>
      <c r="N213" s="692"/>
      <c r="O213" s="695">
        <f t="shared" si="7"/>
        <v>0</v>
      </c>
      <c r="P213" s="696">
        <v>0.0</v>
      </c>
      <c r="Q213" s="732"/>
      <c r="R213" s="732"/>
      <c r="S213" s="732"/>
      <c r="T213" s="732"/>
      <c r="U213" s="732"/>
      <c r="V213" s="733"/>
      <c r="W213" s="681"/>
      <c r="X213" s="681" t="str">
        <f>iferror(VLOOKUP($E213,'セッション実施状況管理'!$H$10:$L$1028,4,FALSE),"")</f>
        <v>みき</v>
      </c>
      <c r="Y213" s="681"/>
      <c r="Z213" s="681"/>
      <c r="AA213" s="681"/>
    </row>
    <row r="214">
      <c r="A214" s="691">
        <v>204.0</v>
      </c>
      <c r="B214" s="692">
        <f>vlookup(A214,'セッション実施状況管理'!$A:$C,3,false)</f>
        <v>0</v>
      </c>
      <c r="C214" s="692" t="str">
        <f>vlookup(A214,'セッション実施状況管理'!$A:$B,2,false)</f>
        <v>在学中</v>
      </c>
      <c r="D214" s="686" t="str">
        <f>vlookup(A214,'セッション実施状況管理'!$A:$I,9,false)</f>
        <v/>
      </c>
      <c r="E214" s="686" t="str">
        <f>vlookup(A214,'セッション実施状況管理'!$A:$I,8,false)</f>
        <v>ささきゆき</v>
      </c>
      <c r="F214" s="693" t="str">
        <f>vlookup(A214,'セッション実施状況管理'!$A:$U,19,false)</f>
        <v/>
      </c>
      <c r="G214" s="686" t="str">
        <f>vlookup(A214,'セッション実施状況管理'!$A:$U,20,false)</f>
        <v>宮田友理</v>
      </c>
      <c r="H214" s="693" t="str">
        <f>vlookup(A214,'セッション実施状況管理'!$A$4:$S1004,17,false)</f>
        <v/>
      </c>
      <c r="I214" s="686">
        <f t="shared" si="13"/>
        <v>1514</v>
      </c>
      <c r="J214" s="692"/>
      <c r="K214" s="692"/>
      <c r="L214" s="691">
        <v>0.0</v>
      </c>
      <c r="M214" s="691">
        <f t="shared" si="16"/>
        <v>0</v>
      </c>
      <c r="N214" s="692"/>
      <c r="O214" s="695">
        <f t="shared" si="7"/>
        <v>0</v>
      </c>
      <c r="P214" s="696" t="s">
        <v>1072</v>
      </c>
      <c r="Q214" s="696" t="s">
        <v>1072</v>
      </c>
      <c r="R214" s="732"/>
      <c r="S214" s="732"/>
      <c r="T214" s="732"/>
      <c r="U214" s="732"/>
      <c r="V214" s="733"/>
      <c r="W214" s="681"/>
      <c r="X214" s="681" t="str">
        <f>iferror(VLOOKUP($E214,'セッション実施状況管理'!$H$10:$L$1028,4,FALSE),"")</f>
        <v>カナノ</v>
      </c>
      <c r="Y214" s="205" t="s">
        <v>156</v>
      </c>
      <c r="Z214" s="205" t="s">
        <v>1330</v>
      </c>
      <c r="AA214" s="205" t="s">
        <v>1331</v>
      </c>
    </row>
    <row r="215">
      <c r="A215" s="691">
        <v>205.0</v>
      </c>
      <c r="B215" s="692">
        <f>vlookup(A215,'セッション実施状況管理'!$A:$C,3,false)</f>
        <v>0</v>
      </c>
      <c r="C215" s="692" t="str">
        <f>vlookup(A215,'セッション実施状況管理'!$A:$B,2,false)</f>
        <v>在学中</v>
      </c>
      <c r="D215" s="686" t="str">
        <f>vlookup(A215,'セッション実施状況管理'!$A:$I,9,false)</f>
        <v>suno_cyama_diet</v>
      </c>
      <c r="E215" s="686" t="str">
        <f>vlookup(A215,'セッション実施状況管理'!$A:$I,8,false)</f>
        <v>たかきゆき</v>
      </c>
      <c r="F215" s="693" t="str">
        <f>vlookup(A215,'セッション実施状況管理'!$A:$U,19,false)</f>
        <v/>
      </c>
      <c r="G215" s="686" t="str">
        <f>vlookup(A215,'セッション実施状況管理'!$A:$U,20,false)</f>
        <v>森淳子</v>
      </c>
      <c r="H215" s="693" t="str">
        <f>vlookup(A215,'セッション実施状況管理'!$A$4:$S1004,17,false)</f>
        <v/>
      </c>
      <c r="I215" s="686">
        <f t="shared" si="13"/>
        <v>1514</v>
      </c>
      <c r="J215" s="692"/>
      <c r="K215" s="692"/>
      <c r="L215" s="691">
        <v>0.0</v>
      </c>
      <c r="M215" s="691">
        <f t="shared" si="16"/>
        <v>0</v>
      </c>
      <c r="N215" s="692"/>
      <c r="O215" s="695">
        <f t="shared" si="7"/>
        <v>0</v>
      </c>
      <c r="P215" s="696" t="s">
        <v>1347</v>
      </c>
      <c r="Q215" s="697" t="s">
        <v>1347</v>
      </c>
      <c r="R215" s="732"/>
      <c r="S215" s="732"/>
      <c r="T215" s="732"/>
      <c r="U215" s="732"/>
      <c r="V215" s="733"/>
      <c r="W215" s="681"/>
      <c r="X215" s="681" t="str">
        <f>iferror(VLOOKUP($E215,'セッション実施状況管理'!$H$10:$L$1028,4,FALSE),"")</f>
        <v>まっつん</v>
      </c>
      <c r="Y215" s="205" t="s">
        <v>1338</v>
      </c>
      <c r="Z215" s="205" t="s">
        <v>1327</v>
      </c>
      <c r="AA215" s="205" t="s">
        <v>1325</v>
      </c>
    </row>
    <row r="216">
      <c r="A216" s="691">
        <v>206.0</v>
      </c>
      <c r="B216" s="692">
        <f>vlookup(A216,'セッション実施状況管理'!$A:$C,3,false)</f>
        <v>0</v>
      </c>
      <c r="C216" s="692" t="str">
        <f>vlookup(A216,'セッション実施状況管理'!$A:$B,2,false)</f>
        <v>在学中</v>
      </c>
      <c r="D216" s="686" t="str">
        <f>vlookup(A216,'セッション実施状況管理'!$A:$I,9,false)</f>
        <v/>
      </c>
      <c r="E216" s="686" t="str">
        <f>vlookup(A216,'セッション実施状況管理'!$A:$I,8,false)</f>
        <v>なかがわさおり</v>
      </c>
      <c r="F216" s="693" t="str">
        <f>vlookup(A216,'セッション実施状況管理'!$A:$U,19,false)</f>
        <v/>
      </c>
      <c r="G216" s="686" t="str">
        <f>vlookup(A216,'セッション実施状況管理'!$A:$U,20,false)</f>
        <v>小熊 来瑠美</v>
      </c>
      <c r="H216" s="693" t="str">
        <f>vlookup(A216,'セッション実施状況管理'!$A$4:$S1004,17,false)</f>
        <v/>
      </c>
      <c r="I216" s="686">
        <f t="shared" si="13"/>
        <v>1514</v>
      </c>
      <c r="J216" s="692"/>
      <c r="K216" s="692"/>
      <c r="L216" s="692"/>
      <c r="M216" s="691">
        <f t="shared" si="16"/>
        <v>0</v>
      </c>
      <c r="N216" s="692"/>
      <c r="O216" s="695">
        <f t="shared" si="7"/>
        <v>0</v>
      </c>
      <c r="P216" s="696" t="s">
        <v>1072</v>
      </c>
      <c r="Q216" s="732"/>
      <c r="R216" s="732"/>
      <c r="S216" s="732"/>
      <c r="T216" s="732"/>
      <c r="U216" s="732"/>
      <c r="V216" s="733"/>
      <c r="W216" s="681"/>
      <c r="X216" s="681" t="str">
        <f>iferror(VLOOKUP($E216,'セッション実施状況管理'!$H$10:$L$1028,4,FALSE),"")</f>
        <v>鶏むねマッスル</v>
      </c>
      <c r="Y216" s="205" t="s">
        <v>156</v>
      </c>
      <c r="Z216" s="205" t="s">
        <v>1330</v>
      </c>
      <c r="AA216" s="205" t="s">
        <v>1325</v>
      </c>
    </row>
    <row r="217">
      <c r="A217" s="691">
        <v>207.0</v>
      </c>
      <c r="B217" s="692">
        <f>vlookup(A217,'セッション実施状況管理'!$A:$C,3,false)</f>
        <v>0</v>
      </c>
      <c r="C217" s="692" t="str">
        <f>vlookup(A217,'セッション実施状況管理'!$A:$B,2,false)</f>
        <v>在学中</v>
      </c>
      <c r="D217" s="686" t="str">
        <f>vlookup(A217,'セッション実施状況管理'!$A:$I,9,false)</f>
        <v/>
      </c>
      <c r="E217" s="686" t="str">
        <f>vlookup(A217,'セッション実施状況管理'!$A:$I,8,false)</f>
        <v>しくらりき</v>
      </c>
      <c r="F217" s="693" t="str">
        <f>vlookup(A217,'セッション実施状況管理'!$A:$U,19,false)</f>
        <v/>
      </c>
      <c r="G217" s="686" t="str">
        <f>vlookup(A217,'セッション実施状況管理'!$A:$U,20,false)</f>
        <v>森淳子</v>
      </c>
      <c r="H217" s="693" t="str">
        <f>vlookup(A217,'セッション実施状況管理'!$A$4:$S1004,17,false)</f>
        <v/>
      </c>
      <c r="I217" s="686">
        <f t="shared" si="13"/>
        <v>1514</v>
      </c>
      <c r="J217" s="692"/>
      <c r="K217" s="692"/>
      <c r="L217" s="691">
        <v>0.0</v>
      </c>
      <c r="M217" s="691">
        <f t="shared" si="16"/>
        <v>0</v>
      </c>
      <c r="N217" s="692"/>
      <c r="O217" s="695">
        <f t="shared" si="7"/>
        <v>0</v>
      </c>
      <c r="P217" s="696" t="s">
        <v>1347</v>
      </c>
      <c r="Q217" s="732"/>
      <c r="R217" s="732"/>
      <c r="S217" s="732"/>
      <c r="T217" s="732"/>
      <c r="U217" s="732"/>
      <c r="V217" s="733"/>
      <c r="W217" s="681"/>
      <c r="X217" s="681" t="str">
        <f>iferror(VLOOKUP($E217,'セッション実施状況管理'!$H$10:$L$1028,4,FALSE),"")</f>
        <v>ひろポンプ</v>
      </c>
      <c r="Y217" s="205" t="s">
        <v>1335</v>
      </c>
      <c r="Z217" s="205" t="s">
        <v>1327</v>
      </c>
      <c r="AA217" s="205" t="s">
        <v>1325</v>
      </c>
    </row>
    <row r="218">
      <c r="A218" s="691">
        <v>208.0</v>
      </c>
      <c r="B218" s="692">
        <f>vlookup(A218,'セッション実施状況管理'!$A:$C,3,false)</f>
        <v>0</v>
      </c>
      <c r="C218" s="692" t="str">
        <f>vlookup(A218,'セッション実施状況管理'!$A:$B,2,false)</f>
        <v>在学中</v>
      </c>
      <c r="D218" s="686" t="str">
        <f>vlookup(A218,'セッション実施状況管理'!$A:$I,9,false)</f>
        <v>rina_hibi_kurashi</v>
      </c>
      <c r="E218" s="686" t="str">
        <f>vlookup(A218,'セッション実施状況管理'!$A:$I,8,false)</f>
        <v>たかはしりな</v>
      </c>
      <c r="F218" s="693" t="str">
        <f>vlookup(A218,'セッション実施状況管理'!$A:$U,19,false)</f>
        <v/>
      </c>
      <c r="G218" s="686" t="str">
        <f>vlookup(A218,'セッション実施状況管理'!$A:$U,20,false)</f>
        <v>森淳子</v>
      </c>
      <c r="H218" s="699">
        <f>vlookup(A218,'セッション実施状況管理'!$A$4:$S1004,17,false)</f>
        <v>45982</v>
      </c>
      <c r="I218" s="686">
        <f t="shared" si="13"/>
        <v>3</v>
      </c>
      <c r="J218" s="692"/>
      <c r="K218" s="692"/>
      <c r="L218" s="691">
        <v>0.0</v>
      </c>
      <c r="M218" s="691">
        <f t="shared" si="16"/>
        <v>0</v>
      </c>
      <c r="N218" s="692"/>
      <c r="O218" s="695">
        <f t="shared" si="7"/>
        <v>0</v>
      </c>
      <c r="P218" s="696" t="s">
        <v>1347</v>
      </c>
      <c r="Q218" s="697" t="s">
        <v>1347</v>
      </c>
      <c r="R218" s="732"/>
      <c r="S218" s="732"/>
      <c r="T218" s="732"/>
      <c r="U218" s="732"/>
      <c r="V218" s="733"/>
      <c r="W218" s="681"/>
      <c r="X218" s="681" t="str">
        <f>iferror(VLOOKUP($E218,'セッション実施状況管理'!$H$10:$L$1028,4,FALSE),"")</f>
        <v>つき</v>
      </c>
      <c r="Y218" s="205" t="s">
        <v>1326</v>
      </c>
      <c r="Z218" s="205" t="s">
        <v>1330</v>
      </c>
      <c r="AA218" s="205" t="s">
        <v>1331</v>
      </c>
    </row>
    <row r="219">
      <c r="A219" s="691">
        <v>209.0</v>
      </c>
      <c r="B219" s="692">
        <f>vlookup(A219,'セッション実施状況管理'!$A:$C,3,false)</f>
        <v>0</v>
      </c>
      <c r="C219" s="692" t="str">
        <f>vlookup(A219,'セッション実施状況管理'!$A:$B,2,false)</f>
        <v>在学中</v>
      </c>
      <c r="D219" s="686" t="str">
        <f>vlookup(A219,'セッション実施状況管理'!$A:$I,9,false)</f>
        <v/>
      </c>
      <c r="E219" s="686" t="str">
        <f>vlookup(A219,'セッション実施状況管理'!$A:$I,8,false)</f>
        <v>やなせわこ</v>
      </c>
      <c r="F219" s="693">
        <f>vlookup(A219,'セッション実施状況管理'!$A:$U,19,false)</f>
        <v>46199</v>
      </c>
      <c r="G219" s="686" t="str">
        <f>vlookup(A219,'セッション実施状況管理'!$A:$U,20,false)</f>
        <v>平子ゆう</v>
      </c>
      <c r="H219" s="693" t="str">
        <f>vlookup(A219,'セッション実施状況管理'!$A$4:$S1004,17,false)</f>
        <v/>
      </c>
      <c r="I219" s="686">
        <f t="shared" si="13"/>
        <v>1514</v>
      </c>
      <c r="J219" s="692"/>
      <c r="K219" s="692"/>
      <c r="L219" s="691">
        <v>0.0</v>
      </c>
      <c r="M219" s="691">
        <f t="shared" si="16"/>
        <v>0</v>
      </c>
      <c r="N219" s="692"/>
      <c r="O219" s="695">
        <f t="shared" si="7"/>
        <v>0</v>
      </c>
      <c r="P219" s="696" t="s">
        <v>1347</v>
      </c>
      <c r="Q219" s="696" t="s">
        <v>1347</v>
      </c>
      <c r="R219" s="732"/>
      <c r="S219" s="732"/>
      <c r="T219" s="732"/>
      <c r="U219" s="732"/>
      <c r="V219" s="733"/>
      <c r="W219" s="681"/>
      <c r="X219" s="681" t="str">
        <f>iferror(VLOOKUP($E219,'セッション実施状況管理'!$H$10:$L$1028,4,FALSE),"")</f>
        <v>たびお</v>
      </c>
      <c r="Y219" s="205" t="s">
        <v>1337</v>
      </c>
      <c r="Z219" s="205" t="s">
        <v>1330</v>
      </c>
      <c r="AA219" s="205" t="s">
        <v>1335</v>
      </c>
    </row>
    <row r="220">
      <c r="A220" s="691">
        <v>210.0</v>
      </c>
      <c r="B220" s="692">
        <f>vlookup(A220,'セッション実施状況管理'!$A:$C,3,false)</f>
        <v>0</v>
      </c>
      <c r="C220" s="692" t="str">
        <f>vlookup(A220,'セッション実施状況管理'!$A:$B,2,false)</f>
        <v>在学中</v>
      </c>
      <c r="D220" s="737" t="s">
        <v>906</v>
      </c>
      <c r="E220" s="686" t="str">
        <f>vlookup(A220,'セッション実施状況管理'!$A:$I,8,false)</f>
        <v>やまおかえりな</v>
      </c>
      <c r="F220" s="693">
        <f>vlookup(A220,'セッション実施状況管理'!$A:$U,19,false)</f>
        <v>46200</v>
      </c>
      <c r="G220" s="686" t="str">
        <f>vlookup(A220,'セッション実施状況管理'!$A:$U,20,false)</f>
        <v>太田有紀</v>
      </c>
      <c r="H220" s="693" t="str">
        <f>vlookup(A220,'セッション実施状況管理'!$A$4:$S1004,17,false)</f>
        <v/>
      </c>
      <c r="I220" s="686">
        <f t="shared" si="13"/>
        <v>1514</v>
      </c>
      <c r="J220" s="692"/>
      <c r="K220" s="692"/>
      <c r="L220" s="691">
        <v>0.0</v>
      </c>
      <c r="M220" s="691">
        <f t="shared" si="16"/>
        <v>0</v>
      </c>
      <c r="N220" s="692"/>
      <c r="O220" s="695">
        <f t="shared" si="7"/>
        <v>0</v>
      </c>
      <c r="P220" s="696">
        <v>0.0</v>
      </c>
      <c r="Q220" s="697">
        <v>0.0</v>
      </c>
      <c r="R220" s="698"/>
      <c r="S220" s="697" t="s">
        <v>1072</v>
      </c>
      <c r="T220" s="698" t="s">
        <v>1072</v>
      </c>
      <c r="U220" s="697" t="s">
        <v>1072</v>
      </c>
      <c r="V220" s="698" t="s">
        <v>1072</v>
      </c>
      <c r="W220" s="681"/>
      <c r="X220" s="681" t="str">
        <f>iferror(VLOOKUP($E220,'セッション実施状況管理'!$H$10:$L$1028,4,FALSE),"")</f>
        <v>たびお</v>
      </c>
      <c r="Y220" s="205" t="s">
        <v>1340</v>
      </c>
      <c r="Z220" s="205" t="s">
        <v>1330</v>
      </c>
      <c r="AA220" s="205" t="s">
        <v>1325</v>
      </c>
    </row>
    <row r="221">
      <c r="A221" s="691">
        <v>211.0</v>
      </c>
      <c r="B221" s="692">
        <f>vlookup(A221,'セッション実施状況管理'!$A:$C,3,false)</f>
        <v>0</v>
      </c>
      <c r="C221" s="692" t="str">
        <f>vlookup(A221,'セッション実施状況管理'!$A:$B,2,false)</f>
        <v>在学中</v>
      </c>
      <c r="D221" s="686" t="str">
        <f>vlookup(A221,'セッション実施状況管理'!$A:$I,9,false)</f>
        <v>amy_sydney_spots</v>
      </c>
      <c r="E221" s="686" t="str">
        <f>vlookup(A221,'セッション実施状況管理'!$A:$I,8,false)</f>
        <v>たかはしあかね</v>
      </c>
      <c r="F221" s="693">
        <f>vlookup(A221,'セッション実施状況管理'!$A:$U,19,false)</f>
        <v>46221</v>
      </c>
      <c r="G221" s="686" t="str">
        <f>vlookup(A221,'セッション実施状況管理'!$A:$U,20,false)</f>
        <v>森淳子</v>
      </c>
      <c r="H221" s="693" t="str">
        <f>vlookup(A221,'セッション実施状況管理'!$A$4:$S1004,17,false)</f>
        <v/>
      </c>
      <c r="I221" s="686">
        <f t="shared" si="13"/>
        <v>1514</v>
      </c>
      <c r="J221" s="692"/>
      <c r="K221" s="692"/>
      <c r="L221" s="691">
        <v>0.0</v>
      </c>
      <c r="M221" s="691">
        <f t="shared" si="16"/>
        <v>0</v>
      </c>
      <c r="N221" s="692"/>
      <c r="O221" s="695">
        <f t="shared" si="7"/>
        <v>0</v>
      </c>
      <c r="P221" s="696" t="s">
        <v>1347</v>
      </c>
      <c r="Q221" s="697" t="s">
        <v>1347</v>
      </c>
      <c r="R221" s="732"/>
      <c r="S221" s="732"/>
      <c r="T221" s="732"/>
      <c r="U221" s="732"/>
      <c r="V221" s="733"/>
      <c r="W221" s="681"/>
      <c r="X221" s="681" t="str">
        <f>iferror(VLOOKUP($E221,'セッション実施状況管理'!$H$10:$L$1028,4,FALSE),"")</f>
        <v>きよ</v>
      </c>
      <c r="Y221" s="205" t="s">
        <v>1323</v>
      </c>
      <c r="Z221" s="205" t="s">
        <v>1330</v>
      </c>
      <c r="AA221" s="205" t="s">
        <v>1325</v>
      </c>
    </row>
    <row r="222">
      <c r="A222" s="691">
        <v>212.0</v>
      </c>
      <c r="B222" s="692">
        <f>vlookup(A222,'セッション実施状況管理'!$A:$C,3,false)</f>
        <v>0</v>
      </c>
      <c r="C222" s="692" t="str">
        <f>vlookup(A222,'セッション実施状況管理'!$A:$B,2,false)</f>
        <v>在学中</v>
      </c>
      <c r="D222" s="686" t="str">
        <f>vlookup(A222,'セッション実施状況管理'!$A:$I,9,false)</f>
        <v/>
      </c>
      <c r="E222" s="686" t="str">
        <f>vlookup(A222,'セッション実施状況管理'!$A:$I,8,false)</f>
        <v>うめぞのあさこ</v>
      </c>
      <c r="F222" s="693">
        <f>vlookup(A222,'セッション実施状況管理'!$A:$U,19,false)</f>
        <v>46210</v>
      </c>
      <c r="G222" s="686" t="str">
        <f>vlookup(A222,'セッション実施状況管理'!$A:$U,20,false)</f>
        <v>久保山菜々恵</v>
      </c>
      <c r="H222" s="693" t="str">
        <f>vlookup(A222,'セッション実施状況管理'!$A$4:$S1004,17,false)</f>
        <v/>
      </c>
      <c r="I222" s="686">
        <f t="shared" si="13"/>
        <v>1514</v>
      </c>
      <c r="J222" s="692"/>
      <c r="K222" s="692"/>
      <c r="L222" s="691">
        <v>0.0</v>
      </c>
      <c r="M222" s="691">
        <f t="shared" si="16"/>
        <v>0</v>
      </c>
      <c r="N222" s="692"/>
      <c r="O222" s="695">
        <f t="shared" si="7"/>
        <v>0</v>
      </c>
      <c r="P222" s="696">
        <v>0.0</v>
      </c>
      <c r="Q222" s="732"/>
      <c r="R222" s="732"/>
      <c r="S222" s="732"/>
      <c r="T222" s="732"/>
      <c r="U222" s="732"/>
      <c r="V222" s="733"/>
      <c r="W222" s="681"/>
      <c r="X222" s="681" t="str">
        <f>iferror(VLOOKUP($E222,'セッション実施状況管理'!$H$10:$L$1028,4,FALSE),"")</f>
        <v>あこ</v>
      </c>
      <c r="Y222" s="205" t="s">
        <v>1336</v>
      </c>
      <c r="Z222" s="205" t="s">
        <v>1330</v>
      </c>
      <c r="AA222" s="205" t="s">
        <v>1331</v>
      </c>
    </row>
    <row r="223">
      <c r="A223" s="691">
        <v>213.0</v>
      </c>
      <c r="B223" s="692">
        <f>vlookup(A223,'セッション実施状況管理'!$A:$C,3,false)</f>
        <v>0</v>
      </c>
      <c r="C223" s="692" t="str">
        <f>vlookup(A223,'セッション実施状況管理'!$A:$B,2,false)</f>
        <v>在学中</v>
      </c>
      <c r="D223" s="686" t="str">
        <f>vlookup(A223,'セッション実施状況管理'!$A:$I,9,false)</f>
        <v/>
      </c>
      <c r="E223" s="686" t="str">
        <f>vlookup(A223,'セッション実施状況管理'!$A:$I,8,false)</f>
        <v>ひらいこうた</v>
      </c>
      <c r="F223" s="693">
        <f>vlookup(A223,'セッション実施状況管理'!$A:$U,19,false)</f>
        <v>46226</v>
      </c>
      <c r="G223" s="686" t="str">
        <f>vlookup(A223,'セッション実施状況管理'!$A:$U,20,false)</f>
        <v>中富智弘</v>
      </c>
      <c r="H223" s="693" t="str">
        <f>vlookup(A223,'セッション実施状況管理'!$A$4:$S1004,17,false)</f>
        <v/>
      </c>
      <c r="I223" s="686">
        <f t="shared" si="13"/>
        <v>1514</v>
      </c>
      <c r="J223" s="692"/>
      <c r="K223" s="692"/>
      <c r="L223" s="691">
        <v>0.0</v>
      </c>
      <c r="M223" s="691">
        <f t="shared" si="16"/>
        <v>0</v>
      </c>
      <c r="N223" s="692"/>
      <c r="O223" s="695">
        <f t="shared" si="7"/>
        <v>0</v>
      </c>
      <c r="P223" s="741" t="s">
        <v>1072</v>
      </c>
      <c r="Q223" s="732"/>
      <c r="R223" s="732"/>
      <c r="S223" s="732"/>
      <c r="T223" s="732"/>
      <c r="U223" s="732"/>
      <c r="V223" s="733"/>
      <c r="W223" s="681"/>
      <c r="X223" s="681" t="str">
        <f>iferror(VLOOKUP($E223,'セッション実施状況管理'!$H$10:$L$1028,4,FALSE),"")</f>
        <v>aka</v>
      </c>
      <c r="Y223" s="205" t="s">
        <v>156</v>
      </c>
      <c r="Z223" s="205" t="s">
        <v>1324</v>
      </c>
      <c r="AA223" s="205" t="s">
        <v>1331</v>
      </c>
    </row>
    <row r="224">
      <c r="A224" s="691">
        <v>214.0</v>
      </c>
      <c r="B224" s="692">
        <f>vlookup(A224,'セッション実施状況管理'!$A:$C,3,false)</f>
        <v>0</v>
      </c>
      <c r="C224" s="692" t="str">
        <f>vlookup(A224,'セッション実施状況管理'!$A:$B,2,false)</f>
        <v>在学中</v>
      </c>
      <c r="D224" s="737" t="s">
        <v>1352</v>
      </c>
      <c r="E224" s="686" t="str">
        <f>vlookup(A224,'セッション実施状況管理'!$A:$I,8,false)</f>
        <v>ひがしじののか</v>
      </c>
      <c r="F224" s="693">
        <f>vlookup(A224,'セッション実施状況管理'!$A:$U,19,false)</f>
        <v>46208</v>
      </c>
      <c r="G224" s="686" t="str">
        <f>vlookup(A224,'セッション実施状況管理'!$A:$U,20,false)</f>
        <v>小林彩織</v>
      </c>
      <c r="H224" s="693" t="str">
        <f>vlookup(A224,'セッション実施状況管理'!$A$4:$S1004,17,false)</f>
        <v/>
      </c>
      <c r="I224" s="686">
        <f t="shared" si="13"/>
        <v>1514</v>
      </c>
      <c r="J224" s="692"/>
      <c r="K224" s="692"/>
      <c r="L224" s="691">
        <v>0.0</v>
      </c>
      <c r="M224" s="691">
        <f t="shared" si="16"/>
        <v>0</v>
      </c>
      <c r="N224" s="692"/>
      <c r="O224" s="695">
        <f t="shared" si="7"/>
        <v>0</v>
      </c>
      <c r="P224" s="696" t="s">
        <v>1072</v>
      </c>
      <c r="Q224" s="697" t="s">
        <v>1072</v>
      </c>
      <c r="R224" s="732"/>
      <c r="S224" s="732"/>
      <c r="T224" s="732"/>
      <c r="U224" s="732"/>
      <c r="V224" s="733"/>
      <c r="W224" s="681"/>
      <c r="X224" s="681" t="str">
        <f>iferror(VLOOKUP($E224,'セッション実施状況管理'!$H$10:$L$1028,4,FALSE),"")</f>
        <v>まめぼー</v>
      </c>
      <c r="Y224" s="205" t="s">
        <v>1329</v>
      </c>
      <c r="Z224" s="205" t="s">
        <v>1324</v>
      </c>
      <c r="AA224" s="205" t="s">
        <v>1335</v>
      </c>
    </row>
    <row r="225">
      <c r="A225" s="691">
        <v>215.0</v>
      </c>
      <c r="B225" s="692">
        <f>vlookup(A225,'セッション実施状況管理'!$A:$C,3,false)</f>
        <v>0</v>
      </c>
      <c r="C225" s="692" t="str">
        <f>vlookup(A225,'セッション実施状況管理'!$A:$B,2,false)</f>
        <v>在学中</v>
      </c>
      <c r="D225" s="686" t="str">
        <f>vlookup(A225,'セッション実施状況管理'!$A:$I,9,false)</f>
        <v/>
      </c>
      <c r="E225" s="686" t="str">
        <f>vlookup(A225,'セッション実施状況管理'!$A:$I,8,false)</f>
        <v>かねみつゆかり</v>
      </c>
      <c r="F225" s="693">
        <f>vlookup(A225,'セッション実施状況管理'!$A:$U,19,false)</f>
        <v>46228</v>
      </c>
      <c r="G225" s="686" t="str">
        <f>vlookup(A225,'セッション実施状況管理'!$A:$U,20,false)</f>
        <v>矢野直美</v>
      </c>
      <c r="H225" s="693" t="str">
        <f>vlookup(A225,'セッション実施状況管理'!$A$4:$S1004,17,false)</f>
        <v/>
      </c>
      <c r="I225" s="686">
        <f t="shared" si="13"/>
        <v>1514</v>
      </c>
      <c r="J225" s="692"/>
      <c r="K225" s="692"/>
      <c r="L225" s="692"/>
      <c r="M225" s="691">
        <f t="shared" si="16"/>
        <v>0</v>
      </c>
      <c r="N225" s="692"/>
      <c r="O225" s="695">
        <f t="shared" si="7"/>
        <v>0</v>
      </c>
      <c r="P225" s="696" t="s">
        <v>1072</v>
      </c>
      <c r="Q225" s="732"/>
      <c r="R225" s="732"/>
      <c r="S225" s="732"/>
      <c r="T225" s="732"/>
      <c r="U225" s="732"/>
      <c r="V225" s="733"/>
      <c r="W225" s="681"/>
      <c r="X225" s="681" t="str">
        <f>iferror(VLOOKUP($E225,'セッション実施状況管理'!$H$10:$L$1028,4,FALSE),"")</f>
        <v>まさき</v>
      </c>
      <c r="Y225" s="205" t="s">
        <v>1336</v>
      </c>
      <c r="Z225" s="205" t="s">
        <v>1327</v>
      </c>
      <c r="AA225" s="205" t="s">
        <v>1325</v>
      </c>
    </row>
    <row r="226">
      <c r="A226" s="691">
        <v>216.0</v>
      </c>
      <c r="B226" s="692">
        <f>vlookup(A226,'セッション実施状況管理'!$A:$C,3,false)</f>
        <v>0</v>
      </c>
      <c r="C226" s="692" t="str">
        <f>vlookup(A226,'セッション実施状況管理'!$A:$B,2,false)</f>
        <v>在学中</v>
      </c>
      <c r="D226" s="742" t="s">
        <v>1274</v>
      </c>
      <c r="E226" s="686" t="str">
        <f>vlookup(A226,'セッション実施状況管理'!$A:$I,8,false)</f>
        <v>おさだあつよし</v>
      </c>
      <c r="F226" s="693">
        <f>vlookup(A226,'セッション実施状況管理'!$A:$U,19,false)</f>
        <v>46214</v>
      </c>
      <c r="G226" s="686" t="str">
        <f>vlookup(A226,'セッション実施状況管理'!$A:$U,20,false)</f>
        <v>八木秋歩</v>
      </c>
      <c r="H226" s="693" t="str">
        <f>vlookup(A226,'セッション実施状況管理'!$A$4:$S1004,17,false)</f>
        <v/>
      </c>
      <c r="I226" s="686">
        <f t="shared" si="13"/>
        <v>1514</v>
      </c>
      <c r="J226" s="692"/>
      <c r="K226" s="692"/>
      <c r="L226" s="691">
        <v>0.0</v>
      </c>
      <c r="M226" s="691">
        <f t="shared" si="16"/>
        <v>0</v>
      </c>
      <c r="N226" s="692"/>
      <c r="O226" s="695">
        <f t="shared" si="7"/>
        <v>0</v>
      </c>
      <c r="P226" s="696" t="s">
        <v>1076</v>
      </c>
      <c r="Q226" s="696" t="s">
        <v>1076</v>
      </c>
      <c r="R226" s="732"/>
      <c r="S226" s="732"/>
      <c r="T226" s="732"/>
      <c r="U226" s="732"/>
      <c r="V226" s="733"/>
      <c r="W226" s="681"/>
      <c r="X226" s="681" t="str">
        <f>iferror(VLOOKUP($E226,'セッション実施状況管理'!$H$10:$L$1028,4,FALSE),"")</f>
        <v>まさき</v>
      </c>
      <c r="Y226" s="205" t="s">
        <v>1326</v>
      </c>
      <c r="Z226" s="205" t="s">
        <v>1330</v>
      </c>
      <c r="AA226" s="205" t="s">
        <v>1328</v>
      </c>
    </row>
    <row r="227">
      <c r="A227" s="691">
        <v>217.0</v>
      </c>
      <c r="B227" s="692">
        <f>vlookup(A227,'セッション実施状況管理'!$A:$C,3,false)</f>
        <v>0</v>
      </c>
      <c r="C227" s="692" t="str">
        <f>vlookup(A227,'セッション実施状況管理'!$A:$B,2,false)</f>
        <v>在学中</v>
      </c>
      <c r="D227" s="686" t="str">
        <f>vlookup(A227,'セッション実施状況管理'!$A:$I,9,false)</f>
        <v/>
      </c>
      <c r="E227" s="686" t="str">
        <f>vlookup(A227,'セッション実施状況管理'!$A:$I,8,false)</f>
        <v>たなかあやの</v>
      </c>
      <c r="F227" s="693">
        <f>vlookup(A227,'セッション実施状況管理'!$A:$U,19,false)</f>
        <v>45853</v>
      </c>
      <c r="G227" s="686" t="str">
        <f>vlookup(A227,'セッション実施状況管理'!$A:$U,20,false)</f>
        <v>宮田友理</v>
      </c>
      <c r="H227" s="693" t="str">
        <f>vlookup(A227,'セッション実施状況管理'!$A$4:$S1004,17,false)</f>
        <v/>
      </c>
      <c r="I227" s="686">
        <f t="shared" si="13"/>
        <v>1514</v>
      </c>
      <c r="J227" s="692"/>
      <c r="K227" s="692"/>
      <c r="L227" s="692"/>
      <c r="M227" s="691">
        <f t="shared" si="16"/>
        <v>0</v>
      </c>
      <c r="N227" s="692"/>
      <c r="O227" s="695">
        <f t="shared" si="7"/>
        <v>0</v>
      </c>
      <c r="P227" s="696">
        <v>0.0</v>
      </c>
      <c r="Q227" s="732"/>
      <c r="R227" s="732"/>
      <c r="S227" s="732"/>
      <c r="T227" s="732"/>
      <c r="U227" s="732"/>
      <c r="V227" s="733"/>
      <c r="W227" s="681"/>
      <c r="X227" s="681" t="str">
        <f>iferror(VLOOKUP($E227,'セッション実施状況管理'!$H$10:$L$1028,4,FALSE),"")</f>
        <v>きよ</v>
      </c>
      <c r="Y227" s="681"/>
      <c r="Z227" s="681"/>
      <c r="AA227" s="681"/>
    </row>
    <row r="228">
      <c r="A228" s="691">
        <v>218.0</v>
      </c>
      <c r="B228" s="692">
        <f>vlookup(A228,'セッション実施状況管理'!$A:$C,3,false)</f>
        <v>0</v>
      </c>
      <c r="C228" s="692" t="str">
        <f>vlookup(A228,'セッション実施状況管理'!$A:$B,2,false)</f>
        <v>在学中</v>
      </c>
      <c r="D228" s="737" t="s">
        <v>927</v>
      </c>
      <c r="E228" s="686" t="str">
        <f>vlookup(A228,'セッション実施状況管理'!$A:$I,8,false)</f>
        <v>たなかつよし</v>
      </c>
      <c r="F228" s="693">
        <f>vlookup(A228,'セッション実施状況管理'!$A:$U,19,false)</f>
        <v>46208</v>
      </c>
      <c r="G228" s="686" t="str">
        <f>vlookup(A228,'セッション実施状況管理'!$A:$U,20,false)</f>
        <v>太田有紀</v>
      </c>
      <c r="H228" s="693" t="str">
        <f>vlookup(A228,'セッション実施状況管理'!$A$4:$S1004,17,false)</f>
        <v/>
      </c>
      <c r="I228" s="686">
        <f t="shared" si="13"/>
        <v>1514</v>
      </c>
      <c r="J228" s="692"/>
      <c r="K228" s="692"/>
      <c r="L228" s="691">
        <v>0.0</v>
      </c>
      <c r="M228" s="691">
        <f t="shared" si="16"/>
        <v>10</v>
      </c>
      <c r="N228" s="692"/>
      <c r="O228" s="695">
        <f t="shared" si="7"/>
        <v>1.666666667</v>
      </c>
      <c r="P228" s="696">
        <v>0.0</v>
      </c>
      <c r="Q228" s="698">
        <v>10.0</v>
      </c>
      <c r="R228" s="698"/>
      <c r="S228" s="698" t="s">
        <v>1072</v>
      </c>
      <c r="T228" s="698" t="s">
        <v>1072</v>
      </c>
      <c r="U228" s="698" t="s">
        <v>1072</v>
      </c>
      <c r="V228" s="698" t="s">
        <v>1072</v>
      </c>
      <c r="W228" s="681"/>
      <c r="X228" s="681" t="str">
        <f>iferror(VLOOKUP($E228,'セッション実施状況管理'!$H$10:$L$1028,4,FALSE),"")</f>
        <v>はるパパ</v>
      </c>
      <c r="Y228" s="205" t="s">
        <v>1340</v>
      </c>
      <c r="Z228" s="205" t="s">
        <v>1333</v>
      </c>
      <c r="AA228" s="205" t="s">
        <v>1325</v>
      </c>
    </row>
    <row r="229">
      <c r="A229" s="691">
        <v>219.0</v>
      </c>
      <c r="B229" s="692">
        <f>vlookup(A229,'セッション実施状況管理'!$A:$C,3,false)</f>
        <v>0</v>
      </c>
      <c r="C229" s="692" t="str">
        <f>vlookup(A229,'セッション実施状況管理'!$A:$B,2,false)</f>
        <v>在学中</v>
      </c>
      <c r="D229" s="686" t="str">
        <f>vlookup(A229,'セッション実施状況管理'!$A:$I,9,false)</f>
        <v/>
      </c>
      <c r="E229" s="686" t="str">
        <f>vlookup(A229,'セッション実施状況管理'!$A:$I,8,false)</f>
        <v>しみずまき</v>
      </c>
      <c r="F229" s="693">
        <f>vlookup(A229,'セッション実施状況管理'!$A:$U,19,false)</f>
        <v>46234</v>
      </c>
      <c r="G229" s="686" t="str">
        <f>vlookup(A229,'セッション実施状況管理'!$A:$U,20,false)</f>
        <v>高木千鶴</v>
      </c>
      <c r="H229" s="693" t="str">
        <f>vlookup(A229,'セッション実施状況管理'!$A$4:$S1004,17,false)</f>
        <v/>
      </c>
      <c r="I229" s="686">
        <f t="shared" si="13"/>
        <v>1514</v>
      </c>
      <c r="J229" s="692"/>
      <c r="K229" s="692"/>
      <c r="L229" s="691">
        <v>0.0</v>
      </c>
      <c r="M229" s="691">
        <f t="shared" si="16"/>
        <v>0</v>
      </c>
      <c r="N229" s="692"/>
      <c r="O229" s="695">
        <f t="shared" si="7"/>
        <v>0</v>
      </c>
      <c r="P229" s="696" t="s">
        <v>1072</v>
      </c>
      <c r="Q229" s="732"/>
      <c r="R229" s="732"/>
      <c r="S229" s="732"/>
      <c r="T229" s="732"/>
      <c r="U229" s="732"/>
      <c r="V229" s="733"/>
      <c r="W229" s="681"/>
      <c r="X229" s="681" t="str">
        <f>iferror(VLOOKUP($E229,'セッション実施状況管理'!$H$10:$L$1028,4,FALSE),"")</f>
        <v>ツカ</v>
      </c>
      <c r="Y229" s="205" t="s">
        <v>156</v>
      </c>
      <c r="Z229" s="205" t="s">
        <v>1333</v>
      </c>
      <c r="AA229" s="205" t="s">
        <v>1328</v>
      </c>
    </row>
    <row r="230">
      <c r="A230" s="691">
        <v>220.0</v>
      </c>
      <c r="B230" s="692">
        <f>vlookup(A230,'セッション実施状況管理'!$A:$C,3,false)</f>
        <v>0</v>
      </c>
      <c r="C230" s="692" t="str">
        <f>vlookup(A230,'セッション実施状況管理'!$A:$B,2,false)</f>
        <v>在学中</v>
      </c>
      <c r="D230" s="686" t="str">
        <f>vlookup(A230,'セッション実施状況管理'!$A:$I,9,false)</f>
        <v/>
      </c>
      <c r="E230" s="686" t="str">
        <f>vlookup(A230,'セッション実施状況管理'!$A:$I,8,false)</f>
        <v>つかごしななこ</v>
      </c>
      <c r="F230" s="693" t="str">
        <f>vlookup(A230,'セッション実施状況管理'!$A:$U,19,false)</f>
        <v/>
      </c>
      <c r="G230" s="686" t="str">
        <f>vlookup(A230,'セッション実施状況管理'!$A:$U,20,false)</f>
        <v>木村友紀</v>
      </c>
      <c r="H230" s="693" t="str">
        <f>vlookup(A230,'セッション実施状況管理'!$A$4:$S1004,17,false)</f>
        <v/>
      </c>
      <c r="I230" s="686">
        <f t="shared" si="13"/>
        <v>1514</v>
      </c>
      <c r="J230" s="692"/>
      <c r="K230" s="692"/>
      <c r="L230" s="691">
        <v>0.0</v>
      </c>
      <c r="M230" s="691">
        <f t="shared" si="16"/>
        <v>0</v>
      </c>
      <c r="N230" s="692"/>
      <c r="O230" s="695">
        <f t="shared" si="7"/>
        <v>0</v>
      </c>
      <c r="P230" s="696">
        <v>0.0</v>
      </c>
      <c r="Q230" s="697">
        <v>0.0</v>
      </c>
      <c r="R230" s="732"/>
      <c r="S230" s="732"/>
      <c r="T230" s="732"/>
      <c r="U230" s="732"/>
      <c r="V230" s="733"/>
      <c r="W230" s="681"/>
      <c r="X230" s="681" t="str">
        <f>iferror(VLOOKUP($E230,'セッション実施状況管理'!$H$10:$L$1028,4,FALSE),"")</f>
        <v>スイ</v>
      </c>
      <c r="Y230" s="205" t="s">
        <v>1329</v>
      </c>
      <c r="Z230" s="205" t="s">
        <v>1324</v>
      </c>
      <c r="AA230" s="205" t="s">
        <v>1331</v>
      </c>
    </row>
    <row r="231">
      <c r="A231" s="691">
        <v>221.0</v>
      </c>
      <c r="B231" s="692">
        <f>vlookup(A231,'セッション実施状況管理'!$A:$C,3,false)</f>
        <v>0</v>
      </c>
      <c r="C231" s="692" t="str">
        <f>vlookup(A231,'セッション実施状況管理'!$A:$B,2,false)</f>
        <v>在学中</v>
      </c>
      <c r="D231" s="686" t="str">
        <f>vlookup(A231,'セッション実施状況管理'!$A:$I,9,false)</f>
        <v/>
      </c>
      <c r="E231" s="686" t="str">
        <f>vlookup(A231,'セッション実施状況管理'!$A:$I,8,false)</f>
        <v>くりすゆい</v>
      </c>
      <c r="F231" s="693">
        <f>vlookup(A231,'セッション実施状況管理'!$A:$U,19,false)</f>
        <v>46210</v>
      </c>
      <c r="G231" s="686" t="str">
        <f>vlookup(A231,'セッション実施状況管理'!$A:$U,20,false)</f>
        <v>中富智弘</v>
      </c>
      <c r="H231" s="693" t="str">
        <f>vlookup(A231,'セッション実施状況管理'!$A$4:$S1004,17,false)</f>
        <v/>
      </c>
      <c r="I231" s="686">
        <f t="shared" si="13"/>
        <v>1514</v>
      </c>
      <c r="J231" s="692"/>
      <c r="K231" s="692"/>
      <c r="L231" s="691">
        <v>0.0</v>
      </c>
      <c r="M231" s="691">
        <f t="shared" si="16"/>
        <v>0</v>
      </c>
      <c r="N231" s="692"/>
      <c r="O231" s="695">
        <f t="shared" si="7"/>
        <v>0</v>
      </c>
      <c r="P231" s="741" t="s">
        <v>1072</v>
      </c>
      <c r="Q231" s="732"/>
      <c r="R231" s="732"/>
      <c r="S231" s="732"/>
      <c r="T231" s="732"/>
      <c r="U231" s="732"/>
      <c r="V231" s="733"/>
      <c r="W231" s="681"/>
      <c r="X231" s="681" t="str">
        <f>iferror(VLOOKUP($E231,'セッション実施状況管理'!$H$10:$L$1028,4,FALSE),"")</f>
        <v>はるパパ</v>
      </c>
      <c r="Y231" s="205" t="s">
        <v>156</v>
      </c>
      <c r="Z231" s="205" t="s">
        <v>1330</v>
      </c>
      <c r="AA231" s="205" t="s">
        <v>1325</v>
      </c>
    </row>
    <row r="232">
      <c r="A232" s="691">
        <v>222.0</v>
      </c>
      <c r="B232" s="692">
        <f>vlookup(A232,'セッション実施状況管理'!$A:$C,3,false)</f>
        <v>0</v>
      </c>
      <c r="C232" s="692" t="str">
        <f>vlookup(A232,'セッション実施状況管理'!$A:$B,2,false)</f>
        <v>在学中</v>
      </c>
      <c r="D232" s="686" t="str">
        <f>vlookup(A232,'セッション実施状況管理'!$A:$I,9,false)</f>
        <v/>
      </c>
      <c r="E232" s="686" t="str">
        <f>vlookup(A232,'セッション実施状況管理'!$A:$I,8,false)</f>
        <v>なんばあやか</v>
      </c>
      <c r="F232" s="693">
        <f>vlookup(A232,'セッション実施状況管理'!$A:$U,19,false)</f>
        <v>46225</v>
      </c>
      <c r="G232" s="686" t="str">
        <f>vlookup(A232,'セッション実施状況管理'!$A:$U,20,false)</f>
        <v>秋月美那</v>
      </c>
      <c r="H232" s="693" t="str">
        <f>vlookup(A232,'セッション実施状況管理'!$A$4:$S1004,17,false)</f>
        <v/>
      </c>
      <c r="I232" s="686">
        <f t="shared" si="13"/>
        <v>1514</v>
      </c>
      <c r="J232" s="692"/>
      <c r="K232" s="692"/>
      <c r="L232" s="691">
        <v>0.0</v>
      </c>
      <c r="M232" s="691">
        <f t="shared" si="16"/>
        <v>0</v>
      </c>
      <c r="N232" s="692"/>
      <c r="O232" s="695">
        <f t="shared" si="7"/>
        <v>0</v>
      </c>
      <c r="P232" s="696" t="s">
        <v>1072</v>
      </c>
      <c r="Q232" s="732"/>
      <c r="R232" s="732"/>
      <c r="S232" s="732"/>
      <c r="T232" s="732"/>
      <c r="U232" s="732"/>
      <c r="V232" s="733"/>
      <c r="W232" s="681"/>
      <c r="X232" s="681" t="str">
        <f>iferror(VLOOKUP($E232,'セッション実施状況管理'!$H$10:$L$1028,4,FALSE),"")</f>
        <v>はるパパ</v>
      </c>
      <c r="Y232" s="205" t="s">
        <v>1329</v>
      </c>
      <c r="Z232" s="205" t="s">
        <v>1324</v>
      </c>
      <c r="AA232" s="205" t="s">
        <v>1325</v>
      </c>
    </row>
    <row r="233">
      <c r="A233" s="691">
        <v>223.0</v>
      </c>
      <c r="B233" s="692">
        <f>vlookup(A233,'セッション実施状況管理'!$A:$C,3,false)</f>
        <v>0</v>
      </c>
      <c r="C233" s="692" t="str">
        <f>vlookup(A233,'セッション実施状況管理'!$A:$B,2,false)</f>
        <v>在学中</v>
      </c>
      <c r="D233" s="686" t="str">
        <f>vlookup(A233,'セッション実施状況管理'!$A:$I,9,false)</f>
        <v>keiko_kouji_kitchen</v>
      </c>
      <c r="E233" s="686" t="str">
        <f>vlookup(A233,'セッション実施状況管理'!$A:$I,8,false)</f>
        <v>おがさわらけいこ</v>
      </c>
      <c r="F233" s="693">
        <f>vlookup(A233,'セッション実施状況管理'!$A:$U,19,false)</f>
        <v>46224</v>
      </c>
      <c r="G233" s="686" t="str">
        <f>vlookup(A233,'セッション実施状況管理'!$A:$U,20,false)</f>
        <v>森淳子</v>
      </c>
      <c r="H233" s="693" t="str">
        <f>vlookup(A233,'セッション実施状況管理'!$A$4:$S1004,17,false)</f>
        <v/>
      </c>
      <c r="I233" s="686">
        <f t="shared" si="13"/>
        <v>1514</v>
      </c>
      <c r="J233" s="692"/>
      <c r="K233" s="692"/>
      <c r="L233" s="691">
        <v>0.0</v>
      </c>
      <c r="M233" s="691">
        <f t="shared" si="16"/>
        <v>0</v>
      </c>
      <c r="N233" s="692"/>
      <c r="O233" s="695">
        <f t="shared" si="7"/>
        <v>0</v>
      </c>
      <c r="P233" s="696" t="s">
        <v>1072</v>
      </c>
      <c r="Q233" s="696" t="s">
        <v>1072</v>
      </c>
      <c r="R233" s="732"/>
      <c r="S233" s="732"/>
      <c r="T233" s="732"/>
      <c r="U233" s="732"/>
      <c r="V233" s="733"/>
      <c r="W233" s="681"/>
      <c r="X233" s="681" t="str">
        <f>iferror(VLOOKUP($E233,'セッション実施状況管理'!$H$10:$L$1028,4,FALSE),"")</f>
        <v>みくぽん</v>
      </c>
      <c r="Y233" s="205" t="s">
        <v>1329</v>
      </c>
      <c r="Z233" s="205" t="s">
        <v>1327</v>
      </c>
      <c r="AA233" s="205" t="s">
        <v>1325</v>
      </c>
    </row>
    <row r="234">
      <c r="A234" s="691">
        <v>224.0</v>
      </c>
      <c r="B234" s="692">
        <f>vlookup(A234,'セッション実施状況管理'!$A:$C,3,false)</f>
        <v>0</v>
      </c>
      <c r="C234" s="692" t="str">
        <f>vlookup(A234,'セッション実施状況管理'!$A:$B,2,false)</f>
        <v>在学中</v>
      </c>
      <c r="D234" s="686">
        <f>vlookup(A234,'セッション実施状況管理'!$A:$I,9,false)</f>
        <v>444630</v>
      </c>
      <c r="E234" s="686" t="str">
        <f>vlookup(A234,'セッション実施状況管理'!$A:$I,8,false)</f>
        <v>よついかずま</v>
      </c>
      <c r="F234" s="693">
        <f>vlookup(A234,'セッション実施状況管理'!$A:$U,19,false)</f>
        <v>46233</v>
      </c>
      <c r="G234" s="686" t="str">
        <f>vlookup(A234,'セッション実施状況管理'!$A:$U,20,false)</f>
        <v>福田康裕</v>
      </c>
      <c r="H234" s="693" t="str">
        <f>vlookup(A234,'セッション実施状況管理'!$A$4:$S1004,17,false)</f>
        <v/>
      </c>
      <c r="I234" s="686">
        <f t="shared" si="13"/>
        <v>1514</v>
      </c>
      <c r="J234" s="692"/>
      <c r="K234" s="692"/>
      <c r="L234" s="691">
        <v>0.0</v>
      </c>
      <c r="M234" s="691">
        <f t="shared" si="16"/>
        <v>5</v>
      </c>
      <c r="N234" s="692"/>
      <c r="O234" s="695">
        <f t="shared" si="7"/>
        <v>2.5</v>
      </c>
      <c r="P234" s="696">
        <v>0.0</v>
      </c>
      <c r="Q234" s="697">
        <v>5.0</v>
      </c>
      <c r="R234" s="732"/>
      <c r="S234" s="732"/>
      <c r="T234" s="732"/>
      <c r="U234" s="732"/>
      <c r="V234" s="733"/>
      <c r="W234" s="681"/>
      <c r="X234" s="681" t="str">
        <f>iferror(VLOOKUP($E234,'セッション実施状況管理'!$H$10:$L$1028,4,FALSE),"")</f>
        <v>kei </v>
      </c>
      <c r="Y234" s="205" t="s">
        <v>1335</v>
      </c>
      <c r="Z234" s="205" t="s">
        <v>1330</v>
      </c>
      <c r="AA234" s="205" t="s">
        <v>1325</v>
      </c>
    </row>
    <row r="235">
      <c r="A235" s="691">
        <v>225.0</v>
      </c>
      <c r="B235" s="692">
        <f>vlookup(A235,'セッション実施状況管理'!$A:$C,3,false)</f>
        <v>0</v>
      </c>
      <c r="C235" s="692" t="str">
        <f>vlookup(A235,'セッション実施状況管理'!$A:$B,2,false)</f>
        <v>在学中</v>
      </c>
      <c r="D235" s="686" t="str">
        <f>vlookup(A235,'セッション実施状況管理'!$A:$I,9,false)</f>
        <v/>
      </c>
      <c r="E235" s="686" t="str">
        <f>vlookup(A235,'セッション実施状況管理'!$A:$I,8,false)</f>
        <v>ひろたなおたけ</v>
      </c>
      <c r="F235" s="693">
        <f>vlookup(A235,'セッション実施状況管理'!$A:$U,19,false)</f>
        <v>180</v>
      </c>
      <c r="G235" s="686" t="str">
        <f>vlookup(A235,'セッション実施状況管理'!$A:$U,20,false)</f>
        <v>坂井尚樹</v>
      </c>
      <c r="H235" s="693" t="str">
        <f>vlookup(A235,'セッション実施状況管理'!$A$4:$S1004,17,false)</f>
        <v/>
      </c>
      <c r="I235" s="686">
        <f t="shared" si="13"/>
        <v>1514</v>
      </c>
      <c r="J235" s="692"/>
      <c r="K235" s="692"/>
      <c r="L235" s="692"/>
      <c r="M235" s="691">
        <f t="shared" si="16"/>
        <v>0</v>
      </c>
      <c r="N235" s="692"/>
      <c r="O235" s="695">
        <f t="shared" si="7"/>
        <v>0</v>
      </c>
      <c r="P235" s="696">
        <v>0.0</v>
      </c>
      <c r="Q235" s="732"/>
      <c r="R235" s="732"/>
      <c r="S235" s="732"/>
      <c r="T235" s="732"/>
      <c r="U235" s="732"/>
      <c r="V235" s="733"/>
      <c r="W235" s="681"/>
      <c r="X235" s="681" t="str">
        <f>iferror(VLOOKUP($E235,'セッション実施状況管理'!$H$10:$L$1028,4,FALSE),"")</f>
        <v>スイ</v>
      </c>
      <c r="Y235" s="681"/>
      <c r="Z235" s="681"/>
      <c r="AA235" s="681"/>
    </row>
    <row r="236">
      <c r="A236" s="691">
        <v>226.0</v>
      </c>
      <c r="B236" s="692">
        <f>vlookup(A236,'セッション実施状況管理'!$A:$C,3,false)</f>
        <v>0</v>
      </c>
      <c r="C236" s="692" t="str">
        <f>vlookup(A236,'セッション実施状況管理'!$A:$B,2,false)</f>
        <v>在学中</v>
      </c>
      <c r="D236" s="686" t="str">
        <f>vlookup(A236,'セッション実施状況管理'!$A:$I,9,false)</f>
        <v/>
      </c>
      <c r="E236" s="686" t="str">
        <f>vlookup(A236,'セッション実施状況管理'!$A:$I,8,false)</f>
        <v>ふくちゆい</v>
      </c>
      <c r="F236" s="693">
        <f>vlookup(A236,'セッション実施状況管理'!$A:$U,19,false)</f>
        <v>46227</v>
      </c>
      <c r="G236" s="686" t="str">
        <f>vlookup(A236,'セッション実施状況管理'!$A:$U,20,false)</f>
        <v>小熊 来瑠美</v>
      </c>
      <c r="H236" s="693" t="str">
        <f>vlookup(A236,'セッション実施状況管理'!$A$4:$S1004,17,false)</f>
        <v/>
      </c>
      <c r="I236" s="686">
        <f t="shared" si="13"/>
        <v>1514</v>
      </c>
      <c r="J236" s="692"/>
      <c r="K236" s="692"/>
      <c r="L236" s="691">
        <v>0.0</v>
      </c>
      <c r="M236" s="691">
        <f t="shared" si="16"/>
        <v>0</v>
      </c>
      <c r="N236" s="692"/>
      <c r="O236" s="695">
        <f t="shared" si="7"/>
        <v>0</v>
      </c>
      <c r="P236" s="696" t="s">
        <v>1072</v>
      </c>
      <c r="Q236" s="732"/>
      <c r="R236" s="732"/>
      <c r="S236" s="732"/>
      <c r="T236" s="732"/>
      <c r="U236" s="732"/>
      <c r="V236" s="733"/>
      <c r="W236" s="681"/>
      <c r="X236" s="681" t="str">
        <f>iferror(VLOOKUP($E236,'セッション実施状況管理'!$H$10:$L$1028,4,FALSE),"")</f>
        <v>鶏むねマッスル</v>
      </c>
      <c r="Y236" s="205" t="s">
        <v>156</v>
      </c>
      <c r="Z236" s="205" t="s">
        <v>1324</v>
      </c>
      <c r="AA236" s="205" t="s">
        <v>1325</v>
      </c>
    </row>
    <row r="237">
      <c r="A237" s="691">
        <v>227.0</v>
      </c>
      <c r="B237" s="692">
        <f>vlookup(A237,'セッション実施状況管理'!$A:$C,3,false)</f>
        <v>0</v>
      </c>
      <c r="C237" s="692" t="str">
        <f>vlookup(A237,'セッション実施状況管理'!$A:$B,2,false)</f>
        <v>在学中</v>
      </c>
      <c r="D237" s="686" t="str">
        <f>vlookup(A237,'セッション実施状況管理'!$A:$I,9,false)</f>
        <v/>
      </c>
      <c r="E237" s="686" t="str">
        <f>vlookup(A237,'セッション実施状況管理'!$A:$I,8,false)</f>
        <v>はらなおみ</v>
      </c>
      <c r="F237" s="693">
        <f>vlookup(A237,'セッション実施状況管理'!$A:$U,19,false)</f>
        <v>46231</v>
      </c>
      <c r="G237" s="686" t="str">
        <f>vlookup(A237,'セッション実施状況管理'!$A:$U,20,false)</f>
        <v>山見阪佳子</v>
      </c>
      <c r="H237" s="693" t="str">
        <f>vlookup(A237,'セッション実施状況管理'!$A$4:$S1004,17,false)</f>
        <v/>
      </c>
      <c r="I237" s="686">
        <f t="shared" si="13"/>
        <v>1514</v>
      </c>
      <c r="J237" s="692"/>
      <c r="K237" s="692"/>
      <c r="L237" s="691">
        <v>0.0</v>
      </c>
      <c r="M237" s="691">
        <f t="shared" si="16"/>
        <v>0</v>
      </c>
      <c r="N237" s="692"/>
      <c r="O237" s="695">
        <f t="shared" si="7"/>
        <v>0</v>
      </c>
      <c r="P237" s="696" t="s">
        <v>1072</v>
      </c>
      <c r="Q237" s="732"/>
      <c r="R237" s="732"/>
      <c r="S237" s="732"/>
      <c r="T237" s="732"/>
      <c r="U237" s="732"/>
      <c r="V237" s="733"/>
      <c r="W237" s="681"/>
      <c r="X237" s="681" t="str">
        <f>iferror(VLOOKUP($E237,'セッション実施状況管理'!$H$10:$L$1028,4,FALSE),"")</f>
        <v>みく</v>
      </c>
      <c r="Y237" s="205" t="s">
        <v>1329</v>
      </c>
      <c r="Z237" s="205" t="s">
        <v>1327</v>
      </c>
      <c r="AA237" s="205" t="s">
        <v>1325</v>
      </c>
    </row>
    <row r="238">
      <c r="A238" s="691">
        <v>228.0</v>
      </c>
      <c r="B238" s="692">
        <f>vlookup(A238,'セッション実施状況管理'!$A:$C,3,false)</f>
        <v>0</v>
      </c>
      <c r="C238" s="692" t="str">
        <f>vlookup(A238,'セッション実施状況管理'!$A:$B,2,false)</f>
        <v>在学中</v>
      </c>
      <c r="D238" s="686" t="str">
        <f>vlookup(A238,'セッション実施状況管理'!$A:$I,9,false)</f>
        <v/>
      </c>
      <c r="E238" s="686" t="str">
        <f>vlookup(A238,'セッション実施状況管理'!$A:$I,8,false)</f>
        <v>しのざきあき</v>
      </c>
      <c r="F238" s="693" t="str">
        <f>vlookup(A238,'セッション実施状況管理'!$A:$U,19,false)</f>
        <v>#REF!</v>
      </c>
      <c r="G238" s="686" t="str">
        <f>vlookup(A238,'セッション実施状況管理'!$A:$U,20,false)</f>
        <v>藤田恵</v>
      </c>
      <c r="H238" s="693" t="str">
        <f>vlookup(A238,'セッション実施状況管理'!$A$4:$S1004,17,false)</f>
        <v/>
      </c>
      <c r="I238" s="686">
        <f t="shared" si="13"/>
        <v>1514</v>
      </c>
      <c r="J238" s="692"/>
      <c r="K238" s="692"/>
      <c r="L238" s="692"/>
      <c r="M238" s="691">
        <f t="shared" si="16"/>
        <v>0</v>
      </c>
      <c r="N238" s="692"/>
      <c r="O238" s="695">
        <f t="shared" si="7"/>
        <v>0</v>
      </c>
      <c r="P238" s="696" t="s">
        <v>1072</v>
      </c>
      <c r="Q238" s="732"/>
      <c r="R238" s="732"/>
      <c r="S238" s="732"/>
      <c r="T238" s="732"/>
      <c r="U238" s="732"/>
      <c r="V238" s="733"/>
      <c r="W238" s="681"/>
      <c r="X238" s="681" t="str">
        <f>iferror(VLOOKUP($E238,'セッション実施状況管理'!$H$10:$L$1028,4,FALSE),"")</f>
        <v>みく</v>
      </c>
      <c r="Y238" s="681"/>
      <c r="Z238" s="681"/>
      <c r="AA238" s="681"/>
    </row>
    <row r="239">
      <c r="A239" s="691">
        <v>229.0</v>
      </c>
      <c r="B239" s="692">
        <f>vlookup(A239,'セッション実施状況管理'!$A:$C,3,false)</f>
        <v>0</v>
      </c>
      <c r="C239" s="692" t="str">
        <f>vlookup(A239,'セッション実施状況管理'!$A:$B,2,false)</f>
        <v>在学中</v>
      </c>
      <c r="D239" s="686" t="str">
        <f>vlookup(A239,'セッション実施状況管理'!$A:$I,9,false)</f>
        <v>mako_mutenka_recipe</v>
      </c>
      <c r="E239" s="686" t="str">
        <f>vlookup(A239,'セッション実施状況管理'!$A:$I,8,false)</f>
        <v>おざきまさこ</v>
      </c>
      <c r="F239" s="693">
        <f>vlookup(A239,'セッション実施状況管理'!$A:$U,19,false)</f>
        <v>46235</v>
      </c>
      <c r="G239" s="686" t="str">
        <f>vlookup(A239,'セッション実施状況管理'!$A:$U,20,false)</f>
        <v>原千佳</v>
      </c>
      <c r="H239" s="693" t="str">
        <f>vlookup(A239,'セッション実施状況管理'!$A$4:$S1004,17,false)</f>
        <v/>
      </c>
      <c r="I239" s="686">
        <f t="shared" si="13"/>
        <v>1514</v>
      </c>
      <c r="J239" s="692"/>
      <c r="K239" s="692"/>
      <c r="L239" s="691">
        <v>0.0</v>
      </c>
      <c r="M239" s="691">
        <f t="shared" si="16"/>
        <v>8</v>
      </c>
      <c r="N239" s="692"/>
      <c r="O239" s="695">
        <f t="shared" si="7"/>
        <v>8</v>
      </c>
      <c r="P239" s="696">
        <v>8.0</v>
      </c>
      <c r="Q239" s="732"/>
      <c r="R239" s="732"/>
      <c r="S239" s="732"/>
      <c r="T239" s="732"/>
      <c r="U239" s="732"/>
      <c r="V239" s="733"/>
      <c r="W239" s="681"/>
      <c r="X239" s="681" t="str">
        <f>iferror(VLOOKUP($E239,'セッション実施状況管理'!$H$10:$L$1028,4,FALSE),"")</f>
        <v>まりな</v>
      </c>
      <c r="Y239" s="205" t="s">
        <v>1329</v>
      </c>
      <c r="Z239" s="205" t="s">
        <v>1330</v>
      </c>
      <c r="AA239" s="205" t="s">
        <v>1325</v>
      </c>
    </row>
    <row r="240">
      <c r="A240" s="691">
        <v>230.0</v>
      </c>
      <c r="B240" s="692">
        <f>vlookup(A240,'セッション実施状況管理'!$A:$C,3,false)</f>
        <v>0</v>
      </c>
      <c r="C240" s="692" t="str">
        <f>vlookup(A240,'セッション実施状況管理'!$A:$B,2,false)</f>
        <v>在学中</v>
      </c>
      <c r="D240" s="686" t="str">
        <f>vlookup(A240,'セッション実施状況管理'!$A:$I,9,false)</f>
        <v/>
      </c>
      <c r="E240" s="686" t="str">
        <f>vlookup(A240,'セッション実施状況管理'!$A:$I,8,false)</f>
        <v>なかつかさまさゆき</v>
      </c>
      <c r="F240" s="693">
        <f>vlookup(A240,'セッション実施状況管理'!$A:$U,19,false)</f>
        <v>46235</v>
      </c>
      <c r="G240" s="686" t="str">
        <f>vlookup(A240,'セッション実施状況管理'!$A:$U,20,false)</f>
        <v>中富智弘</v>
      </c>
      <c r="H240" s="693" t="str">
        <f>vlookup(A240,'セッション実施状況管理'!$A$4:$S1004,17,false)</f>
        <v/>
      </c>
      <c r="I240" s="686">
        <f t="shared" si="13"/>
        <v>1514</v>
      </c>
      <c r="J240" s="692"/>
      <c r="K240" s="692"/>
      <c r="L240" s="691">
        <v>0.0</v>
      </c>
      <c r="M240" s="691">
        <f t="shared" si="16"/>
        <v>0</v>
      </c>
      <c r="N240" s="692"/>
      <c r="O240" s="695">
        <f t="shared" si="7"/>
        <v>0</v>
      </c>
      <c r="P240" s="741" t="s">
        <v>1347</v>
      </c>
      <c r="Q240" s="732"/>
      <c r="R240" s="732"/>
      <c r="S240" s="732"/>
      <c r="T240" s="732"/>
      <c r="U240" s="732"/>
      <c r="V240" s="733"/>
      <c r="W240" s="681"/>
      <c r="X240" s="681" t="str">
        <f>iferror(VLOOKUP($E240,'セッション実施状況管理'!$H$10:$L$1028,4,FALSE),"")</f>
        <v>ユウイチ</v>
      </c>
      <c r="Y240" s="205" t="s">
        <v>156</v>
      </c>
      <c r="Z240" s="205" t="s">
        <v>1333</v>
      </c>
      <c r="AA240" s="205" t="s">
        <v>1325</v>
      </c>
    </row>
    <row r="241">
      <c r="A241" s="691">
        <v>231.0</v>
      </c>
      <c r="B241" s="692">
        <f>vlookup(A241,'セッション実施状況管理'!$A:$C,3,false)</f>
        <v>0</v>
      </c>
      <c r="C241" s="692" t="str">
        <f>vlookup(A241,'セッション実施状況管理'!$A:$B,2,false)</f>
        <v>在学中</v>
      </c>
      <c r="D241" s="644" t="s">
        <v>1287</v>
      </c>
      <c r="E241" s="686" t="str">
        <f>vlookup(A241,'セッション実施状況管理'!$A:$I,8,false)</f>
        <v>ながたまりこ</v>
      </c>
      <c r="F241" s="693">
        <f>vlookup(A241,'セッション実施状況管理'!$A:$U,19,false)</f>
        <v>46232</v>
      </c>
      <c r="G241" s="686" t="str">
        <f>vlookup(A241,'セッション実施状況管理'!$A:$U,20,false)</f>
        <v>八木秋歩</v>
      </c>
      <c r="H241" s="693" t="str">
        <f>vlookup(A241,'セッション実施状況管理'!$A$4:$S1004,17,false)</f>
        <v/>
      </c>
      <c r="I241" s="686">
        <f t="shared" si="13"/>
        <v>1514</v>
      </c>
      <c r="J241" s="692"/>
      <c r="K241" s="692"/>
      <c r="L241" s="691">
        <v>0.0</v>
      </c>
      <c r="M241" s="691">
        <f t="shared" si="16"/>
        <v>0</v>
      </c>
      <c r="N241" s="692"/>
      <c r="O241" s="695">
        <f t="shared" si="7"/>
        <v>0</v>
      </c>
      <c r="P241" s="696" t="s">
        <v>1347</v>
      </c>
      <c r="Q241" s="732"/>
      <c r="R241" s="732"/>
      <c r="S241" s="732"/>
      <c r="T241" s="732"/>
      <c r="U241" s="732"/>
      <c r="V241" s="733"/>
      <c r="W241" s="681"/>
      <c r="X241" s="681" t="str">
        <f>iferror(VLOOKUP($E241,'セッション実施状況管理'!$H$10:$L$1028,4,FALSE),"")</f>
        <v>ゆりな</v>
      </c>
      <c r="Y241" s="205" t="s">
        <v>1336</v>
      </c>
      <c r="Z241" s="205" t="s">
        <v>1330</v>
      </c>
      <c r="AA241" s="205" t="s">
        <v>1331</v>
      </c>
    </row>
    <row r="242">
      <c r="A242" s="691">
        <v>232.0</v>
      </c>
      <c r="B242" s="692">
        <f>vlookup(A242,'セッション実施状況管理'!$A:$C,3,false)</f>
        <v>0</v>
      </c>
      <c r="C242" s="692" t="str">
        <f>vlookup(A242,'セッション実施状況管理'!$A:$B,2,false)</f>
        <v>在学中</v>
      </c>
      <c r="D242" s="686" t="str">
        <f>vlookup(A242,'セッション実施状況管理'!$A:$I,9,false)</f>
        <v/>
      </c>
      <c r="E242" s="686" t="str">
        <f>vlookup(A242,'セッション実施状況管理'!$A:$I,8,false)</f>
        <v>ゆもとりつこ</v>
      </c>
      <c r="F242" s="693">
        <f>vlookup(A242,'セッション実施状況管理'!$A:$U,19,false)</f>
        <v>46235</v>
      </c>
      <c r="G242" s="686" t="str">
        <f>vlookup(A242,'セッション実施状況管理'!$A:$U,20,false)</f>
        <v>高橋友希</v>
      </c>
      <c r="H242" s="693" t="str">
        <f>vlookup(A242,'セッション実施状況管理'!$A$4:$S1004,17,false)</f>
        <v/>
      </c>
      <c r="I242" s="686">
        <f t="shared" si="13"/>
        <v>1514</v>
      </c>
      <c r="J242" s="692"/>
      <c r="K242" s="692"/>
      <c r="L242" s="692"/>
      <c r="M242" s="691">
        <f t="shared" si="16"/>
        <v>0</v>
      </c>
      <c r="N242" s="692"/>
      <c r="O242" s="695">
        <f t="shared" si="7"/>
        <v>0</v>
      </c>
      <c r="P242" s="696">
        <v>0.0</v>
      </c>
      <c r="Q242" s="732"/>
      <c r="R242" s="732"/>
      <c r="S242" s="732"/>
      <c r="T242" s="732"/>
      <c r="U242" s="732"/>
      <c r="V242" s="733"/>
      <c r="W242" s="681"/>
      <c r="X242" s="681" t="str">
        <f>iferror(VLOOKUP($E242,'セッション実施状況管理'!$H$10:$L$1028,4,FALSE),"")</f>
        <v>なこ</v>
      </c>
      <c r="Y242" s="205" t="s">
        <v>156</v>
      </c>
      <c r="Z242" s="205" t="s">
        <v>1333</v>
      </c>
      <c r="AA242" s="205" t="s">
        <v>1325</v>
      </c>
    </row>
    <row r="243">
      <c r="A243" s="691">
        <v>233.0</v>
      </c>
      <c r="B243" s="692">
        <f>vlookup(A243,'セッション実施状況管理'!$A:$C,3,false)</f>
        <v>0</v>
      </c>
      <c r="C243" s="692" t="str">
        <f>vlookup(A243,'セッション実施状況管理'!$A:$B,2,false)</f>
        <v>在学中</v>
      </c>
      <c r="D243" s="686" t="str">
        <f>vlookup(A243,'セッション実施状況管理'!$A:$I,9,false)</f>
        <v/>
      </c>
      <c r="E243" s="686" t="str">
        <f>vlookup(A243,'セッション実施状況管理'!$A:$I,8,false)</f>
        <v>つついまりこ</v>
      </c>
      <c r="F243" s="693">
        <f>vlookup(A243,'セッション実施状況管理'!$A:$U,19,false)</f>
        <v>180</v>
      </c>
      <c r="G243" s="686" t="str">
        <f>vlookup(A243,'セッション実施状況管理'!$A:$U,20,false)</f>
        <v>小熊 来瑠美</v>
      </c>
      <c r="H243" s="693" t="str">
        <f>vlookup(A243,'セッション実施状況管理'!$A$4:$S1004,17,false)</f>
        <v/>
      </c>
      <c r="I243" s="686">
        <f t="shared" si="13"/>
        <v>1514</v>
      </c>
      <c r="J243" s="692"/>
      <c r="K243" s="692"/>
      <c r="L243" s="692"/>
      <c r="M243" s="691">
        <f t="shared" si="16"/>
        <v>0</v>
      </c>
      <c r="N243" s="692"/>
      <c r="O243" s="695">
        <f t="shared" si="7"/>
        <v>0</v>
      </c>
      <c r="P243" s="696" t="s">
        <v>1072</v>
      </c>
      <c r="Q243" s="732"/>
      <c r="R243" s="732"/>
      <c r="S243" s="732"/>
      <c r="T243" s="732"/>
      <c r="U243" s="732"/>
      <c r="V243" s="733"/>
      <c r="W243" s="681"/>
      <c r="X243" s="681" t="str">
        <f>iferror(VLOOKUP($E243,'セッション実施状況管理'!$H$10:$L$1028,4,FALSE),"")</f>
        <v>ナオヤ</v>
      </c>
      <c r="Y243" s="205" t="s">
        <v>156</v>
      </c>
      <c r="Z243" s="205" t="s">
        <v>1322</v>
      </c>
      <c r="AA243" s="205" t="s">
        <v>1322</v>
      </c>
    </row>
    <row r="244">
      <c r="A244" s="691">
        <v>234.0</v>
      </c>
      <c r="B244" s="692">
        <f>vlookup(A244,'セッション実施状況管理'!$A:$C,3,false)</f>
        <v>0</v>
      </c>
      <c r="C244" s="692" t="str">
        <f>vlookup(A244,'セッション実施状況管理'!$A:$B,2,false)</f>
        <v>在学中</v>
      </c>
      <c r="D244" s="686" t="str">
        <f>vlookup(A244,'セッション実施状況管理'!$A:$I,9,false)</f>
        <v/>
      </c>
      <c r="E244" s="686" t="str">
        <f>vlookup(A244,'セッション実施状況管理'!$A:$I,8,false)</f>
        <v>みどりかわみゆき</v>
      </c>
      <c r="F244" s="693">
        <f>vlookup(A244,'セッション実施状況管理'!$A:$U,19,false)</f>
        <v>46243</v>
      </c>
      <c r="G244" s="686" t="str">
        <f>vlookup(A244,'セッション実施状況管理'!$A:$U,20,false)</f>
        <v>長尾あみり</v>
      </c>
      <c r="H244" s="693" t="str">
        <f>vlookup(A244,'セッション実施状況管理'!$A$4:$S1004,17,false)</f>
        <v/>
      </c>
      <c r="I244" s="686">
        <f t="shared" si="13"/>
        <v>1514</v>
      </c>
      <c r="J244" s="692"/>
      <c r="K244" s="692"/>
      <c r="L244" s="692"/>
      <c r="M244" s="691">
        <f t="shared" si="16"/>
        <v>0</v>
      </c>
      <c r="N244" s="692"/>
      <c r="O244" s="695">
        <f t="shared" si="7"/>
        <v>0</v>
      </c>
      <c r="P244" s="696" t="s">
        <v>1072</v>
      </c>
      <c r="Q244" s="732"/>
      <c r="R244" s="732"/>
      <c r="S244" s="732"/>
      <c r="T244" s="732"/>
      <c r="U244" s="732"/>
      <c r="V244" s="733"/>
      <c r="W244" s="681"/>
      <c r="X244" s="681" t="str">
        <f>iferror(VLOOKUP($E244,'セッション実施状況管理'!$H$10:$L$1028,4,FALSE),"")</f>
        <v>ゆうごはん</v>
      </c>
      <c r="Y244" s="681"/>
      <c r="Z244" s="681"/>
      <c r="AA244" s="681"/>
    </row>
    <row r="245">
      <c r="A245" s="691">
        <v>235.0</v>
      </c>
      <c r="B245" s="692">
        <f>vlookup(A245,'セッション実施状況管理'!$A:$C,3,false)</f>
        <v>0</v>
      </c>
      <c r="C245" s="692" t="str">
        <f>vlookup(A245,'セッション実施状況管理'!$A:$B,2,false)</f>
        <v>在学中</v>
      </c>
      <c r="D245" s="686" t="str">
        <f>vlookup(A245,'セッション実施状況管理'!$A:$I,9,false)</f>
        <v/>
      </c>
      <c r="E245" s="686" t="str">
        <f>vlookup(A245,'セッション実施状況管理'!$A:$I,8,false)</f>
        <v>よこやまりこ</v>
      </c>
      <c r="F245" s="693">
        <f>vlookup(A245,'セッション実施状況管理'!$A:$U,19,false)</f>
        <v>46239</v>
      </c>
      <c r="G245" s="686" t="str">
        <f>vlookup(A245,'セッション実施状況管理'!$A:$U,20,false)</f>
        <v>小林彩織</v>
      </c>
      <c r="H245" s="693" t="str">
        <f>vlookup(A245,'セッション実施状況管理'!$A$4:$S1004,17,false)</f>
        <v/>
      </c>
      <c r="I245" s="686">
        <f t="shared" si="13"/>
        <v>1514</v>
      </c>
      <c r="J245" s="692"/>
      <c r="K245" s="692"/>
      <c r="L245" s="691">
        <v>0.0</v>
      </c>
      <c r="M245" s="691">
        <f t="shared" si="16"/>
        <v>0</v>
      </c>
      <c r="N245" s="692"/>
      <c r="O245" s="695">
        <f t="shared" si="7"/>
        <v>0</v>
      </c>
      <c r="P245" s="696">
        <v>0.0</v>
      </c>
      <c r="Q245" s="732"/>
      <c r="R245" s="732"/>
      <c r="S245" s="732"/>
      <c r="T245" s="732"/>
      <c r="U245" s="732"/>
      <c r="V245" s="733"/>
      <c r="W245" s="681"/>
      <c r="X245" s="681" t="str">
        <f>iferror(VLOOKUP($E245,'セッション実施状況管理'!$H$10:$L$1028,4,FALSE),"")</f>
        <v>かな</v>
      </c>
      <c r="Y245" s="205" t="s">
        <v>156</v>
      </c>
      <c r="Z245" s="205" t="s">
        <v>1324</v>
      </c>
      <c r="AA245" s="205" t="s">
        <v>1331</v>
      </c>
    </row>
    <row r="246">
      <c r="A246" s="691">
        <v>236.0</v>
      </c>
      <c r="B246" s="692">
        <f>vlookup(A246,'セッション実施状況管理'!$A:$C,3,false)</f>
        <v>0</v>
      </c>
      <c r="C246" s="692" t="str">
        <f>vlookup(A246,'セッション実施状況管理'!$A:$B,2,false)</f>
        <v>在学中</v>
      </c>
      <c r="D246" s="686" t="str">
        <f>vlookup(A246,'セッション実施状況管理'!$A:$I,9,false)</f>
        <v/>
      </c>
      <c r="E246" s="686" t="str">
        <f>vlookup(A246,'セッション実施状況管理'!$A:$I,8,false)</f>
        <v>こばやしゆみか</v>
      </c>
      <c r="F246" s="693">
        <f>vlookup(A246,'セッション実施状況管理'!$A:$U,19,false)</f>
        <v>46242</v>
      </c>
      <c r="G246" s="686" t="str">
        <f>vlookup(A246,'セッション実施状況管理'!$A:$U,20,false)</f>
        <v>福島雪乃</v>
      </c>
      <c r="H246" s="693" t="str">
        <f>vlookup(A246,'セッション実施状況管理'!$A$4:$S1004,17,false)</f>
        <v/>
      </c>
      <c r="I246" s="686">
        <f t="shared" si="13"/>
        <v>1514</v>
      </c>
      <c r="J246" s="692"/>
      <c r="K246" s="692"/>
      <c r="L246" s="691">
        <v>0.0</v>
      </c>
      <c r="M246" s="691">
        <f t="shared" si="16"/>
        <v>0</v>
      </c>
      <c r="N246" s="692"/>
      <c r="O246" s="695">
        <f t="shared" si="7"/>
        <v>0</v>
      </c>
      <c r="P246" s="696" t="s">
        <v>1072</v>
      </c>
      <c r="Q246" s="732"/>
      <c r="R246" s="732"/>
      <c r="S246" s="732"/>
      <c r="T246" s="732"/>
      <c r="U246" s="732"/>
      <c r="V246" s="733"/>
      <c r="W246" s="681"/>
      <c r="X246" s="681" t="str">
        <f>iferror(VLOOKUP($E246,'セッション実施状況管理'!$H$10:$L$1028,4,FALSE),"")</f>
        <v>かな</v>
      </c>
      <c r="Y246" s="205" t="s">
        <v>1329</v>
      </c>
      <c r="Z246" s="205" t="s">
        <v>1330</v>
      </c>
      <c r="AA246" s="205" t="s">
        <v>1325</v>
      </c>
    </row>
    <row r="247">
      <c r="A247" s="691">
        <v>237.0</v>
      </c>
      <c r="B247" s="692">
        <f>vlookup(A247,'セッション実施状況管理'!$A:$C,3,false)</f>
        <v>0</v>
      </c>
      <c r="C247" s="692" t="str">
        <f>vlookup(A247,'セッション実施状況管理'!$A:$B,2,false)</f>
        <v>在学中</v>
      </c>
      <c r="D247" s="686" t="str">
        <f>vlookup(A247,'セッション実施状況管理'!$A:$I,9,false)</f>
        <v/>
      </c>
      <c r="E247" s="686" t="str">
        <f>vlookup(A247,'セッション実施状況管理'!$A:$I,8,false)</f>
        <v>つくえりゅうのすけ</v>
      </c>
      <c r="F247" s="693" t="str">
        <f>vlookup(A247,'セッション実施状況管理'!$A:$U,19,false)</f>
        <v/>
      </c>
      <c r="G247" s="686" t="str">
        <f>vlookup(A247,'セッション実施状況管理'!$A:$U,20,false)</f>
        <v>小熊 来瑠美</v>
      </c>
      <c r="H247" s="693" t="str">
        <f>vlookup(A247,'セッション実施状況管理'!$A$4:$S1004,17,false)</f>
        <v/>
      </c>
      <c r="I247" s="686">
        <f t="shared" si="13"/>
        <v>1514</v>
      </c>
      <c r="J247" s="692"/>
      <c r="K247" s="692"/>
      <c r="L247" s="692"/>
      <c r="M247" s="691">
        <f t="shared" si="16"/>
        <v>0</v>
      </c>
      <c r="N247" s="692"/>
      <c r="O247" s="695">
        <f t="shared" si="7"/>
        <v>0</v>
      </c>
      <c r="P247" s="696">
        <v>0.0</v>
      </c>
      <c r="Q247" s="732"/>
      <c r="R247" s="732"/>
      <c r="S247" s="732"/>
      <c r="T247" s="732"/>
      <c r="U247" s="732"/>
      <c r="V247" s="733"/>
      <c r="W247" s="681"/>
      <c r="X247" s="681" t="str">
        <f>iferror(VLOOKUP($E247,'セッション実施状況管理'!$H$10:$L$1028,4,FALSE),"")</f>
        <v>Yudai</v>
      </c>
      <c r="Y247" s="205" t="s">
        <v>1322</v>
      </c>
      <c r="Z247" s="205" t="s">
        <v>1322</v>
      </c>
      <c r="AA247" s="205" t="s">
        <v>1322</v>
      </c>
    </row>
    <row r="248">
      <c r="A248" s="691">
        <v>238.0</v>
      </c>
      <c r="B248" s="692">
        <f>vlookup(A248,'セッション実施状況管理'!$A:$C,3,false)</f>
        <v>0</v>
      </c>
      <c r="C248" s="692" t="str">
        <f>vlookup(A248,'セッション実施状況管理'!$A:$B,2,false)</f>
        <v>在学中</v>
      </c>
      <c r="D248" s="686" t="str">
        <f>vlookup(A248,'セッション実施状況管理'!$A:$I,9,false)</f>
        <v/>
      </c>
      <c r="E248" s="686" t="str">
        <f>vlookup(A248,'セッション実施状況管理'!$A:$I,8,false)</f>
        <v>あさみしょうこ</v>
      </c>
      <c r="F248" s="693" t="str">
        <f>vlookup(A248,'セッション実施状況管理'!$A:$U,19,false)</f>
        <v/>
      </c>
      <c r="G248" s="686" t="str">
        <f>vlookup(A248,'セッション実施状況管理'!$A:$U,20,false)</f>
        <v>平子ゆう</v>
      </c>
      <c r="H248" s="693" t="str">
        <f>vlookup(A248,'セッション実施状況管理'!$A$4:$S1004,17,false)</f>
        <v/>
      </c>
      <c r="I248" s="686">
        <f t="shared" si="13"/>
        <v>1514</v>
      </c>
      <c r="J248" s="692"/>
      <c r="K248" s="692"/>
      <c r="L248" s="692"/>
      <c r="M248" s="691">
        <f t="shared" si="16"/>
        <v>0</v>
      </c>
      <c r="N248" s="692"/>
      <c r="O248" s="695">
        <f t="shared" si="7"/>
        <v>0</v>
      </c>
      <c r="P248" s="696">
        <v>0.0</v>
      </c>
      <c r="Q248" s="732"/>
      <c r="R248" s="732"/>
      <c r="S248" s="732"/>
      <c r="T248" s="732"/>
      <c r="U248" s="732"/>
      <c r="V248" s="733"/>
      <c r="W248" s="681"/>
      <c r="X248" s="681" t="str">
        <f>iferror(VLOOKUP($E248,'セッション実施状況管理'!$H$10:$L$1028,4,FALSE),"")</f>
        <v>ひなたく</v>
      </c>
      <c r="Y248" s="681"/>
      <c r="Z248" s="681"/>
      <c r="AA248" s="681"/>
    </row>
    <row r="249">
      <c r="A249" s="691">
        <v>239.0</v>
      </c>
      <c r="B249" s="692">
        <f>vlookup(A249,'セッション実施状況管理'!$A:$C,3,false)</f>
        <v>0</v>
      </c>
      <c r="C249" s="692" t="str">
        <f>vlookup(A249,'セッション実施状況管理'!$A:$B,2,false)</f>
        <v>在学中</v>
      </c>
      <c r="D249" s="686" t="str">
        <f>vlookup(A249,'セッション実施状況管理'!$A:$I,9,false)</f>
        <v/>
      </c>
      <c r="E249" s="686" t="str">
        <f>vlookup(A249,'セッション実施状況管理'!$A:$I,8,false)</f>
        <v>ささきひろゆき</v>
      </c>
      <c r="F249" s="693" t="str">
        <f>vlookup(A249,'セッション実施状況管理'!$A:$U,19,false)</f>
        <v/>
      </c>
      <c r="G249" s="686" t="str">
        <f>vlookup(A249,'セッション実施状況管理'!$A:$U,20,false)</f>
        <v>小熊 来瑠美</v>
      </c>
      <c r="H249" s="693" t="str">
        <f>vlookup(A249,'セッション実施状況管理'!$A$4:$S1004,17,false)</f>
        <v/>
      </c>
      <c r="I249" s="686">
        <f t="shared" si="13"/>
        <v>1514</v>
      </c>
      <c r="J249" s="692"/>
      <c r="K249" s="692"/>
      <c r="L249" s="692"/>
      <c r="M249" s="691">
        <f t="shared" si="16"/>
        <v>0</v>
      </c>
      <c r="N249" s="692"/>
      <c r="O249" s="695">
        <f t="shared" si="7"/>
        <v>0</v>
      </c>
      <c r="P249" s="696">
        <v>0.0</v>
      </c>
      <c r="Q249" s="732"/>
      <c r="R249" s="732"/>
      <c r="S249" s="732"/>
      <c r="T249" s="732"/>
      <c r="U249" s="732"/>
      <c r="V249" s="733"/>
      <c r="W249" s="681"/>
      <c r="X249" s="681" t="str">
        <f>iferror(VLOOKUP($E249,'セッション実施状況管理'!$H$10:$L$1028,4,FALSE),"")</f>
        <v>kenta</v>
      </c>
      <c r="Y249" s="681"/>
      <c r="Z249" s="681"/>
      <c r="AA249" s="681"/>
    </row>
    <row r="250">
      <c r="A250" s="691">
        <v>240.0</v>
      </c>
      <c r="B250" s="692">
        <f>vlookup(A250,'セッション実施状況管理'!$A:$C,3,false)</f>
        <v>0</v>
      </c>
      <c r="C250" s="692" t="str">
        <f>vlookup(A250,'セッション実施状況管理'!$A:$B,2,false)</f>
        <v>在学中</v>
      </c>
      <c r="D250" s="686" t="str">
        <f>vlookup(A250,'セッション実施状況管理'!$A:$I,9,false)</f>
        <v/>
      </c>
      <c r="E250" s="686" t="str">
        <f>vlookup(A250,'セッション実施状況管理'!$A:$I,8,false)</f>
        <v>わたなべゆうな</v>
      </c>
      <c r="F250" s="693" t="str">
        <f>vlookup(A250,'セッション実施状況管理'!$A:$U,19,false)</f>
        <v/>
      </c>
      <c r="G250" s="686" t="str">
        <f>vlookup(A250,'セッション実施状況管理'!$A:$U,20,false)</f>
        <v>公門孝平</v>
      </c>
      <c r="H250" s="693" t="str">
        <f>vlookup(A250,'セッション実施状況管理'!$A$4:$S1004,17,false)</f>
        <v/>
      </c>
      <c r="I250" s="686">
        <f t="shared" si="13"/>
        <v>1514</v>
      </c>
      <c r="J250" s="692"/>
      <c r="K250" s="692"/>
      <c r="L250" s="692"/>
      <c r="M250" s="691">
        <f t="shared" si="16"/>
        <v>0</v>
      </c>
      <c r="N250" s="692"/>
      <c r="O250" s="695">
        <f t="shared" si="7"/>
        <v>0</v>
      </c>
      <c r="P250" s="696">
        <v>0.0</v>
      </c>
      <c r="Q250" s="732"/>
      <c r="R250" s="732"/>
      <c r="S250" s="732"/>
      <c r="T250" s="732"/>
      <c r="U250" s="732"/>
      <c r="V250" s="733"/>
      <c r="W250" s="681"/>
      <c r="X250" s="681" t="str">
        <f>iferror(VLOOKUP($E250,'セッション実施状況管理'!$H$10:$L$1028,4,FALSE),"")</f>
        <v>ひなたく</v>
      </c>
      <c r="Y250" s="681"/>
      <c r="Z250" s="681"/>
      <c r="AA250" s="681"/>
    </row>
    <row r="251">
      <c r="A251" s="691">
        <v>241.0</v>
      </c>
      <c r="B251" s="692">
        <f>vlookup(A251,'セッション実施状況管理'!$A:$C,3,false)</f>
        <v>0</v>
      </c>
      <c r="C251" s="692" t="str">
        <f>vlookup(A251,'セッション実施状況管理'!$A:$B,2,false)</f>
        <v>在学中</v>
      </c>
      <c r="D251" s="686" t="str">
        <f>vlookup(A251,'セッション実施状況管理'!$A:$I,9,false)</f>
        <v/>
      </c>
      <c r="E251" s="686" t="str">
        <f>vlookup(A251,'セッション実施状況管理'!$A:$I,8,false)</f>
        <v>やぶのゆき</v>
      </c>
      <c r="F251" s="693" t="str">
        <f>vlookup(A251,'セッション実施状況管理'!$A:$U,19,false)</f>
        <v/>
      </c>
      <c r="G251" s="686" t="str">
        <f>vlookup(A251,'セッション実施状況管理'!$A:$U,20,false)</f>
        <v/>
      </c>
      <c r="H251" s="693" t="str">
        <f>vlookup(A251,'セッション実施状況管理'!$A$4:$S1004,17,false)</f>
        <v/>
      </c>
      <c r="I251" s="686">
        <f t="shared" si="13"/>
        <v>1514</v>
      </c>
      <c r="J251" s="692"/>
      <c r="K251" s="692"/>
      <c r="L251" s="692"/>
      <c r="M251" s="691">
        <f t="shared" si="16"/>
        <v>0</v>
      </c>
      <c r="N251" s="692"/>
      <c r="O251" s="695">
        <f t="shared" si="7"/>
        <v>0</v>
      </c>
      <c r="P251" s="696">
        <v>0.0</v>
      </c>
      <c r="Q251" s="732"/>
      <c r="R251" s="732"/>
      <c r="S251" s="732"/>
      <c r="T251" s="732"/>
      <c r="U251" s="732"/>
      <c r="V251" s="733"/>
      <c r="W251" s="681"/>
      <c r="X251" s="681" t="str">
        <f>iferror(VLOOKUP($E251,'セッション実施状況管理'!$H$10:$L$1028,4,FALSE),"")</f>
        <v>まめぼー</v>
      </c>
      <c r="Y251" s="681"/>
      <c r="Z251" s="681"/>
      <c r="AA251" s="681"/>
    </row>
    <row r="252">
      <c r="A252" s="691">
        <v>242.0</v>
      </c>
      <c r="B252" s="692">
        <f>vlookup(A252,'セッション実施状況管理'!$A:$C,3,false)</f>
        <v>0</v>
      </c>
      <c r="C252" s="692" t="str">
        <f>vlookup(A252,'セッション実施状況管理'!$A:$B,2,false)</f>
        <v>在学中</v>
      </c>
      <c r="D252" s="686" t="str">
        <f>vlookup(A252,'セッション実施状況管理'!$A:$I,9,false)</f>
        <v/>
      </c>
      <c r="E252" s="686" t="str">
        <f>vlookup(A252,'セッション実施状況管理'!$A:$I,8,false)</f>
        <v>いしだひかり</v>
      </c>
      <c r="F252" s="693" t="str">
        <f>vlookup(A252,'セッション実施状況管理'!$A:$U,19,false)</f>
        <v/>
      </c>
      <c r="G252" s="686" t="str">
        <f>vlookup(A252,'セッション実施状況管理'!$A:$U,20,false)</f>
        <v/>
      </c>
      <c r="H252" s="693" t="str">
        <f>vlookup(A252,'セッション実施状況管理'!$A$4:$S1004,17,false)</f>
        <v/>
      </c>
      <c r="I252" s="686">
        <f t="shared" si="13"/>
        <v>1514</v>
      </c>
      <c r="J252" s="692"/>
      <c r="K252" s="692"/>
      <c r="L252" s="692"/>
      <c r="M252" s="691">
        <f t="shared" si="16"/>
        <v>0</v>
      </c>
      <c r="N252" s="692"/>
      <c r="O252" s="695">
        <f t="shared" si="7"/>
        <v>0</v>
      </c>
      <c r="P252" s="696">
        <v>0.0</v>
      </c>
      <c r="Q252" s="732"/>
      <c r="R252" s="732"/>
      <c r="S252" s="732"/>
      <c r="T252" s="732"/>
      <c r="U252" s="732"/>
      <c r="V252" s="733"/>
      <c r="W252" s="681"/>
      <c r="X252" s="681" t="str">
        <f>iferror(VLOOKUP($E252,'セッション実施状況管理'!$H$10:$L$1028,4,FALSE),"")</f>
        <v>Yudai</v>
      </c>
      <c r="Y252" s="681"/>
      <c r="Z252" s="681"/>
      <c r="AA252" s="681"/>
    </row>
    <row r="253">
      <c r="A253" s="691">
        <v>243.0</v>
      </c>
      <c r="B253" s="692">
        <f>vlookup(A253,'セッション実施状況管理'!$A:$C,3,false)</f>
        <v>0</v>
      </c>
      <c r="C253" s="692" t="str">
        <f>vlookup(A253,'セッション実施状況管理'!$A:$B,2,false)</f>
        <v>在学中</v>
      </c>
      <c r="D253" s="686" t="str">
        <f>vlookup(A253,'セッション実施状況管理'!$A:$I,9,false)</f>
        <v/>
      </c>
      <c r="E253" s="686" t="str">
        <f>vlookup(A253,'セッション実施状況管理'!$A:$I,8,false)</f>
        <v>かとうあつし</v>
      </c>
      <c r="F253" s="693" t="str">
        <f>vlookup(A253,'セッション実施状況管理'!$A:$U,19,false)</f>
        <v/>
      </c>
      <c r="G253" s="686" t="str">
        <f>vlookup(A253,'セッション実施状況管理'!$A:$U,20,false)</f>
        <v/>
      </c>
      <c r="H253" s="693" t="str">
        <f>vlookup(A253,'セッション実施状況管理'!$A$4:$S1004,17,false)</f>
        <v/>
      </c>
      <c r="I253" s="686">
        <f t="shared" si="13"/>
        <v>1514</v>
      </c>
      <c r="J253" s="692"/>
      <c r="K253" s="692"/>
      <c r="L253" s="692"/>
      <c r="M253" s="691">
        <f t="shared" si="16"/>
        <v>0</v>
      </c>
      <c r="N253" s="692"/>
      <c r="O253" s="695">
        <f t="shared" si="7"/>
        <v>0</v>
      </c>
      <c r="P253" s="696">
        <v>0.0</v>
      </c>
      <c r="Q253" s="732"/>
      <c r="R253" s="732"/>
      <c r="S253" s="732"/>
      <c r="T253" s="732"/>
      <c r="U253" s="732"/>
      <c r="V253" s="733"/>
      <c r="W253" s="681"/>
      <c r="X253" s="681" t="str">
        <f>iferror(VLOOKUP($E253,'セッション実施状況管理'!$H$10:$L$1028,4,FALSE),"")</f>
        <v>滋賀めし</v>
      </c>
      <c r="Y253" s="681"/>
      <c r="Z253" s="681"/>
      <c r="AA253" s="681"/>
    </row>
    <row r="254">
      <c r="A254" s="691">
        <v>244.0</v>
      </c>
      <c r="B254" s="692">
        <f>vlookup(A254,'セッション実施状況管理'!$A:$C,3,false)</f>
        <v>0</v>
      </c>
      <c r="C254" s="692" t="str">
        <f>vlookup(A254,'セッション実施状況管理'!$A:$B,2,false)</f>
        <v>在学中</v>
      </c>
      <c r="D254" s="686" t="str">
        <f>vlookup(A254,'セッション実施状況管理'!$A:$I,9,false)</f>
        <v/>
      </c>
      <c r="E254" s="686" t="str">
        <f>vlookup(A254,'セッション実施状況管理'!$A:$I,8,false)</f>
        <v>むらかみわかな</v>
      </c>
      <c r="F254" s="693" t="str">
        <f>vlookup(A254,'セッション実施状況管理'!$A:$U,19,false)</f>
        <v/>
      </c>
      <c r="G254" s="686" t="str">
        <f>vlookup(A254,'セッション実施状況管理'!$A:$U,20,false)</f>
        <v>高木千鶴</v>
      </c>
      <c r="H254" s="693" t="str">
        <f>vlookup(A254,'セッション実施状況管理'!$A$4:$S1004,17,false)</f>
        <v/>
      </c>
      <c r="I254" s="686">
        <f t="shared" si="13"/>
        <v>1514</v>
      </c>
      <c r="J254" s="692"/>
      <c r="K254" s="692"/>
      <c r="L254" s="691">
        <v>0.0</v>
      </c>
      <c r="M254" s="691">
        <f t="shared" si="16"/>
        <v>0</v>
      </c>
      <c r="N254" s="692"/>
      <c r="O254" s="695">
        <f t="shared" si="7"/>
        <v>0</v>
      </c>
      <c r="P254" s="696">
        <v>0.0</v>
      </c>
      <c r="Q254" s="732"/>
      <c r="R254" s="732"/>
      <c r="S254" s="732"/>
      <c r="T254" s="732"/>
      <c r="U254" s="732"/>
      <c r="V254" s="733"/>
      <c r="W254" s="681"/>
      <c r="X254" s="681" t="str">
        <f>iferror(VLOOKUP($E254,'セッション実施状況管理'!$H$10:$L$1028,4,FALSE),"")</f>
        <v>ます子</v>
      </c>
      <c r="Y254" s="681"/>
      <c r="Z254" s="681"/>
      <c r="AA254" s="681"/>
    </row>
    <row r="255">
      <c r="A255" s="691">
        <v>245.0</v>
      </c>
      <c r="B255" s="692">
        <f>vlookup(A255,'セッション実施状況管理'!$A:$C,3,false)</f>
        <v>0</v>
      </c>
      <c r="C255" s="692" t="str">
        <f>vlookup(A255,'セッション実施状況管理'!$A:$B,2,false)</f>
        <v>在学中</v>
      </c>
      <c r="D255" s="686" t="str">
        <f>vlookup(A255,'セッション実施状況管理'!$A:$I,9,false)</f>
        <v/>
      </c>
      <c r="E255" s="686" t="str">
        <f>vlookup(A255,'セッション実施状況管理'!$A:$I,8,false)</f>
        <v>あびるゆか</v>
      </c>
      <c r="F255" s="693" t="str">
        <f>vlookup(A255,'セッション実施状況管理'!$A:$U,19,false)</f>
        <v/>
      </c>
      <c r="G255" s="686" t="str">
        <f>vlookup(A255,'セッション実施状況管理'!$A:$U,20,false)</f>
        <v/>
      </c>
      <c r="H255" s="693" t="str">
        <f>vlookup(A255,'セッション実施状況管理'!$A$4:$S1004,17,false)</f>
        <v/>
      </c>
      <c r="I255" s="686">
        <f t="shared" si="13"/>
        <v>1514</v>
      </c>
      <c r="J255" s="692"/>
      <c r="K255" s="692"/>
      <c r="L255" s="692"/>
      <c r="M255" s="691">
        <f t="shared" si="16"/>
        <v>0</v>
      </c>
      <c r="N255" s="692"/>
      <c r="O255" s="695">
        <f t="shared" si="7"/>
        <v>0</v>
      </c>
      <c r="P255" s="696">
        <v>0.0</v>
      </c>
      <c r="Q255" s="732"/>
      <c r="R255" s="732"/>
      <c r="S255" s="732"/>
      <c r="T255" s="732"/>
      <c r="U255" s="732"/>
      <c r="V255" s="733"/>
      <c r="W255" s="681"/>
      <c r="X255" s="681" t="str">
        <f>iferror(VLOOKUP($E255,'セッション実施状況管理'!$H$10:$L$1028,4,FALSE),"")</f>
        <v>しお</v>
      </c>
      <c r="Y255" s="681"/>
      <c r="Z255" s="681"/>
      <c r="AA255" s="681"/>
    </row>
    <row r="256">
      <c r="A256" s="691">
        <v>246.0</v>
      </c>
      <c r="B256" s="692">
        <f>vlookup(A256,'セッション実施状況管理'!$A:$C,3,false)</f>
        <v>0</v>
      </c>
      <c r="C256" s="692" t="str">
        <f>vlookup(A256,'セッション実施状況管理'!$A:$B,2,false)</f>
        <v>在学中</v>
      </c>
      <c r="D256" s="686" t="str">
        <f>vlookup(A256,'セッション実施状況管理'!$A:$I,9,false)</f>
        <v/>
      </c>
      <c r="E256" s="686" t="str">
        <f>vlookup(A256,'セッション実施状況管理'!$A:$I,8,false)</f>
        <v>はだけいこ</v>
      </c>
      <c r="F256" s="693" t="str">
        <f>vlookup(A256,'セッション実施状況管理'!$A:$U,19,false)</f>
        <v/>
      </c>
      <c r="G256" s="686" t="str">
        <f>vlookup(A256,'セッション実施状況管理'!$A:$U,20,false)</f>
        <v>田中莉奈</v>
      </c>
      <c r="H256" s="693" t="str">
        <f>vlookup(A256,'セッション実施状況管理'!$A$4:$S1004,17,false)</f>
        <v/>
      </c>
      <c r="I256" s="686">
        <f t="shared" si="13"/>
        <v>1514</v>
      </c>
      <c r="J256" s="692"/>
      <c r="K256" s="692"/>
      <c r="L256" s="692"/>
      <c r="M256" s="691">
        <f t="shared" si="16"/>
        <v>0</v>
      </c>
      <c r="N256" s="692"/>
      <c r="O256" s="695">
        <f t="shared" si="7"/>
        <v>0</v>
      </c>
      <c r="P256" s="696">
        <v>0.0</v>
      </c>
      <c r="Q256" s="732"/>
      <c r="R256" s="732"/>
      <c r="S256" s="732"/>
      <c r="T256" s="732"/>
      <c r="U256" s="732"/>
      <c r="V256" s="733"/>
      <c r="W256" s="681"/>
      <c r="X256" s="681" t="str">
        <f>iferror(VLOOKUP($E256,'セッション実施状況管理'!$H$10:$L$1028,4,FALSE),"")</f>
        <v>スマみ</v>
      </c>
      <c r="Y256" s="681"/>
      <c r="Z256" s="681"/>
      <c r="AA256" s="681"/>
    </row>
    <row r="257">
      <c r="A257" s="691">
        <v>247.0</v>
      </c>
      <c r="B257" s="692">
        <f>vlookup(A257,'セッション実施状況管理'!$A:$C,3,false)</f>
        <v>0</v>
      </c>
      <c r="C257" s="692" t="str">
        <f>vlookup(A257,'セッション実施状況管理'!$A:$B,2,false)</f>
        <v>在学中</v>
      </c>
      <c r="D257" s="686" t="str">
        <f>vlookup(A257,'セッション実施状況管理'!$A:$I,9,false)</f>
        <v/>
      </c>
      <c r="E257" s="686" t="str">
        <f>vlookup(A257,'セッション実施状況管理'!$A:$I,8,false)</f>
        <v>いそざきはるか</v>
      </c>
      <c r="F257" s="693">
        <f>vlookup(A257,'セッション実施状況管理'!$A:$U,19,false)</f>
        <v>46242</v>
      </c>
      <c r="G257" s="686" t="str">
        <f>vlookup(A257,'セッション実施状況管理'!$A:$U,20,false)</f>
        <v>中富智弘</v>
      </c>
      <c r="H257" s="693" t="str">
        <f>vlookup(A257,'セッション実施状況管理'!$A$4:$S1004,17,false)</f>
        <v/>
      </c>
      <c r="I257" s="686">
        <f t="shared" si="13"/>
        <v>1514</v>
      </c>
      <c r="J257" s="692"/>
      <c r="K257" s="692"/>
      <c r="L257" s="691">
        <v>0.0</v>
      </c>
      <c r="M257" s="691">
        <f t="shared" si="16"/>
        <v>0</v>
      </c>
      <c r="N257" s="692"/>
      <c r="O257" s="695">
        <f t="shared" si="7"/>
        <v>0</v>
      </c>
      <c r="P257" s="741" t="s">
        <v>1072</v>
      </c>
      <c r="Q257" s="732"/>
      <c r="R257" s="732"/>
      <c r="S257" s="732"/>
      <c r="T257" s="732"/>
      <c r="U257" s="732"/>
      <c r="V257" s="733"/>
      <c r="W257" s="681"/>
      <c r="X257" s="681" t="str">
        <f>iferror(VLOOKUP($E257,'セッション実施状況管理'!$H$10:$L$1028,4,FALSE),"")</f>
        <v>ナオヤ</v>
      </c>
      <c r="Y257" s="205" t="s">
        <v>1329</v>
      </c>
      <c r="Z257" s="205" t="s">
        <v>1330</v>
      </c>
      <c r="AA257" s="205" t="s">
        <v>1325</v>
      </c>
    </row>
    <row r="258">
      <c r="A258" s="691">
        <v>248.0</v>
      </c>
      <c r="B258" s="692">
        <f>vlookup(A258,'セッション実施状況管理'!$A:$C,3,false)</f>
        <v>0</v>
      </c>
      <c r="C258" s="692" t="str">
        <f>vlookup(A258,'セッション実施状況管理'!$A:$B,2,false)</f>
        <v>在学中</v>
      </c>
      <c r="D258" s="686" t="str">
        <f>vlookup(A258,'セッション実施状況管理'!$A:$I,9,false)</f>
        <v/>
      </c>
      <c r="E258" s="686" t="str">
        <f>vlookup(A258,'セッション実施状況管理'!$A:$I,8,false)</f>
        <v>にしざわゆかり</v>
      </c>
      <c r="F258" s="693" t="str">
        <f>vlookup(A258,'セッション実施状況管理'!$A:$U,19,false)</f>
        <v/>
      </c>
      <c r="G258" s="686" t="str">
        <f>vlookup(A258,'セッション実施状況管理'!$A:$U,20,false)</f>
        <v/>
      </c>
      <c r="H258" s="693" t="str">
        <f>vlookup(A258,'セッション実施状況管理'!$A$4:$S1004,17,false)</f>
        <v/>
      </c>
      <c r="I258" s="686">
        <f t="shared" si="13"/>
        <v>1514</v>
      </c>
      <c r="J258" s="692"/>
      <c r="K258" s="692"/>
      <c r="L258" s="692"/>
      <c r="M258" s="691">
        <f t="shared" si="16"/>
        <v>0</v>
      </c>
      <c r="N258" s="692"/>
      <c r="O258" s="695">
        <f t="shared" si="7"/>
        <v>0</v>
      </c>
      <c r="P258" s="696">
        <v>0.0</v>
      </c>
      <c r="Q258" s="732"/>
      <c r="R258" s="732"/>
      <c r="S258" s="732"/>
      <c r="T258" s="732"/>
      <c r="U258" s="732"/>
      <c r="V258" s="733"/>
      <c r="W258" s="681"/>
      <c r="X258" s="681" t="str">
        <f>iferror(VLOOKUP($E258,'セッション実施状況管理'!$H$10:$L$1028,4,FALSE),"")</f>
        <v>ます子</v>
      </c>
      <c r="Y258" s="681"/>
      <c r="Z258" s="681"/>
      <c r="AA258" s="681"/>
    </row>
    <row r="259">
      <c r="A259" s="691">
        <v>249.0</v>
      </c>
      <c r="B259" s="692">
        <f>vlookup(A259,'セッション実施状況管理'!$A:$C,3,false)</f>
        <v>0</v>
      </c>
      <c r="C259" s="692" t="str">
        <f>vlookup(A259,'セッション実施状況管理'!$A:$B,2,false)</f>
        <v>在学中</v>
      </c>
      <c r="D259" s="686" t="str">
        <f>vlookup(A259,'セッション実施状況管理'!$A:$I,9,false)</f>
        <v/>
      </c>
      <c r="E259" s="686" t="str">
        <f>vlookup(A259,'セッション実施状況管理'!$A:$I,8,false)</f>
        <v>うやまゆか</v>
      </c>
      <c r="F259" s="693" t="str">
        <f>vlookup(A259,'セッション実施状況管理'!$A:$U,19,false)</f>
        <v/>
      </c>
      <c r="G259" s="686" t="str">
        <f>vlookup(A259,'セッション実施状況管理'!$A:$U,20,false)</f>
        <v>鈴木久美子</v>
      </c>
      <c r="H259" s="693" t="str">
        <f>vlookup(A259,'セッション実施状況管理'!$A$4:$S1004,17,false)</f>
        <v/>
      </c>
      <c r="I259" s="686">
        <f t="shared" si="13"/>
        <v>1514</v>
      </c>
      <c r="J259" s="692"/>
      <c r="K259" s="692"/>
      <c r="L259" s="692"/>
      <c r="M259" s="691">
        <f t="shared" si="16"/>
        <v>0</v>
      </c>
      <c r="N259" s="692"/>
      <c r="O259" s="695">
        <f t="shared" si="7"/>
        <v>0</v>
      </c>
      <c r="P259" s="696">
        <v>0.0</v>
      </c>
      <c r="Q259" s="732"/>
      <c r="R259" s="732"/>
      <c r="S259" s="732"/>
      <c r="T259" s="732"/>
      <c r="U259" s="732"/>
      <c r="V259" s="733"/>
      <c r="W259" s="681"/>
      <c r="X259" s="681" t="str">
        <f>iferror(VLOOKUP($E259,'セッション実施状況管理'!$H$10:$L$1028,4,FALSE),"")</f>
        <v>あお</v>
      </c>
      <c r="Y259" s="681"/>
      <c r="Z259" s="681"/>
      <c r="AA259" s="681"/>
    </row>
    <row r="260">
      <c r="A260" s="691">
        <v>250.0</v>
      </c>
      <c r="B260" s="692">
        <f>vlookup(A260,'セッション実施状況管理'!$A:$C,3,false)</f>
        <v>0</v>
      </c>
      <c r="C260" s="692" t="str">
        <f>vlookup(A260,'セッション実施状況管理'!$A:$B,2,false)</f>
        <v>在学中</v>
      </c>
      <c r="D260" s="686" t="str">
        <f>vlookup(A260,'セッション実施状況管理'!$A:$I,9,false)</f>
        <v/>
      </c>
      <c r="E260" s="686" t="str">
        <f>vlookup(A260,'セッション実施状況管理'!$A:$I,8,false)</f>
        <v>あらいみくほ</v>
      </c>
      <c r="F260" s="693" t="str">
        <f>vlookup(A260,'セッション実施状況管理'!$A:$U,19,false)</f>
        <v/>
      </c>
      <c r="G260" s="686" t="str">
        <f>vlookup(A260,'セッション実施状況管理'!$A:$U,20,false)</f>
        <v>矢野直美</v>
      </c>
      <c r="H260" s="693" t="str">
        <f>vlookup(A260,'セッション実施状況管理'!$A$4:$S1004,17,false)</f>
        <v/>
      </c>
      <c r="I260" s="686">
        <f t="shared" si="13"/>
        <v>1514</v>
      </c>
      <c r="J260" s="692"/>
      <c r="K260" s="692"/>
      <c r="L260" s="692"/>
      <c r="M260" s="691">
        <f t="shared" si="16"/>
        <v>0</v>
      </c>
      <c r="N260" s="692"/>
      <c r="O260" s="695">
        <f t="shared" si="7"/>
        <v>0</v>
      </c>
      <c r="P260" s="696">
        <v>0.0</v>
      </c>
      <c r="Q260" s="732"/>
      <c r="R260" s="732"/>
      <c r="S260" s="732"/>
      <c r="T260" s="732"/>
      <c r="U260" s="732"/>
      <c r="V260" s="733"/>
      <c r="W260" s="681"/>
      <c r="X260" s="681" t="str">
        <f>iferror(VLOOKUP($E260,'セッション実施状況管理'!$H$10:$L$1028,4,FALSE),"")</f>
        <v>つき</v>
      </c>
      <c r="Y260" s="681"/>
      <c r="Z260" s="681"/>
      <c r="AA260" s="681"/>
    </row>
    <row r="261">
      <c r="A261" s="691">
        <v>251.0</v>
      </c>
      <c r="B261" s="692">
        <f>vlookup(A261,'セッション実施状況管理'!$A:$C,3,false)</f>
        <v>0</v>
      </c>
      <c r="C261" s="692" t="str">
        <f>vlookup(A261,'セッション実施状況管理'!$A:$B,2,false)</f>
        <v>在学中</v>
      </c>
      <c r="D261" s="686" t="str">
        <f>vlookup(A261,'セッション実施状況管理'!$A:$I,9,false)</f>
        <v/>
      </c>
      <c r="E261" s="686" t="str">
        <f>vlookup(A261,'セッション実施状況管理'!$A:$I,8,false)</f>
        <v>いけだゆうこ</v>
      </c>
      <c r="F261" s="693" t="str">
        <f>vlookup(A261,'セッション実施状況管理'!$A:$U,19,false)</f>
        <v/>
      </c>
      <c r="G261" s="686" t="str">
        <f>vlookup(A261,'セッション実施状況管理'!$A:$U,20,false)</f>
        <v>田中瑞稀</v>
      </c>
      <c r="H261" s="693" t="str">
        <f>vlookup(A261,'セッション実施状況管理'!$A$4:$S1004,17,false)</f>
        <v/>
      </c>
      <c r="I261" s="686">
        <f t="shared" si="13"/>
        <v>1514</v>
      </c>
      <c r="J261" s="692"/>
      <c r="K261" s="692"/>
      <c r="L261" s="692"/>
      <c r="M261" s="691">
        <f t="shared" si="16"/>
        <v>0</v>
      </c>
      <c r="N261" s="692"/>
      <c r="O261" s="695">
        <f t="shared" si="7"/>
        <v>0</v>
      </c>
      <c r="P261" s="696">
        <v>0.0</v>
      </c>
      <c r="Q261" s="732"/>
      <c r="R261" s="732"/>
      <c r="S261" s="732"/>
      <c r="T261" s="732"/>
      <c r="U261" s="732"/>
      <c r="V261" s="733"/>
      <c r="W261" s="681"/>
      <c r="X261" s="681" t="str">
        <f>iferror(VLOOKUP($E261,'セッション実施状況管理'!$H$10:$L$1028,4,FALSE),"")</f>
        <v>yuri</v>
      </c>
      <c r="Y261" s="681"/>
      <c r="Z261" s="681"/>
      <c r="AA261" s="681"/>
    </row>
    <row r="262">
      <c r="A262" s="691">
        <v>252.0</v>
      </c>
      <c r="B262" s="692">
        <f>vlookup(A262,'セッション実施状況管理'!$A:$C,3,false)</f>
        <v>0</v>
      </c>
      <c r="C262" s="692" t="str">
        <f>vlookup(A262,'セッション実施状況管理'!$A:$B,2,false)</f>
        <v>在学中</v>
      </c>
      <c r="D262" s="686" t="str">
        <f>vlookup(A262,'セッション実施状況管理'!$A:$I,9,false)</f>
        <v/>
      </c>
      <c r="E262" s="686" t="str">
        <f>vlookup(A262,'セッション実施状況管理'!$A:$I,8,false)</f>
        <v>はまだちえ</v>
      </c>
      <c r="F262" s="693" t="str">
        <f>vlookup(A262,'セッション実施状況管理'!$A:$U,19,false)</f>
        <v/>
      </c>
      <c r="G262" s="686" t="str">
        <f>vlookup(A262,'セッション実施状況管理'!$A:$U,20,false)</f>
        <v/>
      </c>
      <c r="H262" s="693" t="str">
        <f>vlookup(A262,'セッション実施状況管理'!$A$4:$S1004,17,false)</f>
        <v/>
      </c>
      <c r="I262" s="686">
        <f t="shared" si="13"/>
        <v>1514</v>
      </c>
      <c r="J262" s="692"/>
      <c r="K262" s="692"/>
      <c r="L262" s="692"/>
      <c r="M262" s="691">
        <f t="shared" si="16"/>
        <v>0</v>
      </c>
      <c r="N262" s="692"/>
      <c r="O262" s="695">
        <f t="shared" si="7"/>
        <v>0</v>
      </c>
      <c r="P262" s="696">
        <v>0.0</v>
      </c>
      <c r="Q262" s="732"/>
      <c r="R262" s="732"/>
      <c r="S262" s="732"/>
      <c r="T262" s="732"/>
      <c r="U262" s="732"/>
      <c r="V262" s="733"/>
      <c r="W262" s="681"/>
      <c r="X262" s="681" t="str">
        <f>iferror(VLOOKUP($E262,'セッション実施状況管理'!$H$10:$L$1028,4,FALSE),"")</f>
        <v>優希</v>
      </c>
      <c r="Y262" s="681"/>
      <c r="Z262" s="681"/>
      <c r="AA262" s="681"/>
    </row>
    <row r="263">
      <c r="A263" s="691">
        <v>253.0</v>
      </c>
      <c r="B263" s="692">
        <f>vlookup(A263,'セッション実施状況管理'!$A:$C,3,false)</f>
        <v>0</v>
      </c>
      <c r="C263" s="692" t="str">
        <f>vlookup(A263,'セッション実施状況管理'!$A:$B,2,false)</f>
        <v>在学中</v>
      </c>
      <c r="D263" s="686" t="str">
        <f>vlookup(A263,'セッション実施状況管理'!$A:$I,9,false)</f>
        <v/>
      </c>
      <c r="E263" s="686" t="str">
        <f>vlookup(A263,'セッション実施状況管理'!$A:$I,8,false)</f>
        <v>みかみさやか</v>
      </c>
      <c r="F263" s="693" t="str">
        <f>vlookup(A263,'セッション実施状況管理'!$A:$U,19,false)</f>
        <v/>
      </c>
      <c r="G263" s="686" t="str">
        <f>vlookup(A263,'セッション実施状況管理'!$A:$U,20,false)</f>
        <v>蔦川智香子</v>
      </c>
      <c r="H263" s="693" t="str">
        <f>vlookup(A263,'セッション実施状況管理'!$A$4:$S1004,17,false)</f>
        <v/>
      </c>
      <c r="I263" s="686">
        <f t="shared" si="13"/>
        <v>1514</v>
      </c>
      <c r="J263" s="692"/>
      <c r="K263" s="692"/>
      <c r="L263" s="692"/>
      <c r="M263" s="691">
        <f t="shared" si="16"/>
        <v>0</v>
      </c>
      <c r="N263" s="692"/>
      <c r="O263" s="695">
        <f t="shared" si="7"/>
        <v>0</v>
      </c>
      <c r="P263" s="696">
        <v>0.0</v>
      </c>
      <c r="Q263" s="732"/>
      <c r="R263" s="732"/>
      <c r="S263" s="732"/>
      <c r="T263" s="732"/>
      <c r="U263" s="732"/>
      <c r="V263" s="733"/>
      <c r="W263" s="681"/>
      <c r="X263" s="681" t="str">
        <f>iferror(VLOOKUP($E263,'セッション実施状況管理'!$H$10:$L$1028,4,FALSE),"")</f>
        <v>あお</v>
      </c>
      <c r="Y263" s="681"/>
      <c r="Z263" s="681"/>
      <c r="AA263" s="681"/>
    </row>
    <row r="264">
      <c r="A264" s="691">
        <v>254.0</v>
      </c>
      <c r="B264" s="692">
        <f>vlookup(A264,'セッション実施状況管理'!$A:$C,3,false)</f>
        <v>0</v>
      </c>
      <c r="C264" s="692" t="str">
        <f>vlookup(A264,'セッション実施状況管理'!$A:$B,2,false)</f>
        <v>在学中</v>
      </c>
      <c r="D264" s="686" t="str">
        <f>vlookup(A264,'セッション実施状況管理'!$A:$I,9,false)</f>
        <v/>
      </c>
      <c r="E264" s="686" t="str">
        <f>vlookup(A264,'セッション実施状況管理'!$A:$I,8,false)</f>
        <v>よしむらとおる</v>
      </c>
      <c r="F264" s="693" t="str">
        <f>vlookup(A264,'セッション実施状況管理'!$A:$U,19,false)</f>
        <v/>
      </c>
      <c r="G264" s="686" t="str">
        <f>vlookup(A264,'セッション実施状況管理'!$A:$U,20,false)</f>
        <v/>
      </c>
      <c r="H264" s="693" t="str">
        <f>vlookup(A264,'セッション実施状況管理'!$A$4:$S1004,17,false)</f>
        <v/>
      </c>
      <c r="I264" s="686">
        <f t="shared" si="13"/>
        <v>1514</v>
      </c>
      <c r="J264" s="692"/>
      <c r="K264" s="692"/>
      <c r="L264" s="692"/>
      <c r="M264" s="691">
        <f t="shared" si="16"/>
        <v>0</v>
      </c>
      <c r="N264" s="692"/>
      <c r="O264" s="695">
        <f t="shared" si="7"/>
        <v>0</v>
      </c>
      <c r="P264" s="696">
        <v>0.0</v>
      </c>
      <c r="Q264" s="732"/>
      <c r="R264" s="732"/>
      <c r="S264" s="732"/>
      <c r="T264" s="732"/>
      <c r="U264" s="732"/>
      <c r="V264" s="733"/>
      <c r="W264" s="681"/>
      <c r="X264" s="681" t="str">
        <f>iferror(VLOOKUP($E264,'セッション実施状況管理'!$H$10:$L$1028,4,FALSE),"")</f>
        <v>しょー</v>
      </c>
      <c r="Y264" s="681"/>
      <c r="Z264" s="681"/>
      <c r="AA264" s="681"/>
    </row>
    <row r="265">
      <c r="A265" s="691">
        <v>255.0</v>
      </c>
      <c r="B265" s="692">
        <f>vlookup(A265,'セッション実施状況管理'!$A:$C,3,false)</f>
        <v>0</v>
      </c>
      <c r="C265" s="692" t="str">
        <f>vlookup(A265,'セッション実施状況管理'!$A:$B,2,false)</f>
        <v>在学中</v>
      </c>
      <c r="D265" s="686" t="str">
        <f>vlookup(A265,'セッション実施状況管理'!$A:$I,9,false)</f>
        <v/>
      </c>
      <c r="E265" s="686" t="str">
        <f>vlookup(A265,'セッション実施状況管理'!$A:$I,8,false)</f>
        <v>すぎうらゆい</v>
      </c>
      <c r="F265" s="693" t="str">
        <f>vlookup(A265,'セッション実施状況管理'!$A:$U,19,false)</f>
        <v/>
      </c>
      <c r="G265" s="686" t="str">
        <f>vlookup(A265,'セッション実施状況管理'!$A:$U,20,false)</f>
        <v/>
      </c>
      <c r="H265" s="693" t="str">
        <f>vlookup(A265,'セッション実施状況管理'!$A$4:$S1004,17,false)</f>
        <v/>
      </c>
      <c r="I265" s="686">
        <f t="shared" si="13"/>
        <v>1514</v>
      </c>
      <c r="J265" s="692"/>
      <c r="K265" s="692"/>
      <c r="L265" s="692"/>
      <c r="M265" s="691">
        <f t="shared" si="16"/>
        <v>0</v>
      </c>
      <c r="N265" s="692"/>
      <c r="O265" s="695">
        <f t="shared" si="7"/>
        <v>0</v>
      </c>
      <c r="P265" s="696">
        <v>0.0</v>
      </c>
      <c r="Q265" s="732"/>
      <c r="R265" s="732"/>
      <c r="S265" s="732"/>
      <c r="T265" s="732"/>
      <c r="U265" s="732"/>
      <c r="V265" s="733"/>
      <c r="W265" s="681"/>
      <c r="X265" s="681" t="str">
        <f>iferror(VLOOKUP($E265,'セッション実施状況管理'!$H$10:$L$1028,4,FALSE),"")</f>
        <v>つき</v>
      </c>
      <c r="Y265" s="681"/>
      <c r="Z265" s="681"/>
      <c r="AA265" s="681"/>
    </row>
    <row r="266">
      <c r="A266" s="691">
        <v>256.0</v>
      </c>
      <c r="B266" s="692">
        <f>vlookup(A266,'セッション実施状況管理'!$A:$C,3,false)</f>
        <v>0</v>
      </c>
      <c r="C266" s="692" t="str">
        <f>vlookup(A266,'セッション実施状況管理'!$A:$B,2,false)</f>
        <v>在学中</v>
      </c>
      <c r="D266" s="686" t="str">
        <f>vlookup(A266,'セッション実施状況管理'!$A:$I,9,false)</f>
        <v/>
      </c>
      <c r="E266" s="686" t="str">
        <f>vlookup(A266,'セッション実施状況管理'!$A:$I,8,false)</f>
        <v>井澤　文香</v>
      </c>
      <c r="F266" s="693" t="str">
        <f>vlookup(A266,'セッション実施状況管理'!$A:$U,19,false)</f>
        <v/>
      </c>
      <c r="G266" s="686" t="str">
        <f>vlookup(A266,'セッション実施状況管理'!$A:$U,20,false)</f>
        <v/>
      </c>
      <c r="H266" s="693" t="str">
        <f>vlookup(A266,'セッション実施状況管理'!$A$4:$S1004,17,false)</f>
        <v/>
      </c>
      <c r="I266" s="686">
        <f t="shared" si="13"/>
        <v>1514</v>
      </c>
      <c r="J266" s="692"/>
      <c r="K266" s="692"/>
      <c r="L266" s="692"/>
      <c r="M266" s="691">
        <f t="shared" si="16"/>
        <v>0</v>
      </c>
      <c r="N266" s="692"/>
      <c r="O266" s="695">
        <f t="shared" si="7"/>
        <v>0</v>
      </c>
      <c r="P266" s="696">
        <v>0.0</v>
      </c>
      <c r="Q266" s="732"/>
      <c r="R266" s="732"/>
      <c r="S266" s="732"/>
      <c r="T266" s="732"/>
      <c r="U266" s="732"/>
      <c r="V266" s="733"/>
      <c r="W266" s="681"/>
      <c r="X266" s="681" t="str">
        <f>iferror(VLOOKUP($E266,'セッション実施状況管理'!$H$10:$L$1028,4,FALSE),"")</f>
        <v>しゅが</v>
      </c>
      <c r="Y266" s="681"/>
      <c r="Z266" s="681"/>
      <c r="AA266" s="681"/>
    </row>
    <row r="267">
      <c r="A267" s="691">
        <v>257.0</v>
      </c>
      <c r="B267" s="692">
        <f>vlookup(A267,'セッション実施状況管理'!$A:$C,3,false)</f>
        <v>0</v>
      </c>
      <c r="C267" s="692" t="str">
        <f>vlookup(A267,'セッション実施状況管理'!$A:$B,2,false)</f>
        <v>在学中</v>
      </c>
      <c r="D267" s="686" t="str">
        <f>vlookup(A267,'セッション実施状況管理'!$A:$I,9,false)</f>
        <v/>
      </c>
      <c r="E267" s="686" t="str">
        <f>vlookup(A267,'セッション実施状況管理'!$A:$I,8,false)</f>
        <v>はやしかずこ</v>
      </c>
      <c r="F267" s="693" t="str">
        <f>vlookup(A267,'セッション実施状況管理'!$A:$U,19,false)</f>
        <v/>
      </c>
      <c r="G267" s="686" t="str">
        <f>vlookup(A267,'セッション実施状況管理'!$A:$U,20,false)</f>
        <v>荒木希巳江</v>
      </c>
      <c r="H267" s="693" t="str">
        <f>vlookup(A267,'セッション実施状況管理'!$A$4:$S1004,17,false)</f>
        <v/>
      </c>
      <c r="I267" s="686">
        <f t="shared" si="13"/>
        <v>1514</v>
      </c>
      <c r="J267" s="692"/>
      <c r="K267" s="692"/>
      <c r="L267" s="692"/>
      <c r="M267" s="691">
        <f t="shared" si="16"/>
        <v>0</v>
      </c>
      <c r="N267" s="692"/>
      <c r="O267" s="695">
        <f t="shared" si="7"/>
        <v>0</v>
      </c>
      <c r="P267" s="696">
        <v>0.0</v>
      </c>
      <c r="Q267" s="732"/>
      <c r="R267" s="732"/>
      <c r="S267" s="732"/>
      <c r="T267" s="732"/>
      <c r="U267" s="732"/>
      <c r="V267" s="733"/>
      <c r="W267" s="681"/>
      <c r="X267" s="681" t="str">
        <f>iferror(VLOOKUP($E267,'セッション実施状況管理'!$H$10:$L$1028,4,FALSE),"")</f>
        <v>いそ</v>
      </c>
      <c r="Y267" s="681"/>
      <c r="Z267" s="681"/>
      <c r="AA267" s="681"/>
    </row>
    <row r="268">
      <c r="A268" s="691">
        <v>258.0</v>
      </c>
      <c r="B268" s="692">
        <f>vlookup(A268,'セッション実施状況管理'!$A:$C,3,false)</f>
        <v>0</v>
      </c>
      <c r="C268" s="692" t="str">
        <f>vlookup(A268,'セッション実施状況管理'!$A:$B,2,false)</f>
        <v>在学中</v>
      </c>
      <c r="D268" s="686" t="str">
        <f>vlookup(A268,'セッション実施状況管理'!$A:$I,9,false)</f>
        <v/>
      </c>
      <c r="E268" s="686" t="str">
        <f>vlookup(A268,'セッション実施状況管理'!$A:$I,8,false)</f>
        <v>みさきそのこ</v>
      </c>
      <c r="F268" s="693" t="str">
        <f>vlookup(A268,'セッション実施状況管理'!$A:$U,19,false)</f>
        <v/>
      </c>
      <c r="G268" s="686" t="str">
        <f>vlookup(A268,'セッション実施状況管理'!$A:$U,20,false)</f>
        <v/>
      </c>
      <c r="H268" s="693" t="str">
        <f>vlookup(A268,'セッション実施状況管理'!$A$4:$S1004,17,false)</f>
        <v/>
      </c>
      <c r="I268" s="686">
        <f t="shared" si="13"/>
        <v>1514</v>
      </c>
      <c r="J268" s="692"/>
      <c r="K268" s="692"/>
      <c r="L268" s="692"/>
      <c r="M268" s="691">
        <f t="shared" si="16"/>
        <v>0</v>
      </c>
      <c r="N268" s="692"/>
      <c r="O268" s="695">
        <f t="shared" si="7"/>
        <v>0</v>
      </c>
      <c r="P268" s="696">
        <v>0.0</v>
      </c>
      <c r="Q268" s="732"/>
      <c r="R268" s="732"/>
      <c r="S268" s="732"/>
      <c r="T268" s="732"/>
      <c r="U268" s="732"/>
      <c r="V268" s="733"/>
      <c r="W268" s="681"/>
      <c r="X268" s="681" t="str">
        <f>iferror(VLOOKUP($E268,'セッション実施状況管理'!$H$10:$L$1028,4,FALSE),"")</f>
        <v>にーや</v>
      </c>
      <c r="Y268" s="681"/>
      <c r="Z268" s="681"/>
      <c r="AA268" s="681"/>
    </row>
    <row r="269">
      <c r="A269" s="691">
        <v>259.0</v>
      </c>
      <c r="B269" s="692">
        <f>vlookup(A269,'セッション実施状況管理'!$A:$C,3,false)</f>
        <v>0</v>
      </c>
      <c r="C269" s="692" t="str">
        <f>vlookup(A269,'セッション実施状況管理'!$A:$B,2,false)</f>
        <v>在学中</v>
      </c>
      <c r="D269" s="686" t="str">
        <f>vlookup(A269,'セッション実施状況管理'!$A:$I,9,false)</f>
        <v/>
      </c>
      <c r="E269" s="686" t="str">
        <f>vlookup(A269,'セッション実施状況管理'!$A:$I,8,false)</f>
        <v>あきやまくにえ</v>
      </c>
      <c r="F269" s="693" t="str">
        <f>vlookup(A269,'セッション実施状況管理'!$A:$U,19,false)</f>
        <v/>
      </c>
      <c r="G269" s="686" t="str">
        <f>vlookup(A269,'セッション実施状況管理'!$A:$U,20,false)</f>
        <v/>
      </c>
      <c r="H269" s="693" t="str">
        <f>vlookup(A269,'セッション実施状況管理'!$A$4:$S1004,17,false)</f>
        <v/>
      </c>
      <c r="I269" s="686">
        <f t="shared" si="13"/>
        <v>1514</v>
      </c>
      <c r="J269" s="692"/>
      <c r="K269" s="692"/>
      <c r="L269" s="692"/>
      <c r="M269" s="691">
        <f t="shared" si="16"/>
        <v>0</v>
      </c>
      <c r="N269" s="692"/>
      <c r="O269" s="695">
        <f t="shared" si="7"/>
        <v>0</v>
      </c>
      <c r="P269" s="696">
        <v>0.0</v>
      </c>
      <c r="Q269" s="732"/>
      <c r="R269" s="732"/>
      <c r="S269" s="732"/>
      <c r="T269" s="732"/>
      <c r="U269" s="732"/>
      <c r="V269" s="733"/>
      <c r="W269" s="681"/>
      <c r="X269" s="681" t="str">
        <f>iferror(VLOOKUP($E269,'セッション実施状況管理'!$H$10:$L$1028,4,FALSE),"")</f>
        <v>おはな</v>
      </c>
      <c r="Y269" s="681"/>
      <c r="Z269" s="681"/>
      <c r="AA269" s="681"/>
    </row>
    <row r="270">
      <c r="A270" s="691">
        <v>260.0</v>
      </c>
      <c r="B270" s="692">
        <f>vlookup(A270,'セッション実施状況管理'!$A:$C,3,false)</f>
        <v>0</v>
      </c>
      <c r="C270" s="692" t="str">
        <f>vlookup(A270,'セッション実施状況管理'!$A:$B,2,false)</f>
        <v>在学中</v>
      </c>
      <c r="D270" s="686" t="str">
        <f>vlookup(A270,'セッション実施状況管理'!$A:$I,9,false)</f>
        <v/>
      </c>
      <c r="E270" s="686" t="str">
        <f>vlookup(A270,'セッション実施状況管理'!$A:$I,8,false)</f>
        <v>いまむらりつこ</v>
      </c>
      <c r="F270" s="693" t="str">
        <f>vlookup(A270,'セッション実施状況管理'!$A:$U,19,false)</f>
        <v/>
      </c>
      <c r="G270" s="686" t="str">
        <f>vlookup(A270,'セッション実施状況管理'!$A:$U,20,false)</f>
        <v/>
      </c>
      <c r="H270" s="693" t="str">
        <f>vlookup(A270,'セッション実施状況管理'!$A$4:$S1004,17,false)</f>
        <v/>
      </c>
      <c r="I270" s="686">
        <f t="shared" si="13"/>
        <v>1514</v>
      </c>
      <c r="J270" s="692"/>
      <c r="K270" s="692"/>
      <c r="L270" s="692"/>
      <c r="M270" s="691">
        <f t="shared" si="16"/>
        <v>0</v>
      </c>
      <c r="N270" s="692"/>
      <c r="O270" s="695">
        <f t="shared" si="7"/>
        <v>0</v>
      </c>
      <c r="P270" s="696">
        <v>0.0</v>
      </c>
      <c r="Q270" s="732"/>
      <c r="R270" s="732"/>
      <c r="S270" s="732"/>
      <c r="T270" s="732"/>
      <c r="U270" s="732"/>
      <c r="V270" s="733"/>
      <c r="W270" s="681"/>
      <c r="X270" s="681" t="str">
        <f>iferror(VLOOKUP($E270,'セッション実施状況管理'!$H$10:$L$1028,4,FALSE),"")</f>
        <v>つき</v>
      </c>
      <c r="Y270" s="681"/>
      <c r="Z270" s="681"/>
      <c r="AA270" s="681"/>
    </row>
    <row r="271">
      <c r="A271" s="691">
        <v>261.0</v>
      </c>
      <c r="B271" s="692">
        <f>vlookup(A271,'セッション実施状況管理'!$A:$C,3,false)</f>
        <v>0</v>
      </c>
      <c r="C271" s="692" t="str">
        <f>vlookup(A271,'セッション実施状況管理'!$A:$B,2,false)</f>
        <v>在学中</v>
      </c>
      <c r="D271" s="686" t="str">
        <f>vlookup(A271,'セッション実施状況管理'!$A:$I,9,false)</f>
        <v/>
      </c>
      <c r="E271" s="686" t="str">
        <f>vlookup(A271,'セッション実施状況管理'!$A:$I,8,false)</f>
        <v>ほどづかさき</v>
      </c>
      <c r="F271" s="693" t="str">
        <f>vlookup(A271,'セッション実施状況管理'!$A:$U,19,false)</f>
        <v/>
      </c>
      <c r="G271" s="686" t="str">
        <f>vlookup(A271,'セッション実施状況管理'!$A:$U,20,false)</f>
        <v>村上幸子</v>
      </c>
      <c r="H271" s="693" t="str">
        <f>vlookup(A271,'セッション実施状況管理'!$A$4:$S1004,17,false)</f>
        <v/>
      </c>
      <c r="I271" s="686">
        <f t="shared" si="13"/>
        <v>1514</v>
      </c>
      <c r="J271" s="692"/>
      <c r="K271" s="692"/>
      <c r="L271" s="692"/>
      <c r="M271" s="691">
        <f t="shared" si="16"/>
        <v>0</v>
      </c>
      <c r="N271" s="692"/>
      <c r="O271" s="695">
        <f t="shared" si="7"/>
        <v>0</v>
      </c>
      <c r="P271" s="696">
        <v>0.0</v>
      </c>
      <c r="Q271" s="732"/>
      <c r="R271" s="732"/>
      <c r="S271" s="732"/>
      <c r="T271" s="732"/>
      <c r="U271" s="732"/>
      <c r="V271" s="733"/>
      <c r="W271" s="681"/>
      <c r="X271" s="681" t="str">
        <f>iferror(VLOOKUP($E271,'セッション実施状況管理'!$H$10:$L$1028,4,FALSE),"")</f>
        <v>にーや</v>
      </c>
      <c r="Y271" s="681"/>
      <c r="Z271" s="681"/>
      <c r="AA271" s="681"/>
    </row>
    <row r="272">
      <c r="A272" s="691">
        <v>262.0</v>
      </c>
      <c r="B272" s="692">
        <f>vlookup(A272,'セッション実施状況管理'!$A:$C,3,false)</f>
        <v>0</v>
      </c>
      <c r="C272" s="692" t="str">
        <f>vlookup(A272,'セッション実施状況管理'!$A:$B,2,false)</f>
        <v>在学中</v>
      </c>
      <c r="D272" s="686" t="str">
        <f>vlookup(A272,'セッション実施状況管理'!$A:$I,9,false)</f>
        <v/>
      </c>
      <c r="E272" s="686" t="str">
        <f>vlookup(A272,'セッション実施状況管理'!$A:$I,8,false)</f>
        <v>たかすあい</v>
      </c>
      <c r="F272" s="693" t="str">
        <f>vlookup(A272,'セッション実施状況管理'!$A:$U,19,false)</f>
        <v/>
      </c>
      <c r="G272" s="686" t="str">
        <f>vlookup(A272,'セッション実施状況管理'!$A:$U,20,false)</f>
        <v/>
      </c>
      <c r="H272" s="693" t="str">
        <f>vlookup(A272,'セッション実施状況管理'!$A$4:$S1004,17,false)</f>
        <v/>
      </c>
      <c r="I272" s="686">
        <f t="shared" si="13"/>
        <v>1514</v>
      </c>
      <c r="J272" s="692"/>
      <c r="K272" s="692"/>
      <c r="L272" s="692"/>
      <c r="M272" s="691">
        <f t="shared" si="16"/>
        <v>0</v>
      </c>
      <c r="N272" s="692"/>
      <c r="O272" s="695">
        <f t="shared" si="7"/>
        <v>0</v>
      </c>
      <c r="P272" s="696">
        <v>0.0</v>
      </c>
      <c r="Q272" s="732"/>
      <c r="R272" s="732"/>
      <c r="S272" s="732"/>
      <c r="T272" s="732"/>
      <c r="U272" s="732"/>
      <c r="V272" s="733"/>
      <c r="W272" s="681"/>
      <c r="X272" s="681" t="str">
        <f>iferror(VLOOKUP($E272,'セッション実施状況管理'!$H$10:$L$1028,4,FALSE),"")</f>
        <v>しゅが</v>
      </c>
      <c r="Y272" s="681"/>
      <c r="Z272" s="681"/>
      <c r="AA272" s="681"/>
    </row>
    <row r="273">
      <c r="A273" s="691">
        <v>263.0</v>
      </c>
      <c r="B273" s="692">
        <f>vlookup(A273,'セッション実施状況管理'!$A:$C,3,false)</f>
        <v>0</v>
      </c>
      <c r="C273" s="692" t="str">
        <f>vlookup(A273,'セッション実施状況管理'!$A:$B,2,false)</f>
        <v>在学中</v>
      </c>
      <c r="D273" s="686" t="str">
        <f>vlookup(A273,'セッション実施状況管理'!$A:$I,9,false)</f>
        <v/>
      </c>
      <c r="E273" s="686" t="str">
        <f>vlookup(A273,'セッション実施状況管理'!$A:$I,8,false)</f>
        <v>さいとうしょうこ</v>
      </c>
      <c r="F273" s="693" t="str">
        <f>vlookup(A273,'セッション実施状況管理'!$A:$U,19,false)</f>
        <v/>
      </c>
      <c r="G273" s="686" t="str">
        <f>vlookup(A273,'セッション実施状況管理'!$A:$U,20,false)</f>
        <v/>
      </c>
      <c r="H273" s="693" t="str">
        <f>vlookup(A273,'セッション実施状況管理'!$A$4:$S1004,17,false)</f>
        <v/>
      </c>
      <c r="I273" s="686">
        <f t="shared" si="13"/>
        <v>1514</v>
      </c>
      <c r="J273" s="692"/>
      <c r="K273" s="692"/>
      <c r="L273" s="692"/>
      <c r="M273" s="691">
        <f t="shared" si="16"/>
        <v>0</v>
      </c>
      <c r="N273" s="692"/>
      <c r="O273" s="695">
        <f t="shared" si="7"/>
        <v>0</v>
      </c>
      <c r="P273" s="696">
        <v>0.0</v>
      </c>
      <c r="Q273" s="732"/>
      <c r="R273" s="732"/>
      <c r="S273" s="732"/>
      <c r="T273" s="732"/>
      <c r="U273" s="732"/>
      <c r="V273" s="733"/>
      <c r="W273" s="681"/>
      <c r="X273" s="681" t="str">
        <f>iferror(VLOOKUP($E273,'セッション実施状況管理'!$H$10:$L$1028,4,FALSE),"")</f>
        <v>にーや</v>
      </c>
      <c r="Y273" s="681"/>
      <c r="Z273" s="681"/>
      <c r="AA273" s="681"/>
    </row>
    <row r="274">
      <c r="A274" s="691">
        <v>264.0</v>
      </c>
      <c r="B274" s="692">
        <f>vlookup(A274,'セッション実施状況管理'!$A:$C,3,false)</f>
        <v>0</v>
      </c>
      <c r="C274" s="692" t="str">
        <f>vlookup(A274,'セッション実施状況管理'!$A:$B,2,false)</f>
        <v>在学中</v>
      </c>
      <c r="D274" s="686" t="str">
        <f>vlookup(A274,'セッション実施状況管理'!$A:$I,9,false)</f>
        <v/>
      </c>
      <c r="E274" s="686" t="str">
        <f>vlookup(A274,'セッション実施状況管理'!$A:$I,8,false)</f>
        <v>まえだのりこ</v>
      </c>
      <c r="F274" s="693" t="str">
        <f>vlookup(A274,'セッション実施状況管理'!$A:$U,19,false)</f>
        <v/>
      </c>
      <c r="G274" s="686" t="str">
        <f>vlookup(A274,'セッション実施状況管理'!$A:$U,20,false)</f>
        <v/>
      </c>
      <c r="H274" s="693" t="str">
        <f>vlookup(A274,'セッション実施状況管理'!$A$4:$S1004,17,false)</f>
        <v/>
      </c>
      <c r="I274" s="686">
        <f t="shared" si="13"/>
        <v>1514</v>
      </c>
      <c r="J274" s="692"/>
      <c r="K274" s="692"/>
      <c r="L274" s="692"/>
      <c r="M274" s="691">
        <f t="shared" si="16"/>
        <v>0</v>
      </c>
      <c r="N274" s="692"/>
      <c r="O274" s="695">
        <f t="shared" si="7"/>
        <v>0</v>
      </c>
      <c r="P274" s="696">
        <v>0.0</v>
      </c>
      <c r="Q274" s="732"/>
      <c r="R274" s="732"/>
      <c r="S274" s="732"/>
      <c r="T274" s="732"/>
      <c r="U274" s="732"/>
      <c r="V274" s="733"/>
      <c r="W274" s="681"/>
      <c r="X274" s="681" t="str">
        <f>iferror(VLOOKUP($E274,'セッション実施状況管理'!$H$10:$L$1028,4,FALSE),"")</f>
        <v>ます子</v>
      </c>
      <c r="Y274" s="681"/>
      <c r="Z274" s="681"/>
      <c r="AA274" s="681"/>
    </row>
    <row r="275">
      <c r="A275" s="691">
        <v>265.0</v>
      </c>
      <c r="B275" s="692">
        <f>vlookup(A275,'セッション実施状況管理'!$A:$C,3,false)</f>
        <v>0</v>
      </c>
      <c r="C275" s="692" t="str">
        <f>vlookup(A275,'セッション実施状況管理'!$A:$B,2,false)</f>
        <v>在学中</v>
      </c>
      <c r="D275" s="686" t="str">
        <f>vlookup(A275,'セッション実施状況管理'!$A:$I,9,false)</f>
        <v/>
      </c>
      <c r="E275" s="686" t="str">
        <f>vlookup(A275,'セッション実施状況管理'!$A:$I,8,false)</f>
        <v>あさみひろき</v>
      </c>
      <c r="F275" s="693" t="str">
        <f>vlookup(A275,'セッション実施状況管理'!$A:$U,19,false)</f>
        <v/>
      </c>
      <c r="G275" s="686" t="str">
        <f>vlookup(A275,'セッション実施状況管理'!$A:$U,20,false)</f>
        <v/>
      </c>
      <c r="H275" s="693" t="str">
        <f>vlookup(A275,'セッション実施状況管理'!$A$4:$S1004,17,false)</f>
        <v/>
      </c>
      <c r="I275" s="686">
        <f t="shared" si="13"/>
        <v>1514</v>
      </c>
      <c r="J275" s="692"/>
      <c r="K275" s="692"/>
      <c r="L275" s="692"/>
      <c r="M275" s="691">
        <f t="shared" si="16"/>
        <v>0</v>
      </c>
      <c r="N275" s="692"/>
      <c r="O275" s="695">
        <f t="shared" si="7"/>
        <v>0</v>
      </c>
      <c r="P275" s="696">
        <v>0.0</v>
      </c>
      <c r="Q275" s="732"/>
      <c r="R275" s="732"/>
      <c r="S275" s="732"/>
      <c r="T275" s="732"/>
      <c r="U275" s="732"/>
      <c r="V275" s="733"/>
      <c r="W275" s="681"/>
      <c r="X275" s="681" t="str">
        <f>iferror(VLOOKUP($E275,'セッション実施状況管理'!$H$10:$L$1028,4,FALSE),"")</f>
        <v>yuri</v>
      </c>
      <c r="Y275" s="681"/>
      <c r="Z275" s="681"/>
      <c r="AA275" s="681"/>
    </row>
    <row r="276">
      <c r="A276" s="691">
        <v>266.0</v>
      </c>
      <c r="B276" s="692">
        <f>vlookup(A276,'セッション実施状況管理'!$A:$C,3,false)</f>
        <v>0</v>
      </c>
      <c r="C276" s="692" t="str">
        <f>vlookup(A276,'セッション実施状況管理'!$A:$B,2,false)</f>
        <v>在学中</v>
      </c>
      <c r="D276" s="686" t="str">
        <f>vlookup(A276,'セッション実施状況管理'!$A:$I,9,false)</f>
        <v/>
      </c>
      <c r="E276" s="686" t="str">
        <f>vlookup(A276,'セッション実施状況管理'!$A:$I,8,false)</f>
        <v>おざきかよこ</v>
      </c>
      <c r="F276" s="693" t="str">
        <f>vlookup(A276,'セッション実施状況管理'!$A:$U,19,false)</f>
        <v/>
      </c>
      <c r="G276" s="686" t="str">
        <f>vlookup(A276,'セッション実施状況管理'!$A:$U,20,false)</f>
        <v/>
      </c>
      <c r="H276" s="693" t="str">
        <f>vlookup(A276,'セッション実施状況管理'!$A$4:$S1004,17,false)</f>
        <v/>
      </c>
      <c r="I276" s="686">
        <f t="shared" si="13"/>
        <v>1514</v>
      </c>
      <c r="J276" s="692"/>
      <c r="K276" s="692"/>
      <c r="L276" s="692"/>
      <c r="M276" s="691">
        <f t="shared" si="16"/>
        <v>0</v>
      </c>
      <c r="N276" s="692"/>
      <c r="O276" s="695">
        <f t="shared" si="7"/>
        <v>0</v>
      </c>
      <c r="P276" s="696">
        <v>0.0</v>
      </c>
      <c r="Q276" s="732"/>
      <c r="R276" s="732"/>
      <c r="S276" s="732"/>
      <c r="T276" s="732"/>
      <c r="U276" s="732"/>
      <c r="V276" s="733"/>
      <c r="W276" s="681"/>
      <c r="X276" s="681" t="str">
        <f>iferror(VLOOKUP($E276,'セッション実施状況管理'!$H$10:$L$1028,4,FALSE),"")</f>
        <v>きのなか</v>
      </c>
      <c r="Y276" s="681"/>
      <c r="Z276" s="681"/>
      <c r="AA276" s="681"/>
    </row>
    <row r="277">
      <c r="A277" s="691">
        <v>267.0</v>
      </c>
      <c r="B277" s="692">
        <f>vlookup(A277,'セッション実施状況管理'!$A:$C,3,false)</f>
        <v>0</v>
      </c>
      <c r="C277" s="692" t="str">
        <f>vlookup(A277,'セッション実施状況管理'!$A:$B,2,false)</f>
        <v>在学中</v>
      </c>
      <c r="D277" s="686" t="str">
        <f>vlookup(A277,'セッション実施状況管理'!$A:$I,9,false)</f>
        <v/>
      </c>
      <c r="E277" s="686" t="str">
        <f>vlookup(A277,'セッション実施状況管理'!$A:$I,8,false)</f>
        <v>すがのあやこ</v>
      </c>
      <c r="F277" s="693" t="str">
        <f>vlookup(A277,'セッション実施状況管理'!$A:$U,19,false)</f>
        <v/>
      </c>
      <c r="G277" s="686" t="str">
        <f>vlookup(A277,'セッション実施状況管理'!$A:$U,20,false)</f>
        <v/>
      </c>
      <c r="H277" s="693" t="str">
        <f>vlookup(A277,'セッション実施状況管理'!$A$4:$S1004,17,false)</f>
        <v/>
      </c>
      <c r="I277" s="686">
        <f t="shared" si="13"/>
        <v>1514</v>
      </c>
      <c r="J277" s="692"/>
      <c r="K277" s="692"/>
      <c r="L277" s="692"/>
      <c r="M277" s="691">
        <f t="shared" si="16"/>
        <v>0</v>
      </c>
      <c r="N277" s="692"/>
      <c r="O277" s="695">
        <f t="shared" si="7"/>
        <v>0</v>
      </c>
      <c r="P277" s="696">
        <v>0.0</v>
      </c>
      <c r="Q277" s="732"/>
      <c r="R277" s="732"/>
      <c r="S277" s="732"/>
      <c r="T277" s="732"/>
      <c r="U277" s="732"/>
      <c r="V277" s="733"/>
      <c r="W277" s="681"/>
      <c r="X277" s="681" t="str">
        <f>iferror(VLOOKUP($E277,'セッション実施状況管理'!$H$10:$L$1028,4,FALSE),"")</f>
        <v>じゅんママ</v>
      </c>
      <c r="Y277" s="681"/>
      <c r="Z277" s="681"/>
      <c r="AA277" s="681"/>
    </row>
    <row r="278">
      <c r="A278" s="691">
        <v>268.0</v>
      </c>
      <c r="B278" s="692">
        <f>vlookup(A278,'セッション実施状況管理'!$A:$C,3,false)</f>
        <v>0</v>
      </c>
      <c r="C278" s="692" t="str">
        <f>vlookup(A278,'セッション実施状況管理'!$A:$B,2,false)</f>
        <v>在学中</v>
      </c>
      <c r="D278" s="686" t="str">
        <f>vlookup(A278,'セッション実施状況管理'!$A:$I,9,false)</f>
        <v/>
      </c>
      <c r="E278" s="686" t="str">
        <f>vlookup(A278,'セッション実施状況管理'!$A:$I,8,false)</f>
        <v/>
      </c>
      <c r="F278" s="693" t="str">
        <f>vlookup(A278,'セッション実施状況管理'!$A:$U,19,false)</f>
        <v/>
      </c>
      <c r="G278" s="686" t="str">
        <f>vlookup(A278,'セッション実施状況管理'!$A:$U,20,false)</f>
        <v/>
      </c>
      <c r="H278" s="693" t="str">
        <f>vlookup(A278,'セッション実施状況管理'!$A$4:$S1004,17,false)</f>
        <v/>
      </c>
      <c r="I278" s="686">
        <f t="shared" si="13"/>
        <v>1514</v>
      </c>
      <c r="J278" s="692"/>
      <c r="K278" s="692"/>
      <c r="L278" s="692"/>
      <c r="M278" s="691">
        <f t="shared" si="16"/>
        <v>0</v>
      </c>
      <c r="N278" s="692"/>
      <c r="O278" s="695">
        <f t="shared" si="7"/>
        <v>0</v>
      </c>
      <c r="P278" s="696">
        <v>0.0</v>
      </c>
      <c r="Q278" s="732"/>
      <c r="R278" s="732"/>
      <c r="S278" s="732"/>
      <c r="T278" s="732"/>
      <c r="U278" s="732"/>
      <c r="V278" s="733"/>
      <c r="W278" s="681"/>
      <c r="X278" s="681" t="str">
        <f>iferror(VLOOKUP($E278,'セッション実施状況管理'!$H$10:$L$1028,4,FALSE),"")</f>
        <v/>
      </c>
      <c r="Y278" s="681"/>
      <c r="Z278" s="681"/>
      <c r="AA278" s="681"/>
    </row>
    <row r="279">
      <c r="A279" s="691">
        <v>269.0</v>
      </c>
      <c r="B279" s="692">
        <f>vlookup(A279,'セッション実施状況管理'!$A:$C,3,false)</f>
        <v>0</v>
      </c>
      <c r="C279" s="692" t="str">
        <f>vlookup(A279,'セッション実施状況管理'!$A:$B,2,false)</f>
        <v>在学中</v>
      </c>
      <c r="D279" s="686" t="str">
        <f>vlookup(A279,'セッション実施状況管理'!$A:$I,9,false)</f>
        <v/>
      </c>
      <c r="E279" s="686" t="str">
        <f>vlookup(A279,'セッション実施状況管理'!$A:$I,8,false)</f>
        <v/>
      </c>
      <c r="F279" s="693" t="str">
        <f>vlookup(A279,'セッション実施状況管理'!$A:$U,19,false)</f>
        <v/>
      </c>
      <c r="G279" s="686" t="str">
        <f>vlookup(A279,'セッション実施状況管理'!$A:$U,20,false)</f>
        <v/>
      </c>
      <c r="H279" s="693" t="str">
        <f>vlookup(A279,'セッション実施状況管理'!$A$4:$S1004,17,false)</f>
        <v/>
      </c>
      <c r="I279" s="686">
        <f t="shared" si="13"/>
        <v>1514</v>
      </c>
      <c r="J279" s="692"/>
      <c r="K279" s="692"/>
      <c r="L279" s="692"/>
      <c r="M279" s="691">
        <f t="shared" si="16"/>
        <v>0</v>
      </c>
      <c r="N279" s="692"/>
      <c r="O279" s="695">
        <f t="shared" si="7"/>
        <v>0</v>
      </c>
      <c r="P279" s="696">
        <v>0.0</v>
      </c>
      <c r="Q279" s="732"/>
      <c r="R279" s="732"/>
      <c r="S279" s="732"/>
      <c r="T279" s="732"/>
      <c r="U279" s="732"/>
      <c r="V279" s="733"/>
      <c r="W279" s="681"/>
      <c r="X279" s="681" t="str">
        <f>iferror(VLOOKUP($E279,'セッション実施状況管理'!$H$10:$L$1028,4,FALSE),"")</f>
        <v/>
      </c>
      <c r="Y279" s="681"/>
      <c r="Z279" s="681"/>
      <c r="AA279" s="681"/>
    </row>
    <row r="280">
      <c r="A280" s="691">
        <v>270.0</v>
      </c>
      <c r="B280" s="692">
        <f>vlookup(A280,'セッション実施状況管理'!$A:$C,3,false)</f>
        <v>0</v>
      </c>
      <c r="C280" s="692" t="str">
        <f>vlookup(A280,'セッション実施状況管理'!$A:$B,2,false)</f>
        <v>在学中</v>
      </c>
      <c r="D280" s="686" t="str">
        <f>vlookup(A280,'セッション実施状況管理'!$A:$I,9,false)</f>
        <v/>
      </c>
      <c r="E280" s="686" t="str">
        <f>vlookup(A280,'セッション実施状況管理'!$A:$I,8,false)</f>
        <v/>
      </c>
      <c r="F280" s="693" t="str">
        <f>vlookup(A280,'セッション実施状況管理'!$A:$U,19,false)</f>
        <v/>
      </c>
      <c r="G280" s="686" t="str">
        <f>vlookup(A280,'セッション実施状況管理'!$A:$U,20,false)</f>
        <v/>
      </c>
      <c r="H280" s="693" t="str">
        <f>vlookup(A280,'セッション実施状況管理'!$A$4:$S1004,17,false)</f>
        <v/>
      </c>
      <c r="I280" s="686">
        <f t="shared" si="13"/>
        <v>1514</v>
      </c>
      <c r="J280" s="692"/>
      <c r="K280" s="692"/>
      <c r="L280" s="692"/>
      <c r="M280" s="691">
        <f t="shared" si="16"/>
        <v>0</v>
      </c>
      <c r="N280" s="692"/>
      <c r="O280" s="695">
        <f t="shared" si="7"/>
        <v>0</v>
      </c>
      <c r="P280" s="696">
        <v>0.0</v>
      </c>
      <c r="Q280" s="732"/>
      <c r="R280" s="732"/>
      <c r="S280" s="732"/>
      <c r="T280" s="732"/>
      <c r="U280" s="732"/>
      <c r="V280" s="733"/>
      <c r="W280" s="681"/>
      <c r="X280" s="681" t="str">
        <f>iferror(VLOOKUP($E280,'セッション実施状況管理'!$H$10:$L$1028,4,FALSE),"")</f>
        <v/>
      </c>
      <c r="Y280" s="681"/>
      <c r="Z280" s="681"/>
      <c r="AA280" s="681"/>
    </row>
    <row r="281">
      <c r="A281" s="691">
        <v>271.0</v>
      </c>
      <c r="B281" s="692">
        <f>vlookup(A281,'セッション実施状況管理'!$A:$C,3,false)</f>
        <v>0</v>
      </c>
      <c r="C281" s="692" t="str">
        <f>vlookup(A281,'セッション実施状況管理'!$A:$B,2,false)</f>
        <v>在学中</v>
      </c>
      <c r="D281" s="686" t="str">
        <f>vlookup(A281,'セッション実施状況管理'!$A:$I,9,false)</f>
        <v/>
      </c>
      <c r="E281" s="686" t="str">
        <f>vlookup(A281,'セッション実施状況管理'!$A:$I,8,false)</f>
        <v/>
      </c>
      <c r="F281" s="693" t="str">
        <f>vlookup(A281,'セッション実施状況管理'!$A:$U,19,false)</f>
        <v/>
      </c>
      <c r="G281" s="686" t="str">
        <f>vlookup(A281,'セッション実施状況管理'!$A:$U,20,false)</f>
        <v/>
      </c>
      <c r="H281" s="693" t="str">
        <f>vlookup(A281,'セッション実施状況管理'!$A$4:$S1004,17,false)</f>
        <v/>
      </c>
      <c r="I281" s="686">
        <f t="shared" si="13"/>
        <v>1514</v>
      </c>
      <c r="J281" s="692"/>
      <c r="K281" s="692"/>
      <c r="L281" s="692"/>
      <c r="M281" s="691">
        <f t="shared" si="16"/>
        <v>0</v>
      </c>
      <c r="N281" s="692"/>
      <c r="O281" s="695">
        <f t="shared" si="7"/>
        <v>0</v>
      </c>
      <c r="P281" s="696">
        <v>0.0</v>
      </c>
      <c r="Q281" s="732"/>
      <c r="R281" s="732"/>
      <c r="S281" s="732"/>
      <c r="T281" s="732"/>
      <c r="U281" s="732"/>
      <c r="V281" s="733"/>
      <c r="W281" s="681"/>
      <c r="X281" s="681" t="str">
        <f>iferror(VLOOKUP($E281,'セッション実施状況管理'!$H$10:$L$1028,4,FALSE),"")</f>
        <v/>
      </c>
      <c r="Y281" s="681"/>
      <c r="Z281" s="681"/>
      <c r="AA281" s="681"/>
    </row>
    <row r="282">
      <c r="A282" s="691">
        <v>272.0</v>
      </c>
      <c r="B282" s="692">
        <f>vlookup(A282,'セッション実施状況管理'!$A:$C,3,false)</f>
        <v>0</v>
      </c>
      <c r="C282" s="692" t="str">
        <f>vlookup(A282,'セッション実施状況管理'!$A:$B,2,false)</f>
        <v>在学中</v>
      </c>
      <c r="D282" s="686" t="str">
        <f>vlookup(A282,'セッション実施状況管理'!$A:$I,9,false)</f>
        <v/>
      </c>
      <c r="E282" s="686" t="str">
        <f>vlookup(A282,'セッション実施状況管理'!$A:$I,8,false)</f>
        <v/>
      </c>
      <c r="F282" s="693" t="str">
        <f>vlookup(A282,'セッション実施状況管理'!$A:$U,19,false)</f>
        <v/>
      </c>
      <c r="G282" s="686" t="str">
        <f>vlookup(A282,'セッション実施状況管理'!$A:$U,20,false)</f>
        <v/>
      </c>
      <c r="H282" s="693" t="str">
        <f>vlookup(A282,'セッション実施状況管理'!$A$4:$S1004,17,false)</f>
        <v/>
      </c>
      <c r="I282" s="686">
        <f t="shared" si="13"/>
        <v>1514</v>
      </c>
      <c r="J282" s="692"/>
      <c r="K282" s="692"/>
      <c r="L282" s="692"/>
      <c r="M282" s="691">
        <f t="shared" si="16"/>
        <v>0</v>
      </c>
      <c r="N282" s="692"/>
      <c r="O282" s="695">
        <f t="shared" si="7"/>
        <v>0</v>
      </c>
      <c r="P282" s="696">
        <v>0.0</v>
      </c>
      <c r="Q282" s="732"/>
      <c r="R282" s="732"/>
      <c r="S282" s="732"/>
      <c r="T282" s="732"/>
      <c r="U282" s="732"/>
      <c r="V282" s="733"/>
      <c r="W282" s="681"/>
      <c r="X282" s="681" t="str">
        <f>iferror(VLOOKUP($E282,'セッション実施状況管理'!$H$10:$L$1028,4,FALSE),"")</f>
        <v/>
      </c>
      <c r="Y282" s="681"/>
      <c r="Z282" s="681"/>
      <c r="AA282" s="681"/>
    </row>
    <row r="283">
      <c r="A283" s="691">
        <v>273.0</v>
      </c>
      <c r="B283" s="692">
        <f>vlookup(A283,'セッション実施状況管理'!$A:$C,3,false)</f>
        <v>0</v>
      </c>
      <c r="C283" s="692" t="str">
        <f>vlookup(A283,'セッション実施状況管理'!$A:$B,2,false)</f>
        <v>在学中</v>
      </c>
      <c r="D283" s="686" t="str">
        <f>vlookup(A283,'セッション実施状況管理'!$A:$I,9,false)</f>
        <v/>
      </c>
      <c r="E283" s="686" t="str">
        <f>vlookup(A283,'セッション実施状況管理'!$A:$I,8,false)</f>
        <v/>
      </c>
      <c r="F283" s="693" t="str">
        <f>vlookup(A283,'セッション実施状況管理'!$A:$U,19,false)</f>
        <v/>
      </c>
      <c r="G283" s="686" t="str">
        <f>vlookup(A283,'セッション実施状況管理'!$A:$U,20,false)</f>
        <v/>
      </c>
      <c r="H283" s="693" t="str">
        <f>vlookup(A283,'セッション実施状況管理'!$A$4:$S1004,17,false)</f>
        <v/>
      </c>
      <c r="I283" s="686">
        <f t="shared" si="13"/>
        <v>1514</v>
      </c>
      <c r="J283" s="692"/>
      <c r="K283" s="692"/>
      <c r="L283" s="692"/>
      <c r="M283" s="691">
        <f t="shared" si="16"/>
        <v>0</v>
      </c>
      <c r="N283" s="692"/>
      <c r="O283" s="695">
        <f t="shared" si="7"/>
        <v>0</v>
      </c>
      <c r="P283" s="696">
        <v>0.0</v>
      </c>
      <c r="Q283" s="732"/>
      <c r="R283" s="732"/>
      <c r="S283" s="732"/>
      <c r="T283" s="732"/>
      <c r="U283" s="732"/>
      <c r="V283" s="733"/>
      <c r="W283" s="681"/>
      <c r="X283" s="681" t="str">
        <f>iferror(VLOOKUP($E283,'セッション実施状況管理'!$H$10:$L$1028,4,FALSE),"")</f>
        <v/>
      </c>
      <c r="Y283" s="681"/>
      <c r="Z283" s="681"/>
      <c r="AA283" s="681"/>
    </row>
    <row r="284">
      <c r="A284" s="691">
        <v>274.0</v>
      </c>
      <c r="B284" s="692">
        <f>vlookup(A284,'セッション実施状況管理'!$A:$C,3,false)</f>
        <v>0</v>
      </c>
      <c r="C284" s="692" t="str">
        <f>vlookup(A284,'セッション実施状況管理'!$A:$B,2,false)</f>
        <v>在学中</v>
      </c>
      <c r="D284" s="686" t="str">
        <f>vlookup(A284,'セッション実施状況管理'!$A:$I,9,false)</f>
        <v/>
      </c>
      <c r="E284" s="686" t="str">
        <f>vlookup(A284,'セッション実施状況管理'!$A:$I,8,false)</f>
        <v/>
      </c>
      <c r="F284" s="693" t="str">
        <f>vlookup(A284,'セッション実施状況管理'!$A:$U,19,false)</f>
        <v/>
      </c>
      <c r="G284" s="686" t="str">
        <f>vlookup(A284,'セッション実施状況管理'!$A:$U,20,false)</f>
        <v/>
      </c>
      <c r="H284" s="693" t="str">
        <f>vlookup(A284,'セッション実施状況管理'!$A$4:$S1004,17,false)</f>
        <v/>
      </c>
      <c r="I284" s="686">
        <f t="shared" si="13"/>
        <v>1514</v>
      </c>
      <c r="J284" s="692"/>
      <c r="K284" s="692"/>
      <c r="L284" s="692"/>
      <c r="M284" s="691">
        <f t="shared" si="16"/>
        <v>0</v>
      </c>
      <c r="N284" s="692"/>
      <c r="O284" s="695">
        <f t="shared" si="7"/>
        <v>0</v>
      </c>
      <c r="P284" s="696">
        <v>0.0</v>
      </c>
      <c r="Q284" s="732"/>
      <c r="R284" s="732"/>
      <c r="S284" s="732"/>
      <c r="T284" s="732"/>
      <c r="U284" s="732"/>
      <c r="V284" s="733"/>
      <c r="W284" s="681"/>
      <c r="X284" s="681" t="str">
        <f>iferror(VLOOKUP($E284,'セッション実施状況管理'!$H$10:$L$1028,4,FALSE),"")</f>
        <v/>
      </c>
      <c r="Y284" s="681"/>
      <c r="Z284" s="681"/>
      <c r="AA284" s="681"/>
    </row>
    <row r="285">
      <c r="A285" s="691">
        <v>275.0</v>
      </c>
      <c r="B285" s="692">
        <f>vlookup(A285,'セッション実施状況管理'!$A:$C,3,false)</f>
        <v>0</v>
      </c>
      <c r="C285" s="692" t="str">
        <f>vlookup(A285,'セッション実施状況管理'!$A:$B,2,false)</f>
        <v>在学中</v>
      </c>
      <c r="D285" s="686" t="str">
        <f>vlookup(A285,'セッション実施状況管理'!$A:$I,9,false)</f>
        <v/>
      </c>
      <c r="E285" s="686" t="str">
        <f>vlookup(A285,'セッション実施状況管理'!$A:$I,8,false)</f>
        <v/>
      </c>
      <c r="F285" s="693" t="str">
        <f>vlookup(A285,'セッション実施状況管理'!$A:$U,19,false)</f>
        <v/>
      </c>
      <c r="G285" s="686" t="str">
        <f>vlookup(A285,'セッション実施状況管理'!$A:$U,20,false)</f>
        <v/>
      </c>
      <c r="H285" s="693" t="str">
        <f>vlookup(A285,'セッション実施状況管理'!$A$4:$S1004,17,false)</f>
        <v/>
      </c>
      <c r="I285" s="686">
        <f t="shared" si="13"/>
        <v>1514</v>
      </c>
      <c r="J285" s="692"/>
      <c r="K285" s="692"/>
      <c r="L285" s="692"/>
      <c r="M285" s="691">
        <f t="shared" si="16"/>
        <v>0</v>
      </c>
      <c r="N285" s="692"/>
      <c r="O285" s="695">
        <f t="shared" si="7"/>
        <v>0</v>
      </c>
      <c r="P285" s="696">
        <v>0.0</v>
      </c>
      <c r="Q285" s="732"/>
      <c r="R285" s="732"/>
      <c r="S285" s="732"/>
      <c r="T285" s="732"/>
      <c r="U285" s="732"/>
      <c r="V285" s="733"/>
      <c r="W285" s="681"/>
      <c r="X285" s="681" t="str">
        <f>iferror(VLOOKUP($E285,'セッション実施状況管理'!$H$10:$L$1028,4,FALSE),"")</f>
        <v/>
      </c>
      <c r="Y285" s="681"/>
      <c r="Z285" s="681"/>
      <c r="AA285" s="681"/>
    </row>
    <row r="286">
      <c r="A286" s="691">
        <v>276.0</v>
      </c>
      <c r="B286" s="692">
        <f>vlookup(A286,'セッション実施状況管理'!$A:$C,3,false)</f>
        <v>0</v>
      </c>
      <c r="C286" s="692" t="str">
        <f>vlookup(A286,'セッション実施状況管理'!$A:$B,2,false)</f>
        <v>在学中</v>
      </c>
      <c r="D286" s="686" t="str">
        <f>vlookup(A286,'セッション実施状況管理'!$A:$I,9,false)</f>
        <v/>
      </c>
      <c r="E286" s="686" t="str">
        <f>vlookup(A286,'セッション実施状況管理'!$A:$I,8,false)</f>
        <v/>
      </c>
      <c r="F286" s="693" t="str">
        <f>vlookup(A286,'セッション実施状況管理'!$A:$U,19,false)</f>
        <v/>
      </c>
      <c r="G286" s="686" t="str">
        <f>vlookup(A286,'セッション実施状況管理'!$A:$U,20,false)</f>
        <v/>
      </c>
      <c r="H286" s="693" t="str">
        <f>vlookup(A286,'セッション実施状況管理'!$A$4:$S1004,17,false)</f>
        <v/>
      </c>
      <c r="I286" s="686">
        <f t="shared" si="13"/>
        <v>1514</v>
      </c>
      <c r="J286" s="692"/>
      <c r="K286" s="692"/>
      <c r="L286" s="692"/>
      <c r="M286" s="691">
        <f t="shared" si="16"/>
        <v>0</v>
      </c>
      <c r="N286" s="692"/>
      <c r="O286" s="695">
        <f t="shared" si="7"/>
        <v>0</v>
      </c>
      <c r="P286" s="696">
        <v>0.0</v>
      </c>
      <c r="Q286" s="732"/>
      <c r="R286" s="732"/>
      <c r="S286" s="732"/>
      <c r="T286" s="732"/>
      <c r="U286" s="732"/>
      <c r="V286" s="733"/>
      <c r="W286" s="681"/>
      <c r="X286" s="681" t="str">
        <f>iferror(VLOOKUP($E286,'セッション実施状況管理'!$H$10:$L$1028,4,FALSE),"")</f>
        <v/>
      </c>
      <c r="Y286" s="681"/>
      <c r="Z286" s="681"/>
      <c r="AA286" s="681"/>
    </row>
    <row r="287">
      <c r="A287" s="691">
        <v>277.0</v>
      </c>
      <c r="B287" s="692">
        <f>vlookup(A287,'セッション実施状況管理'!$A:$C,3,false)</f>
        <v>0</v>
      </c>
      <c r="C287" s="692" t="str">
        <f>vlookup(A287,'セッション実施状況管理'!$A:$B,2,false)</f>
        <v>在学中</v>
      </c>
      <c r="D287" s="686" t="str">
        <f>vlookup(A287,'セッション実施状況管理'!$A:$I,9,false)</f>
        <v/>
      </c>
      <c r="E287" s="686" t="str">
        <f>vlookup(A287,'セッション実施状況管理'!$A:$I,8,false)</f>
        <v/>
      </c>
      <c r="F287" s="693" t="str">
        <f>vlookup(A287,'セッション実施状況管理'!$A:$U,19,false)</f>
        <v/>
      </c>
      <c r="G287" s="686" t="str">
        <f>vlookup(A287,'セッション実施状況管理'!$A:$U,20,false)</f>
        <v/>
      </c>
      <c r="H287" s="693" t="str">
        <f>vlookup(A287,'セッション実施状況管理'!$A$4:$S1004,17,false)</f>
        <v/>
      </c>
      <c r="I287" s="686">
        <f t="shared" si="13"/>
        <v>1514</v>
      </c>
      <c r="J287" s="692"/>
      <c r="K287" s="692"/>
      <c r="L287" s="692"/>
      <c r="M287" s="691">
        <f t="shared" si="16"/>
        <v>0</v>
      </c>
      <c r="N287" s="692"/>
      <c r="O287" s="695">
        <f t="shared" si="7"/>
        <v>0</v>
      </c>
      <c r="P287" s="696">
        <v>0.0</v>
      </c>
      <c r="Q287" s="732"/>
      <c r="R287" s="732"/>
      <c r="S287" s="732"/>
      <c r="T287" s="732"/>
      <c r="U287" s="732"/>
      <c r="V287" s="733"/>
      <c r="W287" s="681"/>
      <c r="X287" s="681" t="str">
        <f>iferror(VLOOKUP($E287,'セッション実施状況管理'!$H$10:$L$1028,4,FALSE),"")</f>
        <v/>
      </c>
      <c r="Y287" s="681"/>
      <c r="Z287" s="681"/>
      <c r="AA287" s="681"/>
    </row>
    <row r="288">
      <c r="A288" s="691">
        <v>278.0</v>
      </c>
      <c r="B288" s="692">
        <f>vlookup(A288,'セッション実施状況管理'!$A:$C,3,false)</f>
        <v>0</v>
      </c>
      <c r="C288" s="692" t="str">
        <f>vlookup(A288,'セッション実施状況管理'!$A:$B,2,false)</f>
        <v>在学中</v>
      </c>
      <c r="D288" s="686" t="str">
        <f>vlookup(A288,'セッション実施状況管理'!$A:$I,9,false)</f>
        <v/>
      </c>
      <c r="E288" s="686" t="str">
        <f>vlookup(A288,'セッション実施状況管理'!$A:$I,8,false)</f>
        <v/>
      </c>
      <c r="F288" s="693" t="str">
        <f>vlookup(A288,'セッション実施状況管理'!$A:$U,19,false)</f>
        <v/>
      </c>
      <c r="G288" s="686" t="str">
        <f>vlookup(A288,'セッション実施状況管理'!$A:$U,20,false)</f>
        <v/>
      </c>
      <c r="H288" s="693" t="str">
        <f>vlookup(A288,'セッション実施状況管理'!$A$4:$S1004,17,false)</f>
        <v/>
      </c>
      <c r="I288" s="686">
        <f t="shared" si="13"/>
        <v>1514</v>
      </c>
      <c r="J288" s="692"/>
      <c r="K288" s="692"/>
      <c r="L288" s="692"/>
      <c r="M288" s="691">
        <f t="shared" si="16"/>
        <v>0</v>
      </c>
      <c r="N288" s="692"/>
      <c r="O288" s="695">
        <f t="shared" si="7"/>
        <v>0</v>
      </c>
      <c r="P288" s="696">
        <v>0.0</v>
      </c>
      <c r="Q288" s="732"/>
      <c r="R288" s="732"/>
      <c r="S288" s="732"/>
      <c r="T288" s="732"/>
      <c r="U288" s="732"/>
      <c r="V288" s="733"/>
      <c r="W288" s="681"/>
      <c r="X288" s="681" t="str">
        <f>iferror(VLOOKUP($E288,'セッション実施状況管理'!$H$10:$L$1028,4,FALSE),"")</f>
        <v/>
      </c>
      <c r="Y288" s="681"/>
      <c r="Z288" s="681"/>
      <c r="AA288" s="681"/>
    </row>
    <row r="289">
      <c r="A289" s="691">
        <v>279.0</v>
      </c>
      <c r="B289" s="692">
        <f>vlookup(A289,'セッション実施状況管理'!$A:$C,3,false)</f>
        <v>0</v>
      </c>
      <c r="C289" s="692" t="str">
        <f>vlookup(A289,'セッション実施状況管理'!$A:$B,2,false)</f>
        <v>在学中</v>
      </c>
      <c r="D289" s="686" t="str">
        <f>vlookup(A289,'セッション実施状況管理'!$A:$I,9,false)</f>
        <v/>
      </c>
      <c r="E289" s="686" t="str">
        <f>vlookup(A289,'セッション実施状況管理'!$A:$I,8,false)</f>
        <v/>
      </c>
      <c r="F289" s="693" t="str">
        <f>vlookup(A289,'セッション実施状況管理'!$A:$U,19,false)</f>
        <v/>
      </c>
      <c r="G289" s="686" t="str">
        <f>vlookup(A289,'セッション実施状況管理'!$A:$U,20,false)</f>
        <v/>
      </c>
      <c r="H289" s="693" t="str">
        <f>vlookup(A289,'セッション実施状況管理'!$A$4:$S1004,17,false)</f>
        <v/>
      </c>
      <c r="I289" s="686">
        <f t="shared" si="13"/>
        <v>1514</v>
      </c>
      <c r="J289" s="692"/>
      <c r="K289" s="692"/>
      <c r="L289" s="692"/>
      <c r="M289" s="691">
        <f t="shared" si="16"/>
        <v>0</v>
      </c>
      <c r="N289" s="692"/>
      <c r="O289" s="695">
        <f t="shared" si="7"/>
        <v>0</v>
      </c>
      <c r="P289" s="696">
        <v>0.0</v>
      </c>
      <c r="Q289" s="732"/>
      <c r="R289" s="732"/>
      <c r="S289" s="732"/>
      <c r="T289" s="732"/>
      <c r="U289" s="732"/>
      <c r="V289" s="733"/>
      <c r="W289" s="681"/>
      <c r="X289" s="681" t="str">
        <f>iferror(VLOOKUP($E289,'セッション実施状況管理'!$H$10:$L$1028,4,FALSE),"")</f>
        <v/>
      </c>
      <c r="Y289" s="681"/>
      <c r="Z289" s="681"/>
      <c r="AA289" s="681"/>
    </row>
    <row r="290">
      <c r="A290" s="691">
        <v>280.0</v>
      </c>
      <c r="B290" s="692">
        <f>vlookup(A290,'セッション実施状況管理'!$A:$C,3,false)</f>
        <v>0</v>
      </c>
      <c r="C290" s="692" t="str">
        <f>vlookup(A290,'セッション実施状況管理'!$A:$B,2,false)</f>
        <v>在学中</v>
      </c>
      <c r="D290" s="686" t="str">
        <f>vlookup(A290,'セッション実施状況管理'!$A:$I,9,false)</f>
        <v/>
      </c>
      <c r="E290" s="686" t="str">
        <f>vlookup(A290,'セッション実施状況管理'!$A:$I,8,false)</f>
        <v/>
      </c>
      <c r="F290" s="693" t="str">
        <f>vlookup(A290,'セッション実施状況管理'!$A:$U,19,false)</f>
        <v/>
      </c>
      <c r="G290" s="686" t="str">
        <f>vlookup(A290,'セッション実施状況管理'!$A:$U,20,false)</f>
        <v/>
      </c>
      <c r="H290" s="693" t="str">
        <f>vlookup(A290,'セッション実施状況管理'!$A$4:$S1004,17,false)</f>
        <v/>
      </c>
      <c r="I290" s="686">
        <f t="shared" si="13"/>
        <v>1514</v>
      </c>
      <c r="J290" s="692"/>
      <c r="K290" s="692"/>
      <c r="L290" s="692"/>
      <c r="M290" s="691">
        <f t="shared" si="16"/>
        <v>0</v>
      </c>
      <c r="N290" s="692"/>
      <c r="O290" s="695">
        <f t="shared" si="7"/>
        <v>0</v>
      </c>
      <c r="P290" s="696">
        <v>0.0</v>
      </c>
      <c r="Q290" s="732"/>
      <c r="R290" s="732"/>
      <c r="S290" s="732"/>
      <c r="T290" s="732"/>
      <c r="U290" s="732"/>
      <c r="V290" s="733"/>
      <c r="W290" s="681"/>
      <c r="X290" s="681" t="str">
        <f>iferror(VLOOKUP($E290,'セッション実施状況管理'!$H$10:$L$1028,4,FALSE),"")</f>
        <v/>
      </c>
      <c r="Y290" s="681"/>
      <c r="Z290" s="681"/>
      <c r="AA290" s="681"/>
    </row>
    <row r="291">
      <c r="A291" s="691">
        <v>281.0</v>
      </c>
      <c r="B291" s="692">
        <f>vlookup(A291,'セッション実施状況管理'!$A:$C,3,false)</f>
        <v>0</v>
      </c>
      <c r="C291" s="692" t="str">
        <f>vlookup(A291,'セッション実施状況管理'!$A:$B,2,false)</f>
        <v>在学中</v>
      </c>
      <c r="D291" s="686" t="str">
        <f>vlookup(A291,'セッション実施状況管理'!$A:$I,9,false)</f>
        <v/>
      </c>
      <c r="E291" s="686" t="str">
        <f>vlookup(A291,'セッション実施状況管理'!$A:$I,8,false)</f>
        <v/>
      </c>
      <c r="F291" s="693" t="str">
        <f>vlookup(A291,'セッション実施状況管理'!$A:$U,19,false)</f>
        <v/>
      </c>
      <c r="G291" s="686" t="str">
        <f>vlookup(A291,'セッション実施状況管理'!$A:$U,20,false)</f>
        <v/>
      </c>
      <c r="H291" s="693" t="str">
        <f>vlookup(A291,'セッション実施状況管理'!$A$4:$S1004,17,false)</f>
        <v/>
      </c>
      <c r="I291" s="686">
        <f t="shared" si="13"/>
        <v>1514</v>
      </c>
      <c r="J291" s="692"/>
      <c r="K291" s="692"/>
      <c r="L291" s="692"/>
      <c r="M291" s="691">
        <f t="shared" si="16"/>
        <v>0</v>
      </c>
      <c r="N291" s="692"/>
      <c r="O291" s="695">
        <f t="shared" si="7"/>
        <v>0</v>
      </c>
      <c r="P291" s="696">
        <v>0.0</v>
      </c>
      <c r="Q291" s="732"/>
      <c r="R291" s="732"/>
      <c r="S291" s="732"/>
      <c r="T291" s="732"/>
      <c r="U291" s="732"/>
      <c r="V291" s="733"/>
      <c r="W291" s="681"/>
      <c r="X291" s="681" t="str">
        <f>iferror(VLOOKUP($E291,'セッション実施状況管理'!$H$10:$L$1028,4,FALSE),"")</f>
        <v/>
      </c>
      <c r="Y291" s="681"/>
      <c r="Z291" s="681"/>
      <c r="AA291" s="681"/>
    </row>
    <row r="292">
      <c r="A292" s="691">
        <v>282.0</v>
      </c>
      <c r="B292" s="692">
        <f>vlookup(A292,'セッション実施状況管理'!$A:$C,3,false)</f>
        <v>0</v>
      </c>
      <c r="C292" s="692" t="str">
        <f>vlookup(A292,'セッション実施状況管理'!$A:$B,2,false)</f>
        <v>在学中</v>
      </c>
      <c r="D292" s="686" t="str">
        <f>vlookup(A292,'セッション実施状況管理'!$A:$I,9,false)</f>
        <v/>
      </c>
      <c r="E292" s="686" t="str">
        <f>vlookup(A292,'セッション実施状況管理'!$A:$I,8,false)</f>
        <v/>
      </c>
      <c r="F292" s="693" t="str">
        <f>vlookup(A292,'セッション実施状況管理'!$A:$U,19,false)</f>
        <v/>
      </c>
      <c r="G292" s="686" t="str">
        <f>vlookup(A292,'セッション実施状況管理'!$A:$U,20,false)</f>
        <v/>
      </c>
      <c r="H292" s="693" t="str">
        <f>vlookup(A292,'セッション実施状況管理'!$A$4:$S1004,17,false)</f>
        <v/>
      </c>
      <c r="I292" s="686">
        <f t="shared" si="13"/>
        <v>1514</v>
      </c>
      <c r="J292" s="692"/>
      <c r="K292" s="692"/>
      <c r="L292" s="692"/>
      <c r="M292" s="691">
        <f t="shared" si="16"/>
        <v>0</v>
      </c>
      <c r="N292" s="692"/>
      <c r="O292" s="695">
        <f t="shared" si="7"/>
        <v>0</v>
      </c>
      <c r="P292" s="696">
        <v>0.0</v>
      </c>
      <c r="Q292" s="732"/>
      <c r="R292" s="732"/>
      <c r="S292" s="732"/>
      <c r="T292" s="732"/>
      <c r="U292" s="732"/>
      <c r="V292" s="733"/>
      <c r="W292" s="681"/>
      <c r="X292" s="681" t="str">
        <f>iferror(VLOOKUP($E292,'セッション実施状況管理'!$H$10:$L$1028,4,FALSE),"")</f>
        <v/>
      </c>
      <c r="Y292" s="681"/>
      <c r="Z292" s="681"/>
      <c r="AA292" s="681"/>
    </row>
    <row r="293">
      <c r="A293" s="691">
        <v>283.0</v>
      </c>
      <c r="B293" s="692">
        <f>vlookup(A293,'セッション実施状況管理'!$A:$C,3,false)</f>
        <v>0</v>
      </c>
      <c r="C293" s="692" t="str">
        <f>vlookup(A293,'セッション実施状況管理'!$A:$B,2,false)</f>
        <v>在学中</v>
      </c>
      <c r="D293" s="686" t="str">
        <f>vlookup(A293,'セッション実施状況管理'!$A:$I,9,false)</f>
        <v/>
      </c>
      <c r="E293" s="686" t="str">
        <f>vlookup(A293,'セッション実施状況管理'!$A:$I,8,false)</f>
        <v/>
      </c>
      <c r="F293" s="693" t="str">
        <f>vlookup(A293,'セッション実施状況管理'!$A:$U,19,false)</f>
        <v/>
      </c>
      <c r="G293" s="686" t="str">
        <f>vlookup(A293,'セッション実施状況管理'!$A:$U,20,false)</f>
        <v/>
      </c>
      <c r="H293" s="693" t="str">
        <f>vlookup(A293,'セッション実施状況管理'!$A$4:$S1004,17,false)</f>
        <v/>
      </c>
      <c r="I293" s="686">
        <f t="shared" si="13"/>
        <v>1514</v>
      </c>
      <c r="J293" s="692"/>
      <c r="K293" s="692"/>
      <c r="L293" s="692"/>
      <c r="M293" s="691">
        <f t="shared" si="16"/>
        <v>0</v>
      </c>
      <c r="N293" s="692"/>
      <c r="O293" s="695">
        <f t="shared" si="7"/>
        <v>0</v>
      </c>
      <c r="P293" s="696">
        <v>0.0</v>
      </c>
      <c r="Q293" s="732"/>
      <c r="R293" s="732"/>
      <c r="S293" s="732"/>
      <c r="T293" s="732"/>
      <c r="U293" s="732"/>
      <c r="V293" s="733"/>
      <c r="W293" s="681"/>
      <c r="X293" s="681" t="str">
        <f>iferror(VLOOKUP($E293,'セッション実施状況管理'!$H$10:$L$1028,4,FALSE),"")</f>
        <v/>
      </c>
      <c r="Y293" s="681"/>
      <c r="Z293" s="681"/>
      <c r="AA293" s="681"/>
    </row>
    <row r="294">
      <c r="A294" s="691">
        <v>284.0</v>
      </c>
      <c r="B294" s="692">
        <f>vlookup(A294,'セッション実施状況管理'!$A:$C,3,false)</f>
        <v>0</v>
      </c>
      <c r="C294" s="692" t="str">
        <f>vlookup(A294,'セッション実施状況管理'!$A:$B,2,false)</f>
        <v>在学中</v>
      </c>
      <c r="D294" s="686" t="str">
        <f>vlookup(A294,'セッション実施状況管理'!$A:$I,9,false)</f>
        <v/>
      </c>
      <c r="E294" s="686" t="str">
        <f>vlookup(A294,'セッション実施状況管理'!$A:$I,8,false)</f>
        <v/>
      </c>
      <c r="F294" s="693" t="str">
        <f>vlookup(A294,'セッション実施状況管理'!$A:$U,19,false)</f>
        <v/>
      </c>
      <c r="G294" s="686" t="str">
        <f>vlookup(A294,'セッション実施状況管理'!$A:$U,20,false)</f>
        <v/>
      </c>
      <c r="H294" s="693" t="str">
        <f>vlookup(A294,'セッション実施状況管理'!$A$4:$S1004,17,false)</f>
        <v/>
      </c>
      <c r="I294" s="686">
        <f t="shared" si="13"/>
        <v>1514</v>
      </c>
      <c r="J294" s="692"/>
      <c r="K294" s="692"/>
      <c r="L294" s="692"/>
      <c r="M294" s="691">
        <f t="shared" si="16"/>
        <v>0</v>
      </c>
      <c r="N294" s="692"/>
      <c r="O294" s="695">
        <f t="shared" si="7"/>
        <v>0</v>
      </c>
      <c r="P294" s="696">
        <v>0.0</v>
      </c>
      <c r="Q294" s="732"/>
      <c r="R294" s="732"/>
      <c r="S294" s="732"/>
      <c r="T294" s="732"/>
      <c r="U294" s="732"/>
      <c r="V294" s="733"/>
      <c r="W294" s="681"/>
      <c r="X294" s="681" t="str">
        <f>iferror(VLOOKUP($E294,'セッション実施状況管理'!$H$10:$L$1028,4,FALSE),"")</f>
        <v/>
      </c>
      <c r="Y294" s="681"/>
      <c r="Z294" s="681"/>
      <c r="AA294" s="681"/>
    </row>
    <row r="295">
      <c r="A295" s="691">
        <v>285.0</v>
      </c>
      <c r="B295" s="692">
        <f>vlookup(A295,'セッション実施状況管理'!$A:$C,3,false)</f>
        <v>0</v>
      </c>
      <c r="C295" s="692" t="str">
        <f>vlookup(A295,'セッション実施状況管理'!$A:$B,2,false)</f>
        <v>在学中</v>
      </c>
      <c r="D295" s="686" t="str">
        <f>vlookup(A295,'セッション実施状況管理'!$A:$I,9,false)</f>
        <v/>
      </c>
      <c r="E295" s="686" t="str">
        <f>vlookup(A295,'セッション実施状況管理'!$A:$I,8,false)</f>
        <v/>
      </c>
      <c r="F295" s="693" t="str">
        <f>vlookup(A295,'セッション実施状況管理'!$A:$U,19,false)</f>
        <v/>
      </c>
      <c r="G295" s="686" t="str">
        <f>vlookup(A295,'セッション実施状況管理'!$A:$U,20,false)</f>
        <v/>
      </c>
      <c r="H295" s="693" t="str">
        <f>vlookup(A295,'セッション実施状況管理'!$A$4:$S1004,17,false)</f>
        <v/>
      </c>
      <c r="I295" s="686">
        <f t="shared" si="13"/>
        <v>1514</v>
      </c>
      <c r="J295" s="692"/>
      <c r="K295" s="692"/>
      <c r="L295" s="692"/>
      <c r="M295" s="691">
        <f t="shared" si="16"/>
        <v>0</v>
      </c>
      <c r="N295" s="692"/>
      <c r="O295" s="695">
        <f t="shared" si="7"/>
        <v>0</v>
      </c>
      <c r="P295" s="696">
        <v>0.0</v>
      </c>
      <c r="Q295" s="732"/>
      <c r="R295" s="732"/>
      <c r="S295" s="732"/>
      <c r="T295" s="732"/>
      <c r="U295" s="732"/>
      <c r="V295" s="733"/>
      <c r="W295" s="681"/>
      <c r="X295" s="681" t="str">
        <f>iferror(VLOOKUP($E295,'セッション実施状況管理'!$H$10:$L$1028,4,FALSE),"")</f>
        <v/>
      </c>
      <c r="Y295" s="681"/>
      <c r="Z295" s="681"/>
      <c r="AA295" s="681"/>
    </row>
    <row r="296">
      <c r="A296" s="691">
        <v>286.0</v>
      </c>
      <c r="B296" s="692">
        <f>vlookup(A296,'セッション実施状況管理'!$A:$C,3,false)</f>
        <v>0</v>
      </c>
      <c r="C296" s="692" t="str">
        <f>vlookup(A296,'セッション実施状況管理'!$A:$B,2,false)</f>
        <v>在学中</v>
      </c>
      <c r="D296" s="686" t="str">
        <f>vlookup(A296,'セッション実施状況管理'!$A:$I,9,false)</f>
        <v/>
      </c>
      <c r="E296" s="686" t="str">
        <f>vlookup(A296,'セッション実施状況管理'!$A:$I,8,false)</f>
        <v/>
      </c>
      <c r="F296" s="693" t="str">
        <f>vlookup(A296,'セッション実施状況管理'!$A:$U,19,false)</f>
        <v/>
      </c>
      <c r="G296" s="686" t="str">
        <f>vlookup(A296,'セッション実施状況管理'!$A:$U,20,false)</f>
        <v/>
      </c>
      <c r="H296" s="693" t="str">
        <f>vlookup(A296,'セッション実施状況管理'!$A$4:$S1004,17,false)</f>
        <v/>
      </c>
      <c r="I296" s="686">
        <f t="shared" si="13"/>
        <v>1514</v>
      </c>
      <c r="J296" s="692"/>
      <c r="K296" s="692"/>
      <c r="L296" s="692"/>
      <c r="M296" s="691">
        <f t="shared" si="16"/>
        <v>0</v>
      </c>
      <c r="N296" s="692"/>
      <c r="O296" s="695">
        <f t="shared" si="7"/>
        <v>0</v>
      </c>
      <c r="P296" s="696">
        <v>0.0</v>
      </c>
      <c r="Q296" s="732"/>
      <c r="R296" s="732"/>
      <c r="S296" s="732"/>
      <c r="T296" s="732"/>
      <c r="U296" s="732"/>
      <c r="V296" s="733"/>
      <c r="W296" s="681"/>
      <c r="X296" s="681" t="str">
        <f>iferror(VLOOKUP($E296,'セッション実施状況管理'!$H$10:$L$1028,4,FALSE),"")</f>
        <v/>
      </c>
      <c r="Y296" s="681"/>
      <c r="Z296" s="681"/>
      <c r="AA296" s="681"/>
    </row>
    <row r="297">
      <c r="A297" s="691">
        <v>287.0</v>
      </c>
      <c r="B297" s="692">
        <f>vlookup(A297,'セッション実施状況管理'!$A:$C,3,false)</f>
        <v>0</v>
      </c>
      <c r="C297" s="692" t="str">
        <f>vlookup(A297,'セッション実施状況管理'!$A:$B,2,false)</f>
        <v>在学中</v>
      </c>
      <c r="D297" s="686" t="str">
        <f>vlookup(A297,'セッション実施状況管理'!$A:$I,9,false)</f>
        <v/>
      </c>
      <c r="E297" s="686" t="str">
        <f>vlookup(A297,'セッション実施状況管理'!$A:$I,8,false)</f>
        <v/>
      </c>
      <c r="F297" s="693" t="str">
        <f>vlookup(A297,'セッション実施状況管理'!$A:$U,19,false)</f>
        <v/>
      </c>
      <c r="G297" s="686" t="str">
        <f>vlookup(A297,'セッション実施状況管理'!$A:$U,20,false)</f>
        <v/>
      </c>
      <c r="H297" s="693" t="str">
        <f>vlookup(A297,'セッション実施状況管理'!$A$4:$S1004,17,false)</f>
        <v/>
      </c>
      <c r="I297" s="686">
        <f t="shared" si="13"/>
        <v>1514</v>
      </c>
      <c r="J297" s="692"/>
      <c r="K297" s="692"/>
      <c r="L297" s="692"/>
      <c r="M297" s="691">
        <f t="shared" si="16"/>
        <v>0</v>
      </c>
      <c r="N297" s="692"/>
      <c r="O297" s="695">
        <f t="shared" si="7"/>
        <v>0</v>
      </c>
      <c r="P297" s="696">
        <v>0.0</v>
      </c>
      <c r="Q297" s="732"/>
      <c r="R297" s="732"/>
      <c r="S297" s="732"/>
      <c r="T297" s="732"/>
      <c r="U297" s="732"/>
      <c r="V297" s="733"/>
      <c r="W297" s="681"/>
      <c r="X297" s="681" t="str">
        <f>iferror(VLOOKUP($E297,'セッション実施状況管理'!$H$10:$L$1028,4,FALSE),"")</f>
        <v/>
      </c>
      <c r="Y297" s="681"/>
      <c r="Z297" s="681"/>
      <c r="AA297" s="681"/>
    </row>
    <row r="298">
      <c r="A298" s="691">
        <v>288.0</v>
      </c>
      <c r="B298" s="692">
        <f>vlookup(A298,'セッション実施状況管理'!$A:$C,3,false)</f>
        <v>0</v>
      </c>
      <c r="C298" s="692" t="str">
        <f>vlookup(A298,'セッション実施状況管理'!$A:$B,2,false)</f>
        <v>在学中</v>
      </c>
      <c r="D298" s="686" t="str">
        <f>vlookup(A298,'セッション実施状況管理'!$A:$I,9,false)</f>
        <v/>
      </c>
      <c r="E298" s="686" t="str">
        <f>vlookup(A298,'セッション実施状況管理'!$A:$I,8,false)</f>
        <v/>
      </c>
      <c r="F298" s="693" t="str">
        <f>vlookup(A298,'セッション実施状況管理'!$A:$U,19,false)</f>
        <v/>
      </c>
      <c r="G298" s="686" t="str">
        <f>vlookup(A298,'セッション実施状況管理'!$A:$U,20,false)</f>
        <v/>
      </c>
      <c r="H298" s="693" t="str">
        <f>vlookup(A298,'セッション実施状況管理'!$A$4:$S1004,17,false)</f>
        <v/>
      </c>
      <c r="I298" s="686">
        <f t="shared" si="13"/>
        <v>1514</v>
      </c>
      <c r="J298" s="692"/>
      <c r="K298" s="692"/>
      <c r="L298" s="692"/>
      <c r="M298" s="691">
        <f t="shared" si="16"/>
        <v>0</v>
      </c>
      <c r="N298" s="692"/>
      <c r="O298" s="695">
        <f t="shared" si="7"/>
        <v>0</v>
      </c>
      <c r="P298" s="696">
        <v>0.0</v>
      </c>
      <c r="Q298" s="732"/>
      <c r="R298" s="732"/>
      <c r="S298" s="732"/>
      <c r="T298" s="732"/>
      <c r="U298" s="732"/>
      <c r="V298" s="733"/>
      <c r="W298" s="681"/>
      <c r="X298" s="681" t="str">
        <f>iferror(VLOOKUP($E298,'セッション実施状況管理'!$H$10:$L$1028,4,FALSE),"")</f>
        <v/>
      </c>
      <c r="Y298" s="681"/>
      <c r="Z298" s="681"/>
      <c r="AA298" s="681"/>
    </row>
    <row r="299">
      <c r="A299" s="691">
        <v>289.0</v>
      </c>
      <c r="B299" s="692">
        <f>vlookup(A299,'セッション実施状況管理'!$A:$C,3,false)</f>
        <v>0</v>
      </c>
      <c r="C299" s="692" t="str">
        <f>vlookup(A299,'セッション実施状況管理'!$A:$B,2,false)</f>
        <v>在学中</v>
      </c>
      <c r="D299" s="686" t="str">
        <f>vlookup(A299,'セッション実施状況管理'!$A:$I,9,false)</f>
        <v/>
      </c>
      <c r="E299" s="686" t="str">
        <f>vlookup(A299,'セッション実施状況管理'!$A:$I,8,false)</f>
        <v/>
      </c>
      <c r="F299" s="693" t="str">
        <f>vlookup(A299,'セッション実施状況管理'!$A:$U,19,false)</f>
        <v/>
      </c>
      <c r="G299" s="686" t="str">
        <f>vlookup(A299,'セッション実施状況管理'!$A:$U,20,false)</f>
        <v/>
      </c>
      <c r="H299" s="693" t="str">
        <f>vlookup(A299,'セッション実施状況管理'!$A$4:$S1004,17,false)</f>
        <v/>
      </c>
      <c r="I299" s="686">
        <f t="shared" si="13"/>
        <v>1514</v>
      </c>
      <c r="J299" s="692"/>
      <c r="K299" s="692"/>
      <c r="L299" s="692"/>
      <c r="M299" s="691">
        <f t="shared" si="16"/>
        <v>0</v>
      </c>
      <c r="N299" s="692"/>
      <c r="O299" s="695">
        <f t="shared" si="7"/>
        <v>0</v>
      </c>
      <c r="P299" s="696">
        <v>0.0</v>
      </c>
      <c r="Q299" s="732"/>
      <c r="R299" s="732"/>
      <c r="S299" s="732"/>
      <c r="T299" s="732"/>
      <c r="U299" s="732"/>
      <c r="V299" s="733"/>
      <c r="W299" s="681"/>
      <c r="X299" s="681" t="str">
        <f>iferror(VLOOKUP($E299,'セッション実施状況管理'!$H$10:$L$1028,4,FALSE),"")</f>
        <v/>
      </c>
      <c r="Y299" s="681"/>
      <c r="Z299" s="681"/>
      <c r="AA299" s="681"/>
    </row>
    <row r="300">
      <c r="A300" s="691">
        <v>290.0</v>
      </c>
      <c r="B300" s="692">
        <f>vlookup(A300,'セッション実施状況管理'!$A:$C,3,false)</f>
        <v>0</v>
      </c>
      <c r="C300" s="692" t="str">
        <f>vlookup(A300,'セッション実施状況管理'!$A:$B,2,false)</f>
        <v>在学中</v>
      </c>
      <c r="D300" s="686" t="str">
        <f>vlookup(A300,'セッション実施状況管理'!$A:$I,9,false)</f>
        <v/>
      </c>
      <c r="E300" s="686" t="str">
        <f>vlookup(A300,'セッション実施状況管理'!$A:$I,8,false)</f>
        <v/>
      </c>
      <c r="F300" s="693" t="str">
        <f>vlookup(A300,'セッション実施状況管理'!$A:$U,19,false)</f>
        <v/>
      </c>
      <c r="G300" s="686" t="str">
        <f>vlookup(A300,'セッション実施状況管理'!$A:$U,20,false)</f>
        <v/>
      </c>
      <c r="H300" s="693" t="str">
        <f>vlookup(A300,'セッション実施状況管理'!$A$4:$S1004,17,false)</f>
        <v/>
      </c>
      <c r="I300" s="686">
        <f t="shared" si="13"/>
        <v>1514</v>
      </c>
      <c r="J300" s="692"/>
      <c r="K300" s="692"/>
      <c r="L300" s="692"/>
      <c r="M300" s="691">
        <f t="shared" si="16"/>
        <v>0</v>
      </c>
      <c r="N300" s="692"/>
      <c r="O300" s="695">
        <f t="shared" si="7"/>
        <v>0</v>
      </c>
      <c r="P300" s="696">
        <v>0.0</v>
      </c>
      <c r="Q300" s="732"/>
      <c r="R300" s="732"/>
      <c r="S300" s="732"/>
      <c r="T300" s="732"/>
      <c r="U300" s="732"/>
      <c r="V300" s="733"/>
      <c r="W300" s="681"/>
      <c r="X300" s="681" t="str">
        <f>iferror(VLOOKUP($E300,'セッション実施状況管理'!$H$10:$L$1028,4,FALSE),"")</f>
        <v/>
      </c>
      <c r="Y300" s="681"/>
      <c r="Z300" s="681"/>
      <c r="AA300" s="681"/>
    </row>
    <row r="301">
      <c r="A301" s="691">
        <v>291.0</v>
      </c>
      <c r="B301" s="692">
        <f>vlookup(A301,'セッション実施状況管理'!$A:$C,3,false)</f>
        <v>0</v>
      </c>
      <c r="C301" s="692" t="str">
        <f>vlookup(A301,'セッション実施状況管理'!$A:$B,2,false)</f>
        <v>在学中</v>
      </c>
      <c r="D301" s="686" t="str">
        <f>vlookup(A301,'セッション実施状況管理'!$A:$I,9,false)</f>
        <v/>
      </c>
      <c r="E301" s="686" t="str">
        <f>vlookup(A301,'セッション実施状況管理'!$A:$I,8,false)</f>
        <v/>
      </c>
      <c r="F301" s="693" t="str">
        <f>vlookup(A301,'セッション実施状況管理'!$A:$U,19,false)</f>
        <v/>
      </c>
      <c r="G301" s="686" t="str">
        <f>vlookup(A301,'セッション実施状況管理'!$A:$U,20,false)</f>
        <v/>
      </c>
      <c r="H301" s="693" t="str">
        <f>vlookup(A301,'セッション実施状況管理'!$A$4:$S1004,17,false)</f>
        <v/>
      </c>
      <c r="I301" s="686">
        <f t="shared" si="13"/>
        <v>1514</v>
      </c>
      <c r="J301" s="692"/>
      <c r="K301" s="692"/>
      <c r="L301" s="692"/>
      <c r="M301" s="691">
        <f t="shared" si="16"/>
        <v>0</v>
      </c>
      <c r="N301" s="692"/>
      <c r="O301" s="695">
        <f t="shared" si="7"/>
        <v>0</v>
      </c>
      <c r="P301" s="696">
        <v>0.0</v>
      </c>
      <c r="Q301" s="732"/>
      <c r="R301" s="732"/>
      <c r="S301" s="732"/>
      <c r="T301" s="732"/>
      <c r="U301" s="732"/>
      <c r="V301" s="733"/>
      <c r="W301" s="681"/>
      <c r="X301" s="681" t="str">
        <f>iferror(VLOOKUP($E301,'セッション実施状況管理'!$H$10:$L$1028,4,FALSE),"")</f>
        <v/>
      </c>
      <c r="Y301" s="681"/>
      <c r="Z301" s="681"/>
      <c r="AA301" s="681"/>
    </row>
    <row r="302">
      <c r="A302" s="691">
        <v>292.0</v>
      </c>
      <c r="B302" s="692">
        <f>vlookup(A302,'セッション実施状況管理'!$A:$C,3,false)</f>
        <v>0</v>
      </c>
      <c r="C302" s="692" t="str">
        <f>vlookup(A302,'セッション実施状況管理'!$A:$B,2,false)</f>
        <v>在学中</v>
      </c>
      <c r="D302" s="686" t="str">
        <f>vlookup(A302,'セッション実施状況管理'!$A:$I,9,false)</f>
        <v/>
      </c>
      <c r="E302" s="686" t="str">
        <f>vlookup(A302,'セッション実施状況管理'!$A:$I,8,false)</f>
        <v/>
      </c>
      <c r="F302" s="693" t="str">
        <f>vlookup(A302,'セッション実施状況管理'!$A:$U,19,false)</f>
        <v/>
      </c>
      <c r="G302" s="686" t="str">
        <f>vlookup(A302,'セッション実施状況管理'!$A:$U,20,false)</f>
        <v/>
      </c>
      <c r="H302" s="693" t="str">
        <f>vlookup(A302,'セッション実施状況管理'!$A$4:$S1004,17,false)</f>
        <v/>
      </c>
      <c r="I302" s="686">
        <f t="shared" si="13"/>
        <v>1514</v>
      </c>
      <c r="J302" s="692"/>
      <c r="K302" s="692"/>
      <c r="L302" s="692"/>
      <c r="M302" s="691">
        <f t="shared" si="16"/>
        <v>0</v>
      </c>
      <c r="N302" s="692"/>
      <c r="O302" s="695">
        <f t="shared" si="7"/>
        <v>0</v>
      </c>
      <c r="P302" s="696">
        <v>0.0</v>
      </c>
      <c r="Q302" s="732"/>
      <c r="R302" s="732"/>
      <c r="S302" s="732"/>
      <c r="T302" s="732"/>
      <c r="U302" s="732"/>
      <c r="V302" s="733"/>
      <c r="W302" s="681"/>
      <c r="X302" s="681" t="str">
        <f>iferror(VLOOKUP($E302,'セッション実施状況管理'!$H$10:$L$1028,4,FALSE),"")</f>
        <v/>
      </c>
      <c r="Y302" s="681"/>
      <c r="Z302" s="681"/>
      <c r="AA302" s="681"/>
    </row>
    <row r="303">
      <c r="A303" s="691">
        <v>293.0</v>
      </c>
      <c r="B303" s="692">
        <f>vlookup(A303,'セッション実施状況管理'!$A:$C,3,false)</f>
        <v>0</v>
      </c>
      <c r="C303" s="692" t="str">
        <f>vlookup(A303,'セッション実施状況管理'!$A:$B,2,false)</f>
        <v>在学中</v>
      </c>
      <c r="D303" s="686" t="str">
        <f>vlookup(A303,'セッション実施状況管理'!$A:$I,9,false)</f>
        <v/>
      </c>
      <c r="E303" s="686" t="str">
        <f>vlookup(A303,'セッション実施状況管理'!$A:$I,8,false)</f>
        <v/>
      </c>
      <c r="F303" s="693" t="str">
        <f>vlookup(A303,'セッション実施状況管理'!$A:$U,19,false)</f>
        <v/>
      </c>
      <c r="G303" s="686" t="str">
        <f>vlookup(A303,'セッション実施状況管理'!$A:$U,20,false)</f>
        <v/>
      </c>
      <c r="H303" s="693" t="str">
        <f>vlookup(A303,'セッション実施状況管理'!$A$4:$S1004,17,false)</f>
        <v/>
      </c>
      <c r="I303" s="686">
        <f t="shared" si="13"/>
        <v>1514</v>
      </c>
      <c r="J303" s="692"/>
      <c r="K303" s="692"/>
      <c r="L303" s="692"/>
      <c r="M303" s="691">
        <f t="shared" si="16"/>
        <v>0</v>
      </c>
      <c r="N303" s="692"/>
      <c r="O303" s="695">
        <f t="shared" si="7"/>
        <v>0</v>
      </c>
      <c r="P303" s="696">
        <v>0.0</v>
      </c>
      <c r="Q303" s="732"/>
      <c r="R303" s="732"/>
      <c r="S303" s="732"/>
      <c r="T303" s="732"/>
      <c r="U303" s="732"/>
      <c r="V303" s="733"/>
      <c r="W303" s="681"/>
      <c r="X303" s="681" t="str">
        <f>iferror(VLOOKUP($E303,'セッション実施状況管理'!$H$10:$L$1028,4,FALSE),"")</f>
        <v/>
      </c>
      <c r="Y303" s="681"/>
      <c r="Z303" s="681"/>
      <c r="AA303" s="681"/>
    </row>
    <row r="304">
      <c r="A304" s="691">
        <v>294.0</v>
      </c>
      <c r="B304" s="692">
        <f>vlookup(A304,'セッション実施状況管理'!$A:$C,3,false)</f>
        <v>0</v>
      </c>
      <c r="C304" s="692" t="str">
        <f>vlookup(A304,'セッション実施状況管理'!$A:$B,2,false)</f>
        <v>在学中</v>
      </c>
      <c r="D304" s="686" t="str">
        <f>vlookup(A304,'セッション実施状況管理'!$A:$I,9,false)</f>
        <v/>
      </c>
      <c r="E304" s="686" t="str">
        <f>vlookup(A304,'セッション実施状況管理'!$A:$I,8,false)</f>
        <v/>
      </c>
      <c r="F304" s="693" t="str">
        <f>vlookup(A304,'セッション実施状況管理'!$A:$U,19,false)</f>
        <v/>
      </c>
      <c r="G304" s="686" t="str">
        <f>vlookup(A304,'セッション実施状況管理'!$A:$U,20,false)</f>
        <v/>
      </c>
      <c r="H304" s="693" t="str">
        <f>vlookup(A304,'セッション実施状況管理'!$A$4:$S1004,17,false)</f>
        <v/>
      </c>
      <c r="I304" s="686">
        <f t="shared" si="13"/>
        <v>1514</v>
      </c>
      <c r="J304" s="692"/>
      <c r="K304" s="692"/>
      <c r="L304" s="692"/>
      <c r="M304" s="691">
        <f t="shared" si="16"/>
        <v>0</v>
      </c>
      <c r="N304" s="692"/>
      <c r="O304" s="695">
        <f t="shared" si="7"/>
        <v>0</v>
      </c>
      <c r="P304" s="696">
        <v>0.0</v>
      </c>
      <c r="Q304" s="732"/>
      <c r="R304" s="732"/>
      <c r="S304" s="732"/>
      <c r="T304" s="732"/>
      <c r="U304" s="732"/>
      <c r="V304" s="733"/>
      <c r="W304" s="681"/>
      <c r="X304" s="681" t="str">
        <f>iferror(VLOOKUP($E304,'セッション実施状況管理'!$H$10:$L$1028,4,FALSE),"")</f>
        <v/>
      </c>
      <c r="Y304" s="681"/>
      <c r="Z304" s="681"/>
      <c r="AA304" s="681"/>
    </row>
    <row r="305">
      <c r="A305" s="691">
        <v>295.0</v>
      </c>
      <c r="B305" s="692">
        <f>vlookup(A305,'セッション実施状況管理'!$A:$C,3,false)</f>
        <v>0</v>
      </c>
      <c r="C305" s="692" t="str">
        <f>vlookup(A305,'セッション実施状況管理'!$A:$B,2,false)</f>
        <v>在学中</v>
      </c>
      <c r="D305" s="686" t="str">
        <f>vlookup(A305,'セッション実施状況管理'!$A:$I,9,false)</f>
        <v/>
      </c>
      <c r="E305" s="686" t="str">
        <f>vlookup(A305,'セッション実施状況管理'!$A:$I,8,false)</f>
        <v/>
      </c>
      <c r="F305" s="693" t="str">
        <f>vlookup(A305,'セッション実施状況管理'!$A:$U,19,false)</f>
        <v/>
      </c>
      <c r="G305" s="686" t="str">
        <f>vlookup(A305,'セッション実施状況管理'!$A:$U,20,false)</f>
        <v/>
      </c>
      <c r="H305" s="693" t="str">
        <f>vlookup(A305,'セッション実施状況管理'!$A$4:$S1004,17,false)</f>
        <v/>
      </c>
      <c r="I305" s="686">
        <f t="shared" si="13"/>
        <v>1514</v>
      </c>
      <c r="J305" s="692"/>
      <c r="K305" s="692"/>
      <c r="L305" s="692"/>
      <c r="M305" s="691">
        <f t="shared" si="16"/>
        <v>0</v>
      </c>
      <c r="N305" s="692"/>
      <c r="O305" s="695">
        <f t="shared" si="7"/>
        <v>0</v>
      </c>
      <c r="P305" s="696">
        <v>0.0</v>
      </c>
      <c r="Q305" s="732"/>
      <c r="R305" s="732"/>
      <c r="S305" s="732"/>
      <c r="T305" s="732"/>
      <c r="U305" s="732"/>
      <c r="V305" s="733"/>
      <c r="W305" s="681"/>
      <c r="X305" s="681" t="str">
        <f>iferror(VLOOKUP($E305,'セッション実施状況管理'!$H$10:$L$1028,4,FALSE),"")</f>
        <v/>
      </c>
      <c r="Y305" s="681"/>
      <c r="Z305" s="681"/>
      <c r="AA305" s="681"/>
    </row>
    <row r="306">
      <c r="A306" s="691">
        <v>296.0</v>
      </c>
      <c r="B306" s="692">
        <f>vlookup(A306,'セッション実施状況管理'!$A:$C,3,false)</f>
        <v>0</v>
      </c>
      <c r="C306" s="692" t="str">
        <f>vlookup(A306,'セッション実施状況管理'!$A:$B,2,false)</f>
        <v>在学中</v>
      </c>
      <c r="D306" s="686" t="str">
        <f>vlookup(A306,'セッション実施状況管理'!$A:$I,9,false)</f>
        <v/>
      </c>
      <c r="E306" s="686" t="str">
        <f>vlookup(A306,'セッション実施状況管理'!$A:$I,8,false)</f>
        <v/>
      </c>
      <c r="F306" s="693" t="str">
        <f>vlookup(A306,'セッション実施状況管理'!$A:$U,19,false)</f>
        <v/>
      </c>
      <c r="G306" s="686" t="str">
        <f>vlookup(A306,'セッション実施状況管理'!$A:$U,20,false)</f>
        <v/>
      </c>
      <c r="H306" s="693" t="str">
        <f>vlookup(A306,'セッション実施状況管理'!$A$4:$S1004,17,false)</f>
        <v/>
      </c>
      <c r="I306" s="686">
        <f t="shared" si="13"/>
        <v>1514</v>
      </c>
      <c r="J306" s="692"/>
      <c r="K306" s="692"/>
      <c r="L306" s="692"/>
      <c r="M306" s="691">
        <f t="shared" si="16"/>
        <v>0</v>
      </c>
      <c r="N306" s="692"/>
      <c r="O306" s="695">
        <f t="shared" si="7"/>
        <v>0</v>
      </c>
      <c r="P306" s="696">
        <v>0.0</v>
      </c>
      <c r="Q306" s="732"/>
      <c r="R306" s="732"/>
      <c r="S306" s="732"/>
      <c r="T306" s="732"/>
      <c r="U306" s="732"/>
      <c r="V306" s="733"/>
      <c r="W306" s="681"/>
      <c r="X306" s="681" t="str">
        <f>iferror(VLOOKUP($E306,'セッション実施状況管理'!$H$10:$L$1028,4,FALSE),"")</f>
        <v/>
      </c>
      <c r="Y306" s="681"/>
      <c r="Z306" s="681"/>
      <c r="AA306" s="681"/>
    </row>
    <row r="307">
      <c r="A307" s="691">
        <v>297.0</v>
      </c>
      <c r="B307" s="692">
        <f>vlookup(A307,'セッション実施状況管理'!$A:$C,3,false)</f>
        <v>0</v>
      </c>
      <c r="C307" s="692" t="str">
        <f>vlookup(A307,'セッション実施状況管理'!$A:$B,2,false)</f>
        <v>在学中</v>
      </c>
      <c r="D307" s="686" t="str">
        <f>vlookup(A307,'セッション実施状況管理'!$A:$I,9,false)</f>
        <v/>
      </c>
      <c r="E307" s="686" t="str">
        <f>vlookup(A307,'セッション実施状況管理'!$A:$I,8,false)</f>
        <v/>
      </c>
      <c r="F307" s="693" t="str">
        <f>vlookup(A307,'セッション実施状況管理'!$A:$U,19,false)</f>
        <v/>
      </c>
      <c r="G307" s="686" t="str">
        <f>vlookup(A307,'セッション実施状況管理'!$A:$U,20,false)</f>
        <v/>
      </c>
      <c r="H307" s="693" t="str">
        <f>vlookup(A307,'セッション実施状況管理'!$A$4:$S1004,17,false)</f>
        <v/>
      </c>
      <c r="I307" s="686">
        <f t="shared" si="13"/>
        <v>1514</v>
      </c>
      <c r="J307" s="692"/>
      <c r="K307" s="692"/>
      <c r="L307" s="692"/>
      <c r="M307" s="691">
        <f t="shared" si="16"/>
        <v>0</v>
      </c>
      <c r="N307" s="692"/>
      <c r="O307" s="695">
        <f t="shared" si="7"/>
        <v>0</v>
      </c>
      <c r="P307" s="696">
        <v>0.0</v>
      </c>
      <c r="Q307" s="732"/>
      <c r="R307" s="732"/>
      <c r="S307" s="732"/>
      <c r="T307" s="732"/>
      <c r="U307" s="732"/>
      <c r="V307" s="733"/>
      <c r="W307" s="681"/>
      <c r="X307" s="681" t="str">
        <f>iferror(VLOOKUP($E307,'セッション実施状況管理'!$H$10:$L$1028,4,FALSE),"")</f>
        <v/>
      </c>
      <c r="Y307" s="681"/>
      <c r="Z307" s="681"/>
      <c r="AA307" s="681"/>
    </row>
    <row r="308">
      <c r="A308" s="691">
        <v>298.0</v>
      </c>
      <c r="B308" s="692">
        <f>vlookup(A308,'セッション実施状況管理'!$A:$C,3,false)</f>
        <v>0</v>
      </c>
      <c r="C308" s="692" t="str">
        <f>vlookup(A308,'セッション実施状況管理'!$A:$B,2,false)</f>
        <v>在学中</v>
      </c>
      <c r="D308" s="686" t="str">
        <f>vlookup(A308,'セッション実施状況管理'!$A:$I,9,false)</f>
        <v/>
      </c>
      <c r="E308" s="686" t="str">
        <f>vlookup(A308,'セッション実施状況管理'!$A:$I,8,false)</f>
        <v/>
      </c>
      <c r="F308" s="693" t="str">
        <f>vlookup(A308,'セッション実施状況管理'!$A:$U,19,false)</f>
        <v/>
      </c>
      <c r="G308" s="686" t="str">
        <f>vlookup(A308,'セッション実施状況管理'!$A:$U,20,false)</f>
        <v/>
      </c>
      <c r="H308" s="693" t="str">
        <f>vlookup(A308,'セッション実施状況管理'!$A$4:$S1004,17,false)</f>
        <v/>
      </c>
      <c r="I308" s="686">
        <f t="shared" si="13"/>
        <v>1514</v>
      </c>
      <c r="J308" s="692"/>
      <c r="K308" s="692"/>
      <c r="L308" s="692"/>
      <c r="M308" s="691">
        <f t="shared" si="16"/>
        <v>0</v>
      </c>
      <c r="N308" s="692"/>
      <c r="O308" s="695">
        <f t="shared" si="7"/>
        <v>0</v>
      </c>
      <c r="P308" s="696">
        <v>0.0</v>
      </c>
      <c r="Q308" s="732"/>
      <c r="R308" s="732"/>
      <c r="S308" s="732"/>
      <c r="T308" s="732"/>
      <c r="U308" s="732"/>
      <c r="V308" s="733"/>
      <c r="W308" s="681"/>
      <c r="X308" s="681" t="str">
        <f>iferror(VLOOKUP($E308,'セッション実施状況管理'!$H$10:$L$1028,4,FALSE),"")</f>
        <v/>
      </c>
      <c r="Y308" s="681"/>
      <c r="Z308" s="681"/>
      <c r="AA308" s="681"/>
    </row>
    <row r="309">
      <c r="A309" s="691">
        <v>299.0</v>
      </c>
      <c r="B309" s="692">
        <f>vlookup(A309,'セッション実施状況管理'!$A:$C,3,false)</f>
        <v>0</v>
      </c>
      <c r="C309" s="692" t="str">
        <f>vlookup(A309,'セッション実施状況管理'!$A:$B,2,false)</f>
        <v>在学中</v>
      </c>
      <c r="D309" s="686" t="str">
        <f>vlookup(A309,'セッション実施状況管理'!$A:$I,9,false)</f>
        <v/>
      </c>
      <c r="E309" s="686" t="str">
        <f>vlookup(A309,'セッション実施状況管理'!$A:$I,8,false)</f>
        <v/>
      </c>
      <c r="F309" s="693" t="str">
        <f>vlookup(A309,'セッション実施状況管理'!$A:$U,19,false)</f>
        <v/>
      </c>
      <c r="G309" s="686" t="str">
        <f>vlookup(A309,'セッション実施状況管理'!$A:$U,20,false)</f>
        <v/>
      </c>
      <c r="H309" s="693" t="str">
        <f>vlookup(A309,'セッション実施状況管理'!$A$4:$S1004,17,false)</f>
        <v/>
      </c>
      <c r="I309" s="686">
        <f t="shared" si="13"/>
        <v>1514</v>
      </c>
      <c r="J309" s="692"/>
      <c r="K309" s="692"/>
      <c r="L309" s="692"/>
      <c r="M309" s="691">
        <f t="shared" si="16"/>
        <v>0</v>
      </c>
      <c r="N309" s="692"/>
      <c r="O309" s="695">
        <f t="shared" si="7"/>
        <v>0</v>
      </c>
      <c r="P309" s="696">
        <v>0.0</v>
      </c>
      <c r="Q309" s="732"/>
      <c r="R309" s="732"/>
      <c r="S309" s="732"/>
      <c r="T309" s="732"/>
      <c r="U309" s="732"/>
      <c r="V309" s="733"/>
      <c r="W309" s="681"/>
      <c r="X309" s="681" t="str">
        <f>iferror(VLOOKUP($E309,'セッション実施状況管理'!$H$10:$L$1028,4,FALSE),"")</f>
        <v/>
      </c>
      <c r="Y309" s="681"/>
      <c r="Z309" s="681"/>
      <c r="AA309" s="681"/>
    </row>
    <row r="310">
      <c r="A310" s="691">
        <v>300.0</v>
      </c>
      <c r="B310" s="692">
        <f>vlookup(A310,'セッション実施状況管理'!$A:$C,3,false)</f>
        <v>0</v>
      </c>
      <c r="C310" s="692" t="str">
        <f>vlookup(A310,'セッション実施状況管理'!$A:$B,2,false)</f>
        <v>在学中</v>
      </c>
      <c r="D310" s="686" t="str">
        <f>vlookup(A310,'セッション実施状況管理'!$A:$I,9,false)</f>
        <v/>
      </c>
      <c r="E310" s="686" t="str">
        <f>vlookup(A310,'セッション実施状況管理'!$A:$I,8,false)</f>
        <v/>
      </c>
      <c r="F310" s="693" t="str">
        <f>vlookup(A310,'セッション実施状況管理'!$A:$U,19,false)</f>
        <v/>
      </c>
      <c r="G310" s="686" t="str">
        <f>vlookup(A310,'セッション実施状況管理'!$A:$U,20,false)</f>
        <v/>
      </c>
      <c r="H310" s="693" t="str">
        <f>vlookup(A310,'セッション実施状況管理'!$A$4:$S1004,17,false)</f>
        <v/>
      </c>
      <c r="I310" s="686">
        <f t="shared" si="13"/>
        <v>1514</v>
      </c>
      <c r="J310" s="692"/>
      <c r="K310" s="692"/>
      <c r="L310" s="692"/>
      <c r="M310" s="691">
        <f t="shared" si="16"/>
        <v>0</v>
      </c>
      <c r="N310" s="692"/>
      <c r="O310" s="695">
        <f t="shared" si="7"/>
        <v>0</v>
      </c>
      <c r="P310" s="696">
        <v>0.0</v>
      </c>
      <c r="Q310" s="732"/>
      <c r="R310" s="732"/>
      <c r="S310" s="732"/>
      <c r="T310" s="732"/>
      <c r="U310" s="732"/>
      <c r="V310" s="733"/>
      <c r="W310" s="681"/>
      <c r="X310" s="681" t="str">
        <f>iferror(VLOOKUP($E310,'セッション実施状況管理'!$H$10:$L$1028,4,FALSE),"")</f>
        <v/>
      </c>
      <c r="Y310" s="681"/>
      <c r="Z310" s="681"/>
      <c r="AA310" s="681"/>
    </row>
    <row r="311">
      <c r="A311" s="691">
        <v>301.0</v>
      </c>
      <c r="B311" s="692">
        <f>vlookup(A311,'セッション実施状況管理'!$A:$C,3,false)</f>
        <v>0</v>
      </c>
      <c r="C311" s="692" t="str">
        <f>vlookup(A311,'セッション実施状況管理'!$A:$B,2,false)</f>
        <v>在学中</v>
      </c>
      <c r="D311" s="686" t="str">
        <f>vlookup(A311,'セッション実施状況管理'!$A:$I,9,false)</f>
        <v/>
      </c>
      <c r="E311" s="686" t="str">
        <f>vlookup(A311,'セッション実施状況管理'!$A:$I,8,false)</f>
        <v/>
      </c>
      <c r="F311" s="693" t="str">
        <f>vlookup(A311,'セッション実施状況管理'!$A:$U,19,false)</f>
        <v/>
      </c>
      <c r="G311" s="686" t="str">
        <f>vlookup(A311,'セッション実施状況管理'!$A:$U,20,false)</f>
        <v/>
      </c>
      <c r="H311" s="693" t="str">
        <f>vlookup(A311,'セッション実施状況管理'!$A$4:$S1004,17,false)</f>
        <v/>
      </c>
      <c r="I311" s="686">
        <f t="shared" si="13"/>
        <v>1514</v>
      </c>
      <c r="J311" s="692"/>
      <c r="K311" s="692"/>
      <c r="L311" s="692"/>
      <c r="M311" s="691">
        <f t="shared" si="16"/>
        <v>0</v>
      </c>
      <c r="N311" s="692"/>
      <c r="O311" s="695">
        <f t="shared" si="7"/>
        <v>0</v>
      </c>
      <c r="P311" s="696">
        <v>0.0</v>
      </c>
      <c r="Q311" s="732"/>
      <c r="R311" s="732"/>
      <c r="S311" s="732"/>
      <c r="T311" s="732"/>
      <c r="U311" s="732"/>
      <c r="V311" s="733"/>
      <c r="W311" s="681"/>
      <c r="X311" s="681" t="str">
        <f>iferror(VLOOKUP($E311,'セッション実施状況管理'!$H$10:$L$1028,4,FALSE),"")</f>
        <v/>
      </c>
      <c r="Y311" s="681"/>
      <c r="Z311" s="681"/>
      <c r="AA311" s="681"/>
    </row>
    <row r="312">
      <c r="A312" s="691">
        <v>302.0</v>
      </c>
      <c r="B312" s="692">
        <f>vlookup(A312,'セッション実施状況管理'!$A:$C,3,false)</f>
        <v>0</v>
      </c>
      <c r="C312" s="692" t="str">
        <f>vlookup(A312,'セッション実施状況管理'!$A:$B,2,false)</f>
        <v>在学中</v>
      </c>
      <c r="D312" s="686" t="str">
        <f>vlookup(A312,'セッション実施状況管理'!$A:$I,9,false)</f>
        <v/>
      </c>
      <c r="E312" s="686" t="str">
        <f>vlookup(A312,'セッション実施状況管理'!$A:$I,8,false)</f>
        <v/>
      </c>
      <c r="F312" s="693" t="str">
        <f>vlookup(A312,'セッション実施状況管理'!$A:$U,19,false)</f>
        <v/>
      </c>
      <c r="G312" s="686" t="str">
        <f>vlookup(A312,'セッション実施状況管理'!$A:$U,20,false)</f>
        <v/>
      </c>
      <c r="H312" s="693" t="str">
        <f>vlookup(A312,'セッション実施状況管理'!$A$4:$S1004,17,false)</f>
        <v/>
      </c>
      <c r="I312" s="686">
        <f t="shared" si="13"/>
        <v>1514</v>
      </c>
      <c r="J312" s="692"/>
      <c r="K312" s="692"/>
      <c r="L312" s="692"/>
      <c r="M312" s="691">
        <f t="shared" si="16"/>
        <v>0</v>
      </c>
      <c r="N312" s="692"/>
      <c r="O312" s="695">
        <f t="shared" si="7"/>
        <v>0</v>
      </c>
      <c r="P312" s="696">
        <v>0.0</v>
      </c>
      <c r="Q312" s="732"/>
      <c r="R312" s="732"/>
      <c r="S312" s="732"/>
      <c r="T312" s="732"/>
      <c r="U312" s="732"/>
      <c r="V312" s="733"/>
      <c r="W312" s="681"/>
      <c r="X312" s="681" t="str">
        <f>iferror(VLOOKUP($E312,'セッション実施状況管理'!$H$10:$L$1028,4,FALSE),"")</f>
        <v/>
      </c>
      <c r="Y312" s="681"/>
      <c r="Z312" s="681"/>
      <c r="AA312" s="681"/>
    </row>
    <row r="313">
      <c r="A313" s="691">
        <v>303.0</v>
      </c>
      <c r="B313" s="692">
        <f>vlookup(A313,'セッション実施状況管理'!$A:$C,3,false)</f>
        <v>0</v>
      </c>
      <c r="C313" s="692" t="str">
        <f>vlookup(A313,'セッション実施状況管理'!$A:$B,2,false)</f>
        <v>在学中</v>
      </c>
      <c r="D313" s="686" t="str">
        <f>vlookup(A313,'セッション実施状況管理'!$A:$I,9,false)</f>
        <v/>
      </c>
      <c r="E313" s="686" t="str">
        <f>vlookup(A313,'セッション実施状況管理'!$A:$I,8,false)</f>
        <v/>
      </c>
      <c r="F313" s="693" t="str">
        <f>vlookup(A313,'セッション実施状況管理'!$A:$U,19,false)</f>
        <v/>
      </c>
      <c r="G313" s="686" t="str">
        <f>vlookup(A313,'セッション実施状況管理'!$A:$U,20,false)</f>
        <v/>
      </c>
      <c r="H313" s="693" t="str">
        <f>vlookup(A313,'セッション実施状況管理'!$A$4:$S1004,17,false)</f>
        <v/>
      </c>
      <c r="I313" s="686">
        <f t="shared" si="13"/>
        <v>1514</v>
      </c>
      <c r="J313" s="692"/>
      <c r="K313" s="692"/>
      <c r="L313" s="692"/>
      <c r="M313" s="691">
        <f t="shared" si="16"/>
        <v>0</v>
      </c>
      <c r="N313" s="692"/>
      <c r="O313" s="695">
        <f t="shared" si="7"/>
        <v>0</v>
      </c>
      <c r="P313" s="696">
        <v>0.0</v>
      </c>
      <c r="Q313" s="732"/>
      <c r="R313" s="732"/>
      <c r="S313" s="732"/>
      <c r="T313" s="732"/>
      <c r="U313" s="732"/>
      <c r="V313" s="733"/>
      <c r="W313" s="681"/>
      <c r="X313" s="681" t="str">
        <f>iferror(VLOOKUP($E313,'セッション実施状況管理'!$H$10:$L$1028,4,FALSE),"")</f>
        <v/>
      </c>
      <c r="Y313" s="681"/>
      <c r="Z313" s="681"/>
      <c r="AA313" s="681"/>
    </row>
    <row r="314">
      <c r="A314" s="691">
        <v>304.0</v>
      </c>
      <c r="B314" s="692" t="str">
        <f>vlookup(A314,'セッション実施状況管理'!$A:$C,3,false)</f>
        <v/>
      </c>
      <c r="C314" s="692" t="str">
        <f>vlookup(A314,'セッション実施状況管理'!$A:$B,2,false)</f>
        <v/>
      </c>
      <c r="D314" s="686" t="str">
        <f>vlookup(A314,'セッション実施状況管理'!$A:$I,9,false)</f>
        <v/>
      </c>
      <c r="E314" s="686" t="str">
        <f>vlookup(A314,'セッション実施状況管理'!$A:$I,8,false)</f>
        <v/>
      </c>
      <c r="F314" s="693" t="str">
        <f>vlookup(A314,'セッション実施状況管理'!$A:$U,19,false)</f>
        <v/>
      </c>
      <c r="G314" s="686" t="str">
        <f>vlookup(A314,'セッション実施状況管理'!$A:$U,20,false)</f>
        <v/>
      </c>
      <c r="H314" s="693" t="str">
        <f>vlookup(A314,'セッション実施状況管理'!$A$4:$S1004,17,false)</f>
        <v/>
      </c>
      <c r="I314" s="686">
        <f t="shared" si="13"/>
        <v>1514</v>
      </c>
      <c r="J314" s="692"/>
      <c r="K314" s="692"/>
      <c r="L314" s="692"/>
      <c r="M314" s="691">
        <f t="shared" si="16"/>
        <v>0</v>
      </c>
      <c r="N314" s="692"/>
      <c r="O314" s="695">
        <f t="shared" si="7"/>
        <v>0</v>
      </c>
      <c r="P314" s="696">
        <v>0.0</v>
      </c>
      <c r="Q314" s="732"/>
      <c r="R314" s="732"/>
      <c r="S314" s="732"/>
      <c r="T314" s="732"/>
      <c r="U314" s="732"/>
      <c r="V314" s="733"/>
      <c r="W314" s="681"/>
      <c r="X314" s="681" t="str">
        <f>iferror(VLOOKUP($E314,'セッション実施状況管理'!$H$10:$L$1028,4,FALSE),"")</f>
        <v/>
      </c>
      <c r="Y314" s="681"/>
      <c r="Z314" s="681"/>
      <c r="AA314" s="681"/>
    </row>
    <row r="315">
      <c r="A315" s="691">
        <v>305.0</v>
      </c>
      <c r="B315" s="692" t="str">
        <f>vlookup(A315,'セッション実施状況管理'!$A:$C,3,false)</f>
        <v/>
      </c>
      <c r="C315" s="692" t="str">
        <f>vlookup(A315,'セッション実施状況管理'!$A:$B,2,false)</f>
        <v/>
      </c>
      <c r="D315" s="686" t="str">
        <f>vlookup(A315,'セッション実施状況管理'!$A:$I,9,false)</f>
        <v/>
      </c>
      <c r="E315" s="686" t="str">
        <f>vlookup(A315,'セッション実施状況管理'!$A:$I,8,false)</f>
        <v/>
      </c>
      <c r="F315" s="693" t="str">
        <f>vlookup(A315,'セッション実施状況管理'!$A:$U,19,false)</f>
        <v/>
      </c>
      <c r="G315" s="686" t="str">
        <f>vlookup(A315,'セッション実施状況管理'!$A:$U,20,false)</f>
        <v/>
      </c>
      <c r="H315" s="693" t="str">
        <f>vlookup(A315,'セッション実施状況管理'!$A$4:$S1004,17,false)</f>
        <v/>
      </c>
      <c r="I315" s="686">
        <f t="shared" si="13"/>
        <v>1514</v>
      </c>
      <c r="J315" s="692"/>
      <c r="K315" s="692"/>
      <c r="L315" s="692"/>
      <c r="M315" s="691">
        <f t="shared" si="16"/>
        <v>0</v>
      </c>
      <c r="N315" s="692"/>
      <c r="O315" s="695">
        <f t="shared" si="7"/>
        <v>0</v>
      </c>
      <c r="P315" s="696">
        <v>0.0</v>
      </c>
      <c r="Q315" s="732"/>
      <c r="R315" s="732"/>
      <c r="S315" s="732"/>
      <c r="T315" s="732"/>
      <c r="U315" s="732"/>
      <c r="V315" s="733"/>
      <c r="W315" s="681"/>
      <c r="X315" s="681" t="str">
        <f>iferror(VLOOKUP($E315,'セッション実施状況管理'!$H$10:$L$1028,4,FALSE),"")</f>
        <v/>
      </c>
      <c r="Y315" s="681"/>
      <c r="Z315" s="681"/>
      <c r="AA315" s="681"/>
    </row>
    <row r="316">
      <c r="A316" s="691">
        <v>306.0</v>
      </c>
      <c r="B316" s="692" t="str">
        <f>vlookup(A316,'セッション実施状況管理'!$A:$C,3,false)</f>
        <v/>
      </c>
      <c r="C316" s="692" t="str">
        <f>vlookup(A316,'セッション実施状況管理'!$A:$B,2,false)</f>
        <v/>
      </c>
      <c r="D316" s="686" t="str">
        <f>vlookup(A316,'セッション実施状況管理'!$A:$I,9,false)</f>
        <v/>
      </c>
      <c r="E316" s="686" t="str">
        <f>vlookup(A316,'セッション実施状況管理'!$A:$I,8,false)</f>
        <v/>
      </c>
      <c r="F316" s="693" t="str">
        <f>vlookup(A316,'セッション実施状況管理'!$A:$U,19,false)</f>
        <v/>
      </c>
      <c r="G316" s="686" t="str">
        <f>vlookup(A316,'セッション実施状況管理'!$A:$U,20,false)</f>
        <v/>
      </c>
      <c r="H316" s="693" t="str">
        <f>vlookup(A316,'セッション実施状況管理'!$A$4:$S1004,17,false)</f>
        <v/>
      </c>
      <c r="I316" s="686">
        <f t="shared" si="13"/>
        <v>1514</v>
      </c>
      <c r="J316" s="692"/>
      <c r="K316" s="692"/>
      <c r="L316" s="692"/>
      <c r="M316" s="691">
        <f t="shared" si="16"/>
        <v>0</v>
      </c>
      <c r="N316" s="692"/>
      <c r="O316" s="695">
        <f t="shared" si="7"/>
        <v>0</v>
      </c>
      <c r="P316" s="696">
        <v>0.0</v>
      </c>
      <c r="Q316" s="732"/>
      <c r="R316" s="732"/>
      <c r="S316" s="732"/>
      <c r="T316" s="732"/>
      <c r="U316" s="732"/>
      <c r="V316" s="733"/>
      <c r="W316" s="681"/>
      <c r="X316" s="681" t="str">
        <f>iferror(VLOOKUP($E316,'セッション実施状況管理'!$H$10:$L$1028,4,FALSE),"")</f>
        <v/>
      </c>
      <c r="Y316" s="681"/>
      <c r="Z316" s="681"/>
      <c r="AA316" s="681"/>
    </row>
    <row r="317">
      <c r="A317" s="691">
        <v>307.0</v>
      </c>
      <c r="B317" s="692" t="str">
        <f>vlookup(A317,'セッション実施状況管理'!$A:$C,3,false)</f>
        <v/>
      </c>
      <c r="C317" s="692" t="str">
        <f>vlookup(A317,'セッション実施状況管理'!$A:$B,2,false)</f>
        <v/>
      </c>
      <c r="D317" s="686" t="str">
        <f>vlookup(A317,'セッション実施状況管理'!$A:$I,9,false)</f>
        <v/>
      </c>
      <c r="E317" s="686" t="str">
        <f>vlookup(A317,'セッション実施状況管理'!$A:$I,8,false)</f>
        <v/>
      </c>
      <c r="F317" s="693" t="str">
        <f>vlookup(A317,'セッション実施状況管理'!$A:$U,19,false)</f>
        <v/>
      </c>
      <c r="G317" s="686" t="str">
        <f>vlookup(A317,'セッション実施状況管理'!$A:$U,20,false)</f>
        <v/>
      </c>
      <c r="H317" s="693" t="str">
        <f>vlookup(A317,'セッション実施状況管理'!$A$4:$S1004,17,false)</f>
        <v/>
      </c>
      <c r="I317" s="686">
        <f t="shared" si="13"/>
        <v>1514</v>
      </c>
      <c r="J317" s="692"/>
      <c r="K317" s="692"/>
      <c r="L317" s="692"/>
      <c r="M317" s="691">
        <f t="shared" si="16"/>
        <v>0</v>
      </c>
      <c r="N317" s="692"/>
      <c r="O317" s="695">
        <f t="shared" si="7"/>
        <v>0</v>
      </c>
      <c r="P317" s="696">
        <v>0.0</v>
      </c>
      <c r="Q317" s="732"/>
      <c r="R317" s="732"/>
      <c r="S317" s="732"/>
      <c r="T317" s="732"/>
      <c r="U317" s="732"/>
      <c r="V317" s="733"/>
      <c r="W317" s="681"/>
      <c r="X317" s="681" t="str">
        <f>iferror(VLOOKUP($E317,'セッション実施状況管理'!$H$10:$L$1028,4,FALSE),"")</f>
        <v/>
      </c>
      <c r="Y317" s="681"/>
      <c r="Z317" s="681"/>
      <c r="AA317" s="681"/>
    </row>
    <row r="318">
      <c r="A318" s="691">
        <v>308.0</v>
      </c>
      <c r="B318" s="692" t="str">
        <f>vlookup(A318,'セッション実施状況管理'!$A:$C,3,false)</f>
        <v/>
      </c>
      <c r="C318" s="692" t="str">
        <f>vlookup(A318,'セッション実施状況管理'!$A:$B,2,false)</f>
        <v/>
      </c>
      <c r="D318" s="686" t="str">
        <f>vlookup(A318,'セッション実施状況管理'!$A:$I,9,false)</f>
        <v/>
      </c>
      <c r="E318" s="686" t="str">
        <f>vlookup(A318,'セッション実施状況管理'!$A:$I,8,false)</f>
        <v/>
      </c>
      <c r="F318" s="693" t="str">
        <f>vlookup(A318,'セッション実施状況管理'!$A:$U,19,false)</f>
        <v/>
      </c>
      <c r="G318" s="686" t="str">
        <f>vlookup(A318,'セッション実施状況管理'!$A:$U,20,false)</f>
        <v/>
      </c>
      <c r="H318" s="693" t="str">
        <f>vlookup(A318,'セッション実施状況管理'!$A$4:$S1004,17,false)</f>
        <v/>
      </c>
      <c r="I318" s="686">
        <f t="shared" si="13"/>
        <v>1514</v>
      </c>
      <c r="J318" s="692"/>
      <c r="K318" s="692"/>
      <c r="L318" s="692"/>
      <c r="M318" s="691">
        <f t="shared" si="16"/>
        <v>0</v>
      </c>
      <c r="N318" s="692"/>
      <c r="O318" s="695">
        <f t="shared" si="7"/>
        <v>0</v>
      </c>
      <c r="P318" s="696">
        <v>0.0</v>
      </c>
      <c r="Q318" s="732"/>
      <c r="R318" s="732"/>
      <c r="S318" s="732"/>
      <c r="T318" s="732"/>
      <c r="U318" s="732"/>
      <c r="V318" s="733"/>
      <c r="W318" s="681"/>
      <c r="X318" s="681" t="str">
        <f>iferror(VLOOKUP($E318,'セッション実施状況管理'!$H$10:$L$1028,4,FALSE),"")</f>
        <v/>
      </c>
      <c r="Y318" s="681"/>
      <c r="Z318" s="681"/>
      <c r="AA318" s="681"/>
    </row>
    <row r="319">
      <c r="A319" s="691">
        <v>309.0</v>
      </c>
      <c r="B319" s="692" t="str">
        <f>vlookup(A319,'セッション実施状況管理'!$A:$C,3,false)</f>
        <v/>
      </c>
      <c r="C319" s="692" t="str">
        <f>vlookup(A319,'セッション実施状況管理'!$A:$B,2,false)</f>
        <v/>
      </c>
      <c r="D319" s="686" t="str">
        <f>vlookup(A319,'セッション実施状況管理'!$A:$I,9,false)</f>
        <v/>
      </c>
      <c r="E319" s="686" t="str">
        <f>vlookup(A319,'セッション実施状況管理'!$A:$I,8,false)</f>
        <v/>
      </c>
      <c r="F319" s="693" t="str">
        <f>vlookup(A319,'セッション実施状況管理'!$A:$U,19,false)</f>
        <v/>
      </c>
      <c r="G319" s="686" t="str">
        <f>vlookup(A319,'セッション実施状況管理'!$A:$U,20,false)</f>
        <v/>
      </c>
      <c r="H319" s="693" t="str">
        <f>vlookup(A319,'セッション実施状況管理'!$A$4:$S1004,17,false)</f>
        <v/>
      </c>
      <c r="I319" s="686">
        <f t="shared" si="13"/>
        <v>1514</v>
      </c>
      <c r="J319" s="692"/>
      <c r="K319" s="692"/>
      <c r="L319" s="692"/>
      <c r="M319" s="691">
        <f t="shared" si="16"/>
        <v>0</v>
      </c>
      <c r="N319" s="692"/>
      <c r="O319" s="695">
        <f t="shared" si="7"/>
        <v>0</v>
      </c>
      <c r="P319" s="696">
        <v>0.0</v>
      </c>
      <c r="Q319" s="732"/>
      <c r="R319" s="732"/>
      <c r="S319" s="732"/>
      <c r="T319" s="732"/>
      <c r="U319" s="732"/>
      <c r="V319" s="733"/>
      <c r="W319" s="681"/>
      <c r="X319" s="681" t="str">
        <f>iferror(VLOOKUP($E319,'セッション実施状況管理'!$H$10:$L$1028,4,FALSE),"")</f>
        <v/>
      </c>
      <c r="Y319" s="681"/>
      <c r="Z319" s="681"/>
      <c r="AA319" s="681"/>
    </row>
    <row r="320">
      <c r="A320" s="691">
        <v>310.0</v>
      </c>
      <c r="B320" s="692" t="str">
        <f>vlookup(A320,'セッション実施状況管理'!$A:$C,3,false)</f>
        <v/>
      </c>
      <c r="C320" s="692" t="str">
        <f>vlookup(A320,'セッション実施状況管理'!$A:$B,2,false)</f>
        <v/>
      </c>
      <c r="D320" s="686" t="str">
        <f>vlookup(A320,'セッション実施状況管理'!$A:$I,9,false)</f>
        <v/>
      </c>
      <c r="E320" s="686" t="str">
        <f>vlookup(A320,'セッション実施状況管理'!$A:$I,8,false)</f>
        <v/>
      </c>
      <c r="F320" s="693" t="str">
        <f>vlookup(A320,'セッション実施状況管理'!$A:$U,19,false)</f>
        <v/>
      </c>
      <c r="G320" s="686" t="str">
        <f>vlookup(A320,'セッション実施状況管理'!$A:$U,20,false)</f>
        <v/>
      </c>
      <c r="H320" s="693" t="str">
        <f>vlookup(A320,'セッション実施状況管理'!$A$4:$S1004,17,false)</f>
        <v/>
      </c>
      <c r="I320" s="686">
        <f t="shared" si="13"/>
        <v>1514</v>
      </c>
      <c r="J320" s="692"/>
      <c r="K320" s="692"/>
      <c r="L320" s="692"/>
      <c r="M320" s="691">
        <f t="shared" si="16"/>
        <v>0</v>
      </c>
      <c r="N320" s="692"/>
      <c r="O320" s="695">
        <f t="shared" si="7"/>
        <v>0</v>
      </c>
      <c r="P320" s="696">
        <v>0.0</v>
      </c>
      <c r="Q320" s="732"/>
      <c r="R320" s="732"/>
      <c r="S320" s="732"/>
      <c r="T320" s="732"/>
      <c r="U320" s="732"/>
      <c r="V320" s="733"/>
      <c r="W320" s="681"/>
      <c r="X320" s="681" t="str">
        <f>iferror(VLOOKUP($E320,'セッション実施状況管理'!$H$10:$L$1028,4,FALSE),"")</f>
        <v/>
      </c>
      <c r="Y320" s="681"/>
      <c r="Z320" s="681"/>
      <c r="AA320" s="681"/>
    </row>
    <row r="321">
      <c r="A321" s="691">
        <v>311.0</v>
      </c>
      <c r="B321" s="692" t="str">
        <f>vlookup(A321,'セッション実施状況管理'!$A:$C,3,false)</f>
        <v/>
      </c>
      <c r="C321" s="692" t="str">
        <f>vlookup(A321,'セッション実施状況管理'!$A:$B,2,false)</f>
        <v/>
      </c>
      <c r="D321" s="686" t="str">
        <f>vlookup(A321,'セッション実施状況管理'!$A:$I,9,false)</f>
        <v/>
      </c>
      <c r="E321" s="686" t="str">
        <f>vlookup(A321,'セッション実施状況管理'!$A:$I,8,false)</f>
        <v/>
      </c>
      <c r="F321" s="693" t="str">
        <f>vlookup(A321,'セッション実施状況管理'!$A:$U,19,false)</f>
        <v/>
      </c>
      <c r="G321" s="686" t="str">
        <f>vlookup(A321,'セッション実施状況管理'!$A:$U,20,false)</f>
        <v/>
      </c>
      <c r="H321" s="693" t="str">
        <f>vlookup(A321,'セッション実施状況管理'!$A$4:$S1004,17,false)</f>
        <v/>
      </c>
      <c r="I321" s="686">
        <f t="shared" si="13"/>
        <v>1514</v>
      </c>
      <c r="J321" s="692"/>
      <c r="K321" s="692"/>
      <c r="L321" s="692"/>
      <c r="M321" s="691">
        <f t="shared" si="16"/>
        <v>0</v>
      </c>
      <c r="N321" s="692"/>
      <c r="O321" s="695">
        <f t="shared" si="7"/>
        <v>0</v>
      </c>
      <c r="P321" s="696">
        <v>0.0</v>
      </c>
      <c r="Q321" s="732"/>
      <c r="R321" s="732"/>
      <c r="S321" s="732"/>
      <c r="T321" s="732"/>
      <c r="U321" s="732"/>
      <c r="V321" s="733"/>
      <c r="W321" s="681"/>
      <c r="X321" s="681" t="str">
        <f>iferror(VLOOKUP($E321,'セッション実施状況管理'!$H$10:$L$1028,4,FALSE),"")</f>
        <v/>
      </c>
      <c r="Y321" s="681"/>
      <c r="Z321" s="681"/>
      <c r="AA321" s="681"/>
    </row>
    <row r="322">
      <c r="A322" s="691">
        <v>312.0</v>
      </c>
      <c r="B322" s="692" t="str">
        <f>vlookup(A322,'セッション実施状況管理'!$A:$C,3,false)</f>
        <v/>
      </c>
      <c r="C322" s="692" t="str">
        <f>vlookup(A322,'セッション実施状況管理'!$A:$B,2,false)</f>
        <v/>
      </c>
      <c r="D322" s="686" t="str">
        <f>vlookup(A322,'セッション実施状況管理'!$A:$I,9,false)</f>
        <v/>
      </c>
      <c r="E322" s="686" t="str">
        <f>vlookup(A322,'セッション実施状況管理'!$A:$I,8,false)</f>
        <v/>
      </c>
      <c r="F322" s="693" t="str">
        <f>vlookup(A322,'セッション実施状況管理'!$A:$U,19,false)</f>
        <v/>
      </c>
      <c r="G322" s="686" t="str">
        <f>vlookup(A322,'セッション実施状況管理'!$A:$U,20,false)</f>
        <v/>
      </c>
      <c r="H322" s="693" t="str">
        <f>vlookup(A322,'セッション実施状況管理'!$A$4:$S1004,17,false)</f>
        <v/>
      </c>
      <c r="I322" s="686">
        <f t="shared" si="13"/>
        <v>1514</v>
      </c>
      <c r="J322" s="692"/>
      <c r="K322" s="692"/>
      <c r="L322" s="692"/>
      <c r="M322" s="691">
        <f t="shared" si="16"/>
        <v>0</v>
      </c>
      <c r="N322" s="692"/>
      <c r="O322" s="695">
        <f t="shared" si="7"/>
        <v>0</v>
      </c>
      <c r="P322" s="696">
        <v>0.0</v>
      </c>
      <c r="Q322" s="732"/>
      <c r="R322" s="732"/>
      <c r="S322" s="732"/>
      <c r="T322" s="732"/>
      <c r="U322" s="732"/>
      <c r="V322" s="733"/>
      <c r="W322" s="681"/>
      <c r="X322" s="681" t="str">
        <f>iferror(VLOOKUP($E322,'セッション実施状況管理'!$H$10:$L$1028,4,FALSE),"")</f>
        <v/>
      </c>
      <c r="Y322" s="681"/>
      <c r="Z322" s="681"/>
      <c r="AA322" s="681"/>
    </row>
    <row r="323">
      <c r="A323" s="692"/>
      <c r="B323" s="692" t="str">
        <f>vlookup(A323,'セッション実施状況管理'!$A:$C,3,false)</f>
        <v>#N/A</v>
      </c>
      <c r="C323" s="692" t="str">
        <f>vlookup(A323,'セッション実施状況管理'!$A:$B,2,false)</f>
        <v>#N/A</v>
      </c>
      <c r="D323" s="686" t="str">
        <f>vlookup(A323,'セッション実施状況管理'!$A:$I,9,false)</f>
        <v>#N/A</v>
      </c>
      <c r="E323" s="686" t="str">
        <f>vlookup(A323,'セッション実施状況管理'!$A:$I,8,false)</f>
        <v>#N/A</v>
      </c>
      <c r="F323" s="686" t="str">
        <f>vlookup(A323,'セッション実施状況管理'!$A:$U,19,false)</f>
        <v>#N/A</v>
      </c>
      <c r="G323" s="686" t="str">
        <f>vlookup(A323,'セッション実施状況管理'!$A:$U,20,false)</f>
        <v>#N/A</v>
      </c>
      <c r="H323" s="686" t="str">
        <f>vlookup(A323,'セッション実施状況管理'!$A$4:$S1004,17,false)</f>
        <v>#N/A</v>
      </c>
      <c r="I323" s="686" t="str">
        <f t="shared" si="13"/>
        <v>#N/A</v>
      </c>
      <c r="J323" s="692"/>
      <c r="K323" s="692"/>
      <c r="L323" s="692"/>
      <c r="M323" s="691">
        <f t="shared" si="16"/>
        <v>0</v>
      </c>
      <c r="N323" s="692"/>
      <c r="O323" s="695">
        <f t="shared" si="7"/>
        <v>0</v>
      </c>
      <c r="P323" s="696">
        <v>0.0</v>
      </c>
      <c r="Q323" s="732"/>
      <c r="R323" s="732"/>
      <c r="S323" s="732"/>
      <c r="T323" s="732"/>
      <c r="U323" s="732"/>
      <c r="V323" s="733"/>
      <c r="W323" s="681"/>
      <c r="X323" s="681" t="str">
        <f>iferror(VLOOKUP($E323,'セッション実施状況管理'!$H$10:$L$1028,4,FALSE),"")</f>
        <v/>
      </c>
      <c r="Y323" s="681"/>
      <c r="Z323" s="681"/>
      <c r="AA323" s="681"/>
    </row>
    <row r="324">
      <c r="A324" s="692"/>
      <c r="B324" s="692" t="str">
        <f>vlookup(A324,'セッション実施状況管理'!$A:$C,3,false)</f>
        <v>#N/A</v>
      </c>
      <c r="C324" s="692" t="str">
        <f>vlookup(A324,'セッション実施状況管理'!$A:$B,2,false)</f>
        <v>#N/A</v>
      </c>
      <c r="D324" s="686" t="str">
        <f>vlookup(A324,'セッション実施状況管理'!$A:$I,9,false)</f>
        <v>#N/A</v>
      </c>
      <c r="E324" s="686" t="str">
        <f>vlookup(A324,'セッション実施状況管理'!$A:$I,8,false)</f>
        <v>#N/A</v>
      </c>
      <c r="F324" s="686" t="str">
        <f>vlookup(A324,'セッション実施状況管理'!$A:$U,19,false)</f>
        <v>#N/A</v>
      </c>
      <c r="G324" s="686" t="str">
        <f>vlookup(A324,'セッション実施状況管理'!$A:$U,20,false)</f>
        <v>#N/A</v>
      </c>
      <c r="H324" s="686" t="str">
        <f>vlookup(A324,'セッション実施状況管理'!$A$4:$S1004,17,false)</f>
        <v>#N/A</v>
      </c>
      <c r="I324" s="686" t="str">
        <f t="shared" si="13"/>
        <v>#N/A</v>
      </c>
      <c r="J324" s="692"/>
      <c r="K324" s="692"/>
      <c r="L324" s="692"/>
      <c r="M324" s="691">
        <f t="shared" si="16"/>
        <v>0</v>
      </c>
      <c r="N324" s="692"/>
      <c r="O324" s="695">
        <f t="shared" si="7"/>
        <v>0</v>
      </c>
      <c r="P324" s="696">
        <v>0.0</v>
      </c>
      <c r="Q324" s="732"/>
      <c r="R324" s="732"/>
      <c r="S324" s="732"/>
      <c r="T324" s="732"/>
      <c r="U324" s="732"/>
      <c r="V324" s="733"/>
      <c r="W324" s="681"/>
      <c r="X324" s="681" t="str">
        <f>iferror(VLOOKUP($E324,'セッション実施状況管理'!$H$10:$L$1028,4,FALSE),"")</f>
        <v/>
      </c>
      <c r="Y324" s="681"/>
      <c r="Z324" s="681"/>
      <c r="AA324" s="681"/>
    </row>
    <row r="325">
      <c r="A325" s="692"/>
      <c r="B325" s="692" t="str">
        <f>vlookup(A325,'セッション実施状況管理'!$A:$C,3,false)</f>
        <v>#N/A</v>
      </c>
      <c r="C325" s="692" t="str">
        <f>vlookup(A325,'セッション実施状況管理'!$A:$B,2,false)</f>
        <v>#N/A</v>
      </c>
      <c r="D325" s="686" t="str">
        <f>vlookup(A325,'セッション実施状況管理'!$A:$I,9,false)</f>
        <v>#N/A</v>
      </c>
      <c r="E325" s="686" t="str">
        <f>vlookup(A325,'セッション実施状況管理'!$A:$I,8,false)</f>
        <v>#N/A</v>
      </c>
      <c r="F325" s="686" t="str">
        <f>vlookup(A325,'セッション実施状況管理'!$A:$U,19,false)</f>
        <v>#N/A</v>
      </c>
      <c r="G325" s="686" t="str">
        <f>vlookup(A325,'セッション実施状況管理'!$A:$U,20,false)</f>
        <v>#N/A</v>
      </c>
      <c r="H325" s="686" t="str">
        <f>vlookup(A325,'セッション実施状況管理'!$A$4:$S1004,17,false)</f>
        <v>#N/A</v>
      </c>
      <c r="I325" s="686" t="str">
        <f t="shared" si="13"/>
        <v>#N/A</v>
      </c>
      <c r="J325" s="692"/>
      <c r="K325" s="692"/>
      <c r="L325" s="692"/>
      <c r="M325" s="691">
        <f t="shared" si="16"/>
        <v>0</v>
      </c>
      <c r="N325" s="692"/>
      <c r="O325" s="695">
        <f t="shared" si="7"/>
        <v>0</v>
      </c>
      <c r="P325" s="696">
        <v>0.0</v>
      </c>
      <c r="Q325" s="732"/>
      <c r="R325" s="732"/>
      <c r="S325" s="732"/>
      <c r="T325" s="732"/>
      <c r="U325" s="732"/>
      <c r="V325" s="733"/>
      <c r="W325" s="681"/>
      <c r="X325" s="681" t="str">
        <f>iferror(VLOOKUP($E325,'セッション実施状況管理'!$H$10:$L$1028,4,FALSE),"")</f>
        <v/>
      </c>
      <c r="Y325" s="681"/>
      <c r="Z325" s="681"/>
      <c r="AA325" s="681"/>
    </row>
    <row r="326">
      <c r="A326" s="692"/>
      <c r="B326" s="692" t="str">
        <f>vlookup(A326,'セッション実施状況管理'!$A:$C,3,false)</f>
        <v>#N/A</v>
      </c>
      <c r="C326" s="692" t="str">
        <f>vlookup(A326,'セッション実施状況管理'!$A:$B,2,false)</f>
        <v>#N/A</v>
      </c>
      <c r="D326" s="686" t="str">
        <f>vlookup(A326,'セッション実施状況管理'!$A:$I,9,false)</f>
        <v>#N/A</v>
      </c>
      <c r="E326" s="686" t="str">
        <f>vlookup(A326,'セッション実施状況管理'!$A:$I,8,false)</f>
        <v>#N/A</v>
      </c>
      <c r="F326" s="686" t="str">
        <f>vlookup(A326,'セッション実施状況管理'!$A:$U,19,false)</f>
        <v>#N/A</v>
      </c>
      <c r="G326" s="686" t="str">
        <f>vlookup(A326,'セッション実施状況管理'!$A:$U,20,false)</f>
        <v>#N/A</v>
      </c>
      <c r="H326" s="686" t="str">
        <f>vlookup(A326,'セッション実施状況管理'!$A$4:$S1004,17,false)</f>
        <v>#N/A</v>
      </c>
      <c r="I326" s="686" t="str">
        <f t="shared" si="13"/>
        <v>#N/A</v>
      </c>
      <c r="J326" s="692"/>
      <c r="K326" s="692"/>
      <c r="L326" s="692"/>
      <c r="M326" s="691">
        <f t="shared" si="16"/>
        <v>0</v>
      </c>
      <c r="N326" s="692"/>
      <c r="O326" s="695">
        <f t="shared" si="7"/>
        <v>0</v>
      </c>
      <c r="P326" s="696">
        <v>0.0</v>
      </c>
      <c r="Q326" s="732"/>
      <c r="R326" s="732"/>
      <c r="S326" s="732"/>
      <c r="T326" s="732"/>
      <c r="U326" s="732"/>
      <c r="V326" s="733"/>
      <c r="W326" s="681"/>
      <c r="X326" s="681" t="str">
        <f>iferror(VLOOKUP($E326,'セッション実施状況管理'!$H$10:$L$1028,4,FALSE),"")</f>
        <v/>
      </c>
      <c r="Y326" s="681"/>
      <c r="Z326" s="681"/>
      <c r="AA326" s="681"/>
    </row>
    <row r="327">
      <c r="A327" s="692"/>
      <c r="B327" s="692" t="str">
        <f>vlookup(A327,'セッション実施状況管理'!$A:$C,3,false)</f>
        <v>#N/A</v>
      </c>
      <c r="C327" s="692" t="str">
        <f>vlookup(A327,'セッション実施状況管理'!$A:$B,2,false)</f>
        <v>#N/A</v>
      </c>
      <c r="D327" s="686" t="str">
        <f>vlookup(A327,'セッション実施状況管理'!$A:$I,9,false)</f>
        <v>#N/A</v>
      </c>
      <c r="E327" s="686" t="str">
        <f>vlookup(A327,'セッション実施状況管理'!$A:$I,8,false)</f>
        <v>#N/A</v>
      </c>
      <c r="F327" s="686" t="str">
        <f>vlookup(A327,'セッション実施状況管理'!$A:$U,19,false)</f>
        <v>#N/A</v>
      </c>
      <c r="G327" s="686" t="str">
        <f>vlookup(A327,'セッション実施状況管理'!$A:$U,20,false)</f>
        <v>#N/A</v>
      </c>
      <c r="H327" s="686" t="str">
        <f>vlookup(A327,'セッション実施状況管理'!$A$4:$S1004,17,false)</f>
        <v>#N/A</v>
      </c>
      <c r="I327" s="686" t="str">
        <f t="shared" si="13"/>
        <v>#N/A</v>
      </c>
      <c r="J327" s="692"/>
      <c r="K327" s="692"/>
      <c r="L327" s="692"/>
      <c r="M327" s="691">
        <f t="shared" si="16"/>
        <v>0</v>
      </c>
      <c r="N327" s="692"/>
      <c r="O327" s="695">
        <f t="shared" si="7"/>
        <v>0</v>
      </c>
      <c r="P327" s="696">
        <v>0.0</v>
      </c>
      <c r="Q327" s="732"/>
      <c r="R327" s="732"/>
      <c r="S327" s="732"/>
      <c r="T327" s="732"/>
      <c r="U327" s="732"/>
      <c r="V327" s="733"/>
      <c r="W327" s="681"/>
      <c r="X327" s="681" t="str">
        <f>iferror(VLOOKUP($E327,'セッション実施状況管理'!$H$10:$L$1028,4,FALSE),"")</f>
        <v/>
      </c>
      <c r="Y327" s="681"/>
      <c r="Z327" s="681"/>
      <c r="AA327" s="681"/>
    </row>
    <row r="328">
      <c r="A328" s="692"/>
      <c r="B328" s="692" t="str">
        <f>vlookup(A328,'セッション実施状況管理'!$A:$C,3,false)</f>
        <v>#N/A</v>
      </c>
      <c r="C328" s="692" t="str">
        <f>vlookup(A328,'セッション実施状況管理'!$A:$B,2,false)</f>
        <v>#N/A</v>
      </c>
      <c r="D328" s="686" t="str">
        <f>vlookup(A328,'セッション実施状況管理'!$A:$I,9,false)</f>
        <v>#N/A</v>
      </c>
      <c r="E328" s="686" t="str">
        <f>vlookup(A328,'セッション実施状況管理'!$A:$I,8,false)</f>
        <v>#N/A</v>
      </c>
      <c r="F328" s="686" t="str">
        <f>vlookup(A328,'セッション実施状況管理'!$A:$U,19,false)</f>
        <v>#N/A</v>
      </c>
      <c r="G328" s="686" t="str">
        <f>vlookup(A328,'セッション実施状況管理'!$A:$U,20,false)</f>
        <v>#N/A</v>
      </c>
      <c r="H328" s="686" t="str">
        <f>vlookup(A328,'セッション実施状況管理'!$A$4:$S1004,17,false)</f>
        <v>#N/A</v>
      </c>
      <c r="I328" s="686" t="str">
        <f t="shared" si="13"/>
        <v>#N/A</v>
      </c>
      <c r="J328" s="692"/>
      <c r="K328" s="692"/>
      <c r="L328" s="692"/>
      <c r="M328" s="691">
        <f t="shared" si="16"/>
        <v>0</v>
      </c>
      <c r="N328" s="692"/>
      <c r="O328" s="695">
        <f t="shared" si="7"/>
        <v>0</v>
      </c>
      <c r="P328" s="696">
        <v>0.0</v>
      </c>
      <c r="Q328" s="732"/>
      <c r="R328" s="732"/>
      <c r="S328" s="732"/>
      <c r="T328" s="732"/>
      <c r="U328" s="732"/>
      <c r="V328" s="733"/>
      <c r="W328" s="681"/>
      <c r="X328" s="681" t="str">
        <f>iferror(VLOOKUP($E328,'セッション実施状況管理'!$H$10:$L$1028,4,FALSE),"")</f>
        <v/>
      </c>
      <c r="Y328" s="681"/>
      <c r="Z328" s="681"/>
      <c r="AA328" s="681"/>
    </row>
    <row r="329">
      <c r="A329" s="692"/>
      <c r="B329" s="692" t="str">
        <f>vlookup(A329,'セッション実施状況管理'!$A:$C,3,false)</f>
        <v>#N/A</v>
      </c>
      <c r="C329" s="692" t="str">
        <f>vlookup(A329,'セッション実施状況管理'!$A:$B,2,false)</f>
        <v>#N/A</v>
      </c>
      <c r="D329" s="686" t="str">
        <f>vlookup(A329,'セッション実施状況管理'!$A:$I,9,false)</f>
        <v>#N/A</v>
      </c>
      <c r="E329" s="686" t="str">
        <f>vlookup(A329,'セッション実施状況管理'!$A:$I,8,false)</f>
        <v>#N/A</v>
      </c>
      <c r="F329" s="686" t="str">
        <f>vlookup(A329,'セッション実施状況管理'!$A:$U,19,false)</f>
        <v>#N/A</v>
      </c>
      <c r="G329" s="686" t="str">
        <f>vlookup(A329,'セッション実施状況管理'!$A:$U,20,false)</f>
        <v>#N/A</v>
      </c>
      <c r="H329" s="686" t="str">
        <f>vlookup(A329,'セッション実施状況管理'!$A$4:$S1004,17,false)</f>
        <v>#N/A</v>
      </c>
      <c r="I329" s="686" t="str">
        <f t="shared" si="13"/>
        <v>#N/A</v>
      </c>
      <c r="J329" s="692"/>
      <c r="K329" s="692"/>
      <c r="L329" s="692"/>
      <c r="M329" s="691">
        <f t="shared" si="16"/>
        <v>0</v>
      </c>
      <c r="N329" s="692"/>
      <c r="O329" s="695">
        <f t="shared" si="7"/>
        <v>0</v>
      </c>
      <c r="P329" s="696">
        <v>0.0</v>
      </c>
      <c r="Q329" s="732"/>
      <c r="R329" s="732"/>
      <c r="S329" s="732"/>
      <c r="T329" s="732"/>
      <c r="U329" s="732"/>
      <c r="V329" s="733"/>
      <c r="W329" s="681"/>
      <c r="X329" s="681" t="str">
        <f>iferror(VLOOKUP($E329,'セッション実施状況管理'!$H$10:$L$1028,4,FALSE),"")</f>
        <v/>
      </c>
      <c r="Y329" s="681"/>
      <c r="Z329" s="681"/>
      <c r="AA329" s="681"/>
    </row>
    <row r="330">
      <c r="A330" s="692"/>
      <c r="B330" s="692" t="str">
        <f>vlookup(A330,'セッション実施状況管理'!$A:$C,3,false)</f>
        <v>#N/A</v>
      </c>
      <c r="C330" s="692" t="str">
        <f>vlookup(A330,'セッション実施状況管理'!$A:$B,2,false)</f>
        <v>#N/A</v>
      </c>
      <c r="D330" s="686" t="str">
        <f>vlookup(A330,'セッション実施状況管理'!$A:$I,9,false)</f>
        <v>#N/A</v>
      </c>
      <c r="E330" s="686" t="str">
        <f>vlookup(A330,'セッション実施状況管理'!$A:$I,8,false)</f>
        <v>#N/A</v>
      </c>
      <c r="F330" s="686" t="str">
        <f>vlookup(A330,'セッション実施状況管理'!$A:$U,19,false)</f>
        <v>#N/A</v>
      </c>
      <c r="G330" s="686" t="str">
        <f>vlookup(A330,'セッション実施状況管理'!$A:$U,20,false)</f>
        <v>#N/A</v>
      </c>
      <c r="H330" s="686" t="str">
        <f>vlookup(A330,'セッション実施状況管理'!$A$4:$S1004,17,false)</f>
        <v>#N/A</v>
      </c>
      <c r="I330" s="686" t="str">
        <f t="shared" si="13"/>
        <v>#N/A</v>
      </c>
      <c r="J330" s="692"/>
      <c r="K330" s="692"/>
      <c r="L330" s="692"/>
      <c r="M330" s="691">
        <f t="shared" si="16"/>
        <v>0</v>
      </c>
      <c r="N330" s="692"/>
      <c r="O330" s="695">
        <f t="shared" si="7"/>
        <v>0</v>
      </c>
      <c r="P330" s="696">
        <v>0.0</v>
      </c>
      <c r="Q330" s="732"/>
      <c r="R330" s="732"/>
      <c r="S330" s="732"/>
      <c r="T330" s="732"/>
      <c r="U330" s="732"/>
      <c r="V330" s="733"/>
      <c r="W330" s="681"/>
      <c r="X330" s="681" t="str">
        <f>iferror(VLOOKUP($E330,'セッション実施状況管理'!$H$10:$L$1028,4,FALSE),"")</f>
        <v/>
      </c>
      <c r="Y330" s="681"/>
      <c r="Z330" s="681"/>
      <c r="AA330" s="681"/>
    </row>
    <row r="331">
      <c r="A331" s="692"/>
      <c r="B331" s="692" t="str">
        <f>vlookup(A331,'セッション実施状況管理'!$A:$C,3,false)</f>
        <v>#N/A</v>
      </c>
      <c r="C331" s="692" t="str">
        <f>vlookup(A331,'セッション実施状況管理'!$A:$B,2,false)</f>
        <v>#N/A</v>
      </c>
      <c r="D331" s="686" t="str">
        <f>vlookup(A331,'セッション実施状況管理'!$A:$I,9,false)</f>
        <v>#N/A</v>
      </c>
      <c r="E331" s="686" t="str">
        <f>vlookup(A331,'セッション実施状況管理'!$A:$I,8,false)</f>
        <v>#N/A</v>
      </c>
      <c r="F331" s="686" t="str">
        <f>vlookup(A331,'セッション実施状況管理'!$A:$U,19,false)</f>
        <v>#N/A</v>
      </c>
      <c r="G331" s="686" t="str">
        <f>vlookup(A331,'セッション実施状況管理'!$A:$U,20,false)</f>
        <v>#N/A</v>
      </c>
      <c r="H331" s="686" t="str">
        <f>vlookup(A331,'セッション実施状況管理'!$A$4:$S1004,17,false)</f>
        <v>#N/A</v>
      </c>
      <c r="I331" s="686" t="str">
        <f t="shared" si="13"/>
        <v>#N/A</v>
      </c>
      <c r="J331" s="692"/>
      <c r="K331" s="692"/>
      <c r="L331" s="692"/>
      <c r="M331" s="691">
        <f t="shared" si="16"/>
        <v>0</v>
      </c>
      <c r="N331" s="692"/>
      <c r="O331" s="695">
        <f t="shared" si="7"/>
        <v>0</v>
      </c>
      <c r="P331" s="696">
        <v>0.0</v>
      </c>
      <c r="Q331" s="732"/>
      <c r="R331" s="732"/>
      <c r="S331" s="732"/>
      <c r="T331" s="732"/>
      <c r="U331" s="732"/>
      <c r="V331" s="733"/>
      <c r="W331" s="681"/>
      <c r="X331" s="681" t="str">
        <f>iferror(VLOOKUP($E331,'セッション実施状況管理'!$H$10:$L$1028,4,FALSE),"")</f>
        <v/>
      </c>
      <c r="Y331" s="681"/>
      <c r="Z331" s="681"/>
      <c r="AA331" s="681"/>
    </row>
    <row r="332">
      <c r="A332" s="692"/>
      <c r="B332" s="692" t="str">
        <f>vlookup(A332,'セッション実施状況管理'!$A:$C,3,false)</f>
        <v>#N/A</v>
      </c>
      <c r="C332" s="692" t="str">
        <f>vlookup(A332,'セッション実施状況管理'!$A:$B,2,false)</f>
        <v>#N/A</v>
      </c>
      <c r="D332" s="686" t="str">
        <f>vlookup(A332,'セッション実施状況管理'!$A:$I,9,false)</f>
        <v>#N/A</v>
      </c>
      <c r="E332" s="686" t="str">
        <f>vlookup(A332,'セッション実施状況管理'!$A:$I,8,false)</f>
        <v>#N/A</v>
      </c>
      <c r="F332" s="686" t="str">
        <f>vlookup(A332,'セッション実施状況管理'!$A:$U,19,false)</f>
        <v>#N/A</v>
      </c>
      <c r="G332" s="686" t="str">
        <f>vlookup(A332,'セッション実施状況管理'!$A:$U,20,false)</f>
        <v>#N/A</v>
      </c>
      <c r="H332" s="686" t="str">
        <f>vlookup(A332,'セッション実施状況管理'!$A$4:$S1004,17,false)</f>
        <v>#N/A</v>
      </c>
      <c r="I332" s="686" t="str">
        <f t="shared" si="13"/>
        <v>#N/A</v>
      </c>
      <c r="J332" s="692"/>
      <c r="K332" s="692"/>
      <c r="L332" s="692"/>
      <c r="M332" s="691">
        <f t="shared" si="16"/>
        <v>0</v>
      </c>
      <c r="N332" s="692"/>
      <c r="O332" s="695">
        <f t="shared" si="7"/>
        <v>0</v>
      </c>
      <c r="P332" s="696">
        <v>0.0</v>
      </c>
      <c r="Q332" s="732"/>
      <c r="R332" s="732"/>
      <c r="S332" s="732"/>
      <c r="T332" s="732"/>
      <c r="U332" s="732"/>
      <c r="V332" s="733"/>
      <c r="W332" s="681"/>
      <c r="X332" s="681" t="str">
        <f>iferror(VLOOKUP($E332,'セッション実施状況管理'!$H$10:$L$1028,4,FALSE),"")</f>
        <v/>
      </c>
      <c r="Y332" s="681"/>
      <c r="Z332" s="681"/>
      <c r="AA332" s="681"/>
    </row>
    <row r="333">
      <c r="A333" s="692"/>
      <c r="B333" s="692" t="str">
        <f>vlookup(A333,'セッション実施状況管理'!$A:$C,3,false)</f>
        <v>#N/A</v>
      </c>
      <c r="C333" s="692" t="str">
        <f>vlookup(A333,'セッション実施状況管理'!$A:$B,2,false)</f>
        <v>#N/A</v>
      </c>
      <c r="D333" s="686" t="str">
        <f>vlookup(A333,'セッション実施状況管理'!$A:$I,9,false)</f>
        <v>#N/A</v>
      </c>
      <c r="E333" s="686" t="str">
        <f>vlookup(A333,'セッション実施状況管理'!$A:$I,8,false)</f>
        <v>#N/A</v>
      </c>
      <c r="F333" s="686" t="str">
        <f>vlookup(A333,'セッション実施状況管理'!$A:$U,19,false)</f>
        <v>#N/A</v>
      </c>
      <c r="G333" s="686" t="str">
        <f>vlookup(A333,'セッション実施状況管理'!$A:$U,20,false)</f>
        <v>#N/A</v>
      </c>
      <c r="H333" s="686" t="str">
        <f>vlookup(A333,'セッション実施状況管理'!$A$4:$S1004,17,false)</f>
        <v>#N/A</v>
      </c>
      <c r="I333" s="686" t="str">
        <f t="shared" si="13"/>
        <v>#N/A</v>
      </c>
      <c r="J333" s="692"/>
      <c r="K333" s="692"/>
      <c r="L333" s="692"/>
      <c r="M333" s="691">
        <f t="shared" si="16"/>
        <v>0</v>
      </c>
      <c r="N333" s="692"/>
      <c r="O333" s="695">
        <f t="shared" si="7"/>
        <v>0</v>
      </c>
      <c r="P333" s="696">
        <v>0.0</v>
      </c>
      <c r="Q333" s="732"/>
      <c r="R333" s="732"/>
      <c r="S333" s="732"/>
      <c r="T333" s="732"/>
      <c r="U333" s="732"/>
      <c r="V333" s="733"/>
      <c r="W333" s="681"/>
      <c r="X333" s="681" t="str">
        <f>iferror(VLOOKUP($E333,'セッション実施状況管理'!$H$10:$L$1028,4,FALSE),"")</f>
        <v/>
      </c>
      <c r="Y333" s="681"/>
      <c r="Z333" s="681"/>
      <c r="AA333" s="681"/>
    </row>
    <row r="334">
      <c r="A334" s="692"/>
      <c r="B334" s="692" t="str">
        <f>vlookup(A334,'セッション実施状況管理'!$A:$C,3,false)</f>
        <v>#N/A</v>
      </c>
      <c r="C334" s="692" t="str">
        <f>vlookup(A334,'セッション実施状況管理'!$A:$B,2,false)</f>
        <v>#N/A</v>
      </c>
      <c r="D334" s="686" t="str">
        <f>vlookup(A334,'セッション実施状況管理'!$A:$I,9,false)</f>
        <v>#N/A</v>
      </c>
      <c r="E334" s="686" t="str">
        <f>vlookup(A334,'セッション実施状況管理'!$A:$I,8,false)</f>
        <v>#N/A</v>
      </c>
      <c r="F334" s="686" t="str">
        <f>vlookup(A334,'セッション実施状況管理'!$A:$U,19,false)</f>
        <v>#N/A</v>
      </c>
      <c r="G334" s="686" t="str">
        <f>vlookup(A334,'セッション実施状況管理'!$A:$U,20,false)</f>
        <v>#N/A</v>
      </c>
      <c r="H334" s="686" t="str">
        <f>vlookup(A334,'セッション実施状況管理'!$A$4:$S1004,17,false)</f>
        <v>#N/A</v>
      </c>
      <c r="I334" s="686" t="str">
        <f t="shared" si="13"/>
        <v>#N/A</v>
      </c>
      <c r="J334" s="692"/>
      <c r="K334" s="692"/>
      <c r="L334" s="692"/>
      <c r="M334" s="691">
        <f t="shared" si="16"/>
        <v>0</v>
      </c>
      <c r="N334" s="692"/>
      <c r="O334" s="695">
        <f t="shared" si="7"/>
        <v>0</v>
      </c>
      <c r="P334" s="696">
        <v>0.0</v>
      </c>
      <c r="Q334" s="732"/>
      <c r="R334" s="732"/>
      <c r="S334" s="732"/>
      <c r="T334" s="732"/>
      <c r="U334" s="732"/>
      <c r="V334" s="733"/>
      <c r="W334" s="681"/>
      <c r="X334" s="681" t="str">
        <f>iferror(VLOOKUP($E334,'セッション実施状況管理'!$H$10:$L$1028,4,FALSE),"")</f>
        <v/>
      </c>
      <c r="Y334" s="681"/>
      <c r="Z334" s="681"/>
      <c r="AA334" s="681"/>
    </row>
    <row r="335">
      <c r="A335" s="692"/>
      <c r="B335" s="692" t="str">
        <f>vlookup(A335,'セッション実施状況管理'!$A:$C,3,false)</f>
        <v>#N/A</v>
      </c>
      <c r="C335" s="692" t="str">
        <f>vlookup(A335,'セッション実施状況管理'!$A:$B,2,false)</f>
        <v>#N/A</v>
      </c>
      <c r="D335" s="686" t="str">
        <f>vlookup(A335,'セッション実施状況管理'!$A:$I,9,false)</f>
        <v>#N/A</v>
      </c>
      <c r="E335" s="686" t="str">
        <f>vlookup(A335,'セッション実施状況管理'!$A:$I,8,false)</f>
        <v>#N/A</v>
      </c>
      <c r="F335" s="686" t="str">
        <f>vlookup(A335,'セッション実施状況管理'!$A:$U,19,false)</f>
        <v>#N/A</v>
      </c>
      <c r="G335" s="686" t="str">
        <f>vlookup(A335,'セッション実施状況管理'!$A:$U,20,false)</f>
        <v>#N/A</v>
      </c>
      <c r="H335" s="686" t="str">
        <f>vlookup(A335,'セッション実施状況管理'!$A$4:$S1004,17,false)</f>
        <v>#N/A</v>
      </c>
      <c r="I335" s="686" t="str">
        <f t="shared" si="13"/>
        <v>#N/A</v>
      </c>
      <c r="J335" s="692"/>
      <c r="K335" s="692"/>
      <c r="L335" s="692"/>
      <c r="M335" s="691">
        <f t="shared" si="16"/>
        <v>0</v>
      </c>
      <c r="N335" s="692"/>
      <c r="O335" s="695">
        <f t="shared" si="7"/>
        <v>0</v>
      </c>
      <c r="P335" s="696">
        <v>0.0</v>
      </c>
      <c r="Q335" s="732"/>
      <c r="R335" s="732"/>
      <c r="S335" s="732"/>
      <c r="T335" s="732"/>
      <c r="U335" s="732"/>
      <c r="V335" s="733"/>
      <c r="W335" s="681"/>
      <c r="X335" s="681" t="str">
        <f>iferror(VLOOKUP($E335,'セッション実施状況管理'!$H$10:$L$1028,4,FALSE),"")</f>
        <v/>
      </c>
      <c r="Y335" s="681"/>
      <c r="Z335" s="681"/>
      <c r="AA335" s="681"/>
    </row>
    <row r="336">
      <c r="A336" s="692"/>
      <c r="B336" s="692" t="str">
        <f>vlookup(A336,'セッション実施状況管理'!$A:$C,3,false)</f>
        <v>#N/A</v>
      </c>
      <c r="C336" s="692" t="str">
        <f>vlookup(A336,'セッション実施状況管理'!$A:$B,2,false)</f>
        <v>#N/A</v>
      </c>
      <c r="D336" s="686" t="str">
        <f>vlookup(A336,'セッション実施状況管理'!$A:$I,9,false)</f>
        <v>#N/A</v>
      </c>
      <c r="E336" s="686" t="str">
        <f>vlookup(A336,'セッション実施状況管理'!$A:$I,8,false)</f>
        <v>#N/A</v>
      </c>
      <c r="F336" s="686" t="str">
        <f>vlookup(A336,'セッション実施状況管理'!$A:$U,19,false)</f>
        <v>#N/A</v>
      </c>
      <c r="G336" s="686" t="str">
        <f>vlookup(A336,'セッション実施状況管理'!$A:$U,20,false)</f>
        <v>#N/A</v>
      </c>
      <c r="H336" s="686" t="str">
        <f>vlookup(A336,'セッション実施状況管理'!$A$4:$S1004,17,false)</f>
        <v>#N/A</v>
      </c>
      <c r="I336" s="686" t="str">
        <f t="shared" si="13"/>
        <v>#N/A</v>
      </c>
      <c r="J336" s="692"/>
      <c r="K336" s="692"/>
      <c r="L336" s="692"/>
      <c r="M336" s="691">
        <f t="shared" si="16"/>
        <v>0</v>
      </c>
      <c r="N336" s="692"/>
      <c r="O336" s="695">
        <f t="shared" si="7"/>
        <v>0</v>
      </c>
      <c r="P336" s="696">
        <v>0.0</v>
      </c>
      <c r="Q336" s="732"/>
      <c r="R336" s="732"/>
      <c r="S336" s="732"/>
      <c r="T336" s="732"/>
      <c r="U336" s="732"/>
      <c r="V336" s="733"/>
      <c r="W336" s="681"/>
      <c r="X336" s="681" t="str">
        <f>iferror(VLOOKUP($E336,'セッション実施状況管理'!$H$10:$L$1028,4,FALSE),"")</f>
        <v/>
      </c>
      <c r="Y336" s="681"/>
      <c r="Z336" s="681"/>
      <c r="AA336" s="681"/>
    </row>
    <row r="337">
      <c r="A337" s="692"/>
      <c r="B337" s="692" t="str">
        <f>vlookup(A337,'セッション実施状況管理'!$A:$C,3,false)</f>
        <v>#N/A</v>
      </c>
      <c r="C337" s="692" t="str">
        <f>vlookup(A337,'セッション実施状況管理'!$A:$B,2,false)</f>
        <v>#N/A</v>
      </c>
      <c r="D337" s="686" t="str">
        <f>vlookup(A337,'セッション実施状況管理'!$A:$I,9,false)</f>
        <v>#N/A</v>
      </c>
      <c r="E337" s="686" t="str">
        <f>vlookup(A337,'セッション実施状況管理'!$A:$I,8,false)</f>
        <v>#N/A</v>
      </c>
      <c r="F337" s="686" t="str">
        <f>vlookup(A337,'セッション実施状況管理'!$A:$U,19,false)</f>
        <v>#N/A</v>
      </c>
      <c r="G337" s="686" t="str">
        <f>vlookup(A337,'セッション実施状況管理'!$A:$U,20,false)</f>
        <v>#N/A</v>
      </c>
      <c r="H337" s="686" t="str">
        <f>vlookup(A337,'セッション実施状況管理'!$A$4:$S1004,17,false)</f>
        <v>#N/A</v>
      </c>
      <c r="I337" s="686" t="str">
        <f t="shared" si="13"/>
        <v>#N/A</v>
      </c>
      <c r="J337" s="692"/>
      <c r="K337" s="692"/>
      <c r="L337" s="692"/>
      <c r="M337" s="691">
        <f t="shared" si="16"/>
        <v>0</v>
      </c>
      <c r="N337" s="692"/>
      <c r="O337" s="695">
        <f t="shared" si="7"/>
        <v>0</v>
      </c>
      <c r="P337" s="696">
        <v>0.0</v>
      </c>
      <c r="Q337" s="732"/>
      <c r="R337" s="732"/>
      <c r="S337" s="732"/>
      <c r="T337" s="732"/>
      <c r="U337" s="732"/>
      <c r="V337" s="733"/>
      <c r="W337" s="681"/>
      <c r="X337" s="681" t="str">
        <f>iferror(VLOOKUP($E337,'セッション実施状況管理'!$H$10:$L$1028,4,FALSE),"")</f>
        <v/>
      </c>
      <c r="Y337" s="681"/>
      <c r="Z337" s="681"/>
      <c r="AA337" s="681"/>
    </row>
    <row r="338">
      <c r="A338" s="692"/>
      <c r="B338" s="692" t="str">
        <f>vlookup(A338,'セッション実施状況管理'!$A:$C,3,false)</f>
        <v>#N/A</v>
      </c>
      <c r="C338" s="692" t="str">
        <f>vlookup(A338,'セッション実施状況管理'!$A:$B,2,false)</f>
        <v>#N/A</v>
      </c>
      <c r="D338" s="686" t="str">
        <f>vlookup(A338,'セッション実施状況管理'!$A:$I,9,false)</f>
        <v>#N/A</v>
      </c>
      <c r="E338" s="686" t="str">
        <f>vlookup(A338,'セッション実施状況管理'!$A:$I,8,false)</f>
        <v>#N/A</v>
      </c>
      <c r="F338" s="686" t="str">
        <f>vlookup(A338,'セッション実施状況管理'!$A:$U,19,false)</f>
        <v>#N/A</v>
      </c>
      <c r="G338" s="686" t="str">
        <f>vlookup(A338,'セッション実施状況管理'!$A:$U,20,false)</f>
        <v>#N/A</v>
      </c>
      <c r="H338" s="686" t="str">
        <f>vlookup(A338,'セッション実施状況管理'!$A$4:$S1004,17,false)</f>
        <v>#N/A</v>
      </c>
      <c r="I338" s="686" t="str">
        <f t="shared" si="13"/>
        <v>#N/A</v>
      </c>
      <c r="J338" s="692"/>
      <c r="K338" s="692"/>
      <c r="L338" s="692"/>
      <c r="M338" s="691">
        <f t="shared" si="16"/>
        <v>0</v>
      </c>
      <c r="N338" s="692"/>
      <c r="O338" s="695">
        <f t="shared" si="7"/>
        <v>0</v>
      </c>
      <c r="P338" s="696">
        <v>0.0</v>
      </c>
      <c r="Q338" s="732"/>
      <c r="R338" s="732"/>
      <c r="S338" s="732"/>
      <c r="T338" s="732"/>
      <c r="U338" s="732"/>
      <c r="V338" s="733"/>
      <c r="W338" s="681"/>
      <c r="X338" s="681" t="str">
        <f>iferror(VLOOKUP($E338,'セッション実施状況管理'!$H$10:$L$1028,4,FALSE),"")</f>
        <v/>
      </c>
      <c r="Y338" s="681"/>
      <c r="Z338" s="681"/>
      <c r="AA338" s="681"/>
    </row>
    <row r="339">
      <c r="A339" s="692"/>
      <c r="B339" s="692" t="str">
        <f>vlookup(A339,'セッション実施状況管理'!$A:$C,3,false)</f>
        <v>#N/A</v>
      </c>
      <c r="C339" s="692" t="str">
        <f>vlookup(A339,'セッション実施状況管理'!$A:$B,2,false)</f>
        <v>#N/A</v>
      </c>
      <c r="D339" s="686" t="str">
        <f>vlookup(A339,'セッション実施状況管理'!$A:$I,9,false)</f>
        <v>#N/A</v>
      </c>
      <c r="E339" s="686" t="str">
        <f>vlookup(A339,'セッション実施状況管理'!$A:$I,8,false)</f>
        <v>#N/A</v>
      </c>
      <c r="F339" s="686" t="str">
        <f>vlookup(A339,'セッション実施状況管理'!$A:$U,19,false)</f>
        <v>#N/A</v>
      </c>
      <c r="G339" s="686" t="str">
        <f>vlookup(A339,'セッション実施状況管理'!$A:$U,20,false)</f>
        <v>#N/A</v>
      </c>
      <c r="H339" s="686" t="str">
        <f>vlookup(A339,'セッション実施状況管理'!$A$4:$S1004,17,false)</f>
        <v>#N/A</v>
      </c>
      <c r="I339" s="686" t="str">
        <f t="shared" si="13"/>
        <v>#N/A</v>
      </c>
      <c r="J339" s="692"/>
      <c r="K339" s="692"/>
      <c r="L339" s="692"/>
      <c r="M339" s="691">
        <f t="shared" si="16"/>
        <v>0</v>
      </c>
      <c r="N339" s="692"/>
      <c r="O339" s="695">
        <f t="shared" si="7"/>
        <v>0</v>
      </c>
      <c r="P339" s="696">
        <v>0.0</v>
      </c>
      <c r="Q339" s="732"/>
      <c r="R339" s="732"/>
      <c r="S339" s="732"/>
      <c r="T339" s="732"/>
      <c r="U339" s="732"/>
      <c r="V339" s="733"/>
      <c r="W339" s="681"/>
      <c r="X339" s="681" t="str">
        <f>iferror(VLOOKUP($E339,'セッション実施状況管理'!$H$10:$L$1028,4,FALSE),"")</f>
        <v/>
      </c>
      <c r="Y339" s="681"/>
      <c r="Z339" s="681"/>
      <c r="AA339" s="681"/>
    </row>
    <row r="340">
      <c r="A340" s="692"/>
      <c r="B340" s="692" t="str">
        <f>vlookup(A340,'セッション実施状況管理'!$A:$C,3,false)</f>
        <v>#N/A</v>
      </c>
      <c r="C340" s="692" t="str">
        <f>vlookup(A340,'セッション実施状況管理'!$A:$B,2,false)</f>
        <v>#N/A</v>
      </c>
      <c r="D340" s="686" t="str">
        <f>vlookup(A340,'セッション実施状況管理'!$A:$I,9,false)</f>
        <v>#N/A</v>
      </c>
      <c r="E340" s="686" t="str">
        <f>vlookup(A340,'セッション実施状況管理'!$A:$I,8,false)</f>
        <v>#N/A</v>
      </c>
      <c r="F340" s="686" t="str">
        <f>vlookup(A340,'セッション実施状況管理'!$A:$U,19,false)</f>
        <v>#N/A</v>
      </c>
      <c r="G340" s="686" t="str">
        <f>vlookup(A340,'セッション実施状況管理'!$A:$U,20,false)</f>
        <v>#N/A</v>
      </c>
      <c r="H340" s="686" t="str">
        <f>vlookup(A340,'セッション実施状況管理'!$A$4:$S1004,17,false)</f>
        <v>#N/A</v>
      </c>
      <c r="I340" s="686" t="str">
        <f t="shared" si="13"/>
        <v>#N/A</v>
      </c>
      <c r="J340" s="692"/>
      <c r="K340" s="692"/>
      <c r="L340" s="692"/>
      <c r="M340" s="691">
        <f t="shared" si="16"/>
        <v>0</v>
      </c>
      <c r="N340" s="692"/>
      <c r="O340" s="695">
        <f t="shared" si="7"/>
        <v>0</v>
      </c>
      <c r="P340" s="696">
        <v>0.0</v>
      </c>
      <c r="Q340" s="732"/>
      <c r="R340" s="732"/>
      <c r="S340" s="732"/>
      <c r="T340" s="732"/>
      <c r="U340" s="732"/>
      <c r="V340" s="733"/>
      <c r="W340" s="681"/>
      <c r="X340" s="681" t="str">
        <f>iferror(VLOOKUP($E340,'セッション実施状況管理'!$H$10:$L$1028,4,FALSE),"")</f>
        <v/>
      </c>
      <c r="Y340" s="681"/>
      <c r="Z340" s="681"/>
      <c r="AA340" s="681"/>
    </row>
    <row r="341">
      <c r="A341" s="692"/>
      <c r="B341" s="692" t="str">
        <f>vlookup(A341,'セッション実施状況管理'!$A:$C,3,false)</f>
        <v>#N/A</v>
      </c>
      <c r="C341" s="692" t="str">
        <f>vlookup(A341,'セッション実施状況管理'!$A:$B,2,false)</f>
        <v>#N/A</v>
      </c>
      <c r="D341" s="686" t="str">
        <f>vlookup(A341,'セッション実施状況管理'!$A:$I,9,false)</f>
        <v>#N/A</v>
      </c>
      <c r="E341" s="686" t="str">
        <f>vlookup(A341,'セッション実施状況管理'!$A:$I,8,false)</f>
        <v>#N/A</v>
      </c>
      <c r="F341" s="686" t="str">
        <f>vlookup(A341,'セッション実施状況管理'!$A:$U,19,false)</f>
        <v>#N/A</v>
      </c>
      <c r="G341" s="686" t="str">
        <f>vlookup(A341,'セッション実施状況管理'!$A:$U,20,false)</f>
        <v>#N/A</v>
      </c>
      <c r="H341" s="686" t="str">
        <f>vlookup(A341,'セッション実施状況管理'!$A$4:$S1004,17,false)</f>
        <v>#N/A</v>
      </c>
      <c r="I341" s="686" t="str">
        <f t="shared" si="13"/>
        <v>#N/A</v>
      </c>
      <c r="J341" s="692"/>
      <c r="K341" s="692"/>
      <c r="L341" s="692"/>
      <c r="M341" s="691">
        <f t="shared" si="16"/>
        <v>0</v>
      </c>
      <c r="N341" s="692"/>
      <c r="O341" s="695">
        <f t="shared" si="7"/>
        <v>0</v>
      </c>
      <c r="P341" s="696">
        <v>0.0</v>
      </c>
      <c r="Q341" s="732"/>
      <c r="R341" s="732"/>
      <c r="S341" s="732"/>
      <c r="T341" s="732"/>
      <c r="U341" s="732"/>
      <c r="V341" s="733"/>
      <c r="W341" s="681"/>
      <c r="X341" s="681" t="str">
        <f>iferror(VLOOKUP($E341,'セッション実施状況管理'!$H$10:$L$1028,4,FALSE),"")</f>
        <v/>
      </c>
      <c r="Y341" s="681"/>
      <c r="Z341" s="681"/>
      <c r="AA341" s="681"/>
    </row>
    <row r="342">
      <c r="A342" s="692"/>
      <c r="B342" s="692" t="str">
        <f>vlookup(A342,'セッション実施状況管理'!$A:$C,3,false)</f>
        <v>#N/A</v>
      </c>
      <c r="C342" s="692" t="str">
        <f>vlookup(A342,'セッション実施状況管理'!$A:$B,2,false)</f>
        <v>#N/A</v>
      </c>
      <c r="D342" s="686" t="str">
        <f>vlookup(A342,'セッション実施状況管理'!$A:$I,9,false)</f>
        <v>#N/A</v>
      </c>
      <c r="E342" s="686" t="str">
        <f>vlookup(A342,'セッション実施状況管理'!$A:$I,8,false)</f>
        <v>#N/A</v>
      </c>
      <c r="F342" s="686" t="str">
        <f>vlookup(A342,'セッション実施状況管理'!$A:$U,19,false)</f>
        <v>#N/A</v>
      </c>
      <c r="G342" s="686" t="str">
        <f>vlookup(A342,'セッション実施状況管理'!$A:$U,20,false)</f>
        <v>#N/A</v>
      </c>
      <c r="H342" s="686" t="str">
        <f>vlookup(A342,'セッション実施状況管理'!$A$4:$S1004,17,false)</f>
        <v>#N/A</v>
      </c>
      <c r="I342" s="686" t="str">
        <f t="shared" si="13"/>
        <v>#N/A</v>
      </c>
      <c r="J342" s="692"/>
      <c r="K342" s="692"/>
      <c r="L342" s="692"/>
      <c r="M342" s="691">
        <f t="shared" si="16"/>
        <v>0</v>
      </c>
      <c r="N342" s="692"/>
      <c r="O342" s="695">
        <f t="shared" si="7"/>
        <v>0</v>
      </c>
      <c r="P342" s="696">
        <v>0.0</v>
      </c>
      <c r="Q342" s="732"/>
      <c r="R342" s="732"/>
      <c r="S342" s="732"/>
      <c r="T342" s="732"/>
      <c r="U342" s="732"/>
      <c r="V342" s="733"/>
      <c r="W342" s="681"/>
      <c r="X342" s="681" t="str">
        <f>iferror(VLOOKUP($E342,'セッション実施状況管理'!$H$10:$L$1028,4,FALSE),"")</f>
        <v/>
      </c>
      <c r="Y342" s="681"/>
      <c r="Z342" s="681"/>
      <c r="AA342" s="681"/>
    </row>
    <row r="343">
      <c r="A343" s="692"/>
      <c r="B343" s="692" t="str">
        <f>vlookup(A343,'セッション実施状況管理'!$A:$C,3,false)</f>
        <v>#N/A</v>
      </c>
      <c r="C343" s="692" t="str">
        <f>vlookup(A343,'セッション実施状況管理'!$A:$B,2,false)</f>
        <v>#N/A</v>
      </c>
      <c r="D343" s="686" t="str">
        <f>vlookup(A343,'セッション実施状況管理'!$A:$I,9,false)</f>
        <v>#N/A</v>
      </c>
      <c r="E343" s="686" t="str">
        <f>vlookup(A343,'セッション実施状況管理'!$A:$I,8,false)</f>
        <v>#N/A</v>
      </c>
      <c r="F343" s="686" t="str">
        <f>vlookup(A343,'セッション実施状況管理'!$A:$U,19,false)</f>
        <v>#N/A</v>
      </c>
      <c r="G343" s="686" t="str">
        <f>vlookup(A343,'セッション実施状況管理'!$A:$U,20,false)</f>
        <v>#N/A</v>
      </c>
      <c r="H343" s="686" t="str">
        <f>vlookup(A343,'セッション実施状況管理'!$A$4:$S1004,17,false)</f>
        <v>#N/A</v>
      </c>
      <c r="I343" s="686" t="str">
        <f t="shared" si="13"/>
        <v>#N/A</v>
      </c>
      <c r="J343" s="692"/>
      <c r="K343" s="692"/>
      <c r="L343" s="692"/>
      <c r="M343" s="691">
        <f t="shared" si="16"/>
        <v>0</v>
      </c>
      <c r="N343" s="692"/>
      <c r="O343" s="695">
        <f t="shared" si="7"/>
        <v>0</v>
      </c>
      <c r="P343" s="696">
        <v>0.0</v>
      </c>
      <c r="Q343" s="732"/>
      <c r="R343" s="732"/>
      <c r="S343" s="732"/>
      <c r="T343" s="732"/>
      <c r="U343" s="732"/>
      <c r="V343" s="733"/>
      <c r="W343" s="681"/>
      <c r="X343" s="681" t="str">
        <f>iferror(VLOOKUP($E343,'セッション実施状況管理'!$H$10:$L$1028,4,FALSE),"")</f>
        <v/>
      </c>
      <c r="Y343" s="681"/>
      <c r="Z343" s="681"/>
      <c r="AA343" s="681"/>
    </row>
    <row r="344">
      <c r="A344" s="692"/>
      <c r="B344" s="692" t="str">
        <f>vlookup(A344,'セッション実施状況管理'!$A:$C,3,false)</f>
        <v>#N/A</v>
      </c>
      <c r="C344" s="692" t="str">
        <f>vlookup(A344,'セッション実施状況管理'!$A:$B,2,false)</f>
        <v>#N/A</v>
      </c>
      <c r="D344" s="686" t="str">
        <f>vlookup(A344,'セッション実施状況管理'!$A:$I,9,false)</f>
        <v>#N/A</v>
      </c>
      <c r="E344" s="686" t="str">
        <f>vlookup(A344,'セッション実施状況管理'!$A:$I,8,false)</f>
        <v>#N/A</v>
      </c>
      <c r="F344" s="686" t="str">
        <f>vlookup(A344,'セッション実施状況管理'!$A:$U,19,false)</f>
        <v>#N/A</v>
      </c>
      <c r="G344" s="686" t="str">
        <f>vlookup(A344,'セッション実施状況管理'!$A:$U,20,false)</f>
        <v>#N/A</v>
      </c>
      <c r="H344" s="686" t="str">
        <f>vlookup(A344,'セッション実施状況管理'!$A$4:$S1004,17,false)</f>
        <v>#N/A</v>
      </c>
      <c r="I344" s="686" t="str">
        <f t="shared" si="13"/>
        <v>#N/A</v>
      </c>
      <c r="J344" s="692"/>
      <c r="K344" s="692"/>
      <c r="L344" s="692"/>
      <c r="M344" s="691">
        <f t="shared" si="16"/>
        <v>0</v>
      </c>
      <c r="N344" s="692"/>
      <c r="O344" s="695">
        <f t="shared" si="7"/>
        <v>0</v>
      </c>
      <c r="P344" s="696">
        <v>0.0</v>
      </c>
      <c r="Q344" s="732"/>
      <c r="R344" s="732"/>
      <c r="S344" s="732"/>
      <c r="T344" s="732"/>
      <c r="U344" s="732"/>
      <c r="V344" s="733"/>
      <c r="W344" s="681"/>
      <c r="X344" s="681" t="str">
        <f>iferror(VLOOKUP($E344,'セッション実施状況管理'!$H$10:$L$1028,4,FALSE),"")</f>
        <v/>
      </c>
      <c r="Y344" s="681"/>
      <c r="Z344" s="681"/>
      <c r="AA344" s="681"/>
    </row>
    <row r="345">
      <c r="A345" s="692"/>
      <c r="B345" s="692" t="str">
        <f>vlookup(A345,'セッション実施状況管理'!$A:$C,3,false)</f>
        <v>#N/A</v>
      </c>
      <c r="C345" s="692" t="str">
        <f>vlookup(A345,'セッション実施状況管理'!$A:$B,2,false)</f>
        <v>#N/A</v>
      </c>
      <c r="D345" s="686" t="str">
        <f>vlookup(A345,'セッション実施状況管理'!$A:$I,9,false)</f>
        <v>#N/A</v>
      </c>
      <c r="E345" s="686" t="str">
        <f>vlookup(A345,'セッション実施状況管理'!$A:$I,8,false)</f>
        <v>#N/A</v>
      </c>
      <c r="F345" s="686" t="str">
        <f>vlookup(A345,'セッション実施状況管理'!$A:$U,19,false)</f>
        <v>#N/A</v>
      </c>
      <c r="G345" s="686" t="str">
        <f>vlookup(A345,'セッション実施状況管理'!$A:$U,20,false)</f>
        <v>#N/A</v>
      </c>
      <c r="H345" s="686" t="str">
        <f>vlookup(A345,'セッション実施状況管理'!$A$4:$S1004,17,false)</f>
        <v>#N/A</v>
      </c>
      <c r="I345" s="686" t="str">
        <f t="shared" si="13"/>
        <v>#N/A</v>
      </c>
      <c r="J345" s="692"/>
      <c r="K345" s="692"/>
      <c r="L345" s="692"/>
      <c r="M345" s="691">
        <f t="shared" si="16"/>
        <v>0</v>
      </c>
      <c r="N345" s="692"/>
      <c r="O345" s="695">
        <f t="shared" si="7"/>
        <v>0</v>
      </c>
      <c r="P345" s="696">
        <v>0.0</v>
      </c>
      <c r="Q345" s="732"/>
      <c r="R345" s="732"/>
      <c r="S345" s="732"/>
      <c r="T345" s="732"/>
      <c r="U345" s="732"/>
      <c r="V345" s="733"/>
      <c r="W345" s="681"/>
      <c r="X345" s="681" t="str">
        <f>iferror(VLOOKUP($E345,'セッション実施状況管理'!$H$10:$L$1028,4,FALSE),"")</f>
        <v/>
      </c>
      <c r="Y345" s="681"/>
      <c r="Z345" s="681"/>
      <c r="AA345" s="681"/>
    </row>
    <row r="346">
      <c r="A346" s="692"/>
      <c r="B346" s="692" t="str">
        <f>vlookup(A346,'セッション実施状況管理'!$A:$C,3,false)</f>
        <v>#N/A</v>
      </c>
      <c r="C346" s="692" t="str">
        <f>vlookup(A346,'セッション実施状況管理'!$A:$B,2,false)</f>
        <v>#N/A</v>
      </c>
      <c r="D346" s="686" t="str">
        <f>vlookup(A346,'セッション実施状況管理'!$A:$I,9,false)</f>
        <v>#N/A</v>
      </c>
      <c r="E346" s="686" t="str">
        <f>vlookup(A346,'セッション実施状況管理'!$A:$I,8,false)</f>
        <v>#N/A</v>
      </c>
      <c r="F346" s="686" t="str">
        <f>vlookup(A346,'セッション実施状況管理'!$A:$U,19,false)</f>
        <v>#N/A</v>
      </c>
      <c r="G346" s="686" t="str">
        <f>vlookup(A346,'セッション実施状況管理'!$A:$U,20,false)</f>
        <v>#N/A</v>
      </c>
      <c r="H346" s="686" t="str">
        <f>vlookup(A346,'セッション実施状況管理'!$A$4:$S1004,17,false)</f>
        <v>#N/A</v>
      </c>
      <c r="I346" s="686" t="str">
        <f t="shared" si="13"/>
        <v>#N/A</v>
      </c>
      <c r="J346" s="692"/>
      <c r="K346" s="692"/>
      <c r="L346" s="692"/>
      <c r="M346" s="691">
        <f t="shared" si="16"/>
        <v>0</v>
      </c>
      <c r="N346" s="692"/>
      <c r="O346" s="695">
        <f t="shared" si="7"/>
        <v>0</v>
      </c>
      <c r="P346" s="696">
        <v>0.0</v>
      </c>
      <c r="Q346" s="732"/>
      <c r="R346" s="732"/>
      <c r="S346" s="732"/>
      <c r="T346" s="732"/>
      <c r="U346" s="732"/>
      <c r="V346" s="733"/>
      <c r="W346" s="681"/>
      <c r="X346" s="681" t="str">
        <f>iferror(VLOOKUP($E346,'セッション実施状況管理'!$H$10:$L$1028,4,FALSE),"")</f>
        <v/>
      </c>
      <c r="Y346" s="681"/>
      <c r="Z346" s="681"/>
      <c r="AA346" s="681"/>
    </row>
    <row r="347">
      <c r="A347" s="692"/>
      <c r="B347" s="692" t="str">
        <f>vlookup(A347,'セッション実施状況管理'!$A:$C,3,false)</f>
        <v>#N/A</v>
      </c>
      <c r="C347" s="692" t="str">
        <f>vlookup(A347,'セッション実施状況管理'!$A:$B,2,false)</f>
        <v>#N/A</v>
      </c>
      <c r="D347" s="692"/>
      <c r="E347" s="692"/>
      <c r="F347" s="692"/>
      <c r="G347" s="692"/>
      <c r="H347" s="686" t="str">
        <f>vlookup(A347,'セッション実施状況管理'!$A$4:$S1004,18,false)</f>
        <v>#N/A</v>
      </c>
      <c r="I347" s="686"/>
      <c r="J347" s="692"/>
      <c r="K347" s="692"/>
      <c r="L347" s="692"/>
      <c r="M347" s="691">
        <f t="shared" si="16"/>
        <v>0</v>
      </c>
      <c r="N347" s="692"/>
      <c r="O347" s="695" t="str">
        <f t="shared" si="7"/>
        <v>#DIV/0!</v>
      </c>
      <c r="P347" s="743"/>
      <c r="Q347" s="744"/>
      <c r="R347" s="744"/>
      <c r="S347" s="744"/>
      <c r="T347" s="744"/>
      <c r="U347" s="744"/>
      <c r="V347" s="744"/>
      <c r="W347" s="681"/>
      <c r="X347" s="681" t="str">
        <f>iferror(VLOOKUP($E347,'セッション実施状況管理'!$H$10:$L$1028,4,FALSE),"")</f>
        <v/>
      </c>
      <c r="Y347" s="681"/>
      <c r="Z347" s="681"/>
      <c r="AA347" s="681"/>
    </row>
    <row r="348">
      <c r="A348" s="692"/>
      <c r="B348" s="692" t="str">
        <f>vlookup(A348,'セッション実施状況管理'!$A:$C,3,false)</f>
        <v>#N/A</v>
      </c>
      <c r="C348" s="692" t="str">
        <f>vlookup(A348,'セッション実施状況管理'!$A:$B,2,false)</f>
        <v>#N/A</v>
      </c>
      <c r="D348" s="692"/>
      <c r="E348" s="692"/>
      <c r="F348" s="692"/>
      <c r="G348" s="692"/>
      <c r="H348" s="686" t="str">
        <f>vlookup(A348,'セッション実施状況管理'!$A$4:$S1004,18,false)</f>
        <v>#N/A</v>
      </c>
      <c r="I348" s="686"/>
      <c r="J348" s="692"/>
      <c r="K348" s="692"/>
      <c r="L348" s="692"/>
      <c r="M348" s="691">
        <f t="shared" si="16"/>
        <v>0</v>
      </c>
      <c r="N348" s="692"/>
      <c r="O348" s="695" t="str">
        <f t="shared" si="7"/>
        <v>#DIV/0!</v>
      </c>
      <c r="P348" s="743"/>
      <c r="Q348" s="744"/>
      <c r="R348" s="744"/>
      <c r="S348" s="744"/>
      <c r="T348" s="744"/>
      <c r="U348" s="744"/>
      <c r="V348" s="744"/>
      <c r="W348" s="681"/>
      <c r="X348" s="681" t="str">
        <f>iferror(VLOOKUP($E348,'セッション実施状況管理'!$H$10:$L$1028,4,FALSE),"")</f>
        <v/>
      </c>
      <c r="Y348" s="681"/>
      <c r="Z348" s="681"/>
      <c r="AA348" s="681"/>
    </row>
    <row r="349">
      <c r="A349" s="692"/>
      <c r="B349" s="692" t="str">
        <f>vlookup(A349,'セッション実施状況管理'!$A:$C,3,false)</f>
        <v>#N/A</v>
      </c>
      <c r="C349" s="692" t="str">
        <f>vlookup(A349,'セッション実施状況管理'!$A:$B,2,false)</f>
        <v>#N/A</v>
      </c>
      <c r="D349" s="692"/>
      <c r="E349" s="692"/>
      <c r="F349" s="692"/>
      <c r="G349" s="692"/>
      <c r="H349" s="686" t="str">
        <f>vlookup(A349,'セッション実施状況管理'!$A$4:$S1004,18,false)</f>
        <v>#N/A</v>
      </c>
      <c r="I349" s="686"/>
      <c r="J349" s="692"/>
      <c r="K349" s="692"/>
      <c r="L349" s="692"/>
      <c r="M349" s="691">
        <f t="shared" si="16"/>
        <v>0</v>
      </c>
      <c r="N349" s="692"/>
      <c r="O349" s="695" t="str">
        <f t="shared" si="7"/>
        <v>#DIV/0!</v>
      </c>
      <c r="P349" s="743"/>
      <c r="Q349" s="744"/>
      <c r="R349" s="744"/>
      <c r="S349" s="744"/>
      <c r="T349" s="744"/>
      <c r="U349" s="744"/>
      <c r="V349" s="744"/>
      <c r="W349" s="681"/>
      <c r="X349" s="681" t="str">
        <f>iferror(VLOOKUP($E349,'セッション実施状況管理'!$H$10:$L$1028,4,FALSE),"")</f>
        <v/>
      </c>
      <c r="Y349" s="681"/>
      <c r="Z349" s="681"/>
      <c r="AA349" s="681"/>
    </row>
    <row r="350">
      <c r="A350" s="692"/>
      <c r="B350" s="692" t="str">
        <f>vlookup(A350,'セッション実施状況管理'!$A:$C,3,false)</f>
        <v>#N/A</v>
      </c>
      <c r="C350" s="692" t="str">
        <f>vlookup(A350,'セッション実施状況管理'!$A:$B,2,false)</f>
        <v>#N/A</v>
      </c>
      <c r="D350" s="692"/>
      <c r="E350" s="692"/>
      <c r="F350" s="692"/>
      <c r="G350" s="692"/>
      <c r="H350" s="686" t="str">
        <f>vlookup(A350,'セッション実施状況管理'!$A$4:$S1004,18,false)</f>
        <v>#N/A</v>
      </c>
      <c r="I350" s="686"/>
      <c r="J350" s="692"/>
      <c r="K350" s="692"/>
      <c r="L350" s="692"/>
      <c r="M350" s="691">
        <f t="shared" si="16"/>
        <v>0</v>
      </c>
      <c r="N350" s="692"/>
      <c r="O350" s="695" t="str">
        <f t="shared" si="7"/>
        <v>#DIV/0!</v>
      </c>
      <c r="P350" s="743"/>
      <c r="Q350" s="744"/>
      <c r="R350" s="744"/>
      <c r="S350" s="744"/>
      <c r="T350" s="744"/>
      <c r="U350" s="744"/>
      <c r="V350" s="744"/>
      <c r="W350" s="681"/>
      <c r="X350" s="681" t="str">
        <f>iferror(VLOOKUP($E350,'セッション実施状況管理'!$H$10:$L$1028,4,FALSE),"")</f>
        <v/>
      </c>
      <c r="Y350" s="681"/>
      <c r="Z350" s="681"/>
      <c r="AA350" s="681"/>
    </row>
    <row r="351">
      <c r="A351" s="692"/>
      <c r="B351" s="692" t="str">
        <f>vlookup(A351,'セッション実施状況管理'!$A:$C,3,false)</f>
        <v>#N/A</v>
      </c>
      <c r="C351" s="692" t="str">
        <f>vlookup(A351,'セッション実施状況管理'!$A:$B,2,false)</f>
        <v>#N/A</v>
      </c>
      <c r="D351" s="692"/>
      <c r="E351" s="692"/>
      <c r="F351" s="692"/>
      <c r="G351" s="692"/>
      <c r="H351" s="686" t="str">
        <f>vlookup(A351,'セッション実施状況管理'!$A$4:$S1004,18,false)</f>
        <v>#N/A</v>
      </c>
      <c r="I351" s="686"/>
      <c r="J351" s="692"/>
      <c r="K351" s="692"/>
      <c r="L351" s="692"/>
      <c r="M351" s="691">
        <f t="shared" si="16"/>
        <v>0</v>
      </c>
      <c r="N351" s="692"/>
      <c r="O351" s="695" t="str">
        <f t="shared" si="7"/>
        <v>#DIV/0!</v>
      </c>
      <c r="P351" s="743"/>
      <c r="Q351" s="744"/>
      <c r="R351" s="744"/>
      <c r="S351" s="744"/>
      <c r="T351" s="744"/>
      <c r="U351" s="744"/>
      <c r="V351" s="744"/>
      <c r="W351" s="681"/>
      <c r="X351" s="681" t="str">
        <f>iferror(VLOOKUP($E351,'セッション実施状況管理'!$H$10:$L$1028,4,FALSE),"")</f>
        <v/>
      </c>
      <c r="Y351" s="681"/>
      <c r="Z351" s="681"/>
      <c r="AA351" s="681"/>
    </row>
    <row r="352">
      <c r="A352" s="692"/>
      <c r="B352" s="692" t="str">
        <f>vlookup(A352,'セッション実施状況管理'!$A:$C,3,false)</f>
        <v>#N/A</v>
      </c>
      <c r="C352" s="692" t="str">
        <f>vlookup(A352,'セッション実施状況管理'!$A:$B,2,false)</f>
        <v>#N/A</v>
      </c>
      <c r="D352" s="692"/>
      <c r="E352" s="692"/>
      <c r="F352" s="692"/>
      <c r="G352" s="692"/>
      <c r="H352" s="686" t="str">
        <f>vlookup(A352,'セッション実施状況管理'!$A$4:$S1004,18,false)</f>
        <v>#N/A</v>
      </c>
      <c r="I352" s="686"/>
      <c r="J352" s="692"/>
      <c r="K352" s="692"/>
      <c r="L352" s="692"/>
      <c r="M352" s="691">
        <f t="shared" si="16"/>
        <v>0</v>
      </c>
      <c r="N352" s="692"/>
      <c r="O352" s="695" t="str">
        <f t="shared" si="7"/>
        <v>#DIV/0!</v>
      </c>
      <c r="P352" s="743"/>
      <c r="Q352" s="744"/>
      <c r="R352" s="744"/>
      <c r="S352" s="744"/>
      <c r="T352" s="744"/>
      <c r="U352" s="744"/>
      <c r="V352" s="744"/>
      <c r="W352" s="681"/>
      <c r="X352" s="681" t="str">
        <f>iferror(VLOOKUP($E352,'セッション実施状況管理'!$H$10:$L$1028,4,FALSE),"")</f>
        <v/>
      </c>
      <c r="Y352" s="681"/>
      <c r="Z352" s="681"/>
      <c r="AA352" s="681"/>
    </row>
    <row r="353">
      <c r="A353" s="692"/>
      <c r="B353" s="692" t="str">
        <f>vlookup(A353,'セッション実施状況管理'!$A:$C,3,false)</f>
        <v>#N/A</v>
      </c>
      <c r="C353" s="692" t="str">
        <f>vlookup(A353,'セッション実施状況管理'!$A:$B,2,false)</f>
        <v>#N/A</v>
      </c>
      <c r="D353" s="692"/>
      <c r="E353" s="692"/>
      <c r="F353" s="692"/>
      <c r="G353" s="692"/>
      <c r="H353" s="686" t="str">
        <f>vlookup(A353,'セッション実施状況管理'!$A$4:$S1004,18,false)</f>
        <v>#N/A</v>
      </c>
      <c r="I353" s="686"/>
      <c r="J353" s="692"/>
      <c r="K353" s="692"/>
      <c r="L353" s="692"/>
      <c r="M353" s="691">
        <f t="shared" si="16"/>
        <v>0</v>
      </c>
      <c r="N353" s="692"/>
      <c r="O353" s="695" t="str">
        <f t="shared" si="7"/>
        <v>#DIV/0!</v>
      </c>
      <c r="P353" s="743"/>
      <c r="Q353" s="744"/>
      <c r="R353" s="744"/>
      <c r="S353" s="744"/>
      <c r="T353" s="744"/>
      <c r="U353" s="744"/>
      <c r="V353" s="744"/>
      <c r="W353" s="681"/>
      <c r="X353" s="681" t="str">
        <f>iferror(VLOOKUP($E353,'セッション実施状況管理'!$H$10:$L$1028,4,FALSE),"")</f>
        <v/>
      </c>
      <c r="Y353" s="681"/>
      <c r="Z353" s="681"/>
      <c r="AA353" s="681"/>
    </row>
    <row r="354">
      <c r="A354" s="692"/>
      <c r="B354" s="692" t="str">
        <f>vlookup(A354,'セッション実施状況管理'!$A:$C,3,false)</f>
        <v>#N/A</v>
      </c>
      <c r="C354" s="692" t="str">
        <f>vlookup(A354,'セッション実施状況管理'!$A:$B,2,false)</f>
        <v>#N/A</v>
      </c>
      <c r="D354" s="692"/>
      <c r="E354" s="692"/>
      <c r="F354" s="692"/>
      <c r="G354" s="692"/>
      <c r="H354" s="686" t="str">
        <f>vlookup(A354,'セッション実施状況管理'!$A$4:$S1004,18,false)</f>
        <v>#N/A</v>
      </c>
      <c r="I354" s="686"/>
      <c r="J354" s="692"/>
      <c r="K354" s="692"/>
      <c r="L354" s="692"/>
      <c r="M354" s="691">
        <f t="shared" si="16"/>
        <v>0</v>
      </c>
      <c r="N354" s="692"/>
      <c r="O354" s="695" t="str">
        <f t="shared" si="7"/>
        <v>#DIV/0!</v>
      </c>
      <c r="P354" s="743"/>
      <c r="Q354" s="744"/>
      <c r="R354" s="744"/>
      <c r="S354" s="744"/>
      <c r="T354" s="744"/>
      <c r="U354" s="744"/>
      <c r="V354" s="744"/>
      <c r="W354" s="681"/>
      <c r="X354" s="681" t="str">
        <f>iferror(VLOOKUP($E354,'セッション実施状況管理'!$H$10:$L$1028,4,FALSE),"")</f>
        <v/>
      </c>
      <c r="Y354" s="681"/>
      <c r="Z354" s="681"/>
      <c r="AA354" s="681"/>
    </row>
    <row r="355">
      <c r="A355" s="692"/>
      <c r="B355" s="692" t="str">
        <f>vlookup(A355,'セッション実施状況管理'!$A:$C,3,false)</f>
        <v>#N/A</v>
      </c>
      <c r="C355" s="692" t="str">
        <f>vlookup(A355,'セッション実施状況管理'!$A:$B,2,false)</f>
        <v>#N/A</v>
      </c>
      <c r="D355" s="692"/>
      <c r="E355" s="692"/>
      <c r="F355" s="692"/>
      <c r="G355" s="692"/>
      <c r="H355" s="686" t="str">
        <f>vlookup(A355,'セッション実施状況管理'!$A$4:$S1004,18,false)</f>
        <v>#N/A</v>
      </c>
      <c r="I355" s="686"/>
      <c r="J355" s="692"/>
      <c r="K355" s="692"/>
      <c r="L355" s="692"/>
      <c r="M355" s="691">
        <f t="shared" si="16"/>
        <v>0</v>
      </c>
      <c r="N355" s="692"/>
      <c r="O355" s="695" t="str">
        <f t="shared" si="7"/>
        <v>#DIV/0!</v>
      </c>
      <c r="P355" s="743"/>
      <c r="Q355" s="744"/>
      <c r="R355" s="744"/>
      <c r="S355" s="744"/>
      <c r="T355" s="744"/>
      <c r="U355" s="744"/>
      <c r="V355" s="744"/>
      <c r="W355" s="681"/>
      <c r="X355" s="681" t="str">
        <f>iferror(VLOOKUP($E355,'セッション実施状況管理'!$H$10:$L$1028,4,FALSE),"")</f>
        <v/>
      </c>
      <c r="Y355" s="681"/>
      <c r="Z355" s="681"/>
      <c r="AA355" s="681"/>
    </row>
    <row r="356">
      <c r="A356" s="692"/>
      <c r="B356" s="692" t="str">
        <f>vlookup(A356,'セッション実施状況管理'!$A:$C,3,false)</f>
        <v>#N/A</v>
      </c>
      <c r="C356" s="692" t="str">
        <f>vlookup(A356,'セッション実施状況管理'!$A:$B,2,false)</f>
        <v>#N/A</v>
      </c>
      <c r="D356" s="692"/>
      <c r="E356" s="692"/>
      <c r="F356" s="692"/>
      <c r="G356" s="692"/>
      <c r="H356" s="686" t="str">
        <f>vlookup(A356,'セッション実施状況管理'!$A$4:$S1004,18,false)</f>
        <v>#N/A</v>
      </c>
      <c r="I356" s="686"/>
      <c r="J356" s="692"/>
      <c r="K356" s="692"/>
      <c r="L356" s="692"/>
      <c r="M356" s="691">
        <f t="shared" si="16"/>
        <v>0</v>
      </c>
      <c r="N356" s="692"/>
      <c r="O356" s="695" t="str">
        <f t="shared" si="7"/>
        <v>#DIV/0!</v>
      </c>
      <c r="P356" s="743"/>
      <c r="Q356" s="744"/>
      <c r="R356" s="744"/>
      <c r="S356" s="744"/>
      <c r="T356" s="744"/>
      <c r="U356" s="744"/>
      <c r="V356" s="744"/>
      <c r="W356" s="681"/>
      <c r="X356" s="681" t="str">
        <f>iferror(VLOOKUP($E356,'セッション実施状況管理'!$H$10:$L$1028,4,FALSE),"")</f>
        <v/>
      </c>
      <c r="Y356" s="681"/>
      <c r="Z356" s="681"/>
      <c r="AA356" s="681"/>
    </row>
    <row r="357">
      <c r="A357" s="692"/>
      <c r="B357" s="692" t="str">
        <f>vlookup(A357,'セッション実施状況管理'!$A:$C,3,false)</f>
        <v>#N/A</v>
      </c>
      <c r="C357" s="692" t="str">
        <f>vlookup(A357,'セッション実施状況管理'!$A:$B,2,false)</f>
        <v>#N/A</v>
      </c>
      <c r="D357" s="692"/>
      <c r="E357" s="692"/>
      <c r="F357" s="692"/>
      <c r="G357" s="692"/>
      <c r="H357" s="686" t="str">
        <f>vlookup(A357,'セッション実施状況管理'!$A$4:$S1004,18,false)</f>
        <v>#N/A</v>
      </c>
      <c r="I357" s="686"/>
      <c r="J357" s="692"/>
      <c r="K357" s="692"/>
      <c r="L357" s="692"/>
      <c r="M357" s="691">
        <f t="shared" si="16"/>
        <v>0</v>
      </c>
      <c r="N357" s="692"/>
      <c r="O357" s="695" t="str">
        <f t="shared" si="7"/>
        <v>#DIV/0!</v>
      </c>
      <c r="P357" s="743"/>
      <c r="Q357" s="744"/>
      <c r="R357" s="744"/>
      <c r="S357" s="744"/>
      <c r="T357" s="744"/>
      <c r="U357" s="744"/>
      <c r="V357" s="744"/>
      <c r="W357" s="681"/>
      <c r="X357" s="681" t="str">
        <f>iferror(VLOOKUP($E357,'セッション実施状況管理'!$H$10:$L$1028,4,FALSE),"")</f>
        <v/>
      </c>
      <c r="Y357" s="681"/>
      <c r="Z357" s="681"/>
      <c r="AA357" s="681"/>
    </row>
    <row r="358">
      <c r="A358" s="692"/>
      <c r="B358" s="692" t="str">
        <f>vlookup(A358,'セッション実施状況管理'!$A:$C,3,false)</f>
        <v>#N/A</v>
      </c>
      <c r="C358" s="692" t="str">
        <f>vlookup(A358,'セッション実施状況管理'!$A:$B,2,false)</f>
        <v>#N/A</v>
      </c>
      <c r="D358" s="692"/>
      <c r="E358" s="692"/>
      <c r="F358" s="692"/>
      <c r="G358" s="692"/>
      <c r="H358" s="686" t="str">
        <f>vlookup(A358,'セッション実施状況管理'!$A$4:$S1004,18,false)</f>
        <v>#N/A</v>
      </c>
      <c r="I358" s="686"/>
      <c r="J358" s="692"/>
      <c r="K358" s="692"/>
      <c r="L358" s="692"/>
      <c r="M358" s="691">
        <f t="shared" si="16"/>
        <v>0</v>
      </c>
      <c r="N358" s="692"/>
      <c r="O358" s="695" t="str">
        <f t="shared" si="7"/>
        <v>#DIV/0!</v>
      </c>
      <c r="P358" s="743"/>
      <c r="Q358" s="744"/>
      <c r="R358" s="744"/>
      <c r="S358" s="744"/>
      <c r="T358" s="744"/>
      <c r="U358" s="744"/>
      <c r="V358" s="744"/>
      <c r="W358" s="681"/>
      <c r="X358" s="681" t="str">
        <f>iferror(VLOOKUP($E358,'セッション実施状況管理'!$H$10:$L$1028,4,FALSE),"")</f>
        <v/>
      </c>
      <c r="Y358" s="681"/>
      <c r="Z358" s="681"/>
      <c r="AA358" s="681"/>
    </row>
    <row r="359">
      <c r="A359" s="692"/>
      <c r="B359" s="692" t="str">
        <f>vlookup(A359,'セッション実施状況管理'!$A:$C,3,false)</f>
        <v>#N/A</v>
      </c>
      <c r="C359" s="692" t="str">
        <f>vlookup(A359,'セッション実施状況管理'!$A:$B,2,false)</f>
        <v>#N/A</v>
      </c>
      <c r="D359" s="692"/>
      <c r="E359" s="692"/>
      <c r="F359" s="692"/>
      <c r="G359" s="692"/>
      <c r="H359" s="686" t="str">
        <f>vlookup(A359,'セッション実施状況管理'!$A$4:$S1004,18,false)</f>
        <v>#N/A</v>
      </c>
      <c r="I359" s="686"/>
      <c r="J359" s="692"/>
      <c r="K359" s="692"/>
      <c r="L359" s="692"/>
      <c r="M359" s="691">
        <f t="shared" si="16"/>
        <v>0</v>
      </c>
      <c r="N359" s="692"/>
      <c r="O359" s="695" t="str">
        <f t="shared" si="7"/>
        <v>#DIV/0!</v>
      </c>
      <c r="P359" s="743"/>
      <c r="Q359" s="744"/>
      <c r="R359" s="744"/>
      <c r="S359" s="744"/>
      <c r="T359" s="744"/>
      <c r="U359" s="744"/>
      <c r="V359" s="744"/>
      <c r="W359" s="681"/>
      <c r="X359" s="681" t="str">
        <f>iferror(VLOOKUP($E359,'セッション実施状況管理'!$H$10:$L$1028,4,FALSE),"")</f>
        <v/>
      </c>
      <c r="Y359" s="681"/>
      <c r="Z359" s="681"/>
      <c r="AA359" s="681"/>
    </row>
    <row r="360">
      <c r="A360" s="692"/>
      <c r="B360" s="692" t="str">
        <f>vlookup(A360,'セッション実施状況管理'!$A:$C,3,false)</f>
        <v>#N/A</v>
      </c>
      <c r="C360" s="692" t="str">
        <f>vlookup(A360,'セッション実施状況管理'!$A:$B,2,false)</f>
        <v>#N/A</v>
      </c>
      <c r="D360" s="692"/>
      <c r="E360" s="692"/>
      <c r="F360" s="692"/>
      <c r="G360" s="692"/>
      <c r="H360" s="686" t="str">
        <f>vlookup(A360,'セッション実施状況管理'!$A$4:$S1004,18,false)</f>
        <v>#N/A</v>
      </c>
      <c r="I360" s="686"/>
      <c r="J360" s="692"/>
      <c r="K360" s="692"/>
      <c r="L360" s="692"/>
      <c r="M360" s="691">
        <f t="shared" si="16"/>
        <v>0</v>
      </c>
      <c r="N360" s="692"/>
      <c r="O360" s="695" t="str">
        <f t="shared" si="7"/>
        <v>#DIV/0!</v>
      </c>
      <c r="P360" s="743"/>
      <c r="Q360" s="744"/>
      <c r="R360" s="744"/>
      <c r="S360" s="744"/>
      <c r="T360" s="744"/>
      <c r="U360" s="744"/>
      <c r="V360" s="744"/>
      <c r="W360" s="681"/>
      <c r="X360" s="681" t="str">
        <f>iferror(VLOOKUP($E360,'セッション実施状況管理'!$H$10:$L$1028,4,FALSE),"")</f>
        <v/>
      </c>
      <c r="Y360" s="681"/>
      <c r="Z360" s="681"/>
      <c r="AA360" s="681"/>
    </row>
    <row r="361">
      <c r="A361" s="692"/>
      <c r="B361" s="692" t="str">
        <f>vlookup(A361,'セッション実施状況管理'!$A:$C,3,false)</f>
        <v>#N/A</v>
      </c>
      <c r="C361" s="692" t="str">
        <f>vlookup(A361,'セッション実施状況管理'!$A:$B,2,false)</f>
        <v>#N/A</v>
      </c>
      <c r="D361" s="692"/>
      <c r="E361" s="692"/>
      <c r="F361" s="692"/>
      <c r="G361" s="692"/>
      <c r="H361" s="686" t="str">
        <f>vlookup(A361,'セッション実施状況管理'!$A$4:$S1004,18,false)</f>
        <v>#N/A</v>
      </c>
      <c r="I361" s="686"/>
      <c r="J361" s="692"/>
      <c r="K361" s="692"/>
      <c r="L361" s="692"/>
      <c r="M361" s="691">
        <f t="shared" si="16"/>
        <v>0</v>
      </c>
      <c r="N361" s="692"/>
      <c r="O361" s="695" t="str">
        <f t="shared" si="7"/>
        <v>#DIV/0!</v>
      </c>
      <c r="P361" s="743"/>
      <c r="Q361" s="744"/>
      <c r="R361" s="744"/>
      <c r="S361" s="744"/>
      <c r="T361" s="744"/>
      <c r="U361" s="744"/>
      <c r="V361" s="744"/>
      <c r="W361" s="681"/>
      <c r="X361" s="681" t="str">
        <f>iferror(VLOOKUP($E361,'セッション実施状況管理'!$H$10:$L$1028,4,FALSE),"")</f>
        <v/>
      </c>
      <c r="Y361" s="681"/>
      <c r="Z361" s="681"/>
      <c r="AA361" s="681"/>
    </row>
    <row r="362">
      <c r="A362" s="692"/>
      <c r="B362" s="692" t="str">
        <f>vlookup(A362,'セッション実施状況管理'!$A:$C,3,false)</f>
        <v>#N/A</v>
      </c>
      <c r="C362" s="692" t="str">
        <f>vlookup(A362,'セッション実施状況管理'!$A:$B,2,false)</f>
        <v>#N/A</v>
      </c>
      <c r="D362" s="692"/>
      <c r="E362" s="692"/>
      <c r="F362" s="692"/>
      <c r="G362" s="692"/>
      <c r="H362" s="686" t="str">
        <f>vlookup(A362,'セッション実施状況管理'!$A$4:$S1004,18,false)</f>
        <v>#N/A</v>
      </c>
      <c r="I362" s="686"/>
      <c r="J362" s="692"/>
      <c r="K362" s="692"/>
      <c r="L362" s="692"/>
      <c r="M362" s="691">
        <f t="shared" si="16"/>
        <v>0</v>
      </c>
      <c r="N362" s="692"/>
      <c r="O362" s="695" t="str">
        <f t="shared" si="7"/>
        <v>#DIV/0!</v>
      </c>
      <c r="P362" s="743"/>
      <c r="Q362" s="744"/>
      <c r="R362" s="744"/>
      <c r="S362" s="744"/>
      <c r="T362" s="744"/>
      <c r="U362" s="744"/>
      <c r="V362" s="744"/>
      <c r="W362" s="681"/>
      <c r="X362" s="681" t="str">
        <f>iferror(VLOOKUP($E362,'セッション実施状況管理'!$H$10:$L$1028,4,FALSE),"")</f>
        <v/>
      </c>
      <c r="Y362" s="681"/>
      <c r="Z362" s="681"/>
      <c r="AA362" s="681"/>
    </row>
    <row r="363">
      <c r="A363" s="692"/>
      <c r="B363" s="692" t="str">
        <f>vlookup(A363,'セッション実施状況管理'!$A:$C,3,false)</f>
        <v>#N/A</v>
      </c>
      <c r="C363" s="692" t="str">
        <f>vlookup(A363,'セッション実施状況管理'!$A:$B,2,false)</f>
        <v>#N/A</v>
      </c>
      <c r="D363" s="692"/>
      <c r="E363" s="692"/>
      <c r="F363" s="692"/>
      <c r="G363" s="692"/>
      <c r="H363" s="686" t="str">
        <f>vlookup(A363,'セッション実施状況管理'!$A$4:$S1004,18,false)</f>
        <v>#N/A</v>
      </c>
      <c r="I363" s="686"/>
      <c r="J363" s="692"/>
      <c r="K363" s="692"/>
      <c r="L363" s="692"/>
      <c r="M363" s="691">
        <f t="shared" si="16"/>
        <v>0</v>
      </c>
      <c r="N363" s="692"/>
      <c r="O363" s="695" t="str">
        <f t="shared" si="7"/>
        <v>#DIV/0!</v>
      </c>
      <c r="P363" s="743"/>
      <c r="Q363" s="744"/>
      <c r="R363" s="744"/>
      <c r="S363" s="744"/>
      <c r="T363" s="744"/>
      <c r="U363" s="744"/>
      <c r="V363" s="744"/>
      <c r="W363" s="681"/>
      <c r="X363" s="681" t="str">
        <f>iferror(VLOOKUP($E363,'セッション実施状況管理'!$H$10:$L$1028,4,FALSE),"")</f>
        <v/>
      </c>
      <c r="Y363" s="681"/>
      <c r="Z363" s="681"/>
      <c r="AA363" s="681"/>
    </row>
    <row r="364">
      <c r="A364" s="692"/>
      <c r="B364" s="692" t="str">
        <f>vlookup(A364,'セッション実施状況管理'!$A:$C,3,false)</f>
        <v>#N/A</v>
      </c>
      <c r="C364" s="692" t="str">
        <f>vlookup(A364,'セッション実施状況管理'!$A:$B,2,false)</f>
        <v>#N/A</v>
      </c>
      <c r="D364" s="692"/>
      <c r="E364" s="692"/>
      <c r="F364" s="692"/>
      <c r="G364" s="692"/>
      <c r="H364" s="686" t="str">
        <f>vlookup(A364,'セッション実施状況管理'!$A$4:$S1004,18,false)</f>
        <v>#N/A</v>
      </c>
      <c r="I364" s="686"/>
      <c r="J364" s="692"/>
      <c r="K364" s="692"/>
      <c r="L364" s="692"/>
      <c r="M364" s="691">
        <f t="shared" si="16"/>
        <v>0</v>
      </c>
      <c r="N364" s="692"/>
      <c r="O364" s="695" t="str">
        <f t="shared" si="7"/>
        <v>#DIV/0!</v>
      </c>
      <c r="P364" s="743"/>
      <c r="Q364" s="744"/>
      <c r="R364" s="744"/>
      <c r="S364" s="744"/>
      <c r="T364" s="744"/>
      <c r="U364" s="744"/>
      <c r="V364" s="744"/>
      <c r="W364" s="681"/>
      <c r="X364" s="681" t="str">
        <f>iferror(VLOOKUP($E364,'セッション実施状況管理'!$H$10:$L$1028,4,FALSE),"")</f>
        <v/>
      </c>
      <c r="Y364" s="681"/>
      <c r="Z364" s="681"/>
      <c r="AA364" s="681"/>
    </row>
    <row r="365">
      <c r="A365" s="692"/>
      <c r="B365" s="692" t="str">
        <f>vlookup(A365,'セッション実施状況管理'!$A:$C,3,false)</f>
        <v>#N/A</v>
      </c>
      <c r="C365" s="692" t="str">
        <f>vlookup(A365,'セッション実施状況管理'!$A:$B,2,false)</f>
        <v>#N/A</v>
      </c>
      <c r="D365" s="692"/>
      <c r="E365" s="692"/>
      <c r="F365" s="692"/>
      <c r="G365" s="692"/>
      <c r="H365" s="686" t="str">
        <f>vlookup(A365,'セッション実施状況管理'!$A$4:$S1004,18,false)</f>
        <v>#N/A</v>
      </c>
      <c r="I365" s="686"/>
      <c r="J365" s="692"/>
      <c r="K365" s="692"/>
      <c r="L365" s="692"/>
      <c r="M365" s="691">
        <f t="shared" si="16"/>
        <v>0</v>
      </c>
      <c r="N365" s="692"/>
      <c r="O365" s="695" t="str">
        <f t="shared" si="7"/>
        <v>#DIV/0!</v>
      </c>
      <c r="P365" s="743"/>
      <c r="Q365" s="744"/>
      <c r="R365" s="744"/>
      <c r="S365" s="744"/>
      <c r="T365" s="744"/>
      <c r="U365" s="744"/>
      <c r="V365" s="744"/>
      <c r="W365" s="681"/>
      <c r="X365" s="681" t="str">
        <f>iferror(VLOOKUP($E365,'セッション実施状況管理'!$H$10:$L$1028,4,FALSE),"")</f>
        <v/>
      </c>
      <c r="Y365" s="681"/>
      <c r="Z365" s="681"/>
      <c r="AA365" s="681"/>
    </row>
    <row r="366">
      <c r="A366" s="692"/>
      <c r="B366" s="692" t="str">
        <f>vlookup(A366,'セッション実施状況管理'!$A:$C,3,false)</f>
        <v>#N/A</v>
      </c>
      <c r="C366" s="692" t="str">
        <f>vlookup(A366,'セッション実施状況管理'!$A:$B,2,false)</f>
        <v>#N/A</v>
      </c>
      <c r="D366" s="692"/>
      <c r="E366" s="692"/>
      <c r="F366" s="692"/>
      <c r="G366" s="692"/>
      <c r="H366" s="686" t="str">
        <f>vlookup(A366,'セッション実施状況管理'!$A$4:$S1004,18,false)</f>
        <v>#N/A</v>
      </c>
      <c r="I366" s="686"/>
      <c r="J366" s="692"/>
      <c r="K366" s="692"/>
      <c r="L366" s="692"/>
      <c r="M366" s="691">
        <f t="shared" si="16"/>
        <v>0</v>
      </c>
      <c r="N366" s="692"/>
      <c r="O366" s="695" t="str">
        <f t="shared" si="7"/>
        <v>#DIV/0!</v>
      </c>
      <c r="P366" s="743"/>
      <c r="Q366" s="744"/>
      <c r="R366" s="744"/>
      <c r="S366" s="744"/>
      <c r="T366" s="744"/>
      <c r="U366" s="744"/>
      <c r="V366" s="744"/>
      <c r="W366" s="681"/>
      <c r="X366" s="681" t="str">
        <f>iferror(VLOOKUP($E366,'セッション実施状況管理'!$H$10:$L$1028,4,FALSE),"")</f>
        <v/>
      </c>
      <c r="Y366" s="681"/>
      <c r="Z366" s="681"/>
      <c r="AA366" s="681"/>
    </row>
    <row r="367">
      <c r="A367" s="692"/>
      <c r="B367" s="692" t="str">
        <f>vlookup(A367,'セッション実施状況管理'!$A:$C,3,false)</f>
        <v>#N/A</v>
      </c>
      <c r="C367" s="692" t="str">
        <f>vlookup(A367,'セッション実施状況管理'!$A:$B,2,false)</f>
        <v>#N/A</v>
      </c>
      <c r="D367" s="692"/>
      <c r="E367" s="692"/>
      <c r="F367" s="692"/>
      <c r="G367" s="692"/>
      <c r="H367" s="686" t="str">
        <f>vlookup(A367,'セッション実施状況管理'!$A$4:$S1004,18,false)</f>
        <v>#N/A</v>
      </c>
      <c r="I367" s="686"/>
      <c r="J367" s="692"/>
      <c r="K367" s="692"/>
      <c r="L367" s="692"/>
      <c r="M367" s="691">
        <f t="shared" si="16"/>
        <v>0</v>
      </c>
      <c r="N367" s="692"/>
      <c r="O367" s="695" t="str">
        <f t="shared" si="7"/>
        <v>#DIV/0!</v>
      </c>
      <c r="P367" s="743"/>
      <c r="Q367" s="744"/>
      <c r="R367" s="744"/>
      <c r="S367" s="744"/>
      <c r="T367" s="744"/>
      <c r="U367" s="744"/>
      <c r="V367" s="744"/>
      <c r="W367" s="681"/>
      <c r="X367" s="681" t="str">
        <f>iferror(VLOOKUP($E367,'セッション実施状況管理'!$H$10:$L$1028,4,FALSE),"")</f>
        <v/>
      </c>
      <c r="Y367" s="681"/>
      <c r="Z367" s="681"/>
      <c r="AA367" s="681"/>
    </row>
    <row r="368">
      <c r="A368" s="692"/>
      <c r="B368" s="692" t="str">
        <f>vlookup(A368,'セッション実施状況管理'!$A:$C,3,false)</f>
        <v>#N/A</v>
      </c>
      <c r="C368" s="692" t="str">
        <f>vlookup(A368,'セッション実施状況管理'!$A:$B,2,false)</f>
        <v>#N/A</v>
      </c>
      <c r="D368" s="692"/>
      <c r="E368" s="692"/>
      <c r="F368" s="692"/>
      <c r="G368" s="692"/>
      <c r="H368" s="686" t="str">
        <f>vlookup(A368,'セッション実施状況管理'!$A$4:$S1004,18,false)</f>
        <v>#N/A</v>
      </c>
      <c r="I368" s="686"/>
      <c r="J368" s="692"/>
      <c r="K368" s="692"/>
      <c r="L368" s="692"/>
      <c r="M368" s="691">
        <f t="shared" si="16"/>
        <v>0</v>
      </c>
      <c r="N368" s="692"/>
      <c r="O368" s="695" t="str">
        <f t="shared" si="7"/>
        <v>#DIV/0!</v>
      </c>
      <c r="P368" s="743"/>
      <c r="Q368" s="744"/>
      <c r="R368" s="744"/>
      <c r="S368" s="744"/>
      <c r="T368" s="744"/>
      <c r="U368" s="744"/>
      <c r="V368" s="744"/>
      <c r="W368" s="681"/>
      <c r="X368" s="681" t="str">
        <f>iferror(VLOOKUP($E368,'セッション実施状況管理'!$H$10:$L$1028,4,FALSE),"")</f>
        <v/>
      </c>
      <c r="Y368" s="681"/>
      <c r="Z368" s="681"/>
      <c r="AA368" s="681"/>
    </row>
    <row r="369">
      <c r="A369" s="692"/>
      <c r="B369" s="692" t="str">
        <f>vlookup(A369,'セッション実施状況管理'!$A:$C,3,false)</f>
        <v>#N/A</v>
      </c>
      <c r="C369" s="692" t="str">
        <f>vlookup(A369,'セッション実施状況管理'!$A:$B,2,false)</f>
        <v>#N/A</v>
      </c>
      <c r="D369" s="692"/>
      <c r="E369" s="692"/>
      <c r="F369" s="692"/>
      <c r="G369" s="692"/>
      <c r="H369" s="686" t="str">
        <f>vlookup(A369,'セッション実施状況管理'!$A$4:$S1004,18,false)</f>
        <v>#N/A</v>
      </c>
      <c r="I369" s="686"/>
      <c r="J369" s="692"/>
      <c r="K369" s="692"/>
      <c r="L369" s="692"/>
      <c r="M369" s="691">
        <f t="shared" si="16"/>
        <v>0</v>
      </c>
      <c r="N369" s="692"/>
      <c r="O369" s="695" t="str">
        <f t="shared" si="7"/>
        <v>#DIV/0!</v>
      </c>
      <c r="P369" s="743"/>
      <c r="Q369" s="744"/>
      <c r="R369" s="744"/>
      <c r="S369" s="744"/>
      <c r="T369" s="744"/>
      <c r="U369" s="744"/>
      <c r="V369" s="744"/>
      <c r="W369" s="681"/>
      <c r="X369" s="681" t="str">
        <f>iferror(VLOOKUP($E369,'セッション実施状況管理'!$H$10:$L$1028,4,FALSE),"")</f>
        <v/>
      </c>
      <c r="Y369" s="681"/>
      <c r="Z369" s="681"/>
      <c r="AA369" s="681"/>
    </row>
    <row r="370">
      <c r="A370" s="692"/>
      <c r="B370" s="692" t="str">
        <f>vlookup(A370,'セッション実施状況管理'!$A:$C,3,false)</f>
        <v>#N/A</v>
      </c>
      <c r="C370" s="692" t="str">
        <f>vlookup(A370,'セッション実施状況管理'!$A:$B,2,false)</f>
        <v>#N/A</v>
      </c>
      <c r="D370" s="692"/>
      <c r="E370" s="692"/>
      <c r="F370" s="692"/>
      <c r="G370" s="692"/>
      <c r="H370" s="686" t="str">
        <f>vlookup(A370,'セッション実施状況管理'!$A$4:$S1004,18,false)</f>
        <v>#N/A</v>
      </c>
      <c r="I370" s="686"/>
      <c r="J370" s="692"/>
      <c r="K370" s="692"/>
      <c r="L370" s="692"/>
      <c r="M370" s="691">
        <f t="shared" si="16"/>
        <v>0</v>
      </c>
      <c r="N370" s="692"/>
      <c r="O370" s="695" t="str">
        <f t="shared" si="7"/>
        <v>#DIV/0!</v>
      </c>
      <c r="P370" s="743"/>
      <c r="Q370" s="744"/>
      <c r="R370" s="744"/>
      <c r="S370" s="744"/>
      <c r="T370" s="744"/>
      <c r="U370" s="744"/>
      <c r="V370" s="744"/>
      <c r="W370" s="681"/>
      <c r="X370" s="681" t="str">
        <f>iferror(VLOOKUP($E370,'セッション実施状況管理'!$H$10:$L$1028,4,FALSE),"")</f>
        <v/>
      </c>
      <c r="Y370" s="681"/>
      <c r="Z370" s="681"/>
      <c r="AA370" s="681"/>
    </row>
    <row r="371">
      <c r="A371" s="692"/>
      <c r="B371" s="692" t="str">
        <f>vlookup(A371,'セッション実施状況管理'!$A:$C,3,false)</f>
        <v>#N/A</v>
      </c>
      <c r="C371" s="692" t="str">
        <f>vlookup(A371,'セッション実施状況管理'!$A:$B,2,false)</f>
        <v>#N/A</v>
      </c>
      <c r="D371" s="692"/>
      <c r="E371" s="692"/>
      <c r="F371" s="692"/>
      <c r="G371" s="692"/>
      <c r="H371" s="686" t="str">
        <f>vlookup(A371,'セッション実施状況管理'!$A$4:$S1004,18,false)</f>
        <v>#N/A</v>
      </c>
      <c r="I371" s="686"/>
      <c r="J371" s="692"/>
      <c r="K371" s="692"/>
      <c r="L371" s="692"/>
      <c r="M371" s="691">
        <f t="shared" si="16"/>
        <v>0</v>
      </c>
      <c r="N371" s="692"/>
      <c r="O371" s="695" t="str">
        <f t="shared" si="7"/>
        <v>#DIV/0!</v>
      </c>
      <c r="P371" s="743"/>
      <c r="Q371" s="744"/>
      <c r="R371" s="744"/>
      <c r="S371" s="744"/>
      <c r="T371" s="744"/>
      <c r="U371" s="744"/>
      <c r="V371" s="744"/>
      <c r="W371" s="681"/>
      <c r="X371" s="681" t="str">
        <f>iferror(VLOOKUP($E371,'セッション実施状況管理'!$H$10:$L$1028,4,FALSE),"")</f>
        <v/>
      </c>
      <c r="Y371" s="681"/>
      <c r="Z371" s="681"/>
      <c r="AA371" s="681"/>
    </row>
    <row r="372">
      <c r="A372" s="692"/>
      <c r="B372" s="692" t="str">
        <f>vlookup(A372,'セッション実施状況管理'!$A:$C,3,false)</f>
        <v>#N/A</v>
      </c>
      <c r="C372" s="692" t="str">
        <f>vlookup(A372,'セッション実施状況管理'!$A:$B,2,false)</f>
        <v>#N/A</v>
      </c>
      <c r="D372" s="692"/>
      <c r="E372" s="692"/>
      <c r="F372" s="692"/>
      <c r="G372" s="692"/>
      <c r="H372" s="686" t="str">
        <f>vlookup(A372,'セッション実施状況管理'!$A$4:$S1004,18,false)</f>
        <v>#N/A</v>
      </c>
      <c r="I372" s="686"/>
      <c r="J372" s="692"/>
      <c r="K372" s="692"/>
      <c r="L372" s="692"/>
      <c r="M372" s="691">
        <f t="shared" si="16"/>
        <v>0</v>
      </c>
      <c r="N372" s="692"/>
      <c r="O372" s="695" t="str">
        <f t="shared" si="7"/>
        <v>#DIV/0!</v>
      </c>
      <c r="P372" s="743"/>
      <c r="Q372" s="744"/>
      <c r="R372" s="744"/>
      <c r="S372" s="744"/>
      <c r="T372" s="744"/>
      <c r="U372" s="744"/>
      <c r="V372" s="744"/>
      <c r="W372" s="681"/>
      <c r="X372" s="681" t="str">
        <f>iferror(VLOOKUP($E372,'セッション実施状況管理'!$H$10:$L$1028,4,FALSE),"")</f>
        <v/>
      </c>
      <c r="Y372" s="681"/>
      <c r="Z372" s="681"/>
      <c r="AA372" s="681"/>
    </row>
    <row r="373">
      <c r="A373" s="692"/>
      <c r="B373" s="692" t="str">
        <f>vlookup(A373,'セッション実施状況管理'!$A:$C,3,false)</f>
        <v>#N/A</v>
      </c>
      <c r="C373" s="692" t="str">
        <f>vlookup(A373,'セッション実施状況管理'!$A:$B,2,false)</f>
        <v>#N/A</v>
      </c>
      <c r="D373" s="692"/>
      <c r="E373" s="692"/>
      <c r="F373" s="692"/>
      <c r="G373" s="692"/>
      <c r="H373" s="686" t="str">
        <f>vlookup(A373,'セッション実施状況管理'!$A$4:$S1004,18,false)</f>
        <v>#N/A</v>
      </c>
      <c r="I373" s="686"/>
      <c r="J373" s="692"/>
      <c r="K373" s="692"/>
      <c r="L373" s="692"/>
      <c r="M373" s="691">
        <f t="shared" si="16"/>
        <v>0</v>
      </c>
      <c r="N373" s="692"/>
      <c r="O373" s="695" t="str">
        <f t="shared" si="7"/>
        <v>#DIV/0!</v>
      </c>
      <c r="P373" s="743"/>
      <c r="Q373" s="744"/>
      <c r="R373" s="744"/>
      <c r="S373" s="744"/>
      <c r="T373" s="744"/>
      <c r="U373" s="744"/>
      <c r="V373" s="744"/>
      <c r="W373" s="681"/>
      <c r="X373" s="681" t="str">
        <f>iferror(VLOOKUP($E373,'セッション実施状況管理'!$H$10:$L$1028,4,FALSE),"")</f>
        <v/>
      </c>
      <c r="Y373" s="681"/>
      <c r="Z373" s="681"/>
      <c r="AA373" s="681"/>
    </row>
    <row r="374">
      <c r="A374" s="692"/>
      <c r="B374" s="692" t="str">
        <f>vlookup(A374,'セッション実施状況管理'!$A:$C,3,false)</f>
        <v>#N/A</v>
      </c>
      <c r="C374" s="692" t="str">
        <f>vlookup(A374,'セッション実施状況管理'!$A:$B,2,false)</f>
        <v>#N/A</v>
      </c>
      <c r="D374" s="692"/>
      <c r="E374" s="692"/>
      <c r="F374" s="692"/>
      <c r="G374" s="692"/>
      <c r="H374" s="686" t="str">
        <f>vlookup(A374,'セッション実施状況管理'!$A$4:$S1004,18,false)</f>
        <v>#N/A</v>
      </c>
      <c r="I374" s="686"/>
      <c r="J374" s="692"/>
      <c r="K374" s="692"/>
      <c r="L374" s="692"/>
      <c r="M374" s="691">
        <f t="shared" si="16"/>
        <v>0</v>
      </c>
      <c r="N374" s="692"/>
      <c r="O374" s="695" t="str">
        <f t="shared" si="7"/>
        <v>#DIV/0!</v>
      </c>
      <c r="P374" s="743"/>
      <c r="Q374" s="744"/>
      <c r="R374" s="744"/>
      <c r="S374" s="744"/>
      <c r="T374" s="744"/>
      <c r="U374" s="744"/>
      <c r="V374" s="744"/>
      <c r="W374" s="681"/>
      <c r="X374" s="681" t="str">
        <f>iferror(VLOOKUP($E374,'セッション実施状況管理'!$H$10:$L$1028,4,FALSE),"")</f>
        <v/>
      </c>
      <c r="Y374" s="681"/>
      <c r="Z374" s="681"/>
      <c r="AA374" s="681"/>
    </row>
    <row r="375">
      <c r="A375" s="692"/>
      <c r="B375" s="692" t="str">
        <f>vlookup(A375,'セッション実施状況管理'!$A:$C,3,false)</f>
        <v>#N/A</v>
      </c>
      <c r="C375" s="692" t="str">
        <f>vlookup(A375,'セッション実施状況管理'!$A:$B,2,false)</f>
        <v>#N/A</v>
      </c>
      <c r="D375" s="692"/>
      <c r="E375" s="692"/>
      <c r="F375" s="692"/>
      <c r="G375" s="692"/>
      <c r="H375" s="686" t="str">
        <f>vlookup(A375,'セッション実施状況管理'!$A$4:$S1004,18,false)</f>
        <v>#N/A</v>
      </c>
      <c r="I375" s="686"/>
      <c r="J375" s="692"/>
      <c r="K375" s="692"/>
      <c r="L375" s="692"/>
      <c r="M375" s="691">
        <f t="shared" si="16"/>
        <v>0</v>
      </c>
      <c r="N375" s="692"/>
      <c r="O375" s="695" t="str">
        <f t="shared" si="7"/>
        <v>#DIV/0!</v>
      </c>
      <c r="P375" s="743"/>
      <c r="Q375" s="744"/>
      <c r="R375" s="744"/>
      <c r="S375" s="744"/>
      <c r="T375" s="744"/>
      <c r="U375" s="744"/>
      <c r="V375" s="744"/>
      <c r="W375" s="681"/>
      <c r="X375" s="681" t="str">
        <f>iferror(VLOOKUP($E375,'セッション実施状況管理'!$H$10:$L$1028,4,FALSE),"")</f>
        <v/>
      </c>
      <c r="Y375" s="681"/>
      <c r="Z375" s="681"/>
      <c r="AA375" s="681"/>
    </row>
    <row r="376">
      <c r="A376" s="692"/>
      <c r="B376" s="692" t="str">
        <f>vlookup(A376,'セッション実施状況管理'!$A:$C,3,false)</f>
        <v>#N/A</v>
      </c>
      <c r="C376" s="692" t="str">
        <f>vlookup(A376,'セッション実施状況管理'!$A:$B,2,false)</f>
        <v>#N/A</v>
      </c>
      <c r="D376" s="692"/>
      <c r="E376" s="692"/>
      <c r="F376" s="692"/>
      <c r="G376" s="692"/>
      <c r="H376" s="686" t="str">
        <f>vlookup(A376,'セッション実施状況管理'!$A$4:$S1004,18,false)</f>
        <v>#N/A</v>
      </c>
      <c r="I376" s="686"/>
      <c r="J376" s="692"/>
      <c r="K376" s="692"/>
      <c r="L376" s="692"/>
      <c r="M376" s="691">
        <f t="shared" si="16"/>
        <v>0</v>
      </c>
      <c r="N376" s="692"/>
      <c r="O376" s="695" t="str">
        <f t="shared" si="7"/>
        <v>#DIV/0!</v>
      </c>
      <c r="P376" s="743"/>
      <c r="Q376" s="744"/>
      <c r="R376" s="744"/>
      <c r="S376" s="744"/>
      <c r="T376" s="744"/>
      <c r="U376" s="744"/>
      <c r="V376" s="744"/>
      <c r="W376" s="681"/>
      <c r="X376" s="681" t="str">
        <f>iferror(VLOOKUP($E376,'セッション実施状況管理'!$H$10:$L$1028,4,FALSE),"")</f>
        <v/>
      </c>
      <c r="Y376" s="681"/>
      <c r="Z376" s="681"/>
      <c r="AA376" s="681"/>
    </row>
    <row r="377">
      <c r="A377" s="692"/>
      <c r="B377" s="692" t="str">
        <f>vlookup(A377,'セッション実施状況管理'!$A:$C,3,false)</f>
        <v>#N/A</v>
      </c>
      <c r="C377" s="692" t="str">
        <f>vlookup(A377,'セッション実施状況管理'!$A:$B,2,false)</f>
        <v>#N/A</v>
      </c>
      <c r="D377" s="692"/>
      <c r="E377" s="692"/>
      <c r="F377" s="692"/>
      <c r="G377" s="692"/>
      <c r="H377" s="686" t="str">
        <f>vlookup(A377,'セッション実施状況管理'!$A$4:$S1004,18,false)</f>
        <v>#N/A</v>
      </c>
      <c r="I377" s="686"/>
      <c r="J377" s="692"/>
      <c r="K377" s="692"/>
      <c r="L377" s="692"/>
      <c r="M377" s="691">
        <f t="shared" si="16"/>
        <v>0</v>
      </c>
      <c r="N377" s="692"/>
      <c r="O377" s="695" t="str">
        <f t="shared" si="7"/>
        <v>#DIV/0!</v>
      </c>
      <c r="P377" s="743"/>
      <c r="Q377" s="744"/>
      <c r="R377" s="744"/>
      <c r="S377" s="744"/>
      <c r="T377" s="744"/>
      <c r="U377" s="744"/>
      <c r="V377" s="744"/>
      <c r="W377" s="681"/>
      <c r="X377" s="681" t="str">
        <f>iferror(VLOOKUP($E377,'セッション実施状況管理'!$H$10:$L$1028,4,FALSE),"")</f>
        <v/>
      </c>
      <c r="Y377" s="681"/>
      <c r="Z377" s="681"/>
      <c r="AA377" s="681"/>
    </row>
    <row r="378">
      <c r="A378" s="692"/>
      <c r="B378" s="692" t="str">
        <f>vlookup(A378,'セッション実施状況管理'!$A:$C,3,false)</f>
        <v>#N/A</v>
      </c>
      <c r="C378" s="692" t="str">
        <f>vlookup(A378,'セッション実施状況管理'!$A:$B,2,false)</f>
        <v>#N/A</v>
      </c>
      <c r="D378" s="692"/>
      <c r="E378" s="692"/>
      <c r="F378" s="692"/>
      <c r="G378" s="692"/>
      <c r="H378" s="686" t="str">
        <f>vlookup(A378,'セッション実施状況管理'!$A$4:$S1004,18,false)</f>
        <v>#N/A</v>
      </c>
      <c r="I378" s="686"/>
      <c r="J378" s="692"/>
      <c r="K378" s="692"/>
      <c r="L378" s="692"/>
      <c r="M378" s="691">
        <f t="shared" si="16"/>
        <v>0</v>
      </c>
      <c r="N378" s="692"/>
      <c r="O378" s="695" t="str">
        <f t="shared" si="7"/>
        <v>#DIV/0!</v>
      </c>
      <c r="P378" s="743"/>
      <c r="Q378" s="744"/>
      <c r="R378" s="744"/>
      <c r="S378" s="744"/>
      <c r="T378" s="744"/>
      <c r="U378" s="744"/>
      <c r="V378" s="744"/>
      <c r="W378" s="681"/>
      <c r="X378" s="681" t="str">
        <f>iferror(VLOOKUP($E378,'セッション実施状況管理'!$H$10:$L$1028,4,FALSE),"")</f>
        <v/>
      </c>
      <c r="Y378" s="681"/>
      <c r="Z378" s="681"/>
      <c r="AA378" s="681"/>
    </row>
    <row r="379">
      <c r="A379" s="692"/>
      <c r="B379" s="692" t="str">
        <f>vlookup(A379,'セッション実施状況管理'!$A:$C,3,false)</f>
        <v>#N/A</v>
      </c>
      <c r="C379" s="692" t="str">
        <f>vlookup(A379,'セッション実施状況管理'!$A:$B,2,false)</f>
        <v>#N/A</v>
      </c>
      <c r="D379" s="692"/>
      <c r="E379" s="692"/>
      <c r="F379" s="692"/>
      <c r="G379" s="692"/>
      <c r="H379" s="686" t="str">
        <f>vlookup(A379,'セッション実施状況管理'!$A$4:$S1004,18,false)</f>
        <v>#N/A</v>
      </c>
      <c r="I379" s="686"/>
      <c r="J379" s="692"/>
      <c r="K379" s="692"/>
      <c r="L379" s="692"/>
      <c r="M379" s="691">
        <f t="shared" si="16"/>
        <v>0</v>
      </c>
      <c r="N379" s="692"/>
      <c r="O379" s="695" t="str">
        <f t="shared" si="7"/>
        <v>#DIV/0!</v>
      </c>
      <c r="P379" s="743"/>
      <c r="Q379" s="744"/>
      <c r="R379" s="744"/>
      <c r="S379" s="744"/>
      <c r="T379" s="744"/>
      <c r="U379" s="744"/>
      <c r="V379" s="744"/>
      <c r="W379" s="681"/>
      <c r="X379" s="681" t="str">
        <f>iferror(VLOOKUP($E379,'セッション実施状況管理'!$H$10:$L$1028,4,FALSE),"")</f>
        <v/>
      </c>
      <c r="Y379" s="681"/>
      <c r="Z379" s="681"/>
      <c r="AA379" s="681"/>
    </row>
    <row r="380">
      <c r="A380" s="692"/>
      <c r="B380" s="692" t="str">
        <f>vlookup(A380,'セッション実施状況管理'!$A:$C,3,false)</f>
        <v>#N/A</v>
      </c>
      <c r="C380" s="692" t="str">
        <f>vlookup(A380,'セッション実施状況管理'!$A:$B,2,false)</f>
        <v>#N/A</v>
      </c>
      <c r="D380" s="692"/>
      <c r="E380" s="692"/>
      <c r="F380" s="692"/>
      <c r="G380" s="692"/>
      <c r="H380" s="686" t="str">
        <f>vlookup(A380,'セッション実施状況管理'!$A$4:$S1004,18,false)</f>
        <v>#N/A</v>
      </c>
      <c r="I380" s="686"/>
      <c r="J380" s="692"/>
      <c r="K380" s="692"/>
      <c r="L380" s="692"/>
      <c r="M380" s="691">
        <f t="shared" si="16"/>
        <v>0</v>
      </c>
      <c r="N380" s="692"/>
      <c r="O380" s="695" t="str">
        <f t="shared" si="7"/>
        <v>#DIV/0!</v>
      </c>
      <c r="P380" s="743"/>
      <c r="Q380" s="744"/>
      <c r="R380" s="744"/>
      <c r="S380" s="744"/>
      <c r="T380" s="744"/>
      <c r="U380" s="744"/>
      <c r="V380" s="744"/>
      <c r="W380" s="681"/>
      <c r="X380" s="681" t="str">
        <f>iferror(VLOOKUP($E380,'セッション実施状況管理'!$H$10:$L$1028,4,FALSE),"")</f>
        <v/>
      </c>
      <c r="Y380" s="681"/>
      <c r="Z380" s="681"/>
      <c r="AA380" s="681"/>
    </row>
    <row r="381">
      <c r="A381" s="692"/>
      <c r="B381" s="692" t="str">
        <f>vlookup(A381,'セッション実施状況管理'!$A:$C,3,false)</f>
        <v>#N/A</v>
      </c>
      <c r="C381" s="692" t="str">
        <f>vlookup(A381,'セッション実施状況管理'!$A:$B,2,false)</f>
        <v>#N/A</v>
      </c>
      <c r="D381" s="692"/>
      <c r="E381" s="692"/>
      <c r="F381" s="692"/>
      <c r="G381" s="692"/>
      <c r="H381" s="686" t="str">
        <f>vlookup(A381,'セッション実施状況管理'!$A$4:$S1004,18,false)</f>
        <v>#N/A</v>
      </c>
      <c r="I381" s="686"/>
      <c r="J381" s="692"/>
      <c r="K381" s="692"/>
      <c r="L381" s="692"/>
      <c r="M381" s="691">
        <f t="shared" si="16"/>
        <v>0</v>
      </c>
      <c r="N381" s="692"/>
      <c r="O381" s="695" t="str">
        <f t="shared" si="7"/>
        <v>#DIV/0!</v>
      </c>
      <c r="P381" s="743"/>
      <c r="Q381" s="744"/>
      <c r="R381" s="744"/>
      <c r="S381" s="744"/>
      <c r="T381" s="744"/>
      <c r="U381" s="744"/>
      <c r="V381" s="744"/>
      <c r="W381" s="681"/>
      <c r="X381" s="681" t="str">
        <f>iferror(VLOOKUP($E381,'セッション実施状況管理'!$H$10:$L$1028,4,FALSE),"")</f>
        <v/>
      </c>
      <c r="Y381" s="681"/>
      <c r="Z381" s="681"/>
      <c r="AA381" s="681"/>
    </row>
    <row r="382">
      <c r="A382" s="692"/>
      <c r="B382" s="692" t="str">
        <f>vlookup(A382,'セッション実施状況管理'!$A:$C,3,false)</f>
        <v>#N/A</v>
      </c>
      <c r="C382" s="692" t="str">
        <f>vlookup(A382,'セッション実施状況管理'!$A:$B,2,false)</f>
        <v>#N/A</v>
      </c>
      <c r="D382" s="692"/>
      <c r="E382" s="692"/>
      <c r="F382" s="692"/>
      <c r="G382" s="692"/>
      <c r="H382" s="686" t="str">
        <f>vlookup(A382,'セッション実施状況管理'!$A$4:$S1004,18,false)</f>
        <v>#N/A</v>
      </c>
      <c r="I382" s="686"/>
      <c r="J382" s="692"/>
      <c r="K382" s="692"/>
      <c r="L382" s="692"/>
      <c r="M382" s="691">
        <f t="shared" si="16"/>
        <v>0</v>
      </c>
      <c r="N382" s="692"/>
      <c r="O382" s="695" t="str">
        <f t="shared" si="7"/>
        <v>#DIV/0!</v>
      </c>
      <c r="P382" s="743"/>
      <c r="Q382" s="744"/>
      <c r="R382" s="744"/>
      <c r="S382" s="744"/>
      <c r="T382" s="744"/>
      <c r="U382" s="744"/>
      <c r="V382" s="744"/>
      <c r="W382" s="681"/>
      <c r="X382" s="681" t="str">
        <f>iferror(VLOOKUP($E382,'セッション実施状況管理'!$H$10:$L$1028,4,FALSE),"")</f>
        <v/>
      </c>
      <c r="Y382" s="681"/>
      <c r="Z382" s="681"/>
      <c r="AA382" s="681"/>
    </row>
    <row r="383">
      <c r="A383" s="692"/>
      <c r="B383" s="692" t="str">
        <f>vlookup(A383,'セッション実施状況管理'!$A:$C,3,false)</f>
        <v>#N/A</v>
      </c>
      <c r="C383" s="692" t="str">
        <f>vlookup(A383,'セッション実施状況管理'!$A:$B,2,false)</f>
        <v>#N/A</v>
      </c>
      <c r="D383" s="692"/>
      <c r="E383" s="692"/>
      <c r="F383" s="692"/>
      <c r="G383" s="692"/>
      <c r="H383" s="686" t="str">
        <f>vlookup(A383,'セッション実施状況管理'!$A$4:$S1004,18,false)</f>
        <v>#N/A</v>
      </c>
      <c r="I383" s="686"/>
      <c r="J383" s="692"/>
      <c r="K383" s="692"/>
      <c r="L383" s="692"/>
      <c r="M383" s="691">
        <f t="shared" si="16"/>
        <v>0</v>
      </c>
      <c r="N383" s="692"/>
      <c r="O383" s="695" t="str">
        <f t="shared" si="7"/>
        <v>#DIV/0!</v>
      </c>
      <c r="P383" s="743"/>
      <c r="Q383" s="744"/>
      <c r="R383" s="744"/>
      <c r="S383" s="744"/>
      <c r="T383" s="744"/>
      <c r="U383" s="744"/>
      <c r="V383" s="744"/>
      <c r="W383" s="681"/>
      <c r="X383" s="681" t="str">
        <f>iferror(VLOOKUP($E383,'セッション実施状況管理'!$H$10:$L$1028,4,FALSE),"")</f>
        <v/>
      </c>
      <c r="Y383" s="681"/>
      <c r="Z383" s="681"/>
      <c r="AA383" s="681"/>
    </row>
    <row r="384">
      <c r="A384" s="692"/>
      <c r="B384" s="692" t="str">
        <f>vlookup(A384,'セッション実施状況管理'!$A:$C,3,false)</f>
        <v>#N/A</v>
      </c>
      <c r="C384" s="692" t="str">
        <f>vlookup(A384,'セッション実施状況管理'!$A:$B,2,false)</f>
        <v>#N/A</v>
      </c>
      <c r="D384" s="692"/>
      <c r="E384" s="692"/>
      <c r="F384" s="692"/>
      <c r="G384" s="692"/>
      <c r="H384" s="686" t="str">
        <f>vlookup(A384,'セッション実施状況管理'!$A$4:$S1004,18,false)</f>
        <v>#N/A</v>
      </c>
      <c r="I384" s="686"/>
      <c r="J384" s="692"/>
      <c r="K384" s="692"/>
      <c r="L384" s="692"/>
      <c r="M384" s="691">
        <f t="shared" si="16"/>
        <v>0</v>
      </c>
      <c r="N384" s="692"/>
      <c r="O384" s="695" t="str">
        <f t="shared" si="7"/>
        <v>#DIV/0!</v>
      </c>
      <c r="P384" s="743"/>
      <c r="Q384" s="744"/>
      <c r="R384" s="744"/>
      <c r="S384" s="744"/>
      <c r="T384" s="744"/>
      <c r="U384" s="744"/>
      <c r="V384" s="744"/>
      <c r="W384" s="681"/>
      <c r="X384" s="681" t="str">
        <f>iferror(VLOOKUP($E384,'セッション実施状況管理'!$H$10:$L$1028,4,FALSE),"")</f>
        <v/>
      </c>
      <c r="Y384" s="681"/>
      <c r="Z384" s="681"/>
      <c r="AA384" s="681"/>
    </row>
    <row r="385">
      <c r="A385" s="692"/>
      <c r="B385" s="692" t="str">
        <f>vlookup(A385,'セッション実施状況管理'!$A:$C,3,false)</f>
        <v>#N/A</v>
      </c>
      <c r="C385" s="692" t="str">
        <f>vlookup(A385,'セッション実施状況管理'!$A:$B,2,false)</f>
        <v>#N/A</v>
      </c>
      <c r="D385" s="692"/>
      <c r="E385" s="692"/>
      <c r="F385" s="692"/>
      <c r="G385" s="692"/>
      <c r="H385" s="686" t="str">
        <f>vlookup(A385,'セッション実施状況管理'!$A$4:$S1004,18,false)</f>
        <v>#N/A</v>
      </c>
      <c r="I385" s="686"/>
      <c r="J385" s="692"/>
      <c r="K385" s="692"/>
      <c r="L385" s="692"/>
      <c r="M385" s="691">
        <f t="shared" si="16"/>
        <v>0</v>
      </c>
      <c r="N385" s="692"/>
      <c r="O385" s="695" t="str">
        <f t="shared" si="7"/>
        <v>#DIV/0!</v>
      </c>
      <c r="P385" s="743"/>
      <c r="Q385" s="744"/>
      <c r="R385" s="744"/>
      <c r="S385" s="744"/>
      <c r="T385" s="744"/>
      <c r="U385" s="744"/>
      <c r="V385" s="744"/>
      <c r="W385" s="681"/>
      <c r="X385" s="681" t="str">
        <f>iferror(VLOOKUP($E385,'セッション実施状況管理'!$H$10:$L$1028,4,FALSE),"")</f>
        <v/>
      </c>
      <c r="Y385" s="681"/>
      <c r="Z385" s="681"/>
      <c r="AA385" s="681"/>
    </row>
    <row r="386">
      <c r="A386" s="692"/>
      <c r="B386" s="692" t="str">
        <f>vlookup(A386,'セッション実施状況管理'!$A:$C,3,false)</f>
        <v>#N/A</v>
      </c>
      <c r="C386" s="692" t="str">
        <f>vlookup(A386,'セッション実施状況管理'!$A:$B,2,false)</f>
        <v>#N/A</v>
      </c>
      <c r="D386" s="692"/>
      <c r="E386" s="692"/>
      <c r="F386" s="692"/>
      <c r="G386" s="692"/>
      <c r="H386" s="686" t="str">
        <f>vlookup(A386,'セッション実施状況管理'!$A$4:$S1004,18,false)</f>
        <v>#N/A</v>
      </c>
      <c r="I386" s="686"/>
      <c r="J386" s="692"/>
      <c r="K386" s="692"/>
      <c r="L386" s="692"/>
      <c r="M386" s="691">
        <f t="shared" si="16"/>
        <v>0</v>
      </c>
      <c r="N386" s="692"/>
      <c r="O386" s="695" t="str">
        <f t="shared" si="7"/>
        <v>#DIV/0!</v>
      </c>
      <c r="P386" s="743"/>
      <c r="Q386" s="744"/>
      <c r="R386" s="744"/>
      <c r="S386" s="744"/>
      <c r="T386" s="744"/>
      <c r="U386" s="744"/>
      <c r="V386" s="744"/>
      <c r="W386" s="681"/>
      <c r="X386" s="681" t="str">
        <f>iferror(VLOOKUP($E386,'セッション実施状況管理'!$H$10:$L$1028,4,FALSE),"")</f>
        <v/>
      </c>
      <c r="Y386" s="681"/>
      <c r="Z386" s="681"/>
      <c r="AA386" s="681"/>
    </row>
    <row r="387">
      <c r="A387" s="692"/>
      <c r="B387" s="692" t="str">
        <f>vlookup(A387,'セッション実施状況管理'!$A:$C,3,false)</f>
        <v>#N/A</v>
      </c>
      <c r="C387" s="692" t="str">
        <f>vlookup(A387,'セッション実施状況管理'!$A:$B,2,false)</f>
        <v>#N/A</v>
      </c>
      <c r="D387" s="692"/>
      <c r="E387" s="692"/>
      <c r="F387" s="692"/>
      <c r="G387" s="692"/>
      <c r="H387" s="686" t="str">
        <f>vlookup(A387,'セッション実施状況管理'!$A$4:$S1004,18,false)</f>
        <v>#N/A</v>
      </c>
      <c r="I387" s="686"/>
      <c r="J387" s="692"/>
      <c r="K387" s="692"/>
      <c r="L387" s="692"/>
      <c r="M387" s="691">
        <f t="shared" si="16"/>
        <v>0</v>
      </c>
      <c r="N387" s="692"/>
      <c r="O387" s="695" t="str">
        <f t="shared" si="7"/>
        <v>#DIV/0!</v>
      </c>
      <c r="P387" s="743"/>
      <c r="Q387" s="744"/>
      <c r="R387" s="744"/>
      <c r="S387" s="744"/>
      <c r="T387" s="744"/>
      <c r="U387" s="744"/>
      <c r="V387" s="744"/>
      <c r="W387" s="681"/>
      <c r="X387" s="681" t="str">
        <f>iferror(VLOOKUP($E387,'セッション実施状況管理'!$H$10:$L$1028,4,FALSE),"")</f>
        <v/>
      </c>
      <c r="Y387" s="681"/>
      <c r="Z387" s="681"/>
      <c r="AA387" s="681"/>
    </row>
    <row r="388">
      <c r="A388" s="692"/>
      <c r="B388" s="692" t="str">
        <f>vlookup(A388,'セッション実施状況管理'!$A:$C,3,false)</f>
        <v>#N/A</v>
      </c>
      <c r="C388" s="692" t="str">
        <f>vlookup(A388,'セッション実施状況管理'!$A:$B,2,false)</f>
        <v>#N/A</v>
      </c>
      <c r="D388" s="692"/>
      <c r="E388" s="692"/>
      <c r="F388" s="692"/>
      <c r="G388" s="692"/>
      <c r="H388" s="686" t="str">
        <f>vlookup(A388,'セッション実施状況管理'!$A$4:$S1004,18,false)</f>
        <v>#N/A</v>
      </c>
      <c r="I388" s="686"/>
      <c r="J388" s="692"/>
      <c r="K388" s="692"/>
      <c r="L388" s="692"/>
      <c r="M388" s="691">
        <f t="shared" si="16"/>
        <v>0</v>
      </c>
      <c r="N388" s="692"/>
      <c r="O388" s="695" t="str">
        <f t="shared" si="7"/>
        <v>#DIV/0!</v>
      </c>
      <c r="P388" s="743"/>
      <c r="Q388" s="744"/>
      <c r="R388" s="744"/>
      <c r="S388" s="744"/>
      <c r="T388" s="744"/>
      <c r="U388" s="744"/>
      <c r="V388" s="744"/>
      <c r="W388" s="681"/>
      <c r="X388" s="681" t="str">
        <f>iferror(VLOOKUP($E388,'セッション実施状況管理'!$H$10:$L$1028,4,FALSE),"")</f>
        <v/>
      </c>
      <c r="Y388" s="681"/>
      <c r="Z388" s="681"/>
      <c r="AA388" s="681"/>
    </row>
    <row r="389">
      <c r="A389" s="692"/>
      <c r="B389" s="692" t="str">
        <f>vlookup(A389,'セッション実施状況管理'!$A:$C,3,false)</f>
        <v>#N/A</v>
      </c>
      <c r="C389" s="692" t="str">
        <f>vlookup(A389,'セッション実施状況管理'!$A:$B,2,false)</f>
        <v>#N/A</v>
      </c>
      <c r="D389" s="692"/>
      <c r="E389" s="692"/>
      <c r="F389" s="692"/>
      <c r="G389" s="692"/>
      <c r="H389" s="686" t="str">
        <f>vlookup(A389,'セッション実施状況管理'!$A$4:$S1004,18,false)</f>
        <v>#N/A</v>
      </c>
      <c r="I389" s="686"/>
      <c r="J389" s="692"/>
      <c r="K389" s="692"/>
      <c r="L389" s="692"/>
      <c r="M389" s="691">
        <f t="shared" si="16"/>
        <v>0</v>
      </c>
      <c r="N389" s="692"/>
      <c r="O389" s="695" t="str">
        <f t="shared" si="7"/>
        <v>#DIV/0!</v>
      </c>
      <c r="P389" s="743"/>
      <c r="Q389" s="744"/>
      <c r="R389" s="744"/>
      <c r="S389" s="744"/>
      <c r="T389" s="744"/>
      <c r="U389" s="744"/>
      <c r="V389" s="744"/>
      <c r="W389" s="681"/>
      <c r="X389" s="681" t="str">
        <f>iferror(VLOOKUP($E389,'セッション実施状況管理'!$H$10:$L$1028,4,FALSE),"")</f>
        <v/>
      </c>
      <c r="Y389" s="681"/>
      <c r="Z389" s="681"/>
      <c r="AA389" s="681"/>
    </row>
    <row r="390">
      <c r="A390" s="692"/>
      <c r="B390" s="692" t="str">
        <f>vlookup(A390,'セッション実施状況管理'!$A:$C,3,false)</f>
        <v>#N/A</v>
      </c>
      <c r="C390" s="692" t="str">
        <f>vlookup(A390,'セッション実施状況管理'!$A:$B,2,false)</f>
        <v>#N/A</v>
      </c>
      <c r="D390" s="692"/>
      <c r="E390" s="692"/>
      <c r="F390" s="692"/>
      <c r="G390" s="692"/>
      <c r="H390" s="686" t="str">
        <f>vlookup(A390,'セッション実施状況管理'!$A$4:$S1004,18,false)</f>
        <v>#N/A</v>
      </c>
      <c r="I390" s="686"/>
      <c r="J390" s="692"/>
      <c r="K390" s="692"/>
      <c r="L390" s="692"/>
      <c r="M390" s="691">
        <f t="shared" si="16"/>
        <v>0</v>
      </c>
      <c r="N390" s="692"/>
      <c r="O390" s="695" t="str">
        <f t="shared" si="7"/>
        <v>#DIV/0!</v>
      </c>
      <c r="P390" s="743"/>
      <c r="Q390" s="744"/>
      <c r="R390" s="744"/>
      <c r="S390" s="744"/>
      <c r="T390" s="744"/>
      <c r="U390" s="744"/>
      <c r="V390" s="744"/>
      <c r="W390" s="681"/>
      <c r="X390" s="681" t="str">
        <f>iferror(VLOOKUP($E390,'セッション実施状況管理'!$H$10:$L$1028,4,FALSE),"")</f>
        <v/>
      </c>
      <c r="Y390" s="681"/>
      <c r="Z390" s="681"/>
      <c r="AA390" s="681"/>
    </row>
    <row r="391">
      <c r="A391" s="692"/>
      <c r="B391" s="692" t="str">
        <f>vlookup(A391,'セッション実施状況管理'!$A:$C,3,false)</f>
        <v>#N/A</v>
      </c>
      <c r="C391" s="692" t="str">
        <f>vlookup(A391,'セッション実施状況管理'!$A:$B,2,false)</f>
        <v>#N/A</v>
      </c>
      <c r="D391" s="692"/>
      <c r="E391" s="692"/>
      <c r="F391" s="692"/>
      <c r="G391" s="692"/>
      <c r="H391" s="686" t="str">
        <f>vlookup(A391,'セッション実施状況管理'!$A$4:$S1004,18,false)</f>
        <v>#N/A</v>
      </c>
      <c r="I391" s="686"/>
      <c r="J391" s="692"/>
      <c r="K391" s="692"/>
      <c r="L391" s="692"/>
      <c r="M391" s="691">
        <f t="shared" si="16"/>
        <v>0</v>
      </c>
      <c r="N391" s="692"/>
      <c r="O391" s="695" t="str">
        <f t="shared" si="7"/>
        <v>#DIV/0!</v>
      </c>
      <c r="P391" s="743"/>
      <c r="Q391" s="744"/>
      <c r="R391" s="744"/>
      <c r="S391" s="744"/>
      <c r="T391" s="744"/>
      <c r="U391" s="744"/>
      <c r="V391" s="744"/>
      <c r="W391" s="681"/>
      <c r="X391" s="681" t="str">
        <f>iferror(VLOOKUP($E391,'セッション実施状況管理'!$H$10:$L$1028,4,FALSE),"")</f>
        <v/>
      </c>
      <c r="Y391" s="681"/>
      <c r="Z391" s="681"/>
      <c r="AA391" s="681"/>
    </row>
    <row r="392">
      <c r="A392" s="692"/>
      <c r="B392" s="692" t="str">
        <f>vlookup(A392,'セッション実施状況管理'!$A:$C,3,false)</f>
        <v>#N/A</v>
      </c>
      <c r="C392" s="692" t="str">
        <f>vlookup(A392,'セッション実施状況管理'!$A:$B,2,false)</f>
        <v>#N/A</v>
      </c>
      <c r="D392" s="692"/>
      <c r="E392" s="692"/>
      <c r="F392" s="692"/>
      <c r="G392" s="692"/>
      <c r="H392" s="686" t="str">
        <f>vlookup(A392,'セッション実施状況管理'!$A$4:$S1004,18,false)</f>
        <v>#N/A</v>
      </c>
      <c r="I392" s="686"/>
      <c r="J392" s="692"/>
      <c r="K392" s="692"/>
      <c r="L392" s="692"/>
      <c r="M392" s="691">
        <f t="shared" si="16"/>
        <v>0</v>
      </c>
      <c r="N392" s="692"/>
      <c r="O392" s="695" t="str">
        <f t="shared" si="7"/>
        <v>#DIV/0!</v>
      </c>
      <c r="P392" s="743"/>
      <c r="Q392" s="744"/>
      <c r="R392" s="744"/>
      <c r="S392" s="744"/>
      <c r="T392" s="744"/>
      <c r="U392" s="744"/>
      <c r="V392" s="744"/>
      <c r="W392" s="681"/>
      <c r="X392" s="681" t="str">
        <f>iferror(VLOOKUP($E392,'セッション実施状況管理'!$H$10:$L$1028,4,FALSE),"")</f>
        <v/>
      </c>
      <c r="Y392" s="681"/>
      <c r="Z392" s="681"/>
      <c r="AA392" s="681"/>
    </row>
    <row r="393">
      <c r="A393" s="692"/>
      <c r="B393" s="692" t="str">
        <f>vlookup(A393,'セッション実施状況管理'!$A:$C,3,false)</f>
        <v>#N/A</v>
      </c>
      <c r="C393" s="692" t="str">
        <f>vlookup(A393,'セッション実施状況管理'!$A:$B,2,false)</f>
        <v>#N/A</v>
      </c>
      <c r="D393" s="692"/>
      <c r="E393" s="692"/>
      <c r="F393" s="692"/>
      <c r="G393" s="692"/>
      <c r="H393" s="686" t="str">
        <f>vlookup(A393,'セッション実施状況管理'!$A$4:$S1004,18,false)</f>
        <v>#N/A</v>
      </c>
      <c r="I393" s="686"/>
      <c r="J393" s="692"/>
      <c r="K393" s="692"/>
      <c r="L393" s="692"/>
      <c r="M393" s="691">
        <f t="shared" si="16"/>
        <v>0</v>
      </c>
      <c r="N393" s="692"/>
      <c r="O393" s="695" t="str">
        <f t="shared" si="7"/>
        <v>#DIV/0!</v>
      </c>
      <c r="P393" s="743"/>
      <c r="Q393" s="744"/>
      <c r="R393" s="744"/>
      <c r="S393" s="744"/>
      <c r="T393" s="744"/>
      <c r="U393" s="744"/>
      <c r="V393" s="744"/>
      <c r="W393" s="681"/>
      <c r="X393" s="681" t="str">
        <f>iferror(VLOOKUP($E393,'セッション実施状況管理'!$H$10:$L$1028,4,FALSE),"")</f>
        <v/>
      </c>
      <c r="Y393" s="681"/>
      <c r="Z393" s="681"/>
      <c r="AA393" s="681"/>
    </row>
    <row r="394">
      <c r="A394" s="692"/>
      <c r="B394" s="692" t="str">
        <f>vlookup(A394,'セッション実施状況管理'!$A:$C,3,false)</f>
        <v>#N/A</v>
      </c>
      <c r="C394" s="692" t="str">
        <f>vlookup(A394,'セッション実施状況管理'!$A:$B,2,false)</f>
        <v>#N/A</v>
      </c>
      <c r="D394" s="692"/>
      <c r="E394" s="692"/>
      <c r="F394" s="692"/>
      <c r="G394" s="692"/>
      <c r="H394" s="686" t="str">
        <f>vlookup(A394,'セッション実施状況管理'!$A$4:$S1004,18,false)</f>
        <v>#N/A</v>
      </c>
      <c r="I394" s="686"/>
      <c r="J394" s="692"/>
      <c r="K394" s="692"/>
      <c r="L394" s="692"/>
      <c r="M394" s="691">
        <f t="shared" si="16"/>
        <v>0</v>
      </c>
      <c r="N394" s="692"/>
      <c r="O394" s="695" t="str">
        <f t="shared" si="7"/>
        <v>#DIV/0!</v>
      </c>
      <c r="P394" s="743"/>
      <c r="Q394" s="744"/>
      <c r="R394" s="744"/>
      <c r="S394" s="744"/>
      <c r="T394" s="744"/>
      <c r="U394" s="744"/>
      <c r="V394" s="744"/>
      <c r="W394" s="681"/>
      <c r="X394" s="681" t="str">
        <f>iferror(VLOOKUP($E394,'セッション実施状況管理'!$H$10:$L$1028,4,FALSE),"")</f>
        <v/>
      </c>
      <c r="Y394" s="681"/>
      <c r="Z394" s="681"/>
      <c r="AA394" s="681"/>
    </row>
    <row r="395">
      <c r="A395" s="692"/>
      <c r="B395" s="692" t="str">
        <f>vlookup(A395,'セッション実施状況管理'!$A:$C,3,false)</f>
        <v>#N/A</v>
      </c>
      <c r="C395" s="692" t="str">
        <f>vlookup(A395,'セッション実施状況管理'!$A:$B,2,false)</f>
        <v>#N/A</v>
      </c>
      <c r="D395" s="692"/>
      <c r="E395" s="692"/>
      <c r="F395" s="692"/>
      <c r="G395" s="692"/>
      <c r="H395" s="686" t="str">
        <f>vlookup(A395,'セッション実施状況管理'!$A$4:$S1004,18,false)</f>
        <v>#N/A</v>
      </c>
      <c r="I395" s="686"/>
      <c r="J395" s="692"/>
      <c r="K395" s="692"/>
      <c r="L395" s="692"/>
      <c r="M395" s="691">
        <f t="shared" si="16"/>
        <v>0</v>
      </c>
      <c r="N395" s="692"/>
      <c r="O395" s="695" t="str">
        <f t="shared" si="7"/>
        <v>#DIV/0!</v>
      </c>
      <c r="P395" s="743"/>
      <c r="Q395" s="744"/>
      <c r="R395" s="744"/>
      <c r="S395" s="744"/>
      <c r="T395" s="744"/>
      <c r="U395" s="744"/>
      <c r="V395" s="744"/>
      <c r="W395" s="681"/>
      <c r="X395" s="681" t="str">
        <f>iferror(VLOOKUP($E395,'セッション実施状況管理'!$H$10:$L$1028,4,FALSE),"")</f>
        <v/>
      </c>
      <c r="Y395" s="681"/>
      <c r="Z395" s="681"/>
      <c r="AA395" s="681"/>
    </row>
    <row r="396">
      <c r="A396" s="692"/>
      <c r="B396" s="692" t="str">
        <f>vlookup(A396,'セッション実施状況管理'!$A:$C,3,false)</f>
        <v>#N/A</v>
      </c>
      <c r="C396" s="692" t="str">
        <f>vlookup(A396,'セッション実施状況管理'!$A:$B,2,false)</f>
        <v>#N/A</v>
      </c>
      <c r="D396" s="692"/>
      <c r="E396" s="692"/>
      <c r="F396" s="692"/>
      <c r="G396" s="692"/>
      <c r="H396" s="686" t="str">
        <f>vlookup(A396,'セッション実施状況管理'!$A$4:$S1004,18,false)</f>
        <v>#N/A</v>
      </c>
      <c r="I396" s="686"/>
      <c r="J396" s="692"/>
      <c r="K396" s="692"/>
      <c r="L396" s="692"/>
      <c r="M396" s="691">
        <f t="shared" si="16"/>
        <v>0</v>
      </c>
      <c r="N396" s="692"/>
      <c r="O396" s="695" t="str">
        <f t="shared" si="7"/>
        <v>#DIV/0!</v>
      </c>
      <c r="P396" s="743"/>
      <c r="Q396" s="744"/>
      <c r="R396" s="744"/>
      <c r="S396" s="744"/>
      <c r="T396" s="744"/>
      <c r="U396" s="744"/>
      <c r="V396" s="744"/>
      <c r="W396" s="681"/>
      <c r="X396" s="681" t="str">
        <f>iferror(VLOOKUP($E396,'セッション実施状況管理'!$H$10:$L$1028,4,FALSE),"")</f>
        <v/>
      </c>
      <c r="Y396" s="681"/>
      <c r="Z396" s="681"/>
      <c r="AA396" s="681"/>
    </row>
    <row r="397">
      <c r="A397" s="692"/>
      <c r="B397" s="692" t="str">
        <f>vlookup(A397,'セッション実施状況管理'!$A:$C,3,false)</f>
        <v>#N/A</v>
      </c>
      <c r="C397" s="692" t="str">
        <f>vlookup(A397,'セッション実施状況管理'!$A:$B,2,false)</f>
        <v>#N/A</v>
      </c>
      <c r="D397" s="692"/>
      <c r="E397" s="692"/>
      <c r="F397" s="692"/>
      <c r="G397" s="692"/>
      <c r="H397" s="686" t="str">
        <f>vlookup(A397,'セッション実施状況管理'!$A$4:$S1004,18,false)</f>
        <v>#N/A</v>
      </c>
      <c r="I397" s="686"/>
      <c r="J397" s="692"/>
      <c r="K397" s="692"/>
      <c r="L397" s="692"/>
      <c r="M397" s="691">
        <f t="shared" si="16"/>
        <v>0</v>
      </c>
      <c r="N397" s="692"/>
      <c r="O397" s="695" t="str">
        <f t="shared" si="7"/>
        <v>#DIV/0!</v>
      </c>
      <c r="P397" s="743"/>
      <c r="Q397" s="744"/>
      <c r="R397" s="744"/>
      <c r="S397" s="744"/>
      <c r="T397" s="744"/>
      <c r="U397" s="744"/>
      <c r="V397" s="744"/>
      <c r="W397" s="681"/>
      <c r="X397" s="681" t="str">
        <f>iferror(VLOOKUP($E397,'セッション実施状況管理'!$H$10:$L$1028,4,FALSE),"")</f>
        <v/>
      </c>
      <c r="Y397" s="681"/>
      <c r="Z397" s="681"/>
      <c r="AA397" s="681"/>
    </row>
    <row r="398">
      <c r="A398" s="692"/>
      <c r="B398" s="692" t="str">
        <f>vlookup(A398,'セッション実施状況管理'!$A:$C,3,false)</f>
        <v>#N/A</v>
      </c>
      <c r="C398" s="692" t="str">
        <f>vlookup(A398,'セッション実施状況管理'!$A:$B,2,false)</f>
        <v>#N/A</v>
      </c>
      <c r="D398" s="692"/>
      <c r="E398" s="692"/>
      <c r="F398" s="692"/>
      <c r="G398" s="692"/>
      <c r="H398" s="686" t="str">
        <f>vlookup(A398,'セッション実施状況管理'!$A$4:$S1004,18,false)</f>
        <v>#N/A</v>
      </c>
      <c r="I398" s="686"/>
      <c r="J398" s="692"/>
      <c r="K398" s="692"/>
      <c r="L398" s="692"/>
      <c r="M398" s="691">
        <f t="shared" si="16"/>
        <v>0</v>
      </c>
      <c r="N398" s="692"/>
      <c r="O398" s="695" t="str">
        <f t="shared" si="7"/>
        <v>#DIV/0!</v>
      </c>
      <c r="P398" s="743"/>
      <c r="Q398" s="744"/>
      <c r="R398" s="744"/>
      <c r="S398" s="744"/>
      <c r="T398" s="744"/>
      <c r="U398" s="744"/>
      <c r="V398" s="744"/>
      <c r="W398" s="681"/>
      <c r="X398" s="681" t="str">
        <f>iferror(VLOOKUP($E398,'セッション実施状況管理'!$H$10:$L$1028,4,FALSE),"")</f>
        <v/>
      </c>
      <c r="Y398" s="681"/>
      <c r="Z398" s="681"/>
      <c r="AA398" s="681"/>
    </row>
    <row r="399">
      <c r="A399" s="692"/>
      <c r="B399" s="692" t="str">
        <f>vlookup(A399,'セッション実施状況管理'!$A:$C,3,false)</f>
        <v>#N/A</v>
      </c>
      <c r="C399" s="692" t="str">
        <f>vlookup(A399,'セッション実施状況管理'!$A:$B,2,false)</f>
        <v>#N/A</v>
      </c>
      <c r="D399" s="692"/>
      <c r="E399" s="692"/>
      <c r="F399" s="692"/>
      <c r="G399" s="692"/>
      <c r="H399" s="686" t="str">
        <f>vlookup(A399,'セッション実施状況管理'!$A$4:$S1004,18,false)</f>
        <v>#N/A</v>
      </c>
      <c r="I399" s="686"/>
      <c r="J399" s="692"/>
      <c r="K399" s="692"/>
      <c r="L399" s="692"/>
      <c r="M399" s="691">
        <f t="shared" si="16"/>
        <v>0</v>
      </c>
      <c r="N399" s="692"/>
      <c r="O399" s="695" t="str">
        <f t="shared" si="7"/>
        <v>#DIV/0!</v>
      </c>
      <c r="P399" s="743"/>
      <c r="Q399" s="744"/>
      <c r="R399" s="744"/>
      <c r="S399" s="744"/>
      <c r="T399" s="744"/>
      <c r="U399" s="744"/>
      <c r="V399" s="744"/>
      <c r="W399" s="681"/>
      <c r="X399" s="681" t="str">
        <f>iferror(VLOOKUP($E399,'セッション実施状況管理'!$H$10:$L$1028,4,FALSE),"")</f>
        <v/>
      </c>
      <c r="Y399" s="681"/>
      <c r="Z399" s="681"/>
      <c r="AA399" s="681"/>
    </row>
    <row r="400">
      <c r="A400" s="692"/>
      <c r="B400" s="692" t="str">
        <f>vlookup(A400,'セッション実施状況管理'!$A:$C,3,false)</f>
        <v>#N/A</v>
      </c>
      <c r="C400" s="692" t="str">
        <f>vlookup(A400,'セッション実施状況管理'!$A:$B,2,false)</f>
        <v>#N/A</v>
      </c>
      <c r="D400" s="692"/>
      <c r="E400" s="692"/>
      <c r="F400" s="692"/>
      <c r="G400" s="692"/>
      <c r="H400" s="686" t="str">
        <f>vlookup(A400,'セッション実施状況管理'!$A$4:$S1004,18,false)</f>
        <v>#N/A</v>
      </c>
      <c r="I400" s="686"/>
      <c r="J400" s="692"/>
      <c r="K400" s="692"/>
      <c r="L400" s="692"/>
      <c r="M400" s="691">
        <f t="shared" si="16"/>
        <v>0</v>
      </c>
      <c r="N400" s="692"/>
      <c r="O400" s="695" t="str">
        <f t="shared" si="7"/>
        <v>#DIV/0!</v>
      </c>
      <c r="P400" s="743"/>
      <c r="Q400" s="744"/>
      <c r="R400" s="744"/>
      <c r="S400" s="744"/>
      <c r="T400" s="744"/>
      <c r="U400" s="744"/>
      <c r="V400" s="744"/>
      <c r="W400" s="681"/>
      <c r="X400" s="681" t="str">
        <f>iferror(VLOOKUP($E400,'セッション実施状況管理'!$H$10:$L$1028,4,FALSE),"")</f>
        <v/>
      </c>
      <c r="Y400" s="681"/>
      <c r="Z400" s="681"/>
      <c r="AA400" s="681"/>
    </row>
    <row r="401">
      <c r="A401" s="692"/>
      <c r="B401" s="692" t="str">
        <f>vlookup(A401,'セッション実施状況管理'!$A:$C,3,false)</f>
        <v>#N/A</v>
      </c>
      <c r="C401" s="692" t="str">
        <f>vlookup(A401,'セッション実施状況管理'!$A:$B,2,false)</f>
        <v>#N/A</v>
      </c>
      <c r="D401" s="692"/>
      <c r="E401" s="692"/>
      <c r="F401" s="692"/>
      <c r="G401" s="692"/>
      <c r="H401" s="686" t="str">
        <f>vlookup(A401,'セッション実施状況管理'!$A$4:$S1004,18,false)</f>
        <v>#N/A</v>
      </c>
      <c r="I401" s="686"/>
      <c r="J401" s="692"/>
      <c r="K401" s="692"/>
      <c r="L401" s="692"/>
      <c r="M401" s="691">
        <f t="shared" si="16"/>
        <v>0</v>
      </c>
      <c r="N401" s="692"/>
      <c r="O401" s="695" t="str">
        <f t="shared" si="7"/>
        <v>#DIV/0!</v>
      </c>
      <c r="P401" s="743"/>
      <c r="Q401" s="744"/>
      <c r="R401" s="744"/>
      <c r="S401" s="744"/>
      <c r="T401" s="744"/>
      <c r="U401" s="744"/>
      <c r="V401" s="744"/>
      <c r="W401" s="681"/>
      <c r="X401" s="681" t="str">
        <f>iferror(VLOOKUP($E401,'セッション実施状況管理'!$H$10:$L$1028,4,FALSE),"")</f>
        <v/>
      </c>
      <c r="Y401" s="681"/>
      <c r="Z401" s="681"/>
      <c r="AA401" s="681"/>
    </row>
    <row r="402">
      <c r="A402" s="692"/>
      <c r="B402" s="692" t="str">
        <f>vlookup(A402,'セッション実施状況管理'!$A:$C,3,false)</f>
        <v>#N/A</v>
      </c>
      <c r="C402" s="692" t="str">
        <f>vlookup(A402,'セッション実施状況管理'!$A:$B,2,false)</f>
        <v>#N/A</v>
      </c>
      <c r="D402" s="692"/>
      <c r="E402" s="692"/>
      <c r="F402" s="692"/>
      <c r="G402" s="692"/>
      <c r="H402" s="686" t="str">
        <f>vlookup(A402,'セッション実施状況管理'!$A$4:$S1004,18,false)</f>
        <v>#N/A</v>
      </c>
      <c r="I402" s="686"/>
      <c r="J402" s="692"/>
      <c r="K402" s="692"/>
      <c r="L402" s="692"/>
      <c r="M402" s="691">
        <f t="shared" si="16"/>
        <v>0</v>
      </c>
      <c r="N402" s="692"/>
      <c r="O402" s="695" t="str">
        <f t="shared" si="7"/>
        <v>#DIV/0!</v>
      </c>
      <c r="P402" s="743"/>
      <c r="Q402" s="744"/>
      <c r="R402" s="744"/>
      <c r="S402" s="744"/>
      <c r="T402" s="744"/>
      <c r="U402" s="744"/>
      <c r="V402" s="744"/>
      <c r="W402" s="681"/>
      <c r="X402" s="681" t="str">
        <f>iferror(VLOOKUP($E402,'セッション実施状況管理'!$H$10:$L$1028,4,FALSE),"")</f>
        <v/>
      </c>
      <c r="Y402" s="681"/>
      <c r="Z402" s="681"/>
      <c r="AA402" s="681"/>
    </row>
    <row r="403">
      <c r="A403" s="692"/>
      <c r="B403" s="692" t="str">
        <f>vlookup(A403,'セッション実施状況管理'!$A:$C,3,false)</f>
        <v>#N/A</v>
      </c>
      <c r="C403" s="692" t="str">
        <f>vlookup(A403,'セッション実施状況管理'!$A:$B,2,false)</f>
        <v>#N/A</v>
      </c>
      <c r="D403" s="692"/>
      <c r="E403" s="692"/>
      <c r="F403" s="692"/>
      <c r="G403" s="692"/>
      <c r="H403" s="686" t="str">
        <f>vlookup(A403,'セッション実施状況管理'!$A$4:$S1004,18,false)</f>
        <v>#N/A</v>
      </c>
      <c r="I403" s="686"/>
      <c r="J403" s="692"/>
      <c r="K403" s="692"/>
      <c r="L403" s="692"/>
      <c r="M403" s="691">
        <f t="shared" si="16"/>
        <v>0</v>
      </c>
      <c r="N403" s="692"/>
      <c r="O403" s="695" t="str">
        <f t="shared" si="7"/>
        <v>#DIV/0!</v>
      </c>
      <c r="P403" s="743"/>
      <c r="Q403" s="744"/>
      <c r="R403" s="744"/>
      <c r="S403" s="744"/>
      <c r="T403" s="744"/>
      <c r="U403" s="744"/>
      <c r="V403" s="744"/>
      <c r="W403" s="681"/>
      <c r="X403" s="681" t="str">
        <f>iferror(VLOOKUP($E403,'セッション実施状況管理'!$H$10:$L$1028,4,FALSE),"")</f>
        <v/>
      </c>
      <c r="Y403" s="681"/>
      <c r="Z403" s="681"/>
      <c r="AA403" s="681"/>
    </row>
    <row r="404">
      <c r="A404" s="692"/>
      <c r="B404" s="692" t="str">
        <f>vlookup(A404,'セッション実施状況管理'!$A:$C,3,false)</f>
        <v>#N/A</v>
      </c>
      <c r="C404" s="692" t="str">
        <f>vlookup(A404,'セッション実施状況管理'!$A:$B,2,false)</f>
        <v>#N/A</v>
      </c>
      <c r="D404" s="692"/>
      <c r="E404" s="692"/>
      <c r="F404" s="692"/>
      <c r="G404" s="692"/>
      <c r="H404" s="686" t="str">
        <f>vlookup(A404,'セッション実施状況管理'!$A$4:$S1004,18,false)</f>
        <v>#N/A</v>
      </c>
      <c r="I404" s="686"/>
      <c r="J404" s="692"/>
      <c r="K404" s="692"/>
      <c r="L404" s="692"/>
      <c r="M404" s="691">
        <f t="shared" si="16"/>
        <v>0</v>
      </c>
      <c r="N404" s="692"/>
      <c r="O404" s="695" t="str">
        <f t="shared" si="7"/>
        <v>#DIV/0!</v>
      </c>
      <c r="P404" s="743"/>
      <c r="Q404" s="744"/>
      <c r="R404" s="744"/>
      <c r="S404" s="744"/>
      <c r="T404" s="744"/>
      <c r="U404" s="744"/>
      <c r="V404" s="744"/>
      <c r="W404" s="681"/>
      <c r="X404" s="681" t="str">
        <f>iferror(VLOOKUP($E404,'セッション実施状況管理'!$H$10:$L$1028,4,FALSE),"")</f>
        <v/>
      </c>
      <c r="Y404" s="681"/>
      <c r="Z404" s="681"/>
      <c r="AA404" s="681"/>
    </row>
    <row r="405">
      <c r="A405" s="692"/>
      <c r="B405" s="692" t="str">
        <f>vlookup(A405,'セッション実施状況管理'!$A:$C,3,false)</f>
        <v>#N/A</v>
      </c>
      <c r="C405" s="692" t="str">
        <f>vlookup(A405,'セッション実施状況管理'!$A:$B,2,false)</f>
        <v>#N/A</v>
      </c>
      <c r="D405" s="692"/>
      <c r="E405" s="692"/>
      <c r="F405" s="692"/>
      <c r="G405" s="692"/>
      <c r="H405" s="686" t="str">
        <f>vlookup(A405,'セッション実施状況管理'!$A$4:$S1004,18,false)</f>
        <v>#N/A</v>
      </c>
      <c r="I405" s="686"/>
      <c r="J405" s="692"/>
      <c r="K405" s="692"/>
      <c r="L405" s="692"/>
      <c r="M405" s="691">
        <f t="shared" si="16"/>
        <v>0</v>
      </c>
      <c r="N405" s="692"/>
      <c r="O405" s="695" t="str">
        <f t="shared" si="7"/>
        <v>#DIV/0!</v>
      </c>
      <c r="P405" s="743"/>
      <c r="Q405" s="744"/>
      <c r="R405" s="744"/>
      <c r="S405" s="744"/>
      <c r="T405" s="744"/>
      <c r="U405" s="744"/>
      <c r="V405" s="744"/>
      <c r="W405" s="681"/>
      <c r="X405" s="681" t="str">
        <f>iferror(VLOOKUP($E405,'セッション実施状況管理'!$H$10:$L$1028,4,FALSE),"")</f>
        <v/>
      </c>
      <c r="Y405" s="681"/>
      <c r="Z405" s="681"/>
      <c r="AA405" s="681"/>
    </row>
    <row r="406">
      <c r="A406" s="692"/>
      <c r="B406" s="692" t="str">
        <f>vlookup(A406,'セッション実施状況管理'!$A:$C,3,false)</f>
        <v>#N/A</v>
      </c>
      <c r="C406" s="692" t="str">
        <f>vlookup(A406,'セッション実施状況管理'!$A:$B,2,false)</f>
        <v>#N/A</v>
      </c>
      <c r="D406" s="692"/>
      <c r="E406" s="692"/>
      <c r="F406" s="692"/>
      <c r="G406" s="692"/>
      <c r="H406" s="686" t="str">
        <f>vlookup(A406,'セッション実施状況管理'!$A$4:$S1004,18,false)</f>
        <v>#N/A</v>
      </c>
      <c r="I406" s="686"/>
      <c r="J406" s="692"/>
      <c r="K406" s="692"/>
      <c r="L406" s="692"/>
      <c r="M406" s="691">
        <f t="shared" si="16"/>
        <v>0</v>
      </c>
      <c r="N406" s="692"/>
      <c r="O406" s="695" t="str">
        <f t="shared" si="7"/>
        <v>#DIV/0!</v>
      </c>
      <c r="P406" s="743"/>
      <c r="Q406" s="744"/>
      <c r="R406" s="744"/>
      <c r="S406" s="744"/>
      <c r="T406" s="744"/>
      <c r="U406" s="744"/>
      <c r="V406" s="744"/>
      <c r="W406" s="681"/>
      <c r="X406" s="681" t="str">
        <f>iferror(VLOOKUP($E406,'セッション実施状況管理'!$H$10:$L$1028,4,FALSE),"")</f>
        <v/>
      </c>
      <c r="Y406" s="681"/>
      <c r="Z406" s="681"/>
      <c r="AA406" s="681"/>
    </row>
    <row r="407">
      <c r="A407" s="692"/>
      <c r="B407" s="692" t="str">
        <f>vlookup(A407,'セッション実施状況管理'!$A:$C,3,false)</f>
        <v>#N/A</v>
      </c>
      <c r="C407" s="692" t="str">
        <f>vlookup(A407,'セッション実施状況管理'!$A:$B,2,false)</f>
        <v>#N/A</v>
      </c>
      <c r="D407" s="692"/>
      <c r="E407" s="692"/>
      <c r="F407" s="692"/>
      <c r="G407" s="692"/>
      <c r="H407" s="686" t="str">
        <f>vlookup(A407,'セッション実施状況管理'!$A$4:$S1004,18,false)</f>
        <v>#N/A</v>
      </c>
      <c r="I407" s="686"/>
      <c r="J407" s="692"/>
      <c r="K407" s="692"/>
      <c r="L407" s="692"/>
      <c r="M407" s="691">
        <f t="shared" si="16"/>
        <v>0</v>
      </c>
      <c r="N407" s="692"/>
      <c r="O407" s="695" t="str">
        <f t="shared" si="7"/>
        <v>#DIV/0!</v>
      </c>
      <c r="P407" s="743"/>
      <c r="Q407" s="744"/>
      <c r="R407" s="744"/>
      <c r="S407" s="744"/>
      <c r="T407" s="744"/>
      <c r="U407" s="744"/>
      <c r="V407" s="744"/>
      <c r="W407" s="681"/>
      <c r="X407" s="681" t="str">
        <f>iferror(VLOOKUP($E407,'セッション実施状況管理'!$H$10:$L$1028,4,FALSE),"")</f>
        <v/>
      </c>
      <c r="Y407" s="681"/>
      <c r="Z407" s="681"/>
      <c r="AA407" s="681"/>
    </row>
    <row r="408">
      <c r="A408" s="692"/>
      <c r="B408" s="692" t="str">
        <f>vlookup(A408,'セッション実施状況管理'!$A:$C,3,false)</f>
        <v>#N/A</v>
      </c>
      <c r="C408" s="692" t="str">
        <f>vlookup(A408,'セッション実施状況管理'!$A:$B,2,false)</f>
        <v>#N/A</v>
      </c>
      <c r="D408" s="692"/>
      <c r="E408" s="692"/>
      <c r="F408" s="692"/>
      <c r="G408" s="692"/>
      <c r="H408" s="686" t="str">
        <f>vlookup(A408,'セッション実施状況管理'!$A$4:$S1004,18,false)</f>
        <v>#N/A</v>
      </c>
      <c r="I408" s="686"/>
      <c r="J408" s="692"/>
      <c r="K408" s="692"/>
      <c r="L408" s="692"/>
      <c r="M408" s="691">
        <f t="shared" si="16"/>
        <v>0</v>
      </c>
      <c r="N408" s="692"/>
      <c r="O408" s="695" t="str">
        <f t="shared" si="7"/>
        <v>#DIV/0!</v>
      </c>
      <c r="P408" s="743"/>
      <c r="Q408" s="744"/>
      <c r="R408" s="744"/>
      <c r="S408" s="744"/>
      <c r="T408" s="744"/>
      <c r="U408" s="744"/>
      <c r="V408" s="744"/>
      <c r="W408" s="681"/>
      <c r="X408" s="681" t="str">
        <f>iferror(VLOOKUP($E408,'セッション実施状況管理'!$H$10:$L$1028,4,FALSE),"")</f>
        <v/>
      </c>
      <c r="Y408" s="681"/>
      <c r="Z408" s="681"/>
      <c r="AA408" s="681"/>
    </row>
    <row r="409">
      <c r="A409" s="692"/>
      <c r="B409" s="692" t="str">
        <f>vlookup(A409,'セッション実施状況管理'!$A:$C,3,false)</f>
        <v>#N/A</v>
      </c>
      <c r="C409" s="692" t="str">
        <f>vlookup(A409,'セッション実施状況管理'!$A:$B,2,false)</f>
        <v>#N/A</v>
      </c>
      <c r="D409" s="692"/>
      <c r="E409" s="692"/>
      <c r="F409" s="692"/>
      <c r="G409" s="692"/>
      <c r="H409" s="686" t="str">
        <f>vlookup(A409,'セッション実施状況管理'!$A$4:$S1004,18,false)</f>
        <v>#N/A</v>
      </c>
      <c r="I409" s="686"/>
      <c r="J409" s="692"/>
      <c r="K409" s="692"/>
      <c r="L409" s="692"/>
      <c r="M409" s="691">
        <f t="shared" si="16"/>
        <v>0</v>
      </c>
      <c r="N409" s="692"/>
      <c r="O409" s="695" t="str">
        <f t="shared" si="7"/>
        <v>#DIV/0!</v>
      </c>
      <c r="P409" s="743"/>
      <c r="Q409" s="744"/>
      <c r="R409" s="744"/>
      <c r="S409" s="744"/>
      <c r="T409" s="744"/>
      <c r="U409" s="744"/>
      <c r="V409" s="744"/>
      <c r="W409" s="681"/>
      <c r="X409" s="681" t="str">
        <f>iferror(VLOOKUP($E409,'セッション実施状況管理'!$H$10:$L$1028,4,FALSE),"")</f>
        <v/>
      </c>
      <c r="Y409" s="681"/>
      <c r="Z409" s="681"/>
      <c r="AA409" s="681"/>
    </row>
    <row r="410">
      <c r="A410" s="692"/>
      <c r="B410" s="692" t="str">
        <f>vlookup(A410,'セッション実施状況管理'!$A:$C,3,false)</f>
        <v>#N/A</v>
      </c>
      <c r="C410" s="692" t="str">
        <f>vlookup(A410,'セッション実施状況管理'!$A:$B,2,false)</f>
        <v>#N/A</v>
      </c>
      <c r="D410" s="692"/>
      <c r="E410" s="692"/>
      <c r="F410" s="692"/>
      <c r="G410" s="692"/>
      <c r="H410" s="686" t="str">
        <f>vlookup(A410,'セッション実施状況管理'!$A$4:$S1004,18,false)</f>
        <v>#N/A</v>
      </c>
      <c r="I410" s="686"/>
      <c r="J410" s="692"/>
      <c r="K410" s="692"/>
      <c r="L410" s="692"/>
      <c r="M410" s="691">
        <f t="shared" si="16"/>
        <v>0</v>
      </c>
      <c r="N410" s="692"/>
      <c r="O410" s="695" t="str">
        <f t="shared" si="7"/>
        <v>#DIV/0!</v>
      </c>
      <c r="P410" s="743"/>
      <c r="Q410" s="744"/>
      <c r="R410" s="744"/>
      <c r="S410" s="744"/>
      <c r="T410" s="744"/>
      <c r="U410" s="744"/>
      <c r="V410" s="744"/>
      <c r="W410" s="681"/>
      <c r="X410" s="681" t="str">
        <f>iferror(VLOOKUP($E410,'セッション実施状況管理'!$H$10:$L$1028,4,FALSE),"")</f>
        <v/>
      </c>
      <c r="Y410" s="681"/>
      <c r="Z410" s="681"/>
      <c r="AA410" s="681"/>
    </row>
    <row r="411">
      <c r="A411" s="692"/>
      <c r="B411" s="692" t="str">
        <f>vlookup(A411,'セッション実施状況管理'!$A:$C,3,false)</f>
        <v>#N/A</v>
      </c>
      <c r="C411" s="692" t="str">
        <f>vlookup(A411,'セッション実施状況管理'!$A:$B,2,false)</f>
        <v>#N/A</v>
      </c>
      <c r="D411" s="692"/>
      <c r="E411" s="692"/>
      <c r="F411" s="692"/>
      <c r="G411" s="692"/>
      <c r="H411" s="686" t="str">
        <f>vlookup(A411,'セッション実施状況管理'!$A$4:$S1004,18,false)</f>
        <v>#N/A</v>
      </c>
      <c r="I411" s="686"/>
      <c r="J411" s="692"/>
      <c r="K411" s="692"/>
      <c r="L411" s="692"/>
      <c r="M411" s="691">
        <f t="shared" si="16"/>
        <v>0</v>
      </c>
      <c r="N411" s="692"/>
      <c r="O411" s="695" t="str">
        <f t="shared" si="7"/>
        <v>#DIV/0!</v>
      </c>
      <c r="P411" s="743"/>
      <c r="Q411" s="744"/>
      <c r="R411" s="744"/>
      <c r="S411" s="744"/>
      <c r="T411" s="744"/>
      <c r="U411" s="744"/>
      <c r="V411" s="744"/>
      <c r="W411" s="681"/>
      <c r="X411" s="681" t="str">
        <f>iferror(VLOOKUP($E411,'セッション実施状況管理'!$H$10:$L$1028,4,FALSE),"")</f>
        <v/>
      </c>
      <c r="Y411" s="681"/>
      <c r="Z411" s="681"/>
      <c r="AA411" s="681"/>
    </row>
    <row r="412">
      <c r="A412" s="692"/>
      <c r="B412" s="692" t="str">
        <f>vlookup(A412,'セッション実施状況管理'!$A:$C,3,false)</f>
        <v>#N/A</v>
      </c>
      <c r="C412" s="692" t="str">
        <f>vlookup(A412,'セッション実施状況管理'!$A:$B,2,false)</f>
        <v>#N/A</v>
      </c>
      <c r="D412" s="692"/>
      <c r="E412" s="692"/>
      <c r="F412" s="692"/>
      <c r="G412" s="692"/>
      <c r="H412" s="686" t="str">
        <f>vlookup(A412,'セッション実施状況管理'!$A$4:$S1004,18,false)</f>
        <v>#N/A</v>
      </c>
      <c r="I412" s="686"/>
      <c r="J412" s="692"/>
      <c r="K412" s="692"/>
      <c r="L412" s="692"/>
      <c r="M412" s="691">
        <f t="shared" si="16"/>
        <v>0</v>
      </c>
      <c r="N412" s="692"/>
      <c r="O412" s="695" t="str">
        <f t="shared" si="7"/>
        <v>#DIV/0!</v>
      </c>
      <c r="P412" s="743"/>
      <c r="Q412" s="744"/>
      <c r="R412" s="744"/>
      <c r="S412" s="744"/>
      <c r="T412" s="744"/>
      <c r="U412" s="744"/>
      <c r="V412" s="744"/>
      <c r="W412" s="681"/>
      <c r="X412" s="681" t="str">
        <f>iferror(VLOOKUP($E412,'セッション実施状況管理'!$H$10:$L$1028,4,FALSE),"")</f>
        <v/>
      </c>
      <c r="Y412" s="681"/>
      <c r="Z412" s="681"/>
      <c r="AA412" s="681"/>
    </row>
    <row r="413">
      <c r="A413" s="692"/>
      <c r="B413" s="692" t="str">
        <f>vlookup(A413,'セッション実施状況管理'!$A:$C,3,false)</f>
        <v>#N/A</v>
      </c>
      <c r="C413" s="692" t="str">
        <f>vlookup(A413,'セッション実施状況管理'!$A:$B,2,false)</f>
        <v>#N/A</v>
      </c>
      <c r="D413" s="692"/>
      <c r="E413" s="692"/>
      <c r="F413" s="692"/>
      <c r="G413" s="692"/>
      <c r="H413" s="686" t="str">
        <f>vlookup(A413,'セッション実施状況管理'!$A$4:$S1004,18,false)</f>
        <v>#N/A</v>
      </c>
      <c r="I413" s="686"/>
      <c r="J413" s="692"/>
      <c r="K413" s="692"/>
      <c r="L413" s="692"/>
      <c r="M413" s="691">
        <f t="shared" si="16"/>
        <v>0</v>
      </c>
      <c r="N413" s="692"/>
      <c r="O413" s="695" t="str">
        <f t="shared" si="7"/>
        <v>#DIV/0!</v>
      </c>
      <c r="P413" s="743"/>
      <c r="Q413" s="744"/>
      <c r="R413" s="744"/>
      <c r="S413" s="744"/>
      <c r="T413" s="744"/>
      <c r="U413" s="744"/>
      <c r="V413" s="744"/>
      <c r="W413" s="681"/>
      <c r="X413" s="681" t="str">
        <f>iferror(VLOOKUP($E413,'セッション実施状況管理'!$H$10:$L$1028,4,FALSE),"")</f>
        <v/>
      </c>
      <c r="Y413" s="681"/>
      <c r="Z413" s="681"/>
      <c r="AA413" s="681"/>
    </row>
    <row r="414">
      <c r="A414" s="692"/>
      <c r="B414" s="692" t="str">
        <f>vlookup(A414,'セッション実施状況管理'!$A:$C,3,false)</f>
        <v>#N/A</v>
      </c>
      <c r="C414" s="692" t="str">
        <f>vlookup(A414,'セッション実施状況管理'!$A:$B,2,false)</f>
        <v>#N/A</v>
      </c>
      <c r="D414" s="692"/>
      <c r="E414" s="692"/>
      <c r="F414" s="692"/>
      <c r="G414" s="692"/>
      <c r="H414" s="686" t="str">
        <f>vlookup(A414,'セッション実施状況管理'!$A$4:$S1004,18,false)</f>
        <v>#N/A</v>
      </c>
      <c r="I414" s="686"/>
      <c r="J414" s="692"/>
      <c r="K414" s="692"/>
      <c r="L414" s="692"/>
      <c r="M414" s="691">
        <f t="shared" si="16"/>
        <v>0</v>
      </c>
      <c r="N414" s="692"/>
      <c r="O414" s="695" t="str">
        <f t="shared" si="7"/>
        <v>#DIV/0!</v>
      </c>
      <c r="P414" s="743"/>
      <c r="Q414" s="744"/>
      <c r="R414" s="744"/>
      <c r="S414" s="744"/>
      <c r="T414" s="744"/>
      <c r="U414" s="744"/>
      <c r="V414" s="744"/>
      <c r="W414" s="681"/>
      <c r="X414" s="681" t="str">
        <f>iferror(VLOOKUP($E414,'セッション実施状況管理'!$H$10:$L$1028,4,FALSE),"")</f>
        <v/>
      </c>
      <c r="Y414" s="681"/>
      <c r="Z414" s="681"/>
      <c r="AA414" s="681"/>
    </row>
    <row r="415">
      <c r="A415" s="692"/>
      <c r="B415" s="692" t="str">
        <f>vlookup(A415,'セッション実施状況管理'!$A:$C,3,false)</f>
        <v>#N/A</v>
      </c>
      <c r="C415" s="692" t="str">
        <f>vlookup(A415,'セッション実施状況管理'!$A:$B,2,false)</f>
        <v>#N/A</v>
      </c>
      <c r="D415" s="692"/>
      <c r="E415" s="692"/>
      <c r="F415" s="692"/>
      <c r="G415" s="692"/>
      <c r="H415" s="686" t="str">
        <f>vlookup(A415,'セッション実施状況管理'!$A$4:$S1004,18,false)</f>
        <v>#N/A</v>
      </c>
      <c r="I415" s="686"/>
      <c r="J415" s="692"/>
      <c r="K415" s="692"/>
      <c r="L415" s="692"/>
      <c r="M415" s="691">
        <f t="shared" si="16"/>
        <v>0</v>
      </c>
      <c r="N415" s="692"/>
      <c r="O415" s="695" t="str">
        <f t="shared" si="7"/>
        <v>#DIV/0!</v>
      </c>
      <c r="P415" s="743"/>
      <c r="Q415" s="744"/>
      <c r="R415" s="744"/>
      <c r="S415" s="744"/>
      <c r="T415" s="744"/>
      <c r="U415" s="744"/>
      <c r="V415" s="744"/>
      <c r="W415" s="681"/>
      <c r="X415" s="681" t="str">
        <f>iferror(VLOOKUP($E415,'セッション実施状況管理'!$H$10:$L$1028,4,FALSE),"")</f>
        <v/>
      </c>
      <c r="Y415" s="681"/>
      <c r="Z415" s="681"/>
      <c r="AA415" s="681"/>
    </row>
    <row r="416">
      <c r="A416" s="692"/>
      <c r="B416" s="692" t="str">
        <f>vlookup(A416,'セッション実施状況管理'!$A:$C,3,false)</f>
        <v>#N/A</v>
      </c>
      <c r="C416" s="692" t="str">
        <f>vlookup(A416,'セッション実施状況管理'!$A:$B,2,false)</f>
        <v>#N/A</v>
      </c>
      <c r="D416" s="692"/>
      <c r="E416" s="692"/>
      <c r="F416" s="692"/>
      <c r="G416" s="692"/>
      <c r="H416" s="686" t="str">
        <f>vlookup(A416,'セッション実施状況管理'!$A$4:$S1004,18,false)</f>
        <v>#N/A</v>
      </c>
      <c r="I416" s="686"/>
      <c r="J416" s="692"/>
      <c r="K416" s="692"/>
      <c r="L416" s="692"/>
      <c r="M416" s="691">
        <f t="shared" si="16"/>
        <v>0</v>
      </c>
      <c r="N416" s="692"/>
      <c r="O416" s="695" t="str">
        <f t="shared" si="7"/>
        <v>#DIV/0!</v>
      </c>
      <c r="P416" s="743"/>
      <c r="Q416" s="744"/>
      <c r="R416" s="744"/>
      <c r="S416" s="744"/>
      <c r="T416" s="744"/>
      <c r="U416" s="744"/>
      <c r="V416" s="744"/>
      <c r="W416" s="681"/>
      <c r="X416" s="681" t="str">
        <f>iferror(VLOOKUP($E416,'セッション実施状況管理'!$H$10:$L$1028,4,FALSE),"")</f>
        <v/>
      </c>
      <c r="Y416" s="681"/>
      <c r="Z416" s="681"/>
      <c r="AA416" s="681"/>
    </row>
    <row r="417">
      <c r="A417" s="692"/>
      <c r="B417" s="692" t="str">
        <f>vlookup(A417,'セッション実施状況管理'!$A:$C,3,false)</f>
        <v>#N/A</v>
      </c>
      <c r="C417" s="692" t="str">
        <f>vlookup(A417,'セッション実施状況管理'!$A:$B,2,false)</f>
        <v>#N/A</v>
      </c>
      <c r="D417" s="692"/>
      <c r="E417" s="692"/>
      <c r="F417" s="692"/>
      <c r="G417" s="692"/>
      <c r="H417" s="686" t="str">
        <f>vlookup(A417,'セッション実施状況管理'!$A$4:$S1004,18,false)</f>
        <v>#N/A</v>
      </c>
      <c r="I417" s="686"/>
      <c r="J417" s="692"/>
      <c r="K417" s="692"/>
      <c r="L417" s="692"/>
      <c r="M417" s="691">
        <f t="shared" si="16"/>
        <v>0</v>
      </c>
      <c r="N417" s="692"/>
      <c r="O417" s="695" t="str">
        <f t="shared" si="7"/>
        <v>#DIV/0!</v>
      </c>
      <c r="P417" s="743"/>
      <c r="Q417" s="744"/>
      <c r="R417" s="744"/>
      <c r="S417" s="744"/>
      <c r="T417" s="744"/>
      <c r="U417" s="744"/>
      <c r="V417" s="744"/>
      <c r="W417" s="681"/>
      <c r="X417" s="681" t="str">
        <f>iferror(VLOOKUP($E417,'セッション実施状況管理'!$H$10:$L$1028,4,FALSE),"")</f>
        <v/>
      </c>
      <c r="Y417" s="681"/>
      <c r="Z417" s="681"/>
      <c r="AA417" s="681"/>
    </row>
    <row r="418">
      <c r="A418" s="692"/>
      <c r="B418" s="692" t="str">
        <f>vlookup(A418,'セッション実施状況管理'!$A:$C,3,false)</f>
        <v>#N/A</v>
      </c>
      <c r="C418" s="692" t="str">
        <f>vlookup(A418,'セッション実施状況管理'!$A:$B,2,false)</f>
        <v>#N/A</v>
      </c>
      <c r="D418" s="692"/>
      <c r="E418" s="692"/>
      <c r="F418" s="692"/>
      <c r="G418" s="692"/>
      <c r="H418" s="686" t="str">
        <f>vlookup(A418,'セッション実施状況管理'!$A$4:$S1004,18,false)</f>
        <v>#N/A</v>
      </c>
      <c r="I418" s="686"/>
      <c r="J418" s="692"/>
      <c r="K418" s="692"/>
      <c r="L418" s="692"/>
      <c r="M418" s="691">
        <f t="shared" si="16"/>
        <v>0</v>
      </c>
      <c r="N418" s="692"/>
      <c r="O418" s="695" t="str">
        <f t="shared" si="7"/>
        <v>#DIV/0!</v>
      </c>
      <c r="P418" s="743"/>
      <c r="Q418" s="744"/>
      <c r="R418" s="744"/>
      <c r="S418" s="744"/>
      <c r="T418" s="744"/>
      <c r="U418" s="744"/>
      <c r="V418" s="744"/>
      <c r="W418" s="681"/>
      <c r="X418" s="681" t="str">
        <f>iferror(VLOOKUP($E418,'セッション実施状況管理'!$H$10:$L$1028,4,FALSE),"")</f>
        <v/>
      </c>
      <c r="Y418" s="681"/>
      <c r="Z418" s="681"/>
      <c r="AA418" s="681"/>
    </row>
    <row r="419">
      <c r="A419" s="692"/>
      <c r="B419" s="692" t="str">
        <f>vlookup(A419,'セッション実施状況管理'!$A:$C,3,false)</f>
        <v>#N/A</v>
      </c>
      <c r="C419" s="692" t="str">
        <f>vlookup(A419,'セッション実施状況管理'!$A:$B,2,false)</f>
        <v>#N/A</v>
      </c>
      <c r="D419" s="692"/>
      <c r="E419" s="692"/>
      <c r="F419" s="692"/>
      <c r="G419" s="692"/>
      <c r="H419" s="686" t="str">
        <f>vlookup(A419,'セッション実施状況管理'!$A$4:$S1004,18,false)</f>
        <v>#N/A</v>
      </c>
      <c r="I419" s="686"/>
      <c r="J419" s="692"/>
      <c r="K419" s="692"/>
      <c r="L419" s="692"/>
      <c r="M419" s="691">
        <f t="shared" si="16"/>
        <v>0</v>
      </c>
      <c r="N419" s="692"/>
      <c r="O419" s="695" t="str">
        <f t="shared" si="7"/>
        <v>#DIV/0!</v>
      </c>
      <c r="P419" s="743"/>
      <c r="Q419" s="744"/>
      <c r="R419" s="744"/>
      <c r="S419" s="744"/>
      <c r="T419" s="744"/>
      <c r="U419" s="744"/>
      <c r="V419" s="744"/>
      <c r="W419" s="681"/>
      <c r="X419" s="681" t="str">
        <f>iferror(VLOOKUP($E419,'セッション実施状況管理'!$H$10:$L$1028,4,FALSE),"")</f>
        <v/>
      </c>
      <c r="Y419" s="681"/>
      <c r="Z419" s="681"/>
      <c r="AA419" s="681"/>
    </row>
    <row r="420">
      <c r="A420" s="692"/>
      <c r="B420" s="692" t="str">
        <f>vlookup(A420,'セッション実施状況管理'!$A:$C,3,false)</f>
        <v>#N/A</v>
      </c>
      <c r="C420" s="692" t="str">
        <f>vlookup(A420,'セッション実施状況管理'!$A:$B,2,false)</f>
        <v>#N/A</v>
      </c>
      <c r="D420" s="692"/>
      <c r="E420" s="692"/>
      <c r="F420" s="692"/>
      <c r="G420" s="692"/>
      <c r="H420" s="686" t="str">
        <f>vlookup(A420,'セッション実施状況管理'!$A$4:$S1004,18,false)</f>
        <v>#N/A</v>
      </c>
      <c r="I420" s="686"/>
      <c r="J420" s="692"/>
      <c r="K420" s="692"/>
      <c r="L420" s="692"/>
      <c r="M420" s="691">
        <f t="shared" si="16"/>
        <v>0</v>
      </c>
      <c r="N420" s="692"/>
      <c r="O420" s="695" t="str">
        <f t="shared" si="7"/>
        <v>#DIV/0!</v>
      </c>
      <c r="P420" s="743"/>
      <c r="Q420" s="744"/>
      <c r="R420" s="744"/>
      <c r="S420" s="744"/>
      <c r="T420" s="744"/>
      <c r="U420" s="744"/>
      <c r="V420" s="744"/>
      <c r="W420" s="681"/>
      <c r="X420" s="681" t="str">
        <f>iferror(VLOOKUP($E420,'セッション実施状況管理'!$H$10:$L$1028,4,FALSE),"")</f>
        <v/>
      </c>
      <c r="Y420" s="681"/>
      <c r="Z420" s="681"/>
      <c r="AA420" s="681"/>
    </row>
    <row r="421">
      <c r="A421" s="692"/>
      <c r="B421" s="692" t="str">
        <f>vlookup(A421,'セッション実施状況管理'!$A:$C,3,false)</f>
        <v>#N/A</v>
      </c>
      <c r="C421" s="692" t="str">
        <f>vlookup(A421,'セッション実施状況管理'!$A:$B,2,false)</f>
        <v>#N/A</v>
      </c>
      <c r="D421" s="692"/>
      <c r="E421" s="692"/>
      <c r="F421" s="692"/>
      <c r="G421" s="692"/>
      <c r="H421" s="686" t="str">
        <f>vlookup(A421,'セッション実施状況管理'!$A$4:$S1004,18,false)</f>
        <v>#N/A</v>
      </c>
      <c r="I421" s="686"/>
      <c r="J421" s="692"/>
      <c r="K421" s="692"/>
      <c r="L421" s="692"/>
      <c r="M421" s="691">
        <f t="shared" si="16"/>
        <v>0</v>
      </c>
      <c r="N421" s="692"/>
      <c r="O421" s="695" t="str">
        <f t="shared" si="7"/>
        <v>#DIV/0!</v>
      </c>
      <c r="P421" s="743"/>
      <c r="Q421" s="744"/>
      <c r="R421" s="744"/>
      <c r="S421" s="744"/>
      <c r="T421" s="744"/>
      <c r="U421" s="744"/>
      <c r="V421" s="744"/>
      <c r="W421" s="681"/>
      <c r="X421" s="681" t="str">
        <f>iferror(VLOOKUP($E421,'セッション実施状況管理'!$H$10:$L$1028,4,FALSE),"")</f>
        <v/>
      </c>
      <c r="Y421" s="681"/>
      <c r="Z421" s="681"/>
      <c r="AA421" s="681"/>
    </row>
    <row r="422">
      <c r="A422" s="692"/>
      <c r="B422" s="692" t="str">
        <f>vlookup(A422,'セッション実施状況管理'!$A:$C,3,false)</f>
        <v>#N/A</v>
      </c>
      <c r="C422" s="692" t="str">
        <f>vlookup(A422,'セッション実施状況管理'!$A:$B,2,false)</f>
        <v>#N/A</v>
      </c>
      <c r="D422" s="692"/>
      <c r="E422" s="692"/>
      <c r="F422" s="692"/>
      <c r="G422" s="692"/>
      <c r="H422" s="686" t="str">
        <f>vlookup(A422,'セッション実施状況管理'!$A$4:$S1004,18,false)</f>
        <v>#N/A</v>
      </c>
      <c r="I422" s="686"/>
      <c r="J422" s="692"/>
      <c r="K422" s="692"/>
      <c r="L422" s="692"/>
      <c r="M422" s="691">
        <f t="shared" si="16"/>
        <v>0</v>
      </c>
      <c r="N422" s="692"/>
      <c r="O422" s="695" t="str">
        <f t="shared" si="7"/>
        <v>#DIV/0!</v>
      </c>
      <c r="P422" s="743"/>
      <c r="Q422" s="744"/>
      <c r="R422" s="744"/>
      <c r="S422" s="744"/>
      <c r="T422" s="744"/>
      <c r="U422" s="744"/>
      <c r="V422" s="744"/>
      <c r="W422" s="681"/>
      <c r="X422" s="681" t="str">
        <f>iferror(VLOOKUP($E422,'セッション実施状況管理'!$H$10:$L$1028,4,FALSE),"")</f>
        <v/>
      </c>
      <c r="Y422" s="681"/>
      <c r="Z422" s="681"/>
      <c r="AA422" s="681"/>
    </row>
    <row r="423">
      <c r="A423" s="692"/>
      <c r="B423" s="692" t="str">
        <f>vlookup(A423,'セッション実施状況管理'!$A:$C,3,false)</f>
        <v>#N/A</v>
      </c>
      <c r="C423" s="692" t="str">
        <f>vlookup(A423,'セッション実施状況管理'!$A:$B,2,false)</f>
        <v>#N/A</v>
      </c>
      <c r="D423" s="692"/>
      <c r="E423" s="692"/>
      <c r="F423" s="692"/>
      <c r="G423" s="692"/>
      <c r="H423" s="686" t="str">
        <f>vlookup(A423,'セッション実施状況管理'!$A$4:$S1004,18,false)</f>
        <v>#N/A</v>
      </c>
      <c r="I423" s="686"/>
      <c r="J423" s="692"/>
      <c r="K423" s="692"/>
      <c r="L423" s="692"/>
      <c r="M423" s="691">
        <f t="shared" si="16"/>
        <v>0</v>
      </c>
      <c r="N423" s="692"/>
      <c r="O423" s="695" t="str">
        <f t="shared" si="7"/>
        <v>#DIV/0!</v>
      </c>
      <c r="P423" s="743"/>
      <c r="Q423" s="744"/>
      <c r="R423" s="744"/>
      <c r="S423" s="744"/>
      <c r="T423" s="744"/>
      <c r="U423" s="744"/>
      <c r="V423" s="744"/>
      <c r="W423" s="681"/>
      <c r="X423" s="681" t="str">
        <f>iferror(VLOOKUP($E423,'セッション実施状況管理'!$H$10:$L$1028,4,FALSE),"")</f>
        <v/>
      </c>
      <c r="Y423" s="681"/>
      <c r="Z423" s="681"/>
      <c r="AA423" s="681"/>
    </row>
    <row r="424">
      <c r="A424" s="692"/>
      <c r="B424" s="692" t="str">
        <f>vlookup(A424,'セッション実施状況管理'!$A:$C,3,false)</f>
        <v>#N/A</v>
      </c>
      <c r="C424" s="692" t="str">
        <f>vlookup(A424,'セッション実施状況管理'!$A:$B,2,false)</f>
        <v>#N/A</v>
      </c>
      <c r="D424" s="692"/>
      <c r="E424" s="692"/>
      <c r="F424" s="692"/>
      <c r="G424" s="692"/>
      <c r="H424" s="686" t="str">
        <f>vlookup(A424,'セッション実施状況管理'!$A$4:$S1004,18,false)</f>
        <v>#N/A</v>
      </c>
      <c r="I424" s="686"/>
      <c r="J424" s="692"/>
      <c r="K424" s="692"/>
      <c r="L424" s="692"/>
      <c r="M424" s="691">
        <f t="shared" si="16"/>
        <v>0</v>
      </c>
      <c r="N424" s="692"/>
      <c r="O424" s="695" t="str">
        <f t="shared" si="7"/>
        <v>#DIV/0!</v>
      </c>
      <c r="P424" s="743"/>
      <c r="Q424" s="744"/>
      <c r="R424" s="744"/>
      <c r="S424" s="744"/>
      <c r="T424" s="744"/>
      <c r="U424" s="744"/>
      <c r="V424" s="744"/>
      <c r="W424" s="681"/>
      <c r="X424" s="681" t="str">
        <f>iferror(VLOOKUP($E424,'セッション実施状況管理'!$H$10:$L$1028,4,FALSE),"")</f>
        <v/>
      </c>
      <c r="Y424" s="681"/>
      <c r="Z424" s="681"/>
      <c r="AA424" s="681"/>
    </row>
    <row r="425">
      <c r="A425" s="692"/>
      <c r="B425" s="692" t="str">
        <f>vlookup(A425,'セッション実施状況管理'!$A:$C,3,false)</f>
        <v>#N/A</v>
      </c>
      <c r="C425" s="692" t="str">
        <f>vlookup(A425,'セッション実施状況管理'!$A:$B,2,false)</f>
        <v>#N/A</v>
      </c>
      <c r="D425" s="692"/>
      <c r="E425" s="692"/>
      <c r="F425" s="692"/>
      <c r="G425" s="692"/>
      <c r="H425" s="686" t="str">
        <f>vlookup(A425,'セッション実施状況管理'!$A$4:$S1004,18,false)</f>
        <v>#N/A</v>
      </c>
      <c r="I425" s="686"/>
      <c r="J425" s="692"/>
      <c r="K425" s="692"/>
      <c r="L425" s="692"/>
      <c r="M425" s="691">
        <f t="shared" si="16"/>
        <v>0</v>
      </c>
      <c r="N425" s="692"/>
      <c r="O425" s="695" t="str">
        <f t="shared" si="7"/>
        <v>#DIV/0!</v>
      </c>
      <c r="P425" s="743"/>
      <c r="Q425" s="744"/>
      <c r="R425" s="744"/>
      <c r="S425" s="744"/>
      <c r="T425" s="744"/>
      <c r="U425" s="744"/>
      <c r="V425" s="744"/>
      <c r="W425" s="681"/>
      <c r="X425" s="681" t="str">
        <f>iferror(VLOOKUP($E425,'セッション実施状況管理'!$H$10:$L$1028,4,FALSE),"")</f>
        <v/>
      </c>
      <c r="Y425" s="681"/>
      <c r="Z425" s="681"/>
      <c r="AA425" s="681"/>
    </row>
    <row r="426">
      <c r="A426" s="692"/>
      <c r="B426" s="692" t="str">
        <f>vlookup(A426,'セッション実施状況管理'!$A:$C,3,false)</f>
        <v>#N/A</v>
      </c>
      <c r="C426" s="692" t="str">
        <f>vlookup(A426,'セッション実施状況管理'!$A:$B,2,false)</f>
        <v>#N/A</v>
      </c>
      <c r="D426" s="692"/>
      <c r="E426" s="692"/>
      <c r="F426" s="692"/>
      <c r="G426" s="692"/>
      <c r="H426" s="686" t="str">
        <f>vlookup(A426,'セッション実施状況管理'!$A$4:$S1004,18,false)</f>
        <v>#N/A</v>
      </c>
      <c r="I426" s="686"/>
      <c r="J426" s="692"/>
      <c r="K426" s="692"/>
      <c r="L426" s="692"/>
      <c r="M426" s="691">
        <f t="shared" si="16"/>
        <v>0</v>
      </c>
      <c r="N426" s="692"/>
      <c r="O426" s="695" t="str">
        <f t="shared" si="7"/>
        <v>#DIV/0!</v>
      </c>
      <c r="P426" s="743"/>
      <c r="Q426" s="744"/>
      <c r="R426" s="744"/>
      <c r="S426" s="744"/>
      <c r="T426" s="744"/>
      <c r="U426" s="744"/>
      <c r="V426" s="744"/>
      <c r="W426" s="681"/>
      <c r="X426" s="681" t="str">
        <f>iferror(VLOOKUP($E426,'セッション実施状況管理'!$H$10:$L$1028,4,FALSE),"")</f>
        <v/>
      </c>
      <c r="Y426" s="681"/>
      <c r="Z426" s="681"/>
      <c r="AA426" s="681"/>
    </row>
    <row r="427">
      <c r="A427" s="692"/>
      <c r="B427" s="692" t="str">
        <f>vlookup(A427,'セッション実施状況管理'!$A:$C,3,false)</f>
        <v>#N/A</v>
      </c>
      <c r="C427" s="692" t="str">
        <f>vlookup(A427,'セッション実施状況管理'!$A:$B,2,false)</f>
        <v>#N/A</v>
      </c>
      <c r="D427" s="692"/>
      <c r="E427" s="692"/>
      <c r="F427" s="692"/>
      <c r="G427" s="692"/>
      <c r="H427" s="686" t="str">
        <f>vlookup(A427,'セッション実施状況管理'!$A$4:$S1004,18,false)</f>
        <v>#N/A</v>
      </c>
      <c r="I427" s="686"/>
      <c r="J427" s="692"/>
      <c r="K427" s="692"/>
      <c r="L427" s="692"/>
      <c r="M427" s="691">
        <f t="shared" si="16"/>
        <v>0</v>
      </c>
      <c r="N427" s="692"/>
      <c r="O427" s="695" t="str">
        <f t="shared" si="7"/>
        <v>#DIV/0!</v>
      </c>
      <c r="P427" s="743"/>
      <c r="Q427" s="744"/>
      <c r="R427" s="744"/>
      <c r="S427" s="744"/>
      <c r="T427" s="744"/>
      <c r="U427" s="744"/>
      <c r="V427" s="744"/>
      <c r="W427" s="681"/>
      <c r="X427" s="681" t="str">
        <f>iferror(VLOOKUP($E427,'セッション実施状況管理'!$H$10:$L$1028,4,FALSE),"")</f>
        <v/>
      </c>
      <c r="Y427" s="681"/>
      <c r="Z427" s="681"/>
      <c r="AA427" s="681"/>
    </row>
    <row r="428">
      <c r="A428" s="692"/>
      <c r="B428" s="692" t="str">
        <f>vlookup(A428,'セッション実施状況管理'!$A:$C,3,false)</f>
        <v>#N/A</v>
      </c>
      <c r="C428" s="692" t="str">
        <f>vlookup(A428,'セッション実施状況管理'!$A:$B,2,false)</f>
        <v>#N/A</v>
      </c>
      <c r="D428" s="692"/>
      <c r="E428" s="692"/>
      <c r="F428" s="692"/>
      <c r="G428" s="692"/>
      <c r="H428" s="686" t="str">
        <f>vlookup(A428,'セッション実施状況管理'!$A$4:$S1004,18,false)</f>
        <v>#N/A</v>
      </c>
      <c r="I428" s="686"/>
      <c r="J428" s="692"/>
      <c r="K428" s="692"/>
      <c r="L428" s="692"/>
      <c r="M428" s="691">
        <f t="shared" si="16"/>
        <v>0</v>
      </c>
      <c r="N428" s="692"/>
      <c r="O428" s="695" t="str">
        <f t="shared" si="7"/>
        <v>#DIV/0!</v>
      </c>
      <c r="P428" s="743"/>
      <c r="Q428" s="744"/>
      <c r="R428" s="744"/>
      <c r="S428" s="744"/>
      <c r="T428" s="744"/>
      <c r="U428" s="744"/>
      <c r="V428" s="744"/>
      <c r="W428" s="681"/>
      <c r="X428" s="681" t="str">
        <f>iferror(VLOOKUP($E428,'セッション実施状況管理'!$H$10:$L$1028,4,FALSE),"")</f>
        <v/>
      </c>
      <c r="Y428" s="681"/>
      <c r="Z428" s="681"/>
      <c r="AA428" s="681"/>
    </row>
    <row r="429">
      <c r="A429" s="692"/>
      <c r="B429" s="692" t="str">
        <f>vlookup(A429,'セッション実施状況管理'!$A:$C,3,false)</f>
        <v>#N/A</v>
      </c>
      <c r="C429" s="692" t="str">
        <f>vlookup(A429,'セッション実施状況管理'!$A:$B,2,false)</f>
        <v>#N/A</v>
      </c>
      <c r="D429" s="692"/>
      <c r="E429" s="692"/>
      <c r="F429" s="692"/>
      <c r="G429" s="692"/>
      <c r="H429" s="686" t="str">
        <f>vlookup(A429,'セッション実施状況管理'!$A$4:$S1004,18,false)</f>
        <v>#N/A</v>
      </c>
      <c r="I429" s="686"/>
      <c r="J429" s="692"/>
      <c r="K429" s="692"/>
      <c r="L429" s="692"/>
      <c r="M429" s="691">
        <f t="shared" si="16"/>
        <v>0</v>
      </c>
      <c r="N429" s="692"/>
      <c r="O429" s="695" t="str">
        <f t="shared" si="7"/>
        <v>#DIV/0!</v>
      </c>
      <c r="P429" s="743"/>
      <c r="Q429" s="744"/>
      <c r="R429" s="744"/>
      <c r="S429" s="744"/>
      <c r="T429" s="744"/>
      <c r="U429" s="744"/>
      <c r="V429" s="744"/>
      <c r="W429" s="681"/>
      <c r="X429" s="681" t="str">
        <f>iferror(VLOOKUP($E429,'セッション実施状況管理'!$H$10:$L$1028,4,FALSE),"")</f>
        <v/>
      </c>
      <c r="Y429" s="681"/>
      <c r="Z429" s="681"/>
      <c r="AA429" s="681"/>
    </row>
    <row r="430">
      <c r="A430" s="692"/>
      <c r="B430" s="692" t="str">
        <f>vlookup(A430,'セッション実施状況管理'!$A:$C,3,false)</f>
        <v>#N/A</v>
      </c>
      <c r="C430" s="692" t="str">
        <f>vlookup(A430,'セッション実施状況管理'!$A:$B,2,false)</f>
        <v>#N/A</v>
      </c>
      <c r="D430" s="692"/>
      <c r="E430" s="692"/>
      <c r="F430" s="692"/>
      <c r="G430" s="692"/>
      <c r="H430" s="686" t="str">
        <f>vlookup(A430,'セッション実施状況管理'!$A$4:$S1004,18,false)</f>
        <v>#N/A</v>
      </c>
      <c r="I430" s="686"/>
      <c r="J430" s="692"/>
      <c r="K430" s="692"/>
      <c r="L430" s="692"/>
      <c r="M430" s="691">
        <f t="shared" si="16"/>
        <v>0</v>
      </c>
      <c r="N430" s="692"/>
      <c r="O430" s="695" t="str">
        <f t="shared" si="7"/>
        <v>#DIV/0!</v>
      </c>
      <c r="P430" s="743"/>
      <c r="Q430" s="744"/>
      <c r="R430" s="744"/>
      <c r="S430" s="744"/>
      <c r="T430" s="744"/>
      <c r="U430" s="744"/>
      <c r="V430" s="744"/>
      <c r="W430" s="681"/>
      <c r="X430" s="681" t="str">
        <f>iferror(VLOOKUP($E430,'セッション実施状況管理'!$H$10:$L$1028,4,FALSE),"")</f>
        <v/>
      </c>
      <c r="Y430" s="681"/>
      <c r="Z430" s="681"/>
      <c r="AA430" s="681"/>
    </row>
    <row r="431">
      <c r="A431" s="692"/>
      <c r="B431" s="692" t="str">
        <f>vlookup(A431,'セッション実施状況管理'!$A:$C,3,false)</f>
        <v>#N/A</v>
      </c>
      <c r="C431" s="692" t="str">
        <f>vlookup(A431,'セッション実施状況管理'!$A:$B,2,false)</f>
        <v>#N/A</v>
      </c>
      <c r="D431" s="692"/>
      <c r="E431" s="692"/>
      <c r="F431" s="692"/>
      <c r="G431" s="692"/>
      <c r="H431" s="686" t="str">
        <f>vlookup(A431,'セッション実施状況管理'!$A$4:$S1004,18,false)</f>
        <v>#N/A</v>
      </c>
      <c r="I431" s="686"/>
      <c r="J431" s="692"/>
      <c r="K431" s="692"/>
      <c r="L431" s="692"/>
      <c r="M431" s="691">
        <f t="shared" si="16"/>
        <v>0</v>
      </c>
      <c r="N431" s="692"/>
      <c r="O431" s="695" t="str">
        <f t="shared" si="7"/>
        <v>#DIV/0!</v>
      </c>
      <c r="P431" s="743"/>
      <c r="Q431" s="744"/>
      <c r="R431" s="744"/>
      <c r="S431" s="744"/>
      <c r="T431" s="744"/>
      <c r="U431" s="744"/>
      <c r="V431" s="744"/>
      <c r="W431" s="681"/>
      <c r="X431" s="681" t="str">
        <f>iferror(VLOOKUP($E431,'セッション実施状況管理'!$H$10:$L$1028,4,FALSE),"")</f>
        <v/>
      </c>
      <c r="Y431" s="681"/>
      <c r="Z431" s="681"/>
      <c r="AA431" s="681"/>
    </row>
    <row r="432">
      <c r="A432" s="692"/>
      <c r="B432" s="692" t="str">
        <f>vlookup(A432,'セッション実施状況管理'!$A:$C,3,false)</f>
        <v>#N/A</v>
      </c>
      <c r="C432" s="692" t="str">
        <f>vlookup(A432,'セッション実施状況管理'!$A:$B,2,false)</f>
        <v>#N/A</v>
      </c>
      <c r="D432" s="692"/>
      <c r="E432" s="692"/>
      <c r="F432" s="692"/>
      <c r="G432" s="692"/>
      <c r="H432" s="686" t="str">
        <f>vlookup(A432,'セッション実施状況管理'!$A$4:$S1004,18,false)</f>
        <v>#N/A</v>
      </c>
      <c r="I432" s="686"/>
      <c r="J432" s="692"/>
      <c r="K432" s="692"/>
      <c r="L432" s="692"/>
      <c r="M432" s="691">
        <f t="shared" si="16"/>
        <v>0</v>
      </c>
      <c r="N432" s="692"/>
      <c r="O432" s="695" t="str">
        <f t="shared" si="7"/>
        <v>#DIV/0!</v>
      </c>
      <c r="P432" s="743"/>
      <c r="Q432" s="744"/>
      <c r="R432" s="744"/>
      <c r="S432" s="744"/>
      <c r="T432" s="744"/>
      <c r="U432" s="744"/>
      <c r="V432" s="744"/>
      <c r="W432" s="681"/>
      <c r="X432" s="681" t="str">
        <f>iferror(VLOOKUP($E432,'セッション実施状況管理'!$H$10:$L$1028,4,FALSE),"")</f>
        <v/>
      </c>
      <c r="Y432" s="681"/>
      <c r="Z432" s="681"/>
      <c r="AA432" s="681"/>
    </row>
    <row r="433">
      <c r="A433" s="692"/>
      <c r="B433" s="692" t="str">
        <f>vlookup(A433,'セッション実施状況管理'!$A:$C,3,false)</f>
        <v>#N/A</v>
      </c>
      <c r="C433" s="692" t="str">
        <f>vlookup(A433,'セッション実施状況管理'!$A:$B,2,false)</f>
        <v>#N/A</v>
      </c>
      <c r="D433" s="692"/>
      <c r="E433" s="692"/>
      <c r="F433" s="692"/>
      <c r="G433" s="692"/>
      <c r="H433" s="686" t="str">
        <f>vlookup(A433,'セッション実施状況管理'!$A$4:$S1004,18,false)</f>
        <v>#N/A</v>
      </c>
      <c r="I433" s="686"/>
      <c r="J433" s="692"/>
      <c r="K433" s="692"/>
      <c r="L433" s="692"/>
      <c r="M433" s="691">
        <f t="shared" si="16"/>
        <v>0</v>
      </c>
      <c r="N433" s="692"/>
      <c r="O433" s="695" t="str">
        <f t="shared" si="7"/>
        <v>#DIV/0!</v>
      </c>
      <c r="P433" s="743"/>
      <c r="Q433" s="744"/>
      <c r="R433" s="744"/>
      <c r="S433" s="744"/>
      <c r="T433" s="744"/>
      <c r="U433" s="744"/>
      <c r="V433" s="744"/>
      <c r="W433" s="681"/>
      <c r="X433" s="681" t="str">
        <f>iferror(VLOOKUP($E433,'セッション実施状況管理'!$H$10:$L$1028,4,FALSE),"")</f>
        <v/>
      </c>
      <c r="Y433" s="681"/>
      <c r="Z433" s="681"/>
      <c r="AA433" s="681"/>
    </row>
    <row r="434">
      <c r="A434" s="692"/>
      <c r="B434" s="692" t="str">
        <f>vlookup(A434,'セッション実施状況管理'!$A:$C,3,false)</f>
        <v>#N/A</v>
      </c>
      <c r="C434" s="692" t="str">
        <f>vlookup(A434,'セッション実施状況管理'!$A:$B,2,false)</f>
        <v>#N/A</v>
      </c>
      <c r="D434" s="692"/>
      <c r="E434" s="692"/>
      <c r="F434" s="692"/>
      <c r="G434" s="692"/>
      <c r="H434" s="686" t="str">
        <f>vlookup(A434,'セッション実施状況管理'!$A$4:$S1004,18,false)</f>
        <v>#N/A</v>
      </c>
      <c r="I434" s="686"/>
      <c r="J434" s="692"/>
      <c r="K434" s="692"/>
      <c r="L434" s="692"/>
      <c r="M434" s="691">
        <f t="shared" si="16"/>
        <v>0</v>
      </c>
      <c r="N434" s="692"/>
      <c r="O434" s="695" t="str">
        <f t="shared" si="7"/>
        <v>#DIV/0!</v>
      </c>
      <c r="P434" s="743"/>
      <c r="Q434" s="744"/>
      <c r="R434" s="744"/>
      <c r="S434" s="744"/>
      <c r="T434" s="744"/>
      <c r="U434" s="744"/>
      <c r="V434" s="744"/>
      <c r="W434" s="681"/>
      <c r="X434" s="681" t="str">
        <f>iferror(VLOOKUP($E434,'セッション実施状況管理'!$H$10:$L$1028,4,FALSE),"")</f>
        <v/>
      </c>
      <c r="Y434" s="681"/>
      <c r="Z434" s="681"/>
      <c r="AA434" s="681"/>
    </row>
    <row r="435">
      <c r="A435" s="692"/>
      <c r="B435" s="692" t="str">
        <f>vlookup(A435,'セッション実施状況管理'!$A:$C,3,false)</f>
        <v>#N/A</v>
      </c>
      <c r="C435" s="692" t="str">
        <f>vlookup(A435,'セッション実施状況管理'!$A:$B,2,false)</f>
        <v>#N/A</v>
      </c>
      <c r="D435" s="692"/>
      <c r="E435" s="692"/>
      <c r="F435" s="692"/>
      <c r="G435" s="692"/>
      <c r="H435" s="686" t="str">
        <f>vlookup(A435,'セッション実施状況管理'!$A$4:$S1004,18,false)</f>
        <v>#N/A</v>
      </c>
      <c r="I435" s="686"/>
      <c r="J435" s="692"/>
      <c r="K435" s="692"/>
      <c r="L435" s="692"/>
      <c r="M435" s="691">
        <f t="shared" si="16"/>
        <v>0</v>
      </c>
      <c r="N435" s="692"/>
      <c r="O435" s="695" t="str">
        <f t="shared" si="7"/>
        <v>#DIV/0!</v>
      </c>
      <c r="P435" s="743"/>
      <c r="Q435" s="744"/>
      <c r="R435" s="744"/>
      <c r="S435" s="744"/>
      <c r="T435" s="744"/>
      <c r="U435" s="744"/>
      <c r="V435" s="744"/>
      <c r="W435" s="681"/>
      <c r="X435" s="681" t="str">
        <f>iferror(VLOOKUP($E435,'セッション実施状況管理'!$H$10:$L$1028,4,FALSE),"")</f>
        <v/>
      </c>
      <c r="Y435" s="681"/>
      <c r="Z435" s="681"/>
      <c r="AA435" s="681"/>
    </row>
    <row r="436">
      <c r="A436" s="692"/>
      <c r="B436" s="692" t="str">
        <f>vlookup(A436,'セッション実施状況管理'!$A:$C,3,false)</f>
        <v>#N/A</v>
      </c>
      <c r="C436" s="692" t="str">
        <f>vlookup(A436,'セッション実施状況管理'!$A:$B,2,false)</f>
        <v>#N/A</v>
      </c>
      <c r="D436" s="692"/>
      <c r="E436" s="692"/>
      <c r="F436" s="692"/>
      <c r="G436" s="692"/>
      <c r="H436" s="686" t="str">
        <f>vlookup(A436,'セッション実施状況管理'!$A$4:$S1004,18,false)</f>
        <v>#N/A</v>
      </c>
      <c r="I436" s="686"/>
      <c r="J436" s="692"/>
      <c r="K436" s="692"/>
      <c r="L436" s="692"/>
      <c r="M436" s="691">
        <f t="shared" si="16"/>
        <v>0</v>
      </c>
      <c r="N436" s="692"/>
      <c r="O436" s="695" t="str">
        <f t="shared" si="7"/>
        <v>#DIV/0!</v>
      </c>
      <c r="P436" s="743"/>
      <c r="Q436" s="744"/>
      <c r="R436" s="744"/>
      <c r="S436" s="744"/>
      <c r="T436" s="744"/>
      <c r="U436" s="744"/>
      <c r="V436" s="744"/>
      <c r="W436" s="681"/>
      <c r="X436" s="681" t="str">
        <f>iferror(VLOOKUP($E436,'セッション実施状況管理'!$H$10:$L$1028,4,FALSE),"")</f>
        <v/>
      </c>
      <c r="Y436" s="681"/>
      <c r="Z436" s="681"/>
      <c r="AA436" s="681"/>
    </row>
    <row r="437">
      <c r="A437" s="692"/>
      <c r="B437" s="692" t="str">
        <f>vlookup(A437,'セッション実施状況管理'!$A:$C,3,false)</f>
        <v>#N/A</v>
      </c>
      <c r="C437" s="692" t="str">
        <f>vlookup(A437,'セッション実施状況管理'!$A:$B,2,false)</f>
        <v>#N/A</v>
      </c>
      <c r="D437" s="692"/>
      <c r="E437" s="692"/>
      <c r="F437" s="692"/>
      <c r="G437" s="692"/>
      <c r="H437" s="686" t="str">
        <f>vlookup(A437,'セッション実施状況管理'!$A$4:$S1004,18,false)</f>
        <v>#N/A</v>
      </c>
      <c r="I437" s="686"/>
      <c r="J437" s="692"/>
      <c r="K437" s="692"/>
      <c r="L437" s="692"/>
      <c r="M437" s="691">
        <f t="shared" si="16"/>
        <v>0</v>
      </c>
      <c r="N437" s="692"/>
      <c r="O437" s="695" t="str">
        <f t="shared" si="7"/>
        <v>#DIV/0!</v>
      </c>
      <c r="P437" s="743"/>
      <c r="Q437" s="744"/>
      <c r="R437" s="744"/>
      <c r="S437" s="744"/>
      <c r="T437" s="744"/>
      <c r="U437" s="744"/>
      <c r="V437" s="744"/>
      <c r="W437" s="681"/>
      <c r="X437" s="681" t="str">
        <f>iferror(VLOOKUP($E437,'セッション実施状況管理'!$H$10:$L$1028,4,FALSE),"")</f>
        <v/>
      </c>
      <c r="Y437" s="681"/>
      <c r="Z437" s="681"/>
      <c r="AA437" s="681"/>
    </row>
    <row r="438">
      <c r="A438" s="692"/>
      <c r="B438" s="692" t="str">
        <f>vlookup(A438,'セッション実施状況管理'!$A:$C,3,false)</f>
        <v>#N/A</v>
      </c>
      <c r="C438" s="692" t="str">
        <f>vlookup(A438,'セッション実施状況管理'!$A:$B,2,false)</f>
        <v>#N/A</v>
      </c>
      <c r="D438" s="692"/>
      <c r="E438" s="692"/>
      <c r="F438" s="692"/>
      <c r="G438" s="692"/>
      <c r="H438" s="686" t="str">
        <f>vlookup(A438,'セッション実施状況管理'!$A$4:$S1004,18,false)</f>
        <v>#N/A</v>
      </c>
      <c r="I438" s="686"/>
      <c r="J438" s="692"/>
      <c r="K438" s="692"/>
      <c r="L438" s="692"/>
      <c r="M438" s="691">
        <f t="shared" si="16"/>
        <v>0</v>
      </c>
      <c r="N438" s="692"/>
      <c r="O438" s="695" t="str">
        <f t="shared" si="7"/>
        <v>#DIV/0!</v>
      </c>
      <c r="P438" s="743"/>
      <c r="Q438" s="744"/>
      <c r="R438" s="744"/>
      <c r="S438" s="744"/>
      <c r="T438" s="744"/>
      <c r="U438" s="744"/>
      <c r="V438" s="744"/>
      <c r="W438" s="681"/>
      <c r="X438" s="681" t="str">
        <f>iferror(VLOOKUP($E438,'セッション実施状況管理'!$H$10:$L$1028,4,FALSE),"")</f>
        <v/>
      </c>
      <c r="Y438" s="681"/>
      <c r="Z438" s="681"/>
      <c r="AA438" s="681"/>
    </row>
    <row r="439">
      <c r="A439" s="692"/>
      <c r="B439" s="692" t="str">
        <f>vlookup(A439,'セッション実施状況管理'!$A:$C,3,false)</f>
        <v>#N/A</v>
      </c>
      <c r="C439" s="692" t="str">
        <f>vlookup(A439,'セッション実施状況管理'!$A:$B,2,false)</f>
        <v>#N/A</v>
      </c>
      <c r="D439" s="692"/>
      <c r="E439" s="692"/>
      <c r="F439" s="692"/>
      <c r="G439" s="692"/>
      <c r="H439" s="686" t="str">
        <f>vlookup(A439,'セッション実施状況管理'!$A$4:$S1004,18,false)</f>
        <v>#N/A</v>
      </c>
      <c r="I439" s="686"/>
      <c r="J439" s="692"/>
      <c r="K439" s="692"/>
      <c r="L439" s="692"/>
      <c r="M439" s="691">
        <f t="shared" si="16"/>
        <v>0</v>
      </c>
      <c r="N439" s="692"/>
      <c r="O439" s="695" t="str">
        <f t="shared" si="7"/>
        <v>#DIV/0!</v>
      </c>
      <c r="P439" s="743"/>
      <c r="Q439" s="744"/>
      <c r="R439" s="744"/>
      <c r="S439" s="744"/>
      <c r="T439" s="744"/>
      <c r="U439" s="744"/>
      <c r="V439" s="744"/>
      <c r="W439" s="681"/>
      <c r="X439" s="681" t="str">
        <f>iferror(VLOOKUP($E439,'セッション実施状況管理'!$H$10:$L$1028,4,FALSE),"")</f>
        <v/>
      </c>
      <c r="Y439" s="681"/>
      <c r="Z439" s="681"/>
      <c r="AA439" s="681"/>
    </row>
    <row r="440">
      <c r="A440" s="692"/>
      <c r="B440" s="692" t="str">
        <f>vlookup(A440,'セッション実施状況管理'!$A:$C,3,false)</f>
        <v>#N/A</v>
      </c>
      <c r="C440" s="692" t="str">
        <f>vlookup(A440,'セッション実施状況管理'!$A:$B,2,false)</f>
        <v>#N/A</v>
      </c>
      <c r="D440" s="692"/>
      <c r="E440" s="692"/>
      <c r="F440" s="692"/>
      <c r="G440" s="692"/>
      <c r="H440" s="686" t="str">
        <f>vlookup(A440,'セッション実施状況管理'!$A$4:$S1004,18,false)</f>
        <v>#N/A</v>
      </c>
      <c r="I440" s="686"/>
      <c r="J440" s="692"/>
      <c r="K440" s="692"/>
      <c r="L440" s="692"/>
      <c r="M440" s="691">
        <f t="shared" si="16"/>
        <v>0</v>
      </c>
      <c r="N440" s="692"/>
      <c r="O440" s="695" t="str">
        <f t="shared" si="7"/>
        <v>#DIV/0!</v>
      </c>
      <c r="P440" s="743"/>
      <c r="Q440" s="744"/>
      <c r="R440" s="744"/>
      <c r="S440" s="744"/>
      <c r="T440" s="744"/>
      <c r="U440" s="744"/>
      <c r="V440" s="744"/>
      <c r="W440" s="681"/>
      <c r="X440" s="681" t="str">
        <f>iferror(VLOOKUP($E440,'セッション実施状況管理'!$H$10:$L$1028,4,FALSE),"")</f>
        <v/>
      </c>
      <c r="Y440" s="681"/>
      <c r="Z440" s="681"/>
      <c r="AA440" s="681"/>
    </row>
    <row r="441">
      <c r="A441" s="692"/>
      <c r="B441" s="692" t="str">
        <f>vlookup(A441,'セッション実施状況管理'!$A:$C,3,false)</f>
        <v>#N/A</v>
      </c>
      <c r="C441" s="692" t="str">
        <f>vlookup(A441,'セッション実施状況管理'!$A:$B,2,false)</f>
        <v>#N/A</v>
      </c>
      <c r="D441" s="692"/>
      <c r="E441" s="692"/>
      <c r="F441" s="692"/>
      <c r="G441" s="692"/>
      <c r="H441" s="686" t="str">
        <f>vlookup(A441,'セッション実施状況管理'!$A$4:$S1004,18,false)</f>
        <v>#N/A</v>
      </c>
      <c r="I441" s="686"/>
      <c r="J441" s="692"/>
      <c r="K441" s="692"/>
      <c r="L441" s="692"/>
      <c r="M441" s="691">
        <f t="shared" si="16"/>
        <v>0</v>
      </c>
      <c r="N441" s="692"/>
      <c r="O441" s="695" t="str">
        <f t="shared" si="7"/>
        <v>#DIV/0!</v>
      </c>
      <c r="P441" s="743"/>
      <c r="Q441" s="744"/>
      <c r="R441" s="744"/>
      <c r="S441" s="744"/>
      <c r="T441" s="744"/>
      <c r="U441" s="744"/>
      <c r="V441" s="744"/>
      <c r="W441" s="681"/>
      <c r="X441" s="681" t="str">
        <f>iferror(VLOOKUP($E441,'セッション実施状況管理'!$H$10:$L$1028,4,FALSE),"")</f>
        <v/>
      </c>
      <c r="Y441" s="681"/>
      <c r="Z441" s="681"/>
      <c r="AA441" s="681"/>
    </row>
    <row r="442">
      <c r="A442" s="692"/>
      <c r="B442" s="692" t="str">
        <f>vlookup(A442,'セッション実施状況管理'!$A:$C,3,false)</f>
        <v>#N/A</v>
      </c>
      <c r="C442" s="692" t="str">
        <f>vlookup(A442,'セッション実施状況管理'!$A:$B,2,false)</f>
        <v>#N/A</v>
      </c>
      <c r="D442" s="692"/>
      <c r="E442" s="692"/>
      <c r="F442" s="692"/>
      <c r="G442" s="692"/>
      <c r="H442" s="686" t="str">
        <f>vlookup(A442,'セッション実施状況管理'!$A$4:$S1004,18,false)</f>
        <v>#N/A</v>
      </c>
      <c r="I442" s="686"/>
      <c r="J442" s="692"/>
      <c r="K442" s="692"/>
      <c r="L442" s="692"/>
      <c r="M442" s="691">
        <f t="shared" si="16"/>
        <v>0</v>
      </c>
      <c r="N442" s="692"/>
      <c r="O442" s="695" t="str">
        <f t="shared" si="7"/>
        <v>#DIV/0!</v>
      </c>
      <c r="P442" s="743"/>
      <c r="Q442" s="744"/>
      <c r="R442" s="744"/>
      <c r="S442" s="744"/>
      <c r="T442" s="744"/>
      <c r="U442" s="744"/>
      <c r="V442" s="744"/>
      <c r="W442" s="681"/>
      <c r="X442" s="681" t="str">
        <f>iferror(VLOOKUP($E442,'セッション実施状況管理'!$H$10:$L$1028,4,FALSE),"")</f>
        <v/>
      </c>
      <c r="Y442" s="681"/>
      <c r="Z442" s="681"/>
      <c r="AA442" s="681"/>
    </row>
    <row r="443">
      <c r="A443" s="692"/>
      <c r="B443" s="692" t="str">
        <f>vlookup(A443,'セッション実施状況管理'!$A:$C,3,false)</f>
        <v>#N/A</v>
      </c>
      <c r="C443" s="692" t="str">
        <f>vlookup(A443,'セッション実施状況管理'!$A:$B,2,false)</f>
        <v>#N/A</v>
      </c>
      <c r="D443" s="692"/>
      <c r="E443" s="692"/>
      <c r="F443" s="692"/>
      <c r="G443" s="692"/>
      <c r="H443" s="686" t="str">
        <f>vlookup(A443,'セッション実施状況管理'!$A$4:$S1004,18,false)</f>
        <v>#N/A</v>
      </c>
      <c r="I443" s="686"/>
      <c r="J443" s="692"/>
      <c r="K443" s="692"/>
      <c r="L443" s="692"/>
      <c r="M443" s="691">
        <f t="shared" si="16"/>
        <v>0</v>
      </c>
      <c r="N443" s="692"/>
      <c r="O443" s="695" t="str">
        <f t="shared" si="7"/>
        <v>#DIV/0!</v>
      </c>
      <c r="P443" s="743"/>
      <c r="Q443" s="744"/>
      <c r="R443" s="744"/>
      <c r="S443" s="744"/>
      <c r="T443" s="744"/>
      <c r="U443" s="744"/>
      <c r="V443" s="744"/>
      <c r="W443" s="681"/>
      <c r="X443" s="681" t="str">
        <f>iferror(VLOOKUP($E443,'セッション実施状況管理'!$H$10:$L$1028,4,FALSE),"")</f>
        <v/>
      </c>
      <c r="Y443" s="681"/>
      <c r="Z443" s="681"/>
      <c r="AA443" s="681"/>
    </row>
    <row r="444">
      <c r="A444" s="692"/>
      <c r="B444" s="692" t="str">
        <f>vlookup(A444,'セッション実施状況管理'!$A:$C,3,false)</f>
        <v>#N/A</v>
      </c>
      <c r="C444" s="692" t="str">
        <f>vlookup(A444,'セッション実施状況管理'!$A:$B,2,false)</f>
        <v>#N/A</v>
      </c>
      <c r="D444" s="692"/>
      <c r="E444" s="692"/>
      <c r="F444" s="692"/>
      <c r="G444" s="692"/>
      <c r="H444" s="686" t="str">
        <f>vlookup(A444,'セッション実施状況管理'!$A$4:$S1004,18,false)</f>
        <v>#N/A</v>
      </c>
      <c r="I444" s="686"/>
      <c r="J444" s="692"/>
      <c r="K444" s="692"/>
      <c r="L444" s="692"/>
      <c r="M444" s="691">
        <f t="shared" si="16"/>
        <v>0</v>
      </c>
      <c r="N444" s="692"/>
      <c r="O444" s="695" t="str">
        <f t="shared" si="7"/>
        <v>#DIV/0!</v>
      </c>
      <c r="P444" s="743"/>
      <c r="Q444" s="744"/>
      <c r="R444" s="744"/>
      <c r="S444" s="744"/>
      <c r="T444" s="744"/>
      <c r="U444" s="744"/>
      <c r="V444" s="744"/>
      <c r="W444" s="681"/>
      <c r="X444" s="681" t="str">
        <f>iferror(VLOOKUP($E444,'セッション実施状況管理'!$H$10:$L$1028,4,FALSE),"")</f>
        <v/>
      </c>
      <c r="Y444" s="681"/>
      <c r="Z444" s="681"/>
      <c r="AA444" s="681"/>
    </row>
    <row r="445">
      <c r="A445" s="692"/>
      <c r="B445" s="692" t="str">
        <f>vlookup(A445,'セッション実施状況管理'!$A:$C,3,false)</f>
        <v>#N/A</v>
      </c>
      <c r="C445" s="692" t="str">
        <f>vlookup(A445,'セッション実施状況管理'!$A:$B,2,false)</f>
        <v>#N/A</v>
      </c>
      <c r="D445" s="692"/>
      <c r="E445" s="692"/>
      <c r="F445" s="692"/>
      <c r="G445" s="692"/>
      <c r="H445" s="686" t="str">
        <f>vlookup(A445,'セッション実施状況管理'!$A$4:$S1004,18,false)</f>
        <v>#N/A</v>
      </c>
      <c r="I445" s="686"/>
      <c r="J445" s="692"/>
      <c r="K445" s="692"/>
      <c r="L445" s="692"/>
      <c r="M445" s="691">
        <f t="shared" si="16"/>
        <v>0</v>
      </c>
      <c r="N445" s="692"/>
      <c r="O445" s="695" t="str">
        <f t="shared" si="7"/>
        <v>#DIV/0!</v>
      </c>
      <c r="P445" s="743"/>
      <c r="Q445" s="744"/>
      <c r="R445" s="744"/>
      <c r="S445" s="744"/>
      <c r="T445" s="744"/>
      <c r="U445" s="744"/>
      <c r="V445" s="744"/>
      <c r="W445" s="681"/>
      <c r="X445" s="681" t="str">
        <f>iferror(VLOOKUP($E445,'セッション実施状況管理'!$H$10:$L$1028,4,FALSE),"")</f>
        <v/>
      </c>
      <c r="Y445" s="681"/>
      <c r="Z445" s="681"/>
      <c r="AA445" s="681"/>
    </row>
    <row r="446">
      <c r="A446" s="692"/>
      <c r="B446" s="692" t="str">
        <f>vlookup(A446,'セッション実施状況管理'!$A:$C,3,false)</f>
        <v>#N/A</v>
      </c>
      <c r="C446" s="692" t="str">
        <f>vlookup(A446,'セッション実施状況管理'!$A:$B,2,false)</f>
        <v>#N/A</v>
      </c>
      <c r="D446" s="692"/>
      <c r="E446" s="692"/>
      <c r="F446" s="692"/>
      <c r="G446" s="692"/>
      <c r="H446" s="686" t="str">
        <f>vlookup(A446,'セッション実施状況管理'!$A$4:$S1004,18,false)</f>
        <v>#N/A</v>
      </c>
      <c r="I446" s="686"/>
      <c r="J446" s="692"/>
      <c r="K446" s="692"/>
      <c r="L446" s="692"/>
      <c r="M446" s="691">
        <f t="shared" si="16"/>
        <v>0</v>
      </c>
      <c r="N446" s="692"/>
      <c r="O446" s="695" t="str">
        <f t="shared" si="7"/>
        <v>#DIV/0!</v>
      </c>
      <c r="P446" s="743"/>
      <c r="Q446" s="744"/>
      <c r="R446" s="744"/>
      <c r="S446" s="744"/>
      <c r="T446" s="744"/>
      <c r="U446" s="744"/>
      <c r="V446" s="744"/>
      <c r="W446" s="681"/>
      <c r="X446" s="681" t="str">
        <f>iferror(VLOOKUP($E446,'セッション実施状況管理'!$H$10:$L$1028,4,FALSE),"")</f>
        <v/>
      </c>
      <c r="Y446" s="681"/>
      <c r="Z446" s="681"/>
      <c r="AA446" s="681"/>
    </row>
    <row r="447">
      <c r="A447" s="692"/>
      <c r="B447" s="692" t="str">
        <f>vlookup(A447,'セッション実施状況管理'!$A:$C,3,false)</f>
        <v>#N/A</v>
      </c>
      <c r="C447" s="692" t="str">
        <f>vlookup(A447,'セッション実施状況管理'!$A:$B,2,false)</f>
        <v>#N/A</v>
      </c>
      <c r="D447" s="692"/>
      <c r="E447" s="692"/>
      <c r="F447" s="692"/>
      <c r="G447" s="692"/>
      <c r="H447" s="686" t="str">
        <f>vlookup(A447,'セッション実施状況管理'!$A$4:$S1004,18,false)</f>
        <v>#N/A</v>
      </c>
      <c r="I447" s="686"/>
      <c r="J447" s="692"/>
      <c r="K447" s="692"/>
      <c r="L447" s="692"/>
      <c r="M447" s="691">
        <f t="shared" si="16"/>
        <v>0</v>
      </c>
      <c r="N447" s="692"/>
      <c r="O447" s="695" t="str">
        <f t="shared" si="7"/>
        <v>#DIV/0!</v>
      </c>
      <c r="P447" s="743"/>
      <c r="Q447" s="744"/>
      <c r="R447" s="744"/>
      <c r="S447" s="744"/>
      <c r="T447" s="744"/>
      <c r="U447" s="744"/>
      <c r="V447" s="744"/>
      <c r="W447" s="681"/>
      <c r="X447" s="681" t="str">
        <f>iferror(VLOOKUP($E447,'セッション実施状況管理'!$H$10:$L$1028,4,FALSE),"")</f>
        <v/>
      </c>
      <c r="Y447" s="681"/>
      <c r="Z447" s="681"/>
      <c r="AA447" s="681"/>
    </row>
    <row r="448">
      <c r="A448" s="692"/>
      <c r="B448" s="692" t="str">
        <f>vlookup(A448,'セッション実施状況管理'!$A:$C,3,false)</f>
        <v>#N/A</v>
      </c>
      <c r="C448" s="692" t="str">
        <f>vlookup(A448,'セッション実施状況管理'!$A:$B,2,false)</f>
        <v>#N/A</v>
      </c>
      <c r="D448" s="692"/>
      <c r="E448" s="692"/>
      <c r="F448" s="692"/>
      <c r="G448" s="692"/>
      <c r="H448" s="686" t="str">
        <f>vlookup(A448,'セッション実施状況管理'!$A$4:$S1004,18,false)</f>
        <v>#N/A</v>
      </c>
      <c r="I448" s="686"/>
      <c r="J448" s="692"/>
      <c r="K448" s="692"/>
      <c r="L448" s="692"/>
      <c r="M448" s="691">
        <f t="shared" si="16"/>
        <v>0</v>
      </c>
      <c r="N448" s="692"/>
      <c r="O448" s="695" t="str">
        <f t="shared" si="7"/>
        <v>#DIV/0!</v>
      </c>
      <c r="P448" s="743"/>
      <c r="Q448" s="744"/>
      <c r="R448" s="744"/>
      <c r="S448" s="744"/>
      <c r="T448" s="744"/>
      <c r="U448" s="744"/>
      <c r="V448" s="744"/>
      <c r="W448" s="681"/>
      <c r="X448" s="681" t="str">
        <f>iferror(VLOOKUP($E448,'セッション実施状況管理'!$H$10:$L$1028,4,FALSE),"")</f>
        <v/>
      </c>
      <c r="Y448" s="681"/>
      <c r="Z448" s="681"/>
      <c r="AA448" s="681"/>
    </row>
    <row r="449">
      <c r="A449" s="692"/>
      <c r="B449" s="692" t="str">
        <f>vlookup(A449,'セッション実施状況管理'!$A:$C,3,false)</f>
        <v>#N/A</v>
      </c>
      <c r="C449" s="692" t="str">
        <f>vlookup(A449,'セッション実施状況管理'!$A:$B,2,false)</f>
        <v>#N/A</v>
      </c>
      <c r="D449" s="692"/>
      <c r="E449" s="692"/>
      <c r="F449" s="692"/>
      <c r="G449" s="692"/>
      <c r="H449" s="686" t="str">
        <f>vlookup(A449,'セッション実施状況管理'!$A$4:$S1004,18,false)</f>
        <v>#N/A</v>
      </c>
      <c r="I449" s="686"/>
      <c r="J449" s="692"/>
      <c r="K449" s="692"/>
      <c r="L449" s="692"/>
      <c r="M449" s="691">
        <f t="shared" si="16"/>
        <v>0</v>
      </c>
      <c r="N449" s="692"/>
      <c r="O449" s="695" t="str">
        <f t="shared" si="7"/>
        <v>#DIV/0!</v>
      </c>
      <c r="P449" s="743"/>
      <c r="Q449" s="744"/>
      <c r="R449" s="744"/>
      <c r="S449" s="744"/>
      <c r="T449" s="744"/>
      <c r="U449" s="744"/>
      <c r="V449" s="744"/>
      <c r="W449" s="681"/>
      <c r="X449" s="681" t="str">
        <f>iferror(VLOOKUP($E449,'セッション実施状況管理'!$H$10:$L$1028,4,FALSE),"")</f>
        <v/>
      </c>
      <c r="Y449" s="681"/>
      <c r="Z449" s="681"/>
      <c r="AA449" s="681"/>
    </row>
    <row r="450">
      <c r="A450" s="692"/>
      <c r="B450" s="692" t="str">
        <f>vlookup(A450,'セッション実施状況管理'!$A:$C,3,false)</f>
        <v>#N/A</v>
      </c>
      <c r="C450" s="692" t="str">
        <f>vlookup(A450,'セッション実施状況管理'!$A:$B,2,false)</f>
        <v>#N/A</v>
      </c>
      <c r="D450" s="692"/>
      <c r="E450" s="692"/>
      <c r="F450" s="692"/>
      <c r="G450" s="692"/>
      <c r="H450" s="686" t="str">
        <f>vlookup(A450,'セッション実施状況管理'!$A$4:$S1004,18,false)</f>
        <v>#N/A</v>
      </c>
      <c r="I450" s="686"/>
      <c r="J450" s="692"/>
      <c r="K450" s="692"/>
      <c r="L450" s="692"/>
      <c r="M450" s="691">
        <f t="shared" si="16"/>
        <v>0</v>
      </c>
      <c r="N450" s="692"/>
      <c r="O450" s="695" t="str">
        <f t="shared" si="7"/>
        <v>#DIV/0!</v>
      </c>
      <c r="P450" s="743"/>
      <c r="Q450" s="744"/>
      <c r="R450" s="744"/>
      <c r="S450" s="744"/>
      <c r="T450" s="744"/>
      <c r="U450" s="744"/>
      <c r="V450" s="744"/>
      <c r="W450" s="681"/>
      <c r="X450" s="681" t="str">
        <f>iferror(VLOOKUP($E450,'セッション実施状況管理'!$H$10:$L$1028,4,FALSE),"")</f>
        <v/>
      </c>
      <c r="Y450" s="681"/>
      <c r="Z450" s="681"/>
      <c r="AA450" s="681"/>
    </row>
    <row r="451">
      <c r="A451" s="692"/>
      <c r="B451" s="692" t="str">
        <f>vlookup(A451,'セッション実施状況管理'!$A:$C,3,false)</f>
        <v>#N/A</v>
      </c>
      <c r="C451" s="692" t="str">
        <f>vlookup(A451,'セッション実施状況管理'!$A:$B,2,false)</f>
        <v>#N/A</v>
      </c>
      <c r="D451" s="692"/>
      <c r="E451" s="692"/>
      <c r="F451" s="692"/>
      <c r="G451" s="692"/>
      <c r="H451" s="686" t="str">
        <f>vlookup(A451,'セッション実施状況管理'!$A$4:$S1004,18,false)</f>
        <v>#N/A</v>
      </c>
      <c r="I451" s="686"/>
      <c r="J451" s="692"/>
      <c r="K451" s="692"/>
      <c r="L451" s="692"/>
      <c r="M451" s="691">
        <f t="shared" si="16"/>
        <v>0</v>
      </c>
      <c r="N451" s="692"/>
      <c r="O451" s="695" t="str">
        <f t="shared" si="7"/>
        <v>#DIV/0!</v>
      </c>
      <c r="P451" s="743"/>
      <c r="Q451" s="744"/>
      <c r="R451" s="744"/>
      <c r="S451" s="744"/>
      <c r="T451" s="744"/>
      <c r="U451" s="744"/>
      <c r="V451" s="744"/>
      <c r="W451" s="681"/>
      <c r="X451" s="681" t="str">
        <f>iferror(VLOOKUP($E451,'セッション実施状況管理'!$H$10:$L$1028,4,FALSE),"")</f>
        <v/>
      </c>
      <c r="Y451" s="681"/>
      <c r="Z451" s="681"/>
      <c r="AA451" s="681"/>
    </row>
    <row r="452">
      <c r="A452" s="692"/>
      <c r="B452" s="692" t="str">
        <f>vlookup(A452,'セッション実施状況管理'!$A:$C,3,false)</f>
        <v>#N/A</v>
      </c>
      <c r="C452" s="692" t="str">
        <f>vlookup(A452,'セッション実施状況管理'!$A:$B,2,false)</f>
        <v>#N/A</v>
      </c>
      <c r="D452" s="692"/>
      <c r="E452" s="692"/>
      <c r="F452" s="692"/>
      <c r="G452" s="692"/>
      <c r="H452" s="686" t="str">
        <f>vlookup(A452,'セッション実施状況管理'!$A$4:$S1004,18,false)</f>
        <v>#N/A</v>
      </c>
      <c r="I452" s="686"/>
      <c r="J452" s="692"/>
      <c r="K452" s="692"/>
      <c r="L452" s="692"/>
      <c r="M452" s="691">
        <f t="shared" si="16"/>
        <v>0</v>
      </c>
      <c r="N452" s="692"/>
      <c r="O452" s="695" t="str">
        <f t="shared" si="7"/>
        <v>#DIV/0!</v>
      </c>
      <c r="P452" s="743"/>
      <c r="Q452" s="744"/>
      <c r="R452" s="744"/>
      <c r="S452" s="744"/>
      <c r="T452" s="744"/>
      <c r="U452" s="744"/>
      <c r="V452" s="744"/>
      <c r="W452" s="681"/>
      <c r="X452" s="681" t="str">
        <f>iferror(VLOOKUP($E452,'セッション実施状況管理'!$H$10:$L$1028,4,FALSE),"")</f>
        <v/>
      </c>
      <c r="Y452" s="681"/>
      <c r="Z452" s="681"/>
      <c r="AA452" s="681"/>
    </row>
    <row r="453">
      <c r="A453" s="692"/>
      <c r="B453" s="692" t="str">
        <f>vlookup(A453,'セッション実施状況管理'!$A:$C,3,false)</f>
        <v>#N/A</v>
      </c>
      <c r="C453" s="692" t="str">
        <f>vlookup(A453,'セッション実施状況管理'!$A:$B,2,false)</f>
        <v>#N/A</v>
      </c>
      <c r="D453" s="692"/>
      <c r="E453" s="692"/>
      <c r="F453" s="692"/>
      <c r="G453" s="692"/>
      <c r="H453" s="686" t="str">
        <f>vlookup(A453,'セッション実施状況管理'!$A$4:$S1004,18,false)</f>
        <v>#N/A</v>
      </c>
      <c r="I453" s="686"/>
      <c r="J453" s="692"/>
      <c r="K453" s="692"/>
      <c r="L453" s="692"/>
      <c r="M453" s="691">
        <f t="shared" si="16"/>
        <v>0</v>
      </c>
      <c r="N453" s="692"/>
      <c r="O453" s="695" t="str">
        <f t="shared" si="7"/>
        <v>#DIV/0!</v>
      </c>
      <c r="P453" s="743"/>
      <c r="Q453" s="744"/>
      <c r="R453" s="744"/>
      <c r="S453" s="744"/>
      <c r="T453" s="744"/>
      <c r="U453" s="744"/>
      <c r="V453" s="744"/>
      <c r="W453" s="681"/>
      <c r="X453" s="681" t="str">
        <f>iferror(VLOOKUP($E453,'セッション実施状況管理'!$H$10:$L$1028,4,FALSE),"")</f>
        <v/>
      </c>
      <c r="Y453" s="681"/>
      <c r="Z453" s="681"/>
      <c r="AA453" s="681"/>
    </row>
    <row r="454">
      <c r="A454" s="692"/>
      <c r="B454" s="692" t="str">
        <f>vlookup(A454,'セッション実施状況管理'!$A:$C,3,false)</f>
        <v>#N/A</v>
      </c>
      <c r="C454" s="692" t="str">
        <f>vlookup(A454,'セッション実施状況管理'!$A:$B,2,false)</f>
        <v>#N/A</v>
      </c>
      <c r="D454" s="692"/>
      <c r="E454" s="692"/>
      <c r="F454" s="692"/>
      <c r="G454" s="692"/>
      <c r="H454" s="686" t="str">
        <f>vlookup(A454,'セッション実施状況管理'!$A$4:$S1004,18,false)</f>
        <v>#N/A</v>
      </c>
      <c r="I454" s="686"/>
      <c r="J454" s="692"/>
      <c r="K454" s="692"/>
      <c r="L454" s="692"/>
      <c r="M454" s="691">
        <f t="shared" si="16"/>
        <v>0</v>
      </c>
      <c r="N454" s="692"/>
      <c r="O454" s="695" t="str">
        <f t="shared" si="7"/>
        <v>#DIV/0!</v>
      </c>
      <c r="P454" s="743"/>
      <c r="Q454" s="744"/>
      <c r="R454" s="744"/>
      <c r="S454" s="744"/>
      <c r="T454" s="744"/>
      <c r="U454" s="744"/>
      <c r="V454" s="744"/>
      <c r="W454" s="681"/>
      <c r="X454" s="681" t="str">
        <f>iferror(VLOOKUP($E454,'セッション実施状況管理'!$H$10:$L$1028,4,FALSE),"")</f>
        <v/>
      </c>
      <c r="Y454" s="681"/>
      <c r="Z454" s="681"/>
      <c r="AA454" s="681"/>
    </row>
    <row r="455">
      <c r="A455" s="692"/>
      <c r="B455" s="692" t="str">
        <f>vlookup(A455,'セッション実施状況管理'!$A:$C,3,false)</f>
        <v>#N/A</v>
      </c>
      <c r="C455" s="692" t="str">
        <f>vlookup(A455,'セッション実施状況管理'!$A:$B,2,false)</f>
        <v>#N/A</v>
      </c>
      <c r="D455" s="692"/>
      <c r="E455" s="692"/>
      <c r="F455" s="692"/>
      <c r="G455" s="692"/>
      <c r="H455" s="686" t="str">
        <f>vlookup(A455,'セッション実施状況管理'!$A$4:$S1004,18,false)</f>
        <v>#N/A</v>
      </c>
      <c r="I455" s="686"/>
      <c r="J455" s="692"/>
      <c r="K455" s="692"/>
      <c r="L455" s="692"/>
      <c r="M455" s="691">
        <f t="shared" si="16"/>
        <v>0</v>
      </c>
      <c r="N455" s="692"/>
      <c r="O455" s="695" t="str">
        <f t="shared" si="7"/>
        <v>#DIV/0!</v>
      </c>
      <c r="P455" s="743"/>
      <c r="Q455" s="744"/>
      <c r="R455" s="744"/>
      <c r="S455" s="744"/>
      <c r="T455" s="744"/>
      <c r="U455" s="744"/>
      <c r="V455" s="744"/>
      <c r="W455" s="681"/>
      <c r="X455" s="681" t="str">
        <f>iferror(VLOOKUP($E455,'セッション実施状況管理'!$H$10:$L$1028,4,FALSE),"")</f>
        <v/>
      </c>
      <c r="Y455" s="681"/>
      <c r="Z455" s="681"/>
      <c r="AA455" s="681"/>
    </row>
    <row r="456">
      <c r="A456" s="692"/>
      <c r="B456" s="692" t="str">
        <f>vlookup(A456,'セッション実施状況管理'!$A:$C,3,false)</f>
        <v>#N/A</v>
      </c>
      <c r="C456" s="692" t="str">
        <f>vlookup(A456,'セッション実施状況管理'!$A:$B,2,false)</f>
        <v>#N/A</v>
      </c>
      <c r="D456" s="692"/>
      <c r="E456" s="692"/>
      <c r="F456" s="692"/>
      <c r="G456" s="692"/>
      <c r="H456" s="686" t="str">
        <f>vlookup(A456,'セッション実施状況管理'!$A$4:$S1004,18,false)</f>
        <v>#N/A</v>
      </c>
      <c r="I456" s="686"/>
      <c r="J456" s="692"/>
      <c r="K456" s="692"/>
      <c r="L456" s="692"/>
      <c r="M456" s="691">
        <f t="shared" si="16"/>
        <v>0</v>
      </c>
      <c r="N456" s="692"/>
      <c r="O456" s="695" t="str">
        <f t="shared" si="7"/>
        <v>#DIV/0!</v>
      </c>
      <c r="P456" s="743"/>
      <c r="Q456" s="744"/>
      <c r="R456" s="744"/>
      <c r="S456" s="744"/>
      <c r="T456" s="744"/>
      <c r="U456" s="744"/>
      <c r="V456" s="744"/>
      <c r="W456" s="681"/>
      <c r="X456" s="681" t="str">
        <f>iferror(VLOOKUP($E456,'セッション実施状況管理'!$H$10:$L$1028,4,FALSE),"")</f>
        <v/>
      </c>
      <c r="Y456" s="681"/>
      <c r="Z456" s="681"/>
      <c r="AA456" s="681"/>
    </row>
    <row r="457">
      <c r="A457" s="692"/>
      <c r="B457" s="692" t="str">
        <f>vlookup(A457,'セッション実施状況管理'!$A:$C,3,false)</f>
        <v>#N/A</v>
      </c>
      <c r="C457" s="692" t="str">
        <f>vlookup(A457,'セッション実施状況管理'!$A:$B,2,false)</f>
        <v>#N/A</v>
      </c>
      <c r="D457" s="692"/>
      <c r="E457" s="692"/>
      <c r="F457" s="692"/>
      <c r="G457" s="692"/>
      <c r="H457" s="686" t="str">
        <f>vlookup(A457,'セッション実施状況管理'!$A$4:$S1004,18,false)</f>
        <v>#N/A</v>
      </c>
      <c r="I457" s="686"/>
      <c r="J457" s="692"/>
      <c r="K457" s="692"/>
      <c r="L457" s="692"/>
      <c r="M457" s="691">
        <f t="shared" si="16"/>
        <v>0</v>
      </c>
      <c r="N457" s="692"/>
      <c r="O457" s="695" t="str">
        <f t="shared" si="7"/>
        <v>#DIV/0!</v>
      </c>
      <c r="P457" s="743"/>
      <c r="Q457" s="744"/>
      <c r="R457" s="744"/>
      <c r="S457" s="744"/>
      <c r="T457" s="744"/>
      <c r="U457" s="744"/>
      <c r="V457" s="744"/>
      <c r="W457" s="681"/>
      <c r="X457" s="681" t="str">
        <f>iferror(VLOOKUP($E457,'セッション実施状況管理'!$H$10:$L$1028,4,FALSE),"")</f>
        <v/>
      </c>
      <c r="Y457" s="681"/>
      <c r="Z457" s="681"/>
      <c r="AA457" s="681"/>
    </row>
    <row r="458">
      <c r="A458" s="692"/>
      <c r="B458" s="692" t="str">
        <f>vlookup(A458,'セッション実施状況管理'!$A:$C,3,false)</f>
        <v>#N/A</v>
      </c>
      <c r="C458" s="692" t="str">
        <f>vlookup(A458,'セッション実施状況管理'!$A:$B,2,false)</f>
        <v>#N/A</v>
      </c>
      <c r="D458" s="692"/>
      <c r="E458" s="692"/>
      <c r="F458" s="692"/>
      <c r="G458" s="692"/>
      <c r="H458" s="686" t="str">
        <f>vlookup(A458,'セッション実施状況管理'!$A$4:$S1004,18,false)</f>
        <v>#N/A</v>
      </c>
      <c r="I458" s="686"/>
      <c r="J458" s="692"/>
      <c r="K458" s="692"/>
      <c r="L458" s="692"/>
      <c r="M458" s="691">
        <f t="shared" si="16"/>
        <v>0</v>
      </c>
      <c r="N458" s="692"/>
      <c r="O458" s="695" t="str">
        <f t="shared" si="7"/>
        <v>#DIV/0!</v>
      </c>
      <c r="P458" s="743"/>
      <c r="Q458" s="744"/>
      <c r="R458" s="744"/>
      <c r="S458" s="744"/>
      <c r="T458" s="744"/>
      <c r="U458" s="744"/>
      <c r="V458" s="744"/>
      <c r="W458" s="681"/>
      <c r="X458" s="681" t="str">
        <f>iferror(VLOOKUP($E458,'セッション実施状況管理'!$H$10:$L$1028,4,FALSE),"")</f>
        <v/>
      </c>
      <c r="Y458" s="681"/>
      <c r="Z458" s="681"/>
      <c r="AA458" s="681"/>
    </row>
    <row r="459">
      <c r="A459" s="692"/>
      <c r="B459" s="692" t="str">
        <f>vlookup(A459,'セッション実施状況管理'!$A:$C,3,false)</f>
        <v>#N/A</v>
      </c>
      <c r="C459" s="692" t="str">
        <f>vlookup(A459,'セッション実施状況管理'!$A:$B,2,false)</f>
        <v>#N/A</v>
      </c>
      <c r="D459" s="692"/>
      <c r="E459" s="692"/>
      <c r="F459" s="692"/>
      <c r="G459" s="692"/>
      <c r="H459" s="686" t="str">
        <f>vlookup(A459,'セッション実施状況管理'!$A$4:$S1004,18,false)</f>
        <v>#N/A</v>
      </c>
      <c r="I459" s="686"/>
      <c r="J459" s="692"/>
      <c r="K459" s="692"/>
      <c r="L459" s="692"/>
      <c r="M459" s="691">
        <f t="shared" si="16"/>
        <v>0</v>
      </c>
      <c r="N459" s="692"/>
      <c r="O459" s="695" t="str">
        <f t="shared" si="7"/>
        <v>#DIV/0!</v>
      </c>
      <c r="P459" s="743"/>
      <c r="Q459" s="744"/>
      <c r="R459" s="744"/>
      <c r="S459" s="744"/>
      <c r="T459" s="744"/>
      <c r="U459" s="744"/>
      <c r="V459" s="744"/>
      <c r="W459" s="681"/>
      <c r="X459" s="681" t="str">
        <f>iferror(VLOOKUP($E459,'セッション実施状況管理'!$H$10:$L$1028,4,FALSE),"")</f>
        <v/>
      </c>
      <c r="Y459" s="681"/>
      <c r="Z459" s="681"/>
      <c r="AA459" s="681"/>
    </row>
    <row r="460">
      <c r="A460" s="692"/>
      <c r="B460" s="692" t="str">
        <f>vlookup(A460,'セッション実施状況管理'!$A:$C,3,false)</f>
        <v>#N/A</v>
      </c>
      <c r="C460" s="692" t="str">
        <f>vlookup(A460,'セッション実施状況管理'!$A:$B,2,false)</f>
        <v>#N/A</v>
      </c>
      <c r="D460" s="692"/>
      <c r="E460" s="692"/>
      <c r="F460" s="692"/>
      <c r="G460" s="692"/>
      <c r="H460" s="686" t="str">
        <f>vlookup(A460,'セッション実施状況管理'!$A$4:$S1004,18,false)</f>
        <v>#N/A</v>
      </c>
      <c r="I460" s="686"/>
      <c r="J460" s="692"/>
      <c r="K460" s="692"/>
      <c r="L460" s="692"/>
      <c r="M460" s="691">
        <f t="shared" si="16"/>
        <v>0</v>
      </c>
      <c r="N460" s="692"/>
      <c r="O460" s="695" t="str">
        <f t="shared" si="7"/>
        <v>#DIV/0!</v>
      </c>
      <c r="P460" s="743"/>
      <c r="Q460" s="744"/>
      <c r="R460" s="744"/>
      <c r="S460" s="744"/>
      <c r="T460" s="744"/>
      <c r="U460" s="744"/>
      <c r="V460" s="744"/>
      <c r="W460" s="681"/>
      <c r="X460" s="681" t="str">
        <f>iferror(VLOOKUP($E460,'セッション実施状況管理'!$H$10:$L$1028,4,FALSE),"")</f>
        <v/>
      </c>
      <c r="Y460" s="681"/>
      <c r="Z460" s="681"/>
      <c r="AA460" s="681"/>
    </row>
    <row r="461">
      <c r="A461" s="692"/>
      <c r="B461" s="692" t="str">
        <f>vlookup(A461,'セッション実施状況管理'!$A:$C,3,false)</f>
        <v>#N/A</v>
      </c>
      <c r="C461" s="692" t="str">
        <f>vlookup(A461,'セッション実施状況管理'!$A:$B,2,false)</f>
        <v>#N/A</v>
      </c>
      <c r="D461" s="692"/>
      <c r="E461" s="692"/>
      <c r="F461" s="692"/>
      <c r="G461" s="692"/>
      <c r="H461" s="686" t="str">
        <f>vlookup(A461,'セッション実施状況管理'!$A$4:$S1004,18,false)</f>
        <v>#N/A</v>
      </c>
      <c r="I461" s="686"/>
      <c r="J461" s="692"/>
      <c r="K461" s="692"/>
      <c r="L461" s="692"/>
      <c r="M461" s="691">
        <f t="shared" si="16"/>
        <v>0</v>
      </c>
      <c r="N461" s="692"/>
      <c r="O461" s="695" t="str">
        <f t="shared" si="7"/>
        <v>#DIV/0!</v>
      </c>
      <c r="P461" s="743"/>
      <c r="Q461" s="744"/>
      <c r="R461" s="744"/>
      <c r="S461" s="744"/>
      <c r="T461" s="744"/>
      <c r="U461" s="744"/>
      <c r="V461" s="744"/>
      <c r="W461" s="681"/>
      <c r="X461" s="681" t="str">
        <f>iferror(VLOOKUP($E461,'セッション実施状況管理'!$H$10:$L$1028,4,FALSE),"")</f>
        <v/>
      </c>
      <c r="Y461" s="681"/>
      <c r="Z461" s="681"/>
      <c r="AA461" s="681"/>
    </row>
    <row r="462">
      <c r="A462" s="692"/>
      <c r="B462" s="692" t="str">
        <f>vlookup(A462,'セッション実施状況管理'!$A:$C,3,false)</f>
        <v>#N/A</v>
      </c>
      <c r="C462" s="692" t="str">
        <f>vlookup(A462,'セッション実施状況管理'!$A:$B,2,false)</f>
        <v>#N/A</v>
      </c>
      <c r="D462" s="692"/>
      <c r="E462" s="692"/>
      <c r="F462" s="692"/>
      <c r="G462" s="692"/>
      <c r="H462" s="686" t="str">
        <f>vlookup(A462,'セッション実施状況管理'!$A$4:$S1004,18,false)</f>
        <v>#N/A</v>
      </c>
      <c r="I462" s="686"/>
      <c r="J462" s="692"/>
      <c r="K462" s="692"/>
      <c r="L462" s="692"/>
      <c r="M462" s="691">
        <f t="shared" si="16"/>
        <v>0</v>
      </c>
      <c r="N462" s="692"/>
      <c r="O462" s="695" t="str">
        <f t="shared" si="7"/>
        <v>#DIV/0!</v>
      </c>
      <c r="P462" s="743"/>
      <c r="Q462" s="744"/>
      <c r="R462" s="744"/>
      <c r="S462" s="744"/>
      <c r="T462" s="744"/>
      <c r="U462" s="744"/>
      <c r="V462" s="744"/>
      <c r="W462" s="681"/>
      <c r="X462" s="681" t="str">
        <f>iferror(VLOOKUP($E462,'セッション実施状況管理'!$H$10:$L$1028,4,FALSE),"")</f>
        <v/>
      </c>
      <c r="Y462" s="681"/>
      <c r="Z462" s="681"/>
      <c r="AA462" s="681"/>
    </row>
    <row r="463">
      <c r="A463" s="692"/>
      <c r="B463" s="692" t="str">
        <f>vlookup(A463,'セッション実施状況管理'!$A:$C,3,false)</f>
        <v>#N/A</v>
      </c>
      <c r="C463" s="692" t="str">
        <f>vlookup(A463,'セッション実施状況管理'!$A:$B,2,false)</f>
        <v>#N/A</v>
      </c>
      <c r="D463" s="692"/>
      <c r="E463" s="692"/>
      <c r="F463" s="692"/>
      <c r="G463" s="692"/>
      <c r="H463" s="686" t="str">
        <f>vlookup(A463,'セッション実施状況管理'!$A$4:$S1004,18,false)</f>
        <v>#N/A</v>
      </c>
      <c r="I463" s="686"/>
      <c r="J463" s="692"/>
      <c r="K463" s="692"/>
      <c r="L463" s="692"/>
      <c r="M463" s="691">
        <f t="shared" si="16"/>
        <v>0</v>
      </c>
      <c r="N463" s="692"/>
      <c r="O463" s="695" t="str">
        <f t="shared" si="7"/>
        <v>#DIV/0!</v>
      </c>
      <c r="P463" s="743"/>
      <c r="Q463" s="744"/>
      <c r="R463" s="744"/>
      <c r="S463" s="744"/>
      <c r="T463" s="744"/>
      <c r="U463" s="744"/>
      <c r="V463" s="744"/>
      <c r="W463" s="681"/>
      <c r="X463" s="681" t="str">
        <f>iferror(VLOOKUP($E463,'セッション実施状況管理'!$H$10:$L$1028,4,FALSE),"")</f>
        <v/>
      </c>
      <c r="Y463" s="681"/>
      <c r="Z463" s="681"/>
      <c r="AA463" s="681"/>
    </row>
    <row r="464">
      <c r="A464" s="692"/>
      <c r="B464" s="692" t="str">
        <f>vlookup(A464,'セッション実施状況管理'!$A:$C,3,false)</f>
        <v>#N/A</v>
      </c>
      <c r="C464" s="692" t="str">
        <f>vlookup(A464,'セッション実施状況管理'!$A:$B,2,false)</f>
        <v>#N/A</v>
      </c>
      <c r="D464" s="692"/>
      <c r="E464" s="692"/>
      <c r="F464" s="692"/>
      <c r="G464" s="692"/>
      <c r="H464" s="686" t="str">
        <f>vlookup(A464,'セッション実施状況管理'!$A$4:$S1004,18,false)</f>
        <v>#N/A</v>
      </c>
      <c r="I464" s="686"/>
      <c r="J464" s="692"/>
      <c r="K464" s="692"/>
      <c r="L464" s="692"/>
      <c r="M464" s="691">
        <f t="shared" si="16"/>
        <v>0</v>
      </c>
      <c r="N464" s="692"/>
      <c r="O464" s="695" t="str">
        <f t="shared" si="7"/>
        <v>#DIV/0!</v>
      </c>
      <c r="P464" s="743"/>
      <c r="Q464" s="744"/>
      <c r="R464" s="744"/>
      <c r="S464" s="744"/>
      <c r="T464" s="744"/>
      <c r="U464" s="744"/>
      <c r="V464" s="744"/>
      <c r="W464" s="681"/>
      <c r="X464" s="681" t="str">
        <f>iferror(VLOOKUP($E464,'セッション実施状況管理'!$H$10:$L$1028,4,FALSE),"")</f>
        <v/>
      </c>
      <c r="Y464" s="681"/>
      <c r="Z464" s="681"/>
      <c r="AA464" s="681"/>
    </row>
    <row r="465">
      <c r="A465" s="692"/>
      <c r="B465" s="692" t="str">
        <f>vlookup(A465,'セッション実施状況管理'!$A:$C,3,false)</f>
        <v>#N/A</v>
      </c>
      <c r="C465" s="692" t="str">
        <f>vlookup(A465,'セッション実施状況管理'!$A:$B,2,false)</f>
        <v>#N/A</v>
      </c>
      <c r="D465" s="692"/>
      <c r="E465" s="692"/>
      <c r="F465" s="692"/>
      <c r="G465" s="692"/>
      <c r="H465" s="686" t="str">
        <f>vlookup(A465,'セッション実施状況管理'!$A$4:$S1004,18,false)</f>
        <v>#N/A</v>
      </c>
      <c r="I465" s="686"/>
      <c r="J465" s="692"/>
      <c r="K465" s="692"/>
      <c r="L465" s="692"/>
      <c r="M465" s="691">
        <f t="shared" si="16"/>
        <v>0</v>
      </c>
      <c r="N465" s="692"/>
      <c r="O465" s="695" t="str">
        <f t="shared" si="7"/>
        <v>#DIV/0!</v>
      </c>
      <c r="P465" s="743"/>
      <c r="Q465" s="744"/>
      <c r="R465" s="744"/>
      <c r="S465" s="744"/>
      <c r="T465" s="744"/>
      <c r="U465" s="744"/>
      <c r="V465" s="744"/>
      <c r="W465" s="681"/>
      <c r="X465" s="681" t="str">
        <f>iferror(VLOOKUP($E465,'セッション実施状況管理'!$H$10:$L$1028,4,FALSE),"")</f>
        <v/>
      </c>
      <c r="Y465" s="681"/>
      <c r="Z465" s="681"/>
      <c r="AA465" s="681"/>
    </row>
    <row r="466">
      <c r="A466" s="692"/>
      <c r="B466" s="692" t="str">
        <f>vlookup(A466,'セッション実施状況管理'!$A:$C,3,false)</f>
        <v>#N/A</v>
      </c>
      <c r="C466" s="692" t="str">
        <f>vlookup(A466,'セッション実施状況管理'!$A:$B,2,false)</f>
        <v>#N/A</v>
      </c>
      <c r="D466" s="692"/>
      <c r="E466" s="692"/>
      <c r="F466" s="692"/>
      <c r="G466" s="692"/>
      <c r="H466" s="686" t="str">
        <f>vlookup(A466,'セッション実施状況管理'!$A$4:$S1004,18,false)</f>
        <v>#N/A</v>
      </c>
      <c r="I466" s="686"/>
      <c r="J466" s="692"/>
      <c r="K466" s="692"/>
      <c r="L466" s="692"/>
      <c r="M466" s="691">
        <f t="shared" si="16"/>
        <v>0</v>
      </c>
      <c r="N466" s="692"/>
      <c r="O466" s="695" t="str">
        <f t="shared" si="7"/>
        <v>#DIV/0!</v>
      </c>
      <c r="P466" s="743"/>
      <c r="Q466" s="744"/>
      <c r="R466" s="744"/>
      <c r="S466" s="744"/>
      <c r="T466" s="744"/>
      <c r="U466" s="744"/>
      <c r="V466" s="744"/>
      <c r="W466" s="681"/>
      <c r="X466" s="681" t="str">
        <f>iferror(VLOOKUP($E466,'セッション実施状況管理'!$H$10:$L$1028,4,FALSE),"")</f>
        <v/>
      </c>
      <c r="Y466" s="681"/>
      <c r="Z466" s="681"/>
      <c r="AA466" s="681"/>
    </row>
    <row r="467">
      <c r="A467" s="692"/>
      <c r="B467" s="692" t="str">
        <f>vlookup(A467,'セッション実施状況管理'!$A:$C,3,false)</f>
        <v>#N/A</v>
      </c>
      <c r="C467" s="692" t="str">
        <f>vlookup(A467,'セッション実施状況管理'!$A:$B,2,false)</f>
        <v>#N/A</v>
      </c>
      <c r="D467" s="692"/>
      <c r="E467" s="692"/>
      <c r="F467" s="692"/>
      <c r="G467" s="692"/>
      <c r="H467" s="686" t="str">
        <f>vlookup(A467,'セッション実施状況管理'!$A$4:$S1004,18,false)</f>
        <v>#N/A</v>
      </c>
      <c r="I467" s="686"/>
      <c r="J467" s="692"/>
      <c r="K467" s="692"/>
      <c r="L467" s="692"/>
      <c r="M467" s="691">
        <f t="shared" si="16"/>
        <v>0</v>
      </c>
      <c r="N467" s="692"/>
      <c r="O467" s="695" t="str">
        <f t="shared" si="7"/>
        <v>#DIV/0!</v>
      </c>
      <c r="P467" s="743"/>
      <c r="Q467" s="744"/>
      <c r="R467" s="744"/>
      <c r="S467" s="744"/>
      <c r="T467" s="744"/>
      <c r="U467" s="744"/>
      <c r="V467" s="744"/>
      <c r="W467" s="681"/>
      <c r="X467" s="681" t="str">
        <f>iferror(VLOOKUP($E467,'セッション実施状況管理'!$H$10:$L$1028,4,FALSE),"")</f>
        <v/>
      </c>
      <c r="Y467" s="681"/>
      <c r="Z467" s="681"/>
      <c r="AA467" s="681"/>
    </row>
    <row r="468">
      <c r="A468" s="692"/>
      <c r="B468" s="692" t="str">
        <f>vlookup(A468,'セッション実施状況管理'!$A:$C,3,false)</f>
        <v>#N/A</v>
      </c>
      <c r="C468" s="692" t="str">
        <f>vlookup(A468,'セッション実施状況管理'!$A:$B,2,false)</f>
        <v>#N/A</v>
      </c>
      <c r="D468" s="692"/>
      <c r="E468" s="692"/>
      <c r="F468" s="692"/>
      <c r="G468" s="692"/>
      <c r="H468" s="686" t="str">
        <f>vlookup(A468,'セッション実施状況管理'!$A$4:$S1004,18,false)</f>
        <v>#N/A</v>
      </c>
      <c r="I468" s="686"/>
      <c r="J468" s="692"/>
      <c r="K468" s="692"/>
      <c r="L468" s="692"/>
      <c r="M468" s="691">
        <f t="shared" si="16"/>
        <v>0</v>
      </c>
      <c r="N468" s="692"/>
      <c r="O468" s="695" t="str">
        <f t="shared" si="7"/>
        <v>#DIV/0!</v>
      </c>
      <c r="P468" s="743"/>
      <c r="Q468" s="744"/>
      <c r="R468" s="744"/>
      <c r="S468" s="744"/>
      <c r="T468" s="744"/>
      <c r="U468" s="744"/>
      <c r="V468" s="744"/>
      <c r="W468" s="681"/>
      <c r="X468" s="681" t="str">
        <f>iferror(VLOOKUP($E468,'セッション実施状況管理'!$H$10:$L$1028,4,FALSE),"")</f>
        <v/>
      </c>
      <c r="Y468" s="681"/>
      <c r="Z468" s="681"/>
      <c r="AA468" s="681"/>
    </row>
    <row r="469">
      <c r="A469" s="692"/>
      <c r="B469" s="692" t="str">
        <f>vlookup(A469,'セッション実施状況管理'!$A:$C,3,false)</f>
        <v>#N/A</v>
      </c>
      <c r="C469" s="692" t="str">
        <f>vlookup(A469,'セッション実施状況管理'!$A:$B,2,false)</f>
        <v>#N/A</v>
      </c>
      <c r="D469" s="692"/>
      <c r="E469" s="692"/>
      <c r="F469" s="692"/>
      <c r="G469" s="692"/>
      <c r="H469" s="686" t="str">
        <f>vlookup(A469,'セッション実施状況管理'!$A$4:$S1004,18,false)</f>
        <v>#N/A</v>
      </c>
      <c r="I469" s="686"/>
      <c r="J469" s="692"/>
      <c r="K469" s="692"/>
      <c r="L469" s="692"/>
      <c r="M469" s="691">
        <f t="shared" si="16"/>
        <v>0</v>
      </c>
      <c r="N469" s="692"/>
      <c r="O469" s="695" t="str">
        <f t="shared" si="7"/>
        <v>#DIV/0!</v>
      </c>
      <c r="P469" s="743"/>
      <c r="Q469" s="744"/>
      <c r="R469" s="744"/>
      <c r="S469" s="744"/>
      <c r="T469" s="744"/>
      <c r="U469" s="744"/>
      <c r="V469" s="744"/>
      <c r="W469" s="681"/>
      <c r="X469" s="681" t="str">
        <f>iferror(VLOOKUP($E469,'セッション実施状況管理'!$H$10:$L$1028,4,FALSE),"")</f>
        <v/>
      </c>
      <c r="Y469" s="681"/>
      <c r="Z469" s="681"/>
      <c r="AA469" s="681"/>
    </row>
    <row r="470">
      <c r="A470" s="692"/>
      <c r="B470" s="692" t="str">
        <f>vlookup(A470,'セッション実施状況管理'!$A:$C,3,false)</f>
        <v>#N/A</v>
      </c>
      <c r="C470" s="692" t="str">
        <f>vlookup(A470,'セッション実施状況管理'!$A:$B,2,false)</f>
        <v>#N/A</v>
      </c>
      <c r="D470" s="692"/>
      <c r="E470" s="692"/>
      <c r="F470" s="692"/>
      <c r="G470" s="692"/>
      <c r="H470" s="686" t="str">
        <f>vlookup(A470,'セッション実施状況管理'!$A$4:$S1004,18,false)</f>
        <v>#N/A</v>
      </c>
      <c r="I470" s="686"/>
      <c r="J470" s="692"/>
      <c r="K470" s="692"/>
      <c r="L470" s="692"/>
      <c r="M470" s="691">
        <f t="shared" si="16"/>
        <v>0</v>
      </c>
      <c r="N470" s="692"/>
      <c r="O470" s="695" t="str">
        <f t="shared" si="7"/>
        <v>#DIV/0!</v>
      </c>
      <c r="P470" s="743"/>
      <c r="Q470" s="744"/>
      <c r="R470" s="744"/>
      <c r="S470" s="744"/>
      <c r="T470" s="744"/>
      <c r="U470" s="744"/>
      <c r="V470" s="744"/>
      <c r="W470" s="681"/>
      <c r="X470" s="681" t="str">
        <f>iferror(VLOOKUP($E470,'セッション実施状況管理'!$H$10:$L$1028,4,FALSE),"")</f>
        <v/>
      </c>
      <c r="Y470" s="681"/>
      <c r="Z470" s="681"/>
      <c r="AA470" s="681"/>
    </row>
    <row r="471">
      <c r="A471" s="692"/>
      <c r="B471" s="692" t="str">
        <f>vlookup(A471,'セッション実施状況管理'!$A:$C,3,false)</f>
        <v>#N/A</v>
      </c>
      <c r="C471" s="692" t="str">
        <f>vlookup(A471,'セッション実施状況管理'!$A:$B,2,false)</f>
        <v>#N/A</v>
      </c>
      <c r="D471" s="692"/>
      <c r="E471" s="692"/>
      <c r="F471" s="692"/>
      <c r="G471" s="692"/>
      <c r="H471" s="686" t="str">
        <f>vlookup(A471,'セッション実施状況管理'!$A$4:$S1004,18,false)</f>
        <v>#N/A</v>
      </c>
      <c r="I471" s="686"/>
      <c r="J471" s="692"/>
      <c r="K471" s="692"/>
      <c r="L471" s="692"/>
      <c r="M471" s="691">
        <f t="shared" si="16"/>
        <v>0</v>
      </c>
      <c r="N471" s="692"/>
      <c r="O471" s="695" t="str">
        <f t="shared" si="7"/>
        <v>#DIV/0!</v>
      </c>
      <c r="P471" s="743"/>
      <c r="Q471" s="744"/>
      <c r="R471" s="744"/>
      <c r="S471" s="744"/>
      <c r="T471" s="744"/>
      <c r="U471" s="744"/>
      <c r="V471" s="744"/>
      <c r="W471" s="681"/>
      <c r="X471" s="681" t="str">
        <f>iferror(VLOOKUP($E471,'セッション実施状況管理'!$H$10:$L$1028,4,FALSE),"")</f>
        <v/>
      </c>
      <c r="Y471" s="681"/>
      <c r="Z471" s="681"/>
      <c r="AA471" s="681"/>
    </row>
    <row r="472">
      <c r="A472" s="692"/>
      <c r="B472" s="692" t="str">
        <f>vlookup(A472,'セッション実施状況管理'!$A:$C,3,false)</f>
        <v>#N/A</v>
      </c>
      <c r="C472" s="692" t="str">
        <f>vlookup(A472,'セッション実施状況管理'!$A:$B,2,false)</f>
        <v>#N/A</v>
      </c>
      <c r="D472" s="692"/>
      <c r="E472" s="692"/>
      <c r="F472" s="692"/>
      <c r="G472" s="692"/>
      <c r="H472" s="686" t="str">
        <f>vlookup(A472,'セッション実施状況管理'!$A$4:$S1004,18,false)</f>
        <v>#N/A</v>
      </c>
      <c r="I472" s="686"/>
      <c r="J472" s="692"/>
      <c r="K472" s="692"/>
      <c r="L472" s="692"/>
      <c r="M472" s="691">
        <f t="shared" si="16"/>
        <v>0</v>
      </c>
      <c r="N472" s="692"/>
      <c r="O472" s="695" t="str">
        <f t="shared" si="7"/>
        <v>#DIV/0!</v>
      </c>
      <c r="P472" s="743"/>
      <c r="Q472" s="744"/>
      <c r="R472" s="744"/>
      <c r="S472" s="744"/>
      <c r="T472" s="744"/>
      <c r="U472" s="744"/>
      <c r="V472" s="744"/>
      <c r="W472" s="681"/>
      <c r="X472" s="681" t="str">
        <f>iferror(VLOOKUP($E472,'セッション実施状況管理'!$H$10:$L$1028,4,FALSE),"")</f>
        <v/>
      </c>
      <c r="Y472" s="681"/>
      <c r="Z472" s="681"/>
      <c r="AA472" s="681"/>
    </row>
    <row r="473">
      <c r="A473" s="692"/>
      <c r="B473" s="692" t="str">
        <f>vlookup(A473,'セッション実施状況管理'!$A:$C,3,false)</f>
        <v>#N/A</v>
      </c>
      <c r="C473" s="692" t="str">
        <f>vlookup(A473,'セッション実施状況管理'!$A:$B,2,false)</f>
        <v>#N/A</v>
      </c>
      <c r="D473" s="692"/>
      <c r="E473" s="692"/>
      <c r="F473" s="692"/>
      <c r="G473" s="692"/>
      <c r="H473" s="686" t="str">
        <f>vlookup(A473,'セッション実施状況管理'!$A$4:$S1004,18,false)</f>
        <v>#N/A</v>
      </c>
      <c r="I473" s="686"/>
      <c r="J473" s="692"/>
      <c r="K473" s="692"/>
      <c r="L473" s="692"/>
      <c r="M473" s="691">
        <f t="shared" si="16"/>
        <v>0</v>
      </c>
      <c r="N473" s="692"/>
      <c r="O473" s="695" t="str">
        <f t="shared" si="7"/>
        <v>#DIV/0!</v>
      </c>
      <c r="P473" s="743"/>
      <c r="Q473" s="744"/>
      <c r="R473" s="744"/>
      <c r="S473" s="744"/>
      <c r="T473" s="744"/>
      <c r="U473" s="744"/>
      <c r="V473" s="744"/>
      <c r="W473" s="681"/>
      <c r="X473" s="681" t="str">
        <f>iferror(VLOOKUP($E473,'セッション実施状況管理'!$H$10:$L$1028,4,FALSE),"")</f>
        <v/>
      </c>
      <c r="Y473" s="681"/>
      <c r="Z473" s="681"/>
      <c r="AA473" s="681"/>
    </row>
    <row r="474">
      <c r="A474" s="692"/>
      <c r="B474" s="692" t="str">
        <f>vlookup(A474,'セッション実施状況管理'!$A:$C,3,false)</f>
        <v>#N/A</v>
      </c>
      <c r="C474" s="692" t="str">
        <f>vlookup(A474,'セッション実施状況管理'!$A:$B,2,false)</f>
        <v>#N/A</v>
      </c>
      <c r="D474" s="692"/>
      <c r="E474" s="692"/>
      <c r="F474" s="692"/>
      <c r="G474" s="692"/>
      <c r="H474" s="686" t="str">
        <f>vlookup(A474,'セッション実施状況管理'!$A$4:$S1004,18,false)</f>
        <v>#N/A</v>
      </c>
      <c r="I474" s="686"/>
      <c r="J474" s="692"/>
      <c r="K474" s="692"/>
      <c r="L474" s="692"/>
      <c r="M474" s="691">
        <f t="shared" si="16"/>
        <v>0</v>
      </c>
      <c r="N474" s="692"/>
      <c r="O474" s="695" t="str">
        <f t="shared" si="7"/>
        <v>#DIV/0!</v>
      </c>
      <c r="P474" s="743"/>
      <c r="Q474" s="744"/>
      <c r="R474" s="744"/>
      <c r="S474" s="744"/>
      <c r="T474" s="744"/>
      <c r="U474" s="744"/>
      <c r="V474" s="744"/>
      <c r="W474" s="681"/>
      <c r="X474" s="681" t="str">
        <f>iferror(VLOOKUP($E474,'セッション実施状況管理'!$H$10:$L$1028,4,FALSE),"")</f>
        <v/>
      </c>
      <c r="Y474" s="681"/>
      <c r="Z474" s="681"/>
      <c r="AA474" s="681"/>
    </row>
    <row r="475">
      <c r="A475" s="692"/>
      <c r="B475" s="692" t="str">
        <f>vlookup(A475,'セッション実施状況管理'!$A:$C,3,false)</f>
        <v>#N/A</v>
      </c>
      <c r="C475" s="692" t="str">
        <f>vlookup(A475,'セッション実施状況管理'!$A:$B,2,false)</f>
        <v>#N/A</v>
      </c>
      <c r="D475" s="692"/>
      <c r="E475" s="692"/>
      <c r="F475" s="692"/>
      <c r="G475" s="692"/>
      <c r="H475" s="686" t="str">
        <f>vlookup(A475,'セッション実施状況管理'!$A$4:$S1004,18,false)</f>
        <v>#N/A</v>
      </c>
      <c r="I475" s="686"/>
      <c r="J475" s="692"/>
      <c r="K475" s="692"/>
      <c r="L475" s="692"/>
      <c r="M475" s="691">
        <f t="shared" si="16"/>
        <v>0</v>
      </c>
      <c r="N475" s="692"/>
      <c r="O475" s="695" t="str">
        <f t="shared" si="7"/>
        <v>#DIV/0!</v>
      </c>
      <c r="P475" s="743"/>
      <c r="Q475" s="744"/>
      <c r="R475" s="744"/>
      <c r="S475" s="744"/>
      <c r="T475" s="744"/>
      <c r="U475" s="744"/>
      <c r="V475" s="744"/>
      <c r="W475" s="681"/>
      <c r="X475" s="681" t="str">
        <f>iferror(VLOOKUP($E475,'セッション実施状況管理'!$H$10:$L$1028,4,FALSE),"")</f>
        <v/>
      </c>
      <c r="Y475" s="681"/>
      <c r="Z475" s="681"/>
      <c r="AA475" s="681"/>
    </row>
    <row r="476">
      <c r="A476" s="692"/>
      <c r="B476" s="692" t="str">
        <f>vlookup(A476,'セッション実施状況管理'!$A:$C,3,false)</f>
        <v>#N/A</v>
      </c>
      <c r="C476" s="692" t="str">
        <f>vlookup(A476,'セッション実施状況管理'!$A:$B,2,false)</f>
        <v>#N/A</v>
      </c>
      <c r="D476" s="692"/>
      <c r="E476" s="692"/>
      <c r="F476" s="692"/>
      <c r="G476" s="692"/>
      <c r="H476" s="686" t="str">
        <f>vlookup(A476,'セッション実施状況管理'!$A$4:$S1004,18,false)</f>
        <v>#N/A</v>
      </c>
      <c r="I476" s="686"/>
      <c r="J476" s="692"/>
      <c r="K476" s="692"/>
      <c r="L476" s="692"/>
      <c r="M476" s="691">
        <f t="shared" si="16"/>
        <v>0</v>
      </c>
      <c r="N476" s="692"/>
      <c r="O476" s="695" t="str">
        <f t="shared" si="7"/>
        <v>#DIV/0!</v>
      </c>
      <c r="P476" s="743"/>
      <c r="Q476" s="744"/>
      <c r="R476" s="744"/>
      <c r="S476" s="744"/>
      <c r="T476" s="744"/>
      <c r="U476" s="744"/>
      <c r="V476" s="744"/>
      <c r="W476" s="681"/>
      <c r="X476" s="681" t="str">
        <f>iferror(VLOOKUP($E476,'セッション実施状況管理'!$H$10:$L$1028,4,FALSE),"")</f>
        <v/>
      </c>
      <c r="Y476" s="681"/>
      <c r="Z476" s="681"/>
      <c r="AA476" s="681"/>
    </row>
    <row r="477">
      <c r="A477" s="692"/>
      <c r="B477" s="692" t="str">
        <f>vlookup(A477,'セッション実施状況管理'!$A:$C,3,false)</f>
        <v>#N/A</v>
      </c>
      <c r="C477" s="692" t="str">
        <f>vlookup(A477,'セッション実施状況管理'!$A:$B,2,false)</f>
        <v>#N/A</v>
      </c>
      <c r="D477" s="692"/>
      <c r="E477" s="692"/>
      <c r="F477" s="692"/>
      <c r="G477" s="692"/>
      <c r="H477" s="686" t="str">
        <f>vlookup(A477,'セッション実施状況管理'!$A$4:$S1004,18,false)</f>
        <v>#N/A</v>
      </c>
      <c r="I477" s="686"/>
      <c r="J477" s="692"/>
      <c r="K477" s="692"/>
      <c r="L477" s="692"/>
      <c r="M477" s="691">
        <f t="shared" si="16"/>
        <v>0</v>
      </c>
      <c r="N477" s="692"/>
      <c r="O477" s="695" t="str">
        <f t="shared" si="7"/>
        <v>#DIV/0!</v>
      </c>
      <c r="P477" s="743"/>
      <c r="Q477" s="744"/>
      <c r="R477" s="744"/>
      <c r="S477" s="744"/>
      <c r="T477" s="744"/>
      <c r="U477" s="744"/>
      <c r="V477" s="744"/>
      <c r="W477" s="681"/>
      <c r="X477" s="681" t="str">
        <f>iferror(VLOOKUP($E477,'セッション実施状況管理'!$H$10:$L$1028,4,FALSE),"")</f>
        <v/>
      </c>
      <c r="Y477" s="681"/>
      <c r="Z477" s="681"/>
      <c r="AA477" s="681"/>
    </row>
    <row r="478">
      <c r="A478" s="692"/>
      <c r="B478" s="692" t="str">
        <f>vlookup(A478,'セッション実施状況管理'!$A:$C,3,false)</f>
        <v>#N/A</v>
      </c>
      <c r="C478" s="692" t="str">
        <f>vlookup(A478,'セッション実施状況管理'!$A:$B,2,false)</f>
        <v>#N/A</v>
      </c>
      <c r="D478" s="692"/>
      <c r="E478" s="692"/>
      <c r="F478" s="692"/>
      <c r="G478" s="692"/>
      <c r="H478" s="686" t="str">
        <f>vlookup(A478,'セッション実施状況管理'!$A$4:$S1004,18,false)</f>
        <v>#N/A</v>
      </c>
      <c r="I478" s="686"/>
      <c r="J478" s="692"/>
      <c r="K478" s="692"/>
      <c r="L478" s="692"/>
      <c r="M478" s="691">
        <f t="shared" si="16"/>
        <v>0</v>
      </c>
      <c r="N478" s="692"/>
      <c r="O478" s="695" t="str">
        <f t="shared" si="7"/>
        <v>#DIV/0!</v>
      </c>
      <c r="P478" s="743"/>
      <c r="Q478" s="744"/>
      <c r="R478" s="744"/>
      <c r="S478" s="744"/>
      <c r="T478" s="744"/>
      <c r="U478" s="744"/>
      <c r="V478" s="744"/>
      <c r="W478" s="681"/>
      <c r="X478" s="681" t="str">
        <f>iferror(VLOOKUP($E478,'セッション実施状況管理'!$H$10:$L$1028,4,FALSE),"")</f>
        <v/>
      </c>
      <c r="Y478" s="681"/>
      <c r="Z478" s="681"/>
      <c r="AA478" s="681"/>
    </row>
    <row r="479">
      <c r="A479" s="692"/>
      <c r="B479" s="692" t="str">
        <f>vlookup(A479,'セッション実施状況管理'!$A:$C,3,false)</f>
        <v>#N/A</v>
      </c>
      <c r="C479" s="692" t="str">
        <f>vlookup(A479,'セッション実施状況管理'!$A:$B,2,false)</f>
        <v>#N/A</v>
      </c>
      <c r="D479" s="692"/>
      <c r="E479" s="692"/>
      <c r="F479" s="692"/>
      <c r="G479" s="692"/>
      <c r="H479" s="686" t="str">
        <f>vlookup(A479,'セッション実施状況管理'!$A$4:$S1004,18,false)</f>
        <v>#N/A</v>
      </c>
      <c r="I479" s="686"/>
      <c r="J479" s="692"/>
      <c r="K479" s="692"/>
      <c r="L479" s="692"/>
      <c r="M479" s="691">
        <f t="shared" si="16"/>
        <v>0</v>
      </c>
      <c r="N479" s="692"/>
      <c r="O479" s="695" t="str">
        <f t="shared" si="7"/>
        <v>#DIV/0!</v>
      </c>
      <c r="P479" s="743"/>
      <c r="Q479" s="744"/>
      <c r="R479" s="744"/>
      <c r="S479" s="744"/>
      <c r="T479" s="744"/>
      <c r="U479" s="744"/>
      <c r="V479" s="744"/>
      <c r="W479" s="681"/>
      <c r="X479" s="681" t="str">
        <f>iferror(VLOOKUP($E479,'セッション実施状況管理'!$H$10:$L$1028,4,FALSE),"")</f>
        <v/>
      </c>
      <c r="Y479" s="681"/>
      <c r="Z479" s="681"/>
      <c r="AA479" s="681"/>
    </row>
    <row r="480">
      <c r="A480" s="692"/>
      <c r="B480" s="692" t="str">
        <f>vlookup(A480,'セッション実施状況管理'!$A:$C,3,false)</f>
        <v>#N/A</v>
      </c>
      <c r="C480" s="692" t="str">
        <f>vlookup(A480,'セッション実施状況管理'!$A:$B,2,false)</f>
        <v>#N/A</v>
      </c>
      <c r="D480" s="692"/>
      <c r="E480" s="692"/>
      <c r="F480" s="692"/>
      <c r="G480" s="692"/>
      <c r="H480" s="686" t="str">
        <f>vlookup(A480,'セッション実施状況管理'!$A$4:$S1004,18,false)</f>
        <v>#N/A</v>
      </c>
      <c r="I480" s="686"/>
      <c r="J480" s="692"/>
      <c r="K480" s="692"/>
      <c r="L480" s="692"/>
      <c r="M480" s="691">
        <f t="shared" si="16"/>
        <v>0</v>
      </c>
      <c r="N480" s="692"/>
      <c r="O480" s="695" t="str">
        <f t="shared" si="7"/>
        <v>#DIV/0!</v>
      </c>
      <c r="P480" s="743"/>
      <c r="Q480" s="744"/>
      <c r="R480" s="744"/>
      <c r="S480" s="744"/>
      <c r="T480" s="744"/>
      <c r="U480" s="744"/>
      <c r="V480" s="744"/>
      <c r="W480" s="681"/>
      <c r="X480" s="681" t="str">
        <f>iferror(VLOOKUP($E480,'セッション実施状況管理'!$H$10:$L$1028,4,FALSE),"")</f>
        <v/>
      </c>
      <c r="Y480" s="681"/>
      <c r="Z480" s="681"/>
      <c r="AA480" s="681"/>
    </row>
    <row r="481">
      <c r="A481" s="692"/>
      <c r="B481" s="692" t="str">
        <f>vlookup(A481,'セッション実施状況管理'!$A:$C,3,false)</f>
        <v>#N/A</v>
      </c>
      <c r="C481" s="692" t="str">
        <f>vlookup(A481,'セッション実施状況管理'!$A:$B,2,false)</f>
        <v>#N/A</v>
      </c>
      <c r="D481" s="692"/>
      <c r="E481" s="692"/>
      <c r="F481" s="692"/>
      <c r="G481" s="692"/>
      <c r="H481" s="686" t="str">
        <f>vlookup(A481,'セッション実施状況管理'!$A$4:$S1004,18,false)</f>
        <v>#N/A</v>
      </c>
      <c r="I481" s="686"/>
      <c r="J481" s="692"/>
      <c r="K481" s="692"/>
      <c r="L481" s="692"/>
      <c r="M481" s="691">
        <f t="shared" si="16"/>
        <v>0</v>
      </c>
      <c r="N481" s="692"/>
      <c r="O481" s="695" t="str">
        <f t="shared" si="7"/>
        <v>#DIV/0!</v>
      </c>
      <c r="P481" s="743"/>
      <c r="Q481" s="744"/>
      <c r="R481" s="744"/>
      <c r="S481" s="744"/>
      <c r="T481" s="744"/>
      <c r="U481" s="744"/>
      <c r="V481" s="744"/>
      <c r="W481" s="681"/>
      <c r="X481" s="681" t="str">
        <f>iferror(VLOOKUP($E481,'セッション実施状況管理'!$H$10:$L$1028,4,FALSE),"")</f>
        <v/>
      </c>
      <c r="Y481" s="681"/>
      <c r="Z481" s="681"/>
      <c r="AA481" s="681"/>
    </row>
    <row r="482">
      <c r="A482" s="692"/>
      <c r="B482" s="692" t="str">
        <f>vlookup(A482,'セッション実施状況管理'!$A:$C,3,false)</f>
        <v>#N/A</v>
      </c>
      <c r="C482" s="692" t="str">
        <f>vlookup(A482,'セッション実施状況管理'!$A:$B,2,false)</f>
        <v>#N/A</v>
      </c>
      <c r="D482" s="692"/>
      <c r="E482" s="692"/>
      <c r="F482" s="692"/>
      <c r="G482" s="692"/>
      <c r="H482" s="686" t="str">
        <f>vlookup(A482,'セッション実施状況管理'!$A$4:$S1004,18,false)</f>
        <v>#N/A</v>
      </c>
      <c r="I482" s="686"/>
      <c r="J482" s="692"/>
      <c r="K482" s="692"/>
      <c r="L482" s="692"/>
      <c r="M482" s="691">
        <f t="shared" si="16"/>
        <v>0</v>
      </c>
      <c r="N482" s="692"/>
      <c r="O482" s="695" t="str">
        <f t="shared" si="7"/>
        <v>#DIV/0!</v>
      </c>
      <c r="P482" s="743"/>
      <c r="Q482" s="744"/>
      <c r="R482" s="744"/>
      <c r="S482" s="744"/>
      <c r="T482" s="744"/>
      <c r="U482" s="744"/>
      <c r="V482" s="744"/>
      <c r="W482" s="681"/>
      <c r="X482" s="681" t="str">
        <f>iferror(VLOOKUP($E482,'セッション実施状況管理'!$H$10:$L$1028,4,FALSE),"")</f>
        <v/>
      </c>
      <c r="Y482" s="681"/>
      <c r="Z482" s="681"/>
      <c r="AA482" s="681"/>
    </row>
    <row r="483">
      <c r="A483" s="692"/>
      <c r="B483" s="692" t="str">
        <f>vlookup(A483,'セッション実施状況管理'!$A:$C,3,false)</f>
        <v>#N/A</v>
      </c>
      <c r="C483" s="692" t="str">
        <f>vlookup(A483,'セッション実施状況管理'!$A:$B,2,false)</f>
        <v>#N/A</v>
      </c>
      <c r="D483" s="692"/>
      <c r="E483" s="692"/>
      <c r="F483" s="692"/>
      <c r="G483" s="692"/>
      <c r="H483" s="686" t="str">
        <f>vlookup(A483,'セッション実施状況管理'!$A$4:$S1004,18,false)</f>
        <v>#N/A</v>
      </c>
      <c r="I483" s="686"/>
      <c r="J483" s="692"/>
      <c r="K483" s="692"/>
      <c r="L483" s="692"/>
      <c r="M483" s="691">
        <f t="shared" si="16"/>
        <v>0</v>
      </c>
      <c r="N483" s="692"/>
      <c r="O483" s="695" t="str">
        <f t="shared" si="7"/>
        <v>#DIV/0!</v>
      </c>
      <c r="P483" s="743"/>
      <c r="Q483" s="744"/>
      <c r="R483" s="744"/>
      <c r="S483" s="744"/>
      <c r="T483" s="744"/>
      <c r="U483" s="744"/>
      <c r="V483" s="744"/>
      <c r="W483" s="681"/>
      <c r="X483" s="681" t="str">
        <f>iferror(VLOOKUP($E483,'セッション実施状況管理'!$H$10:$L$1028,4,FALSE),"")</f>
        <v/>
      </c>
      <c r="Y483" s="681"/>
      <c r="Z483" s="681"/>
      <c r="AA483" s="681"/>
    </row>
    <row r="484">
      <c r="A484" s="692"/>
      <c r="B484" s="692" t="str">
        <f>vlookup(A484,'セッション実施状況管理'!$A:$C,3,false)</f>
        <v>#N/A</v>
      </c>
      <c r="C484" s="692" t="str">
        <f>vlookup(A484,'セッション実施状況管理'!$A:$B,2,false)</f>
        <v>#N/A</v>
      </c>
      <c r="D484" s="692"/>
      <c r="E484" s="692"/>
      <c r="F484" s="692"/>
      <c r="G484" s="692"/>
      <c r="H484" s="686" t="str">
        <f>vlookup(A484,'セッション実施状況管理'!$A$4:$S1004,18,false)</f>
        <v>#N/A</v>
      </c>
      <c r="I484" s="686"/>
      <c r="J484" s="692"/>
      <c r="K484" s="692"/>
      <c r="L484" s="692"/>
      <c r="M484" s="691">
        <f t="shared" si="16"/>
        <v>0</v>
      </c>
      <c r="N484" s="692"/>
      <c r="O484" s="695" t="str">
        <f t="shared" si="7"/>
        <v>#DIV/0!</v>
      </c>
      <c r="P484" s="743"/>
      <c r="Q484" s="744"/>
      <c r="R484" s="744"/>
      <c r="S484" s="744"/>
      <c r="T484" s="744"/>
      <c r="U484" s="744"/>
      <c r="V484" s="744"/>
      <c r="W484" s="681"/>
      <c r="X484" s="681" t="str">
        <f>iferror(VLOOKUP($E484,'セッション実施状況管理'!$H$10:$L$1028,4,FALSE),"")</f>
        <v/>
      </c>
      <c r="Y484" s="681"/>
      <c r="Z484" s="681"/>
      <c r="AA484" s="681"/>
    </row>
    <row r="485">
      <c r="A485" s="692"/>
      <c r="B485" s="692" t="str">
        <f>vlookup(A485,'セッション実施状況管理'!$A:$C,3,false)</f>
        <v>#N/A</v>
      </c>
      <c r="C485" s="692" t="str">
        <f>vlookup(A485,'セッション実施状況管理'!$A:$B,2,false)</f>
        <v>#N/A</v>
      </c>
      <c r="D485" s="692"/>
      <c r="E485" s="692"/>
      <c r="F485" s="692"/>
      <c r="G485" s="692"/>
      <c r="H485" s="686" t="str">
        <f>vlookup(A485,'セッション実施状況管理'!$A$4:$S1004,18,false)</f>
        <v>#N/A</v>
      </c>
      <c r="I485" s="686"/>
      <c r="J485" s="692"/>
      <c r="K485" s="692"/>
      <c r="L485" s="692"/>
      <c r="M485" s="691">
        <f t="shared" si="16"/>
        <v>0</v>
      </c>
      <c r="N485" s="692"/>
      <c r="O485" s="695" t="str">
        <f t="shared" si="7"/>
        <v>#DIV/0!</v>
      </c>
      <c r="P485" s="743"/>
      <c r="Q485" s="744"/>
      <c r="R485" s="744"/>
      <c r="S485" s="744"/>
      <c r="T485" s="744"/>
      <c r="U485" s="744"/>
      <c r="V485" s="744"/>
      <c r="W485" s="681"/>
      <c r="X485" s="681" t="str">
        <f>iferror(VLOOKUP($E485,'セッション実施状況管理'!$H$10:$L$1028,4,FALSE),"")</f>
        <v/>
      </c>
      <c r="Y485" s="681"/>
      <c r="Z485" s="681"/>
      <c r="AA485" s="681"/>
    </row>
    <row r="486">
      <c r="A486" s="692"/>
      <c r="B486" s="692" t="str">
        <f>vlookup(A486,'セッション実施状況管理'!$A:$C,3,false)</f>
        <v>#N/A</v>
      </c>
      <c r="C486" s="692" t="str">
        <f>vlookup(A486,'セッション実施状況管理'!$A:$B,2,false)</f>
        <v>#N/A</v>
      </c>
      <c r="D486" s="692"/>
      <c r="E486" s="692"/>
      <c r="F486" s="692"/>
      <c r="G486" s="692"/>
      <c r="H486" s="686" t="str">
        <f>vlookup(A486,'セッション実施状況管理'!$A$4:$S1004,18,false)</f>
        <v>#N/A</v>
      </c>
      <c r="I486" s="686"/>
      <c r="J486" s="692"/>
      <c r="K486" s="692"/>
      <c r="L486" s="692"/>
      <c r="M486" s="691">
        <f t="shared" si="16"/>
        <v>0</v>
      </c>
      <c r="N486" s="692"/>
      <c r="O486" s="695" t="str">
        <f t="shared" si="7"/>
        <v>#DIV/0!</v>
      </c>
      <c r="P486" s="743"/>
      <c r="Q486" s="744"/>
      <c r="R486" s="744"/>
      <c r="S486" s="744"/>
      <c r="T486" s="744"/>
      <c r="U486" s="744"/>
      <c r="V486" s="744"/>
      <c r="W486" s="681"/>
      <c r="X486" s="681" t="str">
        <f>iferror(VLOOKUP($E486,'セッション実施状況管理'!$H$10:$L$1028,4,FALSE),"")</f>
        <v/>
      </c>
      <c r="Y486" s="681"/>
      <c r="Z486" s="681"/>
      <c r="AA486" s="681"/>
    </row>
    <row r="487">
      <c r="A487" s="692"/>
      <c r="B487" s="692" t="str">
        <f>vlookup(A487,'セッション実施状況管理'!$A:$C,3,false)</f>
        <v>#N/A</v>
      </c>
      <c r="C487" s="692" t="str">
        <f>vlookup(A487,'セッション実施状況管理'!$A:$B,2,false)</f>
        <v>#N/A</v>
      </c>
      <c r="D487" s="692"/>
      <c r="E487" s="692"/>
      <c r="F487" s="692"/>
      <c r="G487" s="692"/>
      <c r="H487" s="686" t="str">
        <f>vlookup(A487,'セッション実施状況管理'!$A$4:$S1004,18,false)</f>
        <v>#N/A</v>
      </c>
      <c r="I487" s="686"/>
      <c r="J487" s="692"/>
      <c r="K487" s="692"/>
      <c r="L487" s="692"/>
      <c r="M487" s="691">
        <f t="shared" si="16"/>
        <v>0</v>
      </c>
      <c r="N487" s="692"/>
      <c r="O487" s="695" t="str">
        <f t="shared" si="7"/>
        <v>#DIV/0!</v>
      </c>
      <c r="P487" s="743"/>
      <c r="Q487" s="744"/>
      <c r="R487" s="744"/>
      <c r="S487" s="744"/>
      <c r="T487" s="744"/>
      <c r="U487" s="744"/>
      <c r="V487" s="744"/>
      <c r="W487" s="681"/>
      <c r="X487" s="681" t="str">
        <f>iferror(VLOOKUP($E487,'セッション実施状況管理'!$H$10:$L$1028,4,FALSE),"")</f>
        <v/>
      </c>
      <c r="Y487" s="681"/>
      <c r="Z487" s="681"/>
      <c r="AA487" s="681"/>
    </row>
    <row r="488">
      <c r="A488" s="692"/>
      <c r="B488" s="692" t="str">
        <f>vlookup(A488,'セッション実施状況管理'!$A:$C,3,false)</f>
        <v>#N/A</v>
      </c>
      <c r="C488" s="692" t="str">
        <f>vlookup(A488,'セッション実施状況管理'!$A:$B,2,false)</f>
        <v>#N/A</v>
      </c>
      <c r="D488" s="692"/>
      <c r="E488" s="692"/>
      <c r="F488" s="692"/>
      <c r="G488" s="692"/>
      <c r="H488" s="686" t="str">
        <f>vlookup(A488,'セッション実施状況管理'!$A$4:$S1004,18,false)</f>
        <v>#N/A</v>
      </c>
      <c r="I488" s="686"/>
      <c r="J488" s="692"/>
      <c r="K488" s="692"/>
      <c r="L488" s="692"/>
      <c r="M488" s="691">
        <f t="shared" si="16"/>
        <v>0</v>
      </c>
      <c r="N488" s="692"/>
      <c r="O488" s="695" t="str">
        <f t="shared" si="7"/>
        <v>#DIV/0!</v>
      </c>
      <c r="P488" s="743"/>
      <c r="Q488" s="744"/>
      <c r="R488" s="744"/>
      <c r="S488" s="744"/>
      <c r="T488" s="744"/>
      <c r="U488" s="744"/>
      <c r="V488" s="744"/>
      <c r="W488" s="681"/>
      <c r="X488" s="681" t="str">
        <f>iferror(VLOOKUP($E488,'セッション実施状況管理'!$H$10:$L$1028,4,FALSE),"")</f>
        <v/>
      </c>
      <c r="Y488" s="681"/>
      <c r="Z488" s="681"/>
      <c r="AA488" s="681"/>
    </row>
    <row r="489">
      <c r="A489" s="692"/>
      <c r="B489" s="692" t="str">
        <f>vlookup(A489,'セッション実施状況管理'!$A:$C,3,false)</f>
        <v>#N/A</v>
      </c>
      <c r="C489" s="692" t="str">
        <f>vlookup(A489,'セッション実施状況管理'!$A:$B,2,false)</f>
        <v>#N/A</v>
      </c>
      <c r="D489" s="692"/>
      <c r="E489" s="692"/>
      <c r="F489" s="692"/>
      <c r="G489" s="692"/>
      <c r="H489" s="686" t="str">
        <f>vlookup(A489,'セッション実施状況管理'!$A$4:$S1004,18,false)</f>
        <v>#N/A</v>
      </c>
      <c r="I489" s="686"/>
      <c r="J489" s="692"/>
      <c r="K489" s="692"/>
      <c r="L489" s="692"/>
      <c r="M489" s="691">
        <f t="shared" si="16"/>
        <v>0</v>
      </c>
      <c r="N489" s="692"/>
      <c r="O489" s="695" t="str">
        <f t="shared" si="7"/>
        <v>#DIV/0!</v>
      </c>
      <c r="P489" s="743"/>
      <c r="Q489" s="744"/>
      <c r="R489" s="744"/>
      <c r="S489" s="744"/>
      <c r="T489" s="744"/>
      <c r="U489" s="744"/>
      <c r="V489" s="744"/>
      <c r="W489" s="681"/>
      <c r="X489" s="681" t="str">
        <f>iferror(VLOOKUP($E489,'セッション実施状況管理'!$H$10:$L$1028,4,FALSE),"")</f>
        <v/>
      </c>
      <c r="Y489" s="681"/>
      <c r="Z489" s="681"/>
      <c r="AA489" s="681"/>
    </row>
    <row r="490">
      <c r="A490" s="692"/>
      <c r="B490" s="692" t="str">
        <f>vlookup(A490,'セッション実施状況管理'!$A:$C,3,false)</f>
        <v>#N/A</v>
      </c>
      <c r="C490" s="692" t="str">
        <f>vlookup(A490,'セッション実施状況管理'!$A:$B,2,false)</f>
        <v>#N/A</v>
      </c>
      <c r="D490" s="692"/>
      <c r="E490" s="692"/>
      <c r="F490" s="692"/>
      <c r="G490" s="692"/>
      <c r="H490" s="686" t="str">
        <f>vlookup(A490,'セッション実施状況管理'!$A$4:$S1004,18,false)</f>
        <v>#N/A</v>
      </c>
      <c r="I490" s="686"/>
      <c r="J490" s="692"/>
      <c r="K490" s="692"/>
      <c r="L490" s="692"/>
      <c r="M490" s="691">
        <f t="shared" si="16"/>
        <v>0</v>
      </c>
      <c r="N490" s="692"/>
      <c r="O490" s="695" t="str">
        <f t="shared" si="7"/>
        <v>#DIV/0!</v>
      </c>
      <c r="P490" s="743"/>
      <c r="Q490" s="744"/>
      <c r="R490" s="744"/>
      <c r="S490" s="744"/>
      <c r="T490" s="744"/>
      <c r="U490" s="744"/>
      <c r="V490" s="744"/>
      <c r="W490" s="681"/>
      <c r="X490" s="681" t="str">
        <f>iferror(VLOOKUP($E490,'セッション実施状況管理'!$H$10:$L$1028,4,FALSE),"")</f>
        <v/>
      </c>
      <c r="Y490" s="681"/>
      <c r="Z490" s="681"/>
      <c r="AA490" s="681"/>
    </row>
    <row r="491">
      <c r="A491" s="692"/>
      <c r="B491" s="692" t="str">
        <f>vlookup(A491,'セッション実施状況管理'!$A:$C,3,false)</f>
        <v>#N/A</v>
      </c>
      <c r="C491" s="692" t="str">
        <f>vlookup(A491,'セッション実施状況管理'!$A:$B,2,false)</f>
        <v>#N/A</v>
      </c>
      <c r="D491" s="692"/>
      <c r="E491" s="692"/>
      <c r="F491" s="692"/>
      <c r="G491" s="692"/>
      <c r="H491" s="686" t="str">
        <f>vlookup(A491,'セッション実施状況管理'!$A$4:$S1004,18,false)</f>
        <v>#N/A</v>
      </c>
      <c r="I491" s="686"/>
      <c r="J491" s="692"/>
      <c r="K491" s="692"/>
      <c r="L491" s="692"/>
      <c r="M491" s="691">
        <f t="shared" si="16"/>
        <v>0</v>
      </c>
      <c r="N491" s="692"/>
      <c r="O491" s="695" t="str">
        <f t="shared" si="7"/>
        <v>#DIV/0!</v>
      </c>
      <c r="P491" s="743"/>
      <c r="Q491" s="744"/>
      <c r="R491" s="744"/>
      <c r="S491" s="744"/>
      <c r="T491" s="744"/>
      <c r="U491" s="744"/>
      <c r="V491" s="744"/>
      <c r="W491" s="681"/>
      <c r="X491" s="681" t="str">
        <f>iferror(VLOOKUP($E491,'セッション実施状況管理'!$H$10:$L$1028,4,FALSE),"")</f>
        <v/>
      </c>
      <c r="Y491" s="681"/>
      <c r="Z491" s="681"/>
      <c r="AA491" s="681"/>
    </row>
    <row r="492">
      <c r="A492" s="692"/>
      <c r="B492" s="692" t="str">
        <f>vlookup(A492,'セッション実施状況管理'!$A:$C,3,false)</f>
        <v>#N/A</v>
      </c>
      <c r="C492" s="692" t="str">
        <f>vlookup(A492,'セッション実施状況管理'!$A:$B,2,false)</f>
        <v>#N/A</v>
      </c>
      <c r="D492" s="692"/>
      <c r="E492" s="692"/>
      <c r="F492" s="692"/>
      <c r="G492" s="692"/>
      <c r="H492" s="686" t="str">
        <f>vlookup(A492,'セッション実施状況管理'!$A$4:$S1004,18,false)</f>
        <v>#N/A</v>
      </c>
      <c r="I492" s="686"/>
      <c r="J492" s="692"/>
      <c r="K492" s="692"/>
      <c r="L492" s="692"/>
      <c r="M492" s="691">
        <f t="shared" si="16"/>
        <v>0</v>
      </c>
      <c r="N492" s="692"/>
      <c r="O492" s="695" t="str">
        <f t="shared" si="7"/>
        <v>#DIV/0!</v>
      </c>
      <c r="P492" s="743"/>
      <c r="Q492" s="744"/>
      <c r="R492" s="744"/>
      <c r="S492" s="744"/>
      <c r="T492" s="744"/>
      <c r="U492" s="744"/>
      <c r="V492" s="744"/>
      <c r="W492" s="681"/>
      <c r="X492" s="681" t="str">
        <f>iferror(VLOOKUP($E492,'セッション実施状況管理'!$H$10:$L$1028,4,FALSE),"")</f>
        <v/>
      </c>
      <c r="Y492" s="681"/>
      <c r="Z492" s="681"/>
      <c r="AA492" s="681"/>
    </row>
    <row r="493">
      <c r="A493" s="692"/>
      <c r="B493" s="692" t="str">
        <f>vlookup(A493,'セッション実施状況管理'!$A:$C,3,false)</f>
        <v>#N/A</v>
      </c>
      <c r="C493" s="692" t="str">
        <f>vlookup(A493,'セッション実施状況管理'!$A:$B,2,false)</f>
        <v>#N/A</v>
      </c>
      <c r="D493" s="692"/>
      <c r="E493" s="692"/>
      <c r="F493" s="692"/>
      <c r="G493" s="692"/>
      <c r="H493" s="686" t="str">
        <f>vlookup(A493,'セッション実施状況管理'!$A$4:$S1004,18,false)</f>
        <v>#N/A</v>
      </c>
      <c r="I493" s="686"/>
      <c r="J493" s="692"/>
      <c r="K493" s="692"/>
      <c r="L493" s="692"/>
      <c r="M493" s="691">
        <f t="shared" si="16"/>
        <v>0</v>
      </c>
      <c r="N493" s="692"/>
      <c r="O493" s="695" t="str">
        <f t="shared" si="7"/>
        <v>#DIV/0!</v>
      </c>
      <c r="P493" s="743"/>
      <c r="Q493" s="744"/>
      <c r="R493" s="744"/>
      <c r="S493" s="744"/>
      <c r="T493" s="744"/>
      <c r="U493" s="744"/>
      <c r="V493" s="744"/>
      <c r="W493" s="681"/>
      <c r="X493" s="681" t="str">
        <f>iferror(VLOOKUP($E493,'セッション実施状況管理'!$H$10:$L$1028,4,FALSE),"")</f>
        <v/>
      </c>
      <c r="Y493" s="681"/>
      <c r="Z493" s="681"/>
      <c r="AA493" s="681"/>
    </row>
    <row r="494">
      <c r="A494" s="692"/>
      <c r="B494" s="692" t="str">
        <f>vlookup(A494,'セッション実施状況管理'!$A:$C,3,false)</f>
        <v>#N/A</v>
      </c>
      <c r="C494" s="692" t="str">
        <f>vlookup(A494,'セッション実施状況管理'!$A:$B,2,false)</f>
        <v>#N/A</v>
      </c>
      <c r="D494" s="692"/>
      <c r="E494" s="692"/>
      <c r="F494" s="692"/>
      <c r="G494" s="692"/>
      <c r="H494" s="686" t="str">
        <f>vlookup(A494,'セッション実施状況管理'!$A$4:$S1004,18,false)</f>
        <v>#N/A</v>
      </c>
      <c r="I494" s="686"/>
      <c r="J494" s="692"/>
      <c r="K494" s="692"/>
      <c r="L494" s="692"/>
      <c r="M494" s="691">
        <f t="shared" si="16"/>
        <v>0</v>
      </c>
      <c r="N494" s="692"/>
      <c r="O494" s="695" t="str">
        <f t="shared" si="7"/>
        <v>#DIV/0!</v>
      </c>
      <c r="P494" s="743"/>
      <c r="Q494" s="744"/>
      <c r="R494" s="744"/>
      <c r="S494" s="744"/>
      <c r="T494" s="744"/>
      <c r="U494" s="744"/>
      <c r="V494" s="744"/>
      <c r="W494" s="681"/>
      <c r="X494" s="681" t="str">
        <f>iferror(VLOOKUP($E494,'セッション実施状況管理'!$H$10:$L$1028,4,FALSE),"")</f>
        <v/>
      </c>
      <c r="Y494" s="681"/>
      <c r="Z494" s="681"/>
      <c r="AA494" s="681"/>
    </row>
    <row r="495">
      <c r="A495" s="692"/>
      <c r="B495" s="692" t="str">
        <f>vlookup(A495,'セッション実施状況管理'!$A:$C,3,false)</f>
        <v>#N/A</v>
      </c>
      <c r="C495" s="692" t="str">
        <f>vlookup(A495,'セッション実施状況管理'!$A:$B,2,false)</f>
        <v>#N/A</v>
      </c>
      <c r="D495" s="692"/>
      <c r="E495" s="692"/>
      <c r="F495" s="692"/>
      <c r="G495" s="692"/>
      <c r="H495" s="686" t="str">
        <f>vlookup(A495,'セッション実施状況管理'!$A$4:$S1004,18,false)</f>
        <v>#N/A</v>
      </c>
      <c r="I495" s="686"/>
      <c r="J495" s="692"/>
      <c r="K495" s="692"/>
      <c r="L495" s="692"/>
      <c r="M495" s="691">
        <f t="shared" si="16"/>
        <v>0</v>
      </c>
      <c r="N495" s="692"/>
      <c r="O495" s="695" t="str">
        <f t="shared" si="7"/>
        <v>#DIV/0!</v>
      </c>
      <c r="P495" s="743"/>
      <c r="Q495" s="744"/>
      <c r="R495" s="744"/>
      <c r="S495" s="744"/>
      <c r="T495" s="744"/>
      <c r="U495" s="744"/>
      <c r="V495" s="744"/>
      <c r="W495" s="681"/>
      <c r="X495" s="681" t="str">
        <f>iferror(VLOOKUP($E495,'セッション実施状況管理'!$H$10:$L$1028,4,FALSE),"")</f>
        <v/>
      </c>
      <c r="Y495" s="681"/>
      <c r="Z495" s="681"/>
      <c r="AA495" s="681"/>
    </row>
    <row r="496">
      <c r="A496" s="692"/>
      <c r="B496" s="692" t="str">
        <f>vlookup(A496,'セッション実施状況管理'!$A:$C,3,false)</f>
        <v>#N/A</v>
      </c>
      <c r="C496" s="692" t="str">
        <f>vlookup(A496,'セッション実施状況管理'!$A:$B,2,false)</f>
        <v>#N/A</v>
      </c>
      <c r="D496" s="692"/>
      <c r="E496" s="692"/>
      <c r="F496" s="692"/>
      <c r="G496" s="692"/>
      <c r="H496" s="686" t="str">
        <f>vlookup(A496,'セッション実施状況管理'!$A$4:$S1004,18,false)</f>
        <v>#N/A</v>
      </c>
      <c r="I496" s="686"/>
      <c r="J496" s="692"/>
      <c r="K496" s="692"/>
      <c r="L496" s="692"/>
      <c r="M496" s="691">
        <f t="shared" si="16"/>
        <v>0</v>
      </c>
      <c r="N496" s="692"/>
      <c r="O496" s="695" t="str">
        <f t="shared" si="7"/>
        <v>#DIV/0!</v>
      </c>
      <c r="P496" s="743"/>
      <c r="Q496" s="744"/>
      <c r="R496" s="744"/>
      <c r="S496" s="744"/>
      <c r="T496" s="744"/>
      <c r="U496" s="744"/>
      <c r="V496" s="744"/>
      <c r="W496" s="681"/>
      <c r="X496" s="681" t="str">
        <f>iferror(VLOOKUP($E496,'セッション実施状況管理'!$H$10:$L$1028,4,FALSE),"")</f>
        <v/>
      </c>
      <c r="Y496" s="681"/>
      <c r="Z496" s="681"/>
      <c r="AA496" s="681"/>
    </row>
    <row r="497">
      <c r="A497" s="692"/>
      <c r="B497" s="692" t="str">
        <f>vlookup(A497,'セッション実施状況管理'!$A:$C,3,false)</f>
        <v>#N/A</v>
      </c>
      <c r="C497" s="692" t="str">
        <f>vlookup(A497,'セッション実施状況管理'!$A:$B,2,false)</f>
        <v>#N/A</v>
      </c>
      <c r="D497" s="692"/>
      <c r="E497" s="692"/>
      <c r="F497" s="692"/>
      <c r="G497" s="692"/>
      <c r="H497" s="686" t="str">
        <f>vlookup(A497,'セッション実施状況管理'!$A$4:$S1004,18,false)</f>
        <v>#N/A</v>
      </c>
      <c r="I497" s="686"/>
      <c r="J497" s="692"/>
      <c r="K497" s="692"/>
      <c r="L497" s="692"/>
      <c r="M497" s="691">
        <f t="shared" si="16"/>
        <v>0</v>
      </c>
      <c r="N497" s="692"/>
      <c r="O497" s="695" t="str">
        <f t="shared" si="7"/>
        <v>#DIV/0!</v>
      </c>
      <c r="P497" s="743"/>
      <c r="Q497" s="744"/>
      <c r="R497" s="744"/>
      <c r="S497" s="744"/>
      <c r="T497" s="744"/>
      <c r="U497" s="744"/>
      <c r="V497" s="744"/>
      <c r="W497" s="681"/>
      <c r="X497" s="681" t="str">
        <f>iferror(VLOOKUP($E497,'セッション実施状況管理'!$H$10:$L$1028,4,FALSE),"")</f>
        <v/>
      </c>
      <c r="Y497" s="681"/>
      <c r="Z497" s="681"/>
      <c r="AA497" s="681"/>
    </row>
    <row r="498">
      <c r="A498" s="692"/>
      <c r="B498" s="692" t="str">
        <f>vlookup(A498,'セッション実施状況管理'!$A:$C,3,false)</f>
        <v>#N/A</v>
      </c>
      <c r="C498" s="692" t="str">
        <f>vlookup(A498,'セッション実施状況管理'!$A:$B,2,false)</f>
        <v>#N/A</v>
      </c>
      <c r="D498" s="692"/>
      <c r="E498" s="692"/>
      <c r="F498" s="692"/>
      <c r="G498" s="692"/>
      <c r="H498" s="686" t="str">
        <f>vlookup(A498,'セッション実施状況管理'!$A$4:$S1004,18,false)</f>
        <v>#N/A</v>
      </c>
      <c r="I498" s="686"/>
      <c r="J498" s="692"/>
      <c r="K498" s="692"/>
      <c r="L498" s="692"/>
      <c r="M498" s="691">
        <f t="shared" si="16"/>
        <v>0</v>
      </c>
      <c r="N498" s="692"/>
      <c r="O498" s="695" t="str">
        <f t="shared" si="7"/>
        <v>#DIV/0!</v>
      </c>
      <c r="P498" s="743"/>
      <c r="Q498" s="744"/>
      <c r="R498" s="744"/>
      <c r="S498" s="744"/>
      <c r="T498" s="744"/>
      <c r="U498" s="744"/>
      <c r="V498" s="744"/>
      <c r="W498" s="681"/>
      <c r="X498" s="681" t="str">
        <f>iferror(VLOOKUP($E498,'セッション実施状況管理'!$H$10:$L$1028,4,FALSE),"")</f>
        <v/>
      </c>
      <c r="Y498" s="681"/>
      <c r="Z498" s="681"/>
      <c r="AA498" s="681"/>
    </row>
    <row r="499">
      <c r="A499" s="692"/>
      <c r="B499" s="692" t="str">
        <f>vlookup(A499,'セッション実施状況管理'!$A:$C,3,false)</f>
        <v>#N/A</v>
      </c>
      <c r="C499" s="692" t="str">
        <f>vlookup(A499,'セッション実施状況管理'!$A:$B,2,false)</f>
        <v>#N/A</v>
      </c>
      <c r="D499" s="692"/>
      <c r="E499" s="692"/>
      <c r="F499" s="692"/>
      <c r="G499" s="692"/>
      <c r="H499" s="686" t="str">
        <f>vlookup(A499,'セッション実施状況管理'!$A$4:$S1004,18,false)</f>
        <v>#N/A</v>
      </c>
      <c r="I499" s="686"/>
      <c r="J499" s="692"/>
      <c r="K499" s="692"/>
      <c r="L499" s="692"/>
      <c r="M499" s="691">
        <f t="shared" si="16"/>
        <v>0</v>
      </c>
      <c r="N499" s="692"/>
      <c r="O499" s="695" t="str">
        <f t="shared" si="7"/>
        <v>#DIV/0!</v>
      </c>
      <c r="P499" s="743"/>
      <c r="Q499" s="744"/>
      <c r="R499" s="744"/>
      <c r="S499" s="744"/>
      <c r="T499" s="744"/>
      <c r="U499" s="744"/>
      <c r="V499" s="744"/>
      <c r="W499" s="681"/>
      <c r="X499" s="681" t="str">
        <f>iferror(VLOOKUP($E499,'セッション実施状況管理'!$H$10:$L$1028,4,FALSE),"")</f>
        <v/>
      </c>
      <c r="Y499" s="681"/>
      <c r="Z499" s="681"/>
      <c r="AA499" s="681"/>
    </row>
    <row r="500">
      <c r="A500" s="692"/>
      <c r="B500" s="692" t="str">
        <f>vlookup(A500,'セッション実施状況管理'!$A:$C,3,false)</f>
        <v>#N/A</v>
      </c>
      <c r="C500" s="692" t="str">
        <f>vlookup(A500,'セッション実施状況管理'!$A:$B,2,false)</f>
        <v>#N/A</v>
      </c>
      <c r="D500" s="692"/>
      <c r="E500" s="692"/>
      <c r="F500" s="692"/>
      <c r="G500" s="692"/>
      <c r="H500" s="686" t="str">
        <f>vlookup(A500,'セッション実施状況管理'!$A$4:$S1004,18,false)</f>
        <v>#N/A</v>
      </c>
      <c r="I500" s="686"/>
      <c r="J500" s="692"/>
      <c r="K500" s="692"/>
      <c r="L500" s="692"/>
      <c r="M500" s="691">
        <f t="shared" si="16"/>
        <v>0</v>
      </c>
      <c r="N500" s="692"/>
      <c r="O500" s="695" t="str">
        <f t="shared" si="7"/>
        <v>#DIV/0!</v>
      </c>
      <c r="P500" s="743"/>
      <c r="Q500" s="744"/>
      <c r="R500" s="744"/>
      <c r="S500" s="744"/>
      <c r="T500" s="744"/>
      <c r="U500" s="744"/>
      <c r="V500" s="744"/>
      <c r="W500" s="681"/>
      <c r="X500" s="681" t="str">
        <f>iferror(VLOOKUP($E500,'セッション実施状況管理'!$H$10:$L$1028,4,FALSE),"")</f>
        <v/>
      </c>
      <c r="Y500" s="681"/>
      <c r="Z500" s="681"/>
      <c r="AA500" s="681"/>
    </row>
    <row r="501">
      <c r="A501" s="692"/>
      <c r="B501" s="692" t="str">
        <f>vlookup(A501,'セッション実施状況管理'!$A:$C,3,false)</f>
        <v>#N/A</v>
      </c>
      <c r="C501" s="692" t="str">
        <f>vlookup(A501,'セッション実施状況管理'!$A:$B,2,false)</f>
        <v>#N/A</v>
      </c>
      <c r="D501" s="692"/>
      <c r="E501" s="692"/>
      <c r="F501" s="692"/>
      <c r="G501" s="692"/>
      <c r="H501" s="686" t="str">
        <f>vlookup(A501,'セッション実施状況管理'!$A$4:$S1004,18,false)</f>
        <v>#N/A</v>
      </c>
      <c r="I501" s="686"/>
      <c r="J501" s="692"/>
      <c r="K501" s="692"/>
      <c r="L501" s="692"/>
      <c r="M501" s="691">
        <f t="shared" si="16"/>
        <v>0</v>
      </c>
      <c r="N501" s="692"/>
      <c r="O501" s="695" t="str">
        <f t="shared" si="7"/>
        <v>#DIV/0!</v>
      </c>
      <c r="P501" s="743"/>
      <c r="Q501" s="744"/>
      <c r="R501" s="744"/>
      <c r="S501" s="744"/>
      <c r="T501" s="744"/>
      <c r="U501" s="744"/>
      <c r="V501" s="744"/>
      <c r="W501" s="681"/>
      <c r="X501" s="681" t="str">
        <f>iferror(VLOOKUP($E501,'セッション実施状況管理'!$H$10:$L$1028,4,FALSE),"")</f>
        <v/>
      </c>
      <c r="Y501" s="681"/>
      <c r="Z501" s="681"/>
      <c r="AA501" s="681"/>
    </row>
    <row r="502">
      <c r="A502" s="692"/>
      <c r="B502" s="692" t="str">
        <f>vlookup(A502,'セッション実施状況管理'!$A:$C,3,false)</f>
        <v>#N/A</v>
      </c>
      <c r="C502" s="692" t="str">
        <f>vlookup(A502,'セッション実施状況管理'!$A:$B,2,false)</f>
        <v>#N/A</v>
      </c>
      <c r="D502" s="692"/>
      <c r="E502" s="692"/>
      <c r="F502" s="692"/>
      <c r="G502" s="692"/>
      <c r="H502" s="686" t="str">
        <f>vlookup(A502,'セッション実施状況管理'!$A$4:$S1004,18,false)</f>
        <v>#N/A</v>
      </c>
      <c r="I502" s="686"/>
      <c r="J502" s="692"/>
      <c r="K502" s="692"/>
      <c r="L502" s="692"/>
      <c r="M502" s="691">
        <f t="shared" si="16"/>
        <v>0</v>
      </c>
      <c r="N502" s="692"/>
      <c r="O502" s="695" t="str">
        <f t="shared" si="7"/>
        <v>#DIV/0!</v>
      </c>
      <c r="P502" s="743"/>
      <c r="Q502" s="744"/>
      <c r="R502" s="744"/>
      <c r="S502" s="744"/>
      <c r="T502" s="744"/>
      <c r="U502" s="744"/>
      <c r="V502" s="744"/>
      <c r="W502" s="681"/>
      <c r="X502" s="681" t="str">
        <f>iferror(VLOOKUP($E502,'セッション実施状況管理'!$H$10:$L$1028,4,FALSE),"")</f>
        <v/>
      </c>
      <c r="Y502" s="681"/>
      <c r="Z502" s="681"/>
      <c r="AA502" s="681"/>
    </row>
    <row r="503">
      <c r="A503" s="692"/>
      <c r="B503" s="692" t="str">
        <f>vlookup(A503,'セッション実施状況管理'!$A:$C,3,false)</f>
        <v>#N/A</v>
      </c>
      <c r="C503" s="692" t="str">
        <f>vlookup(A503,'セッション実施状況管理'!$A:$B,2,false)</f>
        <v>#N/A</v>
      </c>
      <c r="D503" s="692"/>
      <c r="E503" s="692"/>
      <c r="F503" s="692"/>
      <c r="G503" s="692"/>
      <c r="H503" s="686" t="str">
        <f>vlookup(A503,'セッション実施状況管理'!$A$4:$S1004,18,false)</f>
        <v>#N/A</v>
      </c>
      <c r="I503" s="686"/>
      <c r="J503" s="692"/>
      <c r="K503" s="692"/>
      <c r="L503" s="692"/>
      <c r="M503" s="691">
        <f t="shared" si="16"/>
        <v>0</v>
      </c>
      <c r="N503" s="692"/>
      <c r="O503" s="695" t="str">
        <f t="shared" si="7"/>
        <v>#DIV/0!</v>
      </c>
      <c r="P503" s="743"/>
      <c r="Q503" s="744"/>
      <c r="R503" s="744"/>
      <c r="S503" s="744"/>
      <c r="T503" s="744"/>
      <c r="U503" s="744"/>
      <c r="V503" s="744"/>
      <c r="W503" s="681"/>
      <c r="X503" s="681" t="str">
        <f>iferror(VLOOKUP($E503,'セッション実施状況管理'!$H$10:$L$1028,4,FALSE),"")</f>
        <v/>
      </c>
      <c r="Y503" s="681"/>
      <c r="Z503" s="681"/>
      <c r="AA503" s="681"/>
    </row>
    <row r="504">
      <c r="A504" s="692"/>
      <c r="B504" s="692" t="str">
        <f>vlookup(A504,'セッション実施状況管理'!$A:$C,3,false)</f>
        <v>#N/A</v>
      </c>
      <c r="C504" s="692" t="str">
        <f>vlookup(A504,'セッション実施状況管理'!$A:$B,2,false)</f>
        <v>#N/A</v>
      </c>
      <c r="D504" s="692"/>
      <c r="E504" s="692"/>
      <c r="F504" s="692"/>
      <c r="G504" s="692"/>
      <c r="H504" s="686" t="str">
        <f>vlookup(A504,'セッション実施状況管理'!$A$4:$S1004,18,false)</f>
        <v>#N/A</v>
      </c>
      <c r="I504" s="686"/>
      <c r="J504" s="692"/>
      <c r="K504" s="692"/>
      <c r="L504" s="692"/>
      <c r="M504" s="691">
        <f t="shared" si="16"/>
        <v>0</v>
      </c>
      <c r="N504" s="692"/>
      <c r="O504" s="695" t="str">
        <f t="shared" si="7"/>
        <v>#DIV/0!</v>
      </c>
      <c r="P504" s="743"/>
      <c r="Q504" s="744"/>
      <c r="R504" s="744"/>
      <c r="S504" s="744"/>
      <c r="T504" s="744"/>
      <c r="U504" s="744"/>
      <c r="V504" s="744"/>
      <c r="W504" s="681"/>
      <c r="X504" s="681" t="str">
        <f>iferror(VLOOKUP($E504,'セッション実施状況管理'!$H$10:$L$1028,4,FALSE),"")</f>
        <v/>
      </c>
      <c r="Y504" s="681"/>
      <c r="Z504" s="681"/>
      <c r="AA504" s="681"/>
    </row>
    <row r="505">
      <c r="A505" s="692"/>
      <c r="B505" s="692" t="str">
        <f>vlookup(A505,'セッション実施状況管理'!$A:$C,3,false)</f>
        <v>#N/A</v>
      </c>
      <c r="C505" s="692" t="str">
        <f>vlookup(A505,'セッション実施状況管理'!$A:$B,2,false)</f>
        <v>#N/A</v>
      </c>
      <c r="D505" s="692"/>
      <c r="E505" s="692"/>
      <c r="F505" s="692"/>
      <c r="G505" s="692"/>
      <c r="H505" s="686" t="str">
        <f>vlookup(A505,'セッション実施状況管理'!$A$4:$S1004,18,false)</f>
        <v>#N/A</v>
      </c>
      <c r="I505" s="686"/>
      <c r="J505" s="692"/>
      <c r="K505" s="692"/>
      <c r="L505" s="692"/>
      <c r="M505" s="691">
        <f t="shared" si="16"/>
        <v>0</v>
      </c>
      <c r="N505" s="692"/>
      <c r="O505" s="695" t="str">
        <f t="shared" si="7"/>
        <v>#DIV/0!</v>
      </c>
      <c r="P505" s="743"/>
      <c r="Q505" s="744"/>
      <c r="R505" s="744"/>
      <c r="S505" s="744"/>
      <c r="T505" s="744"/>
      <c r="U505" s="744"/>
      <c r="V505" s="744"/>
      <c r="W505" s="681"/>
      <c r="X505" s="681" t="str">
        <f>iferror(VLOOKUP($E505,'セッション実施状況管理'!$H$10:$L$1028,4,FALSE),"")</f>
        <v/>
      </c>
      <c r="Y505" s="681"/>
      <c r="Z505" s="681"/>
      <c r="AA505" s="681"/>
    </row>
    <row r="506">
      <c r="A506" s="692"/>
      <c r="B506" s="692" t="str">
        <f>vlookup(A506,'セッション実施状況管理'!$A:$C,3,false)</f>
        <v>#N/A</v>
      </c>
      <c r="C506" s="692" t="str">
        <f>vlookup(A506,'セッション実施状況管理'!$A:$B,2,false)</f>
        <v>#N/A</v>
      </c>
      <c r="D506" s="692"/>
      <c r="E506" s="692"/>
      <c r="F506" s="692"/>
      <c r="G506" s="692"/>
      <c r="H506" s="686" t="str">
        <f>vlookup(A506,'セッション実施状況管理'!$A$4:$S1004,18,false)</f>
        <v>#N/A</v>
      </c>
      <c r="I506" s="686"/>
      <c r="J506" s="692"/>
      <c r="K506" s="692"/>
      <c r="L506" s="692"/>
      <c r="M506" s="691">
        <f t="shared" si="16"/>
        <v>0</v>
      </c>
      <c r="N506" s="692"/>
      <c r="O506" s="695" t="str">
        <f t="shared" si="7"/>
        <v>#DIV/0!</v>
      </c>
      <c r="P506" s="743"/>
      <c r="Q506" s="744"/>
      <c r="R506" s="744"/>
      <c r="S506" s="744"/>
      <c r="T506" s="744"/>
      <c r="U506" s="744"/>
      <c r="V506" s="744"/>
      <c r="W506" s="681"/>
      <c r="X506" s="681" t="str">
        <f>iferror(VLOOKUP($E506,'セッション実施状況管理'!$H$10:$L$1028,4,FALSE),"")</f>
        <v/>
      </c>
      <c r="Y506" s="681"/>
      <c r="Z506" s="681"/>
      <c r="AA506" s="681"/>
    </row>
    <row r="507">
      <c r="A507" s="692"/>
      <c r="B507" s="692" t="str">
        <f>vlookup(A507,'セッション実施状況管理'!$A:$C,3,false)</f>
        <v>#N/A</v>
      </c>
      <c r="C507" s="692" t="str">
        <f>vlookup(A507,'セッション実施状況管理'!$A:$B,2,false)</f>
        <v>#N/A</v>
      </c>
      <c r="D507" s="692"/>
      <c r="E507" s="692"/>
      <c r="F507" s="692"/>
      <c r="G507" s="692"/>
      <c r="H507" s="686" t="str">
        <f>vlookup(A507,'セッション実施状況管理'!$A$4:$S1004,18,false)</f>
        <v>#N/A</v>
      </c>
      <c r="I507" s="686"/>
      <c r="J507" s="692"/>
      <c r="K507" s="692"/>
      <c r="L507" s="692"/>
      <c r="M507" s="691">
        <f t="shared" si="16"/>
        <v>0</v>
      </c>
      <c r="N507" s="692"/>
      <c r="O507" s="695" t="str">
        <f t="shared" si="7"/>
        <v>#DIV/0!</v>
      </c>
      <c r="P507" s="743"/>
      <c r="Q507" s="744"/>
      <c r="R507" s="744"/>
      <c r="S507" s="744"/>
      <c r="T507" s="744"/>
      <c r="U507" s="744"/>
      <c r="V507" s="744"/>
      <c r="W507" s="681"/>
      <c r="X507" s="681" t="str">
        <f>iferror(VLOOKUP($E507,'セッション実施状況管理'!$H$10:$L$1028,4,FALSE),"")</f>
        <v/>
      </c>
      <c r="Y507" s="681"/>
      <c r="Z507" s="681"/>
      <c r="AA507" s="681"/>
    </row>
    <row r="508">
      <c r="A508" s="692"/>
      <c r="B508" s="692" t="str">
        <f>vlookup(A508,'セッション実施状況管理'!$A:$C,3,false)</f>
        <v>#N/A</v>
      </c>
      <c r="C508" s="692" t="str">
        <f>vlookup(A508,'セッション実施状況管理'!$A:$B,2,false)</f>
        <v>#N/A</v>
      </c>
      <c r="D508" s="692"/>
      <c r="E508" s="692"/>
      <c r="F508" s="692"/>
      <c r="G508" s="692"/>
      <c r="H508" s="686" t="str">
        <f>vlookup(A508,'セッション実施状況管理'!$A$4:$S1004,18,false)</f>
        <v>#N/A</v>
      </c>
      <c r="I508" s="686"/>
      <c r="J508" s="692"/>
      <c r="K508" s="692"/>
      <c r="L508" s="692"/>
      <c r="M508" s="691">
        <f t="shared" si="16"/>
        <v>0</v>
      </c>
      <c r="N508" s="692"/>
      <c r="O508" s="695" t="str">
        <f t="shared" si="7"/>
        <v>#DIV/0!</v>
      </c>
      <c r="P508" s="743"/>
      <c r="Q508" s="744"/>
      <c r="R508" s="744"/>
      <c r="S508" s="744"/>
      <c r="T508" s="744"/>
      <c r="U508" s="744"/>
      <c r="V508" s="744"/>
      <c r="W508" s="681"/>
      <c r="X508" s="681" t="str">
        <f>iferror(VLOOKUP($E508,'セッション実施状況管理'!$H$10:$L$1028,4,FALSE),"")</f>
        <v/>
      </c>
      <c r="Y508" s="681"/>
      <c r="Z508" s="681"/>
      <c r="AA508" s="681"/>
    </row>
    <row r="509">
      <c r="A509" s="692"/>
      <c r="B509" s="692" t="str">
        <f>vlookup(A509,'セッション実施状況管理'!$A:$C,3,false)</f>
        <v>#N/A</v>
      </c>
      <c r="C509" s="692" t="str">
        <f>vlookup(A509,'セッション実施状況管理'!$A:$B,2,false)</f>
        <v>#N/A</v>
      </c>
      <c r="D509" s="692"/>
      <c r="E509" s="692"/>
      <c r="F509" s="692"/>
      <c r="G509" s="692"/>
      <c r="H509" s="686" t="str">
        <f>vlookup(A509,'セッション実施状況管理'!$A$4:$S1004,18,false)</f>
        <v>#N/A</v>
      </c>
      <c r="I509" s="686"/>
      <c r="J509" s="692"/>
      <c r="K509" s="692"/>
      <c r="L509" s="692"/>
      <c r="M509" s="691">
        <f t="shared" si="16"/>
        <v>0</v>
      </c>
      <c r="N509" s="692"/>
      <c r="O509" s="695" t="str">
        <f t="shared" si="7"/>
        <v>#DIV/0!</v>
      </c>
      <c r="P509" s="743"/>
      <c r="Q509" s="744"/>
      <c r="R509" s="744"/>
      <c r="S509" s="744"/>
      <c r="T509" s="744"/>
      <c r="U509" s="744"/>
      <c r="V509" s="744"/>
      <c r="W509" s="681"/>
      <c r="X509" s="681" t="str">
        <f>iferror(VLOOKUP($E509,'セッション実施状況管理'!$H$10:$L$1028,4,FALSE),"")</f>
        <v/>
      </c>
      <c r="Y509" s="681"/>
      <c r="Z509" s="681"/>
      <c r="AA509" s="681"/>
    </row>
    <row r="510">
      <c r="A510" s="692"/>
      <c r="B510" s="692" t="str">
        <f>vlookup(A510,'セッション実施状況管理'!$A:$C,3,false)</f>
        <v>#N/A</v>
      </c>
      <c r="C510" s="692" t="str">
        <f>vlookup(A510,'セッション実施状況管理'!$A:$B,2,false)</f>
        <v>#N/A</v>
      </c>
      <c r="D510" s="692"/>
      <c r="E510" s="692"/>
      <c r="F510" s="692"/>
      <c r="G510" s="692"/>
      <c r="H510" s="686" t="str">
        <f>vlookup(A510,'セッション実施状況管理'!$A$4:$S1004,18,false)</f>
        <v>#N/A</v>
      </c>
      <c r="I510" s="686"/>
      <c r="J510" s="692"/>
      <c r="K510" s="692"/>
      <c r="L510" s="692"/>
      <c r="M510" s="691">
        <f t="shared" si="16"/>
        <v>0</v>
      </c>
      <c r="N510" s="692"/>
      <c r="O510" s="695" t="str">
        <f t="shared" si="7"/>
        <v>#DIV/0!</v>
      </c>
      <c r="P510" s="743"/>
      <c r="Q510" s="744"/>
      <c r="R510" s="744"/>
      <c r="S510" s="744"/>
      <c r="T510" s="744"/>
      <c r="U510" s="744"/>
      <c r="V510" s="744"/>
      <c r="W510" s="681"/>
      <c r="X510" s="681" t="str">
        <f>iferror(VLOOKUP($E510,'セッション実施状況管理'!$H$10:$L$1028,4,FALSE),"")</f>
        <v/>
      </c>
      <c r="Y510" s="681"/>
      <c r="Z510" s="681"/>
      <c r="AA510" s="681"/>
    </row>
    <row r="511">
      <c r="A511" s="692"/>
      <c r="B511" s="692" t="str">
        <f>vlookup(A511,'セッション実施状況管理'!$A:$C,3,false)</f>
        <v>#N/A</v>
      </c>
      <c r="C511" s="692" t="str">
        <f>vlookup(A511,'セッション実施状況管理'!$A:$B,2,false)</f>
        <v>#N/A</v>
      </c>
      <c r="D511" s="692"/>
      <c r="E511" s="692"/>
      <c r="F511" s="692"/>
      <c r="G511" s="692"/>
      <c r="H511" s="686" t="str">
        <f>vlookup(A511,'セッション実施状況管理'!$A$4:$S1004,18,false)</f>
        <v>#N/A</v>
      </c>
      <c r="I511" s="686"/>
      <c r="J511" s="692"/>
      <c r="K511" s="692"/>
      <c r="L511" s="692"/>
      <c r="M511" s="691">
        <f t="shared" si="16"/>
        <v>0</v>
      </c>
      <c r="N511" s="692"/>
      <c r="O511" s="695" t="str">
        <f t="shared" si="7"/>
        <v>#DIV/0!</v>
      </c>
      <c r="P511" s="743"/>
      <c r="Q511" s="744"/>
      <c r="R511" s="744"/>
      <c r="S511" s="744"/>
      <c r="T511" s="744"/>
      <c r="U511" s="744"/>
      <c r="V511" s="744"/>
      <c r="W511" s="681"/>
      <c r="X511" s="681" t="str">
        <f>iferror(VLOOKUP($E511,'セッション実施状況管理'!$H$10:$L$1028,4,FALSE),"")</f>
        <v/>
      </c>
      <c r="Y511" s="681"/>
      <c r="Z511" s="681"/>
      <c r="AA511" s="681"/>
    </row>
    <row r="512">
      <c r="A512" s="692"/>
      <c r="B512" s="692" t="str">
        <f>vlookup(A512,'セッション実施状況管理'!$A:$C,3,false)</f>
        <v>#N/A</v>
      </c>
      <c r="C512" s="692" t="str">
        <f>vlookup(A512,'セッション実施状況管理'!$A:$B,2,false)</f>
        <v>#N/A</v>
      </c>
      <c r="D512" s="692"/>
      <c r="E512" s="692"/>
      <c r="F512" s="692"/>
      <c r="G512" s="692"/>
      <c r="H512" s="686" t="str">
        <f>vlookup(A512,'セッション実施状況管理'!$A$4:$S1004,18,false)</f>
        <v>#N/A</v>
      </c>
      <c r="I512" s="686"/>
      <c r="J512" s="692"/>
      <c r="K512" s="692"/>
      <c r="L512" s="692"/>
      <c r="M512" s="691">
        <f t="shared" si="16"/>
        <v>0</v>
      </c>
      <c r="N512" s="692"/>
      <c r="O512" s="695" t="str">
        <f t="shared" si="7"/>
        <v>#DIV/0!</v>
      </c>
      <c r="P512" s="743"/>
      <c r="Q512" s="744"/>
      <c r="R512" s="744"/>
      <c r="S512" s="744"/>
      <c r="T512" s="744"/>
      <c r="U512" s="744"/>
      <c r="V512" s="744"/>
      <c r="W512" s="681"/>
      <c r="X512" s="681" t="str">
        <f>iferror(VLOOKUP($E512,'セッション実施状況管理'!$H$10:$L$1028,4,FALSE),"")</f>
        <v/>
      </c>
      <c r="Y512" s="681"/>
      <c r="Z512" s="681"/>
      <c r="AA512" s="681"/>
    </row>
    <row r="513">
      <c r="A513" s="692"/>
      <c r="B513" s="692" t="str">
        <f>vlookup(A513,'セッション実施状況管理'!$A:$C,3,false)</f>
        <v>#N/A</v>
      </c>
      <c r="C513" s="692" t="str">
        <f>vlookup(A513,'セッション実施状況管理'!$A:$B,2,false)</f>
        <v>#N/A</v>
      </c>
      <c r="D513" s="692"/>
      <c r="E513" s="692"/>
      <c r="F513" s="692"/>
      <c r="G513" s="692"/>
      <c r="H513" s="686" t="str">
        <f>vlookup(A513,'セッション実施状況管理'!$A$4:$S1004,18,false)</f>
        <v>#N/A</v>
      </c>
      <c r="I513" s="686"/>
      <c r="J513" s="692"/>
      <c r="K513" s="692"/>
      <c r="L513" s="692"/>
      <c r="M513" s="691">
        <f t="shared" si="16"/>
        <v>0</v>
      </c>
      <c r="N513" s="692"/>
      <c r="O513" s="695" t="str">
        <f t="shared" si="7"/>
        <v>#DIV/0!</v>
      </c>
      <c r="P513" s="743"/>
      <c r="Q513" s="744"/>
      <c r="R513" s="744"/>
      <c r="S513" s="744"/>
      <c r="T513" s="744"/>
      <c r="U513" s="744"/>
      <c r="V513" s="744"/>
      <c r="W513" s="681"/>
      <c r="X513" s="681" t="str">
        <f>iferror(VLOOKUP($E513,'セッション実施状況管理'!$H$10:$L$1028,4,FALSE),"")</f>
        <v/>
      </c>
      <c r="Y513" s="681"/>
      <c r="Z513" s="681"/>
      <c r="AA513" s="681"/>
    </row>
    <row r="514">
      <c r="A514" s="692"/>
      <c r="B514" s="692" t="str">
        <f>vlookup(A514,'セッション実施状況管理'!$A:$C,3,false)</f>
        <v>#N/A</v>
      </c>
      <c r="C514" s="692" t="str">
        <f>vlookup(A514,'セッション実施状況管理'!$A:$B,2,false)</f>
        <v>#N/A</v>
      </c>
      <c r="D514" s="692"/>
      <c r="E514" s="692"/>
      <c r="F514" s="692"/>
      <c r="G514" s="692"/>
      <c r="H514" s="686" t="str">
        <f>vlookup(A514,'セッション実施状況管理'!$A$4:$S1004,18,false)</f>
        <v>#N/A</v>
      </c>
      <c r="I514" s="686"/>
      <c r="J514" s="692"/>
      <c r="K514" s="692"/>
      <c r="L514" s="692"/>
      <c r="M514" s="691">
        <f t="shared" si="16"/>
        <v>0</v>
      </c>
      <c r="N514" s="692"/>
      <c r="O514" s="695" t="str">
        <f t="shared" si="7"/>
        <v>#DIV/0!</v>
      </c>
      <c r="P514" s="743"/>
      <c r="Q514" s="744"/>
      <c r="R514" s="744"/>
      <c r="S514" s="744"/>
      <c r="T514" s="744"/>
      <c r="U514" s="744"/>
      <c r="V514" s="744"/>
      <c r="W514" s="681"/>
      <c r="X514" s="681" t="str">
        <f>iferror(VLOOKUP($E514,'セッション実施状況管理'!$H$10:$L$1028,4,FALSE),"")</f>
        <v/>
      </c>
      <c r="Y514" s="681"/>
      <c r="Z514" s="681"/>
      <c r="AA514" s="681"/>
    </row>
    <row r="515">
      <c r="A515" s="692"/>
      <c r="B515" s="692" t="str">
        <f>vlookup(A515,'セッション実施状況管理'!$A:$C,3,false)</f>
        <v>#N/A</v>
      </c>
      <c r="C515" s="692" t="str">
        <f>vlookup(A515,'セッション実施状況管理'!$A:$B,2,false)</f>
        <v>#N/A</v>
      </c>
      <c r="D515" s="692"/>
      <c r="E515" s="692"/>
      <c r="F515" s="692"/>
      <c r="G515" s="692"/>
      <c r="H515" s="686" t="str">
        <f>vlookup(A515,'セッション実施状況管理'!$A$4:$S1004,18,false)</f>
        <v>#N/A</v>
      </c>
      <c r="I515" s="686"/>
      <c r="J515" s="692"/>
      <c r="K515" s="692"/>
      <c r="L515" s="692"/>
      <c r="M515" s="691">
        <f t="shared" si="16"/>
        <v>0</v>
      </c>
      <c r="N515" s="692"/>
      <c r="O515" s="695" t="str">
        <f t="shared" si="7"/>
        <v>#DIV/0!</v>
      </c>
      <c r="P515" s="743"/>
      <c r="Q515" s="744"/>
      <c r="R515" s="744"/>
      <c r="S515" s="744"/>
      <c r="T515" s="744"/>
      <c r="U515" s="744"/>
      <c r="V515" s="744"/>
      <c r="W515" s="681"/>
      <c r="X515" s="681" t="str">
        <f>iferror(VLOOKUP($E515,'セッション実施状況管理'!$H$10:$L$1028,4,FALSE),"")</f>
        <v/>
      </c>
      <c r="Y515" s="681"/>
      <c r="Z515" s="681"/>
      <c r="AA515" s="681"/>
    </row>
    <row r="516">
      <c r="A516" s="692"/>
      <c r="B516" s="692" t="str">
        <f>vlookup(A516,'セッション実施状況管理'!$A:$C,3,false)</f>
        <v>#N/A</v>
      </c>
      <c r="C516" s="692" t="str">
        <f>vlookup(A516,'セッション実施状況管理'!$A:$B,2,false)</f>
        <v>#N/A</v>
      </c>
      <c r="D516" s="692"/>
      <c r="E516" s="692"/>
      <c r="F516" s="692"/>
      <c r="G516" s="692"/>
      <c r="H516" s="686" t="str">
        <f>vlookup(A516,'セッション実施状況管理'!$A$4:$S1004,18,false)</f>
        <v>#N/A</v>
      </c>
      <c r="I516" s="686"/>
      <c r="J516" s="692"/>
      <c r="K516" s="692"/>
      <c r="L516" s="692"/>
      <c r="M516" s="691">
        <f t="shared" si="16"/>
        <v>0</v>
      </c>
      <c r="N516" s="692"/>
      <c r="O516" s="695" t="str">
        <f t="shared" si="7"/>
        <v>#DIV/0!</v>
      </c>
      <c r="P516" s="743"/>
      <c r="Q516" s="744"/>
      <c r="R516" s="744"/>
      <c r="S516" s="744"/>
      <c r="T516" s="744"/>
      <c r="U516" s="744"/>
      <c r="V516" s="744"/>
      <c r="W516" s="681"/>
      <c r="X516" s="681" t="str">
        <f>iferror(VLOOKUP($E516,'セッション実施状況管理'!$H$10:$L$1028,4,FALSE),"")</f>
        <v/>
      </c>
      <c r="Y516" s="681"/>
      <c r="Z516" s="681"/>
      <c r="AA516" s="681"/>
    </row>
    <row r="517">
      <c r="A517" s="692"/>
      <c r="B517" s="692" t="str">
        <f>vlookup(A517,'セッション実施状況管理'!$A:$C,3,false)</f>
        <v>#N/A</v>
      </c>
      <c r="C517" s="692" t="str">
        <f>vlookup(A517,'セッション実施状況管理'!$A:$B,2,false)</f>
        <v>#N/A</v>
      </c>
      <c r="D517" s="692"/>
      <c r="E517" s="692"/>
      <c r="F517" s="692"/>
      <c r="G517" s="692"/>
      <c r="H517" s="686" t="str">
        <f>vlookup(A517,'セッション実施状況管理'!$A$4:$S1004,18,false)</f>
        <v>#N/A</v>
      </c>
      <c r="I517" s="686"/>
      <c r="J517" s="692"/>
      <c r="K517" s="692"/>
      <c r="L517" s="692"/>
      <c r="M517" s="691">
        <f t="shared" si="16"/>
        <v>0</v>
      </c>
      <c r="N517" s="692"/>
      <c r="O517" s="695" t="str">
        <f t="shared" si="7"/>
        <v>#DIV/0!</v>
      </c>
      <c r="P517" s="743"/>
      <c r="Q517" s="744"/>
      <c r="R517" s="744"/>
      <c r="S517" s="744"/>
      <c r="T517" s="744"/>
      <c r="U517" s="744"/>
      <c r="V517" s="744"/>
      <c r="W517" s="681"/>
      <c r="X517" s="681" t="str">
        <f>iferror(VLOOKUP($E517,'セッション実施状況管理'!$H$10:$L$1028,4,FALSE),"")</f>
        <v/>
      </c>
      <c r="Y517" s="681"/>
      <c r="Z517" s="681"/>
      <c r="AA517" s="681"/>
    </row>
    <row r="518">
      <c r="A518" s="692"/>
      <c r="B518" s="692" t="str">
        <f>vlookup(A518,'セッション実施状況管理'!$A:$C,3,false)</f>
        <v>#N/A</v>
      </c>
      <c r="C518" s="692" t="str">
        <f>vlookup(A518,'セッション実施状況管理'!$A:$B,2,false)</f>
        <v>#N/A</v>
      </c>
      <c r="D518" s="692"/>
      <c r="E518" s="692"/>
      <c r="F518" s="692"/>
      <c r="G518" s="692"/>
      <c r="H518" s="686" t="str">
        <f>vlookup(A518,'セッション実施状況管理'!$A$4:$S1004,18,false)</f>
        <v>#N/A</v>
      </c>
      <c r="I518" s="686"/>
      <c r="J518" s="692"/>
      <c r="K518" s="692"/>
      <c r="L518" s="692"/>
      <c r="M518" s="691">
        <f t="shared" si="16"/>
        <v>0</v>
      </c>
      <c r="N518" s="692"/>
      <c r="O518" s="695" t="str">
        <f t="shared" si="7"/>
        <v>#DIV/0!</v>
      </c>
      <c r="P518" s="743"/>
      <c r="Q518" s="744"/>
      <c r="R518" s="744"/>
      <c r="S518" s="744"/>
      <c r="T518" s="744"/>
      <c r="U518" s="744"/>
      <c r="V518" s="744"/>
      <c r="W518" s="681"/>
      <c r="X518" s="681" t="str">
        <f>iferror(VLOOKUP($E518,'セッション実施状況管理'!$H$10:$L$1028,4,FALSE),"")</f>
        <v/>
      </c>
      <c r="Y518" s="681"/>
      <c r="Z518" s="681"/>
      <c r="AA518" s="681"/>
    </row>
    <row r="519">
      <c r="A519" s="692"/>
      <c r="B519" s="692" t="str">
        <f>vlookup(A519,'セッション実施状況管理'!$A:$C,3,false)</f>
        <v>#N/A</v>
      </c>
      <c r="C519" s="692" t="str">
        <f>vlookup(A519,'セッション実施状況管理'!$A:$B,2,false)</f>
        <v>#N/A</v>
      </c>
      <c r="D519" s="692"/>
      <c r="E519" s="692"/>
      <c r="F519" s="692"/>
      <c r="G519" s="692"/>
      <c r="H519" s="686" t="str">
        <f>vlookup(A519,'セッション実施状況管理'!$A$4:$S1004,18,false)</f>
        <v>#N/A</v>
      </c>
      <c r="I519" s="686"/>
      <c r="J519" s="692"/>
      <c r="K519" s="692"/>
      <c r="L519" s="692"/>
      <c r="M519" s="691">
        <f t="shared" si="16"/>
        <v>0</v>
      </c>
      <c r="N519" s="692"/>
      <c r="O519" s="695" t="str">
        <f t="shared" si="7"/>
        <v>#DIV/0!</v>
      </c>
      <c r="P519" s="743"/>
      <c r="Q519" s="744"/>
      <c r="R519" s="744"/>
      <c r="S519" s="744"/>
      <c r="T519" s="744"/>
      <c r="U519" s="744"/>
      <c r="V519" s="744"/>
      <c r="W519" s="681"/>
      <c r="X519" s="681" t="str">
        <f>iferror(VLOOKUP($E519,'セッション実施状況管理'!$H$10:$L$1028,4,FALSE),"")</f>
        <v/>
      </c>
      <c r="Y519" s="681"/>
      <c r="Z519" s="681"/>
      <c r="AA519" s="681"/>
    </row>
    <row r="520">
      <c r="A520" s="692"/>
      <c r="B520" s="692" t="str">
        <f>vlookup(A520,'セッション実施状況管理'!$A:$C,3,false)</f>
        <v>#N/A</v>
      </c>
      <c r="C520" s="692" t="str">
        <f>vlookup(A520,'セッション実施状況管理'!$A:$B,2,false)</f>
        <v>#N/A</v>
      </c>
      <c r="D520" s="692"/>
      <c r="E520" s="692"/>
      <c r="F520" s="692"/>
      <c r="G520" s="692"/>
      <c r="H520" s="686" t="str">
        <f>vlookup(A520,'セッション実施状況管理'!$A$4:$S1004,18,false)</f>
        <v>#N/A</v>
      </c>
      <c r="I520" s="686"/>
      <c r="J520" s="692"/>
      <c r="K520" s="692"/>
      <c r="L520" s="692"/>
      <c r="M520" s="691">
        <f t="shared" si="16"/>
        <v>0</v>
      </c>
      <c r="N520" s="692"/>
      <c r="O520" s="695" t="str">
        <f t="shared" si="7"/>
        <v>#DIV/0!</v>
      </c>
      <c r="P520" s="743"/>
      <c r="Q520" s="744"/>
      <c r="R520" s="744"/>
      <c r="S520" s="744"/>
      <c r="T520" s="744"/>
      <c r="U520" s="744"/>
      <c r="V520" s="744"/>
      <c r="W520" s="681"/>
      <c r="X520" s="681" t="str">
        <f>iferror(VLOOKUP($E520,'セッション実施状況管理'!$H$10:$L$1028,4,FALSE),"")</f>
        <v/>
      </c>
      <c r="Y520" s="681"/>
      <c r="Z520" s="681"/>
      <c r="AA520" s="681"/>
    </row>
    <row r="521">
      <c r="A521" s="692"/>
      <c r="B521" s="692" t="str">
        <f>vlookup(A521,'セッション実施状況管理'!$A:$C,3,false)</f>
        <v>#N/A</v>
      </c>
      <c r="C521" s="692" t="str">
        <f>vlookup(A521,'セッション実施状況管理'!$A:$B,2,false)</f>
        <v>#N/A</v>
      </c>
      <c r="D521" s="692"/>
      <c r="E521" s="692"/>
      <c r="F521" s="692"/>
      <c r="G521" s="692"/>
      <c r="H521" s="686" t="str">
        <f>vlookup(A521,'セッション実施状況管理'!$A$4:$S1004,18,false)</f>
        <v>#N/A</v>
      </c>
      <c r="I521" s="686"/>
      <c r="J521" s="692"/>
      <c r="K521" s="692"/>
      <c r="L521" s="692"/>
      <c r="M521" s="691">
        <f t="shared" si="16"/>
        <v>0</v>
      </c>
      <c r="N521" s="692"/>
      <c r="O521" s="695" t="str">
        <f t="shared" si="7"/>
        <v>#DIV/0!</v>
      </c>
      <c r="P521" s="743"/>
      <c r="Q521" s="744"/>
      <c r="R521" s="744"/>
      <c r="S521" s="744"/>
      <c r="T521" s="744"/>
      <c r="U521" s="744"/>
      <c r="V521" s="744"/>
      <c r="W521" s="681"/>
      <c r="X521" s="681" t="str">
        <f>iferror(VLOOKUP($E521,'セッション実施状況管理'!$H$10:$L$1028,4,FALSE),"")</f>
        <v/>
      </c>
      <c r="Y521" s="681"/>
      <c r="Z521" s="681"/>
      <c r="AA521" s="681"/>
    </row>
    <row r="522">
      <c r="A522" s="692"/>
      <c r="B522" s="692" t="str">
        <f>vlookup(A522,'セッション実施状況管理'!$A:$C,3,false)</f>
        <v>#N/A</v>
      </c>
      <c r="C522" s="692" t="str">
        <f>vlookup(A522,'セッション実施状況管理'!$A:$B,2,false)</f>
        <v>#N/A</v>
      </c>
      <c r="D522" s="692"/>
      <c r="E522" s="692"/>
      <c r="F522" s="692"/>
      <c r="G522" s="692"/>
      <c r="H522" s="686" t="str">
        <f>vlookup(A522,'セッション実施状況管理'!$A$4:$S1004,18,false)</f>
        <v>#N/A</v>
      </c>
      <c r="I522" s="686"/>
      <c r="J522" s="692"/>
      <c r="K522" s="692"/>
      <c r="L522" s="692"/>
      <c r="M522" s="691">
        <f t="shared" si="16"/>
        <v>0</v>
      </c>
      <c r="N522" s="692"/>
      <c r="O522" s="695" t="str">
        <f t="shared" si="7"/>
        <v>#DIV/0!</v>
      </c>
      <c r="P522" s="743"/>
      <c r="Q522" s="744"/>
      <c r="R522" s="744"/>
      <c r="S522" s="744"/>
      <c r="T522" s="744"/>
      <c r="U522" s="744"/>
      <c r="V522" s="744"/>
      <c r="W522" s="681"/>
      <c r="X522" s="681" t="str">
        <f>iferror(VLOOKUP($E522,'セッション実施状況管理'!$H$10:$L$1028,4,FALSE),"")</f>
        <v/>
      </c>
      <c r="Y522" s="681"/>
      <c r="Z522" s="681"/>
      <c r="AA522" s="681"/>
    </row>
    <row r="523">
      <c r="A523" s="692"/>
      <c r="B523" s="692" t="str">
        <f>vlookup(A523,'セッション実施状況管理'!$A:$C,3,false)</f>
        <v>#N/A</v>
      </c>
      <c r="C523" s="692" t="str">
        <f>vlookup(A523,'セッション実施状況管理'!$A:$B,2,false)</f>
        <v>#N/A</v>
      </c>
      <c r="D523" s="692"/>
      <c r="E523" s="692"/>
      <c r="F523" s="692"/>
      <c r="G523" s="692"/>
      <c r="H523" s="686" t="str">
        <f>vlookup(A523,'セッション実施状況管理'!$A$4:$S1004,18,false)</f>
        <v>#N/A</v>
      </c>
      <c r="I523" s="686"/>
      <c r="J523" s="692"/>
      <c r="K523" s="692"/>
      <c r="L523" s="692"/>
      <c r="M523" s="691">
        <f t="shared" si="16"/>
        <v>0</v>
      </c>
      <c r="N523" s="692"/>
      <c r="O523" s="695" t="str">
        <f t="shared" si="7"/>
        <v>#DIV/0!</v>
      </c>
      <c r="P523" s="743"/>
      <c r="Q523" s="744"/>
      <c r="R523" s="744"/>
      <c r="S523" s="744"/>
      <c r="T523" s="744"/>
      <c r="U523" s="744"/>
      <c r="V523" s="744"/>
      <c r="W523" s="681"/>
      <c r="X523" s="681" t="str">
        <f>iferror(VLOOKUP($E523,'セッション実施状況管理'!$H$10:$L$1028,4,FALSE),"")</f>
        <v/>
      </c>
      <c r="Y523" s="681"/>
      <c r="Z523" s="681"/>
      <c r="AA523" s="681"/>
    </row>
    <row r="524">
      <c r="A524" s="692"/>
      <c r="B524" s="692" t="str">
        <f>vlookup(A524,'セッション実施状況管理'!$A:$C,3,false)</f>
        <v>#N/A</v>
      </c>
      <c r="C524" s="692" t="str">
        <f>vlookup(A524,'セッション実施状況管理'!$A:$B,2,false)</f>
        <v>#N/A</v>
      </c>
      <c r="D524" s="692"/>
      <c r="E524" s="692"/>
      <c r="F524" s="692"/>
      <c r="G524" s="692"/>
      <c r="H524" s="686" t="str">
        <f>vlookup(A524,'セッション実施状況管理'!$A$4:$S1004,18,false)</f>
        <v>#N/A</v>
      </c>
      <c r="I524" s="686"/>
      <c r="J524" s="692"/>
      <c r="K524" s="692"/>
      <c r="L524" s="692"/>
      <c r="M524" s="691">
        <f t="shared" si="16"/>
        <v>0</v>
      </c>
      <c r="N524" s="692"/>
      <c r="O524" s="695" t="str">
        <f t="shared" si="7"/>
        <v>#DIV/0!</v>
      </c>
      <c r="P524" s="743"/>
      <c r="Q524" s="744"/>
      <c r="R524" s="744"/>
      <c r="S524" s="744"/>
      <c r="T524" s="744"/>
      <c r="U524" s="744"/>
      <c r="V524" s="744"/>
      <c r="W524" s="681"/>
      <c r="X524" s="681" t="str">
        <f>iferror(VLOOKUP($E524,'セッション実施状況管理'!$H$10:$L$1028,4,FALSE),"")</f>
        <v/>
      </c>
      <c r="Y524" s="681"/>
      <c r="Z524" s="681"/>
      <c r="AA524" s="681"/>
    </row>
    <row r="525">
      <c r="A525" s="692"/>
      <c r="B525" s="692" t="str">
        <f>vlookup(A525,'セッション実施状況管理'!$A:$C,3,false)</f>
        <v>#N/A</v>
      </c>
      <c r="C525" s="692" t="str">
        <f>vlookup(A525,'セッション実施状況管理'!$A:$B,2,false)</f>
        <v>#N/A</v>
      </c>
      <c r="D525" s="692"/>
      <c r="E525" s="692"/>
      <c r="F525" s="692"/>
      <c r="G525" s="692"/>
      <c r="H525" s="686" t="str">
        <f>vlookup(A525,'セッション実施状況管理'!$A$4:$S1004,18,false)</f>
        <v>#N/A</v>
      </c>
      <c r="I525" s="686"/>
      <c r="J525" s="692"/>
      <c r="K525" s="692"/>
      <c r="L525" s="692"/>
      <c r="M525" s="691">
        <f t="shared" si="16"/>
        <v>0</v>
      </c>
      <c r="N525" s="692"/>
      <c r="O525" s="695" t="str">
        <f t="shared" si="7"/>
        <v>#DIV/0!</v>
      </c>
      <c r="P525" s="743"/>
      <c r="Q525" s="744"/>
      <c r="R525" s="744"/>
      <c r="S525" s="744"/>
      <c r="T525" s="744"/>
      <c r="U525" s="744"/>
      <c r="V525" s="744"/>
      <c r="W525" s="681"/>
      <c r="X525" s="681" t="str">
        <f>iferror(VLOOKUP($E525,'セッション実施状況管理'!$H$10:$L$1028,4,FALSE),"")</f>
        <v/>
      </c>
      <c r="Y525" s="681"/>
      <c r="Z525" s="681"/>
      <c r="AA525" s="681"/>
    </row>
    <row r="526">
      <c r="A526" s="692"/>
      <c r="B526" s="692" t="str">
        <f>vlookup(A526,'セッション実施状況管理'!$A:$C,3,false)</f>
        <v>#N/A</v>
      </c>
      <c r="C526" s="692" t="str">
        <f>vlookup(A526,'セッション実施状況管理'!$A:$B,2,false)</f>
        <v>#N/A</v>
      </c>
      <c r="D526" s="692"/>
      <c r="E526" s="692"/>
      <c r="F526" s="692"/>
      <c r="G526" s="692"/>
      <c r="H526" s="686" t="str">
        <f>vlookup(A526,'セッション実施状況管理'!$A$4:$S1004,18,false)</f>
        <v>#N/A</v>
      </c>
      <c r="I526" s="686"/>
      <c r="J526" s="692"/>
      <c r="K526" s="692"/>
      <c r="L526" s="692"/>
      <c r="M526" s="691">
        <f t="shared" si="16"/>
        <v>0</v>
      </c>
      <c r="N526" s="692"/>
      <c r="O526" s="695" t="str">
        <f t="shared" si="7"/>
        <v>#DIV/0!</v>
      </c>
      <c r="P526" s="743"/>
      <c r="Q526" s="744"/>
      <c r="R526" s="744"/>
      <c r="S526" s="744"/>
      <c r="T526" s="744"/>
      <c r="U526" s="744"/>
      <c r="V526" s="744"/>
      <c r="W526" s="681"/>
      <c r="X526" s="681" t="str">
        <f>iferror(VLOOKUP($E526,'セッション実施状況管理'!$H$10:$L$1028,4,FALSE),"")</f>
        <v/>
      </c>
      <c r="Y526" s="681"/>
      <c r="Z526" s="681"/>
      <c r="AA526" s="681"/>
    </row>
    <row r="527">
      <c r="A527" s="692"/>
      <c r="B527" s="692" t="str">
        <f>vlookup(A527,'セッション実施状況管理'!$A:$C,3,false)</f>
        <v>#N/A</v>
      </c>
      <c r="C527" s="692" t="str">
        <f>vlookup(A527,'セッション実施状況管理'!$A:$B,2,false)</f>
        <v>#N/A</v>
      </c>
      <c r="D527" s="692"/>
      <c r="E527" s="692"/>
      <c r="F527" s="692"/>
      <c r="G527" s="692"/>
      <c r="H527" s="686" t="str">
        <f>vlookup(A527,'セッション実施状況管理'!$A$4:$S1004,18,false)</f>
        <v>#N/A</v>
      </c>
      <c r="I527" s="686"/>
      <c r="J527" s="692"/>
      <c r="K527" s="692"/>
      <c r="L527" s="692"/>
      <c r="M527" s="691">
        <f t="shared" si="16"/>
        <v>0</v>
      </c>
      <c r="N527" s="692"/>
      <c r="O527" s="695" t="str">
        <f t="shared" si="7"/>
        <v>#DIV/0!</v>
      </c>
      <c r="P527" s="743"/>
      <c r="Q527" s="744"/>
      <c r="R527" s="744"/>
      <c r="S527" s="744"/>
      <c r="T527" s="744"/>
      <c r="U527" s="744"/>
      <c r="V527" s="744"/>
      <c r="W527" s="681"/>
      <c r="X527" s="681" t="str">
        <f>iferror(VLOOKUP($E527,'セッション実施状況管理'!$H$10:$L$1028,4,FALSE),"")</f>
        <v/>
      </c>
      <c r="Y527" s="681"/>
      <c r="Z527" s="681"/>
      <c r="AA527" s="681"/>
    </row>
    <row r="528">
      <c r="A528" s="692"/>
      <c r="B528" s="692" t="str">
        <f>vlookup(A528,'セッション実施状況管理'!$A:$C,3,false)</f>
        <v>#N/A</v>
      </c>
      <c r="C528" s="692" t="str">
        <f>vlookup(A528,'セッション実施状況管理'!$A:$B,2,false)</f>
        <v>#N/A</v>
      </c>
      <c r="D528" s="692"/>
      <c r="E528" s="692"/>
      <c r="F528" s="692"/>
      <c r="G528" s="692"/>
      <c r="H528" s="686" t="str">
        <f>vlookup(A528,'セッション実施状況管理'!$A$4:$S1004,18,false)</f>
        <v>#N/A</v>
      </c>
      <c r="I528" s="686"/>
      <c r="J528" s="692"/>
      <c r="K528" s="692"/>
      <c r="L528" s="692"/>
      <c r="M528" s="691">
        <f t="shared" si="16"/>
        <v>0</v>
      </c>
      <c r="N528" s="692"/>
      <c r="O528" s="695" t="str">
        <f t="shared" si="7"/>
        <v>#DIV/0!</v>
      </c>
      <c r="P528" s="743"/>
      <c r="Q528" s="744"/>
      <c r="R528" s="744"/>
      <c r="S528" s="744"/>
      <c r="T528" s="744"/>
      <c r="U528" s="744"/>
      <c r="V528" s="744"/>
      <c r="W528" s="681"/>
      <c r="X528" s="681" t="str">
        <f>iferror(VLOOKUP($E528,'セッション実施状況管理'!$H$10:$L$1028,4,FALSE),"")</f>
        <v/>
      </c>
      <c r="Y528" s="681"/>
      <c r="Z528" s="681"/>
      <c r="AA528" s="681"/>
    </row>
    <row r="529">
      <c r="A529" s="692"/>
      <c r="B529" s="692" t="str">
        <f>vlookup(A529,'セッション実施状況管理'!$A:$C,3,false)</f>
        <v>#N/A</v>
      </c>
      <c r="C529" s="692" t="str">
        <f>vlookup(A529,'セッション実施状況管理'!$A:$B,2,false)</f>
        <v>#N/A</v>
      </c>
      <c r="D529" s="692"/>
      <c r="E529" s="692"/>
      <c r="F529" s="692"/>
      <c r="G529" s="692"/>
      <c r="H529" s="686" t="str">
        <f>vlookup(A529,'セッション実施状況管理'!$A$4:$S1004,18,false)</f>
        <v>#N/A</v>
      </c>
      <c r="I529" s="686"/>
      <c r="J529" s="692"/>
      <c r="K529" s="692"/>
      <c r="L529" s="692"/>
      <c r="M529" s="691">
        <f t="shared" si="16"/>
        <v>0</v>
      </c>
      <c r="N529" s="692"/>
      <c r="O529" s="695" t="str">
        <f t="shared" si="7"/>
        <v>#DIV/0!</v>
      </c>
      <c r="P529" s="743"/>
      <c r="Q529" s="744"/>
      <c r="R529" s="744"/>
      <c r="S529" s="744"/>
      <c r="T529" s="744"/>
      <c r="U529" s="744"/>
      <c r="V529" s="744"/>
      <c r="W529" s="681"/>
      <c r="X529" s="681" t="str">
        <f>iferror(VLOOKUP($E529,'セッション実施状況管理'!$H$10:$L$1028,4,FALSE),"")</f>
        <v/>
      </c>
      <c r="Y529" s="681"/>
      <c r="Z529" s="681"/>
      <c r="AA529" s="681"/>
    </row>
    <row r="530">
      <c r="A530" s="692"/>
      <c r="B530" s="692" t="str">
        <f>vlookup(A530,'セッション実施状況管理'!$A:$C,3,false)</f>
        <v>#N/A</v>
      </c>
      <c r="C530" s="692" t="str">
        <f>vlookup(A530,'セッション実施状況管理'!$A:$B,2,false)</f>
        <v>#N/A</v>
      </c>
      <c r="D530" s="692"/>
      <c r="E530" s="692"/>
      <c r="F530" s="692"/>
      <c r="G530" s="692"/>
      <c r="H530" s="686" t="str">
        <f>vlookup(A530,'セッション実施状況管理'!$A$4:$S1004,18,false)</f>
        <v>#N/A</v>
      </c>
      <c r="I530" s="686"/>
      <c r="J530" s="692"/>
      <c r="K530" s="692"/>
      <c r="L530" s="692"/>
      <c r="M530" s="691">
        <f t="shared" si="16"/>
        <v>0</v>
      </c>
      <c r="N530" s="692"/>
      <c r="O530" s="695" t="str">
        <f t="shared" si="7"/>
        <v>#DIV/0!</v>
      </c>
      <c r="P530" s="743"/>
      <c r="Q530" s="744"/>
      <c r="R530" s="744"/>
      <c r="S530" s="744"/>
      <c r="T530" s="744"/>
      <c r="U530" s="744"/>
      <c r="V530" s="744"/>
      <c r="W530" s="681"/>
      <c r="X530" s="681" t="str">
        <f>iferror(VLOOKUP($E530,'セッション実施状況管理'!$H$10:$L$1028,4,FALSE),"")</f>
        <v/>
      </c>
      <c r="Y530" s="681"/>
      <c r="Z530" s="681"/>
      <c r="AA530" s="681"/>
    </row>
    <row r="531">
      <c r="A531" s="692"/>
      <c r="B531" s="692" t="str">
        <f>vlookup(A531,'セッション実施状況管理'!$A:$C,3,false)</f>
        <v>#N/A</v>
      </c>
      <c r="C531" s="692" t="str">
        <f>vlookup(A531,'セッション実施状況管理'!$A:$B,2,false)</f>
        <v>#N/A</v>
      </c>
      <c r="D531" s="692"/>
      <c r="E531" s="692"/>
      <c r="F531" s="692"/>
      <c r="G531" s="692"/>
      <c r="H531" s="686" t="str">
        <f>vlookup(A531,'セッション実施状況管理'!$A$4:$S1004,18,false)</f>
        <v>#N/A</v>
      </c>
      <c r="I531" s="686"/>
      <c r="J531" s="692"/>
      <c r="K531" s="692"/>
      <c r="L531" s="692"/>
      <c r="M531" s="691">
        <f t="shared" si="16"/>
        <v>0</v>
      </c>
      <c r="N531" s="692"/>
      <c r="O531" s="695" t="str">
        <f t="shared" si="7"/>
        <v>#DIV/0!</v>
      </c>
      <c r="P531" s="743"/>
      <c r="Q531" s="744"/>
      <c r="R531" s="744"/>
      <c r="S531" s="744"/>
      <c r="T531" s="744"/>
      <c r="U531" s="744"/>
      <c r="V531" s="744"/>
      <c r="W531" s="681"/>
      <c r="X531" s="681" t="str">
        <f>iferror(VLOOKUP($E531,'セッション実施状況管理'!$H$10:$L$1028,4,FALSE),"")</f>
        <v/>
      </c>
      <c r="Y531" s="681"/>
      <c r="Z531" s="681"/>
      <c r="AA531" s="681"/>
    </row>
    <row r="532">
      <c r="A532" s="692"/>
      <c r="B532" s="692" t="str">
        <f>vlookup(A532,'セッション実施状況管理'!$A:$C,3,false)</f>
        <v>#N/A</v>
      </c>
      <c r="C532" s="692" t="str">
        <f>vlookup(A532,'セッション実施状況管理'!$A:$B,2,false)</f>
        <v>#N/A</v>
      </c>
      <c r="D532" s="692"/>
      <c r="E532" s="692"/>
      <c r="F532" s="692"/>
      <c r="G532" s="692"/>
      <c r="H532" s="686" t="str">
        <f>vlookup(A532,'セッション実施状況管理'!$A$4:$S1004,18,false)</f>
        <v>#N/A</v>
      </c>
      <c r="I532" s="686"/>
      <c r="J532" s="692"/>
      <c r="K532" s="692"/>
      <c r="L532" s="692"/>
      <c r="M532" s="691">
        <f t="shared" si="16"/>
        <v>0</v>
      </c>
      <c r="N532" s="692"/>
      <c r="O532" s="695" t="str">
        <f t="shared" si="7"/>
        <v>#DIV/0!</v>
      </c>
      <c r="P532" s="743"/>
      <c r="Q532" s="744"/>
      <c r="R532" s="744"/>
      <c r="S532" s="744"/>
      <c r="T532" s="744"/>
      <c r="U532" s="744"/>
      <c r="V532" s="744"/>
      <c r="W532" s="681"/>
      <c r="X532" s="681" t="str">
        <f>iferror(VLOOKUP($E532,'セッション実施状況管理'!$H$10:$L$1028,4,FALSE),"")</f>
        <v/>
      </c>
      <c r="Y532" s="681"/>
      <c r="Z532" s="681"/>
      <c r="AA532" s="681"/>
    </row>
    <row r="533">
      <c r="A533" s="692"/>
      <c r="B533" s="692" t="str">
        <f>vlookup(A533,'セッション実施状況管理'!$A:$C,3,false)</f>
        <v>#N/A</v>
      </c>
      <c r="C533" s="692" t="str">
        <f>vlookup(A533,'セッション実施状況管理'!$A:$B,2,false)</f>
        <v>#N/A</v>
      </c>
      <c r="D533" s="692"/>
      <c r="E533" s="692"/>
      <c r="F533" s="692"/>
      <c r="G533" s="692"/>
      <c r="H533" s="686" t="str">
        <f>vlookup(A533,'セッション実施状況管理'!$A$4:$S1004,18,false)</f>
        <v>#N/A</v>
      </c>
      <c r="I533" s="686"/>
      <c r="J533" s="692"/>
      <c r="K533" s="692"/>
      <c r="L533" s="692"/>
      <c r="M533" s="691">
        <f t="shared" si="16"/>
        <v>0</v>
      </c>
      <c r="N533" s="692"/>
      <c r="O533" s="695" t="str">
        <f t="shared" si="7"/>
        <v>#DIV/0!</v>
      </c>
      <c r="P533" s="743"/>
      <c r="Q533" s="744"/>
      <c r="R533" s="744"/>
      <c r="S533" s="744"/>
      <c r="T533" s="744"/>
      <c r="U533" s="744"/>
      <c r="V533" s="744"/>
      <c r="W533" s="681"/>
      <c r="X533" s="681" t="str">
        <f>iferror(VLOOKUP($E533,'セッション実施状況管理'!$H$10:$L$1028,4,FALSE),"")</f>
        <v/>
      </c>
      <c r="Y533" s="681"/>
      <c r="Z533" s="681"/>
      <c r="AA533" s="681"/>
    </row>
    <row r="534">
      <c r="A534" s="692"/>
      <c r="B534" s="692" t="str">
        <f>vlookup(A534,'セッション実施状況管理'!$A:$C,3,false)</f>
        <v>#N/A</v>
      </c>
      <c r="C534" s="692" t="str">
        <f>vlookup(A534,'セッション実施状況管理'!$A:$B,2,false)</f>
        <v>#N/A</v>
      </c>
      <c r="D534" s="692"/>
      <c r="E534" s="692"/>
      <c r="F534" s="692"/>
      <c r="G534" s="692"/>
      <c r="H534" s="686" t="str">
        <f>vlookup(A534,'セッション実施状況管理'!$A$4:$S1004,18,false)</f>
        <v>#N/A</v>
      </c>
      <c r="I534" s="686"/>
      <c r="J534" s="692"/>
      <c r="K534" s="692"/>
      <c r="L534" s="692"/>
      <c r="M534" s="691">
        <f t="shared" si="16"/>
        <v>0</v>
      </c>
      <c r="N534" s="692"/>
      <c r="O534" s="695" t="str">
        <f t="shared" si="7"/>
        <v>#DIV/0!</v>
      </c>
      <c r="P534" s="743"/>
      <c r="Q534" s="744"/>
      <c r="R534" s="744"/>
      <c r="S534" s="744"/>
      <c r="T534" s="744"/>
      <c r="U534" s="744"/>
      <c r="V534" s="744"/>
      <c r="W534" s="681"/>
      <c r="X534" s="681" t="str">
        <f>iferror(VLOOKUP($E534,'セッション実施状況管理'!$H$10:$L$1028,4,FALSE),"")</f>
        <v/>
      </c>
      <c r="Y534" s="681"/>
      <c r="Z534" s="681"/>
      <c r="AA534" s="681"/>
    </row>
    <row r="535">
      <c r="A535" s="692"/>
      <c r="B535" s="692" t="str">
        <f>vlookup(A535,'セッション実施状況管理'!$A:$C,3,false)</f>
        <v>#N/A</v>
      </c>
      <c r="C535" s="692" t="str">
        <f>vlookup(A535,'セッション実施状況管理'!$A:$B,2,false)</f>
        <v>#N/A</v>
      </c>
      <c r="D535" s="692"/>
      <c r="E535" s="692"/>
      <c r="F535" s="692"/>
      <c r="G535" s="692"/>
      <c r="H535" s="686" t="str">
        <f>vlookup(A535,'セッション実施状況管理'!$A$4:$S1004,18,false)</f>
        <v>#N/A</v>
      </c>
      <c r="I535" s="686"/>
      <c r="J535" s="692"/>
      <c r="K535" s="692"/>
      <c r="L535" s="692"/>
      <c r="M535" s="691">
        <f t="shared" si="16"/>
        <v>0</v>
      </c>
      <c r="N535" s="692"/>
      <c r="O535" s="695" t="str">
        <f t="shared" si="7"/>
        <v>#DIV/0!</v>
      </c>
      <c r="P535" s="743"/>
      <c r="Q535" s="744"/>
      <c r="R535" s="744"/>
      <c r="S535" s="744"/>
      <c r="T535" s="744"/>
      <c r="U535" s="744"/>
      <c r="V535" s="744"/>
      <c r="W535" s="681"/>
      <c r="X535" s="681" t="str">
        <f>iferror(VLOOKUP($E535,'セッション実施状況管理'!$H$10:$L$1028,4,FALSE),"")</f>
        <v/>
      </c>
      <c r="Y535" s="681"/>
      <c r="Z535" s="681"/>
      <c r="AA535" s="681"/>
    </row>
    <row r="536">
      <c r="A536" s="692"/>
      <c r="B536" s="692" t="str">
        <f>vlookup(A536,'セッション実施状況管理'!$A:$C,3,false)</f>
        <v>#N/A</v>
      </c>
      <c r="C536" s="692" t="str">
        <f>vlookup(A536,'セッション実施状況管理'!$A:$B,2,false)</f>
        <v>#N/A</v>
      </c>
      <c r="D536" s="692"/>
      <c r="E536" s="692"/>
      <c r="F536" s="692"/>
      <c r="G536" s="692"/>
      <c r="H536" s="686" t="str">
        <f>vlookup(A536,'セッション実施状況管理'!$A$4:$S1004,18,false)</f>
        <v>#N/A</v>
      </c>
      <c r="I536" s="686"/>
      <c r="J536" s="692"/>
      <c r="K536" s="692"/>
      <c r="L536" s="692"/>
      <c r="M536" s="691">
        <f t="shared" si="16"/>
        <v>0</v>
      </c>
      <c r="N536" s="692"/>
      <c r="O536" s="695" t="str">
        <f t="shared" si="7"/>
        <v>#DIV/0!</v>
      </c>
      <c r="P536" s="743"/>
      <c r="Q536" s="744"/>
      <c r="R536" s="744"/>
      <c r="S536" s="744"/>
      <c r="T536" s="744"/>
      <c r="U536" s="744"/>
      <c r="V536" s="744"/>
      <c r="W536" s="681"/>
      <c r="X536" s="681" t="str">
        <f>iferror(VLOOKUP($E536,'セッション実施状況管理'!$H$10:$L$1028,4,FALSE),"")</f>
        <v/>
      </c>
      <c r="Y536" s="681"/>
      <c r="Z536" s="681"/>
      <c r="AA536" s="681"/>
    </row>
    <row r="537">
      <c r="A537" s="692"/>
      <c r="B537" s="692" t="str">
        <f>vlookup(A537,'セッション実施状況管理'!$A:$C,3,false)</f>
        <v>#N/A</v>
      </c>
      <c r="C537" s="692" t="str">
        <f>vlookup(A537,'セッション実施状況管理'!$A:$B,2,false)</f>
        <v>#N/A</v>
      </c>
      <c r="D537" s="692"/>
      <c r="E537" s="692"/>
      <c r="F537" s="692"/>
      <c r="G537" s="692"/>
      <c r="H537" s="686" t="str">
        <f>vlookup(A537,'セッション実施状況管理'!$A$4:$S1004,18,false)</f>
        <v>#N/A</v>
      </c>
      <c r="I537" s="686"/>
      <c r="J537" s="692"/>
      <c r="K537" s="692"/>
      <c r="L537" s="692"/>
      <c r="M537" s="691">
        <f t="shared" si="16"/>
        <v>0</v>
      </c>
      <c r="N537" s="692"/>
      <c r="O537" s="695" t="str">
        <f t="shared" si="7"/>
        <v>#DIV/0!</v>
      </c>
      <c r="P537" s="743"/>
      <c r="Q537" s="744"/>
      <c r="R537" s="744"/>
      <c r="S537" s="744"/>
      <c r="T537" s="744"/>
      <c r="U537" s="744"/>
      <c r="V537" s="744"/>
      <c r="W537" s="681"/>
      <c r="X537" s="681" t="str">
        <f>iferror(VLOOKUP($E537,'セッション実施状況管理'!$H$10:$L$1028,4,FALSE),"")</f>
        <v/>
      </c>
      <c r="Y537" s="681"/>
      <c r="Z537" s="681"/>
      <c r="AA537" s="681"/>
    </row>
    <row r="538">
      <c r="A538" s="692"/>
      <c r="B538" s="692" t="str">
        <f>vlookup(A538,'セッション実施状況管理'!$A:$C,3,false)</f>
        <v>#N/A</v>
      </c>
      <c r="C538" s="692" t="str">
        <f>vlookup(A538,'セッション実施状況管理'!$A:$B,2,false)</f>
        <v>#N/A</v>
      </c>
      <c r="D538" s="692"/>
      <c r="E538" s="692"/>
      <c r="F538" s="692"/>
      <c r="G538" s="692"/>
      <c r="H538" s="686" t="str">
        <f>vlookup(A538,'セッション実施状況管理'!$A$4:$S1004,18,false)</f>
        <v>#N/A</v>
      </c>
      <c r="I538" s="686"/>
      <c r="J538" s="692"/>
      <c r="K538" s="692"/>
      <c r="L538" s="692"/>
      <c r="M538" s="691">
        <f t="shared" si="16"/>
        <v>0</v>
      </c>
      <c r="N538" s="692"/>
      <c r="O538" s="695" t="str">
        <f t="shared" si="7"/>
        <v>#DIV/0!</v>
      </c>
      <c r="P538" s="743"/>
      <c r="Q538" s="744"/>
      <c r="R538" s="744"/>
      <c r="S538" s="744"/>
      <c r="T538" s="744"/>
      <c r="U538" s="744"/>
      <c r="V538" s="744"/>
      <c r="W538" s="681"/>
      <c r="X538" s="681" t="str">
        <f>iferror(VLOOKUP($E538,'セッション実施状況管理'!$H$10:$L$1028,4,FALSE),"")</f>
        <v/>
      </c>
      <c r="Y538" s="681"/>
      <c r="Z538" s="681"/>
      <c r="AA538" s="681"/>
    </row>
    <row r="539">
      <c r="A539" s="692"/>
      <c r="B539" s="692" t="str">
        <f>vlookup(A539,'セッション実施状況管理'!$A:$C,3,false)</f>
        <v>#N/A</v>
      </c>
      <c r="C539" s="692" t="str">
        <f>vlookup(A539,'セッション実施状況管理'!$A:$B,2,false)</f>
        <v>#N/A</v>
      </c>
      <c r="D539" s="692"/>
      <c r="E539" s="692"/>
      <c r="F539" s="692"/>
      <c r="G539" s="692"/>
      <c r="H539" s="686" t="str">
        <f>vlookup(A539,'セッション実施状況管理'!$A$4:$S1004,18,false)</f>
        <v>#N/A</v>
      </c>
      <c r="I539" s="686"/>
      <c r="J539" s="692"/>
      <c r="K539" s="692"/>
      <c r="L539" s="692"/>
      <c r="M539" s="691">
        <f t="shared" si="16"/>
        <v>0</v>
      </c>
      <c r="N539" s="692"/>
      <c r="O539" s="695" t="str">
        <f t="shared" si="7"/>
        <v>#DIV/0!</v>
      </c>
      <c r="P539" s="743"/>
      <c r="Q539" s="744"/>
      <c r="R539" s="744"/>
      <c r="S539" s="744"/>
      <c r="T539" s="744"/>
      <c r="U539" s="744"/>
      <c r="V539" s="744"/>
      <c r="W539" s="681"/>
      <c r="X539" s="681" t="str">
        <f>iferror(VLOOKUP($E539,'セッション実施状況管理'!$H$10:$L$1028,4,FALSE),"")</f>
        <v/>
      </c>
      <c r="Y539" s="681"/>
      <c r="Z539" s="681"/>
      <c r="AA539" s="681"/>
    </row>
    <row r="540">
      <c r="A540" s="692"/>
      <c r="B540" s="692" t="str">
        <f>vlookup(A540,'セッション実施状況管理'!$A:$C,3,false)</f>
        <v>#N/A</v>
      </c>
      <c r="C540" s="692" t="str">
        <f>vlookup(A540,'セッション実施状況管理'!$A:$B,2,false)</f>
        <v>#N/A</v>
      </c>
      <c r="D540" s="692"/>
      <c r="E540" s="692"/>
      <c r="F540" s="692"/>
      <c r="G540" s="692"/>
      <c r="H540" s="686" t="str">
        <f>vlookup(A540,'セッション実施状況管理'!$A$4:$S1004,18,false)</f>
        <v>#N/A</v>
      </c>
      <c r="I540" s="686"/>
      <c r="J540" s="692"/>
      <c r="K540" s="692"/>
      <c r="L540" s="692"/>
      <c r="M540" s="691">
        <f t="shared" si="16"/>
        <v>0</v>
      </c>
      <c r="N540" s="692"/>
      <c r="O540" s="695" t="str">
        <f t="shared" si="7"/>
        <v>#DIV/0!</v>
      </c>
      <c r="P540" s="743"/>
      <c r="Q540" s="744"/>
      <c r="R540" s="744"/>
      <c r="S540" s="744"/>
      <c r="T540" s="744"/>
      <c r="U540" s="744"/>
      <c r="V540" s="744"/>
      <c r="W540" s="681"/>
      <c r="X540" s="681" t="str">
        <f>iferror(VLOOKUP($E540,'セッション実施状況管理'!$H$10:$L$1028,4,FALSE),"")</f>
        <v/>
      </c>
      <c r="Y540" s="681"/>
      <c r="Z540" s="681"/>
      <c r="AA540" s="681"/>
    </row>
    <row r="541">
      <c r="A541" s="692"/>
      <c r="B541" s="692" t="str">
        <f>vlookup(A541,'セッション実施状況管理'!$A:$C,3,false)</f>
        <v>#N/A</v>
      </c>
      <c r="C541" s="692" t="str">
        <f>vlookup(A541,'セッション実施状況管理'!$A:$B,2,false)</f>
        <v>#N/A</v>
      </c>
      <c r="D541" s="692"/>
      <c r="E541" s="692"/>
      <c r="F541" s="692"/>
      <c r="G541" s="692"/>
      <c r="H541" s="686" t="str">
        <f>vlookup(A541,'セッション実施状況管理'!$A$4:$S1004,18,false)</f>
        <v>#N/A</v>
      </c>
      <c r="I541" s="686"/>
      <c r="J541" s="692"/>
      <c r="K541" s="692"/>
      <c r="L541" s="692"/>
      <c r="M541" s="691">
        <f t="shared" si="16"/>
        <v>0</v>
      </c>
      <c r="N541" s="692"/>
      <c r="O541" s="695" t="str">
        <f t="shared" si="7"/>
        <v>#DIV/0!</v>
      </c>
      <c r="P541" s="743"/>
      <c r="Q541" s="744"/>
      <c r="R541" s="744"/>
      <c r="S541" s="744"/>
      <c r="T541" s="744"/>
      <c r="U541" s="744"/>
      <c r="V541" s="744"/>
      <c r="W541" s="681"/>
      <c r="X541" s="681" t="str">
        <f>iferror(VLOOKUP($E541,'セッション実施状況管理'!$H$10:$L$1028,4,FALSE),"")</f>
        <v/>
      </c>
      <c r="Y541" s="681"/>
      <c r="Z541" s="681"/>
      <c r="AA541" s="681"/>
    </row>
    <row r="542">
      <c r="A542" s="692"/>
      <c r="B542" s="692" t="str">
        <f>vlookup(A542,'セッション実施状況管理'!$A:$C,3,false)</f>
        <v>#N/A</v>
      </c>
      <c r="C542" s="692" t="str">
        <f>vlookup(A542,'セッション実施状況管理'!$A:$B,2,false)</f>
        <v>#N/A</v>
      </c>
      <c r="D542" s="692"/>
      <c r="E542" s="692"/>
      <c r="F542" s="692"/>
      <c r="G542" s="692"/>
      <c r="H542" s="686" t="str">
        <f>vlookup(A542,'セッション実施状況管理'!$A$4:$S1004,18,false)</f>
        <v>#N/A</v>
      </c>
      <c r="I542" s="686"/>
      <c r="J542" s="692"/>
      <c r="K542" s="692"/>
      <c r="L542" s="692"/>
      <c r="M542" s="691">
        <f t="shared" si="16"/>
        <v>0</v>
      </c>
      <c r="N542" s="692"/>
      <c r="O542" s="695" t="str">
        <f t="shared" si="7"/>
        <v>#DIV/0!</v>
      </c>
      <c r="P542" s="743"/>
      <c r="Q542" s="744"/>
      <c r="R542" s="744"/>
      <c r="S542" s="744"/>
      <c r="T542" s="744"/>
      <c r="U542" s="744"/>
      <c r="V542" s="744"/>
      <c r="W542" s="681"/>
      <c r="X542" s="681" t="str">
        <f>iferror(VLOOKUP($E542,'セッション実施状況管理'!$H$10:$L$1028,4,FALSE),"")</f>
        <v/>
      </c>
      <c r="Y542" s="681"/>
      <c r="Z542" s="681"/>
      <c r="AA542" s="681"/>
    </row>
    <row r="543">
      <c r="A543" s="692"/>
      <c r="B543" s="692" t="str">
        <f>vlookup(A543,'セッション実施状況管理'!$A:$C,3,false)</f>
        <v>#N/A</v>
      </c>
      <c r="C543" s="692" t="str">
        <f>vlookup(A543,'セッション実施状況管理'!$A:$B,2,false)</f>
        <v>#N/A</v>
      </c>
      <c r="D543" s="692"/>
      <c r="E543" s="692"/>
      <c r="F543" s="692"/>
      <c r="G543" s="692"/>
      <c r="H543" s="686" t="str">
        <f>vlookup(A543,'セッション実施状況管理'!$A$4:$S1004,18,false)</f>
        <v>#N/A</v>
      </c>
      <c r="I543" s="686"/>
      <c r="J543" s="692"/>
      <c r="K543" s="692"/>
      <c r="L543" s="692"/>
      <c r="M543" s="691">
        <f t="shared" si="16"/>
        <v>0</v>
      </c>
      <c r="N543" s="692"/>
      <c r="O543" s="695" t="str">
        <f t="shared" si="7"/>
        <v>#DIV/0!</v>
      </c>
      <c r="P543" s="743"/>
      <c r="Q543" s="744"/>
      <c r="R543" s="744"/>
      <c r="S543" s="744"/>
      <c r="T543" s="744"/>
      <c r="U543" s="744"/>
      <c r="V543" s="744"/>
      <c r="W543" s="681"/>
      <c r="X543" s="681" t="str">
        <f>iferror(VLOOKUP($E543,'セッション実施状況管理'!$H$10:$L$1028,4,FALSE),"")</f>
        <v/>
      </c>
      <c r="Y543" s="681"/>
      <c r="Z543" s="681"/>
      <c r="AA543" s="681"/>
    </row>
    <row r="544">
      <c r="A544" s="692"/>
      <c r="B544" s="692" t="str">
        <f>vlookup(A544,'セッション実施状況管理'!$A:$C,3,false)</f>
        <v>#N/A</v>
      </c>
      <c r="C544" s="692" t="str">
        <f>vlookup(A544,'セッション実施状況管理'!$A:$B,2,false)</f>
        <v>#N/A</v>
      </c>
      <c r="D544" s="692"/>
      <c r="E544" s="692"/>
      <c r="F544" s="692"/>
      <c r="G544" s="692"/>
      <c r="H544" s="686" t="str">
        <f>vlookup(A544,'セッション実施状況管理'!$A$4:$S1004,18,false)</f>
        <v>#N/A</v>
      </c>
      <c r="I544" s="686"/>
      <c r="J544" s="692"/>
      <c r="K544" s="692"/>
      <c r="L544" s="692"/>
      <c r="M544" s="691">
        <f t="shared" si="16"/>
        <v>0</v>
      </c>
      <c r="N544" s="692"/>
      <c r="O544" s="695" t="str">
        <f t="shared" si="7"/>
        <v>#DIV/0!</v>
      </c>
      <c r="P544" s="743"/>
      <c r="Q544" s="744"/>
      <c r="R544" s="744"/>
      <c r="S544" s="744"/>
      <c r="T544" s="744"/>
      <c r="U544" s="744"/>
      <c r="V544" s="744"/>
      <c r="W544" s="681"/>
      <c r="X544" s="681" t="str">
        <f>iferror(VLOOKUP($E544,'セッション実施状況管理'!$H$10:$L$1028,4,FALSE),"")</f>
        <v/>
      </c>
      <c r="Y544" s="681"/>
      <c r="Z544" s="681"/>
      <c r="AA544" s="681"/>
    </row>
    <row r="545">
      <c r="A545" s="692"/>
      <c r="B545" s="692" t="str">
        <f>vlookup(A545,'セッション実施状況管理'!$A:$C,3,false)</f>
        <v>#N/A</v>
      </c>
      <c r="C545" s="692" t="str">
        <f>vlookup(A545,'セッション実施状況管理'!$A:$B,2,false)</f>
        <v>#N/A</v>
      </c>
      <c r="D545" s="692"/>
      <c r="E545" s="692"/>
      <c r="F545" s="692"/>
      <c r="G545" s="692"/>
      <c r="H545" s="686" t="str">
        <f>vlookup(A545,'セッション実施状況管理'!$A$4:$S1004,18,false)</f>
        <v>#N/A</v>
      </c>
      <c r="I545" s="686"/>
      <c r="J545" s="692"/>
      <c r="K545" s="692"/>
      <c r="L545" s="692"/>
      <c r="M545" s="691">
        <f t="shared" si="16"/>
        <v>0</v>
      </c>
      <c r="N545" s="692"/>
      <c r="O545" s="695" t="str">
        <f t="shared" si="7"/>
        <v>#DIV/0!</v>
      </c>
      <c r="P545" s="743"/>
      <c r="Q545" s="744"/>
      <c r="R545" s="744"/>
      <c r="S545" s="744"/>
      <c r="T545" s="744"/>
      <c r="U545" s="744"/>
      <c r="V545" s="744"/>
      <c r="W545" s="681"/>
      <c r="X545" s="681" t="str">
        <f>iferror(VLOOKUP($E545,'セッション実施状況管理'!$H$10:$L$1028,4,FALSE),"")</f>
        <v/>
      </c>
      <c r="Y545" s="681"/>
      <c r="Z545" s="681"/>
      <c r="AA545" s="681"/>
    </row>
    <row r="546">
      <c r="A546" s="692"/>
      <c r="B546" s="692" t="str">
        <f>vlookup(A546,'セッション実施状況管理'!$A:$C,3,false)</f>
        <v>#N/A</v>
      </c>
      <c r="C546" s="692" t="str">
        <f>vlookup(A546,'セッション実施状況管理'!$A:$B,2,false)</f>
        <v>#N/A</v>
      </c>
      <c r="D546" s="692"/>
      <c r="E546" s="692"/>
      <c r="F546" s="692"/>
      <c r="G546" s="692"/>
      <c r="H546" s="686" t="str">
        <f>vlookup(A546,'セッション実施状況管理'!$A$4:$S1004,18,false)</f>
        <v>#N/A</v>
      </c>
      <c r="I546" s="686"/>
      <c r="J546" s="692"/>
      <c r="K546" s="692"/>
      <c r="L546" s="692"/>
      <c r="M546" s="691">
        <f t="shared" si="16"/>
        <v>0</v>
      </c>
      <c r="N546" s="692"/>
      <c r="O546" s="695" t="str">
        <f t="shared" si="7"/>
        <v>#DIV/0!</v>
      </c>
      <c r="P546" s="743"/>
      <c r="Q546" s="744"/>
      <c r="R546" s="744"/>
      <c r="S546" s="744"/>
      <c r="T546" s="744"/>
      <c r="U546" s="744"/>
      <c r="V546" s="744"/>
      <c r="W546" s="681"/>
      <c r="X546" s="681" t="str">
        <f>iferror(VLOOKUP($E546,'セッション実施状況管理'!$H$10:$L$1028,4,FALSE),"")</f>
        <v/>
      </c>
      <c r="Y546" s="681"/>
      <c r="Z546" s="681"/>
      <c r="AA546" s="681"/>
    </row>
    <row r="547">
      <c r="A547" s="692"/>
      <c r="B547" s="692" t="str">
        <f>vlookup(A547,'セッション実施状況管理'!$A:$C,3,false)</f>
        <v>#N/A</v>
      </c>
      <c r="C547" s="692" t="str">
        <f>vlookup(A547,'セッション実施状況管理'!$A:$B,2,false)</f>
        <v>#N/A</v>
      </c>
      <c r="D547" s="692"/>
      <c r="E547" s="692"/>
      <c r="F547" s="692"/>
      <c r="G547" s="692"/>
      <c r="H547" s="686" t="str">
        <f>vlookup(A547,'セッション実施状況管理'!$A$4:$S1004,18,false)</f>
        <v>#N/A</v>
      </c>
      <c r="I547" s="686"/>
      <c r="J547" s="692"/>
      <c r="K547" s="692"/>
      <c r="L547" s="692"/>
      <c r="M547" s="691">
        <f t="shared" si="16"/>
        <v>0</v>
      </c>
      <c r="N547" s="692"/>
      <c r="O547" s="695" t="str">
        <f t="shared" si="7"/>
        <v>#DIV/0!</v>
      </c>
      <c r="P547" s="743"/>
      <c r="Q547" s="744"/>
      <c r="R547" s="744"/>
      <c r="S547" s="744"/>
      <c r="T547" s="744"/>
      <c r="U547" s="744"/>
      <c r="V547" s="744"/>
      <c r="W547" s="681"/>
      <c r="X547" s="681" t="str">
        <f>iferror(VLOOKUP($E547,'セッション実施状況管理'!$H$10:$L$1028,4,FALSE),"")</f>
        <v/>
      </c>
      <c r="Y547" s="681"/>
      <c r="Z547" s="681"/>
      <c r="AA547" s="681"/>
    </row>
    <row r="548">
      <c r="A548" s="692"/>
      <c r="B548" s="692" t="str">
        <f>vlookup(A548,'セッション実施状況管理'!$A:$C,3,false)</f>
        <v>#N/A</v>
      </c>
      <c r="C548" s="692" t="str">
        <f>vlookup(A548,'セッション実施状況管理'!$A:$B,2,false)</f>
        <v>#N/A</v>
      </c>
      <c r="D548" s="692"/>
      <c r="E548" s="692"/>
      <c r="F548" s="692"/>
      <c r="G548" s="692"/>
      <c r="H548" s="686" t="str">
        <f>vlookup(A548,'セッション実施状況管理'!$A$4:$S1004,18,false)</f>
        <v>#N/A</v>
      </c>
      <c r="I548" s="686"/>
      <c r="J548" s="692"/>
      <c r="K548" s="692"/>
      <c r="L548" s="692"/>
      <c r="M548" s="691">
        <f t="shared" si="16"/>
        <v>0</v>
      </c>
      <c r="N548" s="692"/>
      <c r="O548" s="695" t="str">
        <f t="shared" si="7"/>
        <v>#DIV/0!</v>
      </c>
      <c r="P548" s="743"/>
      <c r="Q548" s="744"/>
      <c r="R548" s="744"/>
      <c r="S548" s="744"/>
      <c r="T548" s="744"/>
      <c r="U548" s="744"/>
      <c r="V548" s="744"/>
      <c r="W548" s="681"/>
      <c r="X548" s="681" t="str">
        <f>iferror(VLOOKUP($E548,'セッション実施状況管理'!$H$10:$L$1028,4,FALSE),"")</f>
        <v/>
      </c>
      <c r="Y548" s="681"/>
      <c r="Z548" s="681"/>
      <c r="AA548" s="681"/>
    </row>
    <row r="549">
      <c r="A549" s="692"/>
      <c r="B549" s="692" t="str">
        <f>vlookup(A549,'セッション実施状況管理'!$A:$C,3,false)</f>
        <v>#N/A</v>
      </c>
      <c r="C549" s="692" t="str">
        <f>vlookup(A549,'セッション実施状況管理'!$A:$B,2,false)</f>
        <v>#N/A</v>
      </c>
      <c r="D549" s="692"/>
      <c r="E549" s="692"/>
      <c r="F549" s="692"/>
      <c r="G549" s="692"/>
      <c r="H549" s="686" t="str">
        <f>vlookup(A549,'セッション実施状況管理'!$A$4:$S1004,18,false)</f>
        <v>#N/A</v>
      </c>
      <c r="I549" s="686"/>
      <c r="J549" s="692"/>
      <c r="K549" s="692"/>
      <c r="L549" s="692"/>
      <c r="M549" s="691">
        <f t="shared" si="16"/>
        <v>0</v>
      </c>
      <c r="N549" s="692"/>
      <c r="O549" s="695" t="str">
        <f t="shared" si="7"/>
        <v>#DIV/0!</v>
      </c>
      <c r="P549" s="743"/>
      <c r="Q549" s="744"/>
      <c r="R549" s="744"/>
      <c r="S549" s="744"/>
      <c r="T549" s="744"/>
      <c r="U549" s="744"/>
      <c r="V549" s="744"/>
      <c r="W549" s="681"/>
      <c r="X549" s="681" t="str">
        <f>iferror(VLOOKUP($E549,'セッション実施状況管理'!$H$10:$L$1028,4,FALSE),"")</f>
        <v/>
      </c>
      <c r="Y549" s="681"/>
      <c r="Z549" s="681"/>
      <c r="AA549" s="681"/>
    </row>
    <row r="550">
      <c r="A550" s="692"/>
      <c r="B550" s="692" t="str">
        <f>vlookup(A550,'セッション実施状況管理'!$A:$C,3,false)</f>
        <v>#N/A</v>
      </c>
      <c r="C550" s="692" t="str">
        <f>vlookup(A550,'セッション実施状況管理'!$A:$B,2,false)</f>
        <v>#N/A</v>
      </c>
      <c r="D550" s="692"/>
      <c r="E550" s="692"/>
      <c r="F550" s="692"/>
      <c r="G550" s="692"/>
      <c r="H550" s="686" t="str">
        <f>vlookup(A550,'セッション実施状況管理'!$A$4:$S1004,18,false)</f>
        <v>#N/A</v>
      </c>
      <c r="I550" s="686"/>
      <c r="J550" s="692"/>
      <c r="K550" s="692"/>
      <c r="L550" s="692"/>
      <c r="M550" s="691">
        <f t="shared" si="16"/>
        <v>0</v>
      </c>
      <c r="N550" s="692"/>
      <c r="O550" s="695" t="str">
        <f t="shared" si="7"/>
        <v>#DIV/0!</v>
      </c>
      <c r="P550" s="743"/>
      <c r="Q550" s="744"/>
      <c r="R550" s="744"/>
      <c r="S550" s="744"/>
      <c r="T550" s="744"/>
      <c r="U550" s="744"/>
      <c r="V550" s="744"/>
      <c r="W550" s="681"/>
      <c r="X550" s="681" t="str">
        <f>iferror(VLOOKUP($E550,'セッション実施状況管理'!$H$10:$L$1028,4,FALSE),"")</f>
        <v/>
      </c>
      <c r="Y550" s="681"/>
      <c r="Z550" s="681"/>
      <c r="AA550" s="681"/>
    </row>
    <row r="551">
      <c r="A551" s="692"/>
      <c r="B551" s="692" t="str">
        <f>vlookup(A551,'セッション実施状況管理'!$A:$C,3,false)</f>
        <v>#N/A</v>
      </c>
      <c r="C551" s="692" t="str">
        <f>vlookup(A551,'セッション実施状況管理'!$A:$B,2,false)</f>
        <v>#N/A</v>
      </c>
      <c r="D551" s="692"/>
      <c r="E551" s="692"/>
      <c r="F551" s="692"/>
      <c r="G551" s="692"/>
      <c r="H551" s="686" t="str">
        <f>vlookup(A551,'セッション実施状況管理'!$A$4:$S1004,18,false)</f>
        <v>#N/A</v>
      </c>
      <c r="I551" s="686"/>
      <c r="J551" s="692"/>
      <c r="K551" s="692"/>
      <c r="L551" s="692"/>
      <c r="M551" s="691">
        <f t="shared" si="16"/>
        <v>0</v>
      </c>
      <c r="N551" s="692"/>
      <c r="O551" s="695" t="str">
        <f t="shared" si="7"/>
        <v>#DIV/0!</v>
      </c>
      <c r="P551" s="743"/>
      <c r="Q551" s="744"/>
      <c r="R551" s="744"/>
      <c r="S551" s="744"/>
      <c r="T551" s="744"/>
      <c r="U551" s="744"/>
      <c r="V551" s="744"/>
      <c r="W551" s="681"/>
      <c r="X551" s="681" t="str">
        <f>iferror(VLOOKUP($E551,'セッション実施状況管理'!$H$10:$L$1028,4,FALSE),"")</f>
        <v/>
      </c>
      <c r="Y551" s="681"/>
      <c r="Z551" s="681"/>
      <c r="AA551" s="681"/>
    </row>
    <row r="552">
      <c r="A552" s="692"/>
      <c r="B552" s="692" t="str">
        <f>vlookup(A552,'セッション実施状況管理'!$A:$C,3,false)</f>
        <v>#N/A</v>
      </c>
      <c r="C552" s="692" t="str">
        <f>vlookup(A552,'セッション実施状況管理'!$A:$B,2,false)</f>
        <v>#N/A</v>
      </c>
      <c r="D552" s="692"/>
      <c r="E552" s="692"/>
      <c r="F552" s="692"/>
      <c r="G552" s="692"/>
      <c r="H552" s="686" t="str">
        <f>vlookup(A552,'セッション実施状況管理'!$A$4:$S1004,18,false)</f>
        <v>#N/A</v>
      </c>
      <c r="I552" s="686"/>
      <c r="J552" s="692"/>
      <c r="K552" s="692"/>
      <c r="L552" s="692"/>
      <c r="M552" s="691">
        <f t="shared" si="16"/>
        <v>0</v>
      </c>
      <c r="N552" s="692"/>
      <c r="O552" s="695" t="str">
        <f t="shared" si="7"/>
        <v>#DIV/0!</v>
      </c>
      <c r="P552" s="743"/>
      <c r="Q552" s="744"/>
      <c r="R552" s="744"/>
      <c r="S552" s="744"/>
      <c r="T552" s="744"/>
      <c r="U552" s="744"/>
      <c r="V552" s="744"/>
      <c r="W552" s="681"/>
      <c r="X552" s="681" t="str">
        <f>iferror(VLOOKUP($E552,'セッション実施状況管理'!$H$10:$L$1028,4,FALSE),"")</f>
        <v/>
      </c>
      <c r="Y552" s="681"/>
      <c r="Z552" s="681"/>
      <c r="AA552" s="681"/>
    </row>
    <row r="553">
      <c r="A553" s="692"/>
      <c r="B553" s="692" t="str">
        <f>vlookup(A553,'セッション実施状況管理'!$A:$C,3,false)</f>
        <v>#N/A</v>
      </c>
      <c r="C553" s="692" t="str">
        <f>vlookup(A553,'セッション実施状況管理'!$A:$B,2,false)</f>
        <v>#N/A</v>
      </c>
      <c r="D553" s="692"/>
      <c r="E553" s="692"/>
      <c r="F553" s="692"/>
      <c r="G553" s="692"/>
      <c r="H553" s="686" t="str">
        <f>vlookup(A553,'セッション実施状況管理'!$A$4:$S1004,18,false)</f>
        <v>#N/A</v>
      </c>
      <c r="I553" s="686"/>
      <c r="J553" s="692"/>
      <c r="K553" s="692"/>
      <c r="L553" s="692"/>
      <c r="M553" s="691">
        <f t="shared" si="16"/>
        <v>0</v>
      </c>
      <c r="N553" s="692"/>
      <c r="O553" s="695" t="str">
        <f t="shared" si="7"/>
        <v>#DIV/0!</v>
      </c>
      <c r="P553" s="743"/>
      <c r="Q553" s="744"/>
      <c r="R553" s="744"/>
      <c r="S553" s="744"/>
      <c r="T553" s="744"/>
      <c r="U553" s="744"/>
      <c r="V553" s="744"/>
      <c r="W553" s="681"/>
      <c r="X553" s="681" t="str">
        <f>iferror(VLOOKUP($E553,'セッション実施状況管理'!$H$10:$L$1028,4,FALSE),"")</f>
        <v/>
      </c>
      <c r="Y553" s="681"/>
      <c r="Z553" s="681"/>
      <c r="AA553" s="681"/>
    </row>
    <row r="554">
      <c r="A554" s="692"/>
      <c r="B554" s="692" t="str">
        <f>vlookup(A554,'セッション実施状況管理'!$A:$C,3,false)</f>
        <v>#N/A</v>
      </c>
      <c r="C554" s="692" t="str">
        <f>vlookup(A554,'セッション実施状況管理'!$A:$B,2,false)</f>
        <v>#N/A</v>
      </c>
      <c r="D554" s="692"/>
      <c r="E554" s="692"/>
      <c r="F554" s="692"/>
      <c r="G554" s="692"/>
      <c r="H554" s="686" t="str">
        <f>vlookup(A554,'セッション実施状況管理'!$A$4:$S1004,18,false)</f>
        <v>#N/A</v>
      </c>
      <c r="I554" s="686"/>
      <c r="J554" s="692"/>
      <c r="K554" s="692"/>
      <c r="L554" s="692"/>
      <c r="M554" s="691">
        <f t="shared" si="16"/>
        <v>0</v>
      </c>
      <c r="N554" s="692"/>
      <c r="O554" s="695" t="str">
        <f t="shared" si="7"/>
        <v>#DIV/0!</v>
      </c>
      <c r="P554" s="743"/>
      <c r="Q554" s="744"/>
      <c r="R554" s="744"/>
      <c r="S554" s="744"/>
      <c r="T554" s="744"/>
      <c r="U554" s="744"/>
      <c r="V554" s="744"/>
      <c r="W554" s="681"/>
      <c r="X554" s="681" t="str">
        <f>iferror(VLOOKUP($E554,'セッション実施状況管理'!$H$10:$L$1028,4,FALSE),"")</f>
        <v/>
      </c>
      <c r="Y554" s="681"/>
      <c r="Z554" s="681"/>
      <c r="AA554" s="681"/>
    </row>
    <row r="555">
      <c r="A555" s="692"/>
      <c r="B555" s="692" t="str">
        <f>vlookup(A555,'セッション実施状況管理'!$A:$C,3,false)</f>
        <v>#N/A</v>
      </c>
      <c r="C555" s="692" t="str">
        <f>vlookup(A555,'セッション実施状況管理'!$A:$B,2,false)</f>
        <v>#N/A</v>
      </c>
      <c r="D555" s="692"/>
      <c r="E555" s="692"/>
      <c r="F555" s="692"/>
      <c r="G555" s="692"/>
      <c r="H555" s="686" t="str">
        <f>vlookup(A555,'セッション実施状況管理'!$A$4:$S1004,18,false)</f>
        <v>#N/A</v>
      </c>
      <c r="I555" s="686"/>
      <c r="J555" s="692"/>
      <c r="K555" s="692"/>
      <c r="L555" s="692"/>
      <c r="M555" s="691">
        <f t="shared" si="16"/>
        <v>0</v>
      </c>
      <c r="N555" s="692"/>
      <c r="O555" s="695" t="str">
        <f t="shared" si="7"/>
        <v>#DIV/0!</v>
      </c>
      <c r="P555" s="743"/>
      <c r="Q555" s="744"/>
      <c r="R555" s="744"/>
      <c r="S555" s="744"/>
      <c r="T555" s="744"/>
      <c r="U555" s="744"/>
      <c r="V555" s="744"/>
      <c r="W555" s="681"/>
      <c r="X555" s="681" t="str">
        <f>iferror(VLOOKUP($E555,'セッション実施状況管理'!$H$10:$L$1028,4,FALSE),"")</f>
        <v/>
      </c>
      <c r="Y555" s="681"/>
      <c r="Z555" s="681"/>
      <c r="AA555" s="681"/>
    </row>
    <row r="556">
      <c r="A556" s="692"/>
      <c r="B556" s="692" t="str">
        <f>vlookup(A556,'セッション実施状況管理'!$A:$C,3,false)</f>
        <v>#N/A</v>
      </c>
      <c r="C556" s="692" t="str">
        <f>vlookup(A556,'セッション実施状況管理'!$A:$B,2,false)</f>
        <v>#N/A</v>
      </c>
      <c r="D556" s="692"/>
      <c r="E556" s="692"/>
      <c r="F556" s="692"/>
      <c r="G556" s="692"/>
      <c r="H556" s="686" t="str">
        <f>vlookup(A556,'セッション実施状況管理'!$A$4:$S1004,18,false)</f>
        <v>#N/A</v>
      </c>
      <c r="I556" s="686"/>
      <c r="J556" s="692"/>
      <c r="K556" s="692"/>
      <c r="L556" s="692"/>
      <c r="M556" s="691">
        <f t="shared" si="16"/>
        <v>0</v>
      </c>
      <c r="N556" s="692"/>
      <c r="O556" s="695" t="str">
        <f t="shared" si="7"/>
        <v>#DIV/0!</v>
      </c>
      <c r="P556" s="743"/>
      <c r="Q556" s="744"/>
      <c r="R556" s="744"/>
      <c r="S556" s="744"/>
      <c r="T556" s="744"/>
      <c r="U556" s="744"/>
      <c r="V556" s="744"/>
      <c r="W556" s="681"/>
      <c r="X556" s="681" t="str">
        <f>iferror(VLOOKUP($E556,'セッション実施状況管理'!$H$10:$L$1028,4,FALSE),"")</f>
        <v/>
      </c>
      <c r="Y556" s="681"/>
      <c r="Z556" s="681"/>
      <c r="AA556" s="681"/>
    </row>
    <row r="557">
      <c r="A557" s="692"/>
      <c r="B557" s="692" t="str">
        <f>vlookup(A557,'セッション実施状況管理'!$A:$C,3,false)</f>
        <v>#N/A</v>
      </c>
      <c r="C557" s="692" t="str">
        <f>vlookup(A557,'セッション実施状況管理'!$A:$B,2,false)</f>
        <v>#N/A</v>
      </c>
      <c r="D557" s="692"/>
      <c r="E557" s="692"/>
      <c r="F557" s="692"/>
      <c r="G557" s="692"/>
      <c r="H557" s="686" t="str">
        <f>vlookup(A557,'セッション実施状況管理'!$A$4:$S1004,18,false)</f>
        <v>#N/A</v>
      </c>
      <c r="I557" s="686"/>
      <c r="J557" s="692"/>
      <c r="K557" s="692"/>
      <c r="L557" s="692"/>
      <c r="M557" s="691">
        <f t="shared" si="16"/>
        <v>0</v>
      </c>
      <c r="N557" s="692"/>
      <c r="O557" s="695" t="str">
        <f t="shared" si="7"/>
        <v>#DIV/0!</v>
      </c>
      <c r="P557" s="743"/>
      <c r="Q557" s="744"/>
      <c r="R557" s="744"/>
      <c r="S557" s="744"/>
      <c r="T557" s="744"/>
      <c r="U557" s="744"/>
      <c r="V557" s="744"/>
      <c r="W557" s="681"/>
      <c r="X557" s="681" t="str">
        <f>iferror(VLOOKUP($E557,'セッション実施状況管理'!$H$10:$L$1028,4,FALSE),"")</f>
        <v/>
      </c>
      <c r="Y557" s="681"/>
      <c r="Z557" s="681"/>
      <c r="AA557" s="681"/>
    </row>
    <row r="558">
      <c r="A558" s="692"/>
      <c r="B558" s="692" t="str">
        <f>vlookup(A558,'セッション実施状況管理'!$A:$C,3,false)</f>
        <v>#N/A</v>
      </c>
      <c r="C558" s="692" t="str">
        <f>vlookup(A558,'セッション実施状況管理'!$A:$B,2,false)</f>
        <v>#N/A</v>
      </c>
      <c r="D558" s="692"/>
      <c r="E558" s="692"/>
      <c r="F558" s="692"/>
      <c r="G558" s="692"/>
      <c r="H558" s="686" t="str">
        <f>vlookup(A558,'セッション実施状況管理'!$A$4:$S1004,18,false)</f>
        <v>#N/A</v>
      </c>
      <c r="I558" s="686"/>
      <c r="J558" s="692"/>
      <c r="K558" s="692"/>
      <c r="L558" s="692"/>
      <c r="M558" s="691">
        <f t="shared" si="16"/>
        <v>0</v>
      </c>
      <c r="N558" s="692"/>
      <c r="O558" s="695" t="str">
        <f t="shared" si="7"/>
        <v>#DIV/0!</v>
      </c>
      <c r="P558" s="743"/>
      <c r="Q558" s="744"/>
      <c r="R558" s="744"/>
      <c r="S558" s="744"/>
      <c r="T558" s="744"/>
      <c r="U558" s="744"/>
      <c r="V558" s="744"/>
      <c r="W558" s="681"/>
      <c r="X558" s="681" t="str">
        <f>iferror(VLOOKUP($E558,'セッション実施状況管理'!$H$10:$L$1028,4,FALSE),"")</f>
        <v/>
      </c>
      <c r="Y558" s="681"/>
      <c r="Z558" s="681"/>
      <c r="AA558" s="681"/>
    </row>
    <row r="559">
      <c r="A559" s="692"/>
      <c r="B559" s="692" t="str">
        <f>vlookup(A559,'セッション実施状況管理'!$A:$C,3,false)</f>
        <v>#N/A</v>
      </c>
      <c r="C559" s="692" t="str">
        <f>vlookup(A559,'セッション実施状況管理'!$A:$B,2,false)</f>
        <v>#N/A</v>
      </c>
      <c r="D559" s="692"/>
      <c r="E559" s="692"/>
      <c r="F559" s="692"/>
      <c r="G559" s="692"/>
      <c r="H559" s="686" t="str">
        <f>vlookup(A559,'セッション実施状況管理'!$A$4:$S1004,18,false)</f>
        <v>#N/A</v>
      </c>
      <c r="I559" s="686"/>
      <c r="J559" s="692"/>
      <c r="K559" s="692"/>
      <c r="L559" s="692"/>
      <c r="M559" s="691">
        <f t="shared" si="16"/>
        <v>0</v>
      </c>
      <c r="N559" s="692"/>
      <c r="O559" s="695" t="str">
        <f t="shared" si="7"/>
        <v>#DIV/0!</v>
      </c>
      <c r="P559" s="743"/>
      <c r="Q559" s="744"/>
      <c r="R559" s="744"/>
      <c r="S559" s="744"/>
      <c r="T559" s="744"/>
      <c r="U559" s="744"/>
      <c r="V559" s="744"/>
      <c r="W559" s="681"/>
      <c r="X559" s="681" t="str">
        <f>iferror(VLOOKUP($E559,'セッション実施状況管理'!$H$10:$L$1028,4,FALSE),"")</f>
        <v/>
      </c>
      <c r="Y559" s="681"/>
      <c r="Z559" s="681"/>
      <c r="AA559" s="681"/>
    </row>
    <row r="560">
      <c r="A560" s="692"/>
      <c r="B560" s="692" t="str">
        <f>vlookup(A560,'セッション実施状況管理'!$A:$C,3,false)</f>
        <v>#N/A</v>
      </c>
      <c r="C560" s="692" t="str">
        <f>vlookup(A560,'セッション実施状況管理'!$A:$B,2,false)</f>
        <v>#N/A</v>
      </c>
      <c r="D560" s="692"/>
      <c r="E560" s="692"/>
      <c r="F560" s="692"/>
      <c r="G560" s="692"/>
      <c r="H560" s="686" t="str">
        <f>vlookup(A560,'セッション実施状況管理'!$A$4:$S1004,18,false)</f>
        <v>#N/A</v>
      </c>
      <c r="I560" s="686"/>
      <c r="J560" s="692"/>
      <c r="K560" s="692"/>
      <c r="L560" s="692"/>
      <c r="M560" s="691">
        <f t="shared" si="16"/>
        <v>0</v>
      </c>
      <c r="N560" s="692"/>
      <c r="O560" s="695" t="str">
        <f t="shared" si="7"/>
        <v>#DIV/0!</v>
      </c>
      <c r="P560" s="743"/>
      <c r="Q560" s="744"/>
      <c r="R560" s="744"/>
      <c r="S560" s="744"/>
      <c r="T560" s="744"/>
      <c r="U560" s="744"/>
      <c r="V560" s="744"/>
      <c r="W560" s="681"/>
      <c r="X560" s="681" t="str">
        <f>iferror(VLOOKUP($E560,'セッション実施状況管理'!$H$10:$L$1028,4,FALSE),"")</f>
        <v/>
      </c>
      <c r="Y560" s="681"/>
      <c r="Z560" s="681"/>
      <c r="AA560" s="681"/>
    </row>
    <row r="561">
      <c r="A561" s="692"/>
      <c r="B561" s="692" t="str">
        <f>vlookup(A561,'セッション実施状況管理'!$A:$C,3,false)</f>
        <v>#N/A</v>
      </c>
      <c r="C561" s="692" t="str">
        <f>vlookup(A561,'セッション実施状況管理'!$A:$B,2,false)</f>
        <v>#N/A</v>
      </c>
      <c r="D561" s="692"/>
      <c r="E561" s="692"/>
      <c r="F561" s="692"/>
      <c r="G561" s="692"/>
      <c r="H561" s="686" t="str">
        <f>vlookup(A561,'セッション実施状況管理'!$A$4:$S1004,18,false)</f>
        <v>#N/A</v>
      </c>
      <c r="I561" s="686"/>
      <c r="J561" s="692"/>
      <c r="K561" s="692"/>
      <c r="L561" s="692"/>
      <c r="M561" s="691">
        <f t="shared" si="16"/>
        <v>0</v>
      </c>
      <c r="N561" s="692"/>
      <c r="O561" s="695" t="str">
        <f t="shared" si="7"/>
        <v>#DIV/0!</v>
      </c>
      <c r="P561" s="743"/>
      <c r="Q561" s="744"/>
      <c r="R561" s="744"/>
      <c r="S561" s="744"/>
      <c r="T561" s="744"/>
      <c r="U561" s="744"/>
      <c r="V561" s="744"/>
      <c r="W561" s="681"/>
      <c r="X561" s="681" t="str">
        <f>iferror(VLOOKUP($E561,'セッション実施状況管理'!$H$10:$L$1028,4,FALSE),"")</f>
        <v/>
      </c>
      <c r="Y561" s="681"/>
      <c r="Z561" s="681"/>
      <c r="AA561" s="681"/>
    </row>
    <row r="562">
      <c r="A562" s="692"/>
      <c r="B562" s="692" t="str">
        <f>vlookup(A562,'セッション実施状況管理'!$A:$C,3,false)</f>
        <v>#N/A</v>
      </c>
      <c r="C562" s="692" t="str">
        <f>vlookup(A562,'セッション実施状況管理'!$A:$B,2,false)</f>
        <v>#N/A</v>
      </c>
      <c r="D562" s="692"/>
      <c r="E562" s="692"/>
      <c r="F562" s="692"/>
      <c r="G562" s="692"/>
      <c r="H562" s="686" t="str">
        <f>vlookup(A562,'セッション実施状況管理'!$A$4:$S1004,18,false)</f>
        <v>#N/A</v>
      </c>
      <c r="I562" s="686"/>
      <c r="J562" s="692"/>
      <c r="K562" s="692"/>
      <c r="L562" s="692"/>
      <c r="M562" s="691">
        <f t="shared" si="16"/>
        <v>0</v>
      </c>
      <c r="N562" s="692"/>
      <c r="O562" s="695" t="str">
        <f t="shared" si="7"/>
        <v>#DIV/0!</v>
      </c>
      <c r="P562" s="743"/>
      <c r="Q562" s="744"/>
      <c r="R562" s="744"/>
      <c r="S562" s="744"/>
      <c r="T562" s="744"/>
      <c r="U562" s="744"/>
      <c r="V562" s="744"/>
      <c r="W562" s="681"/>
      <c r="X562" s="681" t="str">
        <f>iferror(VLOOKUP($E562,'セッション実施状況管理'!$H$10:$L$1028,4,FALSE),"")</f>
        <v/>
      </c>
      <c r="Y562" s="681"/>
      <c r="Z562" s="681"/>
      <c r="AA562" s="681"/>
    </row>
    <row r="563">
      <c r="A563" s="692"/>
      <c r="B563" s="692" t="str">
        <f>vlookup(A563,'セッション実施状況管理'!$A:$C,3,false)</f>
        <v>#N/A</v>
      </c>
      <c r="C563" s="692" t="str">
        <f>vlookup(A563,'セッション実施状況管理'!$A:$B,2,false)</f>
        <v>#N/A</v>
      </c>
      <c r="D563" s="692"/>
      <c r="E563" s="692"/>
      <c r="F563" s="692"/>
      <c r="G563" s="692"/>
      <c r="H563" s="686" t="str">
        <f>vlookup(A563,'セッション実施状況管理'!$A$4:$S1004,18,false)</f>
        <v>#N/A</v>
      </c>
      <c r="I563" s="686"/>
      <c r="J563" s="692"/>
      <c r="K563" s="692"/>
      <c r="L563" s="692"/>
      <c r="M563" s="691">
        <f t="shared" si="16"/>
        <v>0</v>
      </c>
      <c r="N563" s="692"/>
      <c r="O563" s="695" t="str">
        <f t="shared" si="7"/>
        <v>#DIV/0!</v>
      </c>
      <c r="P563" s="743"/>
      <c r="Q563" s="744"/>
      <c r="R563" s="744"/>
      <c r="S563" s="744"/>
      <c r="T563" s="744"/>
      <c r="U563" s="744"/>
      <c r="V563" s="744"/>
      <c r="W563" s="681"/>
      <c r="X563" s="681" t="str">
        <f>iferror(VLOOKUP($E563,'セッション実施状況管理'!$H$10:$L$1028,4,FALSE),"")</f>
        <v/>
      </c>
      <c r="Y563" s="681"/>
      <c r="Z563" s="681"/>
      <c r="AA563" s="681"/>
    </row>
    <row r="564">
      <c r="A564" s="692"/>
      <c r="B564" s="692" t="str">
        <f>vlookup(A564,'セッション実施状況管理'!$A:$C,3,false)</f>
        <v>#N/A</v>
      </c>
      <c r="C564" s="692" t="str">
        <f>vlookup(A564,'セッション実施状況管理'!$A:$B,2,false)</f>
        <v>#N/A</v>
      </c>
      <c r="D564" s="692"/>
      <c r="E564" s="692"/>
      <c r="F564" s="692"/>
      <c r="G564" s="692"/>
      <c r="H564" s="686" t="str">
        <f>vlookup(A564,'セッション実施状況管理'!$A$4:$S1004,18,false)</f>
        <v>#N/A</v>
      </c>
      <c r="I564" s="686"/>
      <c r="J564" s="692"/>
      <c r="K564" s="692"/>
      <c r="L564" s="692"/>
      <c r="M564" s="691">
        <f t="shared" si="16"/>
        <v>0</v>
      </c>
      <c r="N564" s="692"/>
      <c r="O564" s="695" t="str">
        <f t="shared" si="7"/>
        <v>#DIV/0!</v>
      </c>
      <c r="P564" s="743"/>
      <c r="Q564" s="744"/>
      <c r="R564" s="744"/>
      <c r="S564" s="744"/>
      <c r="T564" s="744"/>
      <c r="U564" s="744"/>
      <c r="V564" s="744"/>
      <c r="W564" s="681"/>
      <c r="X564" s="681" t="str">
        <f>iferror(VLOOKUP($E564,'セッション実施状況管理'!$H$10:$L$1028,4,FALSE),"")</f>
        <v/>
      </c>
      <c r="Y564" s="681"/>
      <c r="Z564" s="681"/>
      <c r="AA564" s="681"/>
    </row>
    <row r="565">
      <c r="A565" s="692"/>
      <c r="B565" s="692" t="str">
        <f>vlookup(A565,'セッション実施状況管理'!$A:$C,3,false)</f>
        <v>#N/A</v>
      </c>
      <c r="C565" s="692" t="str">
        <f>vlookup(A565,'セッション実施状況管理'!$A:$B,2,false)</f>
        <v>#N/A</v>
      </c>
      <c r="D565" s="692"/>
      <c r="E565" s="692"/>
      <c r="F565" s="692"/>
      <c r="G565" s="692"/>
      <c r="H565" s="686" t="str">
        <f>vlookup(A565,'セッション実施状況管理'!$A$4:$S1004,18,false)</f>
        <v>#N/A</v>
      </c>
      <c r="I565" s="686"/>
      <c r="J565" s="692"/>
      <c r="K565" s="692"/>
      <c r="L565" s="692"/>
      <c r="M565" s="691">
        <f t="shared" si="16"/>
        <v>0</v>
      </c>
      <c r="N565" s="692"/>
      <c r="O565" s="695" t="str">
        <f t="shared" si="7"/>
        <v>#DIV/0!</v>
      </c>
      <c r="P565" s="743"/>
      <c r="Q565" s="744"/>
      <c r="R565" s="744"/>
      <c r="S565" s="744"/>
      <c r="T565" s="744"/>
      <c r="U565" s="744"/>
      <c r="V565" s="744"/>
      <c r="W565" s="681"/>
      <c r="X565" s="681" t="str">
        <f>iferror(VLOOKUP($E565,'セッション実施状況管理'!$H$10:$L$1028,4,FALSE),"")</f>
        <v/>
      </c>
      <c r="Y565" s="681"/>
      <c r="Z565" s="681"/>
      <c r="AA565" s="681"/>
    </row>
    <row r="566">
      <c r="A566" s="692"/>
      <c r="B566" s="692" t="str">
        <f>vlookup(A566,'セッション実施状況管理'!$A:$C,3,false)</f>
        <v>#N/A</v>
      </c>
      <c r="C566" s="692" t="str">
        <f>vlookup(A566,'セッション実施状況管理'!$A:$B,2,false)</f>
        <v>#N/A</v>
      </c>
      <c r="D566" s="692"/>
      <c r="E566" s="692"/>
      <c r="F566" s="692"/>
      <c r="G566" s="692"/>
      <c r="H566" s="686" t="str">
        <f>vlookup(A566,'セッション実施状況管理'!$A$4:$S1004,18,false)</f>
        <v>#N/A</v>
      </c>
      <c r="I566" s="686"/>
      <c r="J566" s="692"/>
      <c r="K566" s="692"/>
      <c r="L566" s="692"/>
      <c r="M566" s="691">
        <f t="shared" si="16"/>
        <v>0</v>
      </c>
      <c r="N566" s="692"/>
      <c r="O566" s="695" t="str">
        <f t="shared" si="7"/>
        <v>#DIV/0!</v>
      </c>
      <c r="P566" s="743"/>
      <c r="Q566" s="744"/>
      <c r="R566" s="744"/>
      <c r="S566" s="744"/>
      <c r="T566" s="744"/>
      <c r="U566" s="744"/>
      <c r="V566" s="744"/>
      <c r="W566" s="681"/>
      <c r="X566" s="681" t="str">
        <f>iferror(VLOOKUP($E566,'セッション実施状況管理'!$H$10:$L$1028,4,FALSE),"")</f>
        <v/>
      </c>
      <c r="Y566" s="681"/>
      <c r="Z566" s="681"/>
      <c r="AA566" s="681"/>
    </row>
    <row r="567">
      <c r="A567" s="692"/>
      <c r="B567" s="692" t="str">
        <f>vlookup(A567,'セッション実施状況管理'!$A:$C,3,false)</f>
        <v>#N/A</v>
      </c>
      <c r="C567" s="692" t="str">
        <f>vlookup(A567,'セッション実施状況管理'!$A:$B,2,false)</f>
        <v>#N/A</v>
      </c>
      <c r="D567" s="692"/>
      <c r="E567" s="692"/>
      <c r="F567" s="692"/>
      <c r="G567" s="692"/>
      <c r="H567" s="686" t="str">
        <f>vlookup(A567,'セッション実施状況管理'!$A$4:$S1004,18,false)</f>
        <v>#N/A</v>
      </c>
      <c r="I567" s="686"/>
      <c r="J567" s="692"/>
      <c r="K567" s="692"/>
      <c r="L567" s="692"/>
      <c r="M567" s="691">
        <f t="shared" si="16"/>
        <v>0</v>
      </c>
      <c r="N567" s="692"/>
      <c r="O567" s="695" t="str">
        <f t="shared" si="7"/>
        <v>#DIV/0!</v>
      </c>
      <c r="P567" s="743"/>
      <c r="Q567" s="744"/>
      <c r="R567" s="744"/>
      <c r="S567" s="744"/>
      <c r="T567" s="744"/>
      <c r="U567" s="744"/>
      <c r="V567" s="744"/>
      <c r="W567" s="681"/>
      <c r="X567" s="681" t="str">
        <f>iferror(VLOOKUP($E567,'セッション実施状況管理'!$H$10:$L$1028,4,FALSE),"")</f>
        <v/>
      </c>
      <c r="Y567" s="681"/>
      <c r="Z567" s="681"/>
      <c r="AA567" s="681"/>
    </row>
    <row r="568">
      <c r="A568" s="692"/>
      <c r="B568" s="692" t="str">
        <f>vlookup(A568,'セッション実施状況管理'!$A:$C,3,false)</f>
        <v>#N/A</v>
      </c>
      <c r="C568" s="692" t="str">
        <f>vlookup(A568,'セッション実施状況管理'!$A:$B,2,false)</f>
        <v>#N/A</v>
      </c>
      <c r="D568" s="692"/>
      <c r="E568" s="692"/>
      <c r="F568" s="692"/>
      <c r="G568" s="692"/>
      <c r="H568" s="686" t="str">
        <f>vlookup(A568,'セッション実施状況管理'!$A$4:$S1004,18,false)</f>
        <v>#N/A</v>
      </c>
      <c r="I568" s="686"/>
      <c r="J568" s="692"/>
      <c r="K568" s="692"/>
      <c r="L568" s="692"/>
      <c r="M568" s="691">
        <f t="shared" si="16"/>
        <v>0</v>
      </c>
      <c r="N568" s="692"/>
      <c r="O568" s="695" t="str">
        <f t="shared" si="7"/>
        <v>#DIV/0!</v>
      </c>
      <c r="P568" s="743"/>
      <c r="Q568" s="744"/>
      <c r="R568" s="744"/>
      <c r="S568" s="744"/>
      <c r="T568" s="744"/>
      <c r="U568" s="744"/>
      <c r="V568" s="744"/>
      <c r="W568" s="681"/>
      <c r="X568" s="681" t="str">
        <f>iferror(VLOOKUP($E568,'セッション実施状況管理'!$H$10:$L$1028,4,FALSE),"")</f>
        <v/>
      </c>
      <c r="Y568" s="681"/>
      <c r="Z568" s="681"/>
      <c r="AA568" s="681"/>
    </row>
    <row r="569">
      <c r="A569" s="692"/>
      <c r="B569" s="692" t="str">
        <f>vlookup(A569,'セッション実施状況管理'!$A:$C,3,false)</f>
        <v>#N/A</v>
      </c>
      <c r="C569" s="692" t="str">
        <f>vlookup(A569,'セッション実施状況管理'!$A:$B,2,false)</f>
        <v>#N/A</v>
      </c>
      <c r="D569" s="692"/>
      <c r="E569" s="692"/>
      <c r="F569" s="692"/>
      <c r="G569" s="692"/>
      <c r="H569" s="686" t="str">
        <f>vlookup(A569,'セッション実施状況管理'!$A$4:$S1004,18,false)</f>
        <v>#N/A</v>
      </c>
      <c r="I569" s="686"/>
      <c r="J569" s="692"/>
      <c r="K569" s="692"/>
      <c r="L569" s="692"/>
      <c r="M569" s="691">
        <f t="shared" si="16"/>
        <v>0</v>
      </c>
      <c r="N569" s="692"/>
      <c r="O569" s="695" t="str">
        <f t="shared" si="7"/>
        <v>#DIV/0!</v>
      </c>
      <c r="P569" s="743"/>
      <c r="Q569" s="744"/>
      <c r="R569" s="744"/>
      <c r="S569" s="744"/>
      <c r="T569" s="744"/>
      <c r="U569" s="744"/>
      <c r="V569" s="744"/>
      <c r="W569" s="681"/>
      <c r="X569" s="681" t="str">
        <f>iferror(VLOOKUP($E569,'セッション実施状況管理'!$H$10:$L$1028,4,FALSE),"")</f>
        <v/>
      </c>
      <c r="Y569" s="681"/>
      <c r="Z569" s="681"/>
      <c r="AA569" s="681"/>
    </row>
    <row r="570">
      <c r="A570" s="692"/>
      <c r="B570" s="692" t="str">
        <f>vlookup(A570,'セッション実施状況管理'!$A:$C,3,false)</f>
        <v>#N/A</v>
      </c>
      <c r="C570" s="692" t="str">
        <f>vlookup(A570,'セッション実施状況管理'!$A:$B,2,false)</f>
        <v>#N/A</v>
      </c>
      <c r="D570" s="692"/>
      <c r="E570" s="692"/>
      <c r="F570" s="692"/>
      <c r="G570" s="692"/>
      <c r="H570" s="686" t="str">
        <f>vlookup(A570,'セッション実施状況管理'!$A$4:$S1004,18,false)</f>
        <v>#N/A</v>
      </c>
      <c r="I570" s="686"/>
      <c r="J570" s="692"/>
      <c r="K570" s="692"/>
      <c r="L570" s="692"/>
      <c r="M570" s="691">
        <f t="shared" si="16"/>
        <v>0</v>
      </c>
      <c r="N570" s="692"/>
      <c r="O570" s="695" t="str">
        <f t="shared" si="7"/>
        <v>#DIV/0!</v>
      </c>
      <c r="P570" s="743"/>
      <c r="Q570" s="744"/>
      <c r="R570" s="744"/>
      <c r="S570" s="744"/>
      <c r="T570" s="744"/>
      <c r="U570" s="744"/>
      <c r="V570" s="744"/>
      <c r="W570" s="681"/>
      <c r="X570" s="681" t="str">
        <f>iferror(VLOOKUP($E570,'セッション実施状況管理'!$H$10:$L$1028,4,FALSE),"")</f>
        <v/>
      </c>
      <c r="Y570" s="681"/>
      <c r="Z570" s="681"/>
      <c r="AA570" s="681"/>
    </row>
    <row r="571">
      <c r="A571" s="692"/>
      <c r="B571" s="692" t="str">
        <f>vlookup(A571,'セッション実施状況管理'!$A:$C,3,false)</f>
        <v>#N/A</v>
      </c>
      <c r="C571" s="692" t="str">
        <f>vlookup(A571,'セッション実施状況管理'!$A:$B,2,false)</f>
        <v>#N/A</v>
      </c>
      <c r="D571" s="692"/>
      <c r="E571" s="692"/>
      <c r="F571" s="692"/>
      <c r="G571" s="692"/>
      <c r="H571" s="686" t="str">
        <f>vlookup(A571,'セッション実施状況管理'!$A$4:$S1004,18,false)</f>
        <v>#N/A</v>
      </c>
      <c r="I571" s="686"/>
      <c r="J571" s="692"/>
      <c r="K571" s="692"/>
      <c r="L571" s="692"/>
      <c r="M571" s="691">
        <f t="shared" si="16"/>
        <v>0</v>
      </c>
      <c r="N571" s="692"/>
      <c r="O571" s="695" t="str">
        <f t="shared" si="7"/>
        <v>#DIV/0!</v>
      </c>
      <c r="P571" s="743"/>
      <c r="Q571" s="744"/>
      <c r="R571" s="744"/>
      <c r="S571" s="744"/>
      <c r="T571" s="744"/>
      <c r="U571" s="744"/>
      <c r="V571" s="744"/>
      <c r="W571" s="681"/>
      <c r="X571" s="681" t="str">
        <f>iferror(VLOOKUP($E571,'セッション実施状況管理'!$H$10:$L$1028,4,FALSE),"")</f>
        <v/>
      </c>
      <c r="Y571" s="681"/>
      <c r="Z571" s="681"/>
      <c r="AA571" s="681"/>
    </row>
    <row r="572">
      <c r="A572" s="692"/>
      <c r="B572" s="692" t="str">
        <f>vlookup(A572,'セッション実施状況管理'!$A:$C,3,false)</f>
        <v>#N/A</v>
      </c>
      <c r="C572" s="692" t="str">
        <f>vlookup(A572,'セッション実施状況管理'!$A:$B,2,false)</f>
        <v>#N/A</v>
      </c>
      <c r="D572" s="692"/>
      <c r="E572" s="692"/>
      <c r="F572" s="692"/>
      <c r="G572" s="692"/>
      <c r="H572" s="686" t="str">
        <f>vlookup(A572,'セッション実施状況管理'!$A$4:$S1004,18,false)</f>
        <v>#N/A</v>
      </c>
      <c r="I572" s="686"/>
      <c r="J572" s="692"/>
      <c r="K572" s="692"/>
      <c r="L572" s="692"/>
      <c r="M572" s="691">
        <f t="shared" si="16"/>
        <v>0</v>
      </c>
      <c r="N572" s="692"/>
      <c r="O572" s="695" t="str">
        <f t="shared" si="7"/>
        <v>#DIV/0!</v>
      </c>
      <c r="P572" s="743"/>
      <c r="Q572" s="744"/>
      <c r="R572" s="744"/>
      <c r="S572" s="744"/>
      <c r="T572" s="744"/>
      <c r="U572" s="744"/>
      <c r="V572" s="744"/>
      <c r="W572" s="681"/>
      <c r="X572" s="681" t="str">
        <f>iferror(VLOOKUP($E572,'セッション実施状況管理'!$H$10:$L$1028,4,FALSE),"")</f>
        <v/>
      </c>
      <c r="Y572" s="681"/>
      <c r="Z572" s="681"/>
      <c r="AA572" s="681"/>
    </row>
    <row r="573">
      <c r="A573" s="692"/>
      <c r="B573" s="692" t="str">
        <f>vlookup(A573,'セッション実施状況管理'!$A:$C,3,false)</f>
        <v>#N/A</v>
      </c>
      <c r="C573" s="692" t="str">
        <f>vlookup(A573,'セッション実施状況管理'!$A:$B,2,false)</f>
        <v>#N/A</v>
      </c>
      <c r="D573" s="692"/>
      <c r="E573" s="692"/>
      <c r="F573" s="692"/>
      <c r="G573" s="692"/>
      <c r="H573" s="686" t="str">
        <f>vlookup(A573,'セッション実施状況管理'!$A$4:$S1004,18,false)</f>
        <v>#N/A</v>
      </c>
      <c r="I573" s="686"/>
      <c r="J573" s="692"/>
      <c r="K573" s="692"/>
      <c r="L573" s="692"/>
      <c r="M573" s="691">
        <f t="shared" si="16"/>
        <v>0</v>
      </c>
      <c r="N573" s="692"/>
      <c r="O573" s="695" t="str">
        <f t="shared" si="7"/>
        <v>#DIV/0!</v>
      </c>
      <c r="P573" s="743"/>
      <c r="Q573" s="744"/>
      <c r="R573" s="744"/>
      <c r="S573" s="744"/>
      <c r="T573" s="744"/>
      <c r="U573" s="744"/>
      <c r="V573" s="744"/>
      <c r="W573" s="681"/>
      <c r="X573" s="681" t="str">
        <f>iferror(VLOOKUP($E573,'セッション実施状況管理'!$H$10:$L$1028,4,FALSE),"")</f>
        <v/>
      </c>
      <c r="Y573" s="681"/>
      <c r="Z573" s="681"/>
      <c r="AA573" s="681"/>
    </row>
    <row r="574">
      <c r="A574" s="692"/>
      <c r="B574" s="692" t="str">
        <f>vlookup(A574,'セッション実施状況管理'!$A:$C,3,false)</f>
        <v>#N/A</v>
      </c>
      <c r="C574" s="692" t="str">
        <f>vlookup(A574,'セッション実施状況管理'!$A:$B,2,false)</f>
        <v>#N/A</v>
      </c>
      <c r="D574" s="692"/>
      <c r="E574" s="692"/>
      <c r="F574" s="692"/>
      <c r="G574" s="692"/>
      <c r="H574" s="686" t="str">
        <f>vlookup(A574,'セッション実施状況管理'!$A$4:$S1004,18,false)</f>
        <v>#N/A</v>
      </c>
      <c r="I574" s="686"/>
      <c r="J574" s="692"/>
      <c r="K574" s="692"/>
      <c r="L574" s="692"/>
      <c r="M574" s="691">
        <f t="shared" si="16"/>
        <v>0</v>
      </c>
      <c r="N574" s="692"/>
      <c r="O574" s="695" t="str">
        <f t="shared" si="7"/>
        <v>#DIV/0!</v>
      </c>
      <c r="P574" s="743"/>
      <c r="Q574" s="744"/>
      <c r="R574" s="744"/>
      <c r="S574" s="744"/>
      <c r="T574" s="744"/>
      <c r="U574" s="744"/>
      <c r="V574" s="744"/>
      <c r="W574" s="681"/>
      <c r="X574" s="681" t="str">
        <f>iferror(VLOOKUP($E574,'セッション実施状況管理'!$H$10:$L$1028,4,FALSE),"")</f>
        <v/>
      </c>
      <c r="Y574" s="681"/>
      <c r="Z574" s="681"/>
      <c r="AA574" s="681"/>
    </row>
    <row r="575">
      <c r="A575" s="692"/>
      <c r="B575" s="692" t="str">
        <f>vlookup(A575,'セッション実施状況管理'!$A:$C,3,false)</f>
        <v>#N/A</v>
      </c>
      <c r="C575" s="692" t="str">
        <f>vlookup(A575,'セッション実施状況管理'!$A:$B,2,false)</f>
        <v>#N/A</v>
      </c>
      <c r="D575" s="692"/>
      <c r="E575" s="692"/>
      <c r="F575" s="692"/>
      <c r="G575" s="692"/>
      <c r="H575" s="686" t="str">
        <f>vlookup(A575,'セッション実施状況管理'!$A$4:$S1004,18,false)</f>
        <v>#N/A</v>
      </c>
      <c r="I575" s="686"/>
      <c r="J575" s="692"/>
      <c r="K575" s="692"/>
      <c r="L575" s="692"/>
      <c r="M575" s="691">
        <f t="shared" si="16"/>
        <v>0</v>
      </c>
      <c r="N575" s="692"/>
      <c r="O575" s="695" t="str">
        <f t="shared" si="7"/>
        <v>#DIV/0!</v>
      </c>
      <c r="P575" s="743"/>
      <c r="Q575" s="744"/>
      <c r="R575" s="744"/>
      <c r="S575" s="744"/>
      <c r="T575" s="744"/>
      <c r="U575" s="744"/>
      <c r="V575" s="744"/>
      <c r="W575" s="681"/>
      <c r="X575" s="681" t="str">
        <f>iferror(VLOOKUP($E575,'セッション実施状況管理'!$H$10:$L$1028,4,FALSE),"")</f>
        <v/>
      </c>
      <c r="Y575" s="681"/>
      <c r="Z575" s="681"/>
      <c r="AA575" s="681"/>
    </row>
    <row r="576">
      <c r="A576" s="692"/>
      <c r="B576" s="692" t="str">
        <f>vlookup(A576,'セッション実施状況管理'!$A:$C,3,false)</f>
        <v>#N/A</v>
      </c>
      <c r="C576" s="692" t="str">
        <f>vlookup(A576,'セッション実施状況管理'!$A:$B,2,false)</f>
        <v>#N/A</v>
      </c>
      <c r="D576" s="692"/>
      <c r="E576" s="692"/>
      <c r="F576" s="692"/>
      <c r="G576" s="692"/>
      <c r="H576" s="686" t="str">
        <f>vlookup(A576,'セッション実施状況管理'!$A$4:$S1004,18,false)</f>
        <v>#N/A</v>
      </c>
      <c r="I576" s="686"/>
      <c r="J576" s="692"/>
      <c r="K576" s="692"/>
      <c r="L576" s="692"/>
      <c r="M576" s="691">
        <f t="shared" si="16"/>
        <v>0</v>
      </c>
      <c r="N576" s="692"/>
      <c r="O576" s="695" t="str">
        <f t="shared" si="7"/>
        <v>#DIV/0!</v>
      </c>
      <c r="P576" s="743"/>
      <c r="Q576" s="744"/>
      <c r="R576" s="744"/>
      <c r="S576" s="744"/>
      <c r="T576" s="744"/>
      <c r="U576" s="744"/>
      <c r="V576" s="744"/>
      <c r="W576" s="681"/>
      <c r="X576" s="681" t="str">
        <f>iferror(VLOOKUP($E576,'セッション実施状況管理'!$H$10:$L$1028,4,FALSE),"")</f>
        <v/>
      </c>
      <c r="Y576" s="681"/>
      <c r="Z576" s="681"/>
      <c r="AA576" s="681"/>
    </row>
    <row r="577">
      <c r="A577" s="692"/>
      <c r="B577" s="692" t="str">
        <f>vlookup(A577,'セッション実施状況管理'!$A:$C,3,false)</f>
        <v>#N/A</v>
      </c>
      <c r="C577" s="692" t="str">
        <f>vlookup(A577,'セッション実施状況管理'!$A:$B,2,false)</f>
        <v>#N/A</v>
      </c>
      <c r="D577" s="692"/>
      <c r="E577" s="692"/>
      <c r="F577" s="692"/>
      <c r="G577" s="692"/>
      <c r="H577" s="686" t="str">
        <f>vlookup(A577,'セッション実施状況管理'!$A$4:$S1004,18,false)</f>
        <v>#N/A</v>
      </c>
      <c r="I577" s="686"/>
      <c r="J577" s="692"/>
      <c r="K577" s="692"/>
      <c r="L577" s="692"/>
      <c r="M577" s="691">
        <f t="shared" si="16"/>
        <v>0</v>
      </c>
      <c r="N577" s="692"/>
      <c r="O577" s="695" t="str">
        <f t="shared" si="7"/>
        <v>#DIV/0!</v>
      </c>
      <c r="P577" s="743"/>
      <c r="Q577" s="744"/>
      <c r="R577" s="744"/>
      <c r="S577" s="744"/>
      <c r="T577" s="744"/>
      <c r="U577" s="744"/>
      <c r="V577" s="744"/>
      <c r="W577" s="681"/>
      <c r="X577" s="681" t="str">
        <f>iferror(VLOOKUP($E577,'セッション実施状況管理'!$H$10:$L$1028,4,FALSE),"")</f>
        <v/>
      </c>
      <c r="Y577" s="681"/>
      <c r="Z577" s="681"/>
      <c r="AA577" s="681"/>
    </row>
    <row r="578">
      <c r="A578" s="692"/>
      <c r="B578" s="692" t="str">
        <f>vlookup(A578,'セッション実施状況管理'!$A:$C,3,false)</f>
        <v>#N/A</v>
      </c>
      <c r="C578" s="692" t="str">
        <f>vlookup(A578,'セッション実施状況管理'!$A:$B,2,false)</f>
        <v>#N/A</v>
      </c>
      <c r="D578" s="692"/>
      <c r="E578" s="692"/>
      <c r="F578" s="692"/>
      <c r="G578" s="692"/>
      <c r="H578" s="686" t="str">
        <f>vlookup(A578,'セッション実施状況管理'!$A$4:$S1004,18,false)</f>
        <v>#N/A</v>
      </c>
      <c r="I578" s="686"/>
      <c r="J578" s="692"/>
      <c r="K578" s="692"/>
      <c r="L578" s="692"/>
      <c r="M578" s="691">
        <f t="shared" si="16"/>
        <v>0</v>
      </c>
      <c r="N578" s="692"/>
      <c r="O578" s="695" t="str">
        <f t="shared" si="7"/>
        <v>#DIV/0!</v>
      </c>
      <c r="P578" s="743"/>
      <c r="Q578" s="744"/>
      <c r="R578" s="744"/>
      <c r="S578" s="744"/>
      <c r="T578" s="744"/>
      <c r="U578" s="744"/>
      <c r="V578" s="744"/>
      <c r="W578" s="681"/>
      <c r="X578" s="681" t="str">
        <f>iferror(VLOOKUP($E578,'セッション実施状況管理'!$H$10:$L$1028,4,FALSE),"")</f>
        <v/>
      </c>
      <c r="Y578" s="681"/>
      <c r="Z578" s="681"/>
      <c r="AA578" s="681"/>
    </row>
    <row r="579">
      <c r="A579" s="692"/>
      <c r="B579" s="692" t="str">
        <f>vlookup(A579,'セッション実施状況管理'!$A:$C,3,false)</f>
        <v>#N/A</v>
      </c>
      <c r="C579" s="692" t="str">
        <f>vlookup(A579,'セッション実施状況管理'!$A:$B,2,false)</f>
        <v>#N/A</v>
      </c>
      <c r="D579" s="692"/>
      <c r="E579" s="692"/>
      <c r="F579" s="692"/>
      <c r="G579" s="692"/>
      <c r="H579" s="686" t="str">
        <f>vlookup(A579,'セッション実施状況管理'!$A$4:$S1004,18,false)</f>
        <v>#N/A</v>
      </c>
      <c r="I579" s="686"/>
      <c r="J579" s="692"/>
      <c r="K579" s="692"/>
      <c r="L579" s="692"/>
      <c r="M579" s="691">
        <f t="shared" si="16"/>
        <v>0</v>
      </c>
      <c r="N579" s="692"/>
      <c r="O579" s="695" t="str">
        <f t="shared" si="7"/>
        <v>#DIV/0!</v>
      </c>
      <c r="P579" s="743"/>
      <c r="Q579" s="744"/>
      <c r="R579" s="744"/>
      <c r="S579" s="744"/>
      <c r="T579" s="744"/>
      <c r="U579" s="744"/>
      <c r="V579" s="744"/>
      <c r="W579" s="681"/>
      <c r="X579" s="681" t="str">
        <f>iferror(VLOOKUP($E579,'セッション実施状況管理'!$H$10:$L$1028,4,FALSE),"")</f>
        <v/>
      </c>
      <c r="Y579" s="681"/>
      <c r="Z579" s="681"/>
      <c r="AA579" s="681"/>
    </row>
    <row r="580">
      <c r="A580" s="692"/>
      <c r="B580" s="692" t="str">
        <f>vlookup(A580,'セッション実施状況管理'!$A:$C,3,false)</f>
        <v>#N/A</v>
      </c>
      <c r="C580" s="692" t="str">
        <f>vlookup(A580,'セッション実施状況管理'!$A:$B,2,false)</f>
        <v>#N/A</v>
      </c>
      <c r="D580" s="692"/>
      <c r="E580" s="692"/>
      <c r="F580" s="692"/>
      <c r="G580" s="692"/>
      <c r="H580" s="686" t="str">
        <f>vlookup(A580,'セッション実施状況管理'!$A$4:$S1004,18,false)</f>
        <v>#N/A</v>
      </c>
      <c r="I580" s="686"/>
      <c r="J580" s="692"/>
      <c r="K580" s="692"/>
      <c r="L580" s="692"/>
      <c r="M580" s="691">
        <f t="shared" si="16"/>
        <v>0</v>
      </c>
      <c r="N580" s="692"/>
      <c r="O580" s="695" t="str">
        <f t="shared" si="7"/>
        <v>#DIV/0!</v>
      </c>
      <c r="P580" s="743"/>
      <c r="Q580" s="744"/>
      <c r="R580" s="744"/>
      <c r="S580" s="744"/>
      <c r="T580" s="744"/>
      <c r="U580" s="744"/>
      <c r="V580" s="744"/>
      <c r="W580" s="681"/>
      <c r="X580" s="681" t="str">
        <f>iferror(VLOOKUP($E580,'セッション実施状況管理'!$H$10:$L$1028,4,FALSE),"")</f>
        <v/>
      </c>
      <c r="Y580" s="681"/>
      <c r="Z580" s="681"/>
      <c r="AA580" s="681"/>
    </row>
    <row r="581">
      <c r="A581" s="692"/>
      <c r="B581" s="692" t="str">
        <f>vlookup(A581,'セッション実施状況管理'!$A:$C,3,false)</f>
        <v>#N/A</v>
      </c>
      <c r="C581" s="692" t="str">
        <f>vlookup(A581,'セッション実施状況管理'!$A:$B,2,false)</f>
        <v>#N/A</v>
      </c>
      <c r="D581" s="692"/>
      <c r="E581" s="692"/>
      <c r="F581" s="692"/>
      <c r="G581" s="692"/>
      <c r="H581" s="686" t="str">
        <f>vlookup(A581,'セッション実施状況管理'!$A$4:$S1004,18,false)</f>
        <v>#N/A</v>
      </c>
      <c r="I581" s="686"/>
      <c r="J581" s="692"/>
      <c r="K581" s="692"/>
      <c r="L581" s="692"/>
      <c r="M581" s="691">
        <f t="shared" si="16"/>
        <v>0</v>
      </c>
      <c r="N581" s="692"/>
      <c r="O581" s="695" t="str">
        <f t="shared" si="7"/>
        <v>#DIV/0!</v>
      </c>
      <c r="P581" s="743"/>
      <c r="Q581" s="744"/>
      <c r="R581" s="744"/>
      <c r="S581" s="744"/>
      <c r="T581" s="744"/>
      <c r="U581" s="744"/>
      <c r="V581" s="744"/>
      <c r="W581" s="681"/>
      <c r="X581" s="681" t="str">
        <f>iferror(VLOOKUP($E581,'セッション実施状況管理'!$H$10:$L$1028,4,FALSE),"")</f>
        <v/>
      </c>
      <c r="Y581" s="681"/>
      <c r="Z581" s="681"/>
      <c r="AA581" s="681"/>
    </row>
    <row r="582">
      <c r="A582" s="692"/>
      <c r="B582" s="692" t="str">
        <f>vlookup(A582,'セッション実施状況管理'!$A:$C,3,false)</f>
        <v>#N/A</v>
      </c>
      <c r="C582" s="692" t="str">
        <f>vlookup(A582,'セッション実施状況管理'!$A:$B,2,false)</f>
        <v>#N/A</v>
      </c>
      <c r="D582" s="692"/>
      <c r="E582" s="692"/>
      <c r="F582" s="692"/>
      <c r="G582" s="692"/>
      <c r="H582" s="686" t="str">
        <f>vlookup(A582,'セッション実施状況管理'!$A$4:$S1004,18,false)</f>
        <v>#N/A</v>
      </c>
      <c r="I582" s="686"/>
      <c r="J582" s="692"/>
      <c r="K582" s="692"/>
      <c r="L582" s="692"/>
      <c r="M582" s="691">
        <f t="shared" si="16"/>
        <v>0</v>
      </c>
      <c r="N582" s="692"/>
      <c r="O582" s="695" t="str">
        <f t="shared" si="7"/>
        <v>#DIV/0!</v>
      </c>
      <c r="P582" s="743"/>
      <c r="Q582" s="744"/>
      <c r="R582" s="744"/>
      <c r="S582" s="744"/>
      <c r="T582" s="744"/>
      <c r="U582" s="744"/>
      <c r="V582" s="744"/>
      <c r="W582" s="681"/>
      <c r="X582" s="681" t="str">
        <f>iferror(VLOOKUP($E582,'セッション実施状況管理'!$H$10:$L$1028,4,FALSE),"")</f>
        <v/>
      </c>
      <c r="Y582" s="681"/>
      <c r="Z582" s="681"/>
      <c r="AA582" s="681"/>
    </row>
    <row r="583">
      <c r="A583" s="692"/>
      <c r="B583" s="692" t="str">
        <f>vlookup(A583,'セッション実施状況管理'!$A:$C,3,false)</f>
        <v>#N/A</v>
      </c>
      <c r="C583" s="692" t="str">
        <f>vlookup(A583,'セッション実施状況管理'!$A:$B,2,false)</f>
        <v>#N/A</v>
      </c>
      <c r="D583" s="692"/>
      <c r="E583" s="692"/>
      <c r="F583" s="692"/>
      <c r="G583" s="692"/>
      <c r="H583" s="686" t="str">
        <f>vlookup(A583,'セッション実施状況管理'!$A$4:$S1004,18,false)</f>
        <v>#N/A</v>
      </c>
      <c r="I583" s="686"/>
      <c r="J583" s="692"/>
      <c r="K583" s="692"/>
      <c r="L583" s="692"/>
      <c r="M583" s="691">
        <f t="shared" si="16"/>
        <v>0</v>
      </c>
      <c r="N583" s="692"/>
      <c r="O583" s="695" t="str">
        <f t="shared" si="7"/>
        <v>#DIV/0!</v>
      </c>
      <c r="P583" s="743"/>
      <c r="Q583" s="744"/>
      <c r="R583" s="744"/>
      <c r="S583" s="744"/>
      <c r="T583" s="744"/>
      <c r="U583" s="744"/>
      <c r="V583" s="744"/>
      <c r="W583" s="681"/>
      <c r="X583" s="681" t="str">
        <f>iferror(VLOOKUP($E583,'セッション実施状況管理'!$H$10:$L$1028,4,FALSE),"")</f>
        <v/>
      </c>
      <c r="Y583" s="681"/>
      <c r="Z583" s="681"/>
      <c r="AA583" s="681"/>
    </row>
    <row r="584">
      <c r="A584" s="692"/>
      <c r="B584" s="692" t="str">
        <f>vlookup(A584,'セッション実施状況管理'!$A:$C,3,false)</f>
        <v>#N/A</v>
      </c>
      <c r="C584" s="692" t="str">
        <f>vlookup(A584,'セッション実施状況管理'!$A:$B,2,false)</f>
        <v>#N/A</v>
      </c>
      <c r="D584" s="692"/>
      <c r="E584" s="692"/>
      <c r="F584" s="692"/>
      <c r="G584" s="692"/>
      <c r="H584" s="686" t="str">
        <f>vlookup(A584,'セッション実施状況管理'!$A$4:$S1004,18,false)</f>
        <v>#N/A</v>
      </c>
      <c r="I584" s="686"/>
      <c r="J584" s="692"/>
      <c r="K584" s="692"/>
      <c r="L584" s="692"/>
      <c r="M584" s="691">
        <f t="shared" si="16"/>
        <v>0</v>
      </c>
      <c r="N584" s="692"/>
      <c r="O584" s="695" t="str">
        <f t="shared" si="7"/>
        <v>#DIV/0!</v>
      </c>
      <c r="P584" s="743"/>
      <c r="Q584" s="744"/>
      <c r="R584" s="744"/>
      <c r="S584" s="744"/>
      <c r="T584" s="744"/>
      <c r="U584" s="744"/>
      <c r="V584" s="744"/>
      <c r="W584" s="681"/>
      <c r="X584" s="681" t="str">
        <f>iferror(VLOOKUP($E584,'セッション実施状況管理'!$H$10:$L$1028,4,FALSE),"")</f>
        <v/>
      </c>
      <c r="Y584" s="681"/>
      <c r="Z584" s="681"/>
      <c r="AA584" s="681"/>
    </row>
    <row r="585">
      <c r="A585" s="692"/>
      <c r="B585" s="692" t="str">
        <f>vlookup(A585,'セッション実施状況管理'!$A:$C,3,false)</f>
        <v>#N/A</v>
      </c>
      <c r="C585" s="692" t="str">
        <f>vlookup(A585,'セッション実施状況管理'!$A:$B,2,false)</f>
        <v>#N/A</v>
      </c>
      <c r="D585" s="692"/>
      <c r="E585" s="692"/>
      <c r="F585" s="692"/>
      <c r="G585" s="692"/>
      <c r="H585" s="686" t="str">
        <f>vlookup(A585,'セッション実施状況管理'!$A$4:$S1004,18,false)</f>
        <v>#N/A</v>
      </c>
      <c r="I585" s="686"/>
      <c r="J585" s="692"/>
      <c r="K585" s="692"/>
      <c r="L585" s="692"/>
      <c r="M585" s="691">
        <f t="shared" si="16"/>
        <v>0</v>
      </c>
      <c r="N585" s="692"/>
      <c r="O585" s="695" t="str">
        <f t="shared" si="7"/>
        <v>#DIV/0!</v>
      </c>
      <c r="P585" s="743"/>
      <c r="Q585" s="744"/>
      <c r="R585" s="744"/>
      <c r="S585" s="744"/>
      <c r="T585" s="744"/>
      <c r="U585" s="744"/>
      <c r="V585" s="744"/>
      <c r="W585" s="681"/>
      <c r="X585" s="681" t="str">
        <f>iferror(VLOOKUP($E585,'セッション実施状況管理'!$H$10:$L$1028,4,FALSE),"")</f>
        <v/>
      </c>
      <c r="Y585" s="681"/>
      <c r="Z585" s="681"/>
      <c r="AA585" s="681"/>
    </row>
    <row r="586">
      <c r="A586" s="692"/>
      <c r="B586" s="692" t="str">
        <f>vlookup(A586,'セッション実施状況管理'!$A:$C,3,false)</f>
        <v>#N/A</v>
      </c>
      <c r="C586" s="692" t="str">
        <f>vlookup(A586,'セッション実施状況管理'!$A:$B,2,false)</f>
        <v>#N/A</v>
      </c>
      <c r="D586" s="692"/>
      <c r="E586" s="692"/>
      <c r="F586" s="692"/>
      <c r="G586" s="692"/>
      <c r="H586" s="686" t="str">
        <f>vlookup(A586,'セッション実施状況管理'!$A$4:$S1004,18,false)</f>
        <v>#N/A</v>
      </c>
      <c r="I586" s="686"/>
      <c r="J586" s="692"/>
      <c r="K586" s="692"/>
      <c r="L586" s="692"/>
      <c r="M586" s="691">
        <f t="shared" si="16"/>
        <v>0</v>
      </c>
      <c r="N586" s="692"/>
      <c r="O586" s="695" t="str">
        <f t="shared" si="7"/>
        <v>#DIV/0!</v>
      </c>
      <c r="P586" s="743"/>
      <c r="Q586" s="744"/>
      <c r="R586" s="744"/>
      <c r="S586" s="744"/>
      <c r="T586" s="744"/>
      <c r="U586" s="744"/>
      <c r="V586" s="744"/>
      <c r="W586" s="681"/>
      <c r="X586" s="681" t="str">
        <f>iferror(VLOOKUP($E586,'セッション実施状況管理'!$H$10:$L$1028,4,FALSE),"")</f>
        <v/>
      </c>
      <c r="Y586" s="681"/>
      <c r="Z586" s="681"/>
      <c r="AA586" s="681"/>
    </row>
    <row r="587">
      <c r="A587" s="692"/>
      <c r="B587" s="692" t="str">
        <f>vlookup(A587,'セッション実施状況管理'!$A:$C,3,false)</f>
        <v>#N/A</v>
      </c>
      <c r="C587" s="692" t="str">
        <f>vlookup(A587,'セッション実施状況管理'!$A:$B,2,false)</f>
        <v>#N/A</v>
      </c>
      <c r="D587" s="692"/>
      <c r="E587" s="692"/>
      <c r="F587" s="692"/>
      <c r="G587" s="692"/>
      <c r="H587" s="686" t="str">
        <f>vlookup(A587,'セッション実施状況管理'!$A$4:$S1004,18,false)</f>
        <v>#N/A</v>
      </c>
      <c r="I587" s="686"/>
      <c r="J587" s="692"/>
      <c r="K587" s="692"/>
      <c r="L587" s="692"/>
      <c r="M587" s="691">
        <f t="shared" si="16"/>
        <v>0</v>
      </c>
      <c r="N587" s="692"/>
      <c r="O587" s="695" t="str">
        <f t="shared" si="7"/>
        <v>#DIV/0!</v>
      </c>
      <c r="P587" s="743"/>
      <c r="Q587" s="744"/>
      <c r="R587" s="744"/>
      <c r="S587" s="744"/>
      <c r="T587" s="744"/>
      <c r="U587" s="744"/>
      <c r="V587" s="744"/>
      <c r="W587" s="681"/>
      <c r="X587" s="681" t="str">
        <f>iferror(VLOOKUP($E587,'セッション実施状況管理'!$H$10:$L$1028,4,FALSE),"")</f>
        <v/>
      </c>
      <c r="Y587" s="681"/>
      <c r="Z587" s="681"/>
      <c r="AA587" s="681"/>
    </row>
    <row r="588">
      <c r="A588" s="692"/>
      <c r="B588" s="692" t="str">
        <f>vlookup(A588,'セッション実施状況管理'!$A:$C,3,false)</f>
        <v>#N/A</v>
      </c>
      <c r="C588" s="692" t="str">
        <f>vlookup(A588,'セッション実施状況管理'!$A:$B,2,false)</f>
        <v>#N/A</v>
      </c>
      <c r="D588" s="692"/>
      <c r="E588" s="692"/>
      <c r="F588" s="692"/>
      <c r="G588" s="692"/>
      <c r="H588" s="686" t="str">
        <f>vlookup(A588,'セッション実施状況管理'!$A$4:$S1004,18,false)</f>
        <v>#N/A</v>
      </c>
      <c r="I588" s="686"/>
      <c r="J588" s="692"/>
      <c r="K588" s="692"/>
      <c r="L588" s="692"/>
      <c r="M588" s="691">
        <f t="shared" si="16"/>
        <v>0</v>
      </c>
      <c r="N588" s="692"/>
      <c r="O588" s="695" t="str">
        <f t="shared" si="7"/>
        <v>#DIV/0!</v>
      </c>
      <c r="P588" s="743"/>
      <c r="Q588" s="744"/>
      <c r="R588" s="744"/>
      <c r="S588" s="744"/>
      <c r="T588" s="744"/>
      <c r="U588" s="744"/>
      <c r="V588" s="744"/>
      <c r="W588" s="681"/>
      <c r="X588" s="681" t="str">
        <f>iferror(VLOOKUP($E588,'セッション実施状況管理'!$H$10:$L$1028,4,FALSE),"")</f>
        <v/>
      </c>
      <c r="Y588" s="681"/>
      <c r="Z588" s="681"/>
      <c r="AA588" s="681"/>
    </row>
    <row r="589">
      <c r="A589" s="692"/>
      <c r="B589" s="692" t="str">
        <f>vlookup(A589,'セッション実施状況管理'!$A:$C,3,false)</f>
        <v>#N/A</v>
      </c>
      <c r="C589" s="692" t="str">
        <f>vlookup(A589,'セッション実施状況管理'!$A:$B,2,false)</f>
        <v>#N/A</v>
      </c>
      <c r="D589" s="692"/>
      <c r="E589" s="692"/>
      <c r="F589" s="692"/>
      <c r="G589" s="692"/>
      <c r="H589" s="686" t="str">
        <f>vlookup(A589,'セッション実施状況管理'!$A$4:$S1004,18,false)</f>
        <v>#N/A</v>
      </c>
      <c r="I589" s="686"/>
      <c r="J589" s="692"/>
      <c r="K589" s="692"/>
      <c r="L589" s="692"/>
      <c r="M589" s="691">
        <f t="shared" si="16"/>
        <v>0</v>
      </c>
      <c r="N589" s="692"/>
      <c r="O589" s="695" t="str">
        <f t="shared" si="7"/>
        <v>#DIV/0!</v>
      </c>
      <c r="P589" s="743"/>
      <c r="Q589" s="744"/>
      <c r="R589" s="744"/>
      <c r="S589" s="744"/>
      <c r="T589" s="744"/>
      <c r="U589" s="744"/>
      <c r="V589" s="744"/>
      <c r="W589" s="681"/>
      <c r="X589" s="681" t="str">
        <f>iferror(VLOOKUP($E589,'セッション実施状況管理'!$H$10:$L$1028,4,FALSE),"")</f>
        <v/>
      </c>
      <c r="Y589" s="681"/>
      <c r="Z589" s="681"/>
      <c r="AA589" s="681"/>
    </row>
    <row r="590">
      <c r="A590" s="692"/>
      <c r="B590" s="692" t="str">
        <f>vlookup(A590,'セッション実施状況管理'!$A:$C,3,false)</f>
        <v>#N/A</v>
      </c>
      <c r="C590" s="692" t="str">
        <f>vlookup(A590,'セッション実施状況管理'!$A:$B,2,false)</f>
        <v>#N/A</v>
      </c>
      <c r="D590" s="692"/>
      <c r="E590" s="692"/>
      <c r="F590" s="692"/>
      <c r="G590" s="692"/>
      <c r="H590" s="686" t="str">
        <f>vlookup(A590,'セッション実施状況管理'!$A$4:$S1004,18,false)</f>
        <v>#N/A</v>
      </c>
      <c r="I590" s="686"/>
      <c r="J590" s="692"/>
      <c r="K590" s="692"/>
      <c r="L590" s="692"/>
      <c r="M590" s="691">
        <f t="shared" si="16"/>
        <v>0</v>
      </c>
      <c r="N590" s="692"/>
      <c r="O590" s="695" t="str">
        <f t="shared" si="7"/>
        <v>#DIV/0!</v>
      </c>
      <c r="P590" s="743"/>
      <c r="Q590" s="744"/>
      <c r="R590" s="744"/>
      <c r="S590" s="744"/>
      <c r="T590" s="744"/>
      <c r="U590" s="744"/>
      <c r="V590" s="744"/>
      <c r="W590" s="681"/>
      <c r="X590" s="681" t="str">
        <f>iferror(VLOOKUP($E590,'セッション実施状況管理'!$H$10:$L$1028,4,FALSE),"")</f>
        <v/>
      </c>
      <c r="Y590" s="681"/>
      <c r="Z590" s="681"/>
      <c r="AA590" s="681"/>
    </row>
    <row r="591">
      <c r="A591" s="692"/>
      <c r="B591" s="692" t="str">
        <f>vlookup(A591,'セッション実施状況管理'!$A:$C,3,false)</f>
        <v>#N/A</v>
      </c>
      <c r="C591" s="692" t="str">
        <f>vlookup(A591,'セッション実施状況管理'!$A:$B,2,false)</f>
        <v>#N/A</v>
      </c>
      <c r="D591" s="692"/>
      <c r="E591" s="692"/>
      <c r="F591" s="692"/>
      <c r="G591" s="692"/>
      <c r="H591" s="686" t="str">
        <f>vlookup(A591,'セッション実施状況管理'!$A$4:$S1004,18,false)</f>
        <v>#N/A</v>
      </c>
      <c r="I591" s="686"/>
      <c r="J591" s="692"/>
      <c r="K591" s="692"/>
      <c r="L591" s="692"/>
      <c r="M591" s="691">
        <f t="shared" si="16"/>
        <v>0</v>
      </c>
      <c r="N591" s="692"/>
      <c r="O591" s="695" t="str">
        <f t="shared" si="7"/>
        <v>#DIV/0!</v>
      </c>
      <c r="P591" s="743"/>
      <c r="Q591" s="744"/>
      <c r="R591" s="744"/>
      <c r="S591" s="744"/>
      <c r="T591" s="744"/>
      <c r="U591" s="744"/>
      <c r="V591" s="744"/>
      <c r="W591" s="681"/>
      <c r="X591" s="681" t="str">
        <f>iferror(VLOOKUP($E591,'セッション実施状況管理'!$H$10:$L$1028,4,FALSE),"")</f>
        <v/>
      </c>
      <c r="Y591" s="681"/>
      <c r="Z591" s="681"/>
      <c r="AA591" s="681"/>
    </row>
    <row r="592">
      <c r="A592" s="692"/>
      <c r="B592" s="692" t="str">
        <f>vlookup(A592,'セッション実施状況管理'!$A:$C,3,false)</f>
        <v>#N/A</v>
      </c>
      <c r="C592" s="692" t="str">
        <f>vlookup(A592,'セッション実施状況管理'!$A:$B,2,false)</f>
        <v>#N/A</v>
      </c>
      <c r="D592" s="692"/>
      <c r="E592" s="692"/>
      <c r="F592" s="692"/>
      <c r="G592" s="692"/>
      <c r="H592" s="686" t="str">
        <f>vlookup(A592,'セッション実施状況管理'!$A$4:$S1004,18,false)</f>
        <v>#N/A</v>
      </c>
      <c r="I592" s="686"/>
      <c r="J592" s="692"/>
      <c r="K592" s="692"/>
      <c r="L592" s="692"/>
      <c r="M592" s="691">
        <f t="shared" si="16"/>
        <v>0</v>
      </c>
      <c r="N592" s="692"/>
      <c r="O592" s="695" t="str">
        <f t="shared" si="7"/>
        <v>#DIV/0!</v>
      </c>
      <c r="P592" s="743"/>
      <c r="Q592" s="744"/>
      <c r="R592" s="744"/>
      <c r="S592" s="744"/>
      <c r="T592" s="744"/>
      <c r="U592" s="744"/>
      <c r="V592" s="744"/>
      <c r="W592" s="681"/>
      <c r="X592" s="681" t="str">
        <f>iferror(VLOOKUP($E592,'セッション実施状況管理'!$H$10:$L$1028,4,FALSE),"")</f>
        <v/>
      </c>
      <c r="Y592" s="681"/>
      <c r="Z592" s="681"/>
      <c r="AA592" s="681"/>
    </row>
    <row r="593">
      <c r="A593" s="692"/>
      <c r="B593" s="692" t="str">
        <f>vlookup(A593,'セッション実施状況管理'!$A:$C,3,false)</f>
        <v>#N/A</v>
      </c>
      <c r="C593" s="692" t="str">
        <f>vlookup(A593,'セッション実施状況管理'!$A:$B,2,false)</f>
        <v>#N/A</v>
      </c>
      <c r="D593" s="692"/>
      <c r="E593" s="692"/>
      <c r="F593" s="692"/>
      <c r="G593" s="692"/>
      <c r="H593" s="686" t="str">
        <f>vlookup(A593,'セッション実施状況管理'!$A$4:$S1004,18,false)</f>
        <v>#N/A</v>
      </c>
      <c r="I593" s="686"/>
      <c r="J593" s="692"/>
      <c r="K593" s="692"/>
      <c r="L593" s="692"/>
      <c r="M593" s="691">
        <f t="shared" si="16"/>
        <v>0</v>
      </c>
      <c r="N593" s="692"/>
      <c r="O593" s="695" t="str">
        <f t="shared" si="7"/>
        <v>#DIV/0!</v>
      </c>
      <c r="P593" s="743"/>
      <c r="Q593" s="744"/>
      <c r="R593" s="744"/>
      <c r="S593" s="744"/>
      <c r="T593" s="744"/>
      <c r="U593" s="744"/>
      <c r="V593" s="744"/>
      <c r="W593" s="681"/>
      <c r="X593" s="681" t="str">
        <f>iferror(VLOOKUP($E593,'セッション実施状況管理'!$H$10:$L$1028,4,FALSE),"")</f>
        <v/>
      </c>
      <c r="Y593" s="681"/>
      <c r="Z593" s="681"/>
      <c r="AA593" s="681"/>
    </row>
    <row r="594">
      <c r="A594" s="692"/>
      <c r="B594" s="692" t="str">
        <f>vlookup(A594,'セッション実施状況管理'!$A:$C,3,false)</f>
        <v>#N/A</v>
      </c>
      <c r="C594" s="692" t="str">
        <f>vlookup(A594,'セッション実施状況管理'!$A:$B,2,false)</f>
        <v>#N/A</v>
      </c>
      <c r="D594" s="692"/>
      <c r="E594" s="692"/>
      <c r="F594" s="692"/>
      <c r="G594" s="692"/>
      <c r="H594" s="686" t="str">
        <f>vlookup(A594,'セッション実施状況管理'!$A$4:$S1004,18,false)</f>
        <v>#N/A</v>
      </c>
      <c r="I594" s="686"/>
      <c r="J594" s="692"/>
      <c r="K594" s="692"/>
      <c r="L594" s="692"/>
      <c r="M594" s="691">
        <f t="shared" si="16"/>
        <v>0</v>
      </c>
      <c r="N594" s="692"/>
      <c r="O594" s="695" t="str">
        <f t="shared" si="7"/>
        <v>#DIV/0!</v>
      </c>
      <c r="P594" s="743"/>
      <c r="Q594" s="744"/>
      <c r="R594" s="744"/>
      <c r="S594" s="744"/>
      <c r="T594" s="744"/>
      <c r="U594" s="744"/>
      <c r="V594" s="744"/>
      <c r="W594" s="681"/>
      <c r="X594" s="681" t="str">
        <f>iferror(VLOOKUP($E594,'セッション実施状況管理'!$H$10:$L$1028,4,FALSE),"")</f>
        <v/>
      </c>
      <c r="Y594" s="681"/>
      <c r="Z594" s="681"/>
      <c r="AA594" s="681"/>
    </row>
    <row r="595">
      <c r="A595" s="692"/>
      <c r="B595" s="692" t="str">
        <f>vlookup(A595,'セッション実施状況管理'!$A:$C,3,false)</f>
        <v>#N/A</v>
      </c>
      <c r="C595" s="692" t="str">
        <f>vlookup(A595,'セッション実施状況管理'!$A:$B,2,false)</f>
        <v>#N/A</v>
      </c>
      <c r="D595" s="692"/>
      <c r="E595" s="692"/>
      <c r="F595" s="692"/>
      <c r="G595" s="692"/>
      <c r="H595" s="686" t="str">
        <f>vlookup(A595,'セッション実施状況管理'!$A$4:$S1004,18,false)</f>
        <v>#N/A</v>
      </c>
      <c r="I595" s="686"/>
      <c r="J595" s="692"/>
      <c r="K595" s="692"/>
      <c r="L595" s="692"/>
      <c r="M595" s="691">
        <f t="shared" si="16"/>
        <v>0</v>
      </c>
      <c r="N595" s="692"/>
      <c r="O595" s="695" t="str">
        <f t="shared" si="7"/>
        <v>#DIV/0!</v>
      </c>
      <c r="P595" s="743"/>
      <c r="Q595" s="744"/>
      <c r="R595" s="744"/>
      <c r="S595" s="744"/>
      <c r="T595" s="744"/>
      <c r="U595" s="744"/>
      <c r="V595" s="744"/>
      <c r="W595" s="681"/>
      <c r="X595" s="681" t="str">
        <f>iferror(VLOOKUP($E595,'セッション実施状況管理'!$H$10:$L$1028,4,FALSE),"")</f>
        <v/>
      </c>
      <c r="Y595" s="681"/>
      <c r="Z595" s="681"/>
      <c r="AA595" s="681"/>
    </row>
    <row r="596">
      <c r="A596" s="692"/>
      <c r="B596" s="692" t="str">
        <f>vlookup(A596,'セッション実施状況管理'!$A:$C,3,false)</f>
        <v>#N/A</v>
      </c>
      <c r="C596" s="692" t="str">
        <f>vlookup(A596,'セッション実施状況管理'!$A:$B,2,false)</f>
        <v>#N/A</v>
      </c>
      <c r="D596" s="692"/>
      <c r="E596" s="692"/>
      <c r="F596" s="692"/>
      <c r="G596" s="692"/>
      <c r="H596" s="686" t="str">
        <f>vlookup(A596,'セッション実施状況管理'!$A$4:$S1004,18,false)</f>
        <v>#N/A</v>
      </c>
      <c r="I596" s="686"/>
      <c r="J596" s="692"/>
      <c r="K596" s="692"/>
      <c r="L596" s="692"/>
      <c r="M596" s="691">
        <f t="shared" si="16"/>
        <v>0</v>
      </c>
      <c r="N596" s="692"/>
      <c r="O596" s="695" t="str">
        <f t="shared" si="7"/>
        <v>#DIV/0!</v>
      </c>
      <c r="P596" s="743"/>
      <c r="Q596" s="744"/>
      <c r="R596" s="744"/>
      <c r="S596" s="744"/>
      <c r="T596" s="744"/>
      <c r="U596" s="744"/>
      <c r="V596" s="744"/>
      <c r="W596" s="681"/>
      <c r="X596" s="681" t="str">
        <f>iferror(VLOOKUP($E596,'セッション実施状況管理'!$H$10:$L$1028,4,FALSE),"")</f>
        <v/>
      </c>
      <c r="Y596" s="681"/>
      <c r="Z596" s="681"/>
      <c r="AA596" s="681"/>
    </row>
    <row r="597">
      <c r="A597" s="692"/>
      <c r="B597" s="692" t="str">
        <f>vlookup(A597,'セッション実施状況管理'!$A:$C,3,false)</f>
        <v>#N/A</v>
      </c>
      <c r="C597" s="692" t="str">
        <f>vlookup(A597,'セッション実施状況管理'!$A:$B,2,false)</f>
        <v>#N/A</v>
      </c>
      <c r="D597" s="692"/>
      <c r="E597" s="692"/>
      <c r="F597" s="692"/>
      <c r="G597" s="692"/>
      <c r="H597" s="686" t="str">
        <f>vlookup(A597,'セッション実施状況管理'!$A$4:$S1004,18,false)</f>
        <v>#N/A</v>
      </c>
      <c r="I597" s="686"/>
      <c r="J597" s="692"/>
      <c r="K597" s="692"/>
      <c r="L597" s="692"/>
      <c r="M597" s="691">
        <f t="shared" si="16"/>
        <v>0</v>
      </c>
      <c r="N597" s="692"/>
      <c r="O597" s="695" t="str">
        <f t="shared" si="7"/>
        <v>#DIV/0!</v>
      </c>
      <c r="P597" s="743"/>
      <c r="Q597" s="744"/>
      <c r="R597" s="744"/>
      <c r="S597" s="744"/>
      <c r="T597" s="744"/>
      <c r="U597" s="744"/>
      <c r="V597" s="744"/>
      <c r="W597" s="681"/>
      <c r="X597" s="681" t="str">
        <f>iferror(VLOOKUP($E597,'セッション実施状況管理'!$H$10:$L$1028,4,FALSE),"")</f>
        <v/>
      </c>
      <c r="Y597" s="681"/>
      <c r="Z597" s="681"/>
      <c r="AA597" s="681"/>
    </row>
    <row r="598">
      <c r="A598" s="692"/>
      <c r="B598" s="692" t="str">
        <f>vlookup(A598,'セッション実施状況管理'!$A:$C,3,false)</f>
        <v>#N/A</v>
      </c>
      <c r="C598" s="692" t="str">
        <f>vlookup(A598,'セッション実施状況管理'!$A:$B,2,false)</f>
        <v>#N/A</v>
      </c>
      <c r="D598" s="692"/>
      <c r="E598" s="692"/>
      <c r="F598" s="692"/>
      <c r="G598" s="692"/>
      <c r="H598" s="686" t="str">
        <f>vlookup(A598,'セッション実施状況管理'!$A$4:$S1004,18,false)</f>
        <v>#N/A</v>
      </c>
      <c r="I598" s="686"/>
      <c r="J598" s="692"/>
      <c r="K598" s="692"/>
      <c r="L598" s="692"/>
      <c r="M598" s="691">
        <f t="shared" si="16"/>
        <v>0</v>
      </c>
      <c r="N598" s="692"/>
      <c r="O598" s="695" t="str">
        <f t="shared" si="7"/>
        <v>#DIV/0!</v>
      </c>
      <c r="P598" s="743"/>
      <c r="Q598" s="744"/>
      <c r="R598" s="744"/>
      <c r="S598" s="744"/>
      <c r="T598" s="744"/>
      <c r="U598" s="744"/>
      <c r="V598" s="744"/>
      <c r="W598" s="681"/>
      <c r="X598" s="681" t="str">
        <f>iferror(VLOOKUP($E598,'セッション実施状況管理'!$H$10:$L$1028,4,FALSE),"")</f>
        <v/>
      </c>
      <c r="Y598" s="681"/>
      <c r="Z598" s="681"/>
      <c r="AA598" s="681"/>
    </row>
    <row r="599">
      <c r="A599" s="692"/>
      <c r="B599" s="692" t="str">
        <f>vlookup(A599,'セッション実施状況管理'!$A:$C,3,false)</f>
        <v>#N/A</v>
      </c>
      <c r="C599" s="692" t="str">
        <f>vlookup(A599,'セッション実施状況管理'!$A:$B,2,false)</f>
        <v>#N/A</v>
      </c>
      <c r="D599" s="692"/>
      <c r="E599" s="692"/>
      <c r="F599" s="692"/>
      <c r="G599" s="692"/>
      <c r="H599" s="686" t="str">
        <f>vlookup(A599,'セッション実施状況管理'!$A$4:$S1004,18,false)</f>
        <v>#N/A</v>
      </c>
      <c r="I599" s="686"/>
      <c r="J599" s="692"/>
      <c r="K599" s="692"/>
      <c r="L599" s="692"/>
      <c r="M599" s="691">
        <f t="shared" si="16"/>
        <v>0</v>
      </c>
      <c r="N599" s="692"/>
      <c r="O599" s="695" t="str">
        <f t="shared" si="7"/>
        <v>#DIV/0!</v>
      </c>
      <c r="P599" s="743"/>
      <c r="Q599" s="744"/>
      <c r="R599" s="744"/>
      <c r="S599" s="744"/>
      <c r="T599" s="744"/>
      <c r="U599" s="744"/>
      <c r="V599" s="744"/>
      <c r="W599" s="681"/>
      <c r="X599" s="681" t="str">
        <f>iferror(VLOOKUP($E599,'セッション実施状況管理'!$H$10:$L$1028,4,FALSE),"")</f>
        <v/>
      </c>
      <c r="Y599" s="681"/>
      <c r="Z599" s="681"/>
      <c r="AA599" s="681"/>
    </row>
    <row r="600">
      <c r="A600" s="692"/>
      <c r="B600" s="692" t="str">
        <f>vlookup(A600,'セッション実施状況管理'!$A:$C,3,false)</f>
        <v>#N/A</v>
      </c>
      <c r="C600" s="692" t="str">
        <f>vlookup(A600,'セッション実施状況管理'!$A:$B,2,false)</f>
        <v>#N/A</v>
      </c>
      <c r="D600" s="692"/>
      <c r="E600" s="692"/>
      <c r="F600" s="692"/>
      <c r="G600" s="692"/>
      <c r="H600" s="686" t="str">
        <f>vlookup(A600,'セッション実施状況管理'!$A$4:$S1004,18,false)</f>
        <v>#N/A</v>
      </c>
      <c r="I600" s="686"/>
      <c r="J600" s="692"/>
      <c r="K600" s="692"/>
      <c r="L600" s="692"/>
      <c r="M600" s="691">
        <f t="shared" si="16"/>
        <v>0</v>
      </c>
      <c r="N600" s="692"/>
      <c r="O600" s="695" t="str">
        <f t="shared" si="7"/>
        <v>#DIV/0!</v>
      </c>
      <c r="P600" s="743"/>
      <c r="Q600" s="744"/>
      <c r="R600" s="744"/>
      <c r="S600" s="744"/>
      <c r="T600" s="744"/>
      <c r="U600" s="744"/>
      <c r="V600" s="744"/>
      <c r="W600" s="681"/>
      <c r="X600" s="681" t="str">
        <f>iferror(VLOOKUP($E600,'セッション実施状況管理'!$H$10:$L$1028,4,FALSE),"")</f>
        <v/>
      </c>
      <c r="Y600" s="681"/>
      <c r="Z600" s="681"/>
      <c r="AA600" s="681"/>
    </row>
    <row r="601">
      <c r="A601" s="692"/>
      <c r="B601" s="692" t="str">
        <f>vlookup(A601,'セッション実施状況管理'!$A:$C,3,false)</f>
        <v>#N/A</v>
      </c>
      <c r="C601" s="692" t="str">
        <f>vlookup(A601,'セッション実施状況管理'!$A:$B,2,false)</f>
        <v>#N/A</v>
      </c>
      <c r="D601" s="692"/>
      <c r="E601" s="692"/>
      <c r="F601" s="692"/>
      <c r="G601" s="692"/>
      <c r="H601" s="686" t="str">
        <f>vlookup(A601,'セッション実施状況管理'!$A$4:$S1004,18,false)</f>
        <v>#N/A</v>
      </c>
      <c r="I601" s="686"/>
      <c r="J601" s="692"/>
      <c r="K601" s="692"/>
      <c r="L601" s="692"/>
      <c r="M601" s="691">
        <f t="shared" si="16"/>
        <v>0</v>
      </c>
      <c r="N601" s="692"/>
      <c r="O601" s="695" t="str">
        <f t="shared" si="7"/>
        <v>#DIV/0!</v>
      </c>
      <c r="P601" s="743"/>
      <c r="Q601" s="744"/>
      <c r="R601" s="744"/>
      <c r="S601" s="744"/>
      <c r="T601" s="744"/>
      <c r="U601" s="744"/>
      <c r="V601" s="744"/>
      <c r="W601" s="681"/>
      <c r="X601" s="681" t="str">
        <f>iferror(VLOOKUP($E601,'セッション実施状況管理'!$H$10:$L$1028,4,FALSE),"")</f>
        <v/>
      </c>
      <c r="Y601" s="681"/>
      <c r="Z601" s="681"/>
      <c r="AA601" s="681"/>
    </row>
    <row r="602">
      <c r="A602" s="692"/>
      <c r="B602" s="692" t="str">
        <f>vlookup(A602,'セッション実施状況管理'!$A:$C,3,false)</f>
        <v>#N/A</v>
      </c>
      <c r="C602" s="692" t="str">
        <f>vlookup(A602,'セッション実施状況管理'!$A:$B,2,false)</f>
        <v>#N/A</v>
      </c>
      <c r="D602" s="692"/>
      <c r="E602" s="692"/>
      <c r="F602" s="692"/>
      <c r="G602" s="692"/>
      <c r="H602" s="686" t="str">
        <f>vlookup(A602,'セッション実施状況管理'!$A$4:$S1004,18,false)</f>
        <v>#N/A</v>
      </c>
      <c r="I602" s="686"/>
      <c r="J602" s="692"/>
      <c r="K602" s="692"/>
      <c r="L602" s="692"/>
      <c r="M602" s="691">
        <f t="shared" si="16"/>
        <v>0</v>
      </c>
      <c r="N602" s="692"/>
      <c r="O602" s="695" t="str">
        <f t="shared" si="7"/>
        <v>#DIV/0!</v>
      </c>
      <c r="P602" s="743"/>
      <c r="Q602" s="744"/>
      <c r="R602" s="744"/>
      <c r="S602" s="744"/>
      <c r="T602" s="744"/>
      <c r="U602" s="744"/>
      <c r="V602" s="744"/>
      <c r="W602" s="681"/>
      <c r="X602" s="681" t="str">
        <f>iferror(VLOOKUP($E602,'セッション実施状況管理'!$H$10:$L$1028,4,FALSE),"")</f>
        <v/>
      </c>
      <c r="Y602" s="681"/>
      <c r="Z602" s="681"/>
      <c r="AA602" s="681"/>
    </row>
    <row r="603">
      <c r="A603" s="692"/>
      <c r="B603" s="692" t="str">
        <f>vlookup(A603,'セッション実施状況管理'!$A:$C,3,false)</f>
        <v>#N/A</v>
      </c>
      <c r="C603" s="692" t="str">
        <f>vlookup(A603,'セッション実施状況管理'!$A:$B,2,false)</f>
        <v>#N/A</v>
      </c>
      <c r="D603" s="692"/>
      <c r="E603" s="692"/>
      <c r="F603" s="692"/>
      <c r="G603" s="692"/>
      <c r="H603" s="686" t="str">
        <f>vlookup(A603,'セッション実施状況管理'!$A$4:$S1004,18,false)</f>
        <v>#N/A</v>
      </c>
      <c r="I603" s="686"/>
      <c r="J603" s="692"/>
      <c r="K603" s="692"/>
      <c r="L603" s="692"/>
      <c r="M603" s="691">
        <f t="shared" si="16"/>
        <v>0</v>
      </c>
      <c r="N603" s="692"/>
      <c r="O603" s="695" t="str">
        <f t="shared" si="7"/>
        <v>#DIV/0!</v>
      </c>
      <c r="P603" s="743"/>
      <c r="Q603" s="744"/>
      <c r="R603" s="744"/>
      <c r="S603" s="744"/>
      <c r="T603" s="744"/>
      <c r="U603" s="744"/>
      <c r="V603" s="744"/>
      <c r="W603" s="681"/>
      <c r="X603" s="681" t="str">
        <f>iferror(VLOOKUP($E603,'セッション実施状況管理'!$H$10:$L$1028,4,FALSE),"")</f>
        <v/>
      </c>
      <c r="Y603" s="681"/>
      <c r="Z603" s="681"/>
      <c r="AA603" s="681"/>
    </row>
    <row r="604">
      <c r="A604" s="692"/>
      <c r="B604" s="692" t="str">
        <f>vlookup(A604,'セッション実施状況管理'!$A:$C,3,false)</f>
        <v>#N/A</v>
      </c>
      <c r="C604" s="692" t="str">
        <f>vlookup(A604,'セッション実施状況管理'!$A:$B,2,false)</f>
        <v>#N/A</v>
      </c>
      <c r="D604" s="692"/>
      <c r="E604" s="692"/>
      <c r="F604" s="692"/>
      <c r="G604" s="692"/>
      <c r="H604" s="686" t="str">
        <f>vlookup(A604,'セッション実施状況管理'!$A$4:$S1004,18,false)</f>
        <v>#N/A</v>
      </c>
      <c r="I604" s="686"/>
      <c r="J604" s="692"/>
      <c r="K604" s="692"/>
      <c r="L604" s="692"/>
      <c r="M604" s="691">
        <f t="shared" si="16"/>
        <v>0</v>
      </c>
      <c r="N604" s="692"/>
      <c r="O604" s="695" t="str">
        <f t="shared" si="7"/>
        <v>#DIV/0!</v>
      </c>
      <c r="P604" s="743"/>
      <c r="Q604" s="744"/>
      <c r="R604" s="744"/>
      <c r="S604" s="744"/>
      <c r="T604" s="744"/>
      <c r="U604" s="744"/>
      <c r="V604" s="744"/>
      <c r="W604" s="681"/>
      <c r="X604" s="681" t="str">
        <f>iferror(VLOOKUP($E604,'セッション実施状況管理'!$H$10:$L$1028,4,FALSE),"")</f>
        <v/>
      </c>
      <c r="Y604" s="681"/>
      <c r="Z604" s="681"/>
      <c r="AA604" s="681"/>
    </row>
    <row r="605">
      <c r="A605" s="692"/>
      <c r="B605" s="692" t="str">
        <f>vlookup(A605,'セッション実施状況管理'!$A:$C,3,false)</f>
        <v>#N/A</v>
      </c>
      <c r="C605" s="692" t="str">
        <f>vlookup(A605,'セッション実施状況管理'!$A:$B,2,false)</f>
        <v>#N/A</v>
      </c>
      <c r="D605" s="692"/>
      <c r="E605" s="692"/>
      <c r="F605" s="692"/>
      <c r="G605" s="692"/>
      <c r="H605" s="686" t="str">
        <f>vlookup(A605,'セッション実施状況管理'!$A$4:$S1004,18,false)</f>
        <v>#N/A</v>
      </c>
      <c r="I605" s="686"/>
      <c r="J605" s="692"/>
      <c r="K605" s="692"/>
      <c r="L605" s="692"/>
      <c r="M605" s="691">
        <f t="shared" si="16"/>
        <v>0</v>
      </c>
      <c r="N605" s="692"/>
      <c r="O605" s="695" t="str">
        <f t="shared" si="7"/>
        <v>#DIV/0!</v>
      </c>
      <c r="P605" s="743"/>
      <c r="Q605" s="744"/>
      <c r="R605" s="744"/>
      <c r="S605" s="744"/>
      <c r="T605" s="744"/>
      <c r="U605" s="744"/>
      <c r="V605" s="744"/>
      <c r="W605" s="681"/>
      <c r="X605" s="681" t="str">
        <f>iferror(VLOOKUP($E605,'セッション実施状況管理'!$H$10:$L$1028,4,FALSE),"")</f>
        <v/>
      </c>
      <c r="Y605" s="681"/>
      <c r="Z605" s="681"/>
      <c r="AA605" s="681"/>
    </row>
    <row r="606">
      <c r="A606" s="692"/>
      <c r="B606" s="692" t="str">
        <f>vlookup(A606,'セッション実施状況管理'!$A:$C,3,false)</f>
        <v>#N/A</v>
      </c>
      <c r="C606" s="692" t="str">
        <f>vlookup(A606,'セッション実施状況管理'!$A:$B,2,false)</f>
        <v>#N/A</v>
      </c>
      <c r="D606" s="692"/>
      <c r="E606" s="692"/>
      <c r="F606" s="692"/>
      <c r="G606" s="692"/>
      <c r="H606" s="686" t="str">
        <f>vlookup(A606,'セッション実施状況管理'!$A$4:$S1004,18,false)</f>
        <v>#N/A</v>
      </c>
      <c r="I606" s="686"/>
      <c r="J606" s="692"/>
      <c r="K606" s="692"/>
      <c r="L606" s="692"/>
      <c r="M606" s="691">
        <f t="shared" si="16"/>
        <v>0</v>
      </c>
      <c r="N606" s="692"/>
      <c r="O606" s="695" t="str">
        <f t="shared" si="7"/>
        <v>#DIV/0!</v>
      </c>
      <c r="P606" s="743"/>
      <c r="Q606" s="744"/>
      <c r="R606" s="744"/>
      <c r="S606" s="744"/>
      <c r="T606" s="744"/>
      <c r="U606" s="744"/>
      <c r="V606" s="744"/>
      <c r="W606" s="681"/>
      <c r="X606" s="681" t="str">
        <f>iferror(VLOOKUP($E606,'セッション実施状況管理'!$H$10:$L$1028,4,FALSE),"")</f>
        <v/>
      </c>
      <c r="Y606" s="681"/>
      <c r="Z606" s="681"/>
      <c r="AA606" s="681"/>
    </row>
    <row r="607">
      <c r="A607" s="692"/>
      <c r="B607" s="692" t="str">
        <f>vlookup(A607,'セッション実施状況管理'!$A:$C,3,false)</f>
        <v>#N/A</v>
      </c>
      <c r="C607" s="692" t="str">
        <f>vlookup(A607,'セッション実施状況管理'!$A:$B,2,false)</f>
        <v>#N/A</v>
      </c>
      <c r="D607" s="692"/>
      <c r="E607" s="692"/>
      <c r="F607" s="692"/>
      <c r="G607" s="692"/>
      <c r="H607" s="686" t="str">
        <f>vlookup(A607,'セッション実施状況管理'!$A$4:$S1004,18,false)</f>
        <v>#N/A</v>
      </c>
      <c r="I607" s="686"/>
      <c r="J607" s="692"/>
      <c r="K607" s="692"/>
      <c r="L607" s="692"/>
      <c r="M607" s="691">
        <f t="shared" si="16"/>
        <v>0</v>
      </c>
      <c r="N607" s="692"/>
      <c r="O607" s="695" t="str">
        <f t="shared" si="7"/>
        <v>#DIV/0!</v>
      </c>
      <c r="P607" s="743"/>
      <c r="Q607" s="744"/>
      <c r="R607" s="744"/>
      <c r="S607" s="744"/>
      <c r="T607" s="744"/>
      <c r="U607" s="744"/>
      <c r="V607" s="744"/>
      <c r="W607" s="681"/>
      <c r="X607" s="681" t="str">
        <f>iferror(VLOOKUP($E607,'セッション実施状況管理'!$H$10:$L$1028,4,FALSE),"")</f>
        <v/>
      </c>
      <c r="Y607" s="681"/>
      <c r="Z607" s="681"/>
      <c r="AA607" s="681"/>
    </row>
    <row r="608">
      <c r="A608" s="692"/>
      <c r="B608" s="692" t="str">
        <f>vlookup(A608,'セッション実施状況管理'!$A:$C,3,false)</f>
        <v>#N/A</v>
      </c>
      <c r="C608" s="692" t="str">
        <f>vlookup(A608,'セッション実施状況管理'!$A:$B,2,false)</f>
        <v>#N/A</v>
      </c>
      <c r="D608" s="692"/>
      <c r="E608" s="692"/>
      <c r="F608" s="692"/>
      <c r="G608" s="692"/>
      <c r="H608" s="686" t="str">
        <f>vlookup(A608,'セッション実施状況管理'!$A$4:$S1004,18,false)</f>
        <v>#N/A</v>
      </c>
      <c r="I608" s="686"/>
      <c r="J608" s="692"/>
      <c r="K608" s="692"/>
      <c r="L608" s="692"/>
      <c r="M608" s="691">
        <f t="shared" si="16"/>
        <v>0</v>
      </c>
      <c r="N608" s="692"/>
      <c r="O608" s="695" t="str">
        <f t="shared" si="7"/>
        <v>#DIV/0!</v>
      </c>
      <c r="P608" s="743"/>
      <c r="Q608" s="744"/>
      <c r="R608" s="744"/>
      <c r="S608" s="744"/>
      <c r="T608" s="744"/>
      <c r="U608" s="744"/>
      <c r="V608" s="744"/>
      <c r="W608" s="681"/>
      <c r="X608" s="681" t="str">
        <f>iferror(VLOOKUP($E608,'セッション実施状況管理'!$H$10:$L$1028,4,FALSE),"")</f>
        <v/>
      </c>
      <c r="Y608" s="681"/>
      <c r="Z608" s="681"/>
      <c r="AA608" s="681"/>
    </row>
    <row r="609">
      <c r="A609" s="692"/>
      <c r="B609" s="692" t="str">
        <f>vlookup(A609,'セッション実施状況管理'!$A:$C,3,false)</f>
        <v>#N/A</v>
      </c>
      <c r="C609" s="692" t="str">
        <f>vlookup(A609,'セッション実施状況管理'!$A:$B,2,false)</f>
        <v>#N/A</v>
      </c>
      <c r="D609" s="692"/>
      <c r="E609" s="692"/>
      <c r="F609" s="692"/>
      <c r="G609" s="692"/>
      <c r="H609" s="686" t="str">
        <f>vlookup(A609,'セッション実施状況管理'!$A$4:$S1004,18,false)</f>
        <v>#N/A</v>
      </c>
      <c r="I609" s="686"/>
      <c r="J609" s="692"/>
      <c r="K609" s="692"/>
      <c r="L609" s="692"/>
      <c r="M609" s="691">
        <f t="shared" si="16"/>
        <v>0</v>
      </c>
      <c r="N609" s="692"/>
      <c r="O609" s="695" t="str">
        <f t="shared" si="7"/>
        <v>#DIV/0!</v>
      </c>
      <c r="P609" s="743"/>
      <c r="Q609" s="744"/>
      <c r="R609" s="744"/>
      <c r="S609" s="744"/>
      <c r="T609" s="744"/>
      <c r="U609" s="744"/>
      <c r="V609" s="744"/>
      <c r="W609" s="681"/>
      <c r="X609" s="681" t="str">
        <f>iferror(VLOOKUP($E609,'セッション実施状況管理'!$H$10:$L$1028,4,FALSE),"")</f>
        <v/>
      </c>
      <c r="Y609" s="681"/>
      <c r="Z609" s="681"/>
      <c r="AA609" s="681"/>
    </row>
    <row r="610">
      <c r="A610" s="692"/>
      <c r="B610" s="692" t="str">
        <f>vlookup(A610,'セッション実施状況管理'!$A:$C,3,false)</f>
        <v>#N/A</v>
      </c>
      <c r="C610" s="692" t="str">
        <f>vlookup(A610,'セッション実施状況管理'!$A:$B,2,false)</f>
        <v>#N/A</v>
      </c>
      <c r="D610" s="692"/>
      <c r="E610" s="692"/>
      <c r="F610" s="692"/>
      <c r="G610" s="692"/>
      <c r="H610" s="686" t="str">
        <f>vlookup(A610,'セッション実施状況管理'!$A$4:$S1004,18,false)</f>
        <v>#N/A</v>
      </c>
      <c r="I610" s="686"/>
      <c r="J610" s="692"/>
      <c r="K610" s="692"/>
      <c r="L610" s="692"/>
      <c r="M610" s="691">
        <f t="shared" si="16"/>
        <v>0</v>
      </c>
      <c r="N610" s="692"/>
      <c r="O610" s="695" t="str">
        <f t="shared" si="7"/>
        <v>#DIV/0!</v>
      </c>
      <c r="P610" s="743"/>
      <c r="Q610" s="744"/>
      <c r="R610" s="744"/>
      <c r="S610" s="744"/>
      <c r="T610" s="744"/>
      <c r="U610" s="744"/>
      <c r="V610" s="744"/>
      <c r="W610" s="681"/>
      <c r="X610" s="681" t="str">
        <f>iferror(VLOOKUP($E610,'セッション実施状況管理'!$H$10:$L$1028,4,FALSE),"")</f>
        <v/>
      </c>
      <c r="Y610" s="681"/>
      <c r="Z610" s="681"/>
      <c r="AA610" s="681"/>
    </row>
    <row r="611">
      <c r="A611" s="692"/>
      <c r="B611" s="692" t="str">
        <f>vlookup(A611,'セッション実施状況管理'!$A:$C,3,false)</f>
        <v>#N/A</v>
      </c>
      <c r="C611" s="692" t="str">
        <f>vlookup(A611,'セッション実施状況管理'!$A:$B,2,false)</f>
        <v>#N/A</v>
      </c>
      <c r="D611" s="692"/>
      <c r="E611" s="692"/>
      <c r="F611" s="692"/>
      <c r="G611" s="692"/>
      <c r="H611" s="686" t="str">
        <f>vlookup(A611,'セッション実施状況管理'!$A$4:$S1004,18,false)</f>
        <v>#N/A</v>
      </c>
      <c r="I611" s="686"/>
      <c r="J611" s="692"/>
      <c r="K611" s="692"/>
      <c r="L611" s="692"/>
      <c r="M611" s="691">
        <f t="shared" si="16"/>
        <v>0</v>
      </c>
      <c r="N611" s="692"/>
      <c r="O611" s="695" t="str">
        <f t="shared" si="7"/>
        <v>#DIV/0!</v>
      </c>
      <c r="P611" s="743"/>
      <c r="Q611" s="744"/>
      <c r="R611" s="744"/>
      <c r="S611" s="744"/>
      <c r="T611" s="744"/>
      <c r="U611" s="744"/>
      <c r="V611" s="744"/>
      <c r="W611" s="681"/>
      <c r="X611" s="681" t="str">
        <f>iferror(VLOOKUP($E611,'セッション実施状況管理'!$H$10:$L$1028,4,FALSE),"")</f>
        <v/>
      </c>
      <c r="Y611" s="681"/>
      <c r="Z611" s="681"/>
      <c r="AA611" s="681"/>
    </row>
    <row r="612">
      <c r="A612" s="692"/>
      <c r="B612" s="692" t="str">
        <f>vlookup(A612,'セッション実施状況管理'!$A:$C,3,false)</f>
        <v>#N/A</v>
      </c>
      <c r="C612" s="692" t="str">
        <f>vlookup(A612,'セッション実施状況管理'!$A:$B,2,false)</f>
        <v>#N/A</v>
      </c>
      <c r="D612" s="692"/>
      <c r="E612" s="692"/>
      <c r="F612" s="692"/>
      <c r="G612" s="692"/>
      <c r="H612" s="686" t="str">
        <f>vlookup(A612,'セッション実施状況管理'!$A$4:$S1004,18,false)</f>
        <v>#N/A</v>
      </c>
      <c r="I612" s="686"/>
      <c r="J612" s="692"/>
      <c r="K612" s="692"/>
      <c r="L612" s="692"/>
      <c r="M612" s="691">
        <f t="shared" si="16"/>
        <v>0</v>
      </c>
      <c r="N612" s="692"/>
      <c r="O612" s="695" t="str">
        <f t="shared" si="7"/>
        <v>#DIV/0!</v>
      </c>
      <c r="P612" s="743"/>
      <c r="Q612" s="744"/>
      <c r="R612" s="744"/>
      <c r="S612" s="744"/>
      <c r="T612" s="744"/>
      <c r="U612" s="744"/>
      <c r="V612" s="744"/>
      <c r="W612" s="681"/>
      <c r="X612" s="681" t="str">
        <f>iferror(VLOOKUP($E612,'セッション実施状況管理'!$H$10:$L$1028,4,FALSE),"")</f>
        <v/>
      </c>
      <c r="Y612" s="681"/>
      <c r="Z612" s="681"/>
      <c r="AA612" s="681"/>
    </row>
    <row r="613">
      <c r="A613" s="692"/>
      <c r="B613" s="692" t="str">
        <f>vlookup(A613,'セッション実施状況管理'!$A:$C,3,false)</f>
        <v>#N/A</v>
      </c>
      <c r="C613" s="692" t="str">
        <f>vlookup(A613,'セッション実施状況管理'!$A:$B,2,false)</f>
        <v>#N/A</v>
      </c>
      <c r="D613" s="692"/>
      <c r="E613" s="692"/>
      <c r="F613" s="692"/>
      <c r="G613" s="692"/>
      <c r="H613" s="686" t="str">
        <f>vlookup(A613,'セッション実施状況管理'!$A$4:$S1004,18,false)</f>
        <v>#N/A</v>
      </c>
      <c r="I613" s="686"/>
      <c r="J613" s="692"/>
      <c r="K613" s="692"/>
      <c r="L613" s="692"/>
      <c r="M613" s="691">
        <f t="shared" si="16"/>
        <v>0</v>
      </c>
      <c r="N613" s="692"/>
      <c r="O613" s="695" t="str">
        <f t="shared" si="7"/>
        <v>#DIV/0!</v>
      </c>
      <c r="P613" s="743"/>
      <c r="Q613" s="744"/>
      <c r="R613" s="744"/>
      <c r="S613" s="744"/>
      <c r="T613" s="744"/>
      <c r="U613" s="744"/>
      <c r="V613" s="744"/>
      <c r="W613" s="681"/>
      <c r="X613" s="681" t="str">
        <f>iferror(VLOOKUP($E613,'セッション実施状況管理'!$H$10:$L$1028,4,FALSE),"")</f>
        <v/>
      </c>
      <c r="Y613" s="681"/>
      <c r="Z613" s="681"/>
      <c r="AA613" s="681"/>
    </row>
    <row r="614">
      <c r="A614" s="692"/>
      <c r="B614" s="692" t="str">
        <f>vlookup(A614,'セッション実施状況管理'!$A:$C,3,false)</f>
        <v>#N/A</v>
      </c>
      <c r="C614" s="692" t="str">
        <f>vlookup(A614,'セッション実施状況管理'!$A:$B,2,false)</f>
        <v>#N/A</v>
      </c>
      <c r="D614" s="692"/>
      <c r="E614" s="692"/>
      <c r="F614" s="692"/>
      <c r="G614" s="692"/>
      <c r="H614" s="686" t="str">
        <f>vlookup(A614,'セッション実施状況管理'!$A$4:$S1004,18,false)</f>
        <v>#N/A</v>
      </c>
      <c r="I614" s="686"/>
      <c r="J614" s="692"/>
      <c r="K614" s="692"/>
      <c r="L614" s="692"/>
      <c r="M614" s="691">
        <f t="shared" si="16"/>
        <v>0</v>
      </c>
      <c r="N614" s="692"/>
      <c r="O614" s="695" t="str">
        <f t="shared" si="7"/>
        <v>#DIV/0!</v>
      </c>
      <c r="P614" s="743"/>
      <c r="Q614" s="744"/>
      <c r="R614" s="744"/>
      <c r="S614" s="744"/>
      <c r="T614" s="744"/>
      <c r="U614" s="744"/>
      <c r="V614" s="744"/>
      <c r="W614" s="681"/>
      <c r="X614" s="681" t="str">
        <f>iferror(VLOOKUP($E614,'セッション実施状況管理'!$H$10:$L$1028,4,FALSE),"")</f>
        <v/>
      </c>
      <c r="Y614" s="681"/>
      <c r="Z614" s="681"/>
      <c r="AA614" s="681"/>
    </row>
    <row r="615">
      <c r="A615" s="692"/>
      <c r="B615" s="692" t="str">
        <f>vlookup(A615,'セッション実施状況管理'!$A:$C,3,false)</f>
        <v>#N/A</v>
      </c>
      <c r="C615" s="692" t="str">
        <f>vlookup(A615,'セッション実施状況管理'!$A:$B,2,false)</f>
        <v>#N/A</v>
      </c>
      <c r="D615" s="692"/>
      <c r="E615" s="692"/>
      <c r="F615" s="692"/>
      <c r="G615" s="692"/>
      <c r="H615" s="686" t="str">
        <f>vlookup(A615,'セッション実施状況管理'!$A$4:$S1004,18,false)</f>
        <v>#N/A</v>
      </c>
      <c r="I615" s="686"/>
      <c r="J615" s="692"/>
      <c r="K615" s="692"/>
      <c r="L615" s="692"/>
      <c r="M615" s="691">
        <f t="shared" si="16"/>
        <v>0</v>
      </c>
      <c r="N615" s="692"/>
      <c r="O615" s="695" t="str">
        <f t="shared" si="7"/>
        <v>#DIV/0!</v>
      </c>
      <c r="P615" s="743"/>
      <c r="Q615" s="744"/>
      <c r="R615" s="744"/>
      <c r="S615" s="744"/>
      <c r="T615" s="744"/>
      <c r="U615" s="744"/>
      <c r="V615" s="744"/>
      <c r="W615" s="681"/>
      <c r="X615" s="681" t="str">
        <f>iferror(VLOOKUP($E615,'セッション実施状況管理'!$H$10:$L$1028,4,FALSE),"")</f>
        <v/>
      </c>
      <c r="Y615" s="681"/>
      <c r="Z615" s="681"/>
      <c r="AA615" s="681"/>
    </row>
    <row r="616">
      <c r="A616" s="692"/>
      <c r="B616" s="692" t="str">
        <f>vlookup(A616,'セッション実施状況管理'!$A:$C,3,false)</f>
        <v>#N/A</v>
      </c>
      <c r="C616" s="692" t="str">
        <f>vlookup(A616,'セッション実施状況管理'!$A:$B,2,false)</f>
        <v>#N/A</v>
      </c>
      <c r="D616" s="692"/>
      <c r="E616" s="692"/>
      <c r="F616" s="692"/>
      <c r="G616" s="692"/>
      <c r="H616" s="686" t="str">
        <f>vlookup(A616,'セッション実施状況管理'!$A$4:$S1004,18,false)</f>
        <v>#N/A</v>
      </c>
      <c r="I616" s="686"/>
      <c r="J616" s="692"/>
      <c r="K616" s="692"/>
      <c r="L616" s="692"/>
      <c r="M616" s="691">
        <f t="shared" si="16"/>
        <v>0</v>
      </c>
      <c r="N616" s="692"/>
      <c r="O616" s="695" t="str">
        <f t="shared" si="7"/>
        <v>#DIV/0!</v>
      </c>
      <c r="P616" s="743"/>
      <c r="Q616" s="744"/>
      <c r="R616" s="744"/>
      <c r="S616" s="744"/>
      <c r="T616" s="744"/>
      <c r="U616" s="744"/>
      <c r="V616" s="744"/>
      <c r="W616" s="681"/>
      <c r="X616" s="681" t="str">
        <f>iferror(VLOOKUP($E616,'セッション実施状況管理'!$H$10:$L$1028,4,FALSE),"")</f>
        <v/>
      </c>
      <c r="Y616" s="681"/>
      <c r="Z616" s="681"/>
      <c r="AA616" s="681"/>
    </row>
    <row r="617">
      <c r="A617" s="692"/>
      <c r="B617" s="692" t="str">
        <f>vlookup(A617,'セッション実施状況管理'!$A:$C,3,false)</f>
        <v>#N/A</v>
      </c>
      <c r="C617" s="692" t="str">
        <f>vlookup(A617,'セッション実施状況管理'!$A:$B,2,false)</f>
        <v>#N/A</v>
      </c>
      <c r="D617" s="692"/>
      <c r="E617" s="692"/>
      <c r="F617" s="692"/>
      <c r="G617" s="692"/>
      <c r="H617" s="686" t="str">
        <f>vlookup(A617,'セッション実施状況管理'!$A$4:$S1004,18,false)</f>
        <v>#N/A</v>
      </c>
      <c r="I617" s="686"/>
      <c r="J617" s="692"/>
      <c r="K617" s="692"/>
      <c r="L617" s="692"/>
      <c r="M617" s="691">
        <f t="shared" si="16"/>
        <v>0</v>
      </c>
      <c r="N617" s="692"/>
      <c r="O617" s="695" t="str">
        <f t="shared" si="7"/>
        <v>#DIV/0!</v>
      </c>
      <c r="P617" s="743"/>
      <c r="Q617" s="744"/>
      <c r="R617" s="744"/>
      <c r="S617" s="744"/>
      <c r="T617" s="744"/>
      <c r="U617" s="744"/>
      <c r="V617" s="744"/>
      <c r="W617" s="681"/>
      <c r="X617" s="681" t="str">
        <f>iferror(VLOOKUP($E617,'セッション実施状況管理'!$H$10:$L$1028,4,FALSE),"")</f>
        <v/>
      </c>
      <c r="Y617" s="681"/>
      <c r="Z617" s="681"/>
      <c r="AA617" s="681"/>
    </row>
    <row r="618">
      <c r="A618" s="692"/>
      <c r="B618" s="692" t="str">
        <f>vlookup(A618,'セッション実施状況管理'!$A:$C,3,false)</f>
        <v>#N/A</v>
      </c>
      <c r="C618" s="692" t="str">
        <f>vlookup(A618,'セッション実施状況管理'!$A:$B,2,false)</f>
        <v>#N/A</v>
      </c>
      <c r="D618" s="692"/>
      <c r="E618" s="692"/>
      <c r="F618" s="692"/>
      <c r="G618" s="692"/>
      <c r="H618" s="686" t="str">
        <f>vlookup(A618,'セッション実施状況管理'!$A$4:$S1004,18,false)</f>
        <v>#N/A</v>
      </c>
      <c r="I618" s="686"/>
      <c r="J618" s="692"/>
      <c r="K618" s="692"/>
      <c r="L618" s="692"/>
      <c r="M618" s="691">
        <f t="shared" si="16"/>
        <v>0</v>
      </c>
      <c r="N618" s="692"/>
      <c r="O618" s="695" t="str">
        <f t="shared" si="7"/>
        <v>#DIV/0!</v>
      </c>
      <c r="P618" s="743"/>
      <c r="Q618" s="744"/>
      <c r="R618" s="744"/>
      <c r="S618" s="744"/>
      <c r="T618" s="744"/>
      <c r="U618" s="744"/>
      <c r="V618" s="744"/>
      <c r="W618" s="681"/>
      <c r="X618" s="681" t="str">
        <f>iferror(VLOOKUP($E618,'セッション実施状況管理'!$H$10:$L$1028,4,FALSE),"")</f>
        <v/>
      </c>
      <c r="Y618" s="681"/>
      <c r="Z618" s="681"/>
      <c r="AA618" s="681"/>
    </row>
    <row r="619">
      <c r="A619" s="692"/>
      <c r="B619" s="692" t="str">
        <f>vlookup(A619,'セッション実施状況管理'!$A:$C,3,false)</f>
        <v>#N/A</v>
      </c>
      <c r="C619" s="692" t="str">
        <f>vlookup(A619,'セッション実施状況管理'!$A:$B,2,false)</f>
        <v>#N/A</v>
      </c>
      <c r="D619" s="692"/>
      <c r="E619" s="692"/>
      <c r="F619" s="692"/>
      <c r="G619" s="692"/>
      <c r="H619" s="686" t="str">
        <f>vlookup(A619,'セッション実施状況管理'!$A$4:$S1004,18,false)</f>
        <v>#N/A</v>
      </c>
      <c r="I619" s="686"/>
      <c r="J619" s="692"/>
      <c r="K619" s="692"/>
      <c r="L619" s="692"/>
      <c r="M619" s="691">
        <f t="shared" si="16"/>
        <v>0</v>
      </c>
      <c r="N619" s="692"/>
      <c r="O619" s="695" t="str">
        <f t="shared" si="7"/>
        <v>#DIV/0!</v>
      </c>
      <c r="P619" s="743"/>
      <c r="Q619" s="744"/>
      <c r="R619" s="744"/>
      <c r="S619" s="744"/>
      <c r="T619" s="744"/>
      <c r="U619" s="744"/>
      <c r="V619" s="744"/>
      <c r="W619" s="681"/>
      <c r="X619" s="681" t="str">
        <f>iferror(VLOOKUP($E619,'セッション実施状況管理'!$H$10:$L$1028,4,FALSE),"")</f>
        <v/>
      </c>
      <c r="Y619" s="681"/>
      <c r="Z619" s="681"/>
      <c r="AA619" s="681"/>
    </row>
    <row r="620">
      <c r="A620" s="692"/>
      <c r="B620" s="692" t="str">
        <f>vlookup(A620,'セッション実施状況管理'!$A:$C,3,false)</f>
        <v>#N/A</v>
      </c>
      <c r="C620" s="692" t="str">
        <f>vlookup(A620,'セッション実施状況管理'!$A:$B,2,false)</f>
        <v>#N/A</v>
      </c>
      <c r="D620" s="692"/>
      <c r="E620" s="692"/>
      <c r="F620" s="692"/>
      <c r="G620" s="692"/>
      <c r="H620" s="686" t="str">
        <f>vlookup(A620,'セッション実施状況管理'!$A$4:$S1004,18,false)</f>
        <v>#N/A</v>
      </c>
      <c r="I620" s="686"/>
      <c r="J620" s="692"/>
      <c r="K620" s="692"/>
      <c r="L620" s="692"/>
      <c r="M620" s="691">
        <f t="shared" si="16"/>
        <v>0</v>
      </c>
      <c r="N620" s="692"/>
      <c r="O620" s="695" t="str">
        <f t="shared" si="7"/>
        <v>#DIV/0!</v>
      </c>
      <c r="P620" s="743"/>
      <c r="Q620" s="744"/>
      <c r="R620" s="744"/>
      <c r="S620" s="744"/>
      <c r="T620" s="744"/>
      <c r="U620" s="744"/>
      <c r="V620" s="744"/>
      <c r="W620" s="681"/>
      <c r="X620" s="681" t="str">
        <f>iferror(VLOOKUP($E620,'セッション実施状況管理'!$H$10:$L$1028,4,FALSE),"")</f>
        <v/>
      </c>
      <c r="Y620" s="681"/>
      <c r="Z620" s="681"/>
      <c r="AA620" s="681"/>
    </row>
    <row r="621">
      <c r="A621" s="692"/>
      <c r="B621" s="692" t="str">
        <f>vlookup(A621,'セッション実施状況管理'!$A:$C,3,false)</f>
        <v>#N/A</v>
      </c>
      <c r="C621" s="692" t="str">
        <f>vlookup(A621,'セッション実施状況管理'!$A:$B,2,false)</f>
        <v>#N/A</v>
      </c>
      <c r="D621" s="692"/>
      <c r="E621" s="692"/>
      <c r="F621" s="692"/>
      <c r="G621" s="692"/>
      <c r="H621" s="686" t="str">
        <f>vlookup(A621,'セッション実施状況管理'!$A$4:$S1004,18,false)</f>
        <v>#N/A</v>
      </c>
      <c r="I621" s="686"/>
      <c r="J621" s="692"/>
      <c r="K621" s="692"/>
      <c r="L621" s="692"/>
      <c r="M621" s="691">
        <f t="shared" si="16"/>
        <v>0</v>
      </c>
      <c r="N621" s="692"/>
      <c r="O621" s="695" t="str">
        <f t="shared" si="7"/>
        <v>#DIV/0!</v>
      </c>
      <c r="P621" s="743"/>
      <c r="Q621" s="744"/>
      <c r="R621" s="744"/>
      <c r="S621" s="744"/>
      <c r="T621" s="744"/>
      <c r="U621" s="744"/>
      <c r="V621" s="744"/>
      <c r="W621" s="681"/>
      <c r="X621" s="681" t="str">
        <f>iferror(VLOOKUP($E621,'セッション実施状況管理'!$H$10:$L$1028,4,FALSE),"")</f>
        <v/>
      </c>
      <c r="Y621" s="681"/>
      <c r="Z621" s="681"/>
      <c r="AA621" s="681"/>
    </row>
    <row r="622">
      <c r="A622" s="692"/>
      <c r="B622" s="692" t="str">
        <f>vlookup(A622,'セッション実施状況管理'!$A:$C,3,false)</f>
        <v>#N/A</v>
      </c>
      <c r="C622" s="692" t="str">
        <f>vlookup(A622,'セッション実施状況管理'!$A:$B,2,false)</f>
        <v>#N/A</v>
      </c>
      <c r="D622" s="692"/>
      <c r="E622" s="692"/>
      <c r="F622" s="692"/>
      <c r="G622" s="692"/>
      <c r="H622" s="686" t="str">
        <f>vlookup(A622,'セッション実施状況管理'!$A$4:$S1004,18,false)</f>
        <v>#N/A</v>
      </c>
      <c r="I622" s="686"/>
      <c r="J622" s="692"/>
      <c r="K622" s="692"/>
      <c r="L622" s="692"/>
      <c r="M622" s="691">
        <f t="shared" si="16"/>
        <v>0</v>
      </c>
      <c r="N622" s="692"/>
      <c r="O622" s="695" t="str">
        <f t="shared" si="7"/>
        <v>#DIV/0!</v>
      </c>
      <c r="P622" s="743"/>
      <c r="Q622" s="744"/>
      <c r="R622" s="744"/>
      <c r="S622" s="744"/>
      <c r="T622" s="744"/>
      <c r="U622" s="744"/>
      <c r="V622" s="744"/>
      <c r="W622" s="681"/>
      <c r="X622" s="681" t="str">
        <f>iferror(VLOOKUP($E622,'セッション実施状況管理'!$H$10:$L$1028,4,FALSE),"")</f>
        <v/>
      </c>
      <c r="Y622" s="681"/>
      <c r="Z622" s="681"/>
      <c r="AA622" s="681"/>
    </row>
    <row r="623">
      <c r="A623" s="692"/>
      <c r="B623" s="692" t="str">
        <f>vlookup(A623,'セッション実施状況管理'!$A:$C,3,false)</f>
        <v>#N/A</v>
      </c>
      <c r="C623" s="692" t="str">
        <f>vlookup(A623,'セッション実施状況管理'!$A:$B,2,false)</f>
        <v>#N/A</v>
      </c>
      <c r="D623" s="692"/>
      <c r="E623" s="692"/>
      <c r="F623" s="692"/>
      <c r="G623" s="692"/>
      <c r="H623" s="686" t="str">
        <f>vlookup(A623,'セッション実施状況管理'!$A$4:$S1004,18,false)</f>
        <v>#N/A</v>
      </c>
      <c r="I623" s="686"/>
      <c r="J623" s="692"/>
      <c r="K623" s="692"/>
      <c r="L623" s="692"/>
      <c r="M623" s="691">
        <f t="shared" si="16"/>
        <v>0</v>
      </c>
      <c r="N623" s="692"/>
      <c r="O623" s="695" t="str">
        <f t="shared" si="7"/>
        <v>#DIV/0!</v>
      </c>
      <c r="P623" s="743"/>
      <c r="Q623" s="744"/>
      <c r="R623" s="744"/>
      <c r="S623" s="744"/>
      <c r="T623" s="744"/>
      <c r="U623" s="744"/>
      <c r="V623" s="744"/>
      <c r="W623" s="681"/>
      <c r="X623" s="681" t="str">
        <f>iferror(VLOOKUP($E623,'セッション実施状況管理'!$H$10:$L$1028,4,FALSE),"")</f>
        <v/>
      </c>
      <c r="Y623" s="681"/>
      <c r="Z623" s="681"/>
      <c r="AA623" s="681"/>
    </row>
    <row r="624">
      <c r="A624" s="692"/>
      <c r="B624" s="692" t="str">
        <f>vlookup(A624,'セッション実施状況管理'!$A:$C,3,false)</f>
        <v>#N/A</v>
      </c>
      <c r="C624" s="692" t="str">
        <f>vlookup(A624,'セッション実施状況管理'!$A:$B,2,false)</f>
        <v>#N/A</v>
      </c>
      <c r="D624" s="692"/>
      <c r="E624" s="692"/>
      <c r="F624" s="692"/>
      <c r="G624" s="692"/>
      <c r="H624" s="686" t="str">
        <f>vlookup(A624,'セッション実施状況管理'!$A$4:$S1004,18,false)</f>
        <v>#N/A</v>
      </c>
      <c r="I624" s="686"/>
      <c r="J624" s="692"/>
      <c r="K624" s="692"/>
      <c r="L624" s="692"/>
      <c r="M624" s="691">
        <f t="shared" si="16"/>
        <v>0</v>
      </c>
      <c r="N624" s="692"/>
      <c r="O624" s="695" t="str">
        <f t="shared" si="7"/>
        <v>#DIV/0!</v>
      </c>
      <c r="P624" s="743"/>
      <c r="Q624" s="744"/>
      <c r="R624" s="744"/>
      <c r="S624" s="744"/>
      <c r="T624" s="744"/>
      <c r="U624" s="744"/>
      <c r="V624" s="744"/>
      <c r="W624" s="681"/>
      <c r="X624" s="681" t="str">
        <f>iferror(VLOOKUP($E624,'セッション実施状況管理'!$H$10:$L$1028,4,FALSE),"")</f>
        <v/>
      </c>
      <c r="Y624" s="681"/>
      <c r="Z624" s="681"/>
      <c r="AA624" s="681"/>
    </row>
    <row r="625">
      <c r="A625" s="692"/>
      <c r="B625" s="692" t="str">
        <f>vlookup(A625,'セッション実施状況管理'!$A:$C,3,false)</f>
        <v>#N/A</v>
      </c>
      <c r="C625" s="692" t="str">
        <f>vlookup(A625,'セッション実施状況管理'!$A:$B,2,false)</f>
        <v>#N/A</v>
      </c>
      <c r="D625" s="692"/>
      <c r="E625" s="692"/>
      <c r="F625" s="692"/>
      <c r="G625" s="692"/>
      <c r="H625" s="686" t="str">
        <f>vlookup(A625,'セッション実施状況管理'!$A$4:$S1004,18,false)</f>
        <v>#N/A</v>
      </c>
      <c r="I625" s="686"/>
      <c r="J625" s="692"/>
      <c r="K625" s="692"/>
      <c r="L625" s="692"/>
      <c r="M625" s="691">
        <f t="shared" si="16"/>
        <v>0</v>
      </c>
      <c r="N625" s="692"/>
      <c r="O625" s="695" t="str">
        <f t="shared" si="7"/>
        <v>#DIV/0!</v>
      </c>
      <c r="P625" s="743"/>
      <c r="Q625" s="744"/>
      <c r="R625" s="744"/>
      <c r="S625" s="744"/>
      <c r="T625" s="744"/>
      <c r="U625" s="744"/>
      <c r="V625" s="744"/>
      <c r="W625" s="681"/>
      <c r="X625" s="681" t="str">
        <f>iferror(VLOOKUP($E625,'セッション実施状況管理'!$H$10:$L$1028,4,FALSE),"")</f>
        <v/>
      </c>
      <c r="Y625" s="681"/>
      <c r="Z625" s="681"/>
      <c r="AA625" s="681"/>
    </row>
    <row r="626">
      <c r="A626" s="692"/>
      <c r="B626" s="692" t="str">
        <f>vlookup(A626,'セッション実施状況管理'!$A:$C,3,false)</f>
        <v>#N/A</v>
      </c>
      <c r="C626" s="692" t="str">
        <f>vlookup(A626,'セッション実施状況管理'!$A:$B,2,false)</f>
        <v>#N/A</v>
      </c>
      <c r="D626" s="692"/>
      <c r="E626" s="692"/>
      <c r="F626" s="692"/>
      <c r="G626" s="692"/>
      <c r="H626" s="686" t="str">
        <f>vlookup(A626,'セッション実施状況管理'!$A$4:$S1004,18,false)</f>
        <v>#N/A</v>
      </c>
      <c r="I626" s="686"/>
      <c r="J626" s="692"/>
      <c r="K626" s="692"/>
      <c r="L626" s="692"/>
      <c r="M626" s="691">
        <f t="shared" si="16"/>
        <v>0</v>
      </c>
      <c r="N626" s="692"/>
      <c r="O626" s="695" t="str">
        <f t="shared" si="7"/>
        <v>#DIV/0!</v>
      </c>
      <c r="P626" s="743"/>
      <c r="Q626" s="744"/>
      <c r="R626" s="744"/>
      <c r="S626" s="744"/>
      <c r="T626" s="744"/>
      <c r="U626" s="744"/>
      <c r="V626" s="744"/>
      <c r="W626" s="681"/>
      <c r="X626" s="681" t="str">
        <f>iferror(VLOOKUP($E626,'セッション実施状況管理'!$H$10:$L$1028,4,FALSE),"")</f>
        <v/>
      </c>
      <c r="Y626" s="681"/>
      <c r="Z626" s="681"/>
      <c r="AA626" s="681"/>
    </row>
    <row r="627">
      <c r="A627" s="692"/>
      <c r="B627" s="692" t="str">
        <f>vlookup(A627,'セッション実施状況管理'!$A:$C,3,false)</f>
        <v>#N/A</v>
      </c>
      <c r="C627" s="692" t="str">
        <f>vlookup(A627,'セッション実施状況管理'!$A:$B,2,false)</f>
        <v>#N/A</v>
      </c>
      <c r="D627" s="692"/>
      <c r="E627" s="692"/>
      <c r="F627" s="692"/>
      <c r="G627" s="692"/>
      <c r="H627" s="686" t="str">
        <f>vlookup(A627,'セッション実施状況管理'!$A$4:$S1004,18,false)</f>
        <v>#N/A</v>
      </c>
      <c r="I627" s="686"/>
      <c r="J627" s="692"/>
      <c r="K627" s="692"/>
      <c r="L627" s="692"/>
      <c r="M627" s="691">
        <f t="shared" si="16"/>
        <v>0</v>
      </c>
      <c r="N627" s="692"/>
      <c r="O627" s="695" t="str">
        <f t="shared" si="7"/>
        <v>#DIV/0!</v>
      </c>
      <c r="P627" s="743"/>
      <c r="Q627" s="744"/>
      <c r="R627" s="744"/>
      <c r="S627" s="744"/>
      <c r="T627" s="744"/>
      <c r="U627" s="744"/>
      <c r="V627" s="744"/>
      <c r="W627" s="681"/>
      <c r="X627" s="681" t="str">
        <f>iferror(VLOOKUP($E627,'セッション実施状況管理'!$H$10:$L$1028,4,FALSE),"")</f>
        <v/>
      </c>
      <c r="Y627" s="681"/>
      <c r="Z627" s="681"/>
      <c r="AA627" s="681"/>
    </row>
    <row r="628">
      <c r="A628" s="692"/>
      <c r="B628" s="692" t="str">
        <f>vlookup(A628,'セッション実施状況管理'!$A:$C,3,false)</f>
        <v>#N/A</v>
      </c>
      <c r="C628" s="692" t="str">
        <f>vlookup(A628,'セッション実施状況管理'!$A:$B,2,false)</f>
        <v>#N/A</v>
      </c>
      <c r="D628" s="692"/>
      <c r="E628" s="692"/>
      <c r="F628" s="692"/>
      <c r="G628" s="692"/>
      <c r="H628" s="686" t="str">
        <f>vlookup(A628,'セッション実施状況管理'!$A$4:$S1004,18,false)</f>
        <v>#N/A</v>
      </c>
      <c r="I628" s="686"/>
      <c r="J628" s="692"/>
      <c r="K628" s="692"/>
      <c r="L628" s="692"/>
      <c r="M628" s="691">
        <f t="shared" si="16"/>
        <v>0</v>
      </c>
      <c r="N628" s="692"/>
      <c r="O628" s="695" t="str">
        <f t="shared" si="7"/>
        <v>#DIV/0!</v>
      </c>
      <c r="P628" s="743"/>
      <c r="Q628" s="744"/>
      <c r="R628" s="744"/>
      <c r="S628" s="744"/>
      <c r="T628" s="744"/>
      <c r="U628" s="744"/>
      <c r="V628" s="744"/>
      <c r="W628" s="681"/>
      <c r="X628" s="681" t="str">
        <f>iferror(VLOOKUP($E628,'セッション実施状況管理'!$H$10:$L$1028,4,FALSE),"")</f>
        <v/>
      </c>
      <c r="Y628" s="681"/>
      <c r="Z628" s="681"/>
      <c r="AA628" s="681"/>
    </row>
    <row r="629">
      <c r="A629" s="692"/>
      <c r="B629" s="692" t="str">
        <f>vlookup(A629,'セッション実施状況管理'!$A:$C,3,false)</f>
        <v>#N/A</v>
      </c>
      <c r="C629" s="692" t="str">
        <f>vlookup(A629,'セッション実施状況管理'!$A:$B,2,false)</f>
        <v>#N/A</v>
      </c>
      <c r="D629" s="692"/>
      <c r="E629" s="692"/>
      <c r="F629" s="692"/>
      <c r="G629" s="692"/>
      <c r="H629" s="686" t="str">
        <f>vlookup(A629,'セッション実施状況管理'!$A$4:$S1004,18,false)</f>
        <v>#N/A</v>
      </c>
      <c r="I629" s="686"/>
      <c r="J629" s="692"/>
      <c r="K629" s="692"/>
      <c r="L629" s="692"/>
      <c r="M629" s="691">
        <f t="shared" si="16"/>
        <v>0</v>
      </c>
      <c r="N629" s="692"/>
      <c r="O629" s="695" t="str">
        <f t="shared" si="7"/>
        <v>#DIV/0!</v>
      </c>
      <c r="P629" s="743"/>
      <c r="Q629" s="744"/>
      <c r="R629" s="744"/>
      <c r="S629" s="744"/>
      <c r="T629" s="744"/>
      <c r="U629" s="744"/>
      <c r="V629" s="744"/>
      <c r="W629" s="681"/>
      <c r="X629" s="681" t="str">
        <f>iferror(VLOOKUP($E629,'セッション実施状況管理'!$H$10:$L$1028,4,FALSE),"")</f>
        <v/>
      </c>
      <c r="Y629" s="681"/>
      <c r="Z629" s="681"/>
      <c r="AA629" s="681"/>
    </row>
    <row r="630">
      <c r="A630" s="692"/>
      <c r="B630" s="692" t="str">
        <f>vlookup(A630,'セッション実施状況管理'!$A:$C,3,false)</f>
        <v>#N/A</v>
      </c>
      <c r="C630" s="692" t="str">
        <f>vlookup(A630,'セッション実施状況管理'!$A:$B,2,false)</f>
        <v>#N/A</v>
      </c>
      <c r="D630" s="692"/>
      <c r="E630" s="692"/>
      <c r="F630" s="692"/>
      <c r="G630" s="692"/>
      <c r="H630" s="686" t="str">
        <f>vlookup(A630,'セッション実施状況管理'!$A$4:$S1004,18,false)</f>
        <v>#N/A</v>
      </c>
      <c r="I630" s="686"/>
      <c r="J630" s="692"/>
      <c r="K630" s="692"/>
      <c r="L630" s="692"/>
      <c r="M630" s="691">
        <f t="shared" si="16"/>
        <v>0</v>
      </c>
      <c r="N630" s="692"/>
      <c r="O630" s="695" t="str">
        <f t="shared" si="7"/>
        <v>#DIV/0!</v>
      </c>
      <c r="P630" s="743"/>
      <c r="Q630" s="744"/>
      <c r="R630" s="744"/>
      <c r="S630" s="744"/>
      <c r="T630" s="744"/>
      <c r="U630" s="744"/>
      <c r="V630" s="744"/>
      <c r="W630" s="681"/>
      <c r="X630" s="681" t="str">
        <f>iferror(VLOOKUP($E630,'セッション実施状況管理'!$H$10:$L$1028,4,FALSE),"")</f>
        <v/>
      </c>
      <c r="Y630" s="681"/>
      <c r="Z630" s="681"/>
      <c r="AA630" s="681"/>
    </row>
    <row r="631">
      <c r="A631" s="692"/>
      <c r="B631" s="692" t="str">
        <f>vlookup(A631,'セッション実施状況管理'!$A:$C,3,false)</f>
        <v>#N/A</v>
      </c>
      <c r="C631" s="692" t="str">
        <f>vlookup(A631,'セッション実施状況管理'!$A:$B,2,false)</f>
        <v>#N/A</v>
      </c>
      <c r="D631" s="692"/>
      <c r="E631" s="692"/>
      <c r="F631" s="692"/>
      <c r="G631" s="692"/>
      <c r="H631" s="686" t="str">
        <f>vlookup(A631,'セッション実施状況管理'!$A$4:$S1004,18,false)</f>
        <v>#N/A</v>
      </c>
      <c r="I631" s="686"/>
      <c r="J631" s="692"/>
      <c r="K631" s="692"/>
      <c r="L631" s="692"/>
      <c r="M631" s="691">
        <f t="shared" si="16"/>
        <v>0</v>
      </c>
      <c r="N631" s="692"/>
      <c r="O631" s="695" t="str">
        <f t="shared" si="7"/>
        <v>#DIV/0!</v>
      </c>
      <c r="P631" s="743"/>
      <c r="Q631" s="744"/>
      <c r="R631" s="744"/>
      <c r="S631" s="744"/>
      <c r="T631" s="744"/>
      <c r="U631" s="744"/>
      <c r="V631" s="744"/>
      <c r="W631" s="681"/>
      <c r="X631" s="681" t="str">
        <f>iferror(VLOOKUP($E631,'セッション実施状況管理'!$H$10:$L$1028,4,FALSE),"")</f>
        <v/>
      </c>
      <c r="Y631" s="681"/>
      <c r="Z631" s="681"/>
      <c r="AA631" s="681"/>
    </row>
    <row r="632">
      <c r="A632" s="692"/>
      <c r="B632" s="692" t="str">
        <f>vlookup(A632,'セッション実施状況管理'!$A:$C,3,false)</f>
        <v>#N/A</v>
      </c>
      <c r="C632" s="692" t="str">
        <f>vlookup(A632,'セッション実施状況管理'!$A:$B,2,false)</f>
        <v>#N/A</v>
      </c>
      <c r="D632" s="692"/>
      <c r="E632" s="692"/>
      <c r="F632" s="692"/>
      <c r="G632" s="692"/>
      <c r="H632" s="686" t="str">
        <f>vlookup(A632,'セッション実施状況管理'!$A$4:$S1004,18,false)</f>
        <v>#N/A</v>
      </c>
      <c r="I632" s="686"/>
      <c r="J632" s="692"/>
      <c r="K632" s="692"/>
      <c r="L632" s="692"/>
      <c r="M632" s="691">
        <f t="shared" si="16"/>
        <v>0</v>
      </c>
      <c r="N632" s="692"/>
      <c r="O632" s="695" t="str">
        <f t="shared" si="7"/>
        <v>#DIV/0!</v>
      </c>
      <c r="P632" s="743"/>
      <c r="Q632" s="744"/>
      <c r="R632" s="744"/>
      <c r="S632" s="744"/>
      <c r="T632" s="744"/>
      <c r="U632" s="744"/>
      <c r="V632" s="744"/>
      <c r="W632" s="681"/>
      <c r="X632" s="681" t="str">
        <f>iferror(VLOOKUP($E632,'セッション実施状況管理'!$H$10:$L$1028,4,FALSE),"")</f>
        <v/>
      </c>
      <c r="Y632" s="681"/>
      <c r="Z632" s="681"/>
      <c r="AA632" s="681"/>
    </row>
    <row r="633">
      <c r="A633" s="692"/>
      <c r="B633" s="692" t="str">
        <f>vlookup(A633,'セッション実施状況管理'!$A:$C,3,false)</f>
        <v>#N/A</v>
      </c>
      <c r="C633" s="692" t="str">
        <f>vlookup(A633,'セッション実施状況管理'!$A:$B,2,false)</f>
        <v>#N/A</v>
      </c>
      <c r="D633" s="692"/>
      <c r="E633" s="692"/>
      <c r="F633" s="692"/>
      <c r="G633" s="692"/>
      <c r="H633" s="686" t="str">
        <f>vlookup(A633,'セッション実施状況管理'!$A$4:$S1004,18,false)</f>
        <v>#N/A</v>
      </c>
      <c r="I633" s="686"/>
      <c r="J633" s="692"/>
      <c r="K633" s="692"/>
      <c r="L633" s="692"/>
      <c r="M633" s="691">
        <f t="shared" si="16"/>
        <v>0</v>
      </c>
      <c r="N633" s="692"/>
      <c r="O633" s="695" t="str">
        <f t="shared" si="7"/>
        <v>#DIV/0!</v>
      </c>
      <c r="P633" s="743"/>
      <c r="Q633" s="744"/>
      <c r="R633" s="744"/>
      <c r="S633" s="744"/>
      <c r="T633" s="744"/>
      <c r="U633" s="744"/>
      <c r="V633" s="744"/>
      <c r="W633" s="681"/>
      <c r="X633" s="681" t="str">
        <f>iferror(VLOOKUP($E633,'セッション実施状況管理'!$H$10:$L$1028,4,FALSE),"")</f>
        <v/>
      </c>
      <c r="Y633" s="681"/>
      <c r="Z633" s="681"/>
      <c r="AA633" s="681"/>
    </row>
    <row r="634">
      <c r="A634" s="692"/>
      <c r="B634" s="692" t="str">
        <f>vlookup(A634,'セッション実施状況管理'!$A:$C,3,false)</f>
        <v>#N/A</v>
      </c>
      <c r="C634" s="692" t="str">
        <f>vlookup(A634,'セッション実施状況管理'!$A:$B,2,false)</f>
        <v>#N/A</v>
      </c>
      <c r="D634" s="692"/>
      <c r="E634" s="692"/>
      <c r="F634" s="692"/>
      <c r="G634" s="692"/>
      <c r="H634" s="686" t="str">
        <f>vlookup(A634,'セッション実施状況管理'!$A$4:$S1004,18,false)</f>
        <v>#N/A</v>
      </c>
      <c r="I634" s="686"/>
      <c r="J634" s="692"/>
      <c r="K634" s="692"/>
      <c r="L634" s="692"/>
      <c r="M634" s="691">
        <f t="shared" si="16"/>
        <v>0</v>
      </c>
      <c r="N634" s="692"/>
      <c r="O634" s="695" t="str">
        <f t="shared" si="7"/>
        <v>#DIV/0!</v>
      </c>
      <c r="P634" s="743"/>
      <c r="Q634" s="744"/>
      <c r="R634" s="744"/>
      <c r="S634" s="744"/>
      <c r="T634" s="744"/>
      <c r="U634" s="744"/>
      <c r="V634" s="744"/>
      <c r="W634" s="681"/>
      <c r="X634" s="681" t="str">
        <f>iferror(VLOOKUP($E634,'セッション実施状況管理'!$H$10:$L$1028,4,FALSE),"")</f>
        <v/>
      </c>
      <c r="Y634" s="681"/>
      <c r="Z634" s="681"/>
      <c r="AA634" s="681"/>
    </row>
    <row r="635">
      <c r="A635" s="692"/>
      <c r="B635" s="692" t="str">
        <f>vlookup(A635,'セッション実施状況管理'!$A:$C,3,false)</f>
        <v>#N/A</v>
      </c>
      <c r="C635" s="692" t="str">
        <f>vlookup(A635,'セッション実施状況管理'!$A:$B,2,false)</f>
        <v>#N/A</v>
      </c>
      <c r="D635" s="692"/>
      <c r="E635" s="692"/>
      <c r="F635" s="692"/>
      <c r="G635" s="692"/>
      <c r="H635" s="686" t="str">
        <f>vlookup(A635,'セッション実施状況管理'!$A$4:$S1004,18,false)</f>
        <v>#N/A</v>
      </c>
      <c r="I635" s="686"/>
      <c r="J635" s="692"/>
      <c r="K635" s="692"/>
      <c r="L635" s="692"/>
      <c r="M635" s="691">
        <f t="shared" si="16"/>
        <v>0</v>
      </c>
      <c r="N635" s="692"/>
      <c r="O635" s="695" t="str">
        <f t="shared" si="7"/>
        <v>#DIV/0!</v>
      </c>
      <c r="P635" s="743"/>
      <c r="Q635" s="744"/>
      <c r="R635" s="744"/>
      <c r="S635" s="744"/>
      <c r="T635" s="744"/>
      <c r="U635" s="744"/>
      <c r="V635" s="744"/>
      <c r="W635" s="681"/>
      <c r="X635" s="681" t="str">
        <f>iferror(VLOOKUP($E635,'セッション実施状況管理'!$H$10:$L$1028,4,FALSE),"")</f>
        <v/>
      </c>
      <c r="Y635" s="681"/>
      <c r="Z635" s="681"/>
      <c r="AA635" s="681"/>
    </row>
    <row r="636">
      <c r="A636" s="692"/>
      <c r="B636" s="692" t="str">
        <f>vlookup(A636,'セッション実施状況管理'!$A:$C,3,false)</f>
        <v>#N/A</v>
      </c>
      <c r="C636" s="692" t="str">
        <f>vlookup(A636,'セッション実施状況管理'!$A:$B,2,false)</f>
        <v>#N/A</v>
      </c>
      <c r="D636" s="692"/>
      <c r="E636" s="692"/>
      <c r="F636" s="692"/>
      <c r="G636" s="692"/>
      <c r="H636" s="686" t="str">
        <f>vlookup(A636,'セッション実施状況管理'!$A$4:$S1004,18,false)</f>
        <v>#N/A</v>
      </c>
      <c r="I636" s="686"/>
      <c r="J636" s="692"/>
      <c r="K636" s="692"/>
      <c r="L636" s="692"/>
      <c r="M636" s="691">
        <f t="shared" si="16"/>
        <v>0</v>
      </c>
      <c r="N636" s="692"/>
      <c r="O636" s="695" t="str">
        <f t="shared" si="7"/>
        <v>#DIV/0!</v>
      </c>
      <c r="P636" s="743"/>
      <c r="Q636" s="744"/>
      <c r="R636" s="744"/>
      <c r="S636" s="744"/>
      <c r="T636" s="744"/>
      <c r="U636" s="744"/>
      <c r="V636" s="744"/>
      <c r="W636" s="681"/>
      <c r="X636" s="681" t="str">
        <f>iferror(VLOOKUP($E636,'セッション実施状況管理'!$H$10:$L$1028,4,FALSE),"")</f>
        <v/>
      </c>
      <c r="Y636" s="681"/>
      <c r="Z636" s="681"/>
      <c r="AA636" s="681"/>
    </row>
    <row r="637">
      <c r="A637" s="692"/>
      <c r="B637" s="692" t="str">
        <f>vlookup(A637,'セッション実施状況管理'!$A:$C,3,false)</f>
        <v>#N/A</v>
      </c>
      <c r="C637" s="692" t="str">
        <f>vlookup(A637,'セッション実施状況管理'!$A:$B,2,false)</f>
        <v>#N/A</v>
      </c>
      <c r="D637" s="692"/>
      <c r="E637" s="692"/>
      <c r="F637" s="692"/>
      <c r="G637" s="692"/>
      <c r="H637" s="686" t="str">
        <f>vlookup(A637,'セッション実施状況管理'!$A$4:$S1004,18,false)</f>
        <v>#N/A</v>
      </c>
      <c r="I637" s="686"/>
      <c r="J637" s="692"/>
      <c r="K637" s="692"/>
      <c r="L637" s="692"/>
      <c r="M637" s="691">
        <f t="shared" si="16"/>
        <v>0</v>
      </c>
      <c r="N637" s="692"/>
      <c r="O637" s="695" t="str">
        <f t="shared" si="7"/>
        <v>#DIV/0!</v>
      </c>
      <c r="P637" s="743"/>
      <c r="Q637" s="744"/>
      <c r="R637" s="744"/>
      <c r="S637" s="744"/>
      <c r="T637" s="744"/>
      <c r="U637" s="744"/>
      <c r="V637" s="744"/>
      <c r="W637" s="681"/>
      <c r="X637" s="681" t="str">
        <f>iferror(VLOOKUP($E637,'セッション実施状況管理'!$H$10:$L$1028,4,FALSE),"")</f>
        <v/>
      </c>
      <c r="Y637" s="681"/>
      <c r="Z637" s="681"/>
      <c r="AA637" s="681"/>
    </row>
    <row r="638">
      <c r="A638" s="692"/>
      <c r="B638" s="692" t="str">
        <f>vlookup(A638,'セッション実施状況管理'!$A:$C,3,false)</f>
        <v>#N/A</v>
      </c>
      <c r="C638" s="692" t="str">
        <f>vlookup(A638,'セッション実施状況管理'!$A:$B,2,false)</f>
        <v>#N/A</v>
      </c>
      <c r="D638" s="692"/>
      <c r="E638" s="692"/>
      <c r="F638" s="692"/>
      <c r="G638" s="692"/>
      <c r="H638" s="686" t="str">
        <f>vlookup(A638,'セッション実施状況管理'!$A$4:$S1004,18,false)</f>
        <v>#N/A</v>
      </c>
      <c r="I638" s="686"/>
      <c r="J638" s="692"/>
      <c r="K638" s="692"/>
      <c r="L638" s="692"/>
      <c r="M638" s="691">
        <f t="shared" si="16"/>
        <v>0</v>
      </c>
      <c r="N638" s="692"/>
      <c r="O638" s="695" t="str">
        <f t="shared" si="7"/>
        <v>#DIV/0!</v>
      </c>
      <c r="P638" s="743"/>
      <c r="Q638" s="744"/>
      <c r="R638" s="744"/>
      <c r="S638" s="744"/>
      <c r="T638" s="744"/>
      <c r="U638" s="744"/>
      <c r="V638" s="744"/>
      <c r="W638" s="681"/>
      <c r="X638" s="681" t="str">
        <f>iferror(VLOOKUP($E638,'セッション実施状況管理'!$H$10:$L$1028,4,FALSE),"")</f>
        <v/>
      </c>
      <c r="Y638" s="681"/>
      <c r="Z638" s="681"/>
      <c r="AA638" s="681"/>
    </row>
    <row r="639">
      <c r="A639" s="692"/>
      <c r="B639" s="692" t="str">
        <f>vlookup(A639,'セッション実施状況管理'!$A:$C,3,false)</f>
        <v>#N/A</v>
      </c>
      <c r="C639" s="692" t="str">
        <f>vlookup(A639,'セッション実施状況管理'!$A:$B,2,false)</f>
        <v>#N/A</v>
      </c>
      <c r="D639" s="692"/>
      <c r="E639" s="692"/>
      <c r="F639" s="692"/>
      <c r="G639" s="692"/>
      <c r="H639" s="686" t="str">
        <f>vlookup(A639,'セッション実施状況管理'!$A$4:$S1004,18,false)</f>
        <v>#N/A</v>
      </c>
      <c r="I639" s="686"/>
      <c r="J639" s="692"/>
      <c r="K639" s="692"/>
      <c r="L639" s="692"/>
      <c r="M639" s="691">
        <f t="shared" si="16"/>
        <v>0</v>
      </c>
      <c r="N639" s="692"/>
      <c r="O639" s="695" t="str">
        <f t="shared" si="7"/>
        <v>#DIV/0!</v>
      </c>
      <c r="P639" s="743"/>
      <c r="Q639" s="744"/>
      <c r="R639" s="744"/>
      <c r="S639" s="744"/>
      <c r="T639" s="744"/>
      <c r="U639" s="744"/>
      <c r="V639" s="744"/>
      <c r="W639" s="681"/>
      <c r="X639" s="681" t="str">
        <f>iferror(VLOOKUP($E639,'セッション実施状況管理'!$H$10:$L$1028,4,FALSE),"")</f>
        <v/>
      </c>
      <c r="Y639" s="681"/>
      <c r="Z639" s="681"/>
      <c r="AA639" s="681"/>
    </row>
    <row r="640">
      <c r="A640" s="692"/>
      <c r="B640" s="692" t="str">
        <f>vlookup(A640,'セッション実施状況管理'!$A:$C,3,false)</f>
        <v>#N/A</v>
      </c>
      <c r="C640" s="692" t="str">
        <f>vlookup(A640,'セッション実施状況管理'!$A:$B,2,false)</f>
        <v>#N/A</v>
      </c>
      <c r="D640" s="692"/>
      <c r="E640" s="692"/>
      <c r="F640" s="692"/>
      <c r="G640" s="692"/>
      <c r="H640" s="686" t="str">
        <f>vlookup(A640,'セッション実施状況管理'!$A$4:$S1004,18,false)</f>
        <v>#N/A</v>
      </c>
      <c r="I640" s="686"/>
      <c r="J640" s="692"/>
      <c r="K640" s="692"/>
      <c r="L640" s="692"/>
      <c r="M640" s="691">
        <f t="shared" si="16"/>
        <v>0</v>
      </c>
      <c r="N640" s="692"/>
      <c r="O640" s="695" t="str">
        <f t="shared" si="7"/>
        <v>#DIV/0!</v>
      </c>
      <c r="P640" s="743"/>
      <c r="Q640" s="744"/>
      <c r="R640" s="744"/>
      <c r="S640" s="744"/>
      <c r="T640" s="744"/>
      <c r="U640" s="744"/>
      <c r="V640" s="744"/>
      <c r="W640" s="681"/>
      <c r="X640" s="681" t="str">
        <f>iferror(VLOOKUP($E640,'セッション実施状況管理'!$H$10:$L$1028,4,FALSE),"")</f>
        <v/>
      </c>
      <c r="Y640" s="681"/>
      <c r="Z640" s="681"/>
      <c r="AA640" s="681"/>
    </row>
    <row r="641">
      <c r="A641" s="692"/>
      <c r="B641" s="692" t="str">
        <f>vlookup(A641,'セッション実施状況管理'!$A:$C,3,false)</f>
        <v>#N/A</v>
      </c>
      <c r="C641" s="692" t="str">
        <f>vlookup(A641,'セッション実施状況管理'!$A:$B,2,false)</f>
        <v>#N/A</v>
      </c>
      <c r="D641" s="692"/>
      <c r="E641" s="692"/>
      <c r="F641" s="692"/>
      <c r="G641" s="692"/>
      <c r="H641" s="686" t="str">
        <f>vlookup(A641,'セッション実施状況管理'!$A$4:$S1004,18,false)</f>
        <v>#N/A</v>
      </c>
      <c r="I641" s="686"/>
      <c r="J641" s="692"/>
      <c r="K641" s="692"/>
      <c r="L641" s="692"/>
      <c r="M641" s="691">
        <f t="shared" si="16"/>
        <v>0</v>
      </c>
      <c r="N641" s="692"/>
      <c r="O641" s="695" t="str">
        <f t="shared" si="7"/>
        <v>#DIV/0!</v>
      </c>
      <c r="P641" s="743"/>
      <c r="Q641" s="744"/>
      <c r="R641" s="744"/>
      <c r="S641" s="744"/>
      <c r="T641" s="744"/>
      <c r="U641" s="744"/>
      <c r="V641" s="744"/>
      <c r="W641" s="681"/>
      <c r="X641" s="681" t="str">
        <f>iferror(VLOOKUP($E641,'セッション実施状況管理'!$H$10:$L$1028,4,FALSE),"")</f>
        <v/>
      </c>
      <c r="Y641" s="681"/>
      <c r="Z641" s="681"/>
      <c r="AA641" s="681"/>
    </row>
    <row r="642">
      <c r="A642" s="692"/>
      <c r="B642" s="692" t="str">
        <f>vlookup(A642,'セッション実施状況管理'!$A:$C,3,false)</f>
        <v>#N/A</v>
      </c>
      <c r="C642" s="692" t="str">
        <f>vlookup(A642,'セッション実施状況管理'!$A:$B,2,false)</f>
        <v>#N/A</v>
      </c>
      <c r="D642" s="692"/>
      <c r="E642" s="692"/>
      <c r="F642" s="692"/>
      <c r="G642" s="692"/>
      <c r="H642" s="686" t="str">
        <f>vlookup(A642,'セッション実施状況管理'!$A$4:$S1004,18,false)</f>
        <v>#N/A</v>
      </c>
      <c r="I642" s="686"/>
      <c r="J642" s="692"/>
      <c r="K642" s="692"/>
      <c r="L642" s="692"/>
      <c r="M642" s="691">
        <f t="shared" si="16"/>
        <v>0</v>
      </c>
      <c r="N642" s="692"/>
      <c r="O642" s="695" t="str">
        <f t="shared" si="7"/>
        <v>#DIV/0!</v>
      </c>
      <c r="P642" s="743"/>
      <c r="Q642" s="744"/>
      <c r="R642" s="744"/>
      <c r="S642" s="744"/>
      <c r="T642" s="744"/>
      <c r="U642" s="744"/>
      <c r="V642" s="744"/>
      <c r="W642" s="681"/>
      <c r="X642" s="681" t="str">
        <f>iferror(VLOOKUP($E642,'セッション実施状況管理'!$H$10:$L$1028,4,FALSE),"")</f>
        <v/>
      </c>
      <c r="Y642" s="681"/>
      <c r="Z642" s="681"/>
      <c r="AA642" s="681"/>
    </row>
    <row r="643">
      <c r="A643" s="692"/>
      <c r="B643" s="692" t="str">
        <f>vlookup(A643,'セッション実施状況管理'!$A:$C,3,false)</f>
        <v>#N/A</v>
      </c>
      <c r="C643" s="692" t="str">
        <f>vlookup(A643,'セッション実施状況管理'!$A:$B,2,false)</f>
        <v>#N/A</v>
      </c>
      <c r="D643" s="692"/>
      <c r="E643" s="692"/>
      <c r="F643" s="692"/>
      <c r="G643" s="692"/>
      <c r="H643" s="686" t="str">
        <f>vlookup(A643,'セッション実施状況管理'!$A$4:$S1004,18,false)</f>
        <v>#N/A</v>
      </c>
      <c r="I643" s="686"/>
      <c r="J643" s="692"/>
      <c r="K643" s="692"/>
      <c r="L643" s="692"/>
      <c r="M643" s="691">
        <f t="shared" si="16"/>
        <v>0</v>
      </c>
      <c r="N643" s="692"/>
      <c r="O643" s="695" t="str">
        <f t="shared" si="7"/>
        <v>#DIV/0!</v>
      </c>
      <c r="P643" s="743"/>
      <c r="Q643" s="744"/>
      <c r="R643" s="744"/>
      <c r="S643" s="744"/>
      <c r="T643" s="744"/>
      <c r="U643" s="744"/>
      <c r="V643" s="744"/>
      <c r="W643" s="681"/>
      <c r="X643" s="681" t="str">
        <f>iferror(VLOOKUP($E643,'セッション実施状況管理'!$H$10:$L$1028,4,FALSE),"")</f>
        <v/>
      </c>
      <c r="Y643" s="681"/>
      <c r="Z643" s="681"/>
      <c r="AA643" s="681"/>
    </row>
    <row r="644">
      <c r="A644" s="692"/>
      <c r="B644" s="692" t="str">
        <f>vlookup(A644,'セッション実施状況管理'!$A:$C,3,false)</f>
        <v>#N/A</v>
      </c>
      <c r="C644" s="692" t="str">
        <f>vlookup(A644,'セッション実施状況管理'!$A:$B,2,false)</f>
        <v>#N/A</v>
      </c>
      <c r="D644" s="692"/>
      <c r="E644" s="692"/>
      <c r="F644" s="692"/>
      <c r="G644" s="692"/>
      <c r="H644" s="686" t="str">
        <f>vlookup(A644,'セッション実施状況管理'!$A$4:$S1004,18,false)</f>
        <v>#N/A</v>
      </c>
      <c r="I644" s="686"/>
      <c r="J644" s="692"/>
      <c r="K644" s="692"/>
      <c r="L644" s="692"/>
      <c r="M644" s="691">
        <f t="shared" si="16"/>
        <v>0</v>
      </c>
      <c r="N644" s="692"/>
      <c r="O644" s="695" t="str">
        <f t="shared" si="7"/>
        <v>#DIV/0!</v>
      </c>
      <c r="P644" s="743"/>
      <c r="Q644" s="744"/>
      <c r="R644" s="744"/>
      <c r="S644" s="744"/>
      <c r="T644" s="744"/>
      <c r="U644" s="744"/>
      <c r="V644" s="744"/>
      <c r="W644" s="681"/>
      <c r="X644" s="681" t="str">
        <f>iferror(VLOOKUP($E644,'セッション実施状況管理'!$H$10:$L$1028,4,FALSE),"")</f>
        <v/>
      </c>
      <c r="Y644" s="681"/>
      <c r="Z644" s="681"/>
      <c r="AA644" s="681"/>
    </row>
    <row r="645">
      <c r="A645" s="692"/>
      <c r="B645" s="692" t="str">
        <f>vlookup(A645,'セッション実施状況管理'!$A:$C,3,false)</f>
        <v>#N/A</v>
      </c>
      <c r="C645" s="692" t="str">
        <f>vlookup(A645,'セッション実施状況管理'!$A:$B,2,false)</f>
        <v>#N/A</v>
      </c>
      <c r="D645" s="692"/>
      <c r="E645" s="692"/>
      <c r="F645" s="692"/>
      <c r="G645" s="692"/>
      <c r="H645" s="686" t="str">
        <f>vlookup(A645,'セッション実施状況管理'!$A$4:$S1004,18,false)</f>
        <v>#N/A</v>
      </c>
      <c r="I645" s="686"/>
      <c r="J645" s="692"/>
      <c r="K645" s="692"/>
      <c r="L645" s="692"/>
      <c r="M645" s="691">
        <f t="shared" si="16"/>
        <v>0</v>
      </c>
      <c r="N645" s="692"/>
      <c r="O645" s="695" t="str">
        <f t="shared" si="7"/>
        <v>#DIV/0!</v>
      </c>
      <c r="P645" s="743"/>
      <c r="Q645" s="744"/>
      <c r="R645" s="744"/>
      <c r="S645" s="744"/>
      <c r="T645" s="744"/>
      <c r="U645" s="744"/>
      <c r="V645" s="744"/>
      <c r="W645" s="681"/>
      <c r="X645" s="681" t="str">
        <f>iferror(VLOOKUP($E645,'セッション実施状況管理'!$H$10:$L$1028,4,FALSE),"")</f>
        <v/>
      </c>
      <c r="Y645" s="681"/>
      <c r="Z645" s="681"/>
      <c r="AA645" s="681"/>
    </row>
    <row r="646">
      <c r="A646" s="692"/>
      <c r="B646" s="692" t="str">
        <f>vlookup(A646,'セッション実施状況管理'!$A:$C,3,false)</f>
        <v>#N/A</v>
      </c>
      <c r="C646" s="692" t="str">
        <f>vlookup(A646,'セッション実施状況管理'!$A:$B,2,false)</f>
        <v>#N/A</v>
      </c>
      <c r="D646" s="692"/>
      <c r="E646" s="692"/>
      <c r="F646" s="692"/>
      <c r="G646" s="692"/>
      <c r="H646" s="686" t="str">
        <f>vlookup(A646,'セッション実施状況管理'!$A$4:$S1004,18,false)</f>
        <v>#N/A</v>
      </c>
      <c r="I646" s="686"/>
      <c r="J646" s="692"/>
      <c r="K646" s="692"/>
      <c r="L646" s="692"/>
      <c r="M646" s="691">
        <f t="shared" si="16"/>
        <v>0</v>
      </c>
      <c r="N646" s="692"/>
      <c r="O646" s="695" t="str">
        <f t="shared" si="7"/>
        <v>#DIV/0!</v>
      </c>
      <c r="P646" s="743"/>
      <c r="Q646" s="744"/>
      <c r="R646" s="744"/>
      <c r="S646" s="744"/>
      <c r="T646" s="744"/>
      <c r="U646" s="744"/>
      <c r="V646" s="744"/>
      <c r="W646" s="681"/>
      <c r="X646" s="681" t="str">
        <f>iferror(VLOOKUP($E646,'セッション実施状況管理'!$H$10:$L$1028,4,FALSE),"")</f>
        <v/>
      </c>
      <c r="Y646" s="681"/>
      <c r="Z646" s="681"/>
      <c r="AA646" s="681"/>
    </row>
    <row r="647">
      <c r="A647" s="692"/>
      <c r="B647" s="692" t="str">
        <f>vlookup(A647,'セッション実施状況管理'!$A:$C,3,false)</f>
        <v>#N/A</v>
      </c>
      <c r="C647" s="692" t="str">
        <f>vlookup(A647,'セッション実施状況管理'!$A:$B,2,false)</f>
        <v>#N/A</v>
      </c>
      <c r="D647" s="692"/>
      <c r="E647" s="692"/>
      <c r="F647" s="692"/>
      <c r="G647" s="692"/>
      <c r="H647" s="686" t="str">
        <f>vlookup(A647,'セッション実施状況管理'!$A$4:$S1004,18,false)</f>
        <v>#N/A</v>
      </c>
      <c r="I647" s="686"/>
      <c r="J647" s="692"/>
      <c r="K647" s="692"/>
      <c r="L647" s="692"/>
      <c r="M647" s="691">
        <f t="shared" si="16"/>
        <v>0</v>
      </c>
      <c r="N647" s="692"/>
      <c r="O647" s="695" t="str">
        <f t="shared" si="7"/>
        <v>#DIV/0!</v>
      </c>
      <c r="P647" s="743"/>
      <c r="Q647" s="744"/>
      <c r="R647" s="744"/>
      <c r="S647" s="744"/>
      <c r="T647" s="744"/>
      <c r="U647" s="744"/>
      <c r="V647" s="744"/>
      <c r="W647" s="681"/>
      <c r="X647" s="681" t="str">
        <f>iferror(VLOOKUP($E647,'セッション実施状況管理'!$H$10:$L$1028,4,FALSE),"")</f>
        <v/>
      </c>
      <c r="Y647" s="681"/>
      <c r="Z647" s="681"/>
      <c r="AA647" s="681"/>
    </row>
    <row r="648">
      <c r="A648" s="692"/>
      <c r="B648" s="692" t="str">
        <f>vlookup(A648,'セッション実施状況管理'!$A:$C,3,false)</f>
        <v>#N/A</v>
      </c>
      <c r="C648" s="692" t="str">
        <f>vlookup(A648,'セッション実施状況管理'!$A:$B,2,false)</f>
        <v>#N/A</v>
      </c>
      <c r="D648" s="692"/>
      <c r="E648" s="692"/>
      <c r="F648" s="692"/>
      <c r="G648" s="692"/>
      <c r="H648" s="686" t="str">
        <f>vlookup(A648,'セッション実施状況管理'!$A$4:$S1004,18,false)</f>
        <v>#N/A</v>
      </c>
      <c r="I648" s="686"/>
      <c r="J648" s="692"/>
      <c r="K648" s="692"/>
      <c r="L648" s="692"/>
      <c r="M648" s="691">
        <f t="shared" si="16"/>
        <v>0</v>
      </c>
      <c r="N648" s="692"/>
      <c r="O648" s="695" t="str">
        <f t="shared" si="7"/>
        <v>#DIV/0!</v>
      </c>
      <c r="P648" s="743"/>
      <c r="Q648" s="744"/>
      <c r="R648" s="744"/>
      <c r="S648" s="744"/>
      <c r="T648" s="744"/>
      <c r="U648" s="744"/>
      <c r="V648" s="744"/>
      <c r="W648" s="681"/>
      <c r="X648" s="681" t="str">
        <f>iferror(VLOOKUP($E648,'セッション実施状況管理'!$H$10:$L$1028,4,FALSE),"")</f>
        <v/>
      </c>
      <c r="Y648" s="681"/>
      <c r="Z648" s="681"/>
      <c r="AA648" s="681"/>
    </row>
    <row r="649">
      <c r="A649" s="692"/>
      <c r="B649" s="692" t="str">
        <f>vlookup(A649,'セッション実施状況管理'!$A:$C,3,false)</f>
        <v>#N/A</v>
      </c>
      <c r="C649" s="692" t="str">
        <f>vlookup(A649,'セッション実施状況管理'!$A:$B,2,false)</f>
        <v>#N/A</v>
      </c>
      <c r="D649" s="692"/>
      <c r="E649" s="692"/>
      <c r="F649" s="692"/>
      <c r="G649" s="692"/>
      <c r="H649" s="686" t="str">
        <f>vlookup(A649,'セッション実施状況管理'!$A$4:$S1004,18,false)</f>
        <v>#N/A</v>
      </c>
      <c r="I649" s="686"/>
      <c r="J649" s="692"/>
      <c r="K649" s="692"/>
      <c r="L649" s="692"/>
      <c r="M649" s="691">
        <f t="shared" si="16"/>
        <v>0</v>
      </c>
      <c r="N649" s="692"/>
      <c r="O649" s="695" t="str">
        <f t="shared" si="7"/>
        <v>#DIV/0!</v>
      </c>
      <c r="P649" s="743"/>
      <c r="Q649" s="744"/>
      <c r="R649" s="744"/>
      <c r="S649" s="744"/>
      <c r="T649" s="744"/>
      <c r="U649" s="744"/>
      <c r="V649" s="744"/>
      <c r="W649" s="681"/>
      <c r="X649" s="681" t="str">
        <f>iferror(VLOOKUP($E649,'セッション実施状況管理'!$H$10:$L$1028,4,FALSE),"")</f>
        <v/>
      </c>
      <c r="Y649" s="681"/>
      <c r="Z649" s="681"/>
      <c r="AA649" s="681"/>
    </row>
    <row r="650">
      <c r="A650" s="692"/>
      <c r="B650" s="692" t="str">
        <f>vlookup(A650,'セッション実施状況管理'!$A:$C,3,false)</f>
        <v>#N/A</v>
      </c>
      <c r="C650" s="692" t="str">
        <f>vlookup(A650,'セッション実施状況管理'!$A:$B,2,false)</f>
        <v>#N/A</v>
      </c>
      <c r="D650" s="692"/>
      <c r="E650" s="692"/>
      <c r="F650" s="692"/>
      <c r="G650" s="692"/>
      <c r="H650" s="686" t="str">
        <f>vlookup(A650,'セッション実施状況管理'!$A$4:$S1004,18,false)</f>
        <v>#N/A</v>
      </c>
      <c r="I650" s="686"/>
      <c r="J650" s="692"/>
      <c r="K650" s="692"/>
      <c r="L650" s="692"/>
      <c r="M650" s="691">
        <f t="shared" si="16"/>
        <v>0</v>
      </c>
      <c r="N650" s="692"/>
      <c r="O650" s="695" t="str">
        <f t="shared" si="7"/>
        <v>#DIV/0!</v>
      </c>
      <c r="P650" s="743"/>
      <c r="Q650" s="744"/>
      <c r="R650" s="744"/>
      <c r="S650" s="744"/>
      <c r="T650" s="744"/>
      <c r="U650" s="744"/>
      <c r="V650" s="744"/>
      <c r="W650" s="681"/>
      <c r="X650" s="681" t="str">
        <f>iferror(VLOOKUP($E650,'セッション実施状況管理'!$H$10:$L$1028,4,FALSE),"")</f>
        <v/>
      </c>
      <c r="Y650" s="681"/>
      <c r="Z650" s="681"/>
      <c r="AA650" s="681"/>
    </row>
    <row r="651">
      <c r="A651" s="692"/>
      <c r="B651" s="692" t="str">
        <f>vlookup(A651,'セッション実施状況管理'!$A:$C,3,false)</f>
        <v>#N/A</v>
      </c>
      <c r="C651" s="692" t="str">
        <f>vlookup(A651,'セッション実施状況管理'!$A:$B,2,false)</f>
        <v>#N/A</v>
      </c>
      <c r="D651" s="692"/>
      <c r="E651" s="692"/>
      <c r="F651" s="692"/>
      <c r="G651" s="692"/>
      <c r="H651" s="686" t="str">
        <f>vlookup(A651,'セッション実施状況管理'!$A$4:$S1004,18,false)</f>
        <v>#N/A</v>
      </c>
      <c r="I651" s="686"/>
      <c r="J651" s="692"/>
      <c r="K651" s="692"/>
      <c r="L651" s="692"/>
      <c r="M651" s="691">
        <f t="shared" si="16"/>
        <v>0</v>
      </c>
      <c r="N651" s="692"/>
      <c r="O651" s="695" t="str">
        <f t="shared" si="7"/>
        <v>#DIV/0!</v>
      </c>
      <c r="P651" s="743"/>
      <c r="Q651" s="744"/>
      <c r="R651" s="744"/>
      <c r="S651" s="744"/>
      <c r="T651" s="744"/>
      <c r="U651" s="744"/>
      <c r="V651" s="744"/>
      <c r="W651" s="681"/>
      <c r="X651" s="681" t="str">
        <f>iferror(VLOOKUP($E651,'セッション実施状況管理'!$H$10:$L$1028,4,FALSE),"")</f>
        <v/>
      </c>
      <c r="Y651" s="681"/>
      <c r="Z651" s="681"/>
      <c r="AA651" s="681"/>
    </row>
    <row r="652">
      <c r="A652" s="692"/>
      <c r="B652" s="692" t="str">
        <f>vlookup(A652,'セッション実施状況管理'!$A:$C,3,false)</f>
        <v>#N/A</v>
      </c>
      <c r="C652" s="692" t="str">
        <f>vlookup(A652,'セッション実施状況管理'!$A:$B,2,false)</f>
        <v>#N/A</v>
      </c>
      <c r="D652" s="692"/>
      <c r="E652" s="692"/>
      <c r="F652" s="692"/>
      <c r="G652" s="692"/>
      <c r="H652" s="686" t="str">
        <f>vlookup(A652,'セッション実施状況管理'!$A$4:$S1004,18,false)</f>
        <v>#N/A</v>
      </c>
      <c r="I652" s="686"/>
      <c r="J652" s="692"/>
      <c r="K652" s="692"/>
      <c r="L652" s="692"/>
      <c r="M652" s="691">
        <f t="shared" si="16"/>
        <v>0</v>
      </c>
      <c r="N652" s="692"/>
      <c r="O652" s="695" t="str">
        <f t="shared" si="7"/>
        <v>#DIV/0!</v>
      </c>
      <c r="P652" s="743"/>
      <c r="Q652" s="744"/>
      <c r="R652" s="744"/>
      <c r="S652" s="744"/>
      <c r="T652" s="744"/>
      <c r="U652" s="744"/>
      <c r="V652" s="744"/>
      <c r="W652" s="681"/>
      <c r="X652" s="681" t="str">
        <f>iferror(VLOOKUP($E652,'セッション実施状況管理'!$H$10:$L$1028,4,FALSE),"")</f>
        <v/>
      </c>
      <c r="Y652" s="681"/>
      <c r="Z652" s="681"/>
      <c r="AA652" s="681"/>
    </row>
    <row r="653">
      <c r="A653" s="692"/>
      <c r="B653" s="692" t="str">
        <f>vlookup(A653,'セッション実施状況管理'!$A:$C,3,false)</f>
        <v>#N/A</v>
      </c>
      <c r="C653" s="692" t="str">
        <f>vlookup(A653,'セッション実施状況管理'!$A:$B,2,false)</f>
        <v>#N/A</v>
      </c>
      <c r="D653" s="692"/>
      <c r="E653" s="692"/>
      <c r="F653" s="692"/>
      <c r="G653" s="692"/>
      <c r="H653" s="686" t="str">
        <f>vlookup(A653,'セッション実施状況管理'!$A$4:$S1004,18,false)</f>
        <v>#N/A</v>
      </c>
      <c r="I653" s="686"/>
      <c r="J653" s="692"/>
      <c r="K653" s="692"/>
      <c r="L653" s="692"/>
      <c r="M653" s="691">
        <f t="shared" si="16"/>
        <v>0</v>
      </c>
      <c r="N653" s="692"/>
      <c r="O653" s="695" t="str">
        <f t="shared" si="7"/>
        <v>#DIV/0!</v>
      </c>
      <c r="P653" s="743"/>
      <c r="Q653" s="744"/>
      <c r="R653" s="744"/>
      <c r="S653" s="744"/>
      <c r="T653" s="744"/>
      <c r="U653" s="744"/>
      <c r="V653" s="744"/>
      <c r="W653" s="681"/>
      <c r="X653" s="681" t="str">
        <f>iferror(VLOOKUP($E653,'セッション実施状況管理'!$H$10:$L$1028,4,FALSE),"")</f>
        <v/>
      </c>
      <c r="Y653" s="681"/>
      <c r="Z653" s="681"/>
      <c r="AA653" s="681"/>
    </row>
    <row r="654">
      <c r="A654" s="692"/>
      <c r="B654" s="692" t="str">
        <f>vlookup(A654,'セッション実施状況管理'!$A:$C,3,false)</f>
        <v>#N/A</v>
      </c>
      <c r="C654" s="692" t="str">
        <f>vlookup(A654,'セッション実施状況管理'!$A:$B,2,false)</f>
        <v>#N/A</v>
      </c>
      <c r="D654" s="692"/>
      <c r="E654" s="692"/>
      <c r="F654" s="692"/>
      <c r="G654" s="692"/>
      <c r="H654" s="686" t="str">
        <f>vlookup(A654,'セッション実施状況管理'!$A$4:$S1004,18,false)</f>
        <v>#N/A</v>
      </c>
      <c r="I654" s="686"/>
      <c r="J654" s="692"/>
      <c r="K654" s="692"/>
      <c r="L654" s="692"/>
      <c r="M654" s="691">
        <f t="shared" si="16"/>
        <v>0</v>
      </c>
      <c r="N654" s="692"/>
      <c r="O654" s="695" t="str">
        <f t="shared" si="7"/>
        <v>#DIV/0!</v>
      </c>
      <c r="P654" s="743"/>
      <c r="Q654" s="744"/>
      <c r="R654" s="744"/>
      <c r="S654" s="744"/>
      <c r="T654" s="744"/>
      <c r="U654" s="744"/>
      <c r="V654" s="744"/>
      <c r="W654" s="681"/>
      <c r="X654" s="681" t="str">
        <f>iferror(VLOOKUP($E654,'セッション実施状況管理'!$H$10:$L$1028,4,FALSE),"")</f>
        <v/>
      </c>
      <c r="Y654" s="681"/>
      <c r="Z654" s="681"/>
      <c r="AA654" s="681"/>
    </row>
    <row r="655">
      <c r="A655" s="692"/>
      <c r="B655" s="692" t="str">
        <f>vlookup(A655,'セッション実施状況管理'!$A:$C,3,false)</f>
        <v>#N/A</v>
      </c>
      <c r="C655" s="692" t="str">
        <f>vlookup(A655,'セッション実施状況管理'!$A:$B,2,false)</f>
        <v>#N/A</v>
      </c>
      <c r="D655" s="692"/>
      <c r="E655" s="692"/>
      <c r="F655" s="692"/>
      <c r="G655" s="692"/>
      <c r="H655" s="686" t="str">
        <f>vlookup(A655,'セッション実施状況管理'!$A$4:$S1004,18,false)</f>
        <v>#N/A</v>
      </c>
      <c r="I655" s="686"/>
      <c r="J655" s="692"/>
      <c r="K655" s="692"/>
      <c r="L655" s="692"/>
      <c r="M655" s="691">
        <f t="shared" si="16"/>
        <v>0</v>
      </c>
      <c r="N655" s="692"/>
      <c r="O655" s="695" t="str">
        <f t="shared" si="7"/>
        <v>#DIV/0!</v>
      </c>
      <c r="P655" s="743"/>
      <c r="Q655" s="744"/>
      <c r="R655" s="744"/>
      <c r="S655" s="744"/>
      <c r="T655" s="744"/>
      <c r="U655" s="744"/>
      <c r="V655" s="744"/>
      <c r="W655" s="681"/>
      <c r="X655" s="681" t="str">
        <f>iferror(VLOOKUP($E655,'セッション実施状況管理'!$H$10:$L$1028,4,FALSE),"")</f>
        <v/>
      </c>
      <c r="Y655" s="681"/>
      <c r="Z655" s="681"/>
      <c r="AA655" s="681"/>
    </row>
    <row r="656">
      <c r="A656" s="692"/>
      <c r="B656" s="692" t="str">
        <f>vlookup(A656,'セッション実施状況管理'!$A:$C,3,false)</f>
        <v>#N/A</v>
      </c>
      <c r="C656" s="692" t="str">
        <f>vlookup(A656,'セッション実施状況管理'!$A:$B,2,false)</f>
        <v>#N/A</v>
      </c>
      <c r="D656" s="692"/>
      <c r="E656" s="692"/>
      <c r="F656" s="692"/>
      <c r="G656" s="692"/>
      <c r="H656" s="686" t="str">
        <f>vlookup(A656,'セッション実施状況管理'!$A$4:$S1004,18,false)</f>
        <v>#N/A</v>
      </c>
      <c r="I656" s="686"/>
      <c r="J656" s="692"/>
      <c r="K656" s="692"/>
      <c r="L656" s="692"/>
      <c r="M656" s="691">
        <f t="shared" si="16"/>
        <v>0</v>
      </c>
      <c r="N656" s="692"/>
      <c r="O656" s="695" t="str">
        <f t="shared" si="7"/>
        <v>#DIV/0!</v>
      </c>
      <c r="P656" s="743"/>
      <c r="Q656" s="744"/>
      <c r="R656" s="744"/>
      <c r="S656" s="744"/>
      <c r="T656" s="744"/>
      <c r="U656" s="744"/>
      <c r="V656" s="744"/>
      <c r="W656" s="681"/>
      <c r="X656" s="681" t="str">
        <f>iferror(VLOOKUP($E656,'セッション実施状況管理'!$H$10:$L$1028,4,FALSE),"")</f>
        <v/>
      </c>
      <c r="Y656" s="681"/>
      <c r="Z656" s="681"/>
      <c r="AA656" s="681"/>
    </row>
    <row r="657">
      <c r="A657" s="692"/>
      <c r="B657" s="692" t="str">
        <f>vlookup(A657,'セッション実施状況管理'!$A:$C,3,false)</f>
        <v>#N/A</v>
      </c>
      <c r="C657" s="692" t="str">
        <f>vlookup(A657,'セッション実施状況管理'!$A:$B,2,false)</f>
        <v>#N/A</v>
      </c>
      <c r="D657" s="692"/>
      <c r="E657" s="692"/>
      <c r="F657" s="692"/>
      <c r="G657" s="692"/>
      <c r="H657" s="686" t="str">
        <f>vlookup(A657,'セッション実施状況管理'!$A$4:$S1004,18,false)</f>
        <v>#N/A</v>
      </c>
      <c r="I657" s="686"/>
      <c r="J657" s="692"/>
      <c r="K657" s="692"/>
      <c r="L657" s="692"/>
      <c r="M657" s="691">
        <f t="shared" si="16"/>
        <v>0</v>
      </c>
      <c r="N657" s="692"/>
      <c r="O657" s="695" t="str">
        <f t="shared" si="7"/>
        <v>#DIV/0!</v>
      </c>
      <c r="P657" s="743"/>
      <c r="Q657" s="744"/>
      <c r="R657" s="744"/>
      <c r="S657" s="744"/>
      <c r="T657" s="744"/>
      <c r="U657" s="744"/>
      <c r="V657" s="744"/>
      <c r="W657" s="681"/>
      <c r="X657" s="681" t="str">
        <f>iferror(VLOOKUP($E657,'セッション実施状況管理'!$H$10:$L$1028,4,FALSE),"")</f>
        <v/>
      </c>
      <c r="Y657" s="681"/>
      <c r="Z657" s="681"/>
      <c r="AA657" s="681"/>
    </row>
    <row r="658">
      <c r="A658" s="692"/>
      <c r="B658" s="692" t="str">
        <f>vlookup(A658,'セッション実施状況管理'!$A:$C,3,false)</f>
        <v>#N/A</v>
      </c>
      <c r="C658" s="692" t="str">
        <f>vlookup(A658,'セッション実施状況管理'!$A:$B,2,false)</f>
        <v>#N/A</v>
      </c>
      <c r="D658" s="692"/>
      <c r="E658" s="692"/>
      <c r="F658" s="692"/>
      <c r="G658" s="692"/>
      <c r="H658" s="686" t="str">
        <f>vlookup(A658,'セッション実施状況管理'!$A$4:$S1004,18,false)</f>
        <v>#N/A</v>
      </c>
      <c r="I658" s="686"/>
      <c r="J658" s="692"/>
      <c r="K658" s="692"/>
      <c r="L658" s="692"/>
      <c r="M658" s="691">
        <f t="shared" si="16"/>
        <v>0</v>
      </c>
      <c r="N658" s="692"/>
      <c r="O658" s="695" t="str">
        <f t="shared" si="7"/>
        <v>#DIV/0!</v>
      </c>
      <c r="P658" s="743"/>
      <c r="Q658" s="744"/>
      <c r="R658" s="744"/>
      <c r="S658" s="744"/>
      <c r="T658" s="744"/>
      <c r="U658" s="744"/>
      <c r="V658" s="744"/>
      <c r="W658" s="681"/>
      <c r="X658" s="681" t="str">
        <f>iferror(VLOOKUP($E658,'セッション実施状況管理'!$H$10:$L$1028,4,FALSE),"")</f>
        <v/>
      </c>
      <c r="Y658" s="681"/>
      <c r="Z658" s="681"/>
      <c r="AA658" s="681"/>
    </row>
    <row r="659">
      <c r="A659" s="692"/>
      <c r="B659" s="692" t="str">
        <f>vlookup(A659,'セッション実施状況管理'!$A:$C,3,false)</f>
        <v>#N/A</v>
      </c>
      <c r="C659" s="692" t="str">
        <f>vlookup(A659,'セッション実施状況管理'!$A:$B,2,false)</f>
        <v>#N/A</v>
      </c>
      <c r="D659" s="692"/>
      <c r="E659" s="692"/>
      <c r="F659" s="692"/>
      <c r="G659" s="692"/>
      <c r="H659" s="686" t="str">
        <f>vlookup(A659,'セッション実施状況管理'!$A$4:$S1004,18,false)</f>
        <v>#N/A</v>
      </c>
      <c r="I659" s="686"/>
      <c r="J659" s="692"/>
      <c r="K659" s="692"/>
      <c r="L659" s="692"/>
      <c r="M659" s="691">
        <f t="shared" si="16"/>
        <v>0</v>
      </c>
      <c r="N659" s="692"/>
      <c r="O659" s="695" t="str">
        <f t="shared" si="7"/>
        <v>#DIV/0!</v>
      </c>
      <c r="P659" s="743"/>
      <c r="Q659" s="744"/>
      <c r="R659" s="744"/>
      <c r="S659" s="744"/>
      <c r="T659" s="744"/>
      <c r="U659" s="744"/>
      <c r="V659" s="744"/>
      <c r="W659" s="681"/>
      <c r="X659" s="681" t="str">
        <f>iferror(VLOOKUP($E659,'セッション実施状況管理'!$H$10:$L$1028,4,FALSE),"")</f>
        <v/>
      </c>
      <c r="Y659" s="681"/>
      <c r="Z659" s="681"/>
      <c r="AA659" s="681"/>
    </row>
    <row r="660">
      <c r="A660" s="692"/>
      <c r="B660" s="692" t="str">
        <f>vlookup(A660,'セッション実施状況管理'!$A:$C,3,false)</f>
        <v>#N/A</v>
      </c>
      <c r="C660" s="692" t="str">
        <f>vlookup(A660,'セッション実施状況管理'!$A:$B,2,false)</f>
        <v>#N/A</v>
      </c>
      <c r="D660" s="692"/>
      <c r="E660" s="692"/>
      <c r="F660" s="692"/>
      <c r="G660" s="692"/>
      <c r="H660" s="686" t="str">
        <f>vlookup(A660,'セッション実施状況管理'!$A$4:$S1004,18,false)</f>
        <v>#N/A</v>
      </c>
      <c r="I660" s="686"/>
      <c r="J660" s="692"/>
      <c r="K660" s="692"/>
      <c r="L660" s="692"/>
      <c r="M660" s="691">
        <f t="shared" si="16"/>
        <v>0</v>
      </c>
      <c r="N660" s="692"/>
      <c r="O660" s="695" t="str">
        <f t="shared" si="7"/>
        <v>#DIV/0!</v>
      </c>
      <c r="P660" s="743"/>
      <c r="Q660" s="744"/>
      <c r="R660" s="744"/>
      <c r="S660" s="744"/>
      <c r="T660" s="744"/>
      <c r="U660" s="744"/>
      <c r="V660" s="744"/>
      <c r="W660" s="681"/>
      <c r="X660" s="681" t="str">
        <f>iferror(VLOOKUP($E660,'セッション実施状況管理'!$H$10:$L$1028,4,FALSE),"")</f>
        <v/>
      </c>
      <c r="Y660" s="681"/>
      <c r="Z660" s="681"/>
      <c r="AA660" s="681"/>
    </row>
    <row r="661">
      <c r="A661" s="692"/>
      <c r="B661" s="692" t="str">
        <f>vlookup(A661,'セッション実施状況管理'!$A:$C,3,false)</f>
        <v>#N/A</v>
      </c>
      <c r="C661" s="692" t="str">
        <f>vlookup(A661,'セッション実施状況管理'!$A:$B,2,false)</f>
        <v>#N/A</v>
      </c>
      <c r="D661" s="692"/>
      <c r="E661" s="692"/>
      <c r="F661" s="692"/>
      <c r="G661" s="692"/>
      <c r="H661" s="686" t="str">
        <f>vlookup(A661,'セッション実施状況管理'!$A$4:$S1004,18,false)</f>
        <v>#N/A</v>
      </c>
      <c r="I661" s="686"/>
      <c r="J661" s="692"/>
      <c r="K661" s="692"/>
      <c r="L661" s="692"/>
      <c r="M661" s="691">
        <f t="shared" si="16"/>
        <v>0</v>
      </c>
      <c r="N661" s="692"/>
      <c r="O661" s="695" t="str">
        <f t="shared" si="7"/>
        <v>#DIV/0!</v>
      </c>
      <c r="P661" s="743"/>
      <c r="Q661" s="744"/>
      <c r="R661" s="744"/>
      <c r="S661" s="744"/>
      <c r="T661" s="744"/>
      <c r="U661" s="744"/>
      <c r="V661" s="744"/>
      <c r="W661" s="681"/>
      <c r="X661" s="681" t="str">
        <f>iferror(VLOOKUP($E661,'セッション実施状況管理'!$H$10:$L$1028,4,FALSE),"")</f>
        <v/>
      </c>
      <c r="Y661" s="681"/>
      <c r="Z661" s="681"/>
      <c r="AA661" s="681"/>
    </row>
    <row r="662">
      <c r="A662" s="692"/>
      <c r="B662" s="692" t="str">
        <f>vlookup(A662,'セッション実施状況管理'!$A:$C,3,false)</f>
        <v>#N/A</v>
      </c>
      <c r="C662" s="692" t="str">
        <f>vlookup(A662,'セッション実施状況管理'!$A:$B,2,false)</f>
        <v>#N/A</v>
      </c>
      <c r="D662" s="692"/>
      <c r="E662" s="692"/>
      <c r="F662" s="692"/>
      <c r="G662" s="692"/>
      <c r="H662" s="686" t="str">
        <f>vlookup(A662,'セッション実施状況管理'!$A$4:$S1004,18,false)</f>
        <v>#N/A</v>
      </c>
      <c r="I662" s="686"/>
      <c r="J662" s="692"/>
      <c r="K662" s="692"/>
      <c r="L662" s="692"/>
      <c r="M662" s="691">
        <f t="shared" si="16"/>
        <v>0</v>
      </c>
      <c r="N662" s="692"/>
      <c r="O662" s="695" t="str">
        <f t="shared" si="7"/>
        <v>#DIV/0!</v>
      </c>
      <c r="P662" s="743"/>
      <c r="Q662" s="744"/>
      <c r="R662" s="744"/>
      <c r="S662" s="744"/>
      <c r="T662" s="744"/>
      <c r="U662" s="744"/>
      <c r="V662" s="744"/>
      <c r="W662" s="681"/>
      <c r="X662" s="681" t="str">
        <f>iferror(VLOOKUP($E662,'セッション実施状況管理'!$H$10:$L$1028,4,FALSE),"")</f>
        <v/>
      </c>
      <c r="Y662" s="681"/>
      <c r="Z662" s="681"/>
      <c r="AA662" s="681"/>
    </row>
    <row r="663">
      <c r="A663" s="692"/>
      <c r="B663" s="692" t="str">
        <f>vlookup(A663,'セッション実施状況管理'!$A:$C,3,false)</f>
        <v>#N/A</v>
      </c>
      <c r="C663" s="692" t="str">
        <f>vlookup(A663,'セッション実施状況管理'!$A:$B,2,false)</f>
        <v>#N/A</v>
      </c>
      <c r="D663" s="692"/>
      <c r="E663" s="692"/>
      <c r="F663" s="692"/>
      <c r="G663" s="692"/>
      <c r="H663" s="686" t="str">
        <f>vlookup(A663,'セッション実施状況管理'!$A$4:$S1004,18,false)</f>
        <v>#N/A</v>
      </c>
      <c r="I663" s="686"/>
      <c r="J663" s="692"/>
      <c r="K663" s="692"/>
      <c r="L663" s="692"/>
      <c r="M663" s="691">
        <f t="shared" si="16"/>
        <v>0</v>
      </c>
      <c r="N663" s="692"/>
      <c r="O663" s="695" t="str">
        <f t="shared" si="7"/>
        <v>#DIV/0!</v>
      </c>
      <c r="P663" s="743"/>
      <c r="Q663" s="744"/>
      <c r="R663" s="744"/>
      <c r="S663" s="744"/>
      <c r="T663" s="744"/>
      <c r="U663" s="744"/>
      <c r="V663" s="744"/>
      <c r="W663" s="681"/>
      <c r="X663" s="681" t="str">
        <f>iferror(VLOOKUP($E663,'セッション実施状況管理'!$H$10:$L$1028,4,FALSE),"")</f>
        <v/>
      </c>
      <c r="Y663" s="681"/>
      <c r="Z663" s="681"/>
      <c r="AA663" s="681"/>
    </row>
    <row r="664">
      <c r="A664" s="692"/>
      <c r="B664" s="692" t="str">
        <f>vlookup(A664,'セッション実施状況管理'!$A:$C,3,false)</f>
        <v>#N/A</v>
      </c>
      <c r="C664" s="692" t="str">
        <f>vlookup(A664,'セッション実施状況管理'!$A:$B,2,false)</f>
        <v>#N/A</v>
      </c>
      <c r="D664" s="692"/>
      <c r="E664" s="692"/>
      <c r="F664" s="692"/>
      <c r="G664" s="692"/>
      <c r="H664" s="686" t="str">
        <f>vlookup(A664,'セッション実施状況管理'!$A$4:$S1004,18,false)</f>
        <v>#N/A</v>
      </c>
      <c r="I664" s="686"/>
      <c r="J664" s="692"/>
      <c r="K664" s="692"/>
      <c r="L664" s="692"/>
      <c r="M664" s="691">
        <f t="shared" si="16"/>
        <v>0</v>
      </c>
      <c r="N664" s="692"/>
      <c r="O664" s="695" t="str">
        <f t="shared" si="7"/>
        <v>#DIV/0!</v>
      </c>
      <c r="P664" s="743"/>
      <c r="Q664" s="744"/>
      <c r="R664" s="744"/>
      <c r="S664" s="744"/>
      <c r="T664" s="744"/>
      <c r="U664" s="744"/>
      <c r="V664" s="744"/>
      <c r="W664" s="681"/>
      <c r="X664" s="681" t="str">
        <f>iferror(VLOOKUP($E664,'セッション実施状況管理'!$H$10:$L$1028,4,FALSE),"")</f>
        <v/>
      </c>
      <c r="Y664" s="681"/>
      <c r="Z664" s="681"/>
      <c r="AA664" s="681"/>
    </row>
    <row r="665">
      <c r="A665" s="692"/>
      <c r="B665" s="692" t="str">
        <f>vlookup(A665,'セッション実施状況管理'!$A:$C,3,false)</f>
        <v>#N/A</v>
      </c>
      <c r="C665" s="692" t="str">
        <f>vlookup(A665,'セッション実施状況管理'!$A:$B,2,false)</f>
        <v>#N/A</v>
      </c>
      <c r="D665" s="692"/>
      <c r="E665" s="692"/>
      <c r="F665" s="692"/>
      <c r="G665" s="692"/>
      <c r="H665" s="686" t="str">
        <f>vlookup(A665,'セッション実施状況管理'!$A$4:$S1004,18,false)</f>
        <v>#N/A</v>
      </c>
      <c r="I665" s="686"/>
      <c r="J665" s="692"/>
      <c r="K665" s="692"/>
      <c r="L665" s="692"/>
      <c r="M665" s="691">
        <f t="shared" si="16"/>
        <v>0</v>
      </c>
      <c r="N665" s="692"/>
      <c r="O665" s="695" t="str">
        <f t="shared" si="7"/>
        <v>#DIV/0!</v>
      </c>
      <c r="P665" s="743"/>
      <c r="Q665" s="744"/>
      <c r="R665" s="744"/>
      <c r="S665" s="744"/>
      <c r="T665" s="744"/>
      <c r="U665" s="744"/>
      <c r="V665" s="744"/>
      <c r="W665" s="681"/>
      <c r="X665" s="681" t="str">
        <f>iferror(VLOOKUP($E665,'セッション実施状況管理'!$H$10:$L$1028,4,FALSE),"")</f>
        <v/>
      </c>
      <c r="Y665" s="681"/>
      <c r="Z665" s="681"/>
      <c r="AA665" s="681"/>
    </row>
    <row r="666">
      <c r="A666" s="692"/>
      <c r="B666" s="692" t="str">
        <f>vlookup(A666,'セッション実施状況管理'!$A:$C,3,false)</f>
        <v>#N/A</v>
      </c>
      <c r="C666" s="692" t="str">
        <f>vlookup(A666,'セッション実施状況管理'!$A:$B,2,false)</f>
        <v>#N/A</v>
      </c>
      <c r="D666" s="692"/>
      <c r="E666" s="692"/>
      <c r="F666" s="692"/>
      <c r="G666" s="692"/>
      <c r="H666" s="686" t="str">
        <f>vlookup(A666,'セッション実施状況管理'!$A$4:$S1004,18,false)</f>
        <v>#N/A</v>
      </c>
      <c r="I666" s="686"/>
      <c r="J666" s="692"/>
      <c r="K666" s="692"/>
      <c r="L666" s="692"/>
      <c r="M666" s="691">
        <f t="shared" si="16"/>
        <v>0</v>
      </c>
      <c r="N666" s="692"/>
      <c r="O666" s="695" t="str">
        <f t="shared" si="7"/>
        <v>#DIV/0!</v>
      </c>
      <c r="P666" s="743"/>
      <c r="Q666" s="744"/>
      <c r="R666" s="744"/>
      <c r="S666" s="744"/>
      <c r="T666" s="744"/>
      <c r="U666" s="744"/>
      <c r="V666" s="744"/>
      <c r="W666" s="681"/>
      <c r="X666" s="681" t="str">
        <f>iferror(VLOOKUP($E666,'セッション実施状況管理'!$H$10:$L$1028,4,FALSE),"")</f>
        <v/>
      </c>
      <c r="Y666" s="681"/>
      <c r="Z666" s="681"/>
      <c r="AA666" s="681"/>
    </row>
    <row r="667">
      <c r="A667" s="692"/>
      <c r="B667" s="692" t="str">
        <f>vlookup(A667,'セッション実施状況管理'!$A:$C,3,false)</f>
        <v>#N/A</v>
      </c>
      <c r="C667" s="692" t="str">
        <f>vlookup(A667,'セッション実施状況管理'!$A:$B,2,false)</f>
        <v>#N/A</v>
      </c>
      <c r="D667" s="692"/>
      <c r="E667" s="692"/>
      <c r="F667" s="692"/>
      <c r="G667" s="692"/>
      <c r="H667" s="686" t="str">
        <f>vlookup(A667,'セッション実施状況管理'!$A$4:$S1004,18,false)</f>
        <v>#N/A</v>
      </c>
      <c r="I667" s="686"/>
      <c r="J667" s="692"/>
      <c r="K667" s="692"/>
      <c r="L667" s="692"/>
      <c r="M667" s="691">
        <f t="shared" si="16"/>
        <v>0</v>
      </c>
      <c r="N667" s="692"/>
      <c r="O667" s="695" t="str">
        <f t="shared" si="7"/>
        <v>#DIV/0!</v>
      </c>
      <c r="P667" s="743"/>
      <c r="Q667" s="744"/>
      <c r="R667" s="744"/>
      <c r="S667" s="744"/>
      <c r="T667" s="744"/>
      <c r="U667" s="744"/>
      <c r="V667" s="744"/>
      <c r="W667" s="681"/>
      <c r="X667" s="681" t="str">
        <f>iferror(VLOOKUP($E667,'セッション実施状況管理'!$H$10:$L$1028,4,FALSE),"")</f>
        <v/>
      </c>
      <c r="Y667" s="681"/>
      <c r="Z667" s="681"/>
      <c r="AA667" s="681"/>
    </row>
    <row r="668">
      <c r="A668" s="692"/>
      <c r="B668" s="692" t="str">
        <f>vlookup(A668,'セッション実施状況管理'!$A:$C,3,false)</f>
        <v>#N/A</v>
      </c>
      <c r="C668" s="692" t="str">
        <f>vlookup(A668,'セッション実施状況管理'!$A:$B,2,false)</f>
        <v>#N/A</v>
      </c>
      <c r="D668" s="692"/>
      <c r="E668" s="692"/>
      <c r="F668" s="692"/>
      <c r="G668" s="692"/>
      <c r="H668" s="686" t="str">
        <f>vlookup(A668,'セッション実施状況管理'!$A$4:$S1004,18,false)</f>
        <v>#N/A</v>
      </c>
      <c r="I668" s="686"/>
      <c r="J668" s="692"/>
      <c r="K668" s="692"/>
      <c r="L668" s="692"/>
      <c r="M668" s="691">
        <f t="shared" si="16"/>
        <v>0</v>
      </c>
      <c r="N668" s="692"/>
      <c r="O668" s="695" t="str">
        <f t="shared" si="7"/>
        <v>#DIV/0!</v>
      </c>
      <c r="P668" s="743"/>
      <c r="Q668" s="744"/>
      <c r="R668" s="744"/>
      <c r="S668" s="744"/>
      <c r="T668" s="744"/>
      <c r="U668" s="744"/>
      <c r="V668" s="744"/>
      <c r="W668" s="681"/>
      <c r="X668" s="681" t="str">
        <f>iferror(VLOOKUP($E668,'セッション実施状況管理'!$H$10:$L$1028,4,FALSE),"")</f>
        <v/>
      </c>
      <c r="Y668" s="681"/>
      <c r="Z668" s="681"/>
      <c r="AA668" s="681"/>
    </row>
    <row r="669">
      <c r="A669" s="692"/>
      <c r="B669" s="692" t="str">
        <f>vlookup(A669,'セッション実施状況管理'!$A:$C,3,false)</f>
        <v>#N/A</v>
      </c>
      <c r="C669" s="692" t="str">
        <f>vlookup(A669,'セッション実施状況管理'!$A:$B,2,false)</f>
        <v>#N/A</v>
      </c>
      <c r="D669" s="692"/>
      <c r="E669" s="692"/>
      <c r="F669" s="692"/>
      <c r="G669" s="692"/>
      <c r="H669" s="686" t="str">
        <f>vlookup(A669,'セッション実施状況管理'!$A$4:$S1004,18,false)</f>
        <v>#N/A</v>
      </c>
      <c r="I669" s="686"/>
      <c r="J669" s="692"/>
      <c r="K669" s="692"/>
      <c r="L669" s="692"/>
      <c r="M669" s="691">
        <f t="shared" si="16"/>
        <v>0</v>
      </c>
      <c r="N669" s="692"/>
      <c r="O669" s="695" t="str">
        <f t="shared" si="7"/>
        <v>#DIV/0!</v>
      </c>
      <c r="P669" s="743"/>
      <c r="Q669" s="744"/>
      <c r="R669" s="744"/>
      <c r="S669" s="744"/>
      <c r="T669" s="744"/>
      <c r="U669" s="744"/>
      <c r="V669" s="744"/>
      <c r="W669" s="681"/>
      <c r="X669" s="681" t="str">
        <f>iferror(VLOOKUP($E669,'セッション実施状況管理'!$H$10:$L$1028,4,FALSE),"")</f>
        <v/>
      </c>
      <c r="Y669" s="681"/>
      <c r="Z669" s="681"/>
      <c r="AA669" s="681"/>
    </row>
    <row r="670">
      <c r="A670" s="692"/>
      <c r="B670" s="692" t="str">
        <f>vlookup(A670,'セッション実施状況管理'!$A:$C,3,false)</f>
        <v>#N/A</v>
      </c>
      <c r="C670" s="692" t="str">
        <f>vlookup(A670,'セッション実施状況管理'!$A:$B,2,false)</f>
        <v>#N/A</v>
      </c>
      <c r="D670" s="692"/>
      <c r="E670" s="692"/>
      <c r="F670" s="692"/>
      <c r="G670" s="692"/>
      <c r="H670" s="686" t="str">
        <f>vlookup(A670,'セッション実施状況管理'!$A$4:$S1004,18,false)</f>
        <v>#N/A</v>
      </c>
      <c r="I670" s="686"/>
      <c r="J670" s="692"/>
      <c r="K670" s="692"/>
      <c r="L670" s="692"/>
      <c r="M670" s="691">
        <f t="shared" si="16"/>
        <v>0</v>
      </c>
      <c r="N670" s="692"/>
      <c r="O670" s="695" t="str">
        <f t="shared" si="7"/>
        <v>#DIV/0!</v>
      </c>
      <c r="P670" s="743"/>
      <c r="Q670" s="744"/>
      <c r="R670" s="744"/>
      <c r="S670" s="744"/>
      <c r="T670" s="744"/>
      <c r="U670" s="744"/>
      <c r="V670" s="744"/>
      <c r="W670" s="681"/>
      <c r="X670" s="681" t="str">
        <f>iferror(VLOOKUP($E670,'セッション実施状況管理'!$H$10:$L$1028,4,FALSE),"")</f>
        <v/>
      </c>
      <c r="Y670" s="681"/>
      <c r="Z670" s="681"/>
      <c r="AA670" s="681"/>
    </row>
    <row r="671">
      <c r="A671" s="692"/>
      <c r="B671" s="692" t="str">
        <f>vlookup(A671,'セッション実施状況管理'!$A:$C,3,false)</f>
        <v>#N/A</v>
      </c>
      <c r="C671" s="692" t="str">
        <f>vlookup(A671,'セッション実施状況管理'!$A:$B,2,false)</f>
        <v>#N/A</v>
      </c>
      <c r="D671" s="692"/>
      <c r="E671" s="692"/>
      <c r="F671" s="692"/>
      <c r="G671" s="692"/>
      <c r="H671" s="686" t="str">
        <f>vlookup(A671,'セッション実施状況管理'!$A$4:$S1004,18,false)</f>
        <v>#N/A</v>
      </c>
      <c r="I671" s="686"/>
      <c r="J671" s="692"/>
      <c r="K671" s="692"/>
      <c r="L671" s="692"/>
      <c r="M671" s="691">
        <f t="shared" si="16"/>
        <v>0</v>
      </c>
      <c r="N671" s="692"/>
      <c r="O671" s="695" t="str">
        <f t="shared" si="7"/>
        <v>#DIV/0!</v>
      </c>
      <c r="P671" s="743"/>
      <c r="Q671" s="744"/>
      <c r="R671" s="744"/>
      <c r="S671" s="744"/>
      <c r="T671" s="744"/>
      <c r="U671" s="744"/>
      <c r="V671" s="744"/>
      <c r="W671" s="681"/>
      <c r="X671" s="681" t="str">
        <f>iferror(VLOOKUP($E671,'セッション実施状況管理'!$H$10:$L$1028,4,FALSE),"")</f>
        <v/>
      </c>
      <c r="Y671" s="681"/>
      <c r="Z671" s="681"/>
      <c r="AA671" s="681"/>
    </row>
    <row r="672">
      <c r="A672" s="692"/>
      <c r="B672" s="692" t="str">
        <f>vlookup(A672,'セッション実施状況管理'!$A:$C,3,false)</f>
        <v>#N/A</v>
      </c>
      <c r="C672" s="692" t="str">
        <f>vlookup(A672,'セッション実施状況管理'!$A:$B,2,false)</f>
        <v>#N/A</v>
      </c>
      <c r="D672" s="692"/>
      <c r="E672" s="692"/>
      <c r="F672" s="692"/>
      <c r="G672" s="692"/>
      <c r="H672" s="686" t="str">
        <f>vlookup(A672,'セッション実施状況管理'!$A$4:$S1004,18,false)</f>
        <v>#N/A</v>
      </c>
      <c r="I672" s="686"/>
      <c r="J672" s="692"/>
      <c r="K672" s="692"/>
      <c r="L672" s="692"/>
      <c r="M672" s="691">
        <f t="shared" si="16"/>
        <v>0</v>
      </c>
      <c r="N672" s="692"/>
      <c r="O672" s="695" t="str">
        <f t="shared" si="7"/>
        <v>#DIV/0!</v>
      </c>
      <c r="P672" s="743"/>
      <c r="Q672" s="744"/>
      <c r="R672" s="744"/>
      <c r="S672" s="744"/>
      <c r="T672" s="744"/>
      <c r="U672" s="744"/>
      <c r="V672" s="744"/>
      <c r="W672" s="681"/>
      <c r="X672" s="681" t="str">
        <f>iferror(VLOOKUP($E672,'セッション実施状況管理'!$H$10:$L$1028,4,FALSE),"")</f>
        <v/>
      </c>
      <c r="Y672" s="681"/>
      <c r="Z672" s="681"/>
      <c r="AA672" s="681"/>
    </row>
    <row r="673">
      <c r="A673" s="692"/>
      <c r="B673" s="692" t="str">
        <f>vlookup(A673,'セッション実施状況管理'!$A:$C,3,false)</f>
        <v>#N/A</v>
      </c>
      <c r="C673" s="692" t="str">
        <f>vlookup(A673,'セッション実施状況管理'!$A:$B,2,false)</f>
        <v>#N/A</v>
      </c>
      <c r="D673" s="692"/>
      <c r="E673" s="692"/>
      <c r="F673" s="692"/>
      <c r="G673" s="692"/>
      <c r="H673" s="686" t="str">
        <f>vlookup(A673,'セッション実施状況管理'!$A$4:$S1004,18,false)</f>
        <v>#N/A</v>
      </c>
      <c r="I673" s="686"/>
      <c r="J673" s="692"/>
      <c r="K673" s="692"/>
      <c r="L673" s="692"/>
      <c r="M673" s="691">
        <f t="shared" si="16"/>
        <v>0</v>
      </c>
      <c r="N673" s="692"/>
      <c r="O673" s="695" t="str">
        <f t="shared" si="7"/>
        <v>#DIV/0!</v>
      </c>
      <c r="P673" s="743"/>
      <c r="Q673" s="744"/>
      <c r="R673" s="744"/>
      <c r="S673" s="744"/>
      <c r="T673" s="744"/>
      <c r="U673" s="744"/>
      <c r="V673" s="744"/>
      <c r="W673" s="681"/>
      <c r="X673" s="681" t="str">
        <f>iferror(VLOOKUP($E673,'セッション実施状況管理'!$H$10:$L$1028,4,FALSE),"")</f>
        <v/>
      </c>
      <c r="Y673" s="681"/>
      <c r="Z673" s="681"/>
      <c r="AA673" s="681"/>
    </row>
    <row r="674">
      <c r="A674" s="692"/>
      <c r="B674" s="692" t="str">
        <f>vlookup(A674,'セッション実施状況管理'!$A:$C,3,false)</f>
        <v>#N/A</v>
      </c>
      <c r="C674" s="692" t="str">
        <f>vlookup(A674,'セッション実施状況管理'!$A:$B,2,false)</f>
        <v>#N/A</v>
      </c>
      <c r="D674" s="692"/>
      <c r="E674" s="692"/>
      <c r="F674" s="692"/>
      <c r="G674" s="692"/>
      <c r="H674" s="686" t="str">
        <f>vlookup(A674,'セッション実施状況管理'!$A$4:$S1004,18,false)</f>
        <v>#N/A</v>
      </c>
      <c r="I674" s="686"/>
      <c r="J674" s="692"/>
      <c r="K674" s="692"/>
      <c r="L674" s="692"/>
      <c r="M674" s="691">
        <f t="shared" si="16"/>
        <v>0</v>
      </c>
      <c r="N674" s="692"/>
      <c r="O674" s="695" t="str">
        <f t="shared" si="7"/>
        <v>#DIV/0!</v>
      </c>
      <c r="P674" s="743"/>
      <c r="Q674" s="744"/>
      <c r="R674" s="744"/>
      <c r="S674" s="744"/>
      <c r="T674" s="744"/>
      <c r="U674" s="744"/>
      <c r="V674" s="744"/>
      <c r="W674" s="681"/>
      <c r="X674" s="681" t="str">
        <f>iferror(VLOOKUP($E674,'セッション実施状況管理'!$H$10:$L$1028,4,FALSE),"")</f>
        <v/>
      </c>
      <c r="Y674" s="681"/>
      <c r="Z674" s="681"/>
      <c r="AA674" s="681"/>
    </row>
    <row r="675">
      <c r="A675" s="692"/>
      <c r="B675" s="692" t="str">
        <f>vlookup(A675,'セッション実施状況管理'!$A:$C,3,false)</f>
        <v>#N/A</v>
      </c>
      <c r="C675" s="692" t="str">
        <f>vlookup(A675,'セッション実施状況管理'!$A:$B,2,false)</f>
        <v>#N/A</v>
      </c>
      <c r="D675" s="692"/>
      <c r="E675" s="692"/>
      <c r="F675" s="692"/>
      <c r="G675" s="692"/>
      <c r="H675" s="686" t="str">
        <f>vlookup(A675,'セッション実施状況管理'!$A$4:$S1004,18,false)</f>
        <v>#N/A</v>
      </c>
      <c r="I675" s="686"/>
      <c r="J675" s="692"/>
      <c r="K675" s="692"/>
      <c r="L675" s="692"/>
      <c r="M675" s="691">
        <f t="shared" si="16"/>
        <v>0</v>
      </c>
      <c r="N675" s="692"/>
      <c r="O675" s="695" t="str">
        <f t="shared" si="7"/>
        <v>#DIV/0!</v>
      </c>
      <c r="P675" s="743"/>
      <c r="Q675" s="744"/>
      <c r="R675" s="744"/>
      <c r="S675" s="744"/>
      <c r="T675" s="744"/>
      <c r="U675" s="744"/>
      <c r="V675" s="744"/>
      <c r="W675" s="681"/>
      <c r="X675" s="681" t="str">
        <f>iferror(VLOOKUP($E675,'セッション実施状況管理'!$H$10:$L$1028,4,FALSE),"")</f>
        <v/>
      </c>
      <c r="Y675" s="681"/>
      <c r="Z675" s="681"/>
      <c r="AA675" s="681"/>
    </row>
    <row r="676">
      <c r="A676" s="692"/>
      <c r="B676" s="692" t="str">
        <f>vlookup(A676,'セッション実施状況管理'!$A:$C,3,false)</f>
        <v>#N/A</v>
      </c>
      <c r="C676" s="692" t="str">
        <f>vlookup(A676,'セッション実施状況管理'!$A:$B,2,false)</f>
        <v>#N/A</v>
      </c>
      <c r="D676" s="692"/>
      <c r="E676" s="692"/>
      <c r="F676" s="692"/>
      <c r="G676" s="692"/>
      <c r="H676" s="686" t="str">
        <f>vlookup(A676,'セッション実施状況管理'!$A$4:$S1004,18,false)</f>
        <v>#N/A</v>
      </c>
      <c r="I676" s="686"/>
      <c r="J676" s="692"/>
      <c r="K676" s="692"/>
      <c r="L676" s="692"/>
      <c r="M676" s="691">
        <f t="shared" si="16"/>
        <v>0</v>
      </c>
      <c r="N676" s="692"/>
      <c r="O676" s="695" t="str">
        <f t="shared" si="7"/>
        <v>#DIV/0!</v>
      </c>
      <c r="P676" s="743"/>
      <c r="Q676" s="744"/>
      <c r="R676" s="744"/>
      <c r="S676" s="744"/>
      <c r="T676" s="744"/>
      <c r="U676" s="744"/>
      <c r="V676" s="744"/>
      <c r="W676" s="681"/>
      <c r="X676" s="681" t="str">
        <f>iferror(VLOOKUP($E676,'セッション実施状況管理'!$H$10:$L$1028,4,FALSE),"")</f>
        <v/>
      </c>
      <c r="Y676" s="681"/>
      <c r="Z676" s="681"/>
      <c r="AA676" s="681"/>
    </row>
    <row r="677">
      <c r="A677" s="692"/>
      <c r="B677" s="692" t="str">
        <f>vlookup(A677,'セッション実施状況管理'!$A:$C,3,false)</f>
        <v>#N/A</v>
      </c>
      <c r="C677" s="692" t="str">
        <f>vlookup(A677,'セッション実施状況管理'!$A:$B,2,false)</f>
        <v>#N/A</v>
      </c>
      <c r="D677" s="692"/>
      <c r="E677" s="692"/>
      <c r="F677" s="692"/>
      <c r="G677" s="692"/>
      <c r="H677" s="686" t="str">
        <f>vlookup(A677,'セッション実施状況管理'!$A$4:$S1004,18,false)</f>
        <v>#N/A</v>
      </c>
      <c r="I677" s="686"/>
      <c r="J677" s="692"/>
      <c r="K677" s="692"/>
      <c r="L677" s="692"/>
      <c r="M677" s="691">
        <f t="shared" si="16"/>
        <v>0</v>
      </c>
      <c r="N677" s="692"/>
      <c r="O677" s="695" t="str">
        <f t="shared" si="7"/>
        <v>#DIV/0!</v>
      </c>
      <c r="P677" s="743"/>
      <c r="Q677" s="744"/>
      <c r="R677" s="744"/>
      <c r="S677" s="744"/>
      <c r="T677" s="744"/>
      <c r="U677" s="744"/>
      <c r="V677" s="744"/>
      <c r="W677" s="681"/>
      <c r="X677" s="681" t="str">
        <f>iferror(VLOOKUP($E677,'セッション実施状況管理'!$H$10:$L$1028,4,FALSE),"")</f>
        <v/>
      </c>
      <c r="Y677" s="681"/>
      <c r="Z677" s="681"/>
      <c r="AA677" s="681"/>
    </row>
    <row r="678">
      <c r="A678" s="692"/>
      <c r="B678" s="692" t="str">
        <f>vlookup(A678,'セッション実施状況管理'!$A:$C,3,false)</f>
        <v>#N/A</v>
      </c>
      <c r="C678" s="692" t="str">
        <f>vlookup(A678,'セッション実施状況管理'!$A:$B,2,false)</f>
        <v>#N/A</v>
      </c>
      <c r="D678" s="692"/>
      <c r="E678" s="692"/>
      <c r="F678" s="692"/>
      <c r="G678" s="692"/>
      <c r="H678" s="686" t="str">
        <f>vlookup(A678,'セッション実施状況管理'!$A$4:$S1004,18,false)</f>
        <v>#N/A</v>
      </c>
      <c r="I678" s="686"/>
      <c r="J678" s="692"/>
      <c r="K678" s="692"/>
      <c r="L678" s="692"/>
      <c r="M678" s="691">
        <f t="shared" si="16"/>
        <v>0</v>
      </c>
      <c r="N678" s="692"/>
      <c r="O678" s="695" t="str">
        <f t="shared" si="7"/>
        <v>#DIV/0!</v>
      </c>
      <c r="P678" s="743"/>
      <c r="Q678" s="744"/>
      <c r="R678" s="744"/>
      <c r="S678" s="744"/>
      <c r="T678" s="744"/>
      <c r="U678" s="744"/>
      <c r="V678" s="744"/>
      <c r="W678" s="681"/>
      <c r="X678" s="681" t="str">
        <f>iferror(VLOOKUP($E678,'セッション実施状況管理'!$H$10:$L$1028,4,FALSE),"")</f>
        <v/>
      </c>
      <c r="Y678" s="681"/>
      <c r="Z678" s="681"/>
      <c r="AA678" s="681"/>
    </row>
    <row r="679">
      <c r="A679" s="692"/>
      <c r="B679" s="692" t="str">
        <f>vlookup(A679,'セッション実施状況管理'!$A:$C,3,false)</f>
        <v>#N/A</v>
      </c>
      <c r="C679" s="692" t="str">
        <f>vlookup(A679,'セッション実施状況管理'!$A:$B,2,false)</f>
        <v>#N/A</v>
      </c>
      <c r="D679" s="692"/>
      <c r="E679" s="692"/>
      <c r="F679" s="692"/>
      <c r="G679" s="692"/>
      <c r="H679" s="686" t="str">
        <f>vlookup(A679,'セッション実施状況管理'!$A$4:$S1004,18,false)</f>
        <v>#N/A</v>
      </c>
      <c r="I679" s="686"/>
      <c r="J679" s="692"/>
      <c r="K679" s="692"/>
      <c r="L679" s="692"/>
      <c r="M679" s="691">
        <f t="shared" si="16"/>
        <v>0</v>
      </c>
      <c r="N679" s="692"/>
      <c r="O679" s="695" t="str">
        <f t="shared" si="7"/>
        <v>#DIV/0!</v>
      </c>
      <c r="P679" s="743"/>
      <c r="Q679" s="744"/>
      <c r="R679" s="744"/>
      <c r="S679" s="744"/>
      <c r="T679" s="744"/>
      <c r="U679" s="744"/>
      <c r="V679" s="744"/>
      <c r="W679" s="681"/>
      <c r="X679" s="681" t="str">
        <f>iferror(VLOOKUP($E679,'セッション実施状況管理'!$H$10:$L$1028,4,FALSE),"")</f>
        <v/>
      </c>
      <c r="Y679" s="681"/>
      <c r="Z679" s="681"/>
      <c r="AA679" s="681"/>
    </row>
    <row r="680">
      <c r="A680" s="692"/>
      <c r="B680" s="692" t="str">
        <f>vlookup(A680,'セッション実施状況管理'!$A:$C,3,false)</f>
        <v>#N/A</v>
      </c>
      <c r="C680" s="692" t="str">
        <f>vlookup(A680,'セッション実施状況管理'!$A:$B,2,false)</f>
        <v>#N/A</v>
      </c>
      <c r="D680" s="692"/>
      <c r="E680" s="692"/>
      <c r="F680" s="692"/>
      <c r="G680" s="692"/>
      <c r="H680" s="686" t="str">
        <f>vlookup(A680,'セッション実施状況管理'!$A$4:$S1004,18,false)</f>
        <v>#N/A</v>
      </c>
      <c r="I680" s="686"/>
      <c r="J680" s="692"/>
      <c r="K680" s="692"/>
      <c r="L680" s="692"/>
      <c r="M680" s="691">
        <f t="shared" si="16"/>
        <v>0</v>
      </c>
      <c r="N680" s="692"/>
      <c r="O680" s="695" t="str">
        <f t="shared" si="7"/>
        <v>#DIV/0!</v>
      </c>
      <c r="P680" s="743"/>
      <c r="Q680" s="744"/>
      <c r="R680" s="744"/>
      <c r="S680" s="744"/>
      <c r="T680" s="744"/>
      <c r="U680" s="744"/>
      <c r="V680" s="744"/>
      <c r="W680" s="681"/>
      <c r="X680" s="681" t="str">
        <f>iferror(VLOOKUP($E680,'セッション実施状況管理'!$H$10:$L$1028,4,FALSE),"")</f>
        <v/>
      </c>
      <c r="Y680" s="681"/>
      <c r="Z680" s="681"/>
      <c r="AA680" s="681"/>
    </row>
    <row r="681">
      <c r="A681" s="692"/>
      <c r="B681" s="692" t="str">
        <f>vlookup(A681,'セッション実施状況管理'!$A:$C,3,false)</f>
        <v>#N/A</v>
      </c>
      <c r="C681" s="692" t="str">
        <f>vlookup(A681,'セッション実施状況管理'!$A:$B,2,false)</f>
        <v>#N/A</v>
      </c>
      <c r="D681" s="692"/>
      <c r="E681" s="692"/>
      <c r="F681" s="692"/>
      <c r="G681" s="692"/>
      <c r="H681" s="686" t="str">
        <f>vlookup(A681,'セッション実施状況管理'!$A$4:$S1004,18,false)</f>
        <v>#N/A</v>
      </c>
      <c r="I681" s="686"/>
      <c r="J681" s="692"/>
      <c r="K681" s="692"/>
      <c r="L681" s="692"/>
      <c r="M681" s="691">
        <f t="shared" si="16"/>
        <v>0</v>
      </c>
      <c r="N681" s="692"/>
      <c r="O681" s="695" t="str">
        <f t="shared" si="7"/>
        <v>#DIV/0!</v>
      </c>
      <c r="P681" s="743"/>
      <c r="Q681" s="744"/>
      <c r="R681" s="744"/>
      <c r="S681" s="744"/>
      <c r="T681" s="744"/>
      <c r="U681" s="744"/>
      <c r="V681" s="744"/>
      <c r="W681" s="681"/>
      <c r="X681" s="681" t="str">
        <f>iferror(VLOOKUP($E681,'セッション実施状況管理'!$H$10:$L$1028,4,FALSE),"")</f>
        <v/>
      </c>
      <c r="Y681" s="681"/>
      <c r="Z681" s="681"/>
      <c r="AA681" s="681"/>
    </row>
    <row r="682">
      <c r="A682" s="692"/>
      <c r="B682" s="692" t="str">
        <f>vlookup(A682,'セッション実施状況管理'!$A:$C,3,false)</f>
        <v>#N/A</v>
      </c>
      <c r="C682" s="692" t="str">
        <f>vlookup(A682,'セッション実施状況管理'!$A:$B,2,false)</f>
        <v>#N/A</v>
      </c>
      <c r="D682" s="692"/>
      <c r="E682" s="692"/>
      <c r="F682" s="692"/>
      <c r="G682" s="692"/>
      <c r="H682" s="686" t="str">
        <f>vlookup(A682,'セッション実施状況管理'!$A$4:$S1004,18,false)</f>
        <v>#N/A</v>
      </c>
      <c r="I682" s="686"/>
      <c r="J682" s="692"/>
      <c r="K682" s="692"/>
      <c r="L682" s="692"/>
      <c r="M682" s="691">
        <f t="shared" si="16"/>
        <v>0</v>
      </c>
      <c r="N682" s="692"/>
      <c r="O682" s="695" t="str">
        <f t="shared" si="7"/>
        <v>#DIV/0!</v>
      </c>
      <c r="P682" s="743"/>
      <c r="Q682" s="744"/>
      <c r="R682" s="744"/>
      <c r="S682" s="744"/>
      <c r="T682" s="744"/>
      <c r="U682" s="744"/>
      <c r="V682" s="744"/>
      <c r="W682" s="681"/>
      <c r="X682" s="681" t="str">
        <f>iferror(VLOOKUP($E682,'セッション実施状況管理'!$H$10:$L$1028,4,FALSE),"")</f>
        <v/>
      </c>
      <c r="Y682" s="681"/>
      <c r="Z682" s="681"/>
      <c r="AA682" s="681"/>
    </row>
    <row r="683">
      <c r="A683" s="692"/>
      <c r="B683" s="692" t="str">
        <f>vlookup(A683,'セッション実施状況管理'!$A:$C,3,false)</f>
        <v>#N/A</v>
      </c>
      <c r="C683" s="692" t="str">
        <f>vlookup(A683,'セッション実施状況管理'!$A:$B,2,false)</f>
        <v>#N/A</v>
      </c>
      <c r="D683" s="692"/>
      <c r="E683" s="692"/>
      <c r="F683" s="692"/>
      <c r="G683" s="692"/>
      <c r="H683" s="686" t="str">
        <f>vlookup(A683,'セッション実施状況管理'!$A$4:$S1004,18,false)</f>
        <v>#N/A</v>
      </c>
      <c r="I683" s="686"/>
      <c r="J683" s="692"/>
      <c r="K683" s="692"/>
      <c r="L683" s="692"/>
      <c r="M683" s="691">
        <f t="shared" si="16"/>
        <v>0</v>
      </c>
      <c r="N683" s="692"/>
      <c r="O683" s="695" t="str">
        <f t="shared" si="7"/>
        <v>#DIV/0!</v>
      </c>
      <c r="P683" s="743"/>
      <c r="Q683" s="744"/>
      <c r="R683" s="744"/>
      <c r="S683" s="744"/>
      <c r="T683" s="744"/>
      <c r="U683" s="744"/>
      <c r="V683" s="744"/>
      <c r="W683" s="681"/>
      <c r="X683" s="681" t="str">
        <f>iferror(VLOOKUP($E683,'セッション実施状況管理'!$H$10:$L$1028,4,FALSE),"")</f>
        <v/>
      </c>
      <c r="Y683" s="681"/>
      <c r="Z683" s="681"/>
      <c r="AA683" s="681"/>
    </row>
    <row r="684">
      <c r="A684" s="692"/>
      <c r="B684" s="692" t="str">
        <f>vlookup(A684,'セッション実施状況管理'!$A:$C,3,false)</f>
        <v>#N/A</v>
      </c>
      <c r="C684" s="692" t="str">
        <f>vlookup(A684,'セッション実施状況管理'!$A:$B,2,false)</f>
        <v>#N/A</v>
      </c>
      <c r="D684" s="692"/>
      <c r="E684" s="692"/>
      <c r="F684" s="692"/>
      <c r="G684" s="692"/>
      <c r="H684" s="686" t="str">
        <f>vlookup(A684,'セッション実施状況管理'!$A$4:$S1004,18,false)</f>
        <v>#N/A</v>
      </c>
      <c r="I684" s="686"/>
      <c r="J684" s="692"/>
      <c r="K684" s="692"/>
      <c r="L684" s="692"/>
      <c r="M684" s="691">
        <f t="shared" si="16"/>
        <v>0</v>
      </c>
      <c r="N684" s="692"/>
      <c r="O684" s="695" t="str">
        <f t="shared" si="7"/>
        <v>#DIV/0!</v>
      </c>
      <c r="P684" s="743"/>
      <c r="Q684" s="744"/>
      <c r="R684" s="744"/>
      <c r="S684" s="744"/>
      <c r="T684" s="744"/>
      <c r="U684" s="744"/>
      <c r="V684" s="744"/>
      <c r="W684" s="681"/>
      <c r="X684" s="681" t="str">
        <f>iferror(VLOOKUP($E684,'セッション実施状況管理'!$H$10:$L$1028,4,FALSE),"")</f>
        <v/>
      </c>
      <c r="Y684" s="681"/>
      <c r="Z684" s="681"/>
      <c r="AA684" s="681"/>
    </row>
    <row r="685">
      <c r="A685" s="692"/>
      <c r="B685" s="692" t="str">
        <f>vlookup(A685,'セッション実施状況管理'!$A:$C,3,false)</f>
        <v>#N/A</v>
      </c>
      <c r="C685" s="692" t="str">
        <f>vlookup(A685,'セッション実施状況管理'!$A:$B,2,false)</f>
        <v>#N/A</v>
      </c>
      <c r="D685" s="692"/>
      <c r="E685" s="692"/>
      <c r="F685" s="692"/>
      <c r="G685" s="692"/>
      <c r="H685" s="686" t="str">
        <f>vlookup(A685,'セッション実施状況管理'!$A$4:$S1004,18,false)</f>
        <v>#N/A</v>
      </c>
      <c r="I685" s="686"/>
      <c r="J685" s="692"/>
      <c r="K685" s="692"/>
      <c r="L685" s="692"/>
      <c r="M685" s="691">
        <f t="shared" si="16"/>
        <v>0</v>
      </c>
      <c r="N685" s="692"/>
      <c r="O685" s="695" t="str">
        <f t="shared" si="7"/>
        <v>#DIV/0!</v>
      </c>
      <c r="P685" s="743"/>
      <c r="Q685" s="744"/>
      <c r="R685" s="744"/>
      <c r="S685" s="744"/>
      <c r="T685" s="744"/>
      <c r="U685" s="744"/>
      <c r="V685" s="744"/>
      <c r="W685" s="681"/>
      <c r="X685" s="681" t="str">
        <f>iferror(VLOOKUP($E685,'セッション実施状況管理'!$H$10:$L$1028,4,FALSE),"")</f>
        <v/>
      </c>
      <c r="Y685" s="681"/>
      <c r="Z685" s="681"/>
      <c r="AA685" s="681"/>
    </row>
    <row r="686">
      <c r="A686" s="692"/>
      <c r="B686" s="692" t="str">
        <f>vlookup(A686,'セッション実施状況管理'!$A:$C,3,false)</f>
        <v>#N/A</v>
      </c>
      <c r="C686" s="692" t="str">
        <f>vlookup(A686,'セッション実施状況管理'!$A:$B,2,false)</f>
        <v>#N/A</v>
      </c>
      <c r="D686" s="692"/>
      <c r="E686" s="692"/>
      <c r="F686" s="692"/>
      <c r="G686" s="692"/>
      <c r="H686" s="686" t="str">
        <f>vlookup(A686,'セッション実施状況管理'!$A$4:$S1004,18,false)</f>
        <v>#N/A</v>
      </c>
      <c r="I686" s="686"/>
      <c r="J686" s="692"/>
      <c r="K686" s="692"/>
      <c r="L686" s="692"/>
      <c r="M686" s="691">
        <f t="shared" si="16"/>
        <v>0</v>
      </c>
      <c r="N686" s="692"/>
      <c r="O686" s="695" t="str">
        <f t="shared" si="7"/>
        <v>#DIV/0!</v>
      </c>
      <c r="P686" s="743"/>
      <c r="Q686" s="744"/>
      <c r="R686" s="744"/>
      <c r="S686" s="744"/>
      <c r="T686" s="744"/>
      <c r="U686" s="744"/>
      <c r="V686" s="744"/>
      <c r="W686" s="681"/>
      <c r="X686" s="681" t="str">
        <f>iferror(VLOOKUP($E686,'セッション実施状況管理'!$H$10:$L$1028,4,FALSE),"")</f>
        <v/>
      </c>
      <c r="Y686" s="681"/>
      <c r="Z686" s="681"/>
      <c r="AA686" s="681"/>
    </row>
    <row r="687">
      <c r="A687" s="692"/>
      <c r="B687" s="692" t="str">
        <f>vlookup(A687,'セッション実施状況管理'!$A:$C,3,false)</f>
        <v>#N/A</v>
      </c>
      <c r="C687" s="692" t="str">
        <f>vlookup(A687,'セッション実施状況管理'!$A:$B,2,false)</f>
        <v>#N/A</v>
      </c>
      <c r="D687" s="692"/>
      <c r="E687" s="692"/>
      <c r="F687" s="692"/>
      <c r="G687" s="692"/>
      <c r="H687" s="686" t="str">
        <f>vlookup(A687,'セッション実施状況管理'!$A$4:$S1004,18,false)</f>
        <v>#N/A</v>
      </c>
      <c r="I687" s="686"/>
      <c r="J687" s="692"/>
      <c r="K687" s="692"/>
      <c r="L687" s="692"/>
      <c r="M687" s="691">
        <f t="shared" si="16"/>
        <v>0</v>
      </c>
      <c r="N687" s="692"/>
      <c r="O687" s="695" t="str">
        <f t="shared" si="7"/>
        <v>#DIV/0!</v>
      </c>
      <c r="P687" s="743"/>
      <c r="Q687" s="744"/>
      <c r="R687" s="744"/>
      <c r="S687" s="744"/>
      <c r="T687" s="744"/>
      <c r="U687" s="744"/>
      <c r="V687" s="744"/>
      <c r="W687" s="681"/>
      <c r="X687" s="681" t="str">
        <f>iferror(VLOOKUP($E687,'セッション実施状況管理'!$H$10:$L$1028,4,FALSE),"")</f>
        <v/>
      </c>
      <c r="Y687" s="681"/>
      <c r="Z687" s="681"/>
      <c r="AA687" s="681"/>
    </row>
    <row r="688">
      <c r="A688" s="692"/>
      <c r="B688" s="692" t="str">
        <f>vlookup(A688,'セッション実施状況管理'!$A:$C,3,false)</f>
        <v>#N/A</v>
      </c>
      <c r="C688" s="692" t="str">
        <f>vlookup(A688,'セッション実施状況管理'!$A:$B,2,false)</f>
        <v>#N/A</v>
      </c>
      <c r="D688" s="692"/>
      <c r="E688" s="692"/>
      <c r="F688" s="692"/>
      <c r="G688" s="692"/>
      <c r="H688" s="686" t="str">
        <f>vlookup(A688,'セッション実施状況管理'!$A$4:$S1004,18,false)</f>
        <v>#N/A</v>
      </c>
      <c r="I688" s="686"/>
      <c r="J688" s="692"/>
      <c r="K688" s="692"/>
      <c r="L688" s="692"/>
      <c r="M688" s="691">
        <f t="shared" si="16"/>
        <v>0</v>
      </c>
      <c r="N688" s="692"/>
      <c r="O688" s="695" t="str">
        <f t="shared" si="7"/>
        <v>#DIV/0!</v>
      </c>
      <c r="P688" s="743"/>
      <c r="Q688" s="744"/>
      <c r="R688" s="744"/>
      <c r="S688" s="744"/>
      <c r="T688" s="744"/>
      <c r="U688" s="744"/>
      <c r="V688" s="744"/>
      <c r="W688" s="681"/>
      <c r="X688" s="681" t="str">
        <f>iferror(VLOOKUP($E688,'セッション実施状況管理'!$H$10:$L$1028,4,FALSE),"")</f>
        <v/>
      </c>
      <c r="Y688" s="681"/>
      <c r="Z688" s="681"/>
      <c r="AA688" s="681"/>
    </row>
    <row r="689">
      <c r="A689" s="692"/>
      <c r="B689" s="692" t="str">
        <f>vlookup(A689,'セッション実施状況管理'!$A:$C,3,false)</f>
        <v>#N/A</v>
      </c>
      <c r="C689" s="692" t="str">
        <f>vlookup(A689,'セッション実施状況管理'!$A:$B,2,false)</f>
        <v>#N/A</v>
      </c>
      <c r="D689" s="692"/>
      <c r="E689" s="692"/>
      <c r="F689" s="692"/>
      <c r="G689" s="692"/>
      <c r="H689" s="686" t="str">
        <f>vlookup(A689,'セッション実施状況管理'!$A$4:$S1004,18,false)</f>
        <v>#N/A</v>
      </c>
      <c r="I689" s="686"/>
      <c r="J689" s="692"/>
      <c r="K689" s="692"/>
      <c r="L689" s="692"/>
      <c r="M689" s="691">
        <f t="shared" si="16"/>
        <v>0</v>
      </c>
      <c r="N689" s="692"/>
      <c r="O689" s="695" t="str">
        <f t="shared" si="7"/>
        <v>#DIV/0!</v>
      </c>
      <c r="P689" s="743"/>
      <c r="Q689" s="744"/>
      <c r="R689" s="744"/>
      <c r="S689" s="744"/>
      <c r="T689" s="744"/>
      <c r="U689" s="744"/>
      <c r="V689" s="744"/>
      <c r="W689" s="681"/>
      <c r="X689" s="681" t="str">
        <f>iferror(VLOOKUP($E689,'セッション実施状況管理'!$H$10:$L$1028,4,FALSE),"")</f>
        <v/>
      </c>
      <c r="Y689" s="681"/>
      <c r="Z689" s="681"/>
      <c r="AA689" s="681"/>
    </row>
    <row r="690">
      <c r="A690" s="692"/>
      <c r="B690" s="692" t="str">
        <f>vlookup(A690,'セッション実施状況管理'!$A:$C,3,false)</f>
        <v>#N/A</v>
      </c>
      <c r="C690" s="692" t="str">
        <f>vlookup(A690,'セッション実施状況管理'!$A:$B,2,false)</f>
        <v>#N/A</v>
      </c>
      <c r="D690" s="692"/>
      <c r="E690" s="692"/>
      <c r="F690" s="692"/>
      <c r="G690" s="692"/>
      <c r="H690" s="686" t="str">
        <f>vlookup(A690,'セッション実施状況管理'!$A$4:$S1004,18,false)</f>
        <v>#N/A</v>
      </c>
      <c r="I690" s="686"/>
      <c r="J690" s="692"/>
      <c r="K690" s="692"/>
      <c r="L690" s="692"/>
      <c r="M690" s="691">
        <f t="shared" si="16"/>
        <v>0</v>
      </c>
      <c r="N690" s="692"/>
      <c r="O690" s="695" t="str">
        <f t="shared" si="7"/>
        <v>#DIV/0!</v>
      </c>
      <c r="P690" s="743"/>
      <c r="Q690" s="744"/>
      <c r="R690" s="744"/>
      <c r="S690" s="744"/>
      <c r="T690" s="744"/>
      <c r="U690" s="744"/>
      <c r="V690" s="744"/>
      <c r="W690" s="681"/>
      <c r="X690" s="681" t="str">
        <f>iferror(VLOOKUP($E690,'セッション実施状況管理'!$H$10:$L$1028,4,FALSE),"")</f>
        <v/>
      </c>
      <c r="Y690" s="681"/>
      <c r="Z690" s="681"/>
      <c r="AA690" s="681"/>
    </row>
    <row r="691">
      <c r="A691" s="692"/>
      <c r="B691" s="692" t="str">
        <f>vlookup(A691,'セッション実施状況管理'!$A:$C,3,false)</f>
        <v>#N/A</v>
      </c>
      <c r="C691" s="692" t="str">
        <f>vlookup(A691,'セッション実施状況管理'!$A:$B,2,false)</f>
        <v>#N/A</v>
      </c>
      <c r="D691" s="692"/>
      <c r="E691" s="692"/>
      <c r="F691" s="692"/>
      <c r="G691" s="692"/>
      <c r="H691" s="686" t="str">
        <f>vlookup(A691,'セッション実施状況管理'!$A$4:$S1004,18,false)</f>
        <v>#N/A</v>
      </c>
      <c r="I691" s="686"/>
      <c r="J691" s="692"/>
      <c r="K691" s="692"/>
      <c r="L691" s="692"/>
      <c r="M691" s="691">
        <f t="shared" si="16"/>
        <v>0</v>
      </c>
      <c r="N691" s="692"/>
      <c r="O691" s="695" t="str">
        <f t="shared" si="7"/>
        <v>#DIV/0!</v>
      </c>
      <c r="P691" s="743"/>
      <c r="Q691" s="744"/>
      <c r="R691" s="744"/>
      <c r="S691" s="744"/>
      <c r="T691" s="744"/>
      <c r="U691" s="744"/>
      <c r="V691" s="744"/>
      <c r="W691" s="681"/>
      <c r="X691" s="681" t="str">
        <f>iferror(VLOOKUP($E691,'セッション実施状況管理'!$H$10:$L$1028,4,FALSE),"")</f>
        <v/>
      </c>
      <c r="Y691" s="681"/>
      <c r="Z691" s="681"/>
      <c r="AA691" s="681"/>
    </row>
    <row r="692">
      <c r="A692" s="692"/>
      <c r="B692" s="692" t="str">
        <f>vlookup(A692,'セッション実施状況管理'!$A:$C,3,false)</f>
        <v>#N/A</v>
      </c>
      <c r="C692" s="692" t="str">
        <f>vlookup(A692,'セッション実施状況管理'!$A:$B,2,false)</f>
        <v>#N/A</v>
      </c>
      <c r="D692" s="692"/>
      <c r="E692" s="692"/>
      <c r="F692" s="692"/>
      <c r="G692" s="692"/>
      <c r="H692" s="686" t="str">
        <f>vlookup(A692,'セッション実施状況管理'!$A$4:$S1004,18,false)</f>
        <v>#N/A</v>
      </c>
      <c r="I692" s="686"/>
      <c r="J692" s="692"/>
      <c r="K692" s="692"/>
      <c r="L692" s="692"/>
      <c r="M692" s="691">
        <f t="shared" si="16"/>
        <v>0</v>
      </c>
      <c r="N692" s="692"/>
      <c r="O692" s="695" t="str">
        <f t="shared" si="7"/>
        <v>#DIV/0!</v>
      </c>
      <c r="P692" s="743"/>
      <c r="Q692" s="744"/>
      <c r="R692" s="744"/>
      <c r="S692" s="744"/>
      <c r="T692" s="744"/>
      <c r="U692" s="744"/>
      <c r="V692" s="744"/>
      <c r="W692" s="681"/>
      <c r="X692" s="681" t="str">
        <f>iferror(VLOOKUP($E692,'セッション実施状況管理'!$H$10:$L$1028,4,FALSE),"")</f>
        <v/>
      </c>
      <c r="Y692" s="681"/>
      <c r="Z692" s="681"/>
      <c r="AA692" s="681"/>
    </row>
    <row r="693">
      <c r="A693" s="692"/>
      <c r="B693" s="692" t="str">
        <f>vlookup(A693,'セッション実施状況管理'!$A:$C,3,false)</f>
        <v>#N/A</v>
      </c>
      <c r="C693" s="692" t="str">
        <f>vlookup(A693,'セッション実施状況管理'!$A:$B,2,false)</f>
        <v>#N/A</v>
      </c>
      <c r="D693" s="692"/>
      <c r="E693" s="692"/>
      <c r="F693" s="692"/>
      <c r="G693" s="692"/>
      <c r="H693" s="686" t="str">
        <f>vlookup(A693,'セッション実施状況管理'!$A$4:$S1004,18,false)</f>
        <v>#N/A</v>
      </c>
      <c r="I693" s="686"/>
      <c r="J693" s="692"/>
      <c r="K693" s="692"/>
      <c r="L693" s="692"/>
      <c r="M693" s="691">
        <f t="shared" si="16"/>
        <v>0</v>
      </c>
      <c r="N693" s="692"/>
      <c r="O693" s="695" t="str">
        <f t="shared" si="7"/>
        <v>#DIV/0!</v>
      </c>
      <c r="P693" s="743"/>
      <c r="Q693" s="744"/>
      <c r="R693" s="744"/>
      <c r="S693" s="744"/>
      <c r="T693" s="744"/>
      <c r="U693" s="744"/>
      <c r="V693" s="744"/>
      <c r="W693" s="681"/>
      <c r="X693" s="681" t="str">
        <f>iferror(VLOOKUP($E693,'セッション実施状況管理'!$H$10:$L$1028,4,FALSE),"")</f>
        <v/>
      </c>
      <c r="Y693" s="681"/>
      <c r="Z693" s="681"/>
      <c r="AA693" s="681"/>
    </row>
    <row r="694">
      <c r="A694" s="692"/>
      <c r="B694" s="692" t="str">
        <f>vlookup(A694,'セッション実施状況管理'!$A:$C,3,false)</f>
        <v>#N/A</v>
      </c>
      <c r="C694" s="692" t="str">
        <f>vlookup(A694,'セッション実施状況管理'!$A:$B,2,false)</f>
        <v>#N/A</v>
      </c>
      <c r="D694" s="692"/>
      <c r="E694" s="692"/>
      <c r="F694" s="692"/>
      <c r="G694" s="692"/>
      <c r="H694" s="686" t="str">
        <f>vlookup(A694,'セッション実施状況管理'!$A$4:$S1004,18,false)</f>
        <v>#N/A</v>
      </c>
      <c r="I694" s="686"/>
      <c r="J694" s="692"/>
      <c r="K694" s="692"/>
      <c r="L694" s="692"/>
      <c r="M694" s="691">
        <f t="shared" si="16"/>
        <v>0</v>
      </c>
      <c r="N694" s="692"/>
      <c r="O694" s="695" t="str">
        <f t="shared" si="7"/>
        <v>#DIV/0!</v>
      </c>
      <c r="P694" s="743"/>
      <c r="Q694" s="744"/>
      <c r="R694" s="744"/>
      <c r="S694" s="744"/>
      <c r="T694" s="744"/>
      <c r="U694" s="744"/>
      <c r="V694" s="744"/>
      <c r="W694" s="681"/>
      <c r="X694" s="681" t="str">
        <f>iferror(VLOOKUP($E694,'セッション実施状況管理'!$H$10:$L$1028,4,FALSE),"")</f>
        <v/>
      </c>
      <c r="Y694" s="681"/>
      <c r="Z694" s="681"/>
      <c r="AA694" s="681"/>
    </row>
    <row r="695">
      <c r="A695" s="692"/>
      <c r="B695" s="692" t="str">
        <f>vlookup(A695,'セッション実施状況管理'!$A:$C,3,false)</f>
        <v>#N/A</v>
      </c>
      <c r="C695" s="692" t="str">
        <f>vlookup(A695,'セッション実施状況管理'!$A:$B,2,false)</f>
        <v>#N/A</v>
      </c>
      <c r="D695" s="692"/>
      <c r="E695" s="692"/>
      <c r="F695" s="692"/>
      <c r="G695" s="692"/>
      <c r="H695" s="686" t="str">
        <f>vlookup(A695,'セッション実施状況管理'!$A$4:$S1004,18,false)</f>
        <v>#N/A</v>
      </c>
      <c r="I695" s="686"/>
      <c r="J695" s="692"/>
      <c r="K695" s="692"/>
      <c r="L695" s="692"/>
      <c r="M695" s="691">
        <f t="shared" si="16"/>
        <v>0</v>
      </c>
      <c r="N695" s="692"/>
      <c r="O695" s="695" t="str">
        <f t="shared" si="7"/>
        <v>#DIV/0!</v>
      </c>
      <c r="P695" s="743"/>
      <c r="Q695" s="744"/>
      <c r="R695" s="744"/>
      <c r="S695" s="744"/>
      <c r="T695" s="744"/>
      <c r="U695" s="744"/>
      <c r="V695" s="744"/>
      <c r="W695" s="681"/>
      <c r="X695" s="681" t="str">
        <f>iferror(VLOOKUP($E695,'セッション実施状況管理'!$H$10:$L$1028,4,FALSE),"")</f>
        <v/>
      </c>
      <c r="Y695" s="681"/>
      <c r="Z695" s="681"/>
      <c r="AA695" s="681"/>
    </row>
    <row r="696">
      <c r="A696" s="692"/>
      <c r="B696" s="692" t="str">
        <f>vlookup(A696,'セッション実施状況管理'!$A:$C,3,false)</f>
        <v>#N/A</v>
      </c>
      <c r="C696" s="692" t="str">
        <f>vlookup(A696,'セッション実施状況管理'!$A:$B,2,false)</f>
        <v>#N/A</v>
      </c>
      <c r="D696" s="692"/>
      <c r="E696" s="692"/>
      <c r="F696" s="692"/>
      <c r="G696" s="692"/>
      <c r="H696" s="686" t="str">
        <f>vlookup(A696,'セッション実施状況管理'!$A$4:$S1004,18,false)</f>
        <v>#N/A</v>
      </c>
      <c r="I696" s="686"/>
      <c r="J696" s="692"/>
      <c r="K696" s="692"/>
      <c r="L696" s="692"/>
      <c r="M696" s="691">
        <f t="shared" si="16"/>
        <v>0</v>
      </c>
      <c r="N696" s="692"/>
      <c r="O696" s="695" t="str">
        <f t="shared" si="7"/>
        <v>#DIV/0!</v>
      </c>
      <c r="P696" s="743"/>
      <c r="Q696" s="744"/>
      <c r="R696" s="744"/>
      <c r="S696" s="744"/>
      <c r="T696" s="744"/>
      <c r="U696" s="744"/>
      <c r="V696" s="744"/>
      <c r="W696" s="681"/>
      <c r="X696" s="681" t="str">
        <f>iferror(VLOOKUP($E696,'セッション実施状況管理'!$H$10:$L$1028,4,FALSE),"")</f>
        <v/>
      </c>
      <c r="Y696" s="681"/>
      <c r="Z696" s="681"/>
      <c r="AA696" s="681"/>
    </row>
    <row r="697">
      <c r="A697" s="692"/>
      <c r="B697" s="692" t="str">
        <f>vlookup(A697,'セッション実施状況管理'!$A:$C,3,false)</f>
        <v>#N/A</v>
      </c>
      <c r="C697" s="692" t="str">
        <f>vlookup(A697,'セッション実施状況管理'!$A:$B,2,false)</f>
        <v>#N/A</v>
      </c>
      <c r="D697" s="692"/>
      <c r="E697" s="692"/>
      <c r="F697" s="692"/>
      <c r="G697" s="692"/>
      <c r="H697" s="686" t="str">
        <f>vlookup(A697,'セッション実施状況管理'!$A$4:$S1004,18,false)</f>
        <v>#N/A</v>
      </c>
      <c r="I697" s="686"/>
      <c r="J697" s="692"/>
      <c r="K697" s="692"/>
      <c r="L697" s="692"/>
      <c r="M697" s="691">
        <f t="shared" si="16"/>
        <v>0</v>
      </c>
      <c r="N697" s="692"/>
      <c r="O697" s="695" t="str">
        <f t="shared" si="7"/>
        <v>#DIV/0!</v>
      </c>
      <c r="P697" s="743"/>
      <c r="Q697" s="744"/>
      <c r="R697" s="744"/>
      <c r="S697" s="744"/>
      <c r="T697" s="744"/>
      <c r="U697" s="744"/>
      <c r="V697" s="744"/>
      <c r="W697" s="681"/>
      <c r="X697" s="681" t="str">
        <f>iferror(VLOOKUP($E697,'セッション実施状況管理'!$H$10:$L$1028,4,FALSE),"")</f>
        <v/>
      </c>
      <c r="Y697" s="681"/>
      <c r="Z697" s="681"/>
      <c r="AA697" s="681"/>
    </row>
    <row r="698">
      <c r="A698" s="692"/>
      <c r="B698" s="692" t="str">
        <f>vlookup(A698,'セッション実施状況管理'!$A:$C,3,false)</f>
        <v>#N/A</v>
      </c>
      <c r="C698" s="692" t="str">
        <f>vlookup(A698,'セッション実施状況管理'!$A:$B,2,false)</f>
        <v>#N/A</v>
      </c>
      <c r="D698" s="692"/>
      <c r="E698" s="692"/>
      <c r="F698" s="692"/>
      <c r="G698" s="692"/>
      <c r="H698" s="686" t="str">
        <f>vlookup(A698,'セッション実施状況管理'!$A$4:$S1004,18,false)</f>
        <v>#N/A</v>
      </c>
      <c r="I698" s="686"/>
      <c r="J698" s="692"/>
      <c r="K698" s="692"/>
      <c r="L698" s="692"/>
      <c r="M698" s="691">
        <f t="shared" si="16"/>
        <v>0</v>
      </c>
      <c r="N698" s="692"/>
      <c r="O698" s="695" t="str">
        <f t="shared" si="7"/>
        <v>#DIV/0!</v>
      </c>
      <c r="P698" s="743"/>
      <c r="Q698" s="744"/>
      <c r="R698" s="744"/>
      <c r="S698" s="744"/>
      <c r="T698" s="744"/>
      <c r="U698" s="744"/>
      <c r="V698" s="744"/>
      <c r="W698" s="681"/>
      <c r="X698" s="681" t="str">
        <f>iferror(VLOOKUP($E698,'セッション実施状況管理'!$H$10:$L$1028,4,FALSE),"")</f>
        <v/>
      </c>
      <c r="Y698" s="681"/>
      <c r="Z698" s="681"/>
      <c r="AA698" s="681"/>
    </row>
    <row r="699">
      <c r="A699" s="692"/>
      <c r="B699" s="692" t="str">
        <f>vlookup(A699,'セッション実施状況管理'!$A:$C,3,false)</f>
        <v>#N/A</v>
      </c>
      <c r="C699" s="692" t="str">
        <f>vlookup(A699,'セッション実施状況管理'!$A:$B,2,false)</f>
        <v>#N/A</v>
      </c>
      <c r="D699" s="692"/>
      <c r="E699" s="692"/>
      <c r="F699" s="692"/>
      <c r="G699" s="692"/>
      <c r="H699" s="686" t="str">
        <f>vlookup(A699,'セッション実施状況管理'!$A$4:$S1004,18,false)</f>
        <v>#N/A</v>
      </c>
      <c r="I699" s="686"/>
      <c r="J699" s="692"/>
      <c r="K699" s="692"/>
      <c r="L699" s="692"/>
      <c r="M699" s="691">
        <f t="shared" si="16"/>
        <v>0</v>
      </c>
      <c r="N699" s="692"/>
      <c r="O699" s="695" t="str">
        <f t="shared" si="7"/>
        <v>#DIV/0!</v>
      </c>
      <c r="P699" s="743"/>
      <c r="Q699" s="744"/>
      <c r="R699" s="744"/>
      <c r="S699" s="744"/>
      <c r="T699" s="744"/>
      <c r="U699" s="744"/>
      <c r="V699" s="744"/>
      <c r="W699" s="681"/>
      <c r="X699" s="681" t="str">
        <f>iferror(VLOOKUP($E699,'セッション実施状況管理'!$H$10:$L$1028,4,FALSE),"")</f>
        <v/>
      </c>
      <c r="Y699" s="681"/>
      <c r="Z699" s="681"/>
      <c r="AA699" s="681"/>
    </row>
    <row r="700">
      <c r="A700" s="692"/>
      <c r="B700" s="692" t="str">
        <f>vlookup(A700,'セッション実施状況管理'!$A:$C,3,false)</f>
        <v>#N/A</v>
      </c>
      <c r="C700" s="692" t="str">
        <f>vlookup(A700,'セッション実施状況管理'!$A:$B,2,false)</f>
        <v>#N/A</v>
      </c>
      <c r="D700" s="692"/>
      <c r="E700" s="692"/>
      <c r="F700" s="692"/>
      <c r="G700" s="692"/>
      <c r="H700" s="686" t="str">
        <f>vlookup(A700,'セッション実施状況管理'!$A$4:$S1004,18,false)</f>
        <v>#N/A</v>
      </c>
      <c r="I700" s="686"/>
      <c r="J700" s="692"/>
      <c r="K700" s="692"/>
      <c r="L700" s="692"/>
      <c r="M700" s="691">
        <f t="shared" si="16"/>
        <v>0</v>
      </c>
      <c r="N700" s="692"/>
      <c r="O700" s="695" t="str">
        <f t="shared" si="7"/>
        <v>#DIV/0!</v>
      </c>
      <c r="P700" s="743"/>
      <c r="Q700" s="744"/>
      <c r="R700" s="744"/>
      <c r="S700" s="744"/>
      <c r="T700" s="744"/>
      <c r="U700" s="744"/>
      <c r="V700" s="744"/>
      <c r="W700" s="681"/>
      <c r="X700" s="681" t="str">
        <f>iferror(VLOOKUP($E700,'セッション実施状況管理'!$H$10:$L$1028,4,FALSE),"")</f>
        <v/>
      </c>
      <c r="Y700" s="681"/>
      <c r="Z700" s="681"/>
      <c r="AA700" s="681"/>
    </row>
    <row r="701">
      <c r="A701" s="692"/>
      <c r="B701" s="692" t="str">
        <f>vlookup(A701,'セッション実施状況管理'!$A:$C,3,false)</f>
        <v>#N/A</v>
      </c>
      <c r="C701" s="692" t="str">
        <f>vlookup(A701,'セッション実施状況管理'!$A:$B,2,false)</f>
        <v>#N/A</v>
      </c>
      <c r="D701" s="692"/>
      <c r="E701" s="692"/>
      <c r="F701" s="692"/>
      <c r="G701" s="692"/>
      <c r="H701" s="686" t="str">
        <f>vlookup(A701,'セッション実施状況管理'!$A$4:$S1004,18,false)</f>
        <v>#N/A</v>
      </c>
      <c r="I701" s="686"/>
      <c r="J701" s="692"/>
      <c r="K701" s="692"/>
      <c r="L701" s="692"/>
      <c r="M701" s="691">
        <f t="shared" si="16"/>
        <v>0</v>
      </c>
      <c r="N701" s="692"/>
      <c r="O701" s="695" t="str">
        <f t="shared" si="7"/>
        <v>#DIV/0!</v>
      </c>
      <c r="P701" s="743"/>
      <c r="Q701" s="744"/>
      <c r="R701" s="744"/>
      <c r="S701" s="744"/>
      <c r="T701" s="744"/>
      <c r="U701" s="744"/>
      <c r="V701" s="744"/>
      <c r="W701" s="681"/>
      <c r="X701" s="681" t="str">
        <f>iferror(VLOOKUP($E701,'セッション実施状況管理'!$H$10:$L$1028,4,FALSE),"")</f>
        <v/>
      </c>
      <c r="Y701" s="681"/>
      <c r="Z701" s="681"/>
      <c r="AA701" s="681"/>
    </row>
    <row r="702">
      <c r="A702" s="692"/>
      <c r="B702" s="692" t="str">
        <f>vlookup(A702,'セッション実施状況管理'!$A:$C,3,false)</f>
        <v>#N/A</v>
      </c>
      <c r="C702" s="692" t="str">
        <f>vlookup(A702,'セッション実施状況管理'!$A:$B,2,false)</f>
        <v>#N/A</v>
      </c>
      <c r="D702" s="692"/>
      <c r="E702" s="692"/>
      <c r="F702" s="692"/>
      <c r="G702" s="692"/>
      <c r="H702" s="686" t="str">
        <f>vlookup(A702,'セッション実施状況管理'!$A$4:$S1004,18,false)</f>
        <v>#N/A</v>
      </c>
      <c r="I702" s="686"/>
      <c r="J702" s="692"/>
      <c r="K702" s="692"/>
      <c r="L702" s="692"/>
      <c r="M702" s="691">
        <f t="shared" si="16"/>
        <v>0</v>
      </c>
      <c r="N702" s="692"/>
      <c r="O702" s="695" t="str">
        <f t="shared" si="7"/>
        <v>#DIV/0!</v>
      </c>
      <c r="P702" s="743"/>
      <c r="Q702" s="744"/>
      <c r="R702" s="744"/>
      <c r="S702" s="744"/>
      <c r="T702" s="744"/>
      <c r="U702" s="744"/>
      <c r="V702" s="744"/>
      <c r="W702" s="681"/>
      <c r="X702" s="681" t="str">
        <f>iferror(VLOOKUP($E702,'セッション実施状況管理'!$H$10:$L$1028,4,FALSE),"")</f>
        <v/>
      </c>
      <c r="Y702" s="681"/>
      <c r="Z702" s="681"/>
      <c r="AA702" s="681"/>
    </row>
    <row r="703">
      <c r="A703" s="692"/>
      <c r="B703" s="692" t="str">
        <f>vlookup(A703,'セッション実施状況管理'!$A:$C,3,false)</f>
        <v>#N/A</v>
      </c>
      <c r="C703" s="692" t="str">
        <f>vlookup(A703,'セッション実施状況管理'!$A:$B,2,false)</f>
        <v>#N/A</v>
      </c>
      <c r="D703" s="692"/>
      <c r="E703" s="692"/>
      <c r="F703" s="692"/>
      <c r="G703" s="692"/>
      <c r="H703" s="686" t="str">
        <f>vlookup(A703,'セッション実施状況管理'!$A$4:$S1004,18,false)</f>
        <v>#N/A</v>
      </c>
      <c r="I703" s="686"/>
      <c r="J703" s="692"/>
      <c r="K703" s="692"/>
      <c r="L703" s="692"/>
      <c r="M703" s="691">
        <f t="shared" si="16"/>
        <v>0</v>
      </c>
      <c r="N703" s="692"/>
      <c r="O703" s="695" t="str">
        <f t="shared" si="7"/>
        <v>#DIV/0!</v>
      </c>
      <c r="P703" s="743"/>
      <c r="Q703" s="744"/>
      <c r="R703" s="744"/>
      <c r="S703" s="744"/>
      <c r="T703" s="744"/>
      <c r="U703" s="744"/>
      <c r="V703" s="744"/>
      <c r="W703" s="681"/>
      <c r="X703" s="681" t="str">
        <f>iferror(VLOOKUP($E703,'セッション実施状況管理'!$H$10:$L$1028,4,FALSE),"")</f>
        <v/>
      </c>
      <c r="Y703" s="681"/>
      <c r="Z703" s="681"/>
      <c r="AA703" s="681"/>
    </row>
    <row r="704">
      <c r="A704" s="692"/>
      <c r="B704" s="692" t="str">
        <f>vlookup(A704,'セッション実施状況管理'!$A:$C,3,false)</f>
        <v>#N/A</v>
      </c>
      <c r="C704" s="692" t="str">
        <f>vlookup(A704,'セッション実施状況管理'!$A:$B,2,false)</f>
        <v>#N/A</v>
      </c>
      <c r="D704" s="692"/>
      <c r="E704" s="692"/>
      <c r="F704" s="692"/>
      <c r="G704" s="692"/>
      <c r="H704" s="686" t="str">
        <f>vlookup(A704,'セッション実施状況管理'!$A$4:$S1004,18,false)</f>
        <v>#N/A</v>
      </c>
      <c r="I704" s="686"/>
      <c r="J704" s="692"/>
      <c r="K704" s="692"/>
      <c r="L704" s="692"/>
      <c r="M704" s="691">
        <f t="shared" si="16"/>
        <v>0</v>
      </c>
      <c r="N704" s="692"/>
      <c r="O704" s="695" t="str">
        <f t="shared" si="7"/>
        <v>#DIV/0!</v>
      </c>
      <c r="P704" s="743"/>
      <c r="Q704" s="744"/>
      <c r="R704" s="744"/>
      <c r="S704" s="744"/>
      <c r="T704" s="744"/>
      <c r="U704" s="744"/>
      <c r="V704" s="744"/>
      <c r="W704" s="681"/>
      <c r="X704" s="681" t="str">
        <f>iferror(VLOOKUP($E704,'セッション実施状況管理'!$H$10:$L$1028,4,FALSE),"")</f>
        <v/>
      </c>
      <c r="Y704" s="681"/>
      <c r="Z704" s="681"/>
      <c r="AA704" s="681"/>
    </row>
    <row r="705">
      <c r="A705" s="692"/>
      <c r="B705" s="692" t="str">
        <f>vlookup(A705,'セッション実施状況管理'!$A:$C,3,false)</f>
        <v>#N/A</v>
      </c>
      <c r="C705" s="692" t="str">
        <f>vlookup(A705,'セッション実施状況管理'!$A:$B,2,false)</f>
        <v>#N/A</v>
      </c>
      <c r="D705" s="692"/>
      <c r="E705" s="692"/>
      <c r="F705" s="692"/>
      <c r="G705" s="692"/>
      <c r="H705" s="686" t="str">
        <f>vlookup(A705,'セッション実施状況管理'!$A$4:$S1004,18,false)</f>
        <v>#N/A</v>
      </c>
      <c r="I705" s="686"/>
      <c r="J705" s="692"/>
      <c r="K705" s="692"/>
      <c r="L705" s="692"/>
      <c r="M705" s="691">
        <f t="shared" si="16"/>
        <v>0</v>
      </c>
      <c r="N705" s="692"/>
      <c r="O705" s="695" t="str">
        <f t="shared" si="7"/>
        <v>#DIV/0!</v>
      </c>
      <c r="P705" s="743"/>
      <c r="Q705" s="744"/>
      <c r="R705" s="744"/>
      <c r="S705" s="744"/>
      <c r="T705" s="744"/>
      <c r="U705" s="744"/>
      <c r="V705" s="744"/>
      <c r="W705" s="681"/>
      <c r="X705" s="681" t="str">
        <f>iferror(VLOOKUP($E705,'セッション実施状況管理'!$H$10:$L$1028,4,FALSE),"")</f>
        <v/>
      </c>
      <c r="Y705" s="681"/>
      <c r="Z705" s="681"/>
      <c r="AA705" s="681"/>
    </row>
    <row r="706">
      <c r="A706" s="692"/>
      <c r="B706" s="692" t="str">
        <f>vlookup(A706,'セッション実施状況管理'!$A:$C,3,false)</f>
        <v>#N/A</v>
      </c>
      <c r="C706" s="692" t="str">
        <f>vlookup(A706,'セッション実施状況管理'!$A:$B,2,false)</f>
        <v>#N/A</v>
      </c>
      <c r="D706" s="692"/>
      <c r="E706" s="692"/>
      <c r="F706" s="692"/>
      <c r="G706" s="692"/>
      <c r="H706" s="686" t="str">
        <f>vlookup(A706,'セッション実施状況管理'!$A$4:$S1004,18,false)</f>
        <v>#N/A</v>
      </c>
      <c r="I706" s="686"/>
      <c r="J706" s="692"/>
      <c r="K706" s="692"/>
      <c r="L706" s="692"/>
      <c r="M706" s="691">
        <f t="shared" si="16"/>
        <v>0</v>
      </c>
      <c r="N706" s="692"/>
      <c r="O706" s="695" t="str">
        <f t="shared" si="7"/>
        <v>#DIV/0!</v>
      </c>
      <c r="P706" s="743"/>
      <c r="Q706" s="744"/>
      <c r="R706" s="744"/>
      <c r="S706" s="744"/>
      <c r="T706" s="744"/>
      <c r="U706" s="744"/>
      <c r="V706" s="744"/>
      <c r="W706" s="681"/>
      <c r="X706" s="681" t="str">
        <f>iferror(VLOOKUP($E706,'セッション実施状況管理'!$H$10:$L$1028,4,FALSE),"")</f>
        <v/>
      </c>
      <c r="Y706" s="681"/>
      <c r="Z706" s="681"/>
      <c r="AA706" s="681"/>
    </row>
    <row r="707">
      <c r="A707" s="692"/>
      <c r="B707" s="692" t="str">
        <f>vlookup(A707,'セッション実施状況管理'!$A:$C,3,false)</f>
        <v>#N/A</v>
      </c>
      <c r="C707" s="692" t="str">
        <f>vlookup(A707,'セッション実施状況管理'!$A:$B,2,false)</f>
        <v>#N/A</v>
      </c>
      <c r="D707" s="692"/>
      <c r="E707" s="692"/>
      <c r="F707" s="692"/>
      <c r="G707" s="692"/>
      <c r="H707" s="686" t="str">
        <f>vlookup(A707,'セッション実施状況管理'!$A$4:$S1004,18,false)</f>
        <v>#N/A</v>
      </c>
      <c r="I707" s="686"/>
      <c r="J707" s="692"/>
      <c r="K707" s="692"/>
      <c r="L707" s="692"/>
      <c r="M707" s="691">
        <f t="shared" si="16"/>
        <v>0</v>
      </c>
      <c r="N707" s="692"/>
      <c r="O707" s="695" t="str">
        <f t="shared" si="7"/>
        <v>#DIV/0!</v>
      </c>
      <c r="P707" s="743"/>
      <c r="Q707" s="744"/>
      <c r="R707" s="744"/>
      <c r="S707" s="744"/>
      <c r="T707" s="744"/>
      <c r="U707" s="744"/>
      <c r="V707" s="744"/>
      <c r="W707" s="681"/>
      <c r="X707" s="681" t="str">
        <f>iferror(VLOOKUP($E707,'セッション実施状況管理'!$H$10:$L$1028,4,FALSE),"")</f>
        <v/>
      </c>
      <c r="Y707" s="681"/>
      <c r="Z707" s="681"/>
      <c r="AA707" s="681"/>
    </row>
    <row r="708">
      <c r="A708" s="692"/>
      <c r="B708" s="692" t="str">
        <f>vlookup(A708,'セッション実施状況管理'!$A:$C,3,false)</f>
        <v>#N/A</v>
      </c>
      <c r="C708" s="692" t="str">
        <f>vlookup(A708,'セッション実施状況管理'!$A:$B,2,false)</f>
        <v>#N/A</v>
      </c>
      <c r="D708" s="692"/>
      <c r="E708" s="692"/>
      <c r="F708" s="692"/>
      <c r="G708" s="692"/>
      <c r="H708" s="686" t="str">
        <f>vlookup(A708,'セッション実施状況管理'!$A$4:$S1004,18,false)</f>
        <v>#N/A</v>
      </c>
      <c r="I708" s="686"/>
      <c r="J708" s="692"/>
      <c r="K708" s="692"/>
      <c r="L708" s="692"/>
      <c r="M708" s="691">
        <f t="shared" si="16"/>
        <v>0</v>
      </c>
      <c r="N708" s="692"/>
      <c r="O708" s="695" t="str">
        <f t="shared" si="7"/>
        <v>#DIV/0!</v>
      </c>
      <c r="P708" s="743"/>
      <c r="Q708" s="744"/>
      <c r="R708" s="744"/>
      <c r="S708" s="744"/>
      <c r="T708" s="744"/>
      <c r="U708" s="744"/>
      <c r="V708" s="744"/>
      <c r="W708" s="681"/>
      <c r="X708" s="681" t="str">
        <f>iferror(VLOOKUP($E708,'セッション実施状況管理'!$H$10:$L$1028,4,FALSE),"")</f>
        <v/>
      </c>
      <c r="Y708" s="681"/>
      <c r="Z708" s="681"/>
      <c r="AA708" s="681"/>
    </row>
    <row r="709">
      <c r="A709" s="692"/>
      <c r="B709" s="692" t="str">
        <f>vlookup(A709,'セッション実施状況管理'!$A:$C,3,false)</f>
        <v>#N/A</v>
      </c>
      <c r="C709" s="692" t="str">
        <f>vlookup(A709,'セッション実施状況管理'!$A:$B,2,false)</f>
        <v>#N/A</v>
      </c>
      <c r="D709" s="692"/>
      <c r="E709" s="692"/>
      <c r="F709" s="692"/>
      <c r="G709" s="692"/>
      <c r="H709" s="686" t="str">
        <f>vlookup(A709,'セッション実施状況管理'!$A$4:$S1004,18,false)</f>
        <v>#N/A</v>
      </c>
      <c r="I709" s="686"/>
      <c r="J709" s="692"/>
      <c r="K709" s="692"/>
      <c r="L709" s="692"/>
      <c r="M709" s="691">
        <f t="shared" si="16"/>
        <v>0</v>
      </c>
      <c r="N709" s="692"/>
      <c r="O709" s="695" t="str">
        <f t="shared" si="7"/>
        <v>#DIV/0!</v>
      </c>
      <c r="P709" s="743"/>
      <c r="Q709" s="744"/>
      <c r="R709" s="744"/>
      <c r="S709" s="744"/>
      <c r="T709" s="744"/>
      <c r="U709" s="744"/>
      <c r="V709" s="744"/>
      <c r="W709" s="681"/>
      <c r="X709" s="681" t="str">
        <f>iferror(VLOOKUP($E709,'セッション実施状況管理'!$H$10:$L$1028,4,FALSE),"")</f>
        <v/>
      </c>
      <c r="Y709" s="681"/>
      <c r="Z709" s="681"/>
      <c r="AA709" s="681"/>
    </row>
    <row r="710">
      <c r="A710" s="692"/>
      <c r="B710" s="692" t="str">
        <f>vlookup(A710,'セッション実施状況管理'!$A:$C,3,false)</f>
        <v>#N/A</v>
      </c>
      <c r="C710" s="692" t="str">
        <f>vlookup(A710,'セッション実施状況管理'!$A:$B,2,false)</f>
        <v>#N/A</v>
      </c>
      <c r="D710" s="692"/>
      <c r="E710" s="692"/>
      <c r="F710" s="692"/>
      <c r="G710" s="692"/>
      <c r="H710" s="686" t="str">
        <f>vlookup(A710,'セッション実施状況管理'!$A$4:$S1004,18,false)</f>
        <v>#N/A</v>
      </c>
      <c r="I710" s="686"/>
      <c r="J710" s="692"/>
      <c r="K710" s="692"/>
      <c r="L710" s="692"/>
      <c r="M710" s="691">
        <f t="shared" si="16"/>
        <v>0</v>
      </c>
      <c r="N710" s="692"/>
      <c r="O710" s="695" t="str">
        <f t="shared" si="7"/>
        <v>#DIV/0!</v>
      </c>
      <c r="P710" s="743"/>
      <c r="Q710" s="744"/>
      <c r="R710" s="744"/>
      <c r="S710" s="744"/>
      <c r="T710" s="744"/>
      <c r="U710" s="744"/>
      <c r="V710" s="744"/>
      <c r="W710" s="681"/>
      <c r="X710" s="681" t="str">
        <f>iferror(VLOOKUP($E710,'セッション実施状況管理'!$H$10:$L$1028,4,FALSE),"")</f>
        <v/>
      </c>
      <c r="Y710" s="681"/>
      <c r="Z710" s="681"/>
      <c r="AA710" s="681"/>
    </row>
    <row r="711">
      <c r="A711" s="692"/>
      <c r="B711" s="692" t="str">
        <f>vlookup(A711,'セッション実施状況管理'!$A:$C,3,false)</f>
        <v>#N/A</v>
      </c>
      <c r="C711" s="692" t="str">
        <f>vlookup(A711,'セッション実施状況管理'!$A:$B,2,false)</f>
        <v>#N/A</v>
      </c>
      <c r="D711" s="692"/>
      <c r="E711" s="692"/>
      <c r="F711" s="692"/>
      <c r="G711" s="692"/>
      <c r="H711" s="686" t="str">
        <f>vlookup(A711,'セッション実施状況管理'!$A$4:$S1004,18,false)</f>
        <v>#N/A</v>
      </c>
      <c r="I711" s="686"/>
      <c r="J711" s="692"/>
      <c r="K711" s="692"/>
      <c r="L711" s="692"/>
      <c r="M711" s="691">
        <f t="shared" si="16"/>
        <v>0</v>
      </c>
      <c r="N711" s="692"/>
      <c r="O711" s="695" t="str">
        <f t="shared" si="7"/>
        <v>#DIV/0!</v>
      </c>
      <c r="P711" s="743"/>
      <c r="Q711" s="744"/>
      <c r="R711" s="744"/>
      <c r="S711" s="744"/>
      <c r="T711" s="744"/>
      <c r="U711" s="744"/>
      <c r="V711" s="744"/>
      <c r="W711" s="681"/>
      <c r="X711" s="681" t="str">
        <f>iferror(VLOOKUP($E711,'セッション実施状況管理'!$H$10:$L$1028,4,FALSE),"")</f>
        <v/>
      </c>
      <c r="Y711" s="681"/>
      <c r="Z711" s="681"/>
      <c r="AA711" s="681"/>
    </row>
    <row r="712">
      <c r="A712" s="692"/>
      <c r="B712" s="692" t="str">
        <f>vlookup(A712,'セッション実施状況管理'!$A:$C,3,false)</f>
        <v>#N/A</v>
      </c>
      <c r="C712" s="692" t="str">
        <f>vlookup(A712,'セッション実施状況管理'!$A:$B,2,false)</f>
        <v>#N/A</v>
      </c>
      <c r="D712" s="692"/>
      <c r="E712" s="692"/>
      <c r="F712" s="692"/>
      <c r="G712" s="692"/>
      <c r="H712" s="686" t="str">
        <f>vlookup(A712,'セッション実施状況管理'!$A$4:$S1004,18,false)</f>
        <v>#N/A</v>
      </c>
      <c r="I712" s="686"/>
      <c r="J712" s="692"/>
      <c r="K712" s="692"/>
      <c r="L712" s="692"/>
      <c r="M712" s="691">
        <f t="shared" si="16"/>
        <v>0</v>
      </c>
      <c r="N712" s="692"/>
      <c r="O712" s="695" t="str">
        <f t="shared" si="7"/>
        <v>#DIV/0!</v>
      </c>
      <c r="P712" s="743"/>
      <c r="Q712" s="744"/>
      <c r="R712" s="744"/>
      <c r="S712" s="744"/>
      <c r="T712" s="744"/>
      <c r="U712" s="744"/>
      <c r="V712" s="744"/>
      <c r="W712" s="681"/>
      <c r="X712" s="681" t="str">
        <f>iferror(VLOOKUP($E712,'セッション実施状況管理'!$H$10:$L$1028,4,FALSE),"")</f>
        <v/>
      </c>
      <c r="Y712" s="681"/>
      <c r="Z712" s="681"/>
      <c r="AA712" s="681"/>
    </row>
    <row r="713">
      <c r="A713" s="692"/>
      <c r="B713" s="692" t="str">
        <f>vlookup(A713,'セッション実施状況管理'!$A:$C,3,false)</f>
        <v>#N/A</v>
      </c>
      <c r="C713" s="692" t="str">
        <f>vlookup(A713,'セッション実施状況管理'!$A:$B,2,false)</f>
        <v>#N/A</v>
      </c>
      <c r="D713" s="692"/>
      <c r="E713" s="692"/>
      <c r="F713" s="692"/>
      <c r="G713" s="692"/>
      <c r="H713" s="686" t="str">
        <f>vlookup(A713,'セッション実施状況管理'!$A$4:$S1004,18,false)</f>
        <v>#N/A</v>
      </c>
      <c r="I713" s="686"/>
      <c r="J713" s="692"/>
      <c r="K713" s="692"/>
      <c r="L713" s="692"/>
      <c r="M713" s="691">
        <f t="shared" si="16"/>
        <v>0</v>
      </c>
      <c r="N713" s="692"/>
      <c r="O713" s="695" t="str">
        <f t="shared" si="7"/>
        <v>#DIV/0!</v>
      </c>
      <c r="P713" s="743"/>
      <c r="Q713" s="744"/>
      <c r="R713" s="744"/>
      <c r="S713" s="744"/>
      <c r="T713" s="744"/>
      <c r="U713" s="744"/>
      <c r="V713" s="744"/>
      <c r="W713" s="681"/>
      <c r="X713" s="681" t="str">
        <f>iferror(VLOOKUP($E713,'セッション実施状況管理'!$H$10:$L$1028,4,FALSE),"")</f>
        <v/>
      </c>
      <c r="Y713" s="681"/>
      <c r="Z713" s="681"/>
      <c r="AA713" s="681"/>
    </row>
    <row r="714">
      <c r="A714" s="692"/>
      <c r="B714" s="692" t="str">
        <f>vlookup(A714,'セッション実施状況管理'!$A:$C,3,false)</f>
        <v>#N/A</v>
      </c>
      <c r="C714" s="692" t="str">
        <f>vlookup(A714,'セッション実施状況管理'!$A:$B,2,false)</f>
        <v>#N/A</v>
      </c>
      <c r="D714" s="692"/>
      <c r="E714" s="692"/>
      <c r="F714" s="692"/>
      <c r="G714" s="692"/>
      <c r="H714" s="686" t="str">
        <f>vlookup(A714,'セッション実施状況管理'!$A$4:$S1004,18,false)</f>
        <v>#N/A</v>
      </c>
      <c r="I714" s="686"/>
      <c r="J714" s="692"/>
      <c r="K714" s="692"/>
      <c r="L714" s="692"/>
      <c r="M714" s="691">
        <f t="shared" si="16"/>
        <v>0</v>
      </c>
      <c r="N714" s="692"/>
      <c r="O714" s="695" t="str">
        <f t="shared" si="7"/>
        <v>#DIV/0!</v>
      </c>
      <c r="P714" s="743"/>
      <c r="Q714" s="744"/>
      <c r="R714" s="744"/>
      <c r="S714" s="744"/>
      <c r="T714" s="744"/>
      <c r="U714" s="744"/>
      <c r="V714" s="744"/>
      <c r="W714" s="681"/>
      <c r="X714" s="681" t="str">
        <f>iferror(VLOOKUP($E714,'セッション実施状況管理'!$H$10:$L$1028,4,FALSE),"")</f>
        <v/>
      </c>
      <c r="Y714" s="681"/>
      <c r="Z714" s="681"/>
      <c r="AA714" s="681"/>
    </row>
    <row r="715">
      <c r="A715" s="692"/>
      <c r="B715" s="692" t="str">
        <f>vlookup(A715,'セッション実施状況管理'!$A:$C,3,false)</f>
        <v>#N/A</v>
      </c>
      <c r="C715" s="692" t="str">
        <f>vlookup(A715,'セッション実施状況管理'!$A:$B,2,false)</f>
        <v>#N/A</v>
      </c>
      <c r="D715" s="692"/>
      <c r="E715" s="692"/>
      <c r="F715" s="692"/>
      <c r="G715" s="692"/>
      <c r="H715" s="686" t="str">
        <f>vlookup(A715,'セッション実施状況管理'!$A$4:$S1004,18,false)</f>
        <v>#N/A</v>
      </c>
      <c r="I715" s="686"/>
      <c r="J715" s="692"/>
      <c r="K715" s="692"/>
      <c r="L715" s="692"/>
      <c r="M715" s="691">
        <f t="shared" si="16"/>
        <v>0</v>
      </c>
      <c r="N715" s="692"/>
      <c r="O715" s="695" t="str">
        <f t="shared" si="7"/>
        <v>#DIV/0!</v>
      </c>
      <c r="P715" s="743"/>
      <c r="Q715" s="744"/>
      <c r="R715" s="744"/>
      <c r="S715" s="744"/>
      <c r="T715" s="744"/>
      <c r="U715" s="744"/>
      <c r="V715" s="744"/>
      <c r="W715" s="681"/>
      <c r="X715" s="681" t="str">
        <f>iferror(VLOOKUP($E715,'セッション実施状況管理'!$H$10:$L$1028,4,FALSE),"")</f>
        <v/>
      </c>
      <c r="Y715" s="681"/>
      <c r="Z715" s="681"/>
      <c r="AA715" s="681"/>
    </row>
    <row r="716">
      <c r="A716" s="692"/>
      <c r="B716" s="692" t="str">
        <f>vlookup(A716,'セッション実施状況管理'!$A:$C,3,false)</f>
        <v>#N/A</v>
      </c>
      <c r="C716" s="692" t="str">
        <f>vlookup(A716,'セッション実施状況管理'!$A:$B,2,false)</f>
        <v>#N/A</v>
      </c>
      <c r="D716" s="692"/>
      <c r="E716" s="692"/>
      <c r="F716" s="692"/>
      <c r="G716" s="692"/>
      <c r="H716" s="686" t="str">
        <f>vlookup(A716,'セッション実施状況管理'!$A$4:$S1004,18,false)</f>
        <v>#N/A</v>
      </c>
      <c r="I716" s="686"/>
      <c r="J716" s="692"/>
      <c r="K716" s="692"/>
      <c r="L716" s="692"/>
      <c r="M716" s="691">
        <f t="shared" si="16"/>
        <v>0</v>
      </c>
      <c r="N716" s="692"/>
      <c r="O716" s="695" t="str">
        <f t="shared" si="7"/>
        <v>#DIV/0!</v>
      </c>
      <c r="P716" s="743"/>
      <c r="Q716" s="744"/>
      <c r="R716" s="744"/>
      <c r="S716" s="744"/>
      <c r="T716" s="744"/>
      <c r="U716" s="744"/>
      <c r="V716" s="744"/>
      <c r="W716" s="681"/>
      <c r="X716" s="681" t="str">
        <f>iferror(VLOOKUP($E716,'セッション実施状況管理'!$H$10:$L$1028,4,FALSE),"")</f>
        <v/>
      </c>
      <c r="Y716" s="681"/>
      <c r="Z716" s="681"/>
      <c r="AA716" s="681"/>
    </row>
    <row r="717">
      <c r="A717" s="692"/>
      <c r="B717" s="692" t="str">
        <f>vlookup(A717,'セッション実施状況管理'!$A:$C,3,false)</f>
        <v>#N/A</v>
      </c>
      <c r="C717" s="692" t="str">
        <f>vlookup(A717,'セッション実施状況管理'!$A:$B,2,false)</f>
        <v>#N/A</v>
      </c>
      <c r="D717" s="692"/>
      <c r="E717" s="692"/>
      <c r="F717" s="692"/>
      <c r="G717" s="692"/>
      <c r="H717" s="686" t="str">
        <f>vlookup(A717,'セッション実施状況管理'!$A$4:$S1004,18,false)</f>
        <v>#N/A</v>
      </c>
      <c r="I717" s="686"/>
      <c r="J717" s="692"/>
      <c r="K717" s="692"/>
      <c r="L717" s="692"/>
      <c r="M717" s="691">
        <f t="shared" si="16"/>
        <v>0</v>
      </c>
      <c r="N717" s="692"/>
      <c r="O717" s="695" t="str">
        <f t="shared" si="7"/>
        <v>#DIV/0!</v>
      </c>
      <c r="P717" s="743"/>
      <c r="Q717" s="744"/>
      <c r="R717" s="744"/>
      <c r="S717" s="744"/>
      <c r="T717" s="744"/>
      <c r="U717" s="744"/>
      <c r="V717" s="744"/>
      <c r="W717" s="681"/>
      <c r="X717" s="681" t="str">
        <f>iferror(VLOOKUP($E717,'セッション実施状況管理'!$H$10:$L$1028,4,FALSE),"")</f>
        <v/>
      </c>
      <c r="Y717" s="681"/>
      <c r="Z717" s="681"/>
      <c r="AA717" s="681"/>
    </row>
    <row r="718">
      <c r="A718" s="692"/>
      <c r="B718" s="692" t="str">
        <f>vlookup(A718,'セッション実施状況管理'!$A:$C,3,false)</f>
        <v>#N/A</v>
      </c>
      <c r="C718" s="692" t="str">
        <f>vlookup(A718,'セッション実施状況管理'!$A:$B,2,false)</f>
        <v>#N/A</v>
      </c>
      <c r="D718" s="692"/>
      <c r="E718" s="692"/>
      <c r="F718" s="692"/>
      <c r="G718" s="692"/>
      <c r="H718" s="686" t="str">
        <f>vlookup(A718,'セッション実施状況管理'!$A$4:$S1004,18,false)</f>
        <v>#N/A</v>
      </c>
      <c r="I718" s="686"/>
      <c r="J718" s="692"/>
      <c r="K718" s="692"/>
      <c r="L718" s="692"/>
      <c r="M718" s="691">
        <f t="shared" si="16"/>
        <v>0</v>
      </c>
      <c r="N718" s="692"/>
      <c r="O718" s="695" t="str">
        <f t="shared" si="7"/>
        <v>#DIV/0!</v>
      </c>
      <c r="P718" s="743"/>
      <c r="Q718" s="744"/>
      <c r="R718" s="744"/>
      <c r="S718" s="744"/>
      <c r="T718" s="744"/>
      <c r="U718" s="744"/>
      <c r="V718" s="744"/>
      <c r="W718" s="681"/>
      <c r="X718" s="681" t="str">
        <f>iferror(VLOOKUP($E718,'セッション実施状況管理'!$H$10:$L$1028,4,FALSE),"")</f>
        <v/>
      </c>
      <c r="Y718" s="681"/>
      <c r="Z718" s="681"/>
      <c r="AA718" s="681"/>
    </row>
    <row r="719">
      <c r="A719" s="692"/>
      <c r="B719" s="692" t="str">
        <f>vlookup(A719,'セッション実施状況管理'!$A:$C,3,false)</f>
        <v>#N/A</v>
      </c>
      <c r="C719" s="692" t="str">
        <f>vlookup(A719,'セッション実施状況管理'!$A:$B,2,false)</f>
        <v>#N/A</v>
      </c>
      <c r="D719" s="692"/>
      <c r="E719" s="692"/>
      <c r="F719" s="692"/>
      <c r="G719" s="692"/>
      <c r="H719" s="686" t="str">
        <f>vlookup(A719,'セッション実施状況管理'!$A$4:$S1004,18,false)</f>
        <v>#N/A</v>
      </c>
      <c r="I719" s="686"/>
      <c r="J719" s="692"/>
      <c r="K719" s="692"/>
      <c r="L719" s="692"/>
      <c r="M719" s="691">
        <f t="shared" si="16"/>
        <v>0</v>
      </c>
      <c r="N719" s="692"/>
      <c r="O719" s="695" t="str">
        <f t="shared" si="7"/>
        <v>#DIV/0!</v>
      </c>
      <c r="P719" s="743"/>
      <c r="Q719" s="744"/>
      <c r="R719" s="744"/>
      <c r="S719" s="744"/>
      <c r="T719" s="744"/>
      <c r="U719" s="744"/>
      <c r="V719" s="744"/>
      <c r="W719" s="681"/>
      <c r="X719" s="681" t="str">
        <f>iferror(VLOOKUP($E719,'セッション実施状況管理'!$H$10:$L$1028,4,FALSE),"")</f>
        <v/>
      </c>
      <c r="Y719" s="681"/>
      <c r="Z719" s="681"/>
      <c r="AA719" s="681"/>
    </row>
    <row r="720">
      <c r="A720" s="692"/>
      <c r="B720" s="692" t="str">
        <f>vlookup(A720,'セッション実施状況管理'!$A:$C,3,false)</f>
        <v>#N/A</v>
      </c>
      <c r="C720" s="692" t="str">
        <f>vlookup(A720,'セッション実施状況管理'!$A:$B,2,false)</f>
        <v>#N/A</v>
      </c>
      <c r="D720" s="692"/>
      <c r="E720" s="692"/>
      <c r="F720" s="692"/>
      <c r="G720" s="692"/>
      <c r="H720" s="686" t="str">
        <f>vlookup(A720,'セッション実施状況管理'!$A$4:$S1004,18,false)</f>
        <v>#N/A</v>
      </c>
      <c r="I720" s="686"/>
      <c r="J720" s="692"/>
      <c r="K720" s="692"/>
      <c r="L720" s="692"/>
      <c r="M720" s="691">
        <f t="shared" si="16"/>
        <v>0</v>
      </c>
      <c r="N720" s="692"/>
      <c r="O720" s="695" t="str">
        <f t="shared" si="7"/>
        <v>#DIV/0!</v>
      </c>
      <c r="P720" s="743"/>
      <c r="Q720" s="744"/>
      <c r="R720" s="744"/>
      <c r="S720" s="744"/>
      <c r="T720" s="744"/>
      <c r="U720" s="744"/>
      <c r="V720" s="744"/>
      <c r="W720" s="681"/>
      <c r="X720" s="681" t="str">
        <f>iferror(VLOOKUP($E720,'セッション実施状況管理'!$H$10:$L$1028,4,FALSE),"")</f>
        <v/>
      </c>
      <c r="Y720" s="681"/>
      <c r="Z720" s="681"/>
      <c r="AA720" s="681"/>
    </row>
    <row r="721">
      <c r="A721" s="692"/>
      <c r="B721" s="692" t="str">
        <f>vlookup(A721,'セッション実施状況管理'!$A:$C,3,false)</f>
        <v>#N/A</v>
      </c>
      <c r="C721" s="692" t="str">
        <f>vlookup(A721,'セッション実施状況管理'!$A:$B,2,false)</f>
        <v>#N/A</v>
      </c>
      <c r="D721" s="692"/>
      <c r="E721" s="692"/>
      <c r="F721" s="692"/>
      <c r="G721" s="692"/>
      <c r="H721" s="686" t="str">
        <f>vlookup(A721,'セッション実施状況管理'!$A$4:$S1004,18,false)</f>
        <v>#N/A</v>
      </c>
      <c r="I721" s="686"/>
      <c r="J721" s="692"/>
      <c r="K721" s="692"/>
      <c r="L721" s="692"/>
      <c r="M721" s="691">
        <f t="shared" si="16"/>
        <v>0</v>
      </c>
      <c r="N721" s="692"/>
      <c r="O721" s="695" t="str">
        <f t="shared" si="7"/>
        <v>#DIV/0!</v>
      </c>
      <c r="P721" s="743"/>
      <c r="Q721" s="744"/>
      <c r="R721" s="744"/>
      <c r="S721" s="744"/>
      <c r="T721" s="744"/>
      <c r="U721" s="744"/>
      <c r="V721" s="744"/>
      <c r="W721" s="681"/>
      <c r="X721" s="681" t="str">
        <f>iferror(VLOOKUP($E721,'セッション実施状況管理'!$H$10:$L$1028,4,FALSE),"")</f>
        <v/>
      </c>
      <c r="Y721" s="681"/>
      <c r="Z721" s="681"/>
      <c r="AA721" s="681"/>
    </row>
    <row r="722">
      <c r="A722" s="692"/>
      <c r="B722" s="692" t="str">
        <f>vlookup(A722,'セッション実施状況管理'!$A:$C,3,false)</f>
        <v>#N/A</v>
      </c>
      <c r="C722" s="692" t="str">
        <f>vlookup(A722,'セッション実施状況管理'!$A:$B,2,false)</f>
        <v>#N/A</v>
      </c>
      <c r="D722" s="692"/>
      <c r="E722" s="692"/>
      <c r="F722" s="692"/>
      <c r="G722" s="692"/>
      <c r="H722" s="686" t="str">
        <f>vlookup(A722,'セッション実施状況管理'!$A$4:$S1004,18,false)</f>
        <v>#N/A</v>
      </c>
      <c r="I722" s="686"/>
      <c r="J722" s="692"/>
      <c r="K722" s="692"/>
      <c r="L722" s="692"/>
      <c r="M722" s="691">
        <f t="shared" si="16"/>
        <v>0</v>
      </c>
      <c r="N722" s="692"/>
      <c r="O722" s="695" t="str">
        <f t="shared" si="7"/>
        <v>#DIV/0!</v>
      </c>
      <c r="P722" s="743"/>
      <c r="Q722" s="744"/>
      <c r="R722" s="744"/>
      <c r="S722" s="744"/>
      <c r="T722" s="744"/>
      <c r="U722" s="744"/>
      <c r="V722" s="744"/>
      <c r="W722" s="681"/>
      <c r="X722" s="681" t="str">
        <f>iferror(VLOOKUP($E722,'セッション実施状況管理'!$H$10:$L$1028,4,FALSE),"")</f>
        <v/>
      </c>
      <c r="Y722" s="681"/>
      <c r="Z722" s="681"/>
      <c r="AA722" s="681"/>
    </row>
    <row r="723">
      <c r="A723" s="692"/>
      <c r="B723" s="692" t="str">
        <f>vlookup(A723,'セッション実施状況管理'!$A:$C,3,false)</f>
        <v>#N/A</v>
      </c>
      <c r="C723" s="692" t="str">
        <f>vlookup(A723,'セッション実施状況管理'!$A:$B,2,false)</f>
        <v>#N/A</v>
      </c>
      <c r="D723" s="692"/>
      <c r="E723" s="692"/>
      <c r="F723" s="692"/>
      <c r="G723" s="692"/>
      <c r="H723" s="686" t="str">
        <f>vlookup(A723,'セッション実施状況管理'!$A$4:$S1004,18,false)</f>
        <v>#N/A</v>
      </c>
      <c r="I723" s="686"/>
      <c r="J723" s="692"/>
      <c r="K723" s="692"/>
      <c r="L723" s="692"/>
      <c r="M723" s="691">
        <f t="shared" si="16"/>
        <v>0</v>
      </c>
      <c r="N723" s="692"/>
      <c r="O723" s="695" t="str">
        <f t="shared" si="7"/>
        <v>#DIV/0!</v>
      </c>
      <c r="P723" s="743"/>
      <c r="Q723" s="744"/>
      <c r="R723" s="744"/>
      <c r="S723" s="744"/>
      <c r="T723" s="744"/>
      <c r="U723" s="744"/>
      <c r="V723" s="744"/>
      <c r="W723" s="681"/>
      <c r="X723" s="681" t="str">
        <f>iferror(VLOOKUP($E723,'セッション実施状況管理'!$H$10:$L$1028,4,FALSE),"")</f>
        <v/>
      </c>
      <c r="Y723" s="681"/>
      <c r="Z723" s="681"/>
      <c r="AA723" s="681"/>
    </row>
    <row r="724">
      <c r="A724" s="692"/>
      <c r="B724" s="692" t="str">
        <f>vlookup(A724,'セッション実施状況管理'!$A:$C,3,false)</f>
        <v>#N/A</v>
      </c>
      <c r="C724" s="692" t="str">
        <f>vlookup(A724,'セッション実施状況管理'!$A:$B,2,false)</f>
        <v>#N/A</v>
      </c>
      <c r="D724" s="692"/>
      <c r="E724" s="692"/>
      <c r="F724" s="692"/>
      <c r="G724" s="692"/>
      <c r="H724" s="686" t="str">
        <f>vlookup(A724,'セッション実施状況管理'!$A$4:$S1004,18,false)</f>
        <v>#N/A</v>
      </c>
      <c r="I724" s="686"/>
      <c r="J724" s="692"/>
      <c r="K724" s="692"/>
      <c r="L724" s="692"/>
      <c r="M724" s="691">
        <f t="shared" si="16"/>
        <v>0</v>
      </c>
      <c r="N724" s="692"/>
      <c r="O724" s="695" t="str">
        <f t="shared" si="7"/>
        <v>#DIV/0!</v>
      </c>
      <c r="P724" s="743"/>
      <c r="Q724" s="744"/>
      <c r="R724" s="744"/>
      <c r="S724" s="744"/>
      <c r="T724" s="744"/>
      <c r="U724" s="744"/>
      <c r="V724" s="744"/>
      <c r="W724" s="681"/>
      <c r="X724" s="681" t="str">
        <f>iferror(VLOOKUP($E724,'セッション実施状況管理'!$H$10:$L$1028,4,FALSE),"")</f>
        <v/>
      </c>
      <c r="Y724" s="681"/>
      <c r="Z724" s="681"/>
      <c r="AA724" s="681"/>
    </row>
    <row r="725">
      <c r="A725" s="692"/>
      <c r="B725" s="692" t="str">
        <f>vlookup(A725,'セッション実施状況管理'!$A:$C,3,false)</f>
        <v>#N/A</v>
      </c>
      <c r="C725" s="692" t="str">
        <f>vlookup(A725,'セッション実施状況管理'!$A:$B,2,false)</f>
        <v>#N/A</v>
      </c>
      <c r="D725" s="692"/>
      <c r="E725" s="692"/>
      <c r="F725" s="692"/>
      <c r="G725" s="692"/>
      <c r="H725" s="686" t="str">
        <f>vlookup(A725,'セッション実施状況管理'!$A$4:$S1004,18,false)</f>
        <v>#N/A</v>
      </c>
      <c r="I725" s="686"/>
      <c r="J725" s="692"/>
      <c r="K725" s="692"/>
      <c r="L725" s="692"/>
      <c r="M725" s="691">
        <f t="shared" si="16"/>
        <v>0</v>
      </c>
      <c r="N725" s="692"/>
      <c r="O725" s="695" t="str">
        <f t="shared" si="7"/>
        <v>#DIV/0!</v>
      </c>
      <c r="P725" s="743"/>
      <c r="Q725" s="744"/>
      <c r="R725" s="744"/>
      <c r="S725" s="744"/>
      <c r="T725" s="744"/>
      <c r="U725" s="744"/>
      <c r="V725" s="744"/>
      <c r="W725" s="681"/>
      <c r="X725" s="681" t="str">
        <f>iferror(VLOOKUP($E725,'セッション実施状況管理'!$H$10:$L$1028,4,FALSE),"")</f>
        <v/>
      </c>
      <c r="Y725" s="681"/>
      <c r="Z725" s="681"/>
      <c r="AA725" s="681"/>
    </row>
    <row r="726">
      <c r="A726" s="692"/>
      <c r="B726" s="692" t="str">
        <f>vlookup(A726,'セッション実施状況管理'!$A:$C,3,false)</f>
        <v>#N/A</v>
      </c>
      <c r="C726" s="692" t="str">
        <f>vlookup(A726,'セッション実施状況管理'!$A:$B,2,false)</f>
        <v>#N/A</v>
      </c>
      <c r="D726" s="692"/>
      <c r="E726" s="692"/>
      <c r="F726" s="692"/>
      <c r="G726" s="692"/>
      <c r="H726" s="686" t="str">
        <f>vlookup(A726,'セッション実施状況管理'!$A$4:$S1004,18,false)</f>
        <v>#N/A</v>
      </c>
      <c r="I726" s="686"/>
      <c r="J726" s="692"/>
      <c r="K726" s="692"/>
      <c r="L726" s="692"/>
      <c r="M726" s="691">
        <f t="shared" si="16"/>
        <v>0</v>
      </c>
      <c r="N726" s="692"/>
      <c r="O726" s="695" t="str">
        <f t="shared" si="7"/>
        <v>#DIV/0!</v>
      </c>
      <c r="P726" s="743"/>
      <c r="Q726" s="744"/>
      <c r="R726" s="744"/>
      <c r="S726" s="744"/>
      <c r="T726" s="744"/>
      <c r="U726" s="744"/>
      <c r="V726" s="744"/>
      <c r="W726" s="681"/>
      <c r="X726" s="681" t="str">
        <f>iferror(VLOOKUP($E726,'セッション実施状況管理'!$H$10:$L$1028,4,FALSE),"")</f>
        <v/>
      </c>
      <c r="Y726" s="681"/>
      <c r="Z726" s="681"/>
      <c r="AA726" s="681"/>
    </row>
    <row r="727">
      <c r="A727" s="692"/>
      <c r="B727" s="692" t="str">
        <f>vlookup(A727,'セッション実施状況管理'!$A:$C,3,false)</f>
        <v>#N/A</v>
      </c>
      <c r="C727" s="692" t="str">
        <f>vlookup(A727,'セッション実施状況管理'!$A:$B,2,false)</f>
        <v>#N/A</v>
      </c>
      <c r="D727" s="692"/>
      <c r="E727" s="692"/>
      <c r="F727" s="692"/>
      <c r="G727" s="692"/>
      <c r="H727" s="686" t="str">
        <f>vlookup(A727,'セッション実施状況管理'!$A$4:$S1004,18,false)</f>
        <v>#N/A</v>
      </c>
      <c r="I727" s="686"/>
      <c r="J727" s="692"/>
      <c r="K727" s="692"/>
      <c r="L727" s="692"/>
      <c r="M727" s="691">
        <f t="shared" si="16"/>
        <v>0</v>
      </c>
      <c r="N727" s="692"/>
      <c r="O727" s="695" t="str">
        <f t="shared" si="7"/>
        <v>#DIV/0!</v>
      </c>
      <c r="P727" s="743"/>
      <c r="Q727" s="744"/>
      <c r="R727" s="744"/>
      <c r="S727" s="744"/>
      <c r="T727" s="744"/>
      <c r="U727" s="744"/>
      <c r="V727" s="744"/>
      <c r="W727" s="681"/>
      <c r="X727" s="681" t="str">
        <f>iferror(VLOOKUP($E727,'セッション実施状況管理'!$H$10:$L$1028,4,FALSE),"")</f>
        <v/>
      </c>
      <c r="Y727" s="681"/>
      <c r="Z727" s="681"/>
      <c r="AA727" s="681"/>
    </row>
    <row r="728">
      <c r="A728" s="692"/>
      <c r="B728" s="692" t="str">
        <f>vlookup(A728,'セッション実施状況管理'!$A:$C,3,false)</f>
        <v>#N/A</v>
      </c>
      <c r="C728" s="692" t="str">
        <f>vlookup(A728,'セッション実施状況管理'!$A:$B,2,false)</f>
        <v>#N/A</v>
      </c>
      <c r="D728" s="692"/>
      <c r="E728" s="692"/>
      <c r="F728" s="692"/>
      <c r="G728" s="692"/>
      <c r="H728" s="686" t="str">
        <f>vlookup(A728,'セッション実施状況管理'!$A$4:$S1004,18,false)</f>
        <v>#N/A</v>
      </c>
      <c r="I728" s="686"/>
      <c r="J728" s="692"/>
      <c r="K728" s="692"/>
      <c r="L728" s="692"/>
      <c r="M728" s="691">
        <f t="shared" si="16"/>
        <v>0</v>
      </c>
      <c r="N728" s="692"/>
      <c r="O728" s="695" t="str">
        <f t="shared" si="7"/>
        <v>#DIV/0!</v>
      </c>
      <c r="P728" s="743"/>
      <c r="Q728" s="744"/>
      <c r="R728" s="744"/>
      <c r="S728" s="744"/>
      <c r="T728" s="744"/>
      <c r="U728" s="744"/>
      <c r="V728" s="744"/>
      <c r="W728" s="681"/>
      <c r="X728" s="681" t="str">
        <f>iferror(VLOOKUP($E728,'セッション実施状況管理'!$H$10:$L$1028,4,FALSE),"")</f>
        <v/>
      </c>
      <c r="Y728" s="681"/>
      <c r="Z728" s="681"/>
      <c r="AA728" s="681"/>
    </row>
    <row r="729">
      <c r="A729" s="692"/>
      <c r="B729" s="692" t="str">
        <f>vlookup(A729,'セッション実施状況管理'!$A:$C,3,false)</f>
        <v>#N/A</v>
      </c>
      <c r="C729" s="692" t="str">
        <f>vlookup(A729,'セッション実施状況管理'!$A:$B,2,false)</f>
        <v>#N/A</v>
      </c>
      <c r="D729" s="692"/>
      <c r="E729" s="692"/>
      <c r="F729" s="692"/>
      <c r="G729" s="692"/>
      <c r="H729" s="686" t="str">
        <f>vlookup(A729,'セッション実施状況管理'!$A$4:$S1004,18,false)</f>
        <v>#N/A</v>
      </c>
      <c r="I729" s="686"/>
      <c r="J729" s="692"/>
      <c r="K729" s="692"/>
      <c r="L729" s="692"/>
      <c r="M729" s="691">
        <f t="shared" si="16"/>
        <v>0</v>
      </c>
      <c r="N729" s="692"/>
      <c r="O729" s="695" t="str">
        <f t="shared" si="7"/>
        <v>#DIV/0!</v>
      </c>
      <c r="P729" s="743"/>
      <c r="Q729" s="744"/>
      <c r="R729" s="744"/>
      <c r="S729" s="744"/>
      <c r="T729" s="744"/>
      <c r="U729" s="744"/>
      <c r="V729" s="744"/>
      <c r="W729" s="681"/>
      <c r="X729" s="681" t="str">
        <f>iferror(VLOOKUP($E729,'セッション実施状況管理'!$H$10:$L$1028,4,FALSE),"")</f>
        <v/>
      </c>
      <c r="Y729" s="681"/>
      <c r="Z729" s="681"/>
      <c r="AA729" s="681"/>
    </row>
    <row r="730">
      <c r="A730" s="692"/>
      <c r="B730" s="692" t="str">
        <f>vlookup(A730,'セッション実施状況管理'!$A:$C,3,false)</f>
        <v>#N/A</v>
      </c>
      <c r="C730" s="692" t="str">
        <f>vlookup(A730,'セッション実施状況管理'!$A:$B,2,false)</f>
        <v>#N/A</v>
      </c>
      <c r="D730" s="692"/>
      <c r="E730" s="692"/>
      <c r="F730" s="692"/>
      <c r="G730" s="692"/>
      <c r="H730" s="686" t="str">
        <f>vlookup(A730,'セッション実施状況管理'!$A$4:$S1004,18,false)</f>
        <v>#N/A</v>
      </c>
      <c r="I730" s="686"/>
      <c r="J730" s="692"/>
      <c r="K730" s="692"/>
      <c r="L730" s="692"/>
      <c r="M730" s="691">
        <f t="shared" si="16"/>
        <v>0</v>
      </c>
      <c r="N730" s="692"/>
      <c r="O730" s="695" t="str">
        <f t="shared" si="7"/>
        <v>#DIV/0!</v>
      </c>
      <c r="P730" s="743"/>
      <c r="Q730" s="744"/>
      <c r="R730" s="744"/>
      <c r="S730" s="744"/>
      <c r="T730" s="744"/>
      <c r="U730" s="744"/>
      <c r="V730" s="744"/>
      <c r="W730" s="681"/>
      <c r="X730" s="681" t="str">
        <f>iferror(VLOOKUP($E730,'セッション実施状況管理'!$H$10:$L$1028,4,FALSE),"")</f>
        <v/>
      </c>
      <c r="Y730" s="681"/>
      <c r="Z730" s="681"/>
      <c r="AA730" s="681"/>
    </row>
    <row r="731">
      <c r="A731" s="692"/>
      <c r="B731" s="692" t="str">
        <f>vlookup(A731,'セッション実施状況管理'!$A:$C,3,false)</f>
        <v>#N/A</v>
      </c>
      <c r="C731" s="692" t="str">
        <f>vlookup(A731,'セッション実施状況管理'!$A:$B,2,false)</f>
        <v>#N/A</v>
      </c>
      <c r="D731" s="692"/>
      <c r="E731" s="692"/>
      <c r="F731" s="692"/>
      <c r="G731" s="692"/>
      <c r="H731" s="686" t="str">
        <f>vlookup(A731,'セッション実施状況管理'!$A$4:$S1004,18,false)</f>
        <v>#N/A</v>
      </c>
      <c r="I731" s="686"/>
      <c r="J731" s="692"/>
      <c r="K731" s="692"/>
      <c r="L731" s="692"/>
      <c r="M731" s="691">
        <f t="shared" si="16"/>
        <v>0</v>
      </c>
      <c r="N731" s="692"/>
      <c r="O731" s="695" t="str">
        <f t="shared" si="7"/>
        <v>#DIV/0!</v>
      </c>
      <c r="P731" s="743"/>
      <c r="Q731" s="744"/>
      <c r="R731" s="744"/>
      <c r="S731" s="744"/>
      <c r="T731" s="744"/>
      <c r="U731" s="744"/>
      <c r="V731" s="744"/>
      <c r="W731" s="681"/>
      <c r="X731" s="681" t="str">
        <f>iferror(VLOOKUP($E731,'セッション実施状況管理'!$H$10:$L$1028,4,FALSE),"")</f>
        <v/>
      </c>
      <c r="Y731" s="681"/>
      <c r="Z731" s="681"/>
      <c r="AA731" s="681"/>
    </row>
    <row r="732">
      <c r="A732" s="692"/>
      <c r="B732" s="692" t="str">
        <f>vlookup(A732,'セッション実施状況管理'!$A:$C,3,false)</f>
        <v>#N/A</v>
      </c>
      <c r="C732" s="692" t="str">
        <f>vlookup(A732,'セッション実施状況管理'!$A:$B,2,false)</f>
        <v>#N/A</v>
      </c>
      <c r="D732" s="692"/>
      <c r="E732" s="692"/>
      <c r="F732" s="692"/>
      <c r="G732" s="692"/>
      <c r="H732" s="686" t="str">
        <f>vlookup(A732,'セッション実施状況管理'!$A$4:$S1004,18,false)</f>
        <v>#N/A</v>
      </c>
      <c r="I732" s="686"/>
      <c r="J732" s="692"/>
      <c r="K732" s="692"/>
      <c r="L732" s="692"/>
      <c r="M732" s="691">
        <f t="shared" si="16"/>
        <v>0</v>
      </c>
      <c r="N732" s="692"/>
      <c r="O732" s="695" t="str">
        <f t="shared" si="7"/>
        <v>#DIV/0!</v>
      </c>
      <c r="P732" s="743"/>
      <c r="Q732" s="744"/>
      <c r="R732" s="744"/>
      <c r="S732" s="744"/>
      <c r="T732" s="744"/>
      <c r="U732" s="744"/>
      <c r="V732" s="744"/>
      <c r="W732" s="681"/>
      <c r="X732" s="681" t="str">
        <f>iferror(VLOOKUP($E732,'セッション実施状況管理'!$H$10:$L$1028,4,FALSE),"")</f>
        <v/>
      </c>
      <c r="Y732" s="681"/>
      <c r="Z732" s="681"/>
      <c r="AA732" s="681"/>
    </row>
    <row r="733">
      <c r="A733" s="692"/>
      <c r="B733" s="692" t="str">
        <f>vlookup(A733,'セッション実施状況管理'!$A:$C,3,false)</f>
        <v>#N/A</v>
      </c>
      <c r="C733" s="692" t="str">
        <f>vlookup(A733,'セッション実施状況管理'!$A:$B,2,false)</f>
        <v>#N/A</v>
      </c>
      <c r="D733" s="692"/>
      <c r="E733" s="692"/>
      <c r="F733" s="692"/>
      <c r="G733" s="692"/>
      <c r="H733" s="686" t="str">
        <f>vlookup(A733,'セッション実施状況管理'!$A$4:$S1004,18,false)</f>
        <v>#N/A</v>
      </c>
      <c r="I733" s="686"/>
      <c r="J733" s="692"/>
      <c r="K733" s="692"/>
      <c r="L733" s="692"/>
      <c r="M733" s="691">
        <f t="shared" si="16"/>
        <v>0</v>
      </c>
      <c r="N733" s="692"/>
      <c r="O733" s="695" t="str">
        <f t="shared" si="7"/>
        <v>#DIV/0!</v>
      </c>
      <c r="P733" s="743"/>
      <c r="Q733" s="744"/>
      <c r="R733" s="744"/>
      <c r="S733" s="744"/>
      <c r="T733" s="744"/>
      <c r="U733" s="744"/>
      <c r="V733" s="744"/>
      <c r="W733" s="681"/>
      <c r="X733" s="681" t="str">
        <f>iferror(VLOOKUP($E733,'セッション実施状況管理'!$H$10:$L$1028,4,FALSE),"")</f>
        <v/>
      </c>
      <c r="Y733" s="681"/>
      <c r="Z733" s="681"/>
      <c r="AA733" s="681"/>
    </row>
    <row r="734">
      <c r="A734" s="692"/>
      <c r="B734" s="692" t="str">
        <f>vlookup(A734,'セッション実施状況管理'!$A:$C,3,false)</f>
        <v>#N/A</v>
      </c>
      <c r="C734" s="692" t="str">
        <f>vlookup(A734,'セッション実施状況管理'!$A:$B,2,false)</f>
        <v>#N/A</v>
      </c>
      <c r="D734" s="692"/>
      <c r="E734" s="692"/>
      <c r="F734" s="692"/>
      <c r="G734" s="692"/>
      <c r="H734" s="686" t="str">
        <f>vlookup(A734,'セッション実施状況管理'!$A$4:$S1004,18,false)</f>
        <v>#N/A</v>
      </c>
      <c r="I734" s="686"/>
      <c r="J734" s="692"/>
      <c r="K734" s="692"/>
      <c r="L734" s="692"/>
      <c r="M734" s="691">
        <f t="shared" si="16"/>
        <v>0</v>
      </c>
      <c r="N734" s="692"/>
      <c r="O734" s="695" t="str">
        <f t="shared" si="7"/>
        <v>#DIV/0!</v>
      </c>
      <c r="P734" s="743"/>
      <c r="Q734" s="744"/>
      <c r="R734" s="744"/>
      <c r="S734" s="744"/>
      <c r="T734" s="744"/>
      <c r="U734" s="744"/>
      <c r="V734" s="744"/>
      <c r="W734" s="681"/>
      <c r="X734" s="681" t="str">
        <f>iferror(VLOOKUP($E734,'セッション実施状況管理'!$H$10:$L$1028,4,FALSE),"")</f>
        <v/>
      </c>
      <c r="Y734" s="681"/>
      <c r="Z734" s="681"/>
      <c r="AA734" s="681"/>
    </row>
    <row r="735">
      <c r="A735" s="692"/>
      <c r="B735" s="692" t="str">
        <f>vlookup(A735,'セッション実施状況管理'!$A:$C,3,false)</f>
        <v>#N/A</v>
      </c>
      <c r="C735" s="692" t="str">
        <f>vlookup(A735,'セッション実施状況管理'!$A:$B,2,false)</f>
        <v>#N/A</v>
      </c>
      <c r="D735" s="692"/>
      <c r="E735" s="692"/>
      <c r="F735" s="692"/>
      <c r="G735" s="692"/>
      <c r="H735" s="686" t="str">
        <f>vlookup(A735,'セッション実施状況管理'!$A$4:$S1004,18,false)</f>
        <v>#N/A</v>
      </c>
      <c r="I735" s="686"/>
      <c r="J735" s="692"/>
      <c r="K735" s="692"/>
      <c r="L735" s="692"/>
      <c r="M735" s="691">
        <f t="shared" si="16"/>
        <v>0</v>
      </c>
      <c r="N735" s="692"/>
      <c r="O735" s="695" t="str">
        <f t="shared" si="7"/>
        <v>#DIV/0!</v>
      </c>
      <c r="P735" s="743"/>
      <c r="Q735" s="744"/>
      <c r="R735" s="744"/>
      <c r="S735" s="744"/>
      <c r="T735" s="744"/>
      <c r="U735" s="744"/>
      <c r="V735" s="744"/>
      <c r="W735" s="681"/>
      <c r="X735" s="681" t="str">
        <f>iferror(VLOOKUP($E735,'セッション実施状況管理'!$H$10:$L$1028,4,FALSE),"")</f>
        <v/>
      </c>
      <c r="Y735" s="681"/>
      <c r="Z735" s="681"/>
      <c r="AA735" s="681"/>
    </row>
    <row r="736">
      <c r="A736" s="692"/>
      <c r="B736" s="692" t="str">
        <f>vlookup(A736,'セッション実施状況管理'!$A:$C,3,false)</f>
        <v>#N/A</v>
      </c>
      <c r="C736" s="692" t="str">
        <f>vlookup(A736,'セッション実施状況管理'!$A:$B,2,false)</f>
        <v>#N/A</v>
      </c>
      <c r="D736" s="692"/>
      <c r="E736" s="692"/>
      <c r="F736" s="692"/>
      <c r="G736" s="692"/>
      <c r="H736" s="686" t="str">
        <f>vlookup(A736,'セッション実施状況管理'!$A$4:$S1004,18,false)</f>
        <v>#N/A</v>
      </c>
      <c r="I736" s="686"/>
      <c r="J736" s="692"/>
      <c r="K736" s="692"/>
      <c r="L736" s="692"/>
      <c r="M736" s="691">
        <f t="shared" si="16"/>
        <v>0</v>
      </c>
      <c r="N736" s="692"/>
      <c r="O736" s="695" t="str">
        <f t="shared" si="7"/>
        <v>#DIV/0!</v>
      </c>
      <c r="P736" s="743"/>
      <c r="Q736" s="744"/>
      <c r="R736" s="744"/>
      <c r="S736" s="744"/>
      <c r="T736" s="744"/>
      <c r="U736" s="744"/>
      <c r="V736" s="744"/>
      <c r="W736" s="681"/>
      <c r="X736" s="681" t="str">
        <f>iferror(VLOOKUP($E736,'セッション実施状況管理'!$H$10:$L$1028,4,FALSE),"")</f>
        <v/>
      </c>
      <c r="Y736" s="681"/>
      <c r="Z736" s="681"/>
      <c r="AA736" s="681"/>
    </row>
    <row r="737">
      <c r="A737" s="692"/>
      <c r="B737" s="692" t="str">
        <f>vlookup(A737,'セッション実施状況管理'!$A:$C,3,false)</f>
        <v>#N/A</v>
      </c>
      <c r="C737" s="692" t="str">
        <f>vlookup(A737,'セッション実施状況管理'!$A:$B,2,false)</f>
        <v>#N/A</v>
      </c>
      <c r="D737" s="692"/>
      <c r="E737" s="692"/>
      <c r="F737" s="692"/>
      <c r="G737" s="692"/>
      <c r="H737" s="686" t="str">
        <f>vlookup(A737,'セッション実施状況管理'!$A$4:$S1004,18,false)</f>
        <v>#N/A</v>
      </c>
      <c r="I737" s="686"/>
      <c r="J737" s="692"/>
      <c r="K737" s="692"/>
      <c r="L737" s="692"/>
      <c r="M737" s="691">
        <f t="shared" si="16"/>
        <v>0</v>
      </c>
      <c r="N737" s="692"/>
      <c r="O737" s="695" t="str">
        <f t="shared" si="7"/>
        <v>#DIV/0!</v>
      </c>
      <c r="P737" s="743"/>
      <c r="Q737" s="744"/>
      <c r="R737" s="744"/>
      <c r="S737" s="744"/>
      <c r="T737" s="744"/>
      <c r="U737" s="744"/>
      <c r="V737" s="744"/>
      <c r="W737" s="681"/>
      <c r="X737" s="681" t="str">
        <f>iferror(VLOOKUP($E737,'セッション実施状況管理'!$H$10:$L$1028,4,FALSE),"")</f>
        <v/>
      </c>
      <c r="Y737" s="681"/>
      <c r="Z737" s="681"/>
      <c r="AA737" s="681"/>
    </row>
    <row r="738">
      <c r="A738" s="692"/>
      <c r="B738" s="692" t="str">
        <f>vlookup(A738,'セッション実施状況管理'!$A:$C,3,false)</f>
        <v>#N/A</v>
      </c>
      <c r="C738" s="692" t="str">
        <f>vlookup(A738,'セッション実施状況管理'!$A:$B,2,false)</f>
        <v>#N/A</v>
      </c>
      <c r="D738" s="692"/>
      <c r="E738" s="692"/>
      <c r="F738" s="692"/>
      <c r="G738" s="692"/>
      <c r="H738" s="686" t="str">
        <f>vlookup(A738,'セッション実施状況管理'!$A$4:$S1004,18,false)</f>
        <v>#N/A</v>
      </c>
      <c r="I738" s="686"/>
      <c r="J738" s="692"/>
      <c r="K738" s="692"/>
      <c r="L738" s="692"/>
      <c r="M738" s="691">
        <f t="shared" si="16"/>
        <v>0</v>
      </c>
      <c r="N738" s="692"/>
      <c r="O738" s="695" t="str">
        <f t="shared" si="7"/>
        <v>#DIV/0!</v>
      </c>
      <c r="P738" s="743"/>
      <c r="Q738" s="744"/>
      <c r="R738" s="744"/>
      <c r="S738" s="744"/>
      <c r="T738" s="744"/>
      <c r="U738" s="744"/>
      <c r="V738" s="744"/>
      <c r="W738" s="681"/>
      <c r="X738" s="681" t="str">
        <f>iferror(VLOOKUP($E738,'セッション実施状況管理'!$H$10:$L$1028,4,FALSE),"")</f>
        <v/>
      </c>
      <c r="Y738" s="681"/>
      <c r="Z738" s="681"/>
      <c r="AA738" s="681"/>
    </row>
    <row r="739">
      <c r="A739" s="692"/>
      <c r="B739" s="692" t="str">
        <f>vlookup(A739,'セッション実施状況管理'!$A:$C,3,false)</f>
        <v>#N/A</v>
      </c>
      <c r="C739" s="692" t="str">
        <f>vlookup(A739,'セッション実施状況管理'!$A:$B,2,false)</f>
        <v>#N/A</v>
      </c>
      <c r="D739" s="692"/>
      <c r="E739" s="692"/>
      <c r="F739" s="692"/>
      <c r="G739" s="692"/>
      <c r="H739" s="686" t="str">
        <f>vlookup(A739,'セッション実施状況管理'!$A$4:$S1004,18,false)</f>
        <v>#N/A</v>
      </c>
      <c r="I739" s="686"/>
      <c r="J739" s="692"/>
      <c r="K739" s="692"/>
      <c r="L739" s="692"/>
      <c r="M739" s="691">
        <f t="shared" si="16"/>
        <v>0</v>
      </c>
      <c r="N739" s="692"/>
      <c r="O739" s="695" t="str">
        <f t="shared" si="7"/>
        <v>#DIV/0!</v>
      </c>
      <c r="P739" s="743"/>
      <c r="Q739" s="744"/>
      <c r="R739" s="744"/>
      <c r="S739" s="744"/>
      <c r="T739" s="744"/>
      <c r="U739" s="744"/>
      <c r="V739" s="744"/>
      <c r="W739" s="681"/>
      <c r="X739" s="681" t="str">
        <f>iferror(VLOOKUP($E739,'セッション実施状況管理'!$H$10:$L$1028,4,FALSE),"")</f>
        <v/>
      </c>
      <c r="Y739" s="681"/>
      <c r="Z739" s="681"/>
      <c r="AA739" s="681"/>
    </row>
    <row r="740">
      <c r="A740" s="692"/>
      <c r="B740" s="692" t="str">
        <f>vlookup(A740,'セッション実施状況管理'!$A:$C,3,false)</f>
        <v>#N/A</v>
      </c>
      <c r="C740" s="692" t="str">
        <f>vlookup(A740,'セッション実施状況管理'!$A:$B,2,false)</f>
        <v>#N/A</v>
      </c>
      <c r="D740" s="692"/>
      <c r="E740" s="692"/>
      <c r="F740" s="692"/>
      <c r="G740" s="692"/>
      <c r="H740" s="686" t="str">
        <f>vlookup(A740,'セッション実施状況管理'!$A$4:$S1004,18,false)</f>
        <v>#N/A</v>
      </c>
      <c r="I740" s="686"/>
      <c r="J740" s="692"/>
      <c r="K740" s="692"/>
      <c r="L740" s="692"/>
      <c r="M740" s="691">
        <f t="shared" si="16"/>
        <v>0</v>
      </c>
      <c r="N740" s="692"/>
      <c r="O740" s="695" t="str">
        <f t="shared" si="7"/>
        <v>#DIV/0!</v>
      </c>
      <c r="P740" s="743"/>
      <c r="Q740" s="744"/>
      <c r="R740" s="744"/>
      <c r="S740" s="744"/>
      <c r="T740" s="744"/>
      <c r="U740" s="744"/>
      <c r="V740" s="744"/>
      <c r="W740" s="681"/>
      <c r="X740" s="681" t="str">
        <f>iferror(VLOOKUP($E740,'セッション実施状況管理'!$H$10:$L$1028,4,FALSE),"")</f>
        <v/>
      </c>
      <c r="Y740" s="681"/>
      <c r="Z740" s="681"/>
      <c r="AA740" s="681"/>
    </row>
    <row r="741">
      <c r="A741" s="692"/>
      <c r="B741" s="692" t="str">
        <f>vlookup(A741,'セッション実施状況管理'!$A:$C,3,false)</f>
        <v>#N/A</v>
      </c>
      <c r="C741" s="692" t="str">
        <f>vlookup(A741,'セッション実施状況管理'!$A:$B,2,false)</f>
        <v>#N/A</v>
      </c>
      <c r="D741" s="692"/>
      <c r="E741" s="692"/>
      <c r="F741" s="692"/>
      <c r="G741" s="692"/>
      <c r="H741" s="686" t="str">
        <f>vlookup(A741,'セッション実施状況管理'!$A$4:$S1004,18,false)</f>
        <v>#N/A</v>
      </c>
      <c r="I741" s="686"/>
      <c r="J741" s="692"/>
      <c r="K741" s="692"/>
      <c r="L741" s="692"/>
      <c r="M741" s="691">
        <f t="shared" si="16"/>
        <v>0</v>
      </c>
      <c r="N741" s="692"/>
      <c r="O741" s="695" t="str">
        <f t="shared" si="7"/>
        <v>#DIV/0!</v>
      </c>
      <c r="P741" s="743"/>
      <c r="Q741" s="744"/>
      <c r="R741" s="744"/>
      <c r="S741" s="744"/>
      <c r="T741" s="744"/>
      <c r="U741" s="744"/>
      <c r="V741" s="744"/>
      <c r="W741" s="681"/>
      <c r="X741" s="681" t="str">
        <f>iferror(VLOOKUP($E741,'セッション実施状況管理'!$H$10:$L$1028,4,FALSE),"")</f>
        <v/>
      </c>
      <c r="Y741" s="681"/>
      <c r="Z741" s="681"/>
      <c r="AA741" s="681"/>
    </row>
    <row r="742">
      <c r="A742" s="692"/>
      <c r="B742" s="692" t="str">
        <f>vlookup(A742,'セッション実施状況管理'!$A:$C,3,false)</f>
        <v>#N/A</v>
      </c>
      <c r="C742" s="692" t="str">
        <f>vlookup(A742,'セッション実施状況管理'!$A:$B,2,false)</f>
        <v>#N/A</v>
      </c>
      <c r="D742" s="692"/>
      <c r="E742" s="692"/>
      <c r="F742" s="692"/>
      <c r="G742" s="692"/>
      <c r="H742" s="686" t="str">
        <f>vlookup(A742,'セッション実施状況管理'!$A$4:$S1004,18,false)</f>
        <v>#N/A</v>
      </c>
      <c r="I742" s="686"/>
      <c r="J742" s="692"/>
      <c r="K742" s="692"/>
      <c r="L742" s="692"/>
      <c r="M742" s="691">
        <f t="shared" si="16"/>
        <v>0</v>
      </c>
      <c r="N742" s="692"/>
      <c r="O742" s="695" t="str">
        <f t="shared" si="7"/>
        <v>#DIV/0!</v>
      </c>
      <c r="P742" s="743"/>
      <c r="Q742" s="744"/>
      <c r="R742" s="744"/>
      <c r="S742" s="744"/>
      <c r="T742" s="744"/>
      <c r="U742" s="744"/>
      <c r="V742" s="744"/>
      <c r="W742" s="681"/>
      <c r="X742" s="681" t="str">
        <f>iferror(VLOOKUP($E742,'セッション実施状況管理'!$H$10:$L$1028,4,FALSE),"")</f>
        <v/>
      </c>
      <c r="Y742" s="681"/>
      <c r="Z742" s="681"/>
      <c r="AA742" s="681"/>
    </row>
    <row r="743">
      <c r="A743" s="692"/>
      <c r="B743" s="692" t="str">
        <f>vlookup(A743,'セッション実施状況管理'!$A:$C,3,false)</f>
        <v>#N/A</v>
      </c>
      <c r="C743" s="692" t="str">
        <f>vlookup(A743,'セッション実施状況管理'!$A:$B,2,false)</f>
        <v>#N/A</v>
      </c>
      <c r="D743" s="692"/>
      <c r="E743" s="692"/>
      <c r="F743" s="692"/>
      <c r="G743" s="692"/>
      <c r="H743" s="686" t="str">
        <f>vlookup(A743,'セッション実施状況管理'!$A$4:$S1004,18,false)</f>
        <v>#N/A</v>
      </c>
      <c r="I743" s="686"/>
      <c r="J743" s="692"/>
      <c r="K743" s="692"/>
      <c r="L743" s="692"/>
      <c r="M743" s="691">
        <f t="shared" si="16"/>
        <v>0</v>
      </c>
      <c r="N743" s="692"/>
      <c r="O743" s="695" t="str">
        <f t="shared" si="7"/>
        <v>#DIV/0!</v>
      </c>
      <c r="P743" s="743"/>
      <c r="Q743" s="744"/>
      <c r="R743" s="744"/>
      <c r="S743" s="744"/>
      <c r="T743" s="744"/>
      <c r="U743" s="744"/>
      <c r="V743" s="744"/>
      <c r="W743" s="681"/>
      <c r="X743" s="681" t="str">
        <f>iferror(VLOOKUP($E743,'セッション実施状況管理'!$H$10:$L$1028,4,FALSE),"")</f>
        <v/>
      </c>
      <c r="Y743" s="681"/>
      <c r="Z743" s="681"/>
      <c r="AA743" s="681"/>
    </row>
    <row r="744">
      <c r="A744" s="692"/>
      <c r="B744" s="692" t="str">
        <f>vlookup(A744,'セッション実施状況管理'!$A:$C,3,false)</f>
        <v>#N/A</v>
      </c>
      <c r="C744" s="692" t="str">
        <f>vlookup(A744,'セッション実施状況管理'!$A:$B,2,false)</f>
        <v>#N/A</v>
      </c>
      <c r="D744" s="692"/>
      <c r="E744" s="692"/>
      <c r="F744" s="692"/>
      <c r="G744" s="692"/>
      <c r="H744" s="686" t="str">
        <f>vlookup(A744,'セッション実施状況管理'!$A$4:$S1004,18,false)</f>
        <v>#N/A</v>
      </c>
      <c r="I744" s="686"/>
      <c r="J744" s="692"/>
      <c r="K744" s="692"/>
      <c r="L744" s="692"/>
      <c r="M744" s="691">
        <f t="shared" si="16"/>
        <v>0</v>
      </c>
      <c r="N744" s="692"/>
      <c r="O744" s="695" t="str">
        <f t="shared" si="7"/>
        <v>#DIV/0!</v>
      </c>
      <c r="P744" s="743"/>
      <c r="Q744" s="744"/>
      <c r="R744" s="744"/>
      <c r="S744" s="744"/>
      <c r="T744" s="744"/>
      <c r="U744" s="744"/>
      <c r="V744" s="744"/>
      <c r="W744" s="681"/>
      <c r="X744" s="681" t="str">
        <f>iferror(VLOOKUP($E744,'セッション実施状況管理'!$H$10:$L$1028,4,FALSE),"")</f>
        <v/>
      </c>
      <c r="Y744" s="681"/>
      <c r="Z744" s="681"/>
      <c r="AA744" s="681"/>
    </row>
    <row r="745">
      <c r="A745" s="692"/>
      <c r="B745" s="692" t="str">
        <f>vlookup(A745,'セッション実施状況管理'!$A:$C,3,false)</f>
        <v>#N/A</v>
      </c>
      <c r="C745" s="692" t="str">
        <f>vlookup(A745,'セッション実施状況管理'!$A:$B,2,false)</f>
        <v>#N/A</v>
      </c>
      <c r="D745" s="692"/>
      <c r="E745" s="692"/>
      <c r="F745" s="692"/>
      <c r="G745" s="692"/>
      <c r="H745" s="686" t="str">
        <f>vlookup(A745,'セッション実施状況管理'!$A$4:$S1004,18,false)</f>
        <v>#N/A</v>
      </c>
      <c r="I745" s="686"/>
      <c r="J745" s="692"/>
      <c r="K745" s="692"/>
      <c r="L745" s="692"/>
      <c r="M745" s="691">
        <f t="shared" si="16"/>
        <v>0</v>
      </c>
      <c r="N745" s="692"/>
      <c r="O745" s="695" t="str">
        <f t="shared" si="7"/>
        <v>#DIV/0!</v>
      </c>
      <c r="P745" s="743"/>
      <c r="Q745" s="744"/>
      <c r="R745" s="744"/>
      <c r="S745" s="744"/>
      <c r="T745" s="744"/>
      <c r="U745" s="744"/>
      <c r="V745" s="744"/>
      <c r="W745" s="681"/>
      <c r="X745" s="681" t="str">
        <f>iferror(VLOOKUP($E745,'セッション実施状況管理'!$H$10:$L$1028,4,FALSE),"")</f>
        <v/>
      </c>
      <c r="Y745" s="681"/>
      <c r="Z745" s="681"/>
      <c r="AA745" s="681"/>
    </row>
    <row r="746">
      <c r="A746" s="692"/>
      <c r="B746" s="692" t="str">
        <f>vlookup(A746,'セッション実施状況管理'!$A:$C,3,false)</f>
        <v>#N/A</v>
      </c>
      <c r="C746" s="692" t="str">
        <f>vlookup(A746,'セッション実施状況管理'!$A:$B,2,false)</f>
        <v>#N/A</v>
      </c>
      <c r="D746" s="692"/>
      <c r="E746" s="692"/>
      <c r="F746" s="692"/>
      <c r="G746" s="692"/>
      <c r="H746" s="686" t="str">
        <f>vlookup(A746,'セッション実施状況管理'!$A$4:$S1004,18,false)</f>
        <v>#N/A</v>
      </c>
      <c r="I746" s="686"/>
      <c r="J746" s="692"/>
      <c r="K746" s="692"/>
      <c r="L746" s="692"/>
      <c r="M746" s="691">
        <f t="shared" si="16"/>
        <v>0</v>
      </c>
      <c r="N746" s="692"/>
      <c r="O746" s="695" t="str">
        <f t="shared" si="7"/>
        <v>#DIV/0!</v>
      </c>
      <c r="P746" s="743"/>
      <c r="Q746" s="744"/>
      <c r="R746" s="744"/>
      <c r="S746" s="744"/>
      <c r="T746" s="744"/>
      <c r="U746" s="744"/>
      <c r="V746" s="744"/>
      <c r="W746" s="681"/>
      <c r="X746" s="681" t="str">
        <f>iferror(VLOOKUP($E746,'セッション実施状況管理'!$H$10:$L$1028,4,FALSE),"")</f>
        <v/>
      </c>
      <c r="Y746" s="681"/>
      <c r="Z746" s="681"/>
      <c r="AA746" s="681"/>
    </row>
    <row r="747">
      <c r="A747" s="692"/>
      <c r="B747" s="692" t="str">
        <f>vlookup(A747,'セッション実施状況管理'!$A:$C,3,false)</f>
        <v>#N/A</v>
      </c>
      <c r="C747" s="692" t="str">
        <f>vlookup(A747,'セッション実施状況管理'!$A:$B,2,false)</f>
        <v>#N/A</v>
      </c>
      <c r="D747" s="692"/>
      <c r="E747" s="692"/>
      <c r="F747" s="692"/>
      <c r="G747" s="692"/>
      <c r="H747" s="686" t="str">
        <f>vlookup(A747,'セッション実施状況管理'!$A$4:$S1004,18,false)</f>
        <v>#N/A</v>
      </c>
      <c r="I747" s="686"/>
      <c r="J747" s="692"/>
      <c r="K747" s="692"/>
      <c r="L747" s="692"/>
      <c r="M747" s="691">
        <f t="shared" si="16"/>
        <v>0</v>
      </c>
      <c r="N747" s="692"/>
      <c r="O747" s="695" t="str">
        <f t="shared" si="7"/>
        <v>#DIV/0!</v>
      </c>
      <c r="P747" s="743"/>
      <c r="Q747" s="744"/>
      <c r="R747" s="744"/>
      <c r="S747" s="744"/>
      <c r="T747" s="744"/>
      <c r="U747" s="744"/>
      <c r="V747" s="744"/>
      <c r="W747" s="681"/>
      <c r="X747" s="681" t="str">
        <f>iferror(VLOOKUP($E747,'セッション実施状況管理'!$H$10:$L$1028,4,FALSE),"")</f>
        <v/>
      </c>
      <c r="Y747" s="681"/>
      <c r="Z747" s="681"/>
      <c r="AA747" s="681"/>
    </row>
    <row r="748">
      <c r="A748" s="692"/>
      <c r="B748" s="692" t="str">
        <f>vlookup(A748,'セッション実施状況管理'!$A:$C,3,false)</f>
        <v>#N/A</v>
      </c>
      <c r="C748" s="692" t="str">
        <f>vlookup(A748,'セッション実施状況管理'!$A:$B,2,false)</f>
        <v>#N/A</v>
      </c>
      <c r="D748" s="692"/>
      <c r="E748" s="692"/>
      <c r="F748" s="692"/>
      <c r="G748" s="692"/>
      <c r="H748" s="686" t="str">
        <f>vlookup(A748,'セッション実施状況管理'!$A$4:$S1004,18,false)</f>
        <v>#N/A</v>
      </c>
      <c r="I748" s="686"/>
      <c r="J748" s="692"/>
      <c r="K748" s="692"/>
      <c r="L748" s="692"/>
      <c r="M748" s="691">
        <f t="shared" si="16"/>
        <v>0</v>
      </c>
      <c r="N748" s="692"/>
      <c r="O748" s="695" t="str">
        <f t="shared" si="7"/>
        <v>#DIV/0!</v>
      </c>
      <c r="P748" s="743"/>
      <c r="Q748" s="744"/>
      <c r="R748" s="744"/>
      <c r="S748" s="744"/>
      <c r="T748" s="744"/>
      <c r="U748" s="744"/>
      <c r="V748" s="744"/>
      <c r="W748" s="681"/>
      <c r="X748" s="681" t="str">
        <f>iferror(VLOOKUP($E748,'セッション実施状況管理'!$H$10:$L$1028,4,FALSE),"")</f>
        <v/>
      </c>
      <c r="Y748" s="681"/>
      <c r="Z748" s="681"/>
      <c r="AA748" s="681"/>
    </row>
    <row r="749">
      <c r="A749" s="692"/>
      <c r="B749" s="692" t="str">
        <f>vlookup(A749,'セッション実施状況管理'!$A:$C,3,false)</f>
        <v>#N/A</v>
      </c>
      <c r="C749" s="692" t="str">
        <f>vlookup(A749,'セッション実施状況管理'!$A:$B,2,false)</f>
        <v>#N/A</v>
      </c>
      <c r="D749" s="692"/>
      <c r="E749" s="692"/>
      <c r="F749" s="692"/>
      <c r="G749" s="692"/>
      <c r="H749" s="686" t="str">
        <f>vlookup(A749,'セッション実施状況管理'!$A$4:$S1004,18,false)</f>
        <v>#N/A</v>
      </c>
      <c r="I749" s="686"/>
      <c r="J749" s="692"/>
      <c r="K749" s="692"/>
      <c r="L749" s="692"/>
      <c r="M749" s="691">
        <f t="shared" si="16"/>
        <v>0</v>
      </c>
      <c r="N749" s="692"/>
      <c r="O749" s="695" t="str">
        <f t="shared" si="7"/>
        <v>#DIV/0!</v>
      </c>
      <c r="P749" s="743"/>
      <c r="Q749" s="744"/>
      <c r="R749" s="744"/>
      <c r="S749" s="744"/>
      <c r="T749" s="744"/>
      <c r="U749" s="744"/>
      <c r="V749" s="744"/>
      <c r="W749" s="681"/>
      <c r="X749" s="681" t="str">
        <f>iferror(VLOOKUP($E749,'セッション実施状況管理'!$H$10:$L$1028,4,FALSE),"")</f>
        <v/>
      </c>
      <c r="Y749" s="681"/>
      <c r="Z749" s="681"/>
      <c r="AA749" s="681"/>
    </row>
    <row r="750">
      <c r="A750" s="692"/>
      <c r="B750" s="692" t="str">
        <f>vlookup(A750,'セッション実施状況管理'!$A:$C,3,false)</f>
        <v>#N/A</v>
      </c>
      <c r="C750" s="692" t="str">
        <f>vlookup(A750,'セッション実施状況管理'!$A:$B,2,false)</f>
        <v>#N/A</v>
      </c>
      <c r="D750" s="692"/>
      <c r="E750" s="692"/>
      <c r="F750" s="692"/>
      <c r="G750" s="692"/>
      <c r="H750" s="686" t="str">
        <f>vlookup(A750,'セッション実施状況管理'!$A$4:$S1004,18,false)</f>
        <v>#N/A</v>
      </c>
      <c r="I750" s="686"/>
      <c r="J750" s="692"/>
      <c r="K750" s="692"/>
      <c r="L750" s="692"/>
      <c r="M750" s="691">
        <f t="shared" si="16"/>
        <v>0</v>
      </c>
      <c r="N750" s="692"/>
      <c r="O750" s="695" t="str">
        <f t="shared" si="7"/>
        <v>#DIV/0!</v>
      </c>
      <c r="P750" s="743"/>
      <c r="Q750" s="744"/>
      <c r="R750" s="744"/>
      <c r="S750" s="744"/>
      <c r="T750" s="744"/>
      <c r="U750" s="744"/>
      <c r="V750" s="744"/>
      <c r="W750" s="681"/>
      <c r="X750" s="681" t="str">
        <f>iferror(VLOOKUP($E750,'セッション実施状況管理'!$H$10:$L$1028,4,FALSE),"")</f>
        <v/>
      </c>
      <c r="Y750" s="681"/>
      <c r="Z750" s="681"/>
      <c r="AA750" s="681"/>
    </row>
    <row r="751">
      <c r="A751" s="692"/>
      <c r="B751" s="692" t="str">
        <f>vlookup(A751,'セッション実施状況管理'!$A:$C,3,false)</f>
        <v>#N/A</v>
      </c>
      <c r="C751" s="692" t="str">
        <f>vlookup(A751,'セッション実施状況管理'!$A:$B,2,false)</f>
        <v>#N/A</v>
      </c>
      <c r="D751" s="692"/>
      <c r="E751" s="692"/>
      <c r="F751" s="692"/>
      <c r="G751" s="692"/>
      <c r="H751" s="686" t="str">
        <f>vlookup(A751,'セッション実施状況管理'!$A$4:$S1004,18,false)</f>
        <v>#N/A</v>
      </c>
      <c r="I751" s="686"/>
      <c r="J751" s="692"/>
      <c r="K751" s="692"/>
      <c r="L751" s="692"/>
      <c r="M751" s="691">
        <f t="shared" si="16"/>
        <v>0</v>
      </c>
      <c r="N751" s="692"/>
      <c r="O751" s="695" t="str">
        <f t="shared" si="7"/>
        <v>#DIV/0!</v>
      </c>
      <c r="P751" s="743"/>
      <c r="Q751" s="744"/>
      <c r="R751" s="744"/>
      <c r="S751" s="744"/>
      <c r="T751" s="744"/>
      <c r="U751" s="744"/>
      <c r="V751" s="744"/>
      <c r="W751" s="681"/>
      <c r="X751" s="681" t="str">
        <f>iferror(VLOOKUP($E751,'セッション実施状況管理'!$H$10:$L$1028,4,FALSE),"")</f>
        <v/>
      </c>
      <c r="Y751" s="681"/>
      <c r="Z751" s="681"/>
      <c r="AA751" s="681"/>
    </row>
    <row r="752">
      <c r="A752" s="692"/>
      <c r="B752" s="692" t="str">
        <f>vlookup(A752,'セッション実施状況管理'!$A:$C,3,false)</f>
        <v>#N/A</v>
      </c>
      <c r="C752" s="692" t="str">
        <f>vlookup(A752,'セッション実施状況管理'!$A:$B,2,false)</f>
        <v>#N/A</v>
      </c>
      <c r="D752" s="692"/>
      <c r="E752" s="692"/>
      <c r="F752" s="692"/>
      <c r="G752" s="692"/>
      <c r="H752" s="686" t="str">
        <f>vlookup(A752,'セッション実施状況管理'!$A$4:$S1004,18,false)</f>
        <v>#N/A</v>
      </c>
      <c r="I752" s="686"/>
      <c r="J752" s="692"/>
      <c r="K752" s="692"/>
      <c r="L752" s="692"/>
      <c r="M752" s="691">
        <f t="shared" si="16"/>
        <v>0</v>
      </c>
      <c r="N752" s="692"/>
      <c r="O752" s="695" t="str">
        <f t="shared" si="7"/>
        <v>#DIV/0!</v>
      </c>
      <c r="P752" s="743"/>
      <c r="Q752" s="744"/>
      <c r="R752" s="744"/>
      <c r="S752" s="744"/>
      <c r="T752" s="744"/>
      <c r="U752" s="744"/>
      <c r="V752" s="744"/>
      <c r="W752" s="681"/>
      <c r="X752" s="681" t="str">
        <f>iferror(VLOOKUP($E752,'セッション実施状況管理'!$H$10:$L$1028,4,FALSE),"")</f>
        <v/>
      </c>
      <c r="Y752" s="681"/>
      <c r="Z752" s="681"/>
      <c r="AA752" s="681"/>
    </row>
    <row r="753">
      <c r="A753" s="692"/>
      <c r="B753" s="692" t="str">
        <f>vlookup(A753,'セッション実施状況管理'!$A:$C,3,false)</f>
        <v>#N/A</v>
      </c>
      <c r="C753" s="692" t="str">
        <f>vlookup(A753,'セッション実施状況管理'!$A:$B,2,false)</f>
        <v>#N/A</v>
      </c>
      <c r="D753" s="692"/>
      <c r="E753" s="692"/>
      <c r="F753" s="692"/>
      <c r="G753" s="692"/>
      <c r="H753" s="686" t="str">
        <f>vlookup(A753,'セッション実施状況管理'!$A$4:$S1004,18,false)</f>
        <v>#N/A</v>
      </c>
      <c r="I753" s="686"/>
      <c r="J753" s="692"/>
      <c r="K753" s="692"/>
      <c r="L753" s="692"/>
      <c r="M753" s="691">
        <f t="shared" si="16"/>
        <v>0</v>
      </c>
      <c r="N753" s="692"/>
      <c r="O753" s="695" t="str">
        <f t="shared" si="7"/>
        <v>#DIV/0!</v>
      </c>
      <c r="P753" s="743"/>
      <c r="Q753" s="744"/>
      <c r="R753" s="744"/>
      <c r="S753" s="744"/>
      <c r="T753" s="744"/>
      <c r="U753" s="744"/>
      <c r="V753" s="744"/>
      <c r="W753" s="681"/>
      <c r="X753" s="681" t="str">
        <f>iferror(VLOOKUP($E753,'セッション実施状況管理'!$H$10:$L$1028,4,FALSE),"")</f>
        <v/>
      </c>
      <c r="Y753" s="681"/>
      <c r="Z753" s="681"/>
      <c r="AA753" s="681"/>
    </row>
    <row r="754">
      <c r="A754" s="692"/>
      <c r="B754" s="692" t="str">
        <f>vlookup(A754,'セッション実施状況管理'!$A:$C,3,false)</f>
        <v>#N/A</v>
      </c>
      <c r="C754" s="692" t="str">
        <f>vlookup(A754,'セッション実施状況管理'!$A:$B,2,false)</f>
        <v>#N/A</v>
      </c>
      <c r="D754" s="692"/>
      <c r="E754" s="692"/>
      <c r="F754" s="692"/>
      <c r="G754" s="692"/>
      <c r="H754" s="686" t="str">
        <f>vlookup(A754,'セッション実施状況管理'!$A$4:$S1004,18,false)</f>
        <v>#N/A</v>
      </c>
      <c r="I754" s="686"/>
      <c r="J754" s="692"/>
      <c r="K754" s="692"/>
      <c r="L754" s="692"/>
      <c r="M754" s="691">
        <f t="shared" si="16"/>
        <v>0</v>
      </c>
      <c r="N754" s="692"/>
      <c r="O754" s="695" t="str">
        <f t="shared" si="7"/>
        <v>#DIV/0!</v>
      </c>
      <c r="P754" s="743"/>
      <c r="Q754" s="744"/>
      <c r="R754" s="744"/>
      <c r="S754" s="744"/>
      <c r="T754" s="744"/>
      <c r="U754" s="744"/>
      <c r="V754" s="744"/>
      <c r="W754" s="681"/>
      <c r="X754" s="681" t="str">
        <f>iferror(VLOOKUP($E754,'セッション実施状況管理'!$H$10:$L$1028,4,FALSE),"")</f>
        <v/>
      </c>
      <c r="Y754" s="681"/>
      <c r="Z754" s="681"/>
      <c r="AA754" s="681"/>
    </row>
    <row r="755">
      <c r="A755" s="692"/>
      <c r="B755" s="692" t="str">
        <f>vlookup(A755,'セッション実施状況管理'!$A:$C,3,false)</f>
        <v>#N/A</v>
      </c>
      <c r="C755" s="692" t="str">
        <f>vlookup(A755,'セッション実施状況管理'!$A:$B,2,false)</f>
        <v>#N/A</v>
      </c>
      <c r="D755" s="692"/>
      <c r="E755" s="692"/>
      <c r="F755" s="692"/>
      <c r="G755" s="692"/>
      <c r="H755" s="686" t="str">
        <f>vlookup(A755,'セッション実施状況管理'!$A$4:$S1004,18,false)</f>
        <v>#N/A</v>
      </c>
      <c r="I755" s="686"/>
      <c r="J755" s="692"/>
      <c r="K755" s="692"/>
      <c r="L755" s="692"/>
      <c r="M755" s="691">
        <f t="shared" si="16"/>
        <v>0</v>
      </c>
      <c r="N755" s="692"/>
      <c r="O755" s="695" t="str">
        <f t="shared" si="7"/>
        <v>#DIV/0!</v>
      </c>
      <c r="P755" s="743"/>
      <c r="Q755" s="744"/>
      <c r="R755" s="744"/>
      <c r="S755" s="744"/>
      <c r="T755" s="744"/>
      <c r="U755" s="744"/>
      <c r="V755" s="744"/>
      <c r="W755" s="681"/>
      <c r="X755" s="681" t="str">
        <f>iferror(VLOOKUP($E755,'セッション実施状況管理'!$H$10:$L$1028,4,FALSE),"")</f>
        <v/>
      </c>
      <c r="Y755" s="681"/>
      <c r="Z755" s="681"/>
      <c r="AA755" s="681"/>
    </row>
    <row r="756">
      <c r="A756" s="692"/>
      <c r="B756" s="692" t="str">
        <f>vlookup(A756,'セッション実施状況管理'!$A:$C,3,false)</f>
        <v>#N/A</v>
      </c>
      <c r="C756" s="692" t="str">
        <f>vlookup(A756,'セッション実施状況管理'!$A:$B,2,false)</f>
        <v>#N/A</v>
      </c>
      <c r="D756" s="692"/>
      <c r="E756" s="692"/>
      <c r="F756" s="692"/>
      <c r="G756" s="692"/>
      <c r="H756" s="686" t="str">
        <f>vlookup(A756,'セッション実施状況管理'!$A$4:$S1004,18,false)</f>
        <v>#N/A</v>
      </c>
      <c r="I756" s="686"/>
      <c r="J756" s="692"/>
      <c r="K756" s="692"/>
      <c r="L756" s="692"/>
      <c r="M756" s="691">
        <f t="shared" si="16"/>
        <v>0</v>
      </c>
      <c r="N756" s="692"/>
      <c r="O756" s="695" t="str">
        <f t="shared" si="7"/>
        <v>#DIV/0!</v>
      </c>
      <c r="P756" s="743"/>
      <c r="Q756" s="744"/>
      <c r="R756" s="744"/>
      <c r="S756" s="744"/>
      <c r="T756" s="744"/>
      <c r="U756" s="744"/>
      <c r="V756" s="744"/>
      <c r="W756" s="681"/>
      <c r="X756" s="681" t="str">
        <f>iferror(VLOOKUP($E756,'セッション実施状況管理'!$H$10:$L$1028,4,FALSE),"")</f>
        <v/>
      </c>
      <c r="Y756" s="681"/>
      <c r="Z756" s="681"/>
      <c r="AA756" s="681"/>
    </row>
    <row r="757">
      <c r="A757" s="692"/>
      <c r="B757" s="692" t="str">
        <f>vlookup(A757,'セッション実施状況管理'!$A:$C,3,false)</f>
        <v>#N/A</v>
      </c>
      <c r="C757" s="692" t="str">
        <f>vlookup(A757,'セッション実施状況管理'!$A:$B,2,false)</f>
        <v>#N/A</v>
      </c>
      <c r="D757" s="692"/>
      <c r="E757" s="692"/>
      <c r="F757" s="692"/>
      <c r="G757" s="692"/>
      <c r="H757" s="686" t="str">
        <f>vlookup(A757,'セッション実施状況管理'!$A$4:$S1004,18,false)</f>
        <v>#N/A</v>
      </c>
      <c r="I757" s="686"/>
      <c r="J757" s="692"/>
      <c r="K757" s="692"/>
      <c r="L757" s="692"/>
      <c r="M757" s="691">
        <f t="shared" si="16"/>
        <v>0</v>
      </c>
      <c r="N757" s="692"/>
      <c r="O757" s="695" t="str">
        <f t="shared" si="7"/>
        <v>#DIV/0!</v>
      </c>
      <c r="P757" s="743"/>
      <c r="Q757" s="744"/>
      <c r="R757" s="744"/>
      <c r="S757" s="744"/>
      <c r="T757" s="744"/>
      <c r="U757" s="744"/>
      <c r="V757" s="744"/>
      <c r="W757" s="681"/>
      <c r="X757" s="681" t="str">
        <f>iferror(VLOOKUP($E757,'セッション実施状況管理'!$H$10:$L$1028,4,FALSE),"")</f>
        <v/>
      </c>
      <c r="Y757" s="681"/>
      <c r="Z757" s="681"/>
      <c r="AA757" s="681"/>
    </row>
    <row r="758">
      <c r="A758" s="692"/>
      <c r="B758" s="692" t="str">
        <f>vlookup(A758,'セッション実施状況管理'!$A:$C,3,false)</f>
        <v>#N/A</v>
      </c>
      <c r="C758" s="692" t="str">
        <f>vlookup(A758,'セッション実施状況管理'!$A:$B,2,false)</f>
        <v>#N/A</v>
      </c>
      <c r="D758" s="692"/>
      <c r="E758" s="692"/>
      <c r="F758" s="692"/>
      <c r="G758" s="692"/>
      <c r="H758" s="686" t="str">
        <f>vlookup(A758,'セッション実施状況管理'!$A$4:$S1004,18,false)</f>
        <v>#N/A</v>
      </c>
      <c r="I758" s="686"/>
      <c r="J758" s="692"/>
      <c r="K758" s="692"/>
      <c r="L758" s="692"/>
      <c r="M758" s="691">
        <f t="shared" si="16"/>
        <v>0</v>
      </c>
      <c r="N758" s="692"/>
      <c r="O758" s="695" t="str">
        <f t="shared" si="7"/>
        <v>#DIV/0!</v>
      </c>
      <c r="P758" s="743"/>
      <c r="Q758" s="744"/>
      <c r="R758" s="744"/>
      <c r="S758" s="744"/>
      <c r="T758" s="744"/>
      <c r="U758" s="744"/>
      <c r="V758" s="744"/>
      <c r="W758" s="681"/>
      <c r="X758" s="681" t="str">
        <f>iferror(VLOOKUP($E758,'セッション実施状況管理'!$H$10:$L$1028,4,FALSE),"")</f>
        <v/>
      </c>
      <c r="Y758" s="681"/>
      <c r="Z758" s="681"/>
      <c r="AA758" s="681"/>
    </row>
    <row r="759">
      <c r="A759" s="692"/>
      <c r="B759" s="692" t="str">
        <f>vlookup(A759,'セッション実施状況管理'!$A:$C,3,false)</f>
        <v>#N/A</v>
      </c>
      <c r="C759" s="692" t="str">
        <f>vlookup(A759,'セッション実施状況管理'!$A:$B,2,false)</f>
        <v>#N/A</v>
      </c>
      <c r="D759" s="692"/>
      <c r="E759" s="692"/>
      <c r="F759" s="692"/>
      <c r="G759" s="692"/>
      <c r="H759" s="686" t="str">
        <f>vlookup(A759,'セッション実施状況管理'!$A$4:$S1004,18,false)</f>
        <v>#N/A</v>
      </c>
      <c r="I759" s="686"/>
      <c r="J759" s="692"/>
      <c r="K759" s="692"/>
      <c r="L759" s="692"/>
      <c r="M759" s="691">
        <f t="shared" si="16"/>
        <v>0</v>
      </c>
      <c r="N759" s="692"/>
      <c r="O759" s="695" t="str">
        <f t="shared" si="7"/>
        <v>#DIV/0!</v>
      </c>
      <c r="P759" s="743"/>
      <c r="Q759" s="744"/>
      <c r="R759" s="744"/>
      <c r="S759" s="744"/>
      <c r="T759" s="744"/>
      <c r="U759" s="744"/>
      <c r="V759" s="744"/>
      <c r="W759" s="681"/>
      <c r="X759" s="681" t="str">
        <f>iferror(VLOOKUP($E759,'セッション実施状況管理'!$H$10:$L$1028,4,FALSE),"")</f>
        <v/>
      </c>
      <c r="Y759" s="681"/>
      <c r="Z759" s="681"/>
      <c r="AA759" s="681"/>
    </row>
    <row r="760">
      <c r="A760" s="692"/>
      <c r="B760" s="692" t="str">
        <f>vlookup(A760,'セッション実施状況管理'!$A:$C,3,false)</f>
        <v>#N/A</v>
      </c>
      <c r="C760" s="692" t="str">
        <f>vlookup(A760,'セッション実施状況管理'!$A:$B,2,false)</f>
        <v>#N/A</v>
      </c>
      <c r="D760" s="692"/>
      <c r="E760" s="692"/>
      <c r="F760" s="692"/>
      <c r="G760" s="692"/>
      <c r="H760" s="686" t="str">
        <f>vlookup(A760,'セッション実施状況管理'!$A$4:$S1004,18,false)</f>
        <v>#N/A</v>
      </c>
      <c r="I760" s="686"/>
      <c r="J760" s="692"/>
      <c r="K760" s="692"/>
      <c r="L760" s="692"/>
      <c r="M760" s="691">
        <f t="shared" si="16"/>
        <v>0</v>
      </c>
      <c r="N760" s="692"/>
      <c r="O760" s="695" t="str">
        <f t="shared" si="7"/>
        <v>#DIV/0!</v>
      </c>
      <c r="P760" s="743"/>
      <c r="Q760" s="744"/>
      <c r="R760" s="744"/>
      <c r="S760" s="744"/>
      <c r="T760" s="744"/>
      <c r="U760" s="744"/>
      <c r="V760" s="744"/>
      <c r="W760" s="681"/>
      <c r="X760" s="681" t="str">
        <f>iferror(VLOOKUP($E760,'セッション実施状況管理'!$H$10:$L$1028,4,FALSE),"")</f>
        <v/>
      </c>
      <c r="Y760" s="681"/>
      <c r="Z760" s="681"/>
      <c r="AA760" s="681"/>
    </row>
    <row r="761">
      <c r="A761" s="692"/>
      <c r="B761" s="692" t="str">
        <f>vlookup(A761,'セッション実施状況管理'!$A:$C,3,false)</f>
        <v>#N/A</v>
      </c>
      <c r="C761" s="692" t="str">
        <f>vlookup(A761,'セッション実施状況管理'!$A:$B,2,false)</f>
        <v>#N/A</v>
      </c>
      <c r="D761" s="692"/>
      <c r="E761" s="692"/>
      <c r="F761" s="692"/>
      <c r="G761" s="692"/>
      <c r="H761" s="686" t="str">
        <f>vlookup(A761,'セッション実施状況管理'!$A$4:$S1004,18,false)</f>
        <v>#N/A</v>
      </c>
      <c r="I761" s="686"/>
      <c r="J761" s="692"/>
      <c r="K761" s="692"/>
      <c r="L761" s="692"/>
      <c r="M761" s="691">
        <f t="shared" si="16"/>
        <v>0</v>
      </c>
      <c r="N761" s="692"/>
      <c r="O761" s="695" t="str">
        <f t="shared" si="7"/>
        <v>#DIV/0!</v>
      </c>
      <c r="P761" s="743"/>
      <c r="Q761" s="744"/>
      <c r="R761" s="744"/>
      <c r="S761" s="744"/>
      <c r="T761" s="744"/>
      <c r="U761" s="744"/>
      <c r="V761" s="744"/>
      <c r="W761" s="681"/>
      <c r="X761" s="681" t="str">
        <f>iferror(VLOOKUP($E761,'セッション実施状況管理'!$H$10:$L$1028,4,FALSE),"")</f>
        <v/>
      </c>
      <c r="Y761" s="681"/>
      <c r="Z761" s="681"/>
      <c r="AA761" s="681"/>
    </row>
    <row r="762">
      <c r="A762" s="692"/>
      <c r="B762" s="692" t="str">
        <f>vlookup(A762,'セッション実施状況管理'!$A:$C,3,false)</f>
        <v>#N/A</v>
      </c>
      <c r="C762" s="692" t="str">
        <f>vlookup(A762,'セッション実施状況管理'!$A:$B,2,false)</f>
        <v>#N/A</v>
      </c>
      <c r="D762" s="692"/>
      <c r="E762" s="692"/>
      <c r="F762" s="692"/>
      <c r="G762" s="692"/>
      <c r="H762" s="686" t="str">
        <f>vlookup(A762,'セッション実施状況管理'!$A$4:$S1004,18,false)</f>
        <v>#N/A</v>
      </c>
      <c r="I762" s="686"/>
      <c r="J762" s="692"/>
      <c r="K762" s="692"/>
      <c r="L762" s="692"/>
      <c r="M762" s="691">
        <f t="shared" si="16"/>
        <v>0</v>
      </c>
      <c r="N762" s="692"/>
      <c r="O762" s="695" t="str">
        <f t="shared" si="7"/>
        <v>#DIV/0!</v>
      </c>
      <c r="P762" s="743"/>
      <c r="Q762" s="744"/>
      <c r="R762" s="744"/>
      <c r="S762" s="744"/>
      <c r="T762" s="744"/>
      <c r="U762" s="744"/>
      <c r="V762" s="744"/>
      <c r="W762" s="681"/>
      <c r="X762" s="681" t="str">
        <f>iferror(VLOOKUP($E762,'セッション実施状況管理'!$H$10:$L$1028,4,FALSE),"")</f>
        <v/>
      </c>
      <c r="Y762" s="681"/>
      <c r="Z762" s="681"/>
      <c r="AA762" s="681"/>
    </row>
    <row r="763">
      <c r="A763" s="692"/>
      <c r="B763" s="692" t="str">
        <f>vlookup(A763,'セッション実施状況管理'!$A:$C,3,false)</f>
        <v>#N/A</v>
      </c>
      <c r="C763" s="692" t="str">
        <f>vlookup(A763,'セッション実施状況管理'!$A:$B,2,false)</f>
        <v>#N/A</v>
      </c>
      <c r="D763" s="692"/>
      <c r="E763" s="692"/>
      <c r="F763" s="692"/>
      <c r="G763" s="692"/>
      <c r="H763" s="686" t="str">
        <f>vlookup(A763,'セッション実施状況管理'!$A$4:$S1004,18,false)</f>
        <v>#N/A</v>
      </c>
      <c r="I763" s="686"/>
      <c r="J763" s="692"/>
      <c r="K763" s="692"/>
      <c r="L763" s="692"/>
      <c r="M763" s="691">
        <f t="shared" si="16"/>
        <v>0</v>
      </c>
      <c r="N763" s="692"/>
      <c r="O763" s="695" t="str">
        <f t="shared" si="7"/>
        <v>#DIV/0!</v>
      </c>
      <c r="P763" s="743"/>
      <c r="Q763" s="744"/>
      <c r="R763" s="744"/>
      <c r="S763" s="744"/>
      <c r="T763" s="744"/>
      <c r="U763" s="744"/>
      <c r="V763" s="744"/>
      <c r="W763" s="681"/>
      <c r="X763" s="681" t="str">
        <f>iferror(VLOOKUP($E763,'セッション実施状況管理'!$H$10:$L$1028,4,FALSE),"")</f>
        <v/>
      </c>
      <c r="Y763" s="681"/>
      <c r="Z763" s="681"/>
      <c r="AA763" s="681"/>
    </row>
    <row r="764">
      <c r="A764" s="692"/>
      <c r="B764" s="692" t="str">
        <f>vlookup(A764,'セッション実施状況管理'!$A:$C,3,false)</f>
        <v>#N/A</v>
      </c>
      <c r="C764" s="692" t="str">
        <f>vlookup(A764,'セッション実施状況管理'!$A:$B,2,false)</f>
        <v>#N/A</v>
      </c>
      <c r="D764" s="692"/>
      <c r="E764" s="692"/>
      <c r="F764" s="692"/>
      <c r="G764" s="692"/>
      <c r="H764" s="686" t="str">
        <f>vlookup(A764,'セッション実施状況管理'!$A$4:$S1004,18,false)</f>
        <v>#N/A</v>
      </c>
      <c r="I764" s="686"/>
      <c r="J764" s="692"/>
      <c r="K764" s="692"/>
      <c r="L764" s="692"/>
      <c r="M764" s="691">
        <f t="shared" si="16"/>
        <v>0</v>
      </c>
      <c r="N764" s="692"/>
      <c r="O764" s="695" t="str">
        <f t="shared" si="7"/>
        <v>#DIV/0!</v>
      </c>
      <c r="P764" s="743"/>
      <c r="Q764" s="744"/>
      <c r="R764" s="744"/>
      <c r="S764" s="744"/>
      <c r="T764" s="744"/>
      <c r="U764" s="744"/>
      <c r="V764" s="744"/>
      <c r="W764" s="681"/>
      <c r="X764" s="681" t="str">
        <f>iferror(VLOOKUP($E764,'セッション実施状況管理'!$H$10:$L$1028,4,FALSE),"")</f>
        <v/>
      </c>
      <c r="Y764" s="681"/>
      <c r="Z764" s="681"/>
      <c r="AA764" s="681"/>
    </row>
    <row r="765">
      <c r="A765" s="692"/>
      <c r="B765" s="692" t="str">
        <f>vlookup(A765,'セッション実施状況管理'!$A:$C,3,false)</f>
        <v>#N/A</v>
      </c>
      <c r="C765" s="692" t="str">
        <f>vlookup(A765,'セッション実施状況管理'!$A:$B,2,false)</f>
        <v>#N/A</v>
      </c>
      <c r="D765" s="692"/>
      <c r="E765" s="692"/>
      <c r="F765" s="692"/>
      <c r="G765" s="692"/>
      <c r="H765" s="686" t="str">
        <f>vlookup(A765,'セッション実施状況管理'!$A$4:$S1004,18,false)</f>
        <v>#N/A</v>
      </c>
      <c r="I765" s="686"/>
      <c r="J765" s="692"/>
      <c r="K765" s="692"/>
      <c r="L765" s="692"/>
      <c r="M765" s="691">
        <f t="shared" si="16"/>
        <v>0</v>
      </c>
      <c r="N765" s="692"/>
      <c r="O765" s="695" t="str">
        <f t="shared" si="7"/>
        <v>#DIV/0!</v>
      </c>
      <c r="P765" s="743"/>
      <c r="Q765" s="744"/>
      <c r="R765" s="744"/>
      <c r="S765" s="744"/>
      <c r="T765" s="744"/>
      <c r="U765" s="744"/>
      <c r="V765" s="744"/>
      <c r="W765" s="681"/>
      <c r="X765" s="681" t="str">
        <f>iferror(VLOOKUP($E765,'セッション実施状況管理'!$H$10:$L$1028,4,FALSE),"")</f>
        <v/>
      </c>
      <c r="Y765" s="681"/>
      <c r="Z765" s="681"/>
      <c r="AA765" s="681"/>
    </row>
    <row r="766">
      <c r="A766" s="692"/>
      <c r="B766" s="692" t="str">
        <f>vlookup(A766,'セッション実施状況管理'!$A:$C,3,false)</f>
        <v>#N/A</v>
      </c>
      <c r="C766" s="692" t="str">
        <f>vlookup(A766,'セッション実施状況管理'!$A:$B,2,false)</f>
        <v>#N/A</v>
      </c>
      <c r="D766" s="692"/>
      <c r="E766" s="692"/>
      <c r="F766" s="692"/>
      <c r="G766" s="692"/>
      <c r="H766" s="686" t="str">
        <f>vlookup(A766,'セッション実施状況管理'!$A$4:$S1004,18,false)</f>
        <v>#N/A</v>
      </c>
      <c r="I766" s="686"/>
      <c r="J766" s="692"/>
      <c r="K766" s="692"/>
      <c r="L766" s="692"/>
      <c r="M766" s="691">
        <f t="shared" si="16"/>
        <v>0</v>
      </c>
      <c r="N766" s="692"/>
      <c r="O766" s="695" t="str">
        <f t="shared" si="7"/>
        <v>#DIV/0!</v>
      </c>
      <c r="P766" s="743"/>
      <c r="Q766" s="744"/>
      <c r="R766" s="744"/>
      <c r="S766" s="744"/>
      <c r="T766" s="744"/>
      <c r="U766" s="744"/>
      <c r="V766" s="744"/>
      <c r="W766" s="681"/>
      <c r="X766" s="681" t="str">
        <f>iferror(VLOOKUP($E766,'セッション実施状況管理'!$H$10:$L$1028,4,FALSE),"")</f>
        <v/>
      </c>
      <c r="Y766" s="681"/>
      <c r="Z766" s="681"/>
      <c r="AA766" s="681"/>
    </row>
    <row r="767">
      <c r="A767" s="692"/>
      <c r="B767" s="692" t="str">
        <f>vlookup(A767,'セッション実施状況管理'!$A:$C,3,false)</f>
        <v>#N/A</v>
      </c>
      <c r="C767" s="692" t="str">
        <f>vlookup(A767,'セッション実施状況管理'!$A:$B,2,false)</f>
        <v>#N/A</v>
      </c>
      <c r="D767" s="692"/>
      <c r="E767" s="692"/>
      <c r="F767" s="692"/>
      <c r="G767" s="692"/>
      <c r="H767" s="686" t="str">
        <f>vlookup(A767,'セッション実施状況管理'!$A$4:$S1004,18,false)</f>
        <v>#N/A</v>
      </c>
      <c r="I767" s="686"/>
      <c r="J767" s="692"/>
      <c r="K767" s="692"/>
      <c r="L767" s="692"/>
      <c r="M767" s="691">
        <f t="shared" si="16"/>
        <v>0</v>
      </c>
      <c r="N767" s="692"/>
      <c r="O767" s="695" t="str">
        <f t="shared" si="7"/>
        <v>#DIV/0!</v>
      </c>
      <c r="P767" s="743"/>
      <c r="Q767" s="744"/>
      <c r="R767" s="744"/>
      <c r="S767" s="744"/>
      <c r="T767" s="744"/>
      <c r="U767" s="744"/>
      <c r="V767" s="744"/>
      <c r="W767" s="681"/>
      <c r="X767" s="681" t="str">
        <f>iferror(VLOOKUP($E767,'セッション実施状況管理'!$H$10:$L$1028,4,FALSE),"")</f>
        <v/>
      </c>
      <c r="Y767" s="681"/>
      <c r="Z767" s="681"/>
      <c r="AA767" s="681"/>
    </row>
    <row r="768">
      <c r="A768" s="692"/>
      <c r="B768" s="692" t="str">
        <f>vlookup(A768,'セッション実施状況管理'!$A:$C,3,false)</f>
        <v>#N/A</v>
      </c>
      <c r="C768" s="692" t="str">
        <f>vlookup(A768,'セッション実施状況管理'!$A:$B,2,false)</f>
        <v>#N/A</v>
      </c>
      <c r="D768" s="692"/>
      <c r="E768" s="692"/>
      <c r="F768" s="692"/>
      <c r="G768" s="692"/>
      <c r="H768" s="686" t="str">
        <f>vlookup(A768,'セッション実施状況管理'!$A$4:$S1004,18,false)</f>
        <v>#N/A</v>
      </c>
      <c r="I768" s="686"/>
      <c r="J768" s="692"/>
      <c r="K768" s="692"/>
      <c r="L768" s="692"/>
      <c r="M768" s="691">
        <f t="shared" si="16"/>
        <v>0</v>
      </c>
      <c r="N768" s="692"/>
      <c r="O768" s="695" t="str">
        <f t="shared" si="7"/>
        <v>#DIV/0!</v>
      </c>
      <c r="P768" s="743"/>
      <c r="Q768" s="744"/>
      <c r="R768" s="744"/>
      <c r="S768" s="744"/>
      <c r="T768" s="744"/>
      <c r="U768" s="744"/>
      <c r="V768" s="744"/>
      <c r="W768" s="681"/>
      <c r="X768" s="681" t="str">
        <f>iferror(VLOOKUP($E768,'セッション実施状況管理'!$H$10:$L$1028,4,FALSE),"")</f>
        <v/>
      </c>
      <c r="Y768" s="681"/>
      <c r="Z768" s="681"/>
      <c r="AA768" s="681"/>
    </row>
    <row r="769">
      <c r="A769" s="692"/>
      <c r="B769" s="692" t="str">
        <f>vlookup(A769,'セッション実施状況管理'!$A:$C,3,false)</f>
        <v>#N/A</v>
      </c>
      <c r="C769" s="692" t="str">
        <f>vlookup(A769,'セッション実施状況管理'!$A:$B,2,false)</f>
        <v>#N/A</v>
      </c>
      <c r="D769" s="692"/>
      <c r="E769" s="692"/>
      <c r="F769" s="692"/>
      <c r="G769" s="692"/>
      <c r="H769" s="686" t="str">
        <f>vlookup(A769,'セッション実施状況管理'!$A$4:$S1004,18,false)</f>
        <v>#N/A</v>
      </c>
      <c r="I769" s="686"/>
      <c r="J769" s="692"/>
      <c r="K769" s="692"/>
      <c r="L769" s="692"/>
      <c r="M769" s="691">
        <f t="shared" si="16"/>
        <v>0</v>
      </c>
      <c r="N769" s="692"/>
      <c r="O769" s="695" t="str">
        <f t="shared" si="7"/>
        <v>#DIV/0!</v>
      </c>
      <c r="P769" s="743"/>
      <c r="Q769" s="744"/>
      <c r="R769" s="744"/>
      <c r="S769" s="744"/>
      <c r="T769" s="744"/>
      <c r="U769" s="744"/>
      <c r="V769" s="744"/>
      <c r="W769" s="681"/>
      <c r="X769" s="681" t="str">
        <f>iferror(VLOOKUP($E769,'セッション実施状況管理'!$H$10:$L$1028,4,FALSE),"")</f>
        <v/>
      </c>
      <c r="Y769" s="681"/>
      <c r="Z769" s="681"/>
      <c r="AA769" s="681"/>
    </row>
    <row r="770">
      <c r="A770" s="692"/>
      <c r="B770" s="692" t="str">
        <f>vlookup(A770,'セッション実施状況管理'!$A:$C,3,false)</f>
        <v>#N/A</v>
      </c>
      <c r="C770" s="692" t="str">
        <f>vlookup(A770,'セッション実施状況管理'!$A:$B,2,false)</f>
        <v>#N/A</v>
      </c>
      <c r="D770" s="692"/>
      <c r="E770" s="692"/>
      <c r="F770" s="692"/>
      <c r="G770" s="692"/>
      <c r="H770" s="686" t="str">
        <f>vlookup(A770,'セッション実施状況管理'!$A$4:$S1004,18,false)</f>
        <v>#N/A</v>
      </c>
      <c r="I770" s="686"/>
      <c r="J770" s="692"/>
      <c r="K770" s="692"/>
      <c r="L770" s="692"/>
      <c r="M770" s="691">
        <f t="shared" si="16"/>
        <v>0</v>
      </c>
      <c r="N770" s="692"/>
      <c r="O770" s="695" t="str">
        <f t="shared" si="7"/>
        <v>#DIV/0!</v>
      </c>
      <c r="P770" s="743"/>
      <c r="Q770" s="744"/>
      <c r="R770" s="744"/>
      <c r="S770" s="744"/>
      <c r="T770" s="744"/>
      <c r="U770" s="744"/>
      <c r="V770" s="744"/>
      <c r="W770" s="681"/>
      <c r="X770" s="681" t="str">
        <f>iferror(VLOOKUP($E770,'セッション実施状況管理'!$H$10:$L$1028,4,FALSE),"")</f>
        <v/>
      </c>
      <c r="Y770" s="681"/>
      <c r="Z770" s="681"/>
      <c r="AA770" s="681"/>
    </row>
    <row r="771">
      <c r="A771" s="692"/>
      <c r="B771" s="692" t="str">
        <f>vlookup(A771,'セッション実施状況管理'!$A:$C,3,false)</f>
        <v>#N/A</v>
      </c>
      <c r="C771" s="692" t="str">
        <f>vlookup(A771,'セッション実施状況管理'!$A:$B,2,false)</f>
        <v>#N/A</v>
      </c>
      <c r="D771" s="692"/>
      <c r="E771" s="692"/>
      <c r="F771" s="692"/>
      <c r="G771" s="692"/>
      <c r="H771" s="686" t="str">
        <f>vlookup(A771,'セッション実施状況管理'!$A$4:$S1004,18,false)</f>
        <v>#N/A</v>
      </c>
      <c r="I771" s="686"/>
      <c r="J771" s="692"/>
      <c r="K771" s="692"/>
      <c r="L771" s="692"/>
      <c r="M771" s="691">
        <f t="shared" si="16"/>
        <v>0</v>
      </c>
      <c r="N771" s="692"/>
      <c r="O771" s="695" t="str">
        <f t="shared" si="7"/>
        <v>#DIV/0!</v>
      </c>
      <c r="P771" s="743"/>
      <c r="Q771" s="744"/>
      <c r="R771" s="744"/>
      <c r="S771" s="744"/>
      <c r="T771" s="744"/>
      <c r="U771" s="744"/>
      <c r="V771" s="744"/>
      <c r="W771" s="681"/>
      <c r="X771" s="681" t="str">
        <f>iferror(VLOOKUP($E771,'セッション実施状況管理'!$H$10:$L$1028,4,FALSE),"")</f>
        <v/>
      </c>
      <c r="Y771" s="681"/>
      <c r="Z771" s="681"/>
      <c r="AA771" s="681"/>
    </row>
    <row r="772">
      <c r="A772" s="692"/>
      <c r="B772" s="692" t="str">
        <f>vlookup(A772,'セッション実施状況管理'!$A:$C,3,false)</f>
        <v>#N/A</v>
      </c>
      <c r="C772" s="692" t="str">
        <f>vlookup(A772,'セッション実施状況管理'!$A:$B,2,false)</f>
        <v>#N/A</v>
      </c>
      <c r="D772" s="692"/>
      <c r="E772" s="692"/>
      <c r="F772" s="692"/>
      <c r="G772" s="692"/>
      <c r="H772" s="686" t="str">
        <f>vlookup(A772,'セッション実施状況管理'!$A$4:$S1004,18,false)</f>
        <v>#N/A</v>
      </c>
      <c r="I772" s="686"/>
      <c r="J772" s="692"/>
      <c r="K772" s="692"/>
      <c r="L772" s="692"/>
      <c r="M772" s="691">
        <f t="shared" si="16"/>
        <v>0</v>
      </c>
      <c r="N772" s="692"/>
      <c r="O772" s="695" t="str">
        <f t="shared" si="7"/>
        <v>#DIV/0!</v>
      </c>
      <c r="P772" s="743"/>
      <c r="Q772" s="744"/>
      <c r="R772" s="744"/>
      <c r="S772" s="744"/>
      <c r="T772" s="744"/>
      <c r="U772" s="744"/>
      <c r="V772" s="744"/>
      <c r="W772" s="681"/>
      <c r="X772" s="681" t="str">
        <f>iferror(VLOOKUP($E772,'セッション実施状況管理'!$H$10:$L$1028,4,FALSE),"")</f>
        <v/>
      </c>
      <c r="Y772" s="681"/>
      <c r="Z772" s="681"/>
      <c r="AA772" s="681"/>
    </row>
    <row r="773">
      <c r="A773" s="692"/>
      <c r="B773" s="692" t="str">
        <f>vlookup(A773,'セッション実施状況管理'!$A:$C,3,false)</f>
        <v>#N/A</v>
      </c>
      <c r="C773" s="692" t="str">
        <f>vlookup(A773,'セッション実施状況管理'!$A:$B,2,false)</f>
        <v>#N/A</v>
      </c>
      <c r="D773" s="692"/>
      <c r="E773" s="692"/>
      <c r="F773" s="692"/>
      <c r="G773" s="692"/>
      <c r="H773" s="686" t="str">
        <f>vlookup(A773,'セッション実施状況管理'!$A$4:$S1004,18,false)</f>
        <v>#N/A</v>
      </c>
      <c r="I773" s="686"/>
      <c r="J773" s="692"/>
      <c r="K773" s="692"/>
      <c r="L773" s="692"/>
      <c r="M773" s="691">
        <f t="shared" si="16"/>
        <v>0</v>
      </c>
      <c r="N773" s="692"/>
      <c r="O773" s="695" t="str">
        <f t="shared" si="7"/>
        <v>#DIV/0!</v>
      </c>
      <c r="P773" s="743"/>
      <c r="Q773" s="744"/>
      <c r="R773" s="744"/>
      <c r="S773" s="744"/>
      <c r="T773" s="744"/>
      <c r="U773" s="744"/>
      <c r="V773" s="744"/>
      <c r="W773" s="681"/>
      <c r="X773" s="681" t="str">
        <f>iferror(VLOOKUP($E773,'セッション実施状況管理'!$H$10:$L$1028,4,FALSE),"")</f>
        <v/>
      </c>
      <c r="Y773" s="681"/>
      <c r="Z773" s="681"/>
      <c r="AA773" s="681"/>
    </row>
    <row r="774">
      <c r="A774" s="692"/>
      <c r="B774" s="692" t="str">
        <f>vlookup(A774,'セッション実施状況管理'!$A:$C,3,false)</f>
        <v>#N/A</v>
      </c>
      <c r="C774" s="692" t="str">
        <f>vlookup(A774,'セッション実施状況管理'!$A:$B,2,false)</f>
        <v>#N/A</v>
      </c>
      <c r="D774" s="692"/>
      <c r="E774" s="692"/>
      <c r="F774" s="692"/>
      <c r="G774" s="692"/>
      <c r="H774" s="686" t="str">
        <f>vlookup(A774,'セッション実施状況管理'!$A$4:$S1004,18,false)</f>
        <v>#N/A</v>
      </c>
      <c r="I774" s="686"/>
      <c r="J774" s="692"/>
      <c r="K774" s="692"/>
      <c r="L774" s="692"/>
      <c r="M774" s="691">
        <f t="shared" si="16"/>
        <v>0</v>
      </c>
      <c r="N774" s="692"/>
      <c r="O774" s="695" t="str">
        <f t="shared" si="7"/>
        <v>#DIV/0!</v>
      </c>
      <c r="P774" s="743"/>
      <c r="Q774" s="744"/>
      <c r="R774" s="744"/>
      <c r="S774" s="744"/>
      <c r="T774" s="744"/>
      <c r="U774" s="744"/>
      <c r="V774" s="744"/>
      <c r="W774" s="681"/>
      <c r="X774" s="681" t="str">
        <f>iferror(VLOOKUP($E774,'セッション実施状況管理'!$H$10:$L$1028,4,FALSE),"")</f>
        <v/>
      </c>
      <c r="Y774" s="681"/>
      <c r="Z774" s="681"/>
      <c r="AA774" s="681"/>
    </row>
    <row r="775">
      <c r="A775" s="692"/>
      <c r="B775" s="692" t="str">
        <f>vlookup(A775,'セッション実施状況管理'!$A:$C,3,false)</f>
        <v>#N/A</v>
      </c>
      <c r="C775" s="692" t="str">
        <f>vlookup(A775,'セッション実施状況管理'!$A:$B,2,false)</f>
        <v>#N/A</v>
      </c>
      <c r="D775" s="692"/>
      <c r="E775" s="692"/>
      <c r="F775" s="692"/>
      <c r="G775" s="692"/>
      <c r="H775" s="686" t="str">
        <f>vlookup(A775,'セッション実施状況管理'!$A$4:$S1004,18,false)</f>
        <v>#N/A</v>
      </c>
      <c r="I775" s="686"/>
      <c r="J775" s="692"/>
      <c r="K775" s="692"/>
      <c r="L775" s="692"/>
      <c r="M775" s="691">
        <f t="shared" si="16"/>
        <v>0</v>
      </c>
      <c r="N775" s="692"/>
      <c r="O775" s="695" t="str">
        <f t="shared" si="7"/>
        <v>#DIV/0!</v>
      </c>
      <c r="P775" s="743"/>
      <c r="Q775" s="744"/>
      <c r="R775" s="744"/>
      <c r="S775" s="744"/>
      <c r="T775" s="744"/>
      <c r="U775" s="744"/>
      <c r="V775" s="744"/>
      <c r="W775" s="681"/>
      <c r="X775" s="681" t="str">
        <f>iferror(VLOOKUP($E775,'セッション実施状況管理'!$H$10:$L$1028,4,FALSE),"")</f>
        <v/>
      </c>
      <c r="Y775" s="681"/>
      <c r="Z775" s="681"/>
      <c r="AA775" s="681"/>
    </row>
    <row r="776">
      <c r="A776" s="692"/>
      <c r="B776" s="692" t="str">
        <f>vlookup(A776,'セッション実施状況管理'!$A:$C,3,false)</f>
        <v>#N/A</v>
      </c>
      <c r="C776" s="692" t="str">
        <f>vlookup(A776,'セッション実施状況管理'!$A:$B,2,false)</f>
        <v>#N/A</v>
      </c>
      <c r="D776" s="692"/>
      <c r="E776" s="692"/>
      <c r="F776" s="692"/>
      <c r="G776" s="692"/>
      <c r="H776" s="686" t="str">
        <f>vlookup(A776,'セッション実施状況管理'!$A$4:$S1004,18,false)</f>
        <v>#N/A</v>
      </c>
      <c r="I776" s="686"/>
      <c r="J776" s="692"/>
      <c r="K776" s="692"/>
      <c r="L776" s="692"/>
      <c r="M776" s="691">
        <f t="shared" si="16"/>
        <v>0</v>
      </c>
      <c r="N776" s="692"/>
      <c r="O776" s="695" t="str">
        <f t="shared" si="7"/>
        <v>#DIV/0!</v>
      </c>
      <c r="P776" s="743"/>
      <c r="Q776" s="744"/>
      <c r="R776" s="744"/>
      <c r="S776" s="744"/>
      <c r="T776" s="744"/>
      <c r="U776" s="744"/>
      <c r="V776" s="744"/>
      <c r="W776" s="681"/>
      <c r="X776" s="681" t="str">
        <f>iferror(VLOOKUP($E776,'セッション実施状況管理'!$H$10:$L$1028,4,FALSE),"")</f>
        <v/>
      </c>
      <c r="Y776" s="681"/>
      <c r="Z776" s="681"/>
      <c r="AA776" s="681"/>
    </row>
    <row r="777">
      <c r="A777" s="692"/>
      <c r="B777" s="692" t="str">
        <f>vlookup(A777,'セッション実施状況管理'!$A:$C,3,false)</f>
        <v>#N/A</v>
      </c>
      <c r="C777" s="692" t="str">
        <f>vlookup(A777,'セッション実施状況管理'!$A:$B,2,false)</f>
        <v>#N/A</v>
      </c>
      <c r="D777" s="692"/>
      <c r="E777" s="692"/>
      <c r="F777" s="692"/>
      <c r="G777" s="692"/>
      <c r="H777" s="686" t="str">
        <f>vlookup(A777,'セッション実施状況管理'!$A$4:$S1004,18,false)</f>
        <v>#N/A</v>
      </c>
      <c r="I777" s="686"/>
      <c r="J777" s="692"/>
      <c r="K777" s="692"/>
      <c r="L777" s="692"/>
      <c r="M777" s="691">
        <f t="shared" si="16"/>
        <v>0</v>
      </c>
      <c r="N777" s="692"/>
      <c r="O777" s="695" t="str">
        <f t="shared" si="7"/>
        <v>#DIV/0!</v>
      </c>
      <c r="P777" s="743"/>
      <c r="Q777" s="744"/>
      <c r="R777" s="744"/>
      <c r="S777" s="744"/>
      <c r="T777" s="744"/>
      <c r="U777" s="744"/>
      <c r="V777" s="744"/>
      <c r="W777" s="681"/>
      <c r="X777" s="681" t="str">
        <f>iferror(VLOOKUP($E777,'セッション実施状況管理'!$H$10:$L$1028,4,FALSE),"")</f>
        <v/>
      </c>
      <c r="Y777" s="681"/>
      <c r="Z777" s="681"/>
      <c r="AA777" s="681"/>
    </row>
    <row r="778">
      <c r="A778" s="692"/>
      <c r="B778" s="692" t="str">
        <f>vlookup(A778,'セッション実施状況管理'!$A:$C,3,false)</f>
        <v>#N/A</v>
      </c>
      <c r="C778" s="692" t="str">
        <f>vlookup(A778,'セッション実施状況管理'!$A:$B,2,false)</f>
        <v>#N/A</v>
      </c>
      <c r="D778" s="692"/>
      <c r="E778" s="692"/>
      <c r="F778" s="692"/>
      <c r="G778" s="692"/>
      <c r="H778" s="686" t="str">
        <f>vlookup(A778,'セッション実施状況管理'!$A$4:$S1004,18,false)</f>
        <v>#N/A</v>
      </c>
      <c r="I778" s="686"/>
      <c r="J778" s="692"/>
      <c r="K778" s="692"/>
      <c r="L778" s="692"/>
      <c r="M778" s="691">
        <f t="shared" si="16"/>
        <v>0</v>
      </c>
      <c r="N778" s="692"/>
      <c r="O778" s="695" t="str">
        <f t="shared" si="7"/>
        <v>#DIV/0!</v>
      </c>
      <c r="P778" s="743"/>
      <c r="Q778" s="744"/>
      <c r="R778" s="744"/>
      <c r="S778" s="744"/>
      <c r="T778" s="744"/>
      <c r="U778" s="744"/>
      <c r="V778" s="744"/>
      <c r="W778" s="681"/>
      <c r="X778" s="681" t="str">
        <f>iferror(VLOOKUP($E778,'セッション実施状況管理'!$H$10:$L$1028,4,FALSE),"")</f>
        <v/>
      </c>
      <c r="Y778" s="681"/>
      <c r="Z778" s="681"/>
      <c r="AA778" s="681"/>
    </row>
    <row r="779">
      <c r="A779" s="692"/>
      <c r="B779" s="692" t="str">
        <f>vlookup(A779,'セッション実施状況管理'!$A:$C,3,false)</f>
        <v>#N/A</v>
      </c>
      <c r="C779" s="692" t="str">
        <f>vlookup(A779,'セッション実施状況管理'!$A:$B,2,false)</f>
        <v>#N/A</v>
      </c>
      <c r="D779" s="692"/>
      <c r="E779" s="692"/>
      <c r="F779" s="692"/>
      <c r="G779" s="692"/>
      <c r="H779" s="686" t="str">
        <f>vlookup(A779,'セッション実施状況管理'!$A$4:$S1004,18,false)</f>
        <v>#N/A</v>
      </c>
      <c r="I779" s="686"/>
      <c r="J779" s="692"/>
      <c r="K779" s="692"/>
      <c r="L779" s="692"/>
      <c r="M779" s="691">
        <f t="shared" si="16"/>
        <v>0</v>
      </c>
      <c r="N779" s="692"/>
      <c r="O779" s="695" t="str">
        <f t="shared" si="7"/>
        <v>#DIV/0!</v>
      </c>
      <c r="P779" s="743"/>
      <c r="Q779" s="744"/>
      <c r="R779" s="744"/>
      <c r="S779" s="744"/>
      <c r="T779" s="744"/>
      <c r="U779" s="744"/>
      <c r="V779" s="744"/>
      <c r="W779" s="681"/>
      <c r="X779" s="681" t="str">
        <f>iferror(VLOOKUP($E779,'セッション実施状況管理'!$H$10:$L$1028,4,FALSE),"")</f>
        <v/>
      </c>
      <c r="Y779" s="681"/>
      <c r="Z779" s="681"/>
      <c r="AA779" s="681"/>
    </row>
    <row r="780">
      <c r="A780" s="692"/>
      <c r="B780" s="692" t="str">
        <f>vlookup(A780,'セッション実施状況管理'!$A:$C,3,false)</f>
        <v>#N/A</v>
      </c>
      <c r="C780" s="692" t="str">
        <f>vlookup(A780,'セッション実施状況管理'!$A:$B,2,false)</f>
        <v>#N/A</v>
      </c>
      <c r="D780" s="692"/>
      <c r="E780" s="692"/>
      <c r="F780" s="692"/>
      <c r="G780" s="692"/>
      <c r="H780" s="686" t="str">
        <f>vlookup(A780,'セッション実施状況管理'!$A$4:$S1004,18,false)</f>
        <v>#N/A</v>
      </c>
      <c r="I780" s="686"/>
      <c r="J780" s="692"/>
      <c r="K780" s="692"/>
      <c r="L780" s="692"/>
      <c r="M780" s="691">
        <f t="shared" si="16"/>
        <v>0</v>
      </c>
      <c r="N780" s="692"/>
      <c r="O780" s="695" t="str">
        <f t="shared" si="7"/>
        <v>#DIV/0!</v>
      </c>
      <c r="P780" s="743"/>
      <c r="Q780" s="744"/>
      <c r="R780" s="744"/>
      <c r="S780" s="744"/>
      <c r="T780" s="744"/>
      <c r="U780" s="744"/>
      <c r="V780" s="744"/>
      <c r="W780" s="681"/>
      <c r="X780" s="681" t="str">
        <f>iferror(VLOOKUP($E780,'セッション実施状況管理'!$H$10:$L$1028,4,FALSE),"")</f>
        <v/>
      </c>
      <c r="Y780" s="681"/>
      <c r="Z780" s="681"/>
      <c r="AA780" s="681"/>
    </row>
    <row r="781">
      <c r="A781" s="692"/>
      <c r="B781" s="692" t="str">
        <f>vlookup(A781,'セッション実施状況管理'!$A:$C,3,false)</f>
        <v>#N/A</v>
      </c>
      <c r="C781" s="692" t="str">
        <f>vlookup(A781,'セッション実施状況管理'!$A:$B,2,false)</f>
        <v>#N/A</v>
      </c>
      <c r="D781" s="692"/>
      <c r="E781" s="692"/>
      <c r="F781" s="692"/>
      <c r="G781" s="692"/>
      <c r="H781" s="686" t="str">
        <f>vlookup(A781,'セッション実施状況管理'!$A$4:$S1004,18,false)</f>
        <v>#N/A</v>
      </c>
      <c r="I781" s="686"/>
      <c r="J781" s="692"/>
      <c r="K781" s="692"/>
      <c r="L781" s="692"/>
      <c r="M781" s="691">
        <f t="shared" si="16"/>
        <v>0</v>
      </c>
      <c r="N781" s="692"/>
      <c r="O781" s="695" t="str">
        <f t="shared" si="7"/>
        <v>#DIV/0!</v>
      </c>
      <c r="P781" s="743"/>
      <c r="Q781" s="744"/>
      <c r="R781" s="744"/>
      <c r="S781" s="744"/>
      <c r="T781" s="744"/>
      <c r="U781" s="744"/>
      <c r="V781" s="744"/>
      <c r="W781" s="681"/>
      <c r="X781" s="681" t="str">
        <f>iferror(VLOOKUP($E781,'セッション実施状況管理'!$H$10:$L$1028,4,FALSE),"")</f>
        <v/>
      </c>
      <c r="Y781" s="681"/>
      <c r="Z781" s="681"/>
      <c r="AA781" s="681"/>
    </row>
    <row r="782">
      <c r="A782" s="692"/>
      <c r="B782" s="692" t="str">
        <f>vlookup(A782,'セッション実施状況管理'!$A:$C,3,false)</f>
        <v>#N/A</v>
      </c>
      <c r="C782" s="692" t="str">
        <f>vlookup(A782,'セッション実施状況管理'!$A:$B,2,false)</f>
        <v>#N/A</v>
      </c>
      <c r="D782" s="692"/>
      <c r="E782" s="692"/>
      <c r="F782" s="692"/>
      <c r="G782" s="692"/>
      <c r="H782" s="686" t="str">
        <f>vlookup(A782,'セッション実施状況管理'!$A$4:$S1004,18,false)</f>
        <v>#N/A</v>
      </c>
      <c r="I782" s="686"/>
      <c r="J782" s="692"/>
      <c r="K782" s="692"/>
      <c r="L782" s="692"/>
      <c r="M782" s="691">
        <f t="shared" si="16"/>
        <v>0</v>
      </c>
      <c r="N782" s="692"/>
      <c r="O782" s="695" t="str">
        <f t="shared" si="7"/>
        <v>#DIV/0!</v>
      </c>
      <c r="P782" s="743"/>
      <c r="Q782" s="744"/>
      <c r="R782" s="744"/>
      <c r="S782" s="744"/>
      <c r="T782" s="744"/>
      <c r="U782" s="744"/>
      <c r="V782" s="744"/>
      <c r="W782" s="681"/>
      <c r="X782" s="681" t="str">
        <f>iferror(VLOOKUP($E782,'セッション実施状況管理'!$H$10:$L$1028,4,FALSE),"")</f>
        <v/>
      </c>
      <c r="Y782" s="681"/>
      <c r="Z782" s="681"/>
      <c r="AA782" s="681"/>
    </row>
    <row r="783">
      <c r="A783" s="692"/>
      <c r="B783" s="692" t="str">
        <f>vlookup(A783,'セッション実施状況管理'!$A:$C,3,false)</f>
        <v>#N/A</v>
      </c>
      <c r="C783" s="692" t="str">
        <f>vlookup(A783,'セッション実施状況管理'!$A:$B,2,false)</f>
        <v>#N/A</v>
      </c>
      <c r="D783" s="692"/>
      <c r="E783" s="692"/>
      <c r="F783" s="692"/>
      <c r="G783" s="692"/>
      <c r="H783" s="686" t="str">
        <f>vlookup(A783,'セッション実施状況管理'!$A$4:$S1004,18,false)</f>
        <v>#N/A</v>
      </c>
      <c r="I783" s="686"/>
      <c r="J783" s="692"/>
      <c r="K783" s="692"/>
      <c r="L783" s="692"/>
      <c r="M783" s="691">
        <f t="shared" si="16"/>
        <v>0</v>
      </c>
      <c r="N783" s="692"/>
      <c r="O783" s="695" t="str">
        <f t="shared" si="7"/>
        <v>#DIV/0!</v>
      </c>
      <c r="P783" s="743"/>
      <c r="Q783" s="744"/>
      <c r="R783" s="744"/>
      <c r="S783" s="744"/>
      <c r="T783" s="744"/>
      <c r="U783" s="744"/>
      <c r="V783" s="744"/>
      <c r="W783" s="681"/>
      <c r="X783" s="681" t="str">
        <f>iferror(VLOOKUP($E783,'セッション実施状況管理'!$H$10:$L$1028,4,FALSE),"")</f>
        <v/>
      </c>
      <c r="Y783" s="681"/>
      <c r="Z783" s="681"/>
      <c r="AA783" s="681"/>
    </row>
    <row r="784">
      <c r="A784" s="692"/>
      <c r="B784" s="692" t="str">
        <f>vlookup(A784,'セッション実施状況管理'!$A:$C,3,false)</f>
        <v>#N/A</v>
      </c>
      <c r="C784" s="692" t="str">
        <f>vlookup(A784,'セッション実施状況管理'!$A:$B,2,false)</f>
        <v>#N/A</v>
      </c>
      <c r="D784" s="692"/>
      <c r="E784" s="692"/>
      <c r="F784" s="692"/>
      <c r="G784" s="692"/>
      <c r="H784" s="686" t="str">
        <f>vlookup(A784,'セッション実施状況管理'!$A$4:$S1004,18,false)</f>
        <v>#N/A</v>
      </c>
      <c r="I784" s="686"/>
      <c r="J784" s="692"/>
      <c r="K784" s="692"/>
      <c r="L784" s="692"/>
      <c r="M784" s="691">
        <f t="shared" si="16"/>
        <v>0</v>
      </c>
      <c r="N784" s="692"/>
      <c r="O784" s="695" t="str">
        <f t="shared" si="7"/>
        <v>#DIV/0!</v>
      </c>
      <c r="P784" s="743"/>
      <c r="Q784" s="744"/>
      <c r="R784" s="744"/>
      <c r="S784" s="744"/>
      <c r="T784" s="744"/>
      <c r="U784" s="744"/>
      <c r="V784" s="744"/>
      <c r="W784" s="681"/>
      <c r="X784" s="681" t="str">
        <f>iferror(VLOOKUP($E784,'セッション実施状況管理'!$H$10:$L$1028,4,FALSE),"")</f>
        <v/>
      </c>
      <c r="Y784" s="681"/>
      <c r="Z784" s="681"/>
      <c r="AA784" s="681"/>
    </row>
    <row r="785">
      <c r="A785" s="692"/>
      <c r="B785" s="692" t="str">
        <f>vlookup(A785,'セッション実施状況管理'!$A:$C,3,false)</f>
        <v>#N/A</v>
      </c>
      <c r="C785" s="692" t="str">
        <f>vlookup(A785,'セッション実施状況管理'!$A:$B,2,false)</f>
        <v>#N/A</v>
      </c>
      <c r="D785" s="692"/>
      <c r="E785" s="692"/>
      <c r="F785" s="692"/>
      <c r="G785" s="692"/>
      <c r="H785" s="686" t="str">
        <f>vlookup(A785,'セッション実施状況管理'!$A$4:$S1004,18,false)</f>
        <v>#N/A</v>
      </c>
      <c r="I785" s="686"/>
      <c r="J785" s="692"/>
      <c r="K785" s="692"/>
      <c r="L785" s="692"/>
      <c r="M785" s="691">
        <f t="shared" si="16"/>
        <v>0</v>
      </c>
      <c r="N785" s="692"/>
      <c r="O785" s="695" t="str">
        <f t="shared" si="7"/>
        <v>#DIV/0!</v>
      </c>
      <c r="P785" s="743"/>
      <c r="Q785" s="744"/>
      <c r="R785" s="744"/>
      <c r="S785" s="744"/>
      <c r="T785" s="744"/>
      <c r="U785" s="744"/>
      <c r="V785" s="744"/>
      <c r="W785" s="681"/>
      <c r="X785" s="681" t="str">
        <f>iferror(VLOOKUP($E785,'セッション実施状況管理'!$H$10:$L$1028,4,FALSE),"")</f>
        <v/>
      </c>
      <c r="Y785" s="681"/>
      <c r="Z785" s="681"/>
      <c r="AA785" s="681"/>
    </row>
    <row r="786">
      <c r="A786" s="692"/>
      <c r="B786" s="692" t="str">
        <f>vlookup(A786,'セッション実施状況管理'!$A:$C,3,false)</f>
        <v>#N/A</v>
      </c>
      <c r="C786" s="692" t="str">
        <f>vlookup(A786,'セッション実施状況管理'!$A:$B,2,false)</f>
        <v>#N/A</v>
      </c>
      <c r="D786" s="692"/>
      <c r="E786" s="692"/>
      <c r="F786" s="692"/>
      <c r="G786" s="692"/>
      <c r="H786" s="686" t="str">
        <f>vlookup(A786,'セッション実施状況管理'!$A$4:$S1004,18,false)</f>
        <v>#N/A</v>
      </c>
      <c r="I786" s="686"/>
      <c r="J786" s="692"/>
      <c r="K786" s="692"/>
      <c r="L786" s="692"/>
      <c r="M786" s="691">
        <f t="shared" si="16"/>
        <v>0</v>
      </c>
      <c r="N786" s="692"/>
      <c r="O786" s="695" t="str">
        <f t="shared" si="7"/>
        <v>#DIV/0!</v>
      </c>
      <c r="P786" s="743"/>
      <c r="Q786" s="744"/>
      <c r="R786" s="744"/>
      <c r="S786" s="744"/>
      <c r="T786" s="744"/>
      <c r="U786" s="744"/>
      <c r="V786" s="744"/>
      <c r="W786" s="681"/>
      <c r="X786" s="681" t="str">
        <f>iferror(VLOOKUP($E786,'セッション実施状況管理'!$H$10:$L$1028,4,FALSE),"")</f>
        <v/>
      </c>
      <c r="Y786" s="681"/>
      <c r="Z786" s="681"/>
      <c r="AA786" s="681"/>
    </row>
    <row r="787">
      <c r="A787" s="692"/>
      <c r="B787" s="692" t="str">
        <f>vlookup(A787,'セッション実施状況管理'!$A:$C,3,false)</f>
        <v>#N/A</v>
      </c>
      <c r="C787" s="692" t="str">
        <f>vlookup(A787,'セッション実施状況管理'!$A:$B,2,false)</f>
        <v>#N/A</v>
      </c>
      <c r="D787" s="692"/>
      <c r="E787" s="692"/>
      <c r="F787" s="692"/>
      <c r="G787" s="692"/>
      <c r="H787" s="686" t="str">
        <f>vlookup(A787,'セッション実施状況管理'!$A$4:$S1004,18,false)</f>
        <v>#N/A</v>
      </c>
      <c r="I787" s="686"/>
      <c r="J787" s="692"/>
      <c r="K787" s="692"/>
      <c r="L787" s="692"/>
      <c r="M787" s="691">
        <f t="shared" si="16"/>
        <v>0</v>
      </c>
      <c r="N787" s="692"/>
      <c r="O787" s="695" t="str">
        <f t="shared" si="7"/>
        <v>#DIV/0!</v>
      </c>
      <c r="P787" s="743"/>
      <c r="Q787" s="744"/>
      <c r="R787" s="744"/>
      <c r="S787" s="744"/>
      <c r="T787" s="744"/>
      <c r="U787" s="744"/>
      <c r="V787" s="744"/>
      <c r="W787" s="681"/>
      <c r="X787" s="681" t="str">
        <f>iferror(VLOOKUP($E787,'セッション実施状況管理'!$H$10:$L$1028,4,FALSE),"")</f>
        <v/>
      </c>
      <c r="Y787" s="681"/>
      <c r="Z787" s="681"/>
      <c r="AA787" s="681"/>
    </row>
    <row r="788">
      <c r="A788" s="692"/>
      <c r="B788" s="692" t="str">
        <f>vlookup(A788,'セッション実施状況管理'!$A:$C,3,false)</f>
        <v>#N/A</v>
      </c>
      <c r="C788" s="692" t="str">
        <f>vlookup(A788,'セッション実施状況管理'!$A:$B,2,false)</f>
        <v>#N/A</v>
      </c>
      <c r="D788" s="692"/>
      <c r="E788" s="692"/>
      <c r="F788" s="692"/>
      <c r="G788" s="692"/>
      <c r="H788" s="686" t="str">
        <f>vlookup(A788,'セッション実施状況管理'!$A$4:$S1004,18,false)</f>
        <v>#N/A</v>
      </c>
      <c r="I788" s="686"/>
      <c r="J788" s="692"/>
      <c r="K788" s="692"/>
      <c r="L788" s="692"/>
      <c r="M788" s="691">
        <f t="shared" si="16"/>
        <v>0</v>
      </c>
      <c r="N788" s="692"/>
      <c r="O788" s="695" t="str">
        <f t="shared" si="7"/>
        <v>#DIV/0!</v>
      </c>
      <c r="P788" s="743"/>
      <c r="Q788" s="744"/>
      <c r="R788" s="744"/>
      <c r="S788" s="744"/>
      <c r="T788" s="744"/>
      <c r="U788" s="744"/>
      <c r="V788" s="744"/>
      <c r="W788" s="681"/>
      <c r="X788" s="681" t="str">
        <f>iferror(VLOOKUP($E788,'セッション実施状況管理'!$H$10:$L$1028,4,FALSE),"")</f>
        <v/>
      </c>
      <c r="Y788" s="681"/>
      <c r="Z788" s="681"/>
      <c r="AA788" s="681"/>
    </row>
    <row r="789">
      <c r="A789" s="692"/>
      <c r="B789" s="692" t="str">
        <f>vlookup(A789,'セッション実施状況管理'!$A:$C,3,false)</f>
        <v>#N/A</v>
      </c>
      <c r="C789" s="692" t="str">
        <f>vlookup(A789,'セッション実施状況管理'!$A:$B,2,false)</f>
        <v>#N/A</v>
      </c>
      <c r="D789" s="692"/>
      <c r="E789" s="692"/>
      <c r="F789" s="692"/>
      <c r="G789" s="692"/>
      <c r="H789" s="686" t="str">
        <f>vlookup(A789,'セッション実施状況管理'!$A$4:$S1004,18,false)</f>
        <v>#N/A</v>
      </c>
      <c r="I789" s="686"/>
      <c r="J789" s="692"/>
      <c r="K789" s="692"/>
      <c r="L789" s="692"/>
      <c r="M789" s="691">
        <f t="shared" si="16"/>
        <v>0</v>
      </c>
      <c r="N789" s="692"/>
      <c r="O789" s="695" t="str">
        <f t="shared" si="7"/>
        <v>#DIV/0!</v>
      </c>
      <c r="P789" s="743"/>
      <c r="Q789" s="744"/>
      <c r="R789" s="744"/>
      <c r="S789" s="744"/>
      <c r="T789" s="744"/>
      <c r="U789" s="744"/>
      <c r="V789" s="744"/>
      <c r="W789" s="681"/>
      <c r="X789" s="681" t="str">
        <f>iferror(VLOOKUP($E789,'セッション実施状況管理'!$H$10:$L$1028,4,FALSE),"")</f>
        <v/>
      </c>
      <c r="Y789" s="681"/>
      <c r="Z789" s="681"/>
      <c r="AA789" s="681"/>
    </row>
    <row r="790">
      <c r="A790" s="692"/>
      <c r="B790" s="692" t="str">
        <f>vlookup(A790,'セッション実施状況管理'!$A:$C,3,false)</f>
        <v>#N/A</v>
      </c>
      <c r="C790" s="692" t="str">
        <f>vlookup(A790,'セッション実施状況管理'!$A:$B,2,false)</f>
        <v>#N/A</v>
      </c>
      <c r="D790" s="692"/>
      <c r="E790" s="692"/>
      <c r="F790" s="692"/>
      <c r="G790" s="692"/>
      <c r="H790" s="686" t="str">
        <f>vlookup(A790,'セッション実施状況管理'!$A$4:$S1004,18,false)</f>
        <v>#N/A</v>
      </c>
      <c r="I790" s="686"/>
      <c r="J790" s="692"/>
      <c r="K790" s="692"/>
      <c r="L790" s="692"/>
      <c r="M790" s="691">
        <f t="shared" si="16"/>
        <v>0</v>
      </c>
      <c r="N790" s="692"/>
      <c r="O790" s="695" t="str">
        <f t="shared" si="7"/>
        <v>#DIV/0!</v>
      </c>
      <c r="P790" s="743"/>
      <c r="Q790" s="744"/>
      <c r="R790" s="744"/>
      <c r="S790" s="744"/>
      <c r="T790" s="744"/>
      <c r="U790" s="744"/>
      <c r="V790" s="744"/>
      <c r="W790" s="681"/>
      <c r="X790" s="681" t="str">
        <f>iferror(VLOOKUP($E790,'セッション実施状況管理'!$H$10:$L$1028,4,FALSE),"")</f>
        <v/>
      </c>
      <c r="Y790" s="681"/>
      <c r="Z790" s="681"/>
      <c r="AA790" s="681"/>
    </row>
    <row r="791">
      <c r="A791" s="692"/>
      <c r="B791" s="692" t="str">
        <f>vlookup(A791,'セッション実施状況管理'!$A:$C,3,false)</f>
        <v>#N/A</v>
      </c>
      <c r="C791" s="692" t="str">
        <f>vlookup(A791,'セッション実施状況管理'!$A:$B,2,false)</f>
        <v>#N/A</v>
      </c>
      <c r="D791" s="692"/>
      <c r="E791" s="692"/>
      <c r="F791" s="692"/>
      <c r="G791" s="692"/>
      <c r="H791" s="686" t="str">
        <f>vlookup(A791,'セッション実施状況管理'!$A$4:$S1004,18,false)</f>
        <v>#N/A</v>
      </c>
      <c r="I791" s="686"/>
      <c r="J791" s="692"/>
      <c r="K791" s="692"/>
      <c r="L791" s="692"/>
      <c r="M791" s="691">
        <f t="shared" si="16"/>
        <v>0</v>
      </c>
      <c r="N791" s="692"/>
      <c r="O791" s="695" t="str">
        <f t="shared" si="7"/>
        <v>#DIV/0!</v>
      </c>
      <c r="P791" s="743"/>
      <c r="Q791" s="744"/>
      <c r="R791" s="744"/>
      <c r="S791" s="744"/>
      <c r="T791" s="744"/>
      <c r="U791" s="744"/>
      <c r="V791" s="744"/>
      <c r="W791" s="681"/>
      <c r="X791" s="681" t="str">
        <f>iferror(VLOOKUP($E791,'セッション実施状況管理'!$H$10:$L$1028,4,FALSE),"")</f>
        <v/>
      </c>
      <c r="Y791" s="681"/>
      <c r="Z791" s="681"/>
      <c r="AA791" s="681"/>
    </row>
    <row r="792">
      <c r="A792" s="692"/>
      <c r="B792" s="692" t="str">
        <f>vlookup(A792,'セッション実施状況管理'!$A:$C,3,false)</f>
        <v>#N/A</v>
      </c>
      <c r="C792" s="692" t="str">
        <f>vlookup(A792,'セッション実施状況管理'!$A:$B,2,false)</f>
        <v>#N/A</v>
      </c>
      <c r="D792" s="692"/>
      <c r="E792" s="692"/>
      <c r="F792" s="692"/>
      <c r="G792" s="692"/>
      <c r="H792" s="686" t="str">
        <f>vlookup(A792,'セッション実施状況管理'!$A$4:$S1004,18,false)</f>
        <v>#N/A</v>
      </c>
      <c r="I792" s="686"/>
      <c r="J792" s="692"/>
      <c r="K792" s="692"/>
      <c r="L792" s="692"/>
      <c r="M792" s="691">
        <f t="shared" si="16"/>
        <v>0</v>
      </c>
      <c r="N792" s="692"/>
      <c r="O792" s="695" t="str">
        <f t="shared" si="7"/>
        <v>#DIV/0!</v>
      </c>
      <c r="P792" s="743"/>
      <c r="Q792" s="744"/>
      <c r="R792" s="744"/>
      <c r="S792" s="744"/>
      <c r="T792" s="744"/>
      <c r="U792" s="744"/>
      <c r="V792" s="744"/>
      <c r="W792" s="681"/>
      <c r="X792" s="681" t="str">
        <f>iferror(VLOOKUP($E792,'セッション実施状況管理'!$H$10:$L$1028,4,FALSE),"")</f>
        <v/>
      </c>
      <c r="Y792" s="681"/>
      <c r="Z792" s="681"/>
      <c r="AA792" s="681"/>
    </row>
    <row r="793">
      <c r="A793" s="692"/>
      <c r="B793" s="692" t="str">
        <f>vlookup(A793,'セッション実施状況管理'!$A:$C,3,false)</f>
        <v>#N/A</v>
      </c>
      <c r="C793" s="692" t="str">
        <f>vlookup(A793,'セッション実施状況管理'!$A:$B,2,false)</f>
        <v>#N/A</v>
      </c>
      <c r="D793" s="692"/>
      <c r="E793" s="692"/>
      <c r="F793" s="692"/>
      <c r="G793" s="692"/>
      <c r="H793" s="686" t="str">
        <f>vlookup(A793,'セッション実施状況管理'!$A$4:$S1004,18,false)</f>
        <v>#N/A</v>
      </c>
      <c r="I793" s="686"/>
      <c r="J793" s="692"/>
      <c r="K793" s="692"/>
      <c r="L793" s="692"/>
      <c r="M793" s="691">
        <f t="shared" si="16"/>
        <v>0</v>
      </c>
      <c r="N793" s="692"/>
      <c r="O793" s="695" t="str">
        <f t="shared" si="7"/>
        <v>#DIV/0!</v>
      </c>
      <c r="P793" s="743"/>
      <c r="Q793" s="744"/>
      <c r="R793" s="744"/>
      <c r="S793" s="744"/>
      <c r="T793" s="744"/>
      <c r="U793" s="744"/>
      <c r="V793" s="744"/>
      <c r="W793" s="681"/>
      <c r="X793" s="681" t="str">
        <f>iferror(VLOOKUP($E793,'セッション実施状況管理'!$H$10:$L$1028,4,FALSE),"")</f>
        <v/>
      </c>
      <c r="Y793" s="681"/>
      <c r="Z793" s="681"/>
      <c r="AA793" s="681"/>
    </row>
    <row r="794">
      <c r="A794" s="692"/>
      <c r="B794" s="692" t="str">
        <f>vlookup(A794,'セッション実施状況管理'!$A:$C,3,false)</f>
        <v>#N/A</v>
      </c>
      <c r="C794" s="692" t="str">
        <f>vlookup(A794,'セッション実施状況管理'!$A:$B,2,false)</f>
        <v>#N/A</v>
      </c>
      <c r="D794" s="692"/>
      <c r="E794" s="692"/>
      <c r="F794" s="692"/>
      <c r="G794" s="692"/>
      <c r="H794" s="686" t="str">
        <f>vlookup(A794,'セッション実施状況管理'!$A$4:$S1004,18,false)</f>
        <v>#N/A</v>
      </c>
      <c r="I794" s="686"/>
      <c r="J794" s="692"/>
      <c r="K794" s="692"/>
      <c r="L794" s="692"/>
      <c r="M794" s="691">
        <f t="shared" si="16"/>
        <v>0</v>
      </c>
      <c r="N794" s="692"/>
      <c r="O794" s="695" t="str">
        <f t="shared" si="7"/>
        <v>#DIV/0!</v>
      </c>
      <c r="P794" s="743"/>
      <c r="Q794" s="744"/>
      <c r="R794" s="744"/>
      <c r="S794" s="744"/>
      <c r="T794" s="744"/>
      <c r="U794" s="744"/>
      <c r="V794" s="744"/>
      <c r="W794" s="681"/>
      <c r="X794" s="681" t="str">
        <f>iferror(VLOOKUP($E794,'セッション実施状況管理'!$H$10:$L$1028,4,FALSE),"")</f>
        <v/>
      </c>
      <c r="Y794" s="681"/>
      <c r="Z794" s="681"/>
      <c r="AA794" s="681"/>
    </row>
    <row r="795">
      <c r="A795" s="692"/>
      <c r="B795" s="692" t="str">
        <f>vlookup(A795,'セッション実施状況管理'!$A:$C,3,false)</f>
        <v>#N/A</v>
      </c>
      <c r="C795" s="692" t="str">
        <f>vlookup(A795,'セッション実施状況管理'!$A:$B,2,false)</f>
        <v>#N/A</v>
      </c>
      <c r="D795" s="692"/>
      <c r="E795" s="692"/>
      <c r="F795" s="692"/>
      <c r="G795" s="692"/>
      <c r="H795" s="686" t="str">
        <f>vlookup(A795,'セッション実施状況管理'!$A$4:$S1004,18,false)</f>
        <v>#N/A</v>
      </c>
      <c r="I795" s="686"/>
      <c r="J795" s="692"/>
      <c r="K795" s="692"/>
      <c r="L795" s="692"/>
      <c r="M795" s="691">
        <f t="shared" si="16"/>
        <v>0</v>
      </c>
      <c r="N795" s="692"/>
      <c r="O795" s="695" t="str">
        <f t="shared" si="7"/>
        <v>#DIV/0!</v>
      </c>
      <c r="P795" s="743"/>
      <c r="Q795" s="744"/>
      <c r="R795" s="744"/>
      <c r="S795" s="744"/>
      <c r="T795" s="744"/>
      <c r="U795" s="744"/>
      <c r="V795" s="744"/>
      <c r="W795" s="681"/>
      <c r="X795" s="681" t="str">
        <f>iferror(VLOOKUP($E795,'セッション実施状況管理'!$H$10:$L$1028,4,FALSE),"")</f>
        <v/>
      </c>
      <c r="Y795" s="681"/>
      <c r="Z795" s="681"/>
      <c r="AA795" s="681"/>
    </row>
    <row r="796">
      <c r="A796" s="692"/>
      <c r="B796" s="692" t="str">
        <f>vlookup(A796,'セッション実施状況管理'!$A:$C,3,false)</f>
        <v>#N/A</v>
      </c>
      <c r="C796" s="692" t="str">
        <f>vlookup(A796,'セッション実施状況管理'!$A:$B,2,false)</f>
        <v>#N/A</v>
      </c>
      <c r="D796" s="692"/>
      <c r="E796" s="692"/>
      <c r="F796" s="692"/>
      <c r="G796" s="692"/>
      <c r="H796" s="686" t="str">
        <f>vlookup(A796,'セッション実施状況管理'!$A$4:$S1004,18,false)</f>
        <v>#N/A</v>
      </c>
      <c r="I796" s="686"/>
      <c r="J796" s="692"/>
      <c r="K796" s="692"/>
      <c r="L796" s="692"/>
      <c r="M796" s="691">
        <f t="shared" si="16"/>
        <v>0</v>
      </c>
      <c r="N796" s="692"/>
      <c r="O796" s="695" t="str">
        <f t="shared" si="7"/>
        <v>#DIV/0!</v>
      </c>
      <c r="P796" s="743"/>
      <c r="Q796" s="744"/>
      <c r="R796" s="744"/>
      <c r="S796" s="744"/>
      <c r="T796" s="744"/>
      <c r="U796" s="744"/>
      <c r="V796" s="744"/>
      <c r="W796" s="681"/>
      <c r="X796" s="681" t="str">
        <f>iferror(VLOOKUP($E796,'セッション実施状況管理'!$H$10:$L$1028,4,FALSE),"")</f>
        <v/>
      </c>
      <c r="Y796" s="681"/>
      <c r="Z796" s="681"/>
      <c r="AA796" s="681"/>
    </row>
    <row r="797">
      <c r="A797" s="692"/>
      <c r="B797" s="692" t="str">
        <f>vlookup(A797,'セッション実施状況管理'!$A:$C,3,false)</f>
        <v>#N/A</v>
      </c>
      <c r="C797" s="692" t="str">
        <f>vlookup(A797,'セッション実施状況管理'!$A:$B,2,false)</f>
        <v>#N/A</v>
      </c>
      <c r="D797" s="692"/>
      <c r="E797" s="692"/>
      <c r="F797" s="692"/>
      <c r="G797" s="692"/>
      <c r="H797" s="686" t="str">
        <f>vlookup(A797,'セッション実施状況管理'!$A$4:$S1004,18,false)</f>
        <v>#N/A</v>
      </c>
      <c r="I797" s="686"/>
      <c r="J797" s="692"/>
      <c r="K797" s="692"/>
      <c r="L797" s="692"/>
      <c r="M797" s="691">
        <f t="shared" si="16"/>
        <v>0</v>
      </c>
      <c r="N797" s="692"/>
      <c r="O797" s="695" t="str">
        <f t="shared" si="7"/>
        <v>#DIV/0!</v>
      </c>
      <c r="P797" s="743"/>
      <c r="Q797" s="744"/>
      <c r="R797" s="744"/>
      <c r="S797" s="744"/>
      <c r="T797" s="744"/>
      <c r="U797" s="744"/>
      <c r="V797" s="744"/>
      <c r="W797" s="681"/>
      <c r="X797" s="681" t="str">
        <f>iferror(VLOOKUP($E797,'セッション実施状況管理'!$H$10:$L$1028,4,FALSE),"")</f>
        <v/>
      </c>
      <c r="Y797" s="681"/>
      <c r="Z797" s="681"/>
      <c r="AA797" s="681"/>
    </row>
    <row r="798">
      <c r="A798" s="692"/>
      <c r="B798" s="692" t="str">
        <f>vlookup(A798,'セッション実施状況管理'!$A:$C,3,false)</f>
        <v>#N/A</v>
      </c>
      <c r="C798" s="692" t="str">
        <f>vlookup(A798,'セッション実施状況管理'!$A:$B,2,false)</f>
        <v>#N/A</v>
      </c>
      <c r="D798" s="692"/>
      <c r="E798" s="692"/>
      <c r="F798" s="692"/>
      <c r="G798" s="692"/>
      <c r="H798" s="686" t="str">
        <f>vlookup(A798,'セッション実施状況管理'!$A$4:$S1004,18,false)</f>
        <v>#N/A</v>
      </c>
      <c r="I798" s="686"/>
      <c r="J798" s="692"/>
      <c r="K798" s="692"/>
      <c r="L798" s="692"/>
      <c r="M798" s="691">
        <f t="shared" si="16"/>
        <v>0</v>
      </c>
      <c r="N798" s="692"/>
      <c r="O798" s="695" t="str">
        <f t="shared" si="7"/>
        <v>#DIV/0!</v>
      </c>
      <c r="P798" s="743"/>
      <c r="Q798" s="744"/>
      <c r="R798" s="744"/>
      <c r="S798" s="744"/>
      <c r="T798" s="744"/>
      <c r="U798" s="744"/>
      <c r="V798" s="744"/>
      <c r="W798" s="681"/>
      <c r="X798" s="681" t="str">
        <f>iferror(VLOOKUP($E798,'セッション実施状況管理'!$H$10:$L$1028,4,FALSE),"")</f>
        <v/>
      </c>
      <c r="Y798" s="681"/>
      <c r="Z798" s="681"/>
      <c r="AA798" s="681"/>
    </row>
    <row r="799">
      <c r="A799" s="692"/>
      <c r="B799" s="692" t="str">
        <f>vlookup(A799,'セッション実施状況管理'!$A:$C,3,false)</f>
        <v>#N/A</v>
      </c>
      <c r="C799" s="692" t="str">
        <f>vlookup(A799,'セッション実施状況管理'!$A:$B,2,false)</f>
        <v>#N/A</v>
      </c>
      <c r="D799" s="692"/>
      <c r="E799" s="692"/>
      <c r="F799" s="692"/>
      <c r="G799" s="692"/>
      <c r="H799" s="686" t="str">
        <f>vlookup(A799,'セッション実施状況管理'!$A$4:$S1004,18,false)</f>
        <v>#N/A</v>
      </c>
      <c r="I799" s="686"/>
      <c r="J799" s="692"/>
      <c r="K799" s="692"/>
      <c r="L799" s="692"/>
      <c r="M799" s="691">
        <f t="shared" si="16"/>
        <v>0</v>
      </c>
      <c r="N799" s="692"/>
      <c r="O799" s="695" t="str">
        <f t="shared" si="7"/>
        <v>#DIV/0!</v>
      </c>
      <c r="P799" s="743"/>
      <c r="Q799" s="744"/>
      <c r="R799" s="744"/>
      <c r="S799" s="744"/>
      <c r="T799" s="744"/>
      <c r="U799" s="744"/>
      <c r="V799" s="744"/>
      <c r="W799" s="681"/>
      <c r="X799" s="681" t="str">
        <f>iferror(VLOOKUP($E799,'セッション実施状況管理'!$H$10:$L$1028,4,FALSE),"")</f>
        <v/>
      </c>
      <c r="Y799" s="681"/>
      <c r="Z799" s="681"/>
      <c r="AA799" s="681"/>
    </row>
    <row r="800">
      <c r="A800" s="692"/>
      <c r="B800" s="692" t="str">
        <f>vlookup(A800,'セッション実施状況管理'!$A:$C,3,false)</f>
        <v>#N/A</v>
      </c>
      <c r="C800" s="692" t="str">
        <f>vlookup(A800,'セッション実施状況管理'!$A:$B,2,false)</f>
        <v>#N/A</v>
      </c>
      <c r="D800" s="692"/>
      <c r="E800" s="692"/>
      <c r="F800" s="692"/>
      <c r="G800" s="692"/>
      <c r="H800" s="686" t="str">
        <f>vlookup(A800,'セッション実施状況管理'!$A$4:$S1004,18,false)</f>
        <v>#N/A</v>
      </c>
      <c r="I800" s="686"/>
      <c r="J800" s="692"/>
      <c r="K800" s="692"/>
      <c r="L800" s="692"/>
      <c r="M800" s="691">
        <f t="shared" si="16"/>
        <v>0</v>
      </c>
      <c r="N800" s="692"/>
      <c r="O800" s="695" t="str">
        <f t="shared" si="7"/>
        <v>#DIV/0!</v>
      </c>
      <c r="P800" s="743"/>
      <c r="Q800" s="744"/>
      <c r="R800" s="744"/>
      <c r="S800" s="744"/>
      <c r="T800" s="744"/>
      <c r="U800" s="744"/>
      <c r="V800" s="744"/>
      <c r="W800" s="681"/>
      <c r="X800" s="681" t="str">
        <f>iferror(VLOOKUP($E800,'セッション実施状況管理'!$H$10:$L$1028,4,FALSE),"")</f>
        <v/>
      </c>
      <c r="Y800" s="681"/>
      <c r="Z800" s="681"/>
      <c r="AA800" s="681"/>
    </row>
    <row r="801">
      <c r="A801" s="692"/>
      <c r="B801" s="692" t="str">
        <f>vlookup(A801,'セッション実施状況管理'!$A:$C,3,false)</f>
        <v>#N/A</v>
      </c>
      <c r="C801" s="692" t="str">
        <f>vlookup(A801,'セッション実施状況管理'!$A:$B,2,false)</f>
        <v>#N/A</v>
      </c>
      <c r="D801" s="692"/>
      <c r="E801" s="692"/>
      <c r="F801" s="692"/>
      <c r="G801" s="692"/>
      <c r="H801" s="686" t="str">
        <f>vlookup(A801,'セッション実施状況管理'!$A$4:$S1004,18,false)</f>
        <v>#N/A</v>
      </c>
      <c r="I801" s="686"/>
      <c r="J801" s="692"/>
      <c r="K801" s="692"/>
      <c r="L801" s="692"/>
      <c r="M801" s="691">
        <f t="shared" si="16"/>
        <v>0</v>
      </c>
      <c r="N801" s="692"/>
      <c r="O801" s="695" t="str">
        <f t="shared" si="7"/>
        <v>#DIV/0!</v>
      </c>
      <c r="P801" s="743"/>
      <c r="Q801" s="744"/>
      <c r="R801" s="744"/>
      <c r="S801" s="744"/>
      <c r="T801" s="744"/>
      <c r="U801" s="744"/>
      <c r="V801" s="744"/>
      <c r="W801" s="681"/>
      <c r="X801" s="681" t="str">
        <f>iferror(VLOOKUP($E801,'セッション実施状況管理'!$H$10:$L$1028,4,FALSE),"")</f>
        <v/>
      </c>
      <c r="Y801" s="681"/>
      <c r="Z801" s="681"/>
      <c r="AA801" s="681"/>
    </row>
    <row r="802">
      <c r="A802" s="692"/>
      <c r="B802" s="692" t="str">
        <f>vlookup(A802,'セッション実施状況管理'!$A:$C,3,false)</f>
        <v>#N/A</v>
      </c>
      <c r="C802" s="692" t="str">
        <f>vlookup(A802,'セッション実施状況管理'!$A:$B,2,false)</f>
        <v>#N/A</v>
      </c>
      <c r="D802" s="692"/>
      <c r="E802" s="692"/>
      <c r="F802" s="692"/>
      <c r="G802" s="692"/>
      <c r="H802" s="686" t="str">
        <f>vlookup(A802,'セッション実施状況管理'!$A$4:$S1004,18,false)</f>
        <v>#N/A</v>
      </c>
      <c r="I802" s="686"/>
      <c r="J802" s="692"/>
      <c r="K802" s="692"/>
      <c r="L802" s="692"/>
      <c r="M802" s="691">
        <f t="shared" si="16"/>
        <v>0</v>
      </c>
      <c r="N802" s="692"/>
      <c r="O802" s="695" t="str">
        <f t="shared" si="7"/>
        <v>#DIV/0!</v>
      </c>
      <c r="P802" s="743"/>
      <c r="Q802" s="744"/>
      <c r="R802" s="744"/>
      <c r="S802" s="744"/>
      <c r="T802" s="744"/>
      <c r="U802" s="744"/>
      <c r="V802" s="744"/>
      <c r="W802" s="681"/>
      <c r="X802" s="681" t="str">
        <f>iferror(VLOOKUP($E802,'セッション実施状況管理'!$H$10:$L$1028,4,FALSE),"")</f>
        <v/>
      </c>
      <c r="Y802" s="681"/>
      <c r="Z802" s="681"/>
      <c r="AA802" s="681"/>
    </row>
    <row r="803">
      <c r="A803" s="692"/>
      <c r="B803" s="692" t="str">
        <f>vlookup(A803,'セッション実施状況管理'!$A:$C,3,false)</f>
        <v>#N/A</v>
      </c>
      <c r="C803" s="692" t="str">
        <f>vlookup(A803,'セッション実施状況管理'!$A:$B,2,false)</f>
        <v>#N/A</v>
      </c>
      <c r="D803" s="692"/>
      <c r="E803" s="692"/>
      <c r="F803" s="692"/>
      <c r="G803" s="692"/>
      <c r="H803" s="686" t="str">
        <f>vlookup(A803,'セッション実施状況管理'!$A$4:$S1004,18,false)</f>
        <v>#N/A</v>
      </c>
      <c r="I803" s="686"/>
      <c r="J803" s="692"/>
      <c r="K803" s="692"/>
      <c r="L803" s="692"/>
      <c r="M803" s="691">
        <f t="shared" si="16"/>
        <v>0</v>
      </c>
      <c r="N803" s="692"/>
      <c r="O803" s="695" t="str">
        <f t="shared" si="7"/>
        <v>#DIV/0!</v>
      </c>
      <c r="P803" s="743"/>
      <c r="Q803" s="744"/>
      <c r="R803" s="744"/>
      <c r="S803" s="744"/>
      <c r="T803" s="744"/>
      <c r="U803" s="744"/>
      <c r="V803" s="744"/>
      <c r="W803" s="681"/>
      <c r="X803" s="681" t="str">
        <f>iferror(VLOOKUP($E803,'セッション実施状況管理'!$H$10:$L$1028,4,FALSE),"")</f>
        <v/>
      </c>
      <c r="Y803" s="681"/>
      <c r="Z803" s="681"/>
      <c r="AA803" s="681"/>
    </row>
    <row r="804">
      <c r="A804" s="692"/>
      <c r="B804" s="692" t="str">
        <f>vlookup(A804,'セッション実施状況管理'!$A:$C,3,false)</f>
        <v>#N/A</v>
      </c>
      <c r="C804" s="692" t="str">
        <f>vlookup(A804,'セッション実施状況管理'!$A:$B,2,false)</f>
        <v>#N/A</v>
      </c>
      <c r="D804" s="692"/>
      <c r="E804" s="692"/>
      <c r="F804" s="692"/>
      <c r="G804" s="692"/>
      <c r="H804" s="686" t="str">
        <f>vlookup(A804,'セッション実施状況管理'!$A$4:$S1004,18,false)</f>
        <v>#N/A</v>
      </c>
      <c r="I804" s="686"/>
      <c r="J804" s="692"/>
      <c r="K804" s="692"/>
      <c r="L804" s="692"/>
      <c r="M804" s="691">
        <f t="shared" si="16"/>
        <v>0</v>
      </c>
      <c r="N804" s="692"/>
      <c r="O804" s="695" t="str">
        <f t="shared" si="7"/>
        <v>#DIV/0!</v>
      </c>
      <c r="P804" s="743"/>
      <c r="Q804" s="744"/>
      <c r="R804" s="744"/>
      <c r="S804" s="744"/>
      <c r="T804" s="744"/>
      <c r="U804" s="744"/>
      <c r="V804" s="744"/>
      <c r="W804" s="681"/>
      <c r="X804" s="681" t="str">
        <f>iferror(VLOOKUP($E804,'セッション実施状況管理'!$H$10:$L$1028,4,FALSE),"")</f>
        <v/>
      </c>
      <c r="Y804" s="681"/>
      <c r="Z804" s="681"/>
      <c r="AA804" s="681"/>
    </row>
    <row r="805">
      <c r="A805" s="692"/>
      <c r="B805" s="692" t="str">
        <f>vlookup(A805,'セッション実施状況管理'!$A:$C,3,false)</f>
        <v>#N/A</v>
      </c>
      <c r="C805" s="692" t="str">
        <f>vlookup(A805,'セッション実施状況管理'!$A:$B,2,false)</f>
        <v>#N/A</v>
      </c>
      <c r="D805" s="692"/>
      <c r="E805" s="692"/>
      <c r="F805" s="692"/>
      <c r="G805" s="692"/>
      <c r="H805" s="686" t="str">
        <f>vlookup(A805,'セッション実施状況管理'!$A$4:$S1004,18,false)</f>
        <v>#N/A</v>
      </c>
      <c r="I805" s="686"/>
      <c r="J805" s="692"/>
      <c r="K805" s="692"/>
      <c r="L805" s="692"/>
      <c r="M805" s="691">
        <f t="shared" si="16"/>
        <v>0</v>
      </c>
      <c r="N805" s="692"/>
      <c r="O805" s="695" t="str">
        <f t="shared" si="7"/>
        <v>#DIV/0!</v>
      </c>
      <c r="P805" s="743"/>
      <c r="Q805" s="744"/>
      <c r="R805" s="744"/>
      <c r="S805" s="744"/>
      <c r="T805" s="744"/>
      <c r="U805" s="744"/>
      <c r="V805" s="744"/>
      <c r="W805" s="681"/>
      <c r="X805" s="681" t="str">
        <f>iferror(VLOOKUP($E805,'セッション実施状況管理'!$H$10:$L$1028,4,FALSE),"")</f>
        <v/>
      </c>
      <c r="Y805" s="681"/>
      <c r="Z805" s="681"/>
      <c r="AA805" s="681"/>
    </row>
    <row r="806">
      <c r="A806" s="692"/>
      <c r="B806" s="692" t="str">
        <f>vlookup(A806,'セッション実施状況管理'!$A:$C,3,false)</f>
        <v>#N/A</v>
      </c>
      <c r="C806" s="692" t="str">
        <f>vlookup(A806,'セッション実施状況管理'!$A:$B,2,false)</f>
        <v>#N/A</v>
      </c>
      <c r="D806" s="692"/>
      <c r="E806" s="692"/>
      <c r="F806" s="692"/>
      <c r="G806" s="692"/>
      <c r="H806" s="686" t="str">
        <f>vlookup(A806,'セッション実施状況管理'!$A$4:$S1004,18,false)</f>
        <v>#N/A</v>
      </c>
      <c r="I806" s="686"/>
      <c r="J806" s="692"/>
      <c r="K806" s="692"/>
      <c r="L806" s="692"/>
      <c r="M806" s="691">
        <f t="shared" si="16"/>
        <v>0</v>
      </c>
      <c r="N806" s="692"/>
      <c r="O806" s="695" t="str">
        <f t="shared" si="7"/>
        <v>#DIV/0!</v>
      </c>
      <c r="P806" s="743"/>
      <c r="Q806" s="744"/>
      <c r="R806" s="744"/>
      <c r="S806" s="744"/>
      <c r="T806" s="744"/>
      <c r="U806" s="744"/>
      <c r="V806" s="744"/>
      <c r="W806" s="681"/>
      <c r="X806" s="681" t="str">
        <f>iferror(VLOOKUP($E806,'セッション実施状況管理'!$H$10:$L$1028,4,FALSE),"")</f>
        <v/>
      </c>
      <c r="Y806" s="681"/>
      <c r="Z806" s="681"/>
      <c r="AA806" s="681"/>
    </row>
    <row r="807">
      <c r="A807" s="692"/>
      <c r="B807" s="692" t="str">
        <f>vlookup(A807,'セッション実施状況管理'!$A:$C,3,false)</f>
        <v>#N/A</v>
      </c>
      <c r="C807" s="692" t="str">
        <f>vlookup(A807,'セッション実施状況管理'!$A:$B,2,false)</f>
        <v>#N/A</v>
      </c>
      <c r="D807" s="692"/>
      <c r="E807" s="692"/>
      <c r="F807" s="692"/>
      <c r="G807" s="692"/>
      <c r="H807" s="686" t="str">
        <f>vlookup(A807,'セッション実施状況管理'!$A$4:$S1004,18,false)</f>
        <v>#N/A</v>
      </c>
      <c r="I807" s="686"/>
      <c r="J807" s="692"/>
      <c r="K807" s="692"/>
      <c r="L807" s="692"/>
      <c r="M807" s="691">
        <f t="shared" si="16"/>
        <v>0</v>
      </c>
      <c r="N807" s="692"/>
      <c r="O807" s="695" t="str">
        <f t="shared" si="7"/>
        <v>#DIV/0!</v>
      </c>
      <c r="P807" s="743"/>
      <c r="Q807" s="744"/>
      <c r="R807" s="744"/>
      <c r="S807" s="744"/>
      <c r="T807" s="744"/>
      <c r="U807" s="744"/>
      <c r="V807" s="744"/>
      <c r="W807" s="681"/>
      <c r="X807" s="681" t="str">
        <f>iferror(VLOOKUP($E807,'セッション実施状況管理'!$H$10:$L$1028,4,FALSE),"")</f>
        <v/>
      </c>
      <c r="Y807" s="681"/>
      <c r="Z807" s="681"/>
      <c r="AA807" s="681"/>
    </row>
    <row r="808">
      <c r="A808" s="692"/>
      <c r="B808" s="692" t="str">
        <f>vlookup(A808,'セッション実施状況管理'!$A:$C,3,false)</f>
        <v>#N/A</v>
      </c>
      <c r="C808" s="692" t="str">
        <f>vlookup(A808,'セッション実施状況管理'!$A:$B,2,false)</f>
        <v>#N/A</v>
      </c>
      <c r="D808" s="692"/>
      <c r="E808" s="692"/>
      <c r="F808" s="692"/>
      <c r="G808" s="692"/>
      <c r="H808" s="686" t="str">
        <f>vlookup(A808,'セッション実施状況管理'!$A$4:$S1004,18,false)</f>
        <v>#N/A</v>
      </c>
      <c r="I808" s="686"/>
      <c r="J808" s="692"/>
      <c r="K808" s="692"/>
      <c r="L808" s="692"/>
      <c r="M808" s="691">
        <f t="shared" si="16"/>
        <v>0</v>
      </c>
      <c r="N808" s="692"/>
      <c r="O808" s="695" t="str">
        <f t="shared" si="7"/>
        <v>#DIV/0!</v>
      </c>
      <c r="P808" s="743"/>
      <c r="Q808" s="744"/>
      <c r="R808" s="744"/>
      <c r="S808" s="744"/>
      <c r="T808" s="744"/>
      <c r="U808" s="744"/>
      <c r="V808" s="744"/>
      <c r="W808" s="681"/>
      <c r="X808" s="681" t="str">
        <f>iferror(VLOOKUP($E808,'セッション実施状況管理'!$H$10:$L$1028,4,FALSE),"")</f>
        <v/>
      </c>
      <c r="Y808" s="681"/>
      <c r="Z808" s="681"/>
      <c r="AA808" s="681"/>
    </row>
    <row r="809">
      <c r="A809" s="692"/>
      <c r="B809" s="692" t="str">
        <f>vlookup(A809,'セッション実施状況管理'!$A:$C,3,false)</f>
        <v>#N/A</v>
      </c>
      <c r="C809" s="692" t="str">
        <f>vlookup(A809,'セッション実施状況管理'!$A:$B,2,false)</f>
        <v>#N/A</v>
      </c>
      <c r="D809" s="692"/>
      <c r="E809" s="692"/>
      <c r="F809" s="692"/>
      <c r="G809" s="692"/>
      <c r="H809" s="686" t="str">
        <f>vlookup(A809,'セッション実施状況管理'!$A$4:$S1004,18,false)</f>
        <v>#N/A</v>
      </c>
      <c r="I809" s="686"/>
      <c r="J809" s="692"/>
      <c r="K809" s="692"/>
      <c r="L809" s="692"/>
      <c r="M809" s="691">
        <f t="shared" si="16"/>
        <v>0</v>
      </c>
      <c r="N809" s="692"/>
      <c r="O809" s="695" t="str">
        <f t="shared" si="7"/>
        <v>#DIV/0!</v>
      </c>
      <c r="P809" s="743"/>
      <c r="Q809" s="744"/>
      <c r="R809" s="744"/>
      <c r="S809" s="744"/>
      <c r="T809" s="744"/>
      <c r="U809" s="744"/>
      <c r="V809" s="744"/>
      <c r="W809" s="681"/>
      <c r="X809" s="681" t="str">
        <f>iferror(VLOOKUP($E809,'セッション実施状況管理'!$H$10:$L$1028,4,FALSE),"")</f>
        <v/>
      </c>
      <c r="Y809" s="681"/>
      <c r="Z809" s="681"/>
      <c r="AA809" s="681"/>
    </row>
    <row r="810">
      <c r="A810" s="692"/>
      <c r="B810" s="692" t="str">
        <f>vlookup(A810,'セッション実施状況管理'!$A:$C,3,false)</f>
        <v>#N/A</v>
      </c>
      <c r="C810" s="692" t="str">
        <f>vlookup(A810,'セッション実施状況管理'!$A:$B,2,false)</f>
        <v>#N/A</v>
      </c>
      <c r="D810" s="692"/>
      <c r="E810" s="692"/>
      <c r="F810" s="692"/>
      <c r="G810" s="692"/>
      <c r="H810" s="686" t="str">
        <f>vlookup(A810,'セッション実施状況管理'!$A$4:$S1004,18,false)</f>
        <v>#N/A</v>
      </c>
      <c r="I810" s="686"/>
      <c r="J810" s="692"/>
      <c r="K810" s="692"/>
      <c r="L810" s="692"/>
      <c r="M810" s="691">
        <f t="shared" si="16"/>
        <v>0</v>
      </c>
      <c r="N810" s="692"/>
      <c r="O810" s="695" t="str">
        <f t="shared" si="7"/>
        <v>#DIV/0!</v>
      </c>
      <c r="P810" s="743"/>
      <c r="Q810" s="744"/>
      <c r="R810" s="744"/>
      <c r="S810" s="744"/>
      <c r="T810" s="744"/>
      <c r="U810" s="744"/>
      <c r="V810" s="744"/>
      <c r="W810" s="681"/>
      <c r="X810" s="681" t="str">
        <f>iferror(VLOOKUP($E810,'セッション実施状況管理'!$H$10:$L$1028,4,FALSE),"")</f>
        <v/>
      </c>
      <c r="Y810" s="681"/>
      <c r="Z810" s="681"/>
      <c r="AA810" s="681"/>
    </row>
    <row r="811">
      <c r="A811" s="692"/>
      <c r="B811" s="692" t="str">
        <f>vlookup(A811,'セッション実施状況管理'!$A:$C,3,false)</f>
        <v>#N/A</v>
      </c>
      <c r="C811" s="692" t="str">
        <f>vlookup(A811,'セッション実施状況管理'!$A:$B,2,false)</f>
        <v>#N/A</v>
      </c>
      <c r="D811" s="692"/>
      <c r="E811" s="692"/>
      <c r="F811" s="692"/>
      <c r="G811" s="692"/>
      <c r="H811" s="686" t="str">
        <f>vlookup(A811,'セッション実施状況管理'!$A$4:$S1004,18,false)</f>
        <v>#N/A</v>
      </c>
      <c r="I811" s="686"/>
      <c r="J811" s="692"/>
      <c r="K811" s="692"/>
      <c r="L811" s="692"/>
      <c r="M811" s="691">
        <f t="shared" si="16"/>
        <v>0</v>
      </c>
      <c r="N811" s="692"/>
      <c r="O811" s="695" t="str">
        <f t="shared" si="7"/>
        <v>#DIV/0!</v>
      </c>
      <c r="P811" s="743"/>
      <c r="Q811" s="744"/>
      <c r="R811" s="744"/>
      <c r="S811" s="744"/>
      <c r="T811" s="744"/>
      <c r="U811" s="744"/>
      <c r="V811" s="744"/>
      <c r="W811" s="681"/>
      <c r="X811" s="681" t="str">
        <f>iferror(VLOOKUP($E811,'セッション実施状況管理'!$H$10:$L$1028,4,FALSE),"")</f>
        <v/>
      </c>
      <c r="Y811" s="681"/>
      <c r="Z811" s="681"/>
      <c r="AA811" s="681"/>
    </row>
    <row r="812">
      <c r="A812" s="692"/>
      <c r="B812" s="692" t="str">
        <f>vlookup(A812,'セッション実施状況管理'!$A:$C,3,false)</f>
        <v>#N/A</v>
      </c>
      <c r="C812" s="692" t="str">
        <f>vlookup(A812,'セッション実施状況管理'!$A:$B,2,false)</f>
        <v>#N/A</v>
      </c>
      <c r="D812" s="692"/>
      <c r="E812" s="692"/>
      <c r="F812" s="692"/>
      <c r="G812" s="692"/>
      <c r="H812" s="686" t="str">
        <f>vlookup(A812,'セッション実施状況管理'!$A$4:$S1004,18,false)</f>
        <v>#N/A</v>
      </c>
      <c r="I812" s="686"/>
      <c r="J812" s="692"/>
      <c r="K812" s="692"/>
      <c r="L812" s="692"/>
      <c r="M812" s="691">
        <f t="shared" si="16"/>
        <v>0</v>
      </c>
      <c r="N812" s="692"/>
      <c r="O812" s="695" t="str">
        <f t="shared" si="7"/>
        <v>#DIV/0!</v>
      </c>
      <c r="P812" s="743"/>
      <c r="Q812" s="744"/>
      <c r="R812" s="744"/>
      <c r="S812" s="744"/>
      <c r="T812" s="744"/>
      <c r="U812" s="744"/>
      <c r="V812" s="744"/>
      <c r="W812" s="681"/>
      <c r="X812" s="681" t="str">
        <f>iferror(VLOOKUP($E812,'セッション実施状況管理'!$H$10:$L$1028,4,FALSE),"")</f>
        <v/>
      </c>
      <c r="Y812" s="681"/>
      <c r="Z812" s="681"/>
      <c r="AA812" s="681"/>
    </row>
    <row r="813">
      <c r="A813" s="692"/>
      <c r="B813" s="692" t="str">
        <f>vlookup(A813,'セッション実施状況管理'!$A:$C,3,false)</f>
        <v>#N/A</v>
      </c>
      <c r="C813" s="692" t="str">
        <f>vlookup(A813,'セッション実施状況管理'!$A:$B,2,false)</f>
        <v>#N/A</v>
      </c>
      <c r="D813" s="692"/>
      <c r="E813" s="692"/>
      <c r="F813" s="692"/>
      <c r="G813" s="692"/>
      <c r="H813" s="686" t="str">
        <f>vlookup(A813,'セッション実施状況管理'!$A$4:$S1004,18,false)</f>
        <v>#N/A</v>
      </c>
      <c r="I813" s="686"/>
      <c r="J813" s="692"/>
      <c r="K813" s="692"/>
      <c r="L813" s="692"/>
      <c r="M813" s="691">
        <f t="shared" si="16"/>
        <v>0</v>
      </c>
      <c r="N813" s="692"/>
      <c r="O813" s="695" t="str">
        <f t="shared" si="7"/>
        <v>#DIV/0!</v>
      </c>
      <c r="P813" s="743"/>
      <c r="Q813" s="744"/>
      <c r="R813" s="744"/>
      <c r="S813" s="744"/>
      <c r="T813" s="744"/>
      <c r="U813" s="744"/>
      <c r="V813" s="744"/>
      <c r="W813" s="681"/>
      <c r="X813" s="681" t="str">
        <f>iferror(VLOOKUP($E813,'セッション実施状況管理'!$H$10:$L$1028,4,FALSE),"")</f>
        <v/>
      </c>
      <c r="Y813" s="681"/>
      <c r="Z813" s="681"/>
      <c r="AA813" s="681"/>
    </row>
    <row r="814">
      <c r="A814" s="692"/>
      <c r="B814" s="692" t="str">
        <f>vlookup(A814,'セッション実施状況管理'!$A:$C,3,false)</f>
        <v>#N/A</v>
      </c>
      <c r="C814" s="692" t="str">
        <f>vlookup(A814,'セッション実施状況管理'!$A:$B,2,false)</f>
        <v>#N/A</v>
      </c>
      <c r="D814" s="692"/>
      <c r="E814" s="692"/>
      <c r="F814" s="692"/>
      <c r="G814" s="692"/>
      <c r="H814" s="686" t="str">
        <f>vlookup(A814,'セッション実施状況管理'!$A$4:$S1004,18,false)</f>
        <v>#N/A</v>
      </c>
      <c r="I814" s="686"/>
      <c r="J814" s="692"/>
      <c r="K814" s="692"/>
      <c r="L814" s="692"/>
      <c r="M814" s="691">
        <f t="shared" si="16"/>
        <v>0</v>
      </c>
      <c r="N814" s="692"/>
      <c r="O814" s="695" t="str">
        <f t="shared" si="7"/>
        <v>#DIV/0!</v>
      </c>
      <c r="P814" s="743"/>
      <c r="Q814" s="744"/>
      <c r="R814" s="744"/>
      <c r="S814" s="744"/>
      <c r="T814" s="744"/>
      <c r="U814" s="744"/>
      <c r="V814" s="744"/>
      <c r="W814" s="681"/>
      <c r="X814" s="681" t="str">
        <f>iferror(VLOOKUP($E814,'セッション実施状況管理'!$H$10:$L$1028,4,FALSE),"")</f>
        <v/>
      </c>
      <c r="Y814" s="681"/>
      <c r="Z814" s="681"/>
      <c r="AA814" s="681"/>
    </row>
    <row r="815">
      <c r="A815" s="692"/>
      <c r="B815" s="692" t="str">
        <f>vlookup(A815,'セッション実施状況管理'!$A:$C,3,false)</f>
        <v>#N/A</v>
      </c>
      <c r="C815" s="692" t="str">
        <f>vlookup(A815,'セッション実施状況管理'!$A:$B,2,false)</f>
        <v>#N/A</v>
      </c>
      <c r="D815" s="692"/>
      <c r="E815" s="692"/>
      <c r="F815" s="692"/>
      <c r="G815" s="692"/>
      <c r="H815" s="686" t="str">
        <f>vlookup(A815,'セッション実施状況管理'!$A$4:$S1004,18,false)</f>
        <v>#N/A</v>
      </c>
      <c r="I815" s="686"/>
      <c r="J815" s="692"/>
      <c r="K815" s="692"/>
      <c r="L815" s="692"/>
      <c r="M815" s="691">
        <f t="shared" si="16"/>
        <v>0</v>
      </c>
      <c r="N815" s="692"/>
      <c r="O815" s="695" t="str">
        <f t="shared" si="7"/>
        <v>#DIV/0!</v>
      </c>
      <c r="P815" s="743"/>
      <c r="Q815" s="744"/>
      <c r="R815" s="744"/>
      <c r="S815" s="744"/>
      <c r="T815" s="744"/>
      <c r="U815" s="744"/>
      <c r="V815" s="744"/>
      <c r="W815" s="681"/>
      <c r="X815" s="681" t="str">
        <f>iferror(VLOOKUP($E815,'セッション実施状況管理'!$H$10:$L$1028,4,FALSE),"")</f>
        <v/>
      </c>
      <c r="Y815" s="681"/>
      <c r="Z815" s="681"/>
      <c r="AA815" s="681"/>
    </row>
    <row r="816">
      <c r="A816" s="692"/>
      <c r="B816" s="692" t="str">
        <f>vlookup(A816,'セッション実施状況管理'!$A:$C,3,false)</f>
        <v>#N/A</v>
      </c>
      <c r="C816" s="692" t="str">
        <f>vlookup(A816,'セッション実施状況管理'!$A:$B,2,false)</f>
        <v>#N/A</v>
      </c>
      <c r="D816" s="692"/>
      <c r="E816" s="692"/>
      <c r="F816" s="692"/>
      <c r="G816" s="692"/>
      <c r="H816" s="686" t="str">
        <f>vlookup(A816,'セッション実施状況管理'!$A$4:$S1004,18,false)</f>
        <v>#N/A</v>
      </c>
      <c r="I816" s="686"/>
      <c r="J816" s="692"/>
      <c r="K816" s="692"/>
      <c r="L816" s="692"/>
      <c r="M816" s="691">
        <f t="shared" si="16"/>
        <v>0</v>
      </c>
      <c r="N816" s="692"/>
      <c r="O816" s="695" t="str">
        <f t="shared" si="7"/>
        <v>#DIV/0!</v>
      </c>
      <c r="P816" s="743"/>
      <c r="Q816" s="744"/>
      <c r="R816" s="744"/>
      <c r="S816" s="744"/>
      <c r="T816" s="744"/>
      <c r="U816" s="744"/>
      <c r="V816" s="744"/>
      <c r="W816" s="681"/>
      <c r="X816" s="681" t="str">
        <f>iferror(VLOOKUP($E816,'セッション実施状況管理'!$H$10:$L$1028,4,FALSE),"")</f>
        <v/>
      </c>
      <c r="Y816" s="681"/>
      <c r="Z816" s="681"/>
      <c r="AA816" s="681"/>
    </row>
    <row r="817">
      <c r="A817" s="692"/>
      <c r="B817" s="692" t="str">
        <f>vlookup(A817,'セッション実施状況管理'!$A:$C,3,false)</f>
        <v>#N/A</v>
      </c>
      <c r="C817" s="692" t="str">
        <f>vlookup(A817,'セッション実施状況管理'!$A:$B,2,false)</f>
        <v>#N/A</v>
      </c>
      <c r="D817" s="692"/>
      <c r="E817" s="692"/>
      <c r="F817" s="692"/>
      <c r="G817" s="692"/>
      <c r="H817" s="686" t="str">
        <f>vlookup(A817,'セッション実施状況管理'!$A$4:$S1004,18,false)</f>
        <v>#N/A</v>
      </c>
      <c r="I817" s="686"/>
      <c r="J817" s="692"/>
      <c r="K817" s="692"/>
      <c r="L817" s="692"/>
      <c r="M817" s="691">
        <f t="shared" si="16"/>
        <v>0</v>
      </c>
      <c r="N817" s="692"/>
      <c r="O817" s="695" t="str">
        <f t="shared" si="7"/>
        <v>#DIV/0!</v>
      </c>
      <c r="P817" s="743"/>
      <c r="Q817" s="744"/>
      <c r="R817" s="744"/>
      <c r="S817" s="744"/>
      <c r="T817" s="744"/>
      <c r="U817" s="744"/>
      <c r="V817" s="744"/>
      <c r="W817" s="681"/>
      <c r="X817" s="681" t="str">
        <f>iferror(VLOOKUP($E817,'セッション実施状況管理'!$H$10:$L$1028,4,FALSE),"")</f>
        <v/>
      </c>
      <c r="Y817" s="681"/>
      <c r="Z817" s="681"/>
      <c r="AA817" s="681"/>
    </row>
    <row r="818">
      <c r="A818" s="692"/>
      <c r="B818" s="692" t="str">
        <f>vlookup(A818,'セッション実施状況管理'!$A:$C,3,false)</f>
        <v>#N/A</v>
      </c>
      <c r="C818" s="692" t="str">
        <f>vlookup(A818,'セッション実施状況管理'!$A:$B,2,false)</f>
        <v>#N/A</v>
      </c>
      <c r="D818" s="692"/>
      <c r="E818" s="692"/>
      <c r="F818" s="692"/>
      <c r="G818" s="692"/>
      <c r="H818" s="686" t="str">
        <f>vlookup(A818,'セッション実施状況管理'!$A$4:$S1004,18,false)</f>
        <v>#N/A</v>
      </c>
      <c r="I818" s="686"/>
      <c r="J818" s="692"/>
      <c r="K818" s="692"/>
      <c r="L818" s="692"/>
      <c r="M818" s="691">
        <f t="shared" si="16"/>
        <v>0</v>
      </c>
      <c r="N818" s="692"/>
      <c r="O818" s="695" t="str">
        <f t="shared" si="7"/>
        <v>#DIV/0!</v>
      </c>
      <c r="P818" s="743"/>
      <c r="Q818" s="744"/>
      <c r="R818" s="744"/>
      <c r="S818" s="744"/>
      <c r="T818" s="744"/>
      <c r="U818" s="744"/>
      <c r="V818" s="744"/>
      <c r="W818" s="681"/>
      <c r="X818" s="681" t="str">
        <f>iferror(VLOOKUP($E818,'セッション実施状況管理'!$H$10:$L$1028,4,FALSE),"")</f>
        <v/>
      </c>
      <c r="Y818" s="681"/>
      <c r="Z818" s="681"/>
      <c r="AA818" s="681"/>
    </row>
    <row r="819">
      <c r="A819" s="692"/>
      <c r="B819" s="692" t="str">
        <f>vlookup(A819,'セッション実施状況管理'!$A:$C,3,false)</f>
        <v>#N/A</v>
      </c>
      <c r="C819" s="692" t="str">
        <f>vlookup(A819,'セッション実施状況管理'!$A:$B,2,false)</f>
        <v>#N/A</v>
      </c>
      <c r="D819" s="692"/>
      <c r="E819" s="692"/>
      <c r="F819" s="692"/>
      <c r="G819" s="692"/>
      <c r="H819" s="686" t="str">
        <f>vlookup(A819,'セッション実施状況管理'!$A$4:$S1004,18,false)</f>
        <v>#N/A</v>
      </c>
      <c r="I819" s="686"/>
      <c r="J819" s="692"/>
      <c r="K819" s="692"/>
      <c r="L819" s="692"/>
      <c r="M819" s="691">
        <f t="shared" si="16"/>
        <v>0</v>
      </c>
      <c r="N819" s="692"/>
      <c r="O819" s="695" t="str">
        <f t="shared" si="7"/>
        <v>#DIV/0!</v>
      </c>
      <c r="P819" s="743"/>
      <c r="Q819" s="744"/>
      <c r="R819" s="744"/>
      <c r="S819" s="744"/>
      <c r="T819" s="744"/>
      <c r="U819" s="744"/>
      <c r="V819" s="744"/>
      <c r="W819" s="681"/>
      <c r="X819" s="681" t="str">
        <f>iferror(VLOOKUP($E819,'セッション実施状況管理'!$H$10:$L$1028,4,FALSE),"")</f>
        <v/>
      </c>
      <c r="Y819" s="681"/>
      <c r="Z819" s="681"/>
      <c r="AA819" s="681"/>
    </row>
    <row r="820">
      <c r="A820" s="692"/>
      <c r="B820" s="692" t="str">
        <f>vlookup(A820,'セッション実施状況管理'!$A:$C,3,false)</f>
        <v>#N/A</v>
      </c>
      <c r="C820" s="692" t="str">
        <f>vlookup(A820,'セッション実施状況管理'!$A:$B,2,false)</f>
        <v>#N/A</v>
      </c>
      <c r="D820" s="692"/>
      <c r="E820" s="692"/>
      <c r="F820" s="692"/>
      <c r="G820" s="692"/>
      <c r="H820" s="686" t="str">
        <f>vlookup(A820,'セッション実施状況管理'!$A$4:$S1004,18,false)</f>
        <v>#N/A</v>
      </c>
      <c r="I820" s="686"/>
      <c r="J820" s="692"/>
      <c r="K820" s="692"/>
      <c r="L820" s="692"/>
      <c r="M820" s="691">
        <f t="shared" si="16"/>
        <v>0</v>
      </c>
      <c r="N820" s="692"/>
      <c r="O820" s="695" t="str">
        <f t="shared" si="7"/>
        <v>#DIV/0!</v>
      </c>
      <c r="P820" s="743"/>
      <c r="Q820" s="744"/>
      <c r="R820" s="744"/>
      <c r="S820" s="744"/>
      <c r="T820" s="744"/>
      <c r="U820" s="744"/>
      <c r="V820" s="744"/>
      <c r="W820" s="681"/>
      <c r="X820" s="681" t="str">
        <f>iferror(VLOOKUP($E820,'セッション実施状況管理'!$H$10:$L$1028,4,FALSE),"")</f>
        <v/>
      </c>
      <c r="Y820" s="681"/>
      <c r="Z820" s="681"/>
      <c r="AA820" s="681"/>
    </row>
    <row r="821">
      <c r="A821" s="692"/>
      <c r="B821" s="692" t="str">
        <f>vlookup(A821,'セッション実施状況管理'!$A:$C,3,false)</f>
        <v>#N/A</v>
      </c>
      <c r="C821" s="692" t="str">
        <f>vlookup(A821,'セッション実施状況管理'!$A:$B,2,false)</f>
        <v>#N/A</v>
      </c>
      <c r="D821" s="692"/>
      <c r="E821" s="692"/>
      <c r="F821" s="692"/>
      <c r="G821" s="692"/>
      <c r="H821" s="686" t="str">
        <f>vlookup(A821,'セッション実施状況管理'!$A$4:$S1004,18,false)</f>
        <v>#N/A</v>
      </c>
      <c r="I821" s="686"/>
      <c r="J821" s="692"/>
      <c r="K821" s="692"/>
      <c r="L821" s="692"/>
      <c r="M821" s="691">
        <f t="shared" si="16"/>
        <v>0</v>
      </c>
      <c r="N821" s="692"/>
      <c r="O821" s="695" t="str">
        <f t="shared" si="7"/>
        <v>#DIV/0!</v>
      </c>
      <c r="P821" s="743"/>
      <c r="Q821" s="744"/>
      <c r="R821" s="744"/>
      <c r="S821" s="744"/>
      <c r="T821" s="744"/>
      <c r="U821" s="744"/>
      <c r="V821" s="744"/>
      <c r="W821" s="681"/>
      <c r="X821" s="681" t="str">
        <f>iferror(VLOOKUP($E821,'セッション実施状況管理'!$H$10:$L$1028,4,FALSE),"")</f>
        <v/>
      </c>
      <c r="Y821" s="681"/>
      <c r="Z821" s="681"/>
      <c r="AA821" s="681"/>
    </row>
    <row r="822">
      <c r="A822" s="692"/>
      <c r="B822" s="692" t="str">
        <f>vlookup(A822,'セッション実施状況管理'!$A:$C,3,false)</f>
        <v>#N/A</v>
      </c>
      <c r="C822" s="692" t="str">
        <f>vlookup(A822,'セッション実施状況管理'!$A:$B,2,false)</f>
        <v>#N/A</v>
      </c>
      <c r="D822" s="692"/>
      <c r="E822" s="692"/>
      <c r="F822" s="692"/>
      <c r="G822" s="692"/>
      <c r="H822" s="686" t="str">
        <f>vlookup(A822,'セッション実施状況管理'!$A$4:$S1004,18,false)</f>
        <v>#N/A</v>
      </c>
      <c r="I822" s="686"/>
      <c r="J822" s="692"/>
      <c r="K822" s="692"/>
      <c r="L822" s="692"/>
      <c r="M822" s="691">
        <f t="shared" si="16"/>
        <v>0</v>
      </c>
      <c r="N822" s="692"/>
      <c r="O822" s="695" t="str">
        <f t="shared" si="7"/>
        <v>#DIV/0!</v>
      </c>
      <c r="P822" s="743"/>
      <c r="Q822" s="744"/>
      <c r="R822" s="744"/>
      <c r="S822" s="744"/>
      <c r="T822" s="744"/>
      <c r="U822" s="744"/>
      <c r="V822" s="744"/>
      <c r="W822" s="681"/>
      <c r="X822" s="681" t="str">
        <f>iferror(VLOOKUP($E822,'セッション実施状況管理'!$H$10:$L$1028,4,FALSE),"")</f>
        <v/>
      </c>
      <c r="Y822" s="681"/>
      <c r="Z822" s="681"/>
      <c r="AA822" s="681"/>
    </row>
    <row r="823">
      <c r="A823" s="692"/>
      <c r="B823" s="692" t="str">
        <f>vlookup(A823,'セッション実施状況管理'!$A:$C,3,false)</f>
        <v>#N/A</v>
      </c>
      <c r="C823" s="692" t="str">
        <f>vlookup(A823,'セッション実施状況管理'!$A:$B,2,false)</f>
        <v>#N/A</v>
      </c>
      <c r="D823" s="692"/>
      <c r="E823" s="692"/>
      <c r="F823" s="692"/>
      <c r="G823" s="692"/>
      <c r="H823" s="686" t="str">
        <f>vlookup(A823,'セッション実施状況管理'!$A$4:$S1004,18,false)</f>
        <v>#N/A</v>
      </c>
      <c r="I823" s="686"/>
      <c r="J823" s="692"/>
      <c r="K823" s="692"/>
      <c r="L823" s="692"/>
      <c r="M823" s="691">
        <f t="shared" si="16"/>
        <v>0</v>
      </c>
      <c r="N823" s="692"/>
      <c r="O823" s="695" t="str">
        <f t="shared" si="7"/>
        <v>#DIV/0!</v>
      </c>
      <c r="P823" s="743"/>
      <c r="Q823" s="744"/>
      <c r="R823" s="744"/>
      <c r="S823" s="744"/>
      <c r="T823" s="744"/>
      <c r="U823" s="744"/>
      <c r="V823" s="744"/>
      <c r="W823" s="681"/>
      <c r="X823" s="681" t="str">
        <f>iferror(VLOOKUP($E823,'セッション実施状況管理'!$H$10:$L$1028,4,FALSE),"")</f>
        <v/>
      </c>
      <c r="Y823" s="681"/>
      <c r="Z823" s="681"/>
      <c r="AA823" s="681"/>
    </row>
    <row r="824">
      <c r="A824" s="692"/>
      <c r="B824" s="692" t="str">
        <f>vlookup(A824,'セッション実施状況管理'!$A:$C,3,false)</f>
        <v>#N/A</v>
      </c>
      <c r="C824" s="692" t="str">
        <f>vlookup(A824,'セッション実施状況管理'!$A:$B,2,false)</f>
        <v>#N/A</v>
      </c>
      <c r="D824" s="692"/>
      <c r="E824" s="692"/>
      <c r="F824" s="692"/>
      <c r="G824" s="692"/>
      <c r="H824" s="686" t="str">
        <f>vlookup(A824,'セッション実施状況管理'!$A$4:$S1004,18,false)</f>
        <v>#N/A</v>
      </c>
      <c r="I824" s="686"/>
      <c r="J824" s="692"/>
      <c r="K824" s="692"/>
      <c r="L824" s="692"/>
      <c r="M824" s="691">
        <f t="shared" si="16"/>
        <v>0</v>
      </c>
      <c r="N824" s="692"/>
      <c r="O824" s="695" t="str">
        <f t="shared" si="7"/>
        <v>#DIV/0!</v>
      </c>
      <c r="P824" s="743"/>
      <c r="Q824" s="744"/>
      <c r="R824" s="744"/>
      <c r="S824" s="744"/>
      <c r="T824" s="744"/>
      <c r="U824" s="744"/>
      <c r="V824" s="744"/>
      <c r="W824" s="681"/>
      <c r="X824" s="681" t="str">
        <f>iferror(VLOOKUP($E824,'セッション実施状況管理'!$H$10:$L$1028,4,FALSE),"")</f>
        <v/>
      </c>
      <c r="Y824" s="681"/>
      <c r="Z824" s="681"/>
      <c r="AA824" s="681"/>
    </row>
    <row r="825">
      <c r="A825" s="692"/>
      <c r="B825" s="692" t="str">
        <f>vlookup(A825,'セッション実施状況管理'!$A:$C,3,false)</f>
        <v>#N/A</v>
      </c>
      <c r="C825" s="692" t="str">
        <f>vlookup(A825,'セッション実施状況管理'!$A:$B,2,false)</f>
        <v>#N/A</v>
      </c>
      <c r="D825" s="692"/>
      <c r="E825" s="692"/>
      <c r="F825" s="692"/>
      <c r="G825" s="692"/>
      <c r="H825" s="686" t="str">
        <f>vlookup(A825,'セッション実施状況管理'!$A$4:$S1004,18,false)</f>
        <v>#N/A</v>
      </c>
      <c r="I825" s="686"/>
      <c r="J825" s="692"/>
      <c r="K825" s="692"/>
      <c r="L825" s="692"/>
      <c r="M825" s="691">
        <f t="shared" si="16"/>
        <v>0</v>
      </c>
      <c r="N825" s="692"/>
      <c r="O825" s="695" t="str">
        <f t="shared" si="7"/>
        <v>#DIV/0!</v>
      </c>
      <c r="P825" s="743"/>
      <c r="Q825" s="744"/>
      <c r="R825" s="744"/>
      <c r="S825" s="744"/>
      <c r="T825" s="744"/>
      <c r="U825" s="744"/>
      <c r="V825" s="744"/>
      <c r="W825" s="681"/>
      <c r="X825" s="681" t="str">
        <f>iferror(VLOOKUP($E825,'セッション実施状況管理'!$H$10:$L$1028,4,FALSE),"")</f>
        <v/>
      </c>
      <c r="Y825" s="681"/>
      <c r="Z825" s="681"/>
      <c r="AA825" s="681"/>
    </row>
    <row r="826">
      <c r="A826" s="692"/>
      <c r="B826" s="692" t="str">
        <f>vlookup(A826,'セッション実施状況管理'!$A:$C,3,false)</f>
        <v>#N/A</v>
      </c>
      <c r="C826" s="692" t="str">
        <f>vlookup(A826,'セッション実施状況管理'!$A:$B,2,false)</f>
        <v>#N/A</v>
      </c>
      <c r="D826" s="692"/>
      <c r="E826" s="692"/>
      <c r="F826" s="692"/>
      <c r="G826" s="692"/>
      <c r="H826" s="686" t="str">
        <f>vlookup(A826,'セッション実施状況管理'!$A$4:$S1004,18,false)</f>
        <v>#N/A</v>
      </c>
      <c r="I826" s="686"/>
      <c r="J826" s="692"/>
      <c r="K826" s="692"/>
      <c r="L826" s="692"/>
      <c r="M826" s="691">
        <f t="shared" si="16"/>
        <v>0</v>
      </c>
      <c r="N826" s="692"/>
      <c r="O826" s="695" t="str">
        <f t="shared" si="7"/>
        <v>#DIV/0!</v>
      </c>
      <c r="P826" s="743"/>
      <c r="Q826" s="744"/>
      <c r="R826" s="744"/>
      <c r="S826" s="744"/>
      <c r="T826" s="744"/>
      <c r="U826" s="744"/>
      <c r="V826" s="744"/>
      <c r="W826" s="681"/>
      <c r="X826" s="681" t="str">
        <f>iferror(VLOOKUP($E826,'セッション実施状況管理'!$H$10:$L$1028,4,FALSE),"")</f>
        <v/>
      </c>
      <c r="Y826" s="681"/>
      <c r="Z826" s="681"/>
      <c r="AA826" s="681"/>
    </row>
    <row r="827">
      <c r="A827" s="692"/>
      <c r="B827" s="692" t="str">
        <f>vlookup(A827,'セッション実施状況管理'!$A:$C,3,false)</f>
        <v>#N/A</v>
      </c>
      <c r="C827" s="692" t="str">
        <f>vlookup(A827,'セッション実施状況管理'!$A:$B,2,false)</f>
        <v>#N/A</v>
      </c>
      <c r="D827" s="692"/>
      <c r="E827" s="692"/>
      <c r="F827" s="692"/>
      <c r="G827" s="692"/>
      <c r="H827" s="686" t="str">
        <f>vlookup(A827,'セッション実施状況管理'!$A$4:$S1004,18,false)</f>
        <v>#N/A</v>
      </c>
      <c r="I827" s="686"/>
      <c r="J827" s="692"/>
      <c r="K827" s="692"/>
      <c r="L827" s="692"/>
      <c r="M827" s="691">
        <f t="shared" si="16"/>
        <v>0</v>
      </c>
      <c r="N827" s="692"/>
      <c r="O827" s="695" t="str">
        <f t="shared" si="7"/>
        <v>#DIV/0!</v>
      </c>
      <c r="P827" s="743"/>
      <c r="Q827" s="744"/>
      <c r="R827" s="744"/>
      <c r="S827" s="744"/>
      <c r="T827" s="744"/>
      <c r="U827" s="744"/>
      <c r="V827" s="744"/>
      <c r="W827" s="681"/>
      <c r="X827" s="681" t="str">
        <f>iferror(VLOOKUP($E827,'セッション実施状況管理'!$H$10:$L$1028,4,FALSE),"")</f>
        <v/>
      </c>
      <c r="Y827" s="681"/>
      <c r="Z827" s="681"/>
      <c r="AA827" s="681"/>
    </row>
    <row r="828">
      <c r="A828" s="692"/>
      <c r="B828" s="692" t="str">
        <f>vlookup(A828,'セッション実施状況管理'!$A:$C,3,false)</f>
        <v>#N/A</v>
      </c>
      <c r="C828" s="692" t="str">
        <f>vlookup(A828,'セッション実施状況管理'!$A:$B,2,false)</f>
        <v>#N/A</v>
      </c>
      <c r="D828" s="692"/>
      <c r="E828" s="692"/>
      <c r="F828" s="692"/>
      <c r="G828" s="692"/>
      <c r="H828" s="686" t="str">
        <f>vlookup(A828,'セッション実施状況管理'!$A$4:$S1004,18,false)</f>
        <v>#N/A</v>
      </c>
      <c r="I828" s="686"/>
      <c r="J828" s="692"/>
      <c r="K828" s="692"/>
      <c r="L828" s="692"/>
      <c r="M828" s="691">
        <f t="shared" si="16"/>
        <v>0</v>
      </c>
      <c r="N828" s="692"/>
      <c r="O828" s="695" t="str">
        <f t="shared" si="7"/>
        <v>#DIV/0!</v>
      </c>
      <c r="P828" s="743"/>
      <c r="Q828" s="744"/>
      <c r="R828" s="744"/>
      <c r="S828" s="744"/>
      <c r="T828" s="744"/>
      <c r="U828" s="744"/>
      <c r="V828" s="744"/>
      <c r="W828" s="681"/>
      <c r="X828" s="681" t="str">
        <f>iferror(VLOOKUP($E828,'セッション実施状況管理'!$H$10:$L$1028,4,FALSE),"")</f>
        <v/>
      </c>
      <c r="Y828" s="681"/>
      <c r="Z828" s="681"/>
      <c r="AA828" s="681"/>
    </row>
    <row r="829">
      <c r="A829" s="692"/>
      <c r="B829" s="692" t="str">
        <f>vlookup(A829,'セッション実施状況管理'!$A:$C,3,false)</f>
        <v>#N/A</v>
      </c>
      <c r="C829" s="692" t="str">
        <f>vlookup(A829,'セッション実施状況管理'!$A:$B,2,false)</f>
        <v>#N/A</v>
      </c>
      <c r="D829" s="692"/>
      <c r="E829" s="692"/>
      <c r="F829" s="692"/>
      <c r="G829" s="692"/>
      <c r="H829" s="686" t="str">
        <f>vlookup(A829,'セッション実施状況管理'!$A$4:$S1004,18,false)</f>
        <v>#N/A</v>
      </c>
      <c r="I829" s="686"/>
      <c r="J829" s="692"/>
      <c r="K829" s="692"/>
      <c r="L829" s="692"/>
      <c r="M829" s="691">
        <f t="shared" si="16"/>
        <v>0</v>
      </c>
      <c r="N829" s="692"/>
      <c r="O829" s="695" t="str">
        <f t="shared" si="7"/>
        <v>#DIV/0!</v>
      </c>
      <c r="P829" s="743"/>
      <c r="Q829" s="744"/>
      <c r="R829" s="744"/>
      <c r="S829" s="744"/>
      <c r="T829" s="744"/>
      <c r="U829" s="744"/>
      <c r="V829" s="744"/>
      <c r="W829" s="681"/>
      <c r="X829" s="681" t="str">
        <f>iferror(VLOOKUP($E829,'セッション実施状況管理'!$H$10:$L$1028,4,FALSE),"")</f>
        <v/>
      </c>
      <c r="Y829" s="681"/>
      <c r="Z829" s="681"/>
      <c r="AA829" s="681"/>
    </row>
    <row r="830">
      <c r="A830" s="692"/>
      <c r="B830" s="692" t="str">
        <f>vlookup(A830,'セッション実施状況管理'!$A:$C,3,false)</f>
        <v>#N/A</v>
      </c>
      <c r="C830" s="692" t="str">
        <f>vlookup(A830,'セッション実施状況管理'!$A:$B,2,false)</f>
        <v>#N/A</v>
      </c>
      <c r="D830" s="692"/>
      <c r="E830" s="692"/>
      <c r="F830" s="692"/>
      <c r="G830" s="692"/>
      <c r="H830" s="686" t="str">
        <f>vlookup(A830,'セッション実施状況管理'!$A$4:$S1004,18,false)</f>
        <v>#N/A</v>
      </c>
      <c r="I830" s="686"/>
      <c r="J830" s="692"/>
      <c r="K830" s="692"/>
      <c r="L830" s="692"/>
      <c r="M830" s="691">
        <f t="shared" si="16"/>
        <v>0</v>
      </c>
      <c r="N830" s="692"/>
      <c r="O830" s="695" t="str">
        <f t="shared" si="7"/>
        <v>#DIV/0!</v>
      </c>
      <c r="P830" s="743"/>
      <c r="Q830" s="744"/>
      <c r="R830" s="744"/>
      <c r="S830" s="744"/>
      <c r="T830" s="744"/>
      <c r="U830" s="744"/>
      <c r="V830" s="744"/>
      <c r="W830" s="681"/>
      <c r="X830" s="681" t="str">
        <f>iferror(VLOOKUP($E830,'セッション実施状況管理'!$H$10:$L$1028,4,FALSE),"")</f>
        <v/>
      </c>
      <c r="Y830" s="681"/>
      <c r="Z830" s="681"/>
      <c r="AA830" s="681"/>
    </row>
    <row r="831">
      <c r="A831" s="692"/>
      <c r="B831" s="692" t="str">
        <f>vlookup(A831,'セッション実施状況管理'!$A:$C,3,false)</f>
        <v>#N/A</v>
      </c>
      <c r="C831" s="692" t="str">
        <f>vlookup(A831,'セッション実施状況管理'!$A:$B,2,false)</f>
        <v>#N/A</v>
      </c>
      <c r="D831" s="692"/>
      <c r="E831" s="692"/>
      <c r="F831" s="692"/>
      <c r="G831" s="692"/>
      <c r="H831" s="686" t="str">
        <f>vlookup(A831,'セッション実施状況管理'!$A$4:$S1004,18,false)</f>
        <v>#N/A</v>
      </c>
      <c r="I831" s="686"/>
      <c r="J831" s="692"/>
      <c r="K831" s="692"/>
      <c r="L831" s="692"/>
      <c r="M831" s="691">
        <f t="shared" si="16"/>
        <v>0</v>
      </c>
      <c r="N831" s="692"/>
      <c r="O831" s="695" t="str">
        <f t="shared" si="7"/>
        <v>#DIV/0!</v>
      </c>
      <c r="P831" s="743"/>
      <c r="Q831" s="744"/>
      <c r="R831" s="744"/>
      <c r="S831" s="744"/>
      <c r="T831" s="744"/>
      <c r="U831" s="744"/>
      <c r="V831" s="744"/>
      <c r="W831" s="681"/>
      <c r="X831" s="681" t="str">
        <f>iferror(VLOOKUP($E831,'セッション実施状況管理'!$H$10:$L$1028,4,FALSE),"")</f>
        <v/>
      </c>
      <c r="Y831" s="681"/>
      <c r="Z831" s="681"/>
      <c r="AA831" s="681"/>
    </row>
    <row r="832">
      <c r="A832" s="692"/>
      <c r="B832" s="692" t="str">
        <f>vlookup(A832,'セッション実施状況管理'!$A:$C,3,false)</f>
        <v>#N/A</v>
      </c>
      <c r="C832" s="692" t="str">
        <f>vlookup(A832,'セッション実施状況管理'!$A:$B,2,false)</f>
        <v>#N/A</v>
      </c>
      <c r="D832" s="692"/>
      <c r="E832" s="692"/>
      <c r="F832" s="692"/>
      <c r="G832" s="692"/>
      <c r="H832" s="686" t="str">
        <f>vlookup(A832,'セッション実施状況管理'!$A$4:$S1004,18,false)</f>
        <v>#N/A</v>
      </c>
      <c r="I832" s="686"/>
      <c r="J832" s="692"/>
      <c r="K832" s="692"/>
      <c r="L832" s="692"/>
      <c r="M832" s="691">
        <f t="shared" si="16"/>
        <v>0</v>
      </c>
      <c r="N832" s="692"/>
      <c r="O832" s="695" t="str">
        <f t="shared" si="7"/>
        <v>#DIV/0!</v>
      </c>
      <c r="P832" s="743"/>
      <c r="Q832" s="744"/>
      <c r="R832" s="744"/>
      <c r="S832" s="744"/>
      <c r="T832" s="744"/>
      <c r="U832" s="744"/>
      <c r="V832" s="744"/>
      <c r="W832" s="681"/>
      <c r="X832" s="681" t="str">
        <f>iferror(VLOOKUP($E832,'セッション実施状況管理'!$H$10:$L$1028,4,FALSE),"")</f>
        <v/>
      </c>
      <c r="Y832" s="681"/>
      <c r="Z832" s="681"/>
      <c r="AA832" s="681"/>
    </row>
    <row r="833">
      <c r="A833" s="692"/>
      <c r="B833" s="692" t="str">
        <f>vlookup(A833,'セッション実施状況管理'!$A:$C,3,false)</f>
        <v>#N/A</v>
      </c>
      <c r="C833" s="692" t="str">
        <f>vlookup(A833,'セッション実施状況管理'!$A:$B,2,false)</f>
        <v>#N/A</v>
      </c>
      <c r="D833" s="692"/>
      <c r="E833" s="692"/>
      <c r="F833" s="692"/>
      <c r="G833" s="692"/>
      <c r="H833" s="686" t="str">
        <f>vlookup(A833,'セッション実施状況管理'!$A$4:$S1004,18,false)</f>
        <v>#N/A</v>
      </c>
      <c r="I833" s="686"/>
      <c r="J833" s="692"/>
      <c r="K833" s="692"/>
      <c r="L833" s="692"/>
      <c r="M833" s="691">
        <f t="shared" si="16"/>
        <v>0</v>
      </c>
      <c r="N833" s="692"/>
      <c r="O833" s="695" t="str">
        <f t="shared" si="7"/>
        <v>#DIV/0!</v>
      </c>
      <c r="P833" s="743"/>
      <c r="Q833" s="744"/>
      <c r="R833" s="744"/>
      <c r="S833" s="744"/>
      <c r="T833" s="744"/>
      <c r="U833" s="744"/>
      <c r="V833" s="744"/>
      <c r="W833" s="681"/>
      <c r="X833" s="681" t="str">
        <f>iferror(VLOOKUP($E833,'セッション実施状況管理'!$H$10:$L$1028,4,FALSE),"")</f>
        <v/>
      </c>
      <c r="Y833" s="681"/>
      <c r="Z833" s="681"/>
      <c r="AA833" s="681"/>
    </row>
    <row r="834">
      <c r="A834" s="692"/>
      <c r="B834" s="692" t="str">
        <f>vlookup(A834,'セッション実施状況管理'!$A:$C,3,false)</f>
        <v>#N/A</v>
      </c>
      <c r="C834" s="692" t="str">
        <f>vlookup(A834,'セッション実施状況管理'!$A:$B,2,false)</f>
        <v>#N/A</v>
      </c>
      <c r="D834" s="692"/>
      <c r="E834" s="692"/>
      <c r="F834" s="692"/>
      <c r="G834" s="692"/>
      <c r="H834" s="686" t="str">
        <f>vlookup(A834,'セッション実施状況管理'!$A$4:$S1004,18,false)</f>
        <v>#N/A</v>
      </c>
      <c r="I834" s="686"/>
      <c r="J834" s="692"/>
      <c r="K834" s="692"/>
      <c r="L834" s="692"/>
      <c r="M834" s="691">
        <f t="shared" si="16"/>
        <v>0</v>
      </c>
      <c r="N834" s="692"/>
      <c r="O834" s="695" t="str">
        <f t="shared" si="7"/>
        <v>#DIV/0!</v>
      </c>
      <c r="P834" s="743"/>
      <c r="Q834" s="744"/>
      <c r="R834" s="744"/>
      <c r="S834" s="744"/>
      <c r="T834" s="744"/>
      <c r="U834" s="744"/>
      <c r="V834" s="744"/>
      <c r="W834" s="681"/>
      <c r="X834" s="681" t="str">
        <f>iferror(VLOOKUP($E834,'セッション実施状況管理'!$H$10:$L$1028,4,FALSE),"")</f>
        <v/>
      </c>
      <c r="Y834" s="681"/>
      <c r="Z834" s="681"/>
      <c r="AA834" s="681"/>
    </row>
    <row r="835">
      <c r="A835" s="692"/>
      <c r="B835" s="692" t="str">
        <f>vlookup(A835,'セッション実施状況管理'!$A:$C,3,false)</f>
        <v>#N/A</v>
      </c>
      <c r="C835" s="692" t="str">
        <f>vlookup(A835,'セッション実施状況管理'!$A:$B,2,false)</f>
        <v>#N/A</v>
      </c>
      <c r="D835" s="692"/>
      <c r="E835" s="692"/>
      <c r="F835" s="692"/>
      <c r="G835" s="692"/>
      <c r="H835" s="686" t="str">
        <f>vlookup(A835,'セッション実施状況管理'!$A$4:$S1004,18,false)</f>
        <v>#N/A</v>
      </c>
      <c r="I835" s="686"/>
      <c r="J835" s="692"/>
      <c r="K835" s="692"/>
      <c r="L835" s="692"/>
      <c r="M835" s="691">
        <f t="shared" si="16"/>
        <v>0</v>
      </c>
      <c r="N835" s="692"/>
      <c r="O835" s="695" t="str">
        <f t="shared" si="7"/>
        <v>#DIV/0!</v>
      </c>
      <c r="P835" s="743"/>
      <c r="Q835" s="744"/>
      <c r="R835" s="744"/>
      <c r="S835" s="744"/>
      <c r="T835" s="744"/>
      <c r="U835" s="744"/>
      <c r="V835" s="744"/>
      <c r="W835" s="681"/>
      <c r="X835" s="681" t="str">
        <f>iferror(VLOOKUP($E835,'セッション実施状況管理'!$H$10:$L$1028,4,FALSE),"")</f>
        <v/>
      </c>
      <c r="Y835" s="681"/>
      <c r="Z835" s="681"/>
      <c r="AA835" s="681"/>
    </row>
    <row r="836">
      <c r="A836" s="692"/>
      <c r="B836" s="692" t="str">
        <f>vlookup(A836,'セッション実施状況管理'!$A:$C,3,false)</f>
        <v>#N/A</v>
      </c>
      <c r="C836" s="692" t="str">
        <f>vlookup(A836,'セッション実施状況管理'!$A:$B,2,false)</f>
        <v>#N/A</v>
      </c>
      <c r="D836" s="692"/>
      <c r="E836" s="692"/>
      <c r="F836" s="692"/>
      <c r="G836" s="692"/>
      <c r="H836" s="686" t="str">
        <f>vlookup(A836,'セッション実施状況管理'!$A$4:$S1004,18,false)</f>
        <v>#N/A</v>
      </c>
      <c r="I836" s="686"/>
      <c r="J836" s="692"/>
      <c r="K836" s="692"/>
      <c r="L836" s="692"/>
      <c r="M836" s="691">
        <f t="shared" si="16"/>
        <v>0</v>
      </c>
      <c r="N836" s="692"/>
      <c r="O836" s="695" t="str">
        <f t="shared" si="7"/>
        <v>#DIV/0!</v>
      </c>
      <c r="P836" s="743"/>
      <c r="Q836" s="744"/>
      <c r="R836" s="744"/>
      <c r="S836" s="744"/>
      <c r="T836" s="744"/>
      <c r="U836" s="744"/>
      <c r="V836" s="744"/>
      <c r="W836" s="681"/>
      <c r="X836" s="681" t="str">
        <f>iferror(VLOOKUP($E836,'セッション実施状況管理'!$H$10:$L$1028,4,FALSE),"")</f>
        <v/>
      </c>
      <c r="Y836" s="681"/>
      <c r="Z836" s="681"/>
      <c r="AA836" s="681"/>
    </row>
    <row r="837">
      <c r="A837" s="692"/>
      <c r="B837" s="692" t="str">
        <f>vlookup(A837,'セッション実施状況管理'!$A:$C,3,false)</f>
        <v>#N/A</v>
      </c>
      <c r="C837" s="692" t="str">
        <f>vlookup(A837,'セッション実施状況管理'!$A:$B,2,false)</f>
        <v>#N/A</v>
      </c>
      <c r="D837" s="692"/>
      <c r="E837" s="692"/>
      <c r="F837" s="692"/>
      <c r="G837" s="692"/>
      <c r="H837" s="686" t="str">
        <f>vlookup(A837,'セッション実施状況管理'!$A$4:$S1004,18,false)</f>
        <v>#N/A</v>
      </c>
      <c r="I837" s="686"/>
      <c r="J837" s="692"/>
      <c r="K837" s="692"/>
      <c r="L837" s="692"/>
      <c r="M837" s="691">
        <f t="shared" si="16"/>
        <v>0</v>
      </c>
      <c r="N837" s="692"/>
      <c r="O837" s="695" t="str">
        <f t="shared" si="7"/>
        <v>#DIV/0!</v>
      </c>
      <c r="P837" s="743"/>
      <c r="Q837" s="744"/>
      <c r="R837" s="744"/>
      <c r="S837" s="744"/>
      <c r="T837" s="744"/>
      <c r="U837" s="744"/>
      <c r="V837" s="744"/>
      <c r="W837" s="681"/>
      <c r="X837" s="681" t="str">
        <f>iferror(VLOOKUP($E837,'セッション実施状況管理'!$H$10:$L$1028,4,FALSE),"")</f>
        <v/>
      </c>
      <c r="Y837" s="681"/>
      <c r="Z837" s="681"/>
      <c r="AA837" s="681"/>
    </row>
    <row r="838">
      <c r="A838" s="692"/>
      <c r="B838" s="692" t="str">
        <f>vlookup(A838,'セッション実施状況管理'!$A:$C,3,false)</f>
        <v>#N/A</v>
      </c>
      <c r="C838" s="692" t="str">
        <f>vlookup(A838,'セッション実施状況管理'!$A:$B,2,false)</f>
        <v>#N/A</v>
      </c>
      <c r="D838" s="692"/>
      <c r="E838" s="692"/>
      <c r="F838" s="692"/>
      <c r="G838" s="692"/>
      <c r="H838" s="686" t="str">
        <f>vlookup(A838,'セッション実施状況管理'!$A$4:$S1004,18,false)</f>
        <v>#N/A</v>
      </c>
      <c r="I838" s="686"/>
      <c r="J838" s="692"/>
      <c r="K838" s="692"/>
      <c r="L838" s="692"/>
      <c r="M838" s="691">
        <f t="shared" si="16"/>
        <v>0</v>
      </c>
      <c r="N838" s="692"/>
      <c r="O838" s="695" t="str">
        <f t="shared" si="7"/>
        <v>#DIV/0!</v>
      </c>
      <c r="P838" s="743"/>
      <c r="Q838" s="744"/>
      <c r="R838" s="744"/>
      <c r="S838" s="744"/>
      <c r="T838" s="744"/>
      <c r="U838" s="744"/>
      <c r="V838" s="744"/>
      <c r="W838" s="681"/>
      <c r="X838" s="681" t="str">
        <f>iferror(VLOOKUP($E838,'セッション実施状況管理'!$H$10:$L$1028,4,FALSE),"")</f>
        <v/>
      </c>
      <c r="Y838" s="681"/>
      <c r="Z838" s="681"/>
      <c r="AA838" s="681"/>
    </row>
    <row r="839">
      <c r="A839" s="692"/>
      <c r="B839" s="692" t="str">
        <f>vlookup(A839,'セッション実施状況管理'!$A:$C,3,false)</f>
        <v>#N/A</v>
      </c>
      <c r="C839" s="692" t="str">
        <f>vlookup(A839,'セッション実施状況管理'!$A:$B,2,false)</f>
        <v>#N/A</v>
      </c>
      <c r="D839" s="692"/>
      <c r="E839" s="692"/>
      <c r="F839" s="692"/>
      <c r="G839" s="692"/>
      <c r="H839" s="686" t="str">
        <f>vlookup(A839,'セッション実施状況管理'!$A$4:$S1004,18,false)</f>
        <v>#N/A</v>
      </c>
      <c r="I839" s="686"/>
      <c r="J839" s="692"/>
      <c r="K839" s="692"/>
      <c r="L839" s="692"/>
      <c r="M839" s="691">
        <f t="shared" si="16"/>
        <v>0</v>
      </c>
      <c r="N839" s="692"/>
      <c r="O839" s="695" t="str">
        <f t="shared" si="7"/>
        <v>#DIV/0!</v>
      </c>
      <c r="P839" s="743"/>
      <c r="Q839" s="744"/>
      <c r="R839" s="744"/>
      <c r="S839" s="744"/>
      <c r="T839" s="744"/>
      <c r="U839" s="744"/>
      <c r="V839" s="744"/>
      <c r="W839" s="681"/>
      <c r="X839" s="681" t="str">
        <f>iferror(VLOOKUP($E839,'セッション実施状況管理'!$H$10:$L$1028,4,FALSE),"")</f>
        <v/>
      </c>
      <c r="Y839" s="681"/>
      <c r="Z839" s="681"/>
      <c r="AA839" s="681"/>
    </row>
    <row r="840">
      <c r="A840" s="692"/>
      <c r="B840" s="692" t="str">
        <f>vlookup(A840,'セッション実施状況管理'!$A:$C,3,false)</f>
        <v>#N/A</v>
      </c>
      <c r="C840" s="692" t="str">
        <f>vlookup(A840,'セッション実施状況管理'!$A:$B,2,false)</f>
        <v>#N/A</v>
      </c>
      <c r="D840" s="692"/>
      <c r="E840" s="692"/>
      <c r="F840" s="692"/>
      <c r="G840" s="692"/>
      <c r="H840" s="686" t="str">
        <f>vlookup(A840,'セッション実施状況管理'!$A$4:$S1004,18,false)</f>
        <v>#N/A</v>
      </c>
      <c r="I840" s="686"/>
      <c r="J840" s="692"/>
      <c r="K840" s="692"/>
      <c r="L840" s="692"/>
      <c r="M840" s="691">
        <f t="shared" si="16"/>
        <v>0</v>
      </c>
      <c r="N840" s="692"/>
      <c r="O840" s="695" t="str">
        <f t="shared" si="7"/>
        <v>#DIV/0!</v>
      </c>
      <c r="P840" s="743"/>
      <c r="Q840" s="744"/>
      <c r="R840" s="744"/>
      <c r="S840" s="744"/>
      <c r="T840" s="744"/>
      <c r="U840" s="744"/>
      <c r="V840" s="744"/>
      <c r="W840" s="681"/>
      <c r="X840" s="681" t="str">
        <f>iferror(VLOOKUP($E840,'セッション実施状況管理'!$H$10:$L$1028,4,FALSE),"")</f>
        <v/>
      </c>
      <c r="Y840" s="681"/>
      <c r="Z840" s="681"/>
      <c r="AA840" s="681"/>
    </row>
    <row r="841">
      <c r="A841" s="692"/>
      <c r="B841" s="692" t="str">
        <f>vlookup(A841,'セッション実施状況管理'!$A:$C,3,false)</f>
        <v>#N/A</v>
      </c>
      <c r="C841" s="692" t="str">
        <f>vlookup(A841,'セッション実施状況管理'!$A:$B,2,false)</f>
        <v>#N/A</v>
      </c>
      <c r="D841" s="692"/>
      <c r="E841" s="692"/>
      <c r="F841" s="692"/>
      <c r="G841" s="692"/>
      <c r="H841" s="686" t="str">
        <f>vlookup(A841,'セッション実施状況管理'!$A$4:$S1004,18,false)</f>
        <v>#N/A</v>
      </c>
      <c r="I841" s="686"/>
      <c r="J841" s="692"/>
      <c r="K841" s="692"/>
      <c r="L841" s="692"/>
      <c r="M841" s="691">
        <f t="shared" si="16"/>
        <v>0</v>
      </c>
      <c r="N841" s="692"/>
      <c r="O841" s="695" t="str">
        <f t="shared" si="7"/>
        <v>#DIV/0!</v>
      </c>
      <c r="P841" s="743"/>
      <c r="Q841" s="744"/>
      <c r="R841" s="744"/>
      <c r="S841" s="744"/>
      <c r="T841" s="744"/>
      <c r="U841" s="744"/>
      <c r="V841" s="744"/>
      <c r="W841" s="681"/>
      <c r="X841" s="681" t="str">
        <f>iferror(VLOOKUP($E841,'セッション実施状況管理'!$H$10:$L$1028,4,FALSE),"")</f>
        <v/>
      </c>
      <c r="Y841" s="681"/>
      <c r="Z841" s="681"/>
      <c r="AA841" s="681"/>
    </row>
    <row r="842">
      <c r="A842" s="692"/>
      <c r="B842" s="692" t="str">
        <f>vlookup(A842,'セッション実施状況管理'!$A:$C,3,false)</f>
        <v>#N/A</v>
      </c>
      <c r="C842" s="692" t="str">
        <f>vlookup(A842,'セッション実施状況管理'!$A:$B,2,false)</f>
        <v>#N/A</v>
      </c>
      <c r="D842" s="692"/>
      <c r="E842" s="692"/>
      <c r="F842" s="692"/>
      <c r="G842" s="692"/>
      <c r="H842" s="686" t="str">
        <f>vlookup(A842,'セッション実施状況管理'!$A$4:$S1004,18,false)</f>
        <v>#N/A</v>
      </c>
      <c r="I842" s="686"/>
      <c r="J842" s="692"/>
      <c r="K842" s="692"/>
      <c r="L842" s="692"/>
      <c r="M842" s="691">
        <f t="shared" si="16"/>
        <v>0</v>
      </c>
      <c r="N842" s="692"/>
      <c r="O842" s="695" t="str">
        <f t="shared" si="7"/>
        <v>#DIV/0!</v>
      </c>
      <c r="P842" s="743"/>
      <c r="Q842" s="744"/>
      <c r="R842" s="744"/>
      <c r="S842" s="744"/>
      <c r="T842" s="744"/>
      <c r="U842" s="744"/>
      <c r="V842" s="744"/>
      <c r="W842" s="681"/>
      <c r="X842" s="681" t="str">
        <f>iferror(VLOOKUP($E842,'セッション実施状況管理'!$H$10:$L$1028,4,FALSE),"")</f>
        <v/>
      </c>
      <c r="Y842" s="681"/>
      <c r="Z842" s="681"/>
      <c r="AA842" s="681"/>
    </row>
    <row r="843">
      <c r="A843" s="692"/>
      <c r="B843" s="692" t="str">
        <f>vlookup(A843,'セッション実施状況管理'!$A:$C,3,false)</f>
        <v>#N/A</v>
      </c>
      <c r="C843" s="692" t="str">
        <f>vlookup(A843,'セッション実施状況管理'!$A:$B,2,false)</f>
        <v>#N/A</v>
      </c>
      <c r="D843" s="692"/>
      <c r="E843" s="692"/>
      <c r="F843" s="692"/>
      <c r="G843" s="692"/>
      <c r="H843" s="686" t="str">
        <f>vlookup(A843,'セッション実施状況管理'!$A$4:$S1004,18,false)</f>
        <v>#N/A</v>
      </c>
      <c r="I843" s="686"/>
      <c r="J843" s="692"/>
      <c r="K843" s="692"/>
      <c r="L843" s="692"/>
      <c r="M843" s="691">
        <f t="shared" si="16"/>
        <v>0</v>
      </c>
      <c r="N843" s="692"/>
      <c r="O843" s="695" t="str">
        <f t="shared" si="7"/>
        <v>#DIV/0!</v>
      </c>
      <c r="P843" s="743"/>
      <c r="Q843" s="744"/>
      <c r="R843" s="744"/>
      <c r="S843" s="744"/>
      <c r="T843" s="744"/>
      <c r="U843" s="744"/>
      <c r="V843" s="744"/>
      <c r="W843" s="681"/>
      <c r="X843" s="681" t="str">
        <f>iferror(VLOOKUP($E843,'セッション実施状況管理'!$H$10:$L$1028,4,FALSE),"")</f>
        <v/>
      </c>
      <c r="Y843" s="681"/>
      <c r="Z843" s="681"/>
      <c r="AA843" s="681"/>
    </row>
    <row r="844">
      <c r="A844" s="692"/>
      <c r="B844" s="692" t="str">
        <f>vlookup(A844,'セッション実施状況管理'!$A:$C,3,false)</f>
        <v>#N/A</v>
      </c>
      <c r="C844" s="692" t="str">
        <f>vlookup(A844,'セッション実施状況管理'!$A:$B,2,false)</f>
        <v>#N/A</v>
      </c>
      <c r="D844" s="692"/>
      <c r="E844" s="692"/>
      <c r="F844" s="692"/>
      <c r="G844" s="692"/>
      <c r="H844" s="686" t="str">
        <f>vlookup(A844,'セッション実施状況管理'!$A$4:$S1004,18,false)</f>
        <v>#N/A</v>
      </c>
      <c r="I844" s="686"/>
      <c r="J844" s="692"/>
      <c r="K844" s="692"/>
      <c r="L844" s="692"/>
      <c r="M844" s="691">
        <f t="shared" si="16"/>
        <v>0</v>
      </c>
      <c r="N844" s="692"/>
      <c r="O844" s="695" t="str">
        <f t="shared" si="7"/>
        <v>#DIV/0!</v>
      </c>
      <c r="P844" s="743"/>
      <c r="Q844" s="744"/>
      <c r="R844" s="744"/>
      <c r="S844" s="744"/>
      <c r="T844" s="744"/>
      <c r="U844" s="744"/>
      <c r="V844" s="744"/>
      <c r="W844" s="681"/>
      <c r="X844" s="681" t="str">
        <f>iferror(VLOOKUP($E844,'セッション実施状況管理'!$H$10:$L$1028,4,FALSE),"")</f>
        <v/>
      </c>
      <c r="Y844" s="681"/>
      <c r="Z844" s="681"/>
      <c r="AA844" s="681"/>
    </row>
    <row r="845">
      <c r="A845" s="692"/>
      <c r="B845" s="692" t="str">
        <f>vlookup(A845,'セッション実施状況管理'!$A:$C,3,false)</f>
        <v>#N/A</v>
      </c>
      <c r="C845" s="692" t="str">
        <f>vlookup(A845,'セッション実施状況管理'!$A:$B,2,false)</f>
        <v>#N/A</v>
      </c>
      <c r="D845" s="692"/>
      <c r="E845" s="692"/>
      <c r="F845" s="692"/>
      <c r="G845" s="692"/>
      <c r="H845" s="686" t="str">
        <f>vlookup(A845,'セッション実施状況管理'!$A$4:$S1004,18,false)</f>
        <v>#N/A</v>
      </c>
      <c r="I845" s="686"/>
      <c r="J845" s="692"/>
      <c r="K845" s="692"/>
      <c r="L845" s="692"/>
      <c r="M845" s="691">
        <f t="shared" si="16"/>
        <v>0</v>
      </c>
      <c r="N845" s="692"/>
      <c r="O845" s="695" t="str">
        <f t="shared" si="7"/>
        <v>#DIV/0!</v>
      </c>
      <c r="P845" s="743"/>
      <c r="Q845" s="744"/>
      <c r="R845" s="744"/>
      <c r="S845" s="744"/>
      <c r="T845" s="744"/>
      <c r="U845" s="744"/>
      <c r="V845" s="744"/>
      <c r="W845" s="681"/>
      <c r="X845" s="681" t="str">
        <f>iferror(VLOOKUP($E845,'セッション実施状況管理'!$H$10:$L$1028,4,FALSE),"")</f>
        <v/>
      </c>
      <c r="Y845" s="681"/>
      <c r="Z845" s="681"/>
      <c r="AA845" s="681"/>
    </row>
    <row r="846">
      <c r="A846" s="692"/>
      <c r="B846" s="692" t="str">
        <f>vlookup(A846,'セッション実施状況管理'!$A:$C,3,false)</f>
        <v>#N/A</v>
      </c>
      <c r="C846" s="692" t="str">
        <f>vlookup(A846,'セッション実施状況管理'!$A:$B,2,false)</f>
        <v>#N/A</v>
      </c>
      <c r="D846" s="692"/>
      <c r="E846" s="692"/>
      <c r="F846" s="692"/>
      <c r="G846" s="692"/>
      <c r="H846" s="686" t="str">
        <f>vlookup(A846,'セッション実施状況管理'!$A$4:$S1004,18,false)</f>
        <v>#N/A</v>
      </c>
      <c r="I846" s="686"/>
      <c r="J846" s="692"/>
      <c r="K846" s="692"/>
      <c r="L846" s="692"/>
      <c r="M846" s="691">
        <f t="shared" si="16"/>
        <v>0</v>
      </c>
      <c r="N846" s="692"/>
      <c r="O846" s="695" t="str">
        <f t="shared" si="7"/>
        <v>#DIV/0!</v>
      </c>
      <c r="P846" s="743"/>
      <c r="Q846" s="744"/>
      <c r="R846" s="744"/>
      <c r="S846" s="744"/>
      <c r="T846" s="744"/>
      <c r="U846" s="744"/>
      <c r="V846" s="744"/>
      <c r="W846" s="681"/>
      <c r="X846" s="681" t="str">
        <f>iferror(VLOOKUP($E846,'セッション実施状況管理'!$H$10:$L$1028,4,FALSE),"")</f>
        <v/>
      </c>
      <c r="Y846" s="681"/>
      <c r="Z846" s="681"/>
      <c r="AA846" s="681"/>
    </row>
    <row r="847">
      <c r="A847" s="692"/>
      <c r="B847" s="692" t="str">
        <f>vlookup(A847,'セッション実施状況管理'!$A:$C,3,false)</f>
        <v>#N/A</v>
      </c>
      <c r="C847" s="692" t="str">
        <f>vlookup(A847,'セッション実施状況管理'!$A:$B,2,false)</f>
        <v>#N/A</v>
      </c>
      <c r="D847" s="692"/>
      <c r="E847" s="692"/>
      <c r="F847" s="692"/>
      <c r="G847" s="692"/>
      <c r="H847" s="686" t="str">
        <f>vlookup(A847,'セッション実施状況管理'!$A$4:$S1004,18,false)</f>
        <v>#N/A</v>
      </c>
      <c r="I847" s="686"/>
      <c r="J847" s="692"/>
      <c r="K847" s="692"/>
      <c r="L847" s="692"/>
      <c r="M847" s="691">
        <f t="shared" si="16"/>
        <v>0</v>
      </c>
      <c r="N847" s="692"/>
      <c r="O847" s="695" t="str">
        <f t="shared" si="7"/>
        <v>#DIV/0!</v>
      </c>
      <c r="P847" s="743"/>
      <c r="Q847" s="744"/>
      <c r="R847" s="744"/>
      <c r="S847" s="744"/>
      <c r="T847" s="744"/>
      <c r="U847" s="744"/>
      <c r="V847" s="744"/>
      <c r="W847" s="681"/>
      <c r="X847" s="681" t="str">
        <f>iferror(VLOOKUP($E847,'セッション実施状況管理'!$H$10:$L$1028,4,FALSE),"")</f>
        <v/>
      </c>
      <c r="Y847" s="681"/>
      <c r="Z847" s="681"/>
      <c r="AA847" s="681"/>
    </row>
    <row r="848">
      <c r="A848" s="692"/>
      <c r="B848" s="692" t="str">
        <f>vlookup(A848,'セッション実施状況管理'!$A:$C,3,false)</f>
        <v>#N/A</v>
      </c>
      <c r="C848" s="692" t="str">
        <f>vlookup(A848,'セッション実施状況管理'!$A:$B,2,false)</f>
        <v>#N/A</v>
      </c>
      <c r="D848" s="692"/>
      <c r="E848" s="692"/>
      <c r="F848" s="692"/>
      <c r="G848" s="692"/>
      <c r="H848" s="686" t="str">
        <f>vlookup(A848,'セッション実施状況管理'!$A$4:$S1004,18,false)</f>
        <v>#N/A</v>
      </c>
      <c r="I848" s="686"/>
      <c r="J848" s="692"/>
      <c r="K848" s="692"/>
      <c r="L848" s="692"/>
      <c r="M848" s="691">
        <f t="shared" si="16"/>
        <v>0</v>
      </c>
      <c r="N848" s="692"/>
      <c r="O848" s="695" t="str">
        <f t="shared" si="7"/>
        <v>#DIV/0!</v>
      </c>
      <c r="P848" s="743"/>
      <c r="Q848" s="744"/>
      <c r="R848" s="744"/>
      <c r="S848" s="744"/>
      <c r="T848" s="744"/>
      <c r="U848" s="744"/>
      <c r="V848" s="744"/>
      <c r="W848" s="681"/>
      <c r="X848" s="681" t="str">
        <f>iferror(VLOOKUP($E848,'セッション実施状況管理'!$H$10:$L$1028,4,FALSE),"")</f>
        <v/>
      </c>
      <c r="Y848" s="681"/>
      <c r="Z848" s="681"/>
      <c r="AA848" s="681"/>
    </row>
    <row r="849">
      <c r="A849" s="692"/>
      <c r="B849" s="692" t="str">
        <f>vlookup(A849,'セッション実施状況管理'!$A:$C,3,false)</f>
        <v>#N/A</v>
      </c>
      <c r="C849" s="692" t="str">
        <f>vlookup(A849,'セッション実施状況管理'!$A:$B,2,false)</f>
        <v>#N/A</v>
      </c>
      <c r="D849" s="692"/>
      <c r="E849" s="692"/>
      <c r="F849" s="692"/>
      <c r="G849" s="692"/>
      <c r="H849" s="686" t="str">
        <f>vlookup(A849,'セッション実施状況管理'!$A$4:$S1004,18,false)</f>
        <v>#N/A</v>
      </c>
      <c r="I849" s="686"/>
      <c r="J849" s="692"/>
      <c r="K849" s="692"/>
      <c r="L849" s="692"/>
      <c r="M849" s="691">
        <f t="shared" si="16"/>
        <v>0</v>
      </c>
      <c r="N849" s="692"/>
      <c r="O849" s="695" t="str">
        <f t="shared" si="7"/>
        <v>#DIV/0!</v>
      </c>
      <c r="P849" s="743"/>
      <c r="Q849" s="744"/>
      <c r="R849" s="744"/>
      <c r="S849" s="744"/>
      <c r="T849" s="744"/>
      <c r="U849" s="744"/>
      <c r="V849" s="744"/>
      <c r="W849" s="681"/>
      <c r="X849" s="681" t="str">
        <f>iferror(VLOOKUP($E849,'セッション実施状況管理'!$H$10:$L$1028,4,FALSE),"")</f>
        <v/>
      </c>
      <c r="Y849" s="681"/>
      <c r="Z849" s="681"/>
      <c r="AA849" s="681"/>
    </row>
    <row r="850">
      <c r="A850" s="692"/>
      <c r="B850" s="692" t="str">
        <f>vlookup(A850,'セッション実施状況管理'!$A:$C,3,false)</f>
        <v>#N/A</v>
      </c>
      <c r="C850" s="692" t="str">
        <f>vlookup(A850,'セッション実施状況管理'!$A:$B,2,false)</f>
        <v>#N/A</v>
      </c>
      <c r="D850" s="692"/>
      <c r="E850" s="692"/>
      <c r="F850" s="692"/>
      <c r="G850" s="692"/>
      <c r="H850" s="686" t="str">
        <f>vlookup(A850,'セッション実施状況管理'!$A$4:$S1004,18,false)</f>
        <v>#N/A</v>
      </c>
      <c r="I850" s="686"/>
      <c r="J850" s="692"/>
      <c r="K850" s="692"/>
      <c r="L850" s="692"/>
      <c r="M850" s="691">
        <f t="shared" si="16"/>
        <v>0</v>
      </c>
      <c r="N850" s="692"/>
      <c r="O850" s="695" t="str">
        <f t="shared" si="7"/>
        <v>#DIV/0!</v>
      </c>
      <c r="P850" s="743"/>
      <c r="Q850" s="744"/>
      <c r="R850" s="744"/>
      <c r="S850" s="744"/>
      <c r="T850" s="744"/>
      <c r="U850" s="744"/>
      <c r="V850" s="744"/>
      <c r="W850" s="681"/>
      <c r="X850" s="681" t="str">
        <f>iferror(VLOOKUP($E850,'セッション実施状況管理'!$H$10:$L$1028,4,FALSE),"")</f>
        <v/>
      </c>
      <c r="Y850" s="681"/>
      <c r="Z850" s="681"/>
      <c r="AA850" s="681"/>
    </row>
    <row r="851">
      <c r="A851" s="692"/>
      <c r="B851" s="692" t="str">
        <f>vlookup(A851,'セッション実施状況管理'!$A:$C,3,false)</f>
        <v>#N/A</v>
      </c>
      <c r="C851" s="692" t="str">
        <f>vlookup(A851,'セッション実施状況管理'!$A:$B,2,false)</f>
        <v>#N/A</v>
      </c>
      <c r="D851" s="692"/>
      <c r="E851" s="692"/>
      <c r="F851" s="692"/>
      <c r="G851" s="692"/>
      <c r="H851" s="686" t="str">
        <f>vlookup(A851,'セッション実施状況管理'!$A$4:$S1004,18,false)</f>
        <v>#N/A</v>
      </c>
      <c r="I851" s="686"/>
      <c r="J851" s="692"/>
      <c r="K851" s="692"/>
      <c r="L851" s="692"/>
      <c r="M851" s="691">
        <f t="shared" si="16"/>
        <v>0</v>
      </c>
      <c r="N851" s="692"/>
      <c r="O851" s="695" t="str">
        <f t="shared" si="7"/>
        <v>#DIV/0!</v>
      </c>
      <c r="P851" s="743"/>
      <c r="Q851" s="744"/>
      <c r="R851" s="744"/>
      <c r="S851" s="744"/>
      <c r="T851" s="744"/>
      <c r="U851" s="744"/>
      <c r="V851" s="744"/>
      <c r="W851" s="681"/>
      <c r="X851" s="681" t="str">
        <f>iferror(VLOOKUP($E851,'セッション実施状況管理'!$H$10:$L$1028,4,FALSE),"")</f>
        <v/>
      </c>
      <c r="Y851" s="681"/>
      <c r="Z851" s="681"/>
      <c r="AA851" s="681"/>
    </row>
    <row r="852">
      <c r="A852" s="692"/>
      <c r="B852" s="692" t="str">
        <f>vlookup(A852,'セッション実施状況管理'!$A:$C,3,false)</f>
        <v>#N/A</v>
      </c>
      <c r="C852" s="692" t="str">
        <f>vlookup(A852,'セッション実施状況管理'!$A:$B,2,false)</f>
        <v>#N/A</v>
      </c>
      <c r="D852" s="692"/>
      <c r="E852" s="692"/>
      <c r="F852" s="692"/>
      <c r="G852" s="692"/>
      <c r="H852" s="686" t="str">
        <f>vlookup(A852,'セッション実施状況管理'!$A$4:$S1004,18,false)</f>
        <v>#N/A</v>
      </c>
      <c r="I852" s="686"/>
      <c r="J852" s="692"/>
      <c r="K852" s="692"/>
      <c r="L852" s="692"/>
      <c r="M852" s="691">
        <f t="shared" si="16"/>
        <v>0</v>
      </c>
      <c r="N852" s="692"/>
      <c r="O852" s="695" t="str">
        <f t="shared" si="7"/>
        <v>#DIV/0!</v>
      </c>
      <c r="P852" s="743"/>
      <c r="Q852" s="744"/>
      <c r="R852" s="744"/>
      <c r="S852" s="744"/>
      <c r="T852" s="744"/>
      <c r="U852" s="744"/>
      <c r="V852" s="744"/>
      <c r="W852" s="681"/>
      <c r="X852" s="681" t="str">
        <f>iferror(VLOOKUP($E852,'セッション実施状況管理'!$H$10:$L$1028,4,FALSE),"")</f>
        <v/>
      </c>
      <c r="Y852" s="681"/>
      <c r="Z852" s="681"/>
      <c r="AA852" s="681"/>
    </row>
    <row r="853">
      <c r="A853" s="692"/>
      <c r="B853" s="692" t="str">
        <f>vlookup(A853,'セッション実施状況管理'!$A:$C,3,false)</f>
        <v>#N/A</v>
      </c>
      <c r="C853" s="692" t="str">
        <f>vlookup(A853,'セッション実施状況管理'!$A:$B,2,false)</f>
        <v>#N/A</v>
      </c>
      <c r="D853" s="692"/>
      <c r="E853" s="692"/>
      <c r="F853" s="692"/>
      <c r="G853" s="692"/>
      <c r="H853" s="686" t="str">
        <f>vlookup(A853,'セッション実施状況管理'!$A$4:$S1004,18,false)</f>
        <v>#N/A</v>
      </c>
      <c r="I853" s="686"/>
      <c r="J853" s="692"/>
      <c r="K853" s="692"/>
      <c r="L853" s="692"/>
      <c r="M853" s="691">
        <f t="shared" si="16"/>
        <v>0</v>
      </c>
      <c r="N853" s="692"/>
      <c r="O853" s="695" t="str">
        <f t="shared" si="7"/>
        <v>#DIV/0!</v>
      </c>
      <c r="P853" s="743"/>
      <c r="Q853" s="744"/>
      <c r="R853" s="744"/>
      <c r="S853" s="744"/>
      <c r="T853" s="744"/>
      <c r="U853" s="744"/>
      <c r="V853" s="744"/>
      <c r="W853" s="681"/>
      <c r="X853" s="681" t="str">
        <f>iferror(VLOOKUP($E853,'セッション実施状況管理'!$H$10:$L$1028,4,FALSE),"")</f>
        <v/>
      </c>
      <c r="Y853" s="681"/>
      <c r="Z853" s="681"/>
      <c r="AA853" s="681"/>
    </row>
    <row r="854">
      <c r="A854" s="692"/>
      <c r="B854" s="692" t="str">
        <f>vlookup(A854,'セッション実施状況管理'!$A:$C,3,false)</f>
        <v>#N/A</v>
      </c>
      <c r="C854" s="692" t="str">
        <f>vlookup(A854,'セッション実施状況管理'!$A:$B,2,false)</f>
        <v>#N/A</v>
      </c>
      <c r="D854" s="692"/>
      <c r="E854" s="692"/>
      <c r="F854" s="692"/>
      <c r="G854" s="692"/>
      <c r="H854" s="686" t="str">
        <f>vlookup(A854,'セッション実施状況管理'!$A$4:$S1004,18,false)</f>
        <v>#N/A</v>
      </c>
      <c r="I854" s="686"/>
      <c r="J854" s="692"/>
      <c r="K854" s="692"/>
      <c r="L854" s="692"/>
      <c r="M854" s="691">
        <f t="shared" si="16"/>
        <v>0</v>
      </c>
      <c r="N854" s="692"/>
      <c r="O854" s="695" t="str">
        <f t="shared" si="7"/>
        <v>#DIV/0!</v>
      </c>
      <c r="P854" s="743"/>
      <c r="Q854" s="744"/>
      <c r="R854" s="744"/>
      <c r="S854" s="744"/>
      <c r="T854" s="744"/>
      <c r="U854" s="744"/>
      <c r="V854" s="744"/>
      <c r="W854" s="681"/>
      <c r="X854" s="681" t="str">
        <f>iferror(VLOOKUP($E854,'セッション実施状況管理'!$H$10:$L$1028,4,FALSE),"")</f>
        <v/>
      </c>
      <c r="Y854" s="681"/>
      <c r="Z854" s="681"/>
      <c r="AA854" s="681"/>
    </row>
    <row r="855">
      <c r="A855" s="692"/>
      <c r="B855" s="692" t="str">
        <f>vlookup(A855,'セッション実施状況管理'!$A:$C,3,false)</f>
        <v>#N/A</v>
      </c>
      <c r="C855" s="692" t="str">
        <f>vlookup(A855,'セッション実施状況管理'!$A:$B,2,false)</f>
        <v>#N/A</v>
      </c>
      <c r="D855" s="692"/>
      <c r="E855" s="692"/>
      <c r="F855" s="692"/>
      <c r="G855" s="692"/>
      <c r="H855" s="686" t="str">
        <f>vlookup(A855,'セッション実施状況管理'!$A$4:$S1004,18,false)</f>
        <v>#N/A</v>
      </c>
      <c r="I855" s="686"/>
      <c r="J855" s="692"/>
      <c r="K855" s="692"/>
      <c r="L855" s="692"/>
      <c r="M855" s="691">
        <f t="shared" si="16"/>
        <v>0</v>
      </c>
      <c r="N855" s="692"/>
      <c r="O855" s="695" t="str">
        <f t="shared" si="7"/>
        <v>#DIV/0!</v>
      </c>
      <c r="P855" s="743"/>
      <c r="Q855" s="744"/>
      <c r="R855" s="744"/>
      <c r="S855" s="744"/>
      <c r="T855" s="744"/>
      <c r="U855" s="744"/>
      <c r="V855" s="744"/>
      <c r="W855" s="681"/>
      <c r="X855" s="681" t="str">
        <f>iferror(VLOOKUP($E855,'セッション実施状況管理'!$H$10:$L$1028,4,FALSE),"")</f>
        <v/>
      </c>
      <c r="Y855" s="681"/>
      <c r="Z855" s="681"/>
      <c r="AA855" s="681"/>
    </row>
    <row r="856">
      <c r="A856" s="692"/>
      <c r="B856" s="692" t="str">
        <f>vlookup(A856,'セッション実施状況管理'!$A:$C,3,false)</f>
        <v>#N/A</v>
      </c>
      <c r="C856" s="692" t="str">
        <f>vlookup(A856,'セッション実施状況管理'!$A:$B,2,false)</f>
        <v>#N/A</v>
      </c>
      <c r="D856" s="692"/>
      <c r="E856" s="692"/>
      <c r="F856" s="692"/>
      <c r="G856" s="692"/>
      <c r="H856" s="686" t="str">
        <f>vlookup(A856,'セッション実施状況管理'!$A$4:$S1004,18,false)</f>
        <v>#N/A</v>
      </c>
      <c r="I856" s="686"/>
      <c r="J856" s="692"/>
      <c r="K856" s="692"/>
      <c r="L856" s="692"/>
      <c r="M856" s="691">
        <f t="shared" si="16"/>
        <v>0</v>
      </c>
      <c r="N856" s="692"/>
      <c r="O856" s="695" t="str">
        <f t="shared" si="7"/>
        <v>#DIV/0!</v>
      </c>
      <c r="P856" s="743"/>
      <c r="Q856" s="744"/>
      <c r="R856" s="744"/>
      <c r="S856" s="744"/>
      <c r="T856" s="744"/>
      <c r="U856" s="744"/>
      <c r="V856" s="744"/>
      <c r="W856" s="681"/>
      <c r="X856" s="681" t="str">
        <f>iferror(VLOOKUP($E856,'セッション実施状況管理'!$H$10:$L$1028,4,FALSE),"")</f>
        <v/>
      </c>
      <c r="Y856" s="681"/>
      <c r="Z856" s="681"/>
      <c r="AA856" s="681"/>
    </row>
    <row r="857">
      <c r="A857" s="692"/>
      <c r="B857" s="692" t="str">
        <f>vlookup(A857,'セッション実施状況管理'!$A:$C,3,false)</f>
        <v>#N/A</v>
      </c>
      <c r="C857" s="692" t="str">
        <f>vlookup(A857,'セッション実施状況管理'!$A:$B,2,false)</f>
        <v>#N/A</v>
      </c>
      <c r="D857" s="692"/>
      <c r="E857" s="692"/>
      <c r="F857" s="692"/>
      <c r="G857" s="692"/>
      <c r="H857" s="686" t="str">
        <f>vlookup(A857,'セッション実施状況管理'!$A$4:$S1004,18,false)</f>
        <v>#N/A</v>
      </c>
      <c r="I857" s="686"/>
      <c r="J857" s="692"/>
      <c r="K857" s="692"/>
      <c r="L857" s="692"/>
      <c r="M857" s="691">
        <f t="shared" si="16"/>
        <v>0</v>
      </c>
      <c r="N857" s="692"/>
      <c r="O857" s="695" t="str">
        <f t="shared" si="7"/>
        <v>#DIV/0!</v>
      </c>
      <c r="P857" s="743"/>
      <c r="Q857" s="744"/>
      <c r="R857" s="744"/>
      <c r="S857" s="744"/>
      <c r="T857" s="744"/>
      <c r="U857" s="744"/>
      <c r="V857" s="744"/>
      <c r="W857" s="681"/>
      <c r="X857" s="681" t="str">
        <f>iferror(VLOOKUP($E857,'セッション実施状況管理'!$H$10:$L$1028,4,FALSE),"")</f>
        <v/>
      </c>
      <c r="Y857" s="681"/>
      <c r="Z857" s="681"/>
      <c r="AA857" s="681"/>
    </row>
    <row r="858">
      <c r="A858" s="692"/>
      <c r="B858" s="692" t="str">
        <f>vlookup(A858,'セッション実施状況管理'!$A:$C,3,false)</f>
        <v>#N/A</v>
      </c>
      <c r="C858" s="692" t="str">
        <f>vlookup(A858,'セッション実施状況管理'!$A:$B,2,false)</f>
        <v>#N/A</v>
      </c>
      <c r="D858" s="692"/>
      <c r="E858" s="692"/>
      <c r="F858" s="692"/>
      <c r="G858" s="692"/>
      <c r="H858" s="686" t="str">
        <f>vlookup(A858,'セッション実施状況管理'!$A$4:$S1004,18,false)</f>
        <v>#N/A</v>
      </c>
      <c r="I858" s="686"/>
      <c r="J858" s="692"/>
      <c r="K858" s="692"/>
      <c r="L858" s="692"/>
      <c r="M858" s="691">
        <f t="shared" si="16"/>
        <v>0</v>
      </c>
      <c r="N858" s="692"/>
      <c r="O858" s="695" t="str">
        <f t="shared" si="7"/>
        <v>#DIV/0!</v>
      </c>
      <c r="P858" s="743"/>
      <c r="Q858" s="744"/>
      <c r="R858" s="744"/>
      <c r="S858" s="744"/>
      <c r="T858" s="744"/>
      <c r="U858" s="744"/>
      <c r="V858" s="744"/>
      <c r="W858" s="681"/>
      <c r="X858" s="681" t="str">
        <f>iferror(VLOOKUP($E858,'セッション実施状況管理'!$H$10:$L$1028,4,FALSE),"")</f>
        <v/>
      </c>
      <c r="Y858" s="681"/>
      <c r="Z858" s="681"/>
      <c r="AA858" s="681"/>
    </row>
    <row r="859">
      <c r="A859" s="692"/>
      <c r="B859" s="692" t="str">
        <f>vlookup(A859,'セッション実施状況管理'!$A:$C,3,false)</f>
        <v>#N/A</v>
      </c>
      <c r="C859" s="692" t="str">
        <f>vlookup(A859,'セッション実施状況管理'!$A:$B,2,false)</f>
        <v>#N/A</v>
      </c>
      <c r="D859" s="692"/>
      <c r="E859" s="692"/>
      <c r="F859" s="692"/>
      <c r="G859" s="692"/>
      <c r="H859" s="686" t="str">
        <f>vlookup(A859,'セッション実施状況管理'!$A$4:$S1004,18,false)</f>
        <v>#N/A</v>
      </c>
      <c r="I859" s="686"/>
      <c r="J859" s="692"/>
      <c r="K859" s="692"/>
      <c r="L859" s="692"/>
      <c r="M859" s="691">
        <f t="shared" si="16"/>
        <v>0</v>
      </c>
      <c r="N859" s="692"/>
      <c r="O859" s="695" t="str">
        <f t="shared" si="7"/>
        <v>#DIV/0!</v>
      </c>
      <c r="P859" s="743"/>
      <c r="Q859" s="744"/>
      <c r="R859" s="744"/>
      <c r="S859" s="744"/>
      <c r="T859" s="744"/>
      <c r="U859" s="744"/>
      <c r="V859" s="744"/>
      <c r="W859" s="681"/>
      <c r="X859" s="681" t="str">
        <f>iferror(VLOOKUP($E859,'セッション実施状況管理'!$H$10:$L$1028,4,FALSE),"")</f>
        <v/>
      </c>
      <c r="Y859" s="681"/>
      <c r="Z859" s="681"/>
      <c r="AA859" s="681"/>
    </row>
    <row r="860">
      <c r="A860" s="692"/>
      <c r="B860" s="692" t="str">
        <f>vlookup(A860,'セッション実施状況管理'!$A:$C,3,false)</f>
        <v>#N/A</v>
      </c>
      <c r="C860" s="692" t="str">
        <f>vlookup(A860,'セッション実施状況管理'!$A:$B,2,false)</f>
        <v>#N/A</v>
      </c>
      <c r="D860" s="692"/>
      <c r="E860" s="692"/>
      <c r="F860" s="692"/>
      <c r="G860" s="692"/>
      <c r="H860" s="686" t="str">
        <f>vlookup(A860,'セッション実施状況管理'!$A$4:$S1004,18,false)</f>
        <v>#N/A</v>
      </c>
      <c r="I860" s="686"/>
      <c r="J860" s="692"/>
      <c r="K860" s="692"/>
      <c r="L860" s="692"/>
      <c r="M860" s="691">
        <f t="shared" si="16"/>
        <v>0</v>
      </c>
      <c r="N860" s="692"/>
      <c r="O860" s="695" t="str">
        <f t="shared" si="7"/>
        <v>#DIV/0!</v>
      </c>
      <c r="P860" s="743"/>
      <c r="Q860" s="744"/>
      <c r="R860" s="744"/>
      <c r="S860" s="744"/>
      <c r="T860" s="744"/>
      <c r="U860" s="744"/>
      <c r="V860" s="744"/>
      <c r="W860" s="681"/>
      <c r="X860" s="681" t="str">
        <f>iferror(VLOOKUP($E860,'セッション実施状況管理'!$H$10:$L$1028,4,FALSE),"")</f>
        <v/>
      </c>
      <c r="Y860" s="681"/>
      <c r="Z860" s="681"/>
      <c r="AA860" s="681"/>
    </row>
    <row r="861">
      <c r="A861" s="692"/>
      <c r="B861" s="692" t="str">
        <f>vlookup(A861,'セッション実施状況管理'!$A:$C,3,false)</f>
        <v>#N/A</v>
      </c>
      <c r="C861" s="692" t="str">
        <f>vlookup(A861,'セッション実施状況管理'!$A:$B,2,false)</f>
        <v>#N/A</v>
      </c>
      <c r="D861" s="692"/>
      <c r="E861" s="692"/>
      <c r="F861" s="692"/>
      <c r="G861" s="692"/>
      <c r="H861" s="686" t="str">
        <f>vlookup(A861,'セッション実施状況管理'!$A$4:$S1004,18,false)</f>
        <v>#N/A</v>
      </c>
      <c r="I861" s="686"/>
      <c r="J861" s="692"/>
      <c r="K861" s="692"/>
      <c r="L861" s="692"/>
      <c r="M861" s="691">
        <f t="shared" si="16"/>
        <v>0</v>
      </c>
      <c r="N861" s="692"/>
      <c r="O861" s="695" t="str">
        <f t="shared" si="7"/>
        <v>#DIV/0!</v>
      </c>
      <c r="P861" s="743"/>
      <c r="Q861" s="744"/>
      <c r="R861" s="744"/>
      <c r="S861" s="744"/>
      <c r="T861" s="744"/>
      <c r="U861" s="744"/>
      <c r="V861" s="744"/>
      <c r="W861" s="681"/>
      <c r="X861" s="681" t="str">
        <f>iferror(VLOOKUP($E861,'セッション実施状況管理'!$H$10:$L$1028,4,FALSE),"")</f>
        <v/>
      </c>
      <c r="Y861" s="681"/>
      <c r="Z861" s="681"/>
      <c r="AA861" s="681"/>
    </row>
    <row r="862">
      <c r="A862" s="692"/>
      <c r="B862" s="692" t="str">
        <f>vlookup(A862,'セッション実施状況管理'!$A:$C,3,false)</f>
        <v>#N/A</v>
      </c>
      <c r="C862" s="692" t="str">
        <f>vlookup(A862,'セッション実施状況管理'!$A:$B,2,false)</f>
        <v>#N/A</v>
      </c>
      <c r="D862" s="692"/>
      <c r="E862" s="692"/>
      <c r="F862" s="692"/>
      <c r="G862" s="692"/>
      <c r="H862" s="686" t="str">
        <f>vlookup(A862,'セッション実施状況管理'!$A$4:$S1004,18,false)</f>
        <v>#N/A</v>
      </c>
      <c r="I862" s="686"/>
      <c r="J862" s="692"/>
      <c r="K862" s="692"/>
      <c r="L862" s="692"/>
      <c r="M862" s="691">
        <f t="shared" si="16"/>
        <v>0</v>
      </c>
      <c r="N862" s="692"/>
      <c r="O862" s="695" t="str">
        <f t="shared" si="7"/>
        <v>#DIV/0!</v>
      </c>
      <c r="P862" s="743"/>
      <c r="Q862" s="744"/>
      <c r="R862" s="744"/>
      <c r="S862" s="744"/>
      <c r="T862" s="744"/>
      <c r="U862" s="744"/>
      <c r="V862" s="744"/>
      <c r="W862" s="681"/>
      <c r="X862" s="681" t="str">
        <f>iferror(VLOOKUP($E862,'セッション実施状況管理'!$H$10:$L$1028,4,FALSE),"")</f>
        <v/>
      </c>
      <c r="Y862" s="681"/>
      <c r="Z862" s="681"/>
      <c r="AA862" s="681"/>
    </row>
    <row r="863">
      <c r="A863" s="692"/>
      <c r="B863" s="692" t="str">
        <f>vlookup(A863,'セッション実施状況管理'!$A:$C,3,false)</f>
        <v>#N/A</v>
      </c>
      <c r="C863" s="692" t="str">
        <f>vlookup(A863,'セッション実施状況管理'!$A:$B,2,false)</f>
        <v>#N/A</v>
      </c>
      <c r="D863" s="692"/>
      <c r="E863" s="692"/>
      <c r="F863" s="692"/>
      <c r="G863" s="692"/>
      <c r="H863" s="686" t="str">
        <f>vlookup(A863,'セッション実施状況管理'!$A$4:$S1004,18,false)</f>
        <v>#N/A</v>
      </c>
      <c r="I863" s="686"/>
      <c r="J863" s="692"/>
      <c r="K863" s="692"/>
      <c r="L863" s="692"/>
      <c r="M863" s="691">
        <f t="shared" si="16"/>
        <v>0</v>
      </c>
      <c r="N863" s="692"/>
      <c r="O863" s="695" t="str">
        <f t="shared" si="7"/>
        <v>#DIV/0!</v>
      </c>
      <c r="P863" s="743"/>
      <c r="Q863" s="744"/>
      <c r="R863" s="744"/>
      <c r="S863" s="744"/>
      <c r="T863" s="744"/>
      <c r="U863" s="744"/>
      <c r="V863" s="744"/>
      <c r="W863" s="681"/>
      <c r="X863" s="681" t="str">
        <f>iferror(VLOOKUP($E863,'セッション実施状況管理'!$H$10:$L$1028,4,FALSE),"")</f>
        <v/>
      </c>
      <c r="Y863" s="681"/>
      <c r="Z863" s="681"/>
      <c r="AA863" s="681"/>
    </row>
    <row r="864">
      <c r="A864" s="692"/>
      <c r="B864" s="692" t="str">
        <f>vlookup(A864,'セッション実施状況管理'!$A:$C,3,false)</f>
        <v>#N/A</v>
      </c>
      <c r="C864" s="692" t="str">
        <f>vlookup(A864,'セッション実施状況管理'!$A:$B,2,false)</f>
        <v>#N/A</v>
      </c>
      <c r="D864" s="692"/>
      <c r="E864" s="692"/>
      <c r="F864" s="692"/>
      <c r="G864" s="692"/>
      <c r="H864" s="686" t="str">
        <f>vlookup(A864,'セッション実施状況管理'!$A$4:$S1004,18,false)</f>
        <v>#N/A</v>
      </c>
      <c r="I864" s="686"/>
      <c r="J864" s="692"/>
      <c r="K864" s="692"/>
      <c r="L864" s="692"/>
      <c r="M864" s="691">
        <f t="shared" si="16"/>
        <v>0</v>
      </c>
      <c r="N864" s="692"/>
      <c r="O864" s="695" t="str">
        <f t="shared" si="7"/>
        <v>#DIV/0!</v>
      </c>
      <c r="P864" s="743"/>
      <c r="Q864" s="744"/>
      <c r="R864" s="744"/>
      <c r="S864" s="744"/>
      <c r="T864" s="744"/>
      <c r="U864" s="744"/>
      <c r="V864" s="744"/>
      <c r="W864" s="681"/>
      <c r="X864" s="681" t="str">
        <f>iferror(VLOOKUP($E864,'セッション実施状況管理'!$H$10:$L$1028,4,FALSE),"")</f>
        <v/>
      </c>
      <c r="Y864" s="681"/>
      <c r="Z864" s="681"/>
      <c r="AA864" s="681"/>
    </row>
    <row r="865">
      <c r="A865" s="692"/>
      <c r="B865" s="692" t="str">
        <f>vlookup(A865,'セッション実施状況管理'!$A:$C,3,false)</f>
        <v>#N/A</v>
      </c>
      <c r="C865" s="692" t="str">
        <f>vlookup(A865,'セッション実施状況管理'!$A:$B,2,false)</f>
        <v>#N/A</v>
      </c>
      <c r="D865" s="692"/>
      <c r="E865" s="692"/>
      <c r="F865" s="692"/>
      <c r="G865" s="692"/>
      <c r="H865" s="686" t="str">
        <f>vlookup(A865,'セッション実施状況管理'!$A$4:$S1004,18,false)</f>
        <v>#N/A</v>
      </c>
      <c r="I865" s="686"/>
      <c r="J865" s="692"/>
      <c r="K865" s="692"/>
      <c r="L865" s="692"/>
      <c r="M865" s="691">
        <f t="shared" si="16"/>
        <v>0</v>
      </c>
      <c r="N865" s="692"/>
      <c r="O865" s="695" t="str">
        <f t="shared" si="7"/>
        <v>#DIV/0!</v>
      </c>
      <c r="P865" s="743"/>
      <c r="Q865" s="744"/>
      <c r="R865" s="744"/>
      <c r="S865" s="744"/>
      <c r="T865" s="744"/>
      <c r="U865" s="744"/>
      <c r="V865" s="744"/>
      <c r="W865" s="681"/>
      <c r="X865" s="681" t="str">
        <f>iferror(VLOOKUP($E865,'セッション実施状況管理'!$H$10:$L$1028,4,FALSE),"")</f>
        <v/>
      </c>
      <c r="Y865" s="681"/>
      <c r="Z865" s="681"/>
      <c r="AA865" s="681"/>
    </row>
    <row r="866">
      <c r="A866" s="692"/>
      <c r="B866" s="692" t="str">
        <f>vlookup(A866,'セッション実施状況管理'!$A:$C,3,false)</f>
        <v>#N/A</v>
      </c>
      <c r="C866" s="692" t="str">
        <f>vlookup(A866,'セッション実施状況管理'!$A:$B,2,false)</f>
        <v>#N/A</v>
      </c>
      <c r="D866" s="692"/>
      <c r="E866" s="692"/>
      <c r="F866" s="692"/>
      <c r="G866" s="692"/>
      <c r="H866" s="686" t="str">
        <f>vlookup(A866,'セッション実施状況管理'!$A$4:$S1004,18,false)</f>
        <v>#N/A</v>
      </c>
      <c r="I866" s="686"/>
      <c r="J866" s="692"/>
      <c r="K866" s="692"/>
      <c r="L866" s="692"/>
      <c r="M866" s="691">
        <f t="shared" si="16"/>
        <v>0</v>
      </c>
      <c r="N866" s="692"/>
      <c r="O866" s="695" t="str">
        <f t="shared" si="7"/>
        <v>#DIV/0!</v>
      </c>
      <c r="P866" s="743"/>
      <c r="Q866" s="744"/>
      <c r="R866" s="744"/>
      <c r="S866" s="744"/>
      <c r="T866" s="744"/>
      <c r="U866" s="744"/>
      <c r="V866" s="744"/>
      <c r="W866" s="681"/>
      <c r="X866" s="681" t="str">
        <f>iferror(VLOOKUP($E866,'セッション実施状況管理'!$H$10:$L$1028,4,FALSE),"")</f>
        <v/>
      </c>
      <c r="Y866" s="681"/>
      <c r="Z866" s="681"/>
      <c r="AA866" s="681"/>
    </row>
    <row r="867">
      <c r="A867" s="692"/>
      <c r="B867" s="692" t="str">
        <f>vlookup(A867,'セッション実施状況管理'!$A:$C,3,false)</f>
        <v>#N/A</v>
      </c>
      <c r="C867" s="692" t="str">
        <f>vlookup(A867,'セッション実施状況管理'!$A:$B,2,false)</f>
        <v>#N/A</v>
      </c>
      <c r="D867" s="692"/>
      <c r="E867" s="692"/>
      <c r="F867" s="692"/>
      <c r="G867" s="692"/>
      <c r="H867" s="686" t="str">
        <f>vlookup(A867,'セッション実施状況管理'!$A$4:$S1004,18,false)</f>
        <v>#N/A</v>
      </c>
      <c r="I867" s="686"/>
      <c r="J867" s="692"/>
      <c r="K867" s="692"/>
      <c r="L867" s="692"/>
      <c r="M867" s="691">
        <f t="shared" si="16"/>
        <v>0</v>
      </c>
      <c r="N867" s="692"/>
      <c r="O867" s="695" t="str">
        <f t="shared" si="7"/>
        <v>#DIV/0!</v>
      </c>
      <c r="P867" s="743"/>
      <c r="Q867" s="744"/>
      <c r="R867" s="744"/>
      <c r="S867" s="744"/>
      <c r="T867" s="744"/>
      <c r="U867" s="744"/>
      <c r="V867" s="744"/>
      <c r="W867" s="681"/>
      <c r="X867" s="681" t="str">
        <f>iferror(VLOOKUP($E867,'セッション実施状況管理'!$H$10:$L$1028,4,FALSE),"")</f>
        <v/>
      </c>
      <c r="Y867" s="681"/>
      <c r="Z867" s="681"/>
      <c r="AA867" s="681"/>
    </row>
    <row r="868">
      <c r="A868" s="692"/>
      <c r="B868" s="692" t="str">
        <f>vlookup(A868,'セッション実施状況管理'!$A:$C,3,false)</f>
        <v>#N/A</v>
      </c>
      <c r="C868" s="692" t="str">
        <f>vlookup(A868,'セッション実施状況管理'!$A:$B,2,false)</f>
        <v>#N/A</v>
      </c>
      <c r="D868" s="692"/>
      <c r="E868" s="692"/>
      <c r="F868" s="692"/>
      <c r="G868" s="692"/>
      <c r="H868" s="686" t="str">
        <f>vlookup(A868,'セッション実施状況管理'!$A$4:$S1004,18,false)</f>
        <v>#N/A</v>
      </c>
      <c r="I868" s="686"/>
      <c r="J868" s="692"/>
      <c r="K868" s="692"/>
      <c r="L868" s="692"/>
      <c r="M868" s="691">
        <f t="shared" si="16"/>
        <v>0</v>
      </c>
      <c r="N868" s="692"/>
      <c r="O868" s="695" t="str">
        <f t="shared" si="7"/>
        <v>#DIV/0!</v>
      </c>
      <c r="P868" s="743"/>
      <c r="Q868" s="744"/>
      <c r="R868" s="744"/>
      <c r="S868" s="744"/>
      <c r="T868" s="744"/>
      <c r="U868" s="744"/>
      <c r="V868" s="744"/>
      <c r="W868" s="681"/>
      <c r="X868" s="681" t="str">
        <f>iferror(VLOOKUP($E868,'セッション実施状況管理'!$H$10:$L$1028,4,FALSE),"")</f>
        <v/>
      </c>
      <c r="Y868" s="681"/>
      <c r="Z868" s="681"/>
      <c r="AA868" s="681"/>
    </row>
    <row r="869">
      <c r="A869" s="692"/>
      <c r="B869" s="692" t="str">
        <f>vlookup(A869,'セッション実施状況管理'!$A:$C,3,false)</f>
        <v>#N/A</v>
      </c>
      <c r="C869" s="692" t="str">
        <f>vlookup(A869,'セッション実施状況管理'!$A:$B,2,false)</f>
        <v>#N/A</v>
      </c>
      <c r="D869" s="692"/>
      <c r="E869" s="692"/>
      <c r="F869" s="692"/>
      <c r="G869" s="692"/>
      <c r="H869" s="686" t="str">
        <f>vlookup(A869,'セッション実施状況管理'!$A$4:$S1004,18,false)</f>
        <v>#N/A</v>
      </c>
      <c r="I869" s="686"/>
      <c r="J869" s="692"/>
      <c r="K869" s="692"/>
      <c r="L869" s="692"/>
      <c r="M869" s="691">
        <f t="shared" si="16"/>
        <v>0</v>
      </c>
      <c r="N869" s="692"/>
      <c r="O869" s="695" t="str">
        <f t="shared" si="7"/>
        <v>#DIV/0!</v>
      </c>
      <c r="P869" s="743"/>
      <c r="Q869" s="744"/>
      <c r="R869" s="744"/>
      <c r="S869" s="744"/>
      <c r="T869" s="744"/>
      <c r="U869" s="744"/>
      <c r="V869" s="744"/>
      <c r="W869" s="681"/>
      <c r="X869" s="681" t="str">
        <f>iferror(VLOOKUP($E869,'セッション実施状況管理'!$H$10:$L$1028,4,FALSE),"")</f>
        <v/>
      </c>
      <c r="Y869" s="681"/>
      <c r="Z869" s="681"/>
      <c r="AA869" s="681"/>
    </row>
    <row r="870">
      <c r="A870" s="692"/>
      <c r="B870" s="692" t="str">
        <f>vlookup(A870,'セッション実施状況管理'!$A:$C,3,false)</f>
        <v>#N/A</v>
      </c>
      <c r="C870" s="692" t="str">
        <f>vlookup(A870,'セッション実施状況管理'!$A:$B,2,false)</f>
        <v>#N/A</v>
      </c>
      <c r="D870" s="692"/>
      <c r="E870" s="692"/>
      <c r="F870" s="692"/>
      <c r="G870" s="692"/>
      <c r="H870" s="686" t="str">
        <f>vlookup(A870,'セッション実施状況管理'!$A$4:$S1004,18,false)</f>
        <v>#N/A</v>
      </c>
      <c r="I870" s="686"/>
      <c r="J870" s="692"/>
      <c r="K870" s="692"/>
      <c r="L870" s="692"/>
      <c r="M870" s="691">
        <f t="shared" si="16"/>
        <v>0</v>
      </c>
      <c r="N870" s="692"/>
      <c r="O870" s="695" t="str">
        <f t="shared" si="7"/>
        <v>#DIV/0!</v>
      </c>
      <c r="P870" s="743"/>
      <c r="Q870" s="744"/>
      <c r="R870" s="744"/>
      <c r="S870" s="744"/>
      <c r="T870" s="744"/>
      <c r="U870" s="744"/>
      <c r="V870" s="744"/>
      <c r="W870" s="681"/>
      <c r="X870" s="681" t="str">
        <f>iferror(VLOOKUP($E870,'セッション実施状況管理'!$H$10:$L$1028,4,FALSE),"")</f>
        <v/>
      </c>
      <c r="Y870" s="681"/>
      <c r="Z870" s="681"/>
      <c r="AA870" s="681"/>
    </row>
    <row r="871">
      <c r="A871" s="692"/>
      <c r="B871" s="692" t="str">
        <f>vlookup(A871,'セッション実施状況管理'!$A:$C,3,false)</f>
        <v>#N/A</v>
      </c>
      <c r="C871" s="692" t="str">
        <f>vlookup(A871,'セッション実施状況管理'!$A:$B,2,false)</f>
        <v>#N/A</v>
      </c>
      <c r="D871" s="692"/>
      <c r="E871" s="692"/>
      <c r="F871" s="692"/>
      <c r="G871" s="692"/>
      <c r="H871" s="686" t="str">
        <f>vlookup(A871,'セッション実施状況管理'!$A$4:$S1004,18,false)</f>
        <v>#N/A</v>
      </c>
      <c r="I871" s="686"/>
      <c r="J871" s="692"/>
      <c r="K871" s="692"/>
      <c r="L871" s="692"/>
      <c r="M871" s="691">
        <f t="shared" si="16"/>
        <v>0</v>
      </c>
      <c r="N871" s="692"/>
      <c r="O871" s="695" t="str">
        <f t="shared" si="7"/>
        <v>#DIV/0!</v>
      </c>
      <c r="P871" s="743"/>
      <c r="Q871" s="744"/>
      <c r="R871" s="744"/>
      <c r="S871" s="744"/>
      <c r="T871" s="744"/>
      <c r="U871" s="744"/>
      <c r="V871" s="744"/>
      <c r="W871" s="681"/>
      <c r="X871" s="681" t="str">
        <f>iferror(VLOOKUP($E871,'セッション実施状況管理'!$H$10:$L$1028,4,FALSE),"")</f>
        <v/>
      </c>
      <c r="Y871" s="681"/>
      <c r="Z871" s="681"/>
      <c r="AA871" s="681"/>
    </row>
    <row r="872">
      <c r="A872" s="692"/>
      <c r="B872" s="692" t="str">
        <f>vlookup(A872,'セッション実施状況管理'!$A:$C,3,false)</f>
        <v>#N/A</v>
      </c>
      <c r="C872" s="692" t="str">
        <f>vlookup(A872,'セッション実施状況管理'!$A:$B,2,false)</f>
        <v>#N/A</v>
      </c>
      <c r="D872" s="692"/>
      <c r="E872" s="692"/>
      <c r="F872" s="692"/>
      <c r="G872" s="692"/>
      <c r="H872" s="686" t="str">
        <f>vlookup(A872,'セッション実施状況管理'!$A$4:$S1004,18,false)</f>
        <v>#N/A</v>
      </c>
      <c r="I872" s="686"/>
      <c r="J872" s="692"/>
      <c r="K872" s="692"/>
      <c r="L872" s="692"/>
      <c r="M872" s="691">
        <f t="shared" si="16"/>
        <v>0</v>
      </c>
      <c r="N872" s="692"/>
      <c r="O872" s="695" t="str">
        <f t="shared" si="7"/>
        <v>#DIV/0!</v>
      </c>
      <c r="P872" s="743"/>
      <c r="Q872" s="744"/>
      <c r="R872" s="744"/>
      <c r="S872" s="744"/>
      <c r="T872" s="744"/>
      <c r="U872" s="744"/>
      <c r="V872" s="744"/>
      <c r="W872" s="681"/>
      <c r="X872" s="681" t="str">
        <f>iferror(VLOOKUP($E872,'セッション実施状況管理'!$H$10:$L$1028,4,FALSE),"")</f>
        <v/>
      </c>
      <c r="Y872" s="681"/>
      <c r="Z872" s="681"/>
      <c r="AA872" s="681"/>
    </row>
    <row r="873">
      <c r="A873" s="692"/>
      <c r="B873" s="692" t="str">
        <f>vlookup(A873,'セッション実施状況管理'!$A:$C,3,false)</f>
        <v>#N/A</v>
      </c>
      <c r="C873" s="692" t="str">
        <f>vlookup(A873,'セッション実施状況管理'!$A:$B,2,false)</f>
        <v>#N/A</v>
      </c>
      <c r="D873" s="692"/>
      <c r="E873" s="692"/>
      <c r="F873" s="692"/>
      <c r="G873" s="692"/>
      <c r="H873" s="686" t="str">
        <f>vlookup(A873,'セッション実施状況管理'!$A$4:$S1004,18,false)</f>
        <v>#N/A</v>
      </c>
      <c r="I873" s="686"/>
      <c r="J873" s="692"/>
      <c r="K873" s="692"/>
      <c r="L873" s="692"/>
      <c r="M873" s="691">
        <f t="shared" si="16"/>
        <v>0</v>
      </c>
      <c r="N873" s="692"/>
      <c r="O873" s="695" t="str">
        <f t="shared" si="7"/>
        <v>#DIV/0!</v>
      </c>
      <c r="P873" s="743"/>
      <c r="Q873" s="744"/>
      <c r="R873" s="744"/>
      <c r="S873" s="744"/>
      <c r="T873" s="744"/>
      <c r="U873" s="744"/>
      <c r="V873" s="744"/>
      <c r="W873" s="681"/>
      <c r="X873" s="681" t="str">
        <f>iferror(VLOOKUP($E873,'セッション実施状況管理'!$H$10:$L$1028,4,FALSE),"")</f>
        <v/>
      </c>
      <c r="Y873" s="681"/>
      <c r="Z873" s="681"/>
      <c r="AA873" s="681"/>
    </row>
    <row r="874">
      <c r="A874" s="692"/>
      <c r="B874" s="692" t="str">
        <f>vlookup(A874,'セッション実施状況管理'!$A:$C,3,false)</f>
        <v>#N/A</v>
      </c>
      <c r="C874" s="692" t="str">
        <f>vlookup(A874,'セッション実施状況管理'!$A:$B,2,false)</f>
        <v>#N/A</v>
      </c>
      <c r="D874" s="692"/>
      <c r="E874" s="692"/>
      <c r="F874" s="692"/>
      <c r="G874" s="692"/>
      <c r="H874" s="686" t="str">
        <f>vlookup(A874,'セッション実施状況管理'!$A$4:$S1004,18,false)</f>
        <v>#N/A</v>
      </c>
      <c r="I874" s="686"/>
      <c r="J874" s="692"/>
      <c r="K874" s="692"/>
      <c r="L874" s="692"/>
      <c r="M874" s="691">
        <f t="shared" si="16"/>
        <v>0</v>
      </c>
      <c r="N874" s="692"/>
      <c r="O874" s="695" t="str">
        <f t="shared" si="7"/>
        <v>#DIV/0!</v>
      </c>
      <c r="P874" s="743"/>
      <c r="Q874" s="744"/>
      <c r="R874" s="744"/>
      <c r="S874" s="744"/>
      <c r="T874" s="744"/>
      <c r="U874" s="744"/>
      <c r="V874" s="744"/>
      <c r="W874" s="681"/>
      <c r="X874" s="681" t="str">
        <f>iferror(VLOOKUP($E874,'セッション実施状況管理'!$H$10:$L$1028,4,FALSE),"")</f>
        <v/>
      </c>
      <c r="Y874" s="681"/>
      <c r="Z874" s="681"/>
      <c r="AA874" s="681"/>
    </row>
    <row r="875">
      <c r="A875" s="692"/>
      <c r="B875" s="692" t="str">
        <f>vlookup(A875,'セッション実施状況管理'!$A:$C,3,false)</f>
        <v>#N/A</v>
      </c>
      <c r="C875" s="692" t="str">
        <f>vlookup(A875,'セッション実施状況管理'!$A:$B,2,false)</f>
        <v>#N/A</v>
      </c>
      <c r="D875" s="692"/>
      <c r="E875" s="692"/>
      <c r="F875" s="692"/>
      <c r="G875" s="692"/>
      <c r="H875" s="686" t="str">
        <f>vlookup(A875,'セッション実施状況管理'!$A$4:$S1004,18,false)</f>
        <v>#N/A</v>
      </c>
      <c r="I875" s="686"/>
      <c r="J875" s="692"/>
      <c r="K875" s="692"/>
      <c r="L875" s="692"/>
      <c r="M875" s="691">
        <f t="shared" si="16"/>
        <v>0</v>
      </c>
      <c r="N875" s="692"/>
      <c r="O875" s="695" t="str">
        <f t="shared" si="7"/>
        <v>#DIV/0!</v>
      </c>
      <c r="P875" s="743"/>
      <c r="Q875" s="744"/>
      <c r="R875" s="744"/>
      <c r="S875" s="744"/>
      <c r="T875" s="744"/>
      <c r="U875" s="744"/>
      <c r="V875" s="744"/>
      <c r="W875" s="681"/>
      <c r="X875" s="681" t="str">
        <f>iferror(VLOOKUP($E875,'セッション実施状況管理'!$H$10:$L$1028,4,FALSE),"")</f>
        <v/>
      </c>
      <c r="Y875" s="681"/>
      <c r="Z875" s="681"/>
      <c r="AA875" s="681"/>
    </row>
    <row r="876">
      <c r="A876" s="692"/>
      <c r="B876" s="692" t="str">
        <f>vlookup(A876,'セッション実施状況管理'!$A:$C,3,false)</f>
        <v>#N/A</v>
      </c>
      <c r="C876" s="692" t="str">
        <f>vlookup(A876,'セッション実施状況管理'!$A:$B,2,false)</f>
        <v>#N/A</v>
      </c>
      <c r="D876" s="692"/>
      <c r="E876" s="692"/>
      <c r="F876" s="692"/>
      <c r="G876" s="692"/>
      <c r="H876" s="686" t="str">
        <f>vlookup(A876,'セッション実施状況管理'!$A$4:$S1004,18,false)</f>
        <v>#N/A</v>
      </c>
      <c r="I876" s="686"/>
      <c r="J876" s="692"/>
      <c r="K876" s="692"/>
      <c r="L876" s="692"/>
      <c r="M876" s="691">
        <f t="shared" si="16"/>
        <v>0</v>
      </c>
      <c r="N876" s="692"/>
      <c r="O876" s="695" t="str">
        <f t="shared" si="7"/>
        <v>#DIV/0!</v>
      </c>
      <c r="P876" s="743"/>
      <c r="Q876" s="744"/>
      <c r="R876" s="744"/>
      <c r="S876" s="744"/>
      <c r="T876" s="744"/>
      <c r="U876" s="744"/>
      <c r="V876" s="744"/>
      <c r="W876" s="681"/>
      <c r="X876" s="681" t="str">
        <f>iferror(VLOOKUP($E876,'セッション実施状況管理'!$H$10:$L$1028,4,FALSE),"")</f>
        <v/>
      </c>
      <c r="Y876" s="681"/>
      <c r="Z876" s="681"/>
      <c r="AA876" s="681"/>
    </row>
    <row r="877">
      <c r="A877" s="692"/>
      <c r="B877" s="692" t="str">
        <f>vlookup(A877,'セッション実施状況管理'!$A:$C,3,false)</f>
        <v>#N/A</v>
      </c>
      <c r="C877" s="692" t="str">
        <f>vlookup(A877,'セッション実施状況管理'!$A:$B,2,false)</f>
        <v>#N/A</v>
      </c>
      <c r="D877" s="692"/>
      <c r="E877" s="692"/>
      <c r="F877" s="692"/>
      <c r="G877" s="692"/>
      <c r="H877" s="686" t="str">
        <f>vlookup(A877,'セッション実施状況管理'!$A$4:$S1004,18,false)</f>
        <v>#N/A</v>
      </c>
      <c r="I877" s="686"/>
      <c r="J877" s="692"/>
      <c r="K877" s="692"/>
      <c r="L877" s="692"/>
      <c r="M877" s="691">
        <f t="shared" si="16"/>
        <v>0</v>
      </c>
      <c r="N877" s="692"/>
      <c r="O877" s="695" t="str">
        <f t="shared" si="7"/>
        <v>#DIV/0!</v>
      </c>
      <c r="P877" s="743"/>
      <c r="Q877" s="744"/>
      <c r="R877" s="744"/>
      <c r="S877" s="744"/>
      <c r="T877" s="744"/>
      <c r="U877" s="744"/>
      <c r="V877" s="744"/>
      <c r="W877" s="681"/>
      <c r="X877" s="681" t="str">
        <f>iferror(VLOOKUP($E877,'セッション実施状況管理'!$H$10:$L$1028,4,FALSE),"")</f>
        <v/>
      </c>
      <c r="Y877" s="681"/>
      <c r="Z877" s="681"/>
      <c r="AA877" s="681"/>
    </row>
    <row r="878">
      <c r="A878" s="692"/>
      <c r="B878" s="692" t="str">
        <f>vlookup(A878,'セッション実施状況管理'!$A:$C,3,false)</f>
        <v>#N/A</v>
      </c>
      <c r="C878" s="692" t="str">
        <f>vlookup(A878,'セッション実施状況管理'!$A:$B,2,false)</f>
        <v>#N/A</v>
      </c>
      <c r="D878" s="692"/>
      <c r="E878" s="692"/>
      <c r="F878" s="692"/>
      <c r="G878" s="692"/>
      <c r="H878" s="686" t="str">
        <f>vlookup(A878,'セッション実施状況管理'!$A$4:$S1004,18,false)</f>
        <v>#N/A</v>
      </c>
      <c r="I878" s="686"/>
      <c r="J878" s="692"/>
      <c r="K878" s="692"/>
      <c r="L878" s="692"/>
      <c r="M878" s="691">
        <f t="shared" si="16"/>
        <v>0</v>
      </c>
      <c r="N878" s="692"/>
      <c r="O878" s="695" t="str">
        <f t="shared" si="7"/>
        <v>#DIV/0!</v>
      </c>
      <c r="P878" s="743"/>
      <c r="Q878" s="744"/>
      <c r="R878" s="744"/>
      <c r="S878" s="744"/>
      <c r="T878" s="744"/>
      <c r="U878" s="744"/>
      <c r="V878" s="744"/>
      <c r="W878" s="681"/>
      <c r="X878" s="681" t="str">
        <f>iferror(VLOOKUP($E878,'セッション実施状況管理'!$H$10:$L$1028,4,FALSE),"")</f>
        <v/>
      </c>
      <c r="Y878" s="681"/>
      <c r="Z878" s="681"/>
      <c r="AA878" s="681"/>
    </row>
    <row r="879">
      <c r="A879" s="692"/>
      <c r="B879" s="692" t="str">
        <f>vlookup(A879,'セッション実施状況管理'!$A:$C,3,false)</f>
        <v>#N/A</v>
      </c>
      <c r="C879" s="692" t="str">
        <f>vlookup(A879,'セッション実施状況管理'!$A:$B,2,false)</f>
        <v>#N/A</v>
      </c>
      <c r="D879" s="692"/>
      <c r="E879" s="692"/>
      <c r="F879" s="692"/>
      <c r="G879" s="692"/>
      <c r="H879" s="686" t="str">
        <f>vlookup(A879,'セッション実施状況管理'!$A$4:$S1004,18,false)</f>
        <v>#N/A</v>
      </c>
      <c r="I879" s="686"/>
      <c r="J879" s="692"/>
      <c r="K879" s="692"/>
      <c r="L879" s="692"/>
      <c r="M879" s="691">
        <f t="shared" si="16"/>
        <v>0</v>
      </c>
      <c r="N879" s="692"/>
      <c r="O879" s="695" t="str">
        <f t="shared" si="7"/>
        <v>#DIV/0!</v>
      </c>
      <c r="P879" s="743"/>
      <c r="Q879" s="744"/>
      <c r="R879" s="744"/>
      <c r="S879" s="744"/>
      <c r="T879" s="744"/>
      <c r="U879" s="744"/>
      <c r="V879" s="744"/>
      <c r="W879" s="681"/>
      <c r="X879" s="681" t="str">
        <f>iferror(VLOOKUP($E879,'セッション実施状況管理'!$H$10:$L$1028,4,FALSE),"")</f>
        <v/>
      </c>
      <c r="Y879" s="681"/>
      <c r="Z879" s="681"/>
      <c r="AA879" s="681"/>
    </row>
    <row r="880">
      <c r="A880" s="692"/>
      <c r="B880" s="692" t="str">
        <f>vlookup(A880,'セッション実施状況管理'!$A:$C,3,false)</f>
        <v>#N/A</v>
      </c>
      <c r="C880" s="692" t="str">
        <f>vlookup(A880,'セッション実施状況管理'!$A:$B,2,false)</f>
        <v>#N/A</v>
      </c>
      <c r="D880" s="692"/>
      <c r="E880" s="692"/>
      <c r="F880" s="692"/>
      <c r="G880" s="692"/>
      <c r="H880" s="686" t="str">
        <f>vlookup(A880,'セッション実施状況管理'!$A$4:$S1004,18,false)</f>
        <v>#N/A</v>
      </c>
      <c r="I880" s="686"/>
      <c r="J880" s="692"/>
      <c r="K880" s="692"/>
      <c r="L880" s="692"/>
      <c r="M880" s="691">
        <f t="shared" si="16"/>
        <v>0</v>
      </c>
      <c r="N880" s="692"/>
      <c r="O880" s="695" t="str">
        <f t="shared" si="7"/>
        <v>#DIV/0!</v>
      </c>
      <c r="P880" s="743"/>
      <c r="Q880" s="744"/>
      <c r="R880" s="744"/>
      <c r="S880" s="744"/>
      <c r="T880" s="744"/>
      <c r="U880" s="744"/>
      <c r="V880" s="744"/>
      <c r="W880" s="681"/>
      <c r="X880" s="681" t="str">
        <f>iferror(VLOOKUP($E880,'セッション実施状況管理'!$H$10:$L$1028,4,FALSE),"")</f>
        <v/>
      </c>
      <c r="Y880" s="681"/>
      <c r="Z880" s="681"/>
      <c r="AA880" s="681"/>
    </row>
    <row r="881">
      <c r="A881" s="692"/>
      <c r="B881" s="692" t="str">
        <f>vlookup(A881,'セッション実施状況管理'!$A:$C,3,false)</f>
        <v>#N/A</v>
      </c>
      <c r="C881" s="692" t="str">
        <f>vlookup(A881,'セッション実施状況管理'!$A:$B,2,false)</f>
        <v>#N/A</v>
      </c>
      <c r="D881" s="692"/>
      <c r="E881" s="692"/>
      <c r="F881" s="692"/>
      <c r="G881" s="692"/>
      <c r="H881" s="686" t="str">
        <f>vlookup(A881,'セッション実施状況管理'!$A$4:$S1004,18,false)</f>
        <v>#N/A</v>
      </c>
      <c r="I881" s="686"/>
      <c r="J881" s="692"/>
      <c r="K881" s="692"/>
      <c r="L881" s="692"/>
      <c r="M881" s="691">
        <f t="shared" si="16"/>
        <v>0</v>
      </c>
      <c r="N881" s="692"/>
      <c r="O881" s="695" t="str">
        <f t="shared" si="7"/>
        <v>#DIV/0!</v>
      </c>
      <c r="P881" s="743"/>
      <c r="Q881" s="744"/>
      <c r="R881" s="744"/>
      <c r="S881" s="744"/>
      <c r="T881" s="744"/>
      <c r="U881" s="744"/>
      <c r="V881" s="744"/>
      <c r="W881" s="681"/>
      <c r="X881" s="681" t="str">
        <f>iferror(VLOOKUP($E881,'セッション実施状況管理'!$H$10:$L$1028,4,FALSE),"")</f>
        <v/>
      </c>
      <c r="Y881" s="681"/>
      <c r="Z881" s="681"/>
      <c r="AA881" s="681"/>
    </row>
    <row r="882">
      <c r="A882" s="692"/>
      <c r="B882" s="692" t="str">
        <f>vlookup(A882,'セッション実施状況管理'!$A:$C,3,false)</f>
        <v>#N/A</v>
      </c>
      <c r="C882" s="692" t="str">
        <f>vlookup(A882,'セッション実施状況管理'!$A:$B,2,false)</f>
        <v>#N/A</v>
      </c>
      <c r="D882" s="692"/>
      <c r="E882" s="692"/>
      <c r="F882" s="692"/>
      <c r="G882" s="692"/>
      <c r="H882" s="686" t="str">
        <f>vlookup(A882,'セッション実施状況管理'!$A$4:$S1004,18,false)</f>
        <v>#N/A</v>
      </c>
      <c r="I882" s="686"/>
      <c r="J882" s="692"/>
      <c r="K882" s="692"/>
      <c r="L882" s="692"/>
      <c r="M882" s="691">
        <f t="shared" si="16"/>
        <v>0</v>
      </c>
      <c r="N882" s="692"/>
      <c r="O882" s="695" t="str">
        <f t="shared" si="7"/>
        <v>#DIV/0!</v>
      </c>
      <c r="P882" s="743"/>
      <c r="Q882" s="744"/>
      <c r="R882" s="744"/>
      <c r="S882" s="744"/>
      <c r="T882" s="744"/>
      <c r="U882" s="744"/>
      <c r="V882" s="744"/>
      <c r="W882" s="681"/>
      <c r="X882" s="681" t="str">
        <f>iferror(VLOOKUP($E882,'セッション実施状況管理'!$H$10:$L$1028,4,FALSE),"")</f>
        <v/>
      </c>
      <c r="Y882" s="681"/>
      <c r="Z882" s="681"/>
      <c r="AA882" s="681"/>
    </row>
    <row r="883">
      <c r="A883" s="692"/>
      <c r="B883" s="692" t="str">
        <f>vlookup(A883,'セッション実施状況管理'!$A:$C,3,false)</f>
        <v>#N/A</v>
      </c>
      <c r="C883" s="692" t="str">
        <f>vlookup(A883,'セッション実施状況管理'!$A:$B,2,false)</f>
        <v>#N/A</v>
      </c>
      <c r="D883" s="692"/>
      <c r="E883" s="692"/>
      <c r="F883" s="692"/>
      <c r="G883" s="692"/>
      <c r="H883" s="686" t="str">
        <f>vlookup(A883,'セッション実施状況管理'!$A$4:$S1004,18,false)</f>
        <v>#N/A</v>
      </c>
      <c r="I883" s="686"/>
      <c r="J883" s="692"/>
      <c r="K883" s="692"/>
      <c r="L883" s="692"/>
      <c r="M883" s="691">
        <f t="shared" si="16"/>
        <v>0</v>
      </c>
      <c r="N883" s="692"/>
      <c r="O883" s="695" t="str">
        <f t="shared" si="7"/>
        <v>#DIV/0!</v>
      </c>
      <c r="P883" s="743"/>
      <c r="Q883" s="744"/>
      <c r="R883" s="744"/>
      <c r="S883" s="744"/>
      <c r="T883" s="744"/>
      <c r="U883" s="744"/>
      <c r="V883" s="744"/>
      <c r="W883" s="681"/>
      <c r="X883" s="681" t="str">
        <f>iferror(VLOOKUP($E883,'セッション実施状況管理'!$H$10:$L$1028,4,FALSE),"")</f>
        <v/>
      </c>
      <c r="Y883" s="681"/>
      <c r="Z883" s="681"/>
      <c r="AA883" s="681"/>
    </row>
    <row r="884">
      <c r="A884" s="692"/>
      <c r="B884" s="692" t="str">
        <f>vlookup(A884,'セッション実施状況管理'!$A:$C,3,false)</f>
        <v>#N/A</v>
      </c>
      <c r="C884" s="692" t="str">
        <f>vlookup(A884,'セッション実施状況管理'!$A:$B,2,false)</f>
        <v>#N/A</v>
      </c>
      <c r="D884" s="692"/>
      <c r="E884" s="692"/>
      <c r="F884" s="692"/>
      <c r="G884" s="692"/>
      <c r="H884" s="686" t="str">
        <f>vlookup(A884,'セッション実施状況管理'!$A$4:$S1004,18,false)</f>
        <v>#N/A</v>
      </c>
      <c r="I884" s="686"/>
      <c r="J884" s="692"/>
      <c r="K884" s="692"/>
      <c r="L884" s="692"/>
      <c r="M884" s="691">
        <f t="shared" si="16"/>
        <v>0</v>
      </c>
      <c r="N884" s="692"/>
      <c r="O884" s="695" t="str">
        <f t="shared" si="7"/>
        <v>#DIV/0!</v>
      </c>
      <c r="P884" s="743"/>
      <c r="Q884" s="744"/>
      <c r="R884" s="744"/>
      <c r="S884" s="744"/>
      <c r="T884" s="744"/>
      <c r="U884" s="744"/>
      <c r="V884" s="744"/>
      <c r="W884" s="681"/>
      <c r="X884" s="681" t="str">
        <f>iferror(VLOOKUP($E884,'セッション実施状況管理'!$H$10:$L$1028,4,FALSE),"")</f>
        <v/>
      </c>
      <c r="Y884" s="681"/>
      <c r="Z884" s="681"/>
      <c r="AA884" s="681"/>
    </row>
    <row r="885">
      <c r="A885" s="692"/>
      <c r="B885" s="692" t="str">
        <f>vlookup(A885,'セッション実施状況管理'!$A:$C,3,false)</f>
        <v>#N/A</v>
      </c>
      <c r="C885" s="692" t="str">
        <f>vlookup(A885,'セッション実施状況管理'!$A:$B,2,false)</f>
        <v>#N/A</v>
      </c>
      <c r="D885" s="692"/>
      <c r="E885" s="692"/>
      <c r="F885" s="692"/>
      <c r="G885" s="692"/>
      <c r="H885" s="686" t="str">
        <f>vlookup(A885,'セッション実施状況管理'!$A$4:$S1004,18,false)</f>
        <v>#N/A</v>
      </c>
      <c r="I885" s="686"/>
      <c r="J885" s="692"/>
      <c r="K885" s="692"/>
      <c r="L885" s="692"/>
      <c r="M885" s="691">
        <f t="shared" si="16"/>
        <v>0</v>
      </c>
      <c r="N885" s="692"/>
      <c r="O885" s="695" t="str">
        <f t="shared" si="7"/>
        <v>#DIV/0!</v>
      </c>
      <c r="P885" s="743"/>
      <c r="Q885" s="744"/>
      <c r="R885" s="744"/>
      <c r="S885" s="744"/>
      <c r="T885" s="744"/>
      <c r="U885" s="744"/>
      <c r="V885" s="744"/>
      <c r="W885" s="681"/>
      <c r="X885" s="681" t="str">
        <f>iferror(VLOOKUP($E885,'セッション実施状況管理'!$H$10:$L$1028,4,FALSE),"")</f>
        <v/>
      </c>
      <c r="Y885" s="681"/>
      <c r="Z885" s="681"/>
      <c r="AA885" s="681"/>
    </row>
    <row r="886">
      <c r="A886" s="692"/>
      <c r="B886" s="692" t="str">
        <f>vlookup(A886,'セッション実施状況管理'!$A:$C,3,false)</f>
        <v>#N/A</v>
      </c>
      <c r="C886" s="692" t="str">
        <f>vlookup(A886,'セッション実施状況管理'!$A:$B,2,false)</f>
        <v>#N/A</v>
      </c>
      <c r="D886" s="692"/>
      <c r="E886" s="692"/>
      <c r="F886" s="692"/>
      <c r="G886" s="692"/>
      <c r="H886" s="686" t="str">
        <f>vlookup(A886,'セッション実施状況管理'!$A$4:$S1004,18,false)</f>
        <v>#N/A</v>
      </c>
      <c r="I886" s="686"/>
      <c r="J886" s="692"/>
      <c r="K886" s="692"/>
      <c r="L886" s="692"/>
      <c r="M886" s="691">
        <f t="shared" si="16"/>
        <v>0</v>
      </c>
      <c r="N886" s="692"/>
      <c r="O886" s="695" t="str">
        <f t="shared" si="7"/>
        <v>#DIV/0!</v>
      </c>
      <c r="P886" s="743"/>
      <c r="Q886" s="744"/>
      <c r="R886" s="744"/>
      <c r="S886" s="744"/>
      <c r="T886" s="744"/>
      <c r="U886" s="744"/>
      <c r="V886" s="744"/>
      <c r="W886" s="681"/>
      <c r="X886" s="681" t="str">
        <f>iferror(VLOOKUP($E886,'セッション実施状況管理'!$H$10:$L$1028,4,FALSE),"")</f>
        <v/>
      </c>
      <c r="Y886" s="681"/>
      <c r="Z886" s="681"/>
      <c r="AA886" s="681"/>
    </row>
    <row r="887">
      <c r="A887" s="692"/>
      <c r="B887" s="692" t="str">
        <f>vlookup(A887,'セッション実施状況管理'!$A:$C,3,false)</f>
        <v>#N/A</v>
      </c>
      <c r="C887" s="692" t="str">
        <f>vlookup(A887,'セッション実施状況管理'!$A:$B,2,false)</f>
        <v>#N/A</v>
      </c>
      <c r="D887" s="692"/>
      <c r="E887" s="692"/>
      <c r="F887" s="692"/>
      <c r="G887" s="692"/>
      <c r="H887" s="686" t="str">
        <f>vlookup(A887,'セッション実施状況管理'!$A$4:$S1004,18,false)</f>
        <v>#N/A</v>
      </c>
      <c r="I887" s="686"/>
      <c r="J887" s="692"/>
      <c r="K887" s="692"/>
      <c r="L887" s="692"/>
      <c r="M887" s="691">
        <f t="shared" si="16"/>
        <v>0</v>
      </c>
      <c r="N887" s="692"/>
      <c r="O887" s="695" t="str">
        <f t="shared" si="7"/>
        <v>#DIV/0!</v>
      </c>
      <c r="P887" s="743"/>
      <c r="Q887" s="744"/>
      <c r="R887" s="744"/>
      <c r="S887" s="744"/>
      <c r="T887" s="744"/>
      <c r="U887" s="744"/>
      <c r="V887" s="744"/>
      <c r="W887" s="681"/>
      <c r="X887" s="681" t="str">
        <f>iferror(VLOOKUP($E887,'セッション実施状況管理'!$H$10:$L$1028,4,FALSE),"")</f>
        <v/>
      </c>
      <c r="Y887" s="681"/>
      <c r="Z887" s="681"/>
      <c r="AA887" s="681"/>
    </row>
    <row r="888">
      <c r="A888" s="692"/>
      <c r="B888" s="692" t="str">
        <f>vlookup(A888,'セッション実施状況管理'!$A:$C,3,false)</f>
        <v>#N/A</v>
      </c>
      <c r="C888" s="692" t="str">
        <f>vlookup(A888,'セッション実施状況管理'!$A:$B,2,false)</f>
        <v>#N/A</v>
      </c>
      <c r="D888" s="692"/>
      <c r="E888" s="692"/>
      <c r="F888" s="692"/>
      <c r="G888" s="692"/>
      <c r="H888" s="686" t="str">
        <f>vlookup(A888,'セッション実施状況管理'!$A$4:$S1004,18,false)</f>
        <v>#N/A</v>
      </c>
      <c r="I888" s="686"/>
      <c r="J888" s="692"/>
      <c r="K888" s="692"/>
      <c r="L888" s="692"/>
      <c r="M888" s="691">
        <f t="shared" si="16"/>
        <v>0</v>
      </c>
      <c r="N888" s="692"/>
      <c r="O888" s="695" t="str">
        <f t="shared" si="7"/>
        <v>#DIV/0!</v>
      </c>
      <c r="P888" s="743"/>
      <c r="Q888" s="744"/>
      <c r="R888" s="744"/>
      <c r="S888" s="744"/>
      <c r="T888" s="744"/>
      <c r="U888" s="744"/>
      <c r="V888" s="744"/>
      <c r="W888" s="681"/>
      <c r="X888" s="681" t="str">
        <f>iferror(VLOOKUP($E888,'セッション実施状況管理'!$H$10:$L$1028,4,FALSE),"")</f>
        <v/>
      </c>
      <c r="Y888" s="681"/>
      <c r="Z888" s="681"/>
      <c r="AA888" s="681"/>
    </row>
    <row r="889">
      <c r="A889" s="692"/>
      <c r="B889" s="692" t="str">
        <f>vlookup(A889,'セッション実施状況管理'!$A:$C,3,false)</f>
        <v>#N/A</v>
      </c>
      <c r="C889" s="692" t="str">
        <f>vlookup(A889,'セッション実施状況管理'!$A:$B,2,false)</f>
        <v>#N/A</v>
      </c>
      <c r="D889" s="692"/>
      <c r="E889" s="692"/>
      <c r="F889" s="692"/>
      <c r="G889" s="692"/>
      <c r="H889" s="686" t="str">
        <f>vlookup(A889,'セッション実施状況管理'!$A$4:$S1004,18,false)</f>
        <v>#N/A</v>
      </c>
      <c r="I889" s="686"/>
      <c r="J889" s="692"/>
      <c r="K889" s="692"/>
      <c r="L889" s="692"/>
      <c r="M889" s="691">
        <f t="shared" si="16"/>
        <v>0</v>
      </c>
      <c r="N889" s="692"/>
      <c r="O889" s="695" t="str">
        <f t="shared" si="7"/>
        <v>#DIV/0!</v>
      </c>
      <c r="P889" s="743"/>
      <c r="Q889" s="744"/>
      <c r="R889" s="744"/>
      <c r="S889" s="744"/>
      <c r="T889" s="744"/>
      <c r="U889" s="744"/>
      <c r="V889" s="744"/>
      <c r="W889" s="681"/>
      <c r="X889" s="681" t="str">
        <f>iferror(VLOOKUP($E889,'セッション実施状況管理'!$H$10:$L$1028,4,FALSE),"")</f>
        <v/>
      </c>
      <c r="Y889" s="681"/>
      <c r="Z889" s="681"/>
      <c r="AA889" s="681"/>
    </row>
    <row r="890">
      <c r="A890" s="692"/>
      <c r="B890" s="692" t="str">
        <f>vlookup(A890,'セッション実施状況管理'!$A:$C,3,false)</f>
        <v>#N/A</v>
      </c>
      <c r="C890" s="692" t="str">
        <f>vlookup(A890,'セッション実施状況管理'!$A:$B,2,false)</f>
        <v>#N/A</v>
      </c>
      <c r="D890" s="692"/>
      <c r="E890" s="692"/>
      <c r="F890" s="692"/>
      <c r="G890" s="692"/>
      <c r="H890" s="686" t="str">
        <f>vlookup(A890,'セッション実施状況管理'!$A$4:$S1004,18,false)</f>
        <v>#N/A</v>
      </c>
      <c r="I890" s="686"/>
      <c r="J890" s="692"/>
      <c r="K890" s="692"/>
      <c r="L890" s="692"/>
      <c r="M890" s="691">
        <f t="shared" si="16"/>
        <v>0</v>
      </c>
      <c r="N890" s="692"/>
      <c r="O890" s="695" t="str">
        <f t="shared" si="7"/>
        <v>#DIV/0!</v>
      </c>
      <c r="P890" s="743"/>
      <c r="Q890" s="744"/>
      <c r="R890" s="744"/>
      <c r="S890" s="744"/>
      <c r="T890" s="744"/>
      <c r="U890" s="744"/>
      <c r="V890" s="744"/>
      <c r="W890" s="681"/>
      <c r="X890" s="681" t="str">
        <f>iferror(VLOOKUP($E890,'セッション実施状況管理'!$H$10:$L$1028,4,FALSE),"")</f>
        <v/>
      </c>
      <c r="Y890" s="681"/>
      <c r="Z890" s="681"/>
      <c r="AA890" s="681"/>
    </row>
    <row r="891">
      <c r="A891" s="692"/>
      <c r="B891" s="692" t="str">
        <f>vlookup(A891,'セッション実施状況管理'!$A:$C,3,false)</f>
        <v>#N/A</v>
      </c>
      <c r="C891" s="692" t="str">
        <f>vlookup(A891,'セッション実施状況管理'!$A:$B,2,false)</f>
        <v>#N/A</v>
      </c>
      <c r="D891" s="692"/>
      <c r="E891" s="692"/>
      <c r="F891" s="692"/>
      <c r="G891" s="692"/>
      <c r="H891" s="686" t="str">
        <f>vlookup(A891,'セッション実施状況管理'!$A$4:$S1004,18,false)</f>
        <v>#N/A</v>
      </c>
      <c r="I891" s="686"/>
      <c r="J891" s="692"/>
      <c r="K891" s="692"/>
      <c r="L891" s="692"/>
      <c r="M891" s="691">
        <f t="shared" si="16"/>
        <v>0</v>
      </c>
      <c r="N891" s="692"/>
      <c r="O891" s="695" t="str">
        <f t="shared" si="7"/>
        <v>#DIV/0!</v>
      </c>
      <c r="P891" s="743"/>
      <c r="Q891" s="744"/>
      <c r="R891" s="744"/>
      <c r="S891" s="744"/>
      <c r="T891" s="744"/>
      <c r="U891" s="744"/>
      <c r="V891" s="744"/>
      <c r="W891" s="681"/>
      <c r="X891" s="681" t="str">
        <f>iferror(VLOOKUP($E891,'セッション実施状況管理'!$H$10:$L$1028,4,FALSE),"")</f>
        <v/>
      </c>
      <c r="Y891" s="681"/>
      <c r="Z891" s="681"/>
      <c r="AA891" s="681"/>
    </row>
    <row r="892">
      <c r="A892" s="692"/>
      <c r="B892" s="692" t="str">
        <f>vlookup(A892,'セッション実施状況管理'!$A:$C,3,false)</f>
        <v>#N/A</v>
      </c>
      <c r="C892" s="692" t="str">
        <f>vlookup(A892,'セッション実施状況管理'!$A:$B,2,false)</f>
        <v>#N/A</v>
      </c>
      <c r="D892" s="692"/>
      <c r="E892" s="692"/>
      <c r="F892" s="692"/>
      <c r="G892" s="692"/>
      <c r="H892" s="686" t="str">
        <f>vlookup(A892,'セッション実施状況管理'!$A$4:$S1004,18,false)</f>
        <v>#N/A</v>
      </c>
      <c r="I892" s="686"/>
      <c r="J892" s="692"/>
      <c r="K892" s="692"/>
      <c r="L892" s="692"/>
      <c r="M892" s="691">
        <f t="shared" si="16"/>
        <v>0</v>
      </c>
      <c r="N892" s="692"/>
      <c r="O892" s="695" t="str">
        <f t="shared" si="7"/>
        <v>#DIV/0!</v>
      </c>
      <c r="P892" s="743"/>
      <c r="Q892" s="744"/>
      <c r="R892" s="744"/>
      <c r="S892" s="744"/>
      <c r="T892" s="744"/>
      <c r="U892" s="744"/>
      <c r="V892" s="744"/>
      <c r="W892" s="681"/>
      <c r="X892" s="681" t="str">
        <f>iferror(VLOOKUP($E892,'セッション実施状況管理'!$H$10:$L$1028,4,FALSE),"")</f>
        <v/>
      </c>
      <c r="Y892" s="681"/>
      <c r="Z892" s="681"/>
      <c r="AA892" s="681"/>
    </row>
    <row r="893">
      <c r="A893" s="692"/>
      <c r="B893" s="692" t="str">
        <f>vlookup(A893,'セッション実施状況管理'!$A:$C,3,false)</f>
        <v>#N/A</v>
      </c>
      <c r="C893" s="692" t="str">
        <f>vlookup(A893,'セッション実施状況管理'!$A:$B,2,false)</f>
        <v>#N/A</v>
      </c>
      <c r="D893" s="692"/>
      <c r="E893" s="692"/>
      <c r="F893" s="692"/>
      <c r="G893" s="692"/>
      <c r="H893" s="686" t="str">
        <f>vlookup(A893,'セッション実施状況管理'!$A$4:$S1004,18,false)</f>
        <v>#N/A</v>
      </c>
      <c r="I893" s="686"/>
      <c r="J893" s="692"/>
      <c r="K893" s="692"/>
      <c r="L893" s="692"/>
      <c r="M893" s="691">
        <f t="shared" si="16"/>
        <v>0</v>
      </c>
      <c r="N893" s="692"/>
      <c r="O893" s="695" t="str">
        <f t="shared" si="7"/>
        <v>#DIV/0!</v>
      </c>
      <c r="P893" s="743"/>
      <c r="Q893" s="744"/>
      <c r="R893" s="744"/>
      <c r="S893" s="744"/>
      <c r="T893" s="744"/>
      <c r="U893" s="744"/>
      <c r="V893" s="744"/>
      <c r="W893" s="681"/>
      <c r="X893" s="681" t="str">
        <f>iferror(VLOOKUP($E893,'セッション実施状況管理'!$H$10:$L$1028,4,FALSE),"")</f>
        <v/>
      </c>
      <c r="Y893" s="681"/>
      <c r="Z893" s="681"/>
      <c r="AA893" s="681"/>
    </row>
    <row r="894">
      <c r="A894" s="692"/>
      <c r="B894" s="692" t="str">
        <f>vlookup(A894,'セッション実施状況管理'!$A:$C,3,false)</f>
        <v>#N/A</v>
      </c>
      <c r="C894" s="692" t="str">
        <f>vlookup(A894,'セッション実施状況管理'!$A:$B,2,false)</f>
        <v>#N/A</v>
      </c>
      <c r="D894" s="692"/>
      <c r="E894" s="692"/>
      <c r="F894" s="692"/>
      <c r="G894" s="692"/>
      <c r="H894" s="686" t="str">
        <f>vlookup(A894,'セッション実施状況管理'!$A$4:$S1004,18,false)</f>
        <v>#N/A</v>
      </c>
      <c r="I894" s="686"/>
      <c r="J894" s="692"/>
      <c r="K894" s="692"/>
      <c r="L894" s="692"/>
      <c r="M894" s="691">
        <f t="shared" si="16"/>
        <v>0</v>
      </c>
      <c r="N894" s="692"/>
      <c r="O894" s="695" t="str">
        <f t="shared" si="7"/>
        <v>#DIV/0!</v>
      </c>
      <c r="P894" s="743"/>
      <c r="Q894" s="744"/>
      <c r="R894" s="744"/>
      <c r="S894" s="744"/>
      <c r="T894" s="744"/>
      <c r="U894" s="744"/>
      <c r="V894" s="744"/>
      <c r="W894" s="681"/>
      <c r="X894" s="681" t="str">
        <f>iferror(VLOOKUP($E894,'セッション実施状況管理'!$H$10:$L$1028,4,FALSE),"")</f>
        <v/>
      </c>
      <c r="Y894" s="681"/>
      <c r="Z894" s="681"/>
      <c r="AA894" s="681"/>
    </row>
    <row r="895">
      <c r="A895" s="692"/>
      <c r="B895" s="692" t="str">
        <f>vlookup(A895,'セッション実施状況管理'!$A:$C,3,false)</f>
        <v>#N/A</v>
      </c>
      <c r="C895" s="692" t="str">
        <f>vlookup(A895,'セッション実施状況管理'!$A:$B,2,false)</f>
        <v>#N/A</v>
      </c>
      <c r="D895" s="692"/>
      <c r="E895" s="692"/>
      <c r="F895" s="692"/>
      <c r="G895" s="692"/>
      <c r="H895" s="686" t="str">
        <f>vlookup(A895,'セッション実施状況管理'!$A$4:$S1004,18,false)</f>
        <v>#N/A</v>
      </c>
      <c r="I895" s="686"/>
      <c r="J895" s="692"/>
      <c r="K895" s="692"/>
      <c r="L895" s="692"/>
      <c r="M895" s="691">
        <f t="shared" si="16"/>
        <v>0</v>
      </c>
      <c r="N895" s="692"/>
      <c r="O895" s="695" t="str">
        <f t="shared" si="7"/>
        <v>#DIV/0!</v>
      </c>
      <c r="P895" s="743"/>
      <c r="Q895" s="744"/>
      <c r="R895" s="744"/>
      <c r="S895" s="744"/>
      <c r="T895" s="744"/>
      <c r="U895" s="744"/>
      <c r="V895" s="744"/>
      <c r="W895" s="681"/>
      <c r="X895" s="681" t="str">
        <f>iferror(VLOOKUP($E895,'セッション実施状況管理'!$H$10:$L$1028,4,FALSE),"")</f>
        <v/>
      </c>
      <c r="Y895" s="681"/>
      <c r="Z895" s="681"/>
      <c r="AA895" s="681"/>
    </row>
    <row r="896">
      <c r="A896" s="692"/>
      <c r="B896" s="692" t="str">
        <f>vlookup(A896,'セッション実施状況管理'!$A:$C,3,false)</f>
        <v>#N/A</v>
      </c>
      <c r="C896" s="692" t="str">
        <f>vlookup(A896,'セッション実施状況管理'!$A:$B,2,false)</f>
        <v>#N/A</v>
      </c>
      <c r="D896" s="692"/>
      <c r="E896" s="692"/>
      <c r="F896" s="692"/>
      <c r="G896" s="692"/>
      <c r="H896" s="686" t="str">
        <f>vlookup(A896,'セッション実施状況管理'!$A$4:$S1004,18,false)</f>
        <v>#N/A</v>
      </c>
      <c r="I896" s="686"/>
      <c r="J896" s="692"/>
      <c r="K896" s="692"/>
      <c r="L896" s="692"/>
      <c r="M896" s="691">
        <f t="shared" si="16"/>
        <v>0</v>
      </c>
      <c r="N896" s="692"/>
      <c r="O896" s="695" t="str">
        <f t="shared" si="7"/>
        <v>#DIV/0!</v>
      </c>
      <c r="P896" s="743"/>
      <c r="Q896" s="744"/>
      <c r="R896" s="744"/>
      <c r="S896" s="744"/>
      <c r="T896" s="744"/>
      <c r="U896" s="744"/>
      <c r="V896" s="744"/>
      <c r="W896" s="681"/>
      <c r="X896" s="681" t="str">
        <f>iferror(VLOOKUP($E896,'セッション実施状況管理'!$H$10:$L$1028,4,FALSE),"")</f>
        <v/>
      </c>
      <c r="Y896" s="681"/>
      <c r="Z896" s="681"/>
      <c r="AA896" s="681"/>
    </row>
    <row r="897">
      <c r="A897" s="692"/>
      <c r="B897" s="692" t="str">
        <f>vlookup(A897,'セッション実施状況管理'!$A:$C,3,false)</f>
        <v>#N/A</v>
      </c>
      <c r="C897" s="692" t="str">
        <f>vlookup(A897,'セッション実施状況管理'!$A:$B,2,false)</f>
        <v>#N/A</v>
      </c>
      <c r="D897" s="692"/>
      <c r="E897" s="692"/>
      <c r="F897" s="692"/>
      <c r="G897" s="692"/>
      <c r="H897" s="686" t="str">
        <f>vlookup(A897,'セッション実施状況管理'!$A$4:$S1004,18,false)</f>
        <v>#N/A</v>
      </c>
      <c r="I897" s="686"/>
      <c r="J897" s="692"/>
      <c r="K897" s="692"/>
      <c r="L897" s="692"/>
      <c r="M897" s="691">
        <f t="shared" si="16"/>
        <v>0</v>
      </c>
      <c r="N897" s="692"/>
      <c r="O897" s="695" t="str">
        <f t="shared" si="7"/>
        <v>#DIV/0!</v>
      </c>
      <c r="P897" s="743"/>
      <c r="Q897" s="744"/>
      <c r="R897" s="744"/>
      <c r="S897" s="744"/>
      <c r="T897" s="744"/>
      <c r="U897" s="744"/>
      <c r="V897" s="744"/>
      <c r="W897" s="681"/>
      <c r="X897" s="681" t="str">
        <f>iferror(VLOOKUP($E897,'セッション実施状況管理'!$H$10:$L$1028,4,FALSE),"")</f>
        <v/>
      </c>
      <c r="Y897" s="681"/>
      <c r="Z897" s="681"/>
      <c r="AA897" s="681"/>
    </row>
    <row r="898">
      <c r="A898" s="692"/>
      <c r="B898" s="692" t="str">
        <f>vlookup(A898,'セッション実施状況管理'!$A:$C,3,false)</f>
        <v>#N/A</v>
      </c>
      <c r="C898" s="692" t="str">
        <f>vlookup(A898,'セッション実施状況管理'!$A:$B,2,false)</f>
        <v>#N/A</v>
      </c>
      <c r="D898" s="692"/>
      <c r="E898" s="692"/>
      <c r="F898" s="692"/>
      <c r="G898" s="692"/>
      <c r="H898" s="686" t="str">
        <f>vlookup(A898,'セッション実施状況管理'!$A$4:$S1004,18,false)</f>
        <v>#N/A</v>
      </c>
      <c r="I898" s="686"/>
      <c r="J898" s="692"/>
      <c r="K898" s="692"/>
      <c r="L898" s="692"/>
      <c r="M898" s="691">
        <f t="shared" si="16"/>
        <v>0</v>
      </c>
      <c r="N898" s="692"/>
      <c r="O898" s="695" t="str">
        <f t="shared" si="7"/>
        <v>#DIV/0!</v>
      </c>
      <c r="P898" s="743"/>
      <c r="Q898" s="744"/>
      <c r="R898" s="744"/>
      <c r="S898" s="744"/>
      <c r="T898" s="744"/>
      <c r="U898" s="744"/>
      <c r="V898" s="744"/>
      <c r="W898" s="681"/>
      <c r="X898" s="681" t="str">
        <f>iferror(VLOOKUP($E898,'セッション実施状況管理'!$H$10:$L$1028,4,FALSE),"")</f>
        <v/>
      </c>
      <c r="Y898" s="681"/>
      <c r="Z898" s="681"/>
      <c r="AA898" s="681"/>
    </row>
    <row r="899">
      <c r="A899" s="692"/>
      <c r="B899" s="692" t="str">
        <f>vlookup(A899,'セッション実施状況管理'!$A:$C,3,false)</f>
        <v>#N/A</v>
      </c>
      <c r="C899" s="692" t="str">
        <f>vlookup(A899,'セッション実施状況管理'!$A:$B,2,false)</f>
        <v>#N/A</v>
      </c>
      <c r="D899" s="692"/>
      <c r="E899" s="692"/>
      <c r="F899" s="692"/>
      <c r="G899" s="692"/>
      <c r="H899" s="686" t="str">
        <f>vlookup(A899,'セッション実施状況管理'!$A$4:$S1004,18,false)</f>
        <v>#N/A</v>
      </c>
      <c r="I899" s="686"/>
      <c r="J899" s="692"/>
      <c r="K899" s="692"/>
      <c r="L899" s="692"/>
      <c r="M899" s="691">
        <f t="shared" si="16"/>
        <v>0</v>
      </c>
      <c r="N899" s="692"/>
      <c r="O899" s="695" t="str">
        <f t="shared" si="7"/>
        <v>#DIV/0!</v>
      </c>
      <c r="P899" s="743"/>
      <c r="Q899" s="744"/>
      <c r="R899" s="744"/>
      <c r="S899" s="744"/>
      <c r="T899" s="744"/>
      <c r="U899" s="744"/>
      <c r="V899" s="744"/>
      <c r="W899" s="681"/>
      <c r="X899" s="681" t="str">
        <f>iferror(VLOOKUP($E899,'セッション実施状況管理'!$H$10:$L$1028,4,FALSE),"")</f>
        <v/>
      </c>
      <c r="Y899" s="681"/>
      <c r="Z899" s="681"/>
      <c r="AA899" s="681"/>
    </row>
    <row r="900">
      <c r="A900" s="692"/>
      <c r="B900" s="692" t="str">
        <f>vlookup(A900,'セッション実施状況管理'!$A:$C,3,false)</f>
        <v>#N/A</v>
      </c>
      <c r="C900" s="692" t="str">
        <f>vlookup(A900,'セッション実施状況管理'!$A:$B,2,false)</f>
        <v>#N/A</v>
      </c>
      <c r="D900" s="692"/>
      <c r="E900" s="692"/>
      <c r="F900" s="692"/>
      <c r="G900" s="692"/>
      <c r="H900" s="686" t="str">
        <f>vlookup(A900,'セッション実施状況管理'!$A$4:$S1004,18,false)</f>
        <v>#N/A</v>
      </c>
      <c r="I900" s="686"/>
      <c r="J900" s="692"/>
      <c r="K900" s="692"/>
      <c r="L900" s="692"/>
      <c r="M900" s="691">
        <f t="shared" si="16"/>
        <v>0</v>
      </c>
      <c r="N900" s="692"/>
      <c r="O900" s="695" t="str">
        <f t="shared" si="7"/>
        <v>#DIV/0!</v>
      </c>
      <c r="P900" s="743"/>
      <c r="Q900" s="744"/>
      <c r="R900" s="744"/>
      <c r="S900" s="744"/>
      <c r="T900" s="744"/>
      <c r="U900" s="744"/>
      <c r="V900" s="744"/>
      <c r="W900" s="681"/>
      <c r="X900" s="681" t="str">
        <f>iferror(VLOOKUP($E900,'セッション実施状況管理'!$H$10:$L$1028,4,FALSE),"")</f>
        <v/>
      </c>
      <c r="Y900" s="681"/>
      <c r="Z900" s="681"/>
      <c r="AA900" s="681"/>
    </row>
    <row r="901">
      <c r="A901" s="692"/>
      <c r="B901" s="692" t="str">
        <f>vlookup(A901,'セッション実施状況管理'!$A:$C,3,false)</f>
        <v>#N/A</v>
      </c>
      <c r="C901" s="692" t="str">
        <f>vlookup(A901,'セッション実施状況管理'!$A:$B,2,false)</f>
        <v>#N/A</v>
      </c>
      <c r="D901" s="692"/>
      <c r="E901" s="692"/>
      <c r="F901" s="692"/>
      <c r="G901" s="692"/>
      <c r="H901" s="686" t="str">
        <f>vlookup(A901,'セッション実施状況管理'!$A$4:$S1004,18,false)</f>
        <v>#N/A</v>
      </c>
      <c r="I901" s="686"/>
      <c r="J901" s="692"/>
      <c r="K901" s="692"/>
      <c r="L901" s="692"/>
      <c r="M901" s="691">
        <f t="shared" si="16"/>
        <v>0</v>
      </c>
      <c r="N901" s="692"/>
      <c r="O901" s="695" t="str">
        <f t="shared" si="7"/>
        <v>#DIV/0!</v>
      </c>
      <c r="P901" s="743"/>
      <c r="Q901" s="744"/>
      <c r="R901" s="744"/>
      <c r="S901" s="744"/>
      <c r="T901" s="744"/>
      <c r="U901" s="744"/>
      <c r="V901" s="744"/>
      <c r="W901" s="681"/>
      <c r="X901" s="681" t="str">
        <f>iferror(VLOOKUP($E901,'セッション実施状況管理'!$H$10:$L$1028,4,FALSE),"")</f>
        <v/>
      </c>
      <c r="Y901" s="681"/>
      <c r="Z901" s="681"/>
      <c r="AA901" s="681"/>
    </row>
    <row r="902">
      <c r="A902" s="692"/>
      <c r="B902" s="692" t="str">
        <f>vlookup(A902,'セッション実施状況管理'!$A:$C,3,false)</f>
        <v>#N/A</v>
      </c>
      <c r="C902" s="692" t="str">
        <f>vlookup(A902,'セッション実施状況管理'!$A:$B,2,false)</f>
        <v>#N/A</v>
      </c>
      <c r="D902" s="692"/>
      <c r="E902" s="692"/>
      <c r="F902" s="692"/>
      <c r="G902" s="692"/>
      <c r="H902" s="686" t="str">
        <f>vlookup(A902,'セッション実施状況管理'!$A$4:$S1004,18,false)</f>
        <v>#N/A</v>
      </c>
      <c r="I902" s="686"/>
      <c r="J902" s="692"/>
      <c r="K902" s="692"/>
      <c r="L902" s="692"/>
      <c r="M902" s="691">
        <f t="shared" si="16"/>
        <v>0</v>
      </c>
      <c r="N902" s="692"/>
      <c r="O902" s="695" t="str">
        <f t="shared" si="7"/>
        <v>#DIV/0!</v>
      </c>
      <c r="P902" s="743"/>
      <c r="Q902" s="744"/>
      <c r="R902" s="744"/>
      <c r="S902" s="744"/>
      <c r="T902" s="744"/>
      <c r="U902" s="744"/>
      <c r="V902" s="744"/>
      <c r="W902" s="681"/>
      <c r="X902" s="681" t="str">
        <f>iferror(VLOOKUP($E902,'セッション実施状況管理'!$H$10:$L$1028,4,FALSE),"")</f>
        <v/>
      </c>
      <c r="Y902" s="681"/>
      <c r="Z902" s="681"/>
      <c r="AA902" s="681"/>
    </row>
    <row r="903">
      <c r="A903" s="692"/>
      <c r="B903" s="692" t="str">
        <f>vlookup(A903,'セッション実施状況管理'!$A:$C,3,false)</f>
        <v>#N/A</v>
      </c>
      <c r="C903" s="692" t="str">
        <f>vlookup(A903,'セッション実施状況管理'!$A:$B,2,false)</f>
        <v>#N/A</v>
      </c>
      <c r="D903" s="692"/>
      <c r="E903" s="692"/>
      <c r="F903" s="692"/>
      <c r="G903" s="692"/>
      <c r="H903" s="686" t="str">
        <f>vlookup(A903,'セッション実施状況管理'!$A$4:$S1004,18,false)</f>
        <v>#N/A</v>
      </c>
      <c r="I903" s="686"/>
      <c r="J903" s="692"/>
      <c r="K903" s="692"/>
      <c r="L903" s="692"/>
      <c r="M903" s="691">
        <f t="shared" si="16"/>
        <v>0</v>
      </c>
      <c r="N903" s="692"/>
      <c r="O903" s="695" t="str">
        <f t="shared" si="7"/>
        <v>#DIV/0!</v>
      </c>
      <c r="P903" s="743"/>
      <c r="Q903" s="744"/>
      <c r="R903" s="744"/>
      <c r="S903" s="744"/>
      <c r="T903" s="744"/>
      <c r="U903" s="744"/>
      <c r="V903" s="744"/>
      <c r="W903" s="681"/>
      <c r="X903" s="681" t="str">
        <f>iferror(VLOOKUP($E903,'セッション実施状況管理'!$H$10:$L$1028,4,FALSE),"")</f>
        <v/>
      </c>
      <c r="Y903" s="681"/>
      <c r="Z903" s="681"/>
      <c r="AA903" s="681"/>
    </row>
    <row r="904">
      <c r="A904" s="692"/>
      <c r="B904" s="692" t="str">
        <f>vlookup(A904,'セッション実施状況管理'!$A:$C,3,false)</f>
        <v>#N/A</v>
      </c>
      <c r="C904" s="692" t="str">
        <f>vlookup(A904,'セッション実施状況管理'!$A:$B,2,false)</f>
        <v>#N/A</v>
      </c>
      <c r="D904" s="692"/>
      <c r="E904" s="692"/>
      <c r="F904" s="692"/>
      <c r="G904" s="692"/>
      <c r="H904" s="686" t="str">
        <f>vlookup(A904,'セッション実施状況管理'!$A$4:$S1004,18,false)</f>
        <v>#N/A</v>
      </c>
      <c r="I904" s="686"/>
      <c r="J904" s="692"/>
      <c r="K904" s="692"/>
      <c r="L904" s="692"/>
      <c r="M904" s="691">
        <f t="shared" si="16"/>
        <v>0</v>
      </c>
      <c r="N904" s="692"/>
      <c r="O904" s="695" t="str">
        <f t="shared" si="7"/>
        <v>#DIV/0!</v>
      </c>
      <c r="P904" s="743"/>
      <c r="Q904" s="744"/>
      <c r="R904" s="744"/>
      <c r="S904" s="744"/>
      <c r="T904" s="744"/>
      <c r="U904" s="744"/>
      <c r="V904" s="744"/>
      <c r="W904" s="681"/>
      <c r="X904" s="681" t="str">
        <f>iferror(VLOOKUP($E904,'セッション実施状況管理'!$H$10:$L$1028,4,FALSE),"")</f>
        <v/>
      </c>
      <c r="Y904" s="681"/>
      <c r="Z904" s="681"/>
      <c r="AA904" s="681"/>
    </row>
    <row r="905">
      <c r="A905" s="692"/>
      <c r="B905" s="692" t="str">
        <f>vlookup(A905,'セッション実施状況管理'!$A:$C,3,false)</f>
        <v>#N/A</v>
      </c>
      <c r="C905" s="692" t="str">
        <f>vlookup(A905,'セッション実施状況管理'!$A:$B,2,false)</f>
        <v>#N/A</v>
      </c>
      <c r="D905" s="692"/>
      <c r="E905" s="692"/>
      <c r="F905" s="692"/>
      <c r="G905" s="692"/>
      <c r="H905" s="686" t="str">
        <f>vlookup(A905,'セッション実施状況管理'!$A$4:$S1004,18,false)</f>
        <v>#N/A</v>
      </c>
      <c r="I905" s="686"/>
      <c r="J905" s="692"/>
      <c r="K905" s="692"/>
      <c r="L905" s="692"/>
      <c r="M905" s="691">
        <f t="shared" si="16"/>
        <v>0</v>
      </c>
      <c r="N905" s="692"/>
      <c r="O905" s="695" t="str">
        <f t="shared" si="7"/>
        <v>#DIV/0!</v>
      </c>
      <c r="P905" s="743"/>
      <c r="Q905" s="744"/>
      <c r="R905" s="744"/>
      <c r="S905" s="744"/>
      <c r="T905" s="744"/>
      <c r="U905" s="744"/>
      <c r="V905" s="744"/>
      <c r="W905" s="681"/>
      <c r="X905" s="681" t="str">
        <f>iferror(VLOOKUP($E905,'セッション実施状況管理'!$H$10:$L$1028,4,FALSE),"")</f>
        <v/>
      </c>
      <c r="Y905" s="681"/>
      <c r="Z905" s="681"/>
      <c r="AA905" s="681"/>
    </row>
    <row r="906">
      <c r="A906" s="692"/>
      <c r="B906" s="692" t="str">
        <f>vlookup(A906,'セッション実施状況管理'!$A:$C,3,false)</f>
        <v>#N/A</v>
      </c>
      <c r="C906" s="692" t="str">
        <f>vlookup(A906,'セッション実施状況管理'!$A:$B,2,false)</f>
        <v>#N/A</v>
      </c>
      <c r="D906" s="692"/>
      <c r="E906" s="692"/>
      <c r="F906" s="692"/>
      <c r="G906" s="692"/>
      <c r="H906" s="686" t="str">
        <f>vlookup(A906,'セッション実施状況管理'!$A$4:$S1004,18,false)</f>
        <v>#N/A</v>
      </c>
      <c r="I906" s="686"/>
      <c r="J906" s="692"/>
      <c r="K906" s="692"/>
      <c r="L906" s="692"/>
      <c r="M906" s="691">
        <f t="shared" si="16"/>
        <v>0</v>
      </c>
      <c r="N906" s="692"/>
      <c r="O906" s="695" t="str">
        <f t="shared" si="7"/>
        <v>#DIV/0!</v>
      </c>
      <c r="P906" s="743"/>
      <c r="Q906" s="744"/>
      <c r="R906" s="744"/>
      <c r="S906" s="744"/>
      <c r="T906" s="744"/>
      <c r="U906" s="744"/>
      <c r="V906" s="744"/>
      <c r="W906" s="681"/>
      <c r="X906" s="681" t="str">
        <f>iferror(VLOOKUP($E906,'セッション実施状況管理'!$H$10:$L$1028,4,FALSE),"")</f>
        <v/>
      </c>
      <c r="Y906" s="681"/>
      <c r="Z906" s="681"/>
      <c r="AA906" s="681"/>
    </row>
    <row r="907">
      <c r="A907" s="692"/>
      <c r="B907" s="692" t="str">
        <f>vlookup(A907,'セッション実施状況管理'!$A:$C,3,false)</f>
        <v>#N/A</v>
      </c>
      <c r="C907" s="692" t="str">
        <f>vlookup(A907,'セッション実施状況管理'!$A:$B,2,false)</f>
        <v>#N/A</v>
      </c>
      <c r="D907" s="692"/>
      <c r="E907" s="692"/>
      <c r="F907" s="692"/>
      <c r="G907" s="692"/>
      <c r="H907" s="686" t="str">
        <f>vlookup(A907,'セッション実施状況管理'!$A$4:$S1004,18,false)</f>
        <v>#N/A</v>
      </c>
      <c r="I907" s="686"/>
      <c r="J907" s="692"/>
      <c r="K907" s="692"/>
      <c r="L907" s="692"/>
      <c r="M907" s="691">
        <f t="shared" si="16"/>
        <v>0</v>
      </c>
      <c r="N907" s="692"/>
      <c r="O907" s="695" t="str">
        <f t="shared" si="7"/>
        <v>#DIV/0!</v>
      </c>
      <c r="P907" s="743"/>
      <c r="Q907" s="744"/>
      <c r="R907" s="744"/>
      <c r="S907" s="744"/>
      <c r="T907" s="744"/>
      <c r="U907" s="744"/>
      <c r="V907" s="744"/>
      <c r="W907" s="681"/>
      <c r="X907" s="681" t="str">
        <f>iferror(VLOOKUP($E907,'セッション実施状況管理'!$H$10:$L$1028,4,FALSE),"")</f>
        <v/>
      </c>
      <c r="Y907" s="681"/>
      <c r="Z907" s="681"/>
      <c r="AA907" s="681"/>
    </row>
    <row r="908">
      <c r="A908" s="692"/>
      <c r="B908" s="692" t="str">
        <f>vlookup(A908,'セッション実施状況管理'!$A:$C,3,false)</f>
        <v>#N/A</v>
      </c>
      <c r="C908" s="692" t="str">
        <f>vlookup(A908,'セッション実施状況管理'!$A:$B,2,false)</f>
        <v>#N/A</v>
      </c>
      <c r="D908" s="692"/>
      <c r="E908" s="692"/>
      <c r="F908" s="692"/>
      <c r="G908" s="692"/>
      <c r="H908" s="686" t="str">
        <f>vlookup(A908,'セッション実施状況管理'!$A$4:$S1004,18,false)</f>
        <v>#N/A</v>
      </c>
      <c r="I908" s="686"/>
      <c r="J908" s="692"/>
      <c r="K908" s="692"/>
      <c r="L908" s="692"/>
      <c r="M908" s="691">
        <f t="shared" si="16"/>
        <v>0</v>
      </c>
      <c r="N908" s="692"/>
      <c r="O908" s="695" t="str">
        <f t="shared" si="7"/>
        <v>#DIV/0!</v>
      </c>
      <c r="P908" s="743"/>
      <c r="Q908" s="744"/>
      <c r="R908" s="744"/>
      <c r="S908" s="744"/>
      <c r="T908" s="744"/>
      <c r="U908" s="744"/>
      <c r="V908" s="744"/>
      <c r="W908" s="681"/>
      <c r="X908" s="681" t="str">
        <f>iferror(VLOOKUP($E908,'セッション実施状況管理'!$H$10:$L$1028,4,FALSE),"")</f>
        <v/>
      </c>
      <c r="Y908" s="681"/>
      <c r="Z908" s="681"/>
      <c r="AA908" s="681"/>
    </row>
    <row r="909">
      <c r="A909" s="692"/>
      <c r="B909" s="692" t="str">
        <f>vlookup(A909,'セッション実施状況管理'!$A:$C,3,false)</f>
        <v>#N/A</v>
      </c>
      <c r="C909" s="692" t="str">
        <f>vlookup(A909,'セッション実施状況管理'!$A:$B,2,false)</f>
        <v>#N/A</v>
      </c>
      <c r="D909" s="692"/>
      <c r="E909" s="692"/>
      <c r="F909" s="692"/>
      <c r="G909" s="692"/>
      <c r="H909" s="686" t="str">
        <f>vlookup(A909,'セッション実施状況管理'!$A$4:$S1004,18,false)</f>
        <v>#N/A</v>
      </c>
      <c r="I909" s="686"/>
      <c r="J909" s="692"/>
      <c r="K909" s="692"/>
      <c r="L909" s="692"/>
      <c r="M909" s="691">
        <f t="shared" si="16"/>
        <v>0</v>
      </c>
      <c r="N909" s="692"/>
      <c r="O909" s="695" t="str">
        <f t="shared" si="7"/>
        <v>#DIV/0!</v>
      </c>
      <c r="P909" s="743"/>
      <c r="Q909" s="744"/>
      <c r="R909" s="744"/>
      <c r="S909" s="744"/>
      <c r="T909" s="744"/>
      <c r="U909" s="744"/>
      <c r="V909" s="744"/>
      <c r="W909" s="681"/>
      <c r="X909" s="681" t="str">
        <f>iferror(VLOOKUP($E909,'セッション実施状況管理'!$H$10:$L$1028,4,FALSE),"")</f>
        <v/>
      </c>
      <c r="Y909" s="681"/>
      <c r="Z909" s="681"/>
      <c r="AA909" s="681"/>
    </row>
    <row r="910">
      <c r="A910" s="692"/>
      <c r="B910" s="692" t="str">
        <f>vlookup(A910,'セッション実施状況管理'!$A:$C,3,false)</f>
        <v>#N/A</v>
      </c>
      <c r="C910" s="692" t="str">
        <f>vlookup(A910,'セッション実施状況管理'!$A:$B,2,false)</f>
        <v>#N/A</v>
      </c>
      <c r="D910" s="692"/>
      <c r="E910" s="692"/>
      <c r="F910" s="692"/>
      <c r="G910" s="692"/>
      <c r="H910" s="686" t="str">
        <f>vlookup(A910,'セッション実施状況管理'!$A$4:$S1004,18,false)</f>
        <v>#N/A</v>
      </c>
      <c r="I910" s="686"/>
      <c r="J910" s="692"/>
      <c r="K910" s="692"/>
      <c r="L910" s="692"/>
      <c r="M910" s="691">
        <f t="shared" si="16"/>
        <v>0</v>
      </c>
      <c r="N910" s="692"/>
      <c r="O910" s="695" t="str">
        <f t="shared" si="7"/>
        <v>#DIV/0!</v>
      </c>
      <c r="P910" s="743"/>
      <c r="Q910" s="744"/>
      <c r="R910" s="744"/>
      <c r="S910" s="744"/>
      <c r="T910" s="744"/>
      <c r="U910" s="744"/>
      <c r="V910" s="744"/>
      <c r="W910" s="681"/>
      <c r="X910" s="681" t="str">
        <f>iferror(VLOOKUP($E910,'セッション実施状況管理'!$H$10:$L$1028,4,FALSE),"")</f>
        <v/>
      </c>
      <c r="Y910" s="681"/>
      <c r="Z910" s="681"/>
      <c r="AA910" s="681"/>
    </row>
    <row r="911">
      <c r="A911" s="692"/>
      <c r="B911" s="692" t="str">
        <f>vlookup(A911,'セッション実施状況管理'!$A:$C,3,false)</f>
        <v>#N/A</v>
      </c>
      <c r="C911" s="692" t="str">
        <f>vlookup(A911,'セッション実施状況管理'!$A:$B,2,false)</f>
        <v>#N/A</v>
      </c>
      <c r="D911" s="692"/>
      <c r="E911" s="692"/>
      <c r="F911" s="692"/>
      <c r="G911" s="692"/>
      <c r="H911" s="686" t="str">
        <f>vlookup(A911,'セッション実施状況管理'!$A$4:$S1004,18,false)</f>
        <v>#N/A</v>
      </c>
      <c r="I911" s="686"/>
      <c r="J911" s="692"/>
      <c r="K911" s="692"/>
      <c r="L911" s="692"/>
      <c r="M911" s="691">
        <f t="shared" si="16"/>
        <v>0</v>
      </c>
      <c r="N911" s="692"/>
      <c r="O911" s="695" t="str">
        <f t="shared" si="7"/>
        <v>#DIV/0!</v>
      </c>
      <c r="P911" s="743"/>
      <c r="Q911" s="744"/>
      <c r="R911" s="744"/>
      <c r="S911" s="744"/>
      <c r="T911" s="744"/>
      <c r="U911" s="744"/>
      <c r="V911" s="744"/>
      <c r="W911" s="681"/>
      <c r="X911" s="681" t="str">
        <f>iferror(VLOOKUP($E911,'セッション実施状況管理'!$H$10:$L$1028,4,FALSE),"")</f>
        <v/>
      </c>
      <c r="Y911" s="681"/>
      <c r="Z911" s="681"/>
      <c r="AA911" s="681"/>
    </row>
    <row r="912">
      <c r="A912" s="692"/>
      <c r="B912" s="692" t="str">
        <f>vlookup(A912,'セッション実施状況管理'!$A:$C,3,false)</f>
        <v>#N/A</v>
      </c>
      <c r="C912" s="692" t="str">
        <f>vlookup(A912,'セッション実施状況管理'!$A:$B,2,false)</f>
        <v>#N/A</v>
      </c>
      <c r="D912" s="692"/>
      <c r="E912" s="692"/>
      <c r="F912" s="692"/>
      <c r="G912" s="692"/>
      <c r="H912" s="686" t="str">
        <f>vlookup(A912,'セッション実施状況管理'!$A$4:$S1004,18,false)</f>
        <v>#N/A</v>
      </c>
      <c r="I912" s="686"/>
      <c r="J912" s="692"/>
      <c r="K912" s="692"/>
      <c r="L912" s="692"/>
      <c r="M912" s="691">
        <f t="shared" si="16"/>
        <v>0</v>
      </c>
      <c r="N912" s="692"/>
      <c r="O912" s="695" t="str">
        <f t="shared" si="7"/>
        <v>#DIV/0!</v>
      </c>
      <c r="P912" s="743"/>
      <c r="Q912" s="744"/>
      <c r="R912" s="744"/>
      <c r="S912" s="744"/>
      <c r="T912" s="744"/>
      <c r="U912" s="744"/>
      <c r="V912" s="744"/>
      <c r="W912" s="681"/>
      <c r="X912" s="681" t="str">
        <f>iferror(VLOOKUP($E912,'セッション実施状況管理'!$H$10:$L$1028,4,FALSE),"")</f>
        <v/>
      </c>
      <c r="Y912" s="681"/>
      <c r="Z912" s="681"/>
      <c r="AA912" s="681"/>
    </row>
    <row r="913">
      <c r="A913" s="692"/>
      <c r="B913" s="692" t="str">
        <f>vlookup(A913,'セッション実施状況管理'!$A:$C,3,false)</f>
        <v>#N/A</v>
      </c>
      <c r="C913" s="692" t="str">
        <f>vlookup(A913,'セッション実施状況管理'!$A:$B,2,false)</f>
        <v>#N/A</v>
      </c>
      <c r="D913" s="692"/>
      <c r="E913" s="692"/>
      <c r="F913" s="692"/>
      <c r="G913" s="692"/>
      <c r="H913" s="686" t="str">
        <f>vlookup(A913,'セッション実施状況管理'!$A$4:$S1004,18,false)</f>
        <v>#N/A</v>
      </c>
      <c r="I913" s="686"/>
      <c r="J913" s="692"/>
      <c r="K913" s="692"/>
      <c r="L913" s="692"/>
      <c r="M913" s="691">
        <f t="shared" si="16"/>
        <v>0</v>
      </c>
      <c r="N913" s="692"/>
      <c r="O913" s="695" t="str">
        <f t="shared" si="7"/>
        <v>#DIV/0!</v>
      </c>
      <c r="P913" s="743"/>
      <c r="Q913" s="744"/>
      <c r="R913" s="744"/>
      <c r="S913" s="744"/>
      <c r="T913" s="744"/>
      <c r="U913" s="744"/>
      <c r="V913" s="744"/>
      <c r="W913" s="681"/>
      <c r="X913" s="681" t="str">
        <f>iferror(VLOOKUP($E913,'セッション実施状況管理'!$H$10:$L$1028,4,FALSE),"")</f>
        <v/>
      </c>
      <c r="Y913" s="681"/>
      <c r="Z913" s="681"/>
      <c r="AA913" s="681"/>
    </row>
    <row r="914">
      <c r="A914" s="692"/>
      <c r="B914" s="692" t="str">
        <f>vlookup(A914,'セッション実施状況管理'!$A:$C,3,false)</f>
        <v>#N/A</v>
      </c>
      <c r="C914" s="692" t="str">
        <f>vlookup(A914,'セッション実施状況管理'!$A:$B,2,false)</f>
        <v>#N/A</v>
      </c>
      <c r="D914" s="692"/>
      <c r="E914" s="692"/>
      <c r="F914" s="692"/>
      <c r="G914" s="692"/>
      <c r="H914" s="686" t="str">
        <f>vlookup(A914,'セッション実施状況管理'!$A$4:$S1004,18,false)</f>
        <v>#N/A</v>
      </c>
      <c r="I914" s="686"/>
      <c r="J914" s="692"/>
      <c r="K914" s="692"/>
      <c r="L914" s="692"/>
      <c r="M914" s="691">
        <f t="shared" si="16"/>
        <v>0</v>
      </c>
      <c r="N914" s="692"/>
      <c r="O914" s="695" t="str">
        <f t="shared" si="7"/>
        <v>#DIV/0!</v>
      </c>
      <c r="P914" s="743"/>
      <c r="Q914" s="744"/>
      <c r="R914" s="744"/>
      <c r="S914" s="744"/>
      <c r="T914" s="744"/>
      <c r="U914" s="744"/>
      <c r="V914" s="744"/>
      <c r="W914" s="681"/>
      <c r="X914" s="681" t="str">
        <f>iferror(VLOOKUP($E914,'セッション実施状況管理'!$H$10:$L$1028,4,FALSE),"")</f>
        <v/>
      </c>
      <c r="Y914" s="681"/>
      <c r="Z914" s="681"/>
      <c r="AA914" s="681"/>
    </row>
    <row r="915">
      <c r="A915" s="692"/>
      <c r="B915" s="692" t="str">
        <f>vlookup(A915,'セッション実施状況管理'!$A:$C,3,false)</f>
        <v>#N/A</v>
      </c>
      <c r="C915" s="692" t="str">
        <f>vlookup(A915,'セッション実施状況管理'!$A:$B,2,false)</f>
        <v>#N/A</v>
      </c>
      <c r="D915" s="692"/>
      <c r="E915" s="692"/>
      <c r="F915" s="692"/>
      <c r="G915" s="692"/>
      <c r="H915" s="686" t="str">
        <f>vlookup(A915,'セッション実施状況管理'!$A$4:$S1004,18,false)</f>
        <v>#N/A</v>
      </c>
      <c r="I915" s="686"/>
      <c r="J915" s="692"/>
      <c r="K915" s="692"/>
      <c r="L915" s="692"/>
      <c r="M915" s="691">
        <f t="shared" si="16"/>
        <v>0</v>
      </c>
      <c r="N915" s="692"/>
      <c r="O915" s="695" t="str">
        <f t="shared" si="7"/>
        <v>#DIV/0!</v>
      </c>
      <c r="P915" s="743"/>
      <c r="Q915" s="744"/>
      <c r="R915" s="744"/>
      <c r="S915" s="744"/>
      <c r="T915" s="744"/>
      <c r="U915" s="744"/>
      <c r="V915" s="744"/>
      <c r="W915" s="681"/>
      <c r="X915" s="681" t="str">
        <f>iferror(VLOOKUP($E915,'セッション実施状況管理'!$H$10:$L$1028,4,FALSE),"")</f>
        <v/>
      </c>
      <c r="Y915" s="681"/>
      <c r="Z915" s="681"/>
      <c r="AA915" s="681"/>
    </row>
    <row r="916">
      <c r="A916" s="692"/>
      <c r="B916" s="692" t="str">
        <f>vlookup(A916,'セッション実施状況管理'!$A:$C,3,false)</f>
        <v>#N/A</v>
      </c>
      <c r="C916" s="692" t="str">
        <f>vlookup(A916,'セッション実施状況管理'!$A:$B,2,false)</f>
        <v>#N/A</v>
      </c>
      <c r="D916" s="692"/>
      <c r="E916" s="692"/>
      <c r="F916" s="692"/>
      <c r="G916" s="692"/>
      <c r="H916" s="686" t="str">
        <f>vlookup(A916,'セッション実施状況管理'!$A$4:$S1004,18,false)</f>
        <v>#N/A</v>
      </c>
      <c r="I916" s="686"/>
      <c r="J916" s="692"/>
      <c r="K916" s="692"/>
      <c r="L916" s="692"/>
      <c r="M916" s="691">
        <f t="shared" si="16"/>
        <v>0</v>
      </c>
      <c r="N916" s="692"/>
      <c r="O916" s="695" t="str">
        <f t="shared" si="7"/>
        <v>#DIV/0!</v>
      </c>
      <c r="P916" s="743"/>
      <c r="Q916" s="744"/>
      <c r="R916" s="744"/>
      <c r="S916" s="744"/>
      <c r="T916" s="744"/>
      <c r="U916" s="744"/>
      <c r="V916" s="744"/>
      <c r="W916" s="681"/>
      <c r="X916" s="681" t="str">
        <f>iferror(VLOOKUP($E916,'セッション実施状況管理'!$H$10:$L$1028,4,FALSE),"")</f>
        <v/>
      </c>
      <c r="Y916" s="681"/>
      <c r="Z916" s="681"/>
      <c r="AA916" s="681"/>
    </row>
    <row r="917">
      <c r="A917" s="692"/>
      <c r="B917" s="692" t="str">
        <f>vlookup(A917,'セッション実施状況管理'!$A:$C,3,false)</f>
        <v>#N/A</v>
      </c>
      <c r="C917" s="692" t="str">
        <f>vlookup(A917,'セッション実施状況管理'!$A:$B,2,false)</f>
        <v>#N/A</v>
      </c>
      <c r="D917" s="692"/>
      <c r="E917" s="692"/>
      <c r="F917" s="692"/>
      <c r="G917" s="692"/>
      <c r="H917" s="686" t="str">
        <f>vlookup(A917,'セッション実施状況管理'!$A$4:$S1004,18,false)</f>
        <v>#N/A</v>
      </c>
      <c r="I917" s="686"/>
      <c r="J917" s="692"/>
      <c r="K917" s="692"/>
      <c r="L917" s="692"/>
      <c r="M917" s="691">
        <f t="shared" si="16"/>
        <v>0</v>
      </c>
      <c r="N917" s="692"/>
      <c r="O917" s="695" t="str">
        <f t="shared" si="7"/>
        <v>#DIV/0!</v>
      </c>
      <c r="P917" s="743"/>
      <c r="Q917" s="744"/>
      <c r="R917" s="744"/>
      <c r="S917" s="744"/>
      <c r="T917" s="744"/>
      <c r="U917" s="744"/>
      <c r="V917" s="744"/>
      <c r="W917" s="681"/>
      <c r="X917" s="681" t="str">
        <f>iferror(VLOOKUP($E917,'セッション実施状況管理'!$H$10:$L$1028,4,FALSE),"")</f>
        <v/>
      </c>
      <c r="Y917" s="681"/>
      <c r="Z917" s="681"/>
      <c r="AA917" s="681"/>
    </row>
    <row r="918">
      <c r="A918" s="692"/>
      <c r="B918" s="692" t="str">
        <f>vlookup(A918,'セッション実施状況管理'!$A:$C,3,false)</f>
        <v>#N/A</v>
      </c>
      <c r="C918" s="692" t="str">
        <f>vlookup(A918,'セッション実施状況管理'!$A:$B,2,false)</f>
        <v>#N/A</v>
      </c>
      <c r="D918" s="692"/>
      <c r="E918" s="692"/>
      <c r="F918" s="692"/>
      <c r="G918" s="692"/>
      <c r="H918" s="686" t="str">
        <f>vlookup(A918,'セッション実施状況管理'!$A$4:$S1004,18,false)</f>
        <v>#N/A</v>
      </c>
      <c r="I918" s="686"/>
      <c r="J918" s="692"/>
      <c r="K918" s="692"/>
      <c r="L918" s="692"/>
      <c r="M918" s="691">
        <f t="shared" si="16"/>
        <v>0</v>
      </c>
      <c r="N918" s="692"/>
      <c r="O918" s="695" t="str">
        <f t="shared" si="7"/>
        <v>#DIV/0!</v>
      </c>
      <c r="P918" s="743"/>
      <c r="Q918" s="744"/>
      <c r="R918" s="744"/>
      <c r="S918" s="744"/>
      <c r="T918" s="744"/>
      <c r="U918" s="744"/>
      <c r="V918" s="744"/>
      <c r="W918" s="681"/>
      <c r="X918" s="681" t="str">
        <f>iferror(VLOOKUP($E918,'セッション実施状況管理'!$H$10:$L$1028,4,FALSE),"")</f>
        <v/>
      </c>
      <c r="Y918" s="681"/>
      <c r="Z918" s="681"/>
      <c r="AA918" s="681"/>
    </row>
    <row r="919">
      <c r="A919" s="692"/>
      <c r="B919" s="692" t="str">
        <f>vlookup(A919,'セッション実施状況管理'!$A:$C,3,false)</f>
        <v>#N/A</v>
      </c>
      <c r="C919" s="692" t="str">
        <f>vlookup(A919,'セッション実施状況管理'!$A:$B,2,false)</f>
        <v>#N/A</v>
      </c>
      <c r="D919" s="692"/>
      <c r="E919" s="692"/>
      <c r="F919" s="692"/>
      <c r="G919" s="692"/>
      <c r="H919" s="686" t="str">
        <f>vlookup(A919,'セッション実施状況管理'!$A$4:$S1004,18,false)</f>
        <v>#N/A</v>
      </c>
      <c r="I919" s="686"/>
      <c r="J919" s="692"/>
      <c r="K919" s="692"/>
      <c r="L919" s="692"/>
      <c r="M919" s="691">
        <f t="shared" si="16"/>
        <v>0</v>
      </c>
      <c r="N919" s="692"/>
      <c r="O919" s="695" t="str">
        <f t="shared" si="7"/>
        <v>#DIV/0!</v>
      </c>
      <c r="P919" s="743"/>
      <c r="Q919" s="744"/>
      <c r="R919" s="744"/>
      <c r="S919" s="744"/>
      <c r="T919" s="744"/>
      <c r="U919" s="744"/>
      <c r="V919" s="744"/>
      <c r="W919" s="681"/>
      <c r="X919" s="681" t="str">
        <f>iferror(VLOOKUP($E919,'セッション実施状況管理'!$H$10:$L$1028,4,FALSE),"")</f>
        <v/>
      </c>
      <c r="Y919" s="681"/>
      <c r="Z919" s="681"/>
      <c r="AA919" s="681"/>
    </row>
    <row r="920">
      <c r="A920" s="692"/>
      <c r="B920" s="692" t="str">
        <f>vlookup(A920,'セッション実施状況管理'!$A:$C,3,false)</f>
        <v>#N/A</v>
      </c>
      <c r="C920" s="692" t="str">
        <f>vlookup(A920,'セッション実施状況管理'!$A:$B,2,false)</f>
        <v>#N/A</v>
      </c>
      <c r="D920" s="692"/>
      <c r="E920" s="692"/>
      <c r="F920" s="692"/>
      <c r="G920" s="692"/>
      <c r="H920" s="686" t="str">
        <f>vlookup(A920,'セッション実施状況管理'!$A$4:$S1004,18,false)</f>
        <v>#N/A</v>
      </c>
      <c r="I920" s="686"/>
      <c r="J920" s="692"/>
      <c r="K920" s="692"/>
      <c r="L920" s="692"/>
      <c r="M920" s="691">
        <f t="shared" si="16"/>
        <v>0</v>
      </c>
      <c r="N920" s="692"/>
      <c r="O920" s="695" t="str">
        <f t="shared" si="7"/>
        <v>#DIV/0!</v>
      </c>
      <c r="P920" s="743"/>
      <c r="Q920" s="744"/>
      <c r="R920" s="744"/>
      <c r="S920" s="744"/>
      <c r="T920" s="744"/>
      <c r="U920" s="744"/>
      <c r="V920" s="744"/>
      <c r="W920" s="681"/>
      <c r="X920" s="681" t="str">
        <f>iferror(VLOOKUP($E920,'セッション実施状況管理'!$H$10:$L$1028,4,FALSE),"")</f>
        <v/>
      </c>
      <c r="Y920" s="681"/>
      <c r="Z920" s="681"/>
      <c r="AA920" s="681"/>
    </row>
    <row r="921">
      <c r="A921" s="692"/>
      <c r="B921" s="692" t="str">
        <f>vlookup(A921,'セッション実施状況管理'!$A:$C,3,false)</f>
        <v>#N/A</v>
      </c>
      <c r="C921" s="692" t="str">
        <f>vlookup(A921,'セッション実施状況管理'!$A:$B,2,false)</f>
        <v>#N/A</v>
      </c>
      <c r="D921" s="692"/>
      <c r="E921" s="692"/>
      <c r="F921" s="692"/>
      <c r="G921" s="692"/>
      <c r="H921" s="686" t="str">
        <f>vlookup(A921,'セッション実施状況管理'!$A$4:$S1004,18,false)</f>
        <v>#N/A</v>
      </c>
      <c r="I921" s="686"/>
      <c r="J921" s="692"/>
      <c r="K921" s="692"/>
      <c r="L921" s="692"/>
      <c r="M921" s="691">
        <f t="shared" si="16"/>
        <v>0</v>
      </c>
      <c r="N921" s="692"/>
      <c r="O921" s="695" t="str">
        <f t="shared" si="7"/>
        <v>#DIV/0!</v>
      </c>
      <c r="P921" s="743"/>
      <c r="Q921" s="744"/>
      <c r="R921" s="744"/>
      <c r="S921" s="744"/>
      <c r="T921" s="744"/>
      <c r="U921" s="744"/>
      <c r="V921" s="744"/>
      <c r="W921" s="681"/>
      <c r="X921" s="681" t="str">
        <f>iferror(VLOOKUP($E921,'セッション実施状況管理'!$H$10:$L$1028,4,FALSE),"")</f>
        <v/>
      </c>
      <c r="Y921" s="681"/>
      <c r="Z921" s="681"/>
      <c r="AA921" s="681"/>
    </row>
    <row r="922">
      <c r="A922" s="692"/>
      <c r="B922" s="692" t="str">
        <f>vlookup(A922,'セッション実施状況管理'!$A:$C,3,false)</f>
        <v>#N/A</v>
      </c>
      <c r="C922" s="692" t="str">
        <f>vlookup(A922,'セッション実施状況管理'!$A:$B,2,false)</f>
        <v>#N/A</v>
      </c>
      <c r="D922" s="692"/>
      <c r="E922" s="692"/>
      <c r="F922" s="692"/>
      <c r="G922" s="692"/>
      <c r="H922" s="686" t="str">
        <f>vlookup(A922,'セッション実施状況管理'!$A$4:$S1004,18,false)</f>
        <v>#N/A</v>
      </c>
      <c r="I922" s="686"/>
      <c r="J922" s="692"/>
      <c r="K922" s="692"/>
      <c r="L922" s="692"/>
      <c r="M922" s="691">
        <f t="shared" si="16"/>
        <v>0</v>
      </c>
      <c r="N922" s="692"/>
      <c r="O922" s="695" t="str">
        <f t="shared" si="7"/>
        <v>#DIV/0!</v>
      </c>
      <c r="P922" s="743"/>
      <c r="Q922" s="744"/>
      <c r="R922" s="744"/>
      <c r="S922" s="744"/>
      <c r="T922" s="744"/>
      <c r="U922" s="744"/>
      <c r="V922" s="744"/>
      <c r="W922" s="681"/>
      <c r="X922" s="681" t="str">
        <f>iferror(VLOOKUP($E922,'セッション実施状況管理'!$H$10:$L$1028,4,FALSE),"")</f>
        <v/>
      </c>
      <c r="Y922" s="681"/>
      <c r="Z922" s="681"/>
      <c r="AA922" s="681"/>
    </row>
    <row r="923">
      <c r="A923" s="692"/>
      <c r="B923" s="692" t="str">
        <f>vlookup(A923,'セッション実施状況管理'!$A:$C,3,false)</f>
        <v>#N/A</v>
      </c>
      <c r="C923" s="692" t="str">
        <f>vlookup(A923,'セッション実施状況管理'!$A:$B,2,false)</f>
        <v>#N/A</v>
      </c>
      <c r="D923" s="692"/>
      <c r="E923" s="692"/>
      <c r="F923" s="692"/>
      <c r="G923" s="692"/>
      <c r="H923" s="686" t="str">
        <f>vlookup(A923,'セッション実施状況管理'!$A$4:$S1004,18,false)</f>
        <v>#N/A</v>
      </c>
      <c r="I923" s="686"/>
      <c r="J923" s="692"/>
      <c r="K923" s="692"/>
      <c r="L923" s="692"/>
      <c r="M923" s="691">
        <f t="shared" si="16"/>
        <v>0</v>
      </c>
      <c r="N923" s="692"/>
      <c r="O923" s="695" t="str">
        <f t="shared" si="7"/>
        <v>#DIV/0!</v>
      </c>
      <c r="P923" s="743"/>
      <c r="Q923" s="744"/>
      <c r="R923" s="744"/>
      <c r="S923" s="744"/>
      <c r="T923" s="744"/>
      <c r="U923" s="744"/>
      <c r="V923" s="744"/>
      <c r="W923" s="681"/>
      <c r="X923" s="681" t="str">
        <f>iferror(VLOOKUP($E923,'セッション実施状況管理'!$H$10:$L$1028,4,FALSE),"")</f>
        <v/>
      </c>
      <c r="Y923" s="681"/>
      <c r="Z923" s="681"/>
      <c r="AA923" s="681"/>
    </row>
    <row r="924">
      <c r="A924" s="692"/>
      <c r="B924" s="692" t="str">
        <f>vlookup(A924,'セッション実施状況管理'!$A:$C,3,false)</f>
        <v>#N/A</v>
      </c>
      <c r="C924" s="692" t="str">
        <f>vlookup(A924,'セッション実施状況管理'!$A:$B,2,false)</f>
        <v>#N/A</v>
      </c>
      <c r="D924" s="692"/>
      <c r="E924" s="692"/>
      <c r="F924" s="692"/>
      <c r="G924" s="692"/>
      <c r="H924" s="686" t="str">
        <f>vlookup(A924,'セッション実施状況管理'!$A$4:$S1004,18,false)</f>
        <v>#N/A</v>
      </c>
      <c r="I924" s="686"/>
      <c r="J924" s="692"/>
      <c r="K924" s="692"/>
      <c r="L924" s="692"/>
      <c r="M924" s="691">
        <f t="shared" si="16"/>
        <v>0</v>
      </c>
      <c r="N924" s="692"/>
      <c r="O924" s="695" t="str">
        <f t="shared" si="7"/>
        <v>#DIV/0!</v>
      </c>
      <c r="P924" s="743"/>
      <c r="Q924" s="744"/>
      <c r="R924" s="744"/>
      <c r="S924" s="744"/>
      <c r="T924" s="744"/>
      <c r="U924" s="744"/>
      <c r="V924" s="744"/>
      <c r="W924" s="681"/>
      <c r="X924" s="681" t="str">
        <f>iferror(VLOOKUP($E924,'セッション実施状況管理'!$H$10:$L$1028,4,FALSE),"")</f>
        <v/>
      </c>
      <c r="Y924" s="681"/>
      <c r="Z924" s="681"/>
      <c r="AA924" s="681"/>
    </row>
    <row r="925">
      <c r="A925" s="692"/>
      <c r="B925" s="692" t="str">
        <f>vlookup(A925,'セッション実施状況管理'!$A:$C,3,false)</f>
        <v>#N/A</v>
      </c>
      <c r="C925" s="692" t="str">
        <f>vlookup(A925,'セッション実施状況管理'!$A:$B,2,false)</f>
        <v>#N/A</v>
      </c>
      <c r="D925" s="692"/>
      <c r="E925" s="692"/>
      <c r="F925" s="692"/>
      <c r="G925" s="692"/>
      <c r="H925" s="686" t="str">
        <f>vlookup(A925,'セッション実施状況管理'!$A$4:$S1004,18,false)</f>
        <v>#N/A</v>
      </c>
      <c r="I925" s="686"/>
      <c r="J925" s="692"/>
      <c r="K925" s="692"/>
      <c r="L925" s="692"/>
      <c r="M925" s="691">
        <f t="shared" si="16"/>
        <v>0</v>
      </c>
      <c r="N925" s="692"/>
      <c r="O925" s="695" t="str">
        <f t="shared" si="7"/>
        <v>#DIV/0!</v>
      </c>
      <c r="P925" s="743"/>
      <c r="Q925" s="744"/>
      <c r="R925" s="744"/>
      <c r="S925" s="744"/>
      <c r="T925" s="744"/>
      <c r="U925" s="744"/>
      <c r="V925" s="744"/>
      <c r="W925" s="681"/>
      <c r="X925" s="681" t="str">
        <f>iferror(VLOOKUP($E925,'セッション実施状況管理'!$H$10:$L$1028,4,FALSE),"")</f>
        <v/>
      </c>
      <c r="Y925" s="681"/>
      <c r="Z925" s="681"/>
      <c r="AA925" s="681"/>
    </row>
    <row r="926">
      <c r="A926" s="692"/>
      <c r="B926" s="692" t="str">
        <f>vlookup(A926,'セッション実施状況管理'!$A:$C,3,false)</f>
        <v>#N/A</v>
      </c>
      <c r="C926" s="692" t="str">
        <f>vlookup(A926,'セッション実施状況管理'!$A:$B,2,false)</f>
        <v>#N/A</v>
      </c>
      <c r="D926" s="692"/>
      <c r="E926" s="692"/>
      <c r="F926" s="692"/>
      <c r="G926" s="692"/>
      <c r="H926" s="686" t="str">
        <f>vlookup(A926,'セッション実施状況管理'!$A$4:$S1004,18,false)</f>
        <v>#N/A</v>
      </c>
      <c r="I926" s="686"/>
      <c r="J926" s="692"/>
      <c r="K926" s="692"/>
      <c r="L926" s="692"/>
      <c r="M926" s="691">
        <f t="shared" si="16"/>
        <v>0</v>
      </c>
      <c r="N926" s="692"/>
      <c r="O926" s="695" t="str">
        <f t="shared" si="7"/>
        <v>#DIV/0!</v>
      </c>
      <c r="P926" s="743"/>
      <c r="Q926" s="744"/>
      <c r="R926" s="744"/>
      <c r="S926" s="744"/>
      <c r="T926" s="744"/>
      <c r="U926" s="744"/>
      <c r="V926" s="744"/>
      <c r="W926" s="681"/>
      <c r="X926" s="681" t="str">
        <f>iferror(VLOOKUP($E926,'セッション実施状況管理'!$H$10:$L$1028,4,FALSE),"")</f>
        <v/>
      </c>
      <c r="Y926" s="681"/>
      <c r="Z926" s="681"/>
      <c r="AA926" s="681"/>
    </row>
    <row r="927">
      <c r="A927" s="692"/>
      <c r="B927" s="692" t="str">
        <f>vlookup(A927,'セッション実施状況管理'!$A:$C,3,false)</f>
        <v>#N/A</v>
      </c>
      <c r="C927" s="692" t="str">
        <f>vlookup(A927,'セッション実施状況管理'!$A:$B,2,false)</f>
        <v>#N/A</v>
      </c>
      <c r="D927" s="692"/>
      <c r="E927" s="692"/>
      <c r="F927" s="692"/>
      <c r="G927" s="692"/>
      <c r="H927" s="686" t="str">
        <f>vlookup(A927,'セッション実施状況管理'!$A$4:$S1004,18,false)</f>
        <v>#N/A</v>
      </c>
      <c r="I927" s="686"/>
      <c r="J927" s="692"/>
      <c r="K927" s="692"/>
      <c r="L927" s="692"/>
      <c r="M927" s="691">
        <f t="shared" si="16"/>
        <v>0</v>
      </c>
      <c r="N927" s="692"/>
      <c r="O927" s="695" t="str">
        <f t="shared" si="7"/>
        <v>#DIV/0!</v>
      </c>
      <c r="P927" s="743"/>
      <c r="Q927" s="744"/>
      <c r="R927" s="744"/>
      <c r="S927" s="744"/>
      <c r="T927" s="744"/>
      <c r="U927" s="744"/>
      <c r="V927" s="744"/>
      <c r="W927" s="681"/>
      <c r="X927" s="681" t="str">
        <f>iferror(VLOOKUP($E927,'セッション実施状況管理'!$H$10:$L$1028,4,FALSE),"")</f>
        <v/>
      </c>
      <c r="Y927" s="681"/>
      <c r="Z927" s="681"/>
      <c r="AA927" s="681"/>
    </row>
    <row r="928">
      <c r="A928" s="692"/>
      <c r="B928" s="692" t="str">
        <f>vlookup(A928,'セッション実施状況管理'!$A:$C,3,false)</f>
        <v>#N/A</v>
      </c>
      <c r="C928" s="692" t="str">
        <f>vlookup(A928,'セッション実施状況管理'!$A:$B,2,false)</f>
        <v>#N/A</v>
      </c>
      <c r="D928" s="692"/>
      <c r="E928" s="692"/>
      <c r="F928" s="692"/>
      <c r="G928" s="692"/>
      <c r="H928" s="686" t="str">
        <f>vlookup(A928,'セッション実施状況管理'!$A$4:$S1004,18,false)</f>
        <v>#N/A</v>
      </c>
      <c r="I928" s="686"/>
      <c r="J928" s="692"/>
      <c r="K928" s="692"/>
      <c r="L928" s="692"/>
      <c r="M928" s="691">
        <f t="shared" si="16"/>
        <v>0</v>
      </c>
      <c r="N928" s="692"/>
      <c r="O928" s="695" t="str">
        <f t="shared" si="7"/>
        <v>#DIV/0!</v>
      </c>
      <c r="P928" s="743"/>
      <c r="Q928" s="744"/>
      <c r="R928" s="744"/>
      <c r="S928" s="744"/>
      <c r="T928" s="744"/>
      <c r="U928" s="744"/>
      <c r="V928" s="744"/>
      <c r="W928" s="681"/>
      <c r="X928" s="681" t="str">
        <f>iferror(VLOOKUP($E928,'セッション実施状況管理'!$H$10:$L$1028,4,FALSE),"")</f>
        <v/>
      </c>
      <c r="Y928" s="681"/>
      <c r="Z928" s="681"/>
      <c r="AA928" s="681"/>
    </row>
    <row r="929">
      <c r="A929" s="692"/>
      <c r="B929" s="692" t="str">
        <f>vlookup(A929,'セッション実施状況管理'!$A:$C,3,false)</f>
        <v>#N/A</v>
      </c>
      <c r="C929" s="692" t="str">
        <f>vlookup(A929,'セッション実施状況管理'!$A:$B,2,false)</f>
        <v>#N/A</v>
      </c>
      <c r="D929" s="692"/>
      <c r="E929" s="692"/>
      <c r="F929" s="692"/>
      <c r="G929" s="692"/>
      <c r="H929" s="686" t="str">
        <f>vlookup(A929,'セッション実施状況管理'!$A$4:$S1004,18,false)</f>
        <v>#N/A</v>
      </c>
      <c r="I929" s="686"/>
      <c r="J929" s="692"/>
      <c r="K929" s="692"/>
      <c r="L929" s="692"/>
      <c r="M929" s="691">
        <f t="shared" si="16"/>
        <v>0</v>
      </c>
      <c r="N929" s="692"/>
      <c r="O929" s="695" t="str">
        <f t="shared" si="7"/>
        <v>#DIV/0!</v>
      </c>
      <c r="P929" s="743"/>
      <c r="Q929" s="744"/>
      <c r="R929" s="744"/>
      <c r="S929" s="744"/>
      <c r="T929" s="744"/>
      <c r="U929" s="744"/>
      <c r="V929" s="744"/>
      <c r="W929" s="681"/>
      <c r="X929" s="681" t="str">
        <f>iferror(VLOOKUP($E929,'セッション実施状況管理'!$H$10:$L$1028,4,FALSE),"")</f>
        <v/>
      </c>
      <c r="Y929" s="681"/>
      <c r="Z929" s="681"/>
      <c r="AA929" s="681"/>
    </row>
    <row r="930">
      <c r="A930" s="692"/>
      <c r="B930" s="692" t="str">
        <f>vlookup(A930,'セッション実施状況管理'!$A:$C,3,false)</f>
        <v>#N/A</v>
      </c>
      <c r="C930" s="692" t="str">
        <f>vlookup(A930,'セッション実施状況管理'!$A:$B,2,false)</f>
        <v>#N/A</v>
      </c>
      <c r="D930" s="692"/>
      <c r="E930" s="692"/>
      <c r="F930" s="692"/>
      <c r="G930" s="692"/>
      <c r="H930" s="686" t="str">
        <f>vlookup(A930,'セッション実施状況管理'!$A$4:$S1004,18,false)</f>
        <v>#N/A</v>
      </c>
      <c r="I930" s="686"/>
      <c r="J930" s="692"/>
      <c r="K930" s="692"/>
      <c r="L930" s="692"/>
      <c r="M930" s="691">
        <f t="shared" si="16"/>
        <v>0</v>
      </c>
      <c r="N930" s="692"/>
      <c r="O930" s="695" t="str">
        <f t="shared" si="7"/>
        <v>#DIV/0!</v>
      </c>
      <c r="P930" s="743"/>
      <c r="Q930" s="744"/>
      <c r="R930" s="744"/>
      <c r="S930" s="744"/>
      <c r="T930" s="744"/>
      <c r="U930" s="744"/>
      <c r="V930" s="744"/>
      <c r="W930" s="681"/>
      <c r="X930" s="681" t="str">
        <f>iferror(VLOOKUP($E930,'セッション実施状況管理'!$H$10:$L$1028,4,FALSE),"")</f>
        <v/>
      </c>
      <c r="Y930" s="681"/>
      <c r="Z930" s="681"/>
      <c r="AA930" s="681"/>
    </row>
    <row r="931">
      <c r="A931" s="692"/>
      <c r="B931" s="692" t="str">
        <f>vlookup(A931,'セッション実施状況管理'!$A:$C,3,false)</f>
        <v>#N/A</v>
      </c>
      <c r="C931" s="692" t="str">
        <f>vlookup(A931,'セッション実施状況管理'!$A:$B,2,false)</f>
        <v>#N/A</v>
      </c>
      <c r="D931" s="692"/>
      <c r="E931" s="692"/>
      <c r="F931" s="692"/>
      <c r="G931" s="692"/>
      <c r="H931" s="686" t="str">
        <f>vlookup(A931,'セッション実施状況管理'!$A$4:$S1004,18,false)</f>
        <v>#N/A</v>
      </c>
      <c r="I931" s="686"/>
      <c r="J931" s="692"/>
      <c r="K931" s="692"/>
      <c r="L931" s="692"/>
      <c r="M931" s="691">
        <f t="shared" si="16"/>
        <v>0</v>
      </c>
      <c r="N931" s="692"/>
      <c r="O931" s="695" t="str">
        <f t="shared" si="7"/>
        <v>#DIV/0!</v>
      </c>
      <c r="P931" s="743"/>
      <c r="Q931" s="744"/>
      <c r="R931" s="744"/>
      <c r="S931" s="744"/>
      <c r="T931" s="744"/>
      <c r="U931" s="744"/>
      <c r="V931" s="744"/>
      <c r="W931" s="681"/>
      <c r="X931" s="681" t="str">
        <f>iferror(VLOOKUP($E931,'セッション実施状況管理'!$H$10:$L$1028,4,FALSE),"")</f>
        <v/>
      </c>
      <c r="Y931" s="681"/>
      <c r="Z931" s="681"/>
      <c r="AA931" s="681"/>
    </row>
    <row r="932">
      <c r="A932" s="692"/>
      <c r="B932" s="692" t="str">
        <f>vlookup(A932,'セッション実施状況管理'!$A:$C,3,false)</f>
        <v>#N/A</v>
      </c>
      <c r="C932" s="692" t="str">
        <f>vlookup(A932,'セッション実施状況管理'!$A:$B,2,false)</f>
        <v>#N/A</v>
      </c>
      <c r="D932" s="692"/>
      <c r="E932" s="692"/>
      <c r="F932" s="692"/>
      <c r="G932" s="692"/>
      <c r="H932" s="686" t="str">
        <f>vlookup(A932,'セッション実施状況管理'!$A$4:$S1004,18,false)</f>
        <v>#N/A</v>
      </c>
      <c r="I932" s="686"/>
      <c r="J932" s="692"/>
      <c r="K932" s="692"/>
      <c r="L932" s="692"/>
      <c r="M932" s="691">
        <f t="shared" si="16"/>
        <v>0</v>
      </c>
      <c r="N932" s="692"/>
      <c r="O932" s="695" t="str">
        <f t="shared" si="7"/>
        <v>#DIV/0!</v>
      </c>
      <c r="P932" s="743"/>
      <c r="Q932" s="744"/>
      <c r="R932" s="744"/>
      <c r="S932" s="744"/>
      <c r="T932" s="744"/>
      <c r="U932" s="744"/>
      <c r="V932" s="744"/>
      <c r="W932" s="681"/>
      <c r="X932" s="681" t="str">
        <f>iferror(VLOOKUP($E932,'セッション実施状況管理'!$H$10:$L$1028,4,FALSE),"")</f>
        <v/>
      </c>
      <c r="Y932" s="681"/>
      <c r="Z932" s="681"/>
      <c r="AA932" s="681"/>
    </row>
    <row r="933">
      <c r="A933" s="692"/>
      <c r="B933" s="692" t="str">
        <f>vlookup(A933,'セッション実施状況管理'!$A:$C,3,false)</f>
        <v>#N/A</v>
      </c>
      <c r="C933" s="692" t="str">
        <f>vlookup(A933,'セッション実施状況管理'!$A:$B,2,false)</f>
        <v>#N/A</v>
      </c>
      <c r="D933" s="692"/>
      <c r="E933" s="692"/>
      <c r="F933" s="692"/>
      <c r="G933" s="692"/>
      <c r="H933" s="686" t="str">
        <f>vlookup(A933,'セッション実施状況管理'!$A$4:$S1004,18,false)</f>
        <v>#N/A</v>
      </c>
      <c r="I933" s="686"/>
      <c r="J933" s="692"/>
      <c r="K933" s="692"/>
      <c r="L933" s="692"/>
      <c r="M933" s="691">
        <f t="shared" si="16"/>
        <v>0</v>
      </c>
      <c r="N933" s="692"/>
      <c r="O933" s="695" t="str">
        <f t="shared" si="7"/>
        <v>#DIV/0!</v>
      </c>
      <c r="P933" s="743"/>
      <c r="Q933" s="744"/>
      <c r="R933" s="744"/>
      <c r="S933" s="744"/>
      <c r="T933" s="744"/>
      <c r="U933" s="744"/>
      <c r="V933" s="744"/>
      <c r="W933" s="681"/>
      <c r="X933" s="681" t="str">
        <f>iferror(VLOOKUP($E933,'セッション実施状況管理'!$H$10:$L$1028,4,FALSE),"")</f>
        <v/>
      </c>
      <c r="Y933" s="681"/>
      <c r="Z933" s="681"/>
      <c r="AA933" s="681"/>
    </row>
    <row r="934">
      <c r="A934" s="692"/>
      <c r="B934" s="692" t="str">
        <f>vlookup(A934,'セッション実施状況管理'!$A:$C,3,false)</f>
        <v>#N/A</v>
      </c>
      <c r="C934" s="692" t="str">
        <f>vlookup(A934,'セッション実施状況管理'!$A:$B,2,false)</f>
        <v>#N/A</v>
      </c>
      <c r="D934" s="692"/>
      <c r="E934" s="692"/>
      <c r="F934" s="692"/>
      <c r="G934" s="692"/>
      <c r="H934" s="686" t="str">
        <f>vlookup(A934,'セッション実施状況管理'!$A$4:$S1004,18,false)</f>
        <v>#N/A</v>
      </c>
      <c r="I934" s="686"/>
      <c r="J934" s="692"/>
      <c r="K934" s="692"/>
      <c r="L934" s="692"/>
      <c r="M934" s="691">
        <f t="shared" si="16"/>
        <v>0</v>
      </c>
      <c r="N934" s="692"/>
      <c r="O934" s="695" t="str">
        <f t="shared" si="7"/>
        <v>#DIV/0!</v>
      </c>
      <c r="P934" s="743"/>
      <c r="Q934" s="744"/>
      <c r="R934" s="744"/>
      <c r="S934" s="744"/>
      <c r="T934" s="744"/>
      <c r="U934" s="744"/>
      <c r="V934" s="744"/>
      <c r="W934" s="681"/>
      <c r="X934" s="681" t="str">
        <f>iferror(VLOOKUP($E934,'セッション実施状況管理'!$H$10:$L$1028,4,FALSE),"")</f>
        <v/>
      </c>
      <c r="Y934" s="681"/>
      <c r="Z934" s="681"/>
      <c r="AA934" s="681"/>
    </row>
    <row r="935">
      <c r="A935" s="692"/>
      <c r="B935" s="692" t="str">
        <f>vlookup(A935,'セッション実施状況管理'!$A:$C,3,false)</f>
        <v>#N/A</v>
      </c>
      <c r="C935" s="692" t="str">
        <f>vlookup(A935,'セッション実施状況管理'!$A:$B,2,false)</f>
        <v>#N/A</v>
      </c>
      <c r="D935" s="692"/>
      <c r="E935" s="692"/>
      <c r="F935" s="692"/>
      <c r="G935" s="692"/>
      <c r="H935" s="686" t="str">
        <f>vlookup(A935,'セッション実施状況管理'!$A$4:$S1004,18,false)</f>
        <v>#N/A</v>
      </c>
      <c r="I935" s="686"/>
      <c r="J935" s="692"/>
      <c r="K935" s="692"/>
      <c r="L935" s="692"/>
      <c r="M935" s="691">
        <f t="shared" si="16"/>
        <v>0</v>
      </c>
      <c r="N935" s="692"/>
      <c r="O935" s="695" t="str">
        <f t="shared" si="7"/>
        <v>#DIV/0!</v>
      </c>
      <c r="P935" s="743"/>
      <c r="Q935" s="744"/>
      <c r="R935" s="744"/>
      <c r="S935" s="744"/>
      <c r="T935" s="744"/>
      <c r="U935" s="744"/>
      <c r="V935" s="744"/>
      <c r="W935" s="681"/>
      <c r="X935" s="681" t="str">
        <f>iferror(VLOOKUP($E935,'セッション実施状況管理'!$H$10:$L$1028,4,FALSE),"")</f>
        <v/>
      </c>
      <c r="Y935" s="681"/>
      <c r="Z935" s="681"/>
      <c r="AA935" s="681"/>
    </row>
    <row r="936">
      <c r="A936" s="692"/>
      <c r="B936" s="692" t="str">
        <f>vlookup(A936,'セッション実施状況管理'!$A:$C,3,false)</f>
        <v>#N/A</v>
      </c>
      <c r="C936" s="692" t="str">
        <f>vlookup(A936,'セッション実施状況管理'!$A:$B,2,false)</f>
        <v>#N/A</v>
      </c>
      <c r="D936" s="692"/>
      <c r="E936" s="692"/>
      <c r="F936" s="692"/>
      <c r="G936" s="692"/>
      <c r="H936" s="686" t="str">
        <f>vlookup(A936,'セッション実施状況管理'!$A$4:$S1004,18,false)</f>
        <v>#N/A</v>
      </c>
      <c r="I936" s="686"/>
      <c r="J936" s="692"/>
      <c r="K936" s="692"/>
      <c r="L936" s="692"/>
      <c r="M936" s="691">
        <f t="shared" si="16"/>
        <v>0</v>
      </c>
      <c r="N936" s="692"/>
      <c r="O936" s="695" t="str">
        <f t="shared" si="7"/>
        <v>#DIV/0!</v>
      </c>
      <c r="P936" s="743"/>
      <c r="Q936" s="744"/>
      <c r="R936" s="744"/>
      <c r="S936" s="744"/>
      <c r="T936" s="744"/>
      <c r="U936" s="744"/>
      <c r="V936" s="744"/>
      <c r="W936" s="681"/>
      <c r="X936" s="681" t="str">
        <f>iferror(VLOOKUP($E936,'セッション実施状況管理'!$H$10:$L$1028,4,FALSE),"")</f>
        <v/>
      </c>
      <c r="Y936" s="681"/>
      <c r="Z936" s="681"/>
      <c r="AA936" s="681"/>
    </row>
    <row r="937">
      <c r="A937" s="692"/>
      <c r="B937" s="692" t="str">
        <f>vlookup(A937,'セッション実施状況管理'!$A:$C,3,false)</f>
        <v>#N/A</v>
      </c>
      <c r="C937" s="692" t="str">
        <f>vlookup(A937,'セッション実施状況管理'!$A:$B,2,false)</f>
        <v>#N/A</v>
      </c>
      <c r="D937" s="692"/>
      <c r="E937" s="692"/>
      <c r="F937" s="692"/>
      <c r="G937" s="692"/>
      <c r="H937" s="686" t="str">
        <f>vlookup(A937,'セッション実施状況管理'!$A$4:$S1004,18,false)</f>
        <v>#N/A</v>
      </c>
      <c r="I937" s="686"/>
      <c r="J937" s="692"/>
      <c r="K937" s="692"/>
      <c r="L937" s="692"/>
      <c r="M937" s="691">
        <f t="shared" si="16"/>
        <v>0</v>
      </c>
      <c r="N937" s="692"/>
      <c r="O937" s="695" t="str">
        <f t="shared" si="7"/>
        <v>#DIV/0!</v>
      </c>
      <c r="P937" s="743"/>
      <c r="Q937" s="744"/>
      <c r="R937" s="744"/>
      <c r="S937" s="744"/>
      <c r="T937" s="744"/>
      <c r="U937" s="744"/>
      <c r="V937" s="744"/>
      <c r="W937" s="681"/>
      <c r="X937" s="681" t="str">
        <f>iferror(VLOOKUP($E937,'セッション実施状況管理'!$H$10:$L$1028,4,FALSE),"")</f>
        <v/>
      </c>
      <c r="Y937" s="681"/>
      <c r="Z937" s="681"/>
      <c r="AA937" s="681"/>
    </row>
    <row r="938">
      <c r="A938" s="692"/>
      <c r="B938" s="692" t="str">
        <f>vlookup(A938,'セッション実施状況管理'!$A:$C,3,false)</f>
        <v>#N/A</v>
      </c>
      <c r="C938" s="692" t="str">
        <f>vlookup(A938,'セッション実施状況管理'!$A:$B,2,false)</f>
        <v>#N/A</v>
      </c>
      <c r="D938" s="692"/>
      <c r="E938" s="692"/>
      <c r="F938" s="692"/>
      <c r="G938" s="692"/>
      <c r="H938" s="686" t="str">
        <f>vlookup(A938,'セッション実施状況管理'!$A$4:$S1004,18,false)</f>
        <v>#N/A</v>
      </c>
      <c r="I938" s="686"/>
      <c r="J938" s="692"/>
      <c r="K938" s="692"/>
      <c r="L938" s="692"/>
      <c r="M938" s="691">
        <f t="shared" si="16"/>
        <v>0</v>
      </c>
      <c r="N938" s="692"/>
      <c r="O938" s="695" t="str">
        <f t="shared" si="7"/>
        <v>#DIV/0!</v>
      </c>
      <c r="P938" s="743"/>
      <c r="Q938" s="744"/>
      <c r="R938" s="744"/>
      <c r="S938" s="744"/>
      <c r="T938" s="744"/>
      <c r="U938" s="744"/>
      <c r="V938" s="744"/>
      <c r="W938" s="681"/>
      <c r="X938" s="681" t="str">
        <f>iferror(VLOOKUP($E938,'セッション実施状況管理'!$H$10:$L$1028,4,FALSE),"")</f>
        <v/>
      </c>
      <c r="Y938" s="681"/>
      <c r="Z938" s="681"/>
      <c r="AA938" s="681"/>
    </row>
    <row r="939">
      <c r="A939" s="692"/>
      <c r="B939" s="692" t="str">
        <f>vlookup(A939,'セッション実施状況管理'!$A:$C,3,false)</f>
        <v>#N/A</v>
      </c>
      <c r="C939" s="692" t="str">
        <f>vlookup(A939,'セッション実施状況管理'!$A:$B,2,false)</f>
        <v>#N/A</v>
      </c>
      <c r="D939" s="692"/>
      <c r="E939" s="692"/>
      <c r="F939" s="692"/>
      <c r="G939" s="692"/>
      <c r="H939" s="686" t="str">
        <f>vlookup(A939,'セッション実施状況管理'!$A$4:$S1004,18,false)</f>
        <v>#N/A</v>
      </c>
      <c r="I939" s="686"/>
      <c r="J939" s="692"/>
      <c r="K939" s="692"/>
      <c r="L939" s="692"/>
      <c r="M939" s="691">
        <f t="shared" si="16"/>
        <v>0</v>
      </c>
      <c r="N939" s="692"/>
      <c r="O939" s="695" t="str">
        <f t="shared" si="7"/>
        <v>#DIV/0!</v>
      </c>
      <c r="P939" s="743"/>
      <c r="Q939" s="744"/>
      <c r="R939" s="744"/>
      <c r="S939" s="744"/>
      <c r="T939" s="744"/>
      <c r="U939" s="744"/>
      <c r="V939" s="744"/>
      <c r="W939" s="681"/>
      <c r="X939" s="681" t="str">
        <f>iferror(VLOOKUP($E939,'セッション実施状況管理'!$H$10:$L$1028,4,FALSE),"")</f>
        <v/>
      </c>
      <c r="Y939" s="681"/>
      <c r="Z939" s="681"/>
      <c r="AA939" s="681"/>
    </row>
    <row r="940">
      <c r="A940" s="692"/>
      <c r="B940" s="692" t="str">
        <f>vlookup(A940,'セッション実施状況管理'!$A:$C,3,false)</f>
        <v>#N/A</v>
      </c>
      <c r="C940" s="692" t="str">
        <f>vlookup(A940,'セッション実施状況管理'!$A:$B,2,false)</f>
        <v>#N/A</v>
      </c>
      <c r="D940" s="692"/>
      <c r="E940" s="692"/>
      <c r="F940" s="692"/>
      <c r="G940" s="692"/>
      <c r="H940" s="686" t="str">
        <f>vlookup(A940,'セッション実施状況管理'!$A$4:$S1004,18,false)</f>
        <v>#N/A</v>
      </c>
      <c r="I940" s="686"/>
      <c r="J940" s="692"/>
      <c r="K940" s="692"/>
      <c r="L940" s="692"/>
      <c r="M940" s="691">
        <f t="shared" si="16"/>
        <v>0</v>
      </c>
      <c r="N940" s="692"/>
      <c r="O940" s="695" t="str">
        <f t="shared" si="7"/>
        <v>#DIV/0!</v>
      </c>
      <c r="P940" s="743"/>
      <c r="Q940" s="744"/>
      <c r="R940" s="744"/>
      <c r="S940" s="744"/>
      <c r="T940" s="744"/>
      <c r="U940" s="744"/>
      <c r="V940" s="744"/>
      <c r="W940" s="681"/>
      <c r="X940" s="681" t="str">
        <f>iferror(VLOOKUP($E940,'セッション実施状況管理'!$H$10:$L$1028,4,FALSE),"")</f>
        <v/>
      </c>
      <c r="Y940" s="681"/>
      <c r="Z940" s="681"/>
      <c r="AA940" s="681"/>
    </row>
    <row r="941">
      <c r="A941" s="692"/>
      <c r="B941" s="692" t="str">
        <f>vlookup(A941,'セッション実施状況管理'!$A:$C,3,false)</f>
        <v>#N/A</v>
      </c>
      <c r="C941" s="692" t="str">
        <f>vlookup(A941,'セッション実施状況管理'!$A:$B,2,false)</f>
        <v>#N/A</v>
      </c>
      <c r="D941" s="692"/>
      <c r="E941" s="692"/>
      <c r="F941" s="692"/>
      <c r="G941" s="692"/>
      <c r="H941" s="686" t="str">
        <f>vlookup(A941,'セッション実施状況管理'!$A$4:$S1004,18,false)</f>
        <v>#N/A</v>
      </c>
      <c r="I941" s="686"/>
      <c r="J941" s="692"/>
      <c r="K941" s="692"/>
      <c r="L941" s="692"/>
      <c r="M941" s="691">
        <f t="shared" si="16"/>
        <v>0</v>
      </c>
      <c r="N941" s="692"/>
      <c r="O941" s="695" t="str">
        <f t="shared" si="7"/>
        <v>#DIV/0!</v>
      </c>
      <c r="P941" s="743"/>
      <c r="Q941" s="744"/>
      <c r="R941" s="744"/>
      <c r="S941" s="744"/>
      <c r="T941" s="744"/>
      <c r="U941" s="744"/>
      <c r="V941" s="744"/>
      <c r="W941" s="681"/>
      <c r="X941" s="681" t="str">
        <f>iferror(VLOOKUP($E941,'セッション実施状況管理'!$H$10:$L$1028,4,FALSE),"")</f>
        <v/>
      </c>
      <c r="Y941" s="681"/>
      <c r="Z941" s="681"/>
      <c r="AA941" s="681"/>
    </row>
    <row r="942">
      <c r="A942" s="692"/>
      <c r="B942" s="692" t="str">
        <f>vlookup(A942,'セッション実施状況管理'!$A:$C,3,false)</f>
        <v>#N/A</v>
      </c>
      <c r="C942" s="692" t="str">
        <f>vlookup(A942,'セッション実施状況管理'!$A:$B,2,false)</f>
        <v>#N/A</v>
      </c>
      <c r="D942" s="692"/>
      <c r="E942" s="692"/>
      <c r="F942" s="692"/>
      <c r="G942" s="692"/>
      <c r="H942" s="686" t="str">
        <f>vlookup(A942,'セッション実施状況管理'!$A$4:$S1004,18,false)</f>
        <v>#N/A</v>
      </c>
      <c r="I942" s="686"/>
      <c r="J942" s="692"/>
      <c r="K942" s="692"/>
      <c r="L942" s="692"/>
      <c r="M942" s="691">
        <f t="shared" si="16"/>
        <v>0</v>
      </c>
      <c r="N942" s="692"/>
      <c r="O942" s="695" t="str">
        <f t="shared" si="7"/>
        <v>#DIV/0!</v>
      </c>
      <c r="P942" s="743"/>
      <c r="Q942" s="744"/>
      <c r="R942" s="744"/>
      <c r="S942" s="744"/>
      <c r="T942" s="744"/>
      <c r="U942" s="744"/>
      <c r="V942" s="744"/>
      <c r="W942" s="681"/>
      <c r="X942" s="681" t="str">
        <f>iferror(VLOOKUP($E942,'セッション実施状況管理'!$H$10:$L$1028,4,FALSE),"")</f>
        <v/>
      </c>
      <c r="Y942" s="681"/>
      <c r="Z942" s="681"/>
      <c r="AA942" s="681"/>
    </row>
    <row r="943">
      <c r="A943" s="692"/>
      <c r="B943" s="692" t="str">
        <f>vlookup(A943,'セッション実施状況管理'!$A:$C,3,false)</f>
        <v>#N/A</v>
      </c>
      <c r="C943" s="692" t="str">
        <f>vlookup(A943,'セッション実施状況管理'!$A:$B,2,false)</f>
        <v>#N/A</v>
      </c>
      <c r="D943" s="692"/>
      <c r="E943" s="692"/>
      <c r="F943" s="692"/>
      <c r="G943" s="692"/>
      <c r="H943" s="686" t="str">
        <f>vlookup(A943,'セッション実施状況管理'!$A$4:$S1004,18,false)</f>
        <v>#N/A</v>
      </c>
      <c r="I943" s="686"/>
      <c r="J943" s="692"/>
      <c r="K943" s="692"/>
      <c r="L943" s="692"/>
      <c r="M943" s="691">
        <f t="shared" si="16"/>
        <v>0</v>
      </c>
      <c r="N943" s="692"/>
      <c r="O943" s="695" t="str">
        <f t="shared" si="7"/>
        <v>#DIV/0!</v>
      </c>
      <c r="P943" s="743"/>
      <c r="Q943" s="744"/>
      <c r="R943" s="744"/>
      <c r="S943" s="744"/>
      <c r="T943" s="744"/>
      <c r="U943" s="744"/>
      <c r="V943" s="744"/>
      <c r="W943" s="681"/>
      <c r="X943" s="681" t="str">
        <f>iferror(VLOOKUP($E943,'セッション実施状況管理'!$H$10:$L$1028,4,FALSE),"")</f>
        <v/>
      </c>
      <c r="Y943" s="681"/>
      <c r="Z943" s="681"/>
      <c r="AA943" s="681"/>
    </row>
    <row r="944">
      <c r="A944" s="692"/>
      <c r="B944" s="692" t="str">
        <f>vlookup(A944,'セッション実施状況管理'!$A:$C,3,false)</f>
        <v>#N/A</v>
      </c>
      <c r="C944" s="692" t="str">
        <f>vlookup(A944,'セッション実施状況管理'!$A:$B,2,false)</f>
        <v>#N/A</v>
      </c>
      <c r="D944" s="692"/>
      <c r="E944" s="692"/>
      <c r="F944" s="692"/>
      <c r="G944" s="692"/>
      <c r="H944" s="686" t="str">
        <f>vlookup(A944,'セッション実施状況管理'!$A$4:$S1004,18,false)</f>
        <v>#N/A</v>
      </c>
      <c r="I944" s="686"/>
      <c r="J944" s="692"/>
      <c r="K944" s="692"/>
      <c r="L944" s="692"/>
      <c r="M944" s="691">
        <f t="shared" si="16"/>
        <v>0</v>
      </c>
      <c r="N944" s="692"/>
      <c r="O944" s="695" t="str">
        <f t="shared" si="7"/>
        <v>#DIV/0!</v>
      </c>
      <c r="P944" s="743"/>
      <c r="Q944" s="744"/>
      <c r="R944" s="744"/>
      <c r="S944" s="744"/>
      <c r="T944" s="744"/>
      <c r="U944" s="744"/>
      <c r="V944" s="744"/>
      <c r="W944" s="681"/>
      <c r="X944" s="681" t="str">
        <f>iferror(VLOOKUP($E944,'セッション実施状況管理'!$H$10:$L$1028,4,FALSE),"")</f>
        <v/>
      </c>
      <c r="Y944" s="681"/>
      <c r="Z944" s="681"/>
      <c r="AA944" s="681"/>
    </row>
    <row r="945">
      <c r="A945" s="692"/>
      <c r="B945" s="692" t="str">
        <f>vlookup(A945,'セッション実施状況管理'!$A:$C,3,false)</f>
        <v>#N/A</v>
      </c>
      <c r="C945" s="692" t="str">
        <f>vlookup(A945,'セッション実施状況管理'!$A:$B,2,false)</f>
        <v>#N/A</v>
      </c>
      <c r="D945" s="692"/>
      <c r="E945" s="692"/>
      <c r="F945" s="692"/>
      <c r="G945" s="692"/>
      <c r="H945" s="686" t="str">
        <f>vlookup(A945,'セッション実施状況管理'!$A$4:$S1004,18,false)</f>
        <v>#N/A</v>
      </c>
      <c r="I945" s="686"/>
      <c r="J945" s="692"/>
      <c r="K945" s="692"/>
      <c r="L945" s="692"/>
      <c r="M945" s="691">
        <f t="shared" si="16"/>
        <v>0</v>
      </c>
      <c r="N945" s="692"/>
      <c r="O945" s="695" t="str">
        <f t="shared" si="7"/>
        <v>#DIV/0!</v>
      </c>
      <c r="P945" s="743"/>
      <c r="Q945" s="744"/>
      <c r="R945" s="744"/>
      <c r="S945" s="744"/>
      <c r="T945" s="744"/>
      <c r="U945" s="744"/>
      <c r="V945" s="744"/>
      <c r="W945" s="681"/>
      <c r="X945" s="681" t="str">
        <f>iferror(VLOOKUP($E945,'セッション実施状況管理'!$H$10:$L$1028,4,FALSE),"")</f>
        <v/>
      </c>
      <c r="Y945" s="681"/>
      <c r="Z945" s="681"/>
      <c r="AA945" s="681"/>
    </row>
    <row r="946">
      <c r="A946" s="692"/>
      <c r="B946" s="692" t="str">
        <f>vlookup(A946,'セッション実施状況管理'!$A:$C,3,false)</f>
        <v>#N/A</v>
      </c>
      <c r="C946" s="692" t="str">
        <f>vlookup(A946,'セッション実施状況管理'!$A:$B,2,false)</f>
        <v>#N/A</v>
      </c>
      <c r="D946" s="692"/>
      <c r="E946" s="692"/>
      <c r="F946" s="692"/>
      <c r="G946" s="692"/>
      <c r="H946" s="686" t="str">
        <f>vlookup(A946,'セッション実施状況管理'!$A$4:$S1004,18,false)</f>
        <v>#N/A</v>
      </c>
      <c r="I946" s="686"/>
      <c r="J946" s="692"/>
      <c r="K946" s="692"/>
      <c r="L946" s="692"/>
      <c r="M946" s="691">
        <f t="shared" si="16"/>
        <v>0</v>
      </c>
      <c r="N946" s="692"/>
      <c r="O946" s="695" t="str">
        <f t="shared" si="7"/>
        <v>#DIV/0!</v>
      </c>
      <c r="P946" s="743"/>
      <c r="Q946" s="744"/>
      <c r="R946" s="744"/>
      <c r="S946" s="744"/>
      <c r="T946" s="744"/>
      <c r="U946" s="744"/>
      <c r="V946" s="744"/>
      <c r="W946" s="681"/>
      <c r="X946" s="681" t="str">
        <f>iferror(VLOOKUP($E946,'セッション実施状況管理'!$H$10:$L$1028,4,FALSE),"")</f>
        <v/>
      </c>
      <c r="Y946" s="681"/>
      <c r="Z946" s="681"/>
      <c r="AA946" s="681"/>
    </row>
    <row r="947">
      <c r="A947" s="692"/>
      <c r="B947" s="692" t="str">
        <f>vlookup(A947,'セッション実施状況管理'!$A:$C,3,false)</f>
        <v>#N/A</v>
      </c>
      <c r="C947" s="692" t="str">
        <f>vlookup(A947,'セッション実施状況管理'!$A:$B,2,false)</f>
        <v>#N/A</v>
      </c>
      <c r="D947" s="692"/>
      <c r="E947" s="692"/>
      <c r="F947" s="692"/>
      <c r="G947" s="692"/>
      <c r="H947" s="686" t="str">
        <f>vlookup(A947,'セッション実施状況管理'!$A$4:$S1004,18,false)</f>
        <v>#N/A</v>
      </c>
      <c r="I947" s="686"/>
      <c r="J947" s="692"/>
      <c r="K947" s="692"/>
      <c r="L947" s="692"/>
      <c r="M947" s="691">
        <f t="shared" si="16"/>
        <v>0</v>
      </c>
      <c r="N947" s="692"/>
      <c r="O947" s="695" t="str">
        <f t="shared" si="7"/>
        <v>#DIV/0!</v>
      </c>
      <c r="P947" s="743"/>
      <c r="Q947" s="744"/>
      <c r="R947" s="744"/>
      <c r="S947" s="744"/>
      <c r="T947" s="744"/>
      <c r="U947" s="744"/>
      <c r="V947" s="744"/>
      <c r="W947" s="681"/>
      <c r="X947" s="681" t="str">
        <f>iferror(VLOOKUP($E947,'セッション実施状況管理'!$H$10:$L$1028,4,FALSE),"")</f>
        <v/>
      </c>
      <c r="Y947" s="681"/>
      <c r="Z947" s="681"/>
      <c r="AA947" s="681"/>
    </row>
    <row r="948">
      <c r="A948" s="692"/>
      <c r="B948" s="692" t="str">
        <f>vlookup(A948,'セッション実施状況管理'!$A:$C,3,false)</f>
        <v>#N/A</v>
      </c>
      <c r="C948" s="692" t="str">
        <f>vlookup(A948,'セッション実施状況管理'!$A:$B,2,false)</f>
        <v>#N/A</v>
      </c>
      <c r="D948" s="692"/>
      <c r="E948" s="692"/>
      <c r="F948" s="692"/>
      <c r="G948" s="692"/>
      <c r="H948" s="686" t="str">
        <f>vlookup(A948,'セッション実施状況管理'!$A$4:$S1004,18,false)</f>
        <v>#N/A</v>
      </c>
      <c r="I948" s="686"/>
      <c r="J948" s="692"/>
      <c r="K948" s="692"/>
      <c r="L948" s="692"/>
      <c r="M948" s="691">
        <f t="shared" si="16"/>
        <v>0</v>
      </c>
      <c r="N948" s="692"/>
      <c r="O948" s="695" t="str">
        <f t="shared" si="7"/>
        <v>#DIV/0!</v>
      </c>
      <c r="P948" s="743"/>
      <c r="Q948" s="744"/>
      <c r="R948" s="744"/>
      <c r="S948" s="744"/>
      <c r="T948" s="744"/>
      <c r="U948" s="744"/>
      <c r="V948" s="744"/>
      <c r="W948" s="681"/>
      <c r="X948" s="681" t="str">
        <f>iferror(VLOOKUP($E948,'セッション実施状況管理'!$H$10:$L$1028,4,FALSE),"")</f>
        <v/>
      </c>
      <c r="Y948" s="681"/>
      <c r="Z948" s="681"/>
      <c r="AA948" s="681"/>
    </row>
    <row r="949">
      <c r="A949" s="692"/>
      <c r="B949" s="692" t="str">
        <f>vlookup(A949,'セッション実施状況管理'!$A:$C,3,false)</f>
        <v>#N/A</v>
      </c>
      <c r="C949" s="692" t="str">
        <f>vlookup(A949,'セッション実施状況管理'!$A:$B,2,false)</f>
        <v>#N/A</v>
      </c>
      <c r="D949" s="692"/>
      <c r="E949" s="692"/>
      <c r="F949" s="692"/>
      <c r="G949" s="692"/>
      <c r="H949" s="686" t="str">
        <f>vlookup(A949,'セッション実施状況管理'!$A$4:$S1004,18,false)</f>
        <v>#N/A</v>
      </c>
      <c r="I949" s="686"/>
      <c r="J949" s="692"/>
      <c r="K949" s="692"/>
      <c r="L949" s="692"/>
      <c r="M949" s="691">
        <f t="shared" si="16"/>
        <v>0</v>
      </c>
      <c r="N949" s="692"/>
      <c r="O949" s="695" t="str">
        <f t="shared" si="7"/>
        <v>#DIV/0!</v>
      </c>
      <c r="P949" s="743"/>
      <c r="Q949" s="744"/>
      <c r="R949" s="744"/>
      <c r="S949" s="744"/>
      <c r="T949" s="744"/>
      <c r="U949" s="744"/>
      <c r="V949" s="744"/>
      <c r="W949" s="681"/>
      <c r="X949" s="681" t="str">
        <f>iferror(VLOOKUP($E949,'セッション実施状況管理'!$H$10:$L$1028,4,FALSE),"")</f>
        <v/>
      </c>
      <c r="Y949" s="681"/>
      <c r="Z949" s="681"/>
      <c r="AA949" s="681"/>
    </row>
    <row r="950">
      <c r="A950" s="692"/>
      <c r="B950" s="692" t="str">
        <f>vlookup(A950,'セッション実施状況管理'!$A:$C,3,false)</f>
        <v>#N/A</v>
      </c>
      <c r="C950" s="692" t="str">
        <f>vlookup(A950,'セッション実施状況管理'!$A:$B,2,false)</f>
        <v>#N/A</v>
      </c>
      <c r="D950" s="692"/>
      <c r="E950" s="692"/>
      <c r="F950" s="692"/>
      <c r="G950" s="692"/>
      <c r="H950" s="686" t="str">
        <f>vlookup(A950,'セッション実施状況管理'!$A$4:$S1004,18,false)</f>
        <v>#N/A</v>
      </c>
      <c r="I950" s="686"/>
      <c r="J950" s="692"/>
      <c r="K950" s="692"/>
      <c r="L950" s="692"/>
      <c r="M950" s="691">
        <f t="shared" si="16"/>
        <v>0</v>
      </c>
      <c r="N950" s="692"/>
      <c r="O950" s="695" t="str">
        <f t="shared" si="7"/>
        <v>#DIV/0!</v>
      </c>
      <c r="P950" s="743"/>
      <c r="Q950" s="744"/>
      <c r="R950" s="744"/>
      <c r="S950" s="744"/>
      <c r="T950" s="744"/>
      <c r="U950" s="744"/>
      <c r="V950" s="744"/>
      <c r="W950" s="681"/>
      <c r="X950" s="681" t="str">
        <f>iferror(VLOOKUP($E950,'セッション実施状況管理'!$H$10:$L$1028,4,FALSE),"")</f>
        <v/>
      </c>
      <c r="Y950" s="681"/>
      <c r="Z950" s="681"/>
      <c r="AA950" s="681"/>
    </row>
    <row r="951">
      <c r="A951" s="692"/>
      <c r="B951" s="692" t="str">
        <f>vlookup(A951,'セッション実施状況管理'!$A:$C,3,false)</f>
        <v>#N/A</v>
      </c>
      <c r="C951" s="692" t="str">
        <f>vlookup(A951,'セッション実施状況管理'!$A:$B,2,false)</f>
        <v>#N/A</v>
      </c>
      <c r="D951" s="692"/>
      <c r="E951" s="692"/>
      <c r="F951" s="692"/>
      <c r="G951" s="692"/>
      <c r="H951" s="686" t="str">
        <f>vlookup(A951,'セッション実施状況管理'!$A$4:$S1004,18,false)</f>
        <v>#N/A</v>
      </c>
      <c r="I951" s="686"/>
      <c r="J951" s="692"/>
      <c r="K951" s="692"/>
      <c r="L951" s="692"/>
      <c r="M951" s="691">
        <f t="shared" si="16"/>
        <v>0</v>
      </c>
      <c r="N951" s="692"/>
      <c r="O951" s="695" t="str">
        <f t="shared" si="7"/>
        <v>#DIV/0!</v>
      </c>
      <c r="P951" s="743"/>
      <c r="Q951" s="744"/>
      <c r="R951" s="744"/>
      <c r="S951" s="744"/>
      <c r="T951" s="744"/>
      <c r="U951" s="744"/>
      <c r="V951" s="744"/>
      <c r="W951" s="681"/>
      <c r="X951" s="681" t="str">
        <f>iferror(VLOOKUP($E951,'セッション実施状況管理'!$H$10:$L$1028,4,FALSE),"")</f>
        <v/>
      </c>
      <c r="Y951" s="681"/>
      <c r="Z951" s="681"/>
      <c r="AA951" s="681"/>
    </row>
    <row r="952">
      <c r="A952" s="692"/>
      <c r="B952" s="692" t="str">
        <f>vlookup(A952,'セッション実施状況管理'!$A:$C,3,false)</f>
        <v>#N/A</v>
      </c>
      <c r="C952" s="692" t="str">
        <f>vlookup(A952,'セッション実施状況管理'!$A:$B,2,false)</f>
        <v>#N/A</v>
      </c>
      <c r="D952" s="692"/>
      <c r="E952" s="692"/>
      <c r="F952" s="692"/>
      <c r="G952" s="692"/>
      <c r="H952" s="686" t="str">
        <f>vlookup(A952,'セッション実施状況管理'!$A$4:$S1004,18,false)</f>
        <v>#N/A</v>
      </c>
      <c r="I952" s="686"/>
      <c r="J952" s="692"/>
      <c r="K952" s="692"/>
      <c r="L952" s="692"/>
      <c r="M952" s="691">
        <f t="shared" si="16"/>
        <v>0</v>
      </c>
      <c r="N952" s="692"/>
      <c r="O952" s="695" t="str">
        <f t="shared" si="7"/>
        <v>#DIV/0!</v>
      </c>
      <c r="P952" s="743"/>
      <c r="Q952" s="744"/>
      <c r="R952" s="744"/>
      <c r="S952" s="744"/>
      <c r="T952" s="744"/>
      <c r="U952" s="744"/>
      <c r="V952" s="744"/>
      <c r="W952" s="681"/>
      <c r="X952" s="681" t="str">
        <f>iferror(VLOOKUP($E952,'セッション実施状況管理'!$H$10:$L$1028,4,FALSE),"")</f>
        <v/>
      </c>
      <c r="Y952" s="681"/>
      <c r="Z952" s="681"/>
      <c r="AA952" s="681"/>
    </row>
    <row r="953">
      <c r="A953" s="692"/>
      <c r="B953" s="692" t="str">
        <f>vlookup(A953,'セッション実施状況管理'!$A:$C,3,false)</f>
        <v>#N/A</v>
      </c>
      <c r="C953" s="692" t="str">
        <f>vlookup(A953,'セッション実施状況管理'!$A:$B,2,false)</f>
        <v>#N/A</v>
      </c>
      <c r="D953" s="692"/>
      <c r="E953" s="692"/>
      <c r="F953" s="692"/>
      <c r="G953" s="692"/>
      <c r="H953" s="686" t="str">
        <f>vlookup(A953,'セッション実施状況管理'!$A$4:$S1004,18,false)</f>
        <v>#N/A</v>
      </c>
      <c r="I953" s="686"/>
      <c r="J953" s="692"/>
      <c r="K953" s="692"/>
      <c r="L953" s="692"/>
      <c r="M953" s="691">
        <f t="shared" si="16"/>
        <v>0</v>
      </c>
      <c r="N953" s="692"/>
      <c r="O953" s="695" t="str">
        <f t="shared" si="7"/>
        <v>#DIV/0!</v>
      </c>
      <c r="P953" s="743"/>
      <c r="Q953" s="744"/>
      <c r="R953" s="744"/>
      <c r="S953" s="744"/>
      <c r="T953" s="744"/>
      <c r="U953" s="744"/>
      <c r="V953" s="744"/>
      <c r="W953" s="681"/>
      <c r="X953" s="681" t="str">
        <f>iferror(VLOOKUP($E953,'セッション実施状況管理'!$H$10:$L$1028,4,FALSE),"")</f>
        <v/>
      </c>
      <c r="Y953" s="681"/>
      <c r="Z953" s="681"/>
      <c r="AA953" s="681"/>
    </row>
    <row r="954">
      <c r="A954" s="692"/>
      <c r="B954" s="692" t="str">
        <f>vlookup(A954,'セッション実施状況管理'!$A:$C,3,false)</f>
        <v>#N/A</v>
      </c>
      <c r="C954" s="692" t="str">
        <f>vlookup(A954,'セッション実施状況管理'!$A:$B,2,false)</f>
        <v>#N/A</v>
      </c>
      <c r="D954" s="692"/>
      <c r="E954" s="692"/>
      <c r="F954" s="692"/>
      <c r="G954" s="692"/>
      <c r="H954" s="686" t="str">
        <f>vlookup(A954,'セッション実施状況管理'!$A$4:$S1004,18,false)</f>
        <v>#N/A</v>
      </c>
      <c r="I954" s="686"/>
      <c r="J954" s="692"/>
      <c r="K954" s="692"/>
      <c r="L954" s="692"/>
      <c r="M954" s="691">
        <f t="shared" si="16"/>
        <v>0</v>
      </c>
      <c r="N954" s="692"/>
      <c r="O954" s="695" t="str">
        <f t="shared" si="7"/>
        <v>#DIV/0!</v>
      </c>
      <c r="P954" s="743"/>
      <c r="Q954" s="744"/>
      <c r="R954" s="744"/>
      <c r="S954" s="744"/>
      <c r="T954" s="744"/>
      <c r="U954" s="744"/>
      <c r="V954" s="744"/>
      <c r="W954" s="681"/>
      <c r="X954" s="681" t="str">
        <f>iferror(VLOOKUP($E954,'セッション実施状況管理'!$H$10:$L$1028,4,FALSE),"")</f>
        <v/>
      </c>
      <c r="Y954" s="681"/>
      <c r="Z954" s="681"/>
      <c r="AA954" s="681"/>
    </row>
    <row r="955">
      <c r="A955" s="692"/>
      <c r="B955" s="692" t="str">
        <f>vlookup(A955,'セッション実施状況管理'!$A:$C,3,false)</f>
        <v>#N/A</v>
      </c>
      <c r="C955" s="692" t="str">
        <f>vlookup(A955,'セッション実施状況管理'!$A:$B,2,false)</f>
        <v>#N/A</v>
      </c>
      <c r="D955" s="692"/>
      <c r="E955" s="692"/>
      <c r="F955" s="692"/>
      <c r="G955" s="692"/>
      <c r="H955" s="686" t="str">
        <f>vlookup(A955,'セッション実施状況管理'!$A$4:$S1004,18,false)</f>
        <v>#N/A</v>
      </c>
      <c r="I955" s="686"/>
      <c r="J955" s="692"/>
      <c r="K955" s="692"/>
      <c r="L955" s="692"/>
      <c r="M955" s="691">
        <f t="shared" si="16"/>
        <v>0</v>
      </c>
      <c r="N955" s="692"/>
      <c r="O955" s="695" t="str">
        <f t="shared" si="7"/>
        <v>#DIV/0!</v>
      </c>
      <c r="P955" s="743"/>
      <c r="Q955" s="744"/>
      <c r="R955" s="744"/>
      <c r="S955" s="744"/>
      <c r="T955" s="744"/>
      <c r="U955" s="744"/>
      <c r="V955" s="744"/>
      <c r="W955" s="681"/>
      <c r="X955" s="681" t="str">
        <f>iferror(VLOOKUP($E955,'セッション実施状況管理'!$H$10:$L$1028,4,FALSE),"")</f>
        <v/>
      </c>
      <c r="Y955" s="681"/>
      <c r="Z955" s="681"/>
      <c r="AA955" s="681"/>
    </row>
    <row r="956">
      <c r="A956" s="692"/>
      <c r="B956" s="692" t="str">
        <f>vlookup(A956,'セッション実施状況管理'!$A:$C,3,false)</f>
        <v>#N/A</v>
      </c>
      <c r="C956" s="692" t="str">
        <f>vlookup(A956,'セッション実施状況管理'!$A:$B,2,false)</f>
        <v>#N/A</v>
      </c>
      <c r="D956" s="692"/>
      <c r="E956" s="692"/>
      <c r="F956" s="692"/>
      <c r="G956" s="692"/>
      <c r="H956" s="686" t="str">
        <f>vlookup(A956,'セッション実施状況管理'!$A$4:$S1004,18,false)</f>
        <v>#N/A</v>
      </c>
      <c r="I956" s="686"/>
      <c r="J956" s="692"/>
      <c r="K956" s="692"/>
      <c r="L956" s="692"/>
      <c r="M956" s="691">
        <f t="shared" si="16"/>
        <v>0</v>
      </c>
      <c r="N956" s="692"/>
      <c r="O956" s="695" t="str">
        <f t="shared" si="7"/>
        <v>#DIV/0!</v>
      </c>
      <c r="P956" s="743"/>
      <c r="Q956" s="744"/>
      <c r="R956" s="744"/>
      <c r="S956" s="744"/>
      <c r="T956" s="744"/>
      <c r="U956" s="744"/>
      <c r="V956" s="744"/>
      <c r="W956" s="681"/>
      <c r="X956" s="681" t="str">
        <f>iferror(VLOOKUP($E956,'セッション実施状況管理'!$H$10:$L$1028,4,FALSE),"")</f>
        <v/>
      </c>
      <c r="Y956" s="681"/>
      <c r="Z956" s="681"/>
      <c r="AA956" s="681"/>
    </row>
    <row r="957">
      <c r="A957" s="692"/>
      <c r="B957" s="692" t="str">
        <f>vlookup(A957,'セッション実施状況管理'!$A:$C,3,false)</f>
        <v>#N/A</v>
      </c>
      <c r="C957" s="692" t="str">
        <f>vlookup(A957,'セッション実施状況管理'!$A:$B,2,false)</f>
        <v>#N/A</v>
      </c>
      <c r="D957" s="692"/>
      <c r="E957" s="692"/>
      <c r="F957" s="692"/>
      <c r="G957" s="692"/>
      <c r="H957" s="686" t="str">
        <f>vlookup(A957,'セッション実施状況管理'!$A$4:$S1004,18,false)</f>
        <v>#N/A</v>
      </c>
      <c r="I957" s="686"/>
      <c r="J957" s="692"/>
      <c r="K957" s="692"/>
      <c r="L957" s="692"/>
      <c r="M957" s="691">
        <f t="shared" si="16"/>
        <v>0</v>
      </c>
      <c r="N957" s="692"/>
      <c r="O957" s="695" t="str">
        <f t="shared" si="7"/>
        <v>#DIV/0!</v>
      </c>
      <c r="P957" s="743"/>
      <c r="Q957" s="744"/>
      <c r="R957" s="744"/>
      <c r="S957" s="744"/>
      <c r="T957" s="744"/>
      <c r="U957" s="744"/>
      <c r="V957" s="744"/>
      <c r="W957" s="681"/>
      <c r="X957" s="681" t="str">
        <f>iferror(VLOOKUP($E957,'セッション実施状況管理'!$H$10:$L$1028,4,FALSE),"")</f>
        <v/>
      </c>
      <c r="Y957" s="681"/>
      <c r="Z957" s="681"/>
      <c r="AA957" s="681"/>
    </row>
    <row r="958">
      <c r="A958" s="692"/>
      <c r="B958" s="692" t="str">
        <f>vlookup(A958,'セッション実施状況管理'!$A:$C,3,false)</f>
        <v>#N/A</v>
      </c>
      <c r="C958" s="692" t="str">
        <f>vlookup(A958,'セッション実施状況管理'!$A:$B,2,false)</f>
        <v>#N/A</v>
      </c>
      <c r="D958" s="692"/>
      <c r="E958" s="692"/>
      <c r="F958" s="692"/>
      <c r="G958" s="692"/>
      <c r="H958" s="686" t="str">
        <f>vlookup(A958,'セッション実施状況管理'!$A$4:$S1004,18,false)</f>
        <v>#N/A</v>
      </c>
      <c r="I958" s="686"/>
      <c r="J958" s="692"/>
      <c r="K958" s="692"/>
      <c r="L958" s="692"/>
      <c r="M958" s="691">
        <f t="shared" si="16"/>
        <v>0</v>
      </c>
      <c r="N958" s="692"/>
      <c r="O958" s="695" t="str">
        <f t="shared" si="7"/>
        <v>#DIV/0!</v>
      </c>
      <c r="P958" s="743"/>
      <c r="Q958" s="744"/>
      <c r="R958" s="744"/>
      <c r="S958" s="744"/>
      <c r="T958" s="744"/>
      <c r="U958" s="744"/>
      <c r="V958" s="744"/>
      <c r="W958" s="681"/>
      <c r="X958" s="681" t="str">
        <f>iferror(VLOOKUP($E958,'セッション実施状況管理'!$H$10:$L$1028,4,FALSE),"")</f>
        <v/>
      </c>
      <c r="Y958" s="681"/>
      <c r="Z958" s="681"/>
      <c r="AA958" s="681"/>
    </row>
    <row r="959">
      <c r="A959" s="692"/>
      <c r="B959" s="692" t="str">
        <f>vlookup(A959,'セッション実施状況管理'!$A:$C,3,false)</f>
        <v>#N/A</v>
      </c>
      <c r="C959" s="692" t="str">
        <f>vlookup(A959,'セッション実施状況管理'!$A:$B,2,false)</f>
        <v>#N/A</v>
      </c>
      <c r="D959" s="692"/>
      <c r="E959" s="692"/>
      <c r="F959" s="692"/>
      <c r="G959" s="692"/>
      <c r="H959" s="686" t="str">
        <f>vlookup(A959,'セッション実施状況管理'!$A$4:$S1004,18,false)</f>
        <v>#N/A</v>
      </c>
      <c r="I959" s="686"/>
      <c r="J959" s="692"/>
      <c r="K959" s="692"/>
      <c r="L959" s="692"/>
      <c r="M959" s="691">
        <f t="shared" si="16"/>
        <v>0</v>
      </c>
      <c r="N959" s="692"/>
      <c r="O959" s="695" t="str">
        <f t="shared" si="7"/>
        <v>#DIV/0!</v>
      </c>
      <c r="P959" s="743"/>
      <c r="Q959" s="744"/>
      <c r="R959" s="744"/>
      <c r="S959" s="744"/>
      <c r="T959" s="744"/>
      <c r="U959" s="744"/>
      <c r="V959" s="744"/>
      <c r="W959" s="681"/>
      <c r="X959" s="681" t="str">
        <f>iferror(VLOOKUP($E959,'セッション実施状況管理'!$H$10:$L$1028,4,FALSE),"")</f>
        <v/>
      </c>
      <c r="Y959" s="681"/>
      <c r="Z959" s="681"/>
      <c r="AA959" s="681"/>
    </row>
    <row r="960">
      <c r="A960" s="692"/>
      <c r="B960" s="692" t="str">
        <f>vlookup(A960,'セッション実施状況管理'!$A:$C,3,false)</f>
        <v>#N/A</v>
      </c>
      <c r="C960" s="692" t="str">
        <f>vlookup(A960,'セッション実施状況管理'!$A:$B,2,false)</f>
        <v>#N/A</v>
      </c>
      <c r="D960" s="692"/>
      <c r="E960" s="692"/>
      <c r="F960" s="692"/>
      <c r="G960" s="692"/>
      <c r="H960" s="686" t="str">
        <f>vlookup(A960,'セッション実施状況管理'!$A$4:$S1004,18,false)</f>
        <v>#N/A</v>
      </c>
      <c r="I960" s="686"/>
      <c r="J960" s="692"/>
      <c r="K960" s="692"/>
      <c r="L960" s="692"/>
      <c r="M960" s="691">
        <f t="shared" si="16"/>
        <v>0</v>
      </c>
      <c r="N960" s="692"/>
      <c r="O960" s="695" t="str">
        <f t="shared" si="7"/>
        <v>#DIV/0!</v>
      </c>
      <c r="P960" s="743"/>
      <c r="Q960" s="744"/>
      <c r="R960" s="744"/>
      <c r="S960" s="744"/>
      <c r="T960" s="744"/>
      <c r="U960" s="744"/>
      <c r="V960" s="744"/>
      <c r="W960" s="681"/>
      <c r="X960" s="681" t="str">
        <f>iferror(VLOOKUP($E960,'セッション実施状況管理'!$H$10:$L$1028,4,FALSE),"")</f>
        <v/>
      </c>
      <c r="Y960" s="681"/>
      <c r="Z960" s="681"/>
      <c r="AA960" s="681"/>
    </row>
    <row r="961">
      <c r="A961" s="692"/>
      <c r="B961" s="692" t="str">
        <f>vlookup(A961,'セッション実施状況管理'!$A:$C,3,false)</f>
        <v>#N/A</v>
      </c>
      <c r="C961" s="692" t="str">
        <f>vlookup(A961,'セッション実施状況管理'!$A:$B,2,false)</f>
        <v>#N/A</v>
      </c>
      <c r="D961" s="692"/>
      <c r="E961" s="692"/>
      <c r="F961" s="692"/>
      <c r="G961" s="692"/>
      <c r="H961" s="686" t="str">
        <f>vlookup(A961,'セッション実施状況管理'!$A$4:$S1004,18,false)</f>
        <v>#N/A</v>
      </c>
      <c r="I961" s="686"/>
      <c r="J961" s="692"/>
      <c r="K961" s="692"/>
      <c r="L961" s="692"/>
      <c r="M961" s="691">
        <f t="shared" si="16"/>
        <v>0</v>
      </c>
      <c r="N961" s="692"/>
      <c r="O961" s="695" t="str">
        <f t="shared" si="7"/>
        <v>#DIV/0!</v>
      </c>
      <c r="P961" s="743"/>
      <c r="Q961" s="744"/>
      <c r="R961" s="744"/>
      <c r="S961" s="744"/>
      <c r="T961" s="744"/>
      <c r="U961" s="744"/>
      <c r="V961" s="744"/>
      <c r="W961" s="681"/>
      <c r="X961" s="681" t="str">
        <f>iferror(VLOOKUP($E961,'セッション実施状況管理'!$H$10:$L$1028,4,FALSE),"")</f>
        <v/>
      </c>
      <c r="Y961" s="681"/>
      <c r="Z961" s="681"/>
      <c r="AA961" s="681"/>
    </row>
    <row r="962">
      <c r="A962" s="692"/>
      <c r="B962" s="692" t="str">
        <f>vlookup(A962,'セッション実施状況管理'!$A:$C,3,false)</f>
        <v>#N/A</v>
      </c>
      <c r="C962" s="692" t="str">
        <f>vlookup(A962,'セッション実施状況管理'!$A:$B,2,false)</f>
        <v>#N/A</v>
      </c>
      <c r="D962" s="692"/>
      <c r="E962" s="692"/>
      <c r="F962" s="692"/>
      <c r="G962" s="692"/>
      <c r="H962" s="686" t="str">
        <f>vlookup(A962,'セッション実施状況管理'!$A$4:$S1004,18,false)</f>
        <v>#N/A</v>
      </c>
      <c r="I962" s="686"/>
      <c r="J962" s="692"/>
      <c r="K962" s="692"/>
      <c r="L962" s="692"/>
      <c r="M962" s="691">
        <f t="shared" si="16"/>
        <v>0</v>
      </c>
      <c r="N962" s="692"/>
      <c r="O962" s="695" t="str">
        <f t="shared" si="7"/>
        <v>#DIV/0!</v>
      </c>
      <c r="P962" s="743"/>
      <c r="Q962" s="744"/>
      <c r="R962" s="744"/>
      <c r="S962" s="744"/>
      <c r="T962" s="744"/>
      <c r="U962" s="744"/>
      <c r="V962" s="744"/>
      <c r="W962" s="681"/>
      <c r="X962" s="681" t="str">
        <f>iferror(VLOOKUP($E962,'セッション実施状況管理'!$H$10:$L$1028,4,FALSE),"")</f>
        <v/>
      </c>
      <c r="Y962" s="681"/>
      <c r="Z962" s="681"/>
      <c r="AA962" s="681"/>
    </row>
    <row r="963">
      <c r="A963" s="692"/>
      <c r="B963" s="692" t="str">
        <f>vlookup(A963,'セッション実施状況管理'!$A:$C,3,false)</f>
        <v>#N/A</v>
      </c>
      <c r="C963" s="692" t="str">
        <f>vlookup(A963,'セッション実施状況管理'!$A:$B,2,false)</f>
        <v>#N/A</v>
      </c>
      <c r="D963" s="692"/>
      <c r="E963" s="692"/>
      <c r="F963" s="692"/>
      <c r="G963" s="692"/>
      <c r="H963" s="686" t="str">
        <f>vlookup(A963,'セッション実施状況管理'!$A$4:$S1004,18,false)</f>
        <v>#N/A</v>
      </c>
      <c r="I963" s="686"/>
      <c r="J963" s="692"/>
      <c r="K963" s="692"/>
      <c r="L963" s="692"/>
      <c r="M963" s="691">
        <f t="shared" si="16"/>
        <v>0</v>
      </c>
      <c r="N963" s="692"/>
      <c r="O963" s="695" t="str">
        <f t="shared" si="7"/>
        <v>#DIV/0!</v>
      </c>
      <c r="P963" s="743"/>
      <c r="Q963" s="744"/>
      <c r="R963" s="744"/>
      <c r="S963" s="744"/>
      <c r="T963" s="744"/>
      <c r="U963" s="744"/>
      <c r="V963" s="744"/>
      <c r="W963" s="681"/>
      <c r="X963" s="681" t="str">
        <f>iferror(VLOOKUP($E963,'セッション実施状況管理'!$H$10:$L$1028,4,FALSE),"")</f>
        <v/>
      </c>
      <c r="Y963" s="681"/>
      <c r="Z963" s="681"/>
      <c r="AA963" s="681"/>
    </row>
    <row r="964">
      <c r="A964" s="692"/>
      <c r="B964" s="692" t="str">
        <f>vlookup(A964,'セッション実施状況管理'!$A:$C,3,false)</f>
        <v>#N/A</v>
      </c>
      <c r="C964" s="692" t="str">
        <f>vlookup(A964,'セッション実施状況管理'!$A:$B,2,false)</f>
        <v>#N/A</v>
      </c>
      <c r="D964" s="692"/>
      <c r="E964" s="692"/>
      <c r="F964" s="692"/>
      <c r="G964" s="692"/>
      <c r="H964" s="686" t="str">
        <f>vlookup(A964,'セッション実施状況管理'!$A$4:$S1004,18,false)</f>
        <v>#N/A</v>
      </c>
      <c r="I964" s="686"/>
      <c r="J964" s="692"/>
      <c r="K964" s="692"/>
      <c r="L964" s="692"/>
      <c r="M964" s="691">
        <f t="shared" si="16"/>
        <v>0</v>
      </c>
      <c r="N964" s="692"/>
      <c r="O964" s="695" t="str">
        <f t="shared" si="7"/>
        <v>#DIV/0!</v>
      </c>
      <c r="P964" s="743"/>
      <c r="Q964" s="744"/>
      <c r="R964" s="744"/>
      <c r="S964" s="744"/>
      <c r="T964" s="744"/>
      <c r="U964" s="744"/>
      <c r="V964" s="744"/>
      <c r="W964" s="681"/>
      <c r="X964" s="681" t="str">
        <f>iferror(VLOOKUP($E964,'セッション実施状況管理'!$H$10:$L$1028,4,FALSE),"")</f>
        <v/>
      </c>
      <c r="Y964" s="681"/>
      <c r="Z964" s="681"/>
      <c r="AA964" s="681"/>
    </row>
    <row r="965">
      <c r="A965" s="692"/>
      <c r="B965" s="692" t="str">
        <f>vlookup(A965,'セッション実施状況管理'!$A:$C,3,false)</f>
        <v>#N/A</v>
      </c>
      <c r="C965" s="692" t="str">
        <f>vlookup(A965,'セッション実施状況管理'!$A:$B,2,false)</f>
        <v>#N/A</v>
      </c>
      <c r="D965" s="692"/>
      <c r="E965" s="692"/>
      <c r="F965" s="692"/>
      <c r="G965" s="692"/>
      <c r="H965" s="686" t="str">
        <f>vlookup(A965,'セッション実施状況管理'!$A$4:$S1004,18,false)</f>
        <v>#N/A</v>
      </c>
      <c r="I965" s="686"/>
      <c r="J965" s="692"/>
      <c r="K965" s="692"/>
      <c r="L965" s="692"/>
      <c r="M965" s="691">
        <f t="shared" si="16"/>
        <v>0</v>
      </c>
      <c r="N965" s="692"/>
      <c r="O965" s="695" t="str">
        <f t="shared" si="7"/>
        <v>#DIV/0!</v>
      </c>
      <c r="P965" s="743"/>
      <c r="Q965" s="744"/>
      <c r="R965" s="744"/>
      <c r="S965" s="744"/>
      <c r="T965" s="744"/>
      <c r="U965" s="744"/>
      <c r="V965" s="744"/>
      <c r="W965" s="681"/>
      <c r="X965" s="681" t="str">
        <f>iferror(VLOOKUP($E965,'セッション実施状況管理'!$H$10:$L$1028,4,FALSE),"")</f>
        <v/>
      </c>
      <c r="Y965" s="681"/>
      <c r="Z965" s="681"/>
      <c r="AA965" s="681"/>
    </row>
    <row r="966">
      <c r="A966" s="692"/>
      <c r="B966" s="692" t="str">
        <f>vlookup(A966,'セッション実施状況管理'!$A:$C,3,false)</f>
        <v>#N/A</v>
      </c>
      <c r="C966" s="692" t="str">
        <f>vlookup(A966,'セッション実施状況管理'!$A:$B,2,false)</f>
        <v>#N/A</v>
      </c>
      <c r="D966" s="692"/>
      <c r="E966" s="692"/>
      <c r="F966" s="692"/>
      <c r="G966" s="692"/>
      <c r="H966" s="686" t="str">
        <f>vlookup(A966,'セッション実施状況管理'!$A$4:$S1004,18,false)</f>
        <v>#N/A</v>
      </c>
      <c r="I966" s="686"/>
      <c r="J966" s="692"/>
      <c r="K966" s="692"/>
      <c r="L966" s="692"/>
      <c r="M966" s="691">
        <f t="shared" si="16"/>
        <v>0</v>
      </c>
      <c r="N966" s="692"/>
      <c r="O966" s="695" t="str">
        <f t="shared" si="7"/>
        <v>#DIV/0!</v>
      </c>
      <c r="P966" s="743"/>
      <c r="Q966" s="744"/>
      <c r="R966" s="744"/>
      <c r="S966" s="744"/>
      <c r="T966" s="744"/>
      <c r="U966" s="744"/>
      <c r="V966" s="744"/>
      <c r="W966" s="681"/>
      <c r="X966" s="681" t="str">
        <f>iferror(VLOOKUP($E966,'セッション実施状況管理'!$H$10:$L$1028,4,FALSE),"")</f>
        <v/>
      </c>
      <c r="Y966" s="681"/>
      <c r="Z966" s="681"/>
      <c r="AA966" s="681"/>
    </row>
    <row r="967">
      <c r="A967" s="692"/>
      <c r="B967" s="692" t="str">
        <f>vlookup(A967,'セッション実施状況管理'!$A:$C,3,false)</f>
        <v>#N/A</v>
      </c>
      <c r="C967" s="692" t="str">
        <f>vlookup(A967,'セッション実施状況管理'!$A:$B,2,false)</f>
        <v>#N/A</v>
      </c>
      <c r="D967" s="692"/>
      <c r="E967" s="692"/>
      <c r="F967" s="692"/>
      <c r="G967" s="692"/>
      <c r="H967" s="686" t="str">
        <f>vlookup(A967,'セッション実施状況管理'!$A$4:$S1004,18,false)</f>
        <v>#N/A</v>
      </c>
      <c r="I967" s="686"/>
      <c r="J967" s="692"/>
      <c r="K967" s="692"/>
      <c r="L967" s="692"/>
      <c r="M967" s="691">
        <f t="shared" si="16"/>
        <v>0</v>
      </c>
      <c r="N967" s="692"/>
      <c r="O967" s="695" t="str">
        <f t="shared" si="7"/>
        <v>#DIV/0!</v>
      </c>
      <c r="P967" s="743"/>
      <c r="Q967" s="744"/>
      <c r="R967" s="744"/>
      <c r="S967" s="744"/>
      <c r="T967" s="744"/>
      <c r="U967" s="744"/>
      <c r="V967" s="744"/>
      <c r="W967" s="681"/>
      <c r="X967" s="681" t="str">
        <f>iferror(VLOOKUP($E967,'セッション実施状況管理'!$H$10:$L$1028,4,FALSE),"")</f>
        <v/>
      </c>
      <c r="Y967" s="681"/>
      <c r="Z967" s="681"/>
      <c r="AA967" s="681"/>
    </row>
    <row r="968">
      <c r="A968" s="692"/>
      <c r="B968" s="692" t="str">
        <f>vlookup(A968,'セッション実施状況管理'!$A:$C,3,false)</f>
        <v>#N/A</v>
      </c>
      <c r="C968" s="692" t="str">
        <f>vlookup(A968,'セッション実施状況管理'!$A:$B,2,false)</f>
        <v>#N/A</v>
      </c>
      <c r="D968" s="692"/>
      <c r="E968" s="692"/>
      <c r="F968" s="692"/>
      <c r="G968" s="692"/>
      <c r="H968" s="686" t="str">
        <f>vlookup(A968,'セッション実施状況管理'!$A$4:$S1004,18,false)</f>
        <v>#N/A</v>
      </c>
      <c r="I968" s="686"/>
      <c r="J968" s="692"/>
      <c r="K968" s="692"/>
      <c r="L968" s="692"/>
      <c r="M968" s="691">
        <f t="shared" si="16"/>
        <v>0</v>
      </c>
      <c r="N968" s="692"/>
      <c r="O968" s="695" t="str">
        <f t="shared" si="7"/>
        <v>#DIV/0!</v>
      </c>
      <c r="P968" s="743"/>
      <c r="Q968" s="744"/>
      <c r="R968" s="744"/>
      <c r="S968" s="744"/>
      <c r="T968" s="744"/>
      <c r="U968" s="744"/>
      <c r="V968" s="744"/>
      <c r="W968" s="681"/>
      <c r="X968" s="681" t="str">
        <f>iferror(VLOOKUP($E968,'セッション実施状況管理'!$H$10:$L$1028,4,FALSE),"")</f>
        <v/>
      </c>
      <c r="Y968" s="681"/>
      <c r="Z968" s="681"/>
      <c r="AA968" s="681"/>
    </row>
    <row r="969">
      <c r="A969" s="692"/>
      <c r="B969" s="692" t="str">
        <f>vlookup(A969,'セッション実施状況管理'!$A:$C,3,false)</f>
        <v>#N/A</v>
      </c>
      <c r="C969" s="692" t="str">
        <f>vlookup(A969,'セッション実施状況管理'!$A:$B,2,false)</f>
        <v>#N/A</v>
      </c>
      <c r="D969" s="692"/>
      <c r="E969" s="692"/>
      <c r="F969" s="692"/>
      <c r="G969" s="692"/>
      <c r="H969" s="686" t="str">
        <f>vlookup(A969,'セッション実施状況管理'!$A$4:$S1004,18,false)</f>
        <v>#N/A</v>
      </c>
      <c r="I969" s="686"/>
      <c r="J969" s="692"/>
      <c r="K969" s="692"/>
      <c r="L969" s="692"/>
      <c r="M969" s="691">
        <f t="shared" si="16"/>
        <v>0</v>
      </c>
      <c r="N969" s="692"/>
      <c r="O969" s="695" t="str">
        <f t="shared" si="7"/>
        <v>#DIV/0!</v>
      </c>
      <c r="P969" s="743"/>
      <c r="Q969" s="744"/>
      <c r="R969" s="744"/>
      <c r="S969" s="744"/>
      <c r="T969" s="744"/>
      <c r="U969" s="744"/>
      <c r="V969" s="744"/>
      <c r="W969" s="681"/>
      <c r="X969" s="681" t="str">
        <f>iferror(VLOOKUP($E969,'セッション実施状況管理'!$H$10:$L$1028,4,FALSE),"")</f>
        <v/>
      </c>
      <c r="Y969" s="681"/>
      <c r="Z969" s="681"/>
      <c r="AA969" s="681"/>
    </row>
    <row r="970">
      <c r="A970" s="692"/>
      <c r="B970" s="692" t="str">
        <f>vlookup(A970,'セッション実施状況管理'!$A:$C,3,false)</f>
        <v>#N/A</v>
      </c>
      <c r="C970" s="692" t="str">
        <f>vlookup(A970,'セッション実施状況管理'!$A:$B,2,false)</f>
        <v>#N/A</v>
      </c>
      <c r="D970" s="692"/>
      <c r="E970" s="692"/>
      <c r="F970" s="692"/>
      <c r="G970" s="692"/>
      <c r="H970" s="686" t="str">
        <f>vlookup(A970,'セッション実施状況管理'!$A$4:$S1004,18,false)</f>
        <v>#N/A</v>
      </c>
      <c r="I970" s="686"/>
      <c r="J970" s="692"/>
      <c r="K970" s="692"/>
      <c r="L970" s="692"/>
      <c r="M970" s="691">
        <f t="shared" si="16"/>
        <v>0</v>
      </c>
      <c r="N970" s="692"/>
      <c r="O970" s="695" t="str">
        <f t="shared" si="7"/>
        <v>#DIV/0!</v>
      </c>
      <c r="P970" s="743"/>
      <c r="Q970" s="744"/>
      <c r="R970" s="744"/>
      <c r="S970" s="744"/>
      <c r="T970" s="744"/>
      <c r="U970" s="744"/>
      <c r="V970" s="744"/>
      <c r="W970" s="681"/>
      <c r="X970" s="681" t="str">
        <f>iferror(VLOOKUP($E970,'セッション実施状況管理'!$H$10:$L$1028,4,FALSE),"")</f>
        <v/>
      </c>
      <c r="Y970" s="681"/>
      <c r="Z970" s="681"/>
      <c r="AA970" s="681"/>
    </row>
    <row r="971">
      <c r="A971" s="692"/>
      <c r="B971" s="692" t="str">
        <f>vlookup(A971,'セッション実施状況管理'!$A:$C,3,false)</f>
        <v>#N/A</v>
      </c>
      <c r="C971" s="692" t="str">
        <f>vlookup(A971,'セッション実施状況管理'!$A:$B,2,false)</f>
        <v>#N/A</v>
      </c>
      <c r="D971" s="692"/>
      <c r="E971" s="692"/>
      <c r="F971" s="692"/>
      <c r="G971" s="692"/>
      <c r="H971" s="686" t="str">
        <f>vlookup(A971,'セッション実施状況管理'!$A$4:$S1004,18,false)</f>
        <v>#N/A</v>
      </c>
      <c r="I971" s="686"/>
      <c r="J971" s="692"/>
      <c r="K971" s="692"/>
      <c r="L971" s="692"/>
      <c r="M971" s="691">
        <f t="shared" si="16"/>
        <v>0</v>
      </c>
      <c r="N971" s="692"/>
      <c r="O971" s="695" t="str">
        <f t="shared" si="7"/>
        <v>#DIV/0!</v>
      </c>
      <c r="P971" s="743"/>
      <c r="Q971" s="744"/>
      <c r="R971" s="744"/>
      <c r="S971" s="744"/>
      <c r="T971" s="744"/>
      <c r="U971" s="744"/>
      <c r="V971" s="744"/>
      <c r="W971" s="681"/>
      <c r="X971" s="681" t="str">
        <f>iferror(VLOOKUP($E971,'セッション実施状況管理'!$H$10:$L$1028,4,FALSE),"")</f>
        <v/>
      </c>
      <c r="Y971" s="681"/>
      <c r="Z971" s="681"/>
      <c r="AA971" s="681"/>
    </row>
    <row r="972">
      <c r="A972" s="692"/>
      <c r="B972" s="692" t="str">
        <f>vlookup(A972,'セッション実施状況管理'!$A:$C,3,false)</f>
        <v>#N/A</v>
      </c>
      <c r="C972" s="692" t="str">
        <f>vlookup(A972,'セッション実施状況管理'!$A:$B,2,false)</f>
        <v>#N/A</v>
      </c>
      <c r="D972" s="692"/>
      <c r="E972" s="692"/>
      <c r="F972" s="692"/>
      <c r="G972" s="692"/>
      <c r="H972" s="686" t="str">
        <f>vlookup(A972,'セッション実施状況管理'!$A$4:$S1004,18,false)</f>
        <v>#N/A</v>
      </c>
      <c r="I972" s="686"/>
      <c r="J972" s="692"/>
      <c r="K972" s="692"/>
      <c r="L972" s="692"/>
      <c r="M972" s="691">
        <f t="shared" si="16"/>
        <v>0</v>
      </c>
      <c r="N972" s="692"/>
      <c r="O972" s="695" t="str">
        <f t="shared" si="7"/>
        <v>#DIV/0!</v>
      </c>
      <c r="P972" s="743"/>
      <c r="Q972" s="744"/>
      <c r="R972" s="744"/>
      <c r="S972" s="744"/>
      <c r="T972" s="744"/>
      <c r="U972" s="744"/>
      <c r="V972" s="744"/>
      <c r="W972" s="681"/>
      <c r="X972" s="681" t="str">
        <f>iferror(VLOOKUP($E972,'セッション実施状況管理'!$H$10:$L$1028,4,FALSE),"")</f>
        <v/>
      </c>
      <c r="Y972" s="681"/>
      <c r="Z972" s="681"/>
      <c r="AA972" s="681"/>
    </row>
    <row r="973">
      <c r="A973" s="692"/>
      <c r="B973" s="692" t="str">
        <f>vlookup(A973,'セッション実施状況管理'!$A:$C,3,false)</f>
        <v>#N/A</v>
      </c>
      <c r="C973" s="692" t="str">
        <f>vlookup(A973,'セッション実施状況管理'!$A:$B,2,false)</f>
        <v>#N/A</v>
      </c>
      <c r="D973" s="692"/>
      <c r="E973" s="692"/>
      <c r="F973" s="692"/>
      <c r="G973" s="692"/>
      <c r="H973" s="686" t="str">
        <f>vlookup(A973,'セッション実施状況管理'!$A$4:$S1004,18,false)</f>
        <v>#N/A</v>
      </c>
      <c r="I973" s="686"/>
      <c r="J973" s="692"/>
      <c r="K973" s="692"/>
      <c r="L973" s="692"/>
      <c r="M973" s="691">
        <f t="shared" si="16"/>
        <v>0</v>
      </c>
      <c r="N973" s="692"/>
      <c r="O973" s="695" t="str">
        <f t="shared" si="7"/>
        <v>#DIV/0!</v>
      </c>
      <c r="P973" s="743"/>
      <c r="Q973" s="744"/>
      <c r="R973" s="744"/>
      <c r="S973" s="744"/>
      <c r="T973" s="744"/>
      <c r="U973" s="744"/>
      <c r="V973" s="744"/>
      <c r="W973" s="681"/>
      <c r="X973" s="681" t="str">
        <f>iferror(VLOOKUP($E973,'セッション実施状況管理'!$H$10:$L$1028,4,FALSE),"")</f>
        <v/>
      </c>
      <c r="Y973" s="681"/>
      <c r="Z973" s="681"/>
      <c r="AA973" s="681"/>
    </row>
    <row r="974">
      <c r="A974" s="692"/>
      <c r="B974" s="692" t="str">
        <f>vlookup(A974,'セッション実施状況管理'!$A:$C,3,false)</f>
        <v>#N/A</v>
      </c>
      <c r="C974" s="692" t="str">
        <f>vlookup(A974,'セッション実施状況管理'!$A:$B,2,false)</f>
        <v>#N/A</v>
      </c>
      <c r="D974" s="692"/>
      <c r="E974" s="692"/>
      <c r="F974" s="692"/>
      <c r="G974" s="692"/>
      <c r="H974" s="686" t="str">
        <f>vlookup(A974,'セッション実施状況管理'!$A$4:$S1004,18,false)</f>
        <v>#N/A</v>
      </c>
      <c r="I974" s="686"/>
      <c r="J974" s="692"/>
      <c r="K974" s="692"/>
      <c r="L974" s="692"/>
      <c r="M974" s="691">
        <f t="shared" si="16"/>
        <v>0</v>
      </c>
      <c r="N974" s="692"/>
      <c r="O974" s="695" t="str">
        <f t="shared" si="7"/>
        <v>#DIV/0!</v>
      </c>
      <c r="P974" s="743"/>
      <c r="Q974" s="744"/>
      <c r="R974" s="744"/>
      <c r="S974" s="744"/>
      <c r="T974" s="744"/>
      <c r="U974" s="744"/>
      <c r="V974" s="744"/>
      <c r="W974" s="681"/>
      <c r="X974" s="681" t="str">
        <f>iferror(VLOOKUP($E974,'セッション実施状況管理'!$H$10:$L$1028,4,FALSE),"")</f>
        <v/>
      </c>
      <c r="Y974" s="681"/>
      <c r="Z974" s="681"/>
      <c r="AA974" s="681"/>
    </row>
    <row r="975">
      <c r="A975" s="692"/>
      <c r="B975" s="692" t="str">
        <f>vlookup(A975,'セッション実施状況管理'!$A:$C,3,false)</f>
        <v>#N/A</v>
      </c>
      <c r="C975" s="692" t="str">
        <f>vlookup(A975,'セッション実施状況管理'!$A:$B,2,false)</f>
        <v>#N/A</v>
      </c>
      <c r="D975" s="692"/>
      <c r="E975" s="692"/>
      <c r="F975" s="692"/>
      <c r="G975" s="692"/>
      <c r="H975" s="686" t="str">
        <f>vlookup(A975,'セッション実施状況管理'!$A$4:$S1004,18,false)</f>
        <v>#N/A</v>
      </c>
      <c r="I975" s="686"/>
      <c r="J975" s="692"/>
      <c r="K975" s="692"/>
      <c r="L975" s="692"/>
      <c r="M975" s="691">
        <f t="shared" si="16"/>
        <v>0</v>
      </c>
      <c r="N975" s="692"/>
      <c r="O975" s="695" t="str">
        <f t="shared" si="7"/>
        <v>#DIV/0!</v>
      </c>
      <c r="P975" s="743"/>
      <c r="Q975" s="744"/>
      <c r="R975" s="744"/>
      <c r="S975" s="744"/>
      <c r="T975" s="744"/>
      <c r="U975" s="744"/>
      <c r="V975" s="744"/>
      <c r="W975" s="681"/>
      <c r="X975" s="681" t="str">
        <f>iferror(VLOOKUP($E975,'セッション実施状況管理'!$H$10:$L$1028,4,FALSE),"")</f>
        <v/>
      </c>
      <c r="Y975" s="681"/>
      <c r="Z975" s="681"/>
      <c r="AA975" s="681"/>
    </row>
    <row r="976">
      <c r="A976" s="692"/>
      <c r="B976" s="692" t="str">
        <f>vlookup(A976,'セッション実施状況管理'!$A:$C,3,false)</f>
        <v>#N/A</v>
      </c>
      <c r="C976" s="692" t="str">
        <f>vlookup(A976,'セッション実施状況管理'!$A:$B,2,false)</f>
        <v>#N/A</v>
      </c>
      <c r="D976" s="692"/>
      <c r="E976" s="692"/>
      <c r="F976" s="692"/>
      <c r="G976" s="692"/>
      <c r="H976" s="686" t="str">
        <f>vlookup(A976,'セッション実施状況管理'!$A$4:$S1004,18,false)</f>
        <v>#N/A</v>
      </c>
      <c r="I976" s="686"/>
      <c r="J976" s="692"/>
      <c r="K976" s="692"/>
      <c r="L976" s="692"/>
      <c r="M976" s="691">
        <f t="shared" si="16"/>
        <v>0</v>
      </c>
      <c r="N976" s="692"/>
      <c r="O976" s="695" t="str">
        <f t="shared" si="7"/>
        <v>#DIV/0!</v>
      </c>
      <c r="P976" s="743"/>
      <c r="Q976" s="744"/>
      <c r="R976" s="744"/>
      <c r="S976" s="744"/>
      <c r="T976" s="744"/>
      <c r="U976" s="744"/>
      <c r="V976" s="744"/>
      <c r="W976" s="681"/>
      <c r="X976" s="681" t="str">
        <f>iferror(VLOOKUP($E976,'セッション実施状況管理'!$H$10:$L$1028,4,FALSE),"")</f>
        <v/>
      </c>
      <c r="Y976" s="681"/>
      <c r="Z976" s="681"/>
      <c r="AA976" s="681"/>
    </row>
    <row r="977">
      <c r="A977" s="692"/>
      <c r="B977" s="692" t="str">
        <f>vlookup(A977,'セッション実施状況管理'!$A:$C,3,false)</f>
        <v>#N/A</v>
      </c>
      <c r="C977" s="692" t="str">
        <f>vlookup(A977,'セッション実施状況管理'!$A:$B,2,false)</f>
        <v>#N/A</v>
      </c>
      <c r="D977" s="692"/>
      <c r="E977" s="692"/>
      <c r="F977" s="692"/>
      <c r="G977" s="692"/>
      <c r="H977" s="686" t="str">
        <f>vlookup(A977,'セッション実施状況管理'!$A$4:$S1004,18,false)</f>
        <v>#N/A</v>
      </c>
      <c r="I977" s="686"/>
      <c r="J977" s="692"/>
      <c r="K977" s="692"/>
      <c r="L977" s="692"/>
      <c r="M977" s="691">
        <f t="shared" si="16"/>
        <v>0</v>
      </c>
      <c r="N977" s="692"/>
      <c r="O977" s="695" t="str">
        <f t="shared" si="7"/>
        <v>#DIV/0!</v>
      </c>
      <c r="P977" s="743"/>
      <c r="Q977" s="744"/>
      <c r="R977" s="744"/>
      <c r="S977" s="744"/>
      <c r="T977" s="744"/>
      <c r="U977" s="744"/>
      <c r="V977" s="744"/>
      <c r="W977" s="681"/>
      <c r="X977" s="681" t="str">
        <f>iferror(VLOOKUP($E977,'セッション実施状況管理'!$H$10:$L$1028,4,FALSE),"")</f>
        <v/>
      </c>
      <c r="Y977" s="681"/>
      <c r="Z977" s="681"/>
      <c r="AA977" s="681"/>
    </row>
    <row r="978">
      <c r="A978" s="692"/>
      <c r="B978" s="692" t="str">
        <f>vlookup(A978,'セッション実施状況管理'!$A:$C,3,false)</f>
        <v>#N/A</v>
      </c>
      <c r="C978" s="692" t="str">
        <f>vlookup(A978,'セッション実施状況管理'!$A:$B,2,false)</f>
        <v>#N/A</v>
      </c>
      <c r="D978" s="692"/>
      <c r="E978" s="692"/>
      <c r="F978" s="692"/>
      <c r="G978" s="692"/>
      <c r="H978" s="686" t="str">
        <f>vlookup(A978,'セッション実施状況管理'!$A$4:$S1004,18,false)</f>
        <v>#N/A</v>
      </c>
      <c r="I978" s="686"/>
      <c r="J978" s="692"/>
      <c r="K978" s="692"/>
      <c r="L978" s="692"/>
      <c r="M978" s="691">
        <f t="shared" si="16"/>
        <v>0</v>
      </c>
      <c r="N978" s="692"/>
      <c r="O978" s="695" t="str">
        <f t="shared" si="7"/>
        <v>#DIV/0!</v>
      </c>
      <c r="P978" s="743"/>
      <c r="Q978" s="744"/>
      <c r="R978" s="744"/>
      <c r="S978" s="744"/>
      <c r="T978" s="744"/>
      <c r="U978" s="744"/>
      <c r="V978" s="744"/>
      <c r="W978" s="681"/>
      <c r="X978" s="681" t="str">
        <f>iferror(VLOOKUP($E978,'セッション実施状況管理'!$H$10:$L$1028,4,FALSE),"")</f>
        <v/>
      </c>
      <c r="Y978" s="681"/>
      <c r="Z978" s="681"/>
      <c r="AA978" s="681"/>
    </row>
    <row r="979">
      <c r="A979" s="692"/>
      <c r="B979" s="692" t="str">
        <f>vlookup(A979,'セッション実施状況管理'!$A:$C,3,false)</f>
        <v>#N/A</v>
      </c>
      <c r="C979" s="692" t="str">
        <f>vlookup(A979,'セッション実施状況管理'!$A:$B,2,false)</f>
        <v>#N/A</v>
      </c>
      <c r="D979" s="692"/>
      <c r="E979" s="692"/>
      <c r="F979" s="692"/>
      <c r="G979" s="692"/>
      <c r="H979" s="686" t="str">
        <f>vlookup(A979,'セッション実施状況管理'!$A$4:$S1004,18,false)</f>
        <v>#N/A</v>
      </c>
      <c r="I979" s="686"/>
      <c r="J979" s="692"/>
      <c r="K979" s="692"/>
      <c r="L979" s="692"/>
      <c r="M979" s="691">
        <f t="shared" si="16"/>
        <v>0</v>
      </c>
      <c r="N979" s="692"/>
      <c r="O979" s="695" t="str">
        <f t="shared" si="7"/>
        <v>#DIV/0!</v>
      </c>
      <c r="P979" s="743"/>
      <c r="Q979" s="744"/>
      <c r="R979" s="744"/>
      <c r="S979" s="744"/>
      <c r="T979" s="744"/>
      <c r="U979" s="744"/>
      <c r="V979" s="744"/>
      <c r="W979" s="681"/>
      <c r="X979" s="681" t="str">
        <f>iferror(VLOOKUP($E979,'セッション実施状況管理'!$H$10:$L$1028,4,FALSE),"")</f>
        <v/>
      </c>
      <c r="Y979" s="681"/>
      <c r="Z979" s="681"/>
      <c r="AA979" s="681"/>
    </row>
    <row r="980">
      <c r="A980" s="692"/>
      <c r="B980" s="692" t="str">
        <f>vlookup(A980,'セッション実施状況管理'!$A:$C,3,false)</f>
        <v>#N/A</v>
      </c>
      <c r="C980" s="692" t="str">
        <f>vlookup(A980,'セッション実施状況管理'!$A:$B,2,false)</f>
        <v>#N/A</v>
      </c>
      <c r="D980" s="692"/>
      <c r="E980" s="692"/>
      <c r="F980" s="692"/>
      <c r="G980" s="692"/>
      <c r="H980" s="686" t="str">
        <f>vlookup(A980,'セッション実施状況管理'!$A$4:$S1004,18,false)</f>
        <v>#N/A</v>
      </c>
      <c r="I980" s="686"/>
      <c r="J980" s="692"/>
      <c r="K980" s="692"/>
      <c r="L980" s="692"/>
      <c r="M980" s="691">
        <f t="shared" si="16"/>
        <v>0</v>
      </c>
      <c r="N980" s="692"/>
      <c r="O980" s="695" t="str">
        <f t="shared" si="7"/>
        <v>#DIV/0!</v>
      </c>
      <c r="P980" s="743"/>
      <c r="Q980" s="744"/>
      <c r="R980" s="744"/>
      <c r="S980" s="744"/>
      <c r="T980" s="744"/>
      <c r="U980" s="744"/>
      <c r="V980" s="744"/>
      <c r="W980" s="681"/>
      <c r="X980" s="681" t="str">
        <f>iferror(VLOOKUP($E980,'セッション実施状況管理'!$H$10:$L$1028,4,FALSE),"")</f>
        <v/>
      </c>
      <c r="Y980" s="681"/>
      <c r="Z980" s="681"/>
      <c r="AA980" s="681"/>
    </row>
    <row r="981">
      <c r="A981" s="692"/>
      <c r="B981" s="692" t="str">
        <f>vlookup(A981,'セッション実施状況管理'!$A:$C,3,false)</f>
        <v>#N/A</v>
      </c>
      <c r="C981" s="692" t="str">
        <f>vlookup(A981,'セッション実施状況管理'!$A:$B,2,false)</f>
        <v>#N/A</v>
      </c>
      <c r="D981" s="692"/>
      <c r="E981" s="692"/>
      <c r="F981" s="692"/>
      <c r="G981" s="692"/>
      <c r="H981" s="686" t="str">
        <f>vlookup(A981,'セッション実施状況管理'!$A$4:$S1004,18,false)</f>
        <v>#N/A</v>
      </c>
      <c r="I981" s="686"/>
      <c r="J981" s="692"/>
      <c r="K981" s="692"/>
      <c r="L981" s="692"/>
      <c r="M981" s="691">
        <f t="shared" si="16"/>
        <v>0</v>
      </c>
      <c r="N981" s="692"/>
      <c r="O981" s="695" t="str">
        <f t="shared" si="7"/>
        <v>#DIV/0!</v>
      </c>
      <c r="P981" s="743"/>
      <c r="Q981" s="744"/>
      <c r="R981" s="744"/>
      <c r="S981" s="744"/>
      <c r="T981" s="744"/>
      <c r="U981" s="744"/>
      <c r="V981" s="744"/>
      <c r="W981" s="681"/>
      <c r="X981" s="681" t="str">
        <f>iferror(VLOOKUP($E981,'セッション実施状況管理'!$H$10:$L$1028,4,FALSE),"")</f>
        <v/>
      </c>
      <c r="Y981" s="681"/>
      <c r="Z981" s="681"/>
      <c r="AA981" s="681"/>
    </row>
    <row r="982">
      <c r="A982" s="692"/>
      <c r="B982" s="692" t="str">
        <f>vlookup(A982,'セッション実施状況管理'!$A:$C,3,false)</f>
        <v>#N/A</v>
      </c>
      <c r="C982" s="692" t="str">
        <f>vlookup(A982,'セッション実施状況管理'!$A:$B,2,false)</f>
        <v>#N/A</v>
      </c>
      <c r="D982" s="692"/>
      <c r="E982" s="692"/>
      <c r="F982" s="692"/>
      <c r="G982" s="692"/>
      <c r="H982" s="686" t="str">
        <f>vlookup(A982,'セッション実施状況管理'!$A$4:$S1004,18,false)</f>
        <v>#N/A</v>
      </c>
      <c r="I982" s="686"/>
      <c r="J982" s="692"/>
      <c r="K982" s="692"/>
      <c r="L982" s="692"/>
      <c r="M982" s="691">
        <f t="shared" si="16"/>
        <v>0</v>
      </c>
      <c r="N982" s="692"/>
      <c r="O982" s="695" t="str">
        <f t="shared" si="7"/>
        <v>#DIV/0!</v>
      </c>
      <c r="P982" s="743"/>
      <c r="Q982" s="744"/>
      <c r="R982" s="744"/>
      <c r="S982" s="744"/>
      <c r="T982" s="744"/>
      <c r="U982" s="744"/>
      <c r="V982" s="744"/>
      <c r="W982" s="681"/>
      <c r="X982" s="681" t="str">
        <f>iferror(VLOOKUP($E982,'セッション実施状況管理'!$H$10:$L$1028,4,FALSE),"")</f>
        <v/>
      </c>
      <c r="Y982" s="681"/>
      <c r="Z982" s="681"/>
      <c r="AA982" s="681"/>
    </row>
    <row r="983">
      <c r="A983" s="692"/>
      <c r="B983" s="692" t="str">
        <f>vlookup(A983,'セッション実施状況管理'!$A:$C,3,false)</f>
        <v>#N/A</v>
      </c>
      <c r="C983" s="692" t="str">
        <f>vlookup(A983,'セッション実施状況管理'!$A:$B,2,false)</f>
        <v>#N/A</v>
      </c>
      <c r="D983" s="692"/>
      <c r="E983" s="692"/>
      <c r="F983" s="692"/>
      <c r="G983" s="692"/>
      <c r="H983" s="686" t="str">
        <f>vlookup(A983,'セッション実施状況管理'!$A$4:$S1004,18,false)</f>
        <v>#N/A</v>
      </c>
      <c r="I983" s="686"/>
      <c r="J983" s="692"/>
      <c r="K983" s="692"/>
      <c r="L983" s="692"/>
      <c r="M983" s="691">
        <f t="shared" si="16"/>
        <v>0</v>
      </c>
      <c r="N983" s="692"/>
      <c r="O983" s="695" t="str">
        <f t="shared" si="7"/>
        <v>#DIV/0!</v>
      </c>
      <c r="P983" s="743"/>
      <c r="Q983" s="744"/>
      <c r="R983" s="744"/>
      <c r="S983" s="744"/>
      <c r="T983" s="744"/>
      <c r="U983" s="744"/>
      <c r="V983" s="744"/>
      <c r="W983" s="681"/>
      <c r="X983" s="681" t="str">
        <f>iferror(VLOOKUP($E983,'セッション実施状況管理'!$H$10:$L$1028,4,FALSE),"")</f>
        <v/>
      </c>
      <c r="Y983" s="681"/>
      <c r="Z983" s="681"/>
      <c r="AA983" s="681"/>
    </row>
    <row r="984">
      <c r="A984" s="692"/>
      <c r="B984" s="692" t="str">
        <f>vlookup(A984,'セッション実施状況管理'!$A:$C,3,false)</f>
        <v>#N/A</v>
      </c>
      <c r="C984" s="692" t="str">
        <f>vlookup(A984,'セッション実施状況管理'!$A:$B,2,false)</f>
        <v>#N/A</v>
      </c>
      <c r="D984" s="692"/>
      <c r="E984" s="692"/>
      <c r="F984" s="692"/>
      <c r="G984" s="692"/>
      <c r="H984" s="686" t="str">
        <f>vlookup(A984,'セッション実施状況管理'!$A$4:$S1004,18,false)</f>
        <v>#N/A</v>
      </c>
      <c r="I984" s="686"/>
      <c r="J984" s="692"/>
      <c r="K984" s="692"/>
      <c r="L984" s="692"/>
      <c r="M984" s="691">
        <f t="shared" si="16"/>
        <v>0</v>
      </c>
      <c r="N984" s="692"/>
      <c r="O984" s="695" t="str">
        <f t="shared" si="7"/>
        <v>#DIV/0!</v>
      </c>
      <c r="P984" s="743"/>
      <c r="Q984" s="744"/>
      <c r="R984" s="744"/>
      <c r="S984" s="744"/>
      <c r="T984" s="744"/>
      <c r="U984" s="744"/>
      <c r="V984" s="744"/>
      <c r="W984" s="681"/>
      <c r="X984" s="681" t="str">
        <f>iferror(VLOOKUP($E984,'セッション実施状況管理'!$H$10:$L$1028,4,FALSE),"")</f>
        <v/>
      </c>
      <c r="Y984" s="681"/>
      <c r="Z984" s="681"/>
      <c r="AA984" s="681"/>
    </row>
    <row r="985">
      <c r="A985" s="692"/>
      <c r="B985" s="692" t="str">
        <f>vlookup(A985,'セッション実施状況管理'!$A:$C,3,false)</f>
        <v>#N/A</v>
      </c>
      <c r="C985" s="692" t="str">
        <f>vlookup(A985,'セッション実施状況管理'!$A:$B,2,false)</f>
        <v>#N/A</v>
      </c>
      <c r="D985" s="692"/>
      <c r="E985" s="692"/>
      <c r="F985" s="692"/>
      <c r="G985" s="692"/>
      <c r="H985" s="686" t="str">
        <f>vlookup(A985,'セッション実施状況管理'!$A$4:$S1004,18,false)</f>
        <v>#N/A</v>
      </c>
      <c r="I985" s="686"/>
      <c r="J985" s="692"/>
      <c r="K985" s="692"/>
      <c r="L985" s="692"/>
      <c r="M985" s="691">
        <f t="shared" si="16"/>
        <v>0</v>
      </c>
      <c r="N985" s="692"/>
      <c r="O985" s="695" t="str">
        <f t="shared" si="7"/>
        <v>#DIV/0!</v>
      </c>
      <c r="P985" s="743"/>
      <c r="Q985" s="744"/>
      <c r="R985" s="744"/>
      <c r="S985" s="744"/>
      <c r="T985" s="744"/>
      <c r="U985" s="744"/>
      <c r="V985" s="744"/>
      <c r="W985" s="681"/>
      <c r="X985" s="681" t="str">
        <f>iferror(VLOOKUP($E985,'セッション実施状況管理'!$H$10:$L$1028,4,FALSE),"")</f>
        <v/>
      </c>
      <c r="Y985" s="681"/>
      <c r="Z985" s="681"/>
      <c r="AA985" s="681"/>
    </row>
    <row r="986">
      <c r="A986" s="692"/>
      <c r="B986" s="692" t="str">
        <f>vlookup(A986,'セッション実施状況管理'!$A:$C,3,false)</f>
        <v>#N/A</v>
      </c>
      <c r="C986" s="692" t="str">
        <f>vlookup(A986,'セッション実施状況管理'!$A:$B,2,false)</f>
        <v>#N/A</v>
      </c>
      <c r="D986" s="692"/>
      <c r="E986" s="692"/>
      <c r="F986" s="692"/>
      <c r="G986" s="692"/>
      <c r="H986" s="686" t="str">
        <f>vlookup(A986,'セッション実施状況管理'!$A$4:$S1004,18,false)</f>
        <v>#N/A</v>
      </c>
      <c r="I986" s="686"/>
      <c r="J986" s="692"/>
      <c r="K986" s="692"/>
      <c r="L986" s="692"/>
      <c r="M986" s="691">
        <f t="shared" si="16"/>
        <v>0</v>
      </c>
      <c r="N986" s="692"/>
      <c r="O986" s="695" t="str">
        <f t="shared" si="7"/>
        <v>#DIV/0!</v>
      </c>
      <c r="P986" s="743"/>
      <c r="Q986" s="744"/>
      <c r="R986" s="744"/>
      <c r="S986" s="744"/>
      <c r="T986" s="744"/>
      <c r="U986" s="744"/>
      <c r="V986" s="744"/>
      <c r="W986" s="681"/>
      <c r="X986" s="681" t="str">
        <f>iferror(VLOOKUP($E986,'セッション実施状況管理'!$H$10:$L$1028,4,FALSE),"")</f>
        <v/>
      </c>
      <c r="Y986" s="681"/>
      <c r="Z986" s="681"/>
      <c r="AA986" s="681"/>
    </row>
    <row r="987">
      <c r="A987" s="692"/>
      <c r="B987" s="692" t="str">
        <f>vlookup(A987,'セッション実施状況管理'!$A:$C,3,false)</f>
        <v>#N/A</v>
      </c>
      <c r="C987" s="692" t="str">
        <f>vlookup(A987,'セッション実施状況管理'!$A:$B,2,false)</f>
        <v>#N/A</v>
      </c>
      <c r="D987" s="692"/>
      <c r="E987" s="692"/>
      <c r="F987" s="692"/>
      <c r="G987" s="692"/>
      <c r="H987" s="686" t="str">
        <f>vlookup(A987,'セッション実施状況管理'!$A$4:$S1004,18,false)</f>
        <v>#N/A</v>
      </c>
      <c r="I987" s="686"/>
      <c r="J987" s="692"/>
      <c r="K987" s="692"/>
      <c r="L987" s="692"/>
      <c r="M987" s="691">
        <f t="shared" si="16"/>
        <v>0</v>
      </c>
      <c r="N987" s="692"/>
      <c r="O987" s="695" t="str">
        <f t="shared" si="7"/>
        <v>#DIV/0!</v>
      </c>
      <c r="P987" s="743"/>
      <c r="Q987" s="744"/>
      <c r="R987" s="744"/>
      <c r="S987" s="744"/>
      <c r="T987" s="744"/>
      <c r="U987" s="744"/>
      <c r="V987" s="744"/>
      <c r="W987" s="681"/>
      <c r="X987" s="681" t="str">
        <f>iferror(VLOOKUP($E987,'セッション実施状況管理'!$H$10:$L$1028,4,FALSE),"")</f>
        <v/>
      </c>
      <c r="Y987" s="681"/>
      <c r="Z987" s="681"/>
      <c r="AA987" s="681"/>
    </row>
    <row r="988">
      <c r="A988" s="692"/>
      <c r="B988" s="692" t="str">
        <f>vlookup(A988,'セッション実施状況管理'!$A:$C,3,false)</f>
        <v>#N/A</v>
      </c>
      <c r="C988" s="692" t="str">
        <f>vlookup(A988,'セッション実施状況管理'!$A:$B,2,false)</f>
        <v>#N/A</v>
      </c>
      <c r="D988" s="692"/>
      <c r="E988" s="692"/>
      <c r="F988" s="692"/>
      <c r="G988" s="692"/>
      <c r="H988" s="686" t="str">
        <f>vlookup(A988,'セッション実施状況管理'!$A$4:$S1004,18,false)</f>
        <v>#N/A</v>
      </c>
      <c r="I988" s="686"/>
      <c r="J988" s="692"/>
      <c r="K988" s="692"/>
      <c r="L988" s="692"/>
      <c r="M988" s="691">
        <f t="shared" si="16"/>
        <v>0</v>
      </c>
      <c r="N988" s="692"/>
      <c r="O988" s="695" t="str">
        <f t="shared" si="7"/>
        <v>#DIV/0!</v>
      </c>
      <c r="P988" s="743"/>
      <c r="Q988" s="744"/>
      <c r="R988" s="744"/>
      <c r="S988" s="744"/>
      <c r="T988" s="744"/>
      <c r="U988" s="744"/>
      <c r="V988" s="744"/>
      <c r="W988" s="681"/>
      <c r="X988" s="681" t="str">
        <f>iferror(VLOOKUP($E988,'セッション実施状況管理'!$H$10:$L$1028,4,FALSE),"")</f>
        <v/>
      </c>
      <c r="Y988" s="681"/>
      <c r="Z988" s="681"/>
      <c r="AA988" s="681"/>
    </row>
    <row r="989">
      <c r="A989" s="692"/>
      <c r="B989" s="692" t="str">
        <f>vlookup(A989,'セッション実施状況管理'!$A:$C,3,false)</f>
        <v>#N/A</v>
      </c>
      <c r="C989" s="692" t="str">
        <f>vlookup(A989,'セッション実施状況管理'!$A:$B,2,false)</f>
        <v>#N/A</v>
      </c>
      <c r="D989" s="692"/>
      <c r="E989" s="692"/>
      <c r="F989" s="692"/>
      <c r="G989" s="692"/>
      <c r="H989" s="686" t="str">
        <f>vlookup(A989,'セッション実施状況管理'!$A$4:$S1004,18,false)</f>
        <v>#N/A</v>
      </c>
      <c r="I989" s="686"/>
      <c r="J989" s="692"/>
      <c r="K989" s="692"/>
      <c r="L989" s="692"/>
      <c r="M989" s="691">
        <f t="shared" si="16"/>
        <v>0</v>
      </c>
      <c r="N989" s="692"/>
      <c r="O989" s="695" t="str">
        <f t="shared" si="7"/>
        <v>#DIV/0!</v>
      </c>
      <c r="P989" s="743"/>
      <c r="Q989" s="744"/>
      <c r="R989" s="744"/>
      <c r="S989" s="744"/>
      <c r="T989" s="744"/>
      <c r="U989" s="744"/>
      <c r="V989" s="744"/>
      <c r="W989" s="681"/>
      <c r="X989" s="681" t="str">
        <f>iferror(VLOOKUP($E989,'セッション実施状況管理'!$H$10:$L$1028,4,FALSE),"")</f>
        <v/>
      </c>
      <c r="Y989" s="681"/>
      <c r="Z989" s="681"/>
      <c r="AA989" s="681"/>
    </row>
    <row r="990">
      <c r="A990" s="692"/>
      <c r="B990" s="692" t="str">
        <f>vlookup(A990,'セッション実施状況管理'!$A:$C,3,false)</f>
        <v>#N/A</v>
      </c>
      <c r="C990" s="692" t="str">
        <f>vlookup(A990,'セッション実施状況管理'!$A:$B,2,false)</f>
        <v>#N/A</v>
      </c>
      <c r="D990" s="692"/>
      <c r="E990" s="692"/>
      <c r="F990" s="692"/>
      <c r="G990" s="692"/>
      <c r="H990" s="686" t="str">
        <f>vlookup(A990,'セッション実施状況管理'!$A$4:$S1004,18,false)</f>
        <v>#N/A</v>
      </c>
      <c r="I990" s="686"/>
      <c r="J990" s="692"/>
      <c r="K990" s="692"/>
      <c r="L990" s="692"/>
      <c r="M990" s="691">
        <f t="shared" si="16"/>
        <v>0</v>
      </c>
      <c r="N990" s="692"/>
      <c r="O990" s="695" t="str">
        <f t="shared" si="7"/>
        <v>#DIV/0!</v>
      </c>
      <c r="P990" s="743"/>
      <c r="Q990" s="744"/>
      <c r="R990" s="744"/>
      <c r="S990" s="744"/>
      <c r="T990" s="744"/>
      <c r="U990" s="744"/>
      <c r="V990" s="744"/>
      <c r="W990" s="681"/>
      <c r="X990" s="681" t="str">
        <f>iferror(VLOOKUP($E990,'セッション実施状況管理'!$H$10:$L$1028,4,FALSE),"")</f>
        <v/>
      </c>
      <c r="Y990" s="681"/>
      <c r="Z990" s="681"/>
      <c r="AA990" s="681"/>
    </row>
    <row r="991">
      <c r="A991" s="692"/>
      <c r="B991" s="692" t="str">
        <f>vlookup(A991,'セッション実施状況管理'!$A:$C,3,false)</f>
        <v>#N/A</v>
      </c>
      <c r="C991" s="692" t="str">
        <f>vlookup(A991,'セッション実施状況管理'!$A:$B,2,false)</f>
        <v>#N/A</v>
      </c>
      <c r="D991" s="692"/>
      <c r="E991" s="692"/>
      <c r="F991" s="692"/>
      <c r="G991" s="692"/>
      <c r="H991" s="686" t="str">
        <f>vlookup(A991,'セッション実施状況管理'!$A$4:$S1004,18,false)</f>
        <v>#N/A</v>
      </c>
      <c r="I991" s="686"/>
      <c r="J991" s="692"/>
      <c r="K991" s="692"/>
      <c r="L991" s="692"/>
      <c r="M991" s="691">
        <f t="shared" si="16"/>
        <v>0</v>
      </c>
      <c r="N991" s="692"/>
      <c r="O991" s="695" t="str">
        <f t="shared" si="7"/>
        <v>#DIV/0!</v>
      </c>
      <c r="P991" s="743"/>
      <c r="Q991" s="744"/>
      <c r="R991" s="744"/>
      <c r="S991" s="744"/>
      <c r="T991" s="744"/>
      <c r="U991" s="744"/>
      <c r="V991" s="744"/>
      <c r="W991" s="681"/>
      <c r="X991" s="681" t="str">
        <f>iferror(VLOOKUP($E991,'セッション実施状況管理'!$H$10:$L$1028,4,FALSE),"")</f>
        <v/>
      </c>
      <c r="Y991" s="681"/>
      <c r="Z991" s="681"/>
      <c r="AA991" s="681"/>
    </row>
    <row r="992">
      <c r="A992" s="692"/>
      <c r="B992" s="692" t="str">
        <f>vlookup(A992,'セッション実施状況管理'!$A:$C,3,false)</f>
        <v>#N/A</v>
      </c>
      <c r="C992" s="692" t="str">
        <f>vlookup(A992,'セッション実施状況管理'!$A:$B,2,false)</f>
        <v>#N/A</v>
      </c>
      <c r="D992" s="692"/>
      <c r="E992" s="692"/>
      <c r="F992" s="692"/>
      <c r="G992" s="692"/>
      <c r="H992" s="686" t="str">
        <f>vlookup(A992,'セッション実施状況管理'!$A$4:$S1004,18,false)</f>
        <v>#N/A</v>
      </c>
      <c r="I992" s="686"/>
      <c r="J992" s="692"/>
      <c r="K992" s="692"/>
      <c r="L992" s="692"/>
      <c r="M992" s="691">
        <f t="shared" si="16"/>
        <v>0</v>
      </c>
      <c r="N992" s="692"/>
      <c r="O992" s="695" t="str">
        <f t="shared" si="7"/>
        <v>#DIV/0!</v>
      </c>
      <c r="P992" s="743"/>
      <c r="Q992" s="744"/>
      <c r="R992" s="744"/>
      <c r="S992" s="744"/>
      <c r="T992" s="744"/>
      <c r="U992" s="744"/>
      <c r="V992" s="744"/>
      <c r="W992" s="681"/>
      <c r="X992" s="681" t="str">
        <f>iferror(VLOOKUP($E992,'セッション実施状況管理'!$H$10:$L$1028,4,FALSE),"")</f>
        <v/>
      </c>
      <c r="Y992" s="681"/>
      <c r="Z992" s="681"/>
      <c r="AA992" s="681"/>
    </row>
    <row r="993">
      <c r="A993" s="692"/>
      <c r="B993" s="692" t="str">
        <f>vlookup(A993,'セッション実施状況管理'!$A:$C,3,false)</f>
        <v>#N/A</v>
      </c>
      <c r="C993" s="692" t="str">
        <f>vlookup(A993,'セッション実施状況管理'!$A:$B,2,false)</f>
        <v>#N/A</v>
      </c>
      <c r="D993" s="692"/>
      <c r="E993" s="692"/>
      <c r="F993" s="692"/>
      <c r="G993" s="692"/>
      <c r="H993" s="686" t="str">
        <f>vlookup(A993,'セッション実施状況管理'!$A$4:$S1004,18,false)</f>
        <v>#N/A</v>
      </c>
      <c r="I993" s="686"/>
      <c r="J993" s="692"/>
      <c r="K993" s="692"/>
      <c r="L993" s="692"/>
      <c r="M993" s="691">
        <f t="shared" si="16"/>
        <v>0</v>
      </c>
      <c r="N993" s="692"/>
      <c r="O993" s="695" t="str">
        <f t="shared" si="7"/>
        <v>#DIV/0!</v>
      </c>
      <c r="P993" s="743"/>
      <c r="Q993" s="744"/>
      <c r="R993" s="744"/>
      <c r="S993" s="744"/>
      <c r="T993" s="744"/>
      <c r="U993" s="744"/>
      <c r="V993" s="744"/>
      <c r="W993" s="681"/>
      <c r="X993" s="681" t="str">
        <f>iferror(VLOOKUP($E993,'セッション実施状況管理'!$H$10:$L$1028,4,FALSE),"")</f>
        <v/>
      </c>
      <c r="Y993" s="681"/>
      <c r="Z993" s="681"/>
      <c r="AA993" s="681"/>
    </row>
    <row r="994">
      <c r="A994" s="692"/>
      <c r="B994" s="692" t="str">
        <f>vlookup(A994,'セッション実施状況管理'!$A:$C,3,false)</f>
        <v>#N/A</v>
      </c>
      <c r="C994" s="692" t="str">
        <f>vlookup(A994,'セッション実施状況管理'!$A:$B,2,false)</f>
        <v>#N/A</v>
      </c>
      <c r="D994" s="692"/>
      <c r="E994" s="692"/>
      <c r="F994" s="692"/>
      <c r="G994" s="692"/>
      <c r="H994" s="686" t="str">
        <f>vlookup(A994,'セッション実施状況管理'!$A$4:$S1004,18,false)</f>
        <v>#N/A</v>
      </c>
      <c r="I994" s="686"/>
      <c r="J994" s="692"/>
      <c r="K994" s="692"/>
      <c r="L994" s="692"/>
      <c r="M994" s="691">
        <f t="shared" si="16"/>
        <v>0</v>
      </c>
      <c r="N994" s="692"/>
      <c r="O994" s="695" t="str">
        <f t="shared" si="7"/>
        <v>#DIV/0!</v>
      </c>
      <c r="P994" s="743"/>
      <c r="Q994" s="744"/>
      <c r="R994" s="744"/>
      <c r="S994" s="744"/>
      <c r="T994" s="744"/>
      <c r="U994" s="744"/>
      <c r="V994" s="744"/>
      <c r="W994" s="681"/>
      <c r="X994" s="681" t="str">
        <f>iferror(VLOOKUP($E994,'セッション実施状況管理'!$H$10:$L$1028,4,FALSE),"")</f>
        <v/>
      </c>
      <c r="Y994" s="681"/>
      <c r="Z994" s="681"/>
      <c r="AA994" s="681"/>
    </row>
    <row r="995">
      <c r="A995" s="692"/>
      <c r="B995" s="692" t="str">
        <f>vlookup(A995,'セッション実施状況管理'!$A:$C,3,false)</f>
        <v>#N/A</v>
      </c>
      <c r="C995" s="692" t="str">
        <f>vlookup(A995,'セッション実施状況管理'!$A:$B,2,false)</f>
        <v>#N/A</v>
      </c>
      <c r="D995" s="692"/>
      <c r="E995" s="692"/>
      <c r="F995" s="692"/>
      <c r="G995" s="692"/>
      <c r="H995" s="686" t="str">
        <f>vlookup(A995,'セッション実施状況管理'!$A$4:$S1004,18,false)</f>
        <v>#N/A</v>
      </c>
      <c r="I995" s="686"/>
      <c r="J995" s="692"/>
      <c r="K995" s="692"/>
      <c r="L995" s="692"/>
      <c r="M995" s="691">
        <f t="shared" si="16"/>
        <v>0</v>
      </c>
      <c r="N995" s="692"/>
      <c r="O995" s="695" t="str">
        <f t="shared" si="7"/>
        <v>#DIV/0!</v>
      </c>
      <c r="P995" s="743"/>
      <c r="Q995" s="744"/>
      <c r="R995" s="744"/>
      <c r="S995" s="744"/>
      <c r="T995" s="744"/>
      <c r="U995" s="744"/>
      <c r="V995" s="744"/>
      <c r="W995" s="681"/>
      <c r="X995" s="681" t="str">
        <f>iferror(VLOOKUP($E995,'セッション実施状況管理'!$H$10:$L$1028,4,FALSE),"")</f>
        <v/>
      </c>
      <c r="Y995" s="681"/>
      <c r="Z995" s="681"/>
      <c r="AA995" s="681"/>
    </row>
    <row r="996">
      <c r="A996" s="692"/>
      <c r="B996" s="692" t="str">
        <f>vlookup(A996,'セッション実施状況管理'!$A:$C,3,false)</f>
        <v>#N/A</v>
      </c>
      <c r="C996" s="692" t="str">
        <f>vlookup(A996,'セッション実施状況管理'!$A:$B,2,false)</f>
        <v>#N/A</v>
      </c>
      <c r="D996" s="692"/>
      <c r="E996" s="692"/>
      <c r="F996" s="692"/>
      <c r="G996" s="692"/>
      <c r="H996" s="686" t="str">
        <f>vlookup(A996,'セッション実施状況管理'!$A$4:$S1004,18,false)</f>
        <v>#N/A</v>
      </c>
      <c r="I996" s="686"/>
      <c r="J996" s="692"/>
      <c r="K996" s="692"/>
      <c r="L996" s="692"/>
      <c r="M996" s="691">
        <f t="shared" si="16"/>
        <v>0</v>
      </c>
      <c r="N996" s="692"/>
      <c r="O996" s="695" t="str">
        <f t="shared" si="7"/>
        <v>#DIV/0!</v>
      </c>
      <c r="P996" s="743"/>
      <c r="Q996" s="744"/>
      <c r="R996" s="744"/>
      <c r="S996" s="744"/>
      <c r="T996" s="744"/>
      <c r="U996" s="744"/>
      <c r="V996" s="744"/>
      <c r="W996" s="681"/>
      <c r="X996" s="681" t="str">
        <f>iferror(VLOOKUP($E996,'セッション実施状況管理'!$H$10:$L$1028,4,FALSE),"")</f>
        <v/>
      </c>
      <c r="Y996" s="681"/>
      <c r="Z996" s="681"/>
      <c r="AA996" s="681"/>
    </row>
    <row r="997">
      <c r="A997" s="692"/>
      <c r="B997" s="692" t="str">
        <f>vlookup(A997,'セッション実施状況管理'!$A:$C,3,false)</f>
        <v>#N/A</v>
      </c>
      <c r="C997" s="692" t="str">
        <f>vlookup(A997,'セッション実施状況管理'!$A:$B,2,false)</f>
        <v>#N/A</v>
      </c>
      <c r="D997" s="692"/>
      <c r="E997" s="692"/>
      <c r="F997" s="692"/>
      <c r="G997" s="692"/>
      <c r="H997" s="686" t="str">
        <f>vlookup(A997,'セッション実施状況管理'!$A$4:$S1004,18,false)</f>
        <v>#N/A</v>
      </c>
      <c r="I997" s="686"/>
      <c r="J997" s="692"/>
      <c r="K997" s="692"/>
      <c r="L997" s="692"/>
      <c r="M997" s="691">
        <f t="shared" si="16"/>
        <v>0</v>
      </c>
      <c r="N997" s="692"/>
      <c r="O997" s="695" t="str">
        <f t="shared" si="7"/>
        <v>#DIV/0!</v>
      </c>
      <c r="P997" s="743"/>
      <c r="Q997" s="744"/>
      <c r="R997" s="744"/>
      <c r="S997" s="744"/>
      <c r="T997" s="744"/>
      <c r="U997" s="744"/>
      <c r="V997" s="744"/>
      <c r="W997" s="681"/>
      <c r="X997" s="681" t="str">
        <f>iferror(VLOOKUP($E997,'セッション実施状況管理'!$H$10:$L$1028,4,FALSE),"")</f>
        <v/>
      </c>
      <c r="Y997" s="681"/>
      <c r="Z997" s="681"/>
      <c r="AA997" s="681"/>
    </row>
    <row r="998">
      <c r="A998" s="692"/>
      <c r="B998" s="692" t="str">
        <f>vlookup(A998,'セッション実施状況管理'!$A:$C,3,false)</f>
        <v>#N/A</v>
      </c>
      <c r="C998" s="692" t="str">
        <f>vlookup(A998,'セッション実施状況管理'!$A:$B,2,false)</f>
        <v>#N/A</v>
      </c>
      <c r="D998" s="692"/>
      <c r="E998" s="692"/>
      <c r="F998" s="692"/>
      <c r="G998" s="692"/>
      <c r="H998" s="686" t="str">
        <f>vlookup(A998,'セッション実施状況管理'!$A$4:$S1004,18,false)</f>
        <v>#N/A</v>
      </c>
      <c r="I998" s="686"/>
      <c r="J998" s="692"/>
      <c r="K998" s="692"/>
      <c r="L998" s="692"/>
      <c r="M998" s="691">
        <f t="shared" si="16"/>
        <v>0</v>
      </c>
      <c r="N998" s="692"/>
      <c r="O998" s="695" t="str">
        <f t="shared" si="7"/>
        <v>#DIV/0!</v>
      </c>
      <c r="P998" s="743"/>
      <c r="Q998" s="744"/>
      <c r="R998" s="744"/>
      <c r="S998" s="744"/>
      <c r="T998" s="744"/>
      <c r="U998" s="744"/>
      <c r="V998" s="744"/>
      <c r="W998" s="681"/>
      <c r="X998" s="681" t="str">
        <f>iferror(VLOOKUP($E998,'セッション実施状況管理'!$H$10:$L$1028,4,FALSE),"")</f>
        <v/>
      </c>
      <c r="Y998" s="681"/>
      <c r="Z998" s="681"/>
      <c r="AA998" s="681"/>
    </row>
    <row r="999">
      <c r="A999" s="692"/>
      <c r="B999" s="692" t="str">
        <f>vlookup(A999,'セッション実施状況管理'!$A:$C,3,false)</f>
        <v>#N/A</v>
      </c>
      <c r="C999" s="692" t="str">
        <f>vlookup(A999,'セッション実施状況管理'!$A:$B,2,false)</f>
        <v>#N/A</v>
      </c>
      <c r="D999" s="692"/>
      <c r="E999" s="692"/>
      <c r="F999" s="692"/>
      <c r="G999" s="692"/>
      <c r="H999" s="686" t="str">
        <f>vlookup(A999,'セッション実施状況管理'!$A$4:$S1004,18,false)</f>
        <v>#N/A</v>
      </c>
      <c r="I999" s="686"/>
      <c r="J999" s="692"/>
      <c r="K999" s="692"/>
      <c r="L999" s="692"/>
      <c r="M999" s="691">
        <f t="shared" si="16"/>
        <v>0</v>
      </c>
      <c r="N999" s="692"/>
      <c r="O999" s="695" t="str">
        <f t="shared" si="7"/>
        <v>#DIV/0!</v>
      </c>
      <c r="P999" s="743"/>
      <c r="Q999" s="744"/>
      <c r="R999" s="744"/>
      <c r="S999" s="744"/>
      <c r="T999" s="744"/>
      <c r="U999" s="744"/>
      <c r="V999" s="744"/>
      <c r="W999" s="681"/>
      <c r="X999" s="681" t="str">
        <f>iferror(VLOOKUP($E999,'セッション実施状況管理'!$H$10:$L$1028,4,FALSE),"")</f>
        <v/>
      </c>
      <c r="Y999" s="681"/>
      <c r="Z999" s="681"/>
      <c r="AA999" s="681"/>
    </row>
    <row r="1000">
      <c r="A1000" s="692"/>
      <c r="B1000" s="692" t="str">
        <f>vlookup(A1000,'セッション実施状況管理'!$A:$C,3,false)</f>
        <v>#N/A</v>
      </c>
      <c r="C1000" s="692" t="str">
        <f>vlookup(A1000,'セッション実施状況管理'!$A:$B,2,false)</f>
        <v>#N/A</v>
      </c>
      <c r="D1000" s="692"/>
      <c r="E1000" s="692"/>
      <c r="F1000" s="692"/>
      <c r="G1000" s="692"/>
      <c r="H1000" s="686" t="str">
        <f>vlookup(A1000,'セッション実施状況管理'!$A$4:$S1004,18,false)</f>
        <v>#N/A</v>
      </c>
      <c r="I1000" s="686"/>
      <c r="J1000" s="692"/>
      <c r="K1000" s="692"/>
      <c r="L1000" s="692"/>
      <c r="M1000" s="691">
        <f t="shared" si="16"/>
        <v>0</v>
      </c>
      <c r="N1000" s="692"/>
      <c r="O1000" s="695" t="str">
        <f t="shared" si="7"/>
        <v>#DIV/0!</v>
      </c>
      <c r="P1000" s="743"/>
      <c r="Q1000" s="744"/>
      <c r="R1000" s="744"/>
      <c r="S1000" s="744"/>
      <c r="T1000" s="744"/>
      <c r="U1000" s="744"/>
      <c r="V1000" s="744"/>
      <c r="W1000" s="681"/>
      <c r="X1000" s="681" t="str">
        <f>iferror(VLOOKUP($E1000,'セッション実施状況管理'!$H$10:$L$1028,4,FALSE),"")</f>
        <v/>
      </c>
      <c r="Y1000" s="681"/>
      <c r="Z1000" s="681"/>
      <c r="AA1000" s="681"/>
    </row>
    <row r="1001">
      <c r="A1001" s="692"/>
      <c r="B1001" s="692" t="str">
        <f>vlookup(A1001,'セッション実施状況管理'!$A:$C,3,false)</f>
        <v>#N/A</v>
      </c>
      <c r="C1001" s="692" t="str">
        <f>vlookup(A1001,'セッション実施状況管理'!$A:$B,2,false)</f>
        <v>#N/A</v>
      </c>
      <c r="D1001" s="692"/>
      <c r="E1001" s="692"/>
      <c r="F1001" s="692"/>
      <c r="G1001" s="692"/>
      <c r="H1001" s="686" t="str">
        <f>vlookup(A1001,'セッション実施状況管理'!$A$4:$S1004,18,false)</f>
        <v>#N/A</v>
      </c>
      <c r="I1001" s="686"/>
      <c r="J1001" s="692"/>
      <c r="K1001" s="692"/>
      <c r="L1001" s="692"/>
      <c r="M1001" s="691">
        <f t="shared" si="16"/>
        <v>0</v>
      </c>
      <c r="N1001" s="692"/>
      <c r="O1001" s="695" t="str">
        <f t="shared" si="7"/>
        <v>#DIV/0!</v>
      </c>
      <c r="P1001" s="743"/>
      <c r="Q1001" s="744"/>
      <c r="R1001" s="744"/>
      <c r="S1001" s="744"/>
      <c r="T1001" s="744"/>
      <c r="U1001" s="744"/>
      <c r="V1001" s="744"/>
      <c r="W1001" s="681"/>
      <c r="X1001" s="681" t="str">
        <f>iferror(VLOOKUP($E1001,'セッション実施状況管理'!$H$10:$L$1028,4,FALSE),"")</f>
        <v/>
      </c>
      <c r="Y1001" s="681"/>
      <c r="Z1001" s="681"/>
      <c r="AA1001" s="681"/>
    </row>
    <row r="1002">
      <c r="A1002" s="692"/>
      <c r="B1002" s="692" t="str">
        <f>vlookup(A1002,'セッション実施状況管理'!$A:$C,3,false)</f>
        <v>#N/A</v>
      </c>
      <c r="C1002" s="692" t="str">
        <f>vlookup(A1002,'セッション実施状況管理'!$A:$B,2,false)</f>
        <v>#N/A</v>
      </c>
      <c r="D1002" s="692"/>
      <c r="E1002" s="692"/>
      <c r="F1002" s="692"/>
      <c r="G1002" s="692"/>
      <c r="H1002" s="686" t="str">
        <f>vlookup(A1002,'セッション実施状況管理'!$A$4:$S1004,18,false)</f>
        <v>#N/A</v>
      </c>
      <c r="I1002" s="686"/>
      <c r="J1002" s="692"/>
      <c r="K1002" s="692"/>
      <c r="L1002" s="692"/>
      <c r="M1002" s="691">
        <f t="shared" si="16"/>
        <v>0</v>
      </c>
      <c r="N1002" s="692"/>
      <c r="O1002" s="695" t="str">
        <f t="shared" si="7"/>
        <v>#DIV/0!</v>
      </c>
      <c r="P1002" s="743"/>
      <c r="Q1002" s="744"/>
      <c r="R1002" s="744"/>
      <c r="S1002" s="744"/>
      <c r="T1002" s="744"/>
      <c r="U1002" s="744"/>
      <c r="V1002" s="744"/>
      <c r="W1002" s="681"/>
      <c r="X1002" s="681" t="str">
        <f>iferror(VLOOKUP($E1002,'セッション実施状況管理'!$H$10:$L$1028,4,FALSE),"")</f>
        <v/>
      </c>
      <c r="Y1002" s="681"/>
      <c r="Z1002" s="681"/>
      <c r="AA1002" s="681"/>
    </row>
    <row r="1003">
      <c r="A1003" s="692"/>
      <c r="B1003" s="692" t="str">
        <f>vlookup(A1003,'セッション実施状況管理'!$A:$C,3,false)</f>
        <v>#N/A</v>
      </c>
      <c r="C1003" s="692" t="str">
        <f>vlookup(A1003,'セッション実施状況管理'!$A:$B,2,false)</f>
        <v>#N/A</v>
      </c>
      <c r="D1003" s="692"/>
      <c r="E1003" s="692"/>
      <c r="F1003" s="692"/>
      <c r="G1003" s="692"/>
      <c r="H1003" s="686" t="str">
        <f>vlookup(A1003,'セッション実施状況管理'!$A$4:$S1004,18,false)</f>
        <v>#N/A</v>
      </c>
      <c r="I1003" s="686"/>
      <c r="J1003" s="692"/>
      <c r="K1003" s="692"/>
      <c r="L1003" s="692"/>
      <c r="M1003" s="691">
        <f t="shared" si="16"/>
        <v>0</v>
      </c>
      <c r="N1003" s="692"/>
      <c r="O1003" s="695" t="str">
        <f t="shared" si="7"/>
        <v>#DIV/0!</v>
      </c>
      <c r="P1003" s="743"/>
      <c r="Q1003" s="744"/>
      <c r="R1003" s="744"/>
      <c r="S1003" s="744"/>
      <c r="T1003" s="744"/>
      <c r="U1003" s="744"/>
      <c r="V1003" s="744"/>
      <c r="W1003" s="681"/>
      <c r="X1003" s="681" t="str">
        <f>iferror(VLOOKUP($E1003,'セッション実施状況管理'!$H$10:$L$1028,4,FALSE),"")</f>
        <v/>
      </c>
      <c r="Y1003" s="681"/>
      <c r="Z1003" s="681"/>
      <c r="AA1003" s="681"/>
    </row>
    <row r="1004">
      <c r="A1004" s="745"/>
      <c r="B1004" s="745" t="str">
        <f>vlookup(A1004,'セッション実施状況管理'!$A:$C,3,false)</f>
        <v>#N/A</v>
      </c>
      <c r="C1004" s="745" t="str">
        <f>vlookup(A1004,'セッション実施状況管理'!$A:$B,2,false)</f>
        <v>#N/A</v>
      </c>
      <c r="D1004" s="745"/>
      <c r="E1004" s="745"/>
      <c r="F1004" s="745"/>
      <c r="G1004" s="745"/>
      <c r="H1004" s="746" t="str">
        <f>vlookup(A1004,'セッション実施状況管理'!$A$4:$S1004,18,false)</f>
        <v>#N/A</v>
      </c>
      <c r="I1004" s="746"/>
      <c r="J1004" s="745"/>
      <c r="K1004" s="745"/>
      <c r="L1004" s="745"/>
      <c r="M1004" s="747">
        <f t="shared" si="16"/>
        <v>0</v>
      </c>
      <c r="N1004" s="745"/>
      <c r="O1004" s="748" t="str">
        <f t="shared" si="7"/>
        <v>#DIV/0!</v>
      </c>
      <c r="P1004" s="749"/>
      <c r="Q1004" s="750"/>
      <c r="R1004" s="750"/>
      <c r="S1004" s="750"/>
      <c r="T1004" s="750"/>
      <c r="U1004" s="750"/>
      <c r="V1004" s="750"/>
      <c r="W1004" s="681"/>
      <c r="X1004" s="681" t="str">
        <f>iferror(VLOOKUP($E1004,'セッション実施状況管理'!$H$10:$L$1028,4,FALSE),"")</f>
        <v/>
      </c>
      <c r="Y1004" s="681"/>
      <c r="Z1004" s="681"/>
      <c r="AA1004" s="681"/>
    </row>
  </sheetData>
  <autoFilter ref="$A$11:$AA$1004"/>
  <conditionalFormatting sqref="B12:C1004">
    <cfRule type="containsText" dxfId="5" priority="1" operator="containsText" text="1">
      <formula>NOT(ISERROR(SEARCH(("1"),(B12))))</formula>
    </cfRule>
  </conditionalFormatting>
  <conditionalFormatting sqref="C12:C1004">
    <cfRule type="containsText" dxfId="6" priority="2" operator="containsText" text="卒業">
      <formula>NOT(ISERROR(SEARCH(("卒業"),(C12))))</formula>
    </cfRule>
  </conditionalFormatting>
  <conditionalFormatting sqref="C12:C1004">
    <cfRule type="containsText" dxfId="7" priority="3" operator="containsText" text="音不">
      <formula>NOT(ISERROR(SEARCH(("音不"),(C12))))</formula>
    </cfRule>
  </conditionalFormatting>
  <conditionalFormatting sqref="C12:C1004">
    <cfRule type="containsText" dxfId="7" priority="4" operator="containsText" text="休会">
      <formula>NOT(ISERROR(SEARCH(("休会"),(C12))))</formula>
    </cfRule>
  </conditionalFormatting>
  <conditionalFormatting sqref="C12:C1004">
    <cfRule type="containsText" dxfId="8" priority="5" operator="containsText" text="在学中">
      <formula>NOT(ISERROR(SEARCH(("在学中"),(C12))))</formula>
    </cfRule>
  </conditionalFormatting>
  <conditionalFormatting sqref="M12:N1004">
    <cfRule type="cellIs" dxfId="5" priority="6" operator="greaterThanOrEqual">
      <formula>80</formula>
    </cfRule>
  </conditionalFormatting>
  <conditionalFormatting sqref="P32:P57 P59:P95 Q67 P97:P108 P110:P116 P118:P125 P127:P131 P133:P149 Q137 P152:P159 P162:P182 Q162 Q172 P184:P185 P187:P222 Q188 Q198:S198 Q204 Q206 Q210 Q214 Q219 P224:P230 Q226 P232:P239 Q233 P241:P256 P258:P1004">
    <cfRule type="expression" dxfId="5" priority="7">
      <formula>P32&gt;$P$9</formula>
    </cfRule>
  </conditionalFormatting>
  <conditionalFormatting sqref="M12:M1004">
    <cfRule type="expression" dxfId="0" priority="8">
      <formula>M12&lt;$M$9</formula>
    </cfRule>
  </conditionalFormatting>
  <conditionalFormatting sqref="J12:K1004">
    <cfRule type="cellIs" dxfId="5" priority="9" operator="greaterThanOrEqual">
      <formula>10000</formula>
    </cfRule>
  </conditionalFormatting>
  <dataValidations>
    <dataValidation type="list" allowBlank="1" showErrorMessage="1" sqref="Y12:Y48 Y49:AA49 Y50:Y52 Y53:AA53 Y54:Y56 Y57:AA57 Y58 Y59:AA59 Y60:Y75 Y76:AA76 Y77:Y78 Y79:AA79 Y80:Y87 Y88:AA88 Y89:Y1004">
      <formula1>'リスト'!$D$3:$D$16</formula1>
    </dataValidation>
    <dataValidation type="list" allowBlank="1" showErrorMessage="1" sqref="AA12 AA14:AA15 AA17:AA19 AA21:AA23 AA26 AA28:AA48 AA50:AA52 AA54:AA56 AA58 AA60:AA75 AA77:AA78 AA80:AA87 AA89:AA1004">
      <formula1>'リスト'!$B$3:$B$7</formula1>
    </dataValidation>
    <dataValidation type="list" allowBlank="1" showErrorMessage="1" sqref="Z12 Z13:AA13 Z14:Z15 Z16:AA16 Z17:Z19 Z20:AA20 Z21:Z23 Z24:AA25 Z26 Z27:AA27 Z28:Z48 Z50:Z52 Z54:Z56 Z58 Z60:Z75 Z77:Z78 Z80:Z87 Z89:Z1004">
      <formula1>'リスト'!$C$3:$C$9</formula1>
    </dataValidation>
  </dataValidations>
  <hyperlinks>
    <hyperlink r:id="rId4" ref="D193"/>
    <hyperlink r:id="rId5" ref="D211"/>
    <hyperlink r:id="rId6" ref="D220"/>
    <hyperlink r:id="rId7" ref="D224"/>
    <hyperlink r:id="rId8" ref="D228"/>
  </hyperlinks>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s>
  <sheetData>
    <row r="2">
      <c r="B2" s="205" t="s">
        <v>1321</v>
      </c>
      <c r="C2" s="205" t="s">
        <v>1320</v>
      </c>
      <c r="D2" s="205" t="s">
        <v>1319</v>
      </c>
    </row>
    <row r="3">
      <c r="B3" s="205" t="s">
        <v>1331</v>
      </c>
      <c r="C3" s="205" t="s">
        <v>1324</v>
      </c>
      <c r="D3" s="205" t="s">
        <v>1323</v>
      </c>
    </row>
    <row r="4">
      <c r="B4" s="205" t="s">
        <v>1328</v>
      </c>
      <c r="C4" s="205" t="s">
        <v>1330</v>
      </c>
      <c r="D4" s="205" t="s">
        <v>1329</v>
      </c>
    </row>
    <row r="5">
      <c r="B5" s="205" t="s">
        <v>1325</v>
      </c>
      <c r="C5" s="205" t="s">
        <v>1327</v>
      </c>
      <c r="D5" s="205" t="s">
        <v>1338</v>
      </c>
    </row>
    <row r="6">
      <c r="B6" s="205" t="s">
        <v>1335</v>
      </c>
      <c r="C6" s="205" t="s">
        <v>1333</v>
      </c>
      <c r="D6" s="205" t="s">
        <v>1326</v>
      </c>
    </row>
    <row r="7">
      <c r="B7" s="205" t="s">
        <v>1322</v>
      </c>
      <c r="C7" s="205" t="s">
        <v>1334</v>
      </c>
      <c r="D7" s="205" t="s">
        <v>1343</v>
      </c>
    </row>
    <row r="8">
      <c r="C8" s="205" t="s">
        <v>1335</v>
      </c>
      <c r="D8" s="205" t="s">
        <v>1337</v>
      </c>
    </row>
    <row r="9">
      <c r="C9" s="205" t="s">
        <v>1322</v>
      </c>
      <c r="D9" s="205" t="s">
        <v>1336</v>
      </c>
    </row>
    <row r="10">
      <c r="D10" s="205" t="s">
        <v>1340</v>
      </c>
    </row>
    <row r="11">
      <c r="D11" s="205" t="s">
        <v>1349</v>
      </c>
    </row>
    <row r="12">
      <c r="D12" s="205" t="s">
        <v>1332</v>
      </c>
    </row>
    <row r="13">
      <c r="D13" s="205" t="s">
        <v>1341</v>
      </c>
    </row>
    <row r="14">
      <c r="D14" s="205" t="s">
        <v>156</v>
      </c>
    </row>
    <row r="15">
      <c r="D15" s="205" t="s">
        <v>1335</v>
      </c>
    </row>
    <row r="16">
      <c r="D16" s="205" t="s">
        <v>1322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hidden="1" min="2" max="2" width="39.5"/>
    <col customWidth="1" min="3" max="3" width="31.5"/>
    <col customWidth="1" min="4" max="4" width="21.5"/>
    <col hidden="1" min="5" max="5" width="12.63"/>
    <col customWidth="1" hidden="1" min="6" max="6" width="36.38"/>
    <col customWidth="1" min="7" max="7" width="19.63"/>
    <col customWidth="1" min="15" max="15" width="17.38"/>
    <col customWidth="1" min="16" max="16" width="21.5"/>
  </cols>
  <sheetData>
    <row r="1">
      <c r="A1" s="362" t="s">
        <v>1353</v>
      </c>
      <c r="B1" s="362" t="s">
        <v>1354</v>
      </c>
      <c r="C1" s="751" t="s">
        <v>1355</v>
      </c>
      <c r="D1" s="751" t="s">
        <v>1356</v>
      </c>
      <c r="E1" s="751" t="s">
        <v>1357</v>
      </c>
      <c r="F1" s="751" t="s">
        <v>1358</v>
      </c>
      <c r="G1" s="751" t="s">
        <v>1359</v>
      </c>
      <c r="H1" s="752" t="s">
        <v>12</v>
      </c>
      <c r="I1" s="751" t="s">
        <v>13</v>
      </c>
      <c r="J1" s="751" t="s">
        <v>14</v>
      </c>
      <c r="K1" s="751" t="s">
        <v>15</v>
      </c>
      <c r="L1" s="753" t="s">
        <v>16</v>
      </c>
      <c r="M1" s="751" t="s">
        <v>1311</v>
      </c>
      <c r="N1" s="751" t="s">
        <v>1360</v>
      </c>
      <c r="O1" s="754" t="s">
        <v>1361</v>
      </c>
      <c r="P1" s="751" t="s">
        <v>1362</v>
      </c>
      <c r="Q1" s="755"/>
      <c r="R1" s="755"/>
      <c r="S1" s="755"/>
      <c r="T1" s="755"/>
      <c r="U1" s="755"/>
      <c r="V1" s="755"/>
      <c r="W1" s="755"/>
      <c r="X1" s="755"/>
      <c r="Y1" s="755"/>
      <c r="Z1" s="755"/>
      <c r="AA1" s="755"/>
      <c r="AB1" s="755"/>
      <c r="AC1" s="755"/>
    </row>
    <row r="2">
      <c r="A2" s="205" t="s">
        <v>1363</v>
      </c>
      <c r="B2" s="205" t="s">
        <v>1364</v>
      </c>
      <c r="D2" s="553" t="str">
        <f t="shared" ref="D2:D995" si="1">IF(C2="","",EDATE(C2,12))</f>
        <v/>
      </c>
      <c r="E2" s="756">
        <v>45767.0</v>
      </c>
      <c r="F2" s="205" t="s">
        <v>1365</v>
      </c>
      <c r="G2" s="362" t="s">
        <v>1366</v>
      </c>
      <c r="H2" s="757" t="b">
        <v>0</v>
      </c>
      <c r="I2" s="553" t="b">
        <v>0</v>
      </c>
      <c r="J2" s="553" t="b">
        <v>0</v>
      </c>
      <c r="K2" s="553" t="b">
        <v>0</v>
      </c>
      <c r="L2" s="758" t="b">
        <v>0</v>
      </c>
      <c r="O2" s="759"/>
    </row>
    <row r="3">
      <c r="A3" s="205" t="s">
        <v>1363</v>
      </c>
      <c r="B3" s="205" t="s">
        <v>1364</v>
      </c>
      <c r="D3" s="553" t="str">
        <f t="shared" si="1"/>
        <v/>
      </c>
      <c r="E3" s="756">
        <v>45766.0</v>
      </c>
      <c r="F3" s="205" t="s">
        <v>1365</v>
      </c>
      <c r="G3" s="362" t="s">
        <v>1367</v>
      </c>
      <c r="H3" s="757" t="b">
        <v>1</v>
      </c>
      <c r="I3" s="205" t="b">
        <v>1</v>
      </c>
      <c r="J3" s="205" t="b">
        <v>1</v>
      </c>
      <c r="K3" s="205" t="b">
        <v>1</v>
      </c>
      <c r="L3" s="760" t="b">
        <v>1</v>
      </c>
      <c r="M3" s="205" t="s">
        <v>412</v>
      </c>
      <c r="N3" s="205" t="s">
        <v>434</v>
      </c>
      <c r="O3" s="759"/>
    </row>
    <row r="4">
      <c r="A4" s="205" t="s">
        <v>1363</v>
      </c>
      <c r="B4" s="205" t="s">
        <v>1364</v>
      </c>
      <c r="D4" s="553" t="str">
        <f t="shared" si="1"/>
        <v/>
      </c>
      <c r="E4" s="756">
        <v>45761.0</v>
      </c>
      <c r="F4" s="205" t="s">
        <v>1365</v>
      </c>
      <c r="G4" s="362" t="s">
        <v>1368</v>
      </c>
      <c r="H4" s="761" t="b">
        <v>0</v>
      </c>
      <c r="I4" s="553" t="b">
        <v>0</v>
      </c>
      <c r="J4" s="553" t="b">
        <v>0</v>
      </c>
      <c r="K4" s="553" t="b">
        <v>0</v>
      </c>
      <c r="L4" s="758" t="b">
        <v>0</v>
      </c>
      <c r="O4" s="759"/>
    </row>
    <row r="5">
      <c r="A5" s="205" t="s">
        <v>1363</v>
      </c>
      <c r="B5" s="205" t="s">
        <v>1364</v>
      </c>
      <c r="D5" s="553" t="str">
        <f t="shared" si="1"/>
        <v/>
      </c>
      <c r="E5" s="756">
        <v>45755.0</v>
      </c>
      <c r="F5" s="205" t="s">
        <v>1369</v>
      </c>
      <c r="G5" s="362" t="s">
        <v>1370</v>
      </c>
      <c r="H5" s="761" t="b">
        <v>0</v>
      </c>
      <c r="I5" s="553" t="b">
        <v>0</v>
      </c>
      <c r="J5" s="553" t="b">
        <v>0</v>
      </c>
      <c r="K5" s="553" t="b">
        <v>0</v>
      </c>
      <c r="L5" s="758" t="b">
        <v>0</v>
      </c>
      <c r="O5" s="759"/>
    </row>
    <row r="6">
      <c r="A6" s="205" t="s">
        <v>1363</v>
      </c>
      <c r="B6" s="205" t="s">
        <v>1364</v>
      </c>
      <c r="D6" s="553" t="str">
        <f t="shared" si="1"/>
        <v/>
      </c>
      <c r="E6" s="756">
        <v>45752.0</v>
      </c>
      <c r="F6" s="205" t="s">
        <v>1371</v>
      </c>
      <c r="G6" s="362" t="s">
        <v>1372</v>
      </c>
      <c r="H6" s="757" t="b">
        <v>1</v>
      </c>
      <c r="I6" s="205" t="b">
        <v>1</v>
      </c>
      <c r="J6" s="205" t="b">
        <v>1</v>
      </c>
      <c r="K6" s="205" t="b">
        <v>1</v>
      </c>
      <c r="L6" s="760" t="b">
        <v>1</v>
      </c>
      <c r="M6" s="205" t="s">
        <v>412</v>
      </c>
      <c r="N6" s="205" t="s">
        <v>1373</v>
      </c>
      <c r="O6" s="759"/>
    </row>
    <row r="7">
      <c r="A7" s="205" t="s">
        <v>1363</v>
      </c>
      <c r="B7" s="205" t="s">
        <v>1364</v>
      </c>
      <c r="D7" s="553" t="str">
        <f t="shared" si="1"/>
        <v/>
      </c>
      <c r="E7" s="756">
        <v>45751.0</v>
      </c>
      <c r="F7" s="205" t="s">
        <v>1371</v>
      </c>
      <c r="G7" s="362" t="s">
        <v>1374</v>
      </c>
      <c r="H7" s="761" t="b">
        <v>0</v>
      </c>
      <c r="I7" s="553" t="b">
        <v>0</v>
      </c>
      <c r="J7" s="553" t="b">
        <v>0</v>
      </c>
      <c r="K7" s="553" t="b">
        <v>0</v>
      </c>
      <c r="L7" s="758" t="b">
        <v>0</v>
      </c>
      <c r="O7" s="759"/>
    </row>
    <row r="8">
      <c r="A8" s="205" t="s">
        <v>1375</v>
      </c>
      <c r="B8" s="205" t="s">
        <v>1364</v>
      </c>
      <c r="D8" s="553" t="str">
        <f t="shared" si="1"/>
        <v/>
      </c>
      <c r="E8" s="756">
        <v>45742.0</v>
      </c>
      <c r="F8" s="205" t="s">
        <v>1371</v>
      </c>
      <c r="G8" s="362" t="s">
        <v>1376</v>
      </c>
      <c r="H8" s="761" t="b">
        <v>0</v>
      </c>
      <c r="I8" s="553" t="b">
        <v>0</v>
      </c>
      <c r="J8" s="553" t="b">
        <v>0</v>
      </c>
      <c r="K8" s="553" t="b">
        <v>0</v>
      </c>
      <c r="L8" s="758" t="b">
        <v>0</v>
      </c>
      <c r="O8" s="759"/>
    </row>
    <row r="9">
      <c r="A9" s="205" t="s">
        <v>1363</v>
      </c>
      <c r="B9" s="205" t="s">
        <v>1364</v>
      </c>
      <c r="C9" s="756">
        <v>45741.0</v>
      </c>
      <c r="D9" s="762">
        <f t="shared" si="1"/>
        <v>46106</v>
      </c>
      <c r="E9" s="756">
        <v>45741.0</v>
      </c>
      <c r="F9" s="205" t="s">
        <v>1371</v>
      </c>
      <c r="G9" s="362" t="s">
        <v>1377</v>
      </c>
      <c r="H9" s="761" t="b">
        <v>0</v>
      </c>
      <c r="I9" s="553" t="b">
        <v>0</v>
      </c>
      <c r="J9" s="553" t="b">
        <v>0</v>
      </c>
      <c r="K9" s="553" t="b">
        <v>0</v>
      </c>
      <c r="L9" s="758" t="b">
        <v>0</v>
      </c>
      <c r="O9" s="759"/>
    </row>
    <row r="10">
      <c r="A10" s="205" t="s">
        <v>1363</v>
      </c>
      <c r="B10" s="205" t="s">
        <v>1364</v>
      </c>
      <c r="D10" s="553" t="str">
        <f t="shared" si="1"/>
        <v/>
      </c>
      <c r="E10" s="756">
        <v>45717.0</v>
      </c>
      <c r="F10" s="205" t="s">
        <v>1371</v>
      </c>
      <c r="G10" s="362" t="s">
        <v>1378</v>
      </c>
      <c r="H10" s="761" t="b">
        <v>0</v>
      </c>
      <c r="I10" s="553" t="b">
        <v>0</v>
      </c>
      <c r="J10" s="553" t="b">
        <v>0</v>
      </c>
      <c r="K10" s="205" t="b">
        <v>0</v>
      </c>
      <c r="L10" s="758" t="b">
        <v>0</v>
      </c>
      <c r="O10" s="759"/>
    </row>
    <row r="11">
      <c r="A11" s="205" t="s">
        <v>1363</v>
      </c>
      <c r="B11" s="205" t="s">
        <v>1364</v>
      </c>
      <c r="C11" s="756">
        <v>45693.0</v>
      </c>
      <c r="D11" s="762">
        <f t="shared" si="1"/>
        <v>46058</v>
      </c>
      <c r="E11" s="756">
        <v>45693.0</v>
      </c>
      <c r="F11" s="205" t="s">
        <v>1369</v>
      </c>
      <c r="G11" s="362" t="s">
        <v>1379</v>
      </c>
      <c r="H11" s="757" t="b">
        <v>1</v>
      </c>
      <c r="I11" s="205" t="b">
        <v>1</v>
      </c>
      <c r="J11" s="205" t="b">
        <v>1</v>
      </c>
      <c r="K11" s="205" t="b">
        <v>1</v>
      </c>
      <c r="L11" s="760" t="b">
        <v>1</v>
      </c>
      <c r="O11" s="759"/>
    </row>
    <row r="12">
      <c r="A12" s="205" t="s">
        <v>1363</v>
      </c>
      <c r="B12" s="205" t="s">
        <v>1364</v>
      </c>
      <c r="C12" s="756">
        <v>45692.0</v>
      </c>
      <c r="D12" s="762">
        <f t="shared" si="1"/>
        <v>46057</v>
      </c>
      <c r="E12" s="756">
        <v>45692.0</v>
      </c>
      <c r="F12" s="205" t="s">
        <v>1369</v>
      </c>
      <c r="G12" s="362" t="s">
        <v>1380</v>
      </c>
      <c r="H12" s="761" t="b">
        <v>0</v>
      </c>
      <c r="I12" s="553" t="b">
        <v>0</v>
      </c>
      <c r="J12" s="553" t="b">
        <v>0</v>
      </c>
      <c r="K12" s="553" t="b">
        <v>0</v>
      </c>
      <c r="L12" s="758" t="b">
        <v>0</v>
      </c>
      <c r="O12" s="759"/>
    </row>
    <row r="13">
      <c r="A13" s="205" t="s">
        <v>1363</v>
      </c>
      <c r="B13" s="205" t="s">
        <v>1364</v>
      </c>
      <c r="C13" s="756">
        <v>45685.0</v>
      </c>
      <c r="D13" s="762">
        <f t="shared" si="1"/>
        <v>46050</v>
      </c>
      <c r="E13" s="756">
        <v>45685.0</v>
      </c>
      <c r="F13" s="205" t="s">
        <v>1369</v>
      </c>
      <c r="G13" s="362" t="s">
        <v>1381</v>
      </c>
      <c r="H13" s="761" t="b">
        <v>0</v>
      </c>
      <c r="I13" s="553" t="b">
        <v>0</v>
      </c>
      <c r="J13" s="553" t="b">
        <v>0</v>
      </c>
      <c r="K13" s="553" t="b">
        <v>0</v>
      </c>
      <c r="L13" s="758" t="b">
        <v>0</v>
      </c>
      <c r="O13" s="759"/>
    </row>
    <row r="14">
      <c r="A14" s="205" t="s">
        <v>1363</v>
      </c>
      <c r="B14" s="205" t="s">
        <v>1364</v>
      </c>
      <c r="C14" s="756">
        <v>45677.0</v>
      </c>
      <c r="D14" s="762">
        <f t="shared" si="1"/>
        <v>46042</v>
      </c>
      <c r="E14" s="756">
        <v>45677.0</v>
      </c>
      <c r="F14" s="205" t="s">
        <v>1369</v>
      </c>
      <c r="G14" s="362" t="s">
        <v>1382</v>
      </c>
      <c r="H14" s="757" t="b">
        <v>1</v>
      </c>
      <c r="I14" s="205" t="b">
        <v>1</v>
      </c>
      <c r="J14" s="205" t="b">
        <v>1</v>
      </c>
      <c r="K14" s="205" t="b">
        <v>1</v>
      </c>
      <c r="L14" s="760" t="b">
        <v>1</v>
      </c>
      <c r="O14" s="759"/>
    </row>
    <row r="15">
      <c r="A15" s="205" t="s">
        <v>1363</v>
      </c>
      <c r="B15" s="205" t="s">
        <v>1364</v>
      </c>
      <c r="C15" s="756">
        <v>45677.0</v>
      </c>
      <c r="D15" s="762">
        <f t="shared" si="1"/>
        <v>46042</v>
      </c>
      <c r="E15" s="756">
        <v>45677.0</v>
      </c>
      <c r="F15" s="205" t="s">
        <v>1369</v>
      </c>
      <c r="G15" s="362" t="s">
        <v>1383</v>
      </c>
      <c r="H15" s="757" t="b">
        <v>1</v>
      </c>
      <c r="I15" s="205" t="b">
        <v>1</v>
      </c>
      <c r="J15" s="205" t="b">
        <v>1</v>
      </c>
      <c r="K15" s="205" t="b">
        <v>1</v>
      </c>
      <c r="L15" s="760" t="b">
        <v>1</v>
      </c>
      <c r="M15" s="205" t="s">
        <v>241</v>
      </c>
      <c r="N15" s="205" t="s">
        <v>387</v>
      </c>
      <c r="O15" s="759"/>
    </row>
    <row r="16">
      <c r="A16" s="205" t="s">
        <v>1363</v>
      </c>
      <c r="B16" s="205" t="s">
        <v>1364</v>
      </c>
      <c r="C16" s="756">
        <v>45675.0</v>
      </c>
      <c r="D16" s="762">
        <f t="shared" si="1"/>
        <v>46040</v>
      </c>
      <c r="E16" s="756">
        <v>45675.0</v>
      </c>
      <c r="F16" s="205" t="s">
        <v>1369</v>
      </c>
      <c r="G16" s="362" t="s">
        <v>1384</v>
      </c>
      <c r="H16" s="757" t="b">
        <v>1</v>
      </c>
      <c r="I16" s="553" t="b">
        <v>0</v>
      </c>
      <c r="J16" s="553" t="b">
        <v>0</v>
      </c>
      <c r="K16" s="553" t="b">
        <v>0</v>
      </c>
      <c r="L16" s="758" t="b">
        <v>0</v>
      </c>
      <c r="O16" s="759"/>
    </row>
    <row r="17">
      <c r="A17" s="205" t="s">
        <v>1363</v>
      </c>
      <c r="B17" s="205" t="s">
        <v>1364</v>
      </c>
      <c r="C17" s="756">
        <v>45675.0</v>
      </c>
      <c r="D17" s="762">
        <f t="shared" si="1"/>
        <v>46040</v>
      </c>
      <c r="E17" s="756">
        <v>45675.0</v>
      </c>
      <c r="F17" s="205" t="s">
        <v>1369</v>
      </c>
      <c r="G17" s="362" t="s">
        <v>1385</v>
      </c>
      <c r="H17" s="757" t="b">
        <v>1</v>
      </c>
      <c r="I17" s="205" t="b">
        <v>1</v>
      </c>
      <c r="J17" s="205" t="b">
        <v>1</v>
      </c>
      <c r="K17" s="205" t="b">
        <v>1</v>
      </c>
      <c r="L17" s="760" t="b">
        <v>1</v>
      </c>
      <c r="M17" s="205" t="s">
        <v>226</v>
      </c>
      <c r="O17" s="759"/>
    </row>
    <row r="18">
      <c r="A18" s="205" t="s">
        <v>1363</v>
      </c>
      <c r="B18" s="205" t="s">
        <v>1364</v>
      </c>
      <c r="C18" s="756">
        <v>45674.0</v>
      </c>
      <c r="D18" s="762">
        <f t="shared" si="1"/>
        <v>46039</v>
      </c>
      <c r="E18" s="756">
        <v>45674.0</v>
      </c>
      <c r="F18" s="205" t="s">
        <v>1369</v>
      </c>
      <c r="G18" s="362" t="s">
        <v>1386</v>
      </c>
      <c r="H18" s="757" t="b">
        <v>1</v>
      </c>
      <c r="I18" s="205" t="b">
        <v>1</v>
      </c>
      <c r="J18" s="205" t="b">
        <v>1</v>
      </c>
      <c r="K18" s="205" t="b">
        <v>1</v>
      </c>
      <c r="L18" s="760" t="b">
        <v>1</v>
      </c>
      <c r="M18" s="205" t="s">
        <v>226</v>
      </c>
      <c r="O18" s="759"/>
    </row>
    <row r="19">
      <c r="A19" s="205" t="s">
        <v>1363</v>
      </c>
      <c r="B19" s="205" t="s">
        <v>1364</v>
      </c>
      <c r="C19" s="756">
        <v>45670.0</v>
      </c>
      <c r="D19" s="762">
        <f t="shared" si="1"/>
        <v>46035</v>
      </c>
      <c r="E19" s="756">
        <v>45670.0</v>
      </c>
      <c r="F19" s="205" t="s">
        <v>1369</v>
      </c>
      <c r="G19" s="362" t="s">
        <v>1387</v>
      </c>
      <c r="H19" s="761" t="b">
        <v>0</v>
      </c>
      <c r="I19" s="553" t="b">
        <v>0</v>
      </c>
      <c r="J19" s="553" t="b">
        <v>0</v>
      </c>
      <c r="K19" s="553" t="b">
        <v>0</v>
      </c>
      <c r="L19" s="758" t="b">
        <v>0</v>
      </c>
      <c r="O19" s="759"/>
    </row>
    <row r="20">
      <c r="A20" s="205" t="s">
        <v>1388</v>
      </c>
      <c r="B20" s="205" t="s">
        <v>1364</v>
      </c>
      <c r="D20" s="553" t="str">
        <f t="shared" si="1"/>
        <v/>
      </c>
      <c r="E20" s="522">
        <v>45650.0</v>
      </c>
      <c r="F20" s="205" t="s">
        <v>1369</v>
      </c>
      <c r="G20" s="362" t="s">
        <v>1389</v>
      </c>
      <c r="H20" s="761" t="b">
        <v>0</v>
      </c>
      <c r="I20" s="553" t="b">
        <v>0</v>
      </c>
      <c r="J20" s="553" t="b">
        <v>0</v>
      </c>
      <c r="K20" s="553" t="b">
        <v>0</v>
      </c>
      <c r="L20" s="758" t="b">
        <v>0</v>
      </c>
      <c r="O20" s="759"/>
    </row>
    <row r="21">
      <c r="A21" s="205" t="s">
        <v>1363</v>
      </c>
      <c r="B21" s="205" t="s">
        <v>1364</v>
      </c>
      <c r="D21" s="553" t="str">
        <f t="shared" si="1"/>
        <v/>
      </c>
      <c r="E21" s="522">
        <v>45638.0</v>
      </c>
      <c r="F21" s="205" t="s">
        <v>1369</v>
      </c>
      <c r="G21" s="362" t="s">
        <v>1390</v>
      </c>
      <c r="H21" s="761" t="b">
        <v>0</v>
      </c>
      <c r="I21" s="553" t="b">
        <v>0</v>
      </c>
      <c r="J21" s="553" t="b">
        <v>0</v>
      </c>
      <c r="K21" s="553" t="b">
        <v>0</v>
      </c>
      <c r="L21" s="758" t="b">
        <v>0</v>
      </c>
      <c r="O21" s="759"/>
    </row>
    <row r="22">
      <c r="A22" s="205" t="s">
        <v>1363</v>
      </c>
      <c r="B22" s="205" t="s">
        <v>1364</v>
      </c>
      <c r="D22" s="553" t="str">
        <f t="shared" si="1"/>
        <v/>
      </c>
      <c r="E22" s="522">
        <v>45638.0</v>
      </c>
      <c r="F22" s="205" t="s">
        <v>1369</v>
      </c>
      <c r="G22" s="362" t="s">
        <v>1391</v>
      </c>
      <c r="H22" s="757" t="b">
        <v>1</v>
      </c>
      <c r="I22" s="205" t="b">
        <v>1</v>
      </c>
      <c r="J22" s="205" t="b">
        <v>1</v>
      </c>
      <c r="K22" s="205" t="b">
        <v>1</v>
      </c>
      <c r="L22" s="760" t="b">
        <v>1</v>
      </c>
      <c r="O22" s="759"/>
    </row>
    <row r="23">
      <c r="A23" s="205" t="s">
        <v>1363</v>
      </c>
      <c r="B23" s="205" t="s">
        <v>1364</v>
      </c>
      <c r="C23" s="756">
        <v>45635.0</v>
      </c>
      <c r="D23" s="762">
        <f t="shared" si="1"/>
        <v>46000</v>
      </c>
      <c r="E23" s="756">
        <v>45635.0</v>
      </c>
      <c r="F23" s="205" t="s">
        <v>1369</v>
      </c>
      <c r="G23" s="362" t="s">
        <v>1392</v>
      </c>
      <c r="H23" s="757" t="b">
        <v>1</v>
      </c>
      <c r="I23" s="205" t="b">
        <v>1</v>
      </c>
      <c r="J23" s="205" t="b">
        <v>1</v>
      </c>
      <c r="K23" s="205" t="b">
        <v>1</v>
      </c>
      <c r="L23" s="760" t="b">
        <v>1</v>
      </c>
      <c r="O23" s="759"/>
    </row>
    <row r="24">
      <c r="A24" s="205" t="s">
        <v>1363</v>
      </c>
      <c r="B24" s="205" t="s">
        <v>1364</v>
      </c>
      <c r="D24" s="553" t="str">
        <f t="shared" si="1"/>
        <v/>
      </c>
      <c r="E24" s="756">
        <v>45633.0</v>
      </c>
      <c r="F24" s="205" t="s">
        <v>1369</v>
      </c>
      <c r="G24" s="362" t="s">
        <v>1393</v>
      </c>
      <c r="H24" s="761" t="b">
        <v>0</v>
      </c>
      <c r="I24" s="553" t="b">
        <v>0</v>
      </c>
      <c r="J24" s="553" t="b">
        <v>0</v>
      </c>
      <c r="K24" s="553" t="b">
        <v>0</v>
      </c>
      <c r="L24" s="758" t="b">
        <v>0</v>
      </c>
      <c r="O24" s="759"/>
    </row>
    <row r="25">
      <c r="A25" s="205" t="s">
        <v>1375</v>
      </c>
      <c r="B25" s="205" t="s">
        <v>1364</v>
      </c>
      <c r="D25" s="553" t="str">
        <f t="shared" si="1"/>
        <v/>
      </c>
      <c r="E25" s="522">
        <v>45612.0</v>
      </c>
      <c r="F25" s="205" t="s">
        <v>1369</v>
      </c>
      <c r="G25" s="362" t="s">
        <v>1394</v>
      </c>
      <c r="H25" s="761" t="b">
        <v>0</v>
      </c>
      <c r="I25" s="553" t="b">
        <v>0</v>
      </c>
      <c r="J25" s="553" t="b">
        <v>0</v>
      </c>
      <c r="K25" s="553" t="b">
        <v>0</v>
      </c>
      <c r="L25" s="758" t="b">
        <v>0</v>
      </c>
      <c r="O25" s="759"/>
    </row>
    <row r="26">
      <c r="A26" s="205" t="s">
        <v>1375</v>
      </c>
      <c r="B26" s="205" t="s">
        <v>1364</v>
      </c>
      <c r="D26" s="553" t="str">
        <f t="shared" si="1"/>
        <v/>
      </c>
      <c r="E26" s="522">
        <v>45608.0</v>
      </c>
      <c r="F26" s="205" t="s">
        <v>1369</v>
      </c>
      <c r="G26" s="362" t="s">
        <v>1395</v>
      </c>
      <c r="H26" s="761" t="b">
        <v>0</v>
      </c>
      <c r="I26" s="553" t="b">
        <v>0</v>
      </c>
      <c r="J26" s="553" t="b">
        <v>0</v>
      </c>
      <c r="K26" s="553" t="b">
        <v>0</v>
      </c>
      <c r="L26" s="758" t="b">
        <v>0</v>
      </c>
      <c r="O26" s="759"/>
    </row>
    <row r="27">
      <c r="A27" s="205" t="s">
        <v>1363</v>
      </c>
      <c r="B27" s="205" t="s">
        <v>1364</v>
      </c>
      <c r="D27" s="553" t="str">
        <f t="shared" si="1"/>
        <v/>
      </c>
      <c r="E27" s="756">
        <v>45603.0</v>
      </c>
      <c r="F27" s="205" t="s">
        <v>1369</v>
      </c>
      <c r="G27" s="362" t="s">
        <v>1396</v>
      </c>
      <c r="H27" s="757" t="b">
        <v>1</v>
      </c>
      <c r="I27" s="205" t="b">
        <v>1</v>
      </c>
      <c r="J27" s="205" t="b">
        <v>1</v>
      </c>
      <c r="K27" s="205" t="b">
        <v>1</v>
      </c>
      <c r="L27" s="760" t="b">
        <v>1</v>
      </c>
      <c r="O27" s="759"/>
    </row>
    <row r="28">
      <c r="A28" s="205" t="s">
        <v>1363</v>
      </c>
      <c r="B28" s="205" t="s">
        <v>1364</v>
      </c>
      <c r="D28" s="553" t="str">
        <f t="shared" si="1"/>
        <v/>
      </c>
      <c r="E28" s="756">
        <v>45601.0</v>
      </c>
      <c r="F28" s="205" t="s">
        <v>1369</v>
      </c>
      <c r="G28" s="362" t="s">
        <v>1397</v>
      </c>
      <c r="H28" s="757" t="b">
        <v>1</v>
      </c>
      <c r="I28" s="205" t="b">
        <v>1</v>
      </c>
      <c r="J28" s="205" t="b">
        <v>1</v>
      </c>
      <c r="K28" s="205" t="b">
        <v>1</v>
      </c>
      <c r="L28" s="760" t="b">
        <v>1</v>
      </c>
      <c r="M28" s="205" t="s">
        <v>226</v>
      </c>
      <c r="O28" s="759"/>
    </row>
    <row r="29">
      <c r="A29" s="205" t="s">
        <v>1363</v>
      </c>
      <c r="B29" s="205" t="s">
        <v>1364</v>
      </c>
      <c r="C29" s="756">
        <v>45601.0</v>
      </c>
      <c r="D29" s="762">
        <f t="shared" si="1"/>
        <v>45966</v>
      </c>
      <c r="E29" s="756">
        <v>45601.0</v>
      </c>
      <c r="F29" s="205" t="s">
        <v>1369</v>
      </c>
      <c r="G29" s="362" t="s">
        <v>1398</v>
      </c>
      <c r="H29" s="761" t="b">
        <v>0</v>
      </c>
      <c r="I29" s="553" t="b">
        <v>0</v>
      </c>
      <c r="J29" s="553" t="b">
        <v>0</v>
      </c>
      <c r="K29" s="553" t="b">
        <v>0</v>
      </c>
      <c r="L29" s="758" t="b">
        <v>0</v>
      </c>
      <c r="O29" s="759"/>
    </row>
    <row r="30">
      <c r="A30" s="205" t="s">
        <v>1363</v>
      </c>
      <c r="B30" s="205" t="s">
        <v>1364</v>
      </c>
      <c r="D30" s="553" t="str">
        <f t="shared" si="1"/>
        <v/>
      </c>
      <c r="E30" s="756">
        <v>45597.0</v>
      </c>
      <c r="F30" s="205" t="s">
        <v>1369</v>
      </c>
      <c r="G30" s="362" t="s">
        <v>1399</v>
      </c>
      <c r="H30" s="757" t="b">
        <v>1</v>
      </c>
      <c r="I30" s="205" t="b">
        <v>1</v>
      </c>
      <c r="J30" s="205" t="b">
        <v>1</v>
      </c>
      <c r="K30" s="205" t="b">
        <v>1</v>
      </c>
      <c r="L30" s="760" t="b">
        <v>1</v>
      </c>
      <c r="M30" s="205" t="s">
        <v>241</v>
      </c>
      <c r="N30" s="205" t="s">
        <v>164</v>
      </c>
      <c r="O30" s="759"/>
    </row>
    <row r="31">
      <c r="A31" s="205" t="s">
        <v>1363</v>
      </c>
      <c r="B31" s="205" t="s">
        <v>1364</v>
      </c>
      <c r="D31" s="553" t="str">
        <f t="shared" si="1"/>
        <v/>
      </c>
      <c r="E31" s="756">
        <v>45597.0</v>
      </c>
      <c r="F31" s="205" t="s">
        <v>1369</v>
      </c>
      <c r="G31" s="362" t="s">
        <v>1400</v>
      </c>
      <c r="H31" s="761" t="b">
        <v>0</v>
      </c>
      <c r="I31" s="553" t="b">
        <v>0</v>
      </c>
      <c r="J31" s="553" t="b">
        <v>0</v>
      </c>
      <c r="K31" s="553" t="b">
        <v>0</v>
      </c>
      <c r="L31" s="758" t="b">
        <v>0</v>
      </c>
      <c r="O31" s="759"/>
    </row>
    <row r="32">
      <c r="A32" s="205" t="s">
        <v>1363</v>
      </c>
      <c r="B32" s="205" t="s">
        <v>1364</v>
      </c>
      <c r="C32" s="522">
        <v>45592.0</v>
      </c>
      <c r="D32" s="762">
        <f t="shared" si="1"/>
        <v>45957</v>
      </c>
      <c r="E32" s="522">
        <v>45592.0</v>
      </c>
      <c r="F32" s="205" t="s">
        <v>1369</v>
      </c>
      <c r="G32" s="362" t="s">
        <v>1401</v>
      </c>
      <c r="H32" s="761" t="b">
        <v>0</v>
      </c>
      <c r="I32" s="553" t="b">
        <v>0</v>
      </c>
      <c r="J32" s="553" t="b">
        <v>0</v>
      </c>
      <c r="K32" s="553" t="b">
        <v>0</v>
      </c>
      <c r="L32" s="758" t="b">
        <v>0</v>
      </c>
      <c r="O32" s="759"/>
    </row>
    <row r="33">
      <c r="A33" s="205" t="s">
        <v>1375</v>
      </c>
      <c r="B33" s="205" t="s">
        <v>1364</v>
      </c>
      <c r="D33" s="553" t="str">
        <f t="shared" si="1"/>
        <v/>
      </c>
      <c r="E33" s="522">
        <v>45589.0</v>
      </c>
      <c r="F33" s="205" t="s">
        <v>1369</v>
      </c>
      <c r="G33" s="362" t="s">
        <v>1402</v>
      </c>
      <c r="H33" s="761" t="b">
        <v>0</v>
      </c>
      <c r="I33" s="553" t="b">
        <v>0</v>
      </c>
      <c r="J33" s="553" t="b">
        <v>0</v>
      </c>
      <c r="K33" s="553" t="b">
        <v>0</v>
      </c>
      <c r="L33" s="758" t="b">
        <v>0</v>
      </c>
      <c r="O33" s="759"/>
    </row>
    <row r="34">
      <c r="A34" s="205" t="s">
        <v>1363</v>
      </c>
      <c r="B34" s="205" t="s">
        <v>1364</v>
      </c>
      <c r="D34" s="553" t="str">
        <f t="shared" si="1"/>
        <v/>
      </c>
      <c r="E34" s="522">
        <v>45586.0</v>
      </c>
      <c r="F34" s="205" t="s">
        <v>1369</v>
      </c>
      <c r="G34" s="362" t="s">
        <v>1403</v>
      </c>
      <c r="H34" s="761" t="b">
        <v>0</v>
      </c>
      <c r="I34" s="553" t="b">
        <v>0</v>
      </c>
      <c r="J34" s="553" t="b">
        <v>0</v>
      </c>
      <c r="K34" s="553" t="b">
        <v>0</v>
      </c>
      <c r="L34" s="758" t="b">
        <v>0</v>
      </c>
      <c r="O34" s="759"/>
    </row>
    <row r="35">
      <c r="A35" s="205" t="s">
        <v>1363</v>
      </c>
      <c r="B35" s="205" t="s">
        <v>1364</v>
      </c>
      <c r="D35" s="553" t="str">
        <f t="shared" si="1"/>
        <v/>
      </c>
      <c r="E35" s="522">
        <v>45584.0</v>
      </c>
      <c r="F35" s="205" t="s">
        <v>1369</v>
      </c>
      <c r="G35" s="362" t="s">
        <v>1404</v>
      </c>
      <c r="H35" s="761" t="b">
        <v>0</v>
      </c>
      <c r="I35" s="553" t="b">
        <v>0</v>
      </c>
      <c r="J35" s="553" t="b">
        <v>0</v>
      </c>
      <c r="K35" s="553" t="b">
        <v>0</v>
      </c>
      <c r="L35" s="758" t="b">
        <v>0</v>
      </c>
      <c r="O35" s="759"/>
    </row>
    <row r="36">
      <c r="A36" s="205" t="s">
        <v>1363</v>
      </c>
      <c r="B36" s="205" t="s">
        <v>1364</v>
      </c>
      <c r="D36" s="553" t="str">
        <f t="shared" si="1"/>
        <v/>
      </c>
      <c r="E36" s="522">
        <v>45582.0</v>
      </c>
      <c r="F36" s="205" t="s">
        <v>1369</v>
      </c>
      <c r="G36" s="362" t="s">
        <v>1405</v>
      </c>
      <c r="H36" s="761" t="b">
        <v>0</v>
      </c>
      <c r="I36" s="553" t="b">
        <v>0</v>
      </c>
      <c r="J36" s="553" t="b">
        <v>0</v>
      </c>
      <c r="K36" s="553" t="b">
        <v>0</v>
      </c>
      <c r="L36" s="758" t="b">
        <v>0</v>
      </c>
      <c r="O36" s="759"/>
    </row>
    <row r="37">
      <c r="A37" s="205" t="s">
        <v>1363</v>
      </c>
      <c r="B37" s="205" t="s">
        <v>1364</v>
      </c>
      <c r="D37" s="553" t="str">
        <f t="shared" si="1"/>
        <v/>
      </c>
      <c r="E37" s="522">
        <v>45581.0</v>
      </c>
      <c r="F37" s="205" t="s">
        <v>1369</v>
      </c>
      <c r="G37" s="362" t="s">
        <v>1406</v>
      </c>
      <c r="H37" s="761" t="b">
        <v>0</v>
      </c>
      <c r="I37" s="553" t="b">
        <v>0</v>
      </c>
      <c r="J37" s="553" t="b">
        <v>0</v>
      </c>
      <c r="K37" s="553" t="b">
        <v>0</v>
      </c>
      <c r="L37" s="758" t="b">
        <v>0</v>
      </c>
      <c r="O37" s="759"/>
    </row>
    <row r="38">
      <c r="A38" s="205" t="s">
        <v>1363</v>
      </c>
      <c r="B38" s="205" t="s">
        <v>1364</v>
      </c>
      <c r="D38" s="553" t="str">
        <f t="shared" si="1"/>
        <v/>
      </c>
      <c r="E38" s="522">
        <v>45580.0</v>
      </c>
      <c r="F38" s="205" t="s">
        <v>1369</v>
      </c>
      <c r="G38" s="362" t="s">
        <v>1407</v>
      </c>
      <c r="H38" s="761" t="b">
        <v>0</v>
      </c>
      <c r="I38" s="553" t="b">
        <v>0</v>
      </c>
      <c r="J38" s="553" t="b">
        <v>0</v>
      </c>
      <c r="K38" s="553" t="b">
        <v>0</v>
      </c>
      <c r="L38" s="758" t="b">
        <v>0</v>
      </c>
      <c r="O38" s="759"/>
    </row>
    <row r="39">
      <c r="A39" s="205" t="s">
        <v>1363</v>
      </c>
      <c r="B39" s="205" t="s">
        <v>1364</v>
      </c>
      <c r="D39" s="553" t="str">
        <f t="shared" si="1"/>
        <v/>
      </c>
      <c r="E39" s="522">
        <v>45578.0</v>
      </c>
      <c r="F39" s="205" t="s">
        <v>1369</v>
      </c>
      <c r="G39" s="362" t="s">
        <v>1408</v>
      </c>
      <c r="H39" s="761" t="b">
        <v>0</v>
      </c>
      <c r="I39" s="553" t="b">
        <v>0</v>
      </c>
      <c r="J39" s="553" t="b">
        <v>0</v>
      </c>
      <c r="K39" s="553" t="b">
        <v>0</v>
      </c>
      <c r="L39" s="758" t="b">
        <v>0</v>
      </c>
      <c r="O39" s="759"/>
    </row>
    <row r="40">
      <c r="A40" s="205" t="s">
        <v>1363</v>
      </c>
      <c r="B40" s="205" t="s">
        <v>1364</v>
      </c>
      <c r="D40" s="553" t="str">
        <f t="shared" si="1"/>
        <v/>
      </c>
      <c r="E40" s="756">
        <v>45574.0</v>
      </c>
      <c r="F40" s="205" t="s">
        <v>1369</v>
      </c>
      <c r="G40" s="362" t="s">
        <v>646</v>
      </c>
      <c r="H40" s="761" t="b">
        <v>0</v>
      </c>
      <c r="I40" s="553" t="b">
        <v>0</v>
      </c>
      <c r="J40" s="553" t="b">
        <v>0</v>
      </c>
      <c r="K40" s="553" t="b">
        <v>0</v>
      </c>
      <c r="L40" s="758" t="b">
        <v>0</v>
      </c>
      <c r="O40" s="759"/>
    </row>
    <row r="41">
      <c r="A41" s="205" t="s">
        <v>1363</v>
      </c>
      <c r="B41" s="205" t="s">
        <v>1409</v>
      </c>
      <c r="D41" s="553" t="str">
        <f t="shared" si="1"/>
        <v/>
      </c>
      <c r="E41" s="756">
        <v>45568.0</v>
      </c>
      <c r="F41" s="205" t="s">
        <v>1369</v>
      </c>
      <c r="G41" s="362" t="s">
        <v>1410</v>
      </c>
      <c r="H41" s="761" t="b">
        <v>0</v>
      </c>
      <c r="I41" s="553" t="b">
        <v>0</v>
      </c>
      <c r="J41" s="553" t="b">
        <v>0</v>
      </c>
      <c r="K41" s="553" t="b">
        <v>0</v>
      </c>
      <c r="L41" s="758" t="b">
        <v>0</v>
      </c>
      <c r="O41" s="759"/>
    </row>
    <row r="42">
      <c r="A42" s="205" t="s">
        <v>1363</v>
      </c>
      <c r="B42" s="205" t="s">
        <v>1364</v>
      </c>
      <c r="D42" s="553" t="str">
        <f t="shared" si="1"/>
        <v/>
      </c>
      <c r="E42" s="756">
        <v>45567.0</v>
      </c>
      <c r="F42" s="205" t="s">
        <v>1369</v>
      </c>
      <c r="G42" s="362" t="s">
        <v>1411</v>
      </c>
      <c r="H42" s="761" t="b">
        <v>0</v>
      </c>
      <c r="I42" s="553" t="b">
        <v>0</v>
      </c>
      <c r="J42" s="553" t="b">
        <v>0</v>
      </c>
      <c r="K42" s="553" t="b">
        <v>0</v>
      </c>
      <c r="L42" s="758" t="b">
        <v>0</v>
      </c>
      <c r="O42" s="759"/>
    </row>
    <row r="43">
      <c r="A43" s="205" t="s">
        <v>1363</v>
      </c>
      <c r="B43" s="205" t="s">
        <v>1409</v>
      </c>
      <c r="C43" s="756">
        <v>45537.0</v>
      </c>
      <c r="D43" s="762">
        <f t="shared" si="1"/>
        <v>45902</v>
      </c>
      <c r="E43" s="756">
        <v>45563.0</v>
      </c>
      <c r="F43" s="205" t="s">
        <v>1369</v>
      </c>
      <c r="G43" s="362" t="s">
        <v>1412</v>
      </c>
      <c r="H43" s="761" t="b">
        <v>0</v>
      </c>
      <c r="I43" s="553" t="b">
        <v>0</v>
      </c>
      <c r="J43" s="553" t="b">
        <v>0</v>
      </c>
      <c r="K43" s="553" t="b">
        <v>0</v>
      </c>
      <c r="L43" s="758" t="b">
        <v>0</v>
      </c>
      <c r="O43" s="759"/>
    </row>
    <row r="44">
      <c r="A44" s="205" t="s">
        <v>1363</v>
      </c>
      <c r="B44" s="205" t="s">
        <v>1409</v>
      </c>
      <c r="D44" s="553" t="str">
        <f t="shared" si="1"/>
        <v/>
      </c>
      <c r="E44" s="756">
        <v>45553.0</v>
      </c>
      <c r="F44" s="205" t="s">
        <v>1369</v>
      </c>
      <c r="G44" s="362" t="s">
        <v>1413</v>
      </c>
      <c r="H44" s="761" t="b">
        <v>0</v>
      </c>
      <c r="I44" s="553" t="b">
        <v>0</v>
      </c>
      <c r="J44" s="553" t="b">
        <v>0</v>
      </c>
      <c r="K44" s="553" t="b">
        <v>0</v>
      </c>
      <c r="L44" s="758" t="b">
        <v>0</v>
      </c>
      <c r="O44" s="759"/>
    </row>
    <row r="45">
      <c r="A45" s="205" t="s">
        <v>1363</v>
      </c>
      <c r="B45" s="205" t="s">
        <v>1414</v>
      </c>
      <c r="C45" s="756">
        <v>45542.0</v>
      </c>
      <c r="D45" s="762">
        <f t="shared" si="1"/>
        <v>45907</v>
      </c>
      <c r="E45" s="756">
        <v>45542.0</v>
      </c>
      <c r="F45" s="205" t="s">
        <v>1369</v>
      </c>
      <c r="G45" s="362" t="s">
        <v>1415</v>
      </c>
      <c r="H45" s="761" t="b">
        <v>0</v>
      </c>
      <c r="I45" s="553" t="b">
        <v>0</v>
      </c>
      <c r="J45" s="553" t="b">
        <v>0</v>
      </c>
      <c r="K45" s="553" t="b">
        <v>0</v>
      </c>
      <c r="L45" s="758" t="b">
        <v>0</v>
      </c>
      <c r="O45" s="759"/>
    </row>
    <row r="46">
      <c r="A46" s="205" t="s">
        <v>1363</v>
      </c>
      <c r="B46" s="205" t="s">
        <v>1414</v>
      </c>
      <c r="C46" s="756">
        <v>45540.0</v>
      </c>
      <c r="D46" s="762">
        <f t="shared" si="1"/>
        <v>45905</v>
      </c>
      <c r="E46" s="756">
        <v>45541.0</v>
      </c>
      <c r="F46" s="205" t="s">
        <v>1369</v>
      </c>
      <c r="G46" s="362" t="s">
        <v>1416</v>
      </c>
      <c r="H46" s="761" t="b">
        <v>0</v>
      </c>
      <c r="I46" s="553" t="b">
        <v>0</v>
      </c>
      <c r="J46" s="553" t="b">
        <v>0</v>
      </c>
      <c r="K46" s="553" t="b">
        <v>0</v>
      </c>
      <c r="L46" s="758" t="b">
        <v>0</v>
      </c>
      <c r="O46" s="759"/>
    </row>
    <row r="47">
      <c r="A47" s="205" t="s">
        <v>1363</v>
      </c>
      <c r="B47" s="205" t="s">
        <v>1414</v>
      </c>
      <c r="C47" s="756">
        <v>45534.0</v>
      </c>
      <c r="D47" s="762">
        <f t="shared" si="1"/>
        <v>45899</v>
      </c>
      <c r="E47" s="756">
        <v>45534.0</v>
      </c>
      <c r="F47" s="205" t="s">
        <v>1369</v>
      </c>
      <c r="G47" s="362" t="s">
        <v>1417</v>
      </c>
      <c r="H47" s="761" t="b">
        <v>0</v>
      </c>
      <c r="I47" s="553" t="b">
        <v>0</v>
      </c>
      <c r="J47" s="553" t="b">
        <v>0</v>
      </c>
      <c r="K47" s="553" t="b">
        <v>0</v>
      </c>
      <c r="L47" s="758" t="b">
        <v>0</v>
      </c>
      <c r="O47" s="759"/>
    </row>
    <row r="48">
      <c r="A48" s="205" t="s">
        <v>1363</v>
      </c>
      <c r="B48" s="205" t="s">
        <v>1414</v>
      </c>
      <c r="C48" s="756">
        <v>45531.0</v>
      </c>
      <c r="D48" s="762">
        <f t="shared" si="1"/>
        <v>45896</v>
      </c>
      <c r="E48" s="756">
        <v>45531.0</v>
      </c>
      <c r="F48" s="205" t="s">
        <v>1369</v>
      </c>
      <c r="G48" s="362" t="s">
        <v>1418</v>
      </c>
      <c r="H48" s="761" t="b">
        <v>0</v>
      </c>
      <c r="I48" s="553" t="b">
        <v>0</v>
      </c>
      <c r="J48" s="553" t="b">
        <v>0</v>
      </c>
      <c r="K48" s="553" t="b">
        <v>0</v>
      </c>
      <c r="L48" s="758" t="b">
        <v>0</v>
      </c>
      <c r="O48" s="759"/>
    </row>
    <row r="49">
      <c r="A49" s="205" t="s">
        <v>1363</v>
      </c>
      <c r="B49" s="205" t="s">
        <v>1414</v>
      </c>
      <c r="C49" s="756">
        <v>45523.0</v>
      </c>
      <c r="D49" s="762">
        <f t="shared" si="1"/>
        <v>45888</v>
      </c>
      <c r="E49" s="756">
        <v>45523.0</v>
      </c>
      <c r="F49" s="205" t="s">
        <v>1369</v>
      </c>
      <c r="G49" s="362" t="s">
        <v>1419</v>
      </c>
      <c r="H49" s="761" t="b">
        <v>0</v>
      </c>
      <c r="I49" s="553" t="b">
        <v>0</v>
      </c>
      <c r="J49" s="553" t="b">
        <v>0</v>
      </c>
      <c r="K49" s="553" t="b">
        <v>0</v>
      </c>
      <c r="L49" s="758" t="b">
        <v>0</v>
      </c>
      <c r="O49" s="759"/>
    </row>
    <row r="50">
      <c r="A50" s="205" t="s">
        <v>1363</v>
      </c>
      <c r="B50" s="205" t="s">
        <v>1364</v>
      </c>
      <c r="D50" s="553" t="str">
        <f t="shared" si="1"/>
        <v/>
      </c>
      <c r="E50" s="756">
        <v>45876.0</v>
      </c>
      <c r="F50" s="205" t="s">
        <v>1365</v>
      </c>
      <c r="G50" s="362" t="s">
        <v>1420</v>
      </c>
      <c r="H50" s="761" t="b">
        <v>0</v>
      </c>
      <c r="I50" s="553" t="b">
        <v>0</v>
      </c>
      <c r="J50" s="553" t="b">
        <v>0</v>
      </c>
      <c r="K50" s="553" t="b">
        <v>0</v>
      </c>
      <c r="L50" s="758" t="b">
        <v>0</v>
      </c>
      <c r="O50" s="759"/>
    </row>
    <row r="51">
      <c r="A51" s="205" t="s">
        <v>1363</v>
      </c>
      <c r="B51" s="205" t="s">
        <v>1364</v>
      </c>
      <c r="D51" s="553" t="str">
        <f t="shared" si="1"/>
        <v/>
      </c>
      <c r="E51" s="756">
        <v>45874.0</v>
      </c>
      <c r="F51" s="205" t="s">
        <v>1365</v>
      </c>
      <c r="G51" s="362" t="s">
        <v>1421</v>
      </c>
      <c r="H51" s="757" t="b">
        <v>1</v>
      </c>
      <c r="I51" s="205" t="b">
        <v>1</v>
      </c>
      <c r="J51" s="553" t="b">
        <v>0</v>
      </c>
      <c r="K51" s="553" t="b">
        <v>0</v>
      </c>
      <c r="L51" s="758" t="b">
        <v>0</v>
      </c>
      <c r="O51" s="759"/>
    </row>
    <row r="52">
      <c r="A52" s="205" t="s">
        <v>1363</v>
      </c>
      <c r="B52" s="205" t="s">
        <v>1364</v>
      </c>
      <c r="D52" s="553" t="str">
        <f t="shared" si="1"/>
        <v/>
      </c>
      <c r="E52" s="756">
        <v>45872.0</v>
      </c>
      <c r="F52" s="205" t="s">
        <v>1365</v>
      </c>
      <c r="G52" s="362" t="s">
        <v>1422</v>
      </c>
      <c r="H52" s="761" t="b">
        <v>0</v>
      </c>
      <c r="I52" s="553" t="b">
        <v>0</v>
      </c>
      <c r="J52" s="553" t="b">
        <v>0</v>
      </c>
      <c r="K52" s="553" t="b">
        <v>0</v>
      </c>
      <c r="L52" s="758" t="b">
        <v>0</v>
      </c>
      <c r="O52" s="759"/>
    </row>
    <row r="53">
      <c r="A53" s="205" t="s">
        <v>1363</v>
      </c>
      <c r="B53" s="205" t="s">
        <v>1364</v>
      </c>
      <c r="D53" s="553" t="str">
        <f t="shared" si="1"/>
        <v/>
      </c>
      <c r="E53" s="756">
        <v>45862.0</v>
      </c>
      <c r="F53" s="205" t="s">
        <v>1365</v>
      </c>
      <c r="G53" s="362" t="s">
        <v>1423</v>
      </c>
      <c r="H53" s="761" t="b">
        <v>0</v>
      </c>
      <c r="I53" s="553" t="b">
        <v>0</v>
      </c>
      <c r="J53" s="553" t="b">
        <v>0</v>
      </c>
      <c r="K53" s="553" t="b">
        <v>0</v>
      </c>
      <c r="L53" s="758" t="b">
        <v>0</v>
      </c>
      <c r="O53" s="759"/>
    </row>
    <row r="54">
      <c r="A54" s="205" t="s">
        <v>1363</v>
      </c>
      <c r="B54" s="205" t="s">
        <v>1364</v>
      </c>
      <c r="D54" s="553" t="str">
        <f t="shared" si="1"/>
        <v/>
      </c>
      <c r="E54" s="756">
        <v>45858.0</v>
      </c>
      <c r="F54" s="205" t="s">
        <v>1365</v>
      </c>
      <c r="G54" s="362" t="s">
        <v>1424</v>
      </c>
      <c r="H54" s="757" t="b">
        <v>1</v>
      </c>
      <c r="I54" s="205" t="b">
        <v>1</v>
      </c>
      <c r="J54" s="553" t="b">
        <v>0</v>
      </c>
      <c r="K54" s="553" t="b">
        <v>0</v>
      </c>
      <c r="L54" s="758" t="b">
        <v>0</v>
      </c>
      <c r="M54" s="205" t="s">
        <v>1425</v>
      </c>
      <c r="N54" s="205" t="s">
        <v>547</v>
      </c>
      <c r="O54" s="763" t="s">
        <v>1426</v>
      </c>
      <c r="P54" s="205" t="s">
        <v>1427</v>
      </c>
    </row>
    <row r="55">
      <c r="A55" s="205" t="s">
        <v>1375</v>
      </c>
      <c r="B55" s="205" t="s">
        <v>1364</v>
      </c>
      <c r="D55" s="553" t="str">
        <f t="shared" si="1"/>
        <v/>
      </c>
      <c r="E55" s="756">
        <v>45857.0</v>
      </c>
      <c r="F55" s="205" t="s">
        <v>1365</v>
      </c>
      <c r="G55" s="362" t="s">
        <v>1428</v>
      </c>
      <c r="H55" s="761" t="b">
        <v>0</v>
      </c>
      <c r="I55" s="553" t="b">
        <v>0</v>
      </c>
      <c r="J55" s="553" t="b">
        <v>0</v>
      </c>
      <c r="K55" s="553" t="b">
        <v>0</v>
      </c>
      <c r="L55" s="758" t="b">
        <v>0</v>
      </c>
      <c r="O55" s="759"/>
    </row>
    <row r="56">
      <c r="A56" s="205" t="s">
        <v>1363</v>
      </c>
      <c r="B56" s="205" t="s">
        <v>1364</v>
      </c>
      <c r="C56" s="756">
        <v>45857.0</v>
      </c>
      <c r="D56" s="762">
        <f t="shared" si="1"/>
        <v>46222</v>
      </c>
      <c r="E56" s="756">
        <v>45857.0</v>
      </c>
      <c r="F56" s="205" t="s">
        <v>1365</v>
      </c>
      <c r="G56" s="362" t="s">
        <v>1429</v>
      </c>
      <c r="H56" s="761" t="b">
        <v>0</v>
      </c>
      <c r="I56" s="553" t="b">
        <v>0</v>
      </c>
      <c r="J56" s="553" t="b">
        <v>0</v>
      </c>
      <c r="K56" s="553" t="b">
        <v>0</v>
      </c>
      <c r="L56" s="758" t="b">
        <v>0</v>
      </c>
      <c r="O56" s="759"/>
    </row>
    <row r="57">
      <c r="A57" s="205" t="s">
        <v>1363</v>
      </c>
      <c r="B57" s="205" t="s">
        <v>1364</v>
      </c>
      <c r="D57" s="553" t="str">
        <f t="shared" si="1"/>
        <v/>
      </c>
      <c r="E57" s="756">
        <v>45854.0</v>
      </c>
      <c r="F57" s="205" t="s">
        <v>1365</v>
      </c>
      <c r="G57" s="362" t="s">
        <v>1430</v>
      </c>
      <c r="H57" s="761" t="b">
        <v>0</v>
      </c>
      <c r="I57" s="553" t="b">
        <v>0</v>
      </c>
      <c r="J57" s="553" t="b">
        <v>0</v>
      </c>
      <c r="K57" s="553" t="b">
        <v>0</v>
      </c>
      <c r="L57" s="758" t="b">
        <v>0</v>
      </c>
      <c r="O57" s="759"/>
    </row>
    <row r="58">
      <c r="A58" s="205" t="s">
        <v>1363</v>
      </c>
      <c r="B58" s="205" t="s">
        <v>1364</v>
      </c>
      <c r="C58" s="756">
        <v>45854.0</v>
      </c>
      <c r="D58" s="762">
        <f t="shared" si="1"/>
        <v>46219</v>
      </c>
      <c r="E58" s="756">
        <v>45854.0</v>
      </c>
      <c r="F58" s="205" t="s">
        <v>1365</v>
      </c>
      <c r="G58" s="362" t="s">
        <v>1431</v>
      </c>
      <c r="H58" s="757" t="b">
        <v>1</v>
      </c>
      <c r="I58" s="553" t="b">
        <v>0</v>
      </c>
      <c r="J58" s="553" t="b">
        <v>0</v>
      </c>
      <c r="K58" s="553" t="b">
        <v>0</v>
      </c>
      <c r="L58" s="758" t="b">
        <v>0</v>
      </c>
      <c r="M58" s="205" t="s">
        <v>556</v>
      </c>
      <c r="N58" s="205" t="s">
        <v>555</v>
      </c>
      <c r="O58" s="764" t="s">
        <v>1432</v>
      </c>
    </row>
    <row r="59">
      <c r="A59" s="205" t="s">
        <v>1363</v>
      </c>
      <c r="B59" s="205" t="s">
        <v>1364</v>
      </c>
      <c r="D59" s="553" t="str">
        <f t="shared" si="1"/>
        <v/>
      </c>
      <c r="E59" s="756">
        <v>45854.0</v>
      </c>
      <c r="F59" s="205" t="s">
        <v>1365</v>
      </c>
      <c r="G59" s="362" t="s">
        <v>1433</v>
      </c>
      <c r="H59" s="757" t="b">
        <v>1</v>
      </c>
      <c r="I59" s="205" t="b">
        <v>1</v>
      </c>
      <c r="J59" s="553" t="b">
        <v>0</v>
      </c>
      <c r="K59" s="553" t="b">
        <v>0</v>
      </c>
      <c r="L59" s="758" t="b">
        <v>0</v>
      </c>
      <c r="M59" s="205" t="s">
        <v>484</v>
      </c>
      <c r="N59" s="205" t="s">
        <v>376</v>
      </c>
      <c r="O59" s="764" t="s">
        <v>1434</v>
      </c>
    </row>
    <row r="60">
      <c r="A60" s="205" t="s">
        <v>1363</v>
      </c>
      <c r="B60" s="205" t="s">
        <v>1364</v>
      </c>
      <c r="D60" s="553" t="str">
        <f t="shared" si="1"/>
        <v/>
      </c>
      <c r="E60" s="756">
        <v>45854.0</v>
      </c>
      <c r="F60" s="205" t="s">
        <v>1365</v>
      </c>
      <c r="G60" s="362" t="s">
        <v>1435</v>
      </c>
      <c r="H60" s="761" t="b">
        <v>0</v>
      </c>
      <c r="I60" s="553" t="b">
        <v>0</v>
      </c>
      <c r="J60" s="553" t="b">
        <v>0</v>
      </c>
      <c r="K60" s="553" t="b">
        <v>0</v>
      </c>
      <c r="L60" s="758" t="b">
        <v>0</v>
      </c>
      <c r="O60" s="759"/>
    </row>
    <row r="61">
      <c r="A61" s="205" t="s">
        <v>1363</v>
      </c>
      <c r="B61" s="205" t="s">
        <v>1364</v>
      </c>
      <c r="C61" s="756">
        <v>45854.0</v>
      </c>
      <c r="D61" s="762">
        <f t="shared" si="1"/>
        <v>46219</v>
      </c>
      <c r="E61" s="756">
        <v>45854.0</v>
      </c>
      <c r="F61" s="205" t="s">
        <v>1365</v>
      </c>
      <c r="G61" s="362" t="s">
        <v>1436</v>
      </c>
      <c r="H61" s="757" t="b">
        <v>1</v>
      </c>
      <c r="I61" s="553" t="b">
        <v>0</v>
      </c>
      <c r="J61" s="553" t="b">
        <v>0</v>
      </c>
      <c r="K61" s="553" t="b">
        <v>0</v>
      </c>
      <c r="L61" s="758" t="b">
        <v>0</v>
      </c>
      <c r="M61" s="205" t="s">
        <v>430</v>
      </c>
      <c r="N61" s="205" t="s">
        <v>539</v>
      </c>
      <c r="O61" s="759"/>
    </row>
    <row r="62">
      <c r="A62" s="205" t="s">
        <v>1363</v>
      </c>
      <c r="B62" s="205" t="s">
        <v>1364</v>
      </c>
      <c r="D62" s="553" t="str">
        <f t="shared" si="1"/>
        <v/>
      </c>
      <c r="E62" s="756">
        <v>45850.0</v>
      </c>
      <c r="F62" s="205" t="s">
        <v>1365</v>
      </c>
      <c r="G62" s="362" t="s">
        <v>1437</v>
      </c>
      <c r="H62" s="761" t="b">
        <v>0</v>
      </c>
      <c r="I62" s="553" t="b">
        <v>0</v>
      </c>
      <c r="J62" s="553" t="b">
        <v>0</v>
      </c>
      <c r="K62" s="553" t="b">
        <v>0</v>
      </c>
      <c r="L62" s="758" t="b">
        <v>0</v>
      </c>
      <c r="O62" s="759"/>
    </row>
    <row r="63">
      <c r="A63" s="205" t="s">
        <v>1363</v>
      </c>
      <c r="B63" s="205" t="s">
        <v>1364</v>
      </c>
      <c r="D63" s="553" t="str">
        <f t="shared" si="1"/>
        <v/>
      </c>
      <c r="E63" s="756">
        <v>45848.0</v>
      </c>
      <c r="F63" s="205" t="s">
        <v>1365</v>
      </c>
      <c r="G63" s="362" t="s">
        <v>1438</v>
      </c>
      <c r="H63" s="761" t="b">
        <v>0</v>
      </c>
      <c r="I63" s="553" t="b">
        <v>0</v>
      </c>
      <c r="J63" s="553" t="b">
        <v>0</v>
      </c>
      <c r="K63" s="553" t="b">
        <v>0</v>
      </c>
      <c r="L63" s="758" t="b">
        <v>0</v>
      </c>
      <c r="O63" s="759"/>
    </row>
    <row r="64">
      <c r="A64" s="205" t="s">
        <v>1363</v>
      </c>
      <c r="B64" s="205" t="s">
        <v>1364</v>
      </c>
      <c r="D64" s="553" t="str">
        <f t="shared" si="1"/>
        <v/>
      </c>
      <c r="E64" s="756">
        <v>45846.0</v>
      </c>
      <c r="F64" s="205" t="s">
        <v>1365</v>
      </c>
      <c r="G64" s="362" t="s">
        <v>1439</v>
      </c>
      <c r="H64" s="761" t="b">
        <v>0</v>
      </c>
      <c r="I64" s="553" t="b">
        <v>0</v>
      </c>
      <c r="J64" s="553" t="b">
        <v>0</v>
      </c>
      <c r="K64" s="553" t="b">
        <v>0</v>
      </c>
      <c r="L64" s="758" t="b">
        <v>0</v>
      </c>
      <c r="O64" s="759"/>
    </row>
    <row r="65">
      <c r="A65" s="205" t="s">
        <v>1363</v>
      </c>
      <c r="B65" s="205" t="s">
        <v>1364</v>
      </c>
      <c r="D65" s="553" t="str">
        <f t="shared" si="1"/>
        <v/>
      </c>
      <c r="E65" s="756">
        <v>45843.0</v>
      </c>
      <c r="F65" s="205" t="s">
        <v>1365</v>
      </c>
      <c r="G65" s="362" t="s">
        <v>1440</v>
      </c>
      <c r="H65" s="761" t="b">
        <v>0</v>
      </c>
      <c r="I65" s="553" t="b">
        <v>0</v>
      </c>
      <c r="J65" s="553" t="b">
        <v>0</v>
      </c>
      <c r="K65" s="553" t="b">
        <v>0</v>
      </c>
      <c r="L65" s="758" t="b">
        <v>0</v>
      </c>
      <c r="O65" s="759"/>
    </row>
    <row r="66">
      <c r="A66" s="205" t="s">
        <v>1363</v>
      </c>
      <c r="B66" s="205" t="s">
        <v>1364</v>
      </c>
      <c r="D66" s="553" t="str">
        <f t="shared" si="1"/>
        <v/>
      </c>
      <c r="E66" s="756">
        <v>45843.0</v>
      </c>
      <c r="F66" s="205" t="s">
        <v>1365</v>
      </c>
      <c r="G66" s="362" t="s">
        <v>1441</v>
      </c>
      <c r="H66" s="757" t="b">
        <v>1</v>
      </c>
      <c r="I66" s="205" t="b">
        <v>1</v>
      </c>
      <c r="J66" s="205" t="b">
        <v>1</v>
      </c>
      <c r="K66" s="553" t="b">
        <v>0</v>
      </c>
      <c r="L66" s="758" t="b">
        <v>0</v>
      </c>
      <c r="M66" s="205" t="s">
        <v>472</v>
      </c>
      <c r="N66" s="205" t="s">
        <v>531</v>
      </c>
      <c r="O66" s="759"/>
    </row>
    <row r="67">
      <c r="A67" s="205" t="s">
        <v>1363</v>
      </c>
      <c r="B67" s="205" t="s">
        <v>1364</v>
      </c>
      <c r="C67" s="756">
        <v>45839.0</v>
      </c>
      <c r="D67" s="762">
        <f t="shared" si="1"/>
        <v>46204</v>
      </c>
      <c r="E67" s="756">
        <v>45839.0</v>
      </c>
      <c r="F67" s="205" t="s">
        <v>1365</v>
      </c>
      <c r="G67" s="362" t="s">
        <v>1442</v>
      </c>
      <c r="H67" s="761" t="b">
        <v>0</v>
      </c>
      <c r="I67" s="553" t="b">
        <v>0</v>
      </c>
      <c r="J67" s="553" t="b">
        <v>0</v>
      </c>
      <c r="K67" s="553" t="b">
        <v>0</v>
      </c>
      <c r="L67" s="758" t="b">
        <v>0</v>
      </c>
      <c r="O67" s="759"/>
    </row>
    <row r="68">
      <c r="A68" s="205" t="s">
        <v>1363</v>
      </c>
      <c r="B68" s="205" t="s">
        <v>1364</v>
      </c>
      <c r="D68" s="553" t="str">
        <f t="shared" si="1"/>
        <v/>
      </c>
      <c r="E68" s="756">
        <v>45830.0</v>
      </c>
      <c r="F68" s="205" t="s">
        <v>1365</v>
      </c>
      <c r="G68" s="362" t="s">
        <v>1443</v>
      </c>
      <c r="H68" s="757" t="b">
        <v>1</v>
      </c>
      <c r="I68" s="205" t="b">
        <v>1</v>
      </c>
      <c r="J68" s="205" t="b">
        <v>1</v>
      </c>
      <c r="K68" s="205" t="b">
        <v>1</v>
      </c>
      <c r="L68" s="760" t="b">
        <v>1</v>
      </c>
      <c r="M68" s="205" t="s">
        <v>1425</v>
      </c>
      <c r="N68" s="205" t="s">
        <v>510</v>
      </c>
      <c r="O68" s="759"/>
    </row>
    <row r="69">
      <c r="A69" s="205" t="s">
        <v>1363</v>
      </c>
      <c r="B69" s="205" t="s">
        <v>1364</v>
      </c>
      <c r="D69" s="553" t="str">
        <f t="shared" si="1"/>
        <v/>
      </c>
      <c r="E69" s="756">
        <v>45828.0</v>
      </c>
      <c r="F69" s="205" t="s">
        <v>1365</v>
      </c>
      <c r="G69" s="362" t="s">
        <v>1444</v>
      </c>
      <c r="H69" s="761" t="b">
        <v>0</v>
      </c>
      <c r="I69" s="553" t="b">
        <v>0</v>
      </c>
      <c r="J69" s="553" t="b">
        <v>0</v>
      </c>
      <c r="K69" s="553" t="b">
        <v>0</v>
      </c>
      <c r="L69" s="758" t="b">
        <v>0</v>
      </c>
      <c r="O69" s="759"/>
    </row>
    <row r="70">
      <c r="A70" s="205" t="s">
        <v>1363</v>
      </c>
      <c r="B70" s="205" t="s">
        <v>1364</v>
      </c>
      <c r="D70" s="553" t="str">
        <f t="shared" si="1"/>
        <v/>
      </c>
      <c r="E70" s="756">
        <v>45826.0</v>
      </c>
      <c r="F70" s="205" t="s">
        <v>1365</v>
      </c>
      <c r="G70" s="362" t="s">
        <v>1445</v>
      </c>
      <c r="H70" s="757" t="b">
        <v>1</v>
      </c>
      <c r="I70" s="205" t="b">
        <v>1</v>
      </c>
      <c r="J70" s="205" t="b">
        <v>1</v>
      </c>
      <c r="K70" s="205" t="b">
        <v>1</v>
      </c>
      <c r="L70" s="760" t="b">
        <v>1</v>
      </c>
      <c r="M70" s="205" t="s">
        <v>1425</v>
      </c>
      <c r="N70" s="205" t="s">
        <v>510</v>
      </c>
      <c r="O70" s="759"/>
    </row>
    <row r="71">
      <c r="A71" s="205" t="s">
        <v>1363</v>
      </c>
      <c r="B71" s="205" t="s">
        <v>1364</v>
      </c>
      <c r="C71" s="756">
        <v>45826.0</v>
      </c>
      <c r="D71" s="762">
        <f t="shared" si="1"/>
        <v>46191</v>
      </c>
      <c r="E71" s="756">
        <v>45826.0</v>
      </c>
      <c r="F71" s="205" t="s">
        <v>1365</v>
      </c>
      <c r="G71" s="362" t="s">
        <v>1446</v>
      </c>
      <c r="H71" s="761" t="b">
        <v>0</v>
      </c>
      <c r="I71" s="553" t="b">
        <v>0</v>
      </c>
      <c r="J71" s="553" t="b">
        <v>0</v>
      </c>
      <c r="K71" s="553" t="b">
        <v>0</v>
      </c>
      <c r="L71" s="758" t="b">
        <v>0</v>
      </c>
      <c r="O71" s="759"/>
    </row>
    <row r="72">
      <c r="A72" s="205" t="s">
        <v>1363</v>
      </c>
      <c r="B72" s="205" t="s">
        <v>1364</v>
      </c>
      <c r="C72" s="756">
        <v>45854.0</v>
      </c>
      <c r="D72" s="762">
        <f t="shared" si="1"/>
        <v>46219</v>
      </c>
      <c r="E72" s="756">
        <v>45826.0</v>
      </c>
      <c r="F72" s="205" t="s">
        <v>1365</v>
      </c>
      <c r="G72" s="362" t="s">
        <v>1447</v>
      </c>
      <c r="H72" s="757" t="b">
        <v>1</v>
      </c>
      <c r="I72" s="205" t="b">
        <v>1</v>
      </c>
      <c r="J72" s="205" t="b">
        <v>1</v>
      </c>
      <c r="K72" s="205" t="b">
        <v>1</v>
      </c>
      <c r="L72" s="758" t="b">
        <v>0</v>
      </c>
      <c r="M72" s="205" t="s">
        <v>363</v>
      </c>
      <c r="N72" s="205" t="s">
        <v>526</v>
      </c>
      <c r="O72" s="759"/>
    </row>
    <row r="73">
      <c r="A73" s="205" t="s">
        <v>1363</v>
      </c>
      <c r="B73" s="205" t="s">
        <v>1364</v>
      </c>
      <c r="D73" s="553" t="str">
        <f t="shared" si="1"/>
        <v/>
      </c>
      <c r="E73" s="756">
        <v>45824.0</v>
      </c>
      <c r="F73" s="205" t="s">
        <v>1365</v>
      </c>
      <c r="G73" s="362" t="s">
        <v>1448</v>
      </c>
      <c r="H73" s="761" t="b">
        <v>0</v>
      </c>
      <c r="I73" s="553" t="b">
        <v>0</v>
      </c>
      <c r="J73" s="553" t="b">
        <v>0</v>
      </c>
      <c r="K73" s="553" t="b">
        <v>0</v>
      </c>
      <c r="L73" s="758" t="b">
        <v>0</v>
      </c>
      <c r="O73" s="759"/>
    </row>
    <row r="74">
      <c r="A74" s="205" t="s">
        <v>1363</v>
      </c>
      <c r="B74" s="205" t="s">
        <v>1364</v>
      </c>
      <c r="D74" s="553" t="str">
        <f t="shared" si="1"/>
        <v/>
      </c>
      <c r="E74" s="756">
        <v>45823.0</v>
      </c>
      <c r="F74" s="205" t="s">
        <v>1365</v>
      </c>
      <c r="G74" s="362" t="s">
        <v>1449</v>
      </c>
      <c r="H74" s="761" t="b">
        <v>0</v>
      </c>
      <c r="I74" s="553" t="b">
        <v>0</v>
      </c>
      <c r="J74" s="553" t="b">
        <v>0</v>
      </c>
      <c r="K74" s="553" t="b">
        <v>0</v>
      </c>
      <c r="L74" s="758" t="b">
        <v>0</v>
      </c>
      <c r="O74" s="759"/>
    </row>
    <row r="75">
      <c r="A75" s="205" t="s">
        <v>1363</v>
      </c>
      <c r="B75" s="205" t="s">
        <v>1364</v>
      </c>
      <c r="D75" s="553" t="str">
        <f t="shared" si="1"/>
        <v/>
      </c>
      <c r="E75" s="756">
        <v>45822.0</v>
      </c>
      <c r="F75" s="205" t="s">
        <v>1365</v>
      </c>
      <c r="G75" s="362" t="s">
        <v>1450</v>
      </c>
      <c r="H75" s="757" t="b">
        <v>1</v>
      </c>
      <c r="I75" s="205" t="b">
        <v>1</v>
      </c>
      <c r="J75" s="205" t="b">
        <v>1</v>
      </c>
      <c r="K75" s="205" t="b">
        <v>1</v>
      </c>
      <c r="L75" s="760" t="b">
        <v>1</v>
      </c>
      <c r="M75" s="205" t="s">
        <v>498</v>
      </c>
      <c r="N75" s="205" t="s">
        <v>267</v>
      </c>
      <c r="O75" s="759"/>
    </row>
    <row r="76">
      <c r="A76" s="205" t="s">
        <v>1375</v>
      </c>
      <c r="B76" s="205" t="s">
        <v>1364</v>
      </c>
      <c r="D76" s="553" t="str">
        <f t="shared" si="1"/>
        <v/>
      </c>
      <c r="E76" s="756">
        <v>45822.0</v>
      </c>
      <c r="F76" s="205" t="s">
        <v>1365</v>
      </c>
      <c r="G76" s="362" t="s">
        <v>1451</v>
      </c>
      <c r="H76" s="761" t="b">
        <v>0</v>
      </c>
      <c r="I76" s="553" t="b">
        <v>0</v>
      </c>
      <c r="J76" s="553" t="b">
        <v>0</v>
      </c>
      <c r="K76" s="553" t="b">
        <v>0</v>
      </c>
      <c r="L76" s="758" t="b">
        <v>0</v>
      </c>
      <c r="O76" s="759"/>
    </row>
    <row r="77">
      <c r="A77" s="205" t="s">
        <v>1363</v>
      </c>
      <c r="B77" s="205" t="s">
        <v>1364</v>
      </c>
      <c r="D77" s="553" t="str">
        <f t="shared" si="1"/>
        <v/>
      </c>
      <c r="E77" s="756">
        <v>45820.0</v>
      </c>
      <c r="F77" s="205" t="s">
        <v>1365</v>
      </c>
      <c r="G77" s="362" t="s">
        <v>1452</v>
      </c>
      <c r="H77" s="761" t="b">
        <v>0</v>
      </c>
      <c r="I77" s="553" t="b">
        <v>0</v>
      </c>
      <c r="J77" s="553" t="b">
        <v>0</v>
      </c>
      <c r="K77" s="553" t="b">
        <v>0</v>
      </c>
      <c r="L77" s="758" t="b">
        <v>0</v>
      </c>
      <c r="O77" s="759"/>
    </row>
    <row r="78">
      <c r="A78" s="205" t="s">
        <v>1363</v>
      </c>
      <c r="B78" s="205" t="s">
        <v>1364</v>
      </c>
      <c r="D78" s="553" t="str">
        <f t="shared" si="1"/>
        <v/>
      </c>
      <c r="E78" s="756">
        <v>45820.0</v>
      </c>
      <c r="F78" s="205" t="s">
        <v>1365</v>
      </c>
      <c r="G78" s="362" t="s">
        <v>1453</v>
      </c>
      <c r="H78" s="757" t="b">
        <v>1</v>
      </c>
      <c r="I78" s="205" t="b">
        <v>1</v>
      </c>
      <c r="J78" s="205" t="b">
        <v>1</v>
      </c>
      <c r="K78" s="205" t="b">
        <v>1</v>
      </c>
      <c r="L78" s="760" t="b">
        <v>1</v>
      </c>
      <c r="M78" s="205" t="s">
        <v>226</v>
      </c>
      <c r="N78" s="205" t="s">
        <v>470</v>
      </c>
      <c r="O78" s="759"/>
    </row>
    <row r="79">
      <c r="A79" s="205" t="s">
        <v>1363</v>
      </c>
      <c r="B79" s="205" t="s">
        <v>1364</v>
      </c>
      <c r="C79" s="756">
        <v>45814.0</v>
      </c>
      <c r="D79" s="762">
        <f t="shared" si="1"/>
        <v>46179</v>
      </c>
      <c r="E79" s="756">
        <v>45814.0</v>
      </c>
      <c r="F79" s="205" t="s">
        <v>1365</v>
      </c>
      <c r="G79" s="362" t="s">
        <v>1454</v>
      </c>
      <c r="H79" s="761" t="b">
        <v>0</v>
      </c>
      <c r="I79" s="553" t="b">
        <v>0</v>
      </c>
      <c r="J79" s="553" t="b">
        <v>0</v>
      </c>
      <c r="K79" s="553" t="b">
        <v>0</v>
      </c>
      <c r="L79" s="758" t="b">
        <v>0</v>
      </c>
      <c r="O79" s="759"/>
    </row>
    <row r="80">
      <c r="A80" s="205" t="s">
        <v>1363</v>
      </c>
      <c r="B80" s="205" t="s">
        <v>1364</v>
      </c>
      <c r="C80" s="756">
        <v>45810.0</v>
      </c>
      <c r="D80" s="762">
        <f t="shared" si="1"/>
        <v>46175</v>
      </c>
      <c r="E80" s="756">
        <v>45810.0</v>
      </c>
      <c r="F80" s="205" t="s">
        <v>1365</v>
      </c>
      <c r="G80" s="362" t="s">
        <v>1455</v>
      </c>
      <c r="H80" s="761" t="b">
        <v>0</v>
      </c>
      <c r="I80" s="553" t="b">
        <v>0</v>
      </c>
      <c r="J80" s="553" t="b">
        <v>0</v>
      </c>
      <c r="K80" s="553" t="b">
        <v>0</v>
      </c>
      <c r="L80" s="758" t="b">
        <v>0</v>
      </c>
      <c r="O80" s="759"/>
    </row>
    <row r="81">
      <c r="A81" s="205" t="s">
        <v>1363</v>
      </c>
      <c r="B81" s="205" t="s">
        <v>1364</v>
      </c>
      <c r="D81" s="553" t="str">
        <f t="shared" si="1"/>
        <v/>
      </c>
      <c r="E81" s="756">
        <v>45809.0</v>
      </c>
      <c r="F81" s="205" t="s">
        <v>1365</v>
      </c>
      <c r="G81" s="362" t="s">
        <v>1456</v>
      </c>
      <c r="H81" s="761" t="b">
        <v>0</v>
      </c>
      <c r="I81" s="553" t="b">
        <v>0</v>
      </c>
      <c r="J81" s="553" t="b">
        <v>0</v>
      </c>
      <c r="K81" s="553" t="b">
        <v>0</v>
      </c>
      <c r="L81" s="758" t="b">
        <v>0</v>
      </c>
      <c r="O81" s="759"/>
    </row>
    <row r="82">
      <c r="A82" s="205" t="s">
        <v>1363</v>
      </c>
      <c r="B82" s="205" t="s">
        <v>1364</v>
      </c>
      <c r="C82" s="756">
        <v>45807.0</v>
      </c>
      <c r="D82" s="762">
        <f t="shared" si="1"/>
        <v>46172</v>
      </c>
      <c r="E82" s="756">
        <v>45807.0</v>
      </c>
      <c r="F82" s="205" t="s">
        <v>1365</v>
      </c>
      <c r="G82" s="362" t="s">
        <v>1457</v>
      </c>
      <c r="H82" s="757" t="b">
        <v>1</v>
      </c>
      <c r="I82" s="205" t="b">
        <v>1</v>
      </c>
      <c r="J82" s="205" t="b">
        <v>1</v>
      </c>
      <c r="K82" s="205" t="b">
        <v>1</v>
      </c>
      <c r="L82" s="760" t="b">
        <v>1</v>
      </c>
      <c r="M82" s="205" t="s">
        <v>430</v>
      </c>
      <c r="N82" s="205" t="s">
        <v>345</v>
      </c>
      <c r="O82" s="759"/>
    </row>
    <row r="83">
      <c r="A83" s="205" t="s">
        <v>1363</v>
      </c>
      <c r="B83" s="205" t="s">
        <v>1364</v>
      </c>
      <c r="C83" s="756">
        <v>45806.0</v>
      </c>
      <c r="D83" s="762">
        <f t="shared" si="1"/>
        <v>46171</v>
      </c>
      <c r="E83" s="756">
        <v>45806.0</v>
      </c>
      <c r="F83" s="205" t="s">
        <v>1365</v>
      </c>
      <c r="G83" s="362" t="s">
        <v>1458</v>
      </c>
      <c r="H83" s="757" t="b">
        <v>1</v>
      </c>
      <c r="I83" s="205" t="b">
        <v>1</v>
      </c>
      <c r="J83" s="205" t="b">
        <v>1</v>
      </c>
      <c r="K83" s="205" t="b">
        <v>1</v>
      </c>
      <c r="L83" s="760" t="b">
        <v>1</v>
      </c>
      <c r="M83" s="205" t="s">
        <v>461</v>
      </c>
      <c r="N83" s="205" t="s">
        <v>488</v>
      </c>
      <c r="O83" s="759"/>
    </row>
    <row r="84">
      <c r="A84" s="205" t="s">
        <v>1375</v>
      </c>
      <c r="B84" s="205" t="s">
        <v>1364</v>
      </c>
      <c r="D84" s="553" t="str">
        <f t="shared" si="1"/>
        <v/>
      </c>
      <c r="E84" s="756">
        <v>45806.0</v>
      </c>
      <c r="F84" s="205" t="s">
        <v>1365</v>
      </c>
      <c r="G84" s="362" t="s">
        <v>1459</v>
      </c>
      <c r="H84" s="761" t="b">
        <v>0</v>
      </c>
      <c r="I84" s="553" t="b">
        <v>0</v>
      </c>
      <c r="J84" s="553" t="b">
        <v>0</v>
      </c>
      <c r="K84" s="553" t="b">
        <v>0</v>
      </c>
      <c r="L84" s="758" t="b">
        <v>0</v>
      </c>
      <c r="O84" s="759"/>
    </row>
    <row r="85">
      <c r="A85" s="205" t="s">
        <v>1363</v>
      </c>
      <c r="B85" s="205" t="s">
        <v>1364</v>
      </c>
      <c r="C85" s="756">
        <v>45805.0</v>
      </c>
      <c r="D85" s="762">
        <f t="shared" si="1"/>
        <v>46170</v>
      </c>
      <c r="E85" s="756">
        <v>45805.0</v>
      </c>
      <c r="F85" s="205" t="s">
        <v>1365</v>
      </c>
      <c r="G85" s="362" t="s">
        <v>1460</v>
      </c>
      <c r="H85" s="757" t="b">
        <v>1</v>
      </c>
      <c r="I85" s="205" t="b">
        <v>1</v>
      </c>
      <c r="J85" s="553" t="b">
        <v>0</v>
      </c>
      <c r="K85" s="553" t="b">
        <v>0</v>
      </c>
      <c r="L85" s="758" t="b">
        <v>0</v>
      </c>
      <c r="M85" s="205" t="s">
        <v>472</v>
      </c>
      <c r="N85" s="205" t="s">
        <v>470</v>
      </c>
      <c r="O85" s="759"/>
    </row>
    <row r="86">
      <c r="A86" s="205" t="s">
        <v>1363</v>
      </c>
      <c r="B86" s="205" t="s">
        <v>1364</v>
      </c>
      <c r="C86" s="756">
        <v>45804.0</v>
      </c>
      <c r="D86" s="762">
        <f t="shared" si="1"/>
        <v>46169</v>
      </c>
      <c r="E86" s="756">
        <v>45804.0</v>
      </c>
      <c r="F86" s="205" t="s">
        <v>1365</v>
      </c>
      <c r="G86" s="362" t="s">
        <v>1461</v>
      </c>
      <c r="H86" s="761" t="b">
        <v>0</v>
      </c>
      <c r="I86" s="553" t="b">
        <v>0</v>
      </c>
      <c r="J86" s="553" t="b">
        <v>0</v>
      </c>
      <c r="K86" s="553" t="b">
        <v>0</v>
      </c>
      <c r="L86" s="758" t="b">
        <v>0</v>
      </c>
      <c r="O86" s="759"/>
    </row>
    <row r="87">
      <c r="A87" s="205" t="s">
        <v>1375</v>
      </c>
      <c r="B87" s="205" t="s">
        <v>1364</v>
      </c>
      <c r="D87" s="553" t="str">
        <f t="shared" si="1"/>
        <v/>
      </c>
      <c r="E87" s="756">
        <v>45802.0</v>
      </c>
      <c r="F87" s="205" t="s">
        <v>1365</v>
      </c>
      <c r="G87" s="362" t="s">
        <v>1462</v>
      </c>
      <c r="H87" s="761" t="b">
        <v>0</v>
      </c>
      <c r="I87" s="553" t="b">
        <v>0</v>
      </c>
      <c r="J87" s="553" t="b">
        <v>0</v>
      </c>
      <c r="K87" s="553" t="b">
        <v>0</v>
      </c>
      <c r="L87" s="758" t="b">
        <v>0</v>
      </c>
      <c r="O87" s="759"/>
    </row>
    <row r="88">
      <c r="A88" s="205" t="s">
        <v>1363</v>
      </c>
      <c r="B88" s="205" t="s">
        <v>1364</v>
      </c>
      <c r="C88" s="756">
        <v>45802.0</v>
      </c>
      <c r="D88" s="762">
        <f t="shared" si="1"/>
        <v>46167</v>
      </c>
      <c r="E88" s="756">
        <v>45802.0</v>
      </c>
      <c r="F88" s="205" t="s">
        <v>1365</v>
      </c>
      <c r="G88" s="362" t="s">
        <v>1463</v>
      </c>
      <c r="H88" s="761" t="b">
        <v>0</v>
      </c>
      <c r="I88" s="553" t="b">
        <v>0</v>
      </c>
      <c r="J88" s="553" t="b">
        <v>0</v>
      </c>
      <c r="K88" s="553" t="b">
        <v>0</v>
      </c>
      <c r="L88" s="758" t="b">
        <v>0</v>
      </c>
      <c r="O88" s="759"/>
    </row>
    <row r="89">
      <c r="A89" s="205" t="s">
        <v>1375</v>
      </c>
      <c r="B89" s="205" t="s">
        <v>1364</v>
      </c>
      <c r="D89" s="553" t="str">
        <f t="shared" si="1"/>
        <v/>
      </c>
      <c r="E89" s="756">
        <v>45802.0</v>
      </c>
      <c r="F89" s="205" t="s">
        <v>1365</v>
      </c>
      <c r="G89" s="362" t="s">
        <v>1464</v>
      </c>
      <c r="H89" s="761" t="b">
        <v>0</v>
      </c>
      <c r="I89" s="553" t="b">
        <v>0</v>
      </c>
      <c r="J89" s="553" t="b">
        <v>0</v>
      </c>
      <c r="K89" s="553" t="b">
        <v>0</v>
      </c>
      <c r="L89" s="758" t="b">
        <v>0</v>
      </c>
      <c r="O89" s="759"/>
    </row>
    <row r="90">
      <c r="A90" s="205" t="s">
        <v>1363</v>
      </c>
      <c r="B90" s="205" t="s">
        <v>1364</v>
      </c>
      <c r="C90" s="756">
        <v>45801.0</v>
      </c>
      <c r="D90" s="762">
        <f t="shared" si="1"/>
        <v>46166</v>
      </c>
      <c r="E90" s="756">
        <v>45801.0</v>
      </c>
      <c r="F90" s="205" t="s">
        <v>1365</v>
      </c>
      <c r="G90" s="362" t="s">
        <v>1465</v>
      </c>
      <c r="H90" s="757" t="b">
        <v>1</v>
      </c>
      <c r="I90" s="205" t="b">
        <v>1</v>
      </c>
      <c r="J90" s="205" t="b">
        <v>1</v>
      </c>
      <c r="K90" s="205" t="b">
        <v>1</v>
      </c>
      <c r="L90" s="760" t="b">
        <v>1</v>
      </c>
      <c r="M90" s="205" t="s">
        <v>1466</v>
      </c>
      <c r="N90" s="205" t="s">
        <v>117</v>
      </c>
      <c r="O90" s="759"/>
    </row>
    <row r="91">
      <c r="A91" s="205" t="s">
        <v>1363</v>
      </c>
      <c r="B91" s="205" t="s">
        <v>1364</v>
      </c>
      <c r="D91" s="553" t="str">
        <f t="shared" si="1"/>
        <v/>
      </c>
      <c r="E91" s="756">
        <v>45792.0</v>
      </c>
      <c r="F91" s="205" t="s">
        <v>1365</v>
      </c>
      <c r="G91" s="362" t="s">
        <v>1467</v>
      </c>
      <c r="H91" s="761" t="b">
        <v>0</v>
      </c>
      <c r="I91" s="553" t="b">
        <v>0</v>
      </c>
      <c r="J91" s="553" t="b">
        <v>0</v>
      </c>
      <c r="K91" s="553" t="b">
        <v>0</v>
      </c>
      <c r="L91" s="758" t="b">
        <v>0</v>
      </c>
      <c r="O91" s="759"/>
    </row>
    <row r="92">
      <c r="A92" s="205" t="s">
        <v>1363</v>
      </c>
      <c r="B92" s="205" t="s">
        <v>1364</v>
      </c>
      <c r="D92" s="553" t="str">
        <f t="shared" si="1"/>
        <v/>
      </c>
      <c r="E92" s="756">
        <v>45777.0</v>
      </c>
      <c r="F92" s="205" t="s">
        <v>1365</v>
      </c>
      <c r="G92" s="362" t="s">
        <v>1468</v>
      </c>
      <c r="H92" s="761" t="b">
        <v>0</v>
      </c>
      <c r="I92" s="553" t="b">
        <v>0</v>
      </c>
      <c r="J92" s="553" t="b">
        <v>0</v>
      </c>
      <c r="K92" s="553" t="b">
        <v>0</v>
      </c>
      <c r="L92" s="758" t="b">
        <v>0</v>
      </c>
      <c r="O92" s="759"/>
    </row>
    <row r="93">
      <c r="A93" s="205" t="s">
        <v>1363</v>
      </c>
      <c r="B93" s="205" t="s">
        <v>1364</v>
      </c>
      <c r="D93" s="553" t="str">
        <f t="shared" si="1"/>
        <v/>
      </c>
      <c r="E93" s="756">
        <v>45772.0</v>
      </c>
      <c r="F93" s="205" t="s">
        <v>1365</v>
      </c>
      <c r="G93" s="362" t="s">
        <v>1469</v>
      </c>
      <c r="H93" s="761" t="b">
        <v>0</v>
      </c>
      <c r="I93" s="553" t="b">
        <v>0</v>
      </c>
      <c r="J93" s="553" t="b">
        <v>0</v>
      </c>
      <c r="K93" s="553" t="b">
        <v>0</v>
      </c>
      <c r="L93" s="758" t="b">
        <v>0</v>
      </c>
      <c r="O93" s="759"/>
    </row>
    <row r="94">
      <c r="A94" s="205" t="s">
        <v>1363</v>
      </c>
      <c r="B94" s="205" t="s">
        <v>1364</v>
      </c>
      <c r="D94" s="553" t="str">
        <f t="shared" si="1"/>
        <v/>
      </c>
      <c r="E94" s="756">
        <v>45772.0</v>
      </c>
      <c r="F94" s="205" t="s">
        <v>1365</v>
      </c>
      <c r="G94" s="362" t="s">
        <v>1470</v>
      </c>
      <c r="H94" s="761" t="b">
        <v>0</v>
      </c>
      <c r="I94" s="553" t="b">
        <v>0</v>
      </c>
      <c r="J94" s="553" t="b">
        <v>0</v>
      </c>
      <c r="K94" s="553" t="b">
        <v>0</v>
      </c>
      <c r="L94" s="758" t="b">
        <v>0</v>
      </c>
      <c r="O94" s="759"/>
    </row>
    <row r="95">
      <c r="A95" s="205" t="s">
        <v>1363</v>
      </c>
      <c r="B95" s="205" t="s">
        <v>1364</v>
      </c>
      <c r="D95" s="553" t="str">
        <f t="shared" si="1"/>
        <v/>
      </c>
      <c r="E95" s="756">
        <v>45772.0</v>
      </c>
      <c r="F95" s="205" t="s">
        <v>1365</v>
      </c>
      <c r="G95" s="362" t="s">
        <v>1471</v>
      </c>
      <c r="H95" s="761" t="b">
        <v>0</v>
      </c>
      <c r="I95" s="553" t="b">
        <v>0</v>
      </c>
      <c r="J95" s="553" t="b">
        <v>0</v>
      </c>
      <c r="K95" s="553" t="b">
        <v>0</v>
      </c>
      <c r="L95" s="758" t="b">
        <v>0</v>
      </c>
      <c r="O95" s="759"/>
    </row>
    <row r="96">
      <c r="A96" s="205" t="s">
        <v>1363</v>
      </c>
      <c r="B96" s="205" t="s">
        <v>1364</v>
      </c>
      <c r="D96" s="553" t="str">
        <f t="shared" si="1"/>
        <v/>
      </c>
      <c r="E96" s="756">
        <v>45772.0</v>
      </c>
      <c r="F96" s="205" t="s">
        <v>1365</v>
      </c>
      <c r="G96" s="362" t="s">
        <v>1472</v>
      </c>
      <c r="H96" s="757" t="b">
        <v>1</v>
      </c>
      <c r="I96" s="205" t="b">
        <v>1</v>
      </c>
      <c r="J96" s="205" t="b">
        <v>1</v>
      </c>
      <c r="K96" s="205" t="b">
        <v>1</v>
      </c>
      <c r="L96" s="760" t="b">
        <v>1</v>
      </c>
      <c r="M96" s="205" t="s">
        <v>241</v>
      </c>
      <c r="N96" s="205" t="s">
        <v>358</v>
      </c>
      <c r="O96" s="759"/>
    </row>
    <row r="97">
      <c r="A97" s="205" t="s">
        <v>1363</v>
      </c>
      <c r="B97" s="205" t="s">
        <v>1364</v>
      </c>
      <c r="D97" s="553" t="str">
        <f t="shared" si="1"/>
        <v/>
      </c>
      <c r="E97" s="756">
        <v>45771.0</v>
      </c>
      <c r="F97" s="205" t="s">
        <v>1365</v>
      </c>
      <c r="G97" s="362" t="s">
        <v>1473</v>
      </c>
      <c r="H97" s="761" t="b">
        <v>0</v>
      </c>
      <c r="I97" s="553" t="b">
        <v>0</v>
      </c>
      <c r="J97" s="553" t="b">
        <v>0</v>
      </c>
      <c r="K97" s="553" t="b">
        <v>0</v>
      </c>
      <c r="L97" s="758" t="b">
        <v>0</v>
      </c>
      <c r="O97" s="759"/>
    </row>
    <row r="98">
      <c r="A98" s="205" t="s">
        <v>1363</v>
      </c>
      <c r="B98" s="205" t="s">
        <v>1364</v>
      </c>
      <c r="D98" s="553" t="str">
        <f t="shared" si="1"/>
        <v/>
      </c>
      <c r="E98" s="756">
        <v>45768.0</v>
      </c>
      <c r="F98" s="205" t="s">
        <v>1365</v>
      </c>
      <c r="G98" s="362" t="s">
        <v>1474</v>
      </c>
      <c r="H98" s="757" t="b">
        <v>1</v>
      </c>
      <c r="I98" s="205" t="b">
        <v>1</v>
      </c>
      <c r="J98" s="205" t="b">
        <v>1</v>
      </c>
      <c r="K98" s="205" t="b">
        <v>1</v>
      </c>
      <c r="L98" s="760" t="b">
        <v>1</v>
      </c>
      <c r="M98" s="205" t="s">
        <v>430</v>
      </c>
      <c r="O98" s="759"/>
    </row>
    <row r="99">
      <c r="A99" s="205" t="s">
        <v>1363</v>
      </c>
      <c r="B99" s="205" t="s">
        <v>1364</v>
      </c>
      <c r="C99" s="522">
        <v>45942.0</v>
      </c>
      <c r="D99" s="762">
        <f t="shared" si="1"/>
        <v>46307</v>
      </c>
      <c r="E99" s="522">
        <v>45942.0</v>
      </c>
      <c r="F99" s="205" t="s">
        <v>1365</v>
      </c>
      <c r="G99" s="362" t="s">
        <v>1475</v>
      </c>
      <c r="H99" s="761" t="b">
        <v>0</v>
      </c>
      <c r="I99" s="553" t="b">
        <v>0</v>
      </c>
      <c r="J99" s="553" t="b">
        <v>0</v>
      </c>
      <c r="K99" s="553" t="b">
        <v>0</v>
      </c>
      <c r="L99" s="758" t="b">
        <v>0</v>
      </c>
      <c r="O99" s="759"/>
    </row>
    <row r="100">
      <c r="A100" s="205" t="s">
        <v>1363</v>
      </c>
      <c r="B100" s="205" t="s">
        <v>1364</v>
      </c>
      <c r="C100" s="756">
        <v>45936.0</v>
      </c>
      <c r="D100" s="762">
        <f t="shared" si="1"/>
        <v>46301</v>
      </c>
      <c r="E100" s="756">
        <v>45936.0</v>
      </c>
      <c r="F100" s="205" t="s">
        <v>1365</v>
      </c>
      <c r="G100" s="362" t="s">
        <v>1476</v>
      </c>
      <c r="H100" s="757" t="b">
        <v>1</v>
      </c>
      <c r="I100" s="553" t="b">
        <v>0</v>
      </c>
      <c r="J100" s="553" t="b">
        <v>0</v>
      </c>
      <c r="K100" s="553" t="b">
        <v>0</v>
      </c>
      <c r="L100" s="758" t="b">
        <v>0</v>
      </c>
      <c r="M100" s="205" t="s">
        <v>241</v>
      </c>
      <c r="N100" s="205" t="s">
        <v>701</v>
      </c>
      <c r="O100" s="764" t="s">
        <v>1477</v>
      </c>
      <c r="P100" s="765" t="s">
        <v>1478</v>
      </c>
    </row>
    <row r="101">
      <c r="A101" s="205" t="s">
        <v>1363</v>
      </c>
      <c r="B101" s="205" t="s">
        <v>1364</v>
      </c>
      <c r="C101" s="756">
        <v>45936.0</v>
      </c>
      <c r="D101" s="762">
        <f t="shared" si="1"/>
        <v>46301</v>
      </c>
      <c r="E101" s="756">
        <v>45936.0</v>
      </c>
      <c r="F101" s="205" t="s">
        <v>1365</v>
      </c>
      <c r="G101" s="362" t="s">
        <v>1479</v>
      </c>
      <c r="H101" s="761" t="b">
        <v>0</v>
      </c>
      <c r="I101" s="553" t="b">
        <v>0</v>
      </c>
      <c r="J101" s="553" t="b">
        <v>0</v>
      </c>
      <c r="K101" s="553" t="b">
        <v>0</v>
      </c>
      <c r="L101" s="758" t="b">
        <v>0</v>
      </c>
      <c r="M101" s="205" t="s">
        <v>430</v>
      </c>
      <c r="N101" s="205" t="s">
        <v>350</v>
      </c>
      <c r="O101" s="759"/>
    </row>
    <row r="102">
      <c r="A102" s="205" t="s">
        <v>1363</v>
      </c>
      <c r="B102" s="205" t="s">
        <v>1364</v>
      </c>
      <c r="C102" s="756">
        <v>45935.0</v>
      </c>
      <c r="D102" s="762">
        <f t="shared" si="1"/>
        <v>46300</v>
      </c>
      <c r="E102" s="756">
        <v>45935.0</v>
      </c>
      <c r="F102" s="205" t="s">
        <v>1365</v>
      </c>
      <c r="G102" s="362" t="s">
        <v>1480</v>
      </c>
      <c r="H102" s="761" t="b">
        <v>0</v>
      </c>
      <c r="I102" s="553" t="b">
        <v>0</v>
      </c>
      <c r="J102" s="553" t="b">
        <v>0</v>
      </c>
      <c r="K102" s="553" t="b">
        <v>0</v>
      </c>
      <c r="L102" s="758" t="b">
        <v>0</v>
      </c>
      <c r="O102" s="759"/>
    </row>
    <row r="103">
      <c r="A103" s="205" t="s">
        <v>1363</v>
      </c>
      <c r="B103" s="205" t="s">
        <v>1364</v>
      </c>
      <c r="C103" s="756">
        <v>45934.0</v>
      </c>
      <c r="D103" s="762">
        <f t="shared" si="1"/>
        <v>46299</v>
      </c>
      <c r="E103" s="756">
        <v>45934.0</v>
      </c>
      <c r="F103" s="205" t="s">
        <v>1365</v>
      </c>
      <c r="G103" s="362" t="s">
        <v>1481</v>
      </c>
      <c r="H103" s="761" t="b">
        <v>0</v>
      </c>
      <c r="I103" s="553" t="b">
        <v>0</v>
      </c>
      <c r="J103" s="553" t="b">
        <v>0</v>
      </c>
      <c r="K103" s="553" t="b">
        <v>0</v>
      </c>
      <c r="L103" s="758" t="b">
        <v>0</v>
      </c>
      <c r="O103" s="759"/>
    </row>
    <row r="104">
      <c r="A104" s="205" t="s">
        <v>1363</v>
      </c>
      <c r="B104" s="205" t="s">
        <v>1364</v>
      </c>
      <c r="C104" s="756">
        <v>45934.0</v>
      </c>
      <c r="D104" s="762">
        <f t="shared" si="1"/>
        <v>46299</v>
      </c>
      <c r="E104" s="756">
        <v>45934.0</v>
      </c>
      <c r="F104" s="205" t="s">
        <v>1365</v>
      </c>
      <c r="G104" s="362" t="s">
        <v>1482</v>
      </c>
      <c r="H104" s="761" t="b">
        <v>0</v>
      </c>
      <c r="I104" s="553" t="b">
        <v>0</v>
      </c>
      <c r="J104" s="553" t="b">
        <v>0</v>
      </c>
      <c r="K104" s="553" t="b">
        <v>0</v>
      </c>
      <c r="L104" s="758" t="b">
        <v>0</v>
      </c>
      <c r="O104" s="759"/>
    </row>
    <row r="105">
      <c r="A105" s="205" t="s">
        <v>1363</v>
      </c>
      <c r="B105" s="205" t="s">
        <v>1364</v>
      </c>
      <c r="C105" s="756">
        <v>45931.0</v>
      </c>
      <c r="D105" s="762">
        <f t="shared" si="1"/>
        <v>46296</v>
      </c>
      <c r="E105" s="756">
        <v>45931.0</v>
      </c>
      <c r="F105" s="205" t="s">
        <v>1365</v>
      </c>
      <c r="G105" s="362" t="s">
        <v>1483</v>
      </c>
      <c r="H105" s="761" t="b">
        <v>0</v>
      </c>
      <c r="I105" s="553" t="b">
        <v>0</v>
      </c>
      <c r="J105" s="553" t="b">
        <v>0</v>
      </c>
      <c r="K105" s="553" t="b">
        <v>0</v>
      </c>
      <c r="L105" s="758" t="b">
        <v>0</v>
      </c>
      <c r="O105" s="759"/>
    </row>
    <row r="106">
      <c r="A106" s="205" t="s">
        <v>1375</v>
      </c>
      <c r="B106" s="205" t="s">
        <v>1364</v>
      </c>
      <c r="D106" s="553" t="str">
        <f t="shared" si="1"/>
        <v/>
      </c>
      <c r="E106" s="756">
        <v>45930.0</v>
      </c>
      <c r="F106" s="205" t="s">
        <v>1365</v>
      </c>
      <c r="G106" s="362" t="s">
        <v>1484</v>
      </c>
      <c r="H106" s="761" t="b">
        <v>0</v>
      </c>
      <c r="I106" s="553" t="b">
        <v>0</v>
      </c>
      <c r="J106" s="553" t="b">
        <v>0</v>
      </c>
      <c r="K106" s="553" t="b">
        <v>0</v>
      </c>
      <c r="L106" s="758" t="b">
        <v>0</v>
      </c>
      <c r="O106" s="759"/>
    </row>
    <row r="107">
      <c r="A107" s="205" t="s">
        <v>1363</v>
      </c>
      <c r="B107" s="205" t="s">
        <v>1364</v>
      </c>
      <c r="C107" s="756">
        <v>45930.0</v>
      </c>
      <c r="D107" s="762">
        <f t="shared" si="1"/>
        <v>46295</v>
      </c>
      <c r="E107" s="756">
        <v>45930.0</v>
      </c>
      <c r="F107" s="205" t="s">
        <v>1365</v>
      </c>
      <c r="G107" s="362" t="s">
        <v>1485</v>
      </c>
      <c r="H107" s="761" t="b">
        <v>0</v>
      </c>
      <c r="I107" s="553" t="b">
        <v>0</v>
      </c>
      <c r="J107" s="553" t="b">
        <v>0</v>
      </c>
      <c r="K107" s="553" t="b">
        <v>0</v>
      </c>
      <c r="L107" s="758" t="b">
        <v>0</v>
      </c>
      <c r="O107" s="759"/>
    </row>
    <row r="108">
      <c r="A108" s="205" t="s">
        <v>1363</v>
      </c>
      <c r="B108" s="205" t="s">
        <v>1364</v>
      </c>
      <c r="C108" s="756">
        <v>45930.0</v>
      </c>
      <c r="D108" s="762">
        <f t="shared" si="1"/>
        <v>46295</v>
      </c>
      <c r="E108" s="756">
        <v>45930.0</v>
      </c>
      <c r="F108" s="205" t="s">
        <v>1365</v>
      </c>
      <c r="G108" s="362" t="s">
        <v>1486</v>
      </c>
      <c r="H108" s="757" t="b">
        <v>1</v>
      </c>
      <c r="I108" s="553" t="b">
        <v>0</v>
      </c>
      <c r="J108" s="553" t="b">
        <v>0</v>
      </c>
      <c r="K108" s="553" t="b">
        <v>0</v>
      </c>
      <c r="L108" s="758" t="b">
        <v>0</v>
      </c>
      <c r="M108" s="205" t="s">
        <v>241</v>
      </c>
      <c r="N108" s="205" t="s">
        <v>697</v>
      </c>
      <c r="O108" s="764" t="s">
        <v>1487</v>
      </c>
      <c r="P108" s="205" t="s">
        <v>1488</v>
      </c>
    </row>
    <row r="109">
      <c r="A109" s="205" t="s">
        <v>1363</v>
      </c>
      <c r="B109" s="205" t="s">
        <v>1364</v>
      </c>
      <c r="C109" s="756">
        <v>45929.0</v>
      </c>
      <c r="D109" s="762">
        <f t="shared" si="1"/>
        <v>46294</v>
      </c>
      <c r="E109" s="756">
        <v>45929.0</v>
      </c>
      <c r="F109" s="205" t="s">
        <v>1365</v>
      </c>
      <c r="G109" s="362" t="s">
        <v>1489</v>
      </c>
      <c r="H109" s="757" t="b">
        <v>1</v>
      </c>
      <c r="I109" s="553" t="b">
        <v>0</v>
      </c>
      <c r="J109" s="553" t="b">
        <v>0</v>
      </c>
      <c r="K109" s="553" t="b">
        <v>0</v>
      </c>
      <c r="L109" s="758" t="b">
        <v>0</v>
      </c>
      <c r="O109" s="759"/>
    </row>
    <row r="110">
      <c r="A110" s="205" t="s">
        <v>1363</v>
      </c>
      <c r="B110" s="205" t="s">
        <v>1364</v>
      </c>
      <c r="C110" s="756">
        <v>45929.0</v>
      </c>
      <c r="D110" s="762">
        <f t="shared" si="1"/>
        <v>46294</v>
      </c>
      <c r="E110" s="756">
        <v>45929.0</v>
      </c>
      <c r="F110" s="205" t="s">
        <v>1365</v>
      </c>
      <c r="G110" s="362" t="s">
        <v>1490</v>
      </c>
      <c r="H110" s="761" t="b">
        <v>0</v>
      </c>
      <c r="I110" s="553" t="b">
        <v>0</v>
      </c>
      <c r="J110" s="553" t="b">
        <v>0</v>
      </c>
      <c r="K110" s="553" t="b">
        <v>0</v>
      </c>
      <c r="L110" s="758" t="b">
        <v>0</v>
      </c>
      <c r="O110" s="759"/>
    </row>
    <row r="111">
      <c r="A111" s="205" t="s">
        <v>1363</v>
      </c>
      <c r="B111" s="205" t="s">
        <v>1364</v>
      </c>
      <c r="C111" s="756">
        <v>45927.0</v>
      </c>
      <c r="D111" s="762">
        <f t="shared" si="1"/>
        <v>46292</v>
      </c>
      <c r="E111" s="756">
        <v>45927.0</v>
      </c>
      <c r="F111" s="205" t="s">
        <v>1365</v>
      </c>
      <c r="G111" s="362" t="s">
        <v>1491</v>
      </c>
      <c r="H111" s="761" t="b">
        <v>0</v>
      </c>
      <c r="I111" s="553" t="b">
        <v>0</v>
      </c>
      <c r="J111" s="553" t="b">
        <v>0</v>
      </c>
      <c r="K111" s="553" t="b">
        <v>0</v>
      </c>
      <c r="L111" s="758" t="b">
        <v>0</v>
      </c>
      <c r="O111" s="759"/>
    </row>
    <row r="112">
      <c r="A112" s="205" t="s">
        <v>1363</v>
      </c>
      <c r="B112" s="205" t="s">
        <v>1364</v>
      </c>
      <c r="C112" s="756">
        <v>45926.0</v>
      </c>
      <c r="D112" s="762">
        <f t="shared" si="1"/>
        <v>46291</v>
      </c>
      <c r="E112" s="756">
        <v>45926.0</v>
      </c>
      <c r="F112" s="205" t="s">
        <v>1365</v>
      </c>
      <c r="G112" s="362" t="s">
        <v>1492</v>
      </c>
      <c r="H112" s="757" t="b">
        <v>1</v>
      </c>
      <c r="I112" s="553" t="b">
        <v>0</v>
      </c>
      <c r="J112" s="553" t="b">
        <v>0</v>
      </c>
      <c r="K112" s="553" t="b">
        <v>0</v>
      </c>
      <c r="L112" s="758" t="b">
        <v>0</v>
      </c>
      <c r="O112" s="759"/>
    </row>
    <row r="113">
      <c r="A113" s="205" t="s">
        <v>1363</v>
      </c>
      <c r="B113" s="205" t="s">
        <v>1364</v>
      </c>
      <c r="C113" s="756">
        <v>45926.0</v>
      </c>
      <c r="D113" s="762">
        <f t="shared" si="1"/>
        <v>46291</v>
      </c>
      <c r="E113" s="756">
        <v>45926.0</v>
      </c>
      <c r="F113" s="205" t="s">
        <v>1365</v>
      </c>
      <c r="G113" s="362" t="s">
        <v>1493</v>
      </c>
      <c r="H113" s="761" t="b">
        <v>0</v>
      </c>
      <c r="I113" s="553" t="b">
        <v>0</v>
      </c>
      <c r="J113" s="553" t="b">
        <v>0</v>
      </c>
      <c r="K113" s="553" t="b">
        <v>0</v>
      </c>
      <c r="L113" s="758" t="b">
        <v>0</v>
      </c>
      <c r="O113" s="759"/>
    </row>
    <row r="114">
      <c r="A114" s="205" t="s">
        <v>1363</v>
      </c>
      <c r="B114" s="205" t="s">
        <v>1364</v>
      </c>
      <c r="C114" s="756">
        <v>45924.0</v>
      </c>
      <c r="D114" s="762">
        <f t="shared" si="1"/>
        <v>46289</v>
      </c>
      <c r="E114" s="756">
        <v>45924.0</v>
      </c>
      <c r="F114" s="205" t="s">
        <v>1365</v>
      </c>
      <c r="G114" s="362" t="s">
        <v>1494</v>
      </c>
      <c r="H114" s="757" t="b">
        <v>1</v>
      </c>
      <c r="I114" s="553" t="b">
        <v>0</v>
      </c>
      <c r="J114" s="553" t="b">
        <v>0</v>
      </c>
      <c r="K114" s="553" t="b">
        <v>0</v>
      </c>
      <c r="L114" s="758" t="b">
        <v>0</v>
      </c>
      <c r="M114" s="205" t="s">
        <v>461</v>
      </c>
      <c r="N114" s="205" t="s">
        <v>672</v>
      </c>
      <c r="O114" s="759"/>
    </row>
    <row r="115">
      <c r="A115" s="205" t="s">
        <v>1363</v>
      </c>
      <c r="B115" s="205" t="s">
        <v>1364</v>
      </c>
      <c r="C115" s="756">
        <v>45924.0</v>
      </c>
      <c r="D115" s="762">
        <f t="shared" si="1"/>
        <v>46289</v>
      </c>
      <c r="E115" s="756">
        <v>45924.0</v>
      </c>
      <c r="F115" s="205" t="s">
        <v>1365</v>
      </c>
      <c r="G115" s="362" t="s">
        <v>1495</v>
      </c>
      <c r="H115" s="761" t="b">
        <v>0</v>
      </c>
      <c r="I115" s="553" t="b">
        <v>0</v>
      </c>
      <c r="J115" s="553" t="b">
        <v>0</v>
      </c>
      <c r="K115" s="553" t="b">
        <v>0</v>
      </c>
      <c r="L115" s="758" t="b">
        <v>0</v>
      </c>
      <c r="O115" s="759"/>
    </row>
    <row r="116">
      <c r="A116" s="205" t="s">
        <v>1375</v>
      </c>
      <c r="B116" s="205" t="s">
        <v>1364</v>
      </c>
      <c r="D116" s="553" t="str">
        <f t="shared" si="1"/>
        <v/>
      </c>
      <c r="E116" s="756">
        <v>45924.0</v>
      </c>
      <c r="F116" s="205" t="s">
        <v>1365</v>
      </c>
      <c r="G116" s="362" t="s">
        <v>1495</v>
      </c>
      <c r="H116" s="761" t="b">
        <v>0</v>
      </c>
      <c r="I116" s="553" t="b">
        <v>0</v>
      </c>
      <c r="J116" s="553" t="b">
        <v>0</v>
      </c>
      <c r="K116" s="553" t="b">
        <v>0</v>
      </c>
      <c r="L116" s="758" t="b">
        <v>0</v>
      </c>
      <c r="O116" s="759"/>
    </row>
    <row r="117">
      <c r="A117" s="205" t="s">
        <v>1363</v>
      </c>
      <c r="B117" s="205" t="s">
        <v>1364</v>
      </c>
      <c r="C117" s="756">
        <v>45922.0</v>
      </c>
      <c r="D117" s="762">
        <f t="shared" si="1"/>
        <v>46287</v>
      </c>
      <c r="E117" s="756">
        <v>45923.0</v>
      </c>
      <c r="F117" s="205" t="s">
        <v>1365</v>
      </c>
      <c r="G117" s="362" t="s">
        <v>1496</v>
      </c>
      <c r="H117" s="761" t="b">
        <v>0</v>
      </c>
      <c r="I117" s="553" t="b">
        <v>0</v>
      </c>
      <c r="J117" s="553" t="b">
        <v>0</v>
      </c>
      <c r="K117" s="553" t="b">
        <v>0</v>
      </c>
      <c r="L117" s="758" t="b">
        <v>0</v>
      </c>
      <c r="O117" s="759"/>
    </row>
    <row r="118">
      <c r="A118" s="205" t="s">
        <v>1363</v>
      </c>
      <c r="B118" s="205" t="s">
        <v>1364</v>
      </c>
      <c r="C118" s="756">
        <v>45921.0</v>
      </c>
      <c r="D118" s="762">
        <f t="shared" si="1"/>
        <v>46286</v>
      </c>
      <c r="E118" s="756">
        <v>45921.0</v>
      </c>
      <c r="F118" s="205" t="s">
        <v>1365</v>
      </c>
      <c r="G118" s="362" t="s">
        <v>1497</v>
      </c>
      <c r="H118" s="761" t="b">
        <v>0</v>
      </c>
      <c r="I118" s="553" t="b">
        <v>0</v>
      </c>
      <c r="J118" s="553" t="b">
        <v>0</v>
      </c>
      <c r="K118" s="553" t="b">
        <v>0</v>
      </c>
      <c r="L118" s="758" t="b">
        <v>0</v>
      </c>
      <c r="O118" s="759"/>
    </row>
    <row r="119">
      <c r="A119" s="205" t="s">
        <v>1388</v>
      </c>
      <c r="B119" s="205" t="s">
        <v>1364</v>
      </c>
      <c r="D119" s="553" t="str">
        <f t="shared" si="1"/>
        <v/>
      </c>
      <c r="E119" s="756">
        <v>45921.0</v>
      </c>
      <c r="F119" s="205" t="s">
        <v>1365</v>
      </c>
      <c r="G119" s="362" t="s">
        <v>1498</v>
      </c>
      <c r="H119" s="761" t="b">
        <v>0</v>
      </c>
      <c r="I119" s="553" t="b">
        <v>0</v>
      </c>
      <c r="J119" s="553" t="b">
        <v>0</v>
      </c>
      <c r="K119" s="553" t="b">
        <v>0</v>
      </c>
      <c r="L119" s="758" t="b">
        <v>0</v>
      </c>
      <c r="O119" s="759"/>
    </row>
    <row r="120">
      <c r="A120" s="205" t="s">
        <v>1363</v>
      </c>
      <c r="B120" s="205" t="s">
        <v>1364</v>
      </c>
      <c r="C120" s="756">
        <v>45919.0</v>
      </c>
      <c r="D120" s="762">
        <f t="shared" si="1"/>
        <v>46284</v>
      </c>
      <c r="E120" s="756">
        <v>45921.0</v>
      </c>
      <c r="F120" s="205" t="s">
        <v>1365</v>
      </c>
      <c r="G120" s="362" t="s">
        <v>1499</v>
      </c>
      <c r="H120" s="761" t="b">
        <v>0</v>
      </c>
      <c r="I120" s="553" t="b">
        <v>0</v>
      </c>
      <c r="J120" s="553" t="b">
        <v>0</v>
      </c>
      <c r="K120" s="553" t="b">
        <v>0</v>
      </c>
      <c r="L120" s="758" t="b">
        <v>0</v>
      </c>
      <c r="O120" s="759"/>
    </row>
    <row r="121">
      <c r="A121" s="205" t="s">
        <v>1388</v>
      </c>
      <c r="B121" s="205" t="s">
        <v>1364</v>
      </c>
      <c r="D121" s="553" t="str">
        <f t="shared" si="1"/>
        <v/>
      </c>
      <c r="E121" s="756">
        <v>45906.0</v>
      </c>
      <c r="F121" s="205" t="s">
        <v>1365</v>
      </c>
      <c r="G121" s="362" t="s">
        <v>1500</v>
      </c>
      <c r="H121" s="761" t="b">
        <v>0</v>
      </c>
      <c r="I121" s="553" t="b">
        <v>0</v>
      </c>
      <c r="J121" s="553" t="b">
        <v>0</v>
      </c>
      <c r="K121" s="553" t="b">
        <v>0</v>
      </c>
      <c r="L121" s="758" t="b">
        <v>0</v>
      </c>
      <c r="O121" s="759"/>
    </row>
    <row r="122">
      <c r="A122" s="205" t="s">
        <v>1363</v>
      </c>
      <c r="B122" s="205" t="s">
        <v>1364</v>
      </c>
      <c r="D122" s="553" t="str">
        <f t="shared" si="1"/>
        <v/>
      </c>
      <c r="E122" s="756">
        <v>45906.0</v>
      </c>
      <c r="F122" s="205" t="s">
        <v>1365</v>
      </c>
      <c r="G122" s="362" t="s">
        <v>1501</v>
      </c>
      <c r="H122" s="757" t="b">
        <v>1</v>
      </c>
      <c r="I122" s="553" t="b">
        <v>0</v>
      </c>
      <c r="J122" s="553" t="b">
        <v>0</v>
      </c>
      <c r="K122" s="553" t="b">
        <v>0</v>
      </c>
      <c r="L122" s="758" t="b">
        <v>0</v>
      </c>
      <c r="M122" s="205" t="s">
        <v>461</v>
      </c>
      <c r="N122" s="205" t="s">
        <v>654</v>
      </c>
      <c r="O122" s="759"/>
    </row>
    <row r="123">
      <c r="A123" s="205" t="s">
        <v>1363</v>
      </c>
      <c r="B123" s="205" t="s">
        <v>1364</v>
      </c>
      <c r="D123" s="553" t="str">
        <f t="shared" si="1"/>
        <v/>
      </c>
      <c r="E123" s="756">
        <v>45905.0</v>
      </c>
      <c r="F123" s="205" t="s">
        <v>1365</v>
      </c>
      <c r="G123" s="362" t="s">
        <v>1502</v>
      </c>
      <c r="H123" s="761" t="b">
        <v>0</v>
      </c>
      <c r="I123" s="553" t="b">
        <v>0</v>
      </c>
      <c r="J123" s="553" t="b">
        <v>0</v>
      </c>
      <c r="K123" s="553" t="b">
        <v>0</v>
      </c>
      <c r="L123" s="758" t="b">
        <v>0</v>
      </c>
      <c r="O123" s="759"/>
    </row>
    <row r="124">
      <c r="A124" s="205" t="s">
        <v>1363</v>
      </c>
      <c r="B124" s="205" t="s">
        <v>1364</v>
      </c>
      <c r="C124" s="756">
        <v>45905.0</v>
      </c>
      <c r="D124" s="762">
        <f t="shared" si="1"/>
        <v>46270</v>
      </c>
      <c r="E124" s="756">
        <v>45905.0</v>
      </c>
      <c r="F124" s="205" t="s">
        <v>1365</v>
      </c>
      <c r="G124" s="362" t="s">
        <v>1503</v>
      </c>
      <c r="H124" s="761" t="b">
        <v>0</v>
      </c>
      <c r="I124" s="553" t="b">
        <v>0</v>
      </c>
      <c r="J124" s="553" t="b">
        <v>0</v>
      </c>
      <c r="K124" s="553" t="b">
        <v>0</v>
      </c>
      <c r="L124" s="758" t="b">
        <v>0</v>
      </c>
      <c r="O124" s="759"/>
    </row>
    <row r="125">
      <c r="A125" s="205" t="s">
        <v>1363</v>
      </c>
      <c r="B125" s="205" t="s">
        <v>1364</v>
      </c>
      <c r="D125" s="553" t="str">
        <f t="shared" si="1"/>
        <v/>
      </c>
      <c r="E125" s="756">
        <v>45903.0</v>
      </c>
      <c r="F125" s="205" t="s">
        <v>1365</v>
      </c>
      <c r="G125" s="362" t="s">
        <v>1504</v>
      </c>
      <c r="H125" s="757" t="b">
        <v>1</v>
      </c>
      <c r="I125" s="205" t="b">
        <v>1</v>
      </c>
      <c r="J125" s="205" t="b">
        <v>1</v>
      </c>
      <c r="K125" s="553" t="b">
        <v>0</v>
      </c>
      <c r="L125" s="758" t="b">
        <v>0</v>
      </c>
      <c r="M125" s="205" t="s">
        <v>630</v>
      </c>
      <c r="N125" s="766" t="s">
        <v>642</v>
      </c>
      <c r="O125" s="119" t="s">
        <v>1505</v>
      </c>
      <c r="P125" s="119" t="s">
        <v>1506</v>
      </c>
    </row>
    <row r="126">
      <c r="A126" s="205" t="s">
        <v>1363</v>
      </c>
      <c r="B126" s="205" t="s">
        <v>1364</v>
      </c>
      <c r="D126" s="553" t="str">
        <f t="shared" si="1"/>
        <v/>
      </c>
      <c r="E126" s="756">
        <v>45903.0</v>
      </c>
      <c r="F126" s="205" t="s">
        <v>1365</v>
      </c>
      <c r="G126" s="362" t="s">
        <v>1507</v>
      </c>
      <c r="H126" s="757" t="b">
        <v>1</v>
      </c>
      <c r="I126" s="553" t="b">
        <v>0</v>
      </c>
      <c r="J126" s="553" t="b">
        <v>0</v>
      </c>
      <c r="K126" s="553" t="b">
        <v>0</v>
      </c>
      <c r="L126" s="758" t="b">
        <v>0</v>
      </c>
      <c r="O126" s="759"/>
    </row>
    <row r="127">
      <c r="A127" s="205" t="s">
        <v>1363</v>
      </c>
      <c r="B127" s="205" t="s">
        <v>1364</v>
      </c>
      <c r="D127" s="553" t="str">
        <f t="shared" si="1"/>
        <v/>
      </c>
      <c r="E127" s="756">
        <v>45903.0</v>
      </c>
      <c r="F127" s="205" t="s">
        <v>1365</v>
      </c>
      <c r="G127" s="362" t="s">
        <v>1508</v>
      </c>
      <c r="H127" s="757" t="b">
        <v>1</v>
      </c>
      <c r="I127" s="553" t="b">
        <v>0</v>
      </c>
      <c r="J127" s="553" t="b">
        <v>0</v>
      </c>
      <c r="K127" s="553" t="b">
        <v>0</v>
      </c>
      <c r="L127" s="758" t="b">
        <v>0</v>
      </c>
      <c r="M127" s="205" t="s">
        <v>636</v>
      </c>
      <c r="N127" s="205" t="s">
        <v>324</v>
      </c>
      <c r="O127" s="763" t="s">
        <v>1509</v>
      </c>
      <c r="P127" s="205" t="s">
        <v>1510</v>
      </c>
    </row>
    <row r="128">
      <c r="A128" s="205" t="s">
        <v>1363</v>
      </c>
      <c r="B128" s="205" t="s">
        <v>1364</v>
      </c>
      <c r="C128" s="756">
        <v>45902.0</v>
      </c>
      <c r="D128" s="762">
        <f t="shared" si="1"/>
        <v>46267</v>
      </c>
      <c r="E128" s="756">
        <v>45902.0</v>
      </c>
      <c r="F128" s="205" t="s">
        <v>1365</v>
      </c>
      <c r="G128" s="362" t="s">
        <v>1511</v>
      </c>
      <c r="H128" s="761" t="b">
        <v>0</v>
      </c>
      <c r="I128" s="553" t="b">
        <v>0</v>
      </c>
      <c r="J128" s="553" t="b">
        <v>0</v>
      </c>
      <c r="K128" s="553" t="b">
        <v>0</v>
      </c>
      <c r="L128" s="758" t="b">
        <v>0</v>
      </c>
      <c r="M128" s="205" t="s">
        <v>412</v>
      </c>
      <c r="N128" s="205" t="s">
        <v>1512</v>
      </c>
      <c r="O128" s="767" t="s">
        <v>1513</v>
      </c>
      <c r="P128" s="768" t="s">
        <v>1514</v>
      </c>
    </row>
    <row r="129">
      <c r="A129" s="205" t="s">
        <v>1363</v>
      </c>
      <c r="B129" s="205" t="s">
        <v>1364</v>
      </c>
      <c r="D129" s="553" t="str">
        <f t="shared" si="1"/>
        <v/>
      </c>
      <c r="E129" s="756">
        <v>45902.0</v>
      </c>
      <c r="F129" s="205" t="s">
        <v>1365</v>
      </c>
      <c r="G129" s="362" t="s">
        <v>1515</v>
      </c>
      <c r="H129" s="761" t="b">
        <v>0</v>
      </c>
      <c r="I129" s="553" t="b">
        <v>0</v>
      </c>
      <c r="J129" s="553" t="b">
        <v>0</v>
      </c>
      <c r="K129" s="553" t="b">
        <v>0</v>
      </c>
      <c r="L129" s="758" t="b">
        <v>0</v>
      </c>
      <c r="O129" s="759"/>
    </row>
    <row r="130">
      <c r="A130" s="205" t="s">
        <v>1363</v>
      </c>
      <c r="B130" s="205" t="s">
        <v>1364</v>
      </c>
      <c r="D130" s="553" t="str">
        <f t="shared" si="1"/>
        <v/>
      </c>
      <c r="E130" s="756">
        <v>45901.0</v>
      </c>
      <c r="F130" s="205" t="s">
        <v>1365</v>
      </c>
      <c r="G130" s="362" t="s">
        <v>1516</v>
      </c>
      <c r="H130" s="757" t="b">
        <v>1</v>
      </c>
      <c r="I130" s="205" t="b">
        <v>1</v>
      </c>
      <c r="J130" s="553" t="b">
        <v>0</v>
      </c>
      <c r="K130" s="553" t="b">
        <v>0</v>
      </c>
      <c r="L130" s="758" t="b">
        <v>0</v>
      </c>
      <c r="O130" s="759"/>
    </row>
    <row r="131">
      <c r="A131" s="205" t="s">
        <v>1363</v>
      </c>
      <c r="B131" s="205" t="s">
        <v>1364</v>
      </c>
      <c r="D131" s="553" t="str">
        <f t="shared" si="1"/>
        <v/>
      </c>
      <c r="E131" s="756">
        <v>45900.0</v>
      </c>
      <c r="F131" s="205" t="s">
        <v>1365</v>
      </c>
      <c r="G131" s="362" t="s">
        <v>1517</v>
      </c>
      <c r="H131" s="761" t="b">
        <v>0</v>
      </c>
      <c r="I131" s="553" t="b">
        <v>0</v>
      </c>
      <c r="J131" s="553" t="b">
        <v>0</v>
      </c>
      <c r="K131" s="553" t="b">
        <v>0</v>
      </c>
      <c r="L131" s="758" t="b">
        <v>0</v>
      </c>
      <c r="O131" s="759"/>
    </row>
    <row r="132">
      <c r="A132" s="205" t="s">
        <v>1363</v>
      </c>
      <c r="B132" s="205" t="s">
        <v>1364</v>
      </c>
      <c r="C132" s="756">
        <v>45897.0</v>
      </c>
      <c r="D132" s="762">
        <f t="shared" si="1"/>
        <v>46262</v>
      </c>
      <c r="E132" s="756">
        <v>45897.0</v>
      </c>
      <c r="F132" s="205" t="s">
        <v>1365</v>
      </c>
      <c r="G132" s="362" t="s">
        <v>1518</v>
      </c>
      <c r="H132" s="757" t="b">
        <v>1</v>
      </c>
      <c r="I132" s="205" t="b">
        <v>1</v>
      </c>
      <c r="J132" s="205" t="b">
        <v>1</v>
      </c>
      <c r="K132" s="553" t="b">
        <v>0</v>
      </c>
      <c r="L132" s="758" t="b">
        <v>0</v>
      </c>
      <c r="M132" s="205" t="s">
        <v>630</v>
      </c>
      <c r="N132" s="766" t="s">
        <v>629</v>
      </c>
      <c r="O132" s="119" t="s">
        <v>1519</v>
      </c>
      <c r="P132" s="119" t="s">
        <v>1520</v>
      </c>
    </row>
    <row r="133">
      <c r="A133" s="205" t="s">
        <v>1375</v>
      </c>
      <c r="B133" s="205" t="s">
        <v>1364</v>
      </c>
      <c r="D133" s="553" t="str">
        <f t="shared" si="1"/>
        <v/>
      </c>
      <c r="E133" s="756">
        <v>45897.0</v>
      </c>
      <c r="F133" s="205" t="s">
        <v>1365</v>
      </c>
      <c r="G133" s="362" t="s">
        <v>1521</v>
      </c>
      <c r="H133" s="761" t="b">
        <v>0</v>
      </c>
      <c r="I133" s="553" t="b">
        <v>0</v>
      </c>
      <c r="J133" s="553" t="b">
        <v>0</v>
      </c>
      <c r="K133" s="553" t="b">
        <v>0</v>
      </c>
      <c r="L133" s="758" t="b">
        <v>0</v>
      </c>
      <c r="O133" s="759"/>
    </row>
    <row r="134">
      <c r="A134" s="205" t="s">
        <v>1363</v>
      </c>
      <c r="B134" s="205" t="s">
        <v>1364</v>
      </c>
      <c r="D134" s="553" t="str">
        <f t="shared" si="1"/>
        <v/>
      </c>
      <c r="E134" s="756">
        <v>45897.0</v>
      </c>
      <c r="F134" s="205" t="s">
        <v>1365</v>
      </c>
      <c r="G134" s="362" t="s">
        <v>1522</v>
      </c>
      <c r="H134" s="761" t="b">
        <v>0</v>
      </c>
      <c r="I134" s="553" t="b">
        <v>0</v>
      </c>
      <c r="J134" s="553" t="b">
        <v>0</v>
      </c>
      <c r="K134" s="553" t="b">
        <v>0</v>
      </c>
      <c r="L134" s="758" t="b">
        <v>0</v>
      </c>
      <c r="O134" s="759"/>
    </row>
    <row r="135">
      <c r="A135" s="205" t="s">
        <v>1363</v>
      </c>
      <c r="B135" s="205" t="s">
        <v>1364</v>
      </c>
      <c r="D135" s="553" t="str">
        <f t="shared" si="1"/>
        <v/>
      </c>
      <c r="E135" s="756">
        <v>45895.0</v>
      </c>
      <c r="F135" s="205" t="s">
        <v>1365</v>
      </c>
      <c r="G135" s="362" t="s">
        <v>1523</v>
      </c>
      <c r="H135" s="761" t="b">
        <v>0</v>
      </c>
      <c r="I135" s="553" t="b">
        <v>0</v>
      </c>
      <c r="J135" s="553" t="b">
        <v>0</v>
      </c>
      <c r="K135" s="553" t="b">
        <v>0</v>
      </c>
      <c r="L135" s="758" t="b">
        <v>0</v>
      </c>
      <c r="O135" s="759"/>
    </row>
    <row r="136">
      <c r="A136" s="205" t="s">
        <v>1388</v>
      </c>
      <c r="B136" s="205" t="s">
        <v>1364</v>
      </c>
      <c r="D136" s="553" t="str">
        <f t="shared" si="1"/>
        <v/>
      </c>
      <c r="E136" s="756">
        <v>45894.0</v>
      </c>
      <c r="F136" s="205" t="s">
        <v>1365</v>
      </c>
      <c r="G136" s="362" t="s">
        <v>1524</v>
      </c>
      <c r="H136" s="761" t="b">
        <v>0</v>
      </c>
      <c r="I136" s="553" t="b">
        <v>0</v>
      </c>
      <c r="J136" s="553" t="b">
        <v>0</v>
      </c>
      <c r="K136" s="553" t="b">
        <v>0</v>
      </c>
      <c r="L136" s="758" t="b">
        <v>0</v>
      </c>
      <c r="O136" s="759"/>
    </row>
    <row r="137">
      <c r="A137" s="205" t="s">
        <v>1363</v>
      </c>
      <c r="B137" s="205" t="s">
        <v>1364</v>
      </c>
      <c r="D137" s="553" t="str">
        <f t="shared" si="1"/>
        <v/>
      </c>
      <c r="E137" s="756">
        <v>45894.0</v>
      </c>
      <c r="F137" s="205" t="s">
        <v>1365</v>
      </c>
      <c r="G137" s="362" t="s">
        <v>1525</v>
      </c>
      <c r="H137" s="757" t="b">
        <v>1</v>
      </c>
      <c r="I137" s="553" t="b">
        <v>0</v>
      </c>
      <c r="J137" s="553" t="b">
        <v>0</v>
      </c>
      <c r="K137" s="553" t="b">
        <v>0</v>
      </c>
      <c r="L137" s="758" t="b">
        <v>0</v>
      </c>
      <c r="O137" s="759"/>
    </row>
    <row r="138">
      <c r="A138" s="205" t="s">
        <v>1363</v>
      </c>
      <c r="B138" s="205" t="s">
        <v>1364</v>
      </c>
      <c r="D138" s="553" t="str">
        <f t="shared" si="1"/>
        <v/>
      </c>
      <c r="E138" s="756">
        <v>45893.0</v>
      </c>
      <c r="F138" s="205" t="s">
        <v>1365</v>
      </c>
      <c r="G138" s="362" t="s">
        <v>1526</v>
      </c>
      <c r="H138" s="761" t="b">
        <v>0</v>
      </c>
      <c r="I138" s="553" t="b">
        <v>0</v>
      </c>
      <c r="J138" s="553" t="b">
        <v>0</v>
      </c>
      <c r="K138" s="553" t="b">
        <v>0</v>
      </c>
      <c r="L138" s="758" t="b">
        <v>0</v>
      </c>
      <c r="O138" s="759"/>
    </row>
    <row r="139">
      <c r="A139" s="205" t="s">
        <v>1363</v>
      </c>
      <c r="B139" s="205" t="s">
        <v>1364</v>
      </c>
      <c r="C139" s="756">
        <v>45528.0</v>
      </c>
      <c r="D139" s="762">
        <f t="shared" si="1"/>
        <v>45893</v>
      </c>
      <c r="E139" s="756">
        <v>45893.0</v>
      </c>
      <c r="F139" s="205" t="s">
        <v>1365</v>
      </c>
      <c r="G139" s="362" t="s">
        <v>1527</v>
      </c>
      <c r="H139" s="757" t="b">
        <v>1</v>
      </c>
      <c r="I139" s="205" t="b">
        <v>1</v>
      </c>
      <c r="J139" s="553" t="b">
        <v>0</v>
      </c>
      <c r="K139" s="553" t="b">
        <v>0</v>
      </c>
      <c r="L139" s="758" t="b">
        <v>0</v>
      </c>
      <c r="O139" s="759"/>
    </row>
    <row r="140">
      <c r="A140" s="205" t="s">
        <v>1363</v>
      </c>
      <c r="B140" s="205" t="s">
        <v>1364</v>
      </c>
      <c r="D140" s="553" t="str">
        <f t="shared" si="1"/>
        <v/>
      </c>
      <c r="E140" s="756">
        <v>45893.0</v>
      </c>
      <c r="F140" s="205" t="s">
        <v>1365</v>
      </c>
      <c r="G140" s="362" t="s">
        <v>1528</v>
      </c>
      <c r="H140" s="761" t="b">
        <v>0</v>
      </c>
      <c r="I140" s="553" t="b">
        <v>0</v>
      </c>
      <c r="J140" s="553" t="b">
        <v>0</v>
      </c>
      <c r="K140" s="553" t="b">
        <v>0</v>
      </c>
      <c r="L140" s="758" t="b">
        <v>0</v>
      </c>
      <c r="O140" s="759"/>
    </row>
    <row r="141">
      <c r="A141" s="205" t="s">
        <v>1363</v>
      </c>
      <c r="B141" s="205" t="s">
        <v>1364</v>
      </c>
      <c r="D141" s="553" t="str">
        <f t="shared" si="1"/>
        <v/>
      </c>
      <c r="E141" s="756">
        <v>45893.0</v>
      </c>
      <c r="F141" s="205" t="s">
        <v>1365</v>
      </c>
      <c r="G141" s="362" t="s">
        <v>1529</v>
      </c>
      <c r="H141" s="757" t="b">
        <v>1</v>
      </c>
      <c r="I141" s="205" t="b">
        <v>1</v>
      </c>
      <c r="J141" s="553" t="b">
        <v>0</v>
      </c>
      <c r="K141" s="553" t="b">
        <v>0</v>
      </c>
      <c r="L141" s="758" t="b">
        <v>0</v>
      </c>
      <c r="M141" s="205" t="s">
        <v>412</v>
      </c>
      <c r="N141" s="205" t="s">
        <v>1530</v>
      </c>
      <c r="O141" s="767" t="s">
        <v>1531</v>
      </c>
      <c r="P141" s="769" t="s">
        <v>1532</v>
      </c>
    </row>
    <row r="142">
      <c r="A142" s="205" t="s">
        <v>1363</v>
      </c>
      <c r="B142" s="205" t="s">
        <v>1364</v>
      </c>
      <c r="D142" s="553" t="str">
        <f t="shared" si="1"/>
        <v/>
      </c>
      <c r="E142" s="756">
        <v>45892.0</v>
      </c>
      <c r="F142" s="205" t="s">
        <v>1365</v>
      </c>
      <c r="G142" s="362" t="s">
        <v>1533</v>
      </c>
      <c r="H142" s="761" t="b">
        <v>0</v>
      </c>
      <c r="I142" s="553" t="b">
        <v>0</v>
      </c>
      <c r="J142" s="553" t="b">
        <v>0</v>
      </c>
      <c r="K142" s="553" t="b">
        <v>0</v>
      </c>
      <c r="L142" s="758" t="b">
        <v>0</v>
      </c>
      <c r="O142" s="759"/>
    </row>
    <row r="143">
      <c r="A143" s="205" t="s">
        <v>1363</v>
      </c>
      <c r="B143" s="205" t="s">
        <v>1364</v>
      </c>
      <c r="D143" s="553" t="str">
        <f t="shared" si="1"/>
        <v/>
      </c>
      <c r="E143" s="756">
        <v>45890.0</v>
      </c>
      <c r="F143" s="205" t="s">
        <v>1365</v>
      </c>
      <c r="G143" s="362" t="s">
        <v>1534</v>
      </c>
      <c r="H143" s="761" t="b">
        <v>0</v>
      </c>
      <c r="I143" s="553" t="b">
        <v>0</v>
      </c>
      <c r="J143" s="553" t="b">
        <v>0</v>
      </c>
      <c r="K143" s="553" t="b">
        <v>0</v>
      </c>
      <c r="L143" s="758" t="b">
        <v>0</v>
      </c>
      <c r="M143" s="205" t="s">
        <v>484</v>
      </c>
      <c r="N143" s="205" t="s">
        <v>604</v>
      </c>
      <c r="O143" s="764" t="s">
        <v>1535</v>
      </c>
    </row>
    <row r="144">
      <c r="A144" s="205" t="s">
        <v>1363</v>
      </c>
      <c r="B144" s="205" t="s">
        <v>1364</v>
      </c>
      <c r="D144" s="553" t="str">
        <f t="shared" si="1"/>
        <v/>
      </c>
      <c r="E144" s="756">
        <v>45889.0</v>
      </c>
      <c r="F144" s="205" t="s">
        <v>1365</v>
      </c>
      <c r="G144" s="362" t="s">
        <v>1536</v>
      </c>
      <c r="H144" s="757" t="b">
        <v>1</v>
      </c>
      <c r="I144" s="553" t="b">
        <v>0</v>
      </c>
      <c r="J144" s="553" t="b">
        <v>0</v>
      </c>
      <c r="K144" s="553" t="b">
        <v>0</v>
      </c>
      <c r="L144" s="758" t="b">
        <v>0</v>
      </c>
      <c r="M144" s="205" t="s">
        <v>520</v>
      </c>
      <c r="N144" s="205" t="s">
        <v>613</v>
      </c>
      <c r="O144" s="764" t="s">
        <v>1537</v>
      </c>
      <c r="P144" s="205" t="s">
        <v>1538</v>
      </c>
    </row>
    <row r="145">
      <c r="A145" s="205" t="s">
        <v>1363</v>
      </c>
      <c r="B145" s="205" t="s">
        <v>1364</v>
      </c>
      <c r="D145" s="553" t="str">
        <f t="shared" si="1"/>
        <v/>
      </c>
      <c r="E145" s="756">
        <v>45889.0</v>
      </c>
      <c r="F145" s="205" t="s">
        <v>1365</v>
      </c>
      <c r="G145" s="362" t="s">
        <v>1539</v>
      </c>
      <c r="H145" s="757" t="b">
        <v>1</v>
      </c>
      <c r="I145" s="553" t="b">
        <v>0</v>
      </c>
      <c r="J145" s="553" t="b">
        <v>0</v>
      </c>
      <c r="K145" s="553" t="b">
        <v>0</v>
      </c>
      <c r="L145" s="758" t="b">
        <v>0</v>
      </c>
      <c r="O145" s="759"/>
    </row>
    <row r="146">
      <c r="A146" s="205" t="s">
        <v>1363</v>
      </c>
      <c r="B146" s="205" t="s">
        <v>1364</v>
      </c>
      <c r="D146" s="553" t="str">
        <f t="shared" si="1"/>
        <v/>
      </c>
      <c r="E146" s="756">
        <v>45888.0</v>
      </c>
      <c r="F146" s="205" t="s">
        <v>1365</v>
      </c>
      <c r="G146" s="362" t="s">
        <v>1540</v>
      </c>
      <c r="H146" s="761" t="b">
        <v>0</v>
      </c>
      <c r="I146" s="553" t="b">
        <v>0</v>
      </c>
      <c r="J146" s="553" t="b">
        <v>0</v>
      </c>
      <c r="K146" s="553" t="b">
        <v>0</v>
      </c>
      <c r="L146" s="758" t="b">
        <v>0</v>
      </c>
      <c r="O146" s="759"/>
    </row>
    <row r="147">
      <c r="A147" s="205" t="s">
        <v>1363</v>
      </c>
      <c r="B147" s="205" t="s">
        <v>1364</v>
      </c>
      <c r="D147" s="553" t="str">
        <f t="shared" si="1"/>
        <v/>
      </c>
      <c r="E147" s="756">
        <v>45886.0</v>
      </c>
      <c r="F147" s="205" t="s">
        <v>1365</v>
      </c>
      <c r="G147" s="362" t="s">
        <v>1541</v>
      </c>
      <c r="H147" s="757" t="b">
        <v>1</v>
      </c>
      <c r="I147" s="205" t="b">
        <v>1</v>
      </c>
      <c r="J147" s="553" t="b">
        <v>0</v>
      </c>
      <c r="K147" s="553" t="b">
        <v>0</v>
      </c>
      <c r="L147" s="758" t="b">
        <v>0</v>
      </c>
      <c r="O147" s="759"/>
    </row>
    <row r="148">
      <c r="A148" s="205" t="s">
        <v>1363</v>
      </c>
      <c r="B148" s="205" t="s">
        <v>1364</v>
      </c>
      <c r="D148" s="553" t="str">
        <f t="shared" si="1"/>
        <v/>
      </c>
      <c r="E148" s="756">
        <v>45886.0</v>
      </c>
      <c r="F148" s="205" t="s">
        <v>1365</v>
      </c>
      <c r="G148" s="362" t="s">
        <v>1542</v>
      </c>
      <c r="H148" s="761" t="b">
        <v>0</v>
      </c>
      <c r="I148" s="553" t="b">
        <v>0</v>
      </c>
      <c r="J148" s="553" t="b">
        <v>0</v>
      </c>
      <c r="K148" s="553" t="b">
        <v>0</v>
      </c>
      <c r="L148" s="758" t="b">
        <v>0</v>
      </c>
      <c r="O148" s="759"/>
    </row>
    <row r="149">
      <c r="A149" s="205" t="s">
        <v>1363</v>
      </c>
      <c r="B149" s="205" t="s">
        <v>1364</v>
      </c>
      <c r="C149" s="756">
        <v>45970.0</v>
      </c>
      <c r="D149" s="762">
        <f t="shared" si="1"/>
        <v>46335</v>
      </c>
      <c r="E149" s="756">
        <v>45970.0</v>
      </c>
      <c r="F149" s="205" t="s">
        <v>1365</v>
      </c>
      <c r="G149" s="362" t="s">
        <v>1543</v>
      </c>
      <c r="H149" s="761" t="b">
        <v>0</v>
      </c>
      <c r="I149" s="553" t="b">
        <v>0</v>
      </c>
      <c r="J149" s="553" t="b">
        <v>0</v>
      </c>
      <c r="K149" s="553" t="b">
        <v>0</v>
      </c>
      <c r="L149" s="758" t="b">
        <v>0</v>
      </c>
      <c r="O149" s="759"/>
    </row>
    <row r="150">
      <c r="A150" s="205" t="s">
        <v>1363</v>
      </c>
      <c r="B150" s="205" t="s">
        <v>1364</v>
      </c>
      <c r="C150" s="756">
        <v>45967.0</v>
      </c>
      <c r="D150" s="762">
        <f t="shared" si="1"/>
        <v>46332</v>
      </c>
      <c r="E150" s="756">
        <v>45967.0</v>
      </c>
      <c r="F150" s="205" t="s">
        <v>1365</v>
      </c>
      <c r="G150" s="362" t="s">
        <v>1544</v>
      </c>
      <c r="H150" s="761" t="b">
        <v>0</v>
      </c>
      <c r="I150" s="553" t="b">
        <v>0</v>
      </c>
      <c r="J150" s="553" t="b">
        <v>0</v>
      </c>
      <c r="K150" s="553" t="b">
        <v>0</v>
      </c>
      <c r="L150" s="758" t="b">
        <v>0</v>
      </c>
      <c r="O150" s="759"/>
    </row>
    <row r="151">
      <c r="A151" s="205" t="s">
        <v>1363</v>
      </c>
      <c r="B151" s="205" t="s">
        <v>1364</v>
      </c>
      <c r="C151" s="756">
        <v>45965.0</v>
      </c>
      <c r="D151" s="762">
        <f t="shared" si="1"/>
        <v>46330</v>
      </c>
      <c r="E151" s="756">
        <v>45965.0</v>
      </c>
      <c r="F151" s="205" t="s">
        <v>1365</v>
      </c>
      <c r="G151" s="362" t="s">
        <v>1545</v>
      </c>
      <c r="H151" s="761" t="b">
        <v>0</v>
      </c>
      <c r="I151" s="553" t="b">
        <v>0</v>
      </c>
      <c r="J151" s="553" t="b">
        <v>0</v>
      </c>
      <c r="K151" s="553" t="b">
        <v>0</v>
      </c>
      <c r="L151" s="758" t="b">
        <v>0</v>
      </c>
      <c r="O151" s="759"/>
    </row>
    <row r="152">
      <c r="A152" s="205" t="s">
        <v>1363</v>
      </c>
      <c r="B152" s="205" t="s">
        <v>1364</v>
      </c>
      <c r="C152" s="522">
        <v>45961.0</v>
      </c>
      <c r="D152" s="762">
        <f t="shared" si="1"/>
        <v>46326</v>
      </c>
      <c r="E152" s="522">
        <v>45961.0</v>
      </c>
      <c r="F152" s="205" t="s">
        <v>1365</v>
      </c>
      <c r="G152" s="362" t="s">
        <v>1546</v>
      </c>
      <c r="H152" s="761" t="b">
        <v>0</v>
      </c>
      <c r="I152" s="553" t="b">
        <v>0</v>
      </c>
      <c r="J152" s="553" t="b">
        <v>0</v>
      </c>
      <c r="K152" s="553" t="b">
        <v>0</v>
      </c>
      <c r="L152" s="758" t="b">
        <v>0</v>
      </c>
      <c r="O152" s="759"/>
    </row>
    <row r="153">
      <c r="A153" s="205" t="s">
        <v>1363</v>
      </c>
      <c r="B153" s="205" t="s">
        <v>1364</v>
      </c>
      <c r="C153" s="522">
        <v>45961.0</v>
      </c>
      <c r="D153" s="762">
        <f t="shared" si="1"/>
        <v>46326</v>
      </c>
      <c r="E153" s="522">
        <v>45961.0</v>
      </c>
      <c r="F153" s="205" t="s">
        <v>1365</v>
      </c>
      <c r="G153" s="362" t="s">
        <v>1547</v>
      </c>
      <c r="H153" s="761" t="b">
        <v>0</v>
      </c>
      <c r="I153" s="553" t="b">
        <v>0</v>
      </c>
      <c r="J153" s="553" t="b">
        <v>0</v>
      </c>
      <c r="K153" s="553" t="b">
        <v>0</v>
      </c>
      <c r="L153" s="758" t="b">
        <v>0</v>
      </c>
      <c r="O153" s="759"/>
    </row>
    <row r="154">
      <c r="A154" s="205" t="s">
        <v>1363</v>
      </c>
      <c r="B154" s="205" t="s">
        <v>1364</v>
      </c>
      <c r="C154" s="522">
        <v>45961.0</v>
      </c>
      <c r="D154" s="762">
        <f t="shared" si="1"/>
        <v>46326</v>
      </c>
      <c r="E154" s="522">
        <v>45961.0</v>
      </c>
      <c r="F154" s="205" t="s">
        <v>1365</v>
      </c>
      <c r="G154" s="362" t="s">
        <v>1548</v>
      </c>
      <c r="H154" s="757" t="b">
        <v>1</v>
      </c>
      <c r="I154" s="553" t="b">
        <v>0</v>
      </c>
      <c r="J154" s="553" t="b">
        <v>0</v>
      </c>
      <c r="K154" s="553" t="b">
        <v>0</v>
      </c>
      <c r="L154" s="758" t="b">
        <v>0</v>
      </c>
      <c r="M154" s="205" t="s">
        <v>759</v>
      </c>
      <c r="N154" s="205" t="s">
        <v>1549</v>
      </c>
      <c r="O154" s="763" t="s">
        <v>1550</v>
      </c>
      <c r="P154" s="205" t="s">
        <v>1551</v>
      </c>
    </row>
    <row r="155">
      <c r="A155" s="205" t="s">
        <v>1388</v>
      </c>
      <c r="B155" s="205" t="s">
        <v>1364</v>
      </c>
      <c r="D155" s="553" t="str">
        <f t="shared" si="1"/>
        <v/>
      </c>
      <c r="E155" s="522">
        <v>45961.0</v>
      </c>
      <c r="F155" s="205" t="s">
        <v>1365</v>
      </c>
      <c r="G155" s="362" t="s">
        <v>1552</v>
      </c>
      <c r="H155" s="761" t="b">
        <v>0</v>
      </c>
      <c r="I155" s="553" t="b">
        <v>0</v>
      </c>
      <c r="J155" s="553" t="b">
        <v>0</v>
      </c>
      <c r="K155" s="553" t="b">
        <v>0</v>
      </c>
      <c r="L155" s="758" t="b">
        <v>0</v>
      </c>
      <c r="O155" s="759"/>
    </row>
    <row r="156">
      <c r="A156" s="205" t="s">
        <v>1363</v>
      </c>
      <c r="B156" s="205" t="s">
        <v>1364</v>
      </c>
      <c r="C156" s="522">
        <v>45961.0</v>
      </c>
      <c r="D156" s="762">
        <f t="shared" si="1"/>
        <v>46326</v>
      </c>
      <c r="E156" s="522">
        <v>45961.0</v>
      </c>
      <c r="F156" s="205" t="s">
        <v>1365</v>
      </c>
      <c r="G156" s="362" t="s">
        <v>1553</v>
      </c>
      <c r="H156" s="761" t="b">
        <v>0</v>
      </c>
      <c r="I156" s="553" t="b">
        <v>0</v>
      </c>
      <c r="J156" s="553" t="b">
        <v>0</v>
      </c>
      <c r="K156" s="553" t="b">
        <v>0</v>
      </c>
      <c r="L156" s="758" t="b">
        <v>0</v>
      </c>
      <c r="O156" s="759"/>
    </row>
    <row r="157">
      <c r="A157" s="205" t="s">
        <v>1363</v>
      </c>
      <c r="B157" s="205" t="s">
        <v>1364</v>
      </c>
      <c r="C157" s="522">
        <v>45959.0</v>
      </c>
      <c r="D157" s="762">
        <f t="shared" si="1"/>
        <v>46324</v>
      </c>
      <c r="E157" s="522">
        <v>45959.0</v>
      </c>
      <c r="F157" s="205" t="s">
        <v>1365</v>
      </c>
      <c r="G157" s="362" t="s">
        <v>1554</v>
      </c>
      <c r="H157" s="761" t="b">
        <v>0</v>
      </c>
      <c r="I157" s="553" t="b">
        <v>0</v>
      </c>
      <c r="J157" s="553" t="b">
        <v>0</v>
      </c>
      <c r="K157" s="553" t="b">
        <v>0</v>
      </c>
      <c r="L157" s="758" t="b">
        <v>0</v>
      </c>
      <c r="O157" s="759"/>
    </row>
    <row r="158">
      <c r="A158" s="205" t="s">
        <v>1363</v>
      </c>
      <c r="B158" s="205" t="s">
        <v>1364</v>
      </c>
      <c r="C158" s="522">
        <v>45958.0</v>
      </c>
      <c r="D158" s="762">
        <f t="shared" si="1"/>
        <v>46323</v>
      </c>
      <c r="E158" s="522">
        <v>45958.0</v>
      </c>
      <c r="F158" s="205" t="s">
        <v>1365</v>
      </c>
      <c r="G158" s="362" t="s">
        <v>1555</v>
      </c>
      <c r="H158" s="761" t="b">
        <v>0</v>
      </c>
      <c r="I158" s="553" t="b">
        <v>0</v>
      </c>
      <c r="J158" s="553" t="b">
        <v>0</v>
      </c>
      <c r="K158" s="553" t="b">
        <v>0</v>
      </c>
      <c r="L158" s="758" t="b">
        <v>0</v>
      </c>
      <c r="O158" s="759"/>
    </row>
    <row r="159">
      <c r="A159" s="205" t="s">
        <v>1363</v>
      </c>
      <c r="B159" s="205" t="s">
        <v>1364</v>
      </c>
      <c r="C159" s="522">
        <v>45957.0</v>
      </c>
      <c r="D159" s="762">
        <f t="shared" si="1"/>
        <v>46322</v>
      </c>
      <c r="E159" s="522">
        <v>45957.0</v>
      </c>
      <c r="F159" s="205" t="s">
        <v>1365</v>
      </c>
      <c r="G159" s="362" t="s">
        <v>1556</v>
      </c>
      <c r="H159" s="761" t="b">
        <v>0</v>
      </c>
      <c r="I159" s="553" t="b">
        <v>0</v>
      </c>
      <c r="J159" s="553" t="b">
        <v>0</v>
      </c>
      <c r="K159" s="553" t="b">
        <v>0</v>
      </c>
      <c r="L159" s="758" t="b">
        <v>0</v>
      </c>
      <c r="O159" s="759"/>
    </row>
    <row r="160">
      <c r="A160" s="205" t="s">
        <v>1363</v>
      </c>
      <c r="B160" s="205" t="s">
        <v>1364</v>
      </c>
      <c r="C160" s="522">
        <v>45955.0</v>
      </c>
      <c r="D160" s="762">
        <f t="shared" si="1"/>
        <v>46320</v>
      </c>
      <c r="E160" s="522">
        <v>45955.0</v>
      </c>
      <c r="F160" s="205" t="s">
        <v>1365</v>
      </c>
      <c r="G160" s="362" t="s">
        <v>1557</v>
      </c>
      <c r="H160" s="761" t="b">
        <v>0</v>
      </c>
      <c r="I160" s="553" t="b">
        <v>0</v>
      </c>
      <c r="J160" s="553" t="b">
        <v>0</v>
      </c>
      <c r="K160" s="553" t="b">
        <v>0</v>
      </c>
      <c r="L160" s="758" t="b">
        <v>0</v>
      </c>
      <c r="O160" s="759"/>
    </row>
    <row r="161">
      <c r="A161" s="205" t="s">
        <v>1363</v>
      </c>
      <c r="B161" s="205" t="s">
        <v>1364</v>
      </c>
      <c r="C161" s="522">
        <v>45955.0</v>
      </c>
      <c r="D161" s="762">
        <f t="shared" si="1"/>
        <v>46320</v>
      </c>
      <c r="E161" s="522">
        <v>45955.0</v>
      </c>
      <c r="F161" s="205" t="s">
        <v>1365</v>
      </c>
      <c r="G161" s="362" t="s">
        <v>1558</v>
      </c>
      <c r="H161" s="761" t="b">
        <v>0</v>
      </c>
      <c r="I161" s="553" t="b">
        <v>0</v>
      </c>
      <c r="J161" s="553" t="b">
        <v>0</v>
      </c>
      <c r="K161" s="553" t="b">
        <v>0</v>
      </c>
      <c r="L161" s="758" t="b">
        <v>0</v>
      </c>
      <c r="O161" s="759"/>
    </row>
    <row r="162">
      <c r="A162" s="205" t="s">
        <v>1363</v>
      </c>
      <c r="B162" s="205" t="s">
        <v>1364</v>
      </c>
      <c r="C162" s="522">
        <v>45953.0</v>
      </c>
      <c r="D162" s="762">
        <f t="shared" si="1"/>
        <v>46318</v>
      </c>
      <c r="E162" s="522">
        <v>45953.0</v>
      </c>
      <c r="F162" s="205" t="s">
        <v>1365</v>
      </c>
      <c r="G162" s="362" t="s">
        <v>1559</v>
      </c>
      <c r="H162" s="761" t="b">
        <v>0</v>
      </c>
      <c r="I162" s="553" t="b">
        <v>0</v>
      </c>
      <c r="J162" s="553" t="b">
        <v>0</v>
      </c>
      <c r="K162" s="553" t="b">
        <v>0</v>
      </c>
      <c r="L162" s="758" t="b">
        <v>0</v>
      </c>
      <c r="O162" s="759"/>
    </row>
    <row r="163">
      <c r="A163" s="205" t="s">
        <v>1363</v>
      </c>
      <c r="B163" s="205" t="s">
        <v>1364</v>
      </c>
      <c r="C163" s="522">
        <v>45951.0</v>
      </c>
      <c r="D163" s="762">
        <f t="shared" si="1"/>
        <v>46316</v>
      </c>
      <c r="E163" s="522">
        <v>45951.0</v>
      </c>
      <c r="F163" s="205" t="s">
        <v>1365</v>
      </c>
      <c r="G163" s="362" t="s">
        <v>1560</v>
      </c>
      <c r="H163" s="761" t="b">
        <v>0</v>
      </c>
      <c r="I163" s="553" t="b">
        <v>0</v>
      </c>
      <c r="J163" s="553" t="b">
        <v>0</v>
      </c>
      <c r="K163" s="553" t="b">
        <v>0</v>
      </c>
      <c r="L163" s="758" t="b">
        <v>0</v>
      </c>
      <c r="M163" s="205" t="s">
        <v>461</v>
      </c>
      <c r="N163" s="205" t="s">
        <v>747</v>
      </c>
      <c r="O163" s="759"/>
    </row>
    <row r="164">
      <c r="A164" s="205" t="s">
        <v>1363</v>
      </c>
      <c r="B164" s="205" t="s">
        <v>1364</v>
      </c>
      <c r="C164" s="522">
        <v>45951.0</v>
      </c>
      <c r="D164" s="762">
        <f t="shared" si="1"/>
        <v>46316</v>
      </c>
      <c r="E164" s="522">
        <v>45951.0</v>
      </c>
      <c r="F164" s="205" t="s">
        <v>1365</v>
      </c>
      <c r="G164" s="362" t="s">
        <v>1561</v>
      </c>
      <c r="H164" s="761" t="b">
        <v>0</v>
      </c>
      <c r="I164" s="553" t="b">
        <v>0</v>
      </c>
      <c r="J164" s="553" t="b">
        <v>0</v>
      </c>
      <c r="K164" s="553" t="b">
        <v>0</v>
      </c>
      <c r="L164" s="758" t="b">
        <v>0</v>
      </c>
      <c r="M164" s="205" t="s">
        <v>412</v>
      </c>
      <c r="N164" s="205" t="s">
        <v>1562</v>
      </c>
      <c r="O164" s="767" t="s">
        <v>1563</v>
      </c>
      <c r="P164" s="205" t="s">
        <v>1564</v>
      </c>
    </row>
    <row r="165">
      <c r="A165" s="205" t="s">
        <v>1363</v>
      </c>
      <c r="B165" s="205" t="s">
        <v>1364</v>
      </c>
      <c r="C165" s="522">
        <v>45950.0</v>
      </c>
      <c r="D165" s="762">
        <f t="shared" si="1"/>
        <v>46315</v>
      </c>
      <c r="E165" s="522">
        <v>45950.0</v>
      </c>
      <c r="F165" s="205" t="s">
        <v>1365</v>
      </c>
      <c r="G165" s="362" t="s">
        <v>1565</v>
      </c>
      <c r="H165" s="761" t="b">
        <v>0</v>
      </c>
      <c r="I165" s="553" t="b">
        <v>0</v>
      </c>
      <c r="J165" s="553" t="b">
        <v>0</v>
      </c>
      <c r="K165" s="553" t="b">
        <v>0</v>
      </c>
      <c r="L165" s="758" t="b">
        <v>0</v>
      </c>
      <c r="O165" s="759"/>
    </row>
    <row r="166">
      <c r="A166" s="205" t="s">
        <v>1363</v>
      </c>
      <c r="B166" s="205" t="s">
        <v>1364</v>
      </c>
      <c r="C166" s="522">
        <v>45950.0</v>
      </c>
      <c r="D166" s="762">
        <f t="shared" si="1"/>
        <v>46315</v>
      </c>
      <c r="E166" s="522">
        <v>45950.0</v>
      </c>
      <c r="F166" s="205" t="s">
        <v>1365</v>
      </c>
      <c r="G166" s="362" t="s">
        <v>1566</v>
      </c>
      <c r="H166" s="761" t="b">
        <v>0</v>
      </c>
      <c r="I166" s="553" t="b">
        <v>0</v>
      </c>
      <c r="J166" s="553" t="b">
        <v>0</v>
      </c>
      <c r="K166" s="553" t="b">
        <v>0</v>
      </c>
      <c r="L166" s="758" t="b">
        <v>0</v>
      </c>
      <c r="O166" s="759"/>
    </row>
    <row r="167">
      <c r="A167" s="205" t="s">
        <v>1363</v>
      </c>
      <c r="B167" s="205" t="s">
        <v>1364</v>
      </c>
      <c r="C167" s="522">
        <v>45950.0</v>
      </c>
      <c r="D167" s="762">
        <f t="shared" si="1"/>
        <v>46315</v>
      </c>
      <c r="E167" s="522">
        <v>45950.0</v>
      </c>
      <c r="F167" s="205" t="s">
        <v>1365</v>
      </c>
      <c r="G167" s="362" t="s">
        <v>1567</v>
      </c>
      <c r="H167" s="761" t="b">
        <v>0</v>
      </c>
      <c r="I167" s="553" t="b">
        <v>0</v>
      </c>
      <c r="J167" s="553" t="b">
        <v>0</v>
      </c>
      <c r="K167" s="553" t="b">
        <v>0</v>
      </c>
      <c r="L167" s="758" t="b">
        <v>0</v>
      </c>
      <c r="O167" s="759"/>
    </row>
    <row r="168">
      <c r="A168" s="205" t="s">
        <v>1363</v>
      </c>
      <c r="B168" s="205" t="s">
        <v>1364</v>
      </c>
      <c r="C168" s="522">
        <v>45949.0</v>
      </c>
      <c r="D168" s="762">
        <f t="shared" si="1"/>
        <v>46314</v>
      </c>
      <c r="E168" s="522">
        <v>45949.0</v>
      </c>
      <c r="F168" s="205" t="s">
        <v>1365</v>
      </c>
      <c r="G168" s="362" t="s">
        <v>1568</v>
      </c>
      <c r="H168" s="761" t="b">
        <v>0</v>
      </c>
      <c r="I168" s="553" t="b">
        <v>0</v>
      </c>
      <c r="J168" s="553" t="b">
        <v>0</v>
      </c>
      <c r="K168" s="553" t="b">
        <v>0</v>
      </c>
      <c r="L168" s="758" t="b">
        <v>0</v>
      </c>
      <c r="O168" s="759"/>
    </row>
    <row r="169">
      <c r="A169" s="205" t="s">
        <v>1363</v>
      </c>
      <c r="B169" s="205" t="s">
        <v>1364</v>
      </c>
      <c r="C169" s="522">
        <v>45949.0</v>
      </c>
      <c r="D169" s="762">
        <f t="shared" si="1"/>
        <v>46314</v>
      </c>
      <c r="E169" s="522">
        <v>45949.0</v>
      </c>
      <c r="F169" s="205" t="s">
        <v>1365</v>
      </c>
      <c r="G169" s="362" t="s">
        <v>1569</v>
      </c>
      <c r="H169" s="761" t="b">
        <v>0</v>
      </c>
      <c r="I169" s="553" t="b">
        <v>0</v>
      </c>
      <c r="J169" s="553" t="b">
        <v>0</v>
      </c>
      <c r="K169" s="553" t="b">
        <v>0</v>
      </c>
      <c r="L169" s="758" t="b">
        <v>0</v>
      </c>
      <c r="O169" s="759"/>
    </row>
    <row r="170">
      <c r="A170" s="205" t="s">
        <v>1363</v>
      </c>
      <c r="B170" s="205" t="s">
        <v>1364</v>
      </c>
      <c r="C170" s="522">
        <v>45949.0</v>
      </c>
      <c r="D170" s="762">
        <f t="shared" si="1"/>
        <v>46314</v>
      </c>
      <c r="E170" s="522">
        <v>45949.0</v>
      </c>
      <c r="F170" s="205" t="s">
        <v>1365</v>
      </c>
      <c r="G170" s="362" t="s">
        <v>1570</v>
      </c>
      <c r="H170" s="761" t="b">
        <v>0</v>
      </c>
      <c r="I170" s="553" t="b">
        <v>0</v>
      </c>
      <c r="J170" s="553" t="b">
        <v>0</v>
      </c>
      <c r="K170" s="553" t="b">
        <v>0</v>
      </c>
      <c r="L170" s="758" t="b">
        <v>0</v>
      </c>
      <c r="O170" s="759"/>
    </row>
    <row r="171">
      <c r="A171" s="205" t="s">
        <v>1363</v>
      </c>
      <c r="B171" s="205" t="s">
        <v>1364</v>
      </c>
      <c r="C171" s="522">
        <v>45949.0</v>
      </c>
      <c r="D171" s="762">
        <f t="shared" si="1"/>
        <v>46314</v>
      </c>
      <c r="E171" s="522">
        <v>45949.0</v>
      </c>
      <c r="F171" s="205" t="s">
        <v>1365</v>
      </c>
      <c r="G171" s="362" t="s">
        <v>1571</v>
      </c>
      <c r="H171" s="761" t="b">
        <v>0</v>
      </c>
      <c r="I171" s="553" t="b">
        <v>0</v>
      </c>
      <c r="J171" s="553" t="b">
        <v>0</v>
      </c>
      <c r="K171" s="553" t="b">
        <v>0</v>
      </c>
      <c r="L171" s="758" t="b">
        <v>0</v>
      </c>
      <c r="M171" s="205" t="s">
        <v>740</v>
      </c>
      <c r="N171" s="205" t="s">
        <v>1572</v>
      </c>
      <c r="O171" s="764" t="s">
        <v>1573</v>
      </c>
    </row>
    <row r="172">
      <c r="A172" s="205" t="s">
        <v>1375</v>
      </c>
      <c r="B172" s="205" t="s">
        <v>1364</v>
      </c>
      <c r="D172" s="553" t="str">
        <f t="shared" si="1"/>
        <v/>
      </c>
      <c r="E172" s="522">
        <v>45948.0</v>
      </c>
      <c r="F172" s="205" t="s">
        <v>1365</v>
      </c>
      <c r="G172" s="362" t="s">
        <v>1574</v>
      </c>
      <c r="H172" s="761" t="b">
        <v>0</v>
      </c>
      <c r="I172" s="553" t="b">
        <v>0</v>
      </c>
      <c r="J172" s="553" t="b">
        <v>0</v>
      </c>
      <c r="K172" s="553" t="b">
        <v>0</v>
      </c>
      <c r="L172" s="758" t="b">
        <v>0</v>
      </c>
      <c r="O172" s="759"/>
    </row>
    <row r="173">
      <c r="A173" s="205" t="s">
        <v>1363</v>
      </c>
      <c r="B173" s="205" t="s">
        <v>1364</v>
      </c>
      <c r="C173" s="522">
        <v>45948.0</v>
      </c>
      <c r="D173" s="762">
        <f t="shared" si="1"/>
        <v>46313</v>
      </c>
      <c r="E173" s="522">
        <v>45948.0</v>
      </c>
      <c r="F173" s="205" t="s">
        <v>1365</v>
      </c>
      <c r="G173" s="362" t="s">
        <v>1575</v>
      </c>
      <c r="H173" s="761" t="b">
        <v>0</v>
      </c>
      <c r="I173" s="553" t="b">
        <v>0</v>
      </c>
      <c r="J173" s="553" t="b">
        <v>0</v>
      </c>
      <c r="K173" s="553" t="b">
        <v>0</v>
      </c>
      <c r="L173" s="758" t="b">
        <v>0</v>
      </c>
      <c r="O173" s="759"/>
    </row>
    <row r="174">
      <c r="A174" s="205" t="s">
        <v>1363</v>
      </c>
      <c r="B174" s="205" t="s">
        <v>1364</v>
      </c>
      <c r="C174" s="522">
        <v>45948.0</v>
      </c>
      <c r="D174" s="762">
        <f t="shared" si="1"/>
        <v>46313</v>
      </c>
      <c r="E174" s="522">
        <v>45948.0</v>
      </c>
      <c r="F174" s="205" t="s">
        <v>1365</v>
      </c>
      <c r="G174" s="362" t="s">
        <v>1576</v>
      </c>
      <c r="H174" s="757" t="b">
        <v>1</v>
      </c>
      <c r="I174" s="553" t="b">
        <v>0</v>
      </c>
      <c r="J174" s="553" t="b">
        <v>0</v>
      </c>
      <c r="K174" s="553" t="b">
        <v>0</v>
      </c>
      <c r="L174" s="758" t="b">
        <v>0</v>
      </c>
      <c r="M174" s="205" t="s">
        <v>759</v>
      </c>
      <c r="N174" s="205" t="s">
        <v>720</v>
      </c>
      <c r="O174" s="763" t="s">
        <v>1577</v>
      </c>
      <c r="P174" s="205" t="s">
        <v>1578</v>
      </c>
    </row>
    <row r="175">
      <c r="A175" s="205" t="s">
        <v>1363</v>
      </c>
      <c r="B175" s="205" t="s">
        <v>1364</v>
      </c>
      <c r="D175" s="553" t="str">
        <f t="shared" si="1"/>
        <v/>
      </c>
      <c r="E175" s="522">
        <v>45948.0</v>
      </c>
      <c r="F175" s="205" t="s">
        <v>1365</v>
      </c>
      <c r="G175" s="362" t="s">
        <v>1579</v>
      </c>
      <c r="H175" s="761" t="b">
        <v>0</v>
      </c>
      <c r="I175" s="553" t="b">
        <v>0</v>
      </c>
      <c r="J175" s="553" t="b">
        <v>0</v>
      </c>
      <c r="K175" s="553" t="b">
        <v>0</v>
      </c>
      <c r="L175" s="758" t="b">
        <v>0</v>
      </c>
      <c r="O175" s="759"/>
    </row>
    <row r="176">
      <c r="A176" s="205" t="s">
        <v>1363</v>
      </c>
      <c r="B176" s="205" t="s">
        <v>1364</v>
      </c>
      <c r="C176" s="522">
        <v>45947.0</v>
      </c>
      <c r="D176" s="762">
        <f t="shared" si="1"/>
        <v>46312</v>
      </c>
      <c r="E176" s="522">
        <v>45947.0</v>
      </c>
      <c r="F176" s="205" t="s">
        <v>1365</v>
      </c>
      <c r="G176" s="362" t="s">
        <v>1580</v>
      </c>
      <c r="H176" s="761" t="b">
        <v>0</v>
      </c>
      <c r="I176" s="553" t="b">
        <v>0</v>
      </c>
      <c r="J176" s="553" t="b">
        <v>0</v>
      </c>
      <c r="K176" s="553" t="b">
        <v>0</v>
      </c>
      <c r="L176" s="758" t="b">
        <v>0</v>
      </c>
      <c r="O176" s="759"/>
    </row>
    <row r="177">
      <c r="A177" s="205" t="s">
        <v>1363</v>
      </c>
      <c r="B177" s="205" t="s">
        <v>1364</v>
      </c>
      <c r="D177" s="553" t="str">
        <f t="shared" si="1"/>
        <v/>
      </c>
      <c r="E177" s="522">
        <v>45946.0</v>
      </c>
      <c r="F177" s="205" t="s">
        <v>1365</v>
      </c>
      <c r="G177" s="362" t="s">
        <v>1581</v>
      </c>
      <c r="H177" s="761" t="b">
        <v>0</v>
      </c>
      <c r="I177" s="553" t="b">
        <v>0</v>
      </c>
      <c r="J177" s="553" t="b">
        <v>0</v>
      </c>
      <c r="K177" s="553" t="b">
        <v>0</v>
      </c>
      <c r="L177" s="758" t="b">
        <v>0</v>
      </c>
      <c r="O177" s="759"/>
    </row>
    <row r="178">
      <c r="A178" s="205" t="s">
        <v>1363</v>
      </c>
      <c r="B178" s="205" t="s">
        <v>1364</v>
      </c>
      <c r="C178" s="522">
        <v>45946.0</v>
      </c>
      <c r="D178" s="762">
        <f t="shared" si="1"/>
        <v>46311</v>
      </c>
      <c r="E178" s="522">
        <v>45946.0</v>
      </c>
      <c r="F178" s="205" t="s">
        <v>1365</v>
      </c>
      <c r="G178" s="362" t="s">
        <v>1582</v>
      </c>
      <c r="H178" s="761" t="b">
        <v>0</v>
      </c>
      <c r="I178" s="553" t="b">
        <v>0</v>
      </c>
      <c r="J178" s="553" t="b">
        <v>0</v>
      </c>
      <c r="K178" s="553" t="b">
        <v>0</v>
      </c>
      <c r="L178" s="758" t="b">
        <v>0</v>
      </c>
      <c r="O178" s="759"/>
    </row>
    <row r="179">
      <c r="A179" s="205" t="s">
        <v>1363</v>
      </c>
      <c r="B179" s="205" t="s">
        <v>1364</v>
      </c>
      <c r="C179" s="522">
        <v>45946.0</v>
      </c>
      <c r="D179" s="762">
        <f t="shared" si="1"/>
        <v>46311</v>
      </c>
      <c r="E179" s="522">
        <v>45946.0</v>
      </c>
      <c r="F179" s="205" t="s">
        <v>1365</v>
      </c>
      <c r="G179" s="362" t="s">
        <v>1583</v>
      </c>
      <c r="H179" s="761" t="b">
        <v>0</v>
      </c>
      <c r="I179" s="553" t="b">
        <v>0</v>
      </c>
      <c r="J179" s="553" t="b">
        <v>0</v>
      </c>
      <c r="K179" s="553" t="b">
        <v>0</v>
      </c>
      <c r="L179" s="758" t="b">
        <v>0</v>
      </c>
      <c r="O179" s="759"/>
    </row>
    <row r="180">
      <c r="A180" s="205" t="s">
        <v>1363</v>
      </c>
      <c r="B180" s="205" t="s">
        <v>1364</v>
      </c>
      <c r="C180" s="522">
        <v>45945.0</v>
      </c>
      <c r="D180" s="762">
        <f t="shared" si="1"/>
        <v>46310</v>
      </c>
      <c r="E180" s="522">
        <v>45945.0</v>
      </c>
      <c r="F180" s="205" t="s">
        <v>1365</v>
      </c>
      <c r="G180" s="362" t="s">
        <v>1584</v>
      </c>
      <c r="H180" s="757" t="b">
        <v>1</v>
      </c>
      <c r="I180" s="553" t="b">
        <v>0</v>
      </c>
      <c r="J180" s="553" t="b">
        <v>0</v>
      </c>
      <c r="K180" s="553" t="b">
        <v>0</v>
      </c>
      <c r="L180" s="758" t="b">
        <v>0</v>
      </c>
      <c r="M180" s="205" t="s">
        <v>1585</v>
      </c>
      <c r="N180" s="205" t="s">
        <v>771</v>
      </c>
      <c r="O180" s="759"/>
    </row>
    <row r="181">
      <c r="A181" s="205" t="s">
        <v>1363</v>
      </c>
      <c r="B181" s="205" t="s">
        <v>1364</v>
      </c>
      <c r="C181" s="522">
        <v>45945.0</v>
      </c>
      <c r="D181" s="762">
        <f t="shared" si="1"/>
        <v>46310</v>
      </c>
      <c r="E181" s="522">
        <v>45945.0</v>
      </c>
      <c r="F181" s="205" t="s">
        <v>1365</v>
      </c>
      <c r="G181" s="362" t="s">
        <v>1586</v>
      </c>
      <c r="H181" s="761" t="b">
        <v>0</v>
      </c>
      <c r="I181" s="553" t="b">
        <v>0</v>
      </c>
      <c r="J181" s="553" t="b">
        <v>0</v>
      </c>
      <c r="K181" s="553" t="b">
        <v>0</v>
      </c>
      <c r="L181" s="758" t="b">
        <v>0</v>
      </c>
      <c r="O181" s="759"/>
    </row>
    <row r="182">
      <c r="A182" s="205" t="s">
        <v>1363</v>
      </c>
      <c r="B182" s="205" t="s">
        <v>1364</v>
      </c>
      <c r="C182" s="522">
        <v>45945.0</v>
      </c>
      <c r="D182" s="762">
        <f t="shared" si="1"/>
        <v>46310</v>
      </c>
      <c r="E182" s="522">
        <v>45945.0</v>
      </c>
      <c r="F182" s="205" t="s">
        <v>1365</v>
      </c>
      <c r="G182" s="362" t="s">
        <v>1587</v>
      </c>
      <c r="H182" s="761" t="b">
        <v>0</v>
      </c>
      <c r="I182" s="553" t="b">
        <v>0</v>
      </c>
      <c r="J182" s="553" t="b">
        <v>0</v>
      </c>
      <c r="K182" s="553" t="b">
        <v>0</v>
      </c>
      <c r="L182" s="758" t="b">
        <v>0</v>
      </c>
      <c r="O182" s="759"/>
    </row>
    <row r="183">
      <c r="A183" s="205" t="s">
        <v>1375</v>
      </c>
      <c r="B183" s="205" t="s">
        <v>1364</v>
      </c>
      <c r="D183" s="553" t="str">
        <f t="shared" si="1"/>
        <v/>
      </c>
      <c r="E183" s="522">
        <v>45945.0</v>
      </c>
      <c r="F183" s="205" t="s">
        <v>1365</v>
      </c>
      <c r="G183" s="362" t="s">
        <v>1588</v>
      </c>
      <c r="H183" s="761" t="b">
        <v>0</v>
      </c>
      <c r="I183" s="553" t="b">
        <v>0</v>
      </c>
      <c r="J183" s="553" t="b">
        <v>0</v>
      </c>
      <c r="K183" s="553" t="b">
        <v>0</v>
      </c>
      <c r="L183" s="758" t="b">
        <v>0</v>
      </c>
      <c r="O183" s="759"/>
    </row>
    <row r="184">
      <c r="A184" s="205" t="s">
        <v>1375</v>
      </c>
      <c r="B184" s="205" t="s">
        <v>1364</v>
      </c>
      <c r="D184" s="553" t="str">
        <f t="shared" si="1"/>
        <v/>
      </c>
      <c r="E184" s="522">
        <v>45944.0</v>
      </c>
      <c r="F184" s="205" t="s">
        <v>1365</v>
      </c>
      <c r="G184" s="362" t="s">
        <v>1589</v>
      </c>
      <c r="H184" s="761" t="b">
        <v>0</v>
      </c>
      <c r="I184" s="553" t="b">
        <v>0</v>
      </c>
      <c r="J184" s="553" t="b">
        <v>0</v>
      </c>
      <c r="K184" s="553" t="b">
        <v>0</v>
      </c>
      <c r="L184" s="758" t="b">
        <v>0</v>
      </c>
      <c r="O184" s="759"/>
    </row>
    <row r="185">
      <c r="A185" s="205" t="s">
        <v>1363</v>
      </c>
      <c r="B185" s="205" t="s">
        <v>1364</v>
      </c>
      <c r="C185" s="522">
        <v>45944.0</v>
      </c>
      <c r="D185" s="762">
        <f t="shared" si="1"/>
        <v>46309</v>
      </c>
      <c r="E185" s="522">
        <v>45944.0</v>
      </c>
      <c r="F185" s="205" t="s">
        <v>1365</v>
      </c>
      <c r="G185" s="362" t="s">
        <v>1590</v>
      </c>
      <c r="H185" s="761" t="b">
        <v>0</v>
      </c>
      <c r="I185" s="553" t="b">
        <v>0</v>
      </c>
      <c r="J185" s="553" t="b">
        <v>0</v>
      </c>
      <c r="K185" s="553" t="b">
        <v>0</v>
      </c>
      <c r="L185" s="758" t="b">
        <v>0</v>
      </c>
      <c r="O185" s="759"/>
    </row>
    <row r="186">
      <c r="A186" s="205" t="s">
        <v>1363</v>
      </c>
      <c r="B186" s="205" t="s">
        <v>1364</v>
      </c>
      <c r="C186" s="522">
        <v>45944.0</v>
      </c>
      <c r="D186" s="762">
        <f t="shared" si="1"/>
        <v>46309</v>
      </c>
      <c r="E186" s="522">
        <v>45944.0</v>
      </c>
      <c r="F186" s="205" t="s">
        <v>1365</v>
      </c>
      <c r="G186" s="362" t="s">
        <v>1591</v>
      </c>
      <c r="H186" s="761" t="b">
        <v>0</v>
      </c>
      <c r="I186" s="553" t="b">
        <v>0</v>
      </c>
      <c r="J186" s="553" t="b">
        <v>0</v>
      </c>
      <c r="K186" s="553" t="b">
        <v>0</v>
      </c>
      <c r="L186" s="758" t="b">
        <v>0</v>
      </c>
      <c r="O186" s="759"/>
    </row>
    <row r="187">
      <c r="A187" s="205" t="s">
        <v>1363</v>
      </c>
      <c r="B187" s="205" t="s">
        <v>1364</v>
      </c>
      <c r="C187" s="522">
        <v>45944.0</v>
      </c>
      <c r="D187" s="762">
        <f t="shared" si="1"/>
        <v>46309</v>
      </c>
      <c r="E187" s="522">
        <v>45944.0</v>
      </c>
      <c r="F187" s="205" t="s">
        <v>1365</v>
      </c>
      <c r="G187" s="362" t="s">
        <v>1592</v>
      </c>
      <c r="H187" s="757" t="b">
        <v>1</v>
      </c>
      <c r="I187" s="553" t="b">
        <v>0</v>
      </c>
      <c r="J187" s="553" t="b">
        <v>0</v>
      </c>
      <c r="K187" s="553" t="b">
        <v>0</v>
      </c>
      <c r="L187" s="758" t="b">
        <v>0</v>
      </c>
      <c r="M187" s="205" t="s">
        <v>241</v>
      </c>
      <c r="N187" s="205" t="s">
        <v>617</v>
      </c>
      <c r="O187" s="764" t="s">
        <v>1593</v>
      </c>
    </row>
    <row r="188">
      <c r="A188" s="205" t="s">
        <v>1363</v>
      </c>
      <c r="B188" s="205" t="s">
        <v>1364</v>
      </c>
      <c r="C188" s="522">
        <v>45943.0</v>
      </c>
      <c r="D188" s="762">
        <f t="shared" si="1"/>
        <v>46308</v>
      </c>
      <c r="E188" s="522">
        <v>45943.0</v>
      </c>
      <c r="F188" s="205" t="s">
        <v>1365</v>
      </c>
      <c r="G188" s="362" t="s">
        <v>1594</v>
      </c>
      <c r="H188" s="761" t="b">
        <v>0</v>
      </c>
      <c r="I188" s="553" t="b">
        <v>0</v>
      </c>
      <c r="J188" s="553" t="b">
        <v>0</v>
      </c>
      <c r="K188" s="553" t="b">
        <v>0</v>
      </c>
      <c r="L188" s="758" t="b">
        <v>0</v>
      </c>
      <c r="O188" s="759"/>
    </row>
    <row r="189">
      <c r="A189" s="205" t="s">
        <v>1363</v>
      </c>
      <c r="B189" s="205" t="s">
        <v>1364</v>
      </c>
      <c r="D189" s="553" t="str">
        <f t="shared" si="1"/>
        <v/>
      </c>
      <c r="E189" s="522">
        <v>45943.0</v>
      </c>
      <c r="F189" s="205" t="s">
        <v>1365</v>
      </c>
      <c r="G189" s="362" t="s">
        <v>1594</v>
      </c>
      <c r="H189" s="761" t="b">
        <v>0</v>
      </c>
      <c r="I189" s="553" t="b">
        <v>0</v>
      </c>
      <c r="J189" s="553" t="b">
        <v>0</v>
      </c>
      <c r="K189" s="553" t="b">
        <v>0</v>
      </c>
      <c r="L189" s="758" t="b">
        <v>0</v>
      </c>
      <c r="O189" s="759"/>
    </row>
    <row r="190">
      <c r="A190" s="205" t="s">
        <v>1363</v>
      </c>
      <c r="B190" s="205" t="s">
        <v>1364</v>
      </c>
      <c r="C190" s="522">
        <v>45943.0</v>
      </c>
      <c r="D190" s="762">
        <f t="shared" si="1"/>
        <v>46308</v>
      </c>
      <c r="E190" s="522">
        <v>45943.0</v>
      </c>
      <c r="F190" s="205" t="s">
        <v>1365</v>
      </c>
      <c r="G190" s="362" t="s">
        <v>1595</v>
      </c>
      <c r="H190" s="761" t="b">
        <v>0</v>
      </c>
      <c r="I190" s="553" t="b">
        <v>0</v>
      </c>
      <c r="J190" s="553" t="b">
        <v>0</v>
      </c>
      <c r="K190" s="553" t="b">
        <v>0</v>
      </c>
      <c r="L190" s="758" t="b">
        <v>0</v>
      </c>
      <c r="O190" s="759"/>
    </row>
    <row r="191">
      <c r="A191" s="205" t="s">
        <v>1363</v>
      </c>
      <c r="B191" s="205" t="s">
        <v>1364</v>
      </c>
      <c r="C191" s="522">
        <v>45943.0</v>
      </c>
      <c r="D191" s="762">
        <f t="shared" si="1"/>
        <v>46308</v>
      </c>
      <c r="E191" s="522">
        <v>45943.0</v>
      </c>
      <c r="F191" s="205" t="s">
        <v>1365</v>
      </c>
      <c r="G191" s="362" t="s">
        <v>1596</v>
      </c>
      <c r="H191" s="757" t="b">
        <v>1</v>
      </c>
      <c r="I191" s="205" t="b">
        <v>1</v>
      </c>
      <c r="J191" s="553" t="b">
        <v>0</v>
      </c>
      <c r="K191" s="553" t="b">
        <v>0</v>
      </c>
      <c r="L191" s="758" t="b">
        <v>0</v>
      </c>
      <c r="O191" s="759"/>
    </row>
    <row r="192">
      <c r="A192" s="205" t="s">
        <v>1363</v>
      </c>
      <c r="B192" s="205" t="s">
        <v>1364</v>
      </c>
      <c r="C192" s="522">
        <v>45943.0</v>
      </c>
      <c r="D192" s="762">
        <f t="shared" si="1"/>
        <v>46308</v>
      </c>
      <c r="E192" s="522">
        <v>45943.0</v>
      </c>
      <c r="F192" s="205" t="s">
        <v>1365</v>
      </c>
      <c r="G192" s="362" t="s">
        <v>1597</v>
      </c>
      <c r="H192" s="761" t="b">
        <v>0</v>
      </c>
      <c r="I192" s="553" t="b">
        <v>0</v>
      </c>
      <c r="J192" s="553" t="b">
        <v>0</v>
      </c>
      <c r="K192" s="553" t="b">
        <v>0</v>
      </c>
      <c r="L192" s="758" t="b">
        <v>0</v>
      </c>
      <c r="O192" s="759"/>
    </row>
    <row r="193">
      <c r="A193" s="205" t="s">
        <v>1363</v>
      </c>
      <c r="B193" s="205" t="s">
        <v>1364</v>
      </c>
      <c r="D193" s="553" t="str">
        <f t="shared" si="1"/>
        <v/>
      </c>
      <c r="E193" s="522">
        <v>45943.0</v>
      </c>
      <c r="F193" s="205" t="s">
        <v>1365</v>
      </c>
      <c r="G193" s="362" t="s">
        <v>1598</v>
      </c>
      <c r="H193" s="757" t="b">
        <v>1</v>
      </c>
      <c r="I193" s="553" t="b">
        <v>0</v>
      </c>
      <c r="J193" s="553" t="b">
        <v>0</v>
      </c>
      <c r="K193" s="553" t="b">
        <v>0</v>
      </c>
      <c r="L193" s="758" t="b">
        <v>0</v>
      </c>
      <c r="M193" s="205" t="s">
        <v>556</v>
      </c>
      <c r="N193" s="205" t="s">
        <v>716</v>
      </c>
      <c r="O193" s="764" t="s">
        <v>1599</v>
      </c>
    </row>
    <row r="194">
      <c r="A194" s="205" t="s">
        <v>1363</v>
      </c>
      <c r="B194" s="205" t="s">
        <v>1364</v>
      </c>
      <c r="C194" s="522">
        <v>45942.0</v>
      </c>
      <c r="D194" s="762">
        <f t="shared" si="1"/>
        <v>46307</v>
      </c>
      <c r="E194" s="522">
        <v>45942.0</v>
      </c>
      <c r="F194" s="205" t="s">
        <v>1365</v>
      </c>
      <c r="G194" s="362" t="s">
        <v>1600</v>
      </c>
      <c r="H194" s="757" t="b">
        <v>1</v>
      </c>
      <c r="I194" s="553" t="b">
        <v>0</v>
      </c>
      <c r="J194" s="553" t="b">
        <v>0</v>
      </c>
      <c r="K194" s="553" t="b">
        <v>0</v>
      </c>
      <c r="L194" s="758" t="b">
        <v>0</v>
      </c>
      <c r="M194" s="205" t="s">
        <v>498</v>
      </c>
      <c r="N194" s="205" t="s">
        <v>709</v>
      </c>
      <c r="O194" s="759"/>
    </row>
    <row r="195">
      <c r="A195" s="205" t="s">
        <v>1363</v>
      </c>
      <c r="B195" s="205" t="s">
        <v>1364</v>
      </c>
      <c r="C195" s="522">
        <v>45989.0</v>
      </c>
      <c r="D195" s="762">
        <f t="shared" si="1"/>
        <v>46354</v>
      </c>
      <c r="E195" s="522">
        <v>45989.0</v>
      </c>
      <c r="F195" s="205" t="s">
        <v>1365</v>
      </c>
      <c r="G195" s="362" t="s">
        <v>1601</v>
      </c>
      <c r="H195" s="761" t="b">
        <v>0</v>
      </c>
      <c r="I195" s="553" t="b">
        <v>0</v>
      </c>
      <c r="J195" s="553" t="b">
        <v>0</v>
      </c>
      <c r="K195" s="553" t="b">
        <v>0</v>
      </c>
      <c r="L195" s="758" t="b">
        <v>0</v>
      </c>
      <c r="M195" s="205" t="s">
        <v>740</v>
      </c>
      <c r="N195" s="205" t="s">
        <v>1602</v>
      </c>
      <c r="O195" s="764" t="s">
        <v>1603</v>
      </c>
    </row>
    <row r="196">
      <c r="A196" s="205" t="s">
        <v>1363</v>
      </c>
      <c r="B196" s="205" t="s">
        <v>1364</v>
      </c>
      <c r="C196" s="522">
        <v>45988.0</v>
      </c>
      <c r="D196" s="762">
        <f t="shared" si="1"/>
        <v>46353</v>
      </c>
      <c r="E196" s="522">
        <v>45988.0</v>
      </c>
      <c r="F196" s="205" t="s">
        <v>1365</v>
      </c>
      <c r="G196" s="362" t="s">
        <v>1604</v>
      </c>
      <c r="H196" s="761" t="b">
        <v>0</v>
      </c>
      <c r="I196" s="553" t="b">
        <v>0</v>
      </c>
      <c r="J196" s="553" t="b">
        <v>0</v>
      </c>
      <c r="K196" s="553" t="b">
        <v>0</v>
      </c>
      <c r="L196" s="758" t="b">
        <v>0</v>
      </c>
      <c r="O196" s="759"/>
    </row>
    <row r="197">
      <c r="A197" s="205" t="s">
        <v>1363</v>
      </c>
      <c r="B197" s="205" t="s">
        <v>1364</v>
      </c>
      <c r="C197" s="522">
        <v>45988.0</v>
      </c>
      <c r="D197" s="762">
        <f t="shared" si="1"/>
        <v>46353</v>
      </c>
      <c r="E197" s="522">
        <v>45988.0</v>
      </c>
      <c r="F197" s="205" t="s">
        <v>1365</v>
      </c>
      <c r="G197" s="362" t="s">
        <v>1605</v>
      </c>
      <c r="H197" s="761" t="b">
        <v>0</v>
      </c>
      <c r="I197" s="553" t="b">
        <v>0</v>
      </c>
      <c r="J197" s="553" t="b">
        <v>0</v>
      </c>
      <c r="K197" s="553" t="b">
        <v>0</v>
      </c>
      <c r="L197" s="758" t="b">
        <v>0</v>
      </c>
      <c r="O197" s="759"/>
    </row>
    <row r="198">
      <c r="A198" s="205" t="s">
        <v>1363</v>
      </c>
      <c r="B198" s="205" t="s">
        <v>1364</v>
      </c>
      <c r="C198" s="522">
        <v>45987.0</v>
      </c>
      <c r="D198" s="762">
        <f t="shared" si="1"/>
        <v>46352</v>
      </c>
      <c r="E198" s="522">
        <v>45987.0</v>
      </c>
      <c r="F198" s="205" t="s">
        <v>1365</v>
      </c>
      <c r="G198" s="362" t="s">
        <v>1606</v>
      </c>
      <c r="H198" s="761" t="b">
        <v>0</v>
      </c>
      <c r="I198" s="553" t="b">
        <v>0</v>
      </c>
      <c r="J198" s="553" t="b">
        <v>0</v>
      </c>
      <c r="K198" s="553" t="b">
        <v>0</v>
      </c>
      <c r="L198" s="758" t="b">
        <v>0</v>
      </c>
      <c r="O198" s="759"/>
    </row>
    <row r="199">
      <c r="A199" s="205" t="s">
        <v>1363</v>
      </c>
      <c r="B199" s="205" t="s">
        <v>1364</v>
      </c>
      <c r="C199" s="522">
        <v>45986.0</v>
      </c>
      <c r="D199" s="762">
        <f t="shared" si="1"/>
        <v>46351</v>
      </c>
      <c r="E199" s="522">
        <v>45986.0</v>
      </c>
      <c r="F199" s="205" t="s">
        <v>1365</v>
      </c>
      <c r="G199" s="362" t="s">
        <v>1607</v>
      </c>
      <c r="H199" s="761" t="b">
        <v>0</v>
      </c>
      <c r="I199" s="553" t="b">
        <v>0</v>
      </c>
      <c r="J199" s="553" t="b">
        <v>0</v>
      </c>
      <c r="K199" s="553" t="b">
        <v>0</v>
      </c>
      <c r="L199" s="758" t="b">
        <v>0</v>
      </c>
      <c r="M199" s="205" t="s">
        <v>461</v>
      </c>
      <c r="N199" s="205" t="s">
        <v>604</v>
      </c>
      <c r="O199" s="759"/>
    </row>
    <row r="200">
      <c r="A200" s="205" t="s">
        <v>1375</v>
      </c>
      <c r="B200" s="205" t="s">
        <v>1364</v>
      </c>
      <c r="D200" s="553" t="str">
        <f t="shared" si="1"/>
        <v/>
      </c>
      <c r="E200" s="522">
        <v>45985.0</v>
      </c>
      <c r="F200" s="205" t="s">
        <v>1365</v>
      </c>
      <c r="G200" s="362" t="s">
        <v>1608</v>
      </c>
      <c r="H200" s="761" t="b">
        <v>0</v>
      </c>
      <c r="I200" s="553" t="b">
        <v>0</v>
      </c>
      <c r="J200" s="553" t="b">
        <v>0</v>
      </c>
      <c r="K200" s="553" t="b">
        <v>0</v>
      </c>
      <c r="L200" s="758" t="b">
        <v>0</v>
      </c>
      <c r="O200" s="759"/>
    </row>
    <row r="201">
      <c r="A201" s="205" t="s">
        <v>1363</v>
      </c>
      <c r="B201" s="205" t="s">
        <v>1364</v>
      </c>
      <c r="C201" s="522">
        <v>45985.0</v>
      </c>
      <c r="D201" s="762">
        <f t="shared" si="1"/>
        <v>46350</v>
      </c>
      <c r="E201" s="522">
        <v>45985.0</v>
      </c>
      <c r="F201" s="205" t="s">
        <v>1365</v>
      </c>
      <c r="G201" s="362" t="s">
        <v>1609</v>
      </c>
      <c r="H201" s="761" t="b">
        <v>0</v>
      </c>
      <c r="I201" s="553" t="b">
        <v>0</v>
      </c>
      <c r="J201" s="553" t="b">
        <v>0</v>
      </c>
      <c r="K201" s="553" t="b">
        <v>0</v>
      </c>
      <c r="L201" s="758" t="b">
        <v>0</v>
      </c>
      <c r="O201" s="759"/>
    </row>
    <row r="202">
      <c r="A202" s="205" t="s">
        <v>1363</v>
      </c>
      <c r="B202" s="205" t="s">
        <v>1364</v>
      </c>
      <c r="C202" s="522">
        <v>45985.0</v>
      </c>
      <c r="D202" s="762">
        <f t="shared" si="1"/>
        <v>46350</v>
      </c>
      <c r="E202" s="522">
        <v>45985.0</v>
      </c>
      <c r="F202" s="205" t="s">
        <v>1365</v>
      </c>
      <c r="G202" s="362" t="s">
        <v>1610</v>
      </c>
      <c r="H202" s="761" t="b">
        <v>0</v>
      </c>
      <c r="I202" s="553" t="b">
        <v>0</v>
      </c>
      <c r="J202" s="553" t="b">
        <v>0</v>
      </c>
      <c r="K202" s="553" t="b">
        <v>0</v>
      </c>
      <c r="L202" s="758" t="b">
        <v>0</v>
      </c>
      <c r="O202" s="759"/>
    </row>
    <row r="203">
      <c r="A203" s="205" t="s">
        <v>1363</v>
      </c>
      <c r="B203" s="205" t="s">
        <v>1364</v>
      </c>
      <c r="C203" s="522">
        <v>45983.0</v>
      </c>
      <c r="D203" s="762">
        <f t="shared" si="1"/>
        <v>46348</v>
      </c>
      <c r="E203" s="522">
        <v>45983.0</v>
      </c>
      <c r="F203" s="205" t="s">
        <v>1365</v>
      </c>
      <c r="G203" s="362" t="s">
        <v>1611</v>
      </c>
      <c r="H203" s="761" t="b">
        <v>0</v>
      </c>
      <c r="I203" s="553" t="b">
        <v>0</v>
      </c>
      <c r="J203" s="553" t="b">
        <v>0</v>
      </c>
      <c r="K203" s="553" t="b">
        <v>0</v>
      </c>
      <c r="L203" s="758" t="b">
        <v>0</v>
      </c>
      <c r="O203" s="759"/>
    </row>
    <row r="204">
      <c r="A204" s="205" t="s">
        <v>1363</v>
      </c>
      <c r="B204" s="205" t="s">
        <v>1364</v>
      </c>
      <c r="C204" s="522">
        <v>45981.0</v>
      </c>
      <c r="D204" s="762">
        <f t="shared" si="1"/>
        <v>46346</v>
      </c>
      <c r="E204" s="522">
        <v>45981.0</v>
      </c>
      <c r="F204" s="205" t="s">
        <v>1365</v>
      </c>
      <c r="G204" s="362" t="s">
        <v>1612</v>
      </c>
      <c r="H204" s="761" t="b">
        <v>0</v>
      </c>
      <c r="I204" s="553" t="b">
        <v>0</v>
      </c>
      <c r="J204" s="553" t="b">
        <v>0</v>
      </c>
      <c r="K204" s="553" t="b">
        <v>0</v>
      </c>
      <c r="L204" s="758" t="b">
        <v>0</v>
      </c>
      <c r="O204" s="759"/>
    </row>
    <row r="205">
      <c r="A205" s="205" t="s">
        <v>1363</v>
      </c>
      <c r="B205" s="205" t="s">
        <v>1364</v>
      </c>
      <c r="C205" s="756">
        <v>45970.0</v>
      </c>
      <c r="D205" s="762">
        <f t="shared" si="1"/>
        <v>46335</v>
      </c>
      <c r="E205" s="522">
        <v>45980.0</v>
      </c>
      <c r="F205" s="205" t="s">
        <v>1365</v>
      </c>
      <c r="G205" s="362" t="s">
        <v>1613</v>
      </c>
      <c r="H205" s="761" t="b">
        <v>0</v>
      </c>
      <c r="I205" s="553" t="b">
        <v>0</v>
      </c>
      <c r="J205" s="553" t="b">
        <v>0</v>
      </c>
      <c r="K205" s="553" t="b">
        <v>0</v>
      </c>
      <c r="L205" s="758" t="b">
        <v>0</v>
      </c>
      <c r="O205" s="759"/>
    </row>
    <row r="206">
      <c r="A206" s="205" t="s">
        <v>1363</v>
      </c>
      <c r="B206" s="205" t="s">
        <v>1364</v>
      </c>
      <c r="C206" s="522">
        <v>45980.0</v>
      </c>
      <c r="D206" s="762">
        <f t="shared" si="1"/>
        <v>46345</v>
      </c>
      <c r="E206" s="522">
        <v>45980.0</v>
      </c>
      <c r="F206" s="205" t="s">
        <v>1365</v>
      </c>
      <c r="G206" s="362" t="s">
        <v>1614</v>
      </c>
      <c r="H206" s="761" t="b">
        <v>0</v>
      </c>
      <c r="I206" s="553" t="b">
        <v>0</v>
      </c>
      <c r="J206" s="553" t="b">
        <v>0</v>
      </c>
      <c r="K206" s="553" t="b">
        <v>0</v>
      </c>
      <c r="L206" s="758" t="b">
        <v>0</v>
      </c>
      <c r="M206" s="205" t="s">
        <v>484</v>
      </c>
      <c r="N206" s="205" t="s">
        <v>901</v>
      </c>
      <c r="O206" s="764" t="s">
        <v>1615</v>
      </c>
    </row>
    <row r="207">
      <c r="A207" s="205" t="s">
        <v>1363</v>
      </c>
      <c r="B207" s="205" t="s">
        <v>1364</v>
      </c>
      <c r="C207" s="522">
        <v>45980.0</v>
      </c>
      <c r="D207" s="762">
        <f t="shared" si="1"/>
        <v>46345</v>
      </c>
      <c r="E207" s="522">
        <v>45980.0</v>
      </c>
      <c r="F207" s="205" t="s">
        <v>1365</v>
      </c>
      <c r="G207" s="362" t="s">
        <v>1616</v>
      </c>
      <c r="H207" s="761" t="b">
        <v>0</v>
      </c>
      <c r="I207" s="553" t="b">
        <v>0</v>
      </c>
      <c r="J207" s="553" t="b">
        <v>0</v>
      </c>
      <c r="K207" s="553" t="b">
        <v>0</v>
      </c>
      <c r="L207" s="758" t="b">
        <v>0</v>
      </c>
      <c r="O207" s="759"/>
    </row>
    <row r="208">
      <c r="A208" s="205" t="s">
        <v>1363</v>
      </c>
      <c r="B208" s="205" t="s">
        <v>1364</v>
      </c>
      <c r="C208" s="522">
        <v>45980.0</v>
      </c>
      <c r="D208" s="762">
        <f t="shared" si="1"/>
        <v>46345</v>
      </c>
      <c r="E208" s="522">
        <v>45980.0</v>
      </c>
      <c r="F208" s="205" t="s">
        <v>1365</v>
      </c>
      <c r="G208" s="362" t="s">
        <v>1617</v>
      </c>
      <c r="H208" s="761" t="b">
        <v>0</v>
      </c>
      <c r="I208" s="553" t="b">
        <v>0</v>
      </c>
      <c r="J208" s="553" t="b">
        <v>0</v>
      </c>
      <c r="K208" s="553" t="b">
        <v>0</v>
      </c>
      <c r="L208" s="758" t="b">
        <v>0</v>
      </c>
      <c r="O208" s="759"/>
    </row>
    <row r="209">
      <c r="A209" s="205" t="s">
        <v>1363</v>
      </c>
      <c r="B209" s="205" t="s">
        <v>1364</v>
      </c>
      <c r="C209" s="522">
        <v>45980.0</v>
      </c>
      <c r="D209" s="762">
        <f t="shared" si="1"/>
        <v>46345</v>
      </c>
      <c r="E209" s="522">
        <v>45980.0</v>
      </c>
      <c r="F209" s="205" t="s">
        <v>1365</v>
      </c>
      <c r="G209" s="362" t="s">
        <v>1618</v>
      </c>
      <c r="H209" s="761" t="b">
        <v>0</v>
      </c>
      <c r="I209" s="553" t="b">
        <v>0</v>
      </c>
      <c r="J209" s="553" t="b">
        <v>0</v>
      </c>
      <c r="K209" s="553" t="b">
        <v>0</v>
      </c>
      <c r="L209" s="758" t="b">
        <v>0</v>
      </c>
      <c r="O209" s="759"/>
    </row>
    <row r="210">
      <c r="A210" s="205" t="s">
        <v>1363</v>
      </c>
      <c r="B210" s="205" t="s">
        <v>1364</v>
      </c>
      <c r="C210" s="522">
        <v>45979.0</v>
      </c>
      <c r="D210" s="762">
        <f t="shared" si="1"/>
        <v>46344</v>
      </c>
      <c r="E210" s="522">
        <v>45979.0</v>
      </c>
      <c r="F210" s="205" t="s">
        <v>1365</v>
      </c>
      <c r="G210" s="362" t="s">
        <v>1619</v>
      </c>
      <c r="H210" s="761" t="b">
        <v>0</v>
      </c>
      <c r="I210" s="553" t="b">
        <v>0</v>
      </c>
      <c r="J210" s="553" t="b">
        <v>0</v>
      </c>
      <c r="K210" s="553" t="b">
        <v>0</v>
      </c>
      <c r="L210" s="758" t="b">
        <v>0</v>
      </c>
      <c r="M210" s="205" t="s">
        <v>430</v>
      </c>
      <c r="N210" s="205" t="s">
        <v>838</v>
      </c>
      <c r="O210" s="759"/>
    </row>
    <row r="211">
      <c r="A211" s="205" t="s">
        <v>1363</v>
      </c>
      <c r="B211" s="205" t="s">
        <v>1364</v>
      </c>
      <c r="C211" s="522">
        <v>45979.0</v>
      </c>
      <c r="D211" s="762">
        <f t="shared" si="1"/>
        <v>46344</v>
      </c>
      <c r="E211" s="522">
        <v>45979.0</v>
      </c>
      <c r="F211" s="205" t="s">
        <v>1365</v>
      </c>
      <c r="G211" s="362" t="s">
        <v>1620</v>
      </c>
      <c r="H211" s="761" t="b">
        <v>0</v>
      </c>
      <c r="I211" s="553" t="b">
        <v>0</v>
      </c>
      <c r="J211" s="553" t="b">
        <v>0</v>
      </c>
      <c r="K211" s="553" t="b">
        <v>0</v>
      </c>
      <c r="L211" s="758" t="b">
        <v>0</v>
      </c>
      <c r="O211" s="759"/>
    </row>
    <row r="212">
      <c r="A212" s="205" t="s">
        <v>1363</v>
      </c>
      <c r="B212" s="205" t="s">
        <v>1364</v>
      </c>
      <c r="D212" s="553" t="str">
        <f t="shared" si="1"/>
        <v/>
      </c>
      <c r="E212" s="522">
        <v>45978.0</v>
      </c>
      <c r="F212" s="205" t="s">
        <v>1365</v>
      </c>
      <c r="G212" s="362" t="s">
        <v>1621</v>
      </c>
      <c r="H212" s="761" t="b">
        <v>0</v>
      </c>
      <c r="I212" s="553" t="b">
        <v>0</v>
      </c>
      <c r="J212" s="553" t="b">
        <v>0</v>
      </c>
      <c r="K212" s="553" t="b">
        <v>0</v>
      </c>
      <c r="L212" s="758" t="b">
        <v>0</v>
      </c>
      <c r="O212" s="759"/>
    </row>
    <row r="213">
      <c r="A213" s="205" t="s">
        <v>1363</v>
      </c>
      <c r="B213" s="205" t="s">
        <v>1364</v>
      </c>
      <c r="C213" s="522">
        <v>45978.0</v>
      </c>
      <c r="D213" s="762">
        <f t="shared" si="1"/>
        <v>46343</v>
      </c>
      <c r="E213" s="522">
        <v>45978.0</v>
      </c>
      <c r="F213" s="205" t="s">
        <v>1365</v>
      </c>
      <c r="G213" s="362" t="s">
        <v>1622</v>
      </c>
      <c r="H213" s="761" t="b">
        <v>0</v>
      </c>
      <c r="I213" s="553" t="b">
        <v>0</v>
      </c>
      <c r="J213" s="553" t="b">
        <v>0</v>
      </c>
      <c r="K213" s="553" t="b">
        <v>0</v>
      </c>
      <c r="L213" s="758" t="b">
        <v>0</v>
      </c>
      <c r="M213" s="205" t="s">
        <v>484</v>
      </c>
      <c r="N213" s="205" t="s">
        <v>846</v>
      </c>
      <c r="O213" s="764" t="s">
        <v>1623</v>
      </c>
    </row>
    <row r="214">
      <c r="A214" s="205" t="s">
        <v>1363</v>
      </c>
      <c r="B214" s="205" t="s">
        <v>1364</v>
      </c>
      <c r="C214" s="522">
        <v>45977.0</v>
      </c>
      <c r="D214" s="762">
        <f t="shared" si="1"/>
        <v>46342</v>
      </c>
      <c r="E214" s="522">
        <v>45977.0</v>
      </c>
      <c r="F214" s="205" t="s">
        <v>1365</v>
      </c>
      <c r="G214" s="362" t="s">
        <v>1624</v>
      </c>
      <c r="H214" s="761" t="b">
        <v>0</v>
      </c>
      <c r="I214" s="553" t="b">
        <v>0</v>
      </c>
      <c r="J214" s="553" t="b">
        <v>0</v>
      </c>
      <c r="K214" s="553" t="b">
        <v>0</v>
      </c>
      <c r="L214" s="758" t="b">
        <v>0</v>
      </c>
      <c r="O214" s="759"/>
    </row>
    <row r="215">
      <c r="A215" s="205" t="s">
        <v>1375</v>
      </c>
      <c r="B215" s="205" t="s">
        <v>1364</v>
      </c>
      <c r="D215" s="553" t="str">
        <f t="shared" si="1"/>
        <v/>
      </c>
      <c r="E215" s="522">
        <v>45977.0</v>
      </c>
      <c r="F215" s="205" t="s">
        <v>1365</v>
      </c>
      <c r="G215" s="362" t="s">
        <v>1625</v>
      </c>
      <c r="H215" s="761" t="b">
        <v>0</v>
      </c>
      <c r="I215" s="553" t="b">
        <v>0</v>
      </c>
      <c r="J215" s="553" t="b">
        <v>0</v>
      </c>
      <c r="K215" s="553" t="b">
        <v>0</v>
      </c>
      <c r="L215" s="758" t="b">
        <v>0</v>
      </c>
      <c r="O215" s="759"/>
    </row>
    <row r="216">
      <c r="A216" s="205" t="s">
        <v>1363</v>
      </c>
      <c r="B216" s="205" t="s">
        <v>1364</v>
      </c>
      <c r="C216" s="522">
        <v>45977.0</v>
      </c>
      <c r="D216" s="762">
        <f t="shared" si="1"/>
        <v>46342</v>
      </c>
      <c r="E216" s="522">
        <v>45977.0</v>
      </c>
      <c r="F216" s="205" t="s">
        <v>1365</v>
      </c>
      <c r="G216" s="362" t="s">
        <v>1626</v>
      </c>
      <c r="H216" s="761" t="b">
        <v>0</v>
      </c>
      <c r="I216" s="553" t="b">
        <v>0</v>
      </c>
      <c r="J216" s="553" t="b">
        <v>0</v>
      </c>
      <c r="K216" s="553" t="b">
        <v>0</v>
      </c>
      <c r="L216" s="758" t="b">
        <v>0</v>
      </c>
      <c r="O216" s="759"/>
    </row>
    <row r="217">
      <c r="A217" s="205" t="s">
        <v>1363</v>
      </c>
      <c r="B217" s="205" t="s">
        <v>1364</v>
      </c>
      <c r="C217" s="522">
        <v>45977.0</v>
      </c>
      <c r="D217" s="762">
        <f t="shared" si="1"/>
        <v>46342</v>
      </c>
      <c r="E217" s="522">
        <v>45977.0</v>
      </c>
      <c r="F217" s="205" t="s">
        <v>1365</v>
      </c>
      <c r="G217" s="362" t="s">
        <v>1627</v>
      </c>
      <c r="H217" s="761" t="b">
        <v>0</v>
      </c>
      <c r="I217" s="553" t="b">
        <v>0</v>
      </c>
      <c r="J217" s="553" t="b">
        <v>0</v>
      </c>
      <c r="K217" s="553" t="b">
        <v>0</v>
      </c>
      <c r="L217" s="758" t="b">
        <v>0</v>
      </c>
      <c r="O217" s="759"/>
    </row>
    <row r="218">
      <c r="A218" s="205" t="s">
        <v>1363</v>
      </c>
      <c r="B218" s="205" t="s">
        <v>1364</v>
      </c>
      <c r="C218" s="522">
        <v>45977.0</v>
      </c>
      <c r="D218" s="762">
        <f t="shared" si="1"/>
        <v>46342</v>
      </c>
      <c r="E218" s="522">
        <v>45977.0</v>
      </c>
      <c r="F218" s="205" t="s">
        <v>1365</v>
      </c>
      <c r="G218" s="362" t="s">
        <v>1628</v>
      </c>
      <c r="H218" s="761" t="b">
        <v>0</v>
      </c>
      <c r="I218" s="553" t="b">
        <v>0</v>
      </c>
      <c r="J218" s="553" t="b">
        <v>0</v>
      </c>
      <c r="K218" s="553" t="b">
        <v>0</v>
      </c>
      <c r="L218" s="758" t="b">
        <v>0</v>
      </c>
      <c r="O218" s="759"/>
    </row>
    <row r="219">
      <c r="A219" s="205" t="s">
        <v>1363</v>
      </c>
      <c r="B219" s="205" t="s">
        <v>1364</v>
      </c>
      <c r="C219" s="522">
        <v>45976.0</v>
      </c>
      <c r="D219" s="762">
        <f t="shared" si="1"/>
        <v>46341</v>
      </c>
      <c r="E219" s="522">
        <v>45976.0</v>
      </c>
      <c r="F219" s="205" t="s">
        <v>1365</v>
      </c>
      <c r="G219" s="362" t="s">
        <v>1629</v>
      </c>
      <c r="H219" s="761" t="b">
        <v>0</v>
      </c>
      <c r="I219" s="553" t="b">
        <v>0</v>
      </c>
      <c r="J219" s="553" t="b">
        <v>0</v>
      </c>
      <c r="K219" s="553" t="b">
        <v>0</v>
      </c>
      <c r="L219" s="758" t="b">
        <v>0</v>
      </c>
      <c r="O219" s="759"/>
    </row>
    <row r="220">
      <c r="A220" s="205" t="s">
        <v>1363</v>
      </c>
      <c r="B220" s="205" t="s">
        <v>1364</v>
      </c>
      <c r="C220" s="522">
        <v>45976.0</v>
      </c>
      <c r="D220" s="762">
        <f t="shared" si="1"/>
        <v>46341</v>
      </c>
      <c r="E220" s="522">
        <v>45976.0</v>
      </c>
      <c r="F220" s="205" t="s">
        <v>1365</v>
      </c>
      <c r="G220" s="362" t="s">
        <v>1630</v>
      </c>
      <c r="H220" s="761" t="b">
        <v>0</v>
      </c>
      <c r="I220" s="553" t="b">
        <v>0</v>
      </c>
      <c r="J220" s="553" t="b">
        <v>0</v>
      </c>
      <c r="K220" s="553" t="b">
        <v>0</v>
      </c>
      <c r="L220" s="758" t="b">
        <v>0</v>
      </c>
      <c r="M220" s="205" t="s">
        <v>834</v>
      </c>
      <c r="O220" s="759"/>
    </row>
    <row r="221">
      <c r="A221" s="205" t="s">
        <v>1363</v>
      </c>
      <c r="B221" s="205" t="s">
        <v>1364</v>
      </c>
      <c r="D221" s="553" t="str">
        <f t="shared" si="1"/>
        <v/>
      </c>
      <c r="E221" s="522">
        <v>45976.0</v>
      </c>
      <c r="F221" s="205" t="s">
        <v>1365</v>
      </c>
      <c r="G221" s="362" t="s">
        <v>1631</v>
      </c>
      <c r="H221" s="761" t="b">
        <v>0</v>
      </c>
      <c r="I221" s="553" t="b">
        <v>0</v>
      </c>
      <c r="J221" s="553" t="b">
        <v>0</v>
      </c>
      <c r="K221" s="553" t="b">
        <v>0</v>
      </c>
      <c r="L221" s="758" t="b">
        <v>0</v>
      </c>
      <c r="M221" s="205" t="s">
        <v>430</v>
      </c>
      <c r="N221" s="205" t="s">
        <v>510</v>
      </c>
      <c r="O221" s="759"/>
    </row>
    <row r="222">
      <c r="A222" s="205" t="s">
        <v>1375</v>
      </c>
      <c r="B222" s="205" t="s">
        <v>1364</v>
      </c>
      <c r="D222" s="553" t="str">
        <f t="shared" si="1"/>
        <v/>
      </c>
      <c r="E222" s="522">
        <v>45976.0</v>
      </c>
      <c r="F222" s="205" t="s">
        <v>1365</v>
      </c>
      <c r="G222" s="362" t="s">
        <v>1632</v>
      </c>
      <c r="H222" s="761" t="b">
        <v>0</v>
      </c>
      <c r="I222" s="553" t="b">
        <v>0</v>
      </c>
      <c r="J222" s="553" t="b">
        <v>0</v>
      </c>
      <c r="K222" s="553" t="b">
        <v>0</v>
      </c>
      <c r="L222" s="758" t="b">
        <v>0</v>
      </c>
      <c r="O222" s="759"/>
    </row>
    <row r="223">
      <c r="A223" s="205" t="s">
        <v>1363</v>
      </c>
      <c r="B223" s="205" t="s">
        <v>1364</v>
      </c>
      <c r="C223" s="522">
        <v>45976.0</v>
      </c>
      <c r="D223" s="762">
        <f t="shared" si="1"/>
        <v>46341</v>
      </c>
      <c r="E223" s="522">
        <v>45976.0</v>
      </c>
      <c r="F223" s="205" t="s">
        <v>1365</v>
      </c>
      <c r="G223" s="362" t="s">
        <v>1633</v>
      </c>
      <c r="H223" s="761" t="b">
        <v>0</v>
      </c>
      <c r="I223" s="553" t="b">
        <v>0</v>
      </c>
      <c r="J223" s="553" t="b">
        <v>0</v>
      </c>
      <c r="K223" s="553" t="b">
        <v>0</v>
      </c>
      <c r="L223" s="758" t="b">
        <v>0</v>
      </c>
      <c r="O223" s="759"/>
    </row>
    <row r="224">
      <c r="A224" s="205" t="s">
        <v>1363</v>
      </c>
      <c r="B224" s="205" t="s">
        <v>1364</v>
      </c>
      <c r="C224" s="522">
        <v>45975.0</v>
      </c>
      <c r="D224" s="762">
        <f t="shared" si="1"/>
        <v>46340</v>
      </c>
      <c r="E224" s="522">
        <v>45975.0</v>
      </c>
      <c r="F224" s="205" t="s">
        <v>1365</v>
      </c>
      <c r="G224" s="362" t="s">
        <v>1634</v>
      </c>
      <c r="H224" s="761" t="b">
        <v>0</v>
      </c>
      <c r="I224" s="553" t="b">
        <v>0</v>
      </c>
      <c r="J224" s="553" t="b">
        <v>0</v>
      </c>
      <c r="K224" s="553" t="b">
        <v>0</v>
      </c>
      <c r="L224" s="758" t="b">
        <v>0</v>
      </c>
      <c r="O224" s="759"/>
    </row>
    <row r="225">
      <c r="A225" s="205" t="s">
        <v>1363</v>
      </c>
      <c r="B225" s="205" t="s">
        <v>1364</v>
      </c>
      <c r="C225" s="522">
        <v>45975.0</v>
      </c>
      <c r="D225" s="762">
        <f t="shared" si="1"/>
        <v>46340</v>
      </c>
      <c r="E225" s="522">
        <v>45975.0</v>
      </c>
      <c r="F225" s="205" t="s">
        <v>1365</v>
      </c>
      <c r="G225" s="362" t="s">
        <v>1635</v>
      </c>
      <c r="H225" s="761" t="b">
        <v>0</v>
      </c>
      <c r="I225" s="553" t="b">
        <v>0</v>
      </c>
      <c r="J225" s="553" t="b">
        <v>0</v>
      </c>
      <c r="K225" s="553" t="b">
        <v>0</v>
      </c>
      <c r="L225" s="758" t="b">
        <v>0</v>
      </c>
      <c r="O225" s="759"/>
    </row>
    <row r="226">
      <c r="A226" s="205" t="s">
        <v>1363</v>
      </c>
      <c r="B226" s="205" t="s">
        <v>1364</v>
      </c>
      <c r="C226" s="522">
        <v>45974.0</v>
      </c>
      <c r="D226" s="762">
        <f t="shared" si="1"/>
        <v>46339</v>
      </c>
      <c r="E226" s="522">
        <v>45974.0</v>
      </c>
      <c r="F226" s="205" t="s">
        <v>1365</v>
      </c>
      <c r="G226" s="362" t="s">
        <v>1636</v>
      </c>
      <c r="H226" s="761" t="b">
        <v>0</v>
      </c>
      <c r="I226" s="553" t="b">
        <v>0</v>
      </c>
      <c r="J226" s="553" t="b">
        <v>0</v>
      </c>
      <c r="K226" s="553" t="b">
        <v>0</v>
      </c>
      <c r="L226" s="758" t="b">
        <v>0</v>
      </c>
      <c r="M226" s="205" t="s">
        <v>226</v>
      </c>
      <c r="O226" s="759"/>
    </row>
    <row r="227">
      <c r="A227" s="205" t="s">
        <v>1363</v>
      </c>
      <c r="B227" s="205" t="s">
        <v>1364</v>
      </c>
      <c r="C227" s="522">
        <v>45974.0</v>
      </c>
      <c r="D227" s="762">
        <f t="shared" si="1"/>
        <v>46339</v>
      </c>
      <c r="E227" s="522">
        <v>45974.0</v>
      </c>
      <c r="F227" s="205" t="s">
        <v>1365</v>
      </c>
      <c r="G227" s="362" t="s">
        <v>1637</v>
      </c>
      <c r="H227" s="757" t="b">
        <v>0</v>
      </c>
      <c r="I227" s="553" t="b">
        <v>0</v>
      </c>
      <c r="J227" s="553" t="b">
        <v>0</v>
      </c>
      <c r="K227" s="553" t="b">
        <v>0</v>
      </c>
      <c r="L227" s="758" t="b">
        <v>0</v>
      </c>
      <c r="O227" s="759"/>
    </row>
    <row r="228">
      <c r="A228" s="205" t="s">
        <v>1363</v>
      </c>
      <c r="B228" s="205" t="s">
        <v>1364</v>
      </c>
      <c r="C228" s="522">
        <v>45974.0</v>
      </c>
      <c r="D228" s="762">
        <f t="shared" si="1"/>
        <v>46339</v>
      </c>
      <c r="E228" s="522">
        <v>45974.0</v>
      </c>
      <c r="F228" s="205" t="s">
        <v>1365</v>
      </c>
      <c r="G228" s="362" t="s">
        <v>1638</v>
      </c>
      <c r="H228" s="761" t="b">
        <v>0</v>
      </c>
      <c r="I228" s="553" t="b">
        <v>0</v>
      </c>
      <c r="J228" s="553" t="b">
        <v>0</v>
      </c>
      <c r="K228" s="553" t="b">
        <v>0</v>
      </c>
      <c r="L228" s="758" t="b">
        <v>0</v>
      </c>
      <c r="O228" s="759"/>
    </row>
    <row r="229">
      <c r="A229" s="205" t="s">
        <v>1363</v>
      </c>
      <c r="B229" s="205" t="s">
        <v>1364</v>
      </c>
      <c r="C229" s="522">
        <v>45974.0</v>
      </c>
      <c r="D229" s="762">
        <f t="shared" si="1"/>
        <v>46339</v>
      </c>
      <c r="E229" s="522">
        <v>45974.0</v>
      </c>
      <c r="F229" s="205" t="s">
        <v>1365</v>
      </c>
      <c r="G229" s="362" t="s">
        <v>1639</v>
      </c>
      <c r="H229" s="757" t="b">
        <v>1</v>
      </c>
      <c r="I229" s="553" t="b">
        <v>0</v>
      </c>
      <c r="J229" s="553" t="b">
        <v>0</v>
      </c>
      <c r="K229" s="553" t="b">
        <v>0</v>
      </c>
      <c r="L229" s="758" t="b">
        <v>0</v>
      </c>
      <c r="M229" s="205" t="s">
        <v>226</v>
      </c>
      <c r="N229" s="205" t="s">
        <v>1640</v>
      </c>
      <c r="O229" s="763" t="s">
        <v>1641</v>
      </c>
      <c r="P229" s="205" t="s">
        <v>1642</v>
      </c>
    </row>
    <row r="230">
      <c r="A230" s="205" t="s">
        <v>1363</v>
      </c>
      <c r="B230" s="205" t="s">
        <v>1364</v>
      </c>
      <c r="C230" s="522">
        <v>45974.0</v>
      </c>
      <c r="D230" s="762">
        <f t="shared" si="1"/>
        <v>46339</v>
      </c>
      <c r="E230" s="522">
        <v>45974.0</v>
      </c>
      <c r="F230" s="205" t="s">
        <v>1365</v>
      </c>
      <c r="G230" s="362" t="s">
        <v>1643</v>
      </c>
      <c r="H230" s="757" t="b">
        <v>1</v>
      </c>
      <c r="I230" s="553" t="b">
        <v>0</v>
      </c>
      <c r="J230" s="553" t="b">
        <v>0</v>
      </c>
      <c r="K230" s="553" t="b">
        <v>0</v>
      </c>
      <c r="L230" s="758" t="b">
        <v>0</v>
      </c>
      <c r="M230" s="205" t="s">
        <v>226</v>
      </c>
      <c r="N230" s="205" t="s">
        <v>820</v>
      </c>
      <c r="O230" s="764" t="s">
        <v>1434</v>
      </c>
    </row>
    <row r="231">
      <c r="A231" s="205" t="s">
        <v>1363</v>
      </c>
      <c r="B231" s="205" t="s">
        <v>1364</v>
      </c>
      <c r="C231" s="522">
        <v>45974.0</v>
      </c>
      <c r="D231" s="762">
        <f t="shared" si="1"/>
        <v>46339</v>
      </c>
      <c r="E231" s="522">
        <v>45974.0</v>
      </c>
      <c r="F231" s="205" t="s">
        <v>1365</v>
      </c>
      <c r="G231" s="362" t="s">
        <v>1644</v>
      </c>
      <c r="H231" s="761" t="b">
        <v>0</v>
      </c>
      <c r="I231" s="553" t="b">
        <v>0</v>
      </c>
      <c r="J231" s="553" t="b">
        <v>0</v>
      </c>
      <c r="K231" s="553" t="b">
        <v>0</v>
      </c>
      <c r="L231" s="758" t="b">
        <v>0</v>
      </c>
      <c r="O231" s="759"/>
    </row>
    <row r="232">
      <c r="A232" s="205" t="s">
        <v>1363</v>
      </c>
      <c r="B232" s="205" t="s">
        <v>1364</v>
      </c>
      <c r="C232" s="522">
        <v>45974.0</v>
      </c>
      <c r="D232" s="762">
        <f t="shared" si="1"/>
        <v>46339</v>
      </c>
      <c r="E232" s="522">
        <v>45974.0</v>
      </c>
      <c r="F232" s="205" t="s">
        <v>1365</v>
      </c>
      <c r="G232" s="362" t="s">
        <v>1645</v>
      </c>
      <c r="H232" s="761" t="b">
        <v>0</v>
      </c>
      <c r="I232" s="553" t="b">
        <v>0</v>
      </c>
      <c r="J232" s="553" t="b">
        <v>0</v>
      </c>
      <c r="K232" s="553" t="b">
        <v>0</v>
      </c>
      <c r="L232" s="758" t="b">
        <v>0</v>
      </c>
      <c r="O232" s="759"/>
    </row>
    <row r="233">
      <c r="A233" s="205" t="s">
        <v>1363</v>
      </c>
      <c r="B233" s="205" t="s">
        <v>1364</v>
      </c>
      <c r="C233" s="522">
        <v>45974.0</v>
      </c>
      <c r="D233" s="762">
        <f t="shared" si="1"/>
        <v>46339</v>
      </c>
      <c r="E233" s="522">
        <v>45974.0</v>
      </c>
      <c r="F233" s="205" t="s">
        <v>1365</v>
      </c>
      <c r="G233" s="362" t="s">
        <v>1646</v>
      </c>
      <c r="H233" s="761" t="b">
        <v>0</v>
      </c>
      <c r="I233" s="553" t="b">
        <v>0</v>
      </c>
      <c r="J233" s="553" t="b">
        <v>0</v>
      </c>
      <c r="K233" s="553" t="b">
        <v>0</v>
      </c>
      <c r="L233" s="758" t="b">
        <v>0</v>
      </c>
      <c r="O233" s="759"/>
    </row>
    <row r="234">
      <c r="A234" s="205" t="s">
        <v>1363</v>
      </c>
      <c r="B234" s="205" t="s">
        <v>1364</v>
      </c>
      <c r="C234" s="522">
        <v>45973.0</v>
      </c>
      <c r="D234" s="762">
        <f t="shared" si="1"/>
        <v>46338</v>
      </c>
      <c r="E234" s="522">
        <v>45973.0</v>
      </c>
      <c r="F234" s="205" t="s">
        <v>1365</v>
      </c>
      <c r="G234" s="362" t="s">
        <v>1647</v>
      </c>
      <c r="H234" s="761" t="b">
        <v>0</v>
      </c>
      <c r="I234" s="553" t="b">
        <v>0</v>
      </c>
      <c r="J234" s="553" t="b">
        <v>0</v>
      </c>
      <c r="K234" s="553" t="b">
        <v>0</v>
      </c>
      <c r="L234" s="758" t="b">
        <v>0</v>
      </c>
      <c r="M234" s="205" t="s">
        <v>484</v>
      </c>
      <c r="N234" s="205" t="s">
        <v>510</v>
      </c>
      <c r="O234" s="764" t="s">
        <v>1648</v>
      </c>
    </row>
    <row r="235">
      <c r="A235" s="205" t="s">
        <v>1363</v>
      </c>
      <c r="B235" s="205" t="s">
        <v>1364</v>
      </c>
      <c r="C235" s="522">
        <v>45973.0</v>
      </c>
      <c r="D235" s="762">
        <f t="shared" si="1"/>
        <v>46338</v>
      </c>
      <c r="E235" s="522">
        <v>45973.0</v>
      </c>
      <c r="F235" s="205" t="s">
        <v>1365</v>
      </c>
      <c r="G235" s="362" t="s">
        <v>1649</v>
      </c>
      <c r="H235" s="761" t="b">
        <v>0</v>
      </c>
      <c r="I235" s="553" t="b">
        <v>0</v>
      </c>
      <c r="J235" s="553" t="b">
        <v>0</v>
      </c>
      <c r="K235" s="553" t="b">
        <v>0</v>
      </c>
      <c r="L235" s="758" t="b">
        <v>0</v>
      </c>
      <c r="M235" s="205" t="s">
        <v>461</v>
      </c>
      <c r="N235" s="205" t="s">
        <v>880</v>
      </c>
      <c r="O235" s="759"/>
    </row>
    <row r="236">
      <c r="A236" s="205" t="s">
        <v>1363</v>
      </c>
      <c r="B236" s="205" t="s">
        <v>1364</v>
      </c>
      <c r="C236" s="522">
        <v>45973.0</v>
      </c>
      <c r="D236" s="762">
        <f t="shared" si="1"/>
        <v>46338</v>
      </c>
      <c r="E236" s="522">
        <v>45973.0</v>
      </c>
      <c r="F236" s="205" t="s">
        <v>1365</v>
      </c>
      <c r="G236" s="362" t="s">
        <v>1650</v>
      </c>
      <c r="H236" s="761" t="b">
        <v>0</v>
      </c>
      <c r="I236" s="553" t="b">
        <v>0</v>
      </c>
      <c r="J236" s="553" t="b">
        <v>0</v>
      </c>
      <c r="K236" s="553" t="b">
        <v>0</v>
      </c>
      <c r="L236" s="758" t="b">
        <v>0</v>
      </c>
      <c r="O236" s="759"/>
    </row>
    <row r="237">
      <c r="A237" s="205" t="s">
        <v>1363</v>
      </c>
      <c r="B237" s="205" t="s">
        <v>1364</v>
      </c>
      <c r="C237" s="522">
        <v>45973.0</v>
      </c>
      <c r="D237" s="762">
        <f t="shared" si="1"/>
        <v>46338</v>
      </c>
      <c r="E237" s="522">
        <v>45973.0</v>
      </c>
      <c r="F237" s="205" t="s">
        <v>1365</v>
      </c>
      <c r="G237" s="362" t="s">
        <v>1651</v>
      </c>
      <c r="H237" s="761" t="b">
        <v>0</v>
      </c>
      <c r="I237" s="553" t="b">
        <v>0</v>
      </c>
      <c r="J237" s="553" t="b">
        <v>0</v>
      </c>
      <c r="K237" s="553" t="b">
        <v>0</v>
      </c>
      <c r="L237" s="758" t="b">
        <v>0</v>
      </c>
      <c r="M237" s="205" t="s">
        <v>556</v>
      </c>
      <c r="N237" s="205" t="s">
        <v>850</v>
      </c>
      <c r="O237" s="759"/>
    </row>
    <row r="238">
      <c r="A238" s="205" t="s">
        <v>1363</v>
      </c>
      <c r="B238" s="205" t="s">
        <v>1364</v>
      </c>
      <c r="C238" s="522">
        <v>45972.0</v>
      </c>
      <c r="D238" s="762">
        <f t="shared" si="1"/>
        <v>46337</v>
      </c>
      <c r="E238" s="522">
        <v>45972.0</v>
      </c>
      <c r="F238" s="205" t="s">
        <v>1365</v>
      </c>
      <c r="G238" s="362" t="s">
        <v>1652</v>
      </c>
      <c r="H238" s="761" t="b">
        <v>0</v>
      </c>
      <c r="I238" s="553" t="b">
        <v>0</v>
      </c>
      <c r="J238" s="553" t="b">
        <v>0</v>
      </c>
      <c r="K238" s="553" t="b">
        <v>0</v>
      </c>
      <c r="L238" s="758" t="b">
        <v>0</v>
      </c>
      <c r="O238" s="759"/>
    </row>
    <row r="239">
      <c r="A239" s="205" t="s">
        <v>1363</v>
      </c>
      <c r="B239" s="205" t="s">
        <v>1364</v>
      </c>
      <c r="C239" s="522">
        <v>45971.0</v>
      </c>
      <c r="D239" s="762">
        <f t="shared" si="1"/>
        <v>46336</v>
      </c>
      <c r="E239" s="522">
        <v>45971.0</v>
      </c>
      <c r="F239" s="205" t="s">
        <v>1365</v>
      </c>
      <c r="G239" s="362" t="s">
        <v>1653</v>
      </c>
      <c r="H239" s="761" t="b">
        <v>0</v>
      </c>
      <c r="I239" s="553" t="b">
        <v>0</v>
      </c>
      <c r="J239" s="553" t="b">
        <v>0</v>
      </c>
      <c r="K239" s="553" t="b">
        <v>0</v>
      </c>
      <c r="L239" s="758" t="b">
        <v>0</v>
      </c>
      <c r="M239" s="205" t="s">
        <v>412</v>
      </c>
      <c r="O239" s="759"/>
    </row>
    <row r="240">
      <c r="A240" s="205" t="s">
        <v>1363</v>
      </c>
      <c r="B240" s="205" t="s">
        <v>1364</v>
      </c>
      <c r="C240" s="522">
        <v>45971.0</v>
      </c>
      <c r="D240" s="762">
        <f t="shared" si="1"/>
        <v>46336</v>
      </c>
      <c r="E240" s="522">
        <v>45971.0</v>
      </c>
      <c r="F240" s="205" t="s">
        <v>1365</v>
      </c>
      <c r="G240" s="362" t="s">
        <v>1654</v>
      </c>
      <c r="H240" s="761" t="b">
        <v>0</v>
      </c>
      <c r="I240" s="553" t="b">
        <v>0</v>
      </c>
      <c r="J240" s="553" t="b">
        <v>0</v>
      </c>
      <c r="K240" s="553" t="b">
        <v>0</v>
      </c>
      <c r="L240" s="758" t="b">
        <v>0</v>
      </c>
      <c r="O240" s="759"/>
    </row>
    <row r="241">
      <c r="A241" s="205" t="s">
        <v>1388</v>
      </c>
      <c r="B241" s="205" t="s">
        <v>1364</v>
      </c>
      <c r="D241" s="553" t="str">
        <f t="shared" si="1"/>
        <v/>
      </c>
      <c r="E241" s="522">
        <v>45971.0</v>
      </c>
      <c r="F241" s="205" t="s">
        <v>1365</v>
      </c>
      <c r="G241" s="362" t="s">
        <v>1654</v>
      </c>
      <c r="H241" s="761" t="b">
        <v>0</v>
      </c>
      <c r="I241" s="553" t="b">
        <v>0</v>
      </c>
      <c r="J241" s="553" t="b">
        <v>0</v>
      </c>
      <c r="K241" s="553" t="b">
        <v>0</v>
      </c>
      <c r="L241" s="758" t="b">
        <v>0</v>
      </c>
      <c r="O241" s="759"/>
    </row>
    <row r="242">
      <c r="A242" s="205" t="s">
        <v>1363</v>
      </c>
      <c r="B242" s="205" t="s">
        <v>1364</v>
      </c>
      <c r="C242" s="522">
        <v>45971.0</v>
      </c>
      <c r="D242" s="762">
        <f t="shared" si="1"/>
        <v>46336</v>
      </c>
      <c r="E242" s="522">
        <v>45971.0</v>
      </c>
      <c r="F242" s="205" t="s">
        <v>1365</v>
      </c>
      <c r="G242" s="362" t="s">
        <v>1655</v>
      </c>
      <c r="H242" s="757" t="b">
        <v>1</v>
      </c>
      <c r="I242" s="553" t="b">
        <v>0</v>
      </c>
      <c r="J242" s="553" t="b">
        <v>0</v>
      </c>
      <c r="K242" s="553" t="b">
        <v>0</v>
      </c>
      <c r="L242" s="758" t="b">
        <v>0</v>
      </c>
      <c r="M242" s="205" t="s">
        <v>472</v>
      </c>
      <c r="N242" s="205" t="s">
        <v>465</v>
      </c>
      <c r="O242" s="759"/>
    </row>
    <row r="243">
      <c r="A243" s="205" t="s">
        <v>1363</v>
      </c>
      <c r="B243" s="205" t="s">
        <v>1364</v>
      </c>
      <c r="C243" s="522">
        <v>45971.0</v>
      </c>
      <c r="D243" s="762">
        <f t="shared" si="1"/>
        <v>46336</v>
      </c>
      <c r="E243" s="522">
        <v>45971.0</v>
      </c>
      <c r="F243" s="205" t="s">
        <v>1365</v>
      </c>
      <c r="G243" s="362" t="s">
        <v>1656</v>
      </c>
      <c r="H243" s="761" t="b">
        <v>0</v>
      </c>
      <c r="I243" s="553" t="b">
        <v>0</v>
      </c>
      <c r="J243" s="553" t="b">
        <v>0</v>
      </c>
      <c r="K243" s="553" t="b">
        <v>0</v>
      </c>
      <c r="L243" s="758" t="b">
        <v>0</v>
      </c>
      <c r="M243" s="205" t="s">
        <v>461</v>
      </c>
      <c r="N243" s="205" t="s">
        <v>809</v>
      </c>
      <c r="O243" s="759"/>
    </row>
    <row r="244">
      <c r="A244" s="205" t="s">
        <v>1363</v>
      </c>
      <c r="B244" s="205" t="s">
        <v>1364</v>
      </c>
      <c r="C244" s="522">
        <v>45971.0</v>
      </c>
      <c r="D244" s="762">
        <f t="shared" si="1"/>
        <v>46336</v>
      </c>
      <c r="E244" s="522">
        <v>45971.0</v>
      </c>
      <c r="F244" s="205" t="s">
        <v>1365</v>
      </c>
      <c r="G244" s="362" t="s">
        <v>1657</v>
      </c>
      <c r="H244" s="761" t="b">
        <v>0</v>
      </c>
      <c r="I244" s="553" t="b">
        <v>0</v>
      </c>
      <c r="J244" s="553" t="b">
        <v>0</v>
      </c>
      <c r="K244" s="553" t="b">
        <v>0</v>
      </c>
      <c r="L244" s="758" t="b">
        <v>0</v>
      </c>
      <c r="O244" s="759"/>
    </row>
    <row r="245">
      <c r="A245" s="205" t="s">
        <v>1363</v>
      </c>
      <c r="B245" s="205" t="s">
        <v>1658</v>
      </c>
      <c r="C245" s="522">
        <v>46011.0</v>
      </c>
      <c r="D245" s="762">
        <f t="shared" si="1"/>
        <v>46376</v>
      </c>
      <c r="E245" s="770">
        <v>0.4826388888888889</v>
      </c>
      <c r="F245" s="205" t="s">
        <v>1365</v>
      </c>
      <c r="G245" s="362" t="s">
        <v>1659</v>
      </c>
      <c r="H245" s="761" t="b">
        <v>0</v>
      </c>
      <c r="I245" s="553" t="b">
        <v>0</v>
      </c>
      <c r="J245" s="553" t="b">
        <v>0</v>
      </c>
      <c r="K245" s="553" t="b">
        <v>0</v>
      </c>
      <c r="L245" s="758" t="b">
        <v>0</v>
      </c>
      <c r="O245" s="759"/>
    </row>
    <row r="246">
      <c r="A246" s="205" t="s">
        <v>1363</v>
      </c>
      <c r="B246" s="205" t="s">
        <v>1658</v>
      </c>
      <c r="C246" s="522">
        <v>46010.0</v>
      </c>
      <c r="D246" s="762">
        <f t="shared" si="1"/>
        <v>46375</v>
      </c>
      <c r="E246" s="522">
        <v>46010.0</v>
      </c>
      <c r="F246" s="205" t="s">
        <v>1365</v>
      </c>
      <c r="G246" s="362" t="s">
        <v>1660</v>
      </c>
      <c r="H246" s="761" t="b">
        <v>0</v>
      </c>
      <c r="I246" s="553" t="b">
        <v>0</v>
      </c>
      <c r="J246" s="553" t="b">
        <v>0</v>
      </c>
      <c r="K246" s="553" t="b">
        <v>0</v>
      </c>
      <c r="L246" s="758" t="b">
        <v>0</v>
      </c>
      <c r="O246" s="759"/>
    </row>
    <row r="247">
      <c r="A247" s="205" t="s">
        <v>1388</v>
      </c>
      <c r="B247" s="205" t="s">
        <v>1658</v>
      </c>
      <c r="D247" s="553" t="str">
        <f t="shared" si="1"/>
        <v/>
      </c>
      <c r="E247" s="522">
        <v>46010.0</v>
      </c>
      <c r="F247" s="205" t="s">
        <v>1365</v>
      </c>
      <c r="G247" s="362" t="s">
        <v>1660</v>
      </c>
      <c r="H247" s="761" t="b">
        <v>0</v>
      </c>
      <c r="I247" s="553" t="b">
        <v>0</v>
      </c>
      <c r="J247" s="553" t="b">
        <v>0</v>
      </c>
      <c r="K247" s="553" t="b">
        <v>0</v>
      </c>
      <c r="L247" s="758" t="b">
        <v>0</v>
      </c>
      <c r="O247" s="759"/>
    </row>
    <row r="248">
      <c r="A248" s="205" t="s">
        <v>1363</v>
      </c>
      <c r="B248" s="205" t="s">
        <v>1658</v>
      </c>
      <c r="C248" s="522">
        <v>46010.0</v>
      </c>
      <c r="D248" s="762">
        <f t="shared" si="1"/>
        <v>46375</v>
      </c>
      <c r="E248" s="522">
        <v>46010.0</v>
      </c>
      <c r="F248" s="205" t="s">
        <v>1365</v>
      </c>
      <c r="G248" s="362" t="s">
        <v>1661</v>
      </c>
      <c r="H248" s="761" t="b">
        <v>0</v>
      </c>
      <c r="I248" s="553" t="b">
        <v>0</v>
      </c>
      <c r="J248" s="553" t="b">
        <v>0</v>
      </c>
      <c r="K248" s="553" t="b">
        <v>0</v>
      </c>
      <c r="L248" s="758" t="b">
        <v>0</v>
      </c>
      <c r="O248" s="759"/>
    </row>
    <row r="249">
      <c r="A249" s="205" t="s">
        <v>1363</v>
      </c>
      <c r="B249" s="205" t="s">
        <v>1658</v>
      </c>
      <c r="C249" s="522">
        <v>46010.0</v>
      </c>
      <c r="D249" s="762">
        <f t="shared" si="1"/>
        <v>46375</v>
      </c>
      <c r="E249" s="522">
        <v>46010.0</v>
      </c>
      <c r="F249" s="205" t="s">
        <v>1365</v>
      </c>
      <c r="G249" s="362" t="s">
        <v>1661</v>
      </c>
      <c r="H249" s="761" t="b">
        <v>0</v>
      </c>
      <c r="I249" s="553" t="b">
        <v>0</v>
      </c>
      <c r="J249" s="553" t="b">
        <v>0</v>
      </c>
      <c r="K249" s="553" t="b">
        <v>0</v>
      </c>
      <c r="L249" s="758" t="b">
        <v>0</v>
      </c>
      <c r="O249" s="759"/>
    </row>
    <row r="250">
      <c r="A250" s="205" t="s">
        <v>1363</v>
      </c>
      <c r="B250" s="205" t="s">
        <v>1658</v>
      </c>
      <c r="C250" s="522">
        <v>46009.0</v>
      </c>
      <c r="D250" s="762">
        <f t="shared" si="1"/>
        <v>46374</v>
      </c>
      <c r="E250" s="522">
        <v>46009.0</v>
      </c>
      <c r="F250" s="205" t="s">
        <v>1365</v>
      </c>
      <c r="G250" s="362" t="s">
        <v>1662</v>
      </c>
      <c r="H250" s="761" t="b">
        <v>0</v>
      </c>
      <c r="I250" s="553" t="b">
        <v>0</v>
      </c>
      <c r="J250" s="553" t="b">
        <v>0</v>
      </c>
      <c r="K250" s="553" t="b">
        <v>0</v>
      </c>
      <c r="L250" s="758" t="b">
        <v>0</v>
      </c>
      <c r="O250" s="759"/>
    </row>
    <row r="251">
      <c r="A251" s="205" t="s">
        <v>1363</v>
      </c>
      <c r="B251" s="205" t="s">
        <v>1658</v>
      </c>
      <c r="C251" s="522">
        <v>46009.0</v>
      </c>
      <c r="D251" s="762">
        <f t="shared" si="1"/>
        <v>46374</v>
      </c>
      <c r="E251" s="522">
        <v>46009.0</v>
      </c>
      <c r="F251" s="205" t="s">
        <v>1365</v>
      </c>
      <c r="G251" s="362" t="s">
        <v>1663</v>
      </c>
      <c r="H251" s="761" t="b">
        <v>0</v>
      </c>
      <c r="I251" s="553" t="b">
        <v>0</v>
      </c>
      <c r="J251" s="553" t="b">
        <v>0</v>
      </c>
      <c r="K251" s="553" t="b">
        <v>0</v>
      </c>
      <c r="L251" s="758" t="b">
        <v>0</v>
      </c>
      <c r="O251" s="759"/>
    </row>
    <row r="252">
      <c r="A252" s="205" t="s">
        <v>1363</v>
      </c>
      <c r="B252" s="205" t="s">
        <v>1658</v>
      </c>
      <c r="C252" s="522">
        <v>46008.0</v>
      </c>
      <c r="D252" s="762">
        <f t="shared" si="1"/>
        <v>46373</v>
      </c>
      <c r="E252" s="522">
        <v>46008.0</v>
      </c>
      <c r="F252" s="205" t="s">
        <v>1365</v>
      </c>
      <c r="G252" s="362" t="s">
        <v>1664</v>
      </c>
      <c r="H252" s="761" t="b">
        <v>0</v>
      </c>
      <c r="I252" s="553" t="b">
        <v>0</v>
      </c>
      <c r="J252" s="553" t="b">
        <v>0</v>
      </c>
      <c r="K252" s="553" t="b">
        <v>0</v>
      </c>
      <c r="L252" s="758" t="b">
        <v>0</v>
      </c>
      <c r="O252" s="759"/>
    </row>
    <row r="253">
      <c r="A253" s="205" t="s">
        <v>1363</v>
      </c>
      <c r="B253" s="205" t="s">
        <v>1658</v>
      </c>
      <c r="D253" s="553" t="str">
        <f t="shared" si="1"/>
        <v/>
      </c>
      <c r="E253" s="522">
        <v>46008.0</v>
      </c>
      <c r="F253" s="205" t="s">
        <v>1365</v>
      </c>
      <c r="G253" s="362" t="s">
        <v>1665</v>
      </c>
      <c r="H253" s="761" t="b">
        <v>0</v>
      </c>
      <c r="I253" s="553" t="b">
        <v>0</v>
      </c>
      <c r="J253" s="553" t="b">
        <v>0</v>
      </c>
      <c r="K253" s="553" t="b">
        <v>0</v>
      </c>
      <c r="L253" s="758" t="b">
        <v>0</v>
      </c>
      <c r="O253" s="759"/>
    </row>
    <row r="254">
      <c r="A254" s="205" t="s">
        <v>1363</v>
      </c>
      <c r="B254" s="205" t="s">
        <v>1658</v>
      </c>
      <c r="C254" s="522">
        <v>46008.0</v>
      </c>
      <c r="D254" s="762">
        <f t="shared" si="1"/>
        <v>46373</v>
      </c>
      <c r="E254" s="522">
        <v>46008.0</v>
      </c>
      <c r="F254" s="205" t="s">
        <v>1365</v>
      </c>
      <c r="G254" s="362" t="s">
        <v>1666</v>
      </c>
      <c r="H254" s="761" t="b">
        <v>0</v>
      </c>
      <c r="I254" s="553" t="b">
        <v>0</v>
      </c>
      <c r="J254" s="553" t="b">
        <v>0</v>
      </c>
      <c r="K254" s="553" t="b">
        <v>0</v>
      </c>
      <c r="L254" s="758" t="b">
        <v>0</v>
      </c>
      <c r="O254" s="759"/>
    </row>
    <row r="255">
      <c r="A255" s="205" t="s">
        <v>1363</v>
      </c>
      <c r="B255" s="205" t="s">
        <v>1658</v>
      </c>
      <c r="C255" s="522">
        <v>46008.0</v>
      </c>
      <c r="D255" s="762">
        <f t="shared" si="1"/>
        <v>46373</v>
      </c>
      <c r="E255" s="522">
        <v>46008.0</v>
      </c>
      <c r="F255" s="205" t="s">
        <v>1365</v>
      </c>
      <c r="G255" s="362" t="s">
        <v>1667</v>
      </c>
      <c r="H255" s="761" t="b">
        <v>0</v>
      </c>
      <c r="I255" s="553" t="b">
        <v>0</v>
      </c>
      <c r="J255" s="553" t="b">
        <v>0</v>
      </c>
      <c r="K255" s="553" t="b">
        <v>0</v>
      </c>
      <c r="L255" s="758" t="b">
        <v>0</v>
      </c>
      <c r="O255" s="759"/>
    </row>
    <row r="256">
      <c r="A256" s="205" t="s">
        <v>1363</v>
      </c>
      <c r="B256" s="205" t="s">
        <v>1658</v>
      </c>
      <c r="C256" s="522">
        <v>46008.0</v>
      </c>
      <c r="D256" s="762">
        <f t="shared" si="1"/>
        <v>46373</v>
      </c>
      <c r="E256" s="522">
        <v>46008.0</v>
      </c>
      <c r="F256" s="205" t="s">
        <v>1365</v>
      </c>
      <c r="G256" s="362" t="s">
        <v>1668</v>
      </c>
      <c r="H256" s="761" t="b">
        <v>0</v>
      </c>
      <c r="I256" s="553" t="b">
        <v>0</v>
      </c>
      <c r="J256" s="553" t="b">
        <v>0</v>
      </c>
      <c r="K256" s="553" t="b">
        <v>0</v>
      </c>
      <c r="L256" s="758" t="b">
        <v>0</v>
      </c>
      <c r="O256" s="759"/>
    </row>
    <row r="257">
      <c r="A257" s="205" t="s">
        <v>1363</v>
      </c>
      <c r="B257" s="205" t="s">
        <v>1658</v>
      </c>
      <c r="C257" s="522">
        <v>46008.0</v>
      </c>
      <c r="D257" s="762">
        <f t="shared" si="1"/>
        <v>46373</v>
      </c>
      <c r="E257" s="522">
        <v>46008.0</v>
      </c>
      <c r="F257" s="205" t="s">
        <v>1365</v>
      </c>
      <c r="G257" s="362" t="s">
        <v>1669</v>
      </c>
      <c r="H257" s="761" t="b">
        <v>0</v>
      </c>
      <c r="I257" s="553" t="b">
        <v>0</v>
      </c>
      <c r="J257" s="553" t="b">
        <v>0</v>
      </c>
      <c r="K257" s="553" t="b">
        <v>0</v>
      </c>
      <c r="L257" s="758" t="b">
        <v>0</v>
      </c>
      <c r="O257" s="759"/>
    </row>
    <row r="258">
      <c r="A258" s="205" t="s">
        <v>1363</v>
      </c>
      <c r="B258" s="205" t="s">
        <v>1658</v>
      </c>
      <c r="C258" s="522">
        <v>46007.0</v>
      </c>
      <c r="D258" s="762">
        <f t="shared" si="1"/>
        <v>46372</v>
      </c>
      <c r="E258" s="522">
        <v>46007.0</v>
      </c>
      <c r="F258" s="205" t="s">
        <v>1365</v>
      </c>
      <c r="G258" s="362" t="s">
        <v>1670</v>
      </c>
      <c r="H258" s="761" t="b">
        <v>0</v>
      </c>
      <c r="I258" s="553" t="b">
        <v>0</v>
      </c>
      <c r="J258" s="553" t="b">
        <v>0</v>
      </c>
      <c r="K258" s="553" t="b">
        <v>0</v>
      </c>
      <c r="L258" s="758" t="b">
        <v>0</v>
      </c>
      <c r="O258" s="759"/>
    </row>
    <row r="259">
      <c r="A259" s="205" t="s">
        <v>1363</v>
      </c>
      <c r="B259" s="205" t="s">
        <v>1658</v>
      </c>
      <c r="C259" s="522">
        <v>46007.0</v>
      </c>
      <c r="D259" s="762">
        <f t="shared" si="1"/>
        <v>46372</v>
      </c>
      <c r="E259" s="522">
        <v>46007.0</v>
      </c>
      <c r="F259" s="205" t="s">
        <v>1365</v>
      </c>
      <c r="G259" s="362" t="s">
        <v>1671</v>
      </c>
      <c r="H259" s="761" t="b">
        <v>0</v>
      </c>
      <c r="I259" s="553" t="b">
        <v>0</v>
      </c>
      <c r="J259" s="553" t="b">
        <v>0</v>
      </c>
      <c r="K259" s="553" t="b">
        <v>0</v>
      </c>
      <c r="L259" s="758" t="b">
        <v>0</v>
      </c>
      <c r="O259" s="759"/>
    </row>
    <row r="260">
      <c r="A260" s="205" t="s">
        <v>1363</v>
      </c>
      <c r="B260" s="205" t="s">
        <v>1658</v>
      </c>
      <c r="C260" s="522">
        <v>46007.0</v>
      </c>
      <c r="D260" s="762">
        <f t="shared" si="1"/>
        <v>46372</v>
      </c>
      <c r="E260" s="522">
        <v>46007.0</v>
      </c>
      <c r="F260" s="205" t="s">
        <v>1365</v>
      </c>
      <c r="G260" s="362" t="s">
        <v>1672</v>
      </c>
      <c r="H260" s="761" t="b">
        <v>0</v>
      </c>
      <c r="I260" s="553" t="b">
        <v>0</v>
      </c>
      <c r="J260" s="553" t="b">
        <v>0</v>
      </c>
      <c r="K260" s="553" t="b">
        <v>0</v>
      </c>
      <c r="L260" s="758" t="b">
        <v>0</v>
      </c>
      <c r="M260" s="205" t="s">
        <v>472</v>
      </c>
      <c r="N260" s="205" t="s">
        <v>929</v>
      </c>
      <c r="O260" s="759"/>
    </row>
    <row r="261">
      <c r="A261" s="205" t="s">
        <v>1375</v>
      </c>
      <c r="B261" s="205" t="s">
        <v>1658</v>
      </c>
      <c r="D261" s="553" t="str">
        <f t="shared" si="1"/>
        <v/>
      </c>
      <c r="E261" s="522">
        <v>46006.0</v>
      </c>
      <c r="F261" s="205" t="s">
        <v>1365</v>
      </c>
      <c r="G261" s="362" t="s">
        <v>1673</v>
      </c>
      <c r="H261" s="761" t="b">
        <v>0</v>
      </c>
      <c r="I261" s="553" t="b">
        <v>0</v>
      </c>
      <c r="J261" s="553" t="b">
        <v>0</v>
      </c>
      <c r="K261" s="553" t="b">
        <v>0</v>
      </c>
      <c r="L261" s="758" t="b">
        <v>0</v>
      </c>
      <c r="O261" s="759"/>
    </row>
    <row r="262">
      <c r="A262" s="205" t="s">
        <v>1363</v>
      </c>
      <c r="B262" s="205" t="s">
        <v>1658</v>
      </c>
      <c r="C262" s="522">
        <v>46006.0</v>
      </c>
      <c r="D262" s="762">
        <f t="shared" si="1"/>
        <v>46371</v>
      </c>
      <c r="E262" s="522">
        <v>46006.0</v>
      </c>
      <c r="F262" s="205" t="s">
        <v>1365</v>
      </c>
      <c r="G262" s="362" t="s">
        <v>1674</v>
      </c>
      <c r="H262" s="761" t="b">
        <v>0</v>
      </c>
      <c r="I262" s="553" t="b">
        <v>0</v>
      </c>
      <c r="J262" s="553" t="b">
        <v>0</v>
      </c>
      <c r="K262" s="553" t="b">
        <v>0</v>
      </c>
      <c r="L262" s="758" t="b">
        <v>0</v>
      </c>
      <c r="O262" s="759"/>
    </row>
    <row r="263">
      <c r="A263" s="205" t="s">
        <v>1363</v>
      </c>
      <c r="B263" s="205" t="s">
        <v>1658</v>
      </c>
      <c r="C263" s="522">
        <v>46005.0</v>
      </c>
      <c r="D263" s="762">
        <f t="shared" si="1"/>
        <v>46370</v>
      </c>
      <c r="E263" s="522">
        <v>46005.0</v>
      </c>
      <c r="F263" s="205" t="s">
        <v>1365</v>
      </c>
      <c r="G263" s="362" t="s">
        <v>1675</v>
      </c>
      <c r="H263" s="761" t="b">
        <v>0</v>
      </c>
      <c r="I263" s="553" t="b">
        <v>0</v>
      </c>
      <c r="J263" s="553" t="b">
        <v>0</v>
      </c>
      <c r="K263" s="553" t="b">
        <v>0</v>
      </c>
      <c r="L263" s="758" t="b">
        <v>0</v>
      </c>
      <c r="O263" s="759"/>
    </row>
    <row r="264">
      <c r="A264" s="205" t="s">
        <v>1363</v>
      </c>
      <c r="B264" s="205" t="s">
        <v>1658</v>
      </c>
      <c r="C264" s="522">
        <v>46005.0</v>
      </c>
      <c r="D264" s="762">
        <f t="shared" si="1"/>
        <v>46370</v>
      </c>
      <c r="E264" s="522">
        <v>46005.0</v>
      </c>
      <c r="F264" s="205" t="s">
        <v>1365</v>
      </c>
      <c r="G264" s="362" t="s">
        <v>1676</v>
      </c>
      <c r="H264" s="761" t="b">
        <v>0</v>
      </c>
      <c r="I264" s="553" t="b">
        <v>0</v>
      </c>
      <c r="J264" s="553" t="b">
        <v>0</v>
      </c>
      <c r="K264" s="553" t="b">
        <v>0</v>
      </c>
      <c r="L264" s="758" t="b">
        <v>0</v>
      </c>
      <c r="O264" s="759"/>
    </row>
    <row r="265">
      <c r="A265" s="205" t="s">
        <v>1363</v>
      </c>
      <c r="B265" s="205" t="s">
        <v>1658</v>
      </c>
      <c r="C265" s="522">
        <v>46005.0</v>
      </c>
      <c r="D265" s="762">
        <f t="shared" si="1"/>
        <v>46370</v>
      </c>
      <c r="E265" s="522">
        <v>46005.0</v>
      </c>
      <c r="F265" s="205" t="s">
        <v>1365</v>
      </c>
      <c r="G265" s="362" t="s">
        <v>1677</v>
      </c>
      <c r="H265" s="761" t="b">
        <v>0</v>
      </c>
      <c r="I265" s="553" t="b">
        <v>0</v>
      </c>
      <c r="J265" s="553" t="b">
        <v>0</v>
      </c>
      <c r="K265" s="553" t="b">
        <v>0</v>
      </c>
      <c r="L265" s="758" t="b">
        <v>0</v>
      </c>
      <c r="O265" s="759"/>
    </row>
    <row r="266">
      <c r="A266" s="205" t="s">
        <v>1363</v>
      </c>
      <c r="B266" s="205" t="s">
        <v>1658</v>
      </c>
      <c r="C266" s="522">
        <v>46005.0</v>
      </c>
      <c r="D266" s="762">
        <f t="shared" si="1"/>
        <v>46370</v>
      </c>
      <c r="E266" s="522">
        <v>46005.0</v>
      </c>
      <c r="F266" s="205" t="s">
        <v>1365</v>
      </c>
      <c r="G266" s="362" t="s">
        <v>1678</v>
      </c>
      <c r="H266" s="761" t="b">
        <v>0</v>
      </c>
      <c r="I266" s="553" t="b">
        <v>0</v>
      </c>
      <c r="J266" s="553" t="b">
        <v>0</v>
      </c>
      <c r="K266" s="553" t="b">
        <v>0</v>
      </c>
      <c r="L266" s="758" t="b">
        <v>0</v>
      </c>
      <c r="O266" s="759"/>
    </row>
    <row r="267">
      <c r="A267" s="205" t="s">
        <v>1363</v>
      </c>
      <c r="B267" s="205" t="s">
        <v>1658</v>
      </c>
      <c r="C267" s="522">
        <v>46005.0</v>
      </c>
      <c r="D267" s="762">
        <f t="shared" si="1"/>
        <v>46370</v>
      </c>
      <c r="E267" s="522">
        <v>46005.0</v>
      </c>
      <c r="F267" s="205" t="s">
        <v>1365</v>
      </c>
      <c r="G267" s="362" t="s">
        <v>1679</v>
      </c>
      <c r="H267" s="761" t="b">
        <v>0</v>
      </c>
      <c r="I267" s="553" t="b">
        <v>0</v>
      </c>
      <c r="J267" s="553" t="b">
        <v>0</v>
      </c>
      <c r="K267" s="553" t="b">
        <v>0</v>
      </c>
      <c r="L267" s="758" t="b">
        <v>0</v>
      </c>
      <c r="O267" s="759"/>
    </row>
    <row r="268">
      <c r="A268" s="205" t="s">
        <v>1363</v>
      </c>
      <c r="B268" s="205" t="s">
        <v>1658</v>
      </c>
      <c r="C268" s="522">
        <v>46004.0</v>
      </c>
      <c r="D268" s="762">
        <f t="shared" si="1"/>
        <v>46369</v>
      </c>
      <c r="E268" s="522">
        <v>46004.0</v>
      </c>
      <c r="F268" s="205" t="s">
        <v>1365</v>
      </c>
      <c r="G268" s="362" t="s">
        <v>1680</v>
      </c>
      <c r="H268" s="761" t="b">
        <v>0</v>
      </c>
      <c r="I268" s="553" t="b">
        <v>0</v>
      </c>
      <c r="J268" s="553" t="b">
        <v>0</v>
      </c>
      <c r="K268" s="553" t="b">
        <v>0</v>
      </c>
      <c r="L268" s="758" t="b">
        <v>0</v>
      </c>
      <c r="O268" s="759"/>
    </row>
    <row r="269">
      <c r="A269" s="205" t="s">
        <v>1363</v>
      </c>
      <c r="B269" s="205" t="s">
        <v>1658</v>
      </c>
      <c r="C269" s="522">
        <v>46004.0</v>
      </c>
      <c r="D269" s="762">
        <f t="shared" si="1"/>
        <v>46369</v>
      </c>
      <c r="E269" s="522">
        <v>46004.0</v>
      </c>
      <c r="F269" s="205" t="s">
        <v>1365</v>
      </c>
      <c r="G269" s="362" t="s">
        <v>1681</v>
      </c>
      <c r="H269" s="761" t="b">
        <v>0</v>
      </c>
      <c r="I269" s="553" t="b">
        <v>0</v>
      </c>
      <c r="J269" s="553" t="b">
        <v>0</v>
      </c>
      <c r="K269" s="553" t="b">
        <v>0</v>
      </c>
      <c r="L269" s="758" t="b">
        <v>0</v>
      </c>
      <c r="O269" s="759"/>
    </row>
    <row r="270">
      <c r="A270" s="205" t="s">
        <v>1363</v>
      </c>
      <c r="B270" s="205" t="s">
        <v>1658</v>
      </c>
      <c r="C270" s="522">
        <v>46004.0</v>
      </c>
      <c r="D270" s="762">
        <f t="shared" si="1"/>
        <v>46369</v>
      </c>
      <c r="E270" s="522">
        <v>46004.0</v>
      </c>
      <c r="F270" s="205" t="s">
        <v>1365</v>
      </c>
      <c r="G270" s="362" t="s">
        <v>1682</v>
      </c>
      <c r="H270" s="761" t="b">
        <v>0</v>
      </c>
      <c r="I270" s="553" t="b">
        <v>0</v>
      </c>
      <c r="J270" s="553" t="b">
        <v>0</v>
      </c>
      <c r="K270" s="553" t="b">
        <v>0</v>
      </c>
      <c r="L270" s="758" t="b">
        <v>0</v>
      </c>
      <c r="O270" s="759"/>
    </row>
    <row r="271">
      <c r="A271" s="205" t="s">
        <v>1363</v>
      </c>
      <c r="B271" s="205" t="s">
        <v>1658</v>
      </c>
      <c r="C271" s="522">
        <v>46003.0</v>
      </c>
      <c r="D271" s="762">
        <f t="shared" si="1"/>
        <v>46368</v>
      </c>
      <c r="E271" s="522">
        <v>46003.0</v>
      </c>
      <c r="F271" s="205" t="s">
        <v>1365</v>
      </c>
      <c r="G271" s="362" t="s">
        <v>1683</v>
      </c>
      <c r="H271" s="761" t="b">
        <v>0</v>
      </c>
      <c r="I271" s="553" t="b">
        <v>0</v>
      </c>
      <c r="J271" s="553" t="b">
        <v>0</v>
      </c>
      <c r="K271" s="553" t="b">
        <v>0</v>
      </c>
      <c r="L271" s="758" t="b">
        <v>0</v>
      </c>
      <c r="O271" s="759"/>
    </row>
    <row r="272">
      <c r="A272" s="205" t="s">
        <v>1363</v>
      </c>
      <c r="B272" s="205" t="s">
        <v>1658</v>
      </c>
      <c r="D272" s="553" t="str">
        <f t="shared" si="1"/>
        <v/>
      </c>
      <c r="E272" s="522">
        <v>46003.0</v>
      </c>
      <c r="F272" s="205" t="s">
        <v>1365</v>
      </c>
      <c r="G272" s="362" t="s">
        <v>1684</v>
      </c>
      <c r="H272" s="761" t="b">
        <v>0</v>
      </c>
      <c r="I272" s="553" t="b">
        <v>0</v>
      </c>
      <c r="J272" s="553" t="b">
        <v>0</v>
      </c>
      <c r="K272" s="553" t="b">
        <v>0</v>
      </c>
      <c r="L272" s="758" t="b">
        <v>0</v>
      </c>
      <c r="O272" s="759"/>
    </row>
    <row r="273">
      <c r="A273" s="205" t="s">
        <v>1363</v>
      </c>
      <c r="B273" s="205" t="s">
        <v>1658</v>
      </c>
      <c r="C273" s="522">
        <v>46003.0</v>
      </c>
      <c r="D273" s="762">
        <f t="shared" si="1"/>
        <v>46368</v>
      </c>
      <c r="E273" s="522">
        <v>46003.0</v>
      </c>
      <c r="F273" s="205" t="s">
        <v>1365</v>
      </c>
      <c r="G273" s="362" t="s">
        <v>1685</v>
      </c>
      <c r="H273" s="761" t="b">
        <v>0</v>
      </c>
      <c r="I273" s="553" t="b">
        <v>0</v>
      </c>
      <c r="J273" s="553" t="b">
        <v>0</v>
      </c>
      <c r="K273" s="553" t="b">
        <v>0</v>
      </c>
      <c r="L273" s="758" t="b">
        <v>0</v>
      </c>
      <c r="O273" s="759"/>
    </row>
    <row r="274">
      <c r="A274" s="205" t="s">
        <v>1363</v>
      </c>
      <c r="B274" s="205" t="s">
        <v>1658</v>
      </c>
      <c r="C274" s="522">
        <v>46003.0</v>
      </c>
      <c r="D274" s="762">
        <f t="shared" si="1"/>
        <v>46368</v>
      </c>
      <c r="E274" s="522">
        <v>46003.0</v>
      </c>
      <c r="F274" s="205" t="s">
        <v>1365</v>
      </c>
      <c r="G274" s="362" t="s">
        <v>1686</v>
      </c>
      <c r="H274" s="761" t="b">
        <v>0</v>
      </c>
      <c r="I274" s="553" t="b">
        <v>0</v>
      </c>
      <c r="J274" s="553" t="b">
        <v>0</v>
      </c>
      <c r="K274" s="553" t="b">
        <v>0</v>
      </c>
      <c r="L274" s="758" t="b">
        <v>0</v>
      </c>
      <c r="O274" s="759"/>
    </row>
    <row r="275">
      <c r="A275" s="205" t="s">
        <v>1363</v>
      </c>
      <c r="B275" s="205" t="s">
        <v>1658</v>
      </c>
      <c r="C275" s="522">
        <v>46003.0</v>
      </c>
      <c r="D275" s="762">
        <f t="shared" si="1"/>
        <v>46368</v>
      </c>
      <c r="E275" s="522">
        <v>46003.0</v>
      </c>
      <c r="F275" s="205" t="s">
        <v>1365</v>
      </c>
      <c r="G275" s="362" t="s">
        <v>1687</v>
      </c>
      <c r="H275" s="761" t="b">
        <v>0</v>
      </c>
      <c r="I275" s="553" t="b">
        <v>0</v>
      </c>
      <c r="J275" s="553" t="b">
        <v>0</v>
      </c>
      <c r="K275" s="553" t="b">
        <v>0</v>
      </c>
      <c r="L275" s="758" t="b">
        <v>0</v>
      </c>
      <c r="O275" s="759"/>
    </row>
    <row r="276">
      <c r="A276" s="205" t="s">
        <v>1363</v>
      </c>
      <c r="B276" s="205" t="s">
        <v>1658</v>
      </c>
      <c r="C276" s="522">
        <v>46003.0</v>
      </c>
      <c r="D276" s="762">
        <f t="shared" si="1"/>
        <v>46368</v>
      </c>
      <c r="E276" s="522">
        <v>46003.0</v>
      </c>
      <c r="F276" s="205" t="s">
        <v>1365</v>
      </c>
      <c r="G276" s="362" t="s">
        <v>1688</v>
      </c>
      <c r="H276" s="761" t="b">
        <v>0</v>
      </c>
      <c r="I276" s="553" t="b">
        <v>0</v>
      </c>
      <c r="J276" s="553" t="b">
        <v>0</v>
      </c>
      <c r="K276" s="553" t="b">
        <v>0</v>
      </c>
      <c r="L276" s="758" t="b">
        <v>0</v>
      </c>
      <c r="O276" s="759"/>
    </row>
    <row r="277">
      <c r="A277" s="205" t="s">
        <v>1363</v>
      </c>
      <c r="B277" s="205" t="s">
        <v>1658</v>
      </c>
      <c r="C277" s="522">
        <v>46002.0</v>
      </c>
      <c r="D277" s="762">
        <f t="shared" si="1"/>
        <v>46367</v>
      </c>
      <c r="E277" s="522">
        <v>46002.0</v>
      </c>
      <c r="F277" s="205" t="s">
        <v>1365</v>
      </c>
      <c r="G277" s="362" t="s">
        <v>1689</v>
      </c>
      <c r="H277" s="761" t="b">
        <v>0</v>
      </c>
      <c r="I277" s="553" t="b">
        <v>0</v>
      </c>
      <c r="J277" s="553" t="b">
        <v>0</v>
      </c>
      <c r="K277" s="553" t="b">
        <v>0</v>
      </c>
      <c r="L277" s="758" t="b">
        <v>0</v>
      </c>
      <c r="O277" s="759"/>
    </row>
    <row r="278">
      <c r="A278" s="205" t="s">
        <v>1363</v>
      </c>
      <c r="B278" s="205" t="s">
        <v>1658</v>
      </c>
      <c r="C278" s="522">
        <v>46002.0</v>
      </c>
      <c r="D278" s="762">
        <f t="shared" si="1"/>
        <v>46367</v>
      </c>
      <c r="E278" s="522">
        <v>46002.0</v>
      </c>
      <c r="F278" s="205" t="s">
        <v>1365</v>
      </c>
      <c r="G278" s="362" t="s">
        <v>1690</v>
      </c>
      <c r="H278" s="761" t="b">
        <v>0</v>
      </c>
      <c r="I278" s="553" t="b">
        <v>0</v>
      </c>
      <c r="J278" s="553" t="b">
        <v>0</v>
      </c>
      <c r="K278" s="553" t="b">
        <v>0</v>
      </c>
      <c r="L278" s="758" t="b">
        <v>0</v>
      </c>
      <c r="O278" s="759"/>
    </row>
    <row r="279">
      <c r="A279" s="205" t="s">
        <v>1363</v>
      </c>
      <c r="B279" s="205" t="s">
        <v>1658</v>
      </c>
      <c r="C279" s="522">
        <v>46002.0</v>
      </c>
      <c r="D279" s="762">
        <f t="shared" si="1"/>
        <v>46367</v>
      </c>
      <c r="E279" s="522">
        <v>46002.0</v>
      </c>
      <c r="F279" s="205" t="s">
        <v>1365</v>
      </c>
      <c r="G279" s="362" t="s">
        <v>1691</v>
      </c>
      <c r="H279" s="761" t="b">
        <v>0</v>
      </c>
      <c r="I279" s="553" t="b">
        <v>0</v>
      </c>
      <c r="J279" s="553" t="b">
        <v>0</v>
      </c>
      <c r="K279" s="553" t="b">
        <v>0</v>
      </c>
      <c r="L279" s="758" t="b">
        <v>0</v>
      </c>
      <c r="O279" s="759"/>
    </row>
    <row r="280">
      <c r="A280" s="205" t="s">
        <v>1363</v>
      </c>
      <c r="B280" s="205" t="s">
        <v>1658</v>
      </c>
      <c r="C280" s="522">
        <v>46002.0</v>
      </c>
      <c r="D280" s="762">
        <f t="shared" si="1"/>
        <v>46367</v>
      </c>
      <c r="E280" s="522">
        <v>46002.0</v>
      </c>
      <c r="F280" s="205" t="s">
        <v>1365</v>
      </c>
      <c r="G280" s="362" t="s">
        <v>1692</v>
      </c>
      <c r="H280" s="761" t="b">
        <v>0</v>
      </c>
      <c r="I280" s="553" t="b">
        <v>0</v>
      </c>
      <c r="J280" s="553" t="b">
        <v>0</v>
      </c>
      <c r="K280" s="553" t="b">
        <v>0</v>
      </c>
      <c r="L280" s="758" t="b">
        <v>0</v>
      </c>
      <c r="O280" s="759"/>
    </row>
    <row r="281">
      <c r="A281" s="205" t="s">
        <v>1363</v>
      </c>
      <c r="B281" s="205" t="s">
        <v>1658</v>
      </c>
      <c r="C281" s="522">
        <v>46002.0</v>
      </c>
      <c r="D281" s="762">
        <f t="shared" si="1"/>
        <v>46367</v>
      </c>
      <c r="E281" s="522">
        <v>46002.0</v>
      </c>
      <c r="F281" s="205" t="s">
        <v>1365</v>
      </c>
      <c r="G281" s="362" t="s">
        <v>1693</v>
      </c>
      <c r="H281" s="761" t="b">
        <v>0</v>
      </c>
      <c r="I281" s="553" t="b">
        <v>0</v>
      </c>
      <c r="J281" s="553" t="b">
        <v>0</v>
      </c>
      <c r="K281" s="553" t="b">
        <v>0</v>
      </c>
      <c r="L281" s="758" t="b">
        <v>0</v>
      </c>
      <c r="O281" s="759"/>
    </row>
    <row r="282">
      <c r="A282" s="205" t="s">
        <v>1363</v>
      </c>
      <c r="B282" s="205" t="s">
        <v>1658</v>
      </c>
      <c r="C282" s="522">
        <v>46001.0</v>
      </c>
      <c r="D282" s="762">
        <f t="shared" si="1"/>
        <v>46366</v>
      </c>
      <c r="E282" s="522">
        <v>46001.0</v>
      </c>
      <c r="F282" s="205" t="s">
        <v>1365</v>
      </c>
      <c r="G282" s="362" t="s">
        <v>1694</v>
      </c>
      <c r="H282" s="761" t="b">
        <v>0</v>
      </c>
      <c r="I282" s="553" t="b">
        <v>0</v>
      </c>
      <c r="J282" s="553" t="b">
        <v>0</v>
      </c>
      <c r="K282" s="553" t="b">
        <v>0</v>
      </c>
      <c r="L282" s="758" t="b">
        <v>0</v>
      </c>
      <c r="O282" s="759"/>
    </row>
    <row r="283">
      <c r="A283" s="205" t="s">
        <v>1363</v>
      </c>
      <c r="B283" s="205" t="s">
        <v>1658</v>
      </c>
      <c r="C283" s="522">
        <v>46001.0</v>
      </c>
      <c r="D283" s="762">
        <f t="shared" si="1"/>
        <v>46366</v>
      </c>
      <c r="E283" s="522">
        <v>46001.0</v>
      </c>
      <c r="F283" s="205" t="s">
        <v>1365</v>
      </c>
      <c r="G283" s="362" t="s">
        <v>1695</v>
      </c>
      <c r="H283" s="761" t="b">
        <v>0</v>
      </c>
      <c r="I283" s="553" t="b">
        <v>0</v>
      </c>
      <c r="J283" s="553" t="b">
        <v>0</v>
      </c>
      <c r="K283" s="553" t="b">
        <v>0</v>
      </c>
      <c r="L283" s="758" t="b">
        <v>0</v>
      </c>
      <c r="O283" s="759"/>
    </row>
    <row r="284">
      <c r="A284" s="205" t="s">
        <v>1363</v>
      </c>
      <c r="B284" s="205" t="s">
        <v>1658</v>
      </c>
      <c r="C284" s="756">
        <v>46000.0</v>
      </c>
      <c r="D284" s="762">
        <f t="shared" si="1"/>
        <v>46365</v>
      </c>
      <c r="E284" s="756">
        <v>46000.0</v>
      </c>
      <c r="F284" s="205" t="s">
        <v>1365</v>
      </c>
      <c r="G284" s="362" t="s">
        <v>1696</v>
      </c>
      <c r="H284" s="761" t="b">
        <v>0</v>
      </c>
      <c r="I284" s="553" t="b">
        <v>0</v>
      </c>
      <c r="J284" s="553" t="b">
        <v>0</v>
      </c>
      <c r="K284" s="553" t="b">
        <v>0</v>
      </c>
      <c r="L284" s="758" t="b">
        <v>0</v>
      </c>
      <c r="M284" s="205" t="s">
        <v>472</v>
      </c>
      <c r="N284" s="205" t="s">
        <v>916</v>
      </c>
      <c r="O284" s="759"/>
    </row>
    <row r="285">
      <c r="A285" s="205" t="s">
        <v>1363</v>
      </c>
      <c r="B285" s="205" t="s">
        <v>1658</v>
      </c>
      <c r="C285" s="756">
        <v>46000.0</v>
      </c>
      <c r="D285" s="762">
        <f t="shared" si="1"/>
        <v>46365</v>
      </c>
      <c r="E285" s="756">
        <v>46000.0</v>
      </c>
      <c r="F285" s="205" t="s">
        <v>1365</v>
      </c>
      <c r="G285" s="362" t="s">
        <v>1697</v>
      </c>
      <c r="H285" s="761" t="b">
        <v>0</v>
      </c>
      <c r="I285" s="553" t="b">
        <v>0</v>
      </c>
      <c r="J285" s="553" t="b">
        <v>0</v>
      </c>
      <c r="K285" s="553" t="b">
        <v>0</v>
      </c>
      <c r="L285" s="758" t="b">
        <v>0</v>
      </c>
      <c r="M285" s="205" t="s">
        <v>484</v>
      </c>
      <c r="N285" s="205" t="s">
        <v>613</v>
      </c>
      <c r="O285" s="764" t="s">
        <v>1537</v>
      </c>
      <c r="P285" s="205" t="s">
        <v>1698</v>
      </c>
    </row>
    <row r="286">
      <c r="A286" s="205" t="s">
        <v>1363</v>
      </c>
      <c r="B286" s="205" t="s">
        <v>1658</v>
      </c>
      <c r="C286" s="756">
        <v>46000.0</v>
      </c>
      <c r="D286" s="762">
        <f t="shared" si="1"/>
        <v>46365</v>
      </c>
      <c r="E286" s="756">
        <v>46000.0</v>
      </c>
      <c r="F286" s="205" t="s">
        <v>1365</v>
      </c>
      <c r="G286" s="362" t="s">
        <v>1699</v>
      </c>
      <c r="H286" s="761" t="b">
        <v>0</v>
      </c>
      <c r="I286" s="553" t="b">
        <v>0</v>
      </c>
      <c r="J286" s="553" t="b">
        <v>0</v>
      </c>
      <c r="K286" s="553" t="b">
        <v>0</v>
      </c>
      <c r="L286" s="758" t="b">
        <v>0</v>
      </c>
      <c r="O286" s="759"/>
    </row>
    <row r="287">
      <c r="A287" s="205" t="s">
        <v>1363</v>
      </c>
      <c r="B287" s="205" t="s">
        <v>1658</v>
      </c>
      <c r="C287" s="756">
        <v>46000.0</v>
      </c>
      <c r="D287" s="762">
        <f t="shared" si="1"/>
        <v>46365</v>
      </c>
      <c r="E287" s="756">
        <v>46000.0</v>
      </c>
      <c r="F287" s="205" t="s">
        <v>1365</v>
      </c>
      <c r="G287" s="362" t="s">
        <v>1700</v>
      </c>
      <c r="H287" s="761" t="b">
        <v>0</v>
      </c>
      <c r="I287" s="553" t="b">
        <v>0</v>
      </c>
      <c r="J287" s="553" t="b">
        <v>0</v>
      </c>
      <c r="K287" s="553" t="b">
        <v>0</v>
      </c>
      <c r="L287" s="758" t="b">
        <v>0</v>
      </c>
      <c r="M287" s="205" t="s">
        <v>904</v>
      </c>
      <c r="N287" s="205" t="s">
        <v>809</v>
      </c>
      <c r="O287" s="759"/>
    </row>
    <row r="288">
      <c r="A288" s="205" t="s">
        <v>1363</v>
      </c>
      <c r="B288" s="205" t="s">
        <v>1658</v>
      </c>
      <c r="C288" s="756">
        <v>46000.0</v>
      </c>
      <c r="D288" s="762">
        <f t="shared" si="1"/>
        <v>46365</v>
      </c>
      <c r="E288" s="756">
        <v>46000.0</v>
      </c>
      <c r="F288" s="205" t="s">
        <v>1365</v>
      </c>
      <c r="G288" s="362" t="s">
        <v>1701</v>
      </c>
      <c r="H288" s="761" t="b">
        <v>0</v>
      </c>
      <c r="I288" s="553" t="b">
        <v>0</v>
      </c>
      <c r="J288" s="553" t="b">
        <v>0</v>
      </c>
      <c r="K288" s="553" t="b">
        <v>0</v>
      </c>
      <c r="L288" s="758" t="b">
        <v>0</v>
      </c>
      <c r="O288" s="759"/>
    </row>
    <row r="289">
      <c r="A289" s="205" t="s">
        <v>1363</v>
      </c>
      <c r="B289" s="205" t="s">
        <v>1658</v>
      </c>
      <c r="C289" s="756">
        <v>45999.0</v>
      </c>
      <c r="D289" s="762">
        <f t="shared" si="1"/>
        <v>46364</v>
      </c>
      <c r="E289" s="756">
        <v>45999.0</v>
      </c>
      <c r="F289" s="205" t="s">
        <v>1365</v>
      </c>
      <c r="G289" s="362" t="s">
        <v>1702</v>
      </c>
      <c r="H289" s="761" t="b">
        <v>0</v>
      </c>
      <c r="I289" s="553" t="b">
        <v>0</v>
      </c>
      <c r="J289" s="553" t="b">
        <v>0</v>
      </c>
      <c r="K289" s="553" t="b">
        <v>0</v>
      </c>
      <c r="L289" s="758" t="b">
        <v>0</v>
      </c>
      <c r="O289" s="759"/>
    </row>
    <row r="290">
      <c r="A290" s="205" t="s">
        <v>1363</v>
      </c>
      <c r="B290" s="205" t="s">
        <v>1703</v>
      </c>
      <c r="C290" s="756">
        <v>46364.0</v>
      </c>
      <c r="D290" s="762">
        <f t="shared" si="1"/>
        <v>46729</v>
      </c>
      <c r="E290" s="756">
        <v>45999.0</v>
      </c>
      <c r="F290" s="205" t="s">
        <v>1365</v>
      </c>
      <c r="G290" s="362" t="s">
        <v>1702</v>
      </c>
      <c r="H290" s="761" t="b">
        <v>0</v>
      </c>
      <c r="I290" s="553" t="b">
        <v>0</v>
      </c>
      <c r="J290" s="553" t="b">
        <v>0</v>
      </c>
      <c r="K290" s="553" t="b">
        <v>0</v>
      </c>
      <c r="L290" s="758" t="b">
        <v>0</v>
      </c>
      <c r="O290" s="759"/>
    </row>
    <row r="291">
      <c r="A291" s="205" t="s">
        <v>1363</v>
      </c>
      <c r="B291" s="205" t="s">
        <v>1658</v>
      </c>
      <c r="C291" s="756">
        <v>45998.0</v>
      </c>
      <c r="D291" s="762">
        <f t="shared" si="1"/>
        <v>46363</v>
      </c>
      <c r="E291" s="756">
        <v>45998.0</v>
      </c>
      <c r="F291" s="205" t="s">
        <v>1365</v>
      </c>
      <c r="G291" s="362" t="s">
        <v>1704</v>
      </c>
      <c r="H291" s="761" t="b">
        <v>0</v>
      </c>
      <c r="I291" s="553" t="b">
        <v>0</v>
      </c>
      <c r="J291" s="553" t="b">
        <v>0</v>
      </c>
      <c r="K291" s="553" t="b">
        <v>0</v>
      </c>
      <c r="L291" s="758" t="b">
        <v>0</v>
      </c>
      <c r="M291" s="205" t="s">
        <v>412</v>
      </c>
      <c r="N291" s="205" t="s">
        <v>1705</v>
      </c>
      <c r="O291" s="764" t="s">
        <v>1706</v>
      </c>
      <c r="P291" s="768" t="s">
        <v>1707</v>
      </c>
    </row>
    <row r="292">
      <c r="A292" s="205" t="s">
        <v>1363</v>
      </c>
      <c r="B292" s="205" t="s">
        <v>1364</v>
      </c>
      <c r="C292" s="756">
        <v>45998.0</v>
      </c>
      <c r="D292" s="762">
        <f t="shared" si="1"/>
        <v>46363</v>
      </c>
      <c r="E292" s="756">
        <v>45998.0</v>
      </c>
      <c r="F292" s="205" t="s">
        <v>1365</v>
      </c>
      <c r="G292" s="362" t="s">
        <v>1708</v>
      </c>
      <c r="H292" s="761" t="b">
        <v>0</v>
      </c>
      <c r="I292" s="553" t="b">
        <v>0</v>
      </c>
      <c r="J292" s="553" t="b">
        <v>0</v>
      </c>
      <c r="K292" s="553" t="b">
        <v>0</v>
      </c>
      <c r="L292" s="758" t="b">
        <v>0</v>
      </c>
      <c r="M292" s="205" t="s">
        <v>484</v>
      </c>
      <c r="N292" s="205" t="s">
        <v>872</v>
      </c>
      <c r="O292" s="764" t="s">
        <v>1709</v>
      </c>
    </row>
    <row r="293">
      <c r="A293" s="205" t="s">
        <v>1363</v>
      </c>
      <c r="B293" s="205" t="s">
        <v>1364</v>
      </c>
      <c r="C293" s="756">
        <v>45994.0</v>
      </c>
      <c r="D293" s="762">
        <f t="shared" si="1"/>
        <v>46359</v>
      </c>
      <c r="E293" s="756">
        <v>45994.0</v>
      </c>
      <c r="F293" s="205" t="s">
        <v>1365</v>
      </c>
      <c r="G293" s="362" t="s">
        <v>1710</v>
      </c>
      <c r="H293" s="761" t="b">
        <v>0</v>
      </c>
      <c r="I293" s="553" t="b">
        <v>0</v>
      </c>
      <c r="J293" s="553" t="b">
        <v>0</v>
      </c>
      <c r="K293" s="553" t="b">
        <v>0</v>
      </c>
      <c r="L293" s="758" t="b">
        <v>0</v>
      </c>
      <c r="O293" s="759"/>
    </row>
    <row r="294">
      <c r="A294" s="205" t="s">
        <v>1363</v>
      </c>
      <c r="B294" s="205" t="s">
        <v>1364</v>
      </c>
      <c r="C294" s="205" t="s">
        <v>1711</v>
      </c>
      <c r="D294" s="553" t="str">
        <f t="shared" si="1"/>
        <v>#VALUE!</v>
      </c>
      <c r="E294" s="522">
        <v>45990.0</v>
      </c>
      <c r="F294" s="205" t="s">
        <v>1365</v>
      </c>
      <c r="G294" s="362" t="s">
        <v>1712</v>
      </c>
      <c r="H294" s="761" t="b">
        <v>0</v>
      </c>
      <c r="I294" s="553" t="b">
        <v>0</v>
      </c>
      <c r="J294" s="553" t="b">
        <v>0</v>
      </c>
      <c r="K294" s="553" t="b">
        <v>0</v>
      </c>
      <c r="L294" s="758" t="b">
        <v>0</v>
      </c>
      <c r="O294" s="759"/>
    </row>
    <row r="295">
      <c r="D295" s="553" t="str">
        <f t="shared" si="1"/>
        <v/>
      </c>
      <c r="G295" s="755"/>
      <c r="H295" s="761"/>
      <c r="I295" s="553"/>
      <c r="J295" s="553"/>
      <c r="K295" s="553"/>
      <c r="L295" s="758"/>
      <c r="O295" s="759"/>
    </row>
    <row r="296">
      <c r="D296" s="553" t="str">
        <f t="shared" si="1"/>
        <v/>
      </c>
      <c r="G296" s="755"/>
      <c r="H296" s="761"/>
      <c r="I296" s="553"/>
      <c r="J296" s="553"/>
      <c r="K296" s="553"/>
      <c r="L296" s="758"/>
      <c r="O296" s="759"/>
    </row>
    <row r="297">
      <c r="D297" s="553" t="str">
        <f t="shared" si="1"/>
        <v/>
      </c>
      <c r="G297" s="755"/>
      <c r="H297" s="761"/>
      <c r="I297" s="553"/>
      <c r="J297" s="553"/>
      <c r="K297" s="553"/>
      <c r="L297" s="758"/>
      <c r="O297" s="759"/>
    </row>
    <row r="298">
      <c r="D298" s="553" t="str">
        <f t="shared" si="1"/>
        <v/>
      </c>
      <c r="G298" s="755"/>
      <c r="H298" s="761"/>
      <c r="I298" s="553"/>
      <c r="J298" s="553"/>
      <c r="K298" s="553"/>
      <c r="L298" s="758"/>
      <c r="O298" s="759"/>
    </row>
    <row r="299">
      <c r="D299" s="553" t="str">
        <f t="shared" si="1"/>
        <v/>
      </c>
      <c r="G299" s="755"/>
      <c r="H299" s="761"/>
      <c r="I299" s="553"/>
      <c r="J299" s="553"/>
      <c r="K299" s="553"/>
      <c r="L299" s="758"/>
      <c r="O299" s="759"/>
    </row>
    <row r="300">
      <c r="D300" s="553" t="str">
        <f t="shared" si="1"/>
        <v/>
      </c>
      <c r="G300" s="755"/>
      <c r="H300" s="761"/>
      <c r="I300" s="553"/>
      <c r="J300" s="553"/>
      <c r="K300" s="553"/>
      <c r="L300" s="758"/>
      <c r="O300" s="759"/>
    </row>
    <row r="301">
      <c r="D301" s="553" t="str">
        <f t="shared" si="1"/>
        <v/>
      </c>
      <c r="G301" s="755"/>
      <c r="H301" s="761"/>
      <c r="I301" s="553"/>
      <c r="J301" s="553"/>
      <c r="K301" s="553"/>
      <c r="L301" s="758"/>
      <c r="O301" s="759"/>
    </row>
    <row r="302">
      <c r="D302" s="553" t="str">
        <f t="shared" si="1"/>
        <v/>
      </c>
      <c r="G302" s="755"/>
      <c r="H302" s="761"/>
      <c r="I302" s="553"/>
      <c r="J302" s="553"/>
      <c r="K302" s="553"/>
      <c r="L302" s="758"/>
      <c r="O302" s="759"/>
    </row>
    <row r="303">
      <c r="D303" s="553" t="str">
        <f t="shared" si="1"/>
        <v/>
      </c>
      <c r="G303" s="755"/>
      <c r="H303" s="761"/>
      <c r="I303" s="553"/>
      <c r="J303" s="553"/>
      <c r="K303" s="553"/>
      <c r="L303" s="758"/>
      <c r="O303" s="759"/>
    </row>
    <row r="304">
      <c r="D304" s="553" t="str">
        <f t="shared" si="1"/>
        <v/>
      </c>
      <c r="G304" s="755"/>
      <c r="H304" s="761"/>
      <c r="I304" s="553"/>
      <c r="J304" s="553"/>
      <c r="K304" s="553"/>
      <c r="L304" s="758"/>
      <c r="O304" s="759"/>
    </row>
    <row r="305">
      <c r="D305" s="553" t="str">
        <f t="shared" si="1"/>
        <v/>
      </c>
      <c r="G305" s="755"/>
      <c r="H305" s="761"/>
      <c r="I305" s="553"/>
      <c r="J305" s="553"/>
      <c r="K305" s="553"/>
      <c r="L305" s="758"/>
      <c r="O305" s="759"/>
    </row>
    <row r="306">
      <c r="D306" s="553" t="str">
        <f t="shared" si="1"/>
        <v/>
      </c>
      <c r="G306" s="755"/>
      <c r="H306" s="761"/>
      <c r="I306" s="553"/>
      <c r="J306" s="553"/>
      <c r="K306" s="553"/>
      <c r="L306" s="758"/>
      <c r="O306" s="759"/>
    </row>
    <row r="307">
      <c r="D307" s="553" t="str">
        <f t="shared" si="1"/>
        <v/>
      </c>
      <c r="G307" s="755"/>
      <c r="H307" s="761"/>
      <c r="I307" s="553"/>
      <c r="J307" s="553"/>
      <c r="K307" s="553"/>
      <c r="L307" s="758"/>
      <c r="O307" s="759"/>
    </row>
    <row r="308">
      <c r="D308" s="553" t="str">
        <f t="shared" si="1"/>
        <v/>
      </c>
      <c r="G308" s="755"/>
      <c r="H308" s="761"/>
      <c r="I308" s="553"/>
      <c r="J308" s="553"/>
      <c r="K308" s="553"/>
      <c r="L308" s="758"/>
      <c r="O308" s="759"/>
    </row>
    <row r="309">
      <c r="D309" s="553" t="str">
        <f t="shared" si="1"/>
        <v/>
      </c>
      <c r="G309" s="755"/>
      <c r="H309" s="761"/>
      <c r="I309" s="553"/>
      <c r="J309" s="553"/>
      <c r="K309" s="553"/>
      <c r="L309" s="758"/>
      <c r="O309" s="759"/>
    </row>
    <row r="310">
      <c r="D310" s="553" t="str">
        <f t="shared" si="1"/>
        <v/>
      </c>
      <c r="G310" s="755"/>
      <c r="H310" s="761"/>
      <c r="I310" s="553"/>
      <c r="J310" s="553"/>
      <c r="K310" s="553"/>
      <c r="L310" s="758"/>
      <c r="O310" s="759"/>
    </row>
    <row r="311">
      <c r="D311" s="553" t="str">
        <f t="shared" si="1"/>
        <v/>
      </c>
      <c r="G311" s="755"/>
      <c r="H311" s="761"/>
      <c r="I311" s="553"/>
      <c r="J311" s="553"/>
      <c r="K311" s="553"/>
      <c r="L311" s="758"/>
      <c r="O311" s="759"/>
    </row>
    <row r="312">
      <c r="D312" s="553" t="str">
        <f t="shared" si="1"/>
        <v/>
      </c>
      <c r="G312" s="755"/>
      <c r="H312" s="761"/>
      <c r="I312" s="553"/>
      <c r="J312" s="553"/>
      <c r="K312" s="553"/>
      <c r="L312" s="758"/>
      <c r="O312" s="759"/>
    </row>
    <row r="313">
      <c r="D313" s="553" t="str">
        <f t="shared" si="1"/>
        <v/>
      </c>
      <c r="G313" s="755"/>
      <c r="H313" s="761"/>
      <c r="I313" s="553"/>
      <c r="J313" s="553"/>
      <c r="K313" s="553"/>
      <c r="L313" s="758"/>
      <c r="O313" s="759"/>
    </row>
    <row r="314">
      <c r="D314" s="553" t="str">
        <f t="shared" si="1"/>
        <v/>
      </c>
      <c r="G314" s="755"/>
      <c r="H314" s="761"/>
      <c r="I314" s="553"/>
      <c r="J314" s="553"/>
      <c r="K314" s="553"/>
      <c r="L314" s="758"/>
      <c r="O314" s="759"/>
    </row>
    <row r="315">
      <c r="D315" s="553" t="str">
        <f t="shared" si="1"/>
        <v/>
      </c>
      <c r="G315" s="755"/>
      <c r="H315" s="761"/>
      <c r="I315" s="553"/>
      <c r="J315" s="553"/>
      <c r="K315" s="553"/>
      <c r="L315" s="758"/>
      <c r="O315" s="759"/>
    </row>
    <row r="316">
      <c r="D316" s="553" t="str">
        <f t="shared" si="1"/>
        <v/>
      </c>
      <c r="G316" s="755"/>
      <c r="H316" s="761"/>
      <c r="I316" s="553"/>
      <c r="J316" s="553"/>
      <c r="K316" s="553"/>
      <c r="L316" s="758"/>
      <c r="O316" s="759"/>
    </row>
    <row r="317">
      <c r="D317" s="553" t="str">
        <f t="shared" si="1"/>
        <v/>
      </c>
      <c r="G317" s="755"/>
      <c r="H317" s="761"/>
      <c r="I317" s="553"/>
      <c r="J317" s="553"/>
      <c r="K317" s="553"/>
      <c r="L317" s="758"/>
      <c r="O317" s="759"/>
    </row>
    <row r="318">
      <c r="D318" s="553" t="str">
        <f t="shared" si="1"/>
        <v/>
      </c>
      <c r="G318" s="755"/>
      <c r="H318" s="761"/>
      <c r="I318" s="553"/>
      <c r="J318" s="553"/>
      <c r="K318" s="553"/>
      <c r="L318" s="758"/>
      <c r="O318" s="759"/>
    </row>
    <row r="319">
      <c r="D319" s="553" t="str">
        <f t="shared" si="1"/>
        <v/>
      </c>
      <c r="G319" s="755"/>
      <c r="H319" s="761"/>
      <c r="I319" s="553"/>
      <c r="J319" s="553"/>
      <c r="K319" s="553"/>
      <c r="L319" s="758"/>
      <c r="O319" s="759"/>
    </row>
    <row r="320">
      <c r="D320" s="553" t="str">
        <f t="shared" si="1"/>
        <v/>
      </c>
      <c r="G320" s="755"/>
      <c r="H320" s="761"/>
      <c r="I320" s="553"/>
      <c r="J320" s="553"/>
      <c r="K320" s="553"/>
      <c r="L320" s="758"/>
      <c r="O320" s="759"/>
    </row>
    <row r="321">
      <c r="D321" s="553" t="str">
        <f t="shared" si="1"/>
        <v/>
      </c>
      <c r="G321" s="755"/>
      <c r="H321" s="761"/>
      <c r="I321" s="553"/>
      <c r="J321" s="553"/>
      <c r="K321" s="553"/>
      <c r="L321" s="758"/>
      <c r="O321" s="759"/>
    </row>
    <row r="322">
      <c r="D322" s="553" t="str">
        <f t="shared" si="1"/>
        <v/>
      </c>
      <c r="G322" s="755"/>
      <c r="H322" s="761"/>
      <c r="I322" s="553"/>
      <c r="J322" s="553"/>
      <c r="K322" s="553"/>
      <c r="L322" s="758"/>
      <c r="O322" s="759"/>
    </row>
    <row r="323">
      <c r="D323" s="553" t="str">
        <f t="shared" si="1"/>
        <v/>
      </c>
      <c r="G323" s="755"/>
      <c r="H323" s="761"/>
      <c r="I323" s="553"/>
      <c r="J323" s="553"/>
      <c r="K323" s="553"/>
      <c r="L323" s="758"/>
      <c r="O323" s="759"/>
    </row>
    <row r="324">
      <c r="D324" s="553" t="str">
        <f t="shared" si="1"/>
        <v/>
      </c>
      <c r="G324" s="755"/>
      <c r="H324" s="761"/>
      <c r="I324" s="553"/>
      <c r="J324" s="553"/>
      <c r="K324" s="553"/>
      <c r="L324" s="758"/>
      <c r="O324" s="759"/>
    </row>
    <row r="325">
      <c r="D325" s="553" t="str">
        <f t="shared" si="1"/>
        <v/>
      </c>
      <c r="G325" s="755"/>
      <c r="H325" s="761"/>
      <c r="I325" s="553"/>
      <c r="J325" s="553"/>
      <c r="K325" s="553"/>
      <c r="L325" s="758"/>
      <c r="O325" s="759"/>
    </row>
    <row r="326">
      <c r="D326" s="553" t="str">
        <f t="shared" si="1"/>
        <v/>
      </c>
      <c r="G326" s="755"/>
      <c r="H326" s="761"/>
      <c r="I326" s="553"/>
      <c r="J326" s="553"/>
      <c r="K326" s="553"/>
      <c r="L326" s="758"/>
      <c r="O326" s="759"/>
    </row>
    <row r="327">
      <c r="D327" s="553" t="str">
        <f t="shared" si="1"/>
        <v/>
      </c>
      <c r="G327" s="755"/>
      <c r="H327" s="761"/>
      <c r="I327" s="553"/>
      <c r="J327" s="553"/>
      <c r="K327" s="553"/>
      <c r="L327" s="758"/>
      <c r="O327" s="759"/>
    </row>
    <row r="328">
      <c r="D328" s="553" t="str">
        <f t="shared" si="1"/>
        <v/>
      </c>
      <c r="G328" s="755"/>
      <c r="H328" s="761"/>
      <c r="I328" s="553"/>
      <c r="J328" s="553"/>
      <c r="K328" s="553"/>
      <c r="L328" s="758"/>
      <c r="O328" s="759"/>
    </row>
    <row r="329">
      <c r="D329" s="553" t="str">
        <f t="shared" si="1"/>
        <v/>
      </c>
      <c r="G329" s="755"/>
      <c r="H329" s="761"/>
      <c r="I329" s="553"/>
      <c r="J329" s="553"/>
      <c r="K329" s="553"/>
      <c r="L329" s="758"/>
      <c r="O329" s="759"/>
    </row>
    <row r="330">
      <c r="D330" s="553" t="str">
        <f t="shared" si="1"/>
        <v/>
      </c>
      <c r="G330" s="755"/>
      <c r="H330" s="761"/>
      <c r="I330" s="553"/>
      <c r="J330" s="553"/>
      <c r="K330" s="553"/>
      <c r="L330" s="758"/>
      <c r="O330" s="759"/>
    </row>
    <row r="331">
      <c r="D331" s="553" t="str">
        <f t="shared" si="1"/>
        <v/>
      </c>
      <c r="G331" s="755"/>
      <c r="H331" s="761"/>
      <c r="I331" s="553"/>
      <c r="J331" s="553"/>
      <c r="K331" s="553"/>
      <c r="L331" s="758"/>
      <c r="O331" s="759"/>
    </row>
    <row r="332">
      <c r="D332" s="553" t="str">
        <f t="shared" si="1"/>
        <v/>
      </c>
      <c r="G332" s="755"/>
      <c r="H332" s="761"/>
      <c r="I332" s="553"/>
      <c r="J332" s="553"/>
      <c r="K332" s="553"/>
      <c r="L332" s="758"/>
      <c r="O332" s="759"/>
    </row>
    <row r="333">
      <c r="D333" s="553" t="str">
        <f t="shared" si="1"/>
        <v/>
      </c>
      <c r="G333" s="755"/>
      <c r="H333" s="761"/>
      <c r="I333" s="553"/>
      <c r="J333" s="553"/>
      <c r="K333" s="553"/>
      <c r="L333" s="758"/>
      <c r="O333" s="759"/>
    </row>
    <row r="334">
      <c r="D334" s="553" t="str">
        <f t="shared" si="1"/>
        <v/>
      </c>
      <c r="G334" s="755"/>
      <c r="H334" s="761"/>
      <c r="I334" s="553"/>
      <c r="J334" s="553"/>
      <c r="K334" s="553"/>
      <c r="L334" s="758"/>
      <c r="O334" s="759"/>
    </row>
    <row r="335">
      <c r="D335" s="553" t="str">
        <f t="shared" si="1"/>
        <v/>
      </c>
      <c r="G335" s="755"/>
      <c r="H335" s="761"/>
      <c r="I335" s="553"/>
      <c r="J335" s="553"/>
      <c r="K335" s="553"/>
      <c r="L335" s="758"/>
      <c r="O335" s="759"/>
    </row>
    <row r="336">
      <c r="D336" s="553" t="str">
        <f t="shared" si="1"/>
        <v/>
      </c>
      <c r="G336" s="755"/>
      <c r="H336" s="761"/>
      <c r="I336" s="553"/>
      <c r="J336" s="553"/>
      <c r="K336" s="553"/>
      <c r="L336" s="758"/>
      <c r="O336" s="759"/>
    </row>
    <row r="337">
      <c r="D337" s="553" t="str">
        <f t="shared" si="1"/>
        <v/>
      </c>
      <c r="G337" s="755"/>
      <c r="H337" s="761"/>
      <c r="I337" s="553"/>
      <c r="J337" s="553"/>
      <c r="K337" s="553"/>
      <c r="L337" s="758"/>
      <c r="O337" s="759"/>
    </row>
    <row r="338">
      <c r="D338" s="553" t="str">
        <f t="shared" si="1"/>
        <v/>
      </c>
      <c r="G338" s="755"/>
      <c r="H338" s="761"/>
      <c r="I338" s="553"/>
      <c r="J338" s="553"/>
      <c r="K338" s="553"/>
      <c r="L338" s="758"/>
      <c r="O338" s="759"/>
    </row>
    <row r="339">
      <c r="D339" s="553" t="str">
        <f t="shared" si="1"/>
        <v/>
      </c>
      <c r="G339" s="755"/>
      <c r="H339" s="761"/>
      <c r="I339" s="553"/>
      <c r="J339" s="553"/>
      <c r="K339" s="553"/>
      <c r="L339" s="758"/>
      <c r="O339" s="759"/>
    </row>
    <row r="340">
      <c r="D340" s="553" t="str">
        <f t="shared" si="1"/>
        <v/>
      </c>
      <c r="G340" s="755"/>
      <c r="H340" s="761"/>
      <c r="I340" s="553"/>
      <c r="J340" s="553"/>
      <c r="K340" s="553"/>
      <c r="L340" s="758"/>
      <c r="O340" s="759"/>
    </row>
    <row r="341">
      <c r="D341" s="553" t="str">
        <f t="shared" si="1"/>
        <v/>
      </c>
      <c r="G341" s="755"/>
      <c r="H341" s="761"/>
      <c r="I341" s="553"/>
      <c r="J341" s="553"/>
      <c r="K341" s="553"/>
      <c r="L341" s="758"/>
      <c r="O341" s="759"/>
    </row>
    <row r="342">
      <c r="D342" s="553" t="str">
        <f t="shared" si="1"/>
        <v/>
      </c>
      <c r="G342" s="755"/>
      <c r="H342" s="761"/>
      <c r="I342" s="553"/>
      <c r="J342" s="553"/>
      <c r="K342" s="553"/>
      <c r="L342" s="758"/>
      <c r="O342" s="759"/>
    </row>
    <row r="343">
      <c r="D343" s="553" t="str">
        <f t="shared" si="1"/>
        <v/>
      </c>
      <c r="G343" s="755"/>
      <c r="H343" s="761"/>
      <c r="I343" s="553"/>
      <c r="J343" s="553"/>
      <c r="K343" s="553"/>
      <c r="L343" s="758"/>
      <c r="O343" s="759"/>
    </row>
    <row r="344">
      <c r="D344" s="553" t="str">
        <f t="shared" si="1"/>
        <v/>
      </c>
      <c r="G344" s="755"/>
      <c r="H344" s="761"/>
      <c r="I344" s="553"/>
      <c r="J344" s="553"/>
      <c r="K344" s="553"/>
      <c r="L344" s="758"/>
      <c r="O344" s="759"/>
    </row>
    <row r="345">
      <c r="D345" s="553" t="str">
        <f t="shared" si="1"/>
        <v/>
      </c>
      <c r="G345" s="755"/>
      <c r="H345" s="761"/>
      <c r="I345" s="553"/>
      <c r="J345" s="553"/>
      <c r="K345" s="553"/>
      <c r="L345" s="758"/>
      <c r="O345" s="759"/>
    </row>
    <row r="346">
      <c r="D346" s="553" t="str">
        <f t="shared" si="1"/>
        <v/>
      </c>
      <c r="G346" s="755"/>
      <c r="H346" s="761"/>
      <c r="I346" s="553"/>
      <c r="J346" s="553"/>
      <c r="K346" s="553"/>
      <c r="L346" s="758"/>
      <c r="O346" s="759"/>
    </row>
    <row r="347">
      <c r="D347" s="553" t="str">
        <f t="shared" si="1"/>
        <v/>
      </c>
      <c r="G347" s="755"/>
      <c r="H347" s="761"/>
      <c r="I347" s="553"/>
      <c r="J347" s="553"/>
      <c r="K347" s="553"/>
      <c r="L347" s="758"/>
      <c r="O347" s="759"/>
    </row>
    <row r="348">
      <c r="D348" s="553" t="str">
        <f t="shared" si="1"/>
        <v/>
      </c>
      <c r="G348" s="755"/>
      <c r="H348" s="761"/>
      <c r="I348" s="553"/>
      <c r="J348" s="553"/>
      <c r="K348" s="553"/>
      <c r="L348" s="758"/>
      <c r="O348" s="759"/>
    </row>
    <row r="349">
      <c r="D349" s="553" t="str">
        <f t="shared" si="1"/>
        <v/>
      </c>
      <c r="G349" s="755"/>
      <c r="H349" s="761"/>
      <c r="I349" s="553"/>
      <c r="J349" s="553"/>
      <c r="K349" s="553"/>
      <c r="L349" s="758"/>
      <c r="O349" s="759"/>
    </row>
    <row r="350">
      <c r="D350" s="553" t="str">
        <f t="shared" si="1"/>
        <v/>
      </c>
      <c r="G350" s="755"/>
      <c r="H350" s="761"/>
      <c r="I350" s="553"/>
      <c r="J350" s="553"/>
      <c r="K350" s="553"/>
      <c r="L350" s="758"/>
      <c r="O350" s="759"/>
    </row>
    <row r="351">
      <c r="D351" s="553" t="str">
        <f t="shared" si="1"/>
        <v/>
      </c>
      <c r="G351" s="755"/>
      <c r="H351" s="761"/>
      <c r="I351" s="553"/>
      <c r="J351" s="553"/>
      <c r="K351" s="553"/>
      <c r="L351" s="758"/>
      <c r="O351" s="759"/>
    </row>
    <row r="352">
      <c r="D352" s="553" t="str">
        <f t="shared" si="1"/>
        <v/>
      </c>
      <c r="G352" s="755"/>
      <c r="H352" s="761"/>
      <c r="I352" s="553"/>
      <c r="J352" s="553"/>
      <c r="K352" s="553"/>
      <c r="L352" s="758"/>
      <c r="O352" s="759"/>
    </row>
    <row r="353">
      <c r="D353" s="553" t="str">
        <f t="shared" si="1"/>
        <v/>
      </c>
      <c r="G353" s="755"/>
      <c r="H353" s="761"/>
      <c r="I353" s="553"/>
      <c r="J353" s="553"/>
      <c r="K353" s="553"/>
      <c r="L353" s="758"/>
      <c r="O353" s="759"/>
    </row>
    <row r="354">
      <c r="D354" s="553" t="str">
        <f t="shared" si="1"/>
        <v/>
      </c>
      <c r="G354" s="755"/>
      <c r="H354" s="761"/>
      <c r="I354" s="553"/>
      <c r="J354" s="553"/>
      <c r="K354" s="553"/>
      <c r="L354" s="758"/>
      <c r="O354" s="759"/>
    </row>
    <row r="355">
      <c r="D355" s="553" t="str">
        <f t="shared" si="1"/>
        <v/>
      </c>
      <c r="G355" s="755"/>
      <c r="H355" s="761"/>
      <c r="I355" s="553"/>
      <c r="J355" s="553"/>
      <c r="K355" s="553"/>
      <c r="L355" s="758"/>
      <c r="O355" s="759"/>
    </row>
    <row r="356">
      <c r="D356" s="553" t="str">
        <f t="shared" si="1"/>
        <v/>
      </c>
      <c r="G356" s="755"/>
      <c r="H356" s="761"/>
      <c r="I356" s="553"/>
      <c r="J356" s="553"/>
      <c r="K356" s="553"/>
      <c r="L356" s="758"/>
      <c r="O356" s="759"/>
    </row>
    <row r="357">
      <c r="D357" s="553" t="str">
        <f t="shared" si="1"/>
        <v/>
      </c>
      <c r="G357" s="755"/>
      <c r="H357" s="761"/>
      <c r="I357" s="553"/>
      <c r="J357" s="553"/>
      <c r="K357" s="553"/>
      <c r="L357" s="758"/>
      <c r="O357" s="759"/>
    </row>
    <row r="358">
      <c r="D358" s="553" t="str">
        <f t="shared" si="1"/>
        <v/>
      </c>
      <c r="G358" s="755"/>
      <c r="H358" s="761"/>
      <c r="I358" s="553"/>
      <c r="J358" s="553"/>
      <c r="K358" s="553"/>
      <c r="L358" s="758"/>
      <c r="O358" s="759"/>
    </row>
    <row r="359">
      <c r="D359" s="553" t="str">
        <f t="shared" si="1"/>
        <v/>
      </c>
      <c r="G359" s="755"/>
      <c r="H359" s="761"/>
      <c r="I359" s="553"/>
      <c r="J359" s="553"/>
      <c r="K359" s="553"/>
      <c r="L359" s="758"/>
      <c r="O359" s="759"/>
    </row>
    <row r="360">
      <c r="D360" s="553" t="str">
        <f t="shared" si="1"/>
        <v/>
      </c>
      <c r="G360" s="755"/>
      <c r="H360" s="761"/>
      <c r="I360" s="553"/>
      <c r="J360" s="553"/>
      <c r="K360" s="553"/>
      <c r="L360" s="758"/>
      <c r="O360" s="759"/>
    </row>
    <row r="361">
      <c r="D361" s="553" t="str">
        <f t="shared" si="1"/>
        <v/>
      </c>
      <c r="G361" s="755"/>
      <c r="H361" s="761"/>
      <c r="I361" s="553"/>
      <c r="J361" s="553"/>
      <c r="K361" s="553"/>
      <c r="L361" s="758"/>
      <c r="O361" s="759"/>
    </row>
    <row r="362">
      <c r="D362" s="553" t="str">
        <f t="shared" si="1"/>
        <v/>
      </c>
      <c r="G362" s="755"/>
      <c r="H362" s="761"/>
      <c r="I362" s="553"/>
      <c r="J362" s="553"/>
      <c r="K362" s="553"/>
      <c r="L362" s="758"/>
      <c r="O362" s="759"/>
    </row>
    <row r="363">
      <c r="D363" s="553" t="str">
        <f t="shared" si="1"/>
        <v/>
      </c>
      <c r="G363" s="755"/>
      <c r="H363" s="761"/>
      <c r="I363" s="553"/>
      <c r="J363" s="553"/>
      <c r="K363" s="553"/>
      <c r="L363" s="758"/>
      <c r="O363" s="759"/>
    </row>
    <row r="364">
      <c r="D364" s="553" t="str">
        <f t="shared" si="1"/>
        <v/>
      </c>
      <c r="G364" s="755"/>
      <c r="H364" s="761"/>
      <c r="I364" s="553"/>
      <c r="J364" s="553"/>
      <c r="K364" s="553"/>
      <c r="L364" s="758"/>
      <c r="O364" s="759"/>
    </row>
    <row r="365">
      <c r="D365" s="553" t="str">
        <f t="shared" si="1"/>
        <v/>
      </c>
      <c r="G365" s="755"/>
      <c r="H365" s="761"/>
      <c r="I365" s="553"/>
      <c r="J365" s="553"/>
      <c r="K365" s="553"/>
      <c r="L365" s="758"/>
      <c r="O365" s="759"/>
    </row>
    <row r="366">
      <c r="D366" s="553" t="str">
        <f t="shared" si="1"/>
        <v/>
      </c>
      <c r="G366" s="755"/>
      <c r="H366" s="761"/>
      <c r="I366" s="553"/>
      <c r="J366" s="553"/>
      <c r="K366" s="553"/>
      <c r="L366" s="758"/>
      <c r="O366" s="759"/>
    </row>
    <row r="367">
      <c r="D367" s="553" t="str">
        <f t="shared" si="1"/>
        <v/>
      </c>
      <c r="G367" s="755"/>
      <c r="H367" s="761"/>
      <c r="I367" s="553"/>
      <c r="J367" s="553"/>
      <c r="K367" s="553"/>
      <c r="L367" s="758"/>
      <c r="O367" s="759"/>
    </row>
    <row r="368">
      <c r="D368" s="553" t="str">
        <f t="shared" si="1"/>
        <v/>
      </c>
      <c r="G368" s="755"/>
      <c r="H368" s="761"/>
      <c r="I368" s="553"/>
      <c r="J368" s="553"/>
      <c r="K368" s="553"/>
      <c r="L368" s="758"/>
      <c r="O368" s="759"/>
    </row>
    <row r="369">
      <c r="D369" s="553" t="str">
        <f t="shared" si="1"/>
        <v/>
      </c>
      <c r="G369" s="755"/>
      <c r="H369" s="761"/>
      <c r="I369" s="553"/>
      <c r="J369" s="553"/>
      <c r="K369" s="553"/>
      <c r="L369" s="758"/>
      <c r="O369" s="759"/>
    </row>
    <row r="370">
      <c r="D370" s="553" t="str">
        <f t="shared" si="1"/>
        <v/>
      </c>
      <c r="G370" s="755"/>
      <c r="H370" s="761"/>
      <c r="I370" s="553"/>
      <c r="J370" s="553"/>
      <c r="K370" s="553"/>
      <c r="L370" s="758"/>
      <c r="O370" s="759"/>
    </row>
    <row r="371">
      <c r="D371" s="553" t="str">
        <f t="shared" si="1"/>
        <v/>
      </c>
      <c r="G371" s="755"/>
      <c r="H371" s="761"/>
      <c r="I371" s="553"/>
      <c r="J371" s="553"/>
      <c r="K371" s="553"/>
      <c r="L371" s="758"/>
      <c r="O371" s="759"/>
    </row>
    <row r="372">
      <c r="D372" s="553" t="str">
        <f t="shared" si="1"/>
        <v/>
      </c>
      <c r="G372" s="755"/>
      <c r="H372" s="761"/>
      <c r="I372" s="553"/>
      <c r="J372" s="553"/>
      <c r="K372" s="553"/>
      <c r="L372" s="758"/>
      <c r="O372" s="759"/>
    </row>
    <row r="373">
      <c r="D373" s="553" t="str">
        <f t="shared" si="1"/>
        <v/>
      </c>
      <c r="G373" s="755"/>
      <c r="H373" s="761"/>
      <c r="I373" s="553"/>
      <c r="J373" s="553"/>
      <c r="K373" s="553"/>
      <c r="L373" s="758"/>
      <c r="O373" s="759"/>
    </row>
    <row r="374">
      <c r="D374" s="553" t="str">
        <f t="shared" si="1"/>
        <v/>
      </c>
      <c r="G374" s="755"/>
      <c r="H374" s="761"/>
      <c r="I374" s="553"/>
      <c r="J374" s="553"/>
      <c r="K374" s="553"/>
      <c r="L374" s="758"/>
      <c r="O374" s="759"/>
    </row>
    <row r="375">
      <c r="D375" s="553" t="str">
        <f t="shared" si="1"/>
        <v/>
      </c>
      <c r="G375" s="755"/>
      <c r="H375" s="761"/>
      <c r="I375" s="553"/>
      <c r="J375" s="553"/>
      <c r="K375" s="553"/>
      <c r="L375" s="758"/>
      <c r="O375" s="759"/>
    </row>
    <row r="376">
      <c r="D376" s="553" t="str">
        <f t="shared" si="1"/>
        <v/>
      </c>
      <c r="G376" s="755"/>
      <c r="H376" s="761"/>
      <c r="I376" s="553"/>
      <c r="J376" s="553"/>
      <c r="K376" s="553"/>
      <c r="L376" s="758"/>
      <c r="O376" s="759"/>
    </row>
    <row r="377">
      <c r="D377" s="553" t="str">
        <f t="shared" si="1"/>
        <v/>
      </c>
      <c r="G377" s="755"/>
      <c r="H377" s="761"/>
      <c r="I377" s="553"/>
      <c r="J377" s="553"/>
      <c r="K377" s="553"/>
      <c r="L377" s="758"/>
      <c r="O377" s="759"/>
    </row>
    <row r="378">
      <c r="D378" s="553" t="str">
        <f t="shared" si="1"/>
        <v/>
      </c>
      <c r="G378" s="755"/>
      <c r="H378" s="761"/>
      <c r="I378" s="553"/>
      <c r="J378" s="553"/>
      <c r="K378" s="553"/>
      <c r="L378" s="758"/>
      <c r="O378" s="759"/>
    </row>
    <row r="379">
      <c r="D379" s="553" t="str">
        <f t="shared" si="1"/>
        <v/>
      </c>
      <c r="G379" s="755"/>
      <c r="H379" s="761"/>
      <c r="I379" s="553"/>
      <c r="J379" s="553"/>
      <c r="K379" s="553"/>
      <c r="L379" s="758"/>
      <c r="O379" s="759"/>
    </row>
    <row r="380">
      <c r="D380" s="553" t="str">
        <f t="shared" si="1"/>
        <v/>
      </c>
      <c r="G380" s="755"/>
      <c r="H380" s="761"/>
      <c r="I380" s="553"/>
      <c r="J380" s="553"/>
      <c r="K380" s="553"/>
      <c r="L380" s="758"/>
      <c r="O380" s="759"/>
    </row>
    <row r="381">
      <c r="D381" s="553" t="str">
        <f t="shared" si="1"/>
        <v/>
      </c>
      <c r="G381" s="755"/>
      <c r="H381" s="761"/>
      <c r="I381" s="553"/>
      <c r="J381" s="553"/>
      <c r="K381" s="553"/>
      <c r="L381" s="758"/>
      <c r="O381" s="759"/>
    </row>
    <row r="382">
      <c r="D382" s="553" t="str">
        <f t="shared" si="1"/>
        <v/>
      </c>
      <c r="G382" s="755"/>
      <c r="H382" s="761"/>
      <c r="I382" s="553"/>
      <c r="J382" s="553"/>
      <c r="K382" s="553"/>
      <c r="L382" s="758"/>
      <c r="O382" s="759"/>
    </row>
    <row r="383">
      <c r="D383" s="553" t="str">
        <f t="shared" si="1"/>
        <v/>
      </c>
      <c r="G383" s="755"/>
      <c r="H383" s="761"/>
      <c r="I383" s="553"/>
      <c r="J383" s="553"/>
      <c r="K383" s="553"/>
      <c r="L383" s="758"/>
      <c r="O383" s="759"/>
    </row>
    <row r="384">
      <c r="D384" s="553" t="str">
        <f t="shared" si="1"/>
        <v/>
      </c>
      <c r="G384" s="755"/>
      <c r="H384" s="761"/>
      <c r="I384" s="553"/>
      <c r="J384" s="553"/>
      <c r="K384" s="553"/>
      <c r="L384" s="758"/>
      <c r="O384" s="759"/>
    </row>
    <row r="385">
      <c r="D385" s="553" t="str">
        <f t="shared" si="1"/>
        <v/>
      </c>
      <c r="G385" s="755"/>
      <c r="H385" s="761"/>
      <c r="I385" s="553"/>
      <c r="J385" s="553"/>
      <c r="K385" s="553"/>
      <c r="L385" s="758"/>
      <c r="O385" s="759"/>
    </row>
    <row r="386">
      <c r="D386" s="553" t="str">
        <f t="shared" si="1"/>
        <v/>
      </c>
      <c r="G386" s="755"/>
      <c r="H386" s="761"/>
      <c r="I386" s="553"/>
      <c r="J386" s="553"/>
      <c r="K386" s="553"/>
      <c r="L386" s="758"/>
      <c r="O386" s="759"/>
    </row>
    <row r="387">
      <c r="D387" s="553" t="str">
        <f t="shared" si="1"/>
        <v/>
      </c>
      <c r="G387" s="755"/>
      <c r="H387" s="761"/>
      <c r="I387" s="553"/>
      <c r="J387" s="553"/>
      <c r="K387" s="553"/>
      <c r="L387" s="758"/>
      <c r="O387" s="759"/>
    </row>
    <row r="388">
      <c r="D388" s="553" t="str">
        <f t="shared" si="1"/>
        <v/>
      </c>
      <c r="G388" s="755"/>
      <c r="H388" s="761"/>
      <c r="I388" s="553"/>
      <c r="J388" s="553"/>
      <c r="K388" s="553"/>
      <c r="L388" s="758"/>
      <c r="O388" s="759"/>
    </row>
    <row r="389">
      <c r="D389" s="553" t="str">
        <f t="shared" si="1"/>
        <v/>
      </c>
      <c r="G389" s="755"/>
      <c r="H389" s="761"/>
      <c r="I389" s="553"/>
      <c r="J389" s="553"/>
      <c r="K389" s="553"/>
      <c r="L389" s="758"/>
      <c r="O389" s="759"/>
    </row>
    <row r="390">
      <c r="D390" s="553" t="str">
        <f t="shared" si="1"/>
        <v/>
      </c>
      <c r="G390" s="755"/>
      <c r="H390" s="761"/>
      <c r="I390" s="553"/>
      <c r="J390" s="553"/>
      <c r="K390" s="553"/>
      <c r="L390" s="758"/>
      <c r="O390" s="759"/>
    </row>
    <row r="391">
      <c r="D391" s="553" t="str">
        <f t="shared" si="1"/>
        <v/>
      </c>
      <c r="G391" s="755"/>
      <c r="H391" s="761"/>
      <c r="I391" s="553"/>
      <c r="J391" s="553"/>
      <c r="K391" s="553"/>
      <c r="L391" s="758"/>
      <c r="O391" s="759"/>
    </row>
    <row r="392">
      <c r="D392" s="553" t="str">
        <f t="shared" si="1"/>
        <v/>
      </c>
      <c r="G392" s="755"/>
      <c r="H392" s="761"/>
      <c r="I392" s="553"/>
      <c r="J392" s="553"/>
      <c r="K392" s="553"/>
      <c r="L392" s="758"/>
      <c r="O392" s="759"/>
    </row>
    <row r="393">
      <c r="D393" s="553" t="str">
        <f t="shared" si="1"/>
        <v/>
      </c>
      <c r="G393" s="755"/>
      <c r="H393" s="761"/>
      <c r="I393" s="553"/>
      <c r="J393" s="553"/>
      <c r="K393" s="553"/>
      <c r="L393" s="758"/>
      <c r="O393" s="759"/>
    </row>
    <row r="394">
      <c r="D394" s="553" t="str">
        <f t="shared" si="1"/>
        <v/>
      </c>
      <c r="G394" s="755"/>
      <c r="H394" s="761"/>
      <c r="I394" s="553"/>
      <c r="J394" s="553"/>
      <c r="K394" s="553"/>
      <c r="L394" s="758"/>
      <c r="O394" s="759"/>
    </row>
    <row r="395">
      <c r="D395" s="553" t="str">
        <f t="shared" si="1"/>
        <v/>
      </c>
      <c r="G395" s="755"/>
      <c r="H395" s="761"/>
      <c r="I395" s="553"/>
      <c r="J395" s="553"/>
      <c r="K395" s="553"/>
      <c r="L395" s="758"/>
      <c r="O395" s="759"/>
    </row>
    <row r="396">
      <c r="D396" s="553" t="str">
        <f t="shared" si="1"/>
        <v/>
      </c>
      <c r="G396" s="755"/>
      <c r="H396" s="761"/>
      <c r="I396" s="553"/>
      <c r="J396" s="553"/>
      <c r="K396" s="553"/>
      <c r="L396" s="758"/>
      <c r="O396" s="759"/>
    </row>
    <row r="397">
      <c r="D397" s="553" t="str">
        <f t="shared" si="1"/>
        <v/>
      </c>
      <c r="G397" s="755"/>
      <c r="H397" s="761"/>
      <c r="I397" s="553"/>
      <c r="J397" s="553"/>
      <c r="K397" s="553"/>
      <c r="L397" s="758"/>
      <c r="O397" s="759"/>
    </row>
    <row r="398">
      <c r="D398" s="553" t="str">
        <f t="shared" si="1"/>
        <v/>
      </c>
      <c r="G398" s="755"/>
      <c r="H398" s="761"/>
      <c r="I398" s="553"/>
      <c r="J398" s="553"/>
      <c r="K398" s="553"/>
      <c r="L398" s="758"/>
      <c r="O398" s="759"/>
    </row>
    <row r="399">
      <c r="D399" s="553" t="str">
        <f t="shared" si="1"/>
        <v/>
      </c>
      <c r="G399" s="755"/>
      <c r="H399" s="761"/>
      <c r="I399" s="553"/>
      <c r="J399" s="553"/>
      <c r="K399" s="553"/>
      <c r="L399" s="758"/>
      <c r="O399" s="759"/>
    </row>
    <row r="400">
      <c r="D400" s="553" t="str">
        <f t="shared" si="1"/>
        <v/>
      </c>
      <c r="G400" s="755"/>
      <c r="H400" s="761"/>
      <c r="I400" s="553"/>
      <c r="J400" s="553"/>
      <c r="K400" s="553"/>
      <c r="L400" s="758"/>
      <c r="O400" s="759"/>
    </row>
    <row r="401">
      <c r="D401" s="553" t="str">
        <f t="shared" si="1"/>
        <v/>
      </c>
      <c r="G401" s="755"/>
      <c r="H401" s="761"/>
      <c r="I401" s="553"/>
      <c r="J401" s="553"/>
      <c r="K401" s="553"/>
      <c r="L401" s="758"/>
      <c r="O401" s="759"/>
    </row>
    <row r="402">
      <c r="D402" s="553" t="str">
        <f t="shared" si="1"/>
        <v/>
      </c>
      <c r="G402" s="755"/>
      <c r="H402" s="761"/>
      <c r="I402" s="553"/>
      <c r="J402" s="553"/>
      <c r="K402" s="553"/>
      <c r="L402" s="758"/>
      <c r="O402" s="759"/>
    </row>
    <row r="403">
      <c r="D403" s="553" t="str">
        <f t="shared" si="1"/>
        <v/>
      </c>
      <c r="G403" s="755"/>
      <c r="H403" s="761"/>
      <c r="I403" s="553"/>
      <c r="J403" s="553"/>
      <c r="K403" s="553"/>
      <c r="L403" s="758"/>
      <c r="O403" s="759"/>
    </row>
    <row r="404">
      <c r="D404" s="553" t="str">
        <f t="shared" si="1"/>
        <v/>
      </c>
      <c r="G404" s="755"/>
      <c r="H404" s="761"/>
      <c r="I404" s="553"/>
      <c r="J404" s="553"/>
      <c r="K404" s="553"/>
      <c r="L404" s="758"/>
      <c r="O404" s="759"/>
    </row>
    <row r="405">
      <c r="D405" s="553" t="str">
        <f t="shared" si="1"/>
        <v/>
      </c>
      <c r="G405" s="755"/>
      <c r="H405" s="761"/>
      <c r="I405" s="553"/>
      <c r="J405" s="553"/>
      <c r="K405" s="553"/>
      <c r="L405" s="758"/>
      <c r="O405" s="759"/>
    </row>
    <row r="406">
      <c r="D406" s="553" t="str">
        <f t="shared" si="1"/>
        <v/>
      </c>
      <c r="G406" s="755"/>
      <c r="H406" s="761"/>
      <c r="I406" s="553"/>
      <c r="J406" s="553"/>
      <c r="K406" s="553"/>
      <c r="L406" s="758"/>
      <c r="O406" s="759"/>
    </row>
    <row r="407">
      <c r="D407" s="553" t="str">
        <f t="shared" si="1"/>
        <v/>
      </c>
      <c r="G407" s="755"/>
      <c r="H407" s="761"/>
      <c r="I407" s="553"/>
      <c r="J407" s="553"/>
      <c r="K407" s="553"/>
      <c r="L407" s="758"/>
      <c r="O407" s="759"/>
    </row>
    <row r="408">
      <c r="D408" s="553" t="str">
        <f t="shared" si="1"/>
        <v/>
      </c>
      <c r="G408" s="755"/>
      <c r="H408" s="761"/>
      <c r="I408" s="553"/>
      <c r="J408" s="553"/>
      <c r="K408" s="553"/>
      <c r="L408" s="758"/>
      <c r="O408" s="759"/>
    </row>
    <row r="409">
      <c r="D409" s="553" t="str">
        <f t="shared" si="1"/>
        <v/>
      </c>
      <c r="G409" s="755"/>
      <c r="H409" s="761"/>
      <c r="I409" s="553"/>
      <c r="J409" s="553"/>
      <c r="K409" s="553"/>
      <c r="L409" s="758"/>
      <c r="O409" s="759"/>
    </row>
    <row r="410">
      <c r="D410" s="553" t="str">
        <f t="shared" si="1"/>
        <v/>
      </c>
      <c r="G410" s="755"/>
      <c r="H410" s="761"/>
      <c r="I410" s="553"/>
      <c r="J410" s="553"/>
      <c r="K410" s="553"/>
      <c r="L410" s="758"/>
      <c r="O410" s="759"/>
    </row>
    <row r="411">
      <c r="D411" s="553" t="str">
        <f t="shared" si="1"/>
        <v/>
      </c>
      <c r="G411" s="755"/>
      <c r="H411" s="761"/>
      <c r="I411" s="553"/>
      <c r="J411" s="553"/>
      <c r="K411" s="553"/>
      <c r="L411" s="758"/>
      <c r="O411" s="759"/>
    </row>
    <row r="412">
      <c r="D412" s="553" t="str">
        <f t="shared" si="1"/>
        <v/>
      </c>
      <c r="G412" s="755"/>
      <c r="H412" s="761"/>
      <c r="I412" s="553"/>
      <c r="J412" s="553"/>
      <c r="K412" s="553"/>
      <c r="L412" s="758"/>
      <c r="O412" s="759"/>
    </row>
    <row r="413">
      <c r="D413" s="553" t="str">
        <f t="shared" si="1"/>
        <v/>
      </c>
      <c r="G413" s="755"/>
      <c r="H413" s="761"/>
      <c r="I413" s="553"/>
      <c r="J413" s="553"/>
      <c r="K413" s="553"/>
      <c r="L413" s="758"/>
      <c r="O413" s="759"/>
    </row>
    <row r="414">
      <c r="D414" s="553" t="str">
        <f t="shared" si="1"/>
        <v/>
      </c>
      <c r="G414" s="755"/>
      <c r="H414" s="761"/>
      <c r="I414" s="553"/>
      <c r="J414" s="553"/>
      <c r="K414" s="553"/>
      <c r="L414" s="758"/>
      <c r="O414" s="759"/>
    </row>
    <row r="415">
      <c r="D415" s="553" t="str">
        <f t="shared" si="1"/>
        <v/>
      </c>
      <c r="G415" s="755"/>
      <c r="H415" s="761"/>
      <c r="I415" s="553"/>
      <c r="J415" s="553"/>
      <c r="K415" s="553"/>
      <c r="L415" s="758"/>
      <c r="O415" s="759"/>
    </row>
    <row r="416">
      <c r="D416" s="553" t="str">
        <f t="shared" si="1"/>
        <v/>
      </c>
      <c r="G416" s="755"/>
      <c r="H416" s="761"/>
      <c r="I416" s="553"/>
      <c r="J416" s="553"/>
      <c r="K416" s="553"/>
      <c r="L416" s="758"/>
      <c r="O416" s="759"/>
    </row>
    <row r="417">
      <c r="D417" s="553" t="str">
        <f t="shared" si="1"/>
        <v/>
      </c>
      <c r="G417" s="755"/>
      <c r="H417" s="761"/>
      <c r="I417" s="553"/>
      <c r="J417" s="553"/>
      <c r="K417" s="553"/>
      <c r="L417" s="758"/>
      <c r="O417" s="759"/>
    </row>
    <row r="418">
      <c r="D418" s="553" t="str">
        <f t="shared" si="1"/>
        <v/>
      </c>
      <c r="G418" s="755"/>
      <c r="H418" s="761"/>
      <c r="I418" s="553"/>
      <c r="J418" s="553"/>
      <c r="K418" s="553"/>
      <c r="L418" s="758"/>
      <c r="O418" s="759"/>
    </row>
    <row r="419">
      <c r="D419" s="553" t="str">
        <f t="shared" si="1"/>
        <v/>
      </c>
      <c r="G419" s="755"/>
      <c r="H419" s="761"/>
      <c r="I419" s="553"/>
      <c r="J419" s="553"/>
      <c r="K419" s="553"/>
      <c r="L419" s="758"/>
      <c r="O419" s="759"/>
    </row>
    <row r="420">
      <c r="D420" s="553" t="str">
        <f t="shared" si="1"/>
        <v/>
      </c>
      <c r="G420" s="755"/>
      <c r="H420" s="761"/>
      <c r="I420" s="553"/>
      <c r="J420" s="553"/>
      <c r="K420" s="553"/>
      <c r="L420" s="758"/>
      <c r="O420" s="759"/>
    </row>
    <row r="421">
      <c r="D421" s="553" t="str">
        <f t="shared" si="1"/>
        <v/>
      </c>
      <c r="G421" s="755"/>
      <c r="H421" s="761"/>
      <c r="I421" s="553"/>
      <c r="J421" s="553"/>
      <c r="K421" s="553"/>
      <c r="L421" s="758"/>
      <c r="O421" s="759"/>
    </row>
    <row r="422">
      <c r="D422" s="553" t="str">
        <f t="shared" si="1"/>
        <v/>
      </c>
      <c r="G422" s="755"/>
      <c r="H422" s="761"/>
      <c r="I422" s="553"/>
      <c r="J422" s="553"/>
      <c r="K422" s="553"/>
      <c r="L422" s="758"/>
      <c r="O422" s="759"/>
    </row>
    <row r="423">
      <c r="D423" s="553" t="str">
        <f t="shared" si="1"/>
        <v/>
      </c>
      <c r="G423" s="755"/>
      <c r="H423" s="761"/>
      <c r="I423" s="553"/>
      <c r="J423" s="553"/>
      <c r="K423" s="553"/>
      <c r="L423" s="758"/>
      <c r="O423" s="759"/>
    </row>
    <row r="424">
      <c r="D424" s="553" t="str">
        <f t="shared" si="1"/>
        <v/>
      </c>
      <c r="G424" s="755"/>
      <c r="H424" s="761"/>
      <c r="I424" s="553"/>
      <c r="J424" s="553"/>
      <c r="K424" s="553"/>
      <c r="L424" s="758"/>
      <c r="O424" s="759"/>
    </row>
    <row r="425">
      <c r="D425" s="553" t="str">
        <f t="shared" si="1"/>
        <v/>
      </c>
      <c r="G425" s="755"/>
      <c r="H425" s="761"/>
      <c r="I425" s="553"/>
      <c r="J425" s="553"/>
      <c r="K425" s="553"/>
      <c r="L425" s="758"/>
      <c r="O425" s="759"/>
    </row>
    <row r="426">
      <c r="D426" s="553" t="str">
        <f t="shared" si="1"/>
        <v/>
      </c>
      <c r="G426" s="755"/>
      <c r="H426" s="761"/>
      <c r="I426" s="553"/>
      <c r="J426" s="553"/>
      <c r="K426" s="553"/>
      <c r="L426" s="758"/>
      <c r="O426" s="759"/>
    </row>
    <row r="427">
      <c r="D427" s="553" t="str">
        <f t="shared" si="1"/>
        <v/>
      </c>
      <c r="G427" s="755"/>
      <c r="H427" s="761"/>
      <c r="I427" s="553"/>
      <c r="J427" s="553"/>
      <c r="K427" s="553"/>
      <c r="L427" s="758"/>
      <c r="O427" s="759"/>
    </row>
    <row r="428">
      <c r="D428" s="553" t="str">
        <f t="shared" si="1"/>
        <v/>
      </c>
      <c r="G428" s="755"/>
      <c r="H428" s="761"/>
      <c r="I428" s="553"/>
      <c r="J428" s="553"/>
      <c r="K428" s="553"/>
      <c r="L428" s="758"/>
      <c r="O428" s="759"/>
    </row>
    <row r="429">
      <c r="D429" s="553" t="str">
        <f t="shared" si="1"/>
        <v/>
      </c>
      <c r="G429" s="755"/>
      <c r="H429" s="761"/>
      <c r="I429" s="553"/>
      <c r="J429" s="553"/>
      <c r="K429" s="553"/>
      <c r="L429" s="758"/>
      <c r="O429" s="759"/>
    </row>
    <row r="430">
      <c r="D430" s="553" t="str">
        <f t="shared" si="1"/>
        <v/>
      </c>
      <c r="G430" s="755"/>
      <c r="H430" s="761"/>
      <c r="I430" s="553"/>
      <c r="J430" s="553"/>
      <c r="K430" s="553"/>
      <c r="L430" s="758"/>
      <c r="O430" s="759"/>
    </row>
    <row r="431">
      <c r="D431" s="553" t="str">
        <f t="shared" si="1"/>
        <v/>
      </c>
      <c r="G431" s="755"/>
      <c r="H431" s="761"/>
      <c r="I431" s="553"/>
      <c r="J431" s="553"/>
      <c r="K431" s="553"/>
      <c r="L431" s="758"/>
      <c r="O431" s="759"/>
    </row>
    <row r="432">
      <c r="D432" s="553" t="str">
        <f t="shared" si="1"/>
        <v/>
      </c>
      <c r="G432" s="755"/>
      <c r="H432" s="761"/>
      <c r="I432" s="553"/>
      <c r="J432" s="553"/>
      <c r="K432" s="553"/>
      <c r="L432" s="758"/>
      <c r="O432" s="759"/>
    </row>
    <row r="433">
      <c r="D433" s="553" t="str">
        <f t="shared" si="1"/>
        <v/>
      </c>
      <c r="G433" s="755"/>
      <c r="H433" s="761"/>
      <c r="I433" s="553"/>
      <c r="J433" s="553"/>
      <c r="K433" s="553"/>
      <c r="L433" s="758"/>
      <c r="O433" s="759"/>
    </row>
    <row r="434">
      <c r="D434" s="553" t="str">
        <f t="shared" si="1"/>
        <v/>
      </c>
      <c r="G434" s="755"/>
      <c r="H434" s="761"/>
      <c r="I434" s="553"/>
      <c r="J434" s="553"/>
      <c r="K434" s="553"/>
      <c r="L434" s="758"/>
      <c r="O434" s="759"/>
    </row>
    <row r="435">
      <c r="D435" s="553" t="str">
        <f t="shared" si="1"/>
        <v/>
      </c>
      <c r="G435" s="755"/>
      <c r="H435" s="761"/>
      <c r="I435" s="553"/>
      <c r="J435" s="553"/>
      <c r="K435" s="553"/>
      <c r="L435" s="758"/>
      <c r="O435" s="759"/>
    </row>
    <row r="436">
      <c r="D436" s="553" t="str">
        <f t="shared" si="1"/>
        <v/>
      </c>
      <c r="G436" s="755"/>
      <c r="H436" s="761"/>
      <c r="I436" s="553"/>
      <c r="J436" s="553"/>
      <c r="K436" s="553"/>
      <c r="L436" s="758"/>
      <c r="O436" s="759"/>
    </row>
    <row r="437">
      <c r="D437" s="553" t="str">
        <f t="shared" si="1"/>
        <v/>
      </c>
      <c r="G437" s="755"/>
      <c r="H437" s="761"/>
      <c r="I437" s="553"/>
      <c r="J437" s="553"/>
      <c r="K437" s="553"/>
      <c r="L437" s="758"/>
      <c r="O437" s="759"/>
    </row>
    <row r="438">
      <c r="D438" s="553" t="str">
        <f t="shared" si="1"/>
        <v/>
      </c>
      <c r="G438" s="755"/>
      <c r="H438" s="761"/>
      <c r="I438" s="553"/>
      <c r="J438" s="553"/>
      <c r="K438" s="553"/>
      <c r="L438" s="758"/>
      <c r="O438" s="759"/>
    </row>
    <row r="439">
      <c r="D439" s="553" t="str">
        <f t="shared" si="1"/>
        <v/>
      </c>
      <c r="G439" s="755"/>
      <c r="H439" s="761"/>
      <c r="I439" s="553"/>
      <c r="J439" s="553"/>
      <c r="K439" s="553"/>
      <c r="L439" s="758"/>
      <c r="O439" s="759"/>
    </row>
    <row r="440">
      <c r="D440" s="553" t="str">
        <f t="shared" si="1"/>
        <v/>
      </c>
      <c r="G440" s="755"/>
      <c r="H440" s="761"/>
      <c r="I440" s="553"/>
      <c r="J440" s="553"/>
      <c r="K440" s="553"/>
      <c r="L440" s="758"/>
      <c r="O440" s="759"/>
    </row>
    <row r="441">
      <c r="D441" s="553" t="str">
        <f t="shared" si="1"/>
        <v/>
      </c>
      <c r="G441" s="755"/>
      <c r="H441" s="761"/>
      <c r="I441" s="553"/>
      <c r="J441" s="553"/>
      <c r="K441" s="553"/>
      <c r="L441" s="758"/>
      <c r="O441" s="759"/>
    </row>
    <row r="442">
      <c r="D442" s="553" t="str">
        <f t="shared" si="1"/>
        <v/>
      </c>
      <c r="G442" s="755"/>
      <c r="H442" s="761"/>
      <c r="I442" s="553"/>
      <c r="J442" s="553"/>
      <c r="K442" s="553"/>
      <c r="L442" s="758"/>
      <c r="O442" s="759"/>
    </row>
    <row r="443">
      <c r="D443" s="553" t="str">
        <f t="shared" si="1"/>
        <v/>
      </c>
      <c r="G443" s="755"/>
      <c r="H443" s="761"/>
      <c r="I443" s="553"/>
      <c r="J443" s="553"/>
      <c r="K443" s="553"/>
      <c r="L443" s="758"/>
      <c r="O443" s="759"/>
    </row>
    <row r="444">
      <c r="D444" s="553" t="str">
        <f t="shared" si="1"/>
        <v/>
      </c>
      <c r="G444" s="755"/>
      <c r="H444" s="761"/>
      <c r="I444" s="553"/>
      <c r="J444" s="553"/>
      <c r="K444" s="553"/>
      <c r="L444" s="758"/>
      <c r="O444" s="759"/>
    </row>
    <row r="445">
      <c r="D445" s="553" t="str">
        <f t="shared" si="1"/>
        <v/>
      </c>
      <c r="G445" s="755"/>
      <c r="H445" s="761"/>
      <c r="I445" s="553"/>
      <c r="J445" s="553"/>
      <c r="K445" s="553"/>
      <c r="L445" s="758"/>
      <c r="O445" s="759"/>
    </row>
    <row r="446">
      <c r="D446" s="553" t="str">
        <f t="shared" si="1"/>
        <v/>
      </c>
      <c r="G446" s="755"/>
      <c r="H446" s="761"/>
      <c r="I446" s="553"/>
      <c r="J446" s="553"/>
      <c r="K446" s="553"/>
      <c r="L446" s="758"/>
      <c r="O446" s="759"/>
    </row>
    <row r="447">
      <c r="D447" s="553" t="str">
        <f t="shared" si="1"/>
        <v/>
      </c>
      <c r="G447" s="755"/>
      <c r="H447" s="761"/>
      <c r="I447" s="553"/>
      <c r="J447" s="553"/>
      <c r="K447" s="553"/>
      <c r="L447" s="758"/>
      <c r="O447" s="759"/>
    </row>
    <row r="448">
      <c r="D448" s="553" t="str">
        <f t="shared" si="1"/>
        <v/>
      </c>
      <c r="G448" s="755"/>
      <c r="H448" s="761"/>
      <c r="I448" s="553"/>
      <c r="J448" s="553"/>
      <c r="K448" s="553"/>
      <c r="L448" s="758"/>
      <c r="O448" s="759"/>
    </row>
    <row r="449">
      <c r="D449" s="553" t="str">
        <f t="shared" si="1"/>
        <v/>
      </c>
      <c r="G449" s="755"/>
      <c r="H449" s="761"/>
      <c r="I449" s="553"/>
      <c r="J449" s="553"/>
      <c r="K449" s="553"/>
      <c r="L449" s="758"/>
      <c r="O449" s="759"/>
    </row>
    <row r="450">
      <c r="D450" s="553" t="str">
        <f t="shared" si="1"/>
        <v/>
      </c>
      <c r="G450" s="755"/>
      <c r="H450" s="761"/>
      <c r="I450" s="553"/>
      <c r="J450" s="553"/>
      <c r="K450" s="553"/>
      <c r="L450" s="758"/>
      <c r="O450" s="759"/>
    </row>
    <row r="451">
      <c r="D451" s="553" t="str">
        <f t="shared" si="1"/>
        <v/>
      </c>
      <c r="G451" s="755"/>
      <c r="H451" s="761"/>
      <c r="I451" s="553"/>
      <c r="J451" s="553"/>
      <c r="K451" s="553"/>
      <c r="L451" s="758"/>
      <c r="O451" s="759"/>
    </row>
    <row r="452">
      <c r="D452" s="553" t="str">
        <f t="shared" si="1"/>
        <v/>
      </c>
      <c r="G452" s="755"/>
      <c r="H452" s="761"/>
      <c r="I452" s="553"/>
      <c r="J452" s="553"/>
      <c r="K452" s="553"/>
      <c r="L452" s="758"/>
      <c r="O452" s="759"/>
    </row>
    <row r="453">
      <c r="D453" s="553" t="str">
        <f t="shared" si="1"/>
        <v/>
      </c>
      <c r="G453" s="755"/>
      <c r="H453" s="761"/>
      <c r="I453" s="553"/>
      <c r="J453" s="553"/>
      <c r="K453" s="553"/>
      <c r="L453" s="758"/>
      <c r="O453" s="759"/>
    </row>
    <row r="454">
      <c r="D454" s="553" t="str">
        <f t="shared" si="1"/>
        <v/>
      </c>
      <c r="G454" s="755"/>
      <c r="H454" s="761"/>
      <c r="I454" s="553"/>
      <c r="J454" s="553"/>
      <c r="K454" s="553"/>
      <c r="L454" s="758"/>
      <c r="O454" s="759"/>
    </row>
    <row r="455">
      <c r="D455" s="553" t="str">
        <f t="shared" si="1"/>
        <v/>
      </c>
      <c r="G455" s="755"/>
      <c r="H455" s="761"/>
      <c r="I455" s="553"/>
      <c r="J455" s="553"/>
      <c r="K455" s="553"/>
      <c r="L455" s="758"/>
      <c r="O455" s="759"/>
    </row>
    <row r="456">
      <c r="D456" s="553" t="str">
        <f t="shared" si="1"/>
        <v/>
      </c>
      <c r="G456" s="755"/>
      <c r="H456" s="761"/>
      <c r="I456" s="553"/>
      <c r="J456" s="553"/>
      <c r="K456" s="553"/>
      <c r="L456" s="758"/>
      <c r="O456" s="759"/>
    </row>
    <row r="457">
      <c r="D457" s="553" t="str">
        <f t="shared" si="1"/>
        <v/>
      </c>
      <c r="G457" s="755"/>
      <c r="H457" s="761"/>
      <c r="I457" s="553"/>
      <c r="J457" s="553"/>
      <c r="K457" s="553"/>
      <c r="L457" s="758"/>
      <c r="O457" s="759"/>
    </row>
    <row r="458">
      <c r="D458" s="553" t="str">
        <f t="shared" si="1"/>
        <v/>
      </c>
      <c r="G458" s="755"/>
      <c r="H458" s="761"/>
      <c r="I458" s="553"/>
      <c r="J458" s="553"/>
      <c r="K458" s="553"/>
      <c r="L458" s="758"/>
      <c r="O458" s="759"/>
    </row>
    <row r="459">
      <c r="D459" s="553" t="str">
        <f t="shared" si="1"/>
        <v/>
      </c>
      <c r="G459" s="755"/>
      <c r="H459" s="761"/>
      <c r="I459" s="553"/>
      <c r="J459" s="553"/>
      <c r="K459" s="553"/>
      <c r="L459" s="758"/>
      <c r="O459" s="759"/>
    </row>
    <row r="460">
      <c r="D460" s="553" t="str">
        <f t="shared" si="1"/>
        <v/>
      </c>
      <c r="G460" s="755"/>
      <c r="H460" s="761"/>
      <c r="I460" s="553"/>
      <c r="J460" s="553"/>
      <c r="K460" s="553"/>
      <c r="L460" s="758"/>
      <c r="O460" s="759"/>
    </row>
    <row r="461">
      <c r="D461" s="553" t="str">
        <f t="shared" si="1"/>
        <v/>
      </c>
      <c r="G461" s="755"/>
      <c r="H461" s="761"/>
      <c r="I461" s="553"/>
      <c r="J461" s="553"/>
      <c r="K461" s="553"/>
      <c r="L461" s="758"/>
      <c r="O461" s="759"/>
    </row>
    <row r="462">
      <c r="D462" s="553" t="str">
        <f t="shared" si="1"/>
        <v/>
      </c>
      <c r="G462" s="755"/>
      <c r="H462" s="761"/>
      <c r="I462" s="553"/>
      <c r="J462" s="553"/>
      <c r="K462" s="553"/>
      <c r="L462" s="758"/>
      <c r="O462" s="759"/>
    </row>
    <row r="463">
      <c r="D463" s="553" t="str">
        <f t="shared" si="1"/>
        <v/>
      </c>
      <c r="G463" s="755"/>
      <c r="H463" s="761"/>
      <c r="I463" s="553"/>
      <c r="J463" s="553"/>
      <c r="K463" s="553"/>
      <c r="L463" s="758"/>
      <c r="O463" s="759"/>
    </row>
    <row r="464">
      <c r="D464" s="553" t="str">
        <f t="shared" si="1"/>
        <v/>
      </c>
      <c r="G464" s="755"/>
      <c r="H464" s="761"/>
      <c r="I464" s="553"/>
      <c r="J464" s="553"/>
      <c r="K464" s="553"/>
      <c r="L464" s="758"/>
      <c r="O464" s="759"/>
    </row>
    <row r="465">
      <c r="D465" s="553" t="str">
        <f t="shared" si="1"/>
        <v/>
      </c>
      <c r="G465" s="755"/>
      <c r="H465" s="761"/>
      <c r="I465" s="553"/>
      <c r="J465" s="553"/>
      <c r="K465" s="553"/>
      <c r="L465" s="758"/>
      <c r="O465" s="759"/>
    </row>
    <row r="466">
      <c r="D466" s="553" t="str">
        <f t="shared" si="1"/>
        <v/>
      </c>
      <c r="G466" s="755"/>
      <c r="H466" s="761"/>
      <c r="I466" s="553"/>
      <c r="J466" s="553"/>
      <c r="K466" s="553"/>
      <c r="L466" s="758"/>
      <c r="O466" s="759"/>
    </row>
    <row r="467">
      <c r="D467" s="553" t="str">
        <f t="shared" si="1"/>
        <v/>
      </c>
      <c r="G467" s="755"/>
      <c r="H467" s="761"/>
      <c r="I467" s="553"/>
      <c r="J467" s="553"/>
      <c r="K467" s="553"/>
      <c r="L467" s="758"/>
      <c r="O467" s="759"/>
    </row>
    <row r="468">
      <c r="D468" s="553" t="str">
        <f t="shared" si="1"/>
        <v/>
      </c>
      <c r="G468" s="755"/>
      <c r="H468" s="761"/>
      <c r="I468" s="553"/>
      <c r="J468" s="553"/>
      <c r="K468" s="553"/>
      <c r="L468" s="758"/>
      <c r="O468" s="759"/>
    </row>
    <row r="469">
      <c r="D469" s="553" t="str">
        <f t="shared" si="1"/>
        <v/>
      </c>
      <c r="G469" s="755"/>
      <c r="H469" s="761"/>
      <c r="I469" s="553"/>
      <c r="J469" s="553"/>
      <c r="K469" s="553"/>
      <c r="L469" s="758"/>
      <c r="O469" s="759"/>
    </row>
    <row r="470">
      <c r="D470" s="553" t="str">
        <f t="shared" si="1"/>
        <v/>
      </c>
      <c r="G470" s="755"/>
      <c r="H470" s="761"/>
      <c r="I470" s="553"/>
      <c r="J470" s="553"/>
      <c r="K470" s="553"/>
      <c r="L470" s="758"/>
      <c r="O470" s="759"/>
    </row>
    <row r="471">
      <c r="D471" s="553" t="str">
        <f t="shared" si="1"/>
        <v/>
      </c>
      <c r="G471" s="755"/>
      <c r="H471" s="761"/>
      <c r="I471" s="553"/>
      <c r="J471" s="553"/>
      <c r="K471" s="553"/>
      <c r="L471" s="758"/>
      <c r="O471" s="759"/>
    </row>
    <row r="472">
      <c r="D472" s="553" t="str">
        <f t="shared" si="1"/>
        <v/>
      </c>
      <c r="G472" s="755"/>
      <c r="H472" s="761"/>
      <c r="I472" s="553"/>
      <c r="J472" s="553"/>
      <c r="K472" s="553"/>
      <c r="L472" s="758"/>
      <c r="O472" s="759"/>
    </row>
    <row r="473">
      <c r="D473" s="553" t="str">
        <f t="shared" si="1"/>
        <v/>
      </c>
      <c r="G473" s="755"/>
      <c r="H473" s="761"/>
      <c r="I473" s="553"/>
      <c r="J473" s="553"/>
      <c r="K473" s="553"/>
      <c r="L473" s="758"/>
      <c r="O473" s="759"/>
    </row>
    <row r="474">
      <c r="D474" s="553" t="str">
        <f t="shared" si="1"/>
        <v/>
      </c>
      <c r="G474" s="755"/>
      <c r="H474" s="761"/>
      <c r="I474" s="553"/>
      <c r="J474" s="553"/>
      <c r="K474" s="553"/>
      <c r="L474" s="758"/>
      <c r="O474" s="759"/>
    </row>
    <row r="475">
      <c r="D475" s="553" t="str">
        <f t="shared" si="1"/>
        <v/>
      </c>
      <c r="G475" s="755"/>
      <c r="H475" s="761"/>
      <c r="I475" s="553"/>
      <c r="J475" s="553"/>
      <c r="K475" s="553"/>
      <c r="L475" s="758"/>
      <c r="O475" s="759"/>
    </row>
    <row r="476">
      <c r="D476" s="553" t="str">
        <f t="shared" si="1"/>
        <v/>
      </c>
      <c r="G476" s="755"/>
      <c r="H476" s="761"/>
      <c r="I476" s="553"/>
      <c r="J476" s="553"/>
      <c r="K476" s="553"/>
      <c r="L476" s="758"/>
      <c r="O476" s="759"/>
    </row>
    <row r="477">
      <c r="D477" s="553" t="str">
        <f t="shared" si="1"/>
        <v/>
      </c>
      <c r="G477" s="755"/>
      <c r="H477" s="761"/>
      <c r="I477" s="553"/>
      <c r="J477" s="553"/>
      <c r="K477" s="553"/>
      <c r="L477" s="758"/>
      <c r="O477" s="759"/>
    </row>
    <row r="478">
      <c r="D478" s="553" t="str">
        <f t="shared" si="1"/>
        <v/>
      </c>
      <c r="G478" s="755"/>
      <c r="H478" s="761"/>
      <c r="I478" s="553"/>
      <c r="J478" s="553"/>
      <c r="K478" s="553"/>
      <c r="L478" s="758"/>
      <c r="O478" s="759"/>
    </row>
    <row r="479">
      <c r="D479" s="553" t="str">
        <f t="shared" si="1"/>
        <v/>
      </c>
      <c r="G479" s="755"/>
      <c r="H479" s="761"/>
      <c r="I479" s="553"/>
      <c r="J479" s="553"/>
      <c r="K479" s="553"/>
      <c r="L479" s="758"/>
      <c r="O479" s="759"/>
    </row>
    <row r="480">
      <c r="D480" s="553" t="str">
        <f t="shared" si="1"/>
        <v/>
      </c>
      <c r="G480" s="755"/>
      <c r="H480" s="761"/>
      <c r="I480" s="553"/>
      <c r="J480" s="553"/>
      <c r="K480" s="553"/>
      <c r="L480" s="758"/>
      <c r="O480" s="759"/>
    </row>
    <row r="481">
      <c r="D481" s="553" t="str">
        <f t="shared" si="1"/>
        <v/>
      </c>
      <c r="G481" s="755"/>
      <c r="H481" s="761"/>
      <c r="I481" s="553"/>
      <c r="J481" s="553"/>
      <c r="K481" s="553"/>
      <c r="L481" s="758"/>
      <c r="O481" s="759"/>
    </row>
    <row r="482">
      <c r="D482" s="553" t="str">
        <f t="shared" si="1"/>
        <v/>
      </c>
      <c r="G482" s="755"/>
      <c r="H482" s="761"/>
      <c r="I482" s="553"/>
      <c r="J482" s="553"/>
      <c r="K482" s="553"/>
      <c r="L482" s="758"/>
      <c r="O482" s="759"/>
    </row>
    <row r="483">
      <c r="D483" s="553" t="str">
        <f t="shared" si="1"/>
        <v/>
      </c>
      <c r="G483" s="755"/>
      <c r="H483" s="761"/>
      <c r="I483" s="553"/>
      <c r="J483" s="553"/>
      <c r="K483" s="553"/>
      <c r="L483" s="758"/>
      <c r="O483" s="759"/>
    </row>
    <row r="484">
      <c r="D484" s="553" t="str">
        <f t="shared" si="1"/>
        <v/>
      </c>
      <c r="G484" s="755"/>
      <c r="H484" s="761"/>
      <c r="I484" s="553"/>
      <c r="J484" s="553"/>
      <c r="K484" s="553"/>
      <c r="L484" s="758"/>
      <c r="O484" s="759"/>
    </row>
    <row r="485">
      <c r="D485" s="553" t="str">
        <f t="shared" si="1"/>
        <v/>
      </c>
      <c r="G485" s="755"/>
      <c r="H485" s="761"/>
      <c r="I485" s="553"/>
      <c r="J485" s="553"/>
      <c r="K485" s="553"/>
      <c r="L485" s="758"/>
      <c r="O485" s="759"/>
    </row>
    <row r="486">
      <c r="D486" s="553" t="str">
        <f t="shared" si="1"/>
        <v/>
      </c>
      <c r="G486" s="755"/>
      <c r="H486" s="761"/>
      <c r="I486" s="553"/>
      <c r="J486" s="553"/>
      <c r="K486" s="553"/>
      <c r="L486" s="758"/>
      <c r="O486" s="759"/>
    </row>
    <row r="487">
      <c r="D487" s="553" t="str">
        <f t="shared" si="1"/>
        <v/>
      </c>
      <c r="G487" s="755"/>
      <c r="H487" s="761"/>
      <c r="I487" s="553"/>
      <c r="J487" s="553"/>
      <c r="K487" s="553"/>
      <c r="L487" s="758"/>
      <c r="O487" s="759"/>
    </row>
    <row r="488">
      <c r="D488" s="553" t="str">
        <f t="shared" si="1"/>
        <v/>
      </c>
      <c r="G488" s="755"/>
      <c r="H488" s="761"/>
      <c r="I488" s="553"/>
      <c r="J488" s="553"/>
      <c r="K488" s="553"/>
      <c r="L488" s="758"/>
      <c r="O488" s="759"/>
    </row>
    <row r="489">
      <c r="D489" s="553" t="str">
        <f t="shared" si="1"/>
        <v/>
      </c>
      <c r="G489" s="755"/>
      <c r="H489" s="761"/>
      <c r="I489" s="553"/>
      <c r="J489" s="553"/>
      <c r="K489" s="553"/>
      <c r="L489" s="758"/>
      <c r="O489" s="759"/>
    </row>
    <row r="490">
      <c r="D490" s="553" t="str">
        <f t="shared" si="1"/>
        <v/>
      </c>
      <c r="G490" s="755"/>
      <c r="H490" s="761"/>
      <c r="I490" s="553"/>
      <c r="J490" s="553"/>
      <c r="K490" s="553"/>
      <c r="L490" s="758"/>
      <c r="O490" s="759"/>
    </row>
    <row r="491">
      <c r="D491" s="553" t="str">
        <f t="shared" si="1"/>
        <v/>
      </c>
      <c r="G491" s="755"/>
      <c r="H491" s="761"/>
      <c r="I491" s="553"/>
      <c r="J491" s="553"/>
      <c r="K491" s="553"/>
      <c r="L491" s="758"/>
      <c r="O491" s="759"/>
    </row>
    <row r="492">
      <c r="D492" s="553" t="str">
        <f t="shared" si="1"/>
        <v/>
      </c>
      <c r="G492" s="755"/>
      <c r="H492" s="761"/>
      <c r="I492" s="553"/>
      <c r="J492" s="553"/>
      <c r="K492" s="553"/>
      <c r="L492" s="758"/>
      <c r="O492" s="759"/>
    </row>
    <row r="493">
      <c r="D493" s="553" t="str">
        <f t="shared" si="1"/>
        <v/>
      </c>
      <c r="G493" s="755"/>
      <c r="H493" s="761"/>
      <c r="I493" s="553"/>
      <c r="J493" s="553"/>
      <c r="K493" s="553"/>
      <c r="L493" s="758"/>
      <c r="O493" s="759"/>
    </row>
    <row r="494">
      <c r="D494" s="553" t="str">
        <f t="shared" si="1"/>
        <v/>
      </c>
      <c r="G494" s="755"/>
      <c r="H494" s="761"/>
      <c r="I494" s="553"/>
      <c r="J494" s="553"/>
      <c r="K494" s="553"/>
      <c r="L494" s="758"/>
      <c r="O494" s="759"/>
    </row>
    <row r="495">
      <c r="D495" s="553" t="str">
        <f t="shared" si="1"/>
        <v/>
      </c>
      <c r="G495" s="755"/>
      <c r="H495" s="761"/>
      <c r="I495" s="553"/>
      <c r="J495" s="553"/>
      <c r="K495" s="553"/>
      <c r="L495" s="758"/>
      <c r="O495" s="759"/>
    </row>
    <row r="496">
      <c r="D496" s="553" t="str">
        <f t="shared" si="1"/>
        <v/>
      </c>
      <c r="G496" s="755"/>
      <c r="H496" s="761"/>
      <c r="I496" s="553"/>
      <c r="J496" s="553"/>
      <c r="K496" s="553"/>
      <c r="L496" s="758"/>
      <c r="O496" s="759"/>
    </row>
    <row r="497">
      <c r="D497" s="553" t="str">
        <f t="shared" si="1"/>
        <v/>
      </c>
      <c r="G497" s="755"/>
      <c r="H497" s="761"/>
      <c r="I497" s="553"/>
      <c r="J497" s="553"/>
      <c r="K497" s="553"/>
      <c r="L497" s="758"/>
      <c r="O497" s="759"/>
    </row>
    <row r="498">
      <c r="D498" s="553" t="str">
        <f t="shared" si="1"/>
        <v/>
      </c>
      <c r="G498" s="755"/>
      <c r="H498" s="761"/>
      <c r="I498" s="553"/>
      <c r="J498" s="553"/>
      <c r="K498" s="553"/>
      <c r="L498" s="758"/>
      <c r="O498" s="759"/>
    </row>
    <row r="499">
      <c r="D499" s="553" t="str">
        <f t="shared" si="1"/>
        <v/>
      </c>
      <c r="G499" s="755"/>
      <c r="H499" s="761"/>
      <c r="I499" s="553"/>
      <c r="J499" s="553"/>
      <c r="K499" s="553"/>
      <c r="L499" s="758"/>
      <c r="O499" s="759"/>
    </row>
    <row r="500">
      <c r="D500" s="553" t="str">
        <f t="shared" si="1"/>
        <v/>
      </c>
      <c r="G500" s="755"/>
      <c r="H500" s="761"/>
      <c r="I500" s="553"/>
      <c r="J500" s="553"/>
      <c r="K500" s="553"/>
      <c r="L500" s="758"/>
      <c r="O500" s="759"/>
    </row>
    <row r="501">
      <c r="D501" s="553" t="str">
        <f t="shared" si="1"/>
        <v/>
      </c>
      <c r="G501" s="755"/>
      <c r="H501" s="761"/>
      <c r="I501" s="553"/>
      <c r="J501" s="553"/>
      <c r="K501" s="553"/>
      <c r="L501" s="758"/>
      <c r="O501" s="759"/>
    </row>
    <row r="502">
      <c r="D502" s="553" t="str">
        <f t="shared" si="1"/>
        <v/>
      </c>
      <c r="G502" s="755"/>
      <c r="H502" s="761"/>
      <c r="I502" s="553"/>
      <c r="J502" s="553"/>
      <c r="K502" s="553"/>
      <c r="L502" s="758"/>
      <c r="O502" s="759"/>
    </row>
    <row r="503">
      <c r="D503" s="553" t="str">
        <f t="shared" si="1"/>
        <v/>
      </c>
      <c r="G503" s="755"/>
      <c r="H503" s="761"/>
      <c r="I503" s="553"/>
      <c r="J503" s="553"/>
      <c r="K503" s="553"/>
      <c r="L503" s="758"/>
      <c r="O503" s="759"/>
    </row>
    <row r="504">
      <c r="D504" s="553" t="str">
        <f t="shared" si="1"/>
        <v/>
      </c>
      <c r="G504" s="755"/>
      <c r="H504" s="761"/>
      <c r="I504" s="553"/>
      <c r="J504" s="553"/>
      <c r="K504" s="553"/>
      <c r="L504" s="758"/>
      <c r="O504" s="759"/>
    </row>
    <row r="505">
      <c r="D505" s="553" t="str">
        <f t="shared" si="1"/>
        <v/>
      </c>
      <c r="G505" s="755"/>
      <c r="H505" s="761"/>
      <c r="I505" s="553"/>
      <c r="J505" s="553"/>
      <c r="K505" s="553"/>
      <c r="L505" s="758"/>
      <c r="O505" s="759"/>
    </row>
    <row r="506">
      <c r="D506" s="553" t="str">
        <f t="shared" si="1"/>
        <v/>
      </c>
      <c r="G506" s="755"/>
      <c r="H506" s="761"/>
      <c r="I506" s="553"/>
      <c r="J506" s="553"/>
      <c r="K506" s="553"/>
      <c r="L506" s="758"/>
      <c r="O506" s="759"/>
    </row>
    <row r="507">
      <c r="D507" s="553" t="str">
        <f t="shared" si="1"/>
        <v/>
      </c>
      <c r="G507" s="755"/>
      <c r="H507" s="761"/>
      <c r="I507" s="553"/>
      <c r="J507" s="553"/>
      <c r="K507" s="553"/>
      <c r="L507" s="758"/>
      <c r="O507" s="759"/>
    </row>
    <row r="508">
      <c r="D508" s="553" t="str">
        <f t="shared" si="1"/>
        <v/>
      </c>
      <c r="G508" s="755"/>
      <c r="H508" s="761"/>
      <c r="I508" s="553"/>
      <c r="J508" s="553"/>
      <c r="K508" s="553"/>
      <c r="L508" s="758"/>
      <c r="O508" s="759"/>
    </row>
    <row r="509">
      <c r="D509" s="553" t="str">
        <f t="shared" si="1"/>
        <v/>
      </c>
      <c r="G509" s="755"/>
      <c r="H509" s="761"/>
      <c r="I509" s="553"/>
      <c r="J509" s="553"/>
      <c r="K509" s="553"/>
      <c r="L509" s="758"/>
      <c r="O509" s="759"/>
    </row>
    <row r="510">
      <c r="D510" s="553" t="str">
        <f t="shared" si="1"/>
        <v/>
      </c>
      <c r="G510" s="755"/>
      <c r="H510" s="761"/>
      <c r="I510" s="553"/>
      <c r="J510" s="553"/>
      <c r="K510" s="553"/>
      <c r="L510" s="758"/>
      <c r="O510" s="759"/>
    </row>
    <row r="511">
      <c r="D511" s="553" t="str">
        <f t="shared" si="1"/>
        <v/>
      </c>
      <c r="G511" s="755"/>
      <c r="H511" s="761"/>
      <c r="I511" s="553"/>
      <c r="J511" s="553"/>
      <c r="K511" s="553"/>
      <c r="L511" s="758"/>
      <c r="O511" s="759"/>
    </row>
    <row r="512">
      <c r="D512" s="553" t="str">
        <f t="shared" si="1"/>
        <v/>
      </c>
      <c r="G512" s="755"/>
      <c r="H512" s="761"/>
      <c r="I512" s="553"/>
      <c r="J512" s="553"/>
      <c r="K512" s="553"/>
      <c r="L512" s="758"/>
      <c r="O512" s="759"/>
    </row>
    <row r="513">
      <c r="D513" s="553" t="str">
        <f t="shared" si="1"/>
        <v/>
      </c>
      <c r="G513" s="755"/>
      <c r="H513" s="761"/>
      <c r="I513" s="553"/>
      <c r="J513" s="553"/>
      <c r="K513" s="553"/>
      <c r="L513" s="758"/>
      <c r="O513" s="759"/>
    </row>
    <row r="514">
      <c r="D514" s="553" t="str">
        <f t="shared" si="1"/>
        <v/>
      </c>
      <c r="G514" s="755"/>
      <c r="H514" s="761"/>
      <c r="I514" s="553"/>
      <c r="J514" s="553"/>
      <c r="K514" s="553"/>
      <c r="L514" s="758"/>
      <c r="O514" s="759"/>
    </row>
    <row r="515">
      <c r="D515" s="553" t="str">
        <f t="shared" si="1"/>
        <v/>
      </c>
      <c r="G515" s="755"/>
      <c r="H515" s="761"/>
      <c r="I515" s="553"/>
      <c r="J515" s="553"/>
      <c r="K515" s="553"/>
      <c r="L515" s="758"/>
      <c r="O515" s="759"/>
    </row>
    <row r="516">
      <c r="D516" s="553" t="str">
        <f t="shared" si="1"/>
        <v/>
      </c>
      <c r="G516" s="755"/>
      <c r="H516" s="761"/>
      <c r="I516" s="553"/>
      <c r="J516" s="553"/>
      <c r="K516" s="553"/>
      <c r="L516" s="758"/>
      <c r="O516" s="759"/>
    </row>
    <row r="517">
      <c r="D517" s="553" t="str">
        <f t="shared" si="1"/>
        <v/>
      </c>
      <c r="G517" s="755"/>
      <c r="H517" s="761"/>
      <c r="I517" s="553"/>
      <c r="J517" s="553"/>
      <c r="K517" s="553"/>
      <c r="L517" s="758"/>
      <c r="O517" s="759"/>
    </row>
    <row r="518">
      <c r="D518" s="553" t="str">
        <f t="shared" si="1"/>
        <v/>
      </c>
      <c r="G518" s="755"/>
      <c r="H518" s="761"/>
      <c r="I518" s="553"/>
      <c r="J518" s="553"/>
      <c r="K518" s="553"/>
      <c r="L518" s="758"/>
      <c r="O518" s="759"/>
    </row>
    <row r="519">
      <c r="D519" s="553" t="str">
        <f t="shared" si="1"/>
        <v/>
      </c>
      <c r="G519" s="755"/>
      <c r="H519" s="761"/>
      <c r="I519" s="553"/>
      <c r="J519" s="553"/>
      <c r="K519" s="553"/>
      <c r="L519" s="758"/>
      <c r="O519" s="759"/>
    </row>
    <row r="520">
      <c r="D520" s="553" t="str">
        <f t="shared" si="1"/>
        <v/>
      </c>
      <c r="G520" s="755"/>
      <c r="H520" s="761"/>
      <c r="I520" s="553"/>
      <c r="J520" s="553"/>
      <c r="K520" s="553"/>
      <c r="L520" s="758"/>
      <c r="O520" s="759"/>
    </row>
    <row r="521">
      <c r="D521" s="553" t="str">
        <f t="shared" si="1"/>
        <v/>
      </c>
      <c r="G521" s="755"/>
      <c r="H521" s="761"/>
      <c r="I521" s="553"/>
      <c r="J521" s="553"/>
      <c r="K521" s="553"/>
      <c r="L521" s="758"/>
      <c r="O521" s="759"/>
    </row>
    <row r="522">
      <c r="D522" s="553" t="str">
        <f t="shared" si="1"/>
        <v/>
      </c>
      <c r="G522" s="755"/>
      <c r="H522" s="761"/>
      <c r="I522" s="553"/>
      <c r="J522" s="553"/>
      <c r="K522" s="553"/>
      <c r="L522" s="758"/>
      <c r="O522" s="759"/>
    </row>
    <row r="523">
      <c r="D523" s="553" t="str">
        <f t="shared" si="1"/>
        <v/>
      </c>
      <c r="G523" s="755"/>
      <c r="H523" s="761"/>
      <c r="I523" s="553"/>
      <c r="J523" s="553"/>
      <c r="K523" s="553"/>
      <c r="L523" s="758"/>
      <c r="O523" s="759"/>
    </row>
    <row r="524">
      <c r="D524" s="553" t="str">
        <f t="shared" si="1"/>
        <v/>
      </c>
      <c r="G524" s="755"/>
      <c r="H524" s="761"/>
      <c r="I524" s="553"/>
      <c r="J524" s="553"/>
      <c r="K524" s="553"/>
      <c r="L524" s="758"/>
      <c r="O524" s="759"/>
    </row>
    <row r="525">
      <c r="D525" s="553" t="str">
        <f t="shared" si="1"/>
        <v/>
      </c>
      <c r="G525" s="755"/>
      <c r="H525" s="761"/>
      <c r="I525" s="553"/>
      <c r="J525" s="553"/>
      <c r="K525" s="553"/>
      <c r="L525" s="758"/>
      <c r="O525" s="759"/>
    </row>
    <row r="526">
      <c r="D526" s="553" t="str">
        <f t="shared" si="1"/>
        <v/>
      </c>
      <c r="G526" s="755"/>
      <c r="H526" s="761"/>
      <c r="I526" s="553"/>
      <c r="J526" s="553"/>
      <c r="K526" s="553"/>
      <c r="L526" s="758"/>
      <c r="O526" s="759"/>
    </row>
    <row r="527">
      <c r="D527" s="553" t="str">
        <f t="shared" si="1"/>
        <v/>
      </c>
      <c r="G527" s="755"/>
      <c r="H527" s="761"/>
      <c r="I527" s="553"/>
      <c r="J527" s="553"/>
      <c r="K527" s="553"/>
      <c r="L527" s="758"/>
      <c r="O527" s="759"/>
    </row>
    <row r="528">
      <c r="D528" s="553" t="str">
        <f t="shared" si="1"/>
        <v/>
      </c>
      <c r="G528" s="755"/>
      <c r="H528" s="761"/>
      <c r="I528" s="553"/>
      <c r="J528" s="553"/>
      <c r="K528" s="553"/>
      <c r="L528" s="758"/>
      <c r="O528" s="759"/>
    </row>
    <row r="529">
      <c r="D529" s="553" t="str">
        <f t="shared" si="1"/>
        <v/>
      </c>
      <c r="G529" s="755"/>
      <c r="H529" s="761"/>
      <c r="I529" s="553"/>
      <c r="J529" s="553"/>
      <c r="K529" s="553"/>
      <c r="L529" s="758"/>
      <c r="O529" s="759"/>
    </row>
    <row r="530">
      <c r="D530" s="553" t="str">
        <f t="shared" si="1"/>
        <v/>
      </c>
      <c r="G530" s="755"/>
      <c r="H530" s="761"/>
      <c r="I530" s="553"/>
      <c r="J530" s="553"/>
      <c r="K530" s="553"/>
      <c r="L530" s="758"/>
      <c r="O530" s="759"/>
    </row>
    <row r="531">
      <c r="D531" s="553" t="str">
        <f t="shared" si="1"/>
        <v/>
      </c>
      <c r="G531" s="755"/>
      <c r="H531" s="761"/>
      <c r="I531" s="553"/>
      <c r="J531" s="553"/>
      <c r="K531" s="553"/>
      <c r="L531" s="758"/>
      <c r="O531" s="759"/>
    </row>
    <row r="532">
      <c r="D532" s="553" t="str">
        <f t="shared" si="1"/>
        <v/>
      </c>
      <c r="G532" s="755"/>
      <c r="H532" s="761"/>
      <c r="I532" s="553"/>
      <c r="J532" s="553"/>
      <c r="K532" s="553"/>
      <c r="L532" s="758"/>
      <c r="O532" s="759"/>
    </row>
    <row r="533">
      <c r="D533" s="553" t="str">
        <f t="shared" si="1"/>
        <v/>
      </c>
      <c r="G533" s="755"/>
      <c r="H533" s="761"/>
      <c r="I533" s="553"/>
      <c r="J533" s="553"/>
      <c r="K533" s="553"/>
      <c r="L533" s="758"/>
      <c r="O533" s="759"/>
    </row>
    <row r="534">
      <c r="D534" s="553" t="str">
        <f t="shared" si="1"/>
        <v/>
      </c>
      <c r="G534" s="755"/>
      <c r="H534" s="761"/>
      <c r="I534" s="553"/>
      <c r="J534" s="553"/>
      <c r="K534" s="553"/>
      <c r="L534" s="758"/>
      <c r="O534" s="759"/>
    </row>
    <row r="535">
      <c r="D535" s="553" t="str">
        <f t="shared" si="1"/>
        <v/>
      </c>
      <c r="G535" s="755"/>
      <c r="H535" s="761"/>
      <c r="I535" s="553"/>
      <c r="J535" s="553"/>
      <c r="K535" s="553"/>
      <c r="L535" s="758"/>
      <c r="O535" s="759"/>
    </row>
    <row r="536">
      <c r="D536" s="553" t="str">
        <f t="shared" si="1"/>
        <v/>
      </c>
      <c r="G536" s="755"/>
      <c r="H536" s="761"/>
      <c r="I536" s="553"/>
      <c r="J536" s="553"/>
      <c r="K536" s="553"/>
      <c r="L536" s="758"/>
      <c r="O536" s="759"/>
    </row>
    <row r="537">
      <c r="D537" s="553" t="str">
        <f t="shared" si="1"/>
        <v/>
      </c>
      <c r="G537" s="755"/>
      <c r="H537" s="761"/>
      <c r="I537" s="553"/>
      <c r="J537" s="553"/>
      <c r="K537" s="553"/>
      <c r="L537" s="758"/>
      <c r="O537" s="759"/>
    </row>
    <row r="538">
      <c r="D538" s="553" t="str">
        <f t="shared" si="1"/>
        <v/>
      </c>
      <c r="G538" s="755"/>
      <c r="H538" s="761"/>
      <c r="I538" s="553"/>
      <c r="J538" s="553"/>
      <c r="K538" s="553"/>
      <c r="L538" s="758"/>
      <c r="O538" s="759"/>
    </row>
    <row r="539">
      <c r="D539" s="553" t="str">
        <f t="shared" si="1"/>
        <v/>
      </c>
      <c r="G539" s="755"/>
      <c r="H539" s="761"/>
      <c r="I539" s="553"/>
      <c r="J539" s="553"/>
      <c r="K539" s="553"/>
      <c r="L539" s="758"/>
      <c r="O539" s="759"/>
    </row>
    <row r="540">
      <c r="D540" s="553" t="str">
        <f t="shared" si="1"/>
        <v/>
      </c>
      <c r="G540" s="755"/>
      <c r="H540" s="761"/>
      <c r="I540" s="553"/>
      <c r="J540" s="553"/>
      <c r="K540" s="553"/>
      <c r="L540" s="758"/>
      <c r="O540" s="759"/>
    </row>
    <row r="541">
      <c r="D541" s="553" t="str">
        <f t="shared" si="1"/>
        <v/>
      </c>
      <c r="G541" s="755"/>
      <c r="H541" s="761"/>
      <c r="I541" s="553"/>
      <c r="J541" s="553"/>
      <c r="K541" s="553"/>
      <c r="L541" s="758"/>
      <c r="O541" s="759"/>
    </row>
    <row r="542">
      <c r="D542" s="553" t="str">
        <f t="shared" si="1"/>
        <v/>
      </c>
      <c r="G542" s="755"/>
      <c r="H542" s="761"/>
      <c r="I542" s="553"/>
      <c r="J542" s="553"/>
      <c r="K542" s="553"/>
      <c r="L542" s="758"/>
      <c r="O542" s="759"/>
    </row>
    <row r="543">
      <c r="D543" s="553" t="str">
        <f t="shared" si="1"/>
        <v/>
      </c>
      <c r="G543" s="755"/>
      <c r="H543" s="761"/>
      <c r="I543" s="553"/>
      <c r="J543" s="553"/>
      <c r="K543" s="553"/>
      <c r="L543" s="758"/>
      <c r="O543" s="759"/>
    </row>
    <row r="544">
      <c r="D544" s="553" t="str">
        <f t="shared" si="1"/>
        <v/>
      </c>
      <c r="G544" s="755"/>
      <c r="H544" s="761"/>
      <c r="I544" s="553"/>
      <c r="J544" s="553"/>
      <c r="K544" s="553"/>
      <c r="L544" s="758"/>
      <c r="O544" s="759"/>
    </row>
    <row r="545">
      <c r="D545" s="553" t="str">
        <f t="shared" si="1"/>
        <v/>
      </c>
      <c r="G545" s="755"/>
      <c r="H545" s="761"/>
      <c r="I545" s="553"/>
      <c r="J545" s="553"/>
      <c r="K545" s="553"/>
      <c r="L545" s="758"/>
      <c r="O545" s="759"/>
    </row>
    <row r="546">
      <c r="D546" s="553" t="str">
        <f t="shared" si="1"/>
        <v/>
      </c>
      <c r="G546" s="755"/>
      <c r="H546" s="761"/>
      <c r="I546" s="553"/>
      <c r="J546" s="553"/>
      <c r="K546" s="553"/>
      <c r="L546" s="758"/>
      <c r="O546" s="759"/>
    </row>
    <row r="547">
      <c r="D547" s="553" t="str">
        <f t="shared" si="1"/>
        <v/>
      </c>
      <c r="G547" s="755"/>
      <c r="H547" s="761"/>
      <c r="I547" s="553"/>
      <c r="J547" s="553"/>
      <c r="K547" s="553"/>
      <c r="L547" s="758"/>
      <c r="O547" s="759"/>
    </row>
    <row r="548">
      <c r="D548" s="553" t="str">
        <f t="shared" si="1"/>
        <v/>
      </c>
      <c r="G548" s="755"/>
      <c r="H548" s="761"/>
      <c r="I548" s="553"/>
      <c r="J548" s="553"/>
      <c r="K548" s="553"/>
      <c r="L548" s="758"/>
      <c r="O548" s="759"/>
    </row>
    <row r="549">
      <c r="D549" s="553" t="str">
        <f t="shared" si="1"/>
        <v/>
      </c>
      <c r="G549" s="755"/>
      <c r="H549" s="761"/>
      <c r="I549" s="553"/>
      <c r="J549" s="553"/>
      <c r="K549" s="553"/>
      <c r="L549" s="758"/>
      <c r="O549" s="759"/>
    </row>
    <row r="550">
      <c r="D550" s="553" t="str">
        <f t="shared" si="1"/>
        <v/>
      </c>
      <c r="G550" s="755"/>
      <c r="H550" s="761"/>
      <c r="I550" s="553"/>
      <c r="J550" s="553"/>
      <c r="K550" s="553"/>
      <c r="L550" s="758"/>
      <c r="O550" s="759"/>
    </row>
    <row r="551">
      <c r="D551" s="553" t="str">
        <f t="shared" si="1"/>
        <v/>
      </c>
      <c r="G551" s="755"/>
      <c r="H551" s="761"/>
      <c r="I551" s="553"/>
      <c r="J551" s="553"/>
      <c r="K551" s="553"/>
      <c r="L551" s="758"/>
      <c r="O551" s="759"/>
    </row>
    <row r="552">
      <c r="D552" s="553" t="str">
        <f t="shared" si="1"/>
        <v/>
      </c>
      <c r="G552" s="755"/>
      <c r="H552" s="761"/>
      <c r="I552" s="553"/>
      <c r="J552" s="553"/>
      <c r="K552" s="553"/>
      <c r="L552" s="758"/>
      <c r="O552" s="759"/>
    </row>
    <row r="553">
      <c r="D553" s="553" t="str">
        <f t="shared" si="1"/>
        <v/>
      </c>
      <c r="G553" s="755"/>
      <c r="H553" s="761"/>
      <c r="I553" s="553"/>
      <c r="J553" s="553"/>
      <c r="K553" s="553"/>
      <c r="L553" s="758"/>
      <c r="O553" s="759"/>
    </row>
    <row r="554">
      <c r="D554" s="553" t="str">
        <f t="shared" si="1"/>
        <v/>
      </c>
      <c r="G554" s="755"/>
      <c r="H554" s="761"/>
      <c r="I554" s="553"/>
      <c r="J554" s="553"/>
      <c r="K554" s="553"/>
      <c r="L554" s="758"/>
      <c r="O554" s="759"/>
    </row>
    <row r="555">
      <c r="D555" s="553" t="str">
        <f t="shared" si="1"/>
        <v/>
      </c>
      <c r="G555" s="755"/>
      <c r="H555" s="761"/>
      <c r="I555" s="553"/>
      <c r="J555" s="553"/>
      <c r="K555" s="553"/>
      <c r="L555" s="758"/>
      <c r="O555" s="759"/>
    </row>
    <row r="556">
      <c r="D556" s="553" t="str">
        <f t="shared" si="1"/>
        <v/>
      </c>
      <c r="G556" s="755"/>
      <c r="H556" s="761"/>
      <c r="I556" s="553"/>
      <c r="J556" s="553"/>
      <c r="K556" s="553"/>
      <c r="L556" s="758"/>
      <c r="O556" s="759"/>
    </row>
    <row r="557">
      <c r="D557" s="553" t="str">
        <f t="shared" si="1"/>
        <v/>
      </c>
      <c r="G557" s="755"/>
      <c r="H557" s="761"/>
      <c r="I557" s="553"/>
      <c r="J557" s="553"/>
      <c r="K557" s="553"/>
      <c r="L557" s="758"/>
      <c r="O557" s="759"/>
    </row>
    <row r="558">
      <c r="D558" s="553" t="str">
        <f t="shared" si="1"/>
        <v/>
      </c>
      <c r="G558" s="755"/>
      <c r="H558" s="761"/>
      <c r="I558" s="553"/>
      <c r="J558" s="553"/>
      <c r="K558" s="553"/>
      <c r="L558" s="758"/>
      <c r="O558" s="759"/>
    </row>
    <row r="559">
      <c r="D559" s="553" t="str">
        <f t="shared" si="1"/>
        <v/>
      </c>
      <c r="G559" s="755"/>
      <c r="H559" s="761"/>
      <c r="I559" s="553"/>
      <c r="J559" s="553"/>
      <c r="K559" s="553"/>
      <c r="L559" s="758"/>
      <c r="O559" s="759"/>
    </row>
    <row r="560">
      <c r="D560" s="553" t="str">
        <f t="shared" si="1"/>
        <v/>
      </c>
      <c r="G560" s="755"/>
      <c r="H560" s="761"/>
      <c r="I560" s="553"/>
      <c r="J560" s="553"/>
      <c r="K560" s="553"/>
      <c r="L560" s="758"/>
      <c r="O560" s="759"/>
    </row>
    <row r="561">
      <c r="D561" s="553" t="str">
        <f t="shared" si="1"/>
        <v/>
      </c>
      <c r="G561" s="755"/>
      <c r="H561" s="761"/>
      <c r="I561" s="553"/>
      <c r="J561" s="553"/>
      <c r="K561" s="553"/>
      <c r="L561" s="758"/>
      <c r="O561" s="759"/>
    </row>
    <row r="562">
      <c r="D562" s="553" t="str">
        <f t="shared" si="1"/>
        <v/>
      </c>
      <c r="G562" s="755"/>
      <c r="H562" s="761"/>
      <c r="I562" s="553"/>
      <c r="J562" s="553"/>
      <c r="K562" s="553"/>
      <c r="L562" s="758"/>
      <c r="O562" s="759"/>
    </row>
    <row r="563">
      <c r="D563" s="553" t="str">
        <f t="shared" si="1"/>
        <v/>
      </c>
      <c r="G563" s="755"/>
      <c r="H563" s="761"/>
      <c r="I563" s="553"/>
      <c r="J563" s="553"/>
      <c r="K563" s="553"/>
      <c r="L563" s="758"/>
      <c r="O563" s="759"/>
    </row>
    <row r="564">
      <c r="D564" s="553" t="str">
        <f t="shared" si="1"/>
        <v/>
      </c>
      <c r="G564" s="755"/>
      <c r="H564" s="761"/>
      <c r="I564" s="553"/>
      <c r="J564" s="553"/>
      <c r="K564" s="553"/>
      <c r="L564" s="758"/>
      <c r="O564" s="759"/>
    </row>
    <row r="565">
      <c r="D565" s="553" t="str">
        <f t="shared" si="1"/>
        <v/>
      </c>
      <c r="G565" s="755"/>
      <c r="H565" s="761"/>
      <c r="I565" s="553"/>
      <c r="J565" s="553"/>
      <c r="K565" s="553"/>
      <c r="L565" s="758"/>
      <c r="O565" s="759"/>
    </row>
    <row r="566">
      <c r="D566" s="553" t="str">
        <f t="shared" si="1"/>
        <v/>
      </c>
      <c r="G566" s="755"/>
      <c r="H566" s="761"/>
      <c r="I566" s="553"/>
      <c r="J566" s="553"/>
      <c r="K566" s="553"/>
      <c r="L566" s="758"/>
      <c r="O566" s="759"/>
    </row>
    <row r="567">
      <c r="D567" s="553" t="str">
        <f t="shared" si="1"/>
        <v/>
      </c>
      <c r="G567" s="755"/>
      <c r="H567" s="761"/>
      <c r="I567" s="553"/>
      <c r="J567" s="553"/>
      <c r="K567" s="553"/>
      <c r="L567" s="758"/>
      <c r="O567" s="759"/>
    </row>
    <row r="568">
      <c r="D568" s="553" t="str">
        <f t="shared" si="1"/>
        <v/>
      </c>
      <c r="G568" s="755"/>
      <c r="H568" s="761"/>
      <c r="I568" s="553"/>
      <c r="J568" s="553"/>
      <c r="K568" s="553"/>
      <c r="L568" s="758"/>
      <c r="O568" s="759"/>
    </row>
    <row r="569">
      <c r="D569" s="553" t="str">
        <f t="shared" si="1"/>
        <v/>
      </c>
      <c r="G569" s="755"/>
      <c r="H569" s="761"/>
      <c r="I569" s="553"/>
      <c r="J569" s="553"/>
      <c r="K569" s="553"/>
      <c r="L569" s="758"/>
      <c r="O569" s="759"/>
    </row>
    <row r="570">
      <c r="D570" s="553" t="str">
        <f t="shared" si="1"/>
        <v/>
      </c>
      <c r="G570" s="755"/>
      <c r="H570" s="761"/>
      <c r="I570" s="553"/>
      <c r="J570" s="553"/>
      <c r="K570" s="553"/>
      <c r="L570" s="758"/>
      <c r="O570" s="759"/>
    </row>
    <row r="571">
      <c r="D571" s="553" t="str">
        <f t="shared" si="1"/>
        <v/>
      </c>
      <c r="G571" s="755"/>
      <c r="H571" s="761"/>
      <c r="I571" s="553"/>
      <c r="J571" s="553"/>
      <c r="K571" s="553"/>
      <c r="L571" s="758"/>
      <c r="O571" s="759"/>
    </row>
    <row r="572">
      <c r="D572" s="553" t="str">
        <f t="shared" si="1"/>
        <v/>
      </c>
      <c r="G572" s="755"/>
      <c r="H572" s="761"/>
      <c r="I572" s="553"/>
      <c r="J572" s="553"/>
      <c r="K572" s="553"/>
      <c r="L572" s="758"/>
      <c r="O572" s="759"/>
    </row>
    <row r="573">
      <c r="D573" s="553" t="str">
        <f t="shared" si="1"/>
        <v/>
      </c>
      <c r="G573" s="755"/>
      <c r="H573" s="761"/>
      <c r="I573" s="553"/>
      <c r="J573" s="553"/>
      <c r="K573" s="553"/>
      <c r="L573" s="758"/>
      <c r="O573" s="759"/>
    </row>
    <row r="574">
      <c r="D574" s="553" t="str">
        <f t="shared" si="1"/>
        <v/>
      </c>
      <c r="G574" s="755"/>
      <c r="H574" s="761"/>
      <c r="I574" s="553"/>
      <c r="J574" s="553"/>
      <c r="K574" s="553"/>
      <c r="L574" s="758"/>
      <c r="O574" s="759"/>
    </row>
    <row r="575">
      <c r="D575" s="553" t="str">
        <f t="shared" si="1"/>
        <v/>
      </c>
      <c r="G575" s="755"/>
      <c r="H575" s="761"/>
      <c r="I575" s="553"/>
      <c r="J575" s="553"/>
      <c r="K575" s="553"/>
      <c r="L575" s="758"/>
      <c r="O575" s="759"/>
    </row>
    <row r="576">
      <c r="D576" s="553" t="str">
        <f t="shared" si="1"/>
        <v/>
      </c>
      <c r="G576" s="755"/>
      <c r="H576" s="761"/>
      <c r="I576" s="553"/>
      <c r="J576" s="553"/>
      <c r="K576" s="553"/>
      <c r="L576" s="758"/>
      <c r="O576" s="759"/>
    </row>
    <row r="577">
      <c r="D577" s="553" t="str">
        <f t="shared" si="1"/>
        <v/>
      </c>
      <c r="G577" s="755"/>
      <c r="H577" s="761"/>
      <c r="I577" s="553"/>
      <c r="J577" s="553"/>
      <c r="K577" s="553"/>
      <c r="L577" s="758"/>
      <c r="O577" s="759"/>
    </row>
    <row r="578">
      <c r="D578" s="553" t="str">
        <f t="shared" si="1"/>
        <v/>
      </c>
      <c r="G578" s="755"/>
      <c r="H578" s="761"/>
      <c r="I578" s="553"/>
      <c r="J578" s="553"/>
      <c r="K578" s="553"/>
      <c r="L578" s="758"/>
      <c r="O578" s="759"/>
    </row>
    <row r="579">
      <c r="D579" s="553" t="str">
        <f t="shared" si="1"/>
        <v/>
      </c>
      <c r="G579" s="755"/>
      <c r="H579" s="761"/>
      <c r="I579" s="553"/>
      <c r="J579" s="553"/>
      <c r="K579" s="553"/>
      <c r="L579" s="758"/>
      <c r="O579" s="759"/>
    </row>
    <row r="580">
      <c r="D580" s="553" t="str">
        <f t="shared" si="1"/>
        <v/>
      </c>
      <c r="G580" s="755"/>
      <c r="H580" s="761"/>
      <c r="I580" s="553"/>
      <c r="J580" s="553"/>
      <c r="K580" s="553"/>
      <c r="L580" s="758"/>
      <c r="O580" s="759"/>
    </row>
    <row r="581">
      <c r="D581" s="553" t="str">
        <f t="shared" si="1"/>
        <v/>
      </c>
      <c r="G581" s="755"/>
      <c r="H581" s="761"/>
      <c r="I581" s="553"/>
      <c r="J581" s="553"/>
      <c r="K581" s="553"/>
      <c r="L581" s="758"/>
      <c r="O581" s="759"/>
    </row>
    <row r="582">
      <c r="D582" s="553" t="str">
        <f t="shared" si="1"/>
        <v/>
      </c>
      <c r="G582" s="755"/>
      <c r="H582" s="761"/>
      <c r="I582" s="553"/>
      <c r="J582" s="553"/>
      <c r="K582" s="553"/>
      <c r="L582" s="758"/>
      <c r="O582" s="759"/>
    </row>
    <row r="583">
      <c r="D583" s="553" t="str">
        <f t="shared" si="1"/>
        <v/>
      </c>
      <c r="G583" s="755"/>
      <c r="H583" s="761"/>
      <c r="I583" s="553"/>
      <c r="J583" s="553"/>
      <c r="K583" s="553"/>
      <c r="L583" s="758"/>
      <c r="O583" s="759"/>
    </row>
    <row r="584">
      <c r="D584" s="553" t="str">
        <f t="shared" si="1"/>
        <v/>
      </c>
      <c r="G584" s="755"/>
      <c r="H584" s="761"/>
      <c r="I584" s="553"/>
      <c r="J584" s="553"/>
      <c r="K584" s="553"/>
      <c r="L584" s="758"/>
      <c r="O584" s="759"/>
    </row>
    <row r="585">
      <c r="D585" s="553" t="str">
        <f t="shared" si="1"/>
        <v/>
      </c>
      <c r="G585" s="755"/>
      <c r="H585" s="761"/>
      <c r="I585" s="553"/>
      <c r="J585" s="553"/>
      <c r="K585" s="553"/>
      <c r="L585" s="758"/>
      <c r="O585" s="759"/>
    </row>
    <row r="586">
      <c r="D586" s="553" t="str">
        <f t="shared" si="1"/>
        <v/>
      </c>
      <c r="G586" s="755"/>
      <c r="H586" s="761"/>
      <c r="I586" s="553"/>
      <c r="J586" s="553"/>
      <c r="K586" s="553"/>
      <c r="L586" s="758"/>
      <c r="O586" s="759"/>
    </row>
    <row r="587">
      <c r="D587" s="553" t="str">
        <f t="shared" si="1"/>
        <v/>
      </c>
      <c r="G587" s="755"/>
      <c r="H587" s="761"/>
      <c r="I587" s="553"/>
      <c r="J587" s="553"/>
      <c r="K587" s="553"/>
      <c r="L587" s="758"/>
      <c r="O587" s="759"/>
    </row>
    <row r="588">
      <c r="D588" s="553" t="str">
        <f t="shared" si="1"/>
        <v/>
      </c>
      <c r="G588" s="755"/>
      <c r="H588" s="761"/>
      <c r="I588" s="553"/>
      <c r="J588" s="553"/>
      <c r="K588" s="553"/>
      <c r="L588" s="758"/>
      <c r="O588" s="759"/>
    </row>
    <row r="589">
      <c r="D589" s="553" t="str">
        <f t="shared" si="1"/>
        <v/>
      </c>
      <c r="G589" s="755"/>
      <c r="H589" s="761"/>
      <c r="I589" s="553"/>
      <c r="J589" s="553"/>
      <c r="K589" s="553"/>
      <c r="L589" s="758"/>
      <c r="O589" s="759"/>
    </row>
    <row r="590">
      <c r="D590" s="553" t="str">
        <f t="shared" si="1"/>
        <v/>
      </c>
      <c r="G590" s="755"/>
      <c r="H590" s="761"/>
      <c r="I590" s="553"/>
      <c r="J590" s="553"/>
      <c r="K590" s="553"/>
      <c r="L590" s="758"/>
      <c r="O590" s="759"/>
    </row>
    <row r="591">
      <c r="D591" s="553" t="str">
        <f t="shared" si="1"/>
        <v/>
      </c>
      <c r="G591" s="755"/>
      <c r="H591" s="761"/>
      <c r="I591" s="553"/>
      <c r="J591" s="553"/>
      <c r="K591" s="553"/>
      <c r="L591" s="758"/>
      <c r="O591" s="759"/>
    </row>
    <row r="592">
      <c r="D592" s="553" t="str">
        <f t="shared" si="1"/>
        <v/>
      </c>
      <c r="G592" s="755"/>
      <c r="H592" s="761"/>
      <c r="I592" s="553"/>
      <c r="J592" s="553"/>
      <c r="K592" s="553"/>
      <c r="L592" s="758"/>
      <c r="O592" s="759"/>
    </row>
    <row r="593">
      <c r="D593" s="553" t="str">
        <f t="shared" si="1"/>
        <v/>
      </c>
      <c r="G593" s="755"/>
      <c r="H593" s="761"/>
      <c r="I593" s="553"/>
      <c r="J593" s="553"/>
      <c r="K593" s="553"/>
      <c r="L593" s="758"/>
      <c r="O593" s="759"/>
    </row>
    <row r="594">
      <c r="D594" s="553" t="str">
        <f t="shared" si="1"/>
        <v/>
      </c>
      <c r="G594" s="755"/>
      <c r="H594" s="761"/>
      <c r="I594" s="553"/>
      <c r="J594" s="553"/>
      <c r="K594" s="553"/>
      <c r="L594" s="758"/>
      <c r="O594" s="759"/>
    </row>
    <row r="595">
      <c r="D595" s="553" t="str">
        <f t="shared" si="1"/>
        <v/>
      </c>
      <c r="G595" s="755"/>
      <c r="H595" s="761"/>
      <c r="I595" s="553"/>
      <c r="J595" s="553"/>
      <c r="K595" s="553"/>
      <c r="L595" s="758"/>
      <c r="O595" s="759"/>
    </row>
    <row r="596">
      <c r="D596" s="553" t="str">
        <f t="shared" si="1"/>
        <v/>
      </c>
      <c r="G596" s="755"/>
      <c r="H596" s="761"/>
      <c r="I596" s="553"/>
      <c r="J596" s="553"/>
      <c r="K596" s="553"/>
      <c r="L596" s="758"/>
      <c r="O596" s="759"/>
    </row>
    <row r="597">
      <c r="D597" s="553" t="str">
        <f t="shared" si="1"/>
        <v/>
      </c>
      <c r="G597" s="755"/>
      <c r="H597" s="761"/>
      <c r="I597" s="553"/>
      <c r="J597" s="553"/>
      <c r="K597" s="553"/>
      <c r="L597" s="758"/>
      <c r="O597" s="759"/>
    </row>
    <row r="598">
      <c r="D598" s="553" t="str">
        <f t="shared" si="1"/>
        <v/>
      </c>
      <c r="G598" s="755"/>
      <c r="H598" s="761"/>
      <c r="I598" s="553"/>
      <c r="J598" s="553"/>
      <c r="K598" s="553"/>
      <c r="L598" s="758"/>
      <c r="O598" s="759"/>
    </row>
    <row r="599">
      <c r="D599" s="553" t="str">
        <f t="shared" si="1"/>
        <v/>
      </c>
      <c r="G599" s="755"/>
      <c r="H599" s="761"/>
      <c r="I599" s="553"/>
      <c r="J599" s="553"/>
      <c r="K599" s="553"/>
      <c r="L599" s="758"/>
      <c r="O599" s="759"/>
    </row>
    <row r="600">
      <c r="D600" s="553" t="str">
        <f t="shared" si="1"/>
        <v/>
      </c>
      <c r="G600" s="755"/>
      <c r="H600" s="761"/>
      <c r="I600" s="553"/>
      <c r="J600" s="553"/>
      <c r="K600" s="553"/>
      <c r="L600" s="758"/>
      <c r="O600" s="759"/>
    </row>
    <row r="601">
      <c r="D601" s="553" t="str">
        <f t="shared" si="1"/>
        <v/>
      </c>
      <c r="G601" s="755"/>
      <c r="H601" s="761"/>
      <c r="I601" s="553"/>
      <c r="J601" s="553"/>
      <c r="K601" s="553"/>
      <c r="L601" s="758"/>
      <c r="O601" s="759"/>
    </row>
    <row r="602">
      <c r="D602" s="553" t="str">
        <f t="shared" si="1"/>
        <v/>
      </c>
      <c r="G602" s="755"/>
      <c r="H602" s="761"/>
      <c r="I602" s="553"/>
      <c r="J602" s="553"/>
      <c r="K602" s="553"/>
      <c r="L602" s="758"/>
      <c r="O602" s="759"/>
    </row>
    <row r="603">
      <c r="D603" s="553" t="str">
        <f t="shared" si="1"/>
        <v/>
      </c>
      <c r="G603" s="755"/>
      <c r="H603" s="761"/>
      <c r="I603" s="553"/>
      <c r="J603" s="553"/>
      <c r="K603" s="553"/>
      <c r="L603" s="758"/>
      <c r="O603" s="759"/>
    </row>
    <row r="604">
      <c r="D604" s="553" t="str">
        <f t="shared" si="1"/>
        <v/>
      </c>
      <c r="G604" s="755"/>
      <c r="H604" s="761"/>
      <c r="I604" s="553"/>
      <c r="J604" s="553"/>
      <c r="K604" s="553"/>
      <c r="L604" s="758"/>
      <c r="O604" s="759"/>
    </row>
    <row r="605">
      <c r="D605" s="553" t="str">
        <f t="shared" si="1"/>
        <v/>
      </c>
      <c r="G605" s="755"/>
      <c r="H605" s="761"/>
      <c r="I605" s="553"/>
      <c r="J605" s="553"/>
      <c r="K605" s="553"/>
      <c r="L605" s="758"/>
      <c r="O605" s="759"/>
    </row>
    <row r="606">
      <c r="D606" s="553" t="str">
        <f t="shared" si="1"/>
        <v/>
      </c>
      <c r="G606" s="755"/>
      <c r="H606" s="761"/>
      <c r="I606" s="553"/>
      <c r="J606" s="553"/>
      <c r="K606" s="553"/>
      <c r="L606" s="758"/>
      <c r="O606" s="759"/>
    </row>
    <row r="607">
      <c r="D607" s="553" t="str">
        <f t="shared" si="1"/>
        <v/>
      </c>
      <c r="G607" s="755"/>
      <c r="H607" s="761"/>
      <c r="I607" s="553"/>
      <c r="J607" s="553"/>
      <c r="K607" s="553"/>
      <c r="L607" s="758"/>
      <c r="O607" s="759"/>
    </row>
    <row r="608">
      <c r="D608" s="553" t="str">
        <f t="shared" si="1"/>
        <v/>
      </c>
      <c r="G608" s="755"/>
      <c r="H608" s="761"/>
      <c r="I608" s="553"/>
      <c r="J608" s="553"/>
      <c r="K608" s="553"/>
      <c r="L608" s="758"/>
      <c r="O608" s="759"/>
    </row>
    <row r="609">
      <c r="D609" s="553" t="str">
        <f t="shared" si="1"/>
        <v/>
      </c>
      <c r="G609" s="755"/>
      <c r="H609" s="761"/>
      <c r="I609" s="553"/>
      <c r="J609" s="553"/>
      <c r="K609" s="553"/>
      <c r="L609" s="758"/>
      <c r="O609" s="759"/>
    </row>
    <row r="610">
      <c r="D610" s="553" t="str">
        <f t="shared" si="1"/>
        <v/>
      </c>
      <c r="G610" s="755"/>
      <c r="H610" s="761"/>
      <c r="I610" s="553"/>
      <c r="J610" s="553"/>
      <c r="K610" s="553"/>
      <c r="L610" s="758"/>
      <c r="O610" s="759"/>
    </row>
    <row r="611">
      <c r="D611" s="553" t="str">
        <f t="shared" si="1"/>
        <v/>
      </c>
      <c r="G611" s="755"/>
      <c r="H611" s="761"/>
      <c r="I611" s="553"/>
      <c r="J611" s="553"/>
      <c r="K611" s="553"/>
      <c r="L611" s="758"/>
      <c r="O611" s="759"/>
    </row>
    <row r="612">
      <c r="D612" s="553" t="str">
        <f t="shared" si="1"/>
        <v/>
      </c>
      <c r="G612" s="755"/>
      <c r="H612" s="761"/>
      <c r="I612" s="553"/>
      <c r="J612" s="553"/>
      <c r="K612" s="553"/>
      <c r="L612" s="758"/>
      <c r="O612" s="759"/>
    </row>
    <row r="613">
      <c r="D613" s="553" t="str">
        <f t="shared" si="1"/>
        <v/>
      </c>
      <c r="G613" s="755"/>
      <c r="H613" s="761"/>
      <c r="I613" s="553"/>
      <c r="J613" s="553"/>
      <c r="K613" s="553"/>
      <c r="L613" s="758"/>
      <c r="O613" s="759"/>
    </row>
    <row r="614">
      <c r="D614" s="553" t="str">
        <f t="shared" si="1"/>
        <v/>
      </c>
      <c r="G614" s="755"/>
      <c r="H614" s="761"/>
      <c r="I614" s="553"/>
      <c r="J614" s="553"/>
      <c r="K614" s="553"/>
      <c r="L614" s="758"/>
      <c r="O614" s="759"/>
    </row>
    <row r="615">
      <c r="D615" s="553" t="str">
        <f t="shared" si="1"/>
        <v/>
      </c>
      <c r="G615" s="755"/>
      <c r="H615" s="761"/>
      <c r="I615" s="553"/>
      <c r="J615" s="553"/>
      <c r="K615" s="553"/>
      <c r="L615" s="758"/>
      <c r="O615" s="759"/>
    </row>
    <row r="616">
      <c r="D616" s="553" t="str">
        <f t="shared" si="1"/>
        <v/>
      </c>
      <c r="G616" s="755"/>
      <c r="H616" s="761"/>
      <c r="I616" s="553"/>
      <c r="J616" s="553"/>
      <c r="K616" s="553"/>
      <c r="L616" s="758"/>
      <c r="O616" s="759"/>
    </row>
    <row r="617">
      <c r="D617" s="553" t="str">
        <f t="shared" si="1"/>
        <v/>
      </c>
      <c r="G617" s="755"/>
      <c r="H617" s="761"/>
      <c r="I617" s="553"/>
      <c r="J617" s="553"/>
      <c r="K617" s="553"/>
      <c r="L617" s="758"/>
      <c r="O617" s="759"/>
    </row>
    <row r="618">
      <c r="D618" s="553" t="str">
        <f t="shared" si="1"/>
        <v/>
      </c>
      <c r="G618" s="755"/>
      <c r="H618" s="761"/>
      <c r="I618" s="553"/>
      <c r="J618" s="553"/>
      <c r="K618" s="553"/>
      <c r="L618" s="758"/>
      <c r="O618" s="759"/>
    </row>
    <row r="619">
      <c r="D619" s="553" t="str">
        <f t="shared" si="1"/>
        <v/>
      </c>
      <c r="G619" s="755"/>
      <c r="H619" s="761"/>
      <c r="I619" s="553"/>
      <c r="J619" s="553"/>
      <c r="K619" s="553"/>
      <c r="L619" s="758"/>
      <c r="O619" s="759"/>
    </row>
    <row r="620">
      <c r="D620" s="553" t="str">
        <f t="shared" si="1"/>
        <v/>
      </c>
      <c r="G620" s="755"/>
      <c r="H620" s="761"/>
      <c r="I620" s="553"/>
      <c r="J620" s="553"/>
      <c r="K620" s="553"/>
      <c r="L620" s="758"/>
      <c r="O620" s="759"/>
    </row>
    <row r="621">
      <c r="D621" s="553" t="str">
        <f t="shared" si="1"/>
        <v/>
      </c>
      <c r="G621" s="755"/>
      <c r="H621" s="761"/>
      <c r="I621" s="553"/>
      <c r="J621" s="553"/>
      <c r="K621" s="553"/>
      <c r="L621" s="758"/>
      <c r="O621" s="759"/>
    </row>
    <row r="622">
      <c r="D622" s="553" t="str">
        <f t="shared" si="1"/>
        <v/>
      </c>
      <c r="G622" s="755"/>
      <c r="H622" s="761"/>
      <c r="I622" s="553"/>
      <c r="J622" s="553"/>
      <c r="K622" s="553"/>
      <c r="L622" s="758"/>
      <c r="O622" s="759"/>
    </row>
    <row r="623">
      <c r="D623" s="553" t="str">
        <f t="shared" si="1"/>
        <v/>
      </c>
      <c r="G623" s="755"/>
      <c r="H623" s="761"/>
      <c r="I623" s="553"/>
      <c r="J623" s="553"/>
      <c r="K623" s="553"/>
      <c r="L623" s="758"/>
      <c r="O623" s="759"/>
    </row>
    <row r="624">
      <c r="D624" s="553" t="str">
        <f t="shared" si="1"/>
        <v/>
      </c>
      <c r="G624" s="755"/>
      <c r="H624" s="761"/>
      <c r="I624" s="553"/>
      <c r="J624" s="553"/>
      <c r="K624" s="553"/>
      <c r="L624" s="758"/>
      <c r="O624" s="759"/>
    </row>
    <row r="625">
      <c r="D625" s="553" t="str">
        <f t="shared" si="1"/>
        <v/>
      </c>
      <c r="G625" s="755"/>
      <c r="H625" s="761"/>
      <c r="I625" s="553"/>
      <c r="J625" s="553"/>
      <c r="K625" s="553"/>
      <c r="L625" s="758"/>
      <c r="O625" s="759"/>
    </row>
    <row r="626">
      <c r="D626" s="553" t="str">
        <f t="shared" si="1"/>
        <v/>
      </c>
      <c r="G626" s="755"/>
      <c r="H626" s="761"/>
      <c r="I626" s="553"/>
      <c r="J626" s="553"/>
      <c r="K626" s="553"/>
      <c r="L626" s="758"/>
      <c r="O626" s="759"/>
    </row>
    <row r="627">
      <c r="D627" s="553" t="str">
        <f t="shared" si="1"/>
        <v/>
      </c>
      <c r="G627" s="755"/>
      <c r="H627" s="761"/>
      <c r="I627" s="553"/>
      <c r="J627" s="553"/>
      <c r="K627" s="553"/>
      <c r="L627" s="758"/>
      <c r="O627" s="759"/>
    </row>
    <row r="628">
      <c r="D628" s="553" t="str">
        <f t="shared" si="1"/>
        <v/>
      </c>
      <c r="G628" s="755"/>
      <c r="H628" s="761"/>
      <c r="I628" s="553"/>
      <c r="J628" s="553"/>
      <c r="K628" s="553"/>
      <c r="L628" s="758"/>
      <c r="O628" s="759"/>
    </row>
    <row r="629">
      <c r="D629" s="553" t="str">
        <f t="shared" si="1"/>
        <v/>
      </c>
      <c r="G629" s="755"/>
      <c r="H629" s="761"/>
      <c r="I629" s="553"/>
      <c r="J629" s="553"/>
      <c r="K629" s="553"/>
      <c r="L629" s="758"/>
      <c r="O629" s="759"/>
    </row>
    <row r="630">
      <c r="D630" s="553" t="str">
        <f t="shared" si="1"/>
        <v/>
      </c>
      <c r="G630" s="755"/>
      <c r="H630" s="761"/>
      <c r="I630" s="553"/>
      <c r="J630" s="553"/>
      <c r="K630" s="553"/>
      <c r="L630" s="758"/>
      <c r="O630" s="759"/>
    </row>
    <row r="631">
      <c r="D631" s="553" t="str">
        <f t="shared" si="1"/>
        <v/>
      </c>
      <c r="G631" s="755"/>
      <c r="H631" s="761"/>
      <c r="I631" s="553"/>
      <c r="J631" s="553"/>
      <c r="K631" s="553"/>
      <c r="L631" s="758"/>
      <c r="O631" s="759"/>
    </row>
    <row r="632">
      <c r="D632" s="553" t="str">
        <f t="shared" si="1"/>
        <v/>
      </c>
      <c r="G632" s="755"/>
      <c r="H632" s="761"/>
      <c r="I632" s="553"/>
      <c r="J632" s="553"/>
      <c r="K632" s="553"/>
      <c r="L632" s="758"/>
      <c r="O632" s="759"/>
    </row>
    <row r="633">
      <c r="D633" s="553" t="str">
        <f t="shared" si="1"/>
        <v/>
      </c>
      <c r="G633" s="755"/>
      <c r="H633" s="761"/>
      <c r="I633" s="553"/>
      <c r="J633" s="553"/>
      <c r="K633" s="553"/>
      <c r="L633" s="758"/>
      <c r="O633" s="759"/>
    </row>
    <row r="634">
      <c r="D634" s="553" t="str">
        <f t="shared" si="1"/>
        <v/>
      </c>
      <c r="G634" s="755"/>
      <c r="H634" s="761"/>
      <c r="I634" s="553"/>
      <c r="J634" s="553"/>
      <c r="K634" s="553"/>
      <c r="L634" s="758"/>
      <c r="O634" s="759"/>
    </row>
    <row r="635">
      <c r="D635" s="553" t="str">
        <f t="shared" si="1"/>
        <v/>
      </c>
      <c r="G635" s="755"/>
      <c r="H635" s="761"/>
      <c r="I635" s="553"/>
      <c r="J635" s="553"/>
      <c r="K635" s="553"/>
      <c r="L635" s="758"/>
      <c r="O635" s="759"/>
    </row>
    <row r="636">
      <c r="D636" s="553" t="str">
        <f t="shared" si="1"/>
        <v/>
      </c>
      <c r="G636" s="755"/>
      <c r="H636" s="761"/>
      <c r="I636" s="553"/>
      <c r="J636" s="553"/>
      <c r="K636" s="553"/>
      <c r="L636" s="758"/>
      <c r="O636" s="759"/>
    </row>
    <row r="637">
      <c r="D637" s="553" t="str">
        <f t="shared" si="1"/>
        <v/>
      </c>
      <c r="G637" s="755"/>
      <c r="H637" s="761"/>
      <c r="I637" s="553"/>
      <c r="J637" s="553"/>
      <c r="K637" s="553"/>
      <c r="L637" s="758"/>
      <c r="O637" s="759"/>
    </row>
    <row r="638">
      <c r="D638" s="553" t="str">
        <f t="shared" si="1"/>
        <v/>
      </c>
      <c r="G638" s="755"/>
      <c r="H638" s="761"/>
      <c r="I638" s="553"/>
      <c r="J638" s="553"/>
      <c r="K638" s="553"/>
      <c r="L638" s="758"/>
      <c r="O638" s="759"/>
    </row>
    <row r="639">
      <c r="D639" s="553" t="str">
        <f t="shared" si="1"/>
        <v/>
      </c>
      <c r="G639" s="755"/>
      <c r="H639" s="761"/>
      <c r="I639" s="553"/>
      <c r="J639" s="553"/>
      <c r="K639" s="553"/>
      <c r="L639" s="758"/>
      <c r="O639" s="759"/>
    </row>
    <row r="640">
      <c r="D640" s="553" t="str">
        <f t="shared" si="1"/>
        <v/>
      </c>
      <c r="G640" s="755"/>
      <c r="H640" s="761"/>
      <c r="I640" s="553"/>
      <c r="J640" s="553"/>
      <c r="K640" s="553"/>
      <c r="L640" s="758"/>
      <c r="O640" s="759"/>
    </row>
    <row r="641">
      <c r="D641" s="553" t="str">
        <f t="shared" si="1"/>
        <v/>
      </c>
      <c r="G641" s="755"/>
      <c r="H641" s="761"/>
      <c r="I641" s="553"/>
      <c r="J641" s="553"/>
      <c r="K641" s="553"/>
      <c r="L641" s="758"/>
      <c r="O641" s="759"/>
    </row>
    <row r="642">
      <c r="D642" s="553" t="str">
        <f t="shared" si="1"/>
        <v/>
      </c>
      <c r="G642" s="755"/>
      <c r="H642" s="761"/>
      <c r="I642" s="553"/>
      <c r="J642" s="553"/>
      <c r="K642" s="553"/>
      <c r="L642" s="758"/>
      <c r="O642" s="759"/>
    </row>
    <row r="643">
      <c r="D643" s="553" t="str">
        <f t="shared" si="1"/>
        <v/>
      </c>
      <c r="G643" s="755"/>
      <c r="H643" s="761"/>
      <c r="I643" s="553"/>
      <c r="J643" s="553"/>
      <c r="K643" s="553"/>
      <c r="L643" s="758"/>
      <c r="O643" s="759"/>
    </row>
    <row r="644">
      <c r="D644" s="553" t="str">
        <f t="shared" si="1"/>
        <v/>
      </c>
      <c r="G644" s="755"/>
      <c r="H644" s="761"/>
      <c r="I644" s="553"/>
      <c r="J644" s="553"/>
      <c r="K644" s="553"/>
      <c r="L644" s="758"/>
      <c r="O644" s="759"/>
    </row>
    <row r="645">
      <c r="D645" s="553" t="str">
        <f t="shared" si="1"/>
        <v/>
      </c>
      <c r="G645" s="755"/>
      <c r="H645" s="761"/>
      <c r="I645" s="553"/>
      <c r="J645" s="553"/>
      <c r="K645" s="553"/>
      <c r="L645" s="758"/>
      <c r="O645" s="759"/>
    </row>
    <row r="646">
      <c r="D646" s="553" t="str">
        <f t="shared" si="1"/>
        <v/>
      </c>
      <c r="G646" s="755"/>
      <c r="H646" s="761"/>
      <c r="I646" s="553"/>
      <c r="J646" s="553"/>
      <c r="K646" s="553"/>
      <c r="L646" s="758"/>
      <c r="O646" s="759"/>
    </row>
    <row r="647">
      <c r="D647" s="553" t="str">
        <f t="shared" si="1"/>
        <v/>
      </c>
      <c r="G647" s="755"/>
      <c r="H647" s="761"/>
      <c r="I647" s="553"/>
      <c r="J647" s="553"/>
      <c r="K647" s="553"/>
      <c r="L647" s="758"/>
      <c r="O647" s="759"/>
    </row>
    <row r="648">
      <c r="D648" s="553" t="str">
        <f t="shared" si="1"/>
        <v/>
      </c>
      <c r="G648" s="755"/>
      <c r="H648" s="761"/>
      <c r="I648" s="553"/>
      <c r="J648" s="553"/>
      <c r="K648" s="553"/>
      <c r="L648" s="758"/>
      <c r="O648" s="759"/>
    </row>
    <row r="649">
      <c r="D649" s="553" t="str">
        <f t="shared" si="1"/>
        <v/>
      </c>
      <c r="G649" s="755"/>
      <c r="H649" s="761"/>
      <c r="I649" s="553"/>
      <c r="J649" s="553"/>
      <c r="K649" s="553"/>
      <c r="L649" s="758"/>
      <c r="O649" s="759"/>
    </row>
    <row r="650">
      <c r="D650" s="553" t="str">
        <f t="shared" si="1"/>
        <v/>
      </c>
      <c r="G650" s="755"/>
      <c r="H650" s="761"/>
      <c r="I650" s="553"/>
      <c r="J650" s="553"/>
      <c r="K650" s="553"/>
      <c r="L650" s="758"/>
      <c r="O650" s="759"/>
    </row>
    <row r="651">
      <c r="D651" s="553" t="str">
        <f t="shared" si="1"/>
        <v/>
      </c>
      <c r="G651" s="755"/>
      <c r="H651" s="761"/>
      <c r="I651" s="553"/>
      <c r="J651" s="553"/>
      <c r="K651" s="553"/>
      <c r="L651" s="758"/>
      <c r="O651" s="759"/>
    </row>
    <row r="652">
      <c r="D652" s="553" t="str">
        <f t="shared" si="1"/>
        <v/>
      </c>
      <c r="G652" s="755"/>
      <c r="H652" s="761"/>
      <c r="I652" s="553"/>
      <c r="J652" s="553"/>
      <c r="K652" s="553"/>
      <c r="L652" s="758"/>
      <c r="O652" s="759"/>
    </row>
    <row r="653">
      <c r="D653" s="553" t="str">
        <f t="shared" si="1"/>
        <v/>
      </c>
      <c r="G653" s="755"/>
      <c r="H653" s="761"/>
      <c r="I653" s="553"/>
      <c r="J653" s="553"/>
      <c r="K653" s="553"/>
      <c r="L653" s="758"/>
      <c r="O653" s="759"/>
    </row>
    <row r="654">
      <c r="D654" s="553" t="str">
        <f t="shared" si="1"/>
        <v/>
      </c>
      <c r="G654" s="755"/>
      <c r="H654" s="761"/>
      <c r="I654" s="553"/>
      <c r="J654" s="553"/>
      <c r="K654" s="553"/>
      <c r="L654" s="758"/>
      <c r="O654" s="759"/>
    </row>
    <row r="655">
      <c r="D655" s="553" t="str">
        <f t="shared" si="1"/>
        <v/>
      </c>
      <c r="G655" s="755"/>
      <c r="H655" s="761"/>
      <c r="I655" s="553"/>
      <c r="J655" s="553"/>
      <c r="K655" s="553"/>
      <c r="L655" s="758"/>
      <c r="O655" s="759"/>
    </row>
    <row r="656">
      <c r="D656" s="553" t="str">
        <f t="shared" si="1"/>
        <v/>
      </c>
      <c r="G656" s="755"/>
      <c r="H656" s="761"/>
      <c r="I656" s="553"/>
      <c r="J656" s="553"/>
      <c r="K656" s="553"/>
      <c r="L656" s="758"/>
      <c r="O656" s="759"/>
    </row>
    <row r="657">
      <c r="D657" s="553" t="str">
        <f t="shared" si="1"/>
        <v/>
      </c>
      <c r="G657" s="755"/>
      <c r="H657" s="761"/>
      <c r="I657" s="553"/>
      <c r="J657" s="553"/>
      <c r="K657" s="553"/>
      <c r="L657" s="758"/>
      <c r="O657" s="759"/>
    </row>
    <row r="658">
      <c r="D658" s="553" t="str">
        <f t="shared" si="1"/>
        <v/>
      </c>
      <c r="G658" s="755"/>
      <c r="H658" s="761"/>
      <c r="I658" s="553"/>
      <c r="J658" s="553"/>
      <c r="K658" s="553"/>
      <c r="L658" s="758"/>
      <c r="O658" s="759"/>
    </row>
    <row r="659">
      <c r="D659" s="553" t="str">
        <f t="shared" si="1"/>
        <v/>
      </c>
      <c r="G659" s="755"/>
      <c r="H659" s="761"/>
      <c r="I659" s="553"/>
      <c r="J659" s="553"/>
      <c r="K659" s="553"/>
      <c r="L659" s="758"/>
      <c r="O659" s="759"/>
    </row>
    <row r="660">
      <c r="D660" s="553" t="str">
        <f t="shared" si="1"/>
        <v/>
      </c>
      <c r="G660" s="755"/>
      <c r="H660" s="761"/>
      <c r="I660" s="553"/>
      <c r="J660" s="553"/>
      <c r="K660" s="553"/>
      <c r="L660" s="758"/>
      <c r="O660" s="759"/>
    </row>
    <row r="661">
      <c r="D661" s="553" t="str">
        <f t="shared" si="1"/>
        <v/>
      </c>
      <c r="G661" s="755"/>
      <c r="H661" s="761"/>
      <c r="I661" s="553"/>
      <c r="J661" s="553"/>
      <c r="K661" s="553"/>
      <c r="L661" s="758"/>
      <c r="O661" s="759"/>
    </row>
    <row r="662">
      <c r="D662" s="553" t="str">
        <f t="shared" si="1"/>
        <v/>
      </c>
      <c r="G662" s="755"/>
      <c r="H662" s="761"/>
      <c r="I662" s="553"/>
      <c r="J662" s="553"/>
      <c r="K662" s="553"/>
      <c r="L662" s="758"/>
      <c r="O662" s="759"/>
    </row>
    <row r="663">
      <c r="D663" s="553" t="str">
        <f t="shared" si="1"/>
        <v/>
      </c>
      <c r="G663" s="755"/>
      <c r="H663" s="761"/>
      <c r="I663" s="553"/>
      <c r="J663" s="553"/>
      <c r="K663" s="553"/>
      <c r="L663" s="758"/>
      <c r="O663" s="759"/>
    </row>
    <row r="664">
      <c r="D664" s="553" t="str">
        <f t="shared" si="1"/>
        <v/>
      </c>
      <c r="G664" s="755"/>
      <c r="H664" s="761"/>
      <c r="I664" s="553"/>
      <c r="J664" s="553"/>
      <c r="K664" s="553"/>
      <c r="L664" s="758"/>
      <c r="O664" s="759"/>
    </row>
    <row r="665">
      <c r="D665" s="553" t="str">
        <f t="shared" si="1"/>
        <v/>
      </c>
      <c r="G665" s="755"/>
      <c r="H665" s="761"/>
      <c r="I665" s="553"/>
      <c r="J665" s="553"/>
      <c r="K665" s="553"/>
      <c r="L665" s="758"/>
      <c r="O665" s="759"/>
    </row>
    <row r="666">
      <c r="D666" s="553" t="str">
        <f t="shared" si="1"/>
        <v/>
      </c>
      <c r="G666" s="755"/>
      <c r="H666" s="761"/>
      <c r="I666" s="553"/>
      <c r="J666" s="553"/>
      <c r="K666" s="553"/>
      <c r="L666" s="758"/>
      <c r="O666" s="759"/>
    </row>
    <row r="667">
      <c r="D667" s="553" t="str">
        <f t="shared" si="1"/>
        <v/>
      </c>
      <c r="G667" s="755"/>
      <c r="H667" s="761"/>
      <c r="I667" s="553"/>
      <c r="J667" s="553"/>
      <c r="K667" s="553"/>
      <c r="L667" s="758"/>
      <c r="O667" s="759"/>
    </row>
    <row r="668">
      <c r="D668" s="553" t="str">
        <f t="shared" si="1"/>
        <v/>
      </c>
      <c r="G668" s="755"/>
      <c r="H668" s="761"/>
      <c r="I668" s="553"/>
      <c r="J668" s="553"/>
      <c r="K668" s="553"/>
      <c r="L668" s="758"/>
      <c r="O668" s="759"/>
    </row>
    <row r="669">
      <c r="D669" s="553" t="str">
        <f t="shared" si="1"/>
        <v/>
      </c>
      <c r="G669" s="755"/>
      <c r="H669" s="761"/>
      <c r="I669" s="553"/>
      <c r="J669" s="553"/>
      <c r="K669" s="553"/>
      <c r="L669" s="758"/>
      <c r="O669" s="759"/>
    </row>
    <row r="670">
      <c r="D670" s="553" t="str">
        <f t="shared" si="1"/>
        <v/>
      </c>
      <c r="G670" s="755"/>
      <c r="H670" s="761"/>
      <c r="I670" s="553"/>
      <c r="J670" s="553"/>
      <c r="K670" s="553"/>
      <c r="L670" s="758"/>
      <c r="O670" s="759"/>
    </row>
    <row r="671">
      <c r="D671" s="553" t="str">
        <f t="shared" si="1"/>
        <v/>
      </c>
      <c r="G671" s="755"/>
      <c r="H671" s="761"/>
      <c r="I671" s="553"/>
      <c r="J671" s="553"/>
      <c r="K671" s="553"/>
      <c r="L671" s="758"/>
      <c r="O671" s="759"/>
    </row>
    <row r="672">
      <c r="D672" s="553" t="str">
        <f t="shared" si="1"/>
        <v/>
      </c>
      <c r="G672" s="755"/>
      <c r="H672" s="761"/>
      <c r="I672" s="553"/>
      <c r="J672" s="553"/>
      <c r="K672" s="553"/>
      <c r="L672" s="758"/>
      <c r="O672" s="759"/>
    </row>
    <row r="673">
      <c r="D673" s="553" t="str">
        <f t="shared" si="1"/>
        <v/>
      </c>
      <c r="G673" s="755"/>
      <c r="H673" s="761"/>
      <c r="I673" s="553"/>
      <c r="J673" s="553"/>
      <c r="K673" s="553"/>
      <c r="L673" s="758"/>
      <c r="O673" s="759"/>
    </row>
    <row r="674">
      <c r="D674" s="553" t="str">
        <f t="shared" si="1"/>
        <v/>
      </c>
      <c r="G674" s="755"/>
      <c r="H674" s="761"/>
      <c r="I674" s="553"/>
      <c r="J674" s="553"/>
      <c r="K674" s="553"/>
      <c r="L674" s="758"/>
      <c r="O674" s="759"/>
    </row>
    <row r="675">
      <c r="D675" s="553" t="str">
        <f t="shared" si="1"/>
        <v/>
      </c>
      <c r="G675" s="755"/>
      <c r="H675" s="761"/>
      <c r="I675" s="553"/>
      <c r="J675" s="553"/>
      <c r="K675" s="553"/>
      <c r="L675" s="758"/>
      <c r="O675" s="759"/>
    </row>
    <row r="676">
      <c r="D676" s="553" t="str">
        <f t="shared" si="1"/>
        <v/>
      </c>
      <c r="G676" s="755"/>
      <c r="H676" s="761"/>
      <c r="I676" s="553"/>
      <c r="J676" s="553"/>
      <c r="K676" s="553"/>
      <c r="L676" s="758"/>
      <c r="O676" s="759"/>
    </row>
    <row r="677">
      <c r="D677" s="553" t="str">
        <f t="shared" si="1"/>
        <v/>
      </c>
      <c r="G677" s="755"/>
      <c r="H677" s="761"/>
      <c r="I677" s="553"/>
      <c r="J677" s="553"/>
      <c r="K677" s="553"/>
      <c r="L677" s="758"/>
      <c r="O677" s="759"/>
    </row>
    <row r="678">
      <c r="D678" s="553" t="str">
        <f t="shared" si="1"/>
        <v/>
      </c>
      <c r="G678" s="755"/>
      <c r="H678" s="761"/>
      <c r="I678" s="553"/>
      <c r="J678" s="553"/>
      <c r="K678" s="553"/>
      <c r="L678" s="758"/>
      <c r="O678" s="759"/>
    </row>
    <row r="679">
      <c r="D679" s="553" t="str">
        <f t="shared" si="1"/>
        <v/>
      </c>
      <c r="G679" s="755"/>
      <c r="H679" s="761"/>
      <c r="I679" s="553"/>
      <c r="J679" s="553"/>
      <c r="K679" s="553"/>
      <c r="L679" s="758"/>
      <c r="O679" s="759"/>
    </row>
    <row r="680">
      <c r="D680" s="553" t="str">
        <f t="shared" si="1"/>
        <v/>
      </c>
      <c r="G680" s="755"/>
      <c r="H680" s="761"/>
      <c r="I680" s="553"/>
      <c r="J680" s="553"/>
      <c r="K680" s="553"/>
      <c r="L680" s="758"/>
      <c r="O680" s="759"/>
    </row>
    <row r="681">
      <c r="D681" s="553" t="str">
        <f t="shared" si="1"/>
        <v/>
      </c>
      <c r="G681" s="755"/>
      <c r="H681" s="761"/>
      <c r="I681" s="553"/>
      <c r="J681" s="553"/>
      <c r="K681" s="553"/>
      <c r="L681" s="758"/>
      <c r="O681" s="759"/>
    </row>
    <row r="682">
      <c r="D682" s="553" t="str">
        <f t="shared" si="1"/>
        <v/>
      </c>
      <c r="G682" s="755"/>
      <c r="H682" s="761"/>
      <c r="I682" s="553"/>
      <c r="J682" s="553"/>
      <c r="K682" s="553"/>
      <c r="L682" s="758"/>
      <c r="O682" s="759"/>
    </row>
    <row r="683">
      <c r="D683" s="553" t="str">
        <f t="shared" si="1"/>
        <v/>
      </c>
      <c r="G683" s="755"/>
      <c r="H683" s="761"/>
      <c r="I683" s="553"/>
      <c r="J683" s="553"/>
      <c r="K683" s="553"/>
      <c r="L683" s="758"/>
      <c r="O683" s="759"/>
    </row>
    <row r="684">
      <c r="D684" s="553" t="str">
        <f t="shared" si="1"/>
        <v/>
      </c>
      <c r="G684" s="755"/>
      <c r="H684" s="761"/>
      <c r="I684" s="553"/>
      <c r="J684" s="553"/>
      <c r="K684" s="553"/>
      <c r="L684" s="758"/>
      <c r="O684" s="759"/>
    </row>
    <row r="685">
      <c r="D685" s="553" t="str">
        <f t="shared" si="1"/>
        <v/>
      </c>
      <c r="G685" s="755"/>
      <c r="H685" s="761"/>
      <c r="I685" s="553"/>
      <c r="J685" s="553"/>
      <c r="K685" s="553"/>
      <c r="L685" s="758"/>
      <c r="O685" s="759"/>
    </row>
    <row r="686">
      <c r="D686" s="553" t="str">
        <f t="shared" si="1"/>
        <v/>
      </c>
      <c r="G686" s="755"/>
      <c r="H686" s="761"/>
      <c r="I686" s="553"/>
      <c r="J686" s="553"/>
      <c r="K686" s="553"/>
      <c r="L686" s="758"/>
      <c r="O686" s="759"/>
    </row>
    <row r="687">
      <c r="D687" s="553" t="str">
        <f t="shared" si="1"/>
        <v/>
      </c>
      <c r="G687" s="755"/>
      <c r="H687" s="761"/>
      <c r="I687" s="553"/>
      <c r="J687" s="553"/>
      <c r="K687" s="553"/>
      <c r="L687" s="758"/>
      <c r="O687" s="759"/>
    </row>
    <row r="688">
      <c r="D688" s="553" t="str">
        <f t="shared" si="1"/>
        <v/>
      </c>
      <c r="G688" s="755"/>
      <c r="H688" s="761"/>
      <c r="I688" s="553"/>
      <c r="J688" s="553"/>
      <c r="K688" s="553"/>
      <c r="L688" s="758"/>
      <c r="O688" s="759"/>
    </row>
    <row r="689">
      <c r="D689" s="553" t="str">
        <f t="shared" si="1"/>
        <v/>
      </c>
      <c r="G689" s="755"/>
      <c r="H689" s="761"/>
      <c r="I689" s="553"/>
      <c r="J689" s="553"/>
      <c r="K689" s="553"/>
      <c r="L689" s="758"/>
      <c r="O689" s="759"/>
    </row>
    <row r="690">
      <c r="D690" s="553" t="str">
        <f t="shared" si="1"/>
        <v/>
      </c>
      <c r="G690" s="755"/>
      <c r="H690" s="761"/>
      <c r="I690" s="553"/>
      <c r="J690" s="553"/>
      <c r="K690" s="553"/>
      <c r="L690" s="758"/>
      <c r="O690" s="759"/>
    </row>
    <row r="691">
      <c r="D691" s="553" t="str">
        <f t="shared" si="1"/>
        <v/>
      </c>
      <c r="G691" s="755"/>
      <c r="H691" s="761"/>
      <c r="I691" s="553"/>
      <c r="J691" s="553"/>
      <c r="K691" s="553"/>
      <c r="L691" s="758"/>
      <c r="O691" s="759"/>
    </row>
    <row r="692">
      <c r="D692" s="553" t="str">
        <f t="shared" si="1"/>
        <v/>
      </c>
      <c r="G692" s="755"/>
      <c r="H692" s="761"/>
      <c r="I692" s="553"/>
      <c r="J692" s="553"/>
      <c r="K692" s="553"/>
      <c r="L692" s="758"/>
      <c r="O692" s="759"/>
    </row>
    <row r="693">
      <c r="D693" s="553" t="str">
        <f t="shared" si="1"/>
        <v/>
      </c>
      <c r="G693" s="755"/>
      <c r="H693" s="761"/>
      <c r="I693" s="553"/>
      <c r="J693" s="553"/>
      <c r="K693" s="553"/>
      <c r="L693" s="758"/>
      <c r="O693" s="759"/>
    </row>
    <row r="694">
      <c r="D694" s="553" t="str">
        <f t="shared" si="1"/>
        <v/>
      </c>
      <c r="G694" s="755"/>
      <c r="H694" s="761"/>
      <c r="I694" s="553"/>
      <c r="J694" s="553"/>
      <c r="K694" s="553"/>
      <c r="L694" s="758"/>
      <c r="O694" s="759"/>
    </row>
    <row r="695">
      <c r="D695" s="553" t="str">
        <f t="shared" si="1"/>
        <v/>
      </c>
      <c r="G695" s="755"/>
      <c r="H695" s="761"/>
      <c r="I695" s="553"/>
      <c r="J695" s="553"/>
      <c r="K695" s="553"/>
      <c r="L695" s="758"/>
      <c r="O695" s="759"/>
    </row>
    <row r="696">
      <c r="D696" s="553" t="str">
        <f t="shared" si="1"/>
        <v/>
      </c>
      <c r="G696" s="755"/>
      <c r="H696" s="761"/>
      <c r="I696" s="553"/>
      <c r="J696" s="553"/>
      <c r="K696" s="553"/>
      <c r="L696" s="758"/>
      <c r="O696" s="759"/>
    </row>
    <row r="697">
      <c r="D697" s="553" t="str">
        <f t="shared" si="1"/>
        <v/>
      </c>
      <c r="G697" s="755"/>
      <c r="H697" s="761"/>
      <c r="I697" s="553"/>
      <c r="J697" s="553"/>
      <c r="K697" s="553"/>
      <c r="L697" s="758"/>
      <c r="O697" s="759"/>
    </row>
    <row r="698">
      <c r="D698" s="553" t="str">
        <f t="shared" si="1"/>
        <v/>
      </c>
      <c r="G698" s="755"/>
      <c r="H698" s="761"/>
      <c r="I698" s="553"/>
      <c r="J698" s="553"/>
      <c r="K698" s="553"/>
      <c r="L698" s="758"/>
      <c r="O698" s="759"/>
    </row>
    <row r="699">
      <c r="D699" s="553" t="str">
        <f t="shared" si="1"/>
        <v/>
      </c>
      <c r="G699" s="755"/>
      <c r="H699" s="761"/>
      <c r="I699" s="553"/>
      <c r="J699" s="553"/>
      <c r="K699" s="553"/>
      <c r="L699" s="758"/>
      <c r="O699" s="759"/>
    </row>
    <row r="700">
      <c r="D700" s="553" t="str">
        <f t="shared" si="1"/>
        <v/>
      </c>
      <c r="G700" s="755"/>
      <c r="H700" s="761"/>
      <c r="I700" s="553"/>
      <c r="J700" s="553"/>
      <c r="K700" s="553"/>
      <c r="L700" s="758"/>
      <c r="O700" s="759"/>
    </row>
    <row r="701">
      <c r="D701" s="553" t="str">
        <f t="shared" si="1"/>
        <v/>
      </c>
      <c r="G701" s="755"/>
      <c r="H701" s="761"/>
      <c r="I701" s="553"/>
      <c r="J701" s="553"/>
      <c r="K701" s="553"/>
      <c r="L701" s="758"/>
      <c r="O701" s="759"/>
    </row>
    <row r="702">
      <c r="D702" s="553" t="str">
        <f t="shared" si="1"/>
        <v/>
      </c>
      <c r="G702" s="755"/>
      <c r="H702" s="761"/>
      <c r="I702" s="553"/>
      <c r="J702" s="553"/>
      <c r="K702" s="553"/>
      <c r="L702" s="758"/>
      <c r="O702" s="759"/>
    </row>
    <row r="703">
      <c r="D703" s="553" t="str">
        <f t="shared" si="1"/>
        <v/>
      </c>
      <c r="G703" s="755"/>
      <c r="H703" s="761"/>
      <c r="I703" s="553"/>
      <c r="J703" s="553"/>
      <c r="K703" s="553"/>
      <c r="L703" s="758"/>
      <c r="O703" s="759"/>
    </row>
    <row r="704">
      <c r="D704" s="553" t="str">
        <f t="shared" si="1"/>
        <v/>
      </c>
      <c r="G704" s="755"/>
      <c r="H704" s="761"/>
      <c r="I704" s="553"/>
      <c r="J704" s="553"/>
      <c r="K704" s="553"/>
      <c r="L704" s="758"/>
      <c r="O704" s="759"/>
    </row>
    <row r="705">
      <c r="D705" s="553" t="str">
        <f t="shared" si="1"/>
        <v/>
      </c>
      <c r="G705" s="755"/>
      <c r="H705" s="761"/>
      <c r="I705" s="553"/>
      <c r="J705" s="553"/>
      <c r="K705" s="553"/>
      <c r="L705" s="758"/>
      <c r="O705" s="759"/>
    </row>
    <row r="706">
      <c r="D706" s="553" t="str">
        <f t="shared" si="1"/>
        <v/>
      </c>
      <c r="G706" s="755"/>
      <c r="H706" s="761"/>
      <c r="I706" s="553"/>
      <c r="J706" s="553"/>
      <c r="K706" s="553"/>
      <c r="L706" s="758"/>
      <c r="O706" s="759"/>
    </row>
    <row r="707">
      <c r="D707" s="553" t="str">
        <f t="shared" si="1"/>
        <v/>
      </c>
      <c r="G707" s="755"/>
      <c r="H707" s="761"/>
      <c r="I707" s="553"/>
      <c r="J707" s="553"/>
      <c r="K707" s="553"/>
      <c r="L707" s="758"/>
      <c r="O707" s="759"/>
    </row>
    <row r="708">
      <c r="D708" s="553" t="str">
        <f t="shared" si="1"/>
        <v/>
      </c>
      <c r="G708" s="755"/>
      <c r="H708" s="761"/>
      <c r="I708" s="553"/>
      <c r="J708" s="553"/>
      <c r="K708" s="553"/>
      <c r="L708" s="758"/>
      <c r="O708" s="759"/>
    </row>
    <row r="709">
      <c r="D709" s="553" t="str">
        <f t="shared" si="1"/>
        <v/>
      </c>
      <c r="G709" s="755"/>
      <c r="H709" s="761"/>
      <c r="I709" s="553"/>
      <c r="J709" s="553"/>
      <c r="K709" s="553"/>
      <c r="L709" s="758"/>
      <c r="O709" s="759"/>
    </row>
    <row r="710">
      <c r="D710" s="553" t="str">
        <f t="shared" si="1"/>
        <v/>
      </c>
      <c r="G710" s="755"/>
      <c r="H710" s="761"/>
      <c r="I710" s="553"/>
      <c r="J710" s="553"/>
      <c r="K710" s="553"/>
      <c r="L710" s="758"/>
      <c r="O710" s="759"/>
    </row>
    <row r="711">
      <c r="D711" s="553" t="str">
        <f t="shared" si="1"/>
        <v/>
      </c>
      <c r="G711" s="755"/>
      <c r="H711" s="761"/>
      <c r="I711" s="553"/>
      <c r="J711" s="553"/>
      <c r="K711" s="553"/>
      <c r="L711" s="758"/>
      <c r="O711" s="759"/>
    </row>
    <row r="712">
      <c r="D712" s="553" t="str">
        <f t="shared" si="1"/>
        <v/>
      </c>
      <c r="G712" s="755"/>
      <c r="H712" s="761"/>
      <c r="I712" s="553"/>
      <c r="J712" s="553"/>
      <c r="K712" s="553"/>
      <c r="L712" s="758"/>
      <c r="O712" s="759"/>
    </row>
    <row r="713">
      <c r="D713" s="553" t="str">
        <f t="shared" si="1"/>
        <v/>
      </c>
      <c r="G713" s="755"/>
      <c r="H713" s="761"/>
      <c r="I713" s="553"/>
      <c r="J713" s="553"/>
      <c r="K713" s="553"/>
      <c r="L713" s="758"/>
      <c r="O713" s="759"/>
    </row>
    <row r="714">
      <c r="D714" s="553" t="str">
        <f t="shared" si="1"/>
        <v/>
      </c>
      <c r="G714" s="755"/>
      <c r="H714" s="761"/>
      <c r="I714" s="553"/>
      <c r="J714" s="553"/>
      <c r="K714" s="553"/>
      <c r="L714" s="758"/>
      <c r="O714" s="759"/>
    </row>
    <row r="715">
      <c r="D715" s="553" t="str">
        <f t="shared" si="1"/>
        <v/>
      </c>
      <c r="G715" s="755"/>
      <c r="H715" s="761"/>
      <c r="I715" s="553"/>
      <c r="J715" s="553"/>
      <c r="K715" s="553"/>
      <c r="L715" s="758"/>
      <c r="O715" s="759"/>
    </row>
    <row r="716">
      <c r="D716" s="553" t="str">
        <f t="shared" si="1"/>
        <v/>
      </c>
      <c r="G716" s="755"/>
      <c r="H716" s="761"/>
      <c r="I716" s="553"/>
      <c r="J716" s="553"/>
      <c r="K716" s="553"/>
      <c r="L716" s="758"/>
      <c r="O716" s="759"/>
    </row>
    <row r="717">
      <c r="D717" s="553" t="str">
        <f t="shared" si="1"/>
        <v/>
      </c>
      <c r="G717" s="755"/>
      <c r="H717" s="761"/>
      <c r="I717" s="553"/>
      <c r="J717" s="553"/>
      <c r="K717" s="553"/>
      <c r="L717" s="758"/>
      <c r="O717" s="759"/>
    </row>
    <row r="718">
      <c r="D718" s="553" t="str">
        <f t="shared" si="1"/>
        <v/>
      </c>
      <c r="G718" s="755"/>
      <c r="H718" s="761"/>
      <c r="I718" s="553"/>
      <c r="J718" s="553"/>
      <c r="K718" s="553"/>
      <c r="L718" s="758"/>
      <c r="O718" s="759"/>
    </row>
    <row r="719">
      <c r="D719" s="553" t="str">
        <f t="shared" si="1"/>
        <v/>
      </c>
      <c r="G719" s="755"/>
      <c r="H719" s="761"/>
      <c r="I719" s="553"/>
      <c r="J719" s="553"/>
      <c r="K719" s="553"/>
      <c r="L719" s="758"/>
      <c r="O719" s="759"/>
    </row>
    <row r="720">
      <c r="D720" s="553" t="str">
        <f t="shared" si="1"/>
        <v/>
      </c>
      <c r="G720" s="755"/>
      <c r="H720" s="761"/>
      <c r="I720" s="553"/>
      <c r="J720" s="553"/>
      <c r="K720" s="553"/>
      <c r="L720" s="758"/>
      <c r="O720" s="759"/>
    </row>
    <row r="721">
      <c r="D721" s="553" t="str">
        <f t="shared" si="1"/>
        <v/>
      </c>
      <c r="G721" s="755"/>
      <c r="H721" s="761"/>
      <c r="I721" s="553"/>
      <c r="J721" s="553"/>
      <c r="K721" s="553"/>
      <c r="L721" s="758"/>
      <c r="O721" s="759"/>
    </row>
    <row r="722">
      <c r="D722" s="553" t="str">
        <f t="shared" si="1"/>
        <v/>
      </c>
      <c r="G722" s="755"/>
      <c r="H722" s="761"/>
      <c r="I722" s="553"/>
      <c r="J722" s="553"/>
      <c r="K722" s="553"/>
      <c r="L722" s="758"/>
      <c r="O722" s="759"/>
    </row>
    <row r="723">
      <c r="D723" s="553" t="str">
        <f t="shared" si="1"/>
        <v/>
      </c>
      <c r="G723" s="755"/>
      <c r="H723" s="761"/>
      <c r="I723" s="553"/>
      <c r="J723" s="553"/>
      <c r="K723" s="553"/>
      <c r="L723" s="758"/>
      <c r="O723" s="759"/>
    </row>
    <row r="724">
      <c r="D724" s="553" t="str">
        <f t="shared" si="1"/>
        <v/>
      </c>
      <c r="G724" s="755"/>
      <c r="H724" s="761"/>
      <c r="I724" s="553"/>
      <c r="J724" s="553"/>
      <c r="K724" s="553"/>
      <c r="L724" s="758"/>
      <c r="O724" s="759"/>
    </row>
    <row r="725">
      <c r="D725" s="553" t="str">
        <f t="shared" si="1"/>
        <v/>
      </c>
      <c r="G725" s="755"/>
      <c r="H725" s="761"/>
      <c r="I725" s="553"/>
      <c r="J725" s="553"/>
      <c r="K725" s="553"/>
      <c r="L725" s="758"/>
      <c r="O725" s="759"/>
    </row>
    <row r="726">
      <c r="D726" s="553" t="str">
        <f t="shared" si="1"/>
        <v/>
      </c>
      <c r="G726" s="755"/>
      <c r="H726" s="761"/>
      <c r="I726" s="553"/>
      <c r="J726" s="553"/>
      <c r="K726" s="553"/>
      <c r="L726" s="758"/>
      <c r="O726" s="759"/>
    </row>
    <row r="727">
      <c r="D727" s="553" t="str">
        <f t="shared" si="1"/>
        <v/>
      </c>
      <c r="G727" s="755"/>
      <c r="H727" s="761"/>
      <c r="I727" s="553"/>
      <c r="J727" s="553"/>
      <c r="K727" s="553"/>
      <c r="L727" s="758"/>
      <c r="O727" s="759"/>
    </row>
    <row r="728">
      <c r="D728" s="553" t="str">
        <f t="shared" si="1"/>
        <v/>
      </c>
      <c r="G728" s="755"/>
      <c r="H728" s="761"/>
      <c r="I728" s="553"/>
      <c r="J728" s="553"/>
      <c r="K728" s="553"/>
      <c r="L728" s="758"/>
      <c r="O728" s="759"/>
    </row>
    <row r="729">
      <c r="D729" s="553" t="str">
        <f t="shared" si="1"/>
        <v/>
      </c>
      <c r="G729" s="755"/>
      <c r="H729" s="761"/>
      <c r="I729" s="553"/>
      <c r="J729" s="553"/>
      <c r="K729" s="553"/>
      <c r="L729" s="758"/>
      <c r="O729" s="759"/>
    </row>
    <row r="730">
      <c r="D730" s="553" t="str">
        <f t="shared" si="1"/>
        <v/>
      </c>
      <c r="G730" s="755"/>
      <c r="H730" s="761"/>
      <c r="I730" s="553"/>
      <c r="J730" s="553"/>
      <c r="K730" s="553"/>
      <c r="L730" s="758"/>
      <c r="O730" s="759"/>
    </row>
    <row r="731">
      <c r="D731" s="553" t="str">
        <f t="shared" si="1"/>
        <v/>
      </c>
      <c r="G731" s="755"/>
      <c r="H731" s="761"/>
      <c r="I731" s="553"/>
      <c r="J731" s="553"/>
      <c r="K731" s="553"/>
      <c r="L731" s="758"/>
      <c r="O731" s="759"/>
    </row>
    <row r="732">
      <c r="D732" s="553" t="str">
        <f t="shared" si="1"/>
        <v/>
      </c>
      <c r="G732" s="755"/>
      <c r="H732" s="761"/>
      <c r="I732" s="553"/>
      <c r="J732" s="553"/>
      <c r="K732" s="553"/>
      <c r="L732" s="758"/>
      <c r="O732" s="759"/>
    </row>
    <row r="733">
      <c r="D733" s="553" t="str">
        <f t="shared" si="1"/>
        <v/>
      </c>
      <c r="G733" s="755"/>
      <c r="H733" s="761"/>
      <c r="I733" s="553"/>
      <c r="J733" s="553"/>
      <c r="K733" s="553"/>
      <c r="L733" s="758"/>
      <c r="O733" s="759"/>
    </row>
    <row r="734">
      <c r="D734" s="553" t="str">
        <f t="shared" si="1"/>
        <v/>
      </c>
      <c r="G734" s="755"/>
      <c r="H734" s="761"/>
      <c r="I734" s="553"/>
      <c r="J734" s="553"/>
      <c r="K734" s="553"/>
      <c r="L734" s="758"/>
      <c r="O734" s="759"/>
    </row>
    <row r="735">
      <c r="D735" s="553" t="str">
        <f t="shared" si="1"/>
        <v/>
      </c>
      <c r="G735" s="755"/>
      <c r="H735" s="761"/>
      <c r="I735" s="553"/>
      <c r="J735" s="553"/>
      <c r="K735" s="553"/>
      <c r="L735" s="758"/>
      <c r="O735" s="759"/>
    </row>
    <row r="736">
      <c r="D736" s="553" t="str">
        <f t="shared" si="1"/>
        <v/>
      </c>
      <c r="G736" s="755"/>
      <c r="H736" s="761"/>
      <c r="I736" s="553"/>
      <c r="J736" s="553"/>
      <c r="K736" s="553"/>
      <c r="L736" s="758"/>
      <c r="O736" s="759"/>
    </row>
    <row r="737">
      <c r="D737" s="553" t="str">
        <f t="shared" si="1"/>
        <v/>
      </c>
      <c r="G737" s="755"/>
      <c r="H737" s="761"/>
      <c r="I737" s="553"/>
      <c r="J737" s="553"/>
      <c r="K737" s="553"/>
      <c r="L737" s="758"/>
      <c r="O737" s="759"/>
    </row>
    <row r="738">
      <c r="D738" s="553" t="str">
        <f t="shared" si="1"/>
        <v/>
      </c>
      <c r="G738" s="755"/>
      <c r="H738" s="761"/>
      <c r="I738" s="553"/>
      <c r="J738" s="553"/>
      <c r="K738" s="553"/>
      <c r="L738" s="758"/>
      <c r="O738" s="759"/>
    </row>
    <row r="739">
      <c r="D739" s="553" t="str">
        <f t="shared" si="1"/>
        <v/>
      </c>
      <c r="G739" s="755"/>
      <c r="H739" s="761"/>
      <c r="I739" s="553"/>
      <c r="J739" s="553"/>
      <c r="K739" s="553"/>
      <c r="L739" s="758"/>
      <c r="O739" s="759"/>
    </row>
    <row r="740">
      <c r="D740" s="553" t="str">
        <f t="shared" si="1"/>
        <v/>
      </c>
      <c r="G740" s="755"/>
      <c r="H740" s="761"/>
      <c r="I740" s="553"/>
      <c r="J740" s="553"/>
      <c r="K740" s="553"/>
      <c r="L740" s="758"/>
      <c r="O740" s="759"/>
    </row>
    <row r="741">
      <c r="D741" s="553" t="str">
        <f t="shared" si="1"/>
        <v/>
      </c>
      <c r="G741" s="755"/>
      <c r="H741" s="761"/>
      <c r="I741" s="553"/>
      <c r="J741" s="553"/>
      <c r="K741" s="553"/>
      <c r="L741" s="758"/>
      <c r="O741" s="759"/>
    </row>
    <row r="742">
      <c r="D742" s="553" t="str">
        <f t="shared" si="1"/>
        <v/>
      </c>
      <c r="G742" s="755"/>
      <c r="H742" s="761"/>
      <c r="I742" s="553"/>
      <c r="J742" s="553"/>
      <c r="K742" s="553"/>
      <c r="L742" s="758"/>
      <c r="O742" s="759"/>
    </row>
    <row r="743">
      <c r="D743" s="553" t="str">
        <f t="shared" si="1"/>
        <v/>
      </c>
      <c r="G743" s="755"/>
      <c r="H743" s="761"/>
      <c r="I743" s="553"/>
      <c r="J743" s="553"/>
      <c r="K743" s="553"/>
      <c r="L743" s="758"/>
      <c r="O743" s="759"/>
    </row>
    <row r="744">
      <c r="D744" s="553" t="str">
        <f t="shared" si="1"/>
        <v/>
      </c>
      <c r="G744" s="755"/>
      <c r="H744" s="761"/>
      <c r="I744" s="553"/>
      <c r="J744" s="553"/>
      <c r="K744" s="553"/>
      <c r="L744" s="758"/>
      <c r="O744" s="759"/>
    </row>
    <row r="745">
      <c r="D745" s="553" t="str">
        <f t="shared" si="1"/>
        <v/>
      </c>
      <c r="G745" s="755"/>
      <c r="H745" s="761"/>
      <c r="I745" s="553"/>
      <c r="J745" s="553"/>
      <c r="K745" s="553"/>
      <c r="L745" s="758"/>
      <c r="O745" s="759"/>
    </row>
    <row r="746">
      <c r="D746" s="553" t="str">
        <f t="shared" si="1"/>
        <v/>
      </c>
      <c r="G746" s="755"/>
      <c r="H746" s="761"/>
      <c r="I746" s="553"/>
      <c r="J746" s="553"/>
      <c r="K746" s="553"/>
      <c r="L746" s="758"/>
      <c r="O746" s="759"/>
    </row>
    <row r="747">
      <c r="D747" s="553" t="str">
        <f t="shared" si="1"/>
        <v/>
      </c>
      <c r="G747" s="755"/>
      <c r="H747" s="761"/>
      <c r="I747" s="553"/>
      <c r="J747" s="553"/>
      <c r="K747" s="553"/>
      <c r="L747" s="758"/>
      <c r="O747" s="759"/>
    </row>
    <row r="748">
      <c r="D748" s="553" t="str">
        <f t="shared" si="1"/>
        <v/>
      </c>
      <c r="G748" s="755"/>
      <c r="H748" s="761"/>
      <c r="I748" s="553"/>
      <c r="J748" s="553"/>
      <c r="K748" s="553"/>
      <c r="L748" s="758"/>
      <c r="O748" s="759"/>
    </row>
    <row r="749">
      <c r="D749" s="553" t="str">
        <f t="shared" si="1"/>
        <v/>
      </c>
      <c r="G749" s="755"/>
      <c r="H749" s="761"/>
      <c r="I749" s="553"/>
      <c r="J749" s="553"/>
      <c r="K749" s="553"/>
      <c r="L749" s="758"/>
      <c r="O749" s="759"/>
    </row>
    <row r="750">
      <c r="D750" s="553" t="str">
        <f t="shared" si="1"/>
        <v/>
      </c>
      <c r="G750" s="755"/>
      <c r="H750" s="761"/>
      <c r="I750" s="553"/>
      <c r="J750" s="553"/>
      <c r="K750" s="553"/>
      <c r="L750" s="758"/>
      <c r="O750" s="759"/>
    </row>
    <row r="751">
      <c r="D751" s="553" t="str">
        <f t="shared" si="1"/>
        <v/>
      </c>
      <c r="G751" s="755"/>
      <c r="H751" s="761"/>
      <c r="I751" s="553"/>
      <c r="J751" s="553"/>
      <c r="K751" s="553"/>
      <c r="L751" s="758"/>
      <c r="O751" s="759"/>
    </row>
    <row r="752">
      <c r="D752" s="553" t="str">
        <f t="shared" si="1"/>
        <v/>
      </c>
      <c r="G752" s="755"/>
      <c r="H752" s="761"/>
      <c r="I752" s="553"/>
      <c r="J752" s="553"/>
      <c r="K752" s="553"/>
      <c r="L752" s="758"/>
      <c r="O752" s="759"/>
    </row>
    <row r="753">
      <c r="D753" s="553" t="str">
        <f t="shared" si="1"/>
        <v/>
      </c>
      <c r="G753" s="755"/>
      <c r="H753" s="761"/>
      <c r="I753" s="553"/>
      <c r="J753" s="553"/>
      <c r="K753" s="553"/>
      <c r="L753" s="758"/>
      <c r="O753" s="759"/>
    </row>
    <row r="754">
      <c r="D754" s="553" t="str">
        <f t="shared" si="1"/>
        <v/>
      </c>
      <c r="G754" s="755"/>
      <c r="H754" s="761"/>
      <c r="I754" s="553"/>
      <c r="J754" s="553"/>
      <c r="K754" s="553"/>
      <c r="L754" s="758"/>
      <c r="O754" s="759"/>
    </row>
    <row r="755">
      <c r="D755" s="553" t="str">
        <f t="shared" si="1"/>
        <v/>
      </c>
      <c r="G755" s="755"/>
      <c r="H755" s="761"/>
      <c r="I755" s="553"/>
      <c r="J755" s="553"/>
      <c r="K755" s="553"/>
      <c r="L755" s="758"/>
      <c r="O755" s="759"/>
    </row>
    <row r="756">
      <c r="D756" s="553" t="str">
        <f t="shared" si="1"/>
        <v/>
      </c>
      <c r="G756" s="755"/>
      <c r="H756" s="761"/>
      <c r="I756" s="553"/>
      <c r="J756" s="553"/>
      <c r="K756" s="553"/>
      <c r="L756" s="758"/>
      <c r="O756" s="759"/>
    </row>
    <row r="757">
      <c r="D757" s="553" t="str">
        <f t="shared" si="1"/>
        <v/>
      </c>
      <c r="G757" s="755"/>
      <c r="H757" s="761"/>
      <c r="I757" s="553"/>
      <c r="J757" s="553"/>
      <c r="K757" s="553"/>
      <c r="L757" s="758"/>
      <c r="O757" s="759"/>
    </row>
    <row r="758">
      <c r="D758" s="553" t="str">
        <f t="shared" si="1"/>
        <v/>
      </c>
      <c r="G758" s="755"/>
      <c r="H758" s="761"/>
      <c r="I758" s="553"/>
      <c r="J758" s="553"/>
      <c r="K758" s="553"/>
      <c r="L758" s="758"/>
      <c r="O758" s="759"/>
    </row>
    <row r="759">
      <c r="D759" s="553" t="str">
        <f t="shared" si="1"/>
        <v/>
      </c>
      <c r="G759" s="755"/>
      <c r="H759" s="761"/>
      <c r="I759" s="553"/>
      <c r="J759" s="553"/>
      <c r="K759" s="553"/>
      <c r="L759" s="758"/>
      <c r="O759" s="759"/>
    </row>
    <row r="760">
      <c r="D760" s="553" t="str">
        <f t="shared" si="1"/>
        <v/>
      </c>
      <c r="G760" s="755"/>
      <c r="H760" s="761"/>
      <c r="I760" s="553"/>
      <c r="J760" s="553"/>
      <c r="K760" s="553"/>
      <c r="L760" s="758"/>
      <c r="O760" s="759"/>
    </row>
    <row r="761">
      <c r="D761" s="553" t="str">
        <f t="shared" si="1"/>
        <v/>
      </c>
      <c r="G761" s="755"/>
      <c r="H761" s="761"/>
      <c r="I761" s="553"/>
      <c r="J761" s="553"/>
      <c r="K761" s="553"/>
      <c r="L761" s="758"/>
      <c r="O761" s="759"/>
    </row>
    <row r="762">
      <c r="D762" s="553" t="str">
        <f t="shared" si="1"/>
        <v/>
      </c>
      <c r="G762" s="755"/>
      <c r="H762" s="761"/>
      <c r="I762" s="553"/>
      <c r="J762" s="553"/>
      <c r="K762" s="553"/>
      <c r="L762" s="758"/>
      <c r="O762" s="759"/>
    </row>
    <row r="763">
      <c r="D763" s="553" t="str">
        <f t="shared" si="1"/>
        <v/>
      </c>
      <c r="G763" s="755"/>
      <c r="H763" s="761"/>
      <c r="I763" s="553"/>
      <c r="J763" s="553"/>
      <c r="K763" s="553"/>
      <c r="L763" s="758"/>
      <c r="O763" s="759"/>
    </row>
    <row r="764">
      <c r="D764" s="553" t="str">
        <f t="shared" si="1"/>
        <v/>
      </c>
      <c r="G764" s="755"/>
      <c r="H764" s="761"/>
      <c r="I764" s="553"/>
      <c r="J764" s="553"/>
      <c r="K764" s="553"/>
      <c r="L764" s="758"/>
      <c r="O764" s="759"/>
    </row>
    <row r="765">
      <c r="D765" s="553" t="str">
        <f t="shared" si="1"/>
        <v/>
      </c>
      <c r="G765" s="755"/>
      <c r="H765" s="761"/>
      <c r="I765" s="553"/>
      <c r="J765" s="553"/>
      <c r="K765" s="553"/>
      <c r="L765" s="758"/>
      <c r="O765" s="759"/>
    </row>
    <row r="766">
      <c r="D766" s="553" t="str">
        <f t="shared" si="1"/>
        <v/>
      </c>
      <c r="G766" s="755"/>
      <c r="H766" s="761"/>
      <c r="I766" s="553"/>
      <c r="J766" s="553"/>
      <c r="K766" s="553"/>
      <c r="L766" s="758"/>
      <c r="O766" s="759"/>
    </row>
    <row r="767">
      <c r="D767" s="553" t="str">
        <f t="shared" si="1"/>
        <v/>
      </c>
      <c r="G767" s="755"/>
      <c r="H767" s="761"/>
      <c r="I767" s="553"/>
      <c r="J767" s="553"/>
      <c r="K767" s="553"/>
      <c r="L767" s="758"/>
      <c r="O767" s="759"/>
    </row>
    <row r="768">
      <c r="D768" s="553" t="str">
        <f t="shared" si="1"/>
        <v/>
      </c>
      <c r="G768" s="755"/>
      <c r="H768" s="761"/>
      <c r="I768" s="553"/>
      <c r="J768" s="553"/>
      <c r="K768" s="553"/>
      <c r="L768" s="758"/>
      <c r="O768" s="759"/>
    </row>
    <row r="769">
      <c r="D769" s="553" t="str">
        <f t="shared" si="1"/>
        <v/>
      </c>
      <c r="G769" s="755"/>
      <c r="H769" s="761"/>
      <c r="I769" s="553"/>
      <c r="J769" s="553"/>
      <c r="K769" s="553"/>
      <c r="L769" s="758"/>
      <c r="O769" s="759"/>
    </row>
    <row r="770">
      <c r="D770" s="553" t="str">
        <f t="shared" si="1"/>
        <v/>
      </c>
      <c r="G770" s="755"/>
      <c r="H770" s="761"/>
      <c r="I770" s="553"/>
      <c r="J770" s="553"/>
      <c r="K770" s="553"/>
      <c r="L770" s="758"/>
      <c r="O770" s="759"/>
    </row>
    <row r="771">
      <c r="D771" s="553" t="str">
        <f t="shared" si="1"/>
        <v/>
      </c>
      <c r="G771" s="755"/>
      <c r="H771" s="761"/>
      <c r="I771" s="553"/>
      <c r="J771" s="553"/>
      <c r="K771" s="553"/>
      <c r="L771" s="758"/>
      <c r="O771" s="759"/>
    </row>
    <row r="772">
      <c r="D772" s="553" t="str">
        <f t="shared" si="1"/>
        <v/>
      </c>
      <c r="G772" s="755"/>
      <c r="H772" s="761"/>
      <c r="I772" s="553"/>
      <c r="J772" s="553"/>
      <c r="K772" s="553"/>
      <c r="L772" s="758"/>
      <c r="O772" s="759"/>
    </row>
    <row r="773">
      <c r="D773" s="553" t="str">
        <f t="shared" si="1"/>
        <v/>
      </c>
      <c r="G773" s="755"/>
      <c r="H773" s="761"/>
      <c r="I773" s="553"/>
      <c r="J773" s="553"/>
      <c r="K773" s="553"/>
      <c r="L773" s="758"/>
      <c r="O773" s="759"/>
    </row>
    <row r="774">
      <c r="D774" s="553" t="str">
        <f t="shared" si="1"/>
        <v/>
      </c>
      <c r="G774" s="755"/>
      <c r="H774" s="761"/>
      <c r="I774" s="553"/>
      <c r="J774" s="553"/>
      <c r="K774" s="553"/>
      <c r="L774" s="758"/>
      <c r="O774" s="759"/>
    </row>
    <row r="775">
      <c r="D775" s="553" t="str">
        <f t="shared" si="1"/>
        <v/>
      </c>
      <c r="G775" s="755"/>
      <c r="H775" s="761"/>
      <c r="I775" s="553"/>
      <c r="J775" s="553"/>
      <c r="K775" s="553"/>
      <c r="L775" s="758"/>
      <c r="O775" s="759"/>
    </row>
    <row r="776">
      <c r="D776" s="553" t="str">
        <f t="shared" si="1"/>
        <v/>
      </c>
      <c r="G776" s="755"/>
      <c r="H776" s="761"/>
      <c r="I776" s="553"/>
      <c r="J776" s="553"/>
      <c r="K776" s="553"/>
      <c r="L776" s="758"/>
      <c r="O776" s="759"/>
    </row>
    <row r="777">
      <c r="D777" s="553" t="str">
        <f t="shared" si="1"/>
        <v/>
      </c>
      <c r="G777" s="755"/>
      <c r="H777" s="761"/>
      <c r="I777" s="553"/>
      <c r="J777" s="553"/>
      <c r="K777" s="553"/>
      <c r="L777" s="758"/>
      <c r="O777" s="759"/>
    </row>
    <row r="778">
      <c r="D778" s="553" t="str">
        <f t="shared" si="1"/>
        <v/>
      </c>
      <c r="G778" s="755"/>
      <c r="H778" s="761"/>
      <c r="I778" s="553"/>
      <c r="J778" s="553"/>
      <c r="K778" s="553"/>
      <c r="L778" s="758"/>
      <c r="O778" s="759"/>
    </row>
    <row r="779">
      <c r="D779" s="553" t="str">
        <f t="shared" si="1"/>
        <v/>
      </c>
      <c r="G779" s="755"/>
      <c r="H779" s="761"/>
      <c r="I779" s="553"/>
      <c r="J779" s="553"/>
      <c r="K779" s="553"/>
      <c r="L779" s="758"/>
      <c r="O779" s="759"/>
    </row>
    <row r="780">
      <c r="D780" s="553" t="str">
        <f t="shared" si="1"/>
        <v/>
      </c>
      <c r="G780" s="755"/>
      <c r="H780" s="761"/>
      <c r="I780" s="553"/>
      <c r="J780" s="553"/>
      <c r="K780" s="553"/>
      <c r="L780" s="758"/>
      <c r="O780" s="759"/>
    </row>
    <row r="781">
      <c r="D781" s="553" t="str">
        <f t="shared" si="1"/>
        <v/>
      </c>
      <c r="G781" s="755"/>
      <c r="H781" s="761"/>
      <c r="I781" s="553"/>
      <c r="J781" s="553"/>
      <c r="K781" s="553"/>
      <c r="L781" s="758"/>
      <c r="O781" s="759"/>
    </row>
    <row r="782">
      <c r="D782" s="553" t="str">
        <f t="shared" si="1"/>
        <v/>
      </c>
      <c r="G782" s="755"/>
      <c r="H782" s="761"/>
      <c r="I782" s="553"/>
      <c r="J782" s="553"/>
      <c r="K782" s="553"/>
      <c r="L782" s="758"/>
      <c r="O782" s="759"/>
    </row>
    <row r="783">
      <c r="D783" s="553" t="str">
        <f t="shared" si="1"/>
        <v/>
      </c>
      <c r="G783" s="755"/>
      <c r="H783" s="761"/>
      <c r="I783" s="553"/>
      <c r="J783" s="553"/>
      <c r="K783" s="553"/>
      <c r="L783" s="758"/>
      <c r="O783" s="759"/>
    </row>
    <row r="784">
      <c r="D784" s="553" t="str">
        <f t="shared" si="1"/>
        <v/>
      </c>
      <c r="G784" s="755"/>
      <c r="H784" s="761"/>
      <c r="I784" s="553"/>
      <c r="J784" s="553"/>
      <c r="K784" s="553"/>
      <c r="L784" s="758"/>
      <c r="O784" s="759"/>
    </row>
    <row r="785">
      <c r="D785" s="553" t="str">
        <f t="shared" si="1"/>
        <v/>
      </c>
      <c r="G785" s="755"/>
      <c r="H785" s="761"/>
      <c r="I785" s="553"/>
      <c r="J785" s="553"/>
      <c r="K785" s="553"/>
      <c r="L785" s="758"/>
      <c r="O785" s="759"/>
    </row>
    <row r="786">
      <c r="D786" s="553" t="str">
        <f t="shared" si="1"/>
        <v/>
      </c>
      <c r="G786" s="755"/>
      <c r="H786" s="761"/>
      <c r="I786" s="553"/>
      <c r="J786" s="553"/>
      <c r="K786" s="553"/>
      <c r="L786" s="758"/>
      <c r="O786" s="759"/>
    </row>
    <row r="787">
      <c r="D787" s="553" t="str">
        <f t="shared" si="1"/>
        <v/>
      </c>
      <c r="G787" s="755"/>
      <c r="H787" s="761"/>
      <c r="I787" s="553"/>
      <c r="J787" s="553"/>
      <c r="K787" s="553"/>
      <c r="L787" s="758"/>
      <c r="O787" s="759"/>
    </row>
    <row r="788">
      <c r="D788" s="553" t="str">
        <f t="shared" si="1"/>
        <v/>
      </c>
      <c r="G788" s="755"/>
      <c r="H788" s="761"/>
      <c r="I788" s="553"/>
      <c r="J788" s="553"/>
      <c r="K788" s="553"/>
      <c r="L788" s="758"/>
      <c r="O788" s="759"/>
    </row>
    <row r="789">
      <c r="D789" s="553" t="str">
        <f t="shared" si="1"/>
        <v/>
      </c>
      <c r="G789" s="755"/>
      <c r="H789" s="761"/>
      <c r="I789" s="553"/>
      <c r="J789" s="553"/>
      <c r="K789" s="553"/>
      <c r="L789" s="758"/>
      <c r="O789" s="759"/>
    </row>
    <row r="790">
      <c r="D790" s="553" t="str">
        <f t="shared" si="1"/>
        <v/>
      </c>
      <c r="G790" s="755"/>
      <c r="H790" s="761"/>
      <c r="I790" s="553"/>
      <c r="J790" s="553"/>
      <c r="K790" s="553"/>
      <c r="L790" s="758"/>
      <c r="O790" s="759"/>
    </row>
    <row r="791">
      <c r="D791" s="553" t="str">
        <f t="shared" si="1"/>
        <v/>
      </c>
      <c r="G791" s="755"/>
      <c r="H791" s="761"/>
      <c r="I791" s="553"/>
      <c r="J791" s="553"/>
      <c r="K791" s="553"/>
      <c r="L791" s="758"/>
      <c r="O791" s="759"/>
    </row>
    <row r="792">
      <c r="D792" s="553" t="str">
        <f t="shared" si="1"/>
        <v/>
      </c>
      <c r="G792" s="755"/>
      <c r="H792" s="761"/>
      <c r="I792" s="553"/>
      <c r="J792" s="553"/>
      <c r="K792" s="553"/>
      <c r="L792" s="758"/>
      <c r="O792" s="759"/>
    </row>
    <row r="793">
      <c r="D793" s="553" t="str">
        <f t="shared" si="1"/>
        <v/>
      </c>
      <c r="G793" s="755"/>
      <c r="H793" s="761"/>
      <c r="I793" s="553"/>
      <c r="J793" s="553"/>
      <c r="K793" s="553"/>
      <c r="L793" s="758"/>
      <c r="O793" s="759"/>
    </row>
    <row r="794">
      <c r="D794" s="553" t="str">
        <f t="shared" si="1"/>
        <v/>
      </c>
      <c r="G794" s="755"/>
      <c r="H794" s="761"/>
      <c r="I794" s="553"/>
      <c r="J794" s="553"/>
      <c r="K794" s="553"/>
      <c r="L794" s="758"/>
      <c r="O794" s="759"/>
    </row>
    <row r="795">
      <c r="D795" s="553" t="str">
        <f t="shared" si="1"/>
        <v/>
      </c>
      <c r="G795" s="755"/>
      <c r="H795" s="761"/>
      <c r="I795" s="553"/>
      <c r="J795" s="553"/>
      <c r="K795" s="553"/>
      <c r="L795" s="758"/>
      <c r="O795" s="759"/>
    </row>
    <row r="796">
      <c r="D796" s="553" t="str">
        <f t="shared" si="1"/>
        <v/>
      </c>
      <c r="G796" s="755"/>
      <c r="H796" s="761"/>
      <c r="I796" s="553"/>
      <c r="J796" s="553"/>
      <c r="K796" s="553"/>
      <c r="L796" s="758"/>
      <c r="O796" s="759"/>
    </row>
    <row r="797">
      <c r="D797" s="553" t="str">
        <f t="shared" si="1"/>
        <v/>
      </c>
      <c r="G797" s="755"/>
      <c r="H797" s="761"/>
      <c r="I797" s="553"/>
      <c r="J797" s="553"/>
      <c r="K797" s="553"/>
      <c r="L797" s="758"/>
      <c r="O797" s="759"/>
    </row>
    <row r="798">
      <c r="D798" s="553" t="str">
        <f t="shared" si="1"/>
        <v/>
      </c>
      <c r="G798" s="755"/>
      <c r="H798" s="761"/>
      <c r="I798" s="553"/>
      <c r="J798" s="553"/>
      <c r="K798" s="553"/>
      <c r="L798" s="758"/>
      <c r="O798" s="759"/>
    </row>
    <row r="799">
      <c r="D799" s="553" t="str">
        <f t="shared" si="1"/>
        <v/>
      </c>
      <c r="G799" s="755"/>
      <c r="H799" s="761"/>
      <c r="I799" s="553"/>
      <c r="J799" s="553"/>
      <c r="K799" s="553"/>
      <c r="L799" s="758"/>
      <c r="O799" s="759"/>
    </row>
    <row r="800">
      <c r="D800" s="553" t="str">
        <f t="shared" si="1"/>
        <v/>
      </c>
      <c r="G800" s="755"/>
      <c r="H800" s="761"/>
      <c r="I800" s="553"/>
      <c r="J800" s="553"/>
      <c r="K800" s="553"/>
      <c r="L800" s="758"/>
      <c r="O800" s="759"/>
    </row>
    <row r="801">
      <c r="D801" s="553" t="str">
        <f t="shared" si="1"/>
        <v/>
      </c>
      <c r="G801" s="755"/>
      <c r="H801" s="761"/>
      <c r="I801" s="553"/>
      <c r="J801" s="553"/>
      <c r="K801" s="553"/>
      <c r="L801" s="758"/>
      <c r="O801" s="759"/>
    </row>
    <row r="802">
      <c r="D802" s="553" t="str">
        <f t="shared" si="1"/>
        <v/>
      </c>
      <c r="G802" s="755"/>
      <c r="H802" s="761"/>
      <c r="I802" s="553"/>
      <c r="J802" s="553"/>
      <c r="K802" s="553"/>
      <c r="L802" s="758"/>
      <c r="O802" s="759"/>
    </row>
    <row r="803">
      <c r="D803" s="553" t="str">
        <f t="shared" si="1"/>
        <v/>
      </c>
      <c r="G803" s="755"/>
      <c r="H803" s="761"/>
      <c r="I803" s="553"/>
      <c r="J803" s="553"/>
      <c r="K803" s="553"/>
      <c r="L803" s="758"/>
      <c r="O803" s="759"/>
    </row>
    <row r="804">
      <c r="D804" s="553" t="str">
        <f t="shared" si="1"/>
        <v/>
      </c>
      <c r="G804" s="755"/>
      <c r="H804" s="761"/>
      <c r="I804" s="553"/>
      <c r="J804" s="553"/>
      <c r="K804" s="553"/>
      <c r="L804" s="758"/>
      <c r="O804" s="759"/>
    </row>
    <row r="805">
      <c r="D805" s="553" t="str">
        <f t="shared" si="1"/>
        <v/>
      </c>
      <c r="G805" s="755"/>
      <c r="H805" s="761"/>
      <c r="I805" s="553"/>
      <c r="J805" s="553"/>
      <c r="K805" s="553"/>
      <c r="L805" s="758"/>
      <c r="O805" s="759"/>
    </row>
    <row r="806">
      <c r="D806" s="553" t="str">
        <f t="shared" si="1"/>
        <v/>
      </c>
      <c r="G806" s="755"/>
      <c r="H806" s="761"/>
      <c r="I806" s="553"/>
      <c r="J806" s="553"/>
      <c r="K806" s="553"/>
      <c r="L806" s="758"/>
      <c r="O806" s="759"/>
    </row>
    <row r="807">
      <c r="D807" s="553" t="str">
        <f t="shared" si="1"/>
        <v/>
      </c>
      <c r="G807" s="755"/>
      <c r="H807" s="761"/>
      <c r="I807" s="553"/>
      <c r="J807" s="553"/>
      <c r="K807" s="553"/>
      <c r="L807" s="758"/>
      <c r="O807" s="759"/>
    </row>
    <row r="808">
      <c r="D808" s="553" t="str">
        <f t="shared" si="1"/>
        <v/>
      </c>
      <c r="G808" s="755"/>
      <c r="H808" s="761"/>
      <c r="I808" s="553"/>
      <c r="J808" s="553"/>
      <c r="K808" s="553"/>
      <c r="L808" s="758"/>
      <c r="O808" s="759"/>
    </row>
    <row r="809">
      <c r="D809" s="553" t="str">
        <f t="shared" si="1"/>
        <v/>
      </c>
      <c r="G809" s="755"/>
      <c r="H809" s="761"/>
      <c r="I809" s="553"/>
      <c r="J809" s="553"/>
      <c r="K809" s="553"/>
      <c r="L809" s="758"/>
      <c r="O809" s="759"/>
    </row>
    <row r="810">
      <c r="D810" s="553" t="str">
        <f t="shared" si="1"/>
        <v/>
      </c>
      <c r="G810" s="755"/>
      <c r="H810" s="761"/>
      <c r="I810" s="553"/>
      <c r="J810" s="553"/>
      <c r="K810" s="553"/>
      <c r="L810" s="758"/>
      <c r="O810" s="759"/>
    </row>
    <row r="811">
      <c r="D811" s="553" t="str">
        <f t="shared" si="1"/>
        <v/>
      </c>
      <c r="G811" s="755"/>
      <c r="H811" s="761"/>
      <c r="I811" s="553"/>
      <c r="J811" s="553"/>
      <c r="K811" s="553"/>
      <c r="L811" s="758"/>
      <c r="O811" s="759"/>
    </row>
    <row r="812">
      <c r="D812" s="553" t="str">
        <f t="shared" si="1"/>
        <v/>
      </c>
      <c r="G812" s="755"/>
      <c r="H812" s="761"/>
      <c r="I812" s="553"/>
      <c r="J812" s="553"/>
      <c r="K812" s="553"/>
      <c r="L812" s="758"/>
      <c r="O812" s="759"/>
    </row>
    <row r="813">
      <c r="D813" s="553" t="str">
        <f t="shared" si="1"/>
        <v/>
      </c>
      <c r="G813" s="755"/>
      <c r="H813" s="761"/>
      <c r="I813" s="553"/>
      <c r="J813" s="553"/>
      <c r="K813" s="553"/>
      <c r="L813" s="758"/>
      <c r="O813" s="759"/>
    </row>
    <row r="814">
      <c r="D814" s="553" t="str">
        <f t="shared" si="1"/>
        <v/>
      </c>
      <c r="G814" s="755"/>
      <c r="H814" s="761"/>
      <c r="I814" s="553"/>
      <c r="J814" s="553"/>
      <c r="K814" s="553"/>
      <c r="L814" s="758"/>
      <c r="O814" s="759"/>
    </row>
    <row r="815">
      <c r="D815" s="553" t="str">
        <f t="shared" si="1"/>
        <v/>
      </c>
      <c r="G815" s="755"/>
      <c r="H815" s="761"/>
      <c r="I815" s="553"/>
      <c r="J815" s="553"/>
      <c r="K815" s="553"/>
      <c r="L815" s="758"/>
      <c r="O815" s="759"/>
    </row>
    <row r="816">
      <c r="D816" s="553" t="str">
        <f t="shared" si="1"/>
        <v/>
      </c>
      <c r="G816" s="755"/>
      <c r="H816" s="761"/>
      <c r="I816" s="553"/>
      <c r="J816" s="553"/>
      <c r="K816" s="553"/>
      <c r="L816" s="758"/>
      <c r="O816" s="759"/>
    </row>
    <row r="817">
      <c r="D817" s="553" t="str">
        <f t="shared" si="1"/>
        <v/>
      </c>
      <c r="G817" s="755"/>
      <c r="H817" s="761"/>
      <c r="I817" s="553"/>
      <c r="J817" s="553"/>
      <c r="K817" s="553"/>
      <c r="L817" s="758"/>
      <c r="O817" s="759"/>
    </row>
    <row r="818">
      <c r="D818" s="553" t="str">
        <f t="shared" si="1"/>
        <v/>
      </c>
      <c r="G818" s="755"/>
      <c r="H818" s="761"/>
      <c r="I818" s="553"/>
      <c r="J818" s="553"/>
      <c r="K818" s="553"/>
      <c r="L818" s="758"/>
      <c r="O818" s="759"/>
    </row>
    <row r="819">
      <c r="D819" s="553" t="str">
        <f t="shared" si="1"/>
        <v/>
      </c>
      <c r="G819" s="755"/>
      <c r="H819" s="761"/>
      <c r="I819" s="553"/>
      <c r="J819" s="553"/>
      <c r="K819" s="553"/>
      <c r="L819" s="758"/>
      <c r="O819" s="759"/>
    </row>
    <row r="820">
      <c r="D820" s="553" t="str">
        <f t="shared" si="1"/>
        <v/>
      </c>
      <c r="G820" s="755"/>
      <c r="H820" s="761"/>
      <c r="I820" s="553"/>
      <c r="J820" s="553"/>
      <c r="K820" s="553"/>
      <c r="L820" s="758"/>
      <c r="O820" s="759"/>
    </row>
    <row r="821">
      <c r="D821" s="553" t="str">
        <f t="shared" si="1"/>
        <v/>
      </c>
      <c r="G821" s="755"/>
      <c r="H821" s="761"/>
      <c r="I821" s="553"/>
      <c r="J821" s="553"/>
      <c r="K821" s="553"/>
      <c r="L821" s="758"/>
      <c r="O821" s="759"/>
    </row>
    <row r="822">
      <c r="D822" s="553" t="str">
        <f t="shared" si="1"/>
        <v/>
      </c>
      <c r="G822" s="755"/>
      <c r="H822" s="761"/>
      <c r="I822" s="553"/>
      <c r="J822" s="553"/>
      <c r="K822" s="553"/>
      <c r="L822" s="758"/>
      <c r="O822" s="759"/>
    </row>
    <row r="823">
      <c r="D823" s="553" t="str">
        <f t="shared" si="1"/>
        <v/>
      </c>
      <c r="G823" s="755"/>
      <c r="H823" s="761"/>
      <c r="I823" s="553"/>
      <c r="J823" s="553"/>
      <c r="K823" s="553"/>
      <c r="L823" s="758"/>
      <c r="O823" s="759"/>
    </row>
    <row r="824">
      <c r="D824" s="553" t="str">
        <f t="shared" si="1"/>
        <v/>
      </c>
      <c r="G824" s="755"/>
      <c r="H824" s="761"/>
      <c r="I824" s="553"/>
      <c r="J824" s="553"/>
      <c r="K824" s="553"/>
      <c r="L824" s="758"/>
      <c r="O824" s="759"/>
    </row>
    <row r="825">
      <c r="D825" s="553" t="str">
        <f t="shared" si="1"/>
        <v/>
      </c>
      <c r="G825" s="755"/>
      <c r="H825" s="761"/>
      <c r="I825" s="553"/>
      <c r="J825" s="553"/>
      <c r="K825" s="553"/>
      <c r="L825" s="758"/>
      <c r="O825" s="759"/>
    </row>
    <row r="826">
      <c r="D826" s="553" t="str">
        <f t="shared" si="1"/>
        <v/>
      </c>
      <c r="G826" s="755"/>
      <c r="H826" s="761"/>
      <c r="I826" s="553"/>
      <c r="J826" s="553"/>
      <c r="K826" s="553"/>
      <c r="L826" s="758"/>
      <c r="O826" s="759"/>
    </row>
    <row r="827">
      <c r="D827" s="553" t="str">
        <f t="shared" si="1"/>
        <v/>
      </c>
      <c r="G827" s="755"/>
      <c r="H827" s="761"/>
      <c r="I827" s="553"/>
      <c r="J827" s="553"/>
      <c r="K827" s="553"/>
      <c r="L827" s="758"/>
      <c r="O827" s="759"/>
    </row>
    <row r="828">
      <c r="D828" s="553" t="str">
        <f t="shared" si="1"/>
        <v/>
      </c>
      <c r="G828" s="755"/>
      <c r="H828" s="761"/>
      <c r="I828" s="553"/>
      <c r="J828" s="553"/>
      <c r="K828" s="553"/>
      <c r="L828" s="758"/>
      <c r="O828" s="759"/>
    </row>
    <row r="829">
      <c r="D829" s="553" t="str">
        <f t="shared" si="1"/>
        <v/>
      </c>
      <c r="G829" s="755"/>
      <c r="H829" s="761"/>
      <c r="I829" s="553"/>
      <c r="J829" s="553"/>
      <c r="K829" s="553"/>
      <c r="L829" s="758"/>
      <c r="O829" s="759"/>
    </row>
    <row r="830">
      <c r="D830" s="553" t="str">
        <f t="shared" si="1"/>
        <v/>
      </c>
      <c r="G830" s="755"/>
      <c r="H830" s="761"/>
      <c r="I830" s="553"/>
      <c r="J830" s="553"/>
      <c r="K830" s="553"/>
      <c r="L830" s="758"/>
      <c r="O830" s="759"/>
    </row>
    <row r="831">
      <c r="D831" s="553" t="str">
        <f t="shared" si="1"/>
        <v/>
      </c>
      <c r="G831" s="755"/>
      <c r="H831" s="761"/>
      <c r="I831" s="553"/>
      <c r="J831" s="553"/>
      <c r="K831" s="553"/>
      <c r="L831" s="758"/>
      <c r="O831" s="759"/>
    </row>
    <row r="832">
      <c r="D832" s="553" t="str">
        <f t="shared" si="1"/>
        <v/>
      </c>
      <c r="G832" s="755"/>
      <c r="H832" s="761"/>
      <c r="I832" s="553"/>
      <c r="J832" s="553"/>
      <c r="K832" s="553"/>
      <c r="L832" s="758"/>
      <c r="O832" s="759"/>
    </row>
    <row r="833">
      <c r="D833" s="553" t="str">
        <f t="shared" si="1"/>
        <v/>
      </c>
      <c r="G833" s="755"/>
      <c r="H833" s="761"/>
      <c r="I833" s="553"/>
      <c r="J833" s="553"/>
      <c r="K833" s="553"/>
      <c r="L833" s="758"/>
      <c r="O833" s="759"/>
    </row>
    <row r="834">
      <c r="D834" s="553" t="str">
        <f t="shared" si="1"/>
        <v/>
      </c>
      <c r="G834" s="755"/>
      <c r="H834" s="761"/>
      <c r="I834" s="553"/>
      <c r="J834" s="553"/>
      <c r="K834" s="553"/>
      <c r="L834" s="758"/>
      <c r="O834" s="759"/>
    </row>
    <row r="835">
      <c r="D835" s="553" t="str">
        <f t="shared" si="1"/>
        <v/>
      </c>
      <c r="G835" s="755"/>
      <c r="H835" s="761"/>
      <c r="I835" s="553"/>
      <c r="J835" s="553"/>
      <c r="K835" s="553"/>
      <c r="L835" s="758"/>
      <c r="O835" s="759"/>
    </row>
    <row r="836">
      <c r="D836" s="553" t="str">
        <f t="shared" si="1"/>
        <v/>
      </c>
      <c r="G836" s="755"/>
      <c r="H836" s="761"/>
      <c r="I836" s="553"/>
      <c r="J836" s="553"/>
      <c r="K836" s="553"/>
      <c r="L836" s="758"/>
      <c r="O836" s="759"/>
    </row>
    <row r="837">
      <c r="D837" s="553" t="str">
        <f t="shared" si="1"/>
        <v/>
      </c>
      <c r="G837" s="755"/>
      <c r="H837" s="761"/>
      <c r="I837" s="553"/>
      <c r="J837" s="553"/>
      <c r="K837" s="553"/>
      <c r="L837" s="758"/>
      <c r="O837" s="759"/>
    </row>
    <row r="838">
      <c r="D838" s="553" t="str">
        <f t="shared" si="1"/>
        <v/>
      </c>
      <c r="G838" s="755"/>
      <c r="H838" s="761"/>
      <c r="I838" s="553"/>
      <c r="J838" s="553"/>
      <c r="K838" s="553"/>
      <c r="L838" s="758"/>
      <c r="O838" s="759"/>
    </row>
    <row r="839">
      <c r="D839" s="553" t="str">
        <f t="shared" si="1"/>
        <v/>
      </c>
      <c r="G839" s="755"/>
      <c r="H839" s="761"/>
      <c r="I839" s="553"/>
      <c r="J839" s="553"/>
      <c r="K839" s="553"/>
      <c r="L839" s="758"/>
      <c r="O839" s="759"/>
    </row>
    <row r="840">
      <c r="D840" s="553" t="str">
        <f t="shared" si="1"/>
        <v/>
      </c>
      <c r="G840" s="755"/>
      <c r="H840" s="761"/>
      <c r="I840" s="553"/>
      <c r="J840" s="553"/>
      <c r="K840" s="553"/>
      <c r="L840" s="758"/>
      <c r="O840" s="759"/>
    </row>
    <row r="841">
      <c r="D841" s="553" t="str">
        <f t="shared" si="1"/>
        <v/>
      </c>
      <c r="G841" s="755"/>
      <c r="H841" s="761"/>
      <c r="I841" s="553"/>
      <c r="J841" s="553"/>
      <c r="K841" s="553"/>
      <c r="L841" s="758"/>
      <c r="O841" s="759"/>
    </row>
    <row r="842">
      <c r="D842" s="553" t="str">
        <f t="shared" si="1"/>
        <v/>
      </c>
      <c r="G842" s="755"/>
      <c r="H842" s="761"/>
      <c r="I842" s="553"/>
      <c r="J842" s="553"/>
      <c r="K842" s="553"/>
      <c r="L842" s="758"/>
      <c r="O842" s="759"/>
    </row>
    <row r="843">
      <c r="D843" s="553" t="str">
        <f t="shared" si="1"/>
        <v/>
      </c>
      <c r="G843" s="755"/>
      <c r="H843" s="761"/>
      <c r="I843" s="553"/>
      <c r="J843" s="553"/>
      <c r="K843" s="553"/>
      <c r="L843" s="758"/>
      <c r="O843" s="759"/>
    </row>
    <row r="844">
      <c r="D844" s="553" t="str">
        <f t="shared" si="1"/>
        <v/>
      </c>
      <c r="G844" s="755"/>
      <c r="H844" s="761"/>
      <c r="I844" s="553"/>
      <c r="J844" s="553"/>
      <c r="K844" s="553"/>
      <c r="L844" s="758"/>
      <c r="O844" s="759"/>
    </row>
    <row r="845">
      <c r="D845" s="553" t="str">
        <f t="shared" si="1"/>
        <v/>
      </c>
      <c r="G845" s="755"/>
      <c r="H845" s="761"/>
      <c r="I845" s="553"/>
      <c r="J845" s="553"/>
      <c r="K845" s="553"/>
      <c r="L845" s="758"/>
      <c r="O845" s="759"/>
    </row>
    <row r="846">
      <c r="D846" s="553" t="str">
        <f t="shared" si="1"/>
        <v/>
      </c>
      <c r="G846" s="755"/>
      <c r="H846" s="761"/>
      <c r="I846" s="553"/>
      <c r="J846" s="553"/>
      <c r="K846" s="553"/>
      <c r="L846" s="758"/>
      <c r="O846" s="759"/>
    </row>
    <row r="847">
      <c r="D847" s="553" t="str">
        <f t="shared" si="1"/>
        <v/>
      </c>
      <c r="G847" s="755"/>
      <c r="H847" s="761"/>
      <c r="I847" s="553"/>
      <c r="J847" s="553"/>
      <c r="K847" s="553"/>
      <c r="L847" s="758"/>
      <c r="O847" s="759"/>
    </row>
    <row r="848">
      <c r="D848" s="553" t="str">
        <f t="shared" si="1"/>
        <v/>
      </c>
      <c r="G848" s="755"/>
      <c r="H848" s="761"/>
      <c r="I848" s="553"/>
      <c r="J848" s="553"/>
      <c r="K848" s="553"/>
      <c r="L848" s="758"/>
      <c r="O848" s="759"/>
    </row>
    <row r="849">
      <c r="D849" s="553" t="str">
        <f t="shared" si="1"/>
        <v/>
      </c>
      <c r="G849" s="755"/>
      <c r="H849" s="761"/>
      <c r="I849" s="553"/>
      <c r="J849" s="553"/>
      <c r="K849" s="553"/>
      <c r="L849" s="758"/>
      <c r="O849" s="759"/>
    </row>
    <row r="850">
      <c r="D850" s="553" t="str">
        <f t="shared" si="1"/>
        <v/>
      </c>
      <c r="G850" s="755"/>
      <c r="H850" s="761"/>
      <c r="I850" s="553"/>
      <c r="J850" s="553"/>
      <c r="K850" s="553"/>
      <c r="L850" s="758"/>
      <c r="O850" s="759"/>
    </row>
    <row r="851">
      <c r="D851" s="553" t="str">
        <f t="shared" si="1"/>
        <v/>
      </c>
      <c r="G851" s="755"/>
      <c r="H851" s="761"/>
      <c r="I851" s="553"/>
      <c r="J851" s="553"/>
      <c r="K851" s="553"/>
      <c r="L851" s="758"/>
      <c r="O851" s="759"/>
    </row>
    <row r="852">
      <c r="D852" s="553" t="str">
        <f t="shared" si="1"/>
        <v/>
      </c>
      <c r="G852" s="755"/>
      <c r="H852" s="761"/>
      <c r="I852" s="553"/>
      <c r="J852" s="553"/>
      <c r="K852" s="553"/>
      <c r="L852" s="758"/>
      <c r="O852" s="759"/>
    </row>
    <row r="853">
      <c r="D853" s="553" t="str">
        <f t="shared" si="1"/>
        <v/>
      </c>
      <c r="G853" s="755"/>
      <c r="H853" s="761"/>
      <c r="I853" s="553"/>
      <c r="J853" s="553"/>
      <c r="K853" s="553"/>
      <c r="L853" s="758"/>
      <c r="O853" s="759"/>
    </row>
    <row r="854">
      <c r="D854" s="553" t="str">
        <f t="shared" si="1"/>
        <v/>
      </c>
      <c r="G854" s="755"/>
      <c r="H854" s="761"/>
      <c r="I854" s="553"/>
      <c r="J854" s="553"/>
      <c r="K854" s="553"/>
      <c r="L854" s="758"/>
      <c r="O854" s="759"/>
    </row>
    <row r="855">
      <c r="D855" s="553" t="str">
        <f t="shared" si="1"/>
        <v/>
      </c>
      <c r="G855" s="755"/>
      <c r="H855" s="761"/>
      <c r="I855" s="553"/>
      <c r="J855" s="553"/>
      <c r="K855" s="553"/>
      <c r="L855" s="758"/>
      <c r="O855" s="759"/>
    </row>
    <row r="856">
      <c r="D856" s="553" t="str">
        <f t="shared" si="1"/>
        <v/>
      </c>
      <c r="G856" s="755"/>
      <c r="H856" s="761"/>
      <c r="I856" s="553"/>
      <c r="J856" s="553"/>
      <c r="K856" s="553"/>
      <c r="L856" s="758"/>
      <c r="O856" s="759"/>
    </row>
    <row r="857">
      <c r="D857" s="553" t="str">
        <f t="shared" si="1"/>
        <v/>
      </c>
      <c r="G857" s="755"/>
      <c r="H857" s="761"/>
      <c r="I857" s="553"/>
      <c r="J857" s="553"/>
      <c r="K857" s="553"/>
      <c r="L857" s="758"/>
      <c r="O857" s="759"/>
    </row>
    <row r="858">
      <c r="D858" s="553" t="str">
        <f t="shared" si="1"/>
        <v/>
      </c>
      <c r="G858" s="755"/>
      <c r="H858" s="761"/>
      <c r="I858" s="553"/>
      <c r="J858" s="553"/>
      <c r="K858" s="553"/>
      <c r="L858" s="758"/>
      <c r="O858" s="759"/>
    </row>
    <row r="859">
      <c r="D859" s="553" t="str">
        <f t="shared" si="1"/>
        <v/>
      </c>
      <c r="G859" s="755"/>
      <c r="H859" s="761"/>
      <c r="I859" s="553"/>
      <c r="J859" s="553"/>
      <c r="K859" s="553"/>
      <c r="L859" s="758"/>
      <c r="O859" s="759"/>
    </row>
    <row r="860">
      <c r="D860" s="553" t="str">
        <f t="shared" si="1"/>
        <v/>
      </c>
      <c r="G860" s="755"/>
      <c r="H860" s="761"/>
      <c r="I860" s="553"/>
      <c r="J860" s="553"/>
      <c r="K860" s="553"/>
      <c r="L860" s="758"/>
      <c r="O860" s="759"/>
    </row>
    <row r="861">
      <c r="D861" s="553" t="str">
        <f t="shared" si="1"/>
        <v/>
      </c>
      <c r="G861" s="755"/>
      <c r="H861" s="761"/>
      <c r="I861" s="553"/>
      <c r="J861" s="553"/>
      <c r="K861" s="553"/>
      <c r="L861" s="758"/>
      <c r="O861" s="759"/>
    </row>
    <row r="862">
      <c r="D862" s="553" t="str">
        <f t="shared" si="1"/>
        <v/>
      </c>
      <c r="G862" s="755"/>
      <c r="H862" s="761"/>
      <c r="I862" s="553"/>
      <c r="J862" s="553"/>
      <c r="K862" s="553"/>
      <c r="L862" s="758"/>
      <c r="O862" s="759"/>
    </row>
    <row r="863">
      <c r="D863" s="553" t="str">
        <f t="shared" si="1"/>
        <v/>
      </c>
      <c r="G863" s="755"/>
      <c r="H863" s="761"/>
      <c r="I863" s="553"/>
      <c r="J863" s="553"/>
      <c r="K863" s="553"/>
      <c r="L863" s="758"/>
      <c r="O863" s="759"/>
    </row>
    <row r="864">
      <c r="D864" s="553" t="str">
        <f t="shared" si="1"/>
        <v/>
      </c>
      <c r="G864" s="755"/>
      <c r="H864" s="761"/>
      <c r="I864" s="553"/>
      <c r="J864" s="553"/>
      <c r="K864" s="553"/>
      <c r="L864" s="758"/>
      <c r="O864" s="759"/>
    </row>
    <row r="865">
      <c r="D865" s="553" t="str">
        <f t="shared" si="1"/>
        <v/>
      </c>
      <c r="G865" s="755"/>
      <c r="H865" s="761"/>
      <c r="I865" s="553"/>
      <c r="J865" s="553"/>
      <c r="K865" s="553"/>
      <c r="L865" s="758"/>
      <c r="O865" s="759"/>
    </row>
    <row r="866">
      <c r="D866" s="553" t="str">
        <f t="shared" si="1"/>
        <v/>
      </c>
      <c r="G866" s="755"/>
      <c r="H866" s="761"/>
      <c r="I866" s="553"/>
      <c r="J866" s="553"/>
      <c r="K866" s="553"/>
      <c r="L866" s="758"/>
      <c r="O866" s="759"/>
    </row>
    <row r="867">
      <c r="D867" s="553" t="str">
        <f t="shared" si="1"/>
        <v/>
      </c>
      <c r="G867" s="755"/>
      <c r="H867" s="761"/>
      <c r="I867" s="553"/>
      <c r="J867" s="553"/>
      <c r="K867" s="553"/>
      <c r="L867" s="758"/>
      <c r="O867" s="759"/>
    </row>
    <row r="868">
      <c r="D868" s="553" t="str">
        <f t="shared" si="1"/>
        <v/>
      </c>
      <c r="G868" s="755"/>
      <c r="H868" s="761"/>
      <c r="I868" s="553"/>
      <c r="J868" s="553"/>
      <c r="K868" s="553"/>
      <c r="L868" s="758"/>
      <c r="O868" s="759"/>
    </row>
    <row r="869">
      <c r="D869" s="553" t="str">
        <f t="shared" si="1"/>
        <v/>
      </c>
      <c r="G869" s="755"/>
      <c r="H869" s="761"/>
      <c r="I869" s="553"/>
      <c r="J869" s="553"/>
      <c r="K869" s="553"/>
      <c r="L869" s="758"/>
      <c r="O869" s="759"/>
    </row>
    <row r="870">
      <c r="D870" s="553" t="str">
        <f t="shared" si="1"/>
        <v/>
      </c>
      <c r="G870" s="755"/>
      <c r="H870" s="761"/>
      <c r="I870" s="553"/>
      <c r="J870" s="553"/>
      <c r="K870" s="553"/>
      <c r="L870" s="758"/>
      <c r="O870" s="759"/>
    </row>
    <row r="871">
      <c r="D871" s="553" t="str">
        <f t="shared" si="1"/>
        <v/>
      </c>
      <c r="G871" s="755"/>
      <c r="H871" s="761"/>
      <c r="I871" s="553"/>
      <c r="J871" s="553"/>
      <c r="K871" s="553"/>
      <c r="L871" s="758"/>
      <c r="O871" s="759"/>
    </row>
    <row r="872">
      <c r="D872" s="553" t="str">
        <f t="shared" si="1"/>
        <v/>
      </c>
      <c r="G872" s="755"/>
      <c r="H872" s="761"/>
      <c r="I872" s="553"/>
      <c r="J872" s="553"/>
      <c r="K872" s="553"/>
      <c r="L872" s="758"/>
      <c r="O872" s="759"/>
    </row>
    <row r="873">
      <c r="D873" s="553" t="str">
        <f t="shared" si="1"/>
        <v/>
      </c>
      <c r="G873" s="755"/>
      <c r="H873" s="761"/>
      <c r="I873" s="553"/>
      <c r="J873" s="553"/>
      <c r="K873" s="553"/>
      <c r="L873" s="758"/>
      <c r="O873" s="759"/>
    </row>
    <row r="874">
      <c r="D874" s="553" t="str">
        <f t="shared" si="1"/>
        <v/>
      </c>
      <c r="G874" s="755"/>
      <c r="H874" s="761"/>
      <c r="I874" s="553"/>
      <c r="J874" s="553"/>
      <c r="K874" s="553"/>
      <c r="L874" s="758"/>
      <c r="O874" s="759"/>
    </row>
    <row r="875">
      <c r="D875" s="553" t="str">
        <f t="shared" si="1"/>
        <v/>
      </c>
      <c r="G875" s="755"/>
      <c r="H875" s="761"/>
      <c r="I875" s="553"/>
      <c r="J875" s="553"/>
      <c r="K875" s="553"/>
      <c r="L875" s="758"/>
      <c r="O875" s="759"/>
    </row>
    <row r="876">
      <c r="D876" s="553" t="str">
        <f t="shared" si="1"/>
        <v/>
      </c>
      <c r="G876" s="755"/>
      <c r="H876" s="761"/>
      <c r="I876" s="553"/>
      <c r="J876" s="553"/>
      <c r="K876" s="553"/>
      <c r="L876" s="758"/>
      <c r="O876" s="759"/>
    </row>
    <row r="877">
      <c r="D877" s="553" t="str">
        <f t="shared" si="1"/>
        <v/>
      </c>
      <c r="G877" s="755"/>
      <c r="H877" s="761"/>
      <c r="I877" s="553"/>
      <c r="J877" s="553"/>
      <c r="K877" s="553"/>
      <c r="L877" s="758"/>
      <c r="O877" s="759"/>
    </row>
    <row r="878">
      <c r="D878" s="553" t="str">
        <f t="shared" si="1"/>
        <v/>
      </c>
      <c r="G878" s="755"/>
      <c r="H878" s="761"/>
      <c r="I878" s="553"/>
      <c r="J878" s="553"/>
      <c r="K878" s="553"/>
      <c r="L878" s="758"/>
      <c r="O878" s="759"/>
    </row>
    <row r="879">
      <c r="D879" s="553" t="str">
        <f t="shared" si="1"/>
        <v/>
      </c>
      <c r="G879" s="755"/>
      <c r="H879" s="761"/>
      <c r="I879" s="553"/>
      <c r="J879" s="553"/>
      <c r="K879" s="553"/>
      <c r="L879" s="758"/>
      <c r="O879" s="759"/>
    </row>
    <row r="880">
      <c r="D880" s="553" t="str">
        <f t="shared" si="1"/>
        <v/>
      </c>
      <c r="G880" s="755"/>
      <c r="H880" s="761"/>
      <c r="I880" s="553"/>
      <c r="J880" s="553"/>
      <c r="K880" s="553"/>
      <c r="L880" s="758"/>
      <c r="O880" s="759"/>
    </row>
    <row r="881">
      <c r="D881" s="553" t="str">
        <f t="shared" si="1"/>
        <v/>
      </c>
      <c r="G881" s="755"/>
      <c r="H881" s="761"/>
      <c r="I881" s="553"/>
      <c r="J881" s="553"/>
      <c r="K881" s="553"/>
      <c r="L881" s="758"/>
      <c r="O881" s="759"/>
    </row>
    <row r="882">
      <c r="D882" s="553" t="str">
        <f t="shared" si="1"/>
        <v/>
      </c>
      <c r="G882" s="755"/>
      <c r="H882" s="761"/>
      <c r="I882" s="553"/>
      <c r="J882" s="553"/>
      <c r="K882" s="553"/>
      <c r="L882" s="758"/>
      <c r="O882" s="759"/>
    </row>
    <row r="883">
      <c r="D883" s="553" t="str">
        <f t="shared" si="1"/>
        <v/>
      </c>
      <c r="G883" s="755"/>
      <c r="H883" s="761"/>
      <c r="I883" s="553"/>
      <c r="J883" s="553"/>
      <c r="K883" s="553"/>
      <c r="L883" s="758"/>
      <c r="O883" s="759"/>
    </row>
    <row r="884">
      <c r="D884" s="553" t="str">
        <f t="shared" si="1"/>
        <v/>
      </c>
      <c r="G884" s="755"/>
      <c r="H884" s="761"/>
      <c r="I884" s="553"/>
      <c r="J884" s="553"/>
      <c r="K884" s="553"/>
      <c r="L884" s="758"/>
      <c r="O884" s="759"/>
    </row>
    <row r="885">
      <c r="D885" s="553" t="str">
        <f t="shared" si="1"/>
        <v/>
      </c>
      <c r="G885" s="755"/>
      <c r="H885" s="761"/>
      <c r="I885" s="553"/>
      <c r="J885" s="553"/>
      <c r="K885" s="553"/>
      <c r="L885" s="758"/>
      <c r="O885" s="759"/>
    </row>
    <row r="886">
      <c r="D886" s="553" t="str">
        <f t="shared" si="1"/>
        <v/>
      </c>
      <c r="G886" s="755"/>
      <c r="H886" s="761"/>
      <c r="I886" s="553"/>
      <c r="J886" s="553"/>
      <c r="K886" s="553"/>
      <c r="L886" s="758"/>
      <c r="O886" s="759"/>
    </row>
    <row r="887">
      <c r="D887" s="553" t="str">
        <f t="shared" si="1"/>
        <v/>
      </c>
      <c r="G887" s="755"/>
      <c r="H887" s="761"/>
      <c r="I887" s="553"/>
      <c r="J887" s="553"/>
      <c r="K887" s="553"/>
      <c r="L887" s="758"/>
      <c r="O887" s="759"/>
    </row>
    <row r="888">
      <c r="D888" s="553" t="str">
        <f t="shared" si="1"/>
        <v/>
      </c>
      <c r="G888" s="755"/>
      <c r="H888" s="761"/>
      <c r="I888" s="553"/>
      <c r="J888" s="553"/>
      <c r="K888" s="553"/>
      <c r="L888" s="758"/>
      <c r="O888" s="759"/>
    </row>
    <row r="889">
      <c r="D889" s="553" t="str">
        <f t="shared" si="1"/>
        <v/>
      </c>
      <c r="G889" s="755"/>
      <c r="H889" s="761"/>
      <c r="I889" s="553"/>
      <c r="J889" s="553"/>
      <c r="K889" s="553"/>
      <c r="L889" s="758"/>
      <c r="O889" s="759"/>
    </row>
    <row r="890">
      <c r="D890" s="553" t="str">
        <f t="shared" si="1"/>
        <v/>
      </c>
      <c r="G890" s="755"/>
      <c r="H890" s="761"/>
      <c r="I890" s="553"/>
      <c r="J890" s="553"/>
      <c r="K890" s="553"/>
      <c r="L890" s="758"/>
      <c r="O890" s="759"/>
    </row>
    <row r="891">
      <c r="D891" s="553" t="str">
        <f t="shared" si="1"/>
        <v/>
      </c>
      <c r="G891" s="755"/>
      <c r="H891" s="761"/>
      <c r="I891" s="553"/>
      <c r="J891" s="553"/>
      <c r="K891" s="553"/>
      <c r="L891" s="758"/>
      <c r="O891" s="759"/>
    </row>
    <row r="892">
      <c r="D892" s="553" t="str">
        <f t="shared" si="1"/>
        <v/>
      </c>
      <c r="G892" s="755"/>
      <c r="H892" s="761"/>
      <c r="I892" s="553"/>
      <c r="J892" s="553"/>
      <c r="K892" s="553"/>
      <c r="L892" s="758"/>
      <c r="O892" s="759"/>
    </row>
    <row r="893">
      <c r="D893" s="553" t="str">
        <f t="shared" si="1"/>
        <v/>
      </c>
      <c r="G893" s="755"/>
      <c r="H893" s="761"/>
      <c r="I893" s="553"/>
      <c r="J893" s="553"/>
      <c r="K893" s="553"/>
      <c r="L893" s="758"/>
      <c r="O893" s="759"/>
    </row>
    <row r="894">
      <c r="D894" s="553" t="str">
        <f t="shared" si="1"/>
        <v/>
      </c>
      <c r="G894" s="755"/>
      <c r="H894" s="761"/>
      <c r="I894" s="553"/>
      <c r="J894" s="553"/>
      <c r="K894" s="553"/>
      <c r="L894" s="758"/>
      <c r="O894" s="759"/>
    </row>
    <row r="895">
      <c r="D895" s="553" t="str">
        <f t="shared" si="1"/>
        <v/>
      </c>
      <c r="G895" s="755"/>
      <c r="H895" s="761"/>
      <c r="I895" s="553"/>
      <c r="J895" s="553"/>
      <c r="K895" s="553"/>
      <c r="L895" s="758"/>
      <c r="O895" s="759"/>
    </row>
    <row r="896">
      <c r="D896" s="553" t="str">
        <f t="shared" si="1"/>
        <v/>
      </c>
      <c r="G896" s="755"/>
      <c r="H896" s="761"/>
      <c r="I896" s="553"/>
      <c r="J896" s="553"/>
      <c r="K896" s="553"/>
      <c r="L896" s="758"/>
      <c r="O896" s="759"/>
    </row>
    <row r="897">
      <c r="D897" s="553" t="str">
        <f t="shared" si="1"/>
        <v/>
      </c>
      <c r="G897" s="755"/>
      <c r="H897" s="761"/>
      <c r="I897" s="553"/>
      <c r="J897" s="553"/>
      <c r="K897" s="553"/>
      <c r="L897" s="758"/>
      <c r="O897" s="759"/>
    </row>
    <row r="898">
      <c r="D898" s="553" t="str">
        <f t="shared" si="1"/>
        <v/>
      </c>
      <c r="G898" s="755"/>
      <c r="H898" s="761"/>
      <c r="I898" s="553"/>
      <c r="J898" s="553"/>
      <c r="K898" s="553"/>
      <c r="L898" s="758"/>
      <c r="O898" s="759"/>
    </row>
    <row r="899">
      <c r="D899" s="553" t="str">
        <f t="shared" si="1"/>
        <v/>
      </c>
      <c r="G899" s="755"/>
      <c r="H899" s="761"/>
      <c r="I899" s="553"/>
      <c r="J899" s="553"/>
      <c r="K899" s="553"/>
      <c r="L899" s="758"/>
      <c r="O899" s="759"/>
    </row>
    <row r="900">
      <c r="D900" s="553" t="str">
        <f t="shared" si="1"/>
        <v/>
      </c>
      <c r="G900" s="755"/>
      <c r="H900" s="761"/>
      <c r="I900" s="553"/>
      <c r="J900" s="553"/>
      <c r="K900" s="553"/>
      <c r="L900" s="758"/>
      <c r="O900" s="759"/>
    </row>
    <row r="901">
      <c r="D901" s="553" t="str">
        <f t="shared" si="1"/>
        <v/>
      </c>
      <c r="G901" s="755"/>
      <c r="H901" s="761"/>
      <c r="I901" s="553"/>
      <c r="J901" s="553"/>
      <c r="K901" s="553"/>
      <c r="L901" s="758"/>
      <c r="O901" s="759"/>
    </row>
    <row r="902">
      <c r="D902" s="553" t="str">
        <f t="shared" si="1"/>
        <v/>
      </c>
      <c r="G902" s="755"/>
      <c r="H902" s="761"/>
      <c r="I902" s="553"/>
      <c r="J902" s="553"/>
      <c r="K902" s="553"/>
      <c r="L902" s="758"/>
      <c r="O902" s="759"/>
    </row>
    <row r="903">
      <c r="D903" s="553" t="str">
        <f t="shared" si="1"/>
        <v/>
      </c>
      <c r="G903" s="755"/>
      <c r="H903" s="761"/>
      <c r="I903" s="553"/>
      <c r="J903" s="553"/>
      <c r="K903" s="553"/>
      <c r="L903" s="758"/>
      <c r="O903" s="759"/>
    </row>
    <row r="904">
      <c r="D904" s="553" t="str">
        <f t="shared" si="1"/>
        <v/>
      </c>
      <c r="G904" s="755"/>
      <c r="H904" s="761"/>
      <c r="I904" s="553"/>
      <c r="J904" s="553"/>
      <c r="K904" s="553"/>
      <c r="L904" s="758"/>
      <c r="O904" s="759"/>
    </row>
    <row r="905">
      <c r="D905" s="553" t="str">
        <f t="shared" si="1"/>
        <v/>
      </c>
      <c r="G905" s="755"/>
      <c r="H905" s="761"/>
      <c r="I905" s="553"/>
      <c r="J905" s="553"/>
      <c r="K905" s="553"/>
      <c r="L905" s="758"/>
      <c r="O905" s="759"/>
    </row>
    <row r="906">
      <c r="D906" s="553" t="str">
        <f t="shared" si="1"/>
        <v/>
      </c>
      <c r="G906" s="755"/>
      <c r="H906" s="761"/>
      <c r="I906" s="553"/>
      <c r="J906" s="553"/>
      <c r="K906" s="553"/>
      <c r="L906" s="758"/>
      <c r="O906" s="759"/>
    </row>
    <row r="907">
      <c r="D907" s="553" t="str">
        <f t="shared" si="1"/>
        <v/>
      </c>
      <c r="G907" s="755"/>
      <c r="H907" s="761"/>
      <c r="I907" s="553"/>
      <c r="J907" s="553"/>
      <c r="K907" s="553"/>
      <c r="L907" s="758"/>
      <c r="O907" s="759"/>
    </row>
    <row r="908">
      <c r="D908" s="553" t="str">
        <f t="shared" si="1"/>
        <v/>
      </c>
      <c r="G908" s="755"/>
      <c r="H908" s="761"/>
      <c r="I908" s="553"/>
      <c r="J908" s="553"/>
      <c r="K908" s="553"/>
      <c r="L908" s="758"/>
      <c r="O908" s="759"/>
    </row>
    <row r="909">
      <c r="D909" s="553" t="str">
        <f t="shared" si="1"/>
        <v/>
      </c>
      <c r="G909" s="755"/>
      <c r="H909" s="761"/>
      <c r="I909" s="553"/>
      <c r="J909" s="553"/>
      <c r="K909" s="553"/>
      <c r="L909" s="758"/>
      <c r="O909" s="759"/>
    </row>
    <row r="910">
      <c r="D910" s="553" t="str">
        <f t="shared" si="1"/>
        <v/>
      </c>
      <c r="G910" s="755"/>
      <c r="H910" s="761"/>
      <c r="I910" s="553"/>
      <c r="J910" s="553"/>
      <c r="K910" s="553"/>
      <c r="L910" s="758"/>
      <c r="O910" s="759"/>
    </row>
    <row r="911">
      <c r="D911" s="553" t="str">
        <f t="shared" si="1"/>
        <v/>
      </c>
      <c r="G911" s="755"/>
      <c r="H911" s="761"/>
      <c r="I911" s="553"/>
      <c r="J911" s="553"/>
      <c r="K911" s="553"/>
      <c r="L911" s="758"/>
      <c r="O911" s="759"/>
    </row>
    <row r="912">
      <c r="D912" s="553" t="str">
        <f t="shared" si="1"/>
        <v/>
      </c>
      <c r="G912" s="755"/>
      <c r="H912" s="761"/>
      <c r="I912" s="553"/>
      <c r="J912" s="553"/>
      <c r="K912" s="553"/>
      <c r="L912" s="758"/>
      <c r="O912" s="759"/>
    </row>
    <row r="913">
      <c r="D913" s="553" t="str">
        <f t="shared" si="1"/>
        <v/>
      </c>
      <c r="G913" s="755"/>
      <c r="H913" s="761"/>
      <c r="I913" s="553"/>
      <c r="J913" s="553"/>
      <c r="K913" s="553"/>
      <c r="L913" s="758"/>
      <c r="O913" s="759"/>
    </row>
    <row r="914">
      <c r="D914" s="553" t="str">
        <f t="shared" si="1"/>
        <v/>
      </c>
      <c r="G914" s="755"/>
      <c r="H914" s="761"/>
      <c r="I914" s="553"/>
      <c r="J914" s="553"/>
      <c r="K914" s="553"/>
      <c r="L914" s="758"/>
      <c r="O914" s="759"/>
    </row>
    <row r="915">
      <c r="D915" s="553" t="str">
        <f t="shared" si="1"/>
        <v/>
      </c>
      <c r="G915" s="755"/>
      <c r="H915" s="761"/>
      <c r="I915" s="553"/>
      <c r="J915" s="553"/>
      <c r="K915" s="553"/>
      <c r="L915" s="758"/>
      <c r="O915" s="759"/>
    </row>
    <row r="916">
      <c r="D916" s="553" t="str">
        <f t="shared" si="1"/>
        <v/>
      </c>
      <c r="G916" s="755"/>
      <c r="H916" s="761"/>
      <c r="I916" s="553"/>
      <c r="J916" s="553"/>
      <c r="K916" s="553"/>
      <c r="L916" s="758"/>
      <c r="O916" s="759"/>
    </row>
    <row r="917">
      <c r="D917" s="553" t="str">
        <f t="shared" si="1"/>
        <v/>
      </c>
      <c r="G917" s="755"/>
      <c r="H917" s="761"/>
      <c r="I917" s="553"/>
      <c r="J917" s="553"/>
      <c r="K917" s="553"/>
      <c r="L917" s="758"/>
      <c r="O917" s="759"/>
    </row>
    <row r="918">
      <c r="D918" s="553" t="str">
        <f t="shared" si="1"/>
        <v/>
      </c>
      <c r="G918" s="755"/>
      <c r="H918" s="761"/>
      <c r="I918" s="553"/>
      <c r="J918" s="553"/>
      <c r="K918" s="553"/>
      <c r="L918" s="758"/>
      <c r="O918" s="759"/>
    </row>
    <row r="919">
      <c r="D919" s="553" t="str">
        <f t="shared" si="1"/>
        <v/>
      </c>
      <c r="G919" s="755"/>
      <c r="H919" s="761"/>
      <c r="I919" s="553"/>
      <c r="J919" s="553"/>
      <c r="K919" s="553"/>
      <c r="L919" s="758"/>
      <c r="O919" s="759"/>
    </row>
    <row r="920">
      <c r="D920" s="553" t="str">
        <f t="shared" si="1"/>
        <v/>
      </c>
      <c r="G920" s="755"/>
      <c r="H920" s="761"/>
      <c r="I920" s="553"/>
      <c r="J920" s="553"/>
      <c r="K920" s="553"/>
      <c r="L920" s="758"/>
      <c r="O920" s="759"/>
    </row>
    <row r="921">
      <c r="D921" s="553" t="str">
        <f t="shared" si="1"/>
        <v/>
      </c>
      <c r="G921" s="755"/>
      <c r="H921" s="761"/>
      <c r="I921" s="553"/>
      <c r="J921" s="553"/>
      <c r="K921" s="553"/>
      <c r="L921" s="758"/>
      <c r="O921" s="759"/>
    </row>
    <row r="922">
      <c r="D922" s="553" t="str">
        <f t="shared" si="1"/>
        <v/>
      </c>
      <c r="G922" s="755"/>
      <c r="H922" s="761"/>
      <c r="I922" s="553"/>
      <c r="J922" s="553"/>
      <c r="K922" s="553"/>
      <c r="L922" s="758"/>
      <c r="O922" s="759"/>
    </row>
    <row r="923">
      <c r="D923" s="553" t="str">
        <f t="shared" si="1"/>
        <v/>
      </c>
      <c r="G923" s="755"/>
      <c r="H923" s="761"/>
      <c r="I923" s="553"/>
      <c r="J923" s="553"/>
      <c r="K923" s="553"/>
      <c r="L923" s="758"/>
      <c r="O923" s="759"/>
    </row>
    <row r="924">
      <c r="D924" s="553" t="str">
        <f t="shared" si="1"/>
        <v/>
      </c>
      <c r="G924" s="755"/>
      <c r="H924" s="761"/>
      <c r="I924" s="553"/>
      <c r="J924" s="553"/>
      <c r="K924" s="553"/>
      <c r="L924" s="758"/>
      <c r="O924" s="759"/>
    </row>
    <row r="925">
      <c r="D925" s="553" t="str">
        <f t="shared" si="1"/>
        <v/>
      </c>
      <c r="G925" s="755"/>
      <c r="H925" s="761"/>
      <c r="I925" s="553"/>
      <c r="J925" s="553"/>
      <c r="K925" s="553"/>
      <c r="L925" s="758"/>
      <c r="O925" s="759"/>
    </row>
    <row r="926">
      <c r="D926" s="553" t="str">
        <f t="shared" si="1"/>
        <v/>
      </c>
      <c r="G926" s="755"/>
      <c r="H926" s="761"/>
      <c r="I926" s="553"/>
      <c r="J926" s="553"/>
      <c r="K926" s="553"/>
      <c r="L926" s="758"/>
      <c r="O926" s="759"/>
    </row>
    <row r="927">
      <c r="D927" s="553" t="str">
        <f t="shared" si="1"/>
        <v/>
      </c>
      <c r="G927" s="755"/>
      <c r="H927" s="761"/>
      <c r="I927" s="553"/>
      <c r="J927" s="553"/>
      <c r="K927" s="553"/>
      <c r="L927" s="758"/>
      <c r="O927" s="759"/>
    </row>
    <row r="928">
      <c r="D928" s="553" t="str">
        <f t="shared" si="1"/>
        <v/>
      </c>
      <c r="G928" s="755"/>
      <c r="H928" s="761"/>
      <c r="I928" s="553"/>
      <c r="J928" s="553"/>
      <c r="K928" s="553"/>
      <c r="L928" s="758"/>
      <c r="O928" s="759"/>
    </row>
    <row r="929">
      <c r="D929" s="553" t="str">
        <f t="shared" si="1"/>
        <v/>
      </c>
      <c r="G929" s="755"/>
      <c r="H929" s="761"/>
      <c r="I929" s="553"/>
      <c r="J929" s="553"/>
      <c r="K929" s="553"/>
      <c r="L929" s="758"/>
      <c r="O929" s="759"/>
    </row>
    <row r="930">
      <c r="D930" s="553" t="str">
        <f t="shared" si="1"/>
        <v/>
      </c>
      <c r="G930" s="755"/>
      <c r="H930" s="761"/>
      <c r="I930" s="553"/>
      <c r="J930" s="553"/>
      <c r="K930" s="553"/>
      <c r="L930" s="758"/>
      <c r="O930" s="759"/>
    </row>
    <row r="931">
      <c r="D931" s="553" t="str">
        <f t="shared" si="1"/>
        <v/>
      </c>
      <c r="G931" s="755"/>
      <c r="H931" s="761"/>
      <c r="I931" s="553"/>
      <c r="J931" s="553"/>
      <c r="K931" s="553"/>
      <c r="L931" s="758"/>
      <c r="O931" s="759"/>
    </row>
    <row r="932">
      <c r="D932" s="553" t="str">
        <f t="shared" si="1"/>
        <v/>
      </c>
      <c r="G932" s="755"/>
      <c r="H932" s="761"/>
      <c r="I932" s="553"/>
      <c r="J932" s="553"/>
      <c r="K932" s="553"/>
      <c r="L932" s="758"/>
      <c r="O932" s="759"/>
    </row>
    <row r="933">
      <c r="D933" s="553" t="str">
        <f t="shared" si="1"/>
        <v/>
      </c>
      <c r="G933" s="755"/>
      <c r="H933" s="761"/>
      <c r="I933" s="553"/>
      <c r="J933" s="553"/>
      <c r="K933" s="553"/>
      <c r="L933" s="758"/>
      <c r="O933" s="759"/>
    </row>
    <row r="934">
      <c r="D934" s="553" t="str">
        <f t="shared" si="1"/>
        <v/>
      </c>
      <c r="G934" s="755"/>
      <c r="H934" s="761"/>
      <c r="I934" s="553"/>
      <c r="J934" s="553"/>
      <c r="K934" s="553"/>
      <c r="L934" s="758"/>
      <c r="O934" s="759"/>
    </row>
    <row r="935">
      <c r="D935" s="553" t="str">
        <f t="shared" si="1"/>
        <v/>
      </c>
      <c r="G935" s="755"/>
      <c r="H935" s="761"/>
      <c r="I935" s="553"/>
      <c r="J935" s="553"/>
      <c r="K935" s="553"/>
      <c r="L935" s="758"/>
      <c r="O935" s="759"/>
    </row>
    <row r="936">
      <c r="D936" s="553" t="str">
        <f t="shared" si="1"/>
        <v/>
      </c>
      <c r="G936" s="755"/>
      <c r="H936" s="761"/>
      <c r="I936" s="553"/>
      <c r="J936" s="553"/>
      <c r="K936" s="553"/>
      <c r="L936" s="758"/>
      <c r="O936" s="759"/>
    </row>
    <row r="937">
      <c r="D937" s="553" t="str">
        <f t="shared" si="1"/>
        <v/>
      </c>
      <c r="G937" s="755"/>
      <c r="H937" s="761"/>
      <c r="I937" s="553"/>
      <c r="J937" s="553"/>
      <c r="K937" s="553"/>
      <c r="L937" s="758"/>
      <c r="O937" s="759"/>
    </row>
    <row r="938">
      <c r="D938" s="553" t="str">
        <f t="shared" si="1"/>
        <v/>
      </c>
      <c r="G938" s="755"/>
      <c r="H938" s="761"/>
      <c r="I938" s="553"/>
      <c r="J938" s="553"/>
      <c r="K938" s="553"/>
      <c r="L938" s="758"/>
      <c r="O938" s="759"/>
    </row>
    <row r="939">
      <c r="D939" s="553" t="str">
        <f t="shared" si="1"/>
        <v/>
      </c>
      <c r="G939" s="755"/>
      <c r="H939" s="761"/>
      <c r="I939" s="553"/>
      <c r="J939" s="553"/>
      <c r="K939" s="553"/>
      <c r="L939" s="758"/>
      <c r="O939" s="759"/>
    </row>
    <row r="940">
      <c r="D940" s="553" t="str">
        <f t="shared" si="1"/>
        <v/>
      </c>
      <c r="G940" s="755"/>
      <c r="H940" s="761"/>
      <c r="I940" s="553"/>
      <c r="J940" s="553"/>
      <c r="K940" s="553"/>
      <c r="L940" s="758"/>
      <c r="O940" s="759"/>
    </row>
    <row r="941">
      <c r="D941" s="553" t="str">
        <f t="shared" si="1"/>
        <v/>
      </c>
      <c r="G941" s="755"/>
      <c r="H941" s="761"/>
      <c r="I941" s="553"/>
      <c r="J941" s="553"/>
      <c r="K941" s="553"/>
      <c r="L941" s="758"/>
      <c r="O941" s="759"/>
    </row>
    <row r="942">
      <c r="D942" s="553" t="str">
        <f t="shared" si="1"/>
        <v/>
      </c>
      <c r="G942" s="755"/>
      <c r="H942" s="761"/>
      <c r="I942" s="553"/>
      <c r="J942" s="553"/>
      <c r="K942" s="553"/>
      <c r="L942" s="758"/>
      <c r="O942" s="759"/>
    </row>
    <row r="943">
      <c r="D943" s="553" t="str">
        <f t="shared" si="1"/>
        <v/>
      </c>
      <c r="G943" s="755"/>
      <c r="H943" s="761"/>
      <c r="I943" s="553"/>
      <c r="J943" s="553"/>
      <c r="K943" s="553"/>
      <c r="L943" s="758"/>
      <c r="O943" s="759"/>
    </row>
    <row r="944">
      <c r="D944" s="553" t="str">
        <f t="shared" si="1"/>
        <v/>
      </c>
      <c r="G944" s="755"/>
      <c r="H944" s="761"/>
      <c r="I944" s="553"/>
      <c r="J944" s="553"/>
      <c r="K944" s="553"/>
      <c r="L944" s="758"/>
      <c r="O944" s="759"/>
    </row>
    <row r="945">
      <c r="D945" s="553" t="str">
        <f t="shared" si="1"/>
        <v/>
      </c>
      <c r="G945" s="755"/>
      <c r="H945" s="761"/>
      <c r="I945" s="553"/>
      <c r="J945" s="553"/>
      <c r="K945" s="553"/>
      <c r="L945" s="758"/>
      <c r="O945" s="759"/>
    </row>
    <row r="946">
      <c r="D946" s="553" t="str">
        <f t="shared" si="1"/>
        <v/>
      </c>
      <c r="G946" s="755"/>
      <c r="H946" s="761"/>
      <c r="I946" s="553"/>
      <c r="J946" s="553"/>
      <c r="K946" s="553"/>
      <c r="L946" s="758"/>
      <c r="O946" s="759"/>
    </row>
    <row r="947">
      <c r="D947" s="553" t="str">
        <f t="shared" si="1"/>
        <v/>
      </c>
      <c r="G947" s="755"/>
      <c r="H947" s="761"/>
      <c r="I947" s="553"/>
      <c r="J947" s="553"/>
      <c r="K947" s="553"/>
      <c r="L947" s="758"/>
      <c r="O947" s="759"/>
    </row>
    <row r="948">
      <c r="D948" s="553" t="str">
        <f t="shared" si="1"/>
        <v/>
      </c>
      <c r="G948" s="755"/>
      <c r="H948" s="761"/>
      <c r="I948" s="553"/>
      <c r="J948" s="553"/>
      <c r="K948" s="553"/>
      <c r="L948" s="758"/>
      <c r="O948" s="759"/>
    </row>
    <row r="949">
      <c r="D949" s="553" t="str">
        <f t="shared" si="1"/>
        <v/>
      </c>
      <c r="G949" s="755"/>
      <c r="H949" s="761"/>
      <c r="I949" s="553"/>
      <c r="J949" s="553"/>
      <c r="K949" s="553"/>
      <c r="L949" s="758"/>
      <c r="O949" s="759"/>
    </row>
    <row r="950">
      <c r="D950" s="553" t="str">
        <f t="shared" si="1"/>
        <v/>
      </c>
      <c r="G950" s="755"/>
      <c r="H950" s="761"/>
      <c r="I950" s="553"/>
      <c r="J950" s="553"/>
      <c r="K950" s="553"/>
      <c r="L950" s="758"/>
      <c r="O950" s="759"/>
    </row>
    <row r="951">
      <c r="D951" s="553" t="str">
        <f t="shared" si="1"/>
        <v/>
      </c>
      <c r="G951" s="755"/>
      <c r="H951" s="761"/>
      <c r="I951" s="553"/>
      <c r="J951" s="553"/>
      <c r="K951" s="553"/>
      <c r="L951" s="758"/>
      <c r="O951" s="759"/>
    </row>
    <row r="952">
      <c r="D952" s="553" t="str">
        <f t="shared" si="1"/>
        <v/>
      </c>
      <c r="G952" s="755"/>
      <c r="H952" s="761"/>
      <c r="I952" s="553"/>
      <c r="J952" s="553"/>
      <c r="K952" s="553"/>
      <c r="L952" s="758"/>
      <c r="O952" s="759"/>
    </row>
    <row r="953">
      <c r="D953" s="553" t="str">
        <f t="shared" si="1"/>
        <v/>
      </c>
      <c r="G953" s="755"/>
      <c r="H953" s="761"/>
      <c r="I953" s="553"/>
      <c r="J953" s="553"/>
      <c r="K953" s="553"/>
      <c r="L953" s="758"/>
      <c r="O953" s="759"/>
    </row>
    <row r="954">
      <c r="D954" s="553" t="str">
        <f t="shared" si="1"/>
        <v/>
      </c>
      <c r="G954" s="755"/>
      <c r="H954" s="761"/>
      <c r="I954" s="553"/>
      <c r="J954" s="553"/>
      <c r="K954" s="553"/>
      <c r="L954" s="758"/>
      <c r="O954" s="759"/>
    </row>
    <row r="955">
      <c r="D955" s="553" t="str">
        <f t="shared" si="1"/>
        <v/>
      </c>
      <c r="G955" s="755"/>
      <c r="H955" s="761"/>
      <c r="I955" s="553"/>
      <c r="J955" s="553"/>
      <c r="K955" s="553"/>
      <c r="L955" s="758"/>
      <c r="O955" s="759"/>
    </row>
    <row r="956">
      <c r="D956" s="553" t="str">
        <f t="shared" si="1"/>
        <v/>
      </c>
      <c r="G956" s="755"/>
      <c r="H956" s="761"/>
      <c r="I956" s="553"/>
      <c r="J956" s="553"/>
      <c r="K956" s="553"/>
      <c r="L956" s="758"/>
      <c r="O956" s="759"/>
    </row>
    <row r="957">
      <c r="D957" s="553" t="str">
        <f t="shared" si="1"/>
        <v/>
      </c>
      <c r="G957" s="755"/>
      <c r="H957" s="761"/>
      <c r="I957" s="553"/>
      <c r="J957" s="553"/>
      <c r="K957" s="553"/>
      <c r="L957" s="758"/>
      <c r="O957" s="759"/>
    </row>
    <row r="958">
      <c r="D958" s="553" t="str">
        <f t="shared" si="1"/>
        <v/>
      </c>
      <c r="G958" s="755"/>
      <c r="H958" s="761"/>
      <c r="I958" s="553"/>
      <c r="J958" s="553"/>
      <c r="K958" s="553"/>
      <c r="L958" s="758"/>
      <c r="O958" s="759"/>
    </row>
    <row r="959">
      <c r="D959" s="553" t="str">
        <f t="shared" si="1"/>
        <v/>
      </c>
      <c r="G959" s="755"/>
      <c r="H959" s="761"/>
      <c r="I959" s="553"/>
      <c r="J959" s="553"/>
      <c r="K959" s="553"/>
      <c r="L959" s="758"/>
      <c r="O959" s="759"/>
    </row>
    <row r="960">
      <c r="D960" s="553" t="str">
        <f t="shared" si="1"/>
        <v/>
      </c>
      <c r="G960" s="755"/>
      <c r="H960" s="761"/>
      <c r="I960" s="553"/>
      <c r="J960" s="553"/>
      <c r="K960" s="553"/>
      <c r="L960" s="758"/>
      <c r="O960" s="759"/>
    </row>
    <row r="961">
      <c r="D961" s="553" t="str">
        <f t="shared" si="1"/>
        <v/>
      </c>
      <c r="G961" s="755"/>
      <c r="H961" s="761"/>
      <c r="I961" s="553"/>
      <c r="J961" s="553"/>
      <c r="K961" s="553"/>
      <c r="L961" s="758"/>
      <c r="O961" s="759"/>
    </row>
    <row r="962">
      <c r="D962" s="553" t="str">
        <f t="shared" si="1"/>
        <v/>
      </c>
      <c r="G962" s="755"/>
      <c r="H962" s="761"/>
      <c r="I962" s="553"/>
      <c r="J962" s="553"/>
      <c r="K962" s="553"/>
      <c r="L962" s="758"/>
      <c r="O962" s="759"/>
    </row>
    <row r="963">
      <c r="D963" s="553" t="str">
        <f t="shared" si="1"/>
        <v/>
      </c>
      <c r="G963" s="755"/>
      <c r="H963" s="761"/>
      <c r="I963" s="553"/>
      <c r="J963" s="553"/>
      <c r="K963" s="553"/>
      <c r="L963" s="758"/>
      <c r="O963" s="759"/>
    </row>
    <row r="964">
      <c r="D964" s="553" t="str">
        <f t="shared" si="1"/>
        <v/>
      </c>
      <c r="G964" s="755"/>
      <c r="H964" s="761"/>
      <c r="I964" s="553"/>
      <c r="J964" s="553"/>
      <c r="K964" s="553"/>
      <c r="L964" s="758"/>
      <c r="O964" s="759"/>
    </row>
    <row r="965">
      <c r="D965" s="553" t="str">
        <f t="shared" si="1"/>
        <v/>
      </c>
      <c r="G965" s="755"/>
      <c r="H965" s="761"/>
      <c r="I965" s="553"/>
      <c r="J965" s="553"/>
      <c r="K965" s="553"/>
      <c r="L965" s="758"/>
      <c r="O965" s="759"/>
    </row>
    <row r="966">
      <c r="D966" s="553" t="str">
        <f t="shared" si="1"/>
        <v/>
      </c>
      <c r="G966" s="755"/>
      <c r="H966" s="761"/>
      <c r="I966" s="553"/>
      <c r="J966" s="553"/>
      <c r="K966" s="553"/>
      <c r="L966" s="758"/>
      <c r="O966" s="759"/>
    </row>
    <row r="967">
      <c r="D967" s="553" t="str">
        <f t="shared" si="1"/>
        <v/>
      </c>
      <c r="G967" s="755"/>
      <c r="H967" s="761"/>
      <c r="I967" s="553"/>
      <c r="J967" s="553"/>
      <c r="K967" s="553"/>
      <c r="L967" s="758"/>
      <c r="O967" s="759"/>
    </row>
    <row r="968">
      <c r="D968" s="553" t="str">
        <f t="shared" si="1"/>
        <v/>
      </c>
      <c r="G968" s="755"/>
      <c r="H968" s="761"/>
      <c r="I968" s="553"/>
      <c r="J968" s="553"/>
      <c r="K968" s="553"/>
      <c r="L968" s="758"/>
      <c r="O968" s="759"/>
    </row>
    <row r="969">
      <c r="D969" s="553" t="str">
        <f t="shared" si="1"/>
        <v/>
      </c>
      <c r="G969" s="755"/>
      <c r="H969" s="761"/>
      <c r="I969" s="553"/>
      <c r="J969" s="553"/>
      <c r="K969" s="553"/>
      <c r="L969" s="758"/>
      <c r="O969" s="759"/>
    </row>
    <row r="970">
      <c r="D970" s="553" t="str">
        <f t="shared" si="1"/>
        <v/>
      </c>
      <c r="G970" s="755"/>
      <c r="H970" s="761"/>
      <c r="I970" s="553"/>
      <c r="J970" s="553"/>
      <c r="K970" s="553"/>
      <c r="L970" s="758"/>
      <c r="O970" s="759"/>
    </row>
    <row r="971">
      <c r="D971" s="553" t="str">
        <f t="shared" si="1"/>
        <v/>
      </c>
      <c r="G971" s="755"/>
      <c r="H971" s="761"/>
      <c r="I971" s="553"/>
      <c r="J971" s="553"/>
      <c r="K971" s="553"/>
      <c r="L971" s="758"/>
      <c r="O971" s="759"/>
    </row>
    <row r="972">
      <c r="D972" s="553" t="str">
        <f t="shared" si="1"/>
        <v/>
      </c>
      <c r="G972" s="755"/>
      <c r="H972" s="761"/>
      <c r="I972" s="553"/>
      <c r="J972" s="553"/>
      <c r="K972" s="553"/>
      <c r="L972" s="758"/>
      <c r="O972" s="759"/>
    </row>
    <row r="973">
      <c r="D973" s="553" t="str">
        <f t="shared" si="1"/>
        <v/>
      </c>
      <c r="G973" s="755"/>
      <c r="H973" s="761"/>
      <c r="I973" s="553"/>
      <c r="J973" s="553"/>
      <c r="K973" s="553"/>
      <c r="L973" s="758"/>
      <c r="O973" s="759"/>
    </row>
    <row r="974">
      <c r="D974" s="553" t="str">
        <f t="shared" si="1"/>
        <v/>
      </c>
      <c r="G974" s="755"/>
      <c r="H974" s="761"/>
      <c r="I974" s="553"/>
      <c r="J974" s="553"/>
      <c r="K974" s="553"/>
      <c r="L974" s="758"/>
      <c r="O974" s="759"/>
    </row>
    <row r="975">
      <c r="D975" s="553" t="str">
        <f t="shared" si="1"/>
        <v/>
      </c>
      <c r="G975" s="755"/>
      <c r="H975" s="761"/>
      <c r="I975" s="553"/>
      <c r="J975" s="553"/>
      <c r="K975" s="553"/>
      <c r="L975" s="758"/>
      <c r="O975" s="759"/>
    </row>
    <row r="976">
      <c r="D976" s="553" t="str">
        <f t="shared" si="1"/>
        <v/>
      </c>
      <c r="G976" s="755"/>
      <c r="H976" s="761"/>
      <c r="I976" s="553"/>
      <c r="J976" s="553"/>
      <c r="K976" s="553"/>
      <c r="L976" s="758"/>
      <c r="O976" s="759"/>
    </row>
    <row r="977">
      <c r="D977" s="553" t="str">
        <f t="shared" si="1"/>
        <v/>
      </c>
      <c r="G977" s="755"/>
      <c r="H977" s="761"/>
      <c r="I977" s="553"/>
      <c r="J977" s="553"/>
      <c r="K977" s="553"/>
      <c r="L977" s="758"/>
      <c r="O977" s="759"/>
    </row>
    <row r="978">
      <c r="D978" s="553" t="str">
        <f t="shared" si="1"/>
        <v/>
      </c>
      <c r="G978" s="755"/>
      <c r="H978" s="761"/>
      <c r="I978" s="553"/>
      <c r="J978" s="553"/>
      <c r="K978" s="553"/>
      <c r="L978" s="758"/>
      <c r="O978" s="759"/>
    </row>
    <row r="979">
      <c r="D979" s="553" t="str">
        <f t="shared" si="1"/>
        <v/>
      </c>
      <c r="G979" s="755"/>
      <c r="H979" s="761"/>
      <c r="I979" s="553"/>
      <c r="J979" s="553"/>
      <c r="K979" s="553"/>
      <c r="L979" s="758"/>
      <c r="O979" s="759"/>
    </row>
    <row r="980">
      <c r="D980" s="553" t="str">
        <f t="shared" si="1"/>
        <v/>
      </c>
      <c r="G980" s="755"/>
      <c r="H980" s="761"/>
      <c r="I980" s="553"/>
      <c r="J980" s="553"/>
      <c r="K980" s="553"/>
      <c r="L980" s="758"/>
      <c r="O980" s="759"/>
    </row>
    <row r="981">
      <c r="D981" s="553" t="str">
        <f t="shared" si="1"/>
        <v/>
      </c>
      <c r="G981" s="755"/>
      <c r="H981" s="761"/>
      <c r="I981" s="553"/>
      <c r="J981" s="553"/>
      <c r="K981" s="553"/>
      <c r="L981" s="758"/>
      <c r="O981" s="759"/>
    </row>
    <row r="982">
      <c r="D982" s="553" t="str">
        <f t="shared" si="1"/>
        <v/>
      </c>
      <c r="G982" s="755"/>
      <c r="H982" s="761"/>
      <c r="I982" s="553"/>
      <c r="J982" s="553"/>
      <c r="K982" s="553"/>
      <c r="L982" s="758"/>
      <c r="O982" s="759"/>
    </row>
    <row r="983">
      <c r="D983" s="553" t="str">
        <f t="shared" si="1"/>
        <v/>
      </c>
      <c r="G983" s="755"/>
      <c r="H983" s="761"/>
      <c r="I983" s="553"/>
      <c r="J983" s="553"/>
      <c r="K983" s="553"/>
      <c r="L983" s="758"/>
      <c r="O983" s="759"/>
    </row>
    <row r="984">
      <c r="D984" s="553" t="str">
        <f t="shared" si="1"/>
        <v/>
      </c>
      <c r="G984" s="755"/>
      <c r="H984" s="761"/>
      <c r="I984" s="553"/>
      <c r="J984" s="553"/>
      <c r="K984" s="553"/>
      <c r="L984" s="758"/>
      <c r="O984" s="759"/>
    </row>
    <row r="985">
      <c r="D985" s="553" t="str">
        <f t="shared" si="1"/>
        <v/>
      </c>
      <c r="G985" s="755"/>
      <c r="H985" s="761"/>
      <c r="I985" s="553"/>
      <c r="J985" s="553"/>
      <c r="K985" s="553"/>
      <c r="L985" s="758"/>
      <c r="O985" s="759"/>
    </row>
    <row r="986">
      <c r="D986" s="553" t="str">
        <f t="shared" si="1"/>
        <v/>
      </c>
      <c r="G986" s="755"/>
      <c r="H986" s="761"/>
      <c r="I986" s="553"/>
      <c r="J986" s="553"/>
      <c r="K986" s="553"/>
      <c r="L986" s="758"/>
      <c r="O986" s="759"/>
    </row>
    <row r="987">
      <c r="D987" s="553" t="str">
        <f t="shared" si="1"/>
        <v/>
      </c>
      <c r="G987" s="755"/>
      <c r="H987" s="761"/>
      <c r="I987" s="553"/>
      <c r="J987" s="553"/>
      <c r="K987" s="553"/>
      <c r="L987" s="758"/>
      <c r="O987" s="759"/>
    </row>
    <row r="988">
      <c r="D988" s="553" t="str">
        <f t="shared" si="1"/>
        <v/>
      </c>
      <c r="G988" s="755"/>
      <c r="H988" s="761"/>
      <c r="I988" s="553"/>
      <c r="J988" s="553"/>
      <c r="K988" s="553"/>
      <c r="L988" s="758"/>
      <c r="O988" s="759"/>
    </row>
    <row r="989">
      <c r="D989" s="553" t="str">
        <f t="shared" si="1"/>
        <v/>
      </c>
      <c r="G989" s="755"/>
      <c r="H989" s="761"/>
      <c r="I989" s="553"/>
      <c r="J989" s="553"/>
      <c r="K989" s="553"/>
      <c r="L989" s="758"/>
      <c r="O989" s="759"/>
    </row>
    <row r="990">
      <c r="D990" s="553" t="str">
        <f t="shared" si="1"/>
        <v/>
      </c>
      <c r="G990" s="755"/>
      <c r="H990" s="761"/>
      <c r="I990" s="553"/>
      <c r="J990" s="553"/>
      <c r="K990" s="553"/>
      <c r="L990" s="758"/>
      <c r="O990" s="759"/>
    </row>
    <row r="991">
      <c r="D991" s="553" t="str">
        <f t="shared" si="1"/>
        <v/>
      </c>
      <c r="G991" s="755"/>
      <c r="H991" s="761"/>
      <c r="I991" s="553"/>
      <c r="J991" s="553"/>
      <c r="K991" s="553"/>
      <c r="L991" s="758"/>
      <c r="O991" s="759"/>
    </row>
    <row r="992">
      <c r="D992" s="553" t="str">
        <f t="shared" si="1"/>
        <v/>
      </c>
      <c r="G992" s="755"/>
      <c r="H992" s="761"/>
      <c r="I992" s="553"/>
      <c r="J992" s="553"/>
      <c r="K992" s="553"/>
      <c r="L992" s="758"/>
      <c r="O992" s="759"/>
    </row>
    <row r="993">
      <c r="D993" s="553" t="str">
        <f t="shared" si="1"/>
        <v/>
      </c>
      <c r="G993" s="755"/>
      <c r="H993" s="761"/>
      <c r="I993" s="553"/>
      <c r="J993" s="553"/>
      <c r="K993" s="553"/>
      <c r="L993" s="758"/>
      <c r="O993" s="759"/>
    </row>
    <row r="994">
      <c r="D994" s="553" t="str">
        <f t="shared" si="1"/>
        <v/>
      </c>
      <c r="G994" s="755"/>
      <c r="H994" s="761"/>
      <c r="I994" s="553"/>
      <c r="J994" s="553"/>
      <c r="K994" s="553"/>
      <c r="L994" s="758"/>
      <c r="O994" s="759"/>
    </row>
    <row r="995">
      <c r="D995" s="553" t="str">
        <f t="shared" si="1"/>
        <v/>
      </c>
      <c r="G995" s="755"/>
      <c r="H995" s="761"/>
      <c r="I995" s="553"/>
      <c r="J995" s="553"/>
      <c r="K995" s="553"/>
      <c r="L995" s="758"/>
      <c r="O995" s="759"/>
    </row>
  </sheetData>
  <autoFilter ref="$A$1:$AC$294"/>
  <conditionalFormatting sqref="H2:L995">
    <cfRule type="expression" dxfId="9" priority="1">
      <formula>COUNTIF($H2:$L2, FALSE)=0</formula>
    </cfRule>
  </conditionalFormatting>
  <hyperlinks>
    <hyperlink r:id="rId4" ref="O54"/>
    <hyperlink r:id="rId5" ref="O58"/>
    <hyperlink r:id="rId6" ref="O59"/>
    <hyperlink r:id="rId7" ref="O100"/>
    <hyperlink r:id="rId8" ref="O108"/>
    <hyperlink r:id="rId9" ref="O125"/>
    <hyperlink r:id="rId10" ref="P125"/>
    <hyperlink r:id="rId11" ref="O127"/>
    <hyperlink r:id="rId12" ref="O128"/>
    <hyperlink r:id="rId13" ref="P128"/>
    <hyperlink r:id="rId14" ref="O132"/>
    <hyperlink r:id="rId15" ref="P132"/>
    <hyperlink r:id="rId16" ref="O141"/>
    <hyperlink r:id="rId17" ref="O143"/>
    <hyperlink r:id="rId18" ref="O144"/>
    <hyperlink r:id="rId19" ref="O154"/>
    <hyperlink r:id="rId20" ref="O164"/>
    <hyperlink r:id="rId21" ref="O171"/>
    <hyperlink r:id="rId22" ref="O174"/>
    <hyperlink r:id="rId23" ref="O187"/>
    <hyperlink r:id="rId24" ref="O193"/>
    <hyperlink r:id="rId25" ref="O195"/>
    <hyperlink r:id="rId26" ref="O206"/>
    <hyperlink r:id="rId27" ref="O213"/>
    <hyperlink r:id="rId28" ref="O229"/>
    <hyperlink r:id="rId29" ref="O230"/>
    <hyperlink r:id="rId30" ref="O234"/>
    <hyperlink r:id="rId31" ref="O285"/>
    <hyperlink r:id="rId32" ref="O291"/>
    <hyperlink r:id="rId33" ref="P291"/>
    <hyperlink r:id="rId34" ref="O292"/>
  </hyperlinks>
  <drawing r:id="rId35"/>
  <legacyDrawing r:id="rId3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2" width="4.25"/>
    <col customWidth="1" min="3" max="3" width="20.63"/>
    <col customWidth="1" min="6" max="6" width="4.25"/>
    <col customWidth="1" min="7" max="7" width="9.0"/>
    <col customWidth="1" min="8" max="28" width="10.38"/>
  </cols>
  <sheetData>
    <row r="1" ht="16.5" customHeight="1">
      <c r="A1" s="1"/>
      <c r="B1" s="1"/>
      <c r="C1" s="2"/>
      <c r="D1" s="1"/>
      <c r="E1" s="1"/>
      <c r="F1" s="1"/>
      <c r="G1" s="1"/>
      <c r="H1" s="1"/>
      <c r="I1" s="1"/>
      <c r="J1" s="1"/>
      <c r="K1" s="1"/>
      <c r="L1" s="1"/>
      <c r="M1" s="4"/>
      <c r="N1" s="4"/>
      <c r="O1" s="2"/>
      <c r="P1" s="2"/>
      <c r="Q1" s="2"/>
      <c r="R1" s="2"/>
      <c r="S1" s="2"/>
      <c r="T1" s="2"/>
      <c r="U1" s="2"/>
      <c r="V1" s="2"/>
      <c r="W1" s="2"/>
      <c r="X1" s="2"/>
      <c r="Y1" s="2"/>
      <c r="Z1" s="2"/>
      <c r="AA1" s="2"/>
      <c r="AB1" s="2"/>
    </row>
    <row r="2" ht="16.5" customHeight="1">
      <c r="A2" s="1"/>
      <c r="B2" s="1"/>
      <c r="C2" s="6" t="s">
        <v>1713</v>
      </c>
      <c r="D2" s="8"/>
      <c r="E2" s="8"/>
      <c r="F2" s="8"/>
      <c r="G2" s="8"/>
      <c r="H2" s="8"/>
      <c r="I2" s="8"/>
      <c r="J2" s="8"/>
      <c r="K2" s="8"/>
      <c r="L2" s="8"/>
      <c r="M2" s="7"/>
      <c r="N2" s="7"/>
      <c r="O2" s="10"/>
      <c r="P2" s="2"/>
      <c r="Q2" s="1"/>
      <c r="R2" s="1"/>
      <c r="S2" s="2"/>
      <c r="T2" s="2"/>
      <c r="U2" s="2"/>
      <c r="V2" s="2"/>
      <c r="W2" s="2"/>
      <c r="X2" s="2"/>
      <c r="Y2" s="2"/>
      <c r="Z2" s="2"/>
      <c r="AA2" s="2"/>
      <c r="AB2" s="2"/>
    </row>
    <row r="3" ht="16.5" customHeight="1">
      <c r="A3" s="1"/>
      <c r="B3" s="1"/>
      <c r="C3" s="11" t="s">
        <v>1714</v>
      </c>
      <c r="D3" s="1"/>
      <c r="E3" s="1"/>
      <c r="F3" s="1"/>
      <c r="G3" s="1"/>
      <c r="H3" s="1"/>
      <c r="I3" s="1"/>
      <c r="J3" s="1"/>
      <c r="K3" s="1"/>
      <c r="L3" s="1"/>
      <c r="M3" s="4"/>
      <c r="N3" s="4"/>
      <c r="O3" s="771"/>
      <c r="P3" s="2"/>
      <c r="Q3" s="1"/>
      <c r="R3" s="1"/>
      <c r="S3" s="2"/>
      <c r="T3" s="2"/>
      <c r="U3" s="2"/>
      <c r="V3" s="2"/>
      <c r="W3" s="2"/>
      <c r="X3" s="2"/>
      <c r="Y3" s="2"/>
      <c r="Z3" s="2"/>
      <c r="AA3" s="2"/>
      <c r="AB3" s="2"/>
    </row>
    <row r="4" ht="16.5" customHeight="1">
      <c r="A4" s="1"/>
      <c r="B4" s="1"/>
      <c r="C4" s="14" t="s">
        <v>1715</v>
      </c>
      <c r="D4" s="15"/>
      <c r="E4" s="15"/>
      <c r="F4" s="15"/>
      <c r="G4" s="15"/>
      <c r="H4" s="15"/>
      <c r="I4" s="15"/>
      <c r="J4" s="15"/>
      <c r="K4" s="15"/>
      <c r="L4" s="15"/>
      <c r="M4" s="17"/>
      <c r="N4" s="17"/>
      <c r="O4" s="18"/>
      <c r="P4" s="2"/>
      <c r="Q4" s="2"/>
      <c r="R4" s="2"/>
      <c r="S4" s="2"/>
      <c r="T4" s="2"/>
      <c r="U4" s="2"/>
      <c r="V4" s="2"/>
      <c r="W4" s="2"/>
      <c r="X4" s="2"/>
      <c r="Y4" s="2"/>
      <c r="Z4" s="2"/>
      <c r="AA4" s="2"/>
      <c r="AB4" s="2"/>
    </row>
    <row r="5" ht="16.5" customHeight="1">
      <c r="A5" s="1"/>
      <c r="B5" s="1"/>
      <c r="C5" s="2"/>
      <c r="D5" s="1"/>
      <c r="E5" s="1"/>
      <c r="F5" s="1"/>
      <c r="G5" s="1"/>
      <c r="H5" s="1"/>
      <c r="I5" s="1"/>
      <c r="J5" s="1"/>
      <c r="K5" s="1"/>
      <c r="L5" s="1"/>
      <c r="M5" s="4"/>
      <c r="N5" s="4"/>
      <c r="O5" s="2"/>
      <c r="P5" s="2"/>
      <c r="Q5" s="2"/>
      <c r="R5" s="2"/>
      <c r="S5" s="2"/>
      <c r="T5" s="2"/>
      <c r="U5" s="2"/>
      <c r="V5" s="2"/>
      <c r="W5" s="2"/>
      <c r="X5" s="2"/>
      <c r="Y5" s="2"/>
      <c r="Z5" s="2"/>
      <c r="AA5" s="2"/>
      <c r="AB5" s="2"/>
    </row>
    <row r="6">
      <c r="A6" s="1"/>
      <c r="B6" s="23" t="s">
        <v>25</v>
      </c>
      <c r="C6" s="24" t="s">
        <v>26</v>
      </c>
      <c r="D6" s="772" t="s">
        <v>1055</v>
      </c>
      <c r="E6" s="27" t="s">
        <v>36</v>
      </c>
      <c r="F6" s="27"/>
      <c r="G6" s="773" t="s">
        <v>1716</v>
      </c>
      <c r="H6" s="774">
        <v>45231.0</v>
      </c>
      <c r="I6" s="775">
        <v>45261.0</v>
      </c>
      <c r="J6" s="775">
        <v>45292.0</v>
      </c>
      <c r="K6" s="775">
        <v>45323.0</v>
      </c>
      <c r="L6" s="775">
        <v>45352.0</v>
      </c>
      <c r="M6" s="775">
        <v>45383.0</v>
      </c>
      <c r="N6" s="775">
        <v>45413.0</v>
      </c>
      <c r="O6" s="775">
        <v>45444.0</v>
      </c>
      <c r="P6" s="775">
        <v>45474.0</v>
      </c>
      <c r="Q6" s="775">
        <v>45505.0</v>
      </c>
      <c r="R6" s="775">
        <v>45536.0</v>
      </c>
      <c r="S6" s="775">
        <v>45566.0</v>
      </c>
      <c r="T6" s="775">
        <v>45597.0</v>
      </c>
      <c r="U6" s="776">
        <v>45627.0</v>
      </c>
      <c r="V6" s="775">
        <v>45658.0</v>
      </c>
      <c r="W6" s="775">
        <v>45689.0</v>
      </c>
      <c r="X6" s="775">
        <v>45717.0</v>
      </c>
      <c r="Y6" s="776">
        <v>45748.0</v>
      </c>
      <c r="Z6" s="775">
        <v>45778.0</v>
      </c>
      <c r="AA6" s="775">
        <v>45809.0</v>
      </c>
      <c r="AB6" s="775">
        <v>45839.0</v>
      </c>
    </row>
    <row r="7">
      <c r="A7" s="1">
        <v>0.0</v>
      </c>
      <c r="B7" s="40">
        <v>1.0</v>
      </c>
      <c r="C7" s="41" t="s">
        <v>48</v>
      </c>
      <c r="D7" s="570" t="s">
        <v>1071</v>
      </c>
      <c r="E7" s="50" t="s">
        <v>221</v>
      </c>
      <c r="F7" s="50">
        <v>1.0</v>
      </c>
      <c r="G7" s="777">
        <f t="shared" ref="G7:G132" si="1">sum(H7:AB7)</f>
        <v>6</v>
      </c>
      <c r="H7" s="778">
        <f>COUNTIFS('セッション実施状況管理'!$V11:$AH11,"&gt;=2023/11/1",'セッション実施状況管理'!$V11:$AH11,"&lt;2023/12/1")</f>
        <v>1</v>
      </c>
      <c r="I7" s="54">
        <f>COUNTIFS('セッション実施状況管理'!$V11:$AH11,"&gt;=2023/12/1",'セッション実施状況管理'!$V11:$AH11,"&lt;2024/1/1")</f>
        <v>2</v>
      </c>
      <c r="J7" s="54">
        <f>COUNTIFS('セッション実施状況管理'!$V11:$AH11,"&gt;=2024/1/1",'セッション実施状況管理'!$V11:$AH11,"&lt;2024/2/1")</f>
        <v>2</v>
      </c>
      <c r="K7" s="54">
        <f>COUNTIFS('セッション実施状況管理'!$V11:$AH11,"&gt;=2024/2/1",'セッション実施状況管理'!$V11:$AH11,"&lt;2024/3/1")</f>
        <v>1</v>
      </c>
      <c r="L7" s="54">
        <f>COUNTIFS('セッション実施状況管理'!$V11:$AH11,"&gt;=2024/3/1",'セッション実施状況管理'!$V11:$AH11,"&lt;2024/4/1")</f>
        <v>0</v>
      </c>
      <c r="M7" s="54">
        <f>COUNTIFS('セッション実施状況管理'!$V11:$AH11,"&gt;=2024/4/1",'セッション実施状況管理'!$V11:$AH11,"&lt;2024/5/1")</f>
        <v>0</v>
      </c>
      <c r="N7" s="54">
        <f>COUNTIFS('セッション実施状況管理'!$V11:$AH11,"&gt;=2024/5/1",'セッション実施状況管理'!$V11:$AH11,"&lt;2024/6/1")</f>
        <v>0</v>
      </c>
      <c r="O7" s="54">
        <f>COUNTIFS('セッション実施状況管理'!$V11:$AH11,"&gt;=2024/6/1",'セッション実施状況管理'!$V11:$AH11,"&lt;2024/7/1")</f>
        <v>0</v>
      </c>
      <c r="P7" s="54">
        <f>COUNTIFS('セッション実施状況管理'!$V11:$AH11,"&gt;=2024/7/1",'セッション実施状況管理'!$V11:$AH11,"&lt;2024/8/1")</f>
        <v>0</v>
      </c>
      <c r="Q7" s="54">
        <f>COUNTIFS('セッション実施状況管理'!$V11:$AH11,"&gt;=2024/8/1",'セッション実施状況管理'!$V11:$AH11,"&lt;2024/9/1")</f>
        <v>0</v>
      </c>
      <c r="R7" s="54">
        <f>COUNTIFS('セッション実施状況管理'!$V11:$AH11,"&gt;=2024/9/1",'セッション実施状況管理'!$V11:$AH11,"&lt;2024/10/1")</f>
        <v>0</v>
      </c>
      <c r="S7" s="54">
        <f>COUNTIFS('セッション実施状況管理'!$V11:$AH11,"&gt;=2024/10/1",'セッション実施状況管理'!$V11:$AH11,"&lt;2024/11/1")</f>
        <v>0</v>
      </c>
      <c r="T7" s="54">
        <f>COUNTIFS('セッション実施状況管理'!$V11:$AH11,"&gt;=2024/11/1",'セッション実施状況管理'!$V11:$AH11,"&lt;2024/12/1")</f>
        <v>0</v>
      </c>
      <c r="U7" s="54">
        <f>COUNTIFS('セッション実施状況管理'!$V11:$AH11,"&gt;=2024/12/1",'セッション実施状況管理'!$V11:$AH11,"&lt;2025/1/1")</f>
        <v>0</v>
      </c>
      <c r="V7" s="54">
        <f>COUNTIFS('セッション実施状況管理'!$V11:$AH11,"&gt;=2025/1/1",'セッション実施状況管理'!$V11:$AH11,"&lt;2025/2/1")</f>
        <v>0</v>
      </c>
      <c r="W7" s="54">
        <f>COUNTIFS('セッション実施状況管理'!$V11:$AH11,"&gt;=2025/2/1",'セッション実施状況管理'!$V11:$AH11,"&lt;2025/3/1")</f>
        <v>0</v>
      </c>
      <c r="X7" s="54">
        <f>COUNTIFS('セッション実施状況管理'!$V11:$AH11,"&gt;=2025/3/1",'セッション実施状況管理'!$V11:$AH11,"&lt;2025/4/1")</f>
        <v>0</v>
      </c>
      <c r="Y7" s="54">
        <f>COUNTIFS('セッション実施状況管理'!$V11:$AH11,"&gt;=2025/4/1",'セッション実施状況管理'!$V11:$AH11,"&lt;2025/5/1")</f>
        <v>0</v>
      </c>
      <c r="Z7" s="54">
        <f>COUNTIFS('セッション実施状況管理'!$V11:$AH11,"&gt;=2025/5/1",'セッション実施状況管理'!$V11:$AH11,"&lt;2025/6/1")</f>
        <v>0</v>
      </c>
      <c r="AA7" s="54">
        <f>COUNTIFS('セッション実施状況管理'!$V11:$AH11,"&gt;=2025/6/1",'セッション実施状況管理'!$V11:$AH11,"&lt;2025/7/1")</f>
        <v>0</v>
      </c>
      <c r="AB7" s="54">
        <f>COUNTIFS('セッション実施状況管理'!$V11:$AH11,"&gt;=2025/7/1",'セッション実施状況管理'!$V11:$AH11,"&lt;2025/8/1")</f>
        <v>0</v>
      </c>
    </row>
    <row r="8">
      <c r="A8" s="1">
        <v>0.0</v>
      </c>
      <c r="B8" s="65">
        <v>2.0</v>
      </c>
      <c r="C8" s="66" t="s">
        <v>56</v>
      </c>
      <c r="D8" s="581" t="s">
        <v>1073</v>
      </c>
      <c r="E8" s="74" t="s">
        <v>224</v>
      </c>
      <c r="F8" s="74">
        <v>1.0</v>
      </c>
      <c r="G8" s="777">
        <f t="shared" si="1"/>
        <v>13</v>
      </c>
      <c r="H8" s="778">
        <f>COUNTIFS('セッション実施状況管理'!$V12:$AH12,"&gt;=2023/11/1",'セッション実施状況管理'!$V12:$AH12,"&lt;2023/12/1")</f>
        <v>1</v>
      </c>
      <c r="I8" s="54">
        <f>COUNTIFS('セッション実施状況管理'!$V12:$AH12,"&gt;=2023/12/1",'セッション実施状況管理'!$V12:$AH12,"&lt;2024/1/1")</f>
        <v>1</v>
      </c>
      <c r="J8" s="54">
        <f>COUNTIFS('セッション実施状況管理'!$V12:$AH12,"&gt;=2024/1/1",'セッション実施状況管理'!$V12:$AH12,"&lt;2024/2/1")</f>
        <v>1</v>
      </c>
      <c r="K8" s="54">
        <f>COUNTIFS('セッション実施状況管理'!$V12:$AH12,"&gt;=2024/2/1",'セッション実施状況管理'!$V12:$AH12,"&lt;2024/3/1")</f>
        <v>3</v>
      </c>
      <c r="L8" s="54">
        <f>COUNTIFS('セッション実施状況管理'!$V12:$AH12,"&gt;=2024/3/1",'セッション実施状況管理'!$V12:$AH12,"&lt;2024/4/1")</f>
        <v>1</v>
      </c>
      <c r="M8" s="54">
        <f>COUNTIFS('セッション実施状況管理'!$V12:$AH12,"&gt;=2024/4/1",'セッション実施状況管理'!$V12:$AH12,"&lt;2024/5/1")</f>
        <v>2</v>
      </c>
      <c r="N8" s="54">
        <f>COUNTIFS('セッション実施状況管理'!$V12:$AH12,"&gt;=2024/5/1",'セッション実施状況管理'!$V12:$AH12,"&lt;2024/6/1")</f>
        <v>1</v>
      </c>
      <c r="O8" s="54">
        <f>COUNTIFS('セッション実施状況管理'!$V12:$AH12,"&gt;=2024/6/1",'セッション実施状況管理'!$V12:$AH12,"&lt;2024/7/1")</f>
        <v>2</v>
      </c>
      <c r="P8" s="54">
        <f>COUNTIFS('セッション実施状況管理'!$V12:$AH12,"&gt;=2024/7/1",'セッション実施状況管理'!$V12:$AH12,"&lt;2024/8/1")</f>
        <v>1</v>
      </c>
      <c r="Q8" s="54">
        <f>COUNTIFS('セッション実施状況管理'!$V12:$AH12,"&gt;=2024/8/1",'セッション実施状況管理'!$V12:$AH12,"&lt;2024/9/1")</f>
        <v>0</v>
      </c>
      <c r="R8" s="54">
        <f>COUNTIFS('セッション実施状況管理'!$V12:$AH12,"&gt;=2024/9/1",'セッション実施状況管理'!$V12:$AH12,"&lt;2024/10/1")</f>
        <v>0</v>
      </c>
      <c r="S8" s="54">
        <f>COUNTIFS('セッション実施状況管理'!$V12:$AH12,"&gt;=2024/10/1",'セッション実施状況管理'!$V12:$AH12,"&lt;2024/11/1")</f>
        <v>0</v>
      </c>
      <c r="T8" s="54">
        <f>COUNTIFS('セッション実施状況管理'!$V12:$AH12,"&gt;=2024/11/1",'セッション実施状況管理'!$V12:$AH12,"&lt;2024/12/1")</f>
        <v>0</v>
      </c>
      <c r="U8" s="54">
        <f>COUNTIFS('セッション実施状況管理'!$V12:$AH12,"&gt;=2024/12/1",'セッション実施状況管理'!$V12:$AH12,"&lt;2025/1/1")</f>
        <v>0</v>
      </c>
      <c r="V8" s="54">
        <f>COUNTIFS('セッション実施状況管理'!$V12:$AH12,"&gt;=2025/1/1",'セッション実施状況管理'!$V12:$AH12,"&lt;2025/2/1")</f>
        <v>0</v>
      </c>
      <c r="W8" s="54">
        <f>COUNTIFS('セッション実施状況管理'!$V12:$AH12,"&gt;=2025/2/1",'セッション実施状況管理'!$V12:$AH12,"&lt;2025/3/1")</f>
        <v>0</v>
      </c>
      <c r="X8" s="54">
        <f>COUNTIFS('セッション実施状況管理'!$V12:$AH12,"&gt;=2025/3/1",'セッション実施状況管理'!$V12:$AH12,"&lt;2025/4/1")</f>
        <v>0</v>
      </c>
      <c r="Y8" s="54">
        <f>COUNTIFS('セッション実施状況管理'!$V12:$AH12,"&gt;=2025/4/1",'セッション実施状況管理'!$V12:$AH12,"&lt;2025/5/1")</f>
        <v>0</v>
      </c>
      <c r="Z8" s="54">
        <f>COUNTIFS('セッション実施状況管理'!$V12:$AH12,"&gt;=2025/5/1",'セッション実施状況管理'!$V12:$AH12,"&lt;2025/6/1")</f>
        <v>0</v>
      </c>
      <c r="AA8" s="54">
        <f>COUNTIFS('セッション実施状況管理'!$V12:$AH12,"&gt;=2025/6/1",'セッション実施状況管理'!$V12:$AH12,"&lt;2025/7/1")</f>
        <v>0</v>
      </c>
      <c r="AB8" s="54">
        <f>COUNTIFS('セッション実施状況管理'!$V12:$AH12,"&gt;=2025/7/1",'セッション実施状況管理'!$V12:$AH12,"&lt;2025/8/1")</f>
        <v>0</v>
      </c>
    </row>
    <row r="9">
      <c r="A9" s="1">
        <v>0.0</v>
      </c>
      <c r="B9" s="65">
        <v>3.0</v>
      </c>
      <c r="C9" s="82" t="s">
        <v>61</v>
      </c>
      <c r="D9" s="581" t="s">
        <v>1074</v>
      </c>
      <c r="E9" s="74" t="s">
        <v>226</v>
      </c>
      <c r="F9" s="74">
        <v>1.0</v>
      </c>
      <c r="G9" s="777">
        <f t="shared" si="1"/>
        <v>13</v>
      </c>
      <c r="H9" s="779">
        <f>COUNTIFS('セッション実施状況管理'!$V13:$AH13,"&gt;=2023/11/1",'セッション実施状況管理'!$V13:$AH13,"&lt;2023/12/1")</f>
        <v>0</v>
      </c>
      <c r="I9" s="54">
        <f>COUNTIFS('セッション実施状況管理'!$V13:$AH13,"&gt;=2023/12/1",'セッション実施状況管理'!$V13:$AH13,"&lt;2024/1/1")</f>
        <v>2</v>
      </c>
      <c r="J9" s="54">
        <f>COUNTIFS('セッション実施状況管理'!$V13:$AH13,"&gt;=2024/1/1",'セッション実施状況管理'!$V13:$AH13,"&lt;2024/2/1")</f>
        <v>2</v>
      </c>
      <c r="K9" s="54">
        <f>COUNTIFS('セッション実施状況管理'!$V13:$AH13,"&gt;=2024/2/1",'セッション実施状況管理'!$V13:$AH13,"&lt;2024/3/1")</f>
        <v>2</v>
      </c>
      <c r="L9" s="54">
        <f>COUNTIFS('セッション実施状況管理'!$V13:$AH13,"&gt;=2024/3/1",'セッション実施状況管理'!$V13:$AH13,"&lt;2024/4/1")</f>
        <v>2</v>
      </c>
      <c r="M9" s="54">
        <f>COUNTIFS('セッション実施状況管理'!$V13:$AH13,"&gt;=2024/4/1",'セッション実施状況管理'!$V13:$AH13,"&lt;2024/5/1")</f>
        <v>2</v>
      </c>
      <c r="N9" s="54">
        <f>COUNTIFS('セッション実施状況管理'!$V13:$AH13,"&gt;=2024/5/1",'セッション実施状況管理'!$V13:$AH13,"&lt;2024/6/1")</f>
        <v>2</v>
      </c>
      <c r="O9" s="54">
        <f>COUNTIFS('セッション実施状況管理'!$V13:$AH13,"&gt;=2024/6/1",'セッション実施状況管理'!$V13:$AH13,"&lt;2024/7/1")</f>
        <v>1</v>
      </c>
      <c r="P9" s="54">
        <f>COUNTIFS('セッション実施状況管理'!$V13:$AH13,"&gt;=2024/7/1",'セッション実施状況管理'!$V13:$AH13,"&lt;2024/8/1")</f>
        <v>0</v>
      </c>
      <c r="Q9" s="54">
        <f>COUNTIFS('セッション実施状況管理'!$V13:$AH13,"&gt;=2024/8/1",'セッション実施状況管理'!$V13:$AH13,"&lt;2024/9/1")</f>
        <v>0</v>
      </c>
      <c r="R9" s="54">
        <f>COUNTIFS('セッション実施状況管理'!$V13:$AH13,"&gt;=2024/9/1",'セッション実施状況管理'!$V13:$AH13,"&lt;2024/10/1")</f>
        <v>0</v>
      </c>
      <c r="S9" s="54">
        <f>COUNTIFS('セッション実施状況管理'!$V13:$AH13,"&gt;=2024/10/1",'セッション実施状況管理'!$V13:$AH13,"&lt;2024/11/1")</f>
        <v>0</v>
      </c>
      <c r="T9" s="54">
        <f>COUNTIFS('セッション実施状況管理'!$V13:$AH13,"&gt;=2024/11/1",'セッション実施状況管理'!$V13:$AH13,"&lt;2024/12/1")</f>
        <v>0</v>
      </c>
      <c r="U9" s="54">
        <f>COUNTIFS('セッション実施状況管理'!$V13:$AH13,"&gt;=2024/12/1",'セッション実施状況管理'!$V13:$AH13,"&lt;2025/1/1")</f>
        <v>0</v>
      </c>
      <c r="V9" s="54">
        <f>COUNTIFS('セッション実施状況管理'!$V13:$AH13,"&gt;=2025/1/1",'セッション実施状況管理'!$V13:$AH13,"&lt;2025/2/1")</f>
        <v>0</v>
      </c>
      <c r="W9" s="54">
        <f>COUNTIFS('セッション実施状況管理'!$V13:$AH13,"&gt;=2025/2/1",'セッション実施状況管理'!$V13:$AH13,"&lt;2025/3/1")</f>
        <v>0</v>
      </c>
      <c r="X9" s="54">
        <f>COUNTIFS('セッション実施状況管理'!$V13:$AH13,"&gt;=2025/3/1",'セッション実施状況管理'!$V13:$AH13,"&lt;2025/4/1")</f>
        <v>0</v>
      </c>
      <c r="Y9" s="54">
        <f>COUNTIFS('セッション実施状況管理'!$V13:$AH13,"&gt;=2025/4/1",'セッション実施状況管理'!$V13:$AH13,"&lt;2025/5/1")</f>
        <v>0</v>
      </c>
      <c r="Z9" s="54">
        <f>COUNTIFS('セッション実施状況管理'!$V13:$AH13,"&gt;=2025/5/1",'セッション実施状況管理'!$V13:$AH13,"&lt;2025/6/1")</f>
        <v>0</v>
      </c>
      <c r="AA9" s="54">
        <f>COUNTIFS('セッション実施状況管理'!$V13:$AH13,"&gt;=2025/6/1",'セッション実施状況管理'!$V13:$AH13,"&lt;2025/7/1")</f>
        <v>0</v>
      </c>
      <c r="AB9" s="54">
        <f>COUNTIFS('セッション実施状況管理'!$V13:$AH13,"&gt;=2025/7/1",'セッション実施状況管理'!$V13:$AH13,"&lt;2025/8/1")</f>
        <v>0</v>
      </c>
    </row>
    <row r="10">
      <c r="A10" s="1">
        <v>0.0</v>
      </c>
      <c r="B10" s="40">
        <v>4.0</v>
      </c>
      <c r="C10" s="82" t="s">
        <v>67</v>
      </c>
      <c r="D10" s="588" t="s">
        <v>1075</v>
      </c>
      <c r="E10" s="74" t="s">
        <v>228</v>
      </c>
      <c r="F10" s="74">
        <v>1.0</v>
      </c>
      <c r="G10" s="777">
        <f t="shared" si="1"/>
        <v>13</v>
      </c>
      <c r="H10" s="779">
        <f>COUNTIFS('セッション実施状況管理'!$V14:$AH14,"&gt;=2023/11/1",'セッション実施状況管理'!$V14:$AH14,"&lt;2023/12/1")</f>
        <v>0</v>
      </c>
      <c r="I10" s="54">
        <f>COUNTIFS('セッション実施状況管理'!$V14:$AH14,"&gt;=2023/12/1",'セッション実施状況管理'!$V14:$AH14,"&lt;2024/1/1")</f>
        <v>2</v>
      </c>
      <c r="J10" s="54">
        <f>COUNTIFS('セッション実施状況管理'!$V14:$AH14,"&gt;=2024/1/1",'セッション実施状況管理'!$V14:$AH14,"&lt;2024/2/1")</f>
        <v>3</v>
      </c>
      <c r="K10" s="54">
        <f>COUNTIFS('セッション実施状況管理'!$V14:$AH14,"&gt;=2024/2/1",'セッション実施状況管理'!$V14:$AH14,"&lt;2024/3/1")</f>
        <v>2</v>
      </c>
      <c r="L10" s="54">
        <f>COUNTIFS('セッション実施状況管理'!$V14:$AH14,"&gt;=2024/3/1",'セッション実施状況管理'!$V14:$AH14,"&lt;2024/4/1")</f>
        <v>2</v>
      </c>
      <c r="M10" s="54">
        <f>COUNTIFS('セッション実施状況管理'!$V14:$AH14,"&gt;=2024/4/1",'セッション実施状況管理'!$V14:$AH14,"&lt;2024/5/1")</f>
        <v>2</v>
      </c>
      <c r="N10" s="54">
        <f>COUNTIFS('セッション実施状況管理'!$V14:$AH14,"&gt;=2024/5/1",'セッション実施状況管理'!$V14:$AH14,"&lt;2024/6/1")</f>
        <v>0</v>
      </c>
      <c r="O10" s="54">
        <f>COUNTIFS('セッション実施状況管理'!$V14:$AH14,"&gt;=2024/6/1",'セッション実施状況管理'!$V14:$AH14,"&lt;2024/7/1")</f>
        <v>2</v>
      </c>
      <c r="P10" s="54">
        <f>COUNTIFS('セッション実施状況管理'!$V14:$AH14,"&gt;=2024/7/1",'セッション実施状況管理'!$V14:$AH14,"&lt;2024/8/1")</f>
        <v>0</v>
      </c>
      <c r="Q10" s="54">
        <f>COUNTIFS('セッション実施状況管理'!$V14:$AH14,"&gt;=2024/8/1",'セッション実施状況管理'!$V14:$AH14,"&lt;2024/9/1")</f>
        <v>0</v>
      </c>
      <c r="R10" s="54">
        <f>COUNTIFS('セッション実施状況管理'!$V14:$AH14,"&gt;=2024/9/1",'セッション実施状況管理'!$V14:$AH14,"&lt;2024/10/1")</f>
        <v>0</v>
      </c>
      <c r="S10" s="54">
        <f>COUNTIFS('セッション実施状況管理'!$V14:$AH14,"&gt;=2024/10/1",'セッション実施状況管理'!$V14:$AH14,"&lt;2024/11/1")</f>
        <v>0</v>
      </c>
      <c r="T10" s="54">
        <f>COUNTIFS('セッション実施状況管理'!$V14:$AH14,"&gt;=2024/11/1",'セッション実施状況管理'!$V14:$AH14,"&lt;2024/12/1")</f>
        <v>0</v>
      </c>
      <c r="U10" s="54">
        <f>COUNTIFS('セッション実施状況管理'!$V14:$AH14,"&gt;=2024/12/1",'セッション実施状況管理'!$V14:$AH14,"&lt;2025/1/1")</f>
        <v>0</v>
      </c>
      <c r="V10" s="54">
        <f>COUNTIFS('セッション実施状況管理'!$V14:$AH14,"&gt;=2025/1/1",'セッション実施状況管理'!$V14:$AH14,"&lt;2025/2/1")</f>
        <v>0</v>
      </c>
      <c r="W10" s="54">
        <f>COUNTIFS('セッション実施状況管理'!$V14:$AH14,"&gt;=2025/2/1",'セッション実施状況管理'!$V14:$AH14,"&lt;2025/3/1")</f>
        <v>0</v>
      </c>
      <c r="X10" s="54">
        <f>COUNTIFS('セッション実施状況管理'!$V14:$AH14,"&gt;=2025/3/1",'セッション実施状況管理'!$V14:$AH14,"&lt;2025/4/1")</f>
        <v>0</v>
      </c>
      <c r="Y10" s="54">
        <f>COUNTIFS('セッション実施状況管理'!$V14:$AH14,"&gt;=2025/4/1",'セッション実施状況管理'!$V14:$AH14,"&lt;2025/5/1")</f>
        <v>0</v>
      </c>
      <c r="Z10" s="54">
        <f>COUNTIFS('セッション実施状況管理'!$V14:$AH14,"&gt;=2025/5/1",'セッション実施状況管理'!$V14:$AH14,"&lt;2025/6/1")</f>
        <v>0</v>
      </c>
      <c r="AA10" s="54">
        <f>COUNTIFS('セッション実施状況管理'!$V14:$AH14,"&gt;=2025/6/1",'セッション実施状況管理'!$V14:$AH14,"&lt;2025/7/1")</f>
        <v>0</v>
      </c>
      <c r="AB10" s="54">
        <f>COUNTIFS('セッション実施状況管理'!$V14:$AH14,"&gt;=2025/7/1",'セッション実施状況管理'!$V14:$AH14,"&lt;2025/8/1")</f>
        <v>0</v>
      </c>
    </row>
    <row r="11">
      <c r="A11" s="1">
        <v>0.0</v>
      </c>
      <c r="B11" s="65">
        <v>5.0</v>
      </c>
      <c r="C11" s="82" t="s">
        <v>70</v>
      </c>
      <c r="D11" s="581" t="s">
        <v>1077</v>
      </c>
      <c r="E11" s="74" t="s">
        <v>230</v>
      </c>
      <c r="F11" s="74">
        <v>1.0</v>
      </c>
      <c r="G11" s="777">
        <f t="shared" si="1"/>
        <v>12</v>
      </c>
      <c r="H11" s="779">
        <f>COUNTIFS('セッション実施状況管理'!$V15:$AH15,"&gt;=2023/11/1",'セッション実施状況管理'!$V15:$AH15,"&lt;2023/12/1")</f>
        <v>0</v>
      </c>
      <c r="I11" s="780">
        <f>COUNTIFS('セッション実施状況管理'!$V15:$AH15,"&gt;=2023/12/1",'セッション実施状況管理'!$V15:$AH15,"&lt;2024/1/1")</f>
        <v>0</v>
      </c>
      <c r="J11" s="54">
        <f>COUNTIFS('セッション実施状況管理'!$V15:$AH15,"&gt;=2024/1/1",'セッション実施状況管理'!$V15:$AH15,"&lt;2024/2/1")</f>
        <v>1</v>
      </c>
      <c r="K11" s="54">
        <f>COUNTIFS('セッション実施状況管理'!$V15:$AH15,"&gt;=2024/2/1",'セッション実施状況管理'!$V15:$AH15,"&lt;2024/3/1")</f>
        <v>2</v>
      </c>
      <c r="L11" s="54">
        <f>COUNTIFS('セッション実施状況管理'!$V15:$AH15,"&gt;=2024/3/1",'セッション実施状況管理'!$V15:$AH15,"&lt;2024/4/1")</f>
        <v>2</v>
      </c>
      <c r="M11" s="54">
        <f>COUNTIFS('セッション実施状況管理'!$V15:$AH15,"&gt;=2024/4/1",'セッション実施状況管理'!$V15:$AH15,"&lt;2024/5/1")</f>
        <v>2</v>
      </c>
      <c r="N11" s="54">
        <f>COUNTIFS('セッション実施状況管理'!$V15:$AH15,"&gt;=2024/5/1",'セッション実施状況管理'!$V15:$AH15,"&lt;2024/6/1")</f>
        <v>2</v>
      </c>
      <c r="O11" s="54">
        <f>COUNTIFS('セッション実施状況管理'!$V15:$AH15,"&gt;=2024/6/1",'セッション実施状況管理'!$V15:$AH15,"&lt;2024/7/1")</f>
        <v>1</v>
      </c>
      <c r="P11" s="54">
        <f>COUNTIFS('セッション実施状況管理'!$V15:$AH15,"&gt;=2024/7/1",'セッション実施状況管理'!$V15:$AH15,"&lt;2024/8/1")</f>
        <v>2</v>
      </c>
      <c r="Q11" s="54">
        <f>COUNTIFS('セッション実施状況管理'!$V15:$AH15,"&gt;=2024/8/1",'セッション実施状況管理'!$V15:$AH15,"&lt;2024/9/1")</f>
        <v>0</v>
      </c>
      <c r="R11" s="54">
        <f>COUNTIFS('セッション実施状況管理'!$V15:$AH15,"&gt;=2024/9/1",'セッション実施状況管理'!$V15:$AH15,"&lt;2024/10/1")</f>
        <v>0</v>
      </c>
      <c r="S11" s="54">
        <f>COUNTIFS('セッション実施状況管理'!$V15:$AH15,"&gt;=2024/10/1",'セッション実施状況管理'!$V15:$AH15,"&lt;2024/11/1")</f>
        <v>0</v>
      </c>
      <c r="T11" s="54">
        <f>COUNTIFS('セッション実施状況管理'!$V15:$AH15,"&gt;=2024/11/1",'セッション実施状況管理'!$V15:$AH15,"&lt;2024/12/1")</f>
        <v>0</v>
      </c>
      <c r="U11" s="54">
        <f>COUNTIFS('セッション実施状況管理'!$V15:$AH15,"&gt;=2024/12/1",'セッション実施状況管理'!$V15:$AH15,"&lt;2025/1/1")</f>
        <v>0</v>
      </c>
      <c r="V11" s="54">
        <f>COUNTIFS('セッション実施状況管理'!$V15:$AH15,"&gt;=2025/1/1",'セッション実施状況管理'!$V15:$AH15,"&lt;2025/2/1")</f>
        <v>0</v>
      </c>
      <c r="W11" s="54">
        <f>COUNTIFS('セッション実施状況管理'!$V15:$AH15,"&gt;=2025/2/1",'セッション実施状況管理'!$V15:$AH15,"&lt;2025/3/1")</f>
        <v>0</v>
      </c>
      <c r="X11" s="54">
        <f>COUNTIFS('セッション実施状況管理'!$V15:$AH15,"&gt;=2025/3/1",'セッション実施状況管理'!$V15:$AH15,"&lt;2025/4/1")</f>
        <v>0</v>
      </c>
      <c r="Y11" s="54">
        <f>COUNTIFS('セッション実施状況管理'!$V15:$AH15,"&gt;=2025/4/1",'セッション実施状況管理'!$V15:$AH15,"&lt;2025/5/1")</f>
        <v>0</v>
      </c>
      <c r="Z11" s="54">
        <f>COUNTIFS('セッション実施状況管理'!$V15:$AH15,"&gt;=2025/5/1",'セッション実施状況管理'!$V15:$AH15,"&lt;2025/6/1")</f>
        <v>0</v>
      </c>
      <c r="AA11" s="54">
        <f>COUNTIFS('セッション実施状況管理'!$V15:$AH15,"&gt;=2025/6/1",'セッション実施状況管理'!$V15:$AH15,"&lt;2025/7/1")</f>
        <v>0</v>
      </c>
      <c r="AB11" s="54">
        <f>COUNTIFS('セッション実施状況管理'!$V15:$AH15,"&gt;=2025/7/1",'セッション実施状況管理'!$V15:$AH15,"&lt;2025/8/1")</f>
        <v>0</v>
      </c>
    </row>
    <row r="12">
      <c r="A12" s="1">
        <v>0.0</v>
      </c>
      <c r="B12" s="65">
        <v>30.0</v>
      </c>
      <c r="C12" s="82" t="s">
        <v>161</v>
      </c>
      <c r="D12" s="581" t="s">
        <v>1717</v>
      </c>
      <c r="E12" s="74" t="s">
        <v>238</v>
      </c>
      <c r="F12" s="74">
        <v>6.0</v>
      </c>
      <c r="G12" s="777">
        <f t="shared" si="1"/>
        <v>13</v>
      </c>
      <c r="H12" s="779">
        <f>COUNTIFS('セッション実施状況管理'!$V40:$AH40,"&gt;=2023/11/1",'セッション実施状況管理'!$V40:$AH40,"&lt;2023/12/1")</f>
        <v>0</v>
      </c>
      <c r="I12" s="780">
        <f>COUNTIFS('セッション実施状況管理'!$V40:$AH40,"&gt;=2023/12/1",'セッション実施状況管理'!$V40:$AH40,"&lt;2024/1/1")</f>
        <v>0</v>
      </c>
      <c r="J12" s="780">
        <f>COUNTIFS('セッション実施状況管理'!$V40:$AH40,"&gt;=2024/1/1",'セッション実施状況管理'!$V40:$AH40,"&lt;2024/2/1")</f>
        <v>0</v>
      </c>
      <c r="K12" s="780">
        <f>COUNTIFS('セッション実施状況管理'!$V40:$AH40,"&gt;=2024/2/1",'セッション実施状況管理'!$V40:$AH40,"&lt;2024/3/1")</f>
        <v>0</v>
      </c>
      <c r="L12" s="54">
        <f>COUNTIFS('セッション実施状況管理'!$V40:$AH40,"&gt;=2024/3/1",'セッション実施状況管理'!$V40:$AH40,"&lt;2024/4/1")</f>
        <v>0</v>
      </c>
      <c r="M12" s="54">
        <f>COUNTIFS('セッション実施状況管理'!$V40:$AH40,"&gt;=2024/4/1",'セッション実施状況管理'!$V40:$AH40,"&lt;2024/5/1")</f>
        <v>0</v>
      </c>
      <c r="N12" s="54">
        <f>COUNTIFS('セッション実施状況管理'!$V40:$AH40,"&gt;=2024/5/1",'セッション実施状況管理'!$V40:$AH40,"&lt;2024/6/1")</f>
        <v>0</v>
      </c>
      <c r="O12" s="54">
        <f>COUNTIFS('セッション実施状況管理'!$V40:$AH40,"&gt;=2024/6/1",'セッション実施状況管理'!$V40:$AH40,"&lt;2024/7/1")</f>
        <v>3</v>
      </c>
      <c r="P12" s="54">
        <f>COUNTIFS('セッション実施状況管理'!$V40:$AH40,"&gt;=2024/7/1",'セッション実施状況管理'!$V40:$AH40,"&lt;2024/8/1")</f>
        <v>2</v>
      </c>
      <c r="Q12" s="54">
        <f>COUNTIFS('セッション実施状況管理'!$V40:$AH40,"&gt;=2024/8/1",'セッション実施状況管理'!$V40:$AH40,"&lt;2024/9/1")</f>
        <v>2</v>
      </c>
      <c r="R12" s="54">
        <f>COUNTIFS('セッション実施状況管理'!$V40:$AH40,"&gt;=2024/9/1",'セッション実施状況管理'!$V40:$AH40,"&lt;2024/10/1")</f>
        <v>2</v>
      </c>
      <c r="S12" s="54">
        <f>COUNTIFS('セッション実施状況管理'!$V40:$AH40,"&gt;=2024/10/1",'セッション実施状況管理'!$V40:$AH40,"&lt;2024/11/1")</f>
        <v>2</v>
      </c>
      <c r="T12" s="54">
        <f>COUNTIFS('セッション実施状況管理'!$V40:$AH40,"&gt;=2024/11/1",'セッション実施状況管理'!$V40:$AH40,"&lt;2024/12/1")</f>
        <v>2</v>
      </c>
      <c r="U12" s="54">
        <f>COUNTIFS('セッション実施状況管理'!$V40:$AH40,"&gt;=2024/12/1",'セッション実施状況管理'!$V40:$AH40,"&lt;2025/1/1")</f>
        <v>0</v>
      </c>
      <c r="V12" s="54">
        <f>COUNTIFS('セッション実施状況管理'!$V40:$AH40,"&gt;=2025/1/1",'セッション実施状況管理'!$V40:$AH40,"&lt;2025/2/1")</f>
        <v>0</v>
      </c>
      <c r="W12" s="54">
        <f>COUNTIFS('セッション実施状況管理'!$V40:$AH40,"&gt;=2025/2/1",'セッション実施状況管理'!$V40:$AH40,"&lt;2025/3/1")</f>
        <v>0</v>
      </c>
      <c r="X12" s="54">
        <f>COUNTIFS('セッション実施状況管理'!$V40:$AH40,"&gt;=2025/3/1",'セッション実施状況管理'!$V40:$AH40,"&lt;2025/4/1")</f>
        <v>0</v>
      </c>
      <c r="Y12" s="54">
        <f>COUNTIFS('セッション実施状況管理'!$V40:$AH40,"&gt;=2025/4/1",'セッション実施状況管理'!$V40:$AH40,"&lt;2025/5/1")</f>
        <v>0</v>
      </c>
      <c r="Z12" s="54">
        <f>COUNTIFS('セッション実施状況管理'!$V40:$AH40,"&gt;=2025/5/1",'セッション実施状況管理'!$V40:$AH40,"&lt;2025/6/1")</f>
        <v>0</v>
      </c>
      <c r="AA12" s="54">
        <f>COUNTIFS('セッション実施状況管理'!$V40:$AH40,"&gt;=2025/6/1",'セッション実施状況管理'!$V40:$AH40,"&lt;2025/7/1")</f>
        <v>0</v>
      </c>
      <c r="AB12" s="54">
        <f>COUNTIFS('セッション実施状況管理'!$V40:$AH40,"&gt;=2025/7/1",'セッション実施状況管理'!$V40:$AH40,"&lt;2025/8/1")</f>
        <v>0</v>
      </c>
    </row>
    <row r="13">
      <c r="A13" s="1">
        <v>0.0</v>
      </c>
      <c r="B13" s="65">
        <v>6.0</v>
      </c>
      <c r="C13" s="82" t="s">
        <v>75</v>
      </c>
      <c r="D13" s="588" t="s">
        <v>1078</v>
      </c>
      <c r="E13" s="74" t="s">
        <v>228</v>
      </c>
      <c r="F13" s="74">
        <v>2.0</v>
      </c>
      <c r="G13" s="777">
        <f t="shared" si="1"/>
        <v>13</v>
      </c>
      <c r="H13" s="779">
        <f>COUNTIFS('セッション実施状況管理'!$V16:$AH16,"&gt;=2023/11/1",'セッション実施状況管理'!$V16:$AH16,"&lt;2023/12/1")</f>
        <v>0</v>
      </c>
      <c r="I13" s="780">
        <f>COUNTIFS('セッション実施状況管理'!$V16:$AH16,"&gt;=2023/12/1",'セッション実施状況管理'!$V16:$AH16,"&lt;2024/1/1")</f>
        <v>0</v>
      </c>
      <c r="J13" s="54">
        <f>COUNTIFS('セッション実施状況管理'!$V16:$AH16,"&gt;=2024/1/1",'セッション実施状況管理'!$V16:$AH16,"&lt;2024/2/1")</f>
        <v>1</v>
      </c>
      <c r="K13" s="54">
        <f>COUNTIFS('セッション実施状況管理'!$V16:$AH16,"&gt;=2024/2/1",'セッション実施状況管理'!$V16:$AH16,"&lt;2024/3/1")</f>
        <v>2</v>
      </c>
      <c r="L13" s="54">
        <f>COUNTIFS('セッション実施状況管理'!$V16:$AH16,"&gt;=2024/3/1",'セッション実施状況管理'!$V16:$AH16,"&lt;2024/4/1")</f>
        <v>1</v>
      </c>
      <c r="M13" s="54">
        <f>COUNTIFS('セッション実施状況管理'!$V16:$AH16,"&gt;=2024/4/1",'セッション実施状況管理'!$V16:$AH16,"&lt;2024/5/1")</f>
        <v>3</v>
      </c>
      <c r="N13" s="54">
        <f>COUNTIFS('セッション実施状況管理'!$V16:$AH16,"&gt;=2024/5/1",'セッション実施状況管理'!$V16:$AH16,"&lt;2024/6/1")</f>
        <v>2</v>
      </c>
      <c r="O13" s="54">
        <f>COUNTIFS('セッション実施状況管理'!$V16:$AH16,"&gt;=2024/6/1",'セッション実施状況管理'!$V16:$AH16,"&lt;2024/7/1")</f>
        <v>2</v>
      </c>
      <c r="P13" s="54">
        <f>COUNTIFS('セッション実施状況管理'!$V16:$AH16,"&gt;=2024/7/1",'セッション実施状況管理'!$V16:$AH16,"&lt;2024/8/1")</f>
        <v>1</v>
      </c>
      <c r="Q13" s="54">
        <f>COUNTIFS('セッション実施状況管理'!$V16:$AH16,"&gt;=2024/8/1",'セッション実施状況管理'!$V16:$AH16,"&lt;2024/9/1")</f>
        <v>0</v>
      </c>
      <c r="R13" s="54">
        <f>COUNTIFS('セッション実施状況管理'!$V16:$AH16,"&gt;=2024/9/1",'セッション実施状況管理'!$V16:$AH16,"&lt;2024/10/1")</f>
        <v>0</v>
      </c>
      <c r="S13" s="54">
        <f>COUNTIFS('セッション実施状況管理'!$V16:$AH16,"&gt;=2024/10/1",'セッション実施状況管理'!$V16:$AH16,"&lt;2024/11/1")</f>
        <v>1</v>
      </c>
      <c r="T13" s="54">
        <f>COUNTIFS('セッション実施状況管理'!$V16:$AH16,"&gt;=2024/11/1",'セッション実施状況管理'!$V16:$AH16,"&lt;2024/12/1")</f>
        <v>0</v>
      </c>
      <c r="U13" s="54">
        <f>COUNTIFS('セッション実施状況管理'!$V16:$AH16,"&gt;=2024/12/1",'セッション実施状況管理'!$V16:$AH16,"&lt;2025/1/1")</f>
        <v>0</v>
      </c>
      <c r="V13" s="54">
        <f>COUNTIFS('セッション実施状況管理'!$V16:$AH16,"&gt;=2025/1/1",'セッション実施状況管理'!$V16:$AH16,"&lt;2025/2/1")</f>
        <v>0</v>
      </c>
      <c r="W13" s="54">
        <f>COUNTIFS('セッション実施状況管理'!$V16:$AH16,"&gt;=2025/2/1",'セッション実施状況管理'!$V16:$AH16,"&lt;2025/3/1")</f>
        <v>0</v>
      </c>
      <c r="X13" s="54">
        <f>COUNTIFS('セッション実施状況管理'!$V16:$AH16,"&gt;=2025/3/1",'セッション実施状況管理'!$V16:$AH16,"&lt;2025/4/1")</f>
        <v>0</v>
      </c>
      <c r="Y13" s="54">
        <f>COUNTIFS('セッション実施状況管理'!$V16:$AH16,"&gt;=2025/4/1",'セッション実施状況管理'!$V16:$AH16,"&lt;2025/5/1")</f>
        <v>0</v>
      </c>
      <c r="Z13" s="54">
        <f>COUNTIFS('セッション実施状況管理'!$V16:$AH16,"&gt;=2025/5/1",'セッション実施状況管理'!$V16:$AH16,"&lt;2025/6/1")</f>
        <v>0</v>
      </c>
      <c r="AA13" s="54">
        <f>COUNTIFS('セッション実施状況管理'!$V16:$AH16,"&gt;=2025/6/1",'セッション実施状況管理'!$V16:$AH16,"&lt;2025/7/1")</f>
        <v>0</v>
      </c>
      <c r="AB13" s="54">
        <f>COUNTIFS('セッション実施状況管理'!$V16:$AH16,"&gt;=2025/7/1",'セッション実施状況管理'!$V16:$AH16,"&lt;2025/8/1")</f>
        <v>0</v>
      </c>
    </row>
    <row r="14">
      <c r="A14" s="1">
        <v>0.0</v>
      </c>
      <c r="B14" s="40">
        <v>7.0</v>
      </c>
      <c r="C14" s="82" t="s">
        <v>79</v>
      </c>
      <c r="D14" s="581" t="s">
        <v>1079</v>
      </c>
      <c r="E14" s="74" t="s">
        <v>221</v>
      </c>
      <c r="F14" s="74">
        <v>2.0</v>
      </c>
      <c r="G14" s="777">
        <f t="shared" si="1"/>
        <v>13</v>
      </c>
      <c r="H14" s="779">
        <f>COUNTIFS('セッション実施状況管理'!$V17:$AH17,"&gt;=2023/11/1",'セッション実施状況管理'!$V17:$AH17,"&lt;2023/12/1")</f>
        <v>0</v>
      </c>
      <c r="I14" s="780">
        <f>COUNTIFS('セッション実施状況管理'!$V17:$AH17,"&gt;=2023/12/1",'セッション実施状況管理'!$V17:$AH17,"&lt;2024/1/1")</f>
        <v>0</v>
      </c>
      <c r="J14" s="54">
        <f>COUNTIFS('セッション実施状況管理'!$V17:$AH17,"&gt;=2024/1/1",'セッション実施状況管理'!$V17:$AH17,"&lt;2024/2/1")</f>
        <v>1</v>
      </c>
      <c r="K14" s="54">
        <f>COUNTIFS('セッション実施状況管理'!$V17:$AH17,"&gt;=2024/2/1",'セッション実施状況管理'!$V17:$AH17,"&lt;2024/3/1")</f>
        <v>3</v>
      </c>
      <c r="L14" s="54">
        <f>COUNTIFS('セッション実施状況管理'!$V17:$AH17,"&gt;=2024/3/1",'セッション実施状況管理'!$V17:$AH17,"&lt;2024/4/1")</f>
        <v>1</v>
      </c>
      <c r="M14" s="54">
        <f>COUNTIFS('セッション実施状況管理'!$V17:$AH17,"&gt;=2024/4/1",'セッション実施状況管理'!$V17:$AH17,"&lt;2024/5/1")</f>
        <v>2</v>
      </c>
      <c r="N14" s="54">
        <f>COUNTIFS('セッション実施状況管理'!$V17:$AH17,"&gt;=2024/5/1",'セッション実施状況管理'!$V17:$AH17,"&lt;2024/6/1")</f>
        <v>2</v>
      </c>
      <c r="O14" s="54">
        <f>COUNTIFS('セッション実施状況管理'!$V17:$AH17,"&gt;=2024/6/1",'セッション実施状況管理'!$V17:$AH17,"&lt;2024/7/1")</f>
        <v>2</v>
      </c>
      <c r="P14" s="54">
        <f>COUNTIFS('セッション実施状況管理'!$V17:$AH17,"&gt;=2024/7/1",'セッション実施状況管理'!$V17:$AH17,"&lt;2024/8/1")</f>
        <v>2</v>
      </c>
      <c r="Q14" s="54">
        <f>COUNTIFS('セッション実施状況管理'!$V17:$AH17,"&gt;=2024/8/1",'セッション実施状況管理'!$V17:$AH17,"&lt;2024/9/1")</f>
        <v>0</v>
      </c>
      <c r="R14" s="54">
        <f>COUNTIFS('セッション実施状況管理'!$V17:$AH17,"&gt;=2024/9/1",'セッション実施状況管理'!$V17:$AH17,"&lt;2024/10/1")</f>
        <v>0</v>
      </c>
      <c r="S14" s="54">
        <f>COUNTIFS('セッション実施状況管理'!$V17:$AH17,"&gt;=2024/10/1",'セッション実施状況管理'!$V17:$AH17,"&lt;2024/11/1")</f>
        <v>0</v>
      </c>
      <c r="T14" s="54">
        <f>COUNTIFS('セッション実施状況管理'!$V17:$AH17,"&gt;=2024/11/1",'セッション実施状況管理'!$V17:$AH17,"&lt;2024/12/1")</f>
        <v>0</v>
      </c>
      <c r="U14" s="54">
        <f>COUNTIFS('セッション実施状況管理'!$V17:$AH17,"&gt;=2024/12/1",'セッション実施状況管理'!$V17:$AH17,"&lt;2025/1/1")</f>
        <v>0</v>
      </c>
      <c r="V14" s="54">
        <f>COUNTIFS('セッション実施状況管理'!$V17:$AH17,"&gt;=2025/1/1",'セッション実施状況管理'!$V17:$AH17,"&lt;2025/2/1")</f>
        <v>0</v>
      </c>
      <c r="W14" s="54">
        <f>COUNTIFS('セッション実施状況管理'!$V17:$AH17,"&gt;=2025/2/1",'セッション実施状況管理'!$V17:$AH17,"&lt;2025/3/1")</f>
        <v>0</v>
      </c>
      <c r="X14" s="54">
        <f>COUNTIFS('セッション実施状況管理'!$V17:$AH17,"&gt;=2025/3/1",'セッション実施状況管理'!$V17:$AH17,"&lt;2025/4/1")</f>
        <v>0</v>
      </c>
      <c r="Y14" s="54">
        <f>COUNTIFS('セッション実施状況管理'!$V17:$AH17,"&gt;=2025/4/1",'セッション実施状況管理'!$V17:$AH17,"&lt;2025/5/1")</f>
        <v>0</v>
      </c>
      <c r="Z14" s="54">
        <f>COUNTIFS('セッション実施状況管理'!$V17:$AH17,"&gt;=2025/5/1",'セッション実施状況管理'!$V17:$AH17,"&lt;2025/6/1")</f>
        <v>0</v>
      </c>
      <c r="AA14" s="54">
        <f>COUNTIFS('セッション実施状況管理'!$V17:$AH17,"&gt;=2025/6/1",'セッション実施状況管理'!$V17:$AH17,"&lt;2025/7/1")</f>
        <v>0</v>
      </c>
      <c r="AB14" s="54">
        <f>COUNTIFS('セッション実施状況管理'!$V17:$AH17,"&gt;=2025/7/1",'セッション実施状況管理'!$V17:$AH17,"&lt;2025/8/1")</f>
        <v>0</v>
      </c>
    </row>
    <row r="15">
      <c r="A15" s="1">
        <v>0.0</v>
      </c>
      <c r="B15" s="65">
        <v>8.0</v>
      </c>
      <c r="C15" s="82" t="s">
        <v>83</v>
      </c>
      <c r="D15" s="588" t="s">
        <v>1080</v>
      </c>
      <c r="E15" s="74" t="s">
        <v>228</v>
      </c>
      <c r="F15" s="74">
        <v>3.0</v>
      </c>
      <c r="G15" s="777">
        <f t="shared" si="1"/>
        <v>13</v>
      </c>
      <c r="H15" s="779">
        <f>COUNTIFS('セッション実施状況管理'!$V18:$AH18,"&gt;=2023/11/1",'セッション実施状況管理'!$V18:$AH18,"&lt;2023/12/1")</f>
        <v>0</v>
      </c>
      <c r="I15" s="780">
        <f>COUNTIFS('セッション実施状況管理'!$V18:$AH18,"&gt;=2023/12/1",'セッション実施状況管理'!$V18:$AH18,"&lt;2024/1/1")</f>
        <v>0</v>
      </c>
      <c r="J15" s="54">
        <f>COUNTIFS('セッション実施状況管理'!$V18:$AH18,"&gt;=2024/1/1",'セッション実施状況管理'!$V18:$AH18,"&lt;2024/2/1")</f>
        <v>1</v>
      </c>
      <c r="K15" s="54">
        <f>COUNTIFS('セッション実施状況管理'!$V18:$AH18,"&gt;=2024/2/1",'セッション実施状況管理'!$V18:$AH18,"&lt;2024/3/1")</f>
        <v>1</v>
      </c>
      <c r="L15" s="54">
        <f>COUNTIFS('セッション実施状況管理'!$V18:$AH18,"&gt;=2024/3/1",'セッション実施状況管理'!$V18:$AH18,"&lt;2024/4/1")</f>
        <v>2</v>
      </c>
      <c r="M15" s="54">
        <f>COUNTIFS('セッション実施状況管理'!$V18:$AH18,"&gt;=2024/4/1",'セッション実施状況管理'!$V18:$AH18,"&lt;2024/5/1")</f>
        <v>2</v>
      </c>
      <c r="N15" s="54">
        <f>COUNTIFS('セッション実施状況管理'!$V18:$AH18,"&gt;=2024/5/1",'セッション実施状況管理'!$V18:$AH18,"&lt;2024/6/1")</f>
        <v>2</v>
      </c>
      <c r="O15" s="54">
        <f>COUNTIFS('セッション実施状況管理'!$V18:$AH18,"&gt;=2024/6/1",'セッション実施状況管理'!$V18:$AH18,"&lt;2024/7/1")</f>
        <v>2</v>
      </c>
      <c r="P15" s="54">
        <f>COUNTIFS('セッション実施状況管理'!$V18:$AH18,"&gt;=2024/7/1",'セッション実施状況管理'!$V18:$AH18,"&lt;2024/8/1")</f>
        <v>2</v>
      </c>
      <c r="Q15" s="54">
        <f>COUNTIFS('セッション実施状況管理'!$V18:$AH18,"&gt;=2024/8/1",'セッション実施状況管理'!$V18:$AH18,"&lt;2024/9/1")</f>
        <v>1</v>
      </c>
      <c r="R15" s="54">
        <f>COUNTIFS('セッション実施状況管理'!$V18:$AH18,"&gt;=2024/9/1",'セッション実施状況管理'!$V18:$AH18,"&lt;2024/10/1")</f>
        <v>0</v>
      </c>
      <c r="S15" s="54">
        <f>COUNTIFS('セッション実施状況管理'!$V18:$AH18,"&gt;=2024/10/1",'セッション実施状況管理'!$V18:$AH18,"&lt;2024/11/1")</f>
        <v>0</v>
      </c>
      <c r="T15" s="54">
        <f>COUNTIFS('セッション実施状況管理'!$V18:$AH18,"&gt;=2024/11/1",'セッション実施状況管理'!$V18:$AH18,"&lt;2024/12/1")</f>
        <v>0</v>
      </c>
      <c r="U15" s="54">
        <f>COUNTIFS('セッション実施状況管理'!$V18:$AH18,"&gt;=2024/12/1",'セッション実施状況管理'!$V18:$AH18,"&lt;2025/1/1")</f>
        <v>0</v>
      </c>
      <c r="V15" s="54">
        <f>COUNTIFS('セッション実施状況管理'!$V18:$AH18,"&gt;=2025/1/1",'セッション実施状況管理'!$V18:$AH18,"&lt;2025/2/1")</f>
        <v>0</v>
      </c>
      <c r="W15" s="54">
        <f>COUNTIFS('セッション実施状況管理'!$V18:$AH18,"&gt;=2025/2/1",'セッション実施状況管理'!$V18:$AH18,"&lt;2025/3/1")</f>
        <v>0</v>
      </c>
      <c r="X15" s="54">
        <f>COUNTIFS('セッション実施状況管理'!$V18:$AH18,"&gt;=2025/3/1",'セッション実施状況管理'!$V18:$AH18,"&lt;2025/4/1")</f>
        <v>0</v>
      </c>
      <c r="Y15" s="54">
        <f>COUNTIFS('セッション実施状況管理'!$V18:$AH18,"&gt;=2025/4/1",'セッション実施状況管理'!$V18:$AH18,"&lt;2025/5/1")</f>
        <v>0</v>
      </c>
      <c r="Z15" s="54">
        <f>COUNTIFS('セッション実施状況管理'!$V18:$AH18,"&gt;=2025/5/1",'セッション実施状況管理'!$V18:$AH18,"&lt;2025/6/1")</f>
        <v>0</v>
      </c>
      <c r="AA15" s="54">
        <f>COUNTIFS('セッション実施状況管理'!$V18:$AH18,"&gt;=2025/6/1",'セッション実施状況管理'!$V18:$AH18,"&lt;2025/7/1")</f>
        <v>0</v>
      </c>
      <c r="AB15" s="54">
        <f>COUNTIFS('セッション実施状況管理'!$V18:$AH18,"&gt;=2025/7/1",'セッション実施状況管理'!$V18:$AH18,"&lt;2025/8/1")</f>
        <v>0</v>
      </c>
    </row>
    <row r="16">
      <c r="A16" s="1">
        <v>0.0</v>
      </c>
      <c r="B16" s="65">
        <v>9.0</v>
      </c>
      <c r="C16" s="82" t="s">
        <v>89</v>
      </c>
      <c r="D16" s="588" t="s">
        <v>1081</v>
      </c>
      <c r="E16" s="74" t="s">
        <v>224</v>
      </c>
      <c r="F16" s="74">
        <v>2.0</v>
      </c>
      <c r="G16" s="777">
        <f t="shared" si="1"/>
        <v>13</v>
      </c>
      <c r="H16" s="779">
        <f>COUNTIFS('セッション実施状況管理'!$V19:$AH19,"&gt;=2023/11/1",'セッション実施状況管理'!$V19:$AH19,"&lt;2023/12/1")</f>
        <v>0</v>
      </c>
      <c r="I16" s="780">
        <f>COUNTIFS('セッション実施状況管理'!$V19:$AH19,"&gt;=2023/12/1",'セッション実施状況管理'!$V19:$AH19,"&lt;2024/1/1")</f>
        <v>0</v>
      </c>
      <c r="J16" s="54">
        <f>COUNTIFS('セッション実施状況管理'!$V19:$AH19,"&gt;=2024/1/1",'セッション実施状況管理'!$V19:$AH19,"&lt;2024/2/1")</f>
        <v>1</v>
      </c>
      <c r="K16" s="54">
        <f>COUNTIFS('セッション実施状況管理'!$V19:$AH19,"&gt;=2024/2/1",'セッション実施状況管理'!$V19:$AH19,"&lt;2024/3/1")</f>
        <v>2</v>
      </c>
      <c r="L16" s="54">
        <f>COUNTIFS('セッション実施状況管理'!$V19:$AH19,"&gt;=2024/3/1",'セッション実施状況管理'!$V19:$AH19,"&lt;2024/4/1")</f>
        <v>1</v>
      </c>
      <c r="M16" s="54">
        <f>COUNTIFS('セッション実施状況管理'!$V19:$AH19,"&gt;=2024/4/1",'セッション実施状況管理'!$V19:$AH19,"&lt;2024/5/1")</f>
        <v>3</v>
      </c>
      <c r="N16" s="54">
        <f>COUNTIFS('セッション実施状況管理'!$V19:$AH19,"&gt;=2024/5/1",'セッション実施状況管理'!$V19:$AH19,"&lt;2024/6/1")</f>
        <v>1</v>
      </c>
      <c r="O16" s="54">
        <f>COUNTIFS('セッション実施状況管理'!$V19:$AH19,"&gt;=2024/6/1",'セッション実施状況管理'!$V19:$AH19,"&lt;2024/7/1")</f>
        <v>3</v>
      </c>
      <c r="P16" s="54">
        <f>COUNTIFS('セッション実施状況管理'!$V19:$AH19,"&gt;=2024/7/1",'セッション実施状況管理'!$V19:$AH19,"&lt;2024/8/1")</f>
        <v>1</v>
      </c>
      <c r="Q16" s="54">
        <f>COUNTIFS('セッション実施状況管理'!$V19:$AH19,"&gt;=2024/8/1",'セッション実施状況管理'!$V19:$AH19,"&lt;2024/9/1")</f>
        <v>1</v>
      </c>
      <c r="R16" s="54">
        <f>COUNTIFS('セッション実施状況管理'!$V19:$AH19,"&gt;=2024/9/1",'セッション実施状況管理'!$V19:$AH19,"&lt;2024/10/1")</f>
        <v>0</v>
      </c>
      <c r="S16" s="54">
        <f>COUNTIFS('セッション実施状況管理'!$V19:$AH19,"&gt;=2024/10/1",'セッション実施状況管理'!$V19:$AH19,"&lt;2024/11/1")</f>
        <v>0</v>
      </c>
      <c r="T16" s="54">
        <f>COUNTIFS('セッション実施状況管理'!$V19:$AH19,"&gt;=2024/11/1",'セッション実施状況管理'!$V19:$AH19,"&lt;2024/12/1")</f>
        <v>0</v>
      </c>
      <c r="U16" s="54">
        <f>COUNTIFS('セッション実施状況管理'!$V19:$AH19,"&gt;=2024/12/1",'セッション実施状況管理'!$V19:$AH19,"&lt;2025/1/1")</f>
        <v>0</v>
      </c>
      <c r="V16" s="54">
        <f>COUNTIFS('セッション実施状況管理'!$V19:$AH19,"&gt;=2025/1/1",'セッション実施状況管理'!$V19:$AH19,"&lt;2025/2/1")</f>
        <v>0</v>
      </c>
      <c r="W16" s="54">
        <f>COUNTIFS('セッション実施状況管理'!$V19:$AH19,"&gt;=2025/2/1",'セッション実施状況管理'!$V19:$AH19,"&lt;2025/3/1")</f>
        <v>0</v>
      </c>
      <c r="X16" s="54">
        <f>COUNTIFS('セッション実施状況管理'!$V19:$AH19,"&gt;=2025/3/1",'セッション実施状況管理'!$V19:$AH19,"&lt;2025/4/1")</f>
        <v>0</v>
      </c>
      <c r="Y16" s="54">
        <f>COUNTIFS('セッション実施状況管理'!$V19:$AH19,"&gt;=2025/4/1",'セッション実施状況管理'!$V19:$AH19,"&lt;2025/5/1")</f>
        <v>0</v>
      </c>
      <c r="Z16" s="54">
        <f>COUNTIFS('セッション実施状況管理'!$V19:$AH19,"&gt;=2025/5/1",'セッション実施状況管理'!$V19:$AH19,"&lt;2025/6/1")</f>
        <v>0</v>
      </c>
      <c r="AA16" s="54">
        <f>COUNTIFS('セッション実施状況管理'!$V19:$AH19,"&gt;=2025/6/1",'セッション実施状況管理'!$V19:$AH19,"&lt;2025/7/1")</f>
        <v>0</v>
      </c>
      <c r="AB16" s="54">
        <f>COUNTIFS('セッション実施状況管理'!$V19:$AH19,"&gt;=2025/7/1",'セッション実施状況管理'!$V19:$AH19,"&lt;2025/8/1")</f>
        <v>0</v>
      </c>
    </row>
    <row r="17">
      <c r="A17" s="1">
        <v>0.0</v>
      </c>
      <c r="B17" s="40">
        <v>10.0</v>
      </c>
      <c r="C17" s="82" t="s">
        <v>94</v>
      </c>
      <c r="D17" s="581" t="s">
        <v>1718</v>
      </c>
      <c r="E17" s="74" t="s">
        <v>226</v>
      </c>
      <c r="F17" s="74">
        <v>2.0</v>
      </c>
      <c r="G17" s="777">
        <f t="shared" si="1"/>
        <v>13</v>
      </c>
      <c r="H17" s="779">
        <f>COUNTIFS('セッション実施状況管理'!$V20:$AH20,"&gt;=2023/11/1",'セッション実施状況管理'!$V20:$AH20,"&lt;2023/12/1")</f>
        <v>0</v>
      </c>
      <c r="I17" s="780">
        <f>COUNTIFS('セッション実施状況管理'!$V20:$AH20,"&gt;=2023/12/1",'セッション実施状況管理'!$V20:$AH20,"&lt;2024/1/1")</f>
        <v>0</v>
      </c>
      <c r="J17" s="780">
        <f>COUNTIFS('セッション実施状況管理'!$V20:$AH20,"&gt;=2024/1/1",'セッション実施状況管理'!$V20:$AH20,"&lt;2024/2/1")</f>
        <v>0</v>
      </c>
      <c r="K17" s="54">
        <f>COUNTIFS('セッション実施状況管理'!$V20:$AH20,"&gt;=2024/2/1",'セッション実施状況管理'!$V20:$AH20,"&lt;2024/3/1")</f>
        <v>3</v>
      </c>
      <c r="L17" s="54">
        <f>COUNTIFS('セッション実施状況管理'!$V20:$AH20,"&gt;=2024/3/1",'セッション実施状況管理'!$V20:$AH20,"&lt;2024/4/1")</f>
        <v>2</v>
      </c>
      <c r="M17" s="54">
        <f>COUNTIFS('セッション実施状況管理'!$V20:$AH20,"&gt;=2024/4/1",'セッション実施状況管理'!$V20:$AH20,"&lt;2024/5/1")</f>
        <v>2</v>
      </c>
      <c r="N17" s="54">
        <f>COUNTIFS('セッション実施状況管理'!$V20:$AH20,"&gt;=2024/5/1",'セッション実施状況管理'!$V20:$AH20,"&lt;2024/6/1")</f>
        <v>2</v>
      </c>
      <c r="O17" s="54">
        <f>COUNTIFS('セッション実施状況管理'!$V20:$AH20,"&gt;=2024/6/1",'セッション実施状況管理'!$V20:$AH20,"&lt;2024/7/1")</f>
        <v>3</v>
      </c>
      <c r="P17" s="54">
        <f>COUNTIFS('セッション実施状況管理'!$V20:$AH20,"&gt;=2024/7/1",'セッション実施状況管理'!$V20:$AH20,"&lt;2024/8/1")</f>
        <v>1</v>
      </c>
      <c r="Q17" s="54">
        <f>COUNTIFS('セッション実施状況管理'!$V20:$AH20,"&gt;=2024/8/1",'セッション実施状況管理'!$V20:$AH20,"&lt;2024/9/1")</f>
        <v>0</v>
      </c>
      <c r="R17" s="54">
        <f>COUNTIFS('セッション実施状況管理'!$V20:$AH20,"&gt;=2024/9/1",'セッション実施状況管理'!$V20:$AH20,"&lt;2024/10/1")</f>
        <v>0</v>
      </c>
      <c r="S17" s="54">
        <f>COUNTIFS('セッション実施状況管理'!$V20:$AH20,"&gt;=2024/10/1",'セッション実施状況管理'!$V20:$AH20,"&lt;2024/11/1")</f>
        <v>0</v>
      </c>
      <c r="T17" s="54">
        <f>COUNTIFS('セッション実施状況管理'!$V20:$AH20,"&gt;=2024/11/1",'セッション実施状況管理'!$V20:$AH20,"&lt;2024/12/1")</f>
        <v>0</v>
      </c>
      <c r="U17" s="54">
        <f>COUNTIFS('セッション実施状況管理'!$V20:$AH20,"&gt;=2024/12/1",'セッション実施状況管理'!$V20:$AH20,"&lt;2025/1/1")</f>
        <v>0</v>
      </c>
      <c r="V17" s="54">
        <f>COUNTIFS('セッション実施状況管理'!$V20:$AH20,"&gt;=2025/1/1",'セッション実施状況管理'!$V20:$AH20,"&lt;2025/2/1")</f>
        <v>0</v>
      </c>
      <c r="W17" s="54">
        <f>COUNTIFS('セッション実施状況管理'!$V20:$AH20,"&gt;=2025/2/1",'セッション実施状況管理'!$V20:$AH20,"&lt;2025/3/1")</f>
        <v>0</v>
      </c>
      <c r="X17" s="54">
        <f>COUNTIFS('セッション実施状況管理'!$V20:$AH20,"&gt;=2025/3/1",'セッション実施状況管理'!$V20:$AH20,"&lt;2025/4/1")</f>
        <v>0</v>
      </c>
      <c r="Y17" s="54">
        <f>COUNTIFS('セッション実施状況管理'!$V20:$AH20,"&gt;=2025/4/1",'セッション実施状況管理'!$V20:$AH20,"&lt;2025/5/1")</f>
        <v>0</v>
      </c>
      <c r="Z17" s="54">
        <f>COUNTIFS('セッション実施状況管理'!$V20:$AH20,"&gt;=2025/5/1",'セッション実施状況管理'!$V20:$AH20,"&lt;2025/6/1")</f>
        <v>0</v>
      </c>
      <c r="AA17" s="54">
        <f>COUNTIFS('セッション実施状況管理'!$V20:$AH20,"&gt;=2025/6/1",'セッション実施状況管理'!$V20:$AH20,"&lt;2025/7/1")</f>
        <v>0</v>
      </c>
      <c r="AB17" s="54">
        <f>COUNTIFS('セッション実施状況管理'!$V20:$AH20,"&gt;=2025/7/1",'セッション実施状況管理'!$V20:$AH20,"&lt;2025/8/1")</f>
        <v>0</v>
      </c>
    </row>
    <row r="18">
      <c r="A18" s="1">
        <v>0.0</v>
      </c>
      <c r="B18" s="65">
        <v>11.0</v>
      </c>
      <c r="C18" s="82" t="s">
        <v>97</v>
      </c>
      <c r="D18" s="588" t="s">
        <v>1083</v>
      </c>
      <c r="E18" s="74" t="s">
        <v>228</v>
      </c>
      <c r="F18" s="74">
        <v>3.0</v>
      </c>
      <c r="G18" s="777">
        <f t="shared" si="1"/>
        <v>13</v>
      </c>
      <c r="H18" s="779">
        <f>COUNTIFS('セッション実施状況管理'!$V21:$AH21,"&gt;=2023/11/1",'セッション実施状況管理'!$V21:$AH21,"&lt;2023/12/1")</f>
        <v>0</v>
      </c>
      <c r="I18" s="780">
        <f>COUNTIFS('セッション実施状況管理'!$V21:$AH21,"&gt;=2023/12/1",'セッション実施状況管理'!$V21:$AH21,"&lt;2024/1/1")</f>
        <v>0</v>
      </c>
      <c r="J18" s="780">
        <f>COUNTIFS('セッション実施状況管理'!$V21:$AH21,"&gt;=2024/1/1",'セッション実施状況管理'!$V21:$AH21,"&lt;2024/2/1")</f>
        <v>0</v>
      </c>
      <c r="K18" s="54">
        <f>COUNTIFS('セッション実施状況管理'!$V21:$AH21,"&gt;=2024/2/1",'セッション実施状況管理'!$V21:$AH21,"&lt;2024/3/1")</f>
        <v>2</v>
      </c>
      <c r="L18" s="54">
        <f>COUNTIFS('セッション実施状況管理'!$V21:$AH21,"&gt;=2024/3/1",'セッション実施状況管理'!$V21:$AH21,"&lt;2024/4/1")</f>
        <v>2</v>
      </c>
      <c r="M18" s="54">
        <f>COUNTIFS('セッション実施状況管理'!$V21:$AH21,"&gt;=2024/4/1",'セッション実施状況管理'!$V21:$AH21,"&lt;2024/5/1")</f>
        <v>2</v>
      </c>
      <c r="N18" s="54">
        <f>COUNTIFS('セッション実施状況管理'!$V21:$AH21,"&gt;=2024/5/1",'セッション実施状況管理'!$V21:$AH21,"&lt;2024/6/1")</f>
        <v>2</v>
      </c>
      <c r="O18" s="54">
        <f>COUNTIFS('セッション実施状況管理'!$V21:$AH21,"&gt;=2024/6/1",'セッション実施状況管理'!$V21:$AH21,"&lt;2024/7/1")</f>
        <v>3</v>
      </c>
      <c r="P18" s="54">
        <f>COUNTIFS('セッション実施状況管理'!$V21:$AH21,"&gt;=2024/7/1",'セッション実施状況管理'!$V21:$AH21,"&lt;2024/8/1")</f>
        <v>1</v>
      </c>
      <c r="Q18" s="54">
        <f>COUNTIFS('セッション実施状況管理'!$V21:$AH21,"&gt;=2024/8/1",'セッション実施状況管理'!$V21:$AH21,"&lt;2024/9/1")</f>
        <v>1</v>
      </c>
      <c r="R18" s="54">
        <f>COUNTIFS('セッション実施状況管理'!$V21:$AH21,"&gt;=2024/9/1",'セッション実施状況管理'!$V21:$AH21,"&lt;2024/10/1")</f>
        <v>0</v>
      </c>
      <c r="S18" s="54">
        <f>COUNTIFS('セッション実施状況管理'!$V21:$AH21,"&gt;=2024/10/1",'セッション実施状況管理'!$V21:$AH21,"&lt;2024/11/1")</f>
        <v>0</v>
      </c>
      <c r="T18" s="54">
        <f>COUNTIFS('セッション実施状況管理'!$V21:$AH21,"&gt;=2024/11/1",'セッション実施状況管理'!$V21:$AH21,"&lt;2024/12/1")</f>
        <v>0</v>
      </c>
      <c r="U18" s="54">
        <f>COUNTIFS('セッション実施状況管理'!$V21:$AH21,"&gt;=2024/12/1",'セッション実施状況管理'!$V21:$AH21,"&lt;2025/1/1")</f>
        <v>0</v>
      </c>
      <c r="V18" s="54">
        <f>COUNTIFS('セッション実施状況管理'!$V21:$AH21,"&gt;=2025/1/1",'セッション実施状況管理'!$V21:$AH21,"&lt;2025/2/1")</f>
        <v>0</v>
      </c>
      <c r="W18" s="54">
        <f>COUNTIFS('セッション実施状況管理'!$V21:$AH21,"&gt;=2025/2/1",'セッション実施状況管理'!$V21:$AH21,"&lt;2025/3/1")</f>
        <v>0</v>
      </c>
      <c r="X18" s="54">
        <f>COUNTIFS('セッション実施状況管理'!$V21:$AH21,"&gt;=2025/3/1",'セッション実施状況管理'!$V21:$AH21,"&lt;2025/4/1")</f>
        <v>0</v>
      </c>
      <c r="Y18" s="54">
        <f>COUNTIFS('セッション実施状況管理'!$V21:$AH21,"&gt;=2025/4/1",'セッション実施状況管理'!$V21:$AH21,"&lt;2025/5/1")</f>
        <v>0</v>
      </c>
      <c r="Z18" s="54">
        <f>COUNTIFS('セッション実施状況管理'!$V21:$AH21,"&gt;=2025/5/1",'セッション実施状況管理'!$V21:$AH21,"&lt;2025/6/1")</f>
        <v>0</v>
      </c>
      <c r="AA18" s="54">
        <f>COUNTIFS('セッション実施状況管理'!$V21:$AH21,"&gt;=2025/6/1",'セッション実施状況管理'!$V21:$AH21,"&lt;2025/7/1")</f>
        <v>0</v>
      </c>
      <c r="AB18" s="54">
        <f>COUNTIFS('セッション実施状況管理'!$V21:$AH21,"&gt;=2025/7/1",'セッション実施状況管理'!$V21:$AH21,"&lt;2025/8/1")</f>
        <v>0</v>
      </c>
    </row>
    <row r="19">
      <c r="A19" s="1">
        <v>0.0</v>
      </c>
      <c r="B19" s="65">
        <v>12.0</v>
      </c>
      <c r="C19" s="82" t="s">
        <v>101</v>
      </c>
      <c r="D19" s="581" t="s">
        <v>1084</v>
      </c>
      <c r="E19" s="74" t="s">
        <v>221</v>
      </c>
      <c r="F19" s="74">
        <v>3.0</v>
      </c>
      <c r="G19" s="777">
        <f t="shared" si="1"/>
        <v>13</v>
      </c>
      <c r="H19" s="779">
        <f>COUNTIFS('セッション実施状況管理'!$V22:$AH22,"&gt;=2023/11/1",'セッション実施状況管理'!$V22:$AH22,"&lt;2023/12/1")</f>
        <v>0</v>
      </c>
      <c r="I19" s="780">
        <f>COUNTIFS('セッション実施状況管理'!$V22:$AH22,"&gt;=2023/12/1",'セッション実施状況管理'!$V22:$AH22,"&lt;2024/1/1")</f>
        <v>0</v>
      </c>
      <c r="J19" s="780">
        <f>COUNTIFS('セッション実施状況管理'!$V22:$AH22,"&gt;=2024/1/1",'セッション実施状況管理'!$V22:$AH22,"&lt;2024/2/1")</f>
        <v>0</v>
      </c>
      <c r="K19" s="54">
        <f>COUNTIFS('セッション実施状況管理'!$V22:$AH22,"&gt;=2024/2/1",'セッション実施状況管理'!$V22:$AH22,"&lt;2024/3/1")</f>
        <v>3</v>
      </c>
      <c r="L19" s="54">
        <f>COUNTIFS('セッション実施状況管理'!$V22:$AH22,"&gt;=2024/3/1",'セッション実施状況管理'!$V22:$AH22,"&lt;2024/4/1")</f>
        <v>1</v>
      </c>
      <c r="M19" s="54">
        <f>COUNTIFS('セッション実施状況管理'!$V22:$AH22,"&gt;=2024/4/1",'セッション実施状況管理'!$V22:$AH22,"&lt;2024/5/1")</f>
        <v>2</v>
      </c>
      <c r="N19" s="54">
        <f>COUNTIFS('セッション実施状況管理'!$V22:$AH22,"&gt;=2024/5/1",'セッション実施状況管理'!$V22:$AH22,"&lt;2024/6/1")</f>
        <v>1</v>
      </c>
      <c r="O19" s="54">
        <f>COUNTIFS('セッション実施状況管理'!$V22:$AH22,"&gt;=2024/6/1",'セッション実施状況管理'!$V22:$AH22,"&lt;2024/7/1")</f>
        <v>2</v>
      </c>
      <c r="P19" s="54">
        <f>COUNTIFS('セッション実施状況管理'!$V22:$AH22,"&gt;=2024/7/1",'セッション実施状況管理'!$V22:$AH22,"&lt;2024/8/1")</f>
        <v>2</v>
      </c>
      <c r="Q19" s="54">
        <f>COUNTIFS('セッション実施状況管理'!$V22:$AH22,"&gt;=2024/8/1",'セッション実施状況管理'!$V22:$AH22,"&lt;2024/9/1")</f>
        <v>1</v>
      </c>
      <c r="R19" s="54">
        <f>COUNTIFS('セッション実施状況管理'!$V22:$AH22,"&gt;=2024/9/1",'セッション実施状況管理'!$V22:$AH22,"&lt;2024/10/1")</f>
        <v>1</v>
      </c>
      <c r="S19" s="54">
        <f>COUNTIFS('セッション実施状況管理'!$V22:$AH22,"&gt;=2024/10/1",'セッション実施状況管理'!$V22:$AH22,"&lt;2024/11/1")</f>
        <v>0</v>
      </c>
      <c r="T19" s="54">
        <f>COUNTIFS('セッション実施状況管理'!$V22:$AH22,"&gt;=2024/11/1",'セッション実施状況管理'!$V22:$AH22,"&lt;2024/12/1")</f>
        <v>0</v>
      </c>
      <c r="U19" s="54">
        <f>COUNTIFS('セッション実施状況管理'!$V22:$AH22,"&gt;=2024/12/1",'セッション実施状況管理'!$V22:$AH22,"&lt;2025/1/1")</f>
        <v>0</v>
      </c>
      <c r="V19" s="54">
        <f>COUNTIFS('セッション実施状況管理'!$V22:$AH22,"&gt;=2025/1/1",'セッション実施状況管理'!$V22:$AH22,"&lt;2025/2/1")</f>
        <v>0</v>
      </c>
      <c r="W19" s="54">
        <f>COUNTIFS('セッション実施状況管理'!$V22:$AH22,"&gt;=2025/2/1",'セッション実施状況管理'!$V22:$AH22,"&lt;2025/3/1")</f>
        <v>0</v>
      </c>
      <c r="X19" s="54">
        <f>COUNTIFS('セッション実施状況管理'!$V22:$AH22,"&gt;=2025/3/1",'セッション実施状況管理'!$V22:$AH22,"&lt;2025/4/1")</f>
        <v>0</v>
      </c>
      <c r="Y19" s="54">
        <f>COUNTIFS('セッション実施状況管理'!$V22:$AH22,"&gt;=2025/4/1",'セッション実施状況管理'!$V22:$AH22,"&lt;2025/5/1")</f>
        <v>0</v>
      </c>
      <c r="Z19" s="54">
        <f>COUNTIFS('セッション実施状況管理'!$V22:$AH22,"&gt;=2025/5/1",'セッション実施状況管理'!$V22:$AH22,"&lt;2025/6/1")</f>
        <v>0</v>
      </c>
      <c r="AA19" s="54">
        <f>COUNTIFS('セッション実施状況管理'!$V22:$AH22,"&gt;=2025/6/1",'セッション実施状況管理'!$V22:$AH22,"&lt;2025/7/1")</f>
        <v>0</v>
      </c>
      <c r="AB19" s="54">
        <f>COUNTIFS('セッション実施状況管理'!$V22:$AH22,"&gt;=2025/7/1",'セッション実施状況管理'!$V22:$AH22,"&lt;2025/8/1")</f>
        <v>0</v>
      </c>
    </row>
    <row r="20">
      <c r="A20" s="1">
        <v>0.0</v>
      </c>
      <c r="B20" s="40">
        <v>13.0</v>
      </c>
      <c r="C20" s="82" t="s">
        <v>106</v>
      </c>
      <c r="D20" s="581" t="s">
        <v>1085</v>
      </c>
      <c r="E20" s="74" t="s">
        <v>238</v>
      </c>
      <c r="F20" s="74">
        <v>1.0</v>
      </c>
      <c r="G20" s="777">
        <f t="shared" si="1"/>
        <v>13</v>
      </c>
      <c r="H20" s="779">
        <f>COUNTIFS('セッション実施状況管理'!$V23:$AH23,"&gt;=2023/11/1",'セッション実施状況管理'!$V23:$AH23,"&lt;2023/12/1")</f>
        <v>0</v>
      </c>
      <c r="I20" s="780">
        <f>COUNTIFS('セッション実施状況管理'!$V23:$AH23,"&gt;=2023/12/1",'セッション実施状況管理'!$V23:$AH23,"&lt;2024/1/1")</f>
        <v>0</v>
      </c>
      <c r="J20" s="780">
        <f>COUNTIFS('セッション実施状況管理'!$V23:$AH23,"&gt;=2024/1/1",'セッション実施状況管理'!$V23:$AH23,"&lt;2024/2/1")</f>
        <v>0</v>
      </c>
      <c r="K20" s="54">
        <f>COUNTIFS('セッション実施状況管理'!$V23:$AH23,"&gt;=2024/2/1",'セッション実施状況管理'!$V23:$AH23,"&lt;2024/3/1")</f>
        <v>2</v>
      </c>
      <c r="L20" s="54">
        <f>COUNTIFS('セッション実施状況管理'!$V23:$AH23,"&gt;=2024/3/1",'セッション実施状況管理'!$V23:$AH23,"&lt;2024/4/1")</f>
        <v>2</v>
      </c>
      <c r="M20" s="54">
        <f>COUNTIFS('セッション実施状況管理'!$V23:$AH23,"&gt;=2024/4/1",'セッション実施状況管理'!$V23:$AH23,"&lt;2024/5/1")</f>
        <v>2</v>
      </c>
      <c r="N20" s="54">
        <f>COUNTIFS('セッション実施状況管理'!$V23:$AH23,"&gt;=2024/5/1",'セッション実施状況管理'!$V23:$AH23,"&lt;2024/6/1")</f>
        <v>2</v>
      </c>
      <c r="O20" s="54">
        <f>COUNTIFS('セッション実施状況管理'!$V23:$AH23,"&gt;=2024/6/1",'セッション実施状況管理'!$V23:$AH23,"&lt;2024/7/1")</f>
        <v>2</v>
      </c>
      <c r="P20" s="54">
        <f>COUNTIFS('セッション実施状況管理'!$V23:$AH23,"&gt;=2024/7/1",'セッション実施状況管理'!$V23:$AH23,"&lt;2024/8/1")</f>
        <v>1</v>
      </c>
      <c r="Q20" s="54">
        <f>COUNTIFS('セッション実施状況管理'!$V23:$AH23,"&gt;=2024/8/1",'セッション実施状況管理'!$V23:$AH23,"&lt;2024/9/1")</f>
        <v>2</v>
      </c>
      <c r="R20" s="54">
        <f>COUNTIFS('セッション実施状況管理'!$V23:$AH23,"&gt;=2024/9/1",'セッション実施状況管理'!$V23:$AH23,"&lt;2024/10/1")</f>
        <v>0</v>
      </c>
      <c r="S20" s="54">
        <f>COUNTIFS('セッション実施状況管理'!$V23:$AH23,"&gt;=2024/10/1",'セッション実施状況管理'!$V23:$AH23,"&lt;2024/11/1")</f>
        <v>0</v>
      </c>
      <c r="T20" s="54">
        <f>COUNTIFS('セッション実施状況管理'!$V23:$AH23,"&gt;=2024/11/1",'セッション実施状況管理'!$V23:$AH23,"&lt;2024/12/1")</f>
        <v>0</v>
      </c>
      <c r="U20" s="54">
        <f>COUNTIFS('セッション実施状況管理'!$V23:$AH23,"&gt;=2024/12/1",'セッション実施状況管理'!$V23:$AH23,"&lt;2025/1/1")</f>
        <v>0</v>
      </c>
      <c r="V20" s="54">
        <f>COUNTIFS('セッション実施状況管理'!$V23:$AH23,"&gt;=2025/1/1",'セッション実施状況管理'!$V23:$AH23,"&lt;2025/2/1")</f>
        <v>0</v>
      </c>
      <c r="W20" s="54">
        <f>COUNTIFS('セッション実施状況管理'!$V23:$AH23,"&gt;=2025/2/1",'セッション実施状況管理'!$V23:$AH23,"&lt;2025/3/1")</f>
        <v>0</v>
      </c>
      <c r="X20" s="54">
        <f>COUNTIFS('セッション実施状況管理'!$V23:$AH23,"&gt;=2025/3/1",'セッション実施状況管理'!$V23:$AH23,"&lt;2025/4/1")</f>
        <v>0</v>
      </c>
      <c r="Y20" s="54">
        <f>COUNTIFS('セッション実施状況管理'!$V23:$AH23,"&gt;=2025/4/1",'セッション実施状況管理'!$V23:$AH23,"&lt;2025/5/1")</f>
        <v>0</v>
      </c>
      <c r="Z20" s="54">
        <f>COUNTIFS('セッション実施状況管理'!$V23:$AH23,"&gt;=2025/5/1",'セッション実施状況管理'!$V23:$AH23,"&lt;2025/6/1")</f>
        <v>0</v>
      </c>
      <c r="AA20" s="54">
        <f>COUNTIFS('セッション実施状況管理'!$V23:$AH23,"&gt;=2025/6/1",'セッション実施状況管理'!$V23:$AH23,"&lt;2025/7/1")</f>
        <v>0</v>
      </c>
      <c r="AB20" s="54">
        <f>COUNTIFS('セッション実施状況管理'!$V23:$AH23,"&gt;=2025/7/1",'セッション実施状況管理'!$V23:$AH23,"&lt;2025/8/1")</f>
        <v>0</v>
      </c>
    </row>
    <row r="21">
      <c r="A21" s="1">
        <v>0.0</v>
      </c>
      <c r="B21" s="65">
        <v>14.0</v>
      </c>
      <c r="C21" s="82" t="s">
        <v>109</v>
      </c>
      <c r="D21" s="581" t="s">
        <v>1086</v>
      </c>
      <c r="E21" s="74" t="s">
        <v>238</v>
      </c>
      <c r="F21" s="74">
        <v>2.0</v>
      </c>
      <c r="G21" s="777">
        <f t="shared" si="1"/>
        <v>13</v>
      </c>
      <c r="H21" s="779">
        <f>COUNTIFS('セッション実施状況管理'!$V24:$AH24,"&gt;=2023/11/1",'セッション実施状況管理'!$V24:$AH24,"&lt;2023/12/1")</f>
        <v>0</v>
      </c>
      <c r="I21" s="780">
        <f>COUNTIFS('セッション実施状況管理'!$V24:$AH24,"&gt;=2023/12/1",'セッション実施状況管理'!$V24:$AH24,"&lt;2024/1/1")</f>
        <v>0</v>
      </c>
      <c r="J21" s="780">
        <f>COUNTIFS('セッション実施状況管理'!$V24:$AH24,"&gt;=2024/1/1",'セッション実施状況管理'!$V24:$AH24,"&lt;2024/2/1")</f>
        <v>0</v>
      </c>
      <c r="K21" s="54">
        <f>COUNTIFS('セッション実施状況管理'!$V24:$AH24,"&gt;=2024/2/1",'セッション実施状況管理'!$V24:$AH24,"&lt;2024/3/1")</f>
        <v>2</v>
      </c>
      <c r="L21" s="54">
        <f>COUNTIFS('セッション実施状況管理'!$V24:$AH24,"&gt;=2024/3/1",'セッション実施状況管理'!$V24:$AH24,"&lt;2024/4/1")</f>
        <v>2</v>
      </c>
      <c r="M21" s="54">
        <f>COUNTIFS('セッション実施状況管理'!$V24:$AH24,"&gt;=2024/4/1",'セッション実施状況管理'!$V24:$AH24,"&lt;2024/5/1")</f>
        <v>2</v>
      </c>
      <c r="N21" s="54">
        <f>COUNTIFS('セッション実施状況管理'!$V24:$AH24,"&gt;=2024/5/1",'セッション実施状況管理'!$V24:$AH24,"&lt;2024/6/1")</f>
        <v>2</v>
      </c>
      <c r="O21" s="54">
        <f>COUNTIFS('セッション実施状況管理'!$V24:$AH24,"&gt;=2024/6/1",'セッション実施状況管理'!$V24:$AH24,"&lt;2024/7/1")</f>
        <v>3</v>
      </c>
      <c r="P21" s="54">
        <f>COUNTIFS('セッション実施状況管理'!$V24:$AH24,"&gt;=2024/7/1",'セッション実施状況管理'!$V24:$AH24,"&lt;2024/8/1")</f>
        <v>2</v>
      </c>
      <c r="Q21" s="54">
        <f>COUNTIFS('セッション実施状況管理'!$V24:$AH24,"&gt;=2024/8/1",'セッション実施状況管理'!$V24:$AH24,"&lt;2024/9/1")</f>
        <v>0</v>
      </c>
      <c r="R21" s="54">
        <f>COUNTIFS('セッション実施状況管理'!$V24:$AH24,"&gt;=2024/9/1",'セッション実施状況管理'!$V24:$AH24,"&lt;2024/10/1")</f>
        <v>0</v>
      </c>
      <c r="S21" s="54">
        <f>COUNTIFS('セッション実施状況管理'!$V24:$AH24,"&gt;=2024/10/1",'セッション実施状況管理'!$V24:$AH24,"&lt;2024/11/1")</f>
        <v>0</v>
      </c>
      <c r="T21" s="54">
        <f>COUNTIFS('セッション実施状況管理'!$V24:$AH24,"&gt;=2024/11/1",'セッション実施状況管理'!$V24:$AH24,"&lt;2024/12/1")</f>
        <v>0</v>
      </c>
      <c r="U21" s="54">
        <f>COUNTIFS('セッション実施状況管理'!$V24:$AH24,"&gt;=2024/12/1",'セッション実施状況管理'!$V24:$AH24,"&lt;2025/1/1")</f>
        <v>0</v>
      </c>
      <c r="V21" s="54">
        <f>COUNTIFS('セッション実施状況管理'!$V24:$AH24,"&gt;=2025/1/1",'セッション実施状況管理'!$V24:$AH24,"&lt;2025/2/1")</f>
        <v>0</v>
      </c>
      <c r="W21" s="54">
        <f>COUNTIFS('セッション実施状況管理'!$V24:$AH24,"&gt;=2025/2/1",'セッション実施状況管理'!$V24:$AH24,"&lt;2025/3/1")</f>
        <v>0</v>
      </c>
      <c r="X21" s="54">
        <f>COUNTIFS('セッション実施状況管理'!$V24:$AH24,"&gt;=2025/3/1",'セッション実施状況管理'!$V24:$AH24,"&lt;2025/4/1")</f>
        <v>0</v>
      </c>
      <c r="Y21" s="54">
        <f>COUNTIFS('セッション実施状況管理'!$V24:$AH24,"&gt;=2025/4/1",'セッション実施状況管理'!$V24:$AH24,"&lt;2025/5/1")</f>
        <v>0</v>
      </c>
      <c r="Z21" s="54">
        <f>COUNTIFS('セッション実施状況管理'!$V24:$AH24,"&gt;=2025/5/1",'セッション実施状況管理'!$V24:$AH24,"&lt;2025/6/1")</f>
        <v>0</v>
      </c>
      <c r="AA21" s="54">
        <f>COUNTIFS('セッション実施状況管理'!$V24:$AH24,"&gt;=2025/6/1",'セッション実施状況管理'!$V24:$AH24,"&lt;2025/7/1")</f>
        <v>0</v>
      </c>
      <c r="AB21" s="54">
        <f>COUNTIFS('セッション実施状況管理'!$V24:$AH24,"&gt;=2025/7/1",'セッション実施状況管理'!$V24:$AH24,"&lt;2025/8/1")</f>
        <v>0</v>
      </c>
    </row>
    <row r="22">
      <c r="A22" s="1">
        <v>0.0</v>
      </c>
      <c r="B22" s="65">
        <v>15.0</v>
      </c>
      <c r="C22" s="82" t="s">
        <v>115</v>
      </c>
      <c r="D22" s="588" t="s">
        <v>1087</v>
      </c>
      <c r="E22" s="74" t="s">
        <v>241</v>
      </c>
      <c r="F22" s="74">
        <v>1.0</v>
      </c>
      <c r="G22" s="777">
        <f t="shared" si="1"/>
        <v>12</v>
      </c>
      <c r="H22" s="779">
        <f>COUNTIFS('セッション実施状況管理'!$V25:$AH25,"&gt;=2023/11/1",'セッション実施状況管理'!$V25:$AH25,"&lt;2023/12/1")</f>
        <v>0</v>
      </c>
      <c r="I22" s="780">
        <f>COUNTIFS('セッション実施状況管理'!$V25:$AH25,"&gt;=2023/12/1",'セッション実施状況管理'!$V25:$AH25,"&lt;2024/1/1")</f>
        <v>0</v>
      </c>
      <c r="J22" s="780">
        <f>COUNTIFS('セッション実施状況管理'!$V25:$AH25,"&gt;=2024/1/1",'セッション実施状況管理'!$V25:$AH25,"&lt;2024/2/1")</f>
        <v>0</v>
      </c>
      <c r="K22" s="54">
        <f>COUNTIFS('セッション実施状況管理'!$V25:$AH25,"&gt;=2024/2/1",'セッション実施状況管理'!$V25:$AH25,"&lt;2024/3/1")</f>
        <v>2</v>
      </c>
      <c r="L22" s="54">
        <f>COUNTIFS('セッション実施状況管理'!$V25:$AH25,"&gt;=2024/3/1",'セッション実施状況管理'!$V25:$AH25,"&lt;2024/4/1")</f>
        <v>2</v>
      </c>
      <c r="M22" s="54">
        <f>COUNTIFS('セッション実施状況管理'!$V25:$AH25,"&gt;=2024/4/1",'セッション実施状況管理'!$V25:$AH25,"&lt;2024/5/1")</f>
        <v>2</v>
      </c>
      <c r="N22" s="54">
        <f>COUNTIFS('セッション実施状況管理'!$V25:$AH25,"&gt;=2024/5/1",'セッション実施状況管理'!$V25:$AH25,"&lt;2024/6/1")</f>
        <v>1</v>
      </c>
      <c r="O22" s="54">
        <f>COUNTIFS('セッション実施状況管理'!$V25:$AH25,"&gt;=2024/6/1",'セッション実施状況管理'!$V25:$AH25,"&lt;2024/7/1")</f>
        <v>3</v>
      </c>
      <c r="P22" s="54">
        <f>COUNTIFS('セッション実施状況管理'!$V25:$AH25,"&gt;=2024/7/1",'セッション実施状況管理'!$V25:$AH25,"&lt;2024/8/1")</f>
        <v>2</v>
      </c>
      <c r="Q22" s="54">
        <f>COUNTIFS('セッション実施状況管理'!$V25:$AH25,"&gt;=2024/8/1",'セッション実施状況管理'!$V25:$AH25,"&lt;2024/9/1")</f>
        <v>0</v>
      </c>
      <c r="R22" s="54">
        <f>COUNTIFS('セッション実施状況管理'!$V25:$AH25,"&gt;=2024/9/1",'セッション実施状況管理'!$V25:$AH25,"&lt;2024/10/1")</f>
        <v>0</v>
      </c>
      <c r="S22" s="54">
        <f>COUNTIFS('セッション実施状況管理'!$V25:$AH25,"&gt;=2024/10/1",'セッション実施状況管理'!$V25:$AH25,"&lt;2024/11/1")</f>
        <v>0</v>
      </c>
      <c r="T22" s="54">
        <f>COUNTIFS('セッション実施状況管理'!$V25:$AH25,"&gt;=2024/11/1",'セッション実施状況管理'!$V25:$AH25,"&lt;2024/12/1")</f>
        <v>0</v>
      </c>
      <c r="U22" s="54">
        <f>COUNTIFS('セッション実施状況管理'!$V25:$AH25,"&gt;=2024/12/1",'セッション実施状況管理'!$V25:$AH25,"&lt;2025/1/1")</f>
        <v>0</v>
      </c>
      <c r="V22" s="54">
        <f>COUNTIFS('セッション実施状況管理'!$V25:$AH25,"&gt;=2025/1/1",'セッション実施状況管理'!$V25:$AH25,"&lt;2025/2/1")</f>
        <v>0</v>
      </c>
      <c r="W22" s="54">
        <f>COUNTIFS('セッション実施状況管理'!$V25:$AH25,"&gt;=2025/2/1",'セッション実施状況管理'!$V25:$AH25,"&lt;2025/3/1")</f>
        <v>0</v>
      </c>
      <c r="X22" s="54">
        <f>COUNTIFS('セッション実施状況管理'!$V25:$AH25,"&gt;=2025/3/1",'セッション実施状況管理'!$V25:$AH25,"&lt;2025/4/1")</f>
        <v>0</v>
      </c>
      <c r="Y22" s="54">
        <f>COUNTIFS('セッション実施状況管理'!$V25:$AH25,"&gt;=2025/4/1",'セッション実施状況管理'!$V25:$AH25,"&lt;2025/5/1")</f>
        <v>0</v>
      </c>
      <c r="Z22" s="54">
        <f>COUNTIFS('セッション実施状況管理'!$V25:$AH25,"&gt;=2025/5/1",'セッション実施状況管理'!$V25:$AH25,"&lt;2025/6/1")</f>
        <v>0</v>
      </c>
      <c r="AA22" s="54">
        <f>COUNTIFS('セッション実施状況管理'!$V25:$AH25,"&gt;=2025/6/1",'セッション実施状況管理'!$V25:$AH25,"&lt;2025/7/1")</f>
        <v>0</v>
      </c>
      <c r="AB22" s="54">
        <f>COUNTIFS('セッション実施状況管理'!$V25:$AH25,"&gt;=2025/7/1",'セッション実施状況管理'!$V25:$AH25,"&lt;2025/8/1")</f>
        <v>0</v>
      </c>
    </row>
    <row r="23">
      <c r="A23" s="1">
        <v>0.0</v>
      </c>
      <c r="B23" s="40">
        <v>16.0</v>
      </c>
      <c r="C23" s="82" t="s">
        <v>119</v>
      </c>
      <c r="D23" s="581" t="s">
        <v>1088</v>
      </c>
      <c r="E23" s="74" t="s">
        <v>238</v>
      </c>
      <c r="F23" s="74">
        <v>3.0</v>
      </c>
      <c r="G23" s="777">
        <f t="shared" si="1"/>
        <v>12</v>
      </c>
      <c r="H23" s="779">
        <f>COUNTIFS('セッション実施状況管理'!$V26:$AH26,"&gt;=2023/11/1",'セッション実施状況管理'!$V26:$AH26,"&lt;2023/12/1")</f>
        <v>0</v>
      </c>
      <c r="I23" s="780">
        <f>COUNTIFS('セッション実施状況管理'!$V26:$AH26,"&gt;=2023/12/1",'セッション実施状況管理'!$V26:$AH26,"&lt;2024/1/1")</f>
        <v>0</v>
      </c>
      <c r="J23" s="780">
        <f>COUNTIFS('セッション実施状況管理'!$V26:$AH26,"&gt;=2024/1/1",'セッション実施状況管理'!$V26:$AH26,"&lt;2024/2/1")</f>
        <v>0</v>
      </c>
      <c r="K23" s="54">
        <f>COUNTIFS('セッション実施状況管理'!$V26:$AH26,"&gt;=2024/2/1",'セッション実施状況管理'!$V26:$AH26,"&lt;2024/3/1")</f>
        <v>2</v>
      </c>
      <c r="L23" s="54">
        <f>COUNTIFS('セッション実施状況管理'!$V26:$AH26,"&gt;=2024/3/1",'セッション実施状況管理'!$V26:$AH26,"&lt;2024/4/1")</f>
        <v>2</v>
      </c>
      <c r="M23" s="54">
        <f>COUNTIFS('セッション実施状況管理'!$V26:$AH26,"&gt;=2024/4/1",'セッション実施状況管理'!$V26:$AH26,"&lt;2024/5/1")</f>
        <v>2</v>
      </c>
      <c r="N23" s="54">
        <f>COUNTIFS('セッション実施状況管理'!$V26:$AH26,"&gt;=2024/5/1",'セッション実施状況管理'!$V26:$AH26,"&lt;2024/6/1")</f>
        <v>2</v>
      </c>
      <c r="O23" s="54">
        <f>COUNTIFS('セッション実施状況管理'!$V26:$AH26,"&gt;=2024/6/1",'セッション実施状況管理'!$V26:$AH26,"&lt;2024/7/1")</f>
        <v>2</v>
      </c>
      <c r="P23" s="54">
        <f>COUNTIFS('セッション実施状況管理'!$V26:$AH26,"&gt;=2024/7/1",'セッション実施状況管理'!$V26:$AH26,"&lt;2024/8/1")</f>
        <v>2</v>
      </c>
      <c r="Q23" s="54">
        <f>COUNTIFS('セッション実施状況管理'!$V26:$AH26,"&gt;=2024/8/1",'セッション実施状況管理'!$V26:$AH26,"&lt;2024/9/1")</f>
        <v>0</v>
      </c>
      <c r="R23" s="54">
        <f>COUNTIFS('セッション実施状況管理'!$V26:$AH26,"&gt;=2024/9/1",'セッション実施状況管理'!$V26:$AH26,"&lt;2024/10/1")</f>
        <v>0</v>
      </c>
      <c r="S23" s="54">
        <f>COUNTIFS('セッション実施状況管理'!$V26:$AH26,"&gt;=2024/10/1",'セッション実施状況管理'!$V26:$AH26,"&lt;2024/11/1")</f>
        <v>0</v>
      </c>
      <c r="T23" s="54">
        <f>COUNTIFS('セッション実施状況管理'!$V26:$AH26,"&gt;=2024/11/1",'セッション実施状況管理'!$V26:$AH26,"&lt;2024/12/1")</f>
        <v>0</v>
      </c>
      <c r="U23" s="54">
        <f>COUNTIFS('セッション実施状況管理'!$V26:$AH26,"&gt;=2024/12/1",'セッション実施状況管理'!$V26:$AH26,"&lt;2025/1/1")</f>
        <v>0</v>
      </c>
      <c r="V23" s="54">
        <f>COUNTIFS('セッション実施状況管理'!$V26:$AH26,"&gt;=2025/1/1",'セッション実施状況管理'!$V26:$AH26,"&lt;2025/2/1")</f>
        <v>0</v>
      </c>
      <c r="W23" s="54">
        <f>COUNTIFS('セッション実施状況管理'!$V26:$AH26,"&gt;=2025/2/1",'セッション実施状況管理'!$V26:$AH26,"&lt;2025/3/1")</f>
        <v>0</v>
      </c>
      <c r="X23" s="54">
        <f>COUNTIFS('セッション実施状況管理'!$V26:$AH26,"&gt;=2025/3/1",'セッション実施状況管理'!$V26:$AH26,"&lt;2025/4/1")</f>
        <v>0</v>
      </c>
      <c r="Y23" s="54">
        <f>COUNTIFS('セッション実施状況管理'!$V26:$AH26,"&gt;=2025/4/1",'セッション実施状況管理'!$V26:$AH26,"&lt;2025/5/1")</f>
        <v>0</v>
      </c>
      <c r="Z23" s="54">
        <f>COUNTIFS('セッション実施状況管理'!$V26:$AH26,"&gt;=2025/5/1",'セッション実施状況管理'!$V26:$AH26,"&lt;2025/6/1")</f>
        <v>0</v>
      </c>
      <c r="AA23" s="54">
        <f>COUNTIFS('セッション実施状況管理'!$V26:$AH26,"&gt;=2025/6/1",'セッション実施状況管理'!$V26:$AH26,"&lt;2025/7/1")</f>
        <v>0</v>
      </c>
      <c r="AB23" s="54">
        <f>COUNTIFS('セッション実施状況管理'!$V26:$AH26,"&gt;=2025/7/1",'セッション実施状況管理'!$V26:$AH26,"&lt;2025/8/1")</f>
        <v>0</v>
      </c>
    </row>
    <row r="24">
      <c r="A24" s="1">
        <v>0.0</v>
      </c>
      <c r="B24" s="65">
        <v>17.0</v>
      </c>
      <c r="C24" s="82" t="s">
        <v>122</v>
      </c>
      <c r="D24" s="581" t="s">
        <v>1719</v>
      </c>
      <c r="E24" s="74" t="s">
        <v>247</v>
      </c>
      <c r="F24" s="74">
        <v>1.0</v>
      </c>
      <c r="G24" s="777">
        <f t="shared" si="1"/>
        <v>13</v>
      </c>
      <c r="H24" s="779">
        <f>COUNTIFS('セッション実施状況管理'!$V27:$AH27,"&gt;=2023/11/1",'セッション実施状況管理'!$V27:$AH27,"&lt;2023/12/1")</f>
        <v>0</v>
      </c>
      <c r="I24" s="780">
        <f>COUNTIFS('セッション実施状況管理'!$V27:$AH27,"&gt;=2023/12/1",'セッション実施状況管理'!$V27:$AH27,"&lt;2024/1/1")</f>
        <v>0</v>
      </c>
      <c r="J24" s="780">
        <f>COUNTIFS('セッション実施状況管理'!$V27:$AH27,"&gt;=2024/1/1",'セッション実施状況管理'!$V27:$AH27,"&lt;2024/2/1")</f>
        <v>0</v>
      </c>
      <c r="K24" s="54">
        <f>COUNTIFS('セッション実施状況管理'!$V27:$AH27,"&gt;=2024/2/1",'セッション実施状況管理'!$V27:$AH27,"&lt;2024/3/1")</f>
        <v>1</v>
      </c>
      <c r="L24" s="54">
        <f>COUNTIFS('セッション実施状況管理'!$V27:$AH27,"&gt;=2024/3/1",'セッション実施状況管理'!$V27:$AH27,"&lt;2024/4/1")</f>
        <v>2</v>
      </c>
      <c r="M24" s="54">
        <f>COUNTIFS('セッション実施状況管理'!$V27:$AH27,"&gt;=2024/4/1",'セッション実施状況管理'!$V27:$AH27,"&lt;2024/5/1")</f>
        <v>0</v>
      </c>
      <c r="N24" s="54">
        <f>COUNTIFS('セッション実施状況管理'!$V27:$AH27,"&gt;=2024/5/1",'セッション実施状況管理'!$V27:$AH27,"&lt;2024/6/1")</f>
        <v>1</v>
      </c>
      <c r="O24" s="54">
        <f>COUNTIFS('セッション実施状況管理'!$V27:$AH27,"&gt;=2024/6/1",'セッション実施状況管理'!$V27:$AH27,"&lt;2024/7/1")</f>
        <v>3</v>
      </c>
      <c r="P24" s="54">
        <f>COUNTIFS('セッション実施状況管理'!$V27:$AH27,"&gt;=2024/7/1",'セッション実施状況管理'!$V27:$AH27,"&lt;2024/8/1")</f>
        <v>1</v>
      </c>
      <c r="Q24" s="54">
        <f>COUNTIFS('セッション実施状況管理'!$V27:$AH27,"&gt;=2024/8/1",'セッション実施状況管理'!$V27:$AH27,"&lt;2024/9/1")</f>
        <v>2</v>
      </c>
      <c r="R24" s="54">
        <f>COUNTIFS('セッション実施状況管理'!$V27:$AH27,"&gt;=2024/9/1",'セッション実施状況管理'!$V27:$AH27,"&lt;2024/10/1")</f>
        <v>3</v>
      </c>
      <c r="S24" s="54">
        <f>COUNTIFS('セッション実施状況管理'!$V27:$AH27,"&gt;=2024/10/1",'セッション実施状況管理'!$V27:$AH27,"&lt;2024/11/1")</f>
        <v>0</v>
      </c>
      <c r="T24" s="54">
        <f>COUNTIFS('セッション実施状況管理'!$V27:$AH27,"&gt;=2024/11/1",'セッション実施状況管理'!$V27:$AH27,"&lt;2024/12/1")</f>
        <v>0</v>
      </c>
      <c r="U24" s="54">
        <f>COUNTIFS('セッション実施状況管理'!$V27:$AH27,"&gt;=2024/12/1",'セッション実施状況管理'!$V27:$AH27,"&lt;2025/1/1")</f>
        <v>0</v>
      </c>
      <c r="V24" s="54">
        <f>COUNTIFS('セッション実施状況管理'!$V27:$AH27,"&gt;=2025/1/1",'セッション実施状況管理'!$V27:$AH27,"&lt;2025/2/1")</f>
        <v>0</v>
      </c>
      <c r="W24" s="54">
        <f>COUNTIFS('セッション実施状況管理'!$V27:$AH27,"&gt;=2025/2/1",'セッション実施状況管理'!$V27:$AH27,"&lt;2025/3/1")</f>
        <v>0</v>
      </c>
      <c r="X24" s="54">
        <f>COUNTIFS('セッション実施状況管理'!$V27:$AH27,"&gt;=2025/3/1",'セッション実施状況管理'!$V27:$AH27,"&lt;2025/4/1")</f>
        <v>0</v>
      </c>
      <c r="Y24" s="54">
        <f>COUNTIFS('セッション実施状況管理'!$V27:$AH27,"&gt;=2025/4/1",'セッション実施状況管理'!$V27:$AH27,"&lt;2025/5/1")</f>
        <v>0</v>
      </c>
      <c r="Z24" s="54">
        <f>COUNTIFS('セッション実施状況管理'!$V27:$AH27,"&gt;=2025/5/1",'セッション実施状況管理'!$V27:$AH27,"&lt;2025/6/1")</f>
        <v>0</v>
      </c>
      <c r="AA24" s="54">
        <f>COUNTIFS('セッション実施状況管理'!$V27:$AH27,"&gt;=2025/6/1",'セッション実施状況管理'!$V27:$AH27,"&lt;2025/7/1")</f>
        <v>0</v>
      </c>
      <c r="AB24" s="54">
        <f>COUNTIFS('セッション実施状況管理'!$V27:$AH27,"&gt;=2025/7/1",'セッション実施状況管理'!$V27:$AH27,"&lt;2025/8/1")</f>
        <v>0</v>
      </c>
    </row>
    <row r="25">
      <c r="A25" s="1">
        <v>0.0</v>
      </c>
      <c r="B25" s="65">
        <v>18.0</v>
      </c>
      <c r="C25" s="781" t="s">
        <v>124</v>
      </c>
      <c r="D25" s="591" t="s">
        <v>1720</v>
      </c>
      <c r="E25" s="74" t="s">
        <v>241</v>
      </c>
      <c r="F25" s="74">
        <v>2.0</v>
      </c>
      <c r="G25" s="777">
        <f t="shared" si="1"/>
        <v>13</v>
      </c>
      <c r="H25" s="779">
        <f>COUNTIFS('セッション実施状況管理'!$V28:$AH28,"&gt;=2023/11/1",'セッション実施状況管理'!$V28:$AH28,"&lt;2023/12/1")</f>
        <v>0</v>
      </c>
      <c r="I25" s="780">
        <f>COUNTIFS('セッション実施状況管理'!$V28:$AH28,"&gt;=2023/12/1",'セッション実施状況管理'!$V28:$AH28,"&lt;2024/1/1")</f>
        <v>0</v>
      </c>
      <c r="J25" s="780">
        <f>COUNTIFS('セッション実施状況管理'!$V28:$AH28,"&gt;=2024/1/1",'セッション実施状況管理'!$V28:$AH28,"&lt;2024/2/1")</f>
        <v>0</v>
      </c>
      <c r="K25" s="54">
        <f>COUNTIFS('セッション実施状況管理'!$V28:$AH28,"&gt;=2024/2/1",'セッション実施状況管理'!$V28:$AH28,"&lt;2024/3/1")</f>
        <v>2</v>
      </c>
      <c r="L25" s="54">
        <f>COUNTIFS('セッション実施状況管理'!$V28:$AH28,"&gt;=2024/3/1",'セッション実施状況管理'!$V28:$AH28,"&lt;2024/4/1")</f>
        <v>2</v>
      </c>
      <c r="M25" s="54">
        <f>COUNTIFS('セッション実施状況管理'!$V28:$AH28,"&gt;=2024/4/1",'セッション実施状況管理'!$V28:$AH28,"&lt;2024/5/1")</f>
        <v>1</v>
      </c>
      <c r="N25" s="54">
        <f>COUNTIFS('セッション実施状況管理'!$V28:$AH28,"&gt;=2024/5/1",'セッション実施状況管理'!$V28:$AH28,"&lt;2024/6/1")</f>
        <v>2</v>
      </c>
      <c r="O25" s="54">
        <f>COUNTIFS('セッション実施状況管理'!$V28:$AH28,"&gt;=2024/6/1",'セッション実施状況管理'!$V28:$AH28,"&lt;2024/7/1")</f>
        <v>2</v>
      </c>
      <c r="P25" s="54">
        <f>COUNTIFS('セッション実施状況管理'!$V28:$AH28,"&gt;=2024/7/1",'セッション実施状況管理'!$V28:$AH28,"&lt;2024/8/1")</f>
        <v>2</v>
      </c>
      <c r="Q25" s="54">
        <f>COUNTIFS('セッション実施状況管理'!$V28:$AH28,"&gt;=2024/8/1",'セッション実施状況管理'!$V28:$AH28,"&lt;2024/9/1")</f>
        <v>2</v>
      </c>
      <c r="R25" s="54">
        <f>COUNTIFS('セッション実施状況管理'!$V28:$AH28,"&gt;=2024/9/1",'セッション実施状況管理'!$V28:$AH28,"&lt;2024/10/1")</f>
        <v>0</v>
      </c>
      <c r="S25" s="54">
        <f>COUNTIFS('セッション実施状況管理'!$V28:$AH28,"&gt;=2024/10/1",'セッション実施状況管理'!$V28:$AH28,"&lt;2024/11/1")</f>
        <v>0</v>
      </c>
      <c r="T25" s="54">
        <f>COUNTIFS('セッション実施状況管理'!$V28:$AH28,"&gt;=2024/11/1",'セッション実施状況管理'!$V28:$AH28,"&lt;2024/12/1")</f>
        <v>0</v>
      </c>
      <c r="U25" s="54">
        <f>COUNTIFS('セッション実施状況管理'!$V28:$AH28,"&gt;=2024/12/1",'セッション実施状況管理'!$V28:$AH28,"&lt;2025/1/1")</f>
        <v>0</v>
      </c>
      <c r="V25" s="54">
        <f>COUNTIFS('セッション実施状況管理'!$V28:$AH28,"&gt;=2025/1/1",'セッション実施状況管理'!$V28:$AH28,"&lt;2025/2/1")</f>
        <v>0</v>
      </c>
      <c r="W25" s="54">
        <f>COUNTIFS('セッション実施状況管理'!$V28:$AH28,"&gt;=2025/2/1",'セッション実施状況管理'!$V28:$AH28,"&lt;2025/3/1")</f>
        <v>0</v>
      </c>
      <c r="X25" s="54">
        <f>COUNTIFS('セッション実施状況管理'!$V28:$AH28,"&gt;=2025/3/1",'セッション実施状況管理'!$V28:$AH28,"&lt;2025/4/1")</f>
        <v>0</v>
      </c>
      <c r="Y25" s="54">
        <f>COUNTIFS('セッション実施状況管理'!$V28:$AH28,"&gt;=2025/4/1",'セッション実施状況管理'!$V28:$AH28,"&lt;2025/5/1")</f>
        <v>0</v>
      </c>
      <c r="Z25" s="54">
        <f>COUNTIFS('セッション実施状況管理'!$V28:$AH28,"&gt;=2025/5/1",'セッション実施状況管理'!$V28:$AH28,"&lt;2025/6/1")</f>
        <v>0</v>
      </c>
      <c r="AA25" s="54">
        <f>COUNTIFS('セッション実施状況管理'!$V28:$AH28,"&gt;=2025/6/1",'セッション実施状況管理'!$V28:$AH28,"&lt;2025/7/1")</f>
        <v>0</v>
      </c>
      <c r="AB25" s="54">
        <f>COUNTIFS('セッション実施状況管理'!$V28:$AH28,"&gt;=2025/7/1",'セッション実施状況管理'!$V28:$AH28,"&lt;2025/8/1")</f>
        <v>0</v>
      </c>
    </row>
    <row r="26">
      <c r="A26" s="1">
        <v>0.0</v>
      </c>
      <c r="B26" s="40">
        <v>19.0</v>
      </c>
      <c r="C26" s="82" t="s">
        <v>127</v>
      </c>
      <c r="D26" s="581" t="s">
        <v>1721</v>
      </c>
      <c r="E26" s="74" t="s">
        <v>251</v>
      </c>
      <c r="F26" s="74">
        <v>1.0</v>
      </c>
      <c r="G26" s="777">
        <f t="shared" si="1"/>
        <v>13</v>
      </c>
      <c r="H26" s="779">
        <f>COUNTIFS('セッション実施状況管理'!$V29:$AH29,"&gt;=2023/11/1",'セッション実施状況管理'!$V29:$AH29,"&lt;2023/12/1")</f>
        <v>0</v>
      </c>
      <c r="I26" s="780">
        <f>COUNTIFS('セッション実施状況管理'!$V29:$AH29,"&gt;=2023/12/1",'セッション実施状況管理'!$V29:$AH29,"&lt;2024/1/1")</f>
        <v>0</v>
      </c>
      <c r="J26" s="780">
        <f>COUNTIFS('セッション実施状況管理'!$V29:$AH29,"&gt;=2024/1/1",'セッション実施状況管理'!$V29:$AH29,"&lt;2024/2/1")</f>
        <v>0</v>
      </c>
      <c r="K26" s="54">
        <f>COUNTIFS('セッション実施状況管理'!$V29:$AH29,"&gt;=2024/2/1",'セッション実施状況管理'!$V29:$AH29,"&lt;2024/3/1")</f>
        <v>0</v>
      </c>
      <c r="L26" s="54">
        <f>COUNTIFS('セッション実施状況管理'!$V29:$AH29,"&gt;=2024/3/1",'セッション実施状況管理'!$V29:$AH29,"&lt;2024/4/1")</f>
        <v>1</v>
      </c>
      <c r="M26" s="54">
        <f>COUNTIFS('セッション実施状況管理'!$V29:$AH29,"&gt;=2024/4/1",'セッション実施状況管理'!$V29:$AH29,"&lt;2024/5/1")</f>
        <v>1</v>
      </c>
      <c r="N26" s="54">
        <f>COUNTIFS('セッション実施状況管理'!$V29:$AH29,"&gt;=2024/5/1",'セッション実施状況管理'!$V29:$AH29,"&lt;2024/6/1")</f>
        <v>1</v>
      </c>
      <c r="O26" s="54">
        <f>COUNTIFS('セッション実施状況管理'!$V29:$AH29,"&gt;=2024/6/1",'セッション実施状況管理'!$V29:$AH29,"&lt;2024/7/1")</f>
        <v>1</v>
      </c>
      <c r="P26" s="54">
        <f>COUNTIFS('セッション実施状況管理'!$V29:$AH29,"&gt;=2024/7/1",'セッション実施状況管理'!$V29:$AH29,"&lt;2024/8/1")</f>
        <v>2</v>
      </c>
      <c r="Q26" s="54">
        <f>COUNTIFS('セッション実施状況管理'!$V29:$AH29,"&gt;=2024/8/1",'セッション実施状況管理'!$V29:$AH29,"&lt;2024/9/1")</f>
        <v>2</v>
      </c>
      <c r="R26" s="54">
        <f>COUNTIFS('セッション実施状況管理'!$V29:$AH29,"&gt;=2024/9/1",'セッション実施状況管理'!$V29:$AH29,"&lt;2024/10/1")</f>
        <v>2</v>
      </c>
      <c r="S26" s="54">
        <f>COUNTIFS('セッション実施状況管理'!$V29:$AH29,"&gt;=2024/10/1",'セッション実施状況管理'!$V29:$AH29,"&lt;2024/11/1")</f>
        <v>1</v>
      </c>
      <c r="T26" s="54">
        <f>COUNTIFS('セッション実施状況管理'!$V29:$AH29,"&gt;=2024/11/1",'セッション実施状況管理'!$V29:$AH29,"&lt;2024/12/1")</f>
        <v>1</v>
      </c>
      <c r="U26" s="54">
        <f>COUNTIFS('セッション実施状況管理'!$V29:$AH29,"&gt;=2024/12/1",'セッション実施状況管理'!$V29:$AH29,"&lt;2025/1/1")</f>
        <v>1</v>
      </c>
      <c r="V26" s="54">
        <f>COUNTIFS('セッション実施状況管理'!$V29:$AH29,"&gt;=2025/1/1",'セッション実施状況管理'!$V29:$AH29,"&lt;2025/2/1")</f>
        <v>0</v>
      </c>
      <c r="W26" s="54">
        <f>COUNTIFS('セッション実施状況管理'!$V29:$AH29,"&gt;=2025/2/1",'セッション実施状況管理'!$V29:$AH29,"&lt;2025/3/1")</f>
        <v>0</v>
      </c>
      <c r="X26" s="54">
        <f>COUNTIFS('セッション実施状況管理'!$V29:$AH29,"&gt;=2025/3/1",'セッション実施状況管理'!$V29:$AH29,"&lt;2025/4/1")</f>
        <v>0</v>
      </c>
      <c r="Y26" s="54">
        <f>COUNTIFS('セッション実施状況管理'!$V29:$AH29,"&gt;=2025/4/1",'セッション実施状況管理'!$V29:$AH29,"&lt;2025/5/1")</f>
        <v>0</v>
      </c>
      <c r="Z26" s="54">
        <f>COUNTIFS('セッション実施状況管理'!$V29:$AH29,"&gt;=2025/5/1",'セッション実施状況管理'!$V29:$AH29,"&lt;2025/6/1")</f>
        <v>0</v>
      </c>
      <c r="AA26" s="54">
        <f>COUNTIFS('セッション実施状況管理'!$V29:$AH29,"&gt;=2025/6/1",'セッション実施状況管理'!$V29:$AH29,"&lt;2025/7/1")</f>
        <v>0</v>
      </c>
      <c r="AB26" s="54">
        <f>COUNTIFS('セッション実施状況管理'!$V29:$AH29,"&gt;=2025/7/1",'セッション実施状況管理'!$V29:$AH29,"&lt;2025/8/1")</f>
        <v>0</v>
      </c>
    </row>
    <row r="27">
      <c r="A27" s="1">
        <v>0.0</v>
      </c>
      <c r="B27" s="65">
        <v>20.0</v>
      </c>
      <c r="C27" s="82" t="s">
        <v>132</v>
      </c>
      <c r="D27" s="581" t="s">
        <v>1722</v>
      </c>
      <c r="E27" s="74" t="s">
        <v>251</v>
      </c>
      <c r="F27" s="74">
        <v>2.0</v>
      </c>
      <c r="G27" s="777">
        <f t="shared" si="1"/>
        <v>13</v>
      </c>
      <c r="H27" s="779">
        <f>COUNTIFS('セッション実施状況管理'!$V30:$AH30,"&gt;=2023/11/1",'セッション実施状況管理'!$V30:$AH30,"&lt;2023/12/1")</f>
        <v>0</v>
      </c>
      <c r="I27" s="780">
        <f>COUNTIFS('セッション実施状況管理'!$V30:$AH30,"&gt;=2023/12/1",'セッション実施状況管理'!$V30:$AH30,"&lt;2024/1/1")</f>
        <v>0</v>
      </c>
      <c r="J27" s="780">
        <f>COUNTIFS('セッション実施状況管理'!$V30:$AH30,"&gt;=2024/1/1",'セッション実施状況管理'!$V30:$AH30,"&lt;2024/2/1")</f>
        <v>0</v>
      </c>
      <c r="K27" s="780">
        <f>COUNTIFS('セッション実施状況管理'!$V30:$AH30,"&gt;=2024/2/1",'セッション実施状況管理'!$V30:$AH30,"&lt;2024/3/1")</f>
        <v>0</v>
      </c>
      <c r="L27" s="54">
        <f>COUNTIFS('セッション実施状況管理'!$V30:$AH30,"&gt;=2024/3/1",'セッション実施状況管理'!$V30:$AH30,"&lt;2024/4/1")</f>
        <v>0</v>
      </c>
      <c r="M27" s="54">
        <f>COUNTIFS('セッション実施状況管理'!$V30:$AH30,"&gt;=2024/4/1",'セッション実施状況管理'!$V30:$AH30,"&lt;2024/5/1")</f>
        <v>1</v>
      </c>
      <c r="N27" s="54">
        <f>COUNTIFS('セッション実施状況管理'!$V30:$AH30,"&gt;=2024/5/1",'セッション実施状況管理'!$V30:$AH30,"&lt;2024/6/1")</f>
        <v>2</v>
      </c>
      <c r="O27" s="54">
        <f>COUNTIFS('セッション実施状況管理'!$V30:$AH30,"&gt;=2024/6/1",'セッション実施状況管理'!$V30:$AH30,"&lt;2024/7/1")</f>
        <v>1</v>
      </c>
      <c r="P27" s="54">
        <f>COUNTIFS('セッション実施状況管理'!$V30:$AH30,"&gt;=2024/7/1",'セッション実施状況管理'!$V30:$AH30,"&lt;2024/8/1")</f>
        <v>2</v>
      </c>
      <c r="Q27" s="54">
        <f>COUNTIFS('セッション実施状況管理'!$V30:$AH30,"&gt;=2024/8/1",'セッション実施状況管理'!$V30:$AH30,"&lt;2024/9/1")</f>
        <v>2</v>
      </c>
      <c r="R27" s="54">
        <f>COUNTIFS('セッション実施状況管理'!$V30:$AH30,"&gt;=2024/9/1",'セッション実施状況管理'!$V30:$AH30,"&lt;2024/10/1")</f>
        <v>2</v>
      </c>
      <c r="S27" s="54">
        <f>COUNTIFS('セッション実施状況管理'!$V30:$AH30,"&gt;=2024/10/1",'セッション実施状況管理'!$V30:$AH30,"&lt;2024/11/1")</f>
        <v>2</v>
      </c>
      <c r="T27" s="54">
        <f>COUNTIFS('セッション実施状況管理'!$V30:$AH30,"&gt;=2024/11/1",'セッション実施状況管理'!$V30:$AH30,"&lt;2024/12/1")</f>
        <v>1</v>
      </c>
      <c r="U27" s="54">
        <f>COUNTIFS('セッション実施状況管理'!$V30:$AH30,"&gt;=2024/12/1",'セッション実施状況管理'!$V30:$AH30,"&lt;2025/1/1")</f>
        <v>0</v>
      </c>
      <c r="V27" s="54">
        <f>COUNTIFS('セッション実施状況管理'!$V30:$AH30,"&gt;=2025/1/1",'セッション実施状況管理'!$V30:$AH30,"&lt;2025/2/1")</f>
        <v>0</v>
      </c>
      <c r="W27" s="54">
        <f>COUNTIFS('セッション実施状況管理'!$V30:$AH30,"&gt;=2025/2/1",'セッション実施状況管理'!$V30:$AH30,"&lt;2025/3/1")</f>
        <v>0</v>
      </c>
      <c r="X27" s="54">
        <f>COUNTIFS('セッション実施状況管理'!$V30:$AH30,"&gt;=2025/3/1",'セッション実施状況管理'!$V30:$AH30,"&lt;2025/4/1")</f>
        <v>0</v>
      </c>
      <c r="Y27" s="54">
        <f>COUNTIFS('セッション実施状況管理'!$V30:$AH30,"&gt;=2025/4/1",'セッション実施状況管理'!$V30:$AH30,"&lt;2025/5/1")</f>
        <v>0</v>
      </c>
      <c r="Z27" s="54">
        <f>COUNTIFS('セッション実施状況管理'!$V30:$AH30,"&gt;=2025/5/1",'セッション実施状況管理'!$V30:$AH30,"&lt;2025/6/1")</f>
        <v>0</v>
      </c>
      <c r="AA27" s="54">
        <f>COUNTIFS('セッション実施状況管理'!$V30:$AH30,"&gt;=2025/6/1",'セッション実施状況管理'!$V30:$AH30,"&lt;2025/7/1")</f>
        <v>0</v>
      </c>
      <c r="AB27" s="54">
        <f>COUNTIFS('セッション実施状況管理'!$V30:$AH30,"&gt;=2025/7/1",'セッション実施状況管理'!$V30:$AH30,"&lt;2025/8/1")</f>
        <v>0</v>
      </c>
    </row>
    <row r="28">
      <c r="A28" s="1">
        <v>0.0</v>
      </c>
      <c r="B28" s="65">
        <v>21.0</v>
      </c>
      <c r="C28" s="82" t="s">
        <v>137</v>
      </c>
      <c r="D28" s="581" t="s">
        <v>1093</v>
      </c>
      <c r="E28" s="74" t="s">
        <v>221</v>
      </c>
      <c r="F28" s="74">
        <v>4.0</v>
      </c>
      <c r="G28" s="777">
        <f t="shared" si="1"/>
        <v>12</v>
      </c>
      <c r="H28" s="779">
        <f>COUNTIFS('セッション実施状況管理'!$V31:$AH31,"&gt;=2023/11/1",'セッション実施状況管理'!$V31:$AH31,"&lt;2023/12/1")</f>
        <v>0</v>
      </c>
      <c r="I28" s="780">
        <f>COUNTIFS('セッション実施状況管理'!$V31:$AH31,"&gt;=2023/12/1",'セッション実施状況管理'!$V31:$AH31,"&lt;2024/1/1")</f>
        <v>0</v>
      </c>
      <c r="J28" s="780">
        <f>COUNTIFS('セッション実施状況管理'!$V31:$AH31,"&gt;=2024/1/1",'セッション実施状況管理'!$V31:$AH31,"&lt;2024/2/1")</f>
        <v>0</v>
      </c>
      <c r="K28" s="780">
        <f>COUNTIFS('セッション実施状況管理'!$V31:$AH31,"&gt;=2024/2/1",'セッション実施状況管理'!$V31:$AH31,"&lt;2024/3/1")</f>
        <v>0</v>
      </c>
      <c r="L28" s="54">
        <f>COUNTIFS('セッション実施状況管理'!$V31:$AH31,"&gt;=2024/3/1",'セッション実施状況管理'!$V31:$AH31,"&lt;2024/4/1")</f>
        <v>0</v>
      </c>
      <c r="M28" s="54">
        <f>COUNTIFS('セッション実施状況管理'!$V31:$AH31,"&gt;=2024/4/1",'セッション実施状況管理'!$V31:$AH31,"&lt;2024/5/1")</f>
        <v>2</v>
      </c>
      <c r="N28" s="54">
        <f>COUNTIFS('セッション実施状況管理'!$V31:$AH31,"&gt;=2024/5/1",'セッション実施状況管理'!$V31:$AH31,"&lt;2024/6/1")</f>
        <v>2</v>
      </c>
      <c r="O28" s="54">
        <f>COUNTIFS('セッション実施状況管理'!$V31:$AH31,"&gt;=2024/6/1",'セッション実施状況管理'!$V31:$AH31,"&lt;2024/7/1")</f>
        <v>2</v>
      </c>
      <c r="P28" s="54">
        <f>COUNTIFS('セッション実施状況管理'!$V31:$AH31,"&gt;=2024/7/1",'セッション実施状況管理'!$V31:$AH31,"&lt;2024/8/1")</f>
        <v>2</v>
      </c>
      <c r="Q28" s="54">
        <f>COUNTIFS('セッション実施状況管理'!$V31:$AH31,"&gt;=2024/8/1",'セッション実施状況管理'!$V31:$AH31,"&lt;2024/9/1")</f>
        <v>3</v>
      </c>
      <c r="R28" s="54">
        <f>COUNTIFS('セッション実施状況管理'!$V31:$AH31,"&gt;=2024/9/1",'セッション実施状況管理'!$V31:$AH31,"&lt;2024/10/1")</f>
        <v>1</v>
      </c>
      <c r="S28" s="54">
        <f>COUNTIFS('セッション実施状況管理'!$V31:$AH31,"&gt;=2024/10/1",'セッション実施状況管理'!$V31:$AH31,"&lt;2024/11/1")</f>
        <v>0</v>
      </c>
      <c r="T28" s="54">
        <f>COUNTIFS('セッション実施状況管理'!$V31:$AH31,"&gt;=2024/11/1",'セッション実施状況管理'!$V31:$AH31,"&lt;2024/12/1")</f>
        <v>0</v>
      </c>
      <c r="U28" s="54">
        <f>COUNTIFS('セッション実施状況管理'!$V31:$AH31,"&gt;=2024/12/1",'セッション実施状況管理'!$V31:$AH31,"&lt;2025/1/1")</f>
        <v>0</v>
      </c>
      <c r="V28" s="54">
        <f>COUNTIFS('セッション実施状況管理'!$V31:$AH31,"&gt;=2025/1/1",'セッション実施状況管理'!$V31:$AH31,"&lt;2025/2/1")</f>
        <v>0</v>
      </c>
      <c r="W28" s="54">
        <f>COUNTIFS('セッション実施状況管理'!$V31:$AH31,"&gt;=2025/2/1",'セッション実施状況管理'!$V31:$AH31,"&lt;2025/3/1")</f>
        <v>0</v>
      </c>
      <c r="X28" s="54">
        <f>COUNTIFS('セッション実施状況管理'!$V31:$AH31,"&gt;=2025/3/1",'セッション実施状況管理'!$V31:$AH31,"&lt;2025/4/1")</f>
        <v>0</v>
      </c>
      <c r="Y28" s="54">
        <f>COUNTIFS('セッション実施状況管理'!$V31:$AH31,"&gt;=2025/4/1",'セッション実施状況管理'!$V31:$AH31,"&lt;2025/5/1")</f>
        <v>0</v>
      </c>
      <c r="Z28" s="54">
        <f>COUNTIFS('セッション実施状況管理'!$V31:$AH31,"&gt;=2025/5/1",'セッション実施状況管理'!$V31:$AH31,"&lt;2025/6/1")</f>
        <v>0</v>
      </c>
      <c r="AA28" s="54">
        <f>COUNTIFS('セッション実施状況管理'!$V31:$AH31,"&gt;=2025/6/1",'セッション実施状況管理'!$V31:$AH31,"&lt;2025/7/1")</f>
        <v>0</v>
      </c>
      <c r="AB28" s="54">
        <f>COUNTIFS('セッション実施状況管理'!$V31:$AH31,"&gt;=2025/7/1",'セッション実施状況管理'!$V31:$AH31,"&lt;2025/8/1")</f>
        <v>0</v>
      </c>
    </row>
    <row r="29">
      <c r="A29" s="1">
        <v>1.0</v>
      </c>
      <c r="B29" s="40">
        <v>22.0</v>
      </c>
      <c r="C29" s="82" t="s">
        <v>141</v>
      </c>
      <c r="D29" s="581" t="s">
        <v>1094</v>
      </c>
      <c r="E29" s="74" t="s">
        <v>228</v>
      </c>
      <c r="F29" s="74">
        <v>5.0</v>
      </c>
      <c r="G29" s="777">
        <f t="shared" si="1"/>
        <v>13</v>
      </c>
      <c r="H29" s="779">
        <f>COUNTIFS('セッション実施状況管理'!$V32:$AH32,"&gt;=2023/11/1",'セッション実施状況管理'!$V32:$AH32,"&lt;2023/12/1")</f>
        <v>0</v>
      </c>
      <c r="I29" s="780">
        <f>COUNTIFS('セッション実施状況管理'!$V32:$AH32,"&gt;=2023/12/1",'セッション実施状況管理'!$V32:$AH32,"&lt;2024/1/1")</f>
        <v>0</v>
      </c>
      <c r="J29" s="780">
        <f>COUNTIFS('セッション実施状況管理'!$V32:$AH32,"&gt;=2024/1/1",'セッション実施状況管理'!$V32:$AH32,"&lt;2024/2/1")</f>
        <v>0</v>
      </c>
      <c r="K29" s="780">
        <f>COUNTIFS('セッション実施状況管理'!$V32:$AH32,"&gt;=2024/2/1",'セッション実施状況管理'!$V32:$AH32,"&lt;2024/3/1")</f>
        <v>0</v>
      </c>
      <c r="L29" s="54">
        <f>COUNTIFS('セッション実施状況管理'!$V32:$AH32,"&gt;=2024/3/1",'セッション実施状況管理'!$V32:$AH32,"&lt;2024/4/1")</f>
        <v>0</v>
      </c>
      <c r="M29" s="54">
        <f>COUNTIFS('セッション実施状況管理'!$V32:$AH32,"&gt;=2024/4/1",'セッション実施状況管理'!$V32:$AH32,"&lt;2024/5/1")</f>
        <v>0</v>
      </c>
      <c r="N29" s="54">
        <f>COUNTIFS('セッション実施状況管理'!$V32:$AH32,"&gt;=2024/5/1",'セッション実施状況管理'!$V32:$AH32,"&lt;2024/6/1")</f>
        <v>2</v>
      </c>
      <c r="O29" s="54">
        <f>COUNTIFS('セッション実施状況管理'!$V32:$AH32,"&gt;=2024/6/1",'セッション実施状況管理'!$V32:$AH32,"&lt;2024/7/1")</f>
        <v>1</v>
      </c>
      <c r="P29" s="54">
        <f>COUNTIFS('セッション実施状況管理'!$V32:$AH32,"&gt;=2024/7/1",'セッション実施状況管理'!$V32:$AH32,"&lt;2024/8/1")</f>
        <v>2</v>
      </c>
      <c r="Q29" s="54">
        <f>COUNTIFS('セッション実施状況管理'!$V32:$AH32,"&gt;=2024/8/1",'セッション実施状況管理'!$V32:$AH32,"&lt;2024/9/1")</f>
        <v>2</v>
      </c>
      <c r="R29" s="54">
        <f>COUNTIFS('セッション実施状況管理'!$V32:$AH32,"&gt;=2024/9/1",'セッション実施状況管理'!$V32:$AH32,"&lt;2024/10/1")</f>
        <v>2</v>
      </c>
      <c r="S29" s="54">
        <f>COUNTIFS('セッション実施状況管理'!$V32:$AH32,"&gt;=2024/10/1",'セッション実施状況管理'!$V32:$AH32,"&lt;2024/11/1")</f>
        <v>2</v>
      </c>
      <c r="T29" s="54">
        <f>COUNTIFS('セッション実施状況管理'!$V32:$AH32,"&gt;=2024/11/1",'セッション実施状況管理'!$V32:$AH32,"&lt;2024/12/1")</f>
        <v>2</v>
      </c>
      <c r="U29" s="54">
        <f>COUNTIFS('セッション実施状況管理'!$V32:$AH32,"&gt;=2024/12/1",'セッション実施状況管理'!$V32:$AH32,"&lt;2025/1/1")</f>
        <v>0</v>
      </c>
      <c r="V29" s="54">
        <f>COUNTIFS('セッション実施状況管理'!$V32:$AH32,"&gt;=2025/1/1",'セッション実施状況管理'!$V32:$AH32,"&lt;2025/2/1")</f>
        <v>0</v>
      </c>
      <c r="W29" s="54">
        <f>COUNTIFS('セッション実施状況管理'!$V32:$AH32,"&gt;=2025/2/1",'セッション実施状況管理'!$V32:$AH32,"&lt;2025/3/1")</f>
        <v>0</v>
      </c>
      <c r="X29" s="54">
        <f>COUNTIFS('セッション実施状況管理'!$V32:$AH32,"&gt;=2025/3/1",'セッション実施状況管理'!$V32:$AH32,"&lt;2025/4/1")</f>
        <v>0</v>
      </c>
      <c r="Y29" s="54">
        <f>COUNTIFS('セッション実施状況管理'!$V32:$AH32,"&gt;=2025/4/1",'セッション実施状況管理'!$V32:$AH32,"&lt;2025/5/1")</f>
        <v>0</v>
      </c>
      <c r="Z29" s="54">
        <f>COUNTIFS('セッション実施状況管理'!$V32:$AH32,"&gt;=2025/5/1",'セッション実施状況管理'!$V32:$AH32,"&lt;2025/6/1")</f>
        <v>0</v>
      </c>
      <c r="AA29" s="54">
        <f>COUNTIFS('セッション実施状況管理'!$V32:$AH32,"&gt;=2025/6/1",'セッション実施状況管理'!$V32:$AH32,"&lt;2025/7/1")</f>
        <v>0</v>
      </c>
      <c r="AB29" s="54">
        <f>COUNTIFS('セッション実施状況管理'!$V32:$AH32,"&gt;=2025/7/1",'セッション実施状況管理'!$V32:$AH32,"&lt;2025/8/1")</f>
        <v>0</v>
      </c>
    </row>
    <row r="30">
      <c r="A30" s="1">
        <v>1.0</v>
      </c>
      <c r="B30" s="65">
        <v>23.0</v>
      </c>
      <c r="C30" s="82" t="s">
        <v>144</v>
      </c>
      <c r="D30" s="581" t="s">
        <v>1095</v>
      </c>
      <c r="E30" s="74" t="s">
        <v>238</v>
      </c>
      <c r="F30" s="74">
        <v>4.0</v>
      </c>
      <c r="G30" s="777">
        <f t="shared" si="1"/>
        <v>13</v>
      </c>
      <c r="H30" s="779">
        <f>COUNTIFS('セッション実施状況管理'!$V33:$AH33,"&gt;=2023/11/1",'セッション実施状況管理'!$V33:$AH33,"&lt;2023/12/1")</f>
        <v>0</v>
      </c>
      <c r="I30" s="780">
        <f>COUNTIFS('セッション実施状況管理'!$V33:$AH33,"&gt;=2023/12/1",'セッション実施状況管理'!$V33:$AH33,"&lt;2024/1/1")</f>
        <v>0</v>
      </c>
      <c r="J30" s="780">
        <f>COUNTIFS('セッション実施状況管理'!$V33:$AH33,"&gt;=2024/1/1",'セッション実施状況管理'!$V33:$AH33,"&lt;2024/2/1")</f>
        <v>0</v>
      </c>
      <c r="K30" s="780">
        <f>COUNTIFS('セッション実施状況管理'!$V33:$AH33,"&gt;=2024/2/1",'セッション実施状況管理'!$V33:$AH33,"&lt;2024/3/1")</f>
        <v>0</v>
      </c>
      <c r="L30" s="54">
        <f>COUNTIFS('セッション実施状況管理'!$V33:$AH33,"&gt;=2024/3/1",'セッション実施状況管理'!$V33:$AH33,"&lt;2024/4/1")</f>
        <v>0</v>
      </c>
      <c r="M30" s="54">
        <f>COUNTIFS('セッション実施状況管理'!$V33:$AH33,"&gt;=2024/4/1",'セッション実施状況管理'!$V33:$AH33,"&lt;2024/5/1")</f>
        <v>0</v>
      </c>
      <c r="N30" s="54">
        <f>COUNTIFS('セッション実施状況管理'!$V33:$AH33,"&gt;=2024/5/1",'セッション実施状況管理'!$V33:$AH33,"&lt;2024/6/1")</f>
        <v>1</v>
      </c>
      <c r="O30" s="54">
        <f>COUNTIFS('セッション実施状況管理'!$V33:$AH33,"&gt;=2024/6/1",'セッション実施状況管理'!$V33:$AH33,"&lt;2024/7/1")</f>
        <v>2</v>
      </c>
      <c r="P30" s="54">
        <f>COUNTIFS('セッション実施状況管理'!$V33:$AH33,"&gt;=2024/7/1",'セッション実施状況管理'!$V33:$AH33,"&lt;2024/8/1")</f>
        <v>2</v>
      </c>
      <c r="Q30" s="54">
        <f>COUNTIFS('セッション実施状況管理'!$V33:$AH33,"&gt;=2024/8/1",'セッション実施状況管理'!$V33:$AH33,"&lt;2024/9/1")</f>
        <v>2</v>
      </c>
      <c r="R30" s="54">
        <f>COUNTIFS('セッション実施状況管理'!$V33:$AH33,"&gt;=2024/9/1",'セッション実施状況管理'!$V33:$AH33,"&lt;2024/10/1")</f>
        <v>2</v>
      </c>
      <c r="S30" s="54">
        <f>COUNTIFS('セッション実施状況管理'!$V33:$AH33,"&gt;=2024/10/1",'セッション実施状況管理'!$V33:$AH33,"&lt;2024/11/1")</f>
        <v>2</v>
      </c>
      <c r="T30" s="54">
        <f>COUNTIFS('セッション実施状況管理'!$V33:$AH33,"&gt;=2024/11/1",'セッション実施状況管理'!$V33:$AH33,"&lt;2024/12/1")</f>
        <v>2</v>
      </c>
      <c r="U30" s="54">
        <f>COUNTIFS('セッション実施状況管理'!$V33:$AH33,"&gt;=2024/12/1",'セッション実施状況管理'!$V33:$AH33,"&lt;2025/1/1")</f>
        <v>0</v>
      </c>
      <c r="V30" s="54">
        <f>COUNTIFS('セッション実施状況管理'!$V33:$AH33,"&gt;=2025/1/1",'セッション実施状況管理'!$V33:$AH33,"&lt;2025/2/1")</f>
        <v>0</v>
      </c>
      <c r="W30" s="54">
        <f>COUNTIFS('セッション実施状況管理'!$V33:$AH33,"&gt;=2025/2/1",'セッション実施状況管理'!$V33:$AH33,"&lt;2025/3/1")</f>
        <v>0</v>
      </c>
      <c r="X30" s="54">
        <f>COUNTIFS('セッション実施状況管理'!$V33:$AH33,"&gt;=2025/3/1",'セッション実施状況管理'!$V33:$AH33,"&lt;2025/4/1")</f>
        <v>0</v>
      </c>
      <c r="Y30" s="54">
        <f>COUNTIFS('セッション実施状況管理'!$V33:$AH33,"&gt;=2025/4/1",'セッション実施状況管理'!$V33:$AH33,"&lt;2025/5/1")</f>
        <v>0</v>
      </c>
      <c r="Z30" s="54">
        <f>COUNTIFS('セッション実施状況管理'!$V33:$AH33,"&gt;=2025/5/1",'セッション実施状況管理'!$V33:$AH33,"&lt;2025/6/1")</f>
        <v>0</v>
      </c>
      <c r="AA30" s="54">
        <f>COUNTIFS('セッション実施状況管理'!$V33:$AH33,"&gt;=2025/6/1",'セッション実施状況管理'!$V33:$AH33,"&lt;2025/7/1")</f>
        <v>0</v>
      </c>
      <c r="AB30" s="54">
        <f>COUNTIFS('セッション実施状況管理'!$V33:$AH33,"&gt;=2025/7/1",'セッション実施状況管理'!$V33:$AH33,"&lt;2025/8/1")</f>
        <v>0</v>
      </c>
    </row>
    <row r="31">
      <c r="A31" s="1">
        <v>1.0</v>
      </c>
      <c r="B31" s="40">
        <v>24.0</v>
      </c>
      <c r="C31" s="82" t="s">
        <v>146</v>
      </c>
      <c r="D31" s="581" t="s">
        <v>1723</v>
      </c>
      <c r="E31" s="74" t="s">
        <v>247</v>
      </c>
      <c r="F31" s="74">
        <v>2.0</v>
      </c>
      <c r="G31" s="777">
        <f t="shared" si="1"/>
        <v>3</v>
      </c>
      <c r="H31" s="779">
        <f>COUNTIFS('セッション実施状況管理'!$V34:$AH34,"&gt;=2023/11/1",'セッション実施状況管理'!$V34:$AH34,"&lt;2023/12/1")</f>
        <v>0</v>
      </c>
      <c r="I31" s="780">
        <f>COUNTIFS('セッション実施状況管理'!$V34:$AH34,"&gt;=2023/12/1",'セッション実施状況管理'!$V34:$AH34,"&lt;2024/1/1")</f>
        <v>0</v>
      </c>
      <c r="J31" s="780">
        <f>COUNTIFS('セッション実施状況管理'!$V34:$AH34,"&gt;=2024/1/1",'セッション実施状況管理'!$V34:$AH34,"&lt;2024/2/1")</f>
        <v>0</v>
      </c>
      <c r="K31" s="780">
        <f>COUNTIFS('セッション実施状況管理'!$V34:$AH34,"&gt;=2024/2/1",'セッション実施状況管理'!$V34:$AH34,"&lt;2024/3/1")</f>
        <v>0</v>
      </c>
      <c r="L31" s="54">
        <f>COUNTIFS('セッション実施状況管理'!$V34:$AH34,"&gt;=2024/3/1",'セッション実施状況管理'!$V34:$AH34,"&lt;2024/4/1")</f>
        <v>0</v>
      </c>
      <c r="M31" s="54">
        <f>COUNTIFS('セッション実施状況管理'!$V34:$AH34,"&gt;=2024/4/1",'セッション実施状況管理'!$V34:$AH34,"&lt;2024/5/1")</f>
        <v>0</v>
      </c>
      <c r="N31" s="54">
        <f>COUNTIFS('セッション実施状況管理'!$V34:$AH34,"&gt;=2024/5/1",'セッション実施状況管理'!$V34:$AH34,"&lt;2024/6/1")</f>
        <v>1</v>
      </c>
      <c r="O31" s="54">
        <f>COUNTIFS('セッション実施状況管理'!$V34:$AH34,"&gt;=2024/6/1",'セッション実施状況管理'!$V34:$AH34,"&lt;2024/7/1")</f>
        <v>1</v>
      </c>
      <c r="P31" s="54">
        <f>COUNTIFS('セッション実施状況管理'!$V34:$AH34,"&gt;=2024/7/1",'セッション実施状況管理'!$V34:$AH34,"&lt;2024/8/1")</f>
        <v>0</v>
      </c>
      <c r="Q31" s="54">
        <f>COUNTIFS('セッション実施状況管理'!$V34:$AH34,"&gt;=2024/8/1",'セッション実施状況管理'!$V34:$AH34,"&lt;2024/9/1")</f>
        <v>1</v>
      </c>
      <c r="R31" s="54">
        <f>COUNTIFS('セッション実施状況管理'!$V34:$AH34,"&gt;=2024/9/1",'セッション実施状況管理'!$V34:$AH34,"&lt;2024/10/1")</f>
        <v>0</v>
      </c>
      <c r="S31" s="54">
        <f>COUNTIFS('セッション実施状況管理'!$V34:$AH34,"&gt;=2024/10/1",'セッション実施状況管理'!$V34:$AH34,"&lt;2024/11/1")</f>
        <v>0</v>
      </c>
      <c r="T31" s="54">
        <f>COUNTIFS('セッション実施状況管理'!$V34:$AH34,"&gt;=2024/11/1",'セッション実施状況管理'!$V34:$AH34,"&lt;2024/12/1")</f>
        <v>0</v>
      </c>
      <c r="U31" s="54">
        <f>COUNTIFS('セッション実施状況管理'!$V34:$AH34,"&gt;=2024/12/1",'セッション実施状況管理'!$V34:$AH34,"&lt;2025/1/1")</f>
        <v>0</v>
      </c>
      <c r="V31" s="54">
        <f>COUNTIFS('セッション実施状況管理'!$V34:$AH34,"&gt;=2025/1/1",'セッション実施状況管理'!$V34:$AH34,"&lt;2025/2/1")</f>
        <v>0</v>
      </c>
      <c r="W31" s="54">
        <f>COUNTIFS('セッション実施状況管理'!$V34:$AH34,"&gt;=2025/2/1",'セッション実施状況管理'!$V34:$AH34,"&lt;2025/3/1")</f>
        <v>0</v>
      </c>
      <c r="X31" s="54">
        <f>COUNTIFS('セッション実施状況管理'!$V34:$AH34,"&gt;=2025/3/1",'セッション実施状況管理'!$V34:$AH34,"&lt;2025/4/1")</f>
        <v>0</v>
      </c>
      <c r="Y31" s="54">
        <f>COUNTIFS('セッション実施状況管理'!$V34:$AH34,"&gt;=2025/4/1",'セッション実施状況管理'!$V34:$AH34,"&lt;2025/5/1")</f>
        <v>0</v>
      </c>
      <c r="Z31" s="54">
        <f>COUNTIFS('セッション実施状況管理'!$V34:$AH34,"&gt;=2025/5/1",'セッション実施状況管理'!$V34:$AH34,"&lt;2025/6/1")</f>
        <v>0</v>
      </c>
      <c r="AA31" s="54">
        <f>COUNTIFS('セッション実施状況管理'!$V34:$AH34,"&gt;=2025/6/1",'セッション実施状況管理'!$V34:$AH34,"&lt;2025/7/1")</f>
        <v>0</v>
      </c>
      <c r="AB31" s="54">
        <f>COUNTIFS('セッション実施状況管理'!$V34:$AH34,"&gt;=2025/7/1",'セッション実施状況管理'!$V34:$AH34,"&lt;2025/8/1")</f>
        <v>0</v>
      </c>
    </row>
    <row r="32">
      <c r="A32" s="1">
        <v>1.0</v>
      </c>
      <c r="B32" s="782">
        <v>25.0</v>
      </c>
      <c r="C32" s="89" t="s">
        <v>149</v>
      </c>
      <c r="D32" s="581" t="s">
        <v>1097</v>
      </c>
      <c r="E32" s="74" t="s">
        <v>238</v>
      </c>
      <c r="F32" s="74">
        <v>5.0</v>
      </c>
      <c r="G32" s="777">
        <f t="shared" si="1"/>
        <v>2</v>
      </c>
      <c r="H32" s="779">
        <f>COUNTIFS('セッション実施状況管理'!$V35:$AH35,"&gt;=2023/11/1",'セッション実施状況管理'!$V35:$AH35,"&lt;2023/12/1")</f>
        <v>0</v>
      </c>
      <c r="I32" s="780">
        <f>COUNTIFS('セッション実施状況管理'!$V35:$AH35,"&gt;=2023/12/1",'セッション実施状況管理'!$V35:$AH35,"&lt;2024/1/1")</f>
        <v>0</v>
      </c>
      <c r="J32" s="780">
        <f>COUNTIFS('セッション実施状況管理'!$V35:$AH35,"&gt;=2024/1/1",'セッション実施状況管理'!$V35:$AH35,"&lt;2024/2/1")</f>
        <v>0</v>
      </c>
      <c r="K32" s="780">
        <f>COUNTIFS('セッション実施状況管理'!$V35:$AH35,"&gt;=2024/2/1",'セッション実施状況管理'!$V35:$AH35,"&lt;2024/3/1")</f>
        <v>0</v>
      </c>
      <c r="L32" s="54">
        <f>COUNTIFS('セッション実施状況管理'!$V35:$AH35,"&gt;=2024/3/1",'セッション実施状況管理'!$V35:$AH35,"&lt;2024/4/1")</f>
        <v>0</v>
      </c>
      <c r="M32" s="54">
        <f>COUNTIFS('セッション実施状況管理'!$V35:$AH35,"&gt;=2024/4/1",'セッション実施状況管理'!$V35:$AH35,"&lt;2024/5/1")</f>
        <v>0</v>
      </c>
      <c r="N32" s="54">
        <f>COUNTIFS('セッション実施状況管理'!$V35:$AH35,"&gt;=2024/5/1",'セッション実施状況管理'!$V35:$AH35,"&lt;2024/6/1")</f>
        <v>2</v>
      </c>
      <c r="O32" s="54">
        <f>COUNTIFS('セッション実施状況管理'!$V35:$AH35,"&gt;=2024/6/1",'セッション実施状況管理'!$V35:$AH35,"&lt;2024/7/1")</f>
        <v>0</v>
      </c>
      <c r="P32" s="54">
        <f>COUNTIFS('セッション実施状況管理'!$V35:$AH35,"&gt;=2024/7/1",'セッション実施状況管理'!$V35:$AH35,"&lt;2024/8/1")</f>
        <v>0</v>
      </c>
      <c r="Q32" s="54">
        <f>COUNTIFS('セッション実施状況管理'!$V35:$AH35,"&gt;=2024/8/1",'セッション実施状況管理'!$V35:$AH35,"&lt;2024/9/1")</f>
        <v>0</v>
      </c>
      <c r="R32" s="54">
        <f>COUNTIFS('セッション実施状況管理'!$V35:$AH35,"&gt;=2024/9/1",'セッション実施状況管理'!$V35:$AH35,"&lt;2024/10/1")</f>
        <v>0</v>
      </c>
      <c r="S32" s="54">
        <f>COUNTIFS('セッション実施状況管理'!$V35:$AH35,"&gt;=2024/10/1",'セッション実施状況管理'!$V35:$AH35,"&lt;2024/11/1")</f>
        <v>0</v>
      </c>
      <c r="T32" s="54">
        <f>COUNTIFS('セッション実施状況管理'!$V35:$AH35,"&gt;=2024/11/1",'セッション実施状況管理'!$V35:$AH35,"&lt;2024/12/1")</f>
        <v>0</v>
      </c>
      <c r="U32" s="54">
        <f>COUNTIFS('セッション実施状況管理'!$V35:$AH35,"&gt;=2024/12/1",'セッション実施状況管理'!$V35:$AH35,"&lt;2025/1/1")</f>
        <v>0</v>
      </c>
      <c r="V32" s="54">
        <f>COUNTIFS('セッション実施状況管理'!$V35:$AH35,"&gt;=2025/1/1",'セッション実施状況管理'!$V35:$AH35,"&lt;2025/2/1")</f>
        <v>0</v>
      </c>
      <c r="W32" s="54">
        <f>COUNTIFS('セッション実施状況管理'!$V35:$AH35,"&gt;=2025/2/1",'セッション実施状況管理'!$V35:$AH35,"&lt;2025/3/1")</f>
        <v>0</v>
      </c>
      <c r="X32" s="54">
        <f>COUNTIFS('セッション実施状況管理'!$V35:$AH35,"&gt;=2025/3/1",'セッション実施状況管理'!$V35:$AH35,"&lt;2025/4/1")</f>
        <v>0</v>
      </c>
      <c r="Y32" s="54">
        <f>COUNTIFS('セッション実施状況管理'!$V35:$AH35,"&gt;=2025/4/1",'セッション実施状況管理'!$V35:$AH35,"&lt;2025/5/1")</f>
        <v>0</v>
      </c>
      <c r="Z32" s="54">
        <f>COUNTIFS('セッション実施状況管理'!$V35:$AH35,"&gt;=2025/5/1",'セッション実施状況管理'!$V35:$AH35,"&lt;2025/6/1")</f>
        <v>0</v>
      </c>
      <c r="AA32" s="54">
        <f>COUNTIFS('セッション実施状況管理'!$V35:$AH35,"&gt;=2025/6/1",'セッション実施状況管理'!$V35:$AH35,"&lt;2025/7/1")</f>
        <v>0</v>
      </c>
      <c r="AB32" s="54">
        <f>COUNTIFS('セッション実施状況管理'!$V35:$AH35,"&gt;=2025/7/1",'セッション実施状況管理'!$V35:$AH35,"&lt;2025/8/1")</f>
        <v>0</v>
      </c>
    </row>
    <row r="33">
      <c r="A33" s="1">
        <v>1.0</v>
      </c>
      <c r="B33" s="783">
        <v>26.0</v>
      </c>
      <c r="C33" s="89" t="s">
        <v>151</v>
      </c>
      <c r="D33" s="588" t="s">
        <v>1098</v>
      </c>
      <c r="E33" s="74" t="s">
        <v>226</v>
      </c>
      <c r="F33" s="74">
        <v>3.0</v>
      </c>
      <c r="G33" s="777">
        <f t="shared" si="1"/>
        <v>13</v>
      </c>
      <c r="H33" s="779">
        <f>COUNTIFS('セッション実施状況管理'!$V36:$AH36,"&gt;=2023/11/1",'セッション実施状況管理'!$V36:$AH36,"&lt;2023/12/1")</f>
        <v>0</v>
      </c>
      <c r="I33" s="780">
        <f>COUNTIFS('セッション実施状況管理'!$V36:$AH36,"&gt;=2023/12/1",'セッション実施状況管理'!$V36:$AH36,"&lt;2024/1/1")</f>
        <v>0</v>
      </c>
      <c r="J33" s="780">
        <f>COUNTIFS('セッション実施状況管理'!$V36:$AH36,"&gt;=2024/1/1",'セッション実施状況管理'!$V36:$AH36,"&lt;2024/2/1")</f>
        <v>0</v>
      </c>
      <c r="K33" s="780">
        <f>COUNTIFS('セッション実施状況管理'!$V36:$AH36,"&gt;=2024/2/1",'セッション実施状況管理'!$V36:$AH36,"&lt;2024/3/1")</f>
        <v>0</v>
      </c>
      <c r="L33" s="54">
        <f>COUNTIFS('セッション実施状況管理'!$V36:$AH36,"&gt;=2024/3/1",'セッション実施状況管理'!$V36:$AH36,"&lt;2024/4/1")</f>
        <v>0</v>
      </c>
      <c r="M33" s="54">
        <f>COUNTIFS('セッション実施状況管理'!$V36:$AH36,"&gt;=2024/4/1",'セッション実施状況管理'!$V36:$AH36,"&lt;2024/5/1")</f>
        <v>0</v>
      </c>
      <c r="N33" s="54">
        <f>COUNTIFS('セッション実施状況管理'!$V36:$AH36,"&gt;=2024/5/1",'セッション実施状況管理'!$V36:$AH36,"&lt;2024/6/1")</f>
        <v>1</v>
      </c>
      <c r="O33" s="54">
        <f>COUNTIFS('セッション実施状況管理'!$V36:$AH36,"&gt;=2024/6/1",'セッション実施状況管理'!$V36:$AH36,"&lt;2024/7/1")</f>
        <v>2</v>
      </c>
      <c r="P33" s="54">
        <f>COUNTIFS('セッション実施状況管理'!$V36:$AH36,"&gt;=2024/7/1",'セッション実施状況管理'!$V36:$AH36,"&lt;2024/8/1")</f>
        <v>2</v>
      </c>
      <c r="Q33" s="54">
        <f>COUNTIFS('セッション実施状況管理'!$V36:$AH36,"&gt;=2024/8/1",'セッション実施状況管理'!$V36:$AH36,"&lt;2024/9/1")</f>
        <v>2</v>
      </c>
      <c r="R33" s="54">
        <f>COUNTIFS('セッション実施状況管理'!$V36:$AH36,"&gt;=2024/9/1",'セッション実施状況管理'!$V36:$AH36,"&lt;2024/10/1")</f>
        <v>2</v>
      </c>
      <c r="S33" s="54">
        <f>COUNTIFS('セッション実施状況管理'!$V36:$AH36,"&gt;=2024/10/1",'セッション実施状況管理'!$V36:$AH36,"&lt;2024/11/1")</f>
        <v>3</v>
      </c>
      <c r="T33" s="54">
        <f>COUNTIFS('セッション実施状況管理'!$V36:$AH36,"&gt;=2024/11/1",'セッション実施状況管理'!$V36:$AH36,"&lt;2024/12/1")</f>
        <v>1</v>
      </c>
      <c r="U33" s="54">
        <f>COUNTIFS('セッション実施状況管理'!$V36:$AH36,"&gt;=2024/12/1",'セッション実施状況管理'!$V36:$AH36,"&lt;2025/1/1")</f>
        <v>0</v>
      </c>
      <c r="V33" s="54">
        <f>COUNTIFS('セッション実施状況管理'!$V36:$AH36,"&gt;=2025/1/1",'セッション実施状況管理'!$V36:$AH36,"&lt;2025/2/1")</f>
        <v>0</v>
      </c>
      <c r="W33" s="54">
        <f>COUNTIFS('セッション実施状況管理'!$V36:$AH36,"&gt;=2025/2/1",'セッション実施状況管理'!$V36:$AH36,"&lt;2025/3/1")</f>
        <v>0</v>
      </c>
      <c r="X33" s="54">
        <f>COUNTIFS('セッション実施状況管理'!$V36:$AH36,"&gt;=2025/3/1",'セッション実施状況管理'!$V36:$AH36,"&lt;2025/4/1")</f>
        <v>0</v>
      </c>
      <c r="Y33" s="54">
        <f>COUNTIFS('セッション実施状況管理'!$V36:$AH36,"&gt;=2025/4/1",'セッション実施状況管理'!$V36:$AH36,"&lt;2025/5/1")</f>
        <v>0</v>
      </c>
      <c r="Z33" s="54">
        <f>COUNTIFS('セッション実施状況管理'!$V36:$AH36,"&gt;=2025/5/1",'セッション実施状況管理'!$V36:$AH36,"&lt;2025/6/1")</f>
        <v>0</v>
      </c>
      <c r="AA33" s="54">
        <f>COUNTIFS('セッション実施状況管理'!$V36:$AH36,"&gt;=2025/6/1",'セッション実施状況管理'!$V36:$AH36,"&lt;2025/7/1")</f>
        <v>0</v>
      </c>
      <c r="AB33" s="54">
        <f>COUNTIFS('セッション実施状況管理'!$V36:$AH36,"&gt;=2025/7/1",'セッション実施状況管理'!$V36:$AH36,"&lt;2025/8/1")</f>
        <v>0</v>
      </c>
    </row>
    <row r="34">
      <c r="A34" s="1">
        <v>1.0</v>
      </c>
      <c r="B34" s="782">
        <v>27.0</v>
      </c>
      <c r="C34" s="89" t="s">
        <v>153</v>
      </c>
      <c r="D34" s="581" t="s">
        <v>1724</v>
      </c>
      <c r="E34" s="74" t="s">
        <v>247</v>
      </c>
      <c r="F34" s="74">
        <v>3.0</v>
      </c>
      <c r="G34" s="777">
        <f t="shared" si="1"/>
        <v>2</v>
      </c>
      <c r="H34" s="779">
        <f>COUNTIFS('セッション実施状況管理'!$V37:$AH37,"&gt;=2023/11/1",'セッション実施状況管理'!$V37:$AH37,"&lt;2023/12/1")</f>
        <v>0</v>
      </c>
      <c r="I34" s="780">
        <f>COUNTIFS('セッション実施状況管理'!$V37:$AH37,"&gt;=2023/12/1",'セッション実施状況管理'!$V37:$AH37,"&lt;2024/1/1")</f>
        <v>0</v>
      </c>
      <c r="J34" s="780">
        <f>COUNTIFS('セッション実施状況管理'!$V37:$AH37,"&gt;=2024/1/1",'セッション実施状況管理'!$V37:$AH37,"&lt;2024/2/1")</f>
        <v>0</v>
      </c>
      <c r="K34" s="780">
        <f>COUNTIFS('セッション実施状況管理'!$V37:$AH37,"&gt;=2024/2/1",'セッション実施状況管理'!$V37:$AH37,"&lt;2024/3/1")</f>
        <v>0</v>
      </c>
      <c r="L34" s="54">
        <f>COUNTIFS('セッション実施状況管理'!$V37:$AH37,"&gt;=2024/3/1",'セッション実施状況管理'!$V37:$AH37,"&lt;2024/4/1")</f>
        <v>0</v>
      </c>
      <c r="M34" s="54">
        <f>COUNTIFS('セッション実施状況管理'!$V37:$AH37,"&gt;=2024/4/1",'セッション実施状況管理'!$V37:$AH37,"&lt;2024/5/1")</f>
        <v>0</v>
      </c>
      <c r="N34" s="54">
        <f>COUNTIFS('セッション実施状況管理'!$V37:$AH37,"&gt;=2024/5/1",'セッション実施状況管理'!$V37:$AH37,"&lt;2024/6/1")</f>
        <v>0</v>
      </c>
      <c r="O34" s="54">
        <f>COUNTIFS('セッション実施状況管理'!$V37:$AH37,"&gt;=2024/6/1",'セッション実施状況管理'!$V37:$AH37,"&lt;2024/7/1")</f>
        <v>2</v>
      </c>
      <c r="P34" s="54">
        <f>COUNTIFS('セッション実施状況管理'!$V37:$AH37,"&gt;=2024/7/1",'セッション実施状況管理'!$V37:$AH37,"&lt;2024/8/1")</f>
        <v>0</v>
      </c>
      <c r="Q34" s="54">
        <f>COUNTIFS('セッション実施状況管理'!$V37:$AH37,"&gt;=2024/8/1",'セッション実施状況管理'!$V37:$AH37,"&lt;2024/9/1")</f>
        <v>0</v>
      </c>
      <c r="R34" s="54">
        <f>COUNTIFS('セッション実施状況管理'!$V37:$AH37,"&gt;=2024/9/1",'セッション実施状況管理'!$V37:$AH37,"&lt;2024/10/1")</f>
        <v>0</v>
      </c>
      <c r="S34" s="54">
        <f>COUNTIFS('セッション実施状況管理'!$V37:$AH37,"&gt;=2024/10/1",'セッション実施状況管理'!$V37:$AH37,"&lt;2024/11/1")</f>
        <v>0</v>
      </c>
      <c r="T34" s="54">
        <f>COUNTIFS('セッション実施状況管理'!$V37:$AH37,"&gt;=2024/11/1",'セッション実施状況管理'!$V37:$AH37,"&lt;2024/12/1")</f>
        <v>0</v>
      </c>
      <c r="U34" s="54">
        <f>COUNTIFS('セッション実施状況管理'!$V37:$AH37,"&gt;=2024/12/1",'セッション実施状況管理'!$V37:$AH37,"&lt;2025/1/1")</f>
        <v>0</v>
      </c>
      <c r="V34" s="54">
        <f>COUNTIFS('セッション実施状況管理'!$V37:$AH37,"&gt;=2025/1/1",'セッション実施状況管理'!$V37:$AH37,"&lt;2025/2/1")</f>
        <v>0</v>
      </c>
      <c r="W34" s="54">
        <f>COUNTIFS('セッション実施状況管理'!$V37:$AH37,"&gt;=2025/2/1",'セッション実施状況管理'!$V37:$AH37,"&lt;2025/3/1")</f>
        <v>0</v>
      </c>
      <c r="X34" s="54">
        <f>COUNTIFS('セッション実施状況管理'!$V37:$AH37,"&gt;=2025/3/1",'セッション実施状況管理'!$V37:$AH37,"&lt;2025/4/1")</f>
        <v>0</v>
      </c>
      <c r="Y34" s="54">
        <f>COUNTIFS('セッション実施状況管理'!$V37:$AH37,"&gt;=2025/4/1",'セッション実施状況管理'!$V37:$AH37,"&lt;2025/5/1")</f>
        <v>0</v>
      </c>
      <c r="Z34" s="54">
        <f>COUNTIFS('セッション実施状況管理'!$V37:$AH37,"&gt;=2025/5/1",'セッション実施状況管理'!$V37:$AH37,"&lt;2025/6/1")</f>
        <v>0</v>
      </c>
      <c r="AA34" s="54">
        <f>COUNTIFS('セッション実施状況管理'!$V37:$AH37,"&gt;=2025/6/1",'セッション実施状況管理'!$V37:$AH37,"&lt;2025/7/1")</f>
        <v>0</v>
      </c>
      <c r="AB34" s="54">
        <f>COUNTIFS('セッション実施状況管理'!$V37:$AH37,"&gt;=2025/7/1",'セッション実施状況管理'!$V37:$AH37,"&lt;2025/8/1")</f>
        <v>0</v>
      </c>
    </row>
    <row r="35">
      <c r="A35" s="1">
        <v>1.0</v>
      </c>
      <c r="B35" s="782">
        <v>28.0</v>
      </c>
      <c r="C35" s="89" t="s">
        <v>155</v>
      </c>
      <c r="D35" s="581" t="s">
        <v>1725</v>
      </c>
      <c r="E35" s="74" t="s">
        <v>221</v>
      </c>
      <c r="F35" s="74">
        <v>6.0</v>
      </c>
      <c r="G35" s="777">
        <f t="shared" si="1"/>
        <v>13</v>
      </c>
      <c r="H35" s="779">
        <f>COUNTIFS('セッション実施状況管理'!$V38:$AH38,"&gt;=2023/11/1",'セッション実施状況管理'!$V38:$AH38,"&lt;2023/12/1")</f>
        <v>0</v>
      </c>
      <c r="I35" s="780">
        <f>COUNTIFS('セッション実施状況管理'!$V38:$AH38,"&gt;=2023/12/1",'セッション実施状況管理'!$V38:$AH38,"&lt;2024/1/1")</f>
        <v>0</v>
      </c>
      <c r="J35" s="780">
        <f>COUNTIFS('セッション実施状況管理'!$V38:$AH38,"&gt;=2024/1/1",'セッション実施状況管理'!$V38:$AH38,"&lt;2024/2/1")</f>
        <v>0</v>
      </c>
      <c r="K35" s="780">
        <f>COUNTIFS('セッション実施状況管理'!$V38:$AH38,"&gt;=2024/2/1",'セッション実施状況管理'!$V38:$AH38,"&lt;2024/3/1")</f>
        <v>0</v>
      </c>
      <c r="L35" s="54">
        <f>COUNTIFS('セッション実施状況管理'!$V38:$AH38,"&gt;=2024/3/1",'セッション実施状況管理'!$V38:$AH38,"&lt;2024/4/1")</f>
        <v>0</v>
      </c>
      <c r="M35" s="54">
        <f>COUNTIFS('セッション実施状況管理'!$V38:$AH38,"&gt;=2024/4/1",'セッション実施状況管理'!$V38:$AH38,"&lt;2024/5/1")</f>
        <v>0</v>
      </c>
      <c r="N35" s="54">
        <f>COUNTIFS('セッション実施状況管理'!$V38:$AH38,"&gt;=2024/5/1",'セッション実施状況管理'!$V38:$AH38,"&lt;2024/6/1")</f>
        <v>0</v>
      </c>
      <c r="O35" s="54">
        <f>COUNTIFS('セッション実施状況管理'!$V38:$AH38,"&gt;=2024/6/1",'セッション実施状況管理'!$V38:$AH38,"&lt;2024/7/1")</f>
        <v>0</v>
      </c>
      <c r="P35" s="54">
        <f>COUNTIFS('セッション実施状況管理'!$V38:$AH38,"&gt;=2024/7/1",'セッション実施状況管理'!$V38:$AH38,"&lt;2024/8/1")</f>
        <v>0</v>
      </c>
      <c r="Q35" s="54">
        <f>COUNTIFS('セッション実施状況管理'!$V38:$AH38,"&gt;=2024/8/1",'セッション実施状況管理'!$V38:$AH38,"&lt;2024/9/1")</f>
        <v>2</v>
      </c>
      <c r="R35" s="54">
        <f>COUNTIFS('セッション実施状況管理'!$V38:$AH38,"&gt;=2024/9/1",'セッション実施状況管理'!$V38:$AH38,"&lt;2024/10/1")</f>
        <v>1</v>
      </c>
      <c r="S35" s="54">
        <f>COUNTIFS('セッション実施状況管理'!$V38:$AH38,"&gt;=2024/10/1",'セッション実施状況管理'!$V38:$AH38,"&lt;2024/11/1")</f>
        <v>3</v>
      </c>
      <c r="T35" s="54">
        <f>COUNTIFS('セッション実施状況管理'!$V38:$AH38,"&gt;=2024/11/1",'セッション実施状況管理'!$V38:$AH38,"&lt;2024/12/1")</f>
        <v>2</v>
      </c>
      <c r="U35" s="54">
        <f>COUNTIFS('セッション実施状況管理'!$V38:$AH38,"&gt;=2024/12/1",'セッション実施状況管理'!$V38:$AH38,"&lt;2025/1/1")</f>
        <v>2</v>
      </c>
      <c r="V35" s="54">
        <f>COUNTIFS('セッション実施状況管理'!$V38:$AH38,"&gt;=2025/1/1",'セッション実施状況管理'!$V38:$AH38,"&lt;2025/2/1")</f>
        <v>2</v>
      </c>
      <c r="W35" s="54">
        <f>COUNTIFS('セッション実施状況管理'!$V38:$AH38,"&gt;=2025/2/1",'セッション実施状況管理'!$V38:$AH38,"&lt;2025/3/1")</f>
        <v>1</v>
      </c>
      <c r="X35" s="54">
        <f>COUNTIFS('セッション実施状況管理'!$V38:$AH38,"&gt;=2025/3/1",'セッション実施状況管理'!$V38:$AH38,"&lt;2025/4/1")</f>
        <v>0</v>
      </c>
      <c r="Y35" s="54">
        <f>COUNTIFS('セッション実施状況管理'!$V38:$AH38,"&gt;=2025/4/1",'セッション実施状況管理'!$V38:$AH38,"&lt;2025/5/1")</f>
        <v>0</v>
      </c>
      <c r="Z35" s="54">
        <f>COUNTIFS('セッション実施状況管理'!$V38:$AH38,"&gt;=2025/5/1",'セッション実施状況管理'!$V38:$AH38,"&lt;2025/6/1")</f>
        <v>0</v>
      </c>
      <c r="AA35" s="54">
        <f>COUNTIFS('セッション実施状況管理'!$V38:$AH38,"&gt;=2025/6/1",'セッション実施状況管理'!$V38:$AH38,"&lt;2025/7/1")</f>
        <v>0</v>
      </c>
      <c r="AB35" s="54">
        <f>COUNTIFS('セッション実施状況管理'!$V38:$AH38,"&gt;=2025/7/1",'セッション実施状況管理'!$V38:$AH38,"&lt;2025/8/1")</f>
        <v>0</v>
      </c>
    </row>
    <row r="36">
      <c r="A36" s="1">
        <v>1.0</v>
      </c>
      <c r="B36" s="783">
        <v>29.0</v>
      </c>
      <c r="C36" s="89" t="s">
        <v>159</v>
      </c>
      <c r="D36" s="581" t="s">
        <v>1101</v>
      </c>
      <c r="E36" s="74" t="s">
        <v>221</v>
      </c>
      <c r="F36" s="74">
        <v>5.0</v>
      </c>
      <c r="G36" s="777">
        <f t="shared" si="1"/>
        <v>13</v>
      </c>
      <c r="H36" s="779">
        <f>COUNTIFS('セッション実施状況管理'!$V39:$AH39,"&gt;=2023/11/1",'セッション実施状況管理'!$V39:$AH39,"&lt;2023/12/1")</f>
        <v>0</v>
      </c>
      <c r="I36" s="780">
        <f>COUNTIFS('セッション実施状況管理'!$V39:$AH39,"&gt;=2023/12/1",'セッション実施状況管理'!$V39:$AH39,"&lt;2024/1/1")</f>
        <v>0</v>
      </c>
      <c r="J36" s="780">
        <f>COUNTIFS('セッション実施状況管理'!$V39:$AH39,"&gt;=2024/1/1",'セッション実施状況管理'!$V39:$AH39,"&lt;2024/2/1")</f>
        <v>0</v>
      </c>
      <c r="K36" s="780">
        <f>COUNTIFS('セッション実施状況管理'!$V39:$AH39,"&gt;=2024/2/1",'セッション実施状況管理'!$V39:$AH39,"&lt;2024/3/1")</f>
        <v>0</v>
      </c>
      <c r="L36" s="54">
        <f>COUNTIFS('セッション実施状況管理'!$V39:$AH39,"&gt;=2024/3/1",'セッション実施状況管理'!$V39:$AH39,"&lt;2024/4/1")</f>
        <v>0</v>
      </c>
      <c r="M36" s="54">
        <f>COUNTIFS('セッション実施状況管理'!$V39:$AH39,"&gt;=2024/4/1",'セッション実施状況管理'!$V39:$AH39,"&lt;2024/5/1")</f>
        <v>0</v>
      </c>
      <c r="N36" s="54">
        <f>COUNTIFS('セッション実施状況管理'!$V39:$AH39,"&gt;=2024/5/1",'セッション実施状況管理'!$V39:$AH39,"&lt;2024/6/1")</f>
        <v>0</v>
      </c>
      <c r="O36" s="54">
        <f>COUNTIFS('セッション実施状況管理'!$V39:$AH39,"&gt;=2024/6/1",'セッション実施状況管理'!$V39:$AH39,"&lt;2024/7/1")</f>
        <v>2</v>
      </c>
      <c r="P36" s="54">
        <f>COUNTIFS('セッション実施状況管理'!$V39:$AH39,"&gt;=2024/7/1",'セッション実施状況管理'!$V39:$AH39,"&lt;2024/8/1")</f>
        <v>2</v>
      </c>
      <c r="Q36" s="54">
        <f>COUNTIFS('セッション実施状況管理'!$V39:$AH39,"&gt;=2024/8/1",'セッション実施状況管理'!$V39:$AH39,"&lt;2024/9/1")</f>
        <v>2</v>
      </c>
      <c r="R36" s="54">
        <f>COUNTIFS('セッション実施状況管理'!$V39:$AH39,"&gt;=2024/9/1",'セッション実施状況管理'!$V39:$AH39,"&lt;2024/10/1")</f>
        <v>2</v>
      </c>
      <c r="S36" s="54">
        <f>COUNTIFS('セッション実施状況管理'!$V39:$AH39,"&gt;=2024/10/1",'セッション実施状況管理'!$V39:$AH39,"&lt;2024/11/1")</f>
        <v>2</v>
      </c>
      <c r="T36" s="54">
        <f>COUNTIFS('セッション実施状況管理'!$V39:$AH39,"&gt;=2024/11/1",'セッション実施状況管理'!$V39:$AH39,"&lt;2024/12/1")</f>
        <v>2</v>
      </c>
      <c r="U36" s="54">
        <f>COUNTIFS('セッション実施状況管理'!$V39:$AH39,"&gt;=2024/12/1",'セッション実施状況管理'!$V39:$AH39,"&lt;2025/1/1")</f>
        <v>1</v>
      </c>
      <c r="V36" s="54">
        <f>COUNTIFS('セッション実施状況管理'!$V39:$AH39,"&gt;=2025/1/1",'セッション実施状況管理'!$V39:$AH39,"&lt;2025/2/1")</f>
        <v>0</v>
      </c>
      <c r="W36" s="54">
        <f>COUNTIFS('セッション実施状況管理'!$V39:$AH39,"&gt;=2025/2/1",'セッション実施状況管理'!$V39:$AH39,"&lt;2025/3/1")</f>
        <v>0</v>
      </c>
      <c r="X36" s="54">
        <f>COUNTIFS('セッション実施状況管理'!$V39:$AH39,"&gt;=2025/3/1",'セッション実施状況管理'!$V39:$AH39,"&lt;2025/4/1")</f>
        <v>0</v>
      </c>
      <c r="Y36" s="54">
        <f>COUNTIFS('セッション実施状況管理'!$V39:$AH39,"&gt;=2025/4/1",'セッション実施状況管理'!$V39:$AH39,"&lt;2025/5/1")</f>
        <v>0</v>
      </c>
      <c r="Z36" s="54">
        <f>COUNTIFS('セッション実施状況管理'!$V39:$AH39,"&gt;=2025/5/1",'セッション実施状況管理'!$V39:$AH39,"&lt;2025/6/1")</f>
        <v>0</v>
      </c>
      <c r="AA36" s="54">
        <f>COUNTIFS('セッション実施状況管理'!$V39:$AH39,"&gt;=2025/6/1",'セッション実施状況管理'!$V39:$AH39,"&lt;2025/7/1")</f>
        <v>0</v>
      </c>
      <c r="AB36" s="54">
        <f>COUNTIFS('セッション実施状況管理'!$V39:$AH39,"&gt;=2025/7/1",'セッション実施状況管理'!$V39:$AH39,"&lt;2025/8/1")</f>
        <v>0</v>
      </c>
    </row>
    <row r="37">
      <c r="A37" s="1">
        <v>1.0</v>
      </c>
      <c r="B37" s="783">
        <v>30.0</v>
      </c>
      <c r="C37" s="89" t="s">
        <v>161</v>
      </c>
      <c r="D37" s="581" t="s">
        <v>1726</v>
      </c>
      <c r="E37" s="74" t="s">
        <v>238</v>
      </c>
      <c r="F37" s="74">
        <v>6.0</v>
      </c>
      <c r="G37" s="777">
        <f t="shared" si="1"/>
        <v>13</v>
      </c>
      <c r="H37" s="779">
        <f>COUNTIFS('セッション実施状況管理'!$V40:$AH40,"&gt;=2023/11/1",'セッション実施状況管理'!$V40:$AH40,"&lt;2023/12/1")</f>
        <v>0</v>
      </c>
      <c r="I37" s="780">
        <f>COUNTIFS('セッション実施状況管理'!$V40:$AH40,"&gt;=2023/12/1",'セッション実施状況管理'!$V40:$AH40,"&lt;2024/1/1")</f>
        <v>0</v>
      </c>
      <c r="J37" s="780">
        <f>COUNTIFS('セッション実施状況管理'!$V40:$AH40,"&gt;=2024/1/1",'セッション実施状況管理'!$V40:$AH40,"&lt;2024/2/1")</f>
        <v>0</v>
      </c>
      <c r="K37" s="780">
        <f>COUNTIFS('セッション実施状況管理'!$V40:$AH40,"&gt;=2024/2/1",'セッション実施状況管理'!$V40:$AH40,"&lt;2024/3/1")</f>
        <v>0</v>
      </c>
      <c r="L37" s="54">
        <f>COUNTIFS('セッション実施状況管理'!$V40:$AH40,"&gt;=2024/3/1",'セッション実施状況管理'!$V40:$AH40,"&lt;2024/4/1")</f>
        <v>0</v>
      </c>
      <c r="M37" s="54">
        <f>COUNTIFS('セッション実施状況管理'!$V40:$AH40,"&gt;=2024/4/1",'セッション実施状況管理'!$V40:$AH40,"&lt;2024/5/1")</f>
        <v>0</v>
      </c>
      <c r="N37" s="54">
        <f>COUNTIFS('セッション実施状況管理'!$V40:$AH40,"&gt;=2024/5/1",'セッション実施状況管理'!$V40:$AH40,"&lt;2024/6/1")</f>
        <v>0</v>
      </c>
      <c r="O37" s="54">
        <f>COUNTIFS('セッション実施状況管理'!$V40:$AH40,"&gt;=2024/6/1",'セッション実施状況管理'!$V40:$AH40,"&lt;2024/7/1")</f>
        <v>3</v>
      </c>
      <c r="P37" s="54">
        <f>COUNTIFS('セッション実施状況管理'!$V40:$AH40,"&gt;=2024/7/1",'セッション実施状況管理'!$V40:$AH40,"&lt;2024/8/1")</f>
        <v>2</v>
      </c>
      <c r="Q37" s="54">
        <f>COUNTIFS('セッション実施状況管理'!$V40:$AH40,"&gt;=2024/8/1",'セッション実施状況管理'!$V40:$AH40,"&lt;2024/9/1")</f>
        <v>2</v>
      </c>
      <c r="R37" s="54">
        <f>COUNTIFS('セッション実施状況管理'!$V40:$AH40,"&gt;=2024/9/1",'セッション実施状況管理'!$V40:$AH40,"&lt;2024/10/1")</f>
        <v>2</v>
      </c>
      <c r="S37" s="54">
        <f>COUNTIFS('セッション実施状況管理'!$V40:$AH40,"&gt;=2024/10/1",'セッション実施状況管理'!$V40:$AH40,"&lt;2024/11/1")</f>
        <v>2</v>
      </c>
      <c r="T37" s="54">
        <f>COUNTIFS('セッション実施状況管理'!$V40:$AH40,"&gt;=2024/11/1",'セッション実施状況管理'!$V40:$AH40,"&lt;2024/12/1")</f>
        <v>2</v>
      </c>
      <c r="U37" s="54">
        <f>COUNTIFS('セッション実施状況管理'!$V40:$AH40,"&gt;=2024/12/1",'セッション実施状況管理'!$V40:$AH40,"&lt;2025/1/1")</f>
        <v>0</v>
      </c>
      <c r="V37" s="54">
        <f>COUNTIFS('セッション実施状況管理'!$V40:$AH40,"&gt;=2025/1/1",'セッション実施状況管理'!$V40:$AH40,"&lt;2025/2/1")</f>
        <v>0</v>
      </c>
      <c r="W37" s="54">
        <f>COUNTIFS('セッション実施状況管理'!$V40:$AH40,"&gt;=2025/2/1",'セッション実施状況管理'!$V40:$AH40,"&lt;2025/3/1")</f>
        <v>0</v>
      </c>
      <c r="X37" s="54">
        <f>COUNTIFS('セッション実施状況管理'!$V40:$AH40,"&gt;=2025/3/1",'セッション実施状況管理'!$V40:$AH40,"&lt;2025/4/1")</f>
        <v>0</v>
      </c>
      <c r="Y37" s="54">
        <f>COUNTIFS('セッション実施状況管理'!$V40:$AH40,"&gt;=2025/4/1",'セッション実施状況管理'!$V40:$AH40,"&lt;2025/5/1")</f>
        <v>0</v>
      </c>
      <c r="Z37" s="54">
        <f>COUNTIFS('セッション実施状況管理'!$V40:$AH40,"&gt;=2025/5/1",'セッション実施状況管理'!$V40:$AH40,"&lt;2025/6/1")</f>
        <v>0</v>
      </c>
      <c r="AA37" s="54">
        <f>COUNTIFS('セッション実施状況管理'!$V40:$AH40,"&gt;=2025/6/1",'セッション実施状況管理'!$V40:$AH40,"&lt;2025/7/1")</f>
        <v>0</v>
      </c>
      <c r="AB37" s="54">
        <f>COUNTIFS('セッション実施状況管理'!$V40:$AH40,"&gt;=2025/7/1",'セッション実施状況管理'!$V40:$AH40,"&lt;2025/8/1")</f>
        <v>0</v>
      </c>
    </row>
    <row r="38">
      <c r="A38" s="1">
        <v>1.0</v>
      </c>
      <c r="B38" s="783">
        <v>31.0</v>
      </c>
      <c r="C38" s="89" t="s">
        <v>163</v>
      </c>
      <c r="D38" s="784"/>
      <c r="E38" s="74" t="s">
        <v>228</v>
      </c>
      <c r="F38" s="74">
        <v>6.0</v>
      </c>
      <c r="G38" s="777">
        <f t="shared" si="1"/>
        <v>13</v>
      </c>
      <c r="H38" s="779">
        <f>COUNTIFS('セッション実施状況管理'!$V41:$AH41,"&gt;=2023/11/1",'セッション実施状況管理'!$V41:$AH41,"&lt;2023/12/1")</f>
        <v>0</v>
      </c>
      <c r="I38" s="780">
        <f>COUNTIFS('セッション実施状況管理'!$V41:$AH41,"&gt;=2023/12/1",'セッション実施状況管理'!$V41:$AH41,"&lt;2024/1/1")</f>
        <v>0</v>
      </c>
      <c r="J38" s="780">
        <f>COUNTIFS('セッション実施状況管理'!$V41:$AH41,"&gt;=2024/1/1",'セッション実施状況管理'!$V41:$AH41,"&lt;2024/2/1")</f>
        <v>0</v>
      </c>
      <c r="K38" s="780">
        <f>COUNTIFS('セッション実施状況管理'!$V41:$AH41,"&gt;=2024/2/1",'セッション実施状況管理'!$V41:$AH41,"&lt;2024/3/1")</f>
        <v>0</v>
      </c>
      <c r="L38" s="54">
        <f>COUNTIFS('セッション実施状況管理'!$V41:$AH41,"&gt;=2024/3/1",'セッション実施状況管理'!$V41:$AH41,"&lt;2024/4/1")</f>
        <v>0</v>
      </c>
      <c r="M38" s="54">
        <f>COUNTIFS('セッション実施状況管理'!$V41:$AH41,"&gt;=2024/4/1",'セッション実施状況管理'!$V41:$AH41,"&lt;2024/5/1")</f>
        <v>0</v>
      </c>
      <c r="N38" s="54">
        <f>COUNTIFS('セッション実施状況管理'!$V41:$AH41,"&gt;=2024/5/1",'セッション実施状況管理'!$V41:$AH41,"&lt;2024/6/1")</f>
        <v>0</v>
      </c>
      <c r="O38" s="54">
        <f>COUNTIFS('セッション実施状況管理'!$V41:$AH41,"&gt;=2024/6/1",'セッション実施状況管理'!$V41:$AH41,"&lt;2024/7/1")</f>
        <v>1</v>
      </c>
      <c r="P38" s="54">
        <f>COUNTIFS('セッション実施状況管理'!$V41:$AH41,"&gt;=2024/7/1",'セッション実施状況管理'!$V41:$AH41,"&lt;2024/8/1")</f>
        <v>1</v>
      </c>
      <c r="Q38" s="54">
        <f>COUNTIFS('セッション実施状況管理'!$V41:$AH41,"&gt;=2024/8/1",'セッション実施状況管理'!$V41:$AH41,"&lt;2024/9/1")</f>
        <v>0</v>
      </c>
      <c r="R38" s="54">
        <f>COUNTIFS('セッション実施状況管理'!$V41:$AH41,"&gt;=2024/9/1",'セッション実施状況管理'!$V41:$AH41,"&lt;2024/10/1")</f>
        <v>2</v>
      </c>
      <c r="S38" s="54">
        <f>COUNTIFS('セッション実施状況管理'!$V41:$AH41,"&gt;=2024/10/1",'セッション実施状況管理'!$V41:$AH41,"&lt;2024/11/1")</f>
        <v>2</v>
      </c>
      <c r="T38" s="54">
        <f>COUNTIFS('セッション実施状況管理'!$V41:$AH41,"&gt;=2024/11/1",'セッション実施状況管理'!$V41:$AH41,"&lt;2024/12/1")</f>
        <v>1</v>
      </c>
      <c r="U38" s="54">
        <f>COUNTIFS('セッション実施状況管理'!$V41:$AH41,"&gt;=2024/12/1",'セッション実施状況管理'!$V41:$AH41,"&lt;2025/1/1")</f>
        <v>2</v>
      </c>
      <c r="V38" s="54">
        <f>COUNTIFS('セッション実施状況管理'!$V41:$AH41,"&gt;=2025/1/1",'セッション実施状況管理'!$V41:$AH41,"&lt;2025/2/1")</f>
        <v>2</v>
      </c>
      <c r="W38" s="54">
        <f>COUNTIFS('セッション実施状況管理'!$V41:$AH41,"&gt;=2025/2/1",'セッション実施状況管理'!$V41:$AH41,"&lt;2025/3/1")</f>
        <v>2</v>
      </c>
      <c r="X38" s="54">
        <f>COUNTIFS('セッション実施状況管理'!$V41:$AH41,"&gt;=2025/3/1",'セッション実施状況管理'!$V41:$AH41,"&lt;2025/4/1")</f>
        <v>0</v>
      </c>
      <c r="Y38" s="54">
        <f>COUNTIFS('セッション実施状況管理'!$V41:$AH41,"&gt;=2025/4/1",'セッション実施状況管理'!$V41:$AH41,"&lt;2025/5/1")</f>
        <v>0</v>
      </c>
      <c r="Z38" s="54">
        <f>COUNTIFS('セッション実施状況管理'!$V41:$AH41,"&gt;=2025/5/1",'セッション実施状況管理'!$V41:$AH41,"&lt;2025/6/1")</f>
        <v>0</v>
      </c>
      <c r="AA38" s="54">
        <f>COUNTIFS('セッション実施状況管理'!$V41:$AH41,"&gt;=2025/6/1",'セッション実施状況管理'!$V41:$AH41,"&lt;2025/7/1")</f>
        <v>0</v>
      </c>
      <c r="AB38" s="54">
        <f>COUNTIFS('セッション実施状況管理'!$V41:$AH41,"&gt;=2025/7/1",'セッション実施状況管理'!$V41:$AH41,"&lt;2025/8/1")</f>
        <v>0</v>
      </c>
    </row>
    <row r="39">
      <c r="A39" s="1">
        <v>1.0</v>
      </c>
      <c r="B39" s="782">
        <v>32.0</v>
      </c>
      <c r="C39" s="89" t="s">
        <v>167</v>
      </c>
      <c r="D39" s="581" t="s">
        <v>1727</v>
      </c>
      <c r="E39" s="74" t="s">
        <v>226</v>
      </c>
      <c r="F39" s="74">
        <v>4.0</v>
      </c>
      <c r="G39" s="777">
        <f t="shared" si="1"/>
        <v>6</v>
      </c>
      <c r="H39" s="779">
        <f>COUNTIFS('セッション実施状況管理'!$V42:$AH42,"&gt;=2023/11/1",'セッション実施状況管理'!$V42:$AH42,"&lt;2023/12/1")</f>
        <v>0</v>
      </c>
      <c r="I39" s="780">
        <f>COUNTIFS('セッション実施状況管理'!$V42:$AH42,"&gt;=2023/12/1",'セッション実施状況管理'!$V42:$AH42,"&lt;2024/1/1")</f>
        <v>0</v>
      </c>
      <c r="J39" s="780">
        <f>COUNTIFS('セッション実施状況管理'!$V42:$AH42,"&gt;=2024/1/1",'セッション実施状況管理'!$V42:$AH42,"&lt;2024/2/1")</f>
        <v>0</v>
      </c>
      <c r="K39" s="780">
        <f>COUNTIFS('セッション実施状況管理'!$V42:$AH42,"&gt;=2024/2/1",'セッション実施状況管理'!$V42:$AH42,"&lt;2024/3/1")</f>
        <v>0</v>
      </c>
      <c r="L39" s="54">
        <f>COUNTIFS('セッション実施状況管理'!$V42:$AH42,"&gt;=2024/3/1",'セッション実施状況管理'!$V42:$AH42,"&lt;2024/4/1")</f>
        <v>0</v>
      </c>
      <c r="M39" s="54">
        <f>COUNTIFS('セッション実施状況管理'!$V42:$AH42,"&gt;=2024/4/1",'セッション実施状況管理'!$V42:$AH42,"&lt;2024/5/1")</f>
        <v>0</v>
      </c>
      <c r="N39" s="54">
        <f>COUNTIFS('セッション実施状況管理'!$V42:$AH42,"&gt;=2024/5/1",'セッション実施状況管理'!$V42:$AH42,"&lt;2024/6/1")</f>
        <v>0</v>
      </c>
      <c r="O39" s="54">
        <f>COUNTIFS('セッション実施状況管理'!$V42:$AH42,"&gt;=2024/6/1",'セッション実施状況管理'!$V42:$AH42,"&lt;2024/7/1")</f>
        <v>0</v>
      </c>
      <c r="P39" s="54">
        <f>COUNTIFS('セッション実施状況管理'!$V42:$AH42,"&gt;=2024/7/1",'セッション実施状況管理'!$V42:$AH42,"&lt;2024/8/1")</f>
        <v>4</v>
      </c>
      <c r="Q39" s="54">
        <f>COUNTIFS('セッション実施状況管理'!$V42:$AH42,"&gt;=2024/8/1",'セッション実施状況管理'!$V42:$AH42,"&lt;2024/9/1")</f>
        <v>2</v>
      </c>
      <c r="R39" s="54">
        <f>COUNTIFS('セッション実施状況管理'!$V42:$AH42,"&gt;=2024/9/1",'セッション実施状況管理'!$V42:$AH42,"&lt;2024/10/1")</f>
        <v>0</v>
      </c>
      <c r="S39" s="54">
        <f>COUNTIFS('セッション実施状況管理'!$V42:$AH42,"&gt;=2024/10/1",'セッション実施状況管理'!$V42:$AH42,"&lt;2024/11/1")</f>
        <v>0</v>
      </c>
      <c r="T39" s="54">
        <f>COUNTIFS('セッション実施状況管理'!$V42:$AH42,"&gt;=2024/11/1",'セッション実施状況管理'!$V42:$AH42,"&lt;2024/12/1")</f>
        <v>0</v>
      </c>
      <c r="U39" s="54">
        <f>COUNTIFS('セッション実施状況管理'!$V42:$AH42,"&gt;=2024/12/1",'セッション実施状況管理'!$V42:$AH42,"&lt;2025/1/1")</f>
        <v>0</v>
      </c>
      <c r="V39" s="54">
        <f>COUNTIFS('セッション実施状況管理'!$V42:$AH42,"&gt;=2025/1/1",'セッション実施状況管理'!$V42:$AH42,"&lt;2025/2/1")</f>
        <v>0</v>
      </c>
      <c r="W39" s="54">
        <f>COUNTIFS('セッション実施状況管理'!$V42:$AH42,"&gt;=2025/2/1",'セッション実施状況管理'!$V42:$AH42,"&lt;2025/3/1")</f>
        <v>0</v>
      </c>
      <c r="X39" s="54">
        <f>COUNTIFS('セッション実施状況管理'!$V42:$AH42,"&gt;=2025/3/1",'セッション実施状況管理'!$V42:$AH42,"&lt;2025/4/1")</f>
        <v>0</v>
      </c>
      <c r="Y39" s="54">
        <f>COUNTIFS('セッション実施状況管理'!$V42:$AH42,"&gt;=2025/4/1",'セッション実施状況管理'!$V42:$AH42,"&lt;2025/5/1")</f>
        <v>0</v>
      </c>
      <c r="Z39" s="54">
        <f>COUNTIFS('セッション実施状況管理'!$V42:$AH42,"&gt;=2025/5/1",'セッション実施状況管理'!$V42:$AH42,"&lt;2025/6/1")</f>
        <v>0</v>
      </c>
      <c r="AA39" s="54">
        <f>COUNTIFS('セッション実施状況管理'!$V42:$AH42,"&gt;=2025/6/1",'セッション実施状況管理'!$V42:$AH42,"&lt;2025/7/1")</f>
        <v>0</v>
      </c>
      <c r="AB39" s="54">
        <f>COUNTIFS('セッション実施状況管理'!$V42:$AH42,"&gt;=2025/7/1",'セッション実施状況管理'!$V42:$AH42,"&lt;2025/8/1")</f>
        <v>0</v>
      </c>
    </row>
    <row r="40">
      <c r="A40" s="1">
        <v>1.0</v>
      </c>
      <c r="B40" s="782">
        <v>33.0</v>
      </c>
      <c r="C40" s="89" t="s">
        <v>177</v>
      </c>
      <c r="D40" s="581" t="s">
        <v>1728</v>
      </c>
      <c r="E40" s="74" t="s">
        <v>241</v>
      </c>
      <c r="F40" s="74">
        <v>3.0</v>
      </c>
      <c r="G40" s="777">
        <f t="shared" si="1"/>
        <v>4</v>
      </c>
      <c r="H40" s="779">
        <f>COUNTIFS('セッション実施状況管理'!$V43:$AH43,"&gt;=2023/11/1",'セッション実施状況管理'!$V43:$AH43,"&lt;2023/12/1")</f>
        <v>0</v>
      </c>
      <c r="I40" s="780">
        <f>COUNTIFS('セッション実施状況管理'!$V43:$AH43,"&gt;=2023/12/1",'セッション実施状況管理'!$V43:$AH43,"&lt;2024/1/1")</f>
        <v>0</v>
      </c>
      <c r="J40" s="780">
        <f>COUNTIFS('セッション実施状況管理'!$V43:$AH43,"&gt;=2024/1/1",'セッション実施状況管理'!$V43:$AH43,"&lt;2024/2/1")</f>
        <v>0</v>
      </c>
      <c r="K40" s="780">
        <f>COUNTIFS('セッション実施状況管理'!$V43:$AH43,"&gt;=2024/2/1",'セッション実施状況管理'!$V43:$AH43,"&lt;2024/3/1")</f>
        <v>0</v>
      </c>
      <c r="L40" s="54">
        <f>COUNTIFS('セッション実施状況管理'!$V43:$AH43,"&gt;=2024/3/1",'セッション実施状況管理'!$V43:$AH43,"&lt;2024/4/1")</f>
        <v>0</v>
      </c>
      <c r="M40" s="54">
        <f>COUNTIFS('セッション実施状況管理'!$V43:$AH43,"&gt;=2024/4/1",'セッション実施状況管理'!$V43:$AH43,"&lt;2024/5/1")</f>
        <v>0</v>
      </c>
      <c r="N40" s="54">
        <f>COUNTIFS('セッション実施状況管理'!$V43:$AH43,"&gt;=2024/5/1",'セッション実施状況管理'!$V43:$AH43,"&lt;2024/6/1")</f>
        <v>0</v>
      </c>
      <c r="O40" s="54">
        <f>COUNTIFS('セッション実施状況管理'!$V43:$AH43,"&gt;=2024/6/1",'セッション実施状況管理'!$V43:$AH43,"&lt;2024/7/1")</f>
        <v>0</v>
      </c>
      <c r="P40" s="54">
        <f>COUNTIFS('セッション実施状況管理'!$V43:$AH43,"&gt;=2024/7/1",'セッション実施状況管理'!$V43:$AH43,"&lt;2024/8/1")</f>
        <v>0</v>
      </c>
      <c r="Q40" s="54">
        <f>COUNTIFS('セッション実施状況管理'!$V43:$AH43,"&gt;=2024/8/1",'セッション実施状況管理'!$V43:$AH43,"&lt;2024/9/1")</f>
        <v>2</v>
      </c>
      <c r="R40" s="54">
        <f>COUNTIFS('セッション実施状況管理'!$V43:$AH43,"&gt;=2024/9/1",'セッション実施状況管理'!$V43:$AH43,"&lt;2024/10/1")</f>
        <v>2</v>
      </c>
      <c r="S40" s="54">
        <f>COUNTIFS('セッション実施状況管理'!$V43:$AH43,"&gt;=2024/10/1",'セッション実施状況管理'!$V43:$AH43,"&lt;2024/11/1")</f>
        <v>0</v>
      </c>
      <c r="T40" s="54">
        <f>COUNTIFS('セッション実施状況管理'!$V43:$AH43,"&gt;=2024/11/1",'セッション実施状況管理'!$V43:$AH43,"&lt;2024/12/1")</f>
        <v>0</v>
      </c>
      <c r="U40" s="54">
        <f>COUNTIFS('セッション実施状況管理'!$V43:$AH43,"&gt;=2024/12/1",'セッション実施状況管理'!$V43:$AH43,"&lt;2025/1/1")</f>
        <v>0</v>
      </c>
      <c r="V40" s="54">
        <f>COUNTIFS('セッション実施状況管理'!$V43:$AH43,"&gt;=2025/1/1",'セッション実施状況管理'!$V43:$AH43,"&lt;2025/2/1")</f>
        <v>0</v>
      </c>
      <c r="W40" s="54">
        <f>COUNTIFS('セッション実施状況管理'!$V43:$AH43,"&gt;=2025/2/1",'セッション実施状況管理'!$V43:$AH43,"&lt;2025/3/1")</f>
        <v>0</v>
      </c>
      <c r="X40" s="54">
        <f>COUNTIFS('セッション実施状況管理'!$V43:$AH43,"&gt;=2025/3/1",'セッション実施状況管理'!$V43:$AH43,"&lt;2025/4/1")</f>
        <v>0</v>
      </c>
      <c r="Y40" s="54">
        <f>COUNTIFS('セッション実施状況管理'!$V43:$AH43,"&gt;=2025/4/1",'セッション実施状況管理'!$V43:$AH43,"&lt;2025/5/1")</f>
        <v>0</v>
      </c>
      <c r="Z40" s="54">
        <f>COUNTIFS('セッション実施状況管理'!$V43:$AH43,"&gt;=2025/5/1",'セッション実施状況管理'!$V43:$AH43,"&lt;2025/6/1")</f>
        <v>0</v>
      </c>
      <c r="AA40" s="54">
        <f>COUNTIFS('セッション実施状況管理'!$V43:$AH43,"&gt;=2025/6/1",'セッション実施状況管理'!$V43:$AH43,"&lt;2025/7/1")</f>
        <v>0</v>
      </c>
      <c r="AB40" s="54">
        <f>COUNTIFS('セッション実施状況管理'!$V43:$AH43,"&gt;=2025/7/1",'セッション実施状況管理'!$V43:$AH43,"&lt;2025/8/1")</f>
        <v>0</v>
      </c>
    </row>
    <row r="41">
      <c r="A41" s="1">
        <v>1.0</v>
      </c>
      <c r="B41" s="783">
        <v>34.0</v>
      </c>
      <c r="C41" s="89" t="s">
        <v>170</v>
      </c>
      <c r="D41" s="581" t="s">
        <v>1105</v>
      </c>
      <c r="E41" s="74" t="s">
        <v>238</v>
      </c>
      <c r="F41" s="74">
        <v>7.0</v>
      </c>
      <c r="G41" s="777">
        <f t="shared" si="1"/>
        <v>13</v>
      </c>
      <c r="H41" s="779">
        <f>COUNTIFS('セッション実施状況管理'!$V44:$AH44,"&gt;=2023/11/1",'セッション実施状況管理'!$V44:$AH44,"&lt;2023/12/1")</f>
        <v>0</v>
      </c>
      <c r="I41" s="780">
        <f>COUNTIFS('セッション実施状況管理'!$V44:$AH44,"&gt;=2023/12/1",'セッション実施状況管理'!$V44:$AH44,"&lt;2024/1/1")</f>
        <v>0</v>
      </c>
      <c r="J41" s="780">
        <f>COUNTIFS('セッション実施状況管理'!$V44:$AH44,"&gt;=2024/1/1",'セッション実施状況管理'!$V44:$AH44,"&lt;2024/2/1")</f>
        <v>0</v>
      </c>
      <c r="K41" s="780">
        <f>COUNTIFS('セッション実施状況管理'!$V44:$AH44,"&gt;=2024/2/1",'セッション実施状況管理'!$V44:$AH44,"&lt;2024/3/1")</f>
        <v>0</v>
      </c>
      <c r="L41" s="54">
        <f>COUNTIFS('セッション実施状況管理'!$V44:$AH44,"&gt;=2024/3/1",'セッション実施状況管理'!$V44:$AH44,"&lt;2024/4/1")</f>
        <v>0</v>
      </c>
      <c r="M41" s="54">
        <f>COUNTIFS('セッション実施状況管理'!$V44:$AH44,"&gt;=2024/4/1",'セッション実施状況管理'!$V44:$AH44,"&lt;2024/5/1")</f>
        <v>0</v>
      </c>
      <c r="N41" s="54">
        <f>COUNTIFS('セッション実施状況管理'!$V44:$AH44,"&gt;=2024/5/1",'セッション実施状況管理'!$V44:$AH44,"&lt;2024/6/1")</f>
        <v>0</v>
      </c>
      <c r="O41" s="54">
        <f>COUNTIFS('セッション実施状況管理'!$V44:$AH44,"&gt;=2024/6/1",'セッション実施状況管理'!$V44:$AH44,"&lt;2024/7/1")</f>
        <v>0</v>
      </c>
      <c r="P41" s="54">
        <f>COUNTIFS('セッション実施状況管理'!$V44:$AH44,"&gt;=2024/7/1",'セッション実施状況管理'!$V44:$AH44,"&lt;2024/8/1")</f>
        <v>0</v>
      </c>
      <c r="Q41" s="54">
        <f>COUNTIFS('セッション実施状況管理'!$V44:$AH44,"&gt;=2024/8/1",'セッション実施状況管理'!$V44:$AH44,"&lt;2024/9/1")</f>
        <v>1</v>
      </c>
      <c r="R41" s="54">
        <f>COUNTIFS('セッション実施状況管理'!$V44:$AH44,"&gt;=2024/9/1",'セッション実施状況管理'!$V44:$AH44,"&lt;2024/10/1")</f>
        <v>2</v>
      </c>
      <c r="S41" s="54">
        <f>COUNTIFS('セッション実施状況管理'!$V44:$AH44,"&gt;=2024/10/1",'セッション実施状況管理'!$V44:$AH44,"&lt;2024/11/1")</f>
        <v>2</v>
      </c>
      <c r="T41" s="54">
        <f>COUNTIFS('セッション実施状況管理'!$V44:$AH44,"&gt;=2024/11/1",'セッション実施状況管理'!$V44:$AH44,"&lt;2024/12/1")</f>
        <v>2</v>
      </c>
      <c r="U41" s="54">
        <f>COUNTIFS('セッション実施状況管理'!$V44:$AH44,"&gt;=2024/12/1",'セッション実施状況管理'!$V44:$AH44,"&lt;2025/1/1")</f>
        <v>2</v>
      </c>
      <c r="V41" s="54">
        <f>COUNTIFS('セッション実施状況管理'!$V44:$AH44,"&gt;=2025/1/1",'セッション実施状況管理'!$V44:$AH44,"&lt;2025/2/1")</f>
        <v>2</v>
      </c>
      <c r="W41" s="54">
        <f>COUNTIFS('セッション実施状況管理'!$V44:$AH44,"&gt;=2025/2/1",'セッション実施状況管理'!$V44:$AH44,"&lt;2025/3/1")</f>
        <v>2</v>
      </c>
      <c r="X41" s="54">
        <f>COUNTIFS('セッション実施状況管理'!$V44:$AH44,"&gt;=2025/3/1",'セッション実施状況管理'!$V44:$AH44,"&lt;2025/4/1")</f>
        <v>0</v>
      </c>
      <c r="Y41" s="54">
        <f>COUNTIFS('セッション実施状況管理'!$V44:$AH44,"&gt;=2025/4/1",'セッション実施状況管理'!$V44:$AH44,"&lt;2025/5/1")</f>
        <v>0</v>
      </c>
      <c r="Z41" s="54">
        <f>COUNTIFS('セッション実施状況管理'!$V44:$AH44,"&gt;=2025/5/1",'セッション実施状況管理'!$V44:$AH44,"&lt;2025/6/1")</f>
        <v>0</v>
      </c>
      <c r="AA41" s="54">
        <f>COUNTIFS('セッション実施状況管理'!$V44:$AH44,"&gt;=2025/6/1",'セッション実施状況管理'!$V44:$AH44,"&lt;2025/7/1")</f>
        <v>0</v>
      </c>
      <c r="AB41" s="54">
        <f>COUNTIFS('セッション実施状況管理'!$V44:$AH44,"&gt;=2025/7/1",'セッション実施状況管理'!$V44:$AH44,"&lt;2025/8/1")</f>
        <v>0</v>
      </c>
    </row>
    <row r="42">
      <c r="A42" s="1">
        <v>1.0</v>
      </c>
      <c r="B42" s="782">
        <v>35.0</v>
      </c>
      <c r="C42" s="89" t="s">
        <v>173</v>
      </c>
      <c r="D42" s="588" t="s">
        <v>1106</v>
      </c>
      <c r="E42" s="74" t="s">
        <v>224</v>
      </c>
      <c r="F42" s="74">
        <v>3.0</v>
      </c>
      <c r="G42" s="777">
        <f t="shared" si="1"/>
        <v>9</v>
      </c>
      <c r="H42" s="779">
        <f>COUNTIFS('セッション実施状況管理'!$V45:$AH45,"&gt;=2023/11/1",'セッション実施状況管理'!$V45:$AH45,"&lt;2023/12/1")</f>
        <v>0</v>
      </c>
      <c r="I42" s="780">
        <f>COUNTIFS('セッション実施状況管理'!$V45:$AH45,"&gt;=2023/12/1",'セッション実施状況管理'!$V45:$AH45,"&lt;2024/1/1")</f>
        <v>0</v>
      </c>
      <c r="J42" s="780">
        <f>COUNTIFS('セッション実施状況管理'!$V45:$AH45,"&gt;=2024/1/1",'セッション実施状況管理'!$V45:$AH45,"&lt;2024/2/1")</f>
        <v>0</v>
      </c>
      <c r="K42" s="780">
        <f>COUNTIFS('セッション実施状況管理'!$V45:$AH45,"&gt;=2024/2/1",'セッション実施状況管理'!$V45:$AH45,"&lt;2024/3/1")</f>
        <v>0</v>
      </c>
      <c r="L42" s="54">
        <f>COUNTIFS('セッション実施状況管理'!$V45:$AH45,"&gt;=2024/3/1",'セッション実施状況管理'!$V45:$AH45,"&lt;2024/4/1")</f>
        <v>0</v>
      </c>
      <c r="M42" s="54">
        <f>COUNTIFS('セッション実施状況管理'!$V45:$AH45,"&gt;=2024/4/1",'セッション実施状況管理'!$V45:$AH45,"&lt;2024/5/1")</f>
        <v>0</v>
      </c>
      <c r="N42" s="54">
        <f>COUNTIFS('セッション実施状況管理'!$V45:$AH45,"&gt;=2024/5/1",'セッション実施状況管理'!$V45:$AH45,"&lt;2024/6/1")</f>
        <v>0</v>
      </c>
      <c r="O42" s="54">
        <f>COUNTIFS('セッション実施状況管理'!$V45:$AH45,"&gt;=2024/6/1",'セッション実施状況管理'!$V45:$AH45,"&lt;2024/7/1")</f>
        <v>0</v>
      </c>
      <c r="P42" s="54">
        <f>COUNTIFS('セッション実施状況管理'!$V45:$AH45,"&gt;=2024/7/1",'セッション実施状況管理'!$V45:$AH45,"&lt;2024/8/1")</f>
        <v>0</v>
      </c>
      <c r="Q42" s="54">
        <f>COUNTIFS('セッション実施状況管理'!$V45:$AH45,"&gt;=2024/8/1",'セッション実施状況管理'!$V45:$AH45,"&lt;2024/9/1")</f>
        <v>1</v>
      </c>
      <c r="R42" s="54">
        <f>COUNTIFS('セッション実施状況管理'!$V45:$AH45,"&gt;=2024/9/1",'セッション実施状況管理'!$V45:$AH45,"&lt;2024/10/1")</f>
        <v>2</v>
      </c>
      <c r="S42" s="54">
        <f>COUNTIFS('セッション実施状況管理'!$V45:$AH45,"&gt;=2024/10/1",'セッション実施状況管理'!$V45:$AH45,"&lt;2024/11/1")</f>
        <v>2</v>
      </c>
      <c r="T42" s="54">
        <f>COUNTIFS('セッション実施状況管理'!$V45:$AH45,"&gt;=2024/11/1",'セッション実施状況管理'!$V45:$AH45,"&lt;2024/12/1")</f>
        <v>2</v>
      </c>
      <c r="U42" s="54">
        <f>COUNTIFS('セッション実施状況管理'!$V45:$AH45,"&gt;=2024/12/1",'セッション実施状況管理'!$V45:$AH45,"&lt;2025/1/1")</f>
        <v>1</v>
      </c>
      <c r="V42" s="54">
        <f>COUNTIFS('セッション実施状況管理'!$V45:$AH45,"&gt;=2025/1/1",'セッション実施状況管理'!$V45:$AH45,"&lt;2025/2/1")</f>
        <v>1</v>
      </c>
      <c r="W42" s="54">
        <f>COUNTIFS('セッション実施状況管理'!$V45:$AH45,"&gt;=2025/2/1",'セッション実施状況管理'!$V45:$AH45,"&lt;2025/3/1")</f>
        <v>0</v>
      </c>
      <c r="X42" s="54">
        <f>COUNTIFS('セッション実施状況管理'!$V45:$AH45,"&gt;=2025/3/1",'セッション実施状況管理'!$V45:$AH45,"&lt;2025/4/1")</f>
        <v>0</v>
      </c>
      <c r="Y42" s="54">
        <f>COUNTIFS('セッション実施状況管理'!$V45:$AH45,"&gt;=2025/4/1",'セッション実施状況管理'!$V45:$AH45,"&lt;2025/5/1")</f>
        <v>0</v>
      </c>
      <c r="Z42" s="54">
        <f>COUNTIFS('セッション実施状況管理'!$V45:$AH45,"&gt;=2025/5/1",'セッション実施状況管理'!$V45:$AH45,"&lt;2025/6/1")</f>
        <v>0</v>
      </c>
      <c r="AA42" s="54">
        <f>COUNTIFS('セッション実施状況管理'!$V45:$AH45,"&gt;=2025/6/1",'セッション実施状況管理'!$V45:$AH45,"&lt;2025/7/1")</f>
        <v>0</v>
      </c>
      <c r="AB42" s="54">
        <f>COUNTIFS('セッション実施状況管理'!$V45:$AH45,"&gt;=2025/7/1",'セッション実施状況管理'!$V45:$AH45,"&lt;2025/8/1")</f>
        <v>0</v>
      </c>
    </row>
    <row r="43">
      <c r="A43" s="1">
        <v>1.0</v>
      </c>
      <c r="B43" s="782">
        <v>36.0</v>
      </c>
      <c r="C43" s="89" t="s">
        <v>175</v>
      </c>
      <c r="D43" s="581" t="s">
        <v>1107</v>
      </c>
      <c r="E43" s="74" t="s">
        <v>283</v>
      </c>
      <c r="F43" s="74">
        <v>1.0</v>
      </c>
      <c r="G43" s="777">
        <f t="shared" si="1"/>
        <v>13</v>
      </c>
      <c r="H43" s="779">
        <f>COUNTIFS('セッション実施状況管理'!$V46:$AH46,"&gt;=2023/11/1",'セッション実施状況管理'!$V46:$AH46,"&lt;2023/12/1")</f>
        <v>0</v>
      </c>
      <c r="I43" s="780">
        <f>COUNTIFS('セッション実施状況管理'!$V46:$AH46,"&gt;=2023/12/1",'セッション実施状況管理'!$V46:$AH46,"&lt;2024/1/1")</f>
        <v>1</v>
      </c>
      <c r="J43" s="780">
        <f>COUNTIFS('セッション実施状況管理'!$V46:$AH46,"&gt;=2024/1/1",'セッション実施状況管理'!$V46:$AH46,"&lt;2024/2/1")</f>
        <v>0</v>
      </c>
      <c r="K43" s="780">
        <f>COUNTIFS('セッション実施状況管理'!$V46:$AH46,"&gt;=2024/2/1",'セッション実施状況管理'!$V46:$AH46,"&lt;2024/3/1")</f>
        <v>0</v>
      </c>
      <c r="L43" s="54">
        <f>COUNTIFS('セッション実施状況管理'!$V46:$AH46,"&gt;=2024/3/1",'セッション実施状況管理'!$V46:$AH46,"&lt;2024/4/1")</f>
        <v>0</v>
      </c>
      <c r="M43" s="54">
        <f>COUNTIFS('セッション実施状況管理'!$V46:$AH46,"&gt;=2024/4/1",'セッション実施状況管理'!$V46:$AH46,"&lt;2024/5/1")</f>
        <v>0</v>
      </c>
      <c r="N43" s="54">
        <f>COUNTIFS('セッション実施状況管理'!$V46:$AH46,"&gt;=2024/5/1",'セッション実施状況管理'!$V46:$AH46,"&lt;2024/6/1")</f>
        <v>0</v>
      </c>
      <c r="O43" s="54">
        <f>COUNTIFS('セッション実施状況管理'!$V46:$AH46,"&gt;=2024/6/1",'セッション実施状況管理'!$V46:$AH46,"&lt;2024/7/1")</f>
        <v>0</v>
      </c>
      <c r="P43" s="54">
        <f>COUNTIFS('セッション実施状況管理'!$V46:$AH46,"&gt;=2024/7/1",'セッション実施状況管理'!$V46:$AH46,"&lt;2024/8/1")</f>
        <v>0</v>
      </c>
      <c r="Q43" s="54">
        <f>COUNTIFS('セッション実施状況管理'!$V46:$AH46,"&gt;=2024/8/1",'セッション実施状況管理'!$V46:$AH46,"&lt;2024/9/1")</f>
        <v>1</v>
      </c>
      <c r="R43" s="54">
        <f>COUNTIFS('セッション実施状況管理'!$V46:$AH46,"&gt;=2024/9/1",'セッション実施状況管理'!$V46:$AH46,"&lt;2024/10/1")</f>
        <v>2</v>
      </c>
      <c r="S43" s="54">
        <f>COUNTIFS('セッション実施状況管理'!$V46:$AH46,"&gt;=2024/10/1",'セッション実施状況管理'!$V46:$AH46,"&lt;2024/11/1")</f>
        <v>3</v>
      </c>
      <c r="T43" s="54">
        <f>COUNTIFS('セッション実施状況管理'!$V46:$AH46,"&gt;=2024/11/1",'セッション実施状況管理'!$V46:$AH46,"&lt;2024/12/1")</f>
        <v>1</v>
      </c>
      <c r="U43" s="54">
        <f>COUNTIFS('セッション実施状況管理'!$V46:$AH46,"&gt;=2024/12/1",'セッション実施状況管理'!$V46:$AH46,"&lt;2025/1/1")</f>
        <v>1</v>
      </c>
      <c r="V43" s="54">
        <f>COUNTIFS('セッション実施状況管理'!$V46:$AH46,"&gt;=2025/1/1",'セッション実施状況管理'!$V46:$AH46,"&lt;2025/2/1")</f>
        <v>2</v>
      </c>
      <c r="W43" s="54">
        <f>COUNTIFS('セッション実施状況管理'!$V46:$AH46,"&gt;=2025/2/1",'セッション実施状況管理'!$V46:$AH46,"&lt;2025/3/1")</f>
        <v>2</v>
      </c>
      <c r="X43" s="54">
        <f>COUNTIFS('セッション実施状況管理'!$V46:$AH46,"&gt;=2025/3/1",'セッション実施状況管理'!$V46:$AH46,"&lt;2025/4/1")</f>
        <v>0</v>
      </c>
      <c r="Y43" s="54">
        <f>COUNTIFS('セッション実施状況管理'!$V46:$AH46,"&gt;=2025/4/1",'セッション実施状況管理'!$V46:$AH46,"&lt;2025/5/1")</f>
        <v>0</v>
      </c>
      <c r="Z43" s="54">
        <f>COUNTIFS('セッション実施状況管理'!$V46:$AH46,"&gt;=2025/5/1",'セッション実施状況管理'!$V46:$AH46,"&lt;2025/6/1")</f>
        <v>0</v>
      </c>
      <c r="AA43" s="54">
        <f>COUNTIFS('セッション実施状況管理'!$V46:$AH46,"&gt;=2025/6/1",'セッション実施状況管理'!$V46:$AH46,"&lt;2025/7/1")</f>
        <v>0</v>
      </c>
      <c r="AB43" s="54">
        <f>COUNTIFS('セッション実施状況管理'!$V46:$AH46,"&gt;=2025/7/1",'セッション実施状況管理'!$V46:$AH46,"&lt;2025/8/1")</f>
        <v>0</v>
      </c>
    </row>
    <row r="44">
      <c r="A44" s="1">
        <v>1.0</v>
      </c>
      <c r="B44" s="783">
        <v>37.0</v>
      </c>
      <c r="C44" s="89" t="s">
        <v>177</v>
      </c>
      <c r="D44" s="784"/>
      <c r="E44" s="74" t="s">
        <v>228</v>
      </c>
      <c r="F44" s="74">
        <v>7.0</v>
      </c>
      <c r="G44" s="777">
        <f t="shared" si="1"/>
        <v>13</v>
      </c>
      <c r="H44" s="779">
        <f>COUNTIFS('セッション実施状況管理'!$V47:$AH47,"&gt;=2023/11/1",'セッション実施状況管理'!$V47:$AH47,"&lt;2023/12/1")</f>
        <v>0</v>
      </c>
      <c r="I44" s="780">
        <f>COUNTIFS('セッション実施状況管理'!$V47:$AH47,"&gt;=2023/12/1",'セッション実施状況管理'!$V47:$AH47,"&lt;2024/1/1")</f>
        <v>0</v>
      </c>
      <c r="J44" s="780">
        <f>COUNTIFS('セッション実施状況管理'!$V47:$AH47,"&gt;=2024/1/1",'セッション実施状況管理'!$V47:$AH47,"&lt;2024/2/1")</f>
        <v>0</v>
      </c>
      <c r="K44" s="780">
        <f>COUNTIFS('セッション実施状況管理'!$V47:$AH47,"&gt;=2024/2/1",'セッション実施状況管理'!$V47:$AH47,"&lt;2024/3/1")</f>
        <v>0</v>
      </c>
      <c r="L44" s="54">
        <f>COUNTIFS('セッション実施状況管理'!$V47:$AH47,"&gt;=2024/3/1",'セッション実施状況管理'!$V47:$AH47,"&lt;2024/4/1")</f>
        <v>0</v>
      </c>
      <c r="M44" s="54">
        <f>COUNTIFS('セッション実施状況管理'!$V47:$AH47,"&gt;=2024/4/1",'セッション実施状況管理'!$V47:$AH47,"&lt;2024/5/1")</f>
        <v>0</v>
      </c>
      <c r="N44" s="54">
        <f>COUNTIFS('セッション実施状況管理'!$V47:$AH47,"&gt;=2024/5/1",'セッション実施状況管理'!$V47:$AH47,"&lt;2024/6/1")</f>
        <v>0</v>
      </c>
      <c r="O44" s="54">
        <f>COUNTIFS('セッション実施状況管理'!$V47:$AH47,"&gt;=2024/6/1",'セッション実施状況管理'!$V47:$AH47,"&lt;2024/7/1")</f>
        <v>0</v>
      </c>
      <c r="P44" s="54">
        <f>COUNTIFS('セッション実施状況管理'!$V47:$AH47,"&gt;=2024/7/1",'セッション実施状況管理'!$V47:$AH47,"&lt;2024/8/1")</f>
        <v>0</v>
      </c>
      <c r="Q44" s="54">
        <f>COUNTIFS('セッション実施状況管理'!$V47:$AH47,"&gt;=2024/8/1",'セッション実施状況管理'!$V47:$AH47,"&lt;2024/9/1")</f>
        <v>1</v>
      </c>
      <c r="R44" s="54">
        <f>COUNTIFS('セッション実施状況管理'!$V47:$AH47,"&gt;=2024/9/1",'セッション実施状況管理'!$V47:$AH47,"&lt;2024/10/1")</f>
        <v>2</v>
      </c>
      <c r="S44" s="54">
        <f>COUNTIFS('セッション実施状況管理'!$V47:$AH47,"&gt;=2024/10/1",'セッション実施状況管理'!$V47:$AH47,"&lt;2024/11/1")</f>
        <v>2</v>
      </c>
      <c r="T44" s="54">
        <f>COUNTIFS('セッション実施状況管理'!$V47:$AH47,"&gt;=2024/11/1",'セッション実施状況管理'!$V47:$AH47,"&lt;2024/12/1")</f>
        <v>2</v>
      </c>
      <c r="U44" s="54">
        <f>COUNTIFS('セッション実施状況管理'!$V47:$AH47,"&gt;=2024/12/1",'セッション実施状況管理'!$V47:$AH47,"&lt;2025/1/1")</f>
        <v>2</v>
      </c>
      <c r="V44" s="54">
        <f>COUNTIFS('セッション実施状況管理'!$V47:$AH47,"&gt;=2025/1/1",'セッション実施状況管理'!$V47:$AH47,"&lt;2025/2/1")</f>
        <v>2</v>
      </c>
      <c r="W44" s="54">
        <f>COUNTIFS('セッション実施状況管理'!$V47:$AH47,"&gt;=2025/2/1",'セッション実施状況管理'!$V47:$AH47,"&lt;2025/3/1")</f>
        <v>2</v>
      </c>
      <c r="X44" s="54">
        <f>COUNTIFS('セッション実施状況管理'!$V47:$AH47,"&gt;=2025/3/1",'セッション実施状況管理'!$V47:$AH47,"&lt;2025/4/1")</f>
        <v>0</v>
      </c>
      <c r="Y44" s="54">
        <f>COUNTIFS('セッション実施状況管理'!$V47:$AH47,"&gt;=2025/4/1",'セッション実施状況管理'!$V47:$AH47,"&lt;2025/5/1")</f>
        <v>0</v>
      </c>
      <c r="Z44" s="54">
        <f>COUNTIFS('セッション実施状況管理'!$V47:$AH47,"&gt;=2025/5/1",'セッション実施状況管理'!$V47:$AH47,"&lt;2025/6/1")</f>
        <v>0</v>
      </c>
      <c r="AA44" s="54">
        <f>COUNTIFS('セッション実施状況管理'!$V47:$AH47,"&gt;=2025/6/1",'セッション実施状況管理'!$V47:$AH47,"&lt;2025/7/1")</f>
        <v>0</v>
      </c>
      <c r="AB44" s="54">
        <f>COUNTIFS('セッション実施状況管理'!$V47:$AH47,"&gt;=2025/7/1",'セッション実施状況管理'!$V47:$AH47,"&lt;2025/8/1")</f>
        <v>0</v>
      </c>
    </row>
    <row r="45">
      <c r="A45" s="1">
        <v>1.0</v>
      </c>
      <c r="B45" s="783">
        <v>38.0</v>
      </c>
      <c r="C45" s="89" t="s">
        <v>180</v>
      </c>
      <c r="D45" s="784"/>
      <c r="E45" s="74" t="s">
        <v>288</v>
      </c>
      <c r="F45" s="74">
        <v>1.0</v>
      </c>
      <c r="G45" s="777">
        <f t="shared" si="1"/>
        <v>13</v>
      </c>
      <c r="H45" s="779">
        <f>COUNTIFS('セッション実施状況管理'!$V48:$AH48,"&gt;=2023/11/1",'セッション実施状況管理'!$V48:$AH48,"&lt;2023/12/1")</f>
        <v>0</v>
      </c>
      <c r="I45" s="780">
        <f>COUNTIFS('セッション実施状況管理'!$V48:$AH48,"&gt;=2023/12/1",'セッション実施状況管理'!$V48:$AH48,"&lt;2024/1/1")</f>
        <v>0</v>
      </c>
      <c r="J45" s="780">
        <f>COUNTIFS('セッション実施状況管理'!$V48:$AH48,"&gt;=2024/1/1",'セッション実施状況管理'!$V48:$AH48,"&lt;2024/2/1")</f>
        <v>0</v>
      </c>
      <c r="K45" s="780">
        <f>COUNTIFS('セッション実施状況管理'!$V48:$AH48,"&gt;=2024/2/1",'セッション実施状況管理'!$V48:$AH48,"&lt;2024/3/1")</f>
        <v>0</v>
      </c>
      <c r="L45" s="54">
        <f>COUNTIFS('セッション実施状況管理'!$V48:$AH48,"&gt;=2024/3/1",'セッション実施状況管理'!$V48:$AH48,"&lt;2024/4/1")</f>
        <v>0</v>
      </c>
      <c r="M45" s="54">
        <f>COUNTIFS('セッション実施状況管理'!$V48:$AH48,"&gt;=2024/4/1",'セッション実施状況管理'!$V48:$AH48,"&lt;2024/5/1")</f>
        <v>0</v>
      </c>
      <c r="N45" s="54">
        <f>COUNTIFS('セッション実施状況管理'!$V48:$AH48,"&gt;=2024/5/1",'セッション実施状況管理'!$V48:$AH48,"&lt;2024/6/1")</f>
        <v>0</v>
      </c>
      <c r="O45" s="54">
        <f>COUNTIFS('セッション実施状況管理'!$V48:$AH48,"&gt;=2024/6/1",'セッション実施状況管理'!$V48:$AH48,"&lt;2024/7/1")</f>
        <v>0</v>
      </c>
      <c r="P45" s="54">
        <f>COUNTIFS('セッション実施状況管理'!$V48:$AH48,"&gt;=2024/7/1",'セッション実施状況管理'!$V48:$AH48,"&lt;2024/8/1")</f>
        <v>0</v>
      </c>
      <c r="Q45" s="54">
        <f>COUNTIFS('セッション実施状況管理'!$V48:$AH48,"&gt;=2024/8/1",'セッション実施状況管理'!$V48:$AH48,"&lt;2024/9/1")</f>
        <v>0</v>
      </c>
      <c r="R45" s="54">
        <f>COUNTIFS('セッション実施状況管理'!$V48:$AH48,"&gt;=2024/9/1",'セッション実施状況管理'!$V48:$AH48,"&lt;2024/10/1")</f>
        <v>2</v>
      </c>
      <c r="S45" s="54">
        <f>COUNTIFS('セッション実施状況管理'!$V48:$AH48,"&gt;=2024/10/1",'セッション実施状況管理'!$V48:$AH48,"&lt;2024/11/1")</f>
        <v>2</v>
      </c>
      <c r="T45" s="54">
        <f>COUNTIFS('セッション実施状況管理'!$V48:$AH48,"&gt;=2024/11/1",'セッション実施状況管理'!$V48:$AH48,"&lt;2024/12/1")</f>
        <v>2</v>
      </c>
      <c r="U45" s="54">
        <f>COUNTIFS('セッション実施状況管理'!$V48:$AH48,"&gt;=2024/12/1",'セッション実施状況管理'!$V48:$AH48,"&lt;2025/1/1")</f>
        <v>2</v>
      </c>
      <c r="V45" s="54">
        <f>COUNTIFS('セッション実施状況管理'!$V48:$AH48,"&gt;=2025/1/1",'セッション実施状況管理'!$V48:$AH48,"&lt;2025/2/1")</f>
        <v>2</v>
      </c>
      <c r="W45" s="54">
        <f>COUNTIFS('セッション実施状況管理'!$V48:$AH48,"&gt;=2025/2/1",'セッション実施状況管理'!$V48:$AH48,"&lt;2025/3/1")</f>
        <v>2</v>
      </c>
      <c r="X45" s="54">
        <f>COUNTIFS('セッション実施状況管理'!$V48:$AH48,"&gt;=2025/3/1",'セッション実施状況管理'!$V48:$AH48,"&lt;2025/4/1")</f>
        <v>1</v>
      </c>
      <c r="Y45" s="54">
        <f>COUNTIFS('セッション実施状況管理'!$V48:$AH48,"&gt;=2025/4/1",'セッション実施状況管理'!$V48:$AH48,"&lt;2025/5/1")</f>
        <v>0</v>
      </c>
      <c r="Z45" s="54">
        <f>COUNTIFS('セッション実施状況管理'!$V48:$AH48,"&gt;=2025/5/1",'セッション実施状況管理'!$V48:$AH48,"&lt;2025/6/1")</f>
        <v>0</v>
      </c>
      <c r="AA45" s="54">
        <f>COUNTIFS('セッション実施状況管理'!$V48:$AH48,"&gt;=2025/6/1",'セッション実施状況管理'!$V48:$AH48,"&lt;2025/7/1")</f>
        <v>0</v>
      </c>
      <c r="AB45" s="54">
        <f>COUNTIFS('セッション実施状況管理'!$V48:$AH48,"&gt;=2025/7/1",'セッション実施状況管理'!$V48:$AH48,"&lt;2025/8/1")</f>
        <v>0</v>
      </c>
    </row>
    <row r="46">
      <c r="A46" s="1">
        <v>1.0</v>
      </c>
      <c r="B46" s="783">
        <v>39.0</v>
      </c>
      <c r="C46" s="89" t="s">
        <v>183</v>
      </c>
      <c r="D46" s="784"/>
      <c r="E46" s="74" t="s">
        <v>228</v>
      </c>
      <c r="F46" s="74">
        <v>7.0</v>
      </c>
      <c r="G46" s="777">
        <f t="shared" si="1"/>
        <v>12</v>
      </c>
      <c r="H46" s="779">
        <f>COUNTIFS('セッション実施状況管理'!$V49:$AH49,"&gt;=2023/11/1",'セッション実施状況管理'!$V49:$AH49,"&lt;2023/12/1")</f>
        <v>0</v>
      </c>
      <c r="I46" s="780">
        <f>COUNTIFS('セッション実施状況管理'!$V49:$AH49,"&gt;=2023/12/1",'セッション実施状況管理'!$V49:$AH49,"&lt;2024/1/1")</f>
        <v>0</v>
      </c>
      <c r="J46" s="780">
        <f>COUNTIFS('セッション実施状況管理'!$V49:$AH49,"&gt;=2024/1/1",'セッション実施状況管理'!$V49:$AH49,"&lt;2024/2/1")</f>
        <v>0</v>
      </c>
      <c r="K46" s="780">
        <f>COUNTIFS('セッション実施状況管理'!$V49:$AH49,"&gt;=2024/2/1",'セッション実施状況管理'!$V49:$AH49,"&lt;2024/3/1")</f>
        <v>0</v>
      </c>
      <c r="L46" s="54">
        <f>COUNTIFS('セッション実施状況管理'!$V49:$AH49,"&gt;=2024/3/1",'セッション実施状況管理'!$V49:$AH49,"&lt;2024/4/1")</f>
        <v>0</v>
      </c>
      <c r="M46" s="54">
        <f>COUNTIFS('セッション実施状況管理'!$V49:$AH49,"&gt;=2024/4/1",'セッション実施状況管理'!$V49:$AH49,"&lt;2024/5/1")</f>
        <v>0</v>
      </c>
      <c r="N46" s="54">
        <f>COUNTIFS('セッション実施状況管理'!$V49:$AH49,"&gt;=2024/5/1",'セッション実施状況管理'!$V49:$AH49,"&lt;2024/6/1")</f>
        <v>0</v>
      </c>
      <c r="O46" s="54">
        <f>COUNTIFS('セッション実施状況管理'!$V49:$AH49,"&gt;=2024/6/1",'セッション実施状況管理'!$V49:$AH49,"&lt;2024/7/1")</f>
        <v>0</v>
      </c>
      <c r="P46" s="54">
        <f>COUNTIFS('セッション実施状況管理'!$V49:$AH49,"&gt;=2024/7/1",'セッション実施状況管理'!$V49:$AH49,"&lt;2024/8/1")</f>
        <v>0</v>
      </c>
      <c r="Q46" s="54">
        <f>COUNTIFS('セッション実施状況管理'!$V49:$AH49,"&gt;=2024/8/1",'セッション実施状況管理'!$V49:$AH49,"&lt;2024/9/1")</f>
        <v>0</v>
      </c>
      <c r="R46" s="54">
        <f>COUNTIFS('セッション実施状況管理'!$V49:$AH49,"&gt;=2024/9/1",'セッション実施状況管理'!$V49:$AH49,"&lt;2024/10/1")</f>
        <v>1</v>
      </c>
      <c r="S46" s="54">
        <f>COUNTIFS('セッション実施状況管理'!$V49:$AH49,"&gt;=2024/10/1",'セッション実施状況管理'!$V49:$AH49,"&lt;2024/11/1")</f>
        <v>2</v>
      </c>
      <c r="T46" s="54">
        <f>COUNTIFS('セッション実施状況管理'!$V49:$AH49,"&gt;=2024/11/1",'セッション実施状況管理'!$V49:$AH49,"&lt;2024/12/1")</f>
        <v>3</v>
      </c>
      <c r="U46" s="54">
        <f>COUNTIFS('セッション実施状況管理'!$V49:$AH49,"&gt;=2024/12/1",'セッション実施状況管理'!$V49:$AH49,"&lt;2025/1/1")</f>
        <v>1</v>
      </c>
      <c r="V46" s="54">
        <f>COUNTIFS('セッション実施状況管理'!$V49:$AH49,"&gt;=2025/1/1",'セッション実施状況管理'!$V49:$AH49,"&lt;2025/2/1")</f>
        <v>2</v>
      </c>
      <c r="W46" s="54">
        <f>COUNTIFS('セッション実施状況管理'!$V49:$AH49,"&gt;=2025/2/1",'セッション実施状況管理'!$V49:$AH49,"&lt;2025/3/1")</f>
        <v>2</v>
      </c>
      <c r="X46" s="54">
        <f>COUNTIFS('セッション実施状況管理'!$V49:$AH49,"&gt;=2025/3/1",'セッション実施状況管理'!$V49:$AH49,"&lt;2025/4/1")</f>
        <v>1</v>
      </c>
      <c r="Y46" s="54">
        <f>COUNTIFS('セッション実施状況管理'!$V49:$AH49,"&gt;=2025/4/1",'セッション実施状況管理'!$V49:$AH49,"&lt;2025/5/1")</f>
        <v>0</v>
      </c>
      <c r="Z46" s="54">
        <f>COUNTIFS('セッション実施状況管理'!$V49:$AH49,"&gt;=2025/5/1",'セッション実施状況管理'!$V49:$AH49,"&lt;2025/6/1")</f>
        <v>0</v>
      </c>
      <c r="AA46" s="54">
        <f>COUNTIFS('セッション実施状況管理'!$V49:$AH49,"&gt;=2025/6/1",'セッション実施状況管理'!$V49:$AH49,"&lt;2025/7/1")</f>
        <v>0</v>
      </c>
      <c r="AB46" s="54">
        <f>COUNTIFS('セッション実施状況管理'!$V49:$AH49,"&gt;=2025/7/1",'セッション実施状況管理'!$V49:$AH49,"&lt;2025/8/1")</f>
        <v>0</v>
      </c>
    </row>
    <row r="47">
      <c r="A47" s="1">
        <v>1.0</v>
      </c>
      <c r="B47" s="782">
        <v>40.0</v>
      </c>
      <c r="C47" s="89" t="s">
        <v>185</v>
      </c>
      <c r="D47" s="581" t="s">
        <v>1111</v>
      </c>
      <c r="E47" s="74" t="s">
        <v>238</v>
      </c>
      <c r="F47" s="74">
        <v>8.0</v>
      </c>
      <c r="G47" s="777">
        <f t="shared" si="1"/>
        <v>13</v>
      </c>
      <c r="H47" s="779">
        <f>COUNTIFS('セッション実施状況管理'!$V50:$AH50,"&gt;=2023/11/1",'セッション実施状況管理'!$V50:$AH50,"&lt;2023/12/1")</f>
        <v>0</v>
      </c>
      <c r="I47" s="780">
        <f>COUNTIFS('セッション実施状況管理'!$V50:$AH50,"&gt;=2023/12/1",'セッション実施状況管理'!$V50:$AH50,"&lt;2024/1/1")</f>
        <v>0</v>
      </c>
      <c r="J47" s="780">
        <f>COUNTIFS('セッション実施状況管理'!$V50:$AH50,"&gt;=2024/1/1",'セッション実施状況管理'!$V50:$AH50,"&lt;2024/2/1")</f>
        <v>0</v>
      </c>
      <c r="K47" s="780">
        <f>COUNTIFS('セッション実施状況管理'!$V50:$AH50,"&gt;=2024/2/1",'セッション実施状況管理'!$V50:$AH50,"&lt;2024/3/1")</f>
        <v>0</v>
      </c>
      <c r="L47" s="54">
        <f>COUNTIFS('セッション実施状況管理'!$V50:$AH50,"&gt;=2024/3/1",'セッション実施状況管理'!$V50:$AH50,"&lt;2024/4/1")</f>
        <v>0</v>
      </c>
      <c r="M47" s="54">
        <f>COUNTIFS('セッション実施状況管理'!$V50:$AH50,"&gt;=2024/4/1",'セッション実施状況管理'!$V50:$AH50,"&lt;2024/5/1")</f>
        <v>0</v>
      </c>
      <c r="N47" s="54">
        <f>COUNTIFS('セッション実施状況管理'!$V50:$AH50,"&gt;=2024/5/1",'セッション実施状況管理'!$V50:$AH50,"&lt;2024/6/1")</f>
        <v>0</v>
      </c>
      <c r="O47" s="54">
        <f>COUNTIFS('セッション実施状況管理'!$V50:$AH50,"&gt;=2024/6/1",'セッション実施状況管理'!$V50:$AH50,"&lt;2024/7/1")</f>
        <v>0</v>
      </c>
      <c r="P47" s="54">
        <f>COUNTIFS('セッション実施状況管理'!$V50:$AH50,"&gt;=2024/7/1",'セッション実施状況管理'!$V50:$AH50,"&lt;2024/8/1")</f>
        <v>0</v>
      </c>
      <c r="Q47" s="54">
        <f>COUNTIFS('セッション実施状況管理'!$V50:$AH50,"&gt;=2024/8/1",'セッション実施状況管理'!$V50:$AH50,"&lt;2024/9/1")</f>
        <v>0</v>
      </c>
      <c r="R47" s="54">
        <f>COUNTIFS('セッション実施状況管理'!$V50:$AH50,"&gt;=2024/9/1",'セッション実施状況管理'!$V50:$AH50,"&lt;2024/10/1")</f>
        <v>1</v>
      </c>
      <c r="S47" s="54">
        <f>COUNTIFS('セッション実施状況管理'!$V50:$AH50,"&gt;=2024/10/1",'セッション実施状況管理'!$V50:$AH50,"&lt;2024/11/1")</f>
        <v>1</v>
      </c>
      <c r="T47" s="54">
        <f>COUNTIFS('セッション実施状況管理'!$V50:$AH50,"&gt;=2024/11/1",'セッション実施状況管理'!$V50:$AH50,"&lt;2024/12/1")</f>
        <v>3</v>
      </c>
      <c r="U47" s="54">
        <f>COUNTIFS('セッション実施状況管理'!$V50:$AH50,"&gt;=2024/12/1",'セッション実施状況管理'!$V50:$AH50,"&lt;2025/1/1")</f>
        <v>2</v>
      </c>
      <c r="V47" s="54">
        <f>COUNTIFS('セッション実施状況管理'!$V50:$AH50,"&gt;=2025/1/1",'セッション実施状況管理'!$V50:$AH50,"&lt;2025/2/1")</f>
        <v>2</v>
      </c>
      <c r="W47" s="54">
        <f>COUNTIFS('セッション実施状況管理'!$V50:$AH50,"&gt;=2025/2/1",'セッション実施状況管理'!$V50:$AH50,"&lt;2025/3/1")</f>
        <v>2</v>
      </c>
      <c r="X47" s="54">
        <f>COUNTIFS('セッション実施状況管理'!$V50:$AH50,"&gt;=2025/3/1",'セッション実施状況管理'!$V50:$AH50,"&lt;2025/4/1")</f>
        <v>2</v>
      </c>
      <c r="Y47" s="54">
        <f>COUNTIFS('セッション実施状況管理'!$V50:$AH50,"&gt;=2025/4/1",'セッション実施状況管理'!$V50:$AH50,"&lt;2025/5/1")</f>
        <v>0</v>
      </c>
      <c r="Z47" s="54">
        <f>COUNTIFS('セッション実施状況管理'!$V50:$AH50,"&gt;=2025/5/1",'セッション実施状況管理'!$V50:$AH50,"&lt;2025/6/1")</f>
        <v>0</v>
      </c>
      <c r="AA47" s="54">
        <f>COUNTIFS('セッション実施状況管理'!$V50:$AH50,"&gt;=2025/6/1",'セッション実施状況管理'!$V50:$AH50,"&lt;2025/7/1")</f>
        <v>0</v>
      </c>
      <c r="AB47" s="54">
        <f>COUNTIFS('セッション実施状況管理'!$V50:$AH50,"&gt;=2025/7/1",'セッション実施状況管理'!$V50:$AH50,"&lt;2025/8/1")</f>
        <v>0</v>
      </c>
    </row>
    <row r="48">
      <c r="A48" s="1">
        <v>1.0</v>
      </c>
      <c r="B48" s="782">
        <v>41.0</v>
      </c>
      <c r="C48" s="785" t="s">
        <v>293</v>
      </c>
      <c r="D48" s="784"/>
      <c r="E48" s="74" t="s">
        <v>251</v>
      </c>
      <c r="F48" s="74">
        <v>3.0</v>
      </c>
      <c r="G48" s="777">
        <f t="shared" si="1"/>
        <v>7</v>
      </c>
      <c r="H48" s="779">
        <f>COUNTIFS('セッション実施状況管理'!$V51:$AH51,"&gt;=2023/11/1",'セッション実施状況管理'!$V51:$AH51,"&lt;2023/12/1")</f>
        <v>0</v>
      </c>
      <c r="I48" s="780">
        <f>COUNTIFS('セッション実施状況管理'!$V51:$AH51,"&gt;=2023/12/1",'セッション実施状況管理'!$V51:$AH51,"&lt;2024/1/1")</f>
        <v>0</v>
      </c>
      <c r="J48" s="780">
        <f>COUNTIFS('セッション実施状況管理'!$V51:$AH51,"&gt;=2024/1/1",'セッション実施状況管理'!$V51:$AH51,"&lt;2024/2/1")</f>
        <v>0</v>
      </c>
      <c r="K48" s="780">
        <f>COUNTIFS('セッション実施状況管理'!$V51:$AH51,"&gt;=2024/2/1",'セッション実施状況管理'!$V51:$AH51,"&lt;2024/3/1")</f>
        <v>0</v>
      </c>
      <c r="L48" s="54">
        <f>COUNTIFS('セッション実施状況管理'!$V51:$AH51,"&gt;=2024/3/1",'セッション実施状況管理'!$V51:$AH51,"&lt;2024/4/1")</f>
        <v>0</v>
      </c>
      <c r="M48" s="54">
        <f>COUNTIFS('セッション実施状況管理'!$V51:$AH51,"&gt;=2024/4/1",'セッション実施状況管理'!$V51:$AH51,"&lt;2024/5/1")</f>
        <v>0</v>
      </c>
      <c r="N48" s="54">
        <f>COUNTIFS('セッション実施状況管理'!$V51:$AH51,"&gt;=2024/5/1",'セッション実施状況管理'!$V51:$AH51,"&lt;2024/6/1")</f>
        <v>0</v>
      </c>
      <c r="O48" s="54">
        <f>COUNTIFS('セッション実施状況管理'!$V51:$AH51,"&gt;=2024/6/1",'セッション実施状況管理'!$V51:$AH51,"&lt;2024/7/1")</f>
        <v>0</v>
      </c>
      <c r="P48" s="54">
        <f>COUNTIFS('セッション実施状況管理'!$V51:$AH51,"&gt;=2024/7/1",'セッション実施状況管理'!$V51:$AH51,"&lt;2024/8/1")</f>
        <v>0</v>
      </c>
      <c r="Q48" s="54">
        <f>COUNTIFS('セッション実施状況管理'!$V51:$AH51,"&gt;=2024/8/1",'セッション実施状況管理'!$V51:$AH51,"&lt;2024/9/1")</f>
        <v>0</v>
      </c>
      <c r="R48" s="54">
        <f>COUNTIFS('セッション実施状況管理'!$V51:$AH51,"&gt;=2024/9/1",'セッション実施状況管理'!$V51:$AH51,"&lt;2024/10/1")</f>
        <v>1</v>
      </c>
      <c r="S48" s="54">
        <f>COUNTIFS('セッション実施状況管理'!$V51:$AH51,"&gt;=2024/10/1",'セッション実施状況管理'!$V51:$AH51,"&lt;2024/11/1")</f>
        <v>0</v>
      </c>
      <c r="T48" s="54">
        <f>COUNTIFS('セッション実施状況管理'!$V51:$AH51,"&gt;=2024/11/1",'セッション実施状況管理'!$V51:$AH51,"&lt;2024/12/1")</f>
        <v>1</v>
      </c>
      <c r="U48" s="54">
        <f>COUNTIFS('セッション実施状況管理'!$V51:$AH51,"&gt;=2024/12/1",'セッション実施状況管理'!$V51:$AH51,"&lt;2025/1/1")</f>
        <v>2</v>
      </c>
      <c r="V48" s="54">
        <f>COUNTIFS('セッション実施状況管理'!$V51:$AH51,"&gt;=2025/1/1",'セッション実施状況管理'!$V51:$AH51,"&lt;2025/2/1")</f>
        <v>2</v>
      </c>
      <c r="W48" s="54">
        <f>COUNTIFS('セッション実施状況管理'!$V51:$AH51,"&gt;=2025/2/1",'セッション実施状況管理'!$V51:$AH51,"&lt;2025/3/1")</f>
        <v>1</v>
      </c>
      <c r="X48" s="54">
        <f>COUNTIFS('セッション実施状況管理'!$V51:$AH51,"&gt;=2025/3/1",'セッション実施状況管理'!$V51:$AH51,"&lt;2025/4/1")</f>
        <v>0</v>
      </c>
      <c r="Y48" s="54">
        <f>COUNTIFS('セッション実施状況管理'!$V51:$AH51,"&gt;=2025/4/1",'セッション実施状況管理'!$V51:$AH51,"&lt;2025/5/1")</f>
        <v>0</v>
      </c>
      <c r="Z48" s="54">
        <f>COUNTIFS('セッション実施状況管理'!$V51:$AH51,"&gt;=2025/5/1",'セッション実施状況管理'!$V51:$AH51,"&lt;2025/6/1")</f>
        <v>0</v>
      </c>
      <c r="AA48" s="54">
        <f>COUNTIFS('セッション実施状況管理'!$V51:$AH51,"&gt;=2025/6/1",'セッション実施状況管理'!$V51:$AH51,"&lt;2025/7/1")</f>
        <v>0</v>
      </c>
      <c r="AB48" s="54">
        <f>COUNTIFS('セッション実施状況管理'!$V51:$AH51,"&gt;=2025/7/1",'セッション実施状況管理'!$V51:$AH51,"&lt;2025/8/1")</f>
        <v>0</v>
      </c>
    </row>
    <row r="49">
      <c r="A49" s="1">
        <v>1.0</v>
      </c>
      <c r="B49" s="783">
        <v>42.0</v>
      </c>
      <c r="C49" s="785" t="s">
        <v>295</v>
      </c>
      <c r="D49" s="784"/>
      <c r="E49" s="74" t="s">
        <v>247</v>
      </c>
      <c r="F49" s="74">
        <v>4.0</v>
      </c>
      <c r="G49" s="777">
        <f t="shared" si="1"/>
        <v>13</v>
      </c>
      <c r="H49" s="779">
        <f>COUNTIFS('セッション実施状況管理'!$V52:$AH52,"&gt;=2023/11/1",'セッション実施状況管理'!$V52:$AH52,"&lt;2023/12/1")</f>
        <v>0</v>
      </c>
      <c r="I49" s="780">
        <f>COUNTIFS('セッション実施状況管理'!$V52:$AH52,"&gt;=2023/12/1",'セッション実施状況管理'!$V52:$AH52,"&lt;2024/1/1")</f>
        <v>0</v>
      </c>
      <c r="J49" s="780">
        <f>COUNTIFS('セッション実施状況管理'!$V52:$AH52,"&gt;=2024/1/1",'セッション実施状況管理'!$V52:$AH52,"&lt;2024/2/1")</f>
        <v>0</v>
      </c>
      <c r="K49" s="780">
        <f>COUNTIFS('セッション実施状況管理'!$V52:$AH52,"&gt;=2024/2/1",'セッション実施状況管理'!$V52:$AH52,"&lt;2024/3/1")</f>
        <v>0</v>
      </c>
      <c r="L49" s="54">
        <f>COUNTIFS('セッション実施状況管理'!$V52:$AH52,"&gt;=2024/3/1",'セッション実施状況管理'!$V52:$AH52,"&lt;2024/4/1")</f>
        <v>0</v>
      </c>
      <c r="M49" s="54">
        <f>COUNTIFS('セッション実施状況管理'!$V52:$AH52,"&gt;=2024/4/1",'セッション実施状況管理'!$V52:$AH52,"&lt;2024/5/1")</f>
        <v>0</v>
      </c>
      <c r="N49" s="54">
        <f>COUNTIFS('セッション実施状況管理'!$V52:$AH52,"&gt;=2024/5/1",'セッション実施状況管理'!$V52:$AH52,"&lt;2024/6/1")</f>
        <v>0</v>
      </c>
      <c r="O49" s="54">
        <f>COUNTIFS('セッション実施状況管理'!$V52:$AH52,"&gt;=2024/6/1",'セッション実施状況管理'!$V52:$AH52,"&lt;2024/7/1")</f>
        <v>0</v>
      </c>
      <c r="P49" s="54">
        <f>COUNTIFS('セッション実施状況管理'!$V52:$AH52,"&gt;=2024/7/1",'セッション実施状況管理'!$V52:$AH52,"&lt;2024/8/1")</f>
        <v>0</v>
      </c>
      <c r="Q49" s="54">
        <f>COUNTIFS('セッション実施状況管理'!$V52:$AH52,"&gt;=2024/8/1",'セッション実施状況管理'!$V52:$AH52,"&lt;2024/9/1")</f>
        <v>0</v>
      </c>
      <c r="R49" s="54">
        <f>COUNTIFS('セッション実施状況管理'!$V52:$AH52,"&gt;=2024/9/1",'セッション実施状況管理'!$V52:$AH52,"&lt;2024/10/1")</f>
        <v>0</v>
      </c>
      <c r="S49" s="54">
        <f>COUNTIFS('セッション実施状況管理'!$V52:$AH52,"&gt;=2024/10/1",'セッション実施状況管理'!$V52:$AH52,"&lt;2024/11/1")</f>
        <v>2</v>
      </c>
      <c r="T49" s="54">
        <f>COUNTIFS('セッション実施状況管理'!$V52:$AH52,"&gt;=2024/11/1",'セッション実施状況管理'!$V52:$AH52,"&lt;2024/12/1")</f>
        <v>1</v>
      </c>
      <c r="U49" s="54">
        <f>COUNTIFS('セッション実施状況管理'!$V52:$AH52,"&gt;=2024/12/1",'セッション実施状況管理'!$V52:$AH52,"&lt;2025/1/1")</f>
        <v>1</v>
      </c>
      <c r="V49" s="54">
        <f>COUNTIFS('セッション実施状況管理'!$V52:$AH52,"&gt;=2025/1/1",'セッション実施状況管理'!$V52:$AH52,"&lt;2025/2/1")</f>
        <v>2</v>
      </c>
      <c r="W49" s="54">
        <f>COUNTIFS('セッション実施状況管理'!$V52:$AH52,"&gt;=2025/2/1",'セッション実施状況管理'!$V52:$AH52,"&lt;2025/3/1")</f>
        <v>2</v>
      </c>
      <c r="X49" s="54">
        <f>COUNTIFS('セッション実施状況管理'!$V52:$AH52,"&gt;=2025/3/1",'セッション実施状況管理'!$V52:$AH52,"&lt;2025/4/1")</f>
        <v>2</v>
      </c>
      <c r="Y49" s="54">
        <f>COUNTIFS('セッション実施状況管理'!$V52:$AH52,"&gt;=2025/4/1",'セッション実施状況管理'!$V52:$AH52,"&lt;2025/5/1")</f>
        <v>2</v>
      </c>
      <c r="Z49" s="54">
        <f>COUNTIFS('セッション実施状況管理'!$V52:$AH52,"&gt;=2025/5/1",'セッション実施状況管理'!$V52:$AH52,"&lt;2025/6/1")</f>
        <v>1</v>
      </c>
      <c r="AA49" s="54">
        <f>COUNTIFS('セッション実施状況管理'!$V52:$AH52,"&gt;=2025/6/1",'セッション実施状況管理'!$V52:$AH52,"&lt;2025/7/1")</f>
        <v>0</v>
      </c>
      <c r="AB49" s="54">
        <f>COUNTIFS('セッション実施状況管理'!$V52:$AH52,"&gt;=2025/7/1",'セッション実施状況管理'!$V52:$AH52,"&lt;2025/8/1")</f>
        <v>0</v>
      </c>
    </row>
    <row r="50">
      <c r="A50" s="1">
        <v>1.0</v>
      </c>
      <c r="B50" s="782">
        <v>43.0</v>
      </c>
      <c r="C50" s="785" t="s">
        <v>300</v>
      </c>
      <c r="D50" s="784"/>
      <c r="E50" s="248" t="s">
        <v>288</v>
      </c>
      <c r="F50" s="248">
        <v>2.0</v>
      </c>
      <c r="G50" s="777">
        <f t="shared" si="1"/>
        <v>11</v>
      </c>
      <c r="H50" s="779">
        <f>COUNTIFS('セッション実施状況管理'!$V53:$AH53,"&gt;=2023/11/1",'セッション実施状況管理'!$V53:$AH53,"&lt;2023/12/1")</f>
        <v>0</v>
      </c>
      <c r="I50" s="780">
        <f>COUNTIFS('セッション実施状況管理'!$V53:$AH53,"&gt;=2023/12/1",'セッション実施状況管理'!$V53:$AH53,"&lt;2024/1/1")</f>
        <v>0</v>
      </c>
      <c r="J50" s="780">
        <f>COUNTIFS('セッション実施状況管理'!$V53:$AH53,"&gt;=2024/1/1",'セッション実施状況管理'!$V53:$AH53,"&lt;2024/2/1")</f>
        <v>0</v>
      </c>
      <c r="K50" s="780">
        <f>COUNTIFS('セッション実施状況管理'!$V53:$AH53,"&gt;=2024/2/1",'セッション実施状況管理'!$V53:$AH53,"&lt;2024/3/1")</f>
        <v>0</v>
      </c>
      <c r="L50" s="54">
        <f>COUNTIFS('セッション実施状況管理'!$V53:$AH53,"&gt;=2024/3/1",'セッション実施状況管理'!$V53:$AH53,"&lt;2024/4/1")</f>
        <v>0</v>
      </c>
      <c r="M50" s="54">
        <f>COUNTIFS('セッション実施状況管理'!$V53:$AH53,"&gt;=2024/4/1",'セッション実施状況管理'!$V53:$AH53,"&lt;2024/5/1")</f>
        <v>0</v>
      </c>
      <c r="N50" s="54">
        <f>COUNTIFS('セッション実施状況管理'!$V53:$AH53,"&gt;=2024/5/1",'セッション実施状況管理'!$V53:$AH53,"&lt;2024/6/1")</f>
        <v>0</v>
      </c>
      <c r="O50" s="54">
        <f>COUNTIFS('セッション実施状況管理'!$V53:$AH53,"&gt;=2024/6/1",'セッション実施状況管理'!$V53:$AH53,"&lt;2024/7/1")</f>
        <v>0</v>
      </c>
      <c r="P50" s="54">
        <f>COUNTIFS('セッション実施状況管理'!$V53:$AH53,"&gt;=2024/7/1",'セッション実施状況管理'!$V53:$AH53,"&lt;2024/8/1")</f>
        <v>0</v>
      </c>
      <c r="Q50" s="54">
        <f>COUNTIFS('セッション実施状況管理'!$V53:$AH53,"&gt;=2024/8/1",'セッション実施状況管理'!$V53:$AH53,"&lt;2024/9/1")</f>
        <v>0</v>
      </c>
      <c r="R50" s="54">
        <f>COUNTIFS('セッション実施状況管理'!$V53:$AH53,"&gt;=2024/9/1",'セッション実施状況管理'!$V53:$AH53,"&lt;2024/10/1")</f>
        <v>0</v>
      </c>
      <c r="S50" s="54">
        <f>COUNTIFS('セッション実施状況管理'!$V53:$AH53,"&gt;=2024/10/1",'セッション実施状況管理'!$V53:$AH53,"&lt;2024/11/1")</f>
        <v>1</v>
      </c>
      <c r="T50" s="54">
        <f>COUNTIFS('セッション実施状況管理'!$V53:$AH53,"&gt;=2024/11/1",'セッション実施状況管理'!$V53:$AH53,"&lt;2024/12/1")</f>
        <v>2</v>
      </c>
      <c r="U50" s="54">
        <f>COUNTIFS('セッション実施状況管理'!$V53:$AH53,"&gt;=2024/12/1",'セッション実施状況管理'!$V53:$AH53,"&lt;2025/1/1")</f>
        <v>2</v>
      </c>
      <c r="V50" s="54">
        <f>COUNTIFS('セッション実施状況管理'!$V53:$AH53,"&gt;=2025/1/1",'セッション実施状況管理'!$V53:$AH53,"&lt;2025/2/1")</f>
        <v>1</v>
      </c>
      <c r="W50" s="54">
        <f>COUNTIFS('セッション実施状況管理'!$V53:$AH53,"&gt;=2025/2/1",'セッション実施状況管理'!$V53:$AH53,"&lt;2025/3/1")</f>
        <v>3</v>
      </c>
      <c r="X50" s="54">
        <f>COUNTIFS('セッション実施状況管理'!$V53:$AH53,"&gt;=2025/3/1",'セッション実施状況管理'!$V53:$AH53,"&lt;2025/4/1")</f>
        <v>1</v>
      </c>
      <c r="Y50" s="54">
        <f>COUNTIFS('セッション実施状況管理'!$V53:$AH53,"&gt;=2025/4/1",'セッション実施状況管理'!$V53:$AH53,"&lt;2025/5/1")</f>
        <v>1</v>
      </c>
      <c r="Z50" s="54">
        <f>COUNTIFS('セッション実施状況管理'!$V53:$AH53,"&gt;=2025/5/1",'セッション実施状況管理'!$V53:$AH53,"&lt;2025/6/1")</f>
        <v>0</v>
      </c>
      <c r="AA50" s="54">
        <f>COUNTIFS('セッション実施状況管理'!$V53:$AH53,"&gt;=2025/6/1",'セッション実施状況管理'!$V53:$AH53,"&lt;2025/7/1")</f>
        <v>0</v>
      </c>
      <c r="AB50" s="54">
        <f>COUNTIFS('セッション実施状況管理'!$V53:$AH53,"&gt;=2025/7/1",'セッション実施状況管理'!$V53:$AH53,"&lt;2025/8/1")</f>
        <v>0</v>
      </c>
    </row>
    <row r="51">
      <c r="A51" s="1">
        <v>1.0</v>
      </c>
      <c r="B51" s="782">
        <v>44.0</v>
      </c>
      <c r="C51" s="785" t="s">
        <v>303</v>
      </c>
      <c r="D51" s="784"/>
      <c r="E51" s="74" t="s">
        <v>247</v>
      </c>
      <c r="F51" s="74">
        <v>5.0</v>
      </c>
      <c r="G51" s="777">
        <f t="shared" si="1"/>
        <v>13</v>
      </c>
      <c r="H51" s="779">
        <f>COUNTIFS('セッション実施状況管理'!$V54:$AH54,"&gt;=2023/11/1",'セッション実施状況管理'!$V54:$AH54,"&lt;2023/12/1")</f>
        <v>0</v>
      </c>
      <c r="I51" s="780">
        <f>COUNTIFS('セッション実施状況管理'!$V54:$AH54,"&gt;=2023/12/1",'セッション実施状況管理'!$V54:$AH54,"&lt;2024/1/1")</f>
        <v>0</v>
      </c>
      <c r="J51" s="780">
        <f>COUNTIFS('セッション実施状況管理'!$V54:$AH54,"&gt;=2024/1/1",'セッション実施状況管理'!$V54:$AH54,"&lt;2024/2/1")</f>
        <v>0</v>
      </c>
      <c r="K51" s="780">
        <f>COUNTIFS('セッション実施状況管理'!$V54:$AH54,"&gt;=2024/2/1",'セッション実施状況管理'!$V54:$AH54,"&lt;2024/3/1")</f>
        <v>0</v>
      </c>
      <c r="L51" s="54">
        <f>COUNTIFS('セッション実施状況管理'!$V54:$AH54,"&gt;=2024/3/1",'セッション実施状況管理'!$V54:$AH54,"&lt;2024/4/1")</f>
        <v>0</v>
      </c>
      <c r="M51" s="54">
        <f>COUNTIFS('セッション実施状況管理'!$V54:$AH54,"&gt;=2024/4/1",'セッション実施状況管理'!$V54:$AH54,"&lt;2024/5/1")</f>
        <v>0</v>
      </c>
      <c r="N51" s="54">
        <f>COUNTIFS('セッション実施状況管理'!$V54:$AH54,"&gt;=2024/5/1",'セッション実施状況管理'!$V54:$AH54,"&lt;2024/6/1")</f>
        <v>0</v>
      </c>
      <c r="O51" s="54">
        <f>COUNTIFS('セッション実施状況管理'!$V54:$AH54,"&gt;=2024/6/1",'セッション実施状況管理'!$V54:$AH54,"&lt;2024/7/1")</f>
        <v>0</v>
      </c>
      <c r="P51" s="54">
        <f>COUNTIFS('セッション実施状況管理'!$V54:$AH54,"&gt;=2024/7/1",'セッション実施状況管理'!$V54:$AH54,"&lt;2024/8/1")</f>
        <v>0</v>
      </c>
      <c r="Q51" s="54">
        <f>COUNTIFS('セッション実施状況管理'!$V54:$AH54,"&gt;=2024/8/1",'セッション実施状況管理'!$V54:$AH54,"&lt;2024/9/1")</f>
        <v>0</v>
      </c>
      <c r="R51" s="54">
        <f>COUNTIFS('セッション実施状況管理'!$V54:$AH54,"&gt;=2024/9/1",'セッション実施状況管理'!$V54:$AH54,"&lt;2024/10/1")</f>
        <v>0</v>
      </c>
      <c r="S51" s="54">
        <f>COUNTIFS('セッション実施状況管理'!$V54:$AH54,"&gt;=2024/10/1",'セッション実施状況管理'!$V54:$AH54,"&lt;2024/11/1")</f>
        <v>2</v>
      </c>
      <c r="T51" s="54">
        <f>COUNTIFS('セッション実施状況管理'!$V54:$AH54,"&gt;=2024/11/1",'セッション実施状況管理'!$V54:$AH54,"&lt;2024/12/1")</f>
        <v>0</v>
      </c>
      <c r="U51" s="54">
        <f>COUNTIFS('セッション実施状況管理'!$V54:$AH54,"&gt;=2024/12/1",'セッション実施状況管理'!$V54:$AH54,"&lt;2025/1/1")</f>
        <v>2</v>
      </c>
      <c r="V51" s="54">
        <f>COUNTIFS('セッション実施状況管理'!$V54:$AH54,"&gt;=2025/1/1",'セッション実施状況管理'!$V54:$AH54,"&lt;2025/2/1")</f>
        <v>2</v>
      </c>
      <c r="W51" s="54">
        <f>COUNTIFS('セッション実施状況管理'!$V54:$AH54,"&gt;=2025/2/1",'セッション実施状況管理'!$V54:$AH54,"&lt;2025/3/1")</f>
        <v>2</v>
      </c>
      <c r="X51" s="54">
        <f>COUNTIFS('セッション実施状況管理'!$V54:$AH54,"&gt;=2025/3/1",'セッション実施状況管理'!$V54:$AH54,"&lt;2025/4/1")</f>
        <v>2</v>
      </c>
      <c r="Y51" s="54">
        <f>COUNTIFS('セッション実施状況管理'!$V54:$AH54,"&gt;=2025/4/1",'セッション実施状況管理'!$V54:$AH54,"&lt;2025/5/1")</f>
        <v>2</v>
      </c>
      <c r="Z51" s="54">
        <f>COUNTIFS('セッション実施状況管理'!$V54:$AH54,"&gt;=2025/5/1",'セッション実施状況管理'!$V54:$AH54,"&lt;2025/6/1")</f>
        <v>1</v>
      </c>
      <c r="AA51" s="54">
        <f>COUNTIFS('セッション実施状況管理'!$V54:$AH54,"&gt;=2025/6/1",'セッション実施状況管理'!$V54:$AH54,"&lt;2025/7/1")</f>
        <v>0</v>
      </c>
      <c r="AB51" s="54">
        <f>COUNTIFS('セッション実施状況管理'!$V54:$AH54,"&gt;=2025/7/1",'セッション実施状況管理'!$V54:$AH54,"&lt;2025/8/1")</f>
        <v>0</v>
      </c>
    </row>
    <row r="52">
      <c r="A52" s="1">
        <v>1.0</v>
      </c>
      <c r="B52" s="783">
        <v>45.0</v>
      </c>
      <c r="C52" s="257" t="s">
        <v>308</v>
      </c>
      <c r="D52" s="588" t="s">
        <v>1729</v>
      </c>
      <c r="E52" s="74" t="s">
        <v>226</v>
      </c>
      <c r="F52" s="74">
        <v>6.0</v>
      </c>
      <c r="G52" s="777">
        <f t="shared" si="1"/>
        <v>13</v>
      </c>
      <c r="H52" s="779">
        <f>COUNTIFS('セッション実施状況管理'!$V55:$AH55,"&gt;=2023/11/1",'セッション実施状況管理'!$V55:$AH55,"&lt;2023/12/1")</f>
        <v>0</v>
      </c>
      <c r="I52" s="780">
        <f>COUNTIFS('セッション実施状況管理'!$V55:$AH55,"&gt;=2023/12/1",'セッション実施状況管理'!$V55:$AH55,"&lt;2024/1/1")</f>
        <v>0</v>
      </c>
      <c r="J52" s="780">
        <f>COUNTIFS('セッション実施状況管理'!$V55:$AH55,"&gt;=2024/1/1",'セッション実施状況管理'!$V55:$AH55,"&lt;2024/2/1")</f>
        <v>0</v>
      </c>
      <c r="K52" s="780">
        <f>COUNTIFS('セッション実施状況管理'!$V55:$AH55,"&gt;=2024/2/1",'セッション実施状況管理'!$V55:$AH55,"&lt;2024/3/1")</f>
        <v>0</v>
      </c>
      <c r="L52" s="54">
        <f>COUNTIFS('セッション実施状況管理'!$V55:$AH55,"&gt;=2024/3/1",'セッション実施状況管理'!$V55:$AH55,"&lt;2024/4/1")</f>
        <v>0</v>
      </c>
      <c r="M52" s="54">
        <f>COUNTIFS('セッション実施状況管理'!$V55:$AH55,"&gt;=2024/4/1",'セッション実施状況管理'!$V55:$AH55,"&lt;2024/5/1")</f>
        <v>0</v>
      </c>
      <c r="N52" s="54">
        <f>COUNTIFS('セッション実施状況管理'!$V55:$AH55,"&gt;=2024/5/1",'セッション実施状況管理'!$V55:$AH55,"&lt;2024/6/1")</f>
        <v>0</v>
      </c>
      <c r="O52" s="54">
        <f>COUNTIFS('セッション実施状況管理'!$V55:$AH55,"&gt;=2024/6/1",'セッション実施状況管理'!$V55:$AH55,"&lt;2024/7/1")</f>
        <v>0</v>
      </c>
      <c r="P52" s="54">
        <f>COUNTIFS('セッション実施状況管理'!$V55:$AH55,"&gt;=2024/7/1",'セッション実施状況管理'!$V55:$AH55,"&lt;2024/8/1")</f>
        <v>0</v>
      </c>
      <c r="Q52" s="54">
        <f>COUNTIFS('セッション実施状況管理'!$V55:$AH55,"&gt;=2024/8/1",'セッション実施状況管理'!$V55:$AH55,"&lt;2024/9/1")</f>
        <v>0</v>
      </c>
      <c r="R52" s="54">
        <f>COUNTIFS('セッション実施状況管理'!$V55:$AH55,"&gt;=2024/9/1",'セッション実施状況管理'!$V55:$AH55,"&lt;2024/10/1")</f>
        <v>0</v>
      </c>
      <c r="S52" s="54">
        <f>COUNTIFS('セッション実施状況管理'!$V55:$AH55,"&gt;=2024/10/1",'セッション実施状況管理'!$V55:$AH55,"&lt;2024/11/1")</f>
        <v>1</v>
      </c>
      <c r="T52" s="54">
        <f>COUNTIFS('セッション実施状況管理'!$V55:$AH55,"&gt;=2024/11/1",'セッション実施状況管理'!$V55:$AH55,"&lt;2024/12/1")</f>
        <v>1</v>
      </c>
      <c r="U52" s="54">
        <f>COUNTIFS('セッション実施状況管理'!$V55:$AH55,"&gt;=2024/12/1",'セッション実施状況管理'!$V55:$AH55,"&lt;2025/1/1")</f>
        <v>3</v>
      </c>
      <c r="V52" s="54">
        <f>COUNTIFS('セッション実施状況管理'!$V55:$AH55,"&gt;=2025/1/1",'セッション実施状況管理'!$V55:$AH55,"&lt;2025/2/1")</f>
        <v>2</v>
      </c>
      <c r="W52" s="54">
        <f>COUNTIFS('セッション実施状況管理'!$V55:$AH55,"&gt;=2025/2/1",'セッション実施状況管理'!$V55:$AH55,"&lt;2025/3/1")</f>
        <v>2</v>
      </c>
      <c r="X52" s="54">
        <f>COUNTIFS('セッション実施状況管理'!$V55:$AH55,"&gt;=2025/3/1",'セッション実施状況管理'!$V55:$AH55,"&lt;2025/4/1")</f>
        <v>1</v>
      </c>
      <c r="Y52" s="54">
        <f>COUNTIFS('セッション実施状況管理'!$V55:$AH55,"&gt;=2025/4/1",'セッション実施状況管理'!$V55:$AH55,"&lt;2025/5/1")</f>
        <v>2</v>
      </c>
      <c r="Z52" s="54">
        <f>COUNTIFS('セッション実施状況管理'!$V55:$AH55,"&gt;=2025/5/1",'セッション実施状況管理'!$V55:$AH55,"&lt;2025/6/1")</f>
        <v>1</v>
      </c>
      <c r="AA52" s="54">
        <f>COUNTIFS('セッション実施状況管理'!$V55:$AH55,"&gt;=2025/6/1",'セッション実施状況管理'!$V55:$AH55,"&lt;2025/7/1")</f>
        <v>0</v>
      </c>
      <c r="AB52" s="54">
        <f>COUNTIFS('セッション実施状況管理'!$V55:$AH55,"&gt;=2025/7/1",'セッション実施状況管理'!$V55:$AH55,"&lt;2025/8/1")</f>
        <v>0</v>
      </c>
    </row>
    <row r="53">
      <c r="A53" s="1">
        <v>1.0</v>
      </c>
      <c r="B53" s="783">
        <v>46.0</v>
      </c>
      <c r="C53" s="89" t="s">
        <v>313</v>
      </c>
      <c r="D53" s="581" t="s">
        <v>1118</v>
      </c>
      <c r="E53" s="74" t="s">
        <v>238</v>
      </c>
      <c r="F53" s="74">
        <v>10.0</v>
      </c>
      <c r="G53" s="777">
        <f t="shared" si="1"/>
        <v>13</v>
      </c>
      <c r="H53" s="779">
        <f>COUNTIFS('セッション実施状況管理'!$V56:$AH56,"&gt;=2023/11/1",'セッション実施状況管理'!$V56:$AH56,"&lt;2023/12/1")</f>
        <v>0</v>
      </c>
      <c r="I53" s="780">
        <f>COUNTIFS('セッション実施状況管理'!$V56:$AH56,"&gt;=2023/12/1",'セッション実施状況管理'!$V56:$AH56,"&lt;2024/1/1")</f>
        <v>0</v>
      </c>
      <c r="J53" s="780">
        <f>COUNTIFS('セッション実施状況管理'!$V56:$AH56,"&gt;=2024/1/1",'セッション実施状況管理'!$V56:$AH56,"&lt;2024/2/1")</f>
        <v>0</v>
      </c>
      <c r="K53" s="780">
        <f>COUNTIFS('セッション実施状況管理'!$V56:$AH56,"&gt;=2024/2/1",'セッション実施状況管理'!$V56:$AH56,"&lt;2024/3/1")</f>
        <v>0</v>
      </c>
      <c r="L53" s="54">
        <f>COUNTIFS('セッション実施状況管理'!$V56:$AH56,"&gt;=2024/3/1",'セッション実施状況管理'!$V56:$AH56,"&lt;2024/4/1")</f>
        <v>0</v>
      </c>
      <c r="M53" s="54">
        <f>COUNTIFS('セッション実施状況管理'!$V56:$AH56,"&gt;=2024/4/1",'セッション実施状況管理'!$V56:$AH56,"&lt;2024/5/1")</f>
        <v>0</v>
      </c>
      <c r="N53" s="54">
        <f>COUNTIFS('セッション実施状況管理'!$V56:$AH56,"&gt;=2024/5/1",'セッション実施状況管理'!$V56:$AH56,"&lt;2024/6/1")</f>
        <v>0</v>
      </c>
      <c r="O53" s="54">
        <f>COUNTIFS('セッション実施状況管理'!$V56:$AH56,"&gt;=2024/6/1",'セッション実施状況管理'!$V56:$AH56,"&lt;2024/7/1")</f>
        <v>0</v>
      </c>
      <c r="P53" s="54">
        <f>COUNTIFS('セッション実施状況管理'!$V56:$AH56,"&gt;=2024/7/1",'セッション実施状況管理'!$V56:$AH56,"&lt;2024/8/1")</f>
        <v>0</v>
      </c>
      <c r="Q53" s="54">
        <f>COUNTIFS('セッション実施状況管理'!$V56:$AH56,"&gt;=2024/8/1",'セッション実施状況管理'!$V56:$AH56,"&lt;2024/9/1")</f>
        <v>0</v>
      </c>
      <c r="R53" s="54">
        <f>COUNTIFS('セッション実施状況管理'!$V56:$AH56,"&gt;=2024/9/1",'セッション実施状況管理'!$V56:$AH56,"&lt;2024/10/1")</f>
        <v>0</v>
      </c>
      <c r="S53" s="54">
        <f>COUNTIFS('セッション実施状況管理'!$V56:$AH56,"&gt;=2024/10/1",'セッション実施状況管理'!$V56:$AH56,"&lt;2024/11/1")</f>
        <v>1</v>
      </c>
      <c r="T53" s="54">
        <f>COUNTIFS('セッション実施状況管理'!$V56:$AH56,"&gt;=2024/11/1",'セッション実施状況管理'!$V56:$AH56,"&lt;2024/12/1")</f>
        <v>2</v>
      </c>
      <c r="U53" s="54">
        <f>COUNTIFS('セッション実施状況管理'!$V56:$AH56,"&gt;=2024/12/1",'セッション実施状況管理'!$V56:$AH56,"&lt;2025/1/1")</f>
        <v>2</v>
      </c>
      <c r="V53" s="54">
        <f>COUNTIFS('セッション実施状況管理'!$V56:$AH56,"&gt;=2025/1/1",'セッション実施状況管理'!$V56:$AH56,"&lt;2025/2/1")</f>
        <v>2</v>
      </c>
      <c r="W53" s="54">
        <f>COUNTIFS('セッション実施状況管理'!$V56:$AH56,"&gt;=2025/2/1",'セッション実施状況管理'!$V56:$AH56,"&lt;2025/3/1")</f>
        <v>2</v>
      </c>
      <c r="X53" s="54">
        <f>COUNTIFS('セッション実施状況管理'!$V56:$AH56,"&gt;=2025/3/1",'セッション実施状況管理'!$V56:$AH56,"&lt;2025/4/1")</f>
        <v>2</v>
      </c>
      <c r="Y53" s="54">
        <f>COUNTIFS('セッション実施状況管理'!$V56:$AH56,"&gt;=2025/4/1",'セッション実施状況管理'!$V56:$AH56,"&lt;2025/5/1")</f>
        <v>2</v>
      </c>
      <c r="Z53" s="54">
        <f>COUNTIFS('セッション実施状況管理'!$V56:$AH56,"&gt;=2025/5/1",'セッション実施状況管理'!$V56:$AH56,"&lt;2025/6/1")</f>
        <v>0</v>
      </c>
      <c r="AA53" s="54">
        <f>COUNTIFS('セッション実施状況管理'!$V56:$AH56,"&gt;=2025/6/1",'セッション実施状況管理'!$V56:$AH56,"&lt;2025/7/1")</f>
        <v>0</v>
      </c>
      <c r="AB53" s="54">
        <f>COUNTIFS('セッション実施状況管理'!$V56:$AH56,"&gt;=2025/7/1",'セッション実施状況管理'!$V56:$AH56,"&lt;2025/8/1")</f>
        <v>0</v>
      </c>
    </row>
    <row r="54">
      <c r="A54" s="1">
        <v>1.0</v>
      </c>
      <c r="B54" s="783">
        <v>47.0</v>
      </c>
      <c r="C54" s="89" t="s">
        <v>317</v>
      </c>
      <c r="D54" s="784"/>
      <c r="E54" s="74" t="s">
        <v>283</v>
      </c>
      <c r="F54" s="74">
        <v>2.0</v>
      </c>
      <c r="G54" s="777">
        <f t="shared" si="1"/>
        <v>13</v>
      </c>
      <c r="H54" s="779">
        <f>COUNTIFS('セッション実施状況管理'!$V57:$AH57,"&gt;=2023/11/1",'セッション実施状況管理'!$V57:$AH57,"&lt;2023/12/1")</f>
        <v>0</v>
      </c>
      <c r="I54" s="780">
        <f>COUNTIFS('セッション実施状況管理'!$V57:$AH57,"&gt;=2023/12/1",'セッション実施状況管理'!$V57:$AH57,"&lt;2024/1/1")</f>
        <v>0</v>
      </c>
      <c r="J54" s="780">
        <f>COUNTIFS('セッション実施状況管理'!$V57:$AH57,"&gt;=2024/1/1",'セッション実施状況管理'!$V57:$AH57,"&lt;2024/2/1")</f>
        <v>0</v>
      </c>
      <c r="K54" s="780">
        <f>COUNTIFS('セッション実施状況管理'!$V57:$AH57,"&gt;=2024/2/1",'セッション実施状況管理'!$V57:$AH57,"&lt;2024/3/1")</f>
        <v>0</v>
      </c>
      <c r="L54" s="54">
        <f>COUNTIFS('セッション実施状況管理'!$V57:$AH57,"&gt;=2024/3/1",'セッション実施状況管理'!$V57:$AH57,"&lt;2024/4/1")</f>
        <v>0</v>
      </c>
      <c r="M54" s="54">
        <f>COUNTIFS('セッション実施状況管理'!$V57:$AH57,"&gt;=2024/4/1",'セッション実施状況管理'!$V57:$AH57,"&lt;2024/5/1")</f>
        <v>0</v>
      </c>
      <c r="N54" s="54">
        <f>COUNTIFS('セッション実施状況管理'!$V57:$AH57,"&gt;=2024/5/1",'セッション実施状況管理'!$V57:$AH57,"&lt;2024/6/1")</f>
        <v>0</v>
      </c>
      <c r="O54" s="54">
        <f>COUNTIFS('セッション実施状況管理'!$V57:$AH57,"&gt;=2024/6/1",'セッション実施状況管理'!$V57:$AH57,"&lt;2024/7/1")</f>
        <v>0</v>
      </c>
      <c r="P54" s="54">
        <f>COUNTIFS('セッション実施状況管理'!$V57:$AH57,"&gt;=2024/7/1",'セッション実施状況管理'!$V57:$AH57,"&lt;2024/8/1")</f>
        <v>0</v>
      </c>
      <c r="Q54" s="54">
        <f>COUNTIFS('セッション実施状況管理'!$V57:$AH57,"&gt;=2024/8/1",'セッション実施状況管理'!$V57:$AH57,"&lt;2024/9/1")</f>
        <v>0</v>
      </c>
      <c r="R54" s="54">
        <f>COUNTIFS('セッション実施状況管理'!$V57:$AH57,"&gt;=2024/9/1",'セッション実施状況管理'!$V57:$AH57,"&lt;2024/10/1")</f>
        <v>0</v>
      </c>
      <c r="S54" s="54">
        <f>COUNTIFS('セッション実施状況管理'!$V57:$AH57,"&gt;=2024/10/1",'セッション実施状況管理'!$V57:$AH57,"&lt;2024/11/1")</f>
        <v>0</v>
      </c>
      <c r="T54" s="54">
        <f>COUNTIFS('セッション実施状況管理'!$V57:$AH57,"&gt;=2024/11/1",'セッション実施状況管理'!$V57:$AH57,"&lt;2024/12/1")</f>
        <v>2</v>
      </c>
      <c r="U54" s="54">
        <f>COUNTIFS('セッション実施状況管理'!$V57:$AH57,"&gt;=2024/12/1",'セッション実施状況管理'!$V57:$AH57,"&lt;2025/1/1")</f>
        <v>2</v>
      </c>
      <c r="V54" s="54">
        <f>COUNTIFS('セッション実施状況管理'!$V57:$AH57,"&gt;=2025/1/1",'セッション実施状況管理'!$V57:$AH57,"&lt;2025/2/1")</f>
        <v>2</v>
      </c>
      <c r="W54" s="54">
        <f>COUNTIFS('セッション実施状況管理'!$V57:$AH57,"&gt;=2025/2/1",'セッション実施状況管理'!$V57:$AH57,"&lt;2025/3/1")</f>
        <v>1</v>
      </c>
      <c r="X54" s="54">
        <f>COUNTIFS('セッション実施状況管理'!$V57:$AH57,"&gt;=2025/3/1",'セッション実施状況管理'!$V57:$AH57,"&lt;2025/4/1")</f>
        <v>3</v>
      </c>
      <c r="Y54" s="54">
        <f>COUNTIFS('セッション実施状況管理'!$V57:$AH57,"&gt;=2025/4/1",'セッション実施状況管理'!$V57:$AH57,"&lt;2025/5/1")</f>
        <v>2</v>
      </c>
      <c r="Z54" s="54">
        <f>COUNTIFS('セッション実施状況管理'!$V57:$AH57,"&gt;=2025/5/1",'セッション実施状況管理'!$V57:$AH57,"&lt;2025/6/1")</f>
        <v>1</v>
      </c>
      <c r="AA54" s="54">
        <f>COUNTIFS('セッション実施状況管理'!$V57:$AH57,"&gt;=2025/6/1",'セッション実施状況管理'!$V57:$AH57,"&lt;2025/7/1")</f>
        <v>0</v>
      </c>
      <c r="AB54" s="54">
        <f>COUNTIFS('セッション実施状況管理'!$V57:$AH57,"&gt;=2025/7/1",'セッション実施状況管理'!$V57:$AH57,"&lt;2025/8/1")</f>
        <v>0</v>
      </c>
    </row>
    <row r="55">
      <c r="A55" s="1">
        <v>1.0</v>
      </c>
      <c r="B55" s="782">
        <v>48.0</v>
      </c>
      <c r="C55" s="89" t="s">
        <v>319</v>
      </c>
      <c r="D55" s="588" t="s">
        <v>1730</v>
      </c>
      <c r="E55" s="74" t="s">
        <v>283</v>
      </c>
      <c r="F55" s="74">
        <v>2.0</v>
      </c>
      <c r="G55" s="777">
        <f t="shared" si="1"/>
        <v>13</v>
      </c>
      <c r="H55" s="779">
        <f>COUNTIFS('セッション実施状況管理'!$V58:$AH58,"&gt;=2023/11/1",'セッション実施状況管理'!$V58:$AH58,"&lt;2023/12/1")</f>
        <v>0</v>
      </c>
      <c r="I55" s="780">
        <f>COUNTIFS('セッション実施状況管理'!$V58:$AH58,"&gt;=2023/12/1",'セッション実施状況管理'!$V58:$AH58,"&lt;2024/1/1")</f>
        <v>0</v>
      </c>
      <c r="J55" s="780">
        <f>COUNTIFS('セッション実施状況管理'!$V58:$AH58,"&gt;=2024/1/1",'セッション実施状況管理'!$V58:$AH58,"&lt;2024/2/1")</f>
        <v>0</v>
      </c>
      <c r="K55" s="780">
        <f>COUNTIFS('セッション実施状況管理'!$V58:$AH58,"&gt;=2024/2/1",'セッション実施状況管理'!$V58:$AH58,"&lt;2024/3/1")</f>
        <v>0</v>
      </c>
      <c r="L55" s="54">
        <f>COUNTIFS('セッション実施状況管理'!$V58:$AH58,"&gt;=2024/3/1",'セッション実施状況管理'!$V58:$AH58,"&lt;2024/4/1")</f>
        <v>0</v>
      </c>
      <c r="M55" s="54">
        <f>COUNTIFS('セッション実施状況管理'!$V58:$AH58,"&gt;=2024/4/1",'セッション実施状況管理'!$V58:$AH58,"&lt;2024/5/1")</f>
        <v>0</v>
      </c>
      <c r="N55" s="54">
        <f>COUNTIFS('セッション実施状況管理'!$V58:$AH58,"&gt;=2024/5/1",'セッション実施状況管理'!$V58:$AH58,"&lt;2024/6/1")</f>
        <v>0</v>
      </c>
      <c r="O55" s="54">
        <f>COUNTIFS('セッション実施状況管理'!$V58:$AH58,"&gt;=2024/6/1",'セッション実施状況管理'!$V58:$AH58,"&lt;2024/7/1")</f>
        <v>0</v>
      </c>
      <c r="P55" s="54">
        <f>COUNTIFS('セッション実施状況管理'!$V58:$AH58,"&gt;=2024/7/1",'セッション実施状況管理'!$V58:$AH58,"&lt;2024/8/1")</f>
        <v>0</v>
      </c>
      <c r="Q55" s="54">
        <f>COUNTIFS('セッション実施状況管理'!$V58:$AH58,"&gt;=2024/8/1",'セッション実施状況管理'!$V58:$AH58,"&lt;2024/9/1")</f>
        <v>0</v>
      </c>
      <c r="R55" s="54">
        <f>COUNTIFS('セッション実施状況管理'!$V58:$AH58,"&gt;=2024/9/1",'セッション実施状況管理'!$V58:$AH58,"&lt;2024/10/1")</f>
        <v>0</v>
      </c>
      <c r="S55" s="54">
        <f>COUNTIFS('セッション実施状況管理'!$V58:$AH58,"&gt;=2024/10/1",'セッション実施状況管理'!$V58:$AH58,"&lt;2024/11/1")</f>
        <v>0</v>
      </c>
      <c r="T55" s="54">
        <f>COUNTIFS('セッション実施状況管理'!$V58:$AH58,"&gt;=2024/11/1",'セッション実施状況管理'!$V58:$AH58,"&lt;2024/12/1")</f>
        <v>2</v>
      </c>
      <c r="U55" s="54">
        <f>COUNTIFS('セッション実施状況管理'!$V58:$AH58,"&gt;=2024/12/1",'セッション実施状況管理'!$V58:$AH58,"&lt;2025/1/1")</f>
        <v>2</v>
      </c>
      <c r="V55" s="54">
        <f>COUNTIFS('セッション実施状況管理'!$V58:$AH58,"&gt;=2025/1/1",'セッション実施状況管理'!$V58:$AH58,"&lt;2025/2/1")</f>
        <v>2</v>
      </c>
      <c r="W55" s="54">
        <f>COUNTIFS('セッション実施状況管理'!$V58:$AH58,"&gt;=2025/2/1",'セッション実施状況管理'!$V58:$AH58,"&lt;2025/3/1")</f>
        <v>2</v>
      </c>
      <c r="X55" s="54">
        <f>COUNTIFS('セッション実施状況管理'!$V58:$AH58,"&gt;=2025/3/1",'セッション実施状況管理'!$V58:$AH58,"&lt;2025/4/1")</f>
        <v>2</v>
      </c>
      <c r="Y55" s="54">
        <f>COUNTIFS('セッション実施状況管理'!$V58:$AH58,"&gt;=2025/4/1",'セッション実施状況管理'!$V58:$AH58,"&lt;2025/5/1")</f>
        <v>2</v>
      </c>
      <c r="Z55" s="54">
        <f>COUNTIFS('セッション実施状況管理'!$V58:$AH58,"&gt;=2025/5/1",'セッション実施状況管理'!$V58:$AH58,"&lt;2025/6/1")</f>
        <v>1</v>
      </c>
      <c r="AA55" s="54">
        <f>COUNTIFS('セッション実施状況管理'!$V58:$AH58,"&gt;=2025/6/1",'セッション実施状況管理'!$V58:$AH58,"&lt;2025/7/1")</f>
        <v>0</v>
      </c>
      <c r="AB55" s="54">
        <f>COUNTIFS('セッション実施状況管理'!$V58:$AH58,"&gt;=2025/7/1",'セッション実施状況管理'!$V58:$AH58,"&lt;2025/8/1")</f>
        <v>0</v>
      </c>
    </row>
    <row r="56">
      <c r="A56" s="1">
        <v>1.0</v>
      </c>
      <c r="B56" s="782">
        <v>49.0</v>
      </c>
      <c r="C56" s="257" t="s">
        <v>322</v>
      </c>
      <c r="D56" s="581" t="s">
        <v>1121</v>
      </c>
      <c r="E56" s="74" t="s">
        <v>238</v>
      </c>
      <c r="F56" s="74">
        <v>11.0</v>
      </c>
      <c r="G56" s="777">
        <f t="shared" si="1"/>
        <v>6</v>
      </c>
      <c r="H56" s="779">
        <f>COUNTIFS('セッション実施状況管理'!$A59:$AH59,"&gt;=2023/11/1",'セッション実施状況管理'!$A59:$AH59,"&lt;2023/12/1")</f>
        <v>0</v>
      </c>
      <c r="I56" s="780">
        <f>COUNTIFS('セッション実施状況管理'!$A59:$AH59,"&gt;=2023/12/1",'セッション実施状況管理'!$A59:$AH59,"&lt;2024/1/1")</f>
        <v>0</v>
      </c>
      <c r="J56" s="780">
        <f>COUNTIFS('セッション実施状況管理'!$A59:$AH59,"&gt;=2024/1/1",'セッション実施状況管理'!$A59:$AH59,"&lt;2024/2/1")</f>
        <v>0</v>
      </c>
      <c r="K56" s="780">
        <f>COUNTIFS('セッション実施状況管理'!$A59:$AH59,"&gt;=2024/2/1",'セッション実施状況管理'!$A59:$AH59,"&lt;2024/3/1")</f>
        <v>0</v>
      </c>
      <c r="L56" s="54">
        <f>COUNTIFS('セッション実施状況管理'!$A59:$AH59,"&gt;=2024/3/1",'セッション実施状況管理'!$A59:$AH59,"&lt;2024/4/1")</f>
        <v>0</v>
      </c>
      <c r="M56" s="54">
        <f>COUNTIFS('セッション実施状況管理'!$A59:$AH59,"&gt;=2024/4/1",'セッション実施状況管理'!$A59:$AH59,"&lt;2024/5/1")</f>
        <v>0</v>
      </c>
      <c r="N56" s="54">
        <f>COUNTIFS('セッション実施状況管理'!$A59:$AH59,"&gt;=2024/5/1",'セッション実施状況管理'!$A59:$AH59,"&lt;2024/6/1")</f>
        <v>0</v>
      </c>
      <c r="O56" s="54">
        <f>COUNTIFS('セッション実施状況管理'!$A59:$AH59,"&gt;=2024/6/1",'セッション実施状況管理'!$A59:$AH59,"&lt;2024/7/1")</f>
        <v>0</v>
      </c>
      <c r="P56" s="54">
        <f>COUNTIFS('セッション実施状況管理'!$A59:$AH59,"&gt;=2024/7/1",'セッション実施状況管理'!$A59:$AH59,"&lt;2024/8/1")</f>
        <v>0</v>
      </c>
      <c r="Q56" s="54">
        <f>COUNTIFS('セッション実施状況管理'!$A59:$AH59,"&gt;=2024/8/1",'セッション実施状況管理'!$A59:$AH59,"&lt;2024/9/1")</f>
        <v>0</v>
      </c>
      <c r="R56" s="54">
        <f>COUNTIFS('セッション実施状況管理'!$A59:$AH59,"&gt;=2024/9/1",'セッション実施状況管理'!$A59:$AH59,"&lt;2024/10/1")</f>
        <v>0</v>
      </c>
      <c r="S56" s="54">
        <f>COUNTIFS('セッション実施状況管理'!$A59:$AH59,"&gt;=2024/10/1",'セッション実施状況管理'!$A59:$AH59,"&lt;2024/11/1")</f>
        <v>0</v>
      </c>
      <c r="T56" s="54">
        <f>COUNTIFS('セッション実施状況管理'!$A59:$AH59,"&gt;=2024/11/1",'セッション実施状況管理'!$A59:$AH59,"&lt;2024/12/1")</f>
        <v>5</v>
      </c>
      <c r="U56" s="54">
        <f>COUNTIFS('セッション実施状況管理'!$A59:$AH59,"&gt;=2024/12/1",'セッション実施状況管理'!$A59:$AH59,"&lt;2025/1/1")</f>
        <v>0</v>
      </c>
      <c r="V56" s="54">
        <f>COUNTIFS('セッション実施状況管理'!$A59:$AH59,"&gt;=2025/1/1",'セッション実施状況管理'!$A59:$AH59,"&lt;2025/2/1")</f>
        <v>0</v>
      </c>
      <c r="W56" s="54">
        <f>COUNTIFS('セッション実施状況管理'!$A59:$AH59,"&gt;=2025/2/1",'セッション実施状況管理'!$A59:$AH59,"&lt;2025/3/1")</f>
        <v>0</v>
      </c>
      <c r="X56" s="54">
        <f>COUNTIFS('セッション実施状況管理'!$A59:$AH59,"&gt;=2025/3/1",'セッション実施状況管理'!$A59:$AH59,"&lt;2025/4/1")</f>
        <v>0</v>
      </c>
      <c r="Y56" s="54">
        <f>COUNTIFS('セッション実施状況管理'!$A59:$AH59,"&gt;=2025/4/1",'セッション実施状況管理'!$A59:$AH59,"&lt;2025/5/1")</f>
        <v>0</v>
      </c>
      <c r="Z56" s="54">
        <f>COUNTIFS('セッション実施状況管理'!$A59:$AH59,"&gt;=2025/5/1",'セッション実施状況管理'!$A59:$AH59,"&lt;2025/6/1")</f>
        <v>1</v>
      </c>
      <c r="AA56" s="54">
        <f>COUNTIFS('セッション実施状況管理'!$A59:$AH59,"&gt;=2025/6/1",'セッション実施状況管理'!$A59:$AH59,"&lt;2025/7/1")</f>
        <v>0</v>
      </c>
      <c r="AB56" s="54">
        <f>COUNTIFS('セッション実施状況管理'!$A59:$AH59,"&gt;=2025/7/1",'セッション実施状況管理'!$A59:$AH59,"&lt;2025/8/1")</f>
        <v>0</v>
      </c>
    </row>
    <row r="57">
      <c r="A57" s="1">
        <v>1.0</v>
      </c>
      <c r="B57" s="783">
        <v>50.0</v>
      </c>
      <c r="C57" s="257" t="s">
        <v>326</v>
      </c>
      <c r="D57" s="784"/>
      <c r="E57" s="74" t="s">
        <v>241</v>
      </c>
      <c r="F57" s="74">
        <v>4.0</v>
      </c>
      <c r="G57" s="777">
        <f t="shared" si="1"/>
        <v>12</v>
      </c>
      <c r="H57" s="779">
        <f>COUNTIFS('セッション実施状況管理'!$V60:$AH60,"&gt;=2023/11/1",'セッション実施状況管理'!$V60:$AH60,"&lt;2023/12/1")</f>
        <v>0</v>
      </c>
      <c r="I57" s="780">
        <f>COUNTIFS('セッション実施状況管理'!$V60:$AH60,"&gt;=2023/12/1",'セッション実施状況管理'!$V60:$AH60,"&lt;2024/1/1")</f>
        <v>0</v>
      </c>
      <c r="J57" s="780">
        <f>COUNTIFS('セッション実施状況管理'!$V60:$AH60,"&gt;=2024/1/1",'セッション実施状況管理'!$V60:$AH60,"&lt;2024/2/1")</f>
        <v>0</v>
      </c>
      <c r="K57" s="780">
        <f>COUNTIFS('セッション実施状況管理'!$V60:$AH60,"&gt;=2024/2/1",'セッション実施状況管理'!$V60:$AH60,"&lt;2024/3/1")</f>
        <v>0</v>
      </c>
      <c r="L57" s="54">
        <f>COUNTIFS('セッション実施状況管理'!$V60:$AH60,"&gt;=2024/3/1",'セッション実施状況管理'!$V60:$AH60,"&lt;2024/4/1")</f>
        <v>0</v>
      </c>
      <c r="M57" s="54">
        <f>COUNTIFS('セッション実施状況管理'!$V60:$AH60,"&gt;=2024/4/1",'セッション実施状況管理'!$V60:$AH60,"&lt;2024/5/1")</f>
        <v>0</v>
      </c>
      <c r="N57" s="54">
        <f>COUNTIFS('セッション実施状況管理'!$V60:$AH60,"&gt;=2024/5/1",'セッション実施状況管理'!$V60:$AH60,"&lt;2024/6/1")</f>
        <v>0</v>
      </c>
      <c r="O57" s="54">
        <f>COUNTIFS('セッション実施状況管理'!$V60:$AH60,"&gt;=2024/6/1",'セッション実施状況管理'!$V60:$AH60,"&lt;2024/7/1")</f>
        <v>0</v>
      </c>
      <c r="P57" s="54">
        <f>COUNTIFS('セッション実施状況管理'!$V60:$AH60,"&gt;=2024/7/1",'セッション実施状況管理'!$V60:$AH60,"&lt;2024/8/1")</f>
        <v>0</v>
      </c>
      <c r="Q57" s="54">
        <f>COUNTIFS('セッション実施状況管理'!$V60:$AH60,"&gt;=2024/8/1",'セッション実施状況管理'!$V60:$AH60,"&lt;2024/9/1")</f>
        <v>0</v>
      </c>
      <c r="R57" s="54">
        <f>COUNTIFS('セッション実施状況管理'!$V60:$AH60,"&gt;=2024/9/1",'セッション実施状況管理'!$V60:$AH60,"&lt;2024/10/1")</f>
        <v>0</v>
      </c>
      <c r="S57" s="54">
        <f>COUNTIFS('セッション実施状況管理'!$V60:$AH60,"&gt;=2024/10/1",'セッション実施状況管理'!$V60:$AH60,"&lt;2024/11/1")</f>
        <v>0</v>
      </c>
      <c r="T57" s="54">
        <f>COUNTIFS('セッション実施状況管理'!$V60:$AH60,"&gt;=2024/11/1",'セッション実施状況管理'!$V60:$AH60,"&lt;2024/12/1")</f>
        <v>2</v>
      </c>
      <c r="U57" s="54">
        <f>COUNTIFS('セッション実施状況管理'!$V60:$AH60,"&gt;=2024/12/1",'セッション実施状況管理'!$V60:$AH60,"&lt;2025/1/1")</f>
        <v>2</v>
      </c>
      <c r="V57" s="54">
        <f>COUNTIFS('セッション実施状況管理'!$V60:$AH60,"&gt;=2025/1/1",'セッション実施状況管理'!$V60:$AH60,"&lt;2025/2/1")</f>
        <v>2</v>
      </c>
      <c r="W57" s="54">
        <f>COUNTIFS('セッション実施状況管理'!$V60:$AH60,"&gt;=2025/2/1",'セッション実施状況管理'!$V60:$AH60,"&lt;2025/3/1")</f>
        <v>1</v>
      </c>
      <c r="X57" s="54">
        <f>COUNTIFS('セッション実施状況管理'!$V60:$AH60,"&gt;=2025/3/1",'セッション実施状況管理'!$V60:$AH60,"&lt;2025/4/1")</f>
        <v>2</v>
      </c>
      <c r="Y57" s="54">
        <f>COUNTIFS('セッション実施状況管理'!$V60:$AH60,"&gt;=2025/4/1",'セッション実施状況管理'!$V60:$AH60,"&lt;2025/5/1")</f>
        <v>2</v>
      </c>
      <c r="Z57" s="54">
        <f>COUNTIFS('セッション実施状況管理'!$V60:$AH60,"&gt;=2025/5/1",'セッション実施状況管理'!$V60:$AH60,"&lt;2025/6/1")</f>
        <v>1</v>
      </c>
      <c r="AA57" s="54">
        <f>COUNTIFS('セッション実施状況管理'!$V60:$AH60,"&gt;=2025/6/1",'セッション実施状況管理'!$V60:$AH60,"&lt;2025/7/1")</f>
        <v>0</v>
      </c>
      <c r="AB57" s="54">
        <f>COUNTIFS('セッション実施状況管理'!$V60:$AH60,"&gt;=2025/7/1",'セッション実施状況管理'!$V60:$AH60,"&lt;2025/8/1")</f>
        <v>0</v>
      </c>
    </row>
    <row r="58">
      <c r="A58" s="1">
        <v>1.0</v>
      </c>
      <c r="B58" s="782">
        <v>51.0</v>
      </c>
      <c r="C58" s="257" t="s">
        <v>330</v>
      </c>
      <c r="D58" s="581" t="s">
        <v>1731</v>
      </c>
      <c r="E58" s="74" t="s">
        <v>228</v>
      </c>
      <c r="F58" s="74">
        <v>7.0</v>
      </c>
      <c r="G58" s="777">
        <f t="shared" si="1"/>
        <v>12</v>
      </c>
      <c r="H58" s="779">
        <f>COUNTIFS('セッション実施状況管理'!$V61:$AH61,"&gt;=2023/11/1",'セッション実施状況管理'!$V61:$AH61,"&lt;2023/12/1")</f>
        <v>0</v>
      </c>
      <c r="I58" s="780">
        <f>COUNTIFS('セッション実施状況管理'!$V61:$AH61,"&gt;=2023/12/1",'セッション実施状況管理'!$V61:$AH61,"&lt;2024/1/1")</f>
        <v>0</v>
      </c>
      <c r="J58" s="780">
        <f>COUNTIFS('セッション実施状況管理'!$V61:$AH61,"&gt;=2024/1/1",'セッション実施状況管理'!$V61:$AH61,"&lt;2024/2/1")</f>
        <v>0</v>
      </c>
      <c r="K58" s="780">
        <f>COUNTIFS('セッション実施状況管理'!$V61:$AH61,"&gt;=2024/2/1",'セッション実施状況管理'!$V61:$AH61,"&lt;2024/3/1")</f>
        <v>0</v>
      </c>
      <c r="L58" s="54">
        <f>COUNTIFS('セッション実施状況管理'!$V61:$AH61,"&gt;=2024/3/1",'セッション実施状況管理'!$V61:$AH61,"&lt;2024/4/1")</f>
        <v>0</v>
      </c>
      <c r="M58" s="54">
        <f>COUNTIFS('セッション実施状況管理'!$V61:$AH61,"&gt;=2024/4/1",'セッション実施状況管理'!$V61:$AH61,"&lt;2024/5/1")</f>
        <v>0</v>
      </c>
      <c r="N58" s="54">
        <f>COUNTIFS('セッション実施状況管理'!$V61:$AH61,"&gt;=2024/5/1",'セッション実施状況管理'!$V61:$AH61,"&lt;2024/6/1")</f>
        <v>0</v>
      </c>
      <c r="O58" s="54">
        <f>COUNTIFS('セッション実施状況管理'!$V61:$AH61,"&gt;=2024/6/1",'セッション実施状況管理'!$V61:$AH61,"&lt;2024/7/1")</f>
        <v>0</v>
      </c>
      <c r="P58" s="54">
        <f>COUNTIFS('セッション実施状況管理'!$V61:$AH61,"&gt;=2024/7/1",'セッション実施状況管理'!$V61:$AH61,"&lt;2024/8/1")</f>
        <v>0</v>
      </c>
      <c r="Q58" s="54">
        <f>COUNTIFS('セッション実施状況管理'!$V61:$AH61,"&gt;=2024/8/1",'セッション実施状況管理'!$V61:$AH61,"&lt;2024/9/1")</f>
        <v>0</v>
      </c>
      <c r="R58" s="54">
        <f>COUNTIFS('セッション実施状況管理'!$V61:$AH61,"&gt;=2024/9/1",'セッション実施状況管理'!$V61:$AH61,"&lt;2024/10/1")</f>
        <v>0</v>
      </c>
      <c r="S58" s="54">
        <f>COUNTIFS('セッション実施状況管理'!$V61:$AH61,"&gt;=2024/10/1",'セッション実施状況管理'!$V61:$AH61,"&lt;2024/11/1")</f>
        <v>0</v>
      </c>
      <c r="T58" s="54">
        <f>COUNTIFS('セッション実施状況管理'!$V61:$AH61,"&gt;=2024/11/1",'セッション実施状況管理'!$V61:$AH61,"&lt;2024/12/1")</f>
        <v>2</v>
      </c>
      <c r="U58" s="54">
        <f>COUNTIFS('セッション実施状況管理'!$V61:$AH61,"&gt;=2024/12/1",'セッション実施状況管理'!$V61:$AH61,"&lt;2025/1/1")</f>
        <v>1</v>
      </c>
      <c r="V58" s="54">
        <f>COUNTIFS('セッション実施状況管理'!$V61:$AH61,"&gt;=2025/1/1",'セッション実施状況管理'!$V61:$AH61,"&lt;2025/2/1")</f>
        <v>2</v>
      </c>
      <c r="W58" s="54">
        <f>COUNTIFS('セッション実施状況管理'!$V61:$AH61,"&gt;=2025/2/1",'セッション実施状況管理'!$V61:$AH61,"&lt;2025/3/1")</f>
        <v>2</v>
      </c>
      <c r="X58" s="54">
        <f>COUNTIFS('セッション実施状況管理'!$V61:$AH61,"&gt;=2025/3/1",'セッション実施状況管理'!$V61:$AH61,"&lt;2025/4/1")</f>
        <v>2</v>
      </c>
      <c r="Y58" s="54">
        <f>COUNTIFS('セッション実施状況管理'!$V61:$AH61,"&gt;=2025/4/1",'セッション実施状況管理'!$V61:$AH61,"&lt;2025/5/1")</f>
        <v>2</v>
      </c>
      <c r="Z58" s="54">
        <f>COUNTIFS('セッション実施状況管理'!$V61:$AH61,"&gt;=2025/5/1",'セッション実施状況管理'!$V61:$AH61,"&lt;2025/6/1")</f>
        <v>1</v>
      </c>
      <c r="AA58" s="54">
        <f>COUNTIFS('セッション実施状況管理'!$V61:$AH61,"&gt;=2025/6/1",'セッション実施状況管理'!$V61:$AH61,"&lt;2025/7/1")</f>
        <v>0</v>
      </c>
      <c r="AB58" s="54">
        <f>COUNTIFS('セッション実施状況管理'!$V61:$AH61,"&gt;=2025/7/1",'セッション実施状況管理'!$V61:$AH61,"&lt;2025/8/1")</f>
        <v>0</v>
      </c>
    </row>
    <row r="59">
      <c r="A59" s="1">
        <v>1.0</v>
      </c>
      <c r="B59" s="783">
        <v>52.0</v>
      </c>
      <c r="C59" s="257" t="s">
        <v>334</v>
      </c>
      <c r="D59" s="784"/>
      <c r="E59" s="74" t="s">
        <v>226</v>
      </c>
      <c r="F59" s="74">
        <v>7.0</v>
      </c>
      <c r="G59" s="777">
        <f t="shared" si="1"/>
        <v>13</v>
      </c>
      <c r="H59" s="779">
        <f>COUNTIFS('セッション実施状況管理'!$V62:$AH62,"&gt;=2023/11/1",'セッション実施状況管理'!$V62:$AH62,"&lt;2023/12/1")</f>
        <v>0</v>
      </c>
      <c r="I59" s="780">
        <f>COUNTIFS('セッション実施状況管理'!$V62:$AH62,"&gt;=2023/12/1",'セッション実施状況管理'!$V62:$AH62,"&lt;2024/1/1")</f>
        <v>0</v>
      </c>
      <c r="J59" s="780">
        <f>COUNTIFS('セッション実施状況管理'!$V62:$AH62,"&gt;=2024/1/1",'セッション実施状況管理'!$V62:$AH62,"&lt;2024/2/1")</f>
        <v>0</v>
      </c>
      <c r="K59" s="780">
        <f>COUNTIFS('セッション実施状況管理'!$V62:$AH62,"&gt;=2024/2/1",'セッション実施状況管理'!$V62:$AH62,"&lt;2024/3/1")</f>
        <v>0</v>
      </c>
      <c r="L59" s="54">
        <f>COUNTIFS('セッション実施状況管理'!$V62:$AH62,"&gt;=2024/3/1",'セッション実施状況管理'!$V62:$AH62,"&lt;2024/4/1")</f>
        <v>0</v>
      </c>
      <c r="M59" s="54">
        <f>COUNTIFS('セッション実施状況管理'!$V62:$AH62,"&gt;=2024/4/1",'セッション実施状況管理'!$V62:$AH62,"&lt;2024/5/1")</f>
        <v>0</v>
      </c>
      <c r="N59" s="54">
        <f>COUNTIFS('セッション実施状況管理'!$V62:$AH62,"&gt;=2024/5/1",'セッション実施状況管理'!$V62:$AH62,"&lt;2024/6/1")</f>
        <v>0</v>
      </c>
      <c r="O59" s="54">
        <f>COUNTIFS('セッション実施状況管理'!$V62:$AH62,"&gt;=2024/6/1",'セッション実施状況管理'!$V62:$AH62,"&lt;2024/7/1")</f>
        <v>0</v>
      </c>
      <c r="P59" s="54">
        <f>COUNTIFS('セッション実施状況管理'!$V62:$AH62,"&gt;=2024/7/1",'セッション実施状況管理'!$V62:$AH62,"&lt;2024/8/1")</f>
        <v>0</v>
      </c>
      <c r="Q59" s="54">
        <f>COUNTIFS('セッション実施状況管理'!$V62:$AH62,"&gt;=2024/8/1",'セッション実施状況管理'!$V62:$AH62,"&lt;2024/9/1")</f>
        <v>0</v>
      </c>
      <c r="R59" s="54">
        <f>COUNTIFS('セッション実施状況管理'!$V62:$AH62,"&gt;=2024/9/1",'セッション実施状況管理'!$V62:$AH62,"&lt;2024/10/1")</f>
        <v>0</v>
      </c>
      <c r="S59" s="54">
        <f>COUNTIFS('セッション実施状況管理'!$V62:$AH62,"&gt;=2024/10/1",'セッション実施状況管理'!$V62:$AH62,"&lt;2024/11/1")</f>
        <v>0</v>
      </c>
      <c r="T59" s="54">
        <f>COUNTIFS('セッション実施状況管理'!$V62:$AH62,"&gt;=2024/11/1",'セッション実施状況管理'!$V62:$AH62,"&lt;2024/12/1")</f>
        <v>2</v>
      </c>
      <c r="U59" s="54">
        <f>COUNTIFS('セッション実施状況管理'!$V62:$AH62,"&gt;=2024/12/1",'セッション実施状況管理'!$V62:$AH62,"&lt;2025/1/1")</f>
        <v>2</v>
      </c>
      <c r="V59" s="54">
        <f>COUNTIFS('セッション実施状況管理'!$V62:$AH62,"&gt;=2025/1/1",'セッション実施状況管理'!$V62:$AH62,"&lt;2025/2/1")</f>
        <v>2</v>
      </c>
      <c r="W59" s="54">
        <f>COUNTIFS('セッション実施状況管理'!$V62:$AH62,"&gt;=2025/2/1",'セッション実施状況管理'!$V62:$AH62,"&lt;2025/3/1")</f>
        <v>2</v>
      </c>
      <c r="X59" s="54">
        <f>COUNTIFS('セッション実施状況管理'!$V62:$AH62,"&gt;=2025/3/1",'セッション実施状況管理'!$V62:$AH62,"&lt;2025/4/1")</f>
        <v>2</v>
      </c>
      <c r="Y59" s="54">
        <f>COUNTIFS('セッション実施状況管理'!$V62:$AH62,"&gt;=2025/4/1",'セッション実施状況管理'!$V62:$AH62,"&lt;2025/5/1")</f>
        <v>2</v>
      </c>
      <c r="Z59" s="54">
        <f>COUNTIFS('セッション実施状況管理'!$V62:$AH62,"&gt;=2025/5/1",'セッション実施状況管理'!$V62:$AH62,"&lt;2025/6/1")</f>
        <v>1</v>
      </c>
      <c r="AA59" s="54">
        <f>COUNTIFS('セッション実施状況管理'!$V62:$AH62,"&gt;=2025/6/1",'セッション実施状況管理'!$V62:$AH62,"&lt;2025/7/1")</f>
        <v>0</v>
      </c>
      <c r="AB59" s="54">
        <f>COUNTIFS('セッション実施状況管理'!$V62:$AH62,"&gt;=2025/7/1",'セッション実施状況管理'!$V62:$AH62,"&lt;2025/8/1")</f>
        <v>0</v>
      </c>
    </row>
    <row r="60">
      <c r="A60" s="1">
        <v>1.0</v>
      </c>
      <c r="B60" s="782">
        <v>53.0</v>
      </c>
      <c r="C60" s="89" t="s">
        <v>338</v>
      </c>
      <c r="D60" s="784"/>
      <c r="E60" s="74" t="s">
        <v>228</v>
      </c>
      <c r="F60" s="74">
        <v>8.0</v>
      </c>
      <c r="G60" s="777">
        <f t="shared" si="1"/>
        <v>13</v>
      </c>
      <c r="H60" s="779">
        <f>COUNTIFS('セッション実施状況管理'!$V63:$AH63,"&gt;=2023/11/1",'セッション実施状況管理'!$V63:$AH63,"&lt;2023/12/1")</f>
        <v>0</v>
      </c>
      <c r="I60" s="780">
        <f>COUNTIFS('セッション実施状況管理'!$V63:$AH63,"&gt;=2023/12/1",'セッション実施状況管理'!$V63:$AH63,"&lt;2024/1/1")</f>
        <v>0</v>
      </c>
      <c r="J60" s="780">
        <f>COUNTIFS('セッション実施状況管理'!$V63:$AH63,"&gt;=2024/1/1",'セッション実施状況管理'!$V63:$AH63,"&lt;2024/2/1")</f>
        <v>0</v>
      </c>
      <c r="K60" s="780">
        <f>COUNTIFS('セッション実施状況管理'!$V63:$AH63,"&gt;=2024/2/1",'セッション実施状況管理'!$V63:$AH63,"&lt;2024/3/1")</f>
        <v>0</v>
      </c>
      <c r="L60" s="54">
        <f>COUNTIFS('セッション実施状況管理'!$V63:$AH63,"&gt;=2024/3/1",'セッション実施状況管理'!$V63:$AH63,"&lt;2024/4/1")</f>
        <v>0</v>
      </c>
      <c r="M60" s="54">
        <f>COUNTIFS('セッション実施状況管理'!$V63:$AH63,"&gt;=2024/4/1",'セッション実施状況管理'!$V63:$AH63,"&lt;2024/5/1")</f>
        <v>0</v>
      </c>
      <c r="N60" s="54">
        <f>COUNTIFS('セッション実施状況管理'!$V63:$AH63,"&gt;=2024/5/1",'セッション実施状況管理'!$V63:$AH63,"&lt;2024/6/1")</f>
        <v>0</v>
      </c>
      <c r="O60" s="54">
        <f>COUNTIFS('セッション実施状況管理'!$V63:$AH63,"&gt;=2024/6/1",'セッション実施状況管理'!$V63:$AH63,"&lt;2024/7/1")</f>
        <v>0</v>
      </c>
      <c r="P60" s="54">
        <f>COUNTIFS('セッション実施状況管理'!$V63:$AH63,"&gt;=2024/7/1",'セッション実施状況管理'!$V63:$AH63,"&lt;2024/8/1")</f>
        <v>0</v>
      </c>
      <c r="Q60" s="54">
        <f>COUNTIFS('セッション実施状況管理'!$V63:$AH63,"&gt;=2024/8/1",'セッション実施状況管理'!$V63:$AH63,"&lt;2024/9/1")</f>
        <v>0</v>
      </c>
      <c r="R60" s="54">
        <f>COUNTIFS('セッション実施状況管理'!$V63:$AH63,"&gt;=2024/9/1",'セッション実施状況管理'!$V63:$AH63,"&lt;2024/10/1")</f>
        <v>0</v>
      </c>
      <c r="S60" s="54">
        <f>COUNTIFS('セッション実施状況管理'!$V63:$AH63,"&gt;=2024/10/1",'セッション実施状況管理'!$V63:$AH63,"&lt;2024/11/1")</f>
        <v>0</v>
      </c>
      <c r="T60" s="54">
        <f>COUNTIFS('セッション実施状況管理'!$V63:$AH63,"&gt;=2024/11/1",'セッション実施状況管理'!$V63:$AH63,"&lt;2024/12/1")</f>
        <v>1</v>
      </c>
      <c r="U60" s="54">
        <f>COUNTIFS('セッション実施状況管理'!$V63:$AH63,"&gt;=2024/12/1",'セッション実施状況管理'!$V63:$AH63,"&lt;2025/1/1")</f>
        <v>2</v>
      </c>
      <c r="V60" s="54">
        <f>COUNTIFS('セッション実施状況管理'!$V63:$AH63,"&gt;=2025/1/1",'セッション実施状況管理'!$V63:$AH63,"&lt;2025/2/1")</f>
        <v>2</v>
      </c>
      <c r="W60" s="54">
        <f>COUNTIFS('セッション実施状況管理'!$V63:$AH63,"&gt;=2025/2/1",'セッション実施状況管理'!$V63:$AH63,"&lt;2025/3/1")</f>
        <v>2</v>
      </c>
      <c r="X60" s="54">
        <f>COUNTIFS('セッション実施状況管理'!$V63:$AH63,"&gt;=2025/3/1",'セッション実施状況管理'!$V63:$AH63,"&lt;2025/4/1")</f>
        <v>2</v>
      </c>
      <c r="Y60" s="54">
        <f>COUNTIFS('セッション実施状況管理'!$V63:$AH63,"&gt;=2025/4/1",'セッション実施状況管理'!$V63:$AH63,"&lt;2025/5/1")</f>
        <v>2</v>
      </c>
      <c r="Z60" s="54">
        <f>COUNTIFS('セッション実施状況管理'!$V63:$AH63,"&gt;=2025/5/1",'セッション実施状況管理'!$V63:$AH63,"&lt;2025/6/1")</f>
        <v>2</v>
      </c>
      <c r="AA60" s="54">
        <f>COUNTIFS('セッション実施状況管理'!$V63:$AH63,"&gt;=2025/6/1",'セッション実施状況管理'!$V63:$AH63,"&lt;2025/7/1")</f>
        <v>0</v>
      </c>
      <c r="AB60" s="54">
        <f>COUNTIFS('セッション実施状況管理'!$V63:$AH63,"&gt;=2025/7/1",'セッション実施状況管理'!$V63:$AH63,"&lt;2025/8/1")</f>
        <v>0</v>
      </c>
    </row>
    <row r="61">
      <c r="A61" s="1"/>
      <c r="B61" s="783">
        <v>54.0</v>
      </c>
      <c r="C61" s="786" t="s">
        <v>342</v>
      </c>
      <c r="D61" s="784"/>
      <c r="E61" s="248" t="s">
        <v>346</v>
      </c>
      <c r="F61" s="157"/>
      <c r="G61" s="777">
        <f t="shared" si="1"/>
        <v>13</v>
      </c>
      <c r="H61" s="779">
        <f>COUNTIFS('セッション実施状況管理'!$V69:$AH69,"&gt;=2023/11/1",'セッション実施状況管理'!$V69:$AH69,"&lt;2023/12/1")</f>
        <v>0</v>
      </c>
      <c r="I61" s="780">
        <f>COUNTIFS('セッション実施状況管理'!$V69:$AH69,"&gt;=2023/12/1",'セッション実施状況管理'!$V69:$AH69,"&lt;2024/1/1")</f>
        <v>0</v>
      </c>
      <c r="J61" s="780">
        <f>COUNTIFS('セッション実施状況管理'!$V69:$AH69,"&gt;=2024/1/1",'セッション実施状況管理'!$V69:$AH69,"&lt;2024/2/1")</f>
        <v>0</v>
      </c>
      <c r="K61" s="780">
        <f>COUNTIFS('セッション実施状況管理'!$V69:$AH69,"&gt;=2024/2/1",'セッション実施状況管理'!$V69:$AH69,"&lt;2024/3/1")</f>
        <v>0</v>
      </c>
      <c r="L61" s="54">
        <f>COUNTIFS('セッション実施状況管理'!$V69:$AH69,"&gt;=2024/3/1",'セッション実施状況管理'!$V69:$AH69,"&lt;2024/4/1")</f>
        <v>0</v>
      </c>
      <c r="M61" s="54">
        <f>COUNTIFS('セッション実施状況管理'!$V69:$AH69,"&gt;=2024/4/1",'セッション実施状況管理'!$V69:$AH69,"&lt;2024/5/1")</f>
        <v>0</v>
      </c>
      <c r="N61" s="54">
        <f>COUNTIFS('セッション実施状況管理'!$V69:$AH69,"&gt;=2024/5/1",'セッション実施状況管理'!$V69:$AH69,"&lt;2024/6/1")</f>
        <v>0</v>
      </c>
      <c r="O61" s="54">
        <f>COUNTIFS('セッション実施状況管理'!$V69:$AH69,"&gt;=2024/6/1",'セッション実施状況管理'!$V69:$AH69,"&lt;2024/7/1")</f>
        <v>0</v>
      </c>
      <c r="P61" s="54">
        <f>COUNTIFS('セッション実施状況管理'!$V69:$AH69,"&gt;=2024/7/1",'セッション実施状況管理'!$V69:$AH69,"&lt;2024/8/1")</f>
        <v>0</v>
      </c>
      <c r="Q61" s="54">
        <f>COUNTIFS('セッション実施状況管理'!$V69:$AH69,"&gt;=2024/8/1",'セッション実施状況管理'!$V69:$AH69,"&lt;2024/9/1")</f>
        <v>0</v>
      </c>
      <c r="R61" s="54">
        <f>COUNTIFS('セッション実施状況管理'!$V69:$AH69,"&gt;=2024/9/1",'セッション実施状況管理'!$V69:$AH69,"&lt;2024/10/1")</f>
        <v>0</v>
      </c>
      <c r="S61" s="54">
        <f>COUNTIFS('セッション実施状況管理'!$V69:$AH69,"&gt;=2024/10/1",'セッション実施状況管理'!$V69:$AH69,"&lt;2024/11/1")</f>
        <v>0</v>
      </c>
      <c r="T61" s="54">
        <f>COUNTIFS('セッション実施状況管理'!$V69:$AH69,"&gt;=2024/11/1",'セッション実施状況管理'!$V69:$AH69,"&lt;2024/12/1")</f>
        <v>0</v>
      </c>
      <c r="U61" s="54">
        <f>COUNTIFS('セッション実施状況管理'!$V69:$AH69,"&gt;=2024/12/1",'セッション実施状況管理'!$V69:$AH69,"&lt;2025/1/1")</f>
        <v>0</v>
      </c>
      <c r="V61" s="54">
        <f>COUNTIFS('セッション実施状況管理'!$V69:$AH69,"&gt;=2025/1/1",'セッション実施状況管理'!$V69:$AH69,"&lt;2025/2/1")</f>
        <v>1</v>
      </c>
      <c r="W61" s="54">
        <f>COUNTIFS('セッション実施状況管理'!$V69:$AH69,"&gt;=2025/2/1",'セッション実施状況管理'!$V69:$AH69,"&lt;2025/3/1")</f>
        <v>2</v>
      </c>
      <c r="X61" s="54">
        <f>COUNTIFS('セッション実施状況管理'!$V69:$AH69,"&gt;=2025/3/1",'セッション実施状況管理'!$V69:$AH69,"&lt;2025/4/1")</f>
        <v>3</v>
      </c>
      <c r="Y61" s="54">
        <f>COUNTIFS('セッション実施状況管理'!$V69:$AH69,"&gt;=2025/4/1",'セッション実施状況管理'!$V69:$AH69,"&lt;2025/5/1")</f>
        <v>2</v>
      </c>
      <c r="Z61" s="54">
        <f>COUNTIFS('セッション実施状況管理'!$V69:$AH69,"&gt;=2025/5/1",'セッション実施状況管理'!$V69:$AH69,"&lt;2025/6/1")</f>
        <v>2</v>
      </c>
      <c r="AA61" s="54">
        <f>COUNTIFS('セッション実施状況管理'!$V69:$AH69,"&gt;=2025/6/1",'セッション実施状況管理'!$V69:$AH69,"&lt;2025/7/1")</f>
        <v>1</v>
      </c>
      <c r="AB61" s="54">
        <f>COUNTIFS('セッション実施状況管理'!$V69:$AH69,"&gt;=2025/7/1",'セッション実施状況管理'!$V69:$AH69,"&lt;2025/8/1")</f>
        <v>2</v>
      </c>
    </row>
    <row r="62">
      <c r="A62" s="1"/>
      <c r="B62" s="782">
        <v>55.0</v>
      </c>
      <c r="C62" s="257" t="s">
        <v>347</v>
      </c>
      <c r="D62" s="784"/>
      <c r="E62" s="248" t="s">
        <v>247</v>
      </c>
      <c r="F62" s="157"/>
      <c r="G62" s="777">
        <f t="shared" si="1"/>
        <v>7</v>
      </c>
      <c r="H62" s="779">
        <f>COUNTIFS('セッション実施状況管理'!$V80:$AH80,"&gt;=2023/11/1",'セッション実施状況管理'!$V80:$AH80,"&lt;2023/12/1")</f>
        <v>0</v>
      </c>
      <c r="I62" s="780">
        <f>COUNTIFS('セッション実施状況管理'!$V80:$AH80,"&gt;=2023/12/1",'セッション実施状況管理'!$V80:$AH80,"&lt;2024/1/1")</f>
        <v>0</v>
      </c>
      <c r="J62" s="780">
        <f>COUNTIFS('セッション実施状況管理'!$V80:$AH80,"&gt;=2024/1/1",'セッション実施状況管理'!$V80:$AH80,"&lt;2024/2/1")</f>
        <v>0</v>
      </c>
      <c r="K62" s="780">
        <f>COUNTIFS('セッション実施状況管理'!$V80:$AH80,"&gt;=2024/2/1",'セッション実施状況管理'!$V80:$AH80,"&lt;2024/3/1")</f>
        <v>0</v>
      </c>
      <c r="L62" s="54">
        <f>COUNTIFS('セッション実施状況管理'!$V80:$AH80,"&gt;=2024/3/1",'セッション実施状況管理'!$V80:$AH80,"&lt;2024/4/1")</f>
        <v>0</v>
      </c>
      <c r="M62" s="54">
        <f>COUNTIFS('セッション実施状況管理'!$V80:$AH80,"&gt;=2024/4/1",'セッション実施状況管理'!$V80:$AH80,"&lt;2024/5/1")</f>
        <v>0</v>
      </c>
      <c r="N62" s="54">
        <f>COUNTIFS('セッション実施状況管理'!$V80:$AH80,"&gt;=2024/5/1",'セッション実施状況管理'!$V80:$AH80,"&lt;2024/6/1")</f>
        <v>0</v>
      </c>
      <c r="O62" s="54">
        <f>COUNTIFS('セッション実施状況管理'!$V80:$AH80,"&gt;=2024/6/1",'セッション実施状況管理'!$V80:$AH80,"&lt;2024/7/1")</f>
        <v>0</v>
      </c>
      <c r="P62" s="54">
        <f>COUNTIFS('セッション実施状況管理'!$V80:$AH80,"&gt;=2024/7/1",'セッション実施状況管理'!$V80:$AH80,"&lt;2024/8/1")</f>
        <v>0</v>
      </c>
      <c r="Q62" s="54">
        <f>COUNTIFS('セッション実施状況管理'!$V80:$AH80,"&gt;=2024/8/1",'セッション実施状況管理'!$V80:$AH80,"&lt;2024/9/1")</f>
        <v>0</v>
      </c>
      <c r="R62" s="54">
        <f>COUNTIFS('セッション実施状況管理'!$V80:$AH80,"&gt;=2024/9/1",'セッション実施状況管理'!$V80:$AH80,"&lt;2024/10/1")</f>
        <v>0</v>
      </c>
      <c r="S62" s="54">
        <f>COUNTIFS('セッション実施状況管理'!$V80:$AH80,"&gt;=2024/10/1",'セッション実施状況管理'!$V80:$AH80,"&lt;2024/11/1")</f>
        <v>0</v>
      </c>
      <c r="T62" s="54">
        <f>COUNTIFS('セッション実施状況管理'!$V80:$AH80,"&gt;=2024/11/1",'セッション実施状況管理'!$V80:$AH80,"&lt;2024/12/1")</f>
        <v>0</v>
      </c>
      <c r="U62" s="54">
        <f>COUNTIFS('セッション実施状況管理'!$V80:$AH80,"&gt;=2024/12/1",'セッション実施状況管理'!$V80:$AH80,"&lt;2025/1/1")</f>
        <v>0</v>
      </c>
      <c r="V62" s="54">
        <f>COUNTIFS('セッション実施状況管理'!$V80:$AH80,"&gt;=2025/1/1",'セッション実施状況管理'!$V80:$AH80,"&lt;2025/2/1")</f>
        <v>0</v>
      </c>
      <c r="W62" s="54">
        <f>COUNTIFS('セッション実施状況管理'!$V80:$AH80,"&gt;=2025/2/1",'セッション実施状況管理'!$V80:$AH80,"&lt;2025/3/1")</f>
        <v>0</v>
      </c>
      <c r="X62" s="54">
        <f>COUNTIFS('セッション実施状況管理'!$V80:$AH80,"&gt;=2025/3/1",'セッション実施状況管理'!$V80:$AH80,"&lt;2025/4/1")</f>
        <v>0</v>
      </c>
      <c r="Y62" s="54">
        <f>COUNTIFS('セッション実施状況管理'!$V80:$AH80,"&gt;=2025/4/1",'セッション実施状況管理'!$V80:$AH80,"&lt;2025/5/1")</f>
        <v>1</v>
      </c>
      <c r="Z62" s="54">
        <f>COUNTIFS('セッション実施状況管理'!$V80:$AH80,"&gt;=2025/5/1",'セッション実施状況管理'!$V80:$AH80,"&lt;2025/6/1")</f>
        <v>2</v>
      </c>
      <c r="AA62" s="54">
        <f>COUNTIFS('セッション実施状況管理'!$V80:$AH80,"&gt;=2025/6/1",'セッション実施状況管理'!$V80:$AH80,"&lt;2025/7/1")</f>
        <v>2</v>
      </c>
      <c r="AB62" s="54">
        <f>COUNTIFS('セッション実施状況管理'!$V80:$AH80,"&gt;=2025/7/1",'セッション実施状況管理'!$V80:$AH80,"&lt;2025/8/1")</f>
        <v>2</v>
      </c>
    </row>
    <row r="63">
      <c r="A63" s="1"/>
      <c r="B63" s="782">
        <v>56.0</v>
      </c>
      <c r="C63" s="257" t="s">
        <v>351</v>
      </c>
      <c r="D63" s="784"/>
      <c r="E63" s="248" t="s">
        <v>354</v>
      </c>
      <c r="F63" s="157"/>
      <c r="G63" s="777">
        <f t="shared" si="1"/>
        <v>7</v>
      </c>
      <c r="H63" s="779">
        <f>COUNTIFS('セッション実施状況管理'!$V81:$AH81,"&gt;=2023/11/1",'セッション実施状況管理'!$V81:$AH81,"&lt;2023/12/1")</f>
        <v>0</v>
      </c>
      <c r="I63" s="780">
        <f>COUNTIFS('セッション実施状況管理'!$V81:$AH81,"&gt;=2023/12/1",'セッション実施状況管理'!$V81:$AH81,"&lt;2024/1/1")</f>
        <v>0</v>
      </c>
      <c r="J63" s="780">
        <f>COUNTIFS('セッション実施状況管理'!$V81:$AH81,"&gt;=2024/1/1",'セッション実施状況管理'!$V81:$AH81,"&lt;2024/2/1")</f>
        <v>0</v>
      </c>
      <c r="K63" s="780">
        <f>COUNTIFS('セッション実施状況管理'!$V81:$AH81,"&gt;=2024/2/1",'セッション実施状況管理'!$V81:$AH81,"&lt;2024/3/1")</f>
        <v>0</v>
      </c>
      <c r="L63" s="54">
        <f>COUNTIFS('セッション実施状況管理'!$V81:$AH81,"&gt;=2024/3/1",'セッション実施状況管理'!$V81:$AH81,"&lt;2024/4/1")</f>
        <v>0</v>
      </c>
      <c r="M63" s="54">
        <f>COUNTIFS('セッション実施状況管理'!$V81:$AH81,"&gt;=2024/4/1",'セッション実施状況管理'!$V81:$AH81,"&lt;2024/5/1")</f>
        <v>0</v>
      </c>
      <c r="N63" s="54">
        <f>COUNTIFS('セッション実施状況管理'!$V81:$AH81,"&gt;=2024/5/1",'セッション実施状況管理'!$V81:$AH81,"&lt;2024/6/1")</f>
        <v>0</v>
      </c>
      <c r="O63" s="54">
        <f>COUNTIFS('セッション実施状況管理'!$V81:$AH81,"&gt;=2024/6/1",'セッション実施状況管理'!$V81:$AH81,"&lt;2024/7/1")</f>
        <v>0</v>
      </c>
      <c r="P63" s="54">
        <f>COUNTIFS('セッション実施状況管理'!$V81:$AH81,"&gt;=2024/7/1",'セッション実施状況管理'!$V81:$AH81,"&lt;2024/8/1")</f>
        <v>0</v>
      </c>
      <c r="Q63" s="54">
        <f>COUNTIFS('セッション実施状況管理'!$V81:$AH81,"&gt;=2024/8/1",'セッション実施状況管理'!$V81:$AH81,"&lt;2024/9/1")</f>
        <v>0</v>
      </c>
      <c r="R63" s="54">
        <f>COUNTIFS('セッション実施状況管理'!$V81:$AH81,"&gt;=2024/9/1",'セッション実施状況管理'!$V81:$AH81,"&lt;2024/10/1")</f>
        <v>0</v>
      </c>
      <c r="S63" s="54">
        <f>COUNTIFS('セッション実施状況管理'!$V81:$AH81,"&gt;=2024/10/1",'セッション実施状況管理'!$V81:$AH81,"&lt;2024/11/1")</f>
        <v>0</v>
      </c>
      <c r="T63" s="54">
        <f>COUNTIFS('セッション実施状況管理'!$V81:$AH81,"&gt;=2024/11/1",'セッション実施状況管理'!$V81:$AH81,"&lt;2024/12/1")</f>
        <v>0</v>
      </c>
      <c r="U63" s="54">
        <f>COUNTIFS('セッション実施状況管理'!$V81:$AH81,"&gt;=2024/12/1",'セッション実施状況管理'!$V81:$AH81,"&lt;2025/1/1")</f>
        <v>0</v>
      </c>
      <c r="V63" s="54">
        <f>COUNTIFS('セッション実施状況管理'!$V81:$AH81,"&gt;=2025/1/1",'セッション実施状況管理'!$V81:$AH81,"&lt;2025/2/1")</f>
        <v>0</v>
      </c>
      <c r="W63" s="54">
        <f>COUNTIFS('セッション実施状況管理'!$V81:$AH81,"&gt;=2025/2/1",'セッション実施状況管理'!$V81:$AH81,"&lt;2025/3/1")</f>
        <v>0</v>
      </c>
      <c r="X63" s="54">
        <f>COUNTIFS('セッション実施状況管理'!$V81:$AH81,"&gt;=2025/3/1",'セッション実施状況管理'!$V81:$AH81,"&lt;2025/4/1")</f>
        <v>0</v>
      </c>
      <c r="Y63" s="54">
        <f>COUNTIFS('セッション実施状況管理'!$V81:$AH81,"&gt;=2025/4/1",'セッション実施状況管理'!$V81:$AH81,"&lt;2025/5/1")</f>
        <v>1</v>
      </c>
      <c r="Z63" s="54">
        <f>COUNTIFS('セッション実施状況管理'!$V81:$AH81,"&gt;=2025/5/1",'セッション実施状況管理'!$V81:$AH81,"&lt;2025/6/1")</f>
        <v>2</v>
      </c>
      <c r="AA63" s="54">
        <f>COUNTIFS('セッション実施状況管理'!$V81:$AH81,"&gt;=2025/6/1",'セッション実施状況管理'!$V81:$AH81,"&lt;2025/7/1")</f>
        <v>2</v>
      </c>
      <c r="AB63" s="54">
        <f>COUNTIFS('セッション実施状況管理'!$V81:$AH81,"&gt;=2025/7/1",'セッション実施状況管理'!$V81:$AH81,"&lt;2025/8/1")</f>
        <v>2</v>
      </c>
    </row>
    <row r="64">
      <c r="A64" s="1"/>
      <c r="B64" s="783">
        <v>57.0</v>
      </c>
      <c r="C64" s="257" t="s">
        <v>355</v>
      </c>
      <c r="D64" s="784"/>
      <c r="E64" s="248" t="s">
        <v>346</v>
      </c>
      <c r="F64" s="157"/>
      <c r="G64" s="777">
        <f t="shared" si="1"/>
        <v>6</v>
      </c>
      <c r="H64" s="779">
        <f>COUNTIFS('セッション実施状況管理'!$V82:$AH82,"&gt;=2023/11/1",'セッション実施状況管理'!$V82:$AH82,"&lt;2023/12/1")</f>
        <v>0</v>
      </c>
      <c r="I64" s="780">
        <f>COUNTIFS('セッション実施状況管理'!$V82:$AH82,"&gt;=2023/12/1",'セッション実施状況管理'!$V82:$AH82,"&lt;2024/1/1")</f>
        <v>0</v>
      </c>
      <c r="J64" s="780">
        <f>COUNTIFS('セッション実施状況管理'!$V82:$AH82,"&gt;=2024/1/1",'セッション実施状況管理'!$V82:$AH82,"&lt;2024/2/1")</f>
        <v>0</v>
      </c>
      <c r="K64" s="780">
        <f>COUNTIFS('セッション実施状況管理'!$V82:$AH82,"&gt;=2024/2/1",'セッション実施状況管理'!$V82:$AH82,"&lt;2024/3/1")</f>
        <v>0</v>
      </c>
      <c r="L64" s="54">
        <f>COUNTIFS('セッション実施状況管理'!$V82:$AH82,"&gt;=2024/3/1",'セッション実施状況管理'!$V82:$AH82,"&lt;2024/4/1")</f>
        <v>0</v>
      </c>
      <c r="M64" s="54">
        <f>COUNTIFS('セッション実施状況管理'!$V82:$AH82,"&gt;=2024/4/1",'セッション実施状況管理'!$V82:$AH82,"&lt;2024/5/1")</f>
        <v>0</v>
      </c>
      <c r="N64" s="54">
        <f>COUNTIFS('セッション実施状況管理'!$V82:$AH82,"&gt;=2024/5/1",'セッション実施状況管理'!$V82:$AH82,"&lt;2024/6/1")</f>
        <v>0</v>
      </c>
      <c r="O64" s="54">
        <f>COUNTIFS('セッション実施状況管理'!$V82:$AH82,"&gt;=2024/6/1",'セッション実施状況管理'!$V82:$AH82,"&lt;2024/7/1")</f>
        <v>0</v>
      </c>
      <c r="P64" s="54">
        <f>COUNTIFS('セッション実施状況管理'!$V82:$AH82,"&gt;=2024/7/1",'セッション実施状況管理'!$V82:$AH82,"&lt;2024/8/1")</f>
        <v>0</v>
      </c>
      <c r="Q64" s="54">
        <f>COUNTIFS('セッション実施状況管理'!$V82:$AH82,"&gt;=2024/8/1",'セッション実施状況管理'!$V82:$AH82,"&lt;2024/9/1")</f>
        <v>0</v>
      </c>
      <c r="R64" s="54">
        <f>COUNTIFS('セッション実施状況管理'!$V82:$AH82,"&gt;=2024/9/1",'セッション実施状況管理'!$V82:$AH82,"&lt;2024/10/1")</f>
        <v>0</v>
      </c>
      <c r="S64" s="54">
        <f>COUNTIFS('セッション実施状況管理'!$V82:$AH82,"&gt;=2024/10/1",'セッション実施状況管理'!$V82:$AH82,"&lt;2024/11/1")</f>
        <v>0</v>
      </c>
      <c r="T64" s="54">
        <f>COUNTIFS('セッション実施状況管理'!$V82:$AH82,"&gt;=2024/11/1",'セッション実施状況管理'!$V82:$AH82,"&lt;2024/12/1")</f>
        <v>0</v>
      </c>
      <c r="U64" s="54">
        <f>COUNTIFS('セッション実施状況管理'!$V82:$AH82,"&gt;=2024/12/1",'セッション実施状況管理'!$V82:$AH82,"&lt;2025/1/1")</f>
        <v>0</v>
      </c>
      <c r="V64" s="54">
        <f>COUNTIFS('セッション実施状況管理'!$V82:$AH82,"&gt;=2025/1/1",'セッション実施状況管理'!$V82:$AH82,"&lt;2025/2/1")</f>
        <v>0</v>
      </c>
      <c r="W64" s="54">
        <f>COUNTIFS('セッション実施状況管理'!$V82:$AH82,"&gt;=2025/2/1",'セッション実施状況管理'!$V82:$AH82,"&lt;2025/3/1")</f>
        <v>0</v>
      </c>
      <c r="X64" s="54">
        <f>COUNTIFS('セッション実施状況管理'!$V82:$AH82,"&gt;=2025/3/1",'セッション実施状況管理'!$V82:$AH82,"&lt;2025/4/1")</f>
        <v>0</v>
      </c>
      <c r="Y64" s="54">
        <f>COUNTIFS('セッション実施状況管理'!$V82:$AH82,"&gt;=2025/4/1",'セッション実施状況管理'!$V82:$AH82,"&lt;2025/5/1")</f>
        <v>1</v>
      </c>
      <c r="Z64" s="54">
        <f>COUNTIFS('セッション実施状況管理'!$V82:$AH82,"&gt;=2025/5/1",'セッション実施状況管理'!$V82:$AH82,"&lt;2025/6/1")</f>
        <v>1</v>
      </c>
      <c r="AA64" s="54">
        <f>COUNTIFS('セッション実施状況管理'!$V82:$AH82,"&gt;=2025/6/1",'セッション実施状況管理'!$V82:$AH82,"&lt;2025/7/1")</f>
        <v>1</v>
      </c>
      <c r="AB64" s="54">
        <f>COUNTIFS('セッション実施状況管理'!$V82:$AH82,"&gt;=2025/7/1",'セッション実施状況管理'!$V82:$AH82,"&lt;2025/8/1")</f>
        <v>3</v>
      </c>
    </row>
    <row r="65">
      <c r="A65" s="1"/>
      <c r="B65" s="782">
        <v>58.0</v>
      </c>
      <c r="C65" s="257" t="s">
        <v>359</v>
      </c>
      <c r="D65" s="784"/>
      <c r="E65" s="248" t="s">
        <v>363</v>
      </c>
      <c r="F65" s="157"/>
      <c r="G65" s="777">
        <f t="shared" si="1"/>
        <v>3</v>
      </c>
      <c r="H65" s="779">
        <f>COUNTIFS('セッション実施状況管理'!$V83:$AH83,"&gt;=2023/11/1",'セッション実施状況管理'!$V83:$AH83,"&lt;2023/12/1")</f>
        <v>0</v>
      </c>
      <c r="I65" s="780">
        <f>COUNTIFS('セッション実施状況管理'!$V83:$AH83,"&gt;=2023/12/1",'セッション実施状況管理'!$V83:$AH83,"&lt;2024/1/1")</f>
        <v>0</v>
      </c>
      <c r="J65" s="780">
        <f>COUNTIFS('セッション実施状況管理'!$V83:$AH83,"&gt;=2024/1/1",'セッション実施状況管理'!$V83:$AH83,"&lt;2024/2/1")</f>
        <v>0</v>
      </c>
      <c r="K65" s="780">
        <f>COUNTIFS('セッション実施状況管理'!$V83:$AH83,"&gt;=2024/2/1",'セッション実施状況管理'!$V83:$AH83,"&lt;2024/3/1")</f>
        <v>0</v>
      </c>
      <c r="L65" s="54">
        <f>COUNTIFS('セッション実施状況管理'!$V83:$AH83,"&gt;=2024/3/1",'セッション実施状況管理'!$V83:$AH83,"&lt;2024/4/1")</f>
        <v>0</v>
      </c>
      <c r="M65" s="54">
        <f>COUNTIFS('セッション実施状況管理'!$V83:$AH83,"&gt;=2024/4/1",'セッション実施状況管理'!$V83:$AH83,"&lt;2024/5/1")</f>
        <v>0</v>
      </c>
      <c r="N65" s="54">
        <f>COUNTIFS('セッション実施状況管理'!$V83:$AH83,"&gt;=2024/5/1",'セッション実施状況管理'!$V83:$AH83,"&lt;2024/6/1")</f>
        <v>0</v>
      </c>
      <c r="O65" s="54">
        <f>COUNTIFS('セッション実施状況管理'!$V83:$AH83,"&gt;=2024/6/1",'セッション実施状況管理'!$V83:$AH83,"&lt;2024/7/1")</f>
        <v>0</v>
      </c>
      <c r="P65" s="54">
        <f>COUNTIFS('セッション実施状況管理'!$V83:$AH83,"&gt;=2024/7/1",'セッション実施状況管理'!$V83:$AH83,"&lt;2024/8/1")</f>
        <v>0</v>
      </c>
      <c r="Q65" s="54">
        <f>COUNTIFS('セッション実施状況管理'!$V83:$AH83,"&gt;=2024/8/1",'セッション実施状況管理'!$V83:$AH83,"&lt;2024/9/1")</f>
        <v>0</v>
      </c>
      <c r="R65" s="54">
        <f>COUNTIFS('セッション実施状況管理'!$V83:$AH83,"&gt;=2024/9/1",'セッション実施状況管理'!$V83:$AH83,"&lt;2024/10/1")</f>
        <v>0</v>
      </c>
      <c r="S65" s="54">
        <f>COUNTIFS('セッション実施状況管理'!$V83:$AH83,"&gt;=2024/10/1",'セッション実施状況管理'!$V83:$AH83,"&lt;2024/11/1")</f>
        <v>0</v>
      </c>
      <c r="T65" s="54">
        <f>COUNTIFS('セッション実施状況管理'!$V83:$AH83,"&gt;=2024/11/1",'セッション実施状況管理'!$V83:$AH83,"&lt;2024/12/1")</f>
        <v>0</v>
      </c>
      <c r="U65" s="54">
        <f>COUNTIFS('セッション実施状況管理'!$V83:$AH83,"&gt;=2024/12/1",'セッション実施状況管理'!$V83:$AH83,"&lt;2025/1/1")</f>
        <v>0</v>
      </c>
      <c r="V65" s="54">
        <f>COUNTIFS('セッション実施状況管理'!$V83:$AH83,"&gt;=2025/1/1",'セッション実施状況管理'!$V83:$AH83,"&lt;2025/2/1")</f>
        <v>0</v>
      </c>
      <c r="W65" s="54">
        <f>COUNTIFS('セッション実施状況管理'!$V83:$AH83,"&gt;=2025/2/1",'セッション実施状況管理'!$V83:$AH83,"&lt;2025/3/1")</f>
        <v>0</v>
      </c>
      <c r="X65" s="54">
        <f>COUNTIFS('セッション実施状況管理'!$V83:$AH83,"&gt;=2025/3/1",'セッション実施状況管理'!$V83:$AH83,"&lt;2025/4/1")</f>
        <v>0</v>
      </c>
      <c r="Y65" s="54">
        <f>COUNTIFS('セッション実施状況管理'!$V83:$AH83,"&gt;=2025/4/1",'セッション実施状況管理'!$V83:$AH83,"&lt;2025/5/1")</f>
        <v>0</v>
      </c>
      <c r="Z65" s="54">
        <f>COUNTIFS('セッション実施状況管理'!$V83:$AH83,"&gt;=2025/5/1",'セッション実施状況管理'!$V83:$AH83,"&lt;2025/6/1")</f>
        <v>2</v>
      </c>
      <c r="AA65" s="54">
        <f>COUNTIFS('セッション実施状況管理'!$V83:$AH83,"&gt;=2025/6/1",'セッション実施状況管理'!$V83:$AH83,"&lt;2025/7/1")</f>
        <v>1</v>
      </c>
      <c r="AB65" s="54">
        <f>COUNTIFS('セッション実施状況管理'!$V83:$AH83,"&gt;=2025/7/1",'セッション実施状況管理'!$V83:$AH83,"&lt;2025/8/1")</f>
        <v>0</v>
      </c>
    </row>
    <row r="66">
      <c r="A66" s="1"/>
      <c r="B66" s="783">
        <v>59.0</v>
      </c>
      <c r="C66" s="362" t="s">
        <v>364</v>
      </c>
      <c r="D66" s="784"/>
      <c r="E66" s="74" t="s">
        <v>251</v>
      </c>
      <c r="F66" s="157"/>
      <c r="G66" s="777">
        <f t="shared" si="1"/>
        <v>6</v>
      </c>
      <c r="H66" s="779">
        <f>COUNTIFS('セッション実施状況管理'!$V84:$AH84,"&gt;=2023/11/1",'セッション実施状況管理'!$V84:$AH84,"&lt;2023/12/1")</f>
        <v>0</v>
      </c>
      <c r="I66" s="780">
        <f>COUNTIFS('セッション実施状況管理'!$V84:$AH84,"&gt;=2023/12/1",'セッション実施状況管理'!$V84:$AH84,"&lt;2024/1/1")</f>
        <v>0</v>
      </c>
      <c r="J66" s="780">
        <f>COUNTIFS('セッション実施状況管理'!$V84:$AH84,"&gt;=2024/1/1",'セッション実施状況管理'!$V84:$AH84,"&lt;2024/2/1")</f>
        <v>0</v>
      </c>
      <c r="K66" s="780">
        <f>COUNTIFS('セッション実施状況管理'!$V84:$AH84,"&gt;=2024/2/1",'セッション実施状況管理'!$V84:$AH84,"&lt;2024/3/1")</f>
        <v>0</v>
      </c>
      <c r="L66" s="54">
        <f>COUNTIFS('セッション実施状況管理'!$V84:$AH84,"&gt;=2024/3/1",'セッション実施状況管理'!$V84:$AH84,"&lt;2024/4/1")</f>
        <v>0</v>
      </c>
      <c r="M66" s="54">
        <f>COUNTIFS('セッション実施状況管理'!$V84:$AH84,"&gt;=2024/4/1",'セッション実施状況管理'!$V84:$AH84,"&lt;2024/5/1")</f>
        <v>0</v>
      </c>
      <c r="N66" s="54">
        <f>COUNTIFS('セッション実施状況管理'!$V84:$AH84,"&gt;=2024/5/1",'セッション実施状況管理'!$V84:$AH84,"&lt;2024/6/1")</f>
        <v>0</v>
      </c>
      <c r="O66" s="54">
        <f>COUNTIFS('セッション実施状況管理'!$V84:$AH84,"&gt;=2024/6/1",'セッション実施状況管理'!$V84:$AH84,"&lt;2024/7/1")</f>
        <v>0</v>
      </c>
      <c r="P66" s="54">
        <f>COUNTIFS('セッション実施状況管理'!$V84:$AH84,"&gt;=2024/7/1",'セッション実施状況管理'!$V84:$AH84,"&lt;2024/8/1")</f>
        <v>0</v>
      </c>
      <c r="Q66" s="54">
        <f>COUNTIFS('セッション実施状況管理'!$V84:$AH84,"&gt;=2024/8/1",'セッション実施状況管理'!$V84:$AH84,"&lt;2024/9/1")</f>
        <v>0</v>
      </c>
      <c r="R66" s="54">
        <f>COUNTIFS('セッション実施状況管理'!$V84:$AH84,"&gt;=2024/9/1",'セッション実施状況管理'!$V84:$AH84,"&lt;2024/10/1")</f>
        <v>0</v>
      </c>
      <c r="S66" s="54">
        <f>COUNTIFS('セッション実施状況管理'!$V84:$AH84,"&gt;=2024/10/1",'セッション実施状況管理'!$V84:$AH84,"&lt;2024/11/1")</f>
        <v>0</v>
      </c>
      <c r="T66" s="54">
        <f>COUNTIFS('セッション実施状況管理'!$V84:$AH84,"&gt;=2024/11/1",'セッション実施状況管理'!$V84:$AH84,"&lt;2024/12/1")</f>
        <v>0</v>
      </c>
      <c r="U66" s="54">
        <f>COUNTIFS('セッション実施状況管理'!$V84:$AH84,"&gt;=2024/12/1",'セッション実施状況管理'!$V84:$AH84,"&lt;2025/1/1")</f>
        <v>0</v>
      </c>
      <c r="V66" s="54">
        <f>COUNTIFS('セッション実施状況管理'!$V84:$AH84,"&gt;=2025/1/1",'セッション実施状況管理'!$V84:$AH84,"&lt;2025/2/1")</f>
        <v>0</v>
      </c>
      <c r="W66" s="54">
        <f>COUNTIFS('セッション実施状況管理'!$V84:$AH84,"&gt;=2025/2/1",'セッション実施状況管理'!$V84:$AH84,"&lt;2025/3/1")</f>
        <v>0</v>
      </c>
      <c r="X66" s="54">
        <f>COUNTIFS('セッション実施状況管理'!$V84:$AH84,"&gt;=2025/3/1",'セッション実施状況管理'!$V84:$AH84,"&lt;2025/4/1")</f>
        <v>0</v>
      </c>
      <c r="Y66" s="54">
        <f>COUNTIFS('セッション実施状況管理'!$V84:$AH84,"&gt;=2025/4/1",'セッション実施状況管理'!$V84:$AH84,"&lt;2025/5/1")</f>
        <v>0</v>
      </c>
      <c r="Z66" s="54">
        <f>COUNTIFS('セッション実施状況管理'!$V84:$AH84,"&gt;=2025/5/1",'セッション実施状況管理'!$V84:$AH84,"&lt;2025/6/1")</f>
        <v>2</v>
      </c>
      <c r="AA66" s="54">
        <f>COUNTIFS('セッション実施状況管理'!$V84:$AH84,"&gt;=2025/6/1",'セッション実施状況管理'!$V84:$AH84,"&lt;2025/7/1")</f>
        <v>2</v>
      </c>
      <c r="AB66" s="54">
        <f>COUNTIFS('セッション実施状況管理'!$V84:$AH84,"&gt;=2025/7/1",'セッション実施状況管理'!$V84:$AH84,"&lt;2025/8/1")</f>
        <v>2</v>
      </c>
    </row>
    <row r="67">
      <c r="A67" s="1"/>
      <c r="B67" s="782">
        <v>60.0</v>
      </c>
      <c r="C67" s="106"/>
      <c r="D67" s="784"/>
      <c r="E67" s="157"/>
      <c r="F67" s="157"/>
      <c r="G67" s="777">
        <f t="shared" si="1"/>
        <v>5</v>
      </c>
      <c r="H67" s="779">
        <f>COUNTIFS('セッション実施状況管理'!$V85:$AH85,"&gt;=2023/11/1",'セッション実施状況管理'!$V85:$AH85,"&lt;2023/12/1")</f>
        <v>0</v>
      </c>
      <c r="I67" s="780">
        <f>COUNTIFS('セッション実施状況管理'!$V85:$AH85,"&gt;=2023/12/1",'セッション実施状況管理'!$V85:$AH85,"&lt;2024/1/1")</f>
        <v>0</v>
      </c>
      <c r="J67" s="780">
        <f>COUNTIFS('セッション実施状況管理'!$V85:$AH85,"&gt;=2024/1/1",'セッション実施状況管理'!$V85:$AH85,"&lt;2024/2/1")</f>
        <v>0</v>
      </c>
      <c r="K67" s="780">
        <f>COUNTIFS('セッション実施状況管理'!$V85:$AH85,"&gt;=2024/2/1",'セッション実施状況管理'!$V85:$AH85,"&lt;2024/3/1")</f>
        <v>0</v>
      </c>
      <c r="L67" s="54">
        <f>COUNTIFS('セッション実施状況管理'!$V85:$AH85,"&gt;=2024/3/1",'セッション実施状況管理'!$V85:$AH85,"&lt;2024/4/1")</f>
        <v>0</v>
      </c>
      <c r="M67" s="54">
        <f>COUNTIFS('セッション実施状況管理'!$V85:$AH85,"&gt;=2024/4/1",'セッション実施状況管理'!$V85:$AH85,"&lt;2024/5/1")</f>
        <v>0</v>
      </c>
      <c r="N67" s="54">
        <f>COUNTIFS('セッション実施状況管理'!$V85:$AH85,"&gt;=2024/5/1",'セッション実施状況管理'!$V85:$AH85,"&lt;2024/6/1")</f>
        <v>0</v>
      </c>
      <c r="O67" s="54">
        <f>COUNTIFS('セッション実施状況管理'!$V85:$AH85,"&gt;=2024/6/1",'セッション実施状況管理'!$V85:$AH85,"&lt;2024/7/1")</f>
        <v>0</v>
      </c>
      <c r="P67" s="54">
        <f>COUNTIFS('セッション実施状況管理'!$V85:$AH85,"&gt;=2024/7/1",'セッション実施状況管理'!$V85:$AH85,"&lt;2024/8/1")</f>
        <v>0</v>
      </c>
      <c r="Q67" s="54">
        <f>COUNTIFS('セッション実施状況管理'!$V85:$AH85,"&gt;=2024/8/1",'セッション実施状況管理'!$V85:$AH85,"&lt;2024/9/1")</f>
        <v>0</v>
      </c>
      <c r="R67" s="54">
        <f>COUNTIFS('セッション実施状況管理'!$V85:$AH85,"&gt;=2024/9/1",'セッション実施状況管理'!$V85:$AH85,"&lt;2024/10/1")</f>
        <v>0</v>
      </c>
      <c r="S67" s="54">
        <f>COUNTIFS('セッション実施状況管理'!$V85:$AH85,"&gt;=2024/10/1",'セッション実施状況管理'!$V85:$AH85,"&lt;2024/11/1")</f>
        <v>0</v>
      </c>
      <c r="T67" s="54">
        <f>COUNTIFS('セッション実施状況管理'!$V85:$AH85,"&gt;=2024/11/1",'セッション実施状況管理'!$V85:$AH85,"&lt;2024/12/1")</f>
        <v>0</v>
      </c>
      <c r="U67" s="54">
        <f>COUNTIFS('セッション実施状況管理'!$V85:$AH85,"&gt;=2024/12/1",'セッション実施状況管理'!$V85:$AH85,"&lt;2025/1/1")</f>
        <v>0</v>
      </c>
      <c r="V67" s="54">
        <f>COUNTIFS('セッション実施状況管理'!$V85:$AH85,"&gt;=2025/1/1",'セッション実施状況管理'!$V85:$AH85,"&lt;2025/2/1")</f>
        <v>0</v>
      </c>
      <c r="W67" s="54">
        <f>COUNTIFS('セッション実施状況管理'!$V85:$AH85,"&gt;=2025/2/1",'セッション実施状況管理'!$V85:$AH85,"&lt;2025/3/1")</f>
        <v>0</v>
      </c>
      <c r="X67" s="54">
        <f>COUNTIFS('セッション実施状況管理'!$V85:$AH85,"&gt;=2025/3/1",'セッション実施状況管理'!$V85:$AH85,"&lt;2025/4/1")</f>
        <v>0</v>
      </c>
      <c r="Y67" s="54">
        <f>COUNTIFS('セッション実施状況管理'!$V85:$AH85,"&gt;=2025/4/1",'セッション実施状況管理'!$V85:$AH85,"&lt;2025/5/1")</f>
        <v>0</v>
      </c>
      <c r="Z67" s="54">
        <f>COUNTIFS('セッション実施状況管理'!$V85:$AH85,"&gt;=2025/5/1",'セッション実施状況管理'!$V85:$AH85,"&lt;2025/6/1")</f>
        <v>1</v>
      </c>
      <c r="AA67" s="54">
        <f>COUNTIFS('セッション実施状況管理'!$V85:$AH85,"&gt;=2025/6/1",'セッション実施状況管理'!$V85:$AH85,"&lt;2025/7/1")</f>
        <v>2</v>
      </c>
      <c r="AB67" s="54">
        <f>COUNTIFS('セッション実施状況管理'!$V85:$AH85,"&gt;=2025/7/1",'セッション実施状況管理'!$V85:$AH85,"&lt;2025/8/1")</f>
        <v>2</v>
      </c>
    </row>
    <row r="68">
      <c r="A68" s="1"/>
      <c r="B68" s="783">
        <v>61.0</v>
      </c>
      <c r="C68" s="106"/>
      <c r="D68" s="784"/>
      <c r="E68" s="157"/>
      <c r="F68" s="157"/>
      <c r="G68" s="777">
        <f t="shared" si="1"/>
        <v>7</v>
      </c>
      <c r="H68" s="779">
        <f>COUNTIFS('セッション実施状況管理'!$V86:$AH86,"&gt;=2023/11/1",'セッション実施状況管理'!$V86:$AH86,"&lt;2023/12/1")</f>
        <v>0</v>
      </c>
      <c r="I68" s="780">
        <f>COUNTIFS('セッション実施状況管理'!$V86:$AH86,"&gt;=2023/12/1",'セッション実施状況管理'!$V86:$AH86,"&lt;2024/1/1")</f>
        <v>0</v>
      </c>
      <c r="J68" s="780">
        <f>COUNTIFS('セッション実施状況管理'!$V86:$AH86,"&gt;=2024/1/1",'セッション実施状況管理'!$V86:$AH86,"&lt;2024/2/1")</f>
        <v>0</v>
      </c>
      <c r="K68" s="780">
        <f>COUNTIFS('セッション実施状況管理'!$V86:$AH86,"&gt;=2024/2/1",'セッション実施状況管理'!$V86:$AH86,"&lt;2024/3/1")</f>
        <v>0</v>
      </c>
      <c r="L68" s="54">
        <f>COUNTIFS('セッション実施状況管理'!$V86:$AH86,"&gt;=2024/3/1",'セッション実施状況管理'!$V86:$AH86,"&lt;2024/4/1")</f>
        <v>0</v>
      </c>
      <c r="M68" s="54">
        <f>COUNTIFS('セッション実施状況管理'!$V86:$AH86,"&gt;=2024/4/1",'セッション実施状況管理'!$V86:$AH86,"&lt;2024/5/1")</f>
        <v>0</v>
      </c>
      <c r="N68" s="54">
        <f>COUNTIFS('セッション実施状況管理'!$V86:$AH86,"&gt;=2024/5/1",'セッション実施状況管理'!$V86:$AH86,"&lt;2024/6/1")</f>
        <v>0</v>
      </c>
      <c r="O68" s="54">
        <f>COUNTIFS('セッション実施状況管理'!$V86:$AH86,"&gt;=2024/6/1",'セッション実施状況管理'!$V86:$AH86,"&lt;2024/7/1")</f>
        <v>0</v>
      </c>
      <c r="P68" s="54">
        <f>COUNTIFS('セッション実施状況管理'!$V86:$AH86,"&gt;=2024/7/1",'セッション実施状況管理'!$V86:$AH86,"&lt;2024/8/1")</f>
        <v>0</v>
      </c>
      <c r="Q68" s="54">
        <f>COUNTIFS('セッション実施状況管理'!$V86:$AH86,"&gt;=2024/8/1",'セッション実施状況管理'!$V86:$AH86,"&lt;2024/9/1")</f>
        <v>0</v>
      </c>
      <c r="R68" s="54">
        <f>COUNTIFS('セッション実施状況管理'!$V86:$AH86,"&gt;=2024/9/1",'セッション実施状況管理'!$V86:$AH86,"&lt;2024/10/1")</f>
        <v>0</v>
      </c>
      <c r="S68" s="54">
        <f>COUNTIFS('セッション実施状況管理'!$V86:$AH86,"&gt;=2024/10/1",'セッション実施状況管理'!$V86:$AH86,"&lt;2024/11/1")</f>
        <v>0</v>
      </c>
      <c r="T68" s="54">
        <f>COUNTIFS('セッション実施状況管理'!$V86:$AH86,"&gt;=2024/11/1",'セッション実施状況管理'!$V86:$AH86,"&lt;2024/12/1")</f>
        <v>0</v>
      </c>
      <c r="U68" s="54">
        <f>COUNTIFS('セッション実施状況管理'!$V86:$AH86,"&gt;=2024/12/1",'セッション実施状況管理'!$V86:$AH86,"&lt;2025/1/1")</f>
        <v>0</v>
      </c>
      <c r="V68" s="54">
        <f>COUNTIFS('セッション実施状況管理'!$V86:$AH86,"&gt;=2025/1/1",'セッション実施状況管理'!$V86:$AH86,"&lt;2025/2/1")</f>
        <v>0</v>
      </c>
      <c r="W68" s="54">
        <f>COUNTIFS('セッション実施状況管理'!$V86:$AH86,"&gt;=2025/2/1",'セッション実施状況管理'!$V86:$AH86,"&lt;2025/3/1")</f>
        <v>0</v>
      </c>
      <c r="X68" s="54">
        <f>COUNTIFS('セッション実施状況管理'!$V86:$AH86,"&gt;=2025/3/1",'セッション実施状況管理'!$V86:$AH86,"&lt;2025/4/1")</f>
        <v>0</v>
      </c>
      <c r="Y68" s="54">
        <f>COUNTIFS('セッション実施状況管理'!$V86:$AH86,"&gt;=2025/4/1",'セッション実施状況管理'!$V86:$AH86,"&lt;2025/5/1")</f>
        <v>0</v>
      </c>
      <c r="Z68" s="54">
        <f>COUNTIFS('セッション実施状況管理'!$V86:$AH86,"&gt;=2025/5/1",'セッション実施状況管理'!$V86:$AH86,"&lt;2025/6/1")</f>
        <v>3</v>
      </c>
      <c r="AA68" s="54">
        <f>COUNTIFS('セッション実施状況管理'!$V86:$AH86,"&gt;=2025/6/1",'セッション実施状況管理'!$V86:$AH86,"&lt;2025/7/1")</f>
        <v>2</v>
      </c>
      <c r="AB68" s="54">
        <f>COUNTIFS('セッション実施状況管理'!$V86:$AH86,"&gt;=2025/7/1",'セッション実施状況管理'!$V86:$AH86,"&lt;2025/8/1")</f>
        <v>2</v>
      </c>
    </row>
    <row r="69">
      <c r="A69" s="1"/>
      <c r="B69" s="782">
        <v>62.0</v>
      </c>
      <c r="C69" s="106"/>
      <c r="D69" s="784"/>
      <c r="E69" s="157"/>
      <c r="F69" s="157"/>
      <c r="G69" s="777">
        <f t="shared" si="1"/>
        <v>6</v>
      </c>
      <c r="H69" s="779">
        <f>COUNTIFS('セッション実施状況管理'!$V87:$AH87,"&gt;=2023/11/1",'セッション実施状況管理'!$V87:$AH87,"&lt;2023/12/1")</f>
        <v>0</v>
      </c>
      <c r="I69" s="780">
        <f>COUNTIFS('セッション実施状況管理'!$V87:$AH87,"&gt;=2023/12/1",'セッション実施状況管理'!$V87:$AH87,"&lt;2024/1/1")</f>
        <v>0</v>
      </c>
      <c r="J69" s="780">
        <f>COUNTIFS('セッション実施状況管理'!$V87:$AH87,"&gt;=2024/1/1",'セッション実施状況管理'!$V87:$AH87,"&lt;2024/2/1")</f>
        <v>0</v>
      </c>
      <c r="K69" s="780">
        <f>COUNTIFS('セッション実施状況管理'!$V87:$AH87,"&gt;=2024/2/1",'セッション実施状況管理'!$V87:$AH87,"&lt;2024/3/1")</f>
        <v>0</v>
      </c>
      <c r="L69" s="54">
        <f>COUNTIFS('セッション実施状況管理'!$V87:$AH87,"&gt;=2024/3/1",'セッション実施状況管理'!$V87:$AH87,"&lt;2024/4/1")</f>
        <v>0</v>
      </c>
      <c r="M69" s="54">
        <f>COUNTIFS('セッション実施状況管理'!$V87:$AH87,"&gt;=2024/4/1",'セッション実施状況管理'!$V87:$AH87,"&lt;2024/5/1")</f>
        <v>0</v>
      </c>
      <c r="N69" s="54">
        <f>COUNTIFS('セッション実施状況管理'!$V87:$AH87,"&gt;=2024/5/1",'セッション実施状況管理'!$V87:$AH87,"&lt;2024/6/1")</f>
        <v>0</v>
      </c>
      <c r="O69" s="54">
        <f>COUNTIFS('セッション実施状況管理'!$V87:$AH87,"&gt;=2024/6/1",'セッション実施状況管理'!$V87:$AH87,"&lt;2024/7/1")</f>
        <v>0</v>
      </c>
      <c r="P69" s="54">
        <f>COUNTIFS('セッション実施状況管理'!$V87:$AH87,"&gt;=2024/7/1",'セッション実施状況管理'!$V87:$AH87,"&lt;2024/8/1")</f>
        <v>0</v>
      </c>
      <c r="Q69" s="54">
        <f>COUNTIFS('セッション実施状況管理'!$V87:$AH87,"&gt;=2024/8/1",'セッション実施状況管理'!$V87:$AH87,"&lt;2024/9/1")</f>
        <v>0</v>
      </c>
      <c r="R69" s="54">
        <f>COUNTIFS('セッション実施状況管理'!$V87:$AH87,"&gt;=2024/9/1",'セッション実施状況管理'!$V87:$AH87,"&lt;2024/10/1")</f>
        <v>0</v>
      </c>
      <c r="S69" s="54">
        <f>COUNTIFS('セッション実施状況管理'!$V87:$AH87,"&gt;=2024/10/1",'セッション実施状況管理'!$V87:$AH87,"&lt;2024/11/1")</f>
        <v>0</v>
      </c>
      <c r="T69" s="54">
        <f>COUNTIFS('セッション実施状況管理'!$V87:$AH87,"&gt;=2024/11/1",'セッション実施状況管理'!$V87:$AH87,"&lt;2024/12/1")</f>
        <v>0</v>
      </c>
      <c r="U69" s="54">
        <f>COUNTIFS('セッション実施状況管理'!$V87:$AH87,"&gt;=2024/12/1",'セッション実施状況管理'!$V87:$AH87,"&lt;2025/1/1")</f>
        <v>0</v>
      </c>
      <c r="V69" s="54">
        <f>COUNTIFS('セッション実施状況管理'!$V87:$AH87,"&gt;=2025/1/1",'セッション実施状況管理'!$V87:$AH87,"&lt;2025/2/1")</f>
        <v>0</v>
      </c>
      <c r="W69" s="54">
        <f>COUNTIFS('セッション実施状況管理'!$V87:$AH87,"&gt;=2025/2/1",'セッション実施状況管理'!$V87:$AH87,"&lt;2025/3/1")</f>
        <v>0</v>
      </c>
      <c r="X69" s="54">
        <f>COUNTIFS('セッション実施状況管理'!$V87:$AH87,"&gt;=2025/3/1",'セッション実施状況管理'!$V87:$AH87,"&lt;2025/4/1")</f>
        <v>0</v>
      </c>
      <c r="Y69" s="54">
        <f>COUNTIFS('セッション実施状況管理'!$V87:$AH87,"&gt;=2025/4/1",'セッション実施状況管理'!$V87:$AH87,"&lt;2025/5/1")</f>
        <v>0</v>
      </c>
      <c r="Z69" s="54">
        <f>COUNTIFS('セッション実施状況管理'!$V87:$AH87,"&gt;=2025/5/1",'セッション実施状況管理'!$V87:$AH87,"&lt;2025/6/1")</f>
        <v>2</v>
      </c>
      <c r="AA69" s="54">
        <f>COUNTIFS('セッション実施状況管理'!$V87:$AH87,"&gt;=2025/6/1",'セッション実施状況管理'!$V87:$AH87,"&lt;2025/7/1")</f>
        <v>2</v>
      </c>
      <c r="AB69" s="54">
        <f>COUNTIFS('セッション実施状況管理'!$V87:$AH87,"&gt;=2025/7/1",'セッション実施状況管理'!$V87:$AH87,"&lt;2025/8/1")</f>
        <v>2</v>
      </c>
    </row>
    <row r="70">
      <c r="A70" s="1"/>
      <c r="B70" s="782">
        <v>63.0</v>
      </c>
      <c r="C70" s="106"/>
      <c r="D70" s="784"/>
      <c r="E70" s="157"/>
      <c r="F70" s="157"/>
      <c r="G70" s="777">
        <f t="shared" si="1"/>
        <v>6</v>
      </c>
      <c r="H70" s="779">
        <f>COUNTIFS('セッション実施状況管理'!$V88:$AH88,"&gt;=2023/11/1",'セッション実施状況管理'!$V88:$AH88,"&lt;2023/12/1")</f>
        <v>0</v>
      </c>
      <c r="I70" s="780">
        <f>COUNTIFS('セッション実施状況管理'!$V88:$AH88,"&gt;=2023/12/1",'セッション実施状況管理'!$V88:$AH88,"&lt;2024/1/1")</f>
        <v>0</v>
      </c>
      <c r="J70" s="780">
        <f>COUNTIFS('セッション実施状況管理'!$V88:$AH88,"&gt;=2024/1/1",'セッション実施状況管理'!$V88:$AH88,"&lt;2024/2/1")</f>
        <v>0</v>
      </c>
      <c r="K70" s="780">
        <f>COUNTIFS('セッション実施状況管理'!$V88:$AH88,"&gt;=2024/2/1",'セッション実施状況管理'!$V88:$AH88,"&lt;2024/3/1")</f>
        <v>0</v>
      </c>
      <c r="L70" s="54">
        <f>COUNTIFS('セッション実施状況管理'!$V88:$AH88,"&gt;=2024/3/1",'セッション実施状況管理'!$V88:$AH88,"&lt;2024/4/1")</f>
        <v>0</v>
      </c>
      <c r="M70" s="54">
        <f>COUNTIFS('セッション実施状況管理'!$V88:$AH88,"&gt;=2024/4/1",'セッション実施状況管理'!$V88:$AH88,"&lt;2024/5/1")</f>
        <v>0</v>
      </c>
      <c r="N70" s="54">
        <f>COUNTIFS('セッション実施状況管理'!$V88:$AH88,"&gt;=2024/5/1",'セッション実施状況管理'!$V88:$AH88,"&lt;2024/6/1")</f>
        <v>0</v>
      </c>
      <c r="O70" s="54">
        <f>COUNTIFS('セッション実施状況管理'!$V88:$AH88,"&gt;=2024/6/1",'セッション実施状況管理'!$V88:$AH88,"&lt;2024/7/1")</f>
        <v>0</v>
      </c>
      <c r="P70" s="54">
        <f>COUNTIFS('セッション実施状況管理'!$V88:$AH88,"&gt;=2024/7/1",'セッション実施状況管理'!$V88:$AH88,"&lt;2024/8/1")</f>
        <v>0</v>
      </c>
      <c r="Q70" s="54">
        <f>COUNTIFS('セッション実施状況管理'!$V88:$AH88,"&gt;=2024/8/1",'セッション実施状況管理'!$V88:$AH88,"&lt;2024/9/1")</f>
        <v>0</v>
      </c>
      <c r="R70" s="54">
        <f>COUNTIFS('セッション実施状況管理'!$V88:$AH88,"&gt;=2024/9/1",'セッション実施状況管理'!$V88:$AH88,"&lt;2024/10/1")</f>
        <v>0</v>
      </c>
      <c r="S70" s="54">
        <f>COUNTIFS('セッション実施状況管理'!$V88:$AH88,"&gt;=2024/10/1",'セッション実施状況管理'!$V88:$AH88,"&lt;2024/11/1")</f>
        <v>0</v>
      </c>
      <c r="T70" s="54">
        <f>COUNTIFS('セッション実施状況管理'!$V88:$AH88,"&gt;=2024/11/1",'セッション実施状況管理'!$V88:$AH88,"&lt;2024/12/1")</f>
        <v>0</v>
      </c>
      <c r="U70" s="54">
        <f>COUNTIFS('セッション実施状況管理'!$V88:$AH88,"&gt;=2024/12/1",'セッション実施状況管理'!$V88:$AH88,"&lt;2025/1/1")</f>
        <v>0</v>
      </c>
      <c r="V70" s="54">
        <f>COUNTIFS('セッション実施状況管理'!$V88:$AH88,"&gt;=2025/1/1",'セッション実施状況管理'!$V88:$AH88,"&lt;2025/2/1")</f>
        <v>0</v>
      </c>
      <c r="W70" s="54">
        <f>COUNTIFS('セッション実施状況管理'!$V88:$AH88,"&gt;=2025/2/1",'セッション実施状況管理'!$V88:$AH88,"&lt;2025/3/1")</f>
        <v>0</v>
      </c>
      <c r="X70" s="54">
        <f>COUNTIFS('セッション実施状況管理'!$V88:$AH88,"&gt;=2025/3/1",'セッション実施状況管理'!$V88:$AH88,"&lt;2025/4/1")</f>
        <v>0</v>
      </c>
      <c r="Y70" s="54">
        <f>COUNTIFS('セッション実施状況管理'!$V88:$AH88,"&gt;=2025/4/1",'セッション実施状況管理'!$V88:$AH88,"&lt;2025/5/1")</f>
        <v>0</v>
      </c>
      <c r="Z70" s="54">
        <f>COUNTIFS('セッション実施状況管理'!$V88:$AH88,"&gt;=2025/5/1",'セッション実施状況管理'!$V88:$AH88,"&lt;2025/6/1")</f>
        <v>2</v>
      </c>
      <c r="AA70" s="54">
        <f>COUNTIFS('セッション実施状況管理'!$V88:$AH88,"&gt;=2025/6/1",'セッション実施状況管理'!$V88:$AH88,"&lt;2025/7/1")</f>
        <v>2</v>
      </c>
      <c r="AB70" s="54">
        <f>COUNTIFS('セッション実施状況管理'!$V88:$AH88,"&gt;=2025/7/1",'セッション実施状況管理'!$V88:$AH88,"&lt;2025/8/1")</f>
        <v>2</v>
      </c>
    </row>
    <row r="71">
      <c r="A71" s="1"/>
      <c r="B71" s="783">
        <v>64.0</v>
      </c>
      <c r="C71" s="106"/>
      <c r="D71" s="784"/>
      <c r="E71" s="157"/>
      <c r="F71" s="157"/>
      <c r="G71" s="777">
        <f t="shared" si="1"/>
        <v>5</v>
      </c>
      <c r="H71" s="779">
        <f>COUNTIFS('セッション実施状況管理'!$V89:$AH89,"&gt;=2023/11/1",'セッション実施状況管理'!$V89:$AH89,"&lt;2023/12/1")</f>
        <v>0</v>
      </c>
      <c r="I71" s="780">
        <f>COUNTIFS('セッション実施状況管理'!$V89:$AH89,"&gt;=2023/12/1",'セッション実施状況管理'!$V89:$AH89,"&lt;2024/1/1")</f>
        <v>0</v>
      </c>
      <c r="J71" s="780">
        <f>COUNTIFS('セッション実施状況管理'!$V89:$AH89,"&gt;=2024/1/1",'セッション実施状況管理'!$V89:$AH89,"&lt;2024/2/1")</f>
        <v>0</v>
      </c>
      <c r="K71" s="780">
        <f>COUNTIFS('セッション実施状況管理'!$V89:$AH89,"&gt;=2024/2/1",'セッション実施状況管理'!$V89:$AH89,"&lt;2024/3/1")</f>
        <v>0</v>
      </c>
      <c r="L71" s="54">
        <f>COUNTIFS('セッション実施状況管理'!$V89:$AH89,"&gt;=2024/3/1",'セッション実施状況管理'!$V89:$AH89,"&lt;2024/4/1")</f>
        <v>0</v>
      </c>
      <c r="M71" s="54">
        <f>COUNTIFS('セッション実施状況管理'!$V89:$AH89,"&gt;=2024/4/1",'セッション実施状況管理'!$V89:$AH89,"&lt;2024/5/1")</f>
        <v>0</v>
      </c>
      <c r="N71" s="54">
        <f>COUNTIFS('セッション実施状況管理'!$V89:$AH89,"&gt;=2024/5/1",'セッション実施状況管理'!$V89:$AH89,"&lt;2024/6/1")</f>
        <v>0</v>
      </c>
      <c r="O71" s="54">
        <f>COUNTIFS('セッション実施状況管理'!$V89:$AH89,"&gt;=2024/6/1",'セッション実施状況管理'!$V89:$AH89,"&lt;2024/7/1")</f>
        <v>0</v>
      </c>
      <c r="P71" s="54">
        <f>COUNTIFS('セッション実施状況管理'!$V89:$AH89,"&gt;=2024/7/1",'セッション実施状況管理'!$V89:$AH89,"&lt;2024/8/1")</f>
        <v>0</v>
      </c>
      <c r="Q71" s="54">
        <f>COUNTIFS('セッション実施状況管理'!$V89:$AH89,"&gt;=2024/8/1",'セッション実施状況管理'!$V89:$AH89,"&lt;2024/9/1")</f>
        <v>0</v>
      </c>
      <c r="R71" s="54">
        <f>COUNTIFS('セッション実施状況管理'!$V89:$AH89,"&gt;=2024/9/1",'セッション実施状況管理'!$V89:$AH89,"&lt;2024/10/1")</f>
        <v>0</v>
      </c>
      <c r="S71" s="54">
        <f>COUNTIFS('セッション実施状況管理'!$V89:$AH89,"&gt;=2024/10/1",'セッション実施状況管理'!$V89:$AH89,"&lt;2024/11/1")</f>
        <v>0</v>
      </c>
      <c r="T71" s="54">
        <f>COUNTIFS('セッション実施状況管理'!$V89:$AH89,"&gt;=2024/11/1",'セッション実施状況管理'!$V89:$AH89,"&lt;2024/12/1")</f>
        <v>0</v>
      </c>
      <c r="U71" s="54">
        <f>COUNTIFS('セッション実施状況管理'!$V89:$AH89,"&gt;=2024/12/1",'セッション実施状況管理'!$V89:$AH89,"&lt;2025/1/1")</f>
        <v>0</v>
      </c>
      <c r="V71" s="54">
        <f>COUNTIFS('セッション実施状況管理'!$V89:$AH89,"&gt;=2025/1/1",'セッション実施状況管理'!$V89:$AH89,"&lt;2025/2/1")</f>
        <v>0</v>
      </c>
      <c r="W71" s="54">
        <f>COUNTIFS('セッション実施状況管理'!$V89:$AH89,"&gt;=2025/2/1",'セッション実施状況管理'!$V89:$AH89,"&lt;2025/3/1")</f>
        <v>0</v>
      </c>
      <c r="X71" s="54">
        <f>COUNTIFS('セッション実施状況管理'!$V89:$AH89,"&gt;=2025/3/1",'セッション実施状況管理'!$V89:$AH89,"&lt;2025/4/1")</f>
        <v>0</v>
      </c>
      <c r="Y71" s="54">
        <f>COUNTIFS('セッション実施状況管理'!$V89:$AH89,"&gt;=2025/4/1",'セッション実施状況管理'!$V89:$AH89,"&lt;2025/5/1")</f>
        <v>0</v>
      </c>
      <c r="Z71" s="54">
        <f>COUNTIFS('セッション実施状況管理'!$V89:$AH89,"&gt;=2025/5/1",'セッション実施状況管理'!$V89:$AH89,"&lt;2025/6/1")</f>
        <v>1</v>
      </c>
      <c r="AA71" s="54">
        <f>COUNTIFS('セッション実施状況管理'!$V89:$AH89,"&gt;=2025/6/1",'セッション実施状況管理'!$V89:$AH89,"&lt;2025/7/1")</f>
        <v>2</v>
      </c>
      <c r="AB71" s="54">
        <f>COUNTIFS('セッション実施状況管理'!$V89:$AH89,"&gt;=2025/7/1",'セッション実施状況管理'!$V89:$AH89,"&lt;2025/8/1")</f>
        <v>2</v>
      </c>
    </row>
    <row r="72">
      <c r="A72" s="1"/>
      <c r="B72" s="782">
        <v>65.0</v>
      </c>
      <c r="C72" s="106"/>
      <c r="D72" s="784"/>
      <c r="E72" s="157"/>
      <c r="F72" s="157"/>
      <c r="G72" s="777">
        <f t="shared" si="1"/>
        <v>6</v>
      </c>
      <c r="H72" s="779">
        <f>COUNTIFS('セッション実施状況管理'!$V90:$AH90,"&gt;=2023/11/1",'セッション実施状況管理'!$V90:$AH90,"&lt;2023/12/1")</f>
        <v>0</v>
      </c>
      <c r="I72" s="780">
        <f>COUNTIFS('セッション実施状況管理'!$V90:$AH90,"&gt;=2023/12/1",'セッション実施状況管理'!$V90:$AH90,"&lt;2024/1/1")</f>
        <v>0</v>
      </c>
      <c r="J72" s="780">
        <f>COUNTIFS('セッション実施状況管理'!$V90:$AH90,"&gt;=2024/1/1",'セッション実施状況管理'!$V90:$AH90,"&lt;2024/2/1")</f>
        <v>0</v>
      </c>
      <c r="K72" s="780">
        <f>COUNTIFS('セッション実施状況管理'!$V90:$AH90,"&gt;=2024/2/1",'セッション実施状況管理'!$V90:$AH90,"&lt;2024/3/1")</f>
        <v>0</v>
      </c>
      <c r="L72" s="54">
        <f>COUNTIFS('セッション実施状況管理'!$V90:$AH90,"&gt;=2024/3/1",'セッション実施状況管理'!$V90:$AH90,"&lt;2024/4/1")</f>
        <v>0</v>
      </c>
      <c r="M72" s="54">
        <f>COUNTIFS('セッション実施状況管理'!$V90:$AH90,"&gt;=2024/4/1",'セッション実施状況管理'!$V90:$AH90,"&lt;2024/5/1")</f>
        <v>0</v>
      </c>
      <c r="N72" s="54">
        <f>COUNTIFS('セッション実施状況管理'!$V90:$AH90,"&gt;=2024/5/1",'セッション実施状況管理'!$V90:$AH90,"&lt;2024/6/1")</f>
        <v>0</v>
      </c>
      <c r="O72" s="54">
        <f>COUNTIFS('セッション実施状況管理'!$V90:$AH90,"&gt;=2024/6/1",'セッション実施状況管理'!$V90:$AH90,"&lt;2024/7/1")</f>
        <v>0</v>
      </c>
      <c r="P72" s="54">
        <f>COUNTIFS('セッション実施状況管理'!$V90:$AH90,"&gt;=2024/7/1",'セッション実施状況管理'!$V90:$AH90,"&lt;2024/8/1")</f>
        <v>0</v>
      </c>
      <c r="Q72" s="54">
        <f>COUNTIFS('セッション実施状況管理'!$V90:$AH90,"&gt;=2024/8/1",'セッション実施状況管理'!$V90:$AH90,"&lt;2024/9/1")</f>
        <v>0</v>
      </c>
      <c r="R72" s="54">
        <f>COUNTIFS('セッション実施状況管理'!$V90:$AH90,"&gt;=2024/9/1",'セッション実施状況管理'!$V90:$AH90,"&lt;2024/10/1")</f>
        <v>0</v>
      </c>
      <c r="S72" s="54">
        <f>COUNTIFS('セッション実施状況管理'!$V90:$AH90,"&gt;=2024/10/1",'セッション実施状況管理'!$V90:$AH90,"&lt;2024/11/1")</f>
        <v>0</v>
      </c>
      <c r="T72" s="54">
        <f>COUNTIFS('セッション実施状況管理'!$V90:$AH90,"&gt;=2024/11/1",'セッション実施状況管理'!$V90:$AH90,"&lt;2024/12/1")</f>
        <v>0</v>
      </c>
      <c r="U72" s="54">
        <f>COUNTIFS('セッション実施状況管理'!$V90:$AH90,"&gt;=2024/12/1",'セッション実施状況管理'!$V90:$AH90,"&lt;2025/1/1")</f>
        <v>0</v>
      </c>
      <c r="V72" s="54">
        <f>COUNTIFS('セッション実施状況管理'!$V90:$AH90,"&gt;=2025/1/1",'セッション実施状況管理'!$V90:$AH90,"&lt;2025/2/1")</f>
        <v>0</v>
      </c>
      <c r="W72" s="54">
        <f>COUNTIFS('セッション実施状況管理'!$V90:$AH90,"&gt;=2025/2/1",'セッション実施状況管理'!$V90:$AH90,"&lt;2025/3/1")</f>
        <v>0</v>
      </c>
      <c r="X72" s="54">
        <f>COUNTIFS('セッション実施状況管理'!$V90:$AH90,"&gt;=2025/3/1",'セッション実施状況管理'!$V90:$AH90,"&lt;2025/4/1")</f>
        <v>0</v>
      </c>
      <c r="Y72" s="54">
        <f>COUNTIFS('セッション実施状況管理'!$V90:$AH90,"&gt;=2025/4/1",'セッション実施状況管理'!$V90:$AH90,"&lt;2025/5/1")</f>
        <v>0</v>
      </c>
      <c r="Z72" s="54">
        <f>COUNTIFS('セッション実施状況管理'!$V90:$AH90,"&gt;=2025/5/1",'セッション実施状況管理'!$V90:$AH90,"&lt;2025/6/1")</f>
        <v>2</v>
      </c>
      <c r="AA72" s="54">
        <f>COUNTIFS('セッション実施状況管理'!$V90:$AH90,"&gt;=2025/6/1",'セッション実施状況管理'!$V90:$AH90,"&lt;2025/7/1")</f>
        <v>2</v>
      </c>
      <c r="AB72" s="54">
        <f>COUNTIFS('セッション実施状況管理'!$V90:$AH90,"&gt;=2025/7/1",'セッション実施状況管理'!$V90:$AH90,"&lt;2025/8/1")</f>
        <v>2</v>
      </c>
    </row>
    <row r="73">
      <c r="A73" s="1"/>
      <c r="B73" s="783">
        <v>66.0</v>
      </c>
      <c r="C73" s="106"/>
      <c r="D73" s="784"/>
      <c r="E73" s="157"/>
      <c r="F73" s="157"/>
      <c r="G73" s="777">
        <f t="shared" si="1"/>
        <v>4</v>
      </c>
      <c r="H73" s="779">
        <f>COUNTIFS('セッション実施状況管理'!$V91:$AH91,"&gt;=2023/11/1",'セッション実施状況管理'!$V91:$AH91,"&lt;2023/12/1")</f>
        <v>0</v>
      </c>
      <c r="I73" s="780">
        <f>COUNTIFS('セッション実施状況管理'!$V91:$AH91,"&gt;=2023/12/1",'セッション実施状況管理'!$V91:$AH91,"&lt;2024/1/1")</f>
        <v>0</v>
      </c>
      <c r="J73" s="780">
        <f>COUNTIFS('セッション実施状況管理'!$V91:$AH91,"&gt;=2024/1/1",'セッション実施状況管理'!$V91:$AH91,"&lt;2024/2/1")</f>
        <v>0</v>
      </c>
      <c r="K73" s="780">
        <f>COUNTIFS('セッション実施状況管理'!$V91:$AH91,"&gt;=2024/2/1",'セッション実施状況管理'!$V91:$AH91,"&lt;2024/3/1")</f>
        <v>0</v>
      </c>
      <c r="L73" s="54">
        <f>COUNTIFS('セッション実施状況管理'!$V91:$AH91,"&gt;=2024/3/1",'セッション実施状況管理'!$V91:$AH91,"&lt;2024/4/1")</f>
        <v>0</v>
      </c>
      <c r="M73" s="54">
        <f>COUNTIFS('セッション実施状況管理'!$V91:$AH91,"&gt;=2024/4/1",'セッション実施状況管理'!$V91:$AH91,"&lt;2024/5/1")</f>
        <v>0</v>
      </c>
      <c r="N73" s="54">
        <f>COUNTIFS('セッション実施状況管理'!$V91:$AH91,"&gt;=2024/5/1",'セッション実施状況管理'!$V91:$AH91,"&lt;2024/6/1")</f>
        <v>0</v>
      </c>
      <c r="O73" s="54">
        <f>COUNTIFS('セッション実施状況管理'!$V91:$AH91,"&gt;=2024/6/1",'セッション実施状況管理'!$V91:$AH91,"&lt;2024/7/1")</f>
        <v>0</v>
      </c>
      <c r="P73" s="54">
        <f>COUNTIFS('セッション実施状況管理'!$V91:$AH91,"&gt;=2024/7/1",'セッション実施状況管理'!$V91:$AH91,"&lt;2024/8/1")</f>
        <v>0</v>
      </c>
      <c r="Q73" s="54">
        <f>COUNTIFS('セッション実施状況管理'!$V91:$AH91,"&gt;=2024/8/1",'セッション実施状況管理'!$V91:$AH91,"&lt;2024/9/1")</f>
        <v>0</v>
      </c>
      <c r="R73" s="54">
        <f>COUNTIFS('セッション実施状況管理'!$V91:$AH91,"&gt;=2024/9/1",'セッション実施状況管理'!$V91:$AH91,"&lt;2024/10/1")</f>
        <v>0</v>
      </c>
      <c r="S73" s="54">
        <f>COUNTIFS('セッション実施状況管理'!$V91:$AH91,"&gt;=2024/10/1",'セッション実施状況管理'!$V91:$AH91,"&lt;2024/11/1")</f>
        <v>0</v>
      </c>
      <c r="T73" s="54">
        <f>COUNTIFS('セッション実施状況管理'!$V91:$AH91,"&gt;=2024/11/1",'セッション実施状況管理'!$V91:$AH91,"&lt;2024/12/1")</f>
        <v>0</v>
      </c>
      <c r="U73" s="54">
        <f>COUNTIFS('セッション実施状況管理'!$V91:$AH91,"&gt;=2024/12/1",'セッション実施状況管理'!$V91:$AH91,"&lt;2025/1/1")</f>
        <v>0</v>
      </c>
      <c r="V73" s="54">
        <f>COUNTIFS('セッション実施状況管理'!$V91:$AH91,"&gt;=2025/1/1",'セッション実施状況管理'!$V91:$AH91,"&lt;2025/2/1")</f>
        <v>0</v>
      </c>
      <c r="W73" s="54">
        <f>COUNTIFS('セッション実施状況管理'!$V91:$AH91,"&gt;=2025/2/1",'セッション実施状況管理'!$V91:$AH91,"&lt;2025/3/1")</f>
        <v>0</v>
      </c>
      <c r="X73" s="54">
        <f>COUNTIFS('セッション実施状況管理'!$V91:$AH91,"&gt;=2025/3/1",'セッション実施状況管理'!$V91:$AH91,"&lt;2025/4/1")</f>
        <v>0</v>
      </c>
      <c r="Y73" s="54">
        <f>COUNTIFS('セッション実施状況管理'!$V91:$AH91,"&gt;=2025/4/1",'セッション実施状況管理'!$V91:$AH91,"&lt;2025/5/1")</f>
        <v>0</v>
      </c>
      <c r="Z73" s="54">
        <f>COUNTIFS('セッション実施状況管理'!$V91:$AH91,"&gt;=2025/5/1",'セッション実施状況管理'!$V91:$AH91,"&lt;2025/6/1")</f>
        <v>0</v>
      </c>
      <c r="AA73" s="54">
        <f>COUNTIFS('セッション実施状況管理'!$V91:$AH91,"&gt;=2025/6/1",'セッション実施状況管理'!$V91:$AH91,"&lt;2025/7/1")</f>
        <v>2</v>
      </c>
      <c r="AB73" s="54">
        <f>COUNTIFS('セッション実施状況管理'!$V91:$AH91,"&gt;=2025/7/1",'セッション実施状況管理'!$V91:$AH91,"&lt;2025/8/1")</f>
        <v>2</v>
      </c>
    </row>
    <row r="74">
      <c r="A74" s="1"/>
      <c r="B74" s="782">
        <v>67.0</v>
      </c>
      <c r="C74" s="106"/>
      <c r="D74" s="784"/>
      <c r="E74" s="157"/>
      <c r="F74" s="157"/>
      <c r="G74" s="777">
        <f t="shared" si="1"/>
        <v>0</v>
      </c>
      <c r="H74" s="779">
        <f>COUNTIFS(#REF!,"&gt;=2023/11/1",#REF!,"&lt;2023/12/1")</f>
        <v>0</v>
      </c>
      <c r="I74" s="780">
        <f>COUNTIFS(#REF!,"&gt;=2023/12/1",#REF!,"&lt;2024/1/1")</f>
        <v>0</v>
      </c>
      <c r="J74" s="780">
        <f>COUNTIFS(#REF!,"&gt;=2024/1/1",#REF!,"&lt;2024/2/1")</f>
        <v>0</v>
      </c>
      <c r="K74" s="780">
        <f>COUNTIFS(#REF!,"&gt;=2024/2/1",#REF!,"&lt;2024/3/1")</f>
        <v>0</v>
      </c>
      <c r="L74" s="54">
        <f>COUNTIFS(#REF!,"&gt;=2024/3/1",#REF!,"&lt;2024/4/1")</f>
        <v>0</v>
      </c>
      <c r="M74" s="54">
        <f>COUNTIFS(#REF!,"&gt;=2024/4/1",#REF!,"&lt;2024/5/1")</f>
        <v>0</v>
      </c>
      <c r="N74" s="54">
        <f>COUNTIFS(#REF!,"&gt;=2024/5/1",#REF!,"&lt;2024/6/1")</f>
        <v>0</v>
      </c>
      <c r="O74" s="54">
        <f>COUNTIFS(#REF!,"&gt;=2024/6/1",#REF!,"&lt;2024/7/1")</f>
        <v>0</v>
      </c>
      <c r="P74" s="54">
        <f>COUNTIFS(#REF!,"&gt;=2024/7/1",#REF!,"&lt;2024/8/1")</f>
        <v>0</v>
      </c>
      <c r="Q74" s="54">
        <f>COUNTIFS(#REF!,"&gt;=2024/8/1",#REF!,"&lt;2024/9/1")</f>
        <v>0</v>
      </c>
      <c r="R74" s="54">
        <f>COUNTIFS(#REF!,"&gt;=2024/9/1",#REF!,"&lt;2024/10/1")</f>
        <v>0</v>
      </c>
      <c r="S74" s="54">
        <f>COUNTIFS(#REF!,"&gt;=2024/10/1",#REF!,"&lt;2024/11/1")</f>
        <v>0</v>
      </c>
      <c r="T74" s="54">
        <f>COUNTIFS(#REF!,"&gt;=2024/11/1",#REF!,"&lt;2024/12/1")</f>
        <v>0</v>
      </c>
      <c r="U74" s="54">
        <f>COUNTIFS(#REF!,"&gt;=2024/12/1",#REF!,"&lt;2025/1/1")</f>
        <v>0</v>
      </c>
      <c r="V74" s="54">
        <f>COUNTIFS(#REF!,"&gt;=2025/1/1",#REF!,"&lt;2025/2/1")</f>
        <v>0</v>
      </c>
      <c r="W74" s="54">
        <f>COUNTIFS(#REF!,"&gt;=2025/2/1",#REF!,"&lt;2025/3/1")</f>
        <v>0</v>
      </c>
      <c r="X74" s="54">
        <f>COUNTIFS(#REF!,"&gt;=2025/3/1",#REF!,"&lt;2025/4/1")</f>
        <v>0</v>
      </c>
      <c r="Y74" s="54">
        <f>COUNTIFS(#REF!,"&gt;=2025/4/1",#REF!,"&lt;2025/5/1")</f>
        <v>0</v>
      </c>
      <c r="Z74" s="54">
        <f>COUNTIFS(#REF!,"&gt;=2025/5/1",#REF!,"&lt;2025/6/1")</f>
        <v>0</v>
      </c>
      <c r="AA74" s="54">
        <f>COUNTIFS(#REF!,"&gt;=2025/6/1",#REF!,"&lt;2025/7/1")</f>
        <v>0</v>
      </c>
      <c r="AB74" s="54">
        <f>COUNTIFS(#REF!,"&gt;=2025/7/1",#REF!,"&lt;2025/8/1")</f>
        <v>0</v>
      </c>
    </row>
    <row r="75">
      <c r="A75" s="1"/>
      <c r="B75" s="783">
        <v>68.0</v>
      </c>
      <c r="C75" s="106"/>
      <c r="D75" s="784"/>
      <c r="E75" s="157"/>
      <c r="F75" s="157"/>
      <c r="G75" s="777">
        <f t="shared" si="1"/>
        <v>4</v>
      </c>
      <c r="H75" s="779">
        <f>COUNTIFS('セッション実施状況管理'!$V92:$AH92,"&gt;=2023/11/1",'セッション実施状況管理'!$V92:$AH92,"&lt;2023/12/1")</f>
        <v>0</v>
      </c>
      <c r="I75" s="780">
        <f>COUNTIFS('セッション実施状況管理'!$V92:$AH92,"&gt;=2023/12/1",'セッション実施状況管理'!$V92:$AH92,"&lt;2024/1/1")</f>
        <v>0</v>
      </c>
      <c r="J75" s="780">
        <f>COUNTIFS('セッション実施状況管理'!$V92:$AH92,"&gt;=2024/1/1",'セッション実施状況管理'!$V92:$AH92,"&lt;2024/2/1")</f>
        <v>0</v>
      </c>
      <c r="K75" s="780">
        <f>COUNTIFS('セッション実施状況管理'!$V92:$AH92,"&gt;=2024/2/1",'セッション実施状況管理'!$V92:$AH92,"&lt;2024/3/1")</f>
        <v>0</v>
      </c>
      <c r="L75" s="54">
        <f>COUNTIFS('セッション実施状況管理'!$V92:$AH92,"&gt;=2024/3/1",'セッション実施状況管理'!$V92:$AH92,"&lt;2024/4/1")</f>
        <v>0</v>
      </c>
      <c r="M75" s="54">
        <f>COUNTIFS('セッション実施状況管理'!$V92:$AH92,"&gt;=2024/4/1",'セッション実施状況管理'!$V92:$AH92,"&lt;2024/5/1")</f>
        <v>0</v>
      </c>
      <c r="N75" s="54">
        <f>COUNTIFS('セッション実施状況管理'!$V92:$AH92,"&gt;=2024/5/1",'セッション実施状況管理'!$V92:$AH92,"&lt;2024/6/1")</f>
        <v>0</v>
      </c>
      <c r="O75" s="54">
        <f>COUNTIFS('セッション実施状況管理'!$V92:$AH92,"&gt;=2024/6/1",'セッション実施状況管理'!$V92:$AH92,"&lt;2024/7/1")</f>
        <v>0</v>
      </c>
      <c r="P75" s="54">
        <f>COUNTIFS('セッション実施状況管理'!$V92:$AH92,"&gt;=2024/7/1",'セッション実施状況管理'!$V92:$AH92,"&lt;2024/8/1")</f>
        <v>0</v>
      </c>
      <c r="Q75" s="54">
        <f>COUNTIFS('セッション実施状況管理'!$V92:$AH92,"&gt;=2024/8/1",'セッション実施状況管理'!$V92:$AH92,"&lt;2024/9/1")</f>
        <v>0</v>
      </c>
      <c r="R75" s="54">
        <f>COUNTIFS('セッション実施状況管理'!$V92:$AH92,"&gt;=2024/9/1",'セッション実施状況管理'!$V92:$AH92,"&lt;2024/10/1")</f>
        <v>0</v>
      </c>
      <c r="S75" s="54">
        <f>COUNTIFS('セッション実施状況管理'!$V92:$AH92,"&gt;=2024/10/1",'セッション実施状況管理'!$V92:$AH92,"&lt;2024/11/1")</f>
        <v>0</v>
      </c>
      <c r="T75" s="54">
        <f>COUNTIFS('セッション実施状況管理'!$V92:$AH92,"&gt;=2024/11/1",'セッション実施状況管理'!$V92:$AH92,"&lt;2024/12/1")</f>
        <v>0</v>
      </c>
      <c r="U75" s="54">
        <f>COUNTIFS('セッション実施状況管理'!$V92:$AH92,"&gt;=2024/12/1",'セッション実施状況管理'!$V92:$AH92,"&lt;2025/1/1")</f>
        <v>0</v>
      </c>
      <c r="V75" s="54">
        <f>COUNTIFS('セッション実施状況管理'!$V92:$AH92,"&gt;=2025/1/1",'セッション実施状況管理'!$V92:$AH92,"&lt;2025/2/1")</f>
        <v>0</v>
      </c>
      <c r="W75" s="54">
        <f>COUNTIFS('セッション実施状況管理'!$V92:$AH92,"&gt;=2025/2/1",'セッション実施状況管理'!$V92:$AH92,"&lt;2025/3/1")</f>
        <v>0</v>
      </c>
      <c r="X75" s="54">
        <f>COUNTIFS('セッション実施状況管理'!$V92:$AH92,"&gt;=2025/3/1",'セッション実施状況管理'!$V92:$AH92,"&lt;2025/4/1")</f>
        <v>0</v>
      </c>
      <c r="Y75" s="54">
        <f>COUNTIFS('セッション実施状況管理'!$V92:$AH92,"&gt;=2025/4/1",'セッション実施状況管理'!$V92:$AH92,"&lt;2025/5/1")</f>
        <v>0</v>
      </c>
      <c r="Z75" s="54">
        <f>COUNTIFS('セッション実施状況管理'!$V92:$AH92,"&gt;=2025/5/1",'セッション実施状況管理'!$V92:$AH92,"&lt;2025/6/1")</f>
        <v>0</v>
      </c>
      <c r="AA75" s="54">
        <f>COUNTIFS('セッション実施状況管理'!$V92:$AH92,"&gt;=2025/6/1",'セッション実施状況管理'!$V92:$AH92,"&lt;2025/7/1")</f>
        <v>2</v>
      </c>
      <c r="AB75" s="54">
        <f>COUNTIFS('セッション実施状況管理'!$V92:$AH92,"&gt;=2025/7/1",'セッション実施状況管理'!$V92:$AH92,"&lt;2025/8/1")</f>
        <v>2</v>
      </c>
    </row>
    <row r="76">
      <c r="A76" s="1"/>
      <c r="B76" s="782">
        <v>69.0</v>
      </c>
      <c r="C76" s="106"/>
      <c r="D76" s="784"/>
      <c r="E76" s="157"/>
      <c r="F76" s="157"/>
      <c r="G76" s="777">
        <f t="shared" si="1"/>
        <v>4</v>
      </c>
      <c r="H76" s="779">
        <f>COUNTIFS('セッション実施状況管理'!$V93:$AH93,"&gt;=2023/11/1",'セッション実施状況管理'!$V93:$AH93,"&lt;2023/12/1")</f>
        <v>0</v>
      </c>
      <c r="I76" s="780">
        <f>COUNTIFS('セッション実施状況管理'!$V93:$AH93,"&gt;=2023/12/1",'セッション実施状況管理'!$V93:$AH93,"&lt;2024/1/1")</f>
        <v>0</v>
      </c>
      <c r="J76" s="780">
        <f>COUNTIFS('セッション実施状況管理'!$V93:$AH93,"&gt;=2024/1/1",'セッション実施状況管理'!$V93:$AH93,"&lt;2024/2/1")</f>
        <v>0</v>
      </c>
      <c r="K76" s="780">
        <f>COUNTIFS('セッション実施状況管理'!$V93:$AH93,"&gt;=2024/2/1",'セッション実施状況管理'!$V93:$AH93,"&lt;2024/3/1")</f>
        <v>0</v>
      </c>
      <c r="L76" s="54">
        <f>COUNTIFS('セッション実施状況管理'!$V93:$AH93,"&gt;=2024/3/1",'セッション実施状況管理'!$V93:$AH93,"&lt;2024/4/1")</f>
        <v>0</v>
      </c>
      <c r="M76" s="54">
        <f>COUNTIFS('セッション実施状況管理'!$V93:$AH93,"&gt;=2024/4/1",'セッション実施状況管理'!$V93:$AH93,"&lt;2024/5/1")</f>
        <v>0</v>
      </c>
      <c r="N76" s="54">
        <f>COUNTIFS('セッション実施状況管理'!$V93:$AH93,"&gt;=2024/5/1",'セッション実施状況管理'!$V93:$AH93,"&lt;2024/6/1")</f>
        <v>0</v>
      </c>
      <c r="O76" s="54">
        <f>COUNTIFS('セッション実施状況管理'!$V93:$AH93,"&gt;=2024/6/1",'セッション実施状況管理'!$V93:$AH93,"&lt;2024/7/1")</f>
        <v>0</v>
      </c>
      <c r="P76" s="54">
        <f>COUNTIFS('セッション実施状況管理'!$V93:$AH93,"&gt;=2024/7/1",'セッション実施状況管理'!$V93:$AH93,"&lt;2024/8/1")</f>
        <v>0</v>
      </c>
      <c r="Q76" s="54">
        <f>COUNTIFS('セッション実施状況管理'!$V93:$AH93,"&gt;=2024/8/1",'セッション実施状況管理'!$V93:$AH93,"&lt;2024/9/1")</f>
        <v>0</v>
      </c>
      <c r="R76" s="54">
        <f>COUNTIFS('セッション実施状況管理'!$V93:$AH93,"&gt;=2024/9/1",'セッション実施状況管理'!$V93:$AH93,"&lt;2024/10/1")</f>
        <v>0</v>
      </c>
      <c r="S76" s="54">
        <f>COUNTIFS('セッション実施状況管理'!$V93:$AH93,"&gt;=2024/10/1",'セッション実施状況管理'!$V93:$AH93,"&lt;2024/11/1")</f>
        <v>0</v>
      </c>
      <c r="T76" s="54">
        <f>COUNTIFS('セッション実施状況管理'!$V93:$AH93,"&gt;=2024/11/1",'セッション実施状況管理'!$V93:$AH93,"&lt;2024/12/1")</f>
        <v>0</v>
      </c>
      <c r="U76" s="54">
        <f>COUNTIFS('セッション実施状況管理'!$V93:$AH93,"&gt;=2024/12/1",'セッション実施状況管理'!$V93:$AH93,"&lt;2025/1/1")</f>
        <v>0</v>
      </c>
      <c r="V76" s="54">
        <f>COUNTIFS('セッション実施状況管理'!$V93:$AH93,"&gt;=2025/1/1",'セッション実施状況管理'!$V93:$AH93,"&lt;2025/2/1")</f>
        <v>0</v>
      </c>
      <c r="W76" s="54">
        <f>COUNTIFS('セッション実施状況管理'!$V93:$AH93,"&gt;=2025/2/1",'セッション実施状況管理'!$V93:$AH93,"&lt;2025/3/1")</f>
        <v>0</v>
      </c>
      <c r="X76" s="54">
        <f>COUNTIFS('セッション実施状況管理'!$V93:$AH93,"&gt;=2025/3/1",'セッション実施状況管理'!$V93:$AH93,"&lt;2025/4/1")</f>
        <v>0</v>
      </c>
      <c r="Y76" s="54">
        <f>COUNTIFS('セッション実施状況管理'!$V93:$AH93,"&gt;=2025/4/1",'セッション実施状況管理'!$V93:$AH93,"&lt;2025/5/1")</f>
        <v>0</v>
      </c>
      <c r="Z76" s="54">
        <f>COUNTIFS('セッション実施状況管理'!$V93:$AH93,"&gt;=2025/5/1",'セッション実施状況管理'!$V93:$AH93,"&lt;2025/6/1")</f>
        <v>0</v>
      </c>
      <c r="AA76" s="54">
        <f>COUNTIFS('セッション実施状況管理'!$V93:$AH93,"&gt;=2025/6/1",'セッション実施状況管理'!$V93:$AH93,"&lt;2025/7/1")</f>
        <v>2</v>
      </c>
      <c r="AB76" s="54">
        <f>COUNTIFS('セッション実施状況管理'!$V93:$AH93,"&gt;=2025/7/1",'セッション実施状況管理'!$V93:$AH93,"&lt;2025/8/1")</f>
        <v>2</v>
      </c>
    </row>
    <row r="77">
      <c r="A77" s="1"/>
      <c r="B77" s="782">
        <v>70.0</v>
      </c>
      <c r="C77" s="106"/>
      <c r="D77" s="784"/>
      <c r="E77" s="157"/>
      <c r="F77" s="157"/>
      <c r="G77" s="777">
        <f t="shared" si="1"/>
        <v>4</v>
      </c>
      <c r="H77" s="779">
        <f>COUNTIFS('セッション実施状況管理'!$V94:$AH94,"&gt;=2023/11/1",'セッション実施状況管理'!$V94:$AH94,"&lt;2023/12/1")</f>
        <v>0</v>
      </c>
      <c r="I77" s="780">
        <f>COUNTIFS('セッション実施状況管理'!$V94:$AH94,"&gt;=2023/12/1",'セッション実施状況管理'!$V94:$AH94,"&lt;2024/1/1")</f>
        <v>0</v>
      </c>
      <c r="J77" s="780">
        <f>COUNTIFS('セッション実施状況管理'!$V94:$AH94,"&gt;=2024/1/1",'セッション実施状況管理'!$V94:$AH94,"&lt;2024/2/1")</f>
        <v>0</v>
      </c>
      <c r="K77" s="780">
        <f>COUNTIFS('セッション実施状況管理'!$V94:$AH94,"&gt;=2024/2/1",'セッション実施状況管理'!$V94:$AH94,"&lt;2024/3/1")</f>
        <v>0</v>
      </c>
      <c r="L77" s="54">
        <f>COUNTIFS('セッション実施状況管理'!$V94:$AH94,"&gt;=2024/3/1",'セッション実施状況管理'!$V94:$AH94,"&lt;2024/4/1")</f>
        <v>0</v>
      </c>
      <c r="M77" s="54">
        <f>COUNTIFS('セッション実施状況管理'!$V94:$AH94,"&gt;=2024/4/1",'セッション実施状況管理'!$V94:$AH94,"&lt;2024/5/1")</f>
        <v>0</v>
      </c>
      <c r="N77" s="54">
        <f>COUNTIFS('セッション実施状況管理'!$V94:$AH94,"&gt;=2024/5/1",'セッション実施状況管理'!$V94:$AH94,"&lt;2024/6/1")</f>
        <v>0</v>
      </c>
      <c r="O77" s="54">
        <f>COUNTIFS('セッション実施状況管理'!$V94:$AH94,"&gt;=2024/6/1",'セッション実施状況管理'!$V94:$AH94,"&lt;2024/7/1")</f>
        <v>0</v>
      </c>
      <c r="P77" s="54">
        <f>COUNTIFS('セッション実施状況管理'!$V94:$AH94,"&gt;=2024/7/1",'セッション実施状況管理'!$V94:$AH94,"&lt;2024/8/1")</f>
        <v>0</v>
      </c>
      <c r="Q77" s="54">
        <f>COUNTIFS('セッション実施状況管理'!$V94:$AH94,"&gt;=2024/8/1",'セッション実施状況管理'!$V94:$AH94,"&lt;2024/9/1")</f>
        <v>0</v>
      </c>
      <c r="R77" s="54">
        <f>COUNTIFS('セッション実施状況管理'!$V94:$AH94,"&gt;=2024/9/1",'セッション実施状況管理'!$V94:$AH94,"&lt;2024/10/1")</f>
        <v>0</v>
      </c>
      <c r="S77" s="54">
        <f>COUNTIFS('セッション実施状況管理'!$V94:$AH94,"&gt;=2024/10/1",'セッション実施状況管理'!$V94:$AH94,"&lt;2024/11/1")</f>
        <v>0</v>
      </c>
      <c r="T77" s="54">
        <f>COUNTIFS('セッション実施状況管理'!$V94:$AH94,"&gt;=2024/11/1",'セッション実施状況管理'!$V94:$AH94,"&lt;2024/12/1")</f>
        <v>0</v>
      </c>
      <c r="U77" s="54">
        <f>COUNTIFS('セッション実施状況管理'!$V94:$AH94,"&gt;=2024/12/1",'セッション実施状況管理'!$V94:$AH94,"&lt;2025/1/1")</f>
        <v>0</v>
      </c>
      <c r="V77" s="54">
        <f>COUNTIFS('セッション実施状況管理'!$V94:$AH94,"&gt;=2025/1/1",'セッション実施状況管理'!$V94:$AH94,"&lt;2025/2/1")</f>
        <v>0</v>
      </c>
      <c r="W77" s="54">
        <f>COUNTIFS('セッション実施状況管理'!$V94:$AH94,"&gt;=2025/2/1",'セッション実施状況管理'!$V94:$AH94,"&lt;2025/3/1")</f>
        <v>0</v>
      </c>
      <c r="X77" s="54">
        <f>COUNTIFS('セッション実施状況管理'!$V94:$AH94,"&gt;=2025/3/1",'セッション実施状況管理'!$V94:$AH94,"&lt;2025/4/1")</f>
        <v>0</v>
      </c>
      <c r="Y77" s="54">
        <f>COUNTIFS('セッション実施状況管理'!$V94:$AH94,"&gt;=2025/4/1",'セッション実施状況管理'!$V94:$AH94,"&lt;2025/5/1")</f>
        <v>0</v>
      </c>
      <c r="Z77" s="54">
        <f>COUNTIFS('セッション実施状況管理'!$V94:$AH94,"&gt;=2025/5/1",'セッション実施状況管理'!$V94:$AH94,"&lt;2025/6/1")</f>
        <v>0</v>
      </c>
      <c r="AA77" s="54">
        <f>COUNTIFS('セッション実施状況管理'!$V94:$AH94,"&gt;=2025/6/1",'セッション実施状況管理'!$V94:$AH94,"&lt;2025/7/1")</f>
        <v>2</v>
      </c>
      <c r="AB77" s="54">
        <f>COUNTIFS('セッション実施状況管理'!$V94:$AH94,"&gt;=2025/7/1",'セッション実施状況管理'!$V94:$AH94,"&lt;2025/8/1")</f>
        <v>2</v>
      </c>
    </row>
    <row r="78">
      <c r="A78" s="1"/>
      <c r="B78" s="783">
        <v>71.0</v>
      </c>
      <c r="C78" s="106"/>
      <c r="D78" s="784"/>
      <c r="E78" s="157"/>
      <c r="F78" s="157"/>
      <c r="G78" s="777">
        <f t="shared" si="1"/>
        <v>2</v>
      </c>
      <c r="H78" s="779">
        <f>COUNTIFS('セッション実施状況管理'!$V95:$AH95,"&gt;=2023/11/1",'セッション実施状況管理'!$V95:$AH95,"&lt;2023/12/1")</f>
        <v>0</v>
      </c>
      <c r="I78" s="780">
        <f>COUNTIFS('セッション実施状況管理'!$V95:$AH95,"&gt;=2023/12/1",'セッション実施状況管理'!$V95:$AH95,"&lt;2024/1/1")</f>
        <v>0</v>
      </c>
      <c r="J78" s="780">
        <f>COUNTIFS('セッション実施状況管理'!$V95:$AH95,"&gt;=2024/1/1",'セッション実施状況管理'!$V95:$AH95,"&lt;2024/2/1")</f>
        <v>0</v>
      </c>
      <c r="K78" s="780">
        <f>COUNTIFS('セッション実施状況管理'!$V95:$AH95,"&gt;=2024/2/1",'セッション実施状況管理'!$V95:$AH95,"&lt;2024/3/1")</f>
        <v>0</v>
      </c>
      <c r="L78" s="54">
        <f>COUNTIFS('セッション実施状況管理'!$V95:$AH95,"&gt;=2024/3/1",'セッション実施状況管理'!$V95:$AH95,"&lt;2024/4/1")</f>
        <v>0</v>
      </c>
      <c r="M78" s="54">
        <f>COUNTIFS('セッション実施状況管理'!$V95:$AH95,"&gt;=2024/4/1",'セッション実施状況管理'!$V95:$AH95,"&lt;2024/5/1")</f>
        <v>0</v>
      </c>
      <c r="N78" s="54">
        <f>COUNTIFS('セッション実施状況管理'!$V95:$AH95,"&gt;=2024/5/1",'セッション実施状況管理'!$V95:$AH95,"&lt;2024/6/1")</f>
        <v>0</v>
      </c>
      <c r="O78" s="54">
        <f>COUNTIFS('セッション実施状況管理'!$V95:$AH95,"&gt;=2024/6/1",'セッション実施状況管理'!$V95:$AH95,"&lt;2024/7/1")</f>
        <v>0</v>
      </c>
      <c r="P78" s="54">
        <f>COUNTIFS('セッション実施状況管理'!$V95:$AH95,"&gt;=2024/7/1",'セッション実施状況管理'!$V95:$AH95,"&lt;2024/8/1")</f>
        <v>0</v>
      </c>
      <c r="Q78" s="54">
        <f>COUNTIFS('セッション実施状況管理'!$V95:$AH95,"&gt;=2024/8/1",'セッション実施状況管理'!$V95:$AH95,"&lt;2024/9/1")</f>
        <v>0</v>
      </c>
      <c r="R78" s="54">
        <f>COUNTIFS('セッション実施状況管理'!$V95:$AH95,"&gt;=2024/9/1",'セッション実施状況管理'!$V95:$AH95,"&lt;2024/10/1")</f>
        <v>0</v>
      </c>
      <c r="S78" s="54">
        <f>COUNTIFS('セッション実施状況管理'!$V95:$AH95,"&gt;=2024/10/1",'セッション実施状況管理'!$V95:$AH95,"&lt;2024/11/1")</f>
        <v>0</v>
      </c>
      <c r="T78" s="54">
        <f>COUNTIFS('セッション実施状況管理'!$V95:$AH95,"&gt;=2024/11/1",'セッション実施状況管理'!$V95:$AH95,"&lt;2024/12/1")</f>
        <v>0</v>
      </c>
      <c r="U78" s="54">
        <f>COUNTIFS('セッション実施状況管理'!$V95:$AH95,"&gt;=2024/12/1",'セッション実施状況管理'!$V95:$AH95,"&lt;2025/1/1")</f>
        <v>0</v>
      </c>
      <c r="V78" s="54">
        <f>COUNTIFS('セッション実施状況管理'!$V95:$AH95,"&gt;=2025/1/1",'セッション実施状況管理'!$V95:$AH95,"&lt;2025/2/1")</f>
        <v>0</v>
      </c>
      <c r="W78" s="54">
        <f>COUNTIFS('セッション実施状況管理'!$V95:$AH95,"&gt;=2025/2/1",'セッション実施状況管理'!$V95:$AH95,"&lt;2025/3/1")</f>
        <v>0</v>
      </c>
      <c r="X78" s="54">
        <f>COUNTIFS('セッション実施状況管理'!$V95:$AH95,"&gt;=2025/3/1",'セッション実施状況管理'!$V95:$AH95,"&lt;2025/4/1")</f>
        <v>0</v>
      </c>
      <c r="Y78" s="54">
        <f>COUNTIFS('セッション実施状況管理'!$V95:$AH95,"&gt;=2025/4/1",'セッション実施状況管理'!$V95:$AH95,"&lt;2025/5/1")</f>
        <v>0</v>
      </c>
      <c r="Z78" s="54">
        <f>COUNTIFS('セッション実施状況管理'!$V95:$AH95,"&gt;=2025/5/1",'セッション実施状況管理'!$V95:$AH95,"&lt;2025/6/1")</f>
        <v>0</v>
      </c>
      <c r="AA78" s="54">
        <f>COUNTIFS('セッション実施状況管理'!$V95:$AH95,"&gt;=2025/6/1",'セッション実施状況管理'!$V95:$AH95,"&lt;2025/7/1")</f>
        <v>0</v>
      </c>
      <c r="AB78" s="54">
        <f>COUNTIFS('セッション実施状況管理'!$V95:$AH95,"&gt;=2025/7/1",'セッション実施状況管理'!$V95:$AH95,"&lt;2025/8/1")</f>
        <v>2</v>
      </c>
    </row>
    <row r="79">
      <c r="A79" s="1"/>
      <c r="B79" s="782">
        <v>72.0</v>
      </c>
      <c r="C79" s="106"/>
      <c r="D79" s="784"/>
      <c r="E79" s="157"/>
      <c r="F79" s="157"/>
      <c r="G79" s="777">
        <f t="shared" si="1"/>
        <v>4</v>
      </c>
      <c r="H79" s="779">
        <f>COUNTIFS('セッション実施状況管理'!$V96:$AH96,"&gt;=2023/11/1",'セッション実施状況管理'!$V96:$AH96,"&lt;2023/12/1")</f>
        <v>0</v>
      </c>
      <c r="I79" s="780">
        <f>COUNTIFS('セッション実施状況管理'!$V96:$AH96,"&gt;=2023/12/1",'セッション実施状況管理'!$V96:$AH96,"&lt;2024/1/1")</f>
        <v>0</v>
      </c>
      <c r="J79" s="780">
        <f>COUNTIFS('セッション実施状況管理'!$V96:$AH96,"&gt;=2024/1/1",'セッション実施状況管理'!$V96:$AH96,"&lt;2024/2/1")</f>
        <v>0</v>
      </c>
      <c r="K79" s="780">
        <f>COUNTIFS('セッション実施状況管理'!$V96:$AH96,"&gt;=2024/2/1",'セッション実施状況管理'!$V96:$AH96,"&lt;2024/3/1")</f>
        <v>0</v>
      </c>
      <c r="L79" s="54">
        <f>COUNTIFS('セッション実施状況管理'!$V96:$AH96,"&gt;=2024/3/1",'セッション実施状況管理'!$V96:$AH96,"&lt;2024/4/1")</f>
        <v>0</v>
      </c>
      <c r="M79" s="54">
        <f>COUNTIFS('セッション実施状況管理'!$V96:$AH96,"&gt;=2024/4/1",'セッション実施状況管理'!$V96:$AH96,"&lt;2024/5/1")</f>
        <v>0</v>
      </c>
      <c r="N79" s="54">
        <f>COUNTIFS('セッション実施状況管理'!$V96:$AH96,"&gt;=2024/5/1",'セッション実施状況管理'!$V96:$AH96,"&lt;2024/6/1")</f>
        <v>0</v>
      </c>
      <c r="O79" s="54">
        <f>COUNTIFS('セッション実施状況管理'!$V96:$AH96,"&gt;=2024/6/1",'セッション実施状況管理'!$V96:$AH96,"&lt;2024/7/1")</f>
        <v>0</v>
      </c>
      <c r="P79" s="54">
        <f>COUNTIFS('セッション実施状況管理'!$V96:$AH96,"&gt;=2024/7/1",'セッション実施状況管理'!$V96:$AH96,"&lt;2024/8/1")</f>
        <v>0</v>
      </c>
      <c r="Q79" s="54">
        <f>COUNTIFS('セッション実施状況管理'!$V96:$AH96,"&gt;=2024/8/1",'セッション実施状況管理'!$V96:$AH96,"&lt;2024/9/1")</f>
        <v>0</v>
      </c>
      <c r="R79" s="54">
        <f>COUNTIFS('セッション実施状況管理'!$V96:$AH96,"&gt;=2024/9/1",'セッション実施状況管理'!$V96:$AH96,"&lt;2024/10/1")</f>
        <v>0</v>
      </c>
      <c r="S79" s="54">
        <f>COUNTIFS('セッション実施状況管理'!$V96:$AH96,"&gt;=2024/10/1",'セッション実施状況管理'!$V96:$AH96,"&lt;2024/11/1")</f>
        <v>0</v>
      </c>
      <c r="T79" s="54">
        <f>COUNTIFS('セッション実施状況管理'!$V96:$AH96,"&gt;=2024/11/1",'セッション実施状況管理'!$V96:$AH96,"&lt;2024/12/1")</f>
        <v>0</v>
      </c>
      <c r="U79" s="54">
        <f>COUNTIFS('セッション実施状況管理'!$V96:$AH96,"&gt;=2024/12/1",'セッション実施状況管理'!$V96:$AH96,"&lt;2025/1/1")</f>
        <v>0</v>
      </c>
      <c r="V79" s="54">
        <f>COUNTIFS('セッション実施状況管理'!$V96:$AH96,"&gt;=2025/1/1",'セッション実施状況管理'!$V96:$AH96,"&lt;2025/2/1")</f>
        <v>0</v>
      </c>
      <c r="W79" s="54">
        <f>COUNTIFS('セッション実施状況管理'!$V96:$AH96,"&gt;=2025/2/1",'セッション実施状況管理'!$V96:$AH96,"&lt;2025/3/1")</f>
        <v>0</v>
      </c>
      <c r="X79" s="54">
        <f>COUNTIFS('セッション実施状況管理'!$V96:$AH96,"&gt;=2025/3/1",'セッション実施状況管理'!$V96:$AH96,"&lt;2025/4/1")</f>
        <v>0</v>
      </c>
      <c r="Y79" s="54">
        <f>COUNTIFS('セッション実施状況管理'!$V96:$AH96,"&gt;=2025/4/1",'セッション実施状況管理'!$V96:$AH96,"&lt;2025/5/1")</f>
        <v>0</v>
      </c>
      <c r="Z79" s="54">
        <f>COUNTIFS('セッション実施状況管理'!$V96:$AH96,"&gt;=2025/5/1",'セッション実施状況管理'!$V96:$AH96,"&lt;2025/6/1")</f>
        <v>0</v>
      </c>
      <c r="AA79" s="54">
        <f>COUNTIFS('セッション実施状況管理'!$V96:$AH96,"&gt;=2025/6/1",'セッション実施状況管理'!$V96:$AH96,"&lt;2025/7/1")</f>
        <v>2</v>
      </c>
      <c r="AB79" s="54">
        <f>COUNTIFS('セッション実施状況管理'!$V96:$AH96,"&gt;=2025/7/1",'セッション実施状況管理'!$V96:$AH96,"&lt;2025/8/1")</f>
        <v>2</v>
      </c>
    </row>
    <row r="80">
      <c r="A80" s="1"/>
      <c r="B80" s="783">
        <v>73.0</v>
      </c>
      <c r="C80" s="106"/>
      <c r="D80" s="784"/>
      <c r="E80" s="157"/>
      <c r="F80" s="157"/>
      <c r="G80" s="777">
        <f t="shared" si="1"/>
        <v>3</v>
      </c>
      <c r="H80" s="779">
        <f>COUNTIFS('セッション実施状況管理'!$V97:$AH97,"&gt;=2023/11/1",'セッション実施状況管理'!$V97:$AH97,"&lt;2023/12/1")</f>
        <v>0</v>
      </c>
      <c r="I80" s="780">
        <f>COUNTIFS('セッション実施状況管理'!$V97:$AH97,"&gt;=2023/12/1",'セッション実施状況管理'!$V97:$AH97,"&lt;2024/1/1")</f>
        <v>0</v>
      </c>
      <c r="J80" s="780">
        <f>COUNTIFS('セッション実施状況管理'!$V97:$AH97,"&gt;=2024/1/1",'セッション実施状況管理'!$V97:$AH97,"&lt;2024/2/1")</f>
        <v>0</v>
      </c>
      <c r="K80" s="780">
        <f>COUNTIFS('セッション実施状況管理'!$V97:$AH97,"&gt;=2024/2/1",'セッション実施状況管理'!$V97:$AH97,"&lt;2024/3/1")</f>
        <v>0</v>
      </c>
      <c r="L80" s="54">
        <f>COUNTIFS('セッション実施状況管理'!$V97:$AH97,"&gt;=2024/3/1",'セッション実施状況管理'!$V97:$AH97,"&lt;2024/4/1")</f>
        <v>0</v>
      </c>
      <c r="M80" s="54">
        <f>COUNTIFS('セッション実施状況管理'!$V97:$AH97,"&gt;=2024/4/1",'セッション実施状況管理'!$V97:$AH97,"&lt;2024/5/1")</f>
        <v>0</v>
      </c>
      <c r="N80" s="54">
        <f>COUNTIFS('セッション実施状況管理'!$V97:$AH97,"&gt;=2024/5/1",'セッション実施状況管理'!$V97:$AH97,"&lt;2024/6/1")</f>
        <v>0</v>
      </c>
      <c r="O80" s="54">
        <f>COUNTIFS('セッション実施状況管理'!$V97:$AH97,"&gt;=2024/6/1",'セッション実施状況管理'!$V97:$AH97,"&lt;2024/7/1")</f>
        <v>0</v>
      </c>
      <c r="P80" s="54">
        <f>COUNTIFS('セッション実施状況管理'!$V97:$AH97,"&gt;=2024/7/1",'セッション実施状況管理'!$V97:$AH97,"&lt;2024/8/1")</f>
        <v>0</v>
      </c>
      <c r="Q80" s="54">
        <f>COUNTIFS('セッション実施状況管理'!$V97:$AH97,"&gt;=2024/8/1",'セッション実施状況管理'!$V97:$AH97,"&lt;2024/9/1")</f>
        <v>0</v>
      </c>
      <c r="R80" s="54">
        <f>COUNTIFS('セッション実施状況管理'!$V97:$AH97,"&gt;=2024/9/1",'セッション実施状況管理'!$V97:$AH97,"&lt;2024/10/1")</f>
        <v>0</v>
      </c>
      <c r="S80" s="54">
        <f>COUNTIFS('セッション実施状況管理'!$V97:$AH97,"&gt;=2024/10/1",'セッション実施状況管理'!$V97:$AH97,"&lt;2024/11/1")</f>
        <v>0</v>
      </c>
      <c r="T80" s="54">
        <f>COUNTIFS('セッション実施状況管理'!$V97:$AH97,"&gt;=2024/11/1",'セッション実施状況管理'!$V97:$AH97,"&lt;2024/12/1")</f>
        <v>0</v>
      </c>
      <c r="U80" s="54">
        <f>COUNTIFS('セッション実施状況管理'!$V97:$AH97,"&gt;=2024/12/1",'セッション実施状況管理'!$V97:$AH97,"&lt;2025/1/1")</f>
        <v>0</v>
      </c>
      <c r="V80" s="54">
        <f>COUNTIFS('セッション実施状況管理'!$V97:$AH97,"&gt;=2025/1/1",'セッション実施状況管理'!$V97:$AH97,"&lt;2025/2/1")</f>
        <v>0</v>
      </c>
      <c r="W80" s="54">
        <f>COUNTIFS('セッション実施状況管理'!$V97:$AH97,"&gt;=2025/2/1",'セッション実施状況管理'!$V97:$AH97,"&lt;2025/3/1")</f>
        <v>0</v>
      </c>
      <c r="X80" s="54">
        <f>COUNTIFS('セッション実施状況管理'!$V97:$AH97,"&gt;=2025/3/1",'セッション実施状況管理'!$V97:$AH97,"&lt;2025/4/1")</f>
        <v>0</v>
      </c>
      <c r="Y80" s="54">
        <f>COUNTIFS('セッション実施状況管理'!$V97:$AH97,"&gt;=2025/4/1",'セッション実施状況管理'!$V97:$AH97,"&lt;2025/5/1")</f>
        <v>0</v>
      </c>
      <c r="Z80" s="54">
        <f>COUNTIFS('セッション実施状況管理'!$V97:$AH97,"&gt;=2025/5/1",'セッション実施状況管理'!$V97:$AH97,"&lt;2025/6/1")</f>
        <v>0</v>
      </c>
      <c r="AA80" s="54">
        <f>COUNTIFS('セッション実施状況管理'!$V97:$AH97,"&gt;=2025/6/1",'セッション実施状況管理'!$V97:$AH97,"&lt;2025/7/1")</f>
        <v>2</v>
      </c>
      <c r="AB80" s="54">
        <f>COUNTIFS('セッション実施状況管理'!$V97:$AH97,"&gt;=2025/7/1",'セッション実施状況管理'!$V97:$AH97,"&lt;2025/8/1")</f>
        <v>1</v>
      </c>
    </row>
    <row r="81">
      <c r="A81" s="1"/>
      <c r="B81" s="782">
        <v>74.0</v>
      </c>
      <c r="C81" s="106"/>
      <c r="D81" s="784"/>
      <c r="E81" s="157"/>
      <c r="F81" s="157"/>
      <c r="G81" s="777">
        <f t="shared" si="1"/>
        <v>3</v>
      </c>
      <c r="H81" s="779">
        <f>COUNTIFS('セッション実施状況管理'!$V98:$AH98,"&gt;=2023/11/1",'セッション実施状況管理'!$V98:$AH98,"&lt;2023/12/1")</f>
        <v>0</v>
      </c>
      <c r="I81" s="780">
        <f>COUNTIFS('セッション実施状況管理'!$V98:$AH98,"&gt;=2023/12/1",'セッション実施状況管理'!$V98:$AH98,"&lt;2024/1/1")</f>
        <v>0</v>
      </c>
      <c r="J81" s="780">
        <f>COUNTIFS('セッション実施状況管理'!$V98:$AH98,"&gt;=2024/1/1",'セッション実施状況管理'!$V98:$AH98,"&lt;2024/2/1")</f>
        <v>0</v>
      </c>
      <c r="K81" s="780">
        <f>COUNTIFS('セッション実施状況管理'!$V98:$AH98,"&gt;=2024/2/1",'セッション実施状況管理'!$V98:$AH98,"&lt;2024/3/1")</f>
        <v>0</v>
      </c>
      <c r="L81" s="54">
        <f>COUNTIFS('セッション実施状況管理'!$V98:$AH98,"&gt;=2024/3/1",'セッション実施状況管理'!$V98:$AH98,"&lt;2024/4/1")</f>
        <v>0</v>
      </c>
      <c r="M81" s="54">
        <f>COUNTIFS('セッション実施状況管理'!$V98:$AH98,"&gt;=2024/4/1",'セッション実施状況管理'!$V98:$AH98,"&lt;2024/5/1")</f>
        <v>0</v>
      </c>
      <c r="N81" s="54">
        <f>COUNTIFS('セッション実施状況管理'!$V98:$AH98,"&gt;=2024/5/1",'セッション実施状況管理'!$V98:$AH98,"&lt;2024/6/1")</f>
        <v>0</v>
      </c>
      <c r="O81" s="54">
        <f>COUNTIFS('セッション実施状況管理'!$V98:$AH98,"&gt;=2024/6/1",'セッション実施状況管理'!$V98:$AH98,"&lt;2024/7/1")</f>
        <v>0</v>
      </c>
      <c r="P81" s="54">
        <f>COUNTIFS('セッション実施状況管理'!$V98:$AH98,"&gt;=2024/7/1",'セッション実施状況管理'!$V98:$AH98,"&lt;2024/8/1")</f>
        <v>0</v>
      </c>
      <c r="Q81" s="54">
        <f>COUNTIFS('セッション実施状況管理'!$V98:$AH98,"&gt;=2024/8/1",'セッション実施状況管理'!$V98:$AH98,"&lt;2024/9/1")</f>
        <v>0</v>
      </c>
      <c r="R81" s="54">
        <f>COUNTIFS('セッション実施状況管理'!$V98:$AH98,"&gt;=2024/9/1",'セッション実施状況管理'!$V98:$AH98,"&lt;2024/10/1")</f>
        <v>0</v>
      </c>
      <c r="S81" s="54">
        <f>COUNTIFS('セッション実施状況管理'!$V98:$AH98,"&gt;=2024/10/1",'セッション実施状況管理'!$V98:$AH98,"&lt;2024/11/1")</f>
        <v>0</v>
      </c>
      <c r="T81" s="54">
        <f>COUNTIFS('セッション実施状況管理'!$V98:$AH98,"&gt;=2024/11/1",'セッション実施状況管理'!$V98:$AH98,"&lt;2024/12/1")</f>
        <v>0</v>
      </c>
      <c r="U81" s="54">
        <f>COUNTIFS('セッション実施状況管理'!$V98:$AH98,"&gt;=2024/12/1",'セッション実施状況管理'!$V98:$AH98,"&lt;2025/1/1")</f>
        <v>0</v>
      </c>
      <c r="V81" s="54">
        <f>COUNTIFS('セッション実施状況管理'!$V98:$AH98,"&gt;=2025/1/1",'セッション実施状況管理'!$V98:$AH98,"&lt;2025/2/1")</f>
        <v>0</v>
      </c>
      <c r="W81" s="54">
        <f>COUNTIFS('セッション実施状況管理'!$V98:$AH98,"&gt;=2025/2/1",'セッション実施状況管理'!$V98:$AH98,"&lt;2025/3/1")</f>
        <v>0</v>
      </c>
      <c r="X81" s="54">
        <f>COUNTIFS('セッション実施状況管理'!$V98:$AH98,"&gt;=2025/3/1",'セッション実施状況管理'!$V98:$AH98,"&lt;2025/4/1")</f>
        <v>0</v>
      </c>
      <c r="Y81" s="54">
        <f>COUNTIFS('セッション実施状況管理'!$V98:$AH98,"&gt;=2025/4/1",'セッション実施状況管理'!$V98:$AH98,"&lt;2025/5/1")</f>
        <v>0</v>
      </c>
      <c r="Z81" s="54">
        <f>COUNTIFS('セッション実施状況管理'!$V98:$AH98,"&gt;=2025/5/1",'セッション実施状況管理'!$V98:$AH98,"&lt;2025/6/1")</f>
        <v>0</v>
      </c>
      <c r="AA81" s="54">
        <f>COUNTIFS('セッション実施状況管理'!$V98:$AH98,"&gt;=2025/6/1",'セッション実施状況管理'!$V98:$AH98,"&lt;2025/7/1")</f>
        <v>1</v>
      </c>
      <c r="AB81" s="54">
        <f>COUNTIFS('セッション実施状況管理'!$V98:$AH98,"&gt;=2025/7/1",'セッション実施状況管理'!$V98:$AH98,"&lt;2025/8/1")</f>
        <v>2</v>
      </c>
    </row>
    <row r="82">
      <c r="A82" s="1"/>
      <c r="B82" s="783">
        <v>75.0</v>
      </c>
      <c r="C82" s="106"/>
      <c r="D82" s="784"/>
      <c r="E82" s="157"/>
      <c r="F82" s="157"/>
      <c r="G82" s="777">
        <f t="shared" si="1"/>
        <v>3</v>
      </c>
      <c r="H82" s="779">
        <f>COUNTIFS('セッション実施状況管理'!$V99:$AH99,"&gt;=2023/11/1",'セッション実施状況管理'!$V99:$AH99,"&lt;2023/12/1")</f>
        <v>0</v>
      </c>
      <c r="I82" s="780">
        <f>COUNTIFS('セッション実施状況管理'!$V99:$AH99,"&gt;=2023/12/1",'セッション実施状況管理'!$V99:$AH99,"&lt;2024/1/1")</f>
        <v>0</v>
      </c>
      <c r="J82" s="780">
        <f>COUNTIFS('セッション実施状況管理'!$V99:$AH99,"&gt;=2024/1/1",'セッション実施状況管理'!$V99:$AH99,"&lt;2024/2/1")</f>
        <v>0</v>
      </c>
      <c r="K82" s="780">
        <f>COUNTIFS('セッション実施状況管理'!$V99:$AH99,"&gt;=2024/2/1",'セッション実施状況管理'!$V99:$AH99,"&lt;2024/3/1")</f>
        <v>0</v>
      </c>
      <c r="L82" s="54">
        <f>COUNTIFS('セッション実施状況管理'!$V99:$AH99,"&gt;=2024/3/1",'セッション実施状況管理'!$V99:$AH99,"&lt;2024/4/1")</f>
        <v>0</v>
      </c>
      <c r="M82" s="54">
        <f>COUNTIFS('セッション実施状況管理'!$V99:$AH99,"&gt;=2024/4/1",'セッション実施状況管理'!$V99:$AH99,"&lt;2024/5/1")</f>
        <v>0</v>
      </c>
      <c r="N82" s="54">
        <f>COUNTIFS('セッション実施状況管理'!$V99:$AH99,"&gt;=2024/5/1",'セッション実施状況管理'!$V99:$AH99,"&lt;2024/6/1")</f>
        <v>0</v>
      </c>
      <c r="O82" s="54">
        <f>COUNTIFS('セッション実施状況管理'!$V99:$AH99,"&gt;=2024/6/1",'セッション実施状況管理'!$V99:$AH99,"&lt;2024/7/1")</f>
        <v>0</v>
      </c>
      <c r="P82" s="54">
        <f>COUNTIFS('セッション実施状況管理'!$V99:$AH99,"&gt;=2024/7/1",'セッション実施状況管理'!$V99:$AH99,"&lt;2024/8/1")</f>
        <v>0</v>
      </c>
      <c r="Q82" s="54">
        <f>COUNTIFS('セッション実施状況管理'!$V99:$AH99,"&gt;=2024/8/1",'セッション実施状況管理'!$V99:$AH99,"&lt;2024/9/1")</f>
        <v>0</v>
      </c>
      <c r="R82" s="54">
        <f>COUNTIFS('セッション実施状況管理'!$V99:$AH99,"&gt;=2024/9/1",'セッション実施状況管理'!$V99:$AH99,"&lt;2024/10/1")</f>
        <v>0</v>
      </c>
      <c r="S82" s="54">
        <f>COUNTIFS('セッション実施状況管理'!$V99:$AH99,"&gt;=2024/10/1",'セッション実施状況管理'!$V99:$AH99,"&lt;2024/11/1")</f>
        <v>0</v>
      </c>
      <c r="T82" s="54">
        <f>COUNTIFS('セッション実施状況管理'!$V99:$AH99,"&gt;=2024/11/1",'セッション実施状況管理'!$V99:$AH99,"&lt;2024/12/1")</f>
        <v>0</v>
      </c>
      <c r="U82" s="54">
        <f>COUNTIFS('セッション実施状況管理'!$V99:$AH99,"&gt;=2024/12/1",'セッション実施状況管理'!$V99:$AH99,"&lt;2025/1/1")</f>
        <v>0</v>
      </c>
      <c r="V82" s="54">
        <f>COUNTIFS('セッション実施状況管理'!$V99:$AH99,"&gt;=2025/1/1",'セッション実施状況管理'!$V99:$AH99,"&lt;2025/2/1")</f>
        <v>0</v>
      </c>
      <c r="W82" s="54">
        <f>COUNTIFS('セッション実施状況管理'!$V99:$AH99,"&gt;=2025/2/1",'セッション実施状況管理'!$V99:$AH99,"&lt;2025/3/1")</f>
        <v>0</v>
      </c>
      <c r="X82" s="54">
        <f>COUNTIFS('セッション実施状況管理'!$V99:$AH99,"&gt;=2025/3/1",'セッション実施状況管理'!$V99:$AH99,"&lt;2025/4/1")</f>
        <v>0</v>
      </c>
      <c r="Y82" s="54">
        <f>COUNTIFS('セッション実施状況管理'!$V99:$AH99,"&gt;=2025/4/1",'セッション実施状況管理'!$V99:$AH99,"&lt;2025/5/1")</f>
        <v>0</v>
      </c>
      <c r="Z82" s="54">
        <f>COUNTIFS('セッション実施状況管理'!$V99:$AH99,"&gt;=2025/5/1",'セッション実施状況管理'!$V99:$AH99,"&lt;2025/6/1")</f>
        <v>0</v>
      </c>
      <c r="AA82" s="54">
        <f>COUNTIFS('セッション実施状況管理'!$V99:$AH99,"&gt;=2025/6/1",'セッション実施状況管理'!$V99:$AH99,"&lt;2025/7/1")</f>
        <v>1</v>
      </c>
      <c r="AB82" s="54">
        <f>COUNTIFS('セッション実施状況管理'!$V99:$AH99,"&gt;=2025/7/1",'セッション実施状況管理'!$V99:$AH99,"&lt;2025/8/1")</f>
        <v>2</v>
      </c>
    </row>
    <row r="83">
      <c r="A83" s="1"/>
      <c r="B83" s="782">
        <v>76.0</v>
      </c>
      <c r="C83" s="89"/>
      <c r="D83" s="787"/>
      <c r="E83" s="74" t="s">
        <v>53</v>
      </c>
      <c r="F83" s="74"/>
      <c r="G83" s="777">
        <f t="shared" si="1"/>
        <v>2</v>
      </c>
      <c r="H83" s="779">
        <f>COUNTIFS('セッション実施状況管理'!$V100:$AH100,"&gt;=2023/11/1",'セッション実施状況管理'!$V100:$AH100,"&lt;2023/12/1")</f>
        <v>0</v>
      </c>
      <c r="I83" s="780">
        <f>COUNTIFS('セッション実施状況管理'!$V100:$AH100,"&gt;=2023/12/1",'セッション実施状況管理'!$V100:$AH100,"&lt;2024/1/1")</f>
        <v>0</v>
      </c>
      <c r="J83" s="780">
        <f>COUNTIFS('セッション実施状況管理'!$V100:$AH100,"&gt;=2024/1/1",'セッション実施状況管理'!$V100:$AH100,"&lt;2024/2/1")</f>
        <v>0</v>
      </c>
      <c r="K83" s="780">
        <f>COUNTIFS('セッション実施状況管理'!$V100:$AH100,"&gt;=2024/2/1",'セッション実施状況管理'!$V100:$AH100,"&lt;2024/3/1")</f>
        <v>0</v>
      </c>
      <c r="L83" s="54">
        <f>COUNTIFS('セッション実施状況管理'!$V100:$AH100,"&gt;=2024/3/1",'セッション実施状況管理'!$V100:$AH100,"&lt;2024/4/1")</f>
        <v>0</v>
      </c>
      <c r="M83" s="54">
        <f>COUNTIFS('セッション実施状況管理'!$V100:$AH100,"&gt;=2024/4/1",'セッション実施状況管理'!$V100:$AH100,"&lt;2024/5/1")</f>
        <v>0</v>
      </c>
      <c r="N83" s="54">
        <f>COUNTIFS('セッション実施状況管理'!$V100:$AH100,"&gt;=2024/5/1",'セッション実施状況管理'!$V100:$AH100,"&lt;2024/6/1")</f>
        <v>0</v>
      </c>
      <c r="O83" s="54">
        <f>COUNTIFS('セッション実施状況管理'!$V100:$AH100,"&gt;=2024/6/1",'セッション実施状況管理'!$V100:$AH100,"&lt;2024/7/1")</f>
        <v>0</v>
      </c>
      <c r="P83" s="54">
        <f>COUNTIFS('セッション実施状況管理'!$V100:$AH100,"&gt;=2024/7/1",'セッション実施状況管理'!$V100:$AH100,"&lt;2024/8/1")</f>
        <v>0</v>
      </c>
      <c r="Q83" s="54">
        <f>COUNTIFS('セッション実施状況管理'!$V100:$AH100,"&gt;=2024/8/1",'セッション実施状況管理'!$V100:$AH100,"&lt;2024/9/1")</f>
        <v>0</v>
      </c>
      <c r="R83" s="54">
        <f>COUNTIFS('セッション実施状況管理'!$V100:$AH100,"&gt;=2024/9/1",'セッション実施状況管理'!$V100:$AH100,"&lt;2024/10/1")</f>
        <v>0</v>
      </c>
      <c r="S83" s="54">
        <f>COUNTIFS('セッション実施状況管理'!$V100:$AH100,"&gt;=2024/10/1",'セッション実施状況管理'!$V100:$AH100,"&lt;2024/11/1")</f>
        <v>0</v>
      </c>
      <c r="T83" s="54">
        <f>COUNTIFS('セッション実施状況管理'!$V100:$AH100,"&gt;=2024/11/1",'セッション実施状況管理'!$V100:$AH100,"&lt;2024/12/1")</f>
        <v>0</v>
      </c>
      <c r="U83" s="54">
        <f>COUNTIFS('セッション実施状況管理'!$V100:$AH100,"&gt;=2024/12/1",'セッション実施状況管理'!$V100:$AH100,"&lt;2025/1/1")</f>
        <v>0</v>
      </c>
      <c r="V83" s="54">
        <f>COUNTIFS('セッション実施状況管理'!$V100:$AH100,"&gt;=2025/1/1",'セッション実施状況管理'!$V100:$AH100,"&lt;2025/2/1")</f>
        <v>0</v>
      </c>
      <c r="W83" s="54">
        <f>COUNTIFS('セッション実施状況管理'!$V100:$AH100,"&gt;=2025/2/1",'セッション実施状況管理'!$V100:$AH100,"&lt;2025/3/1")</f>
        <v>0</v>
      </c>
      <c r="X83" s="54">
        <f>COUNTIFS('セッション実施状況管理'!$V100:$AH100,"&gt;=2025/3/1",'セッション実施状況管理'!$V100:$AH100,"&lt;2025/4/1")</f>
        <v>0</v>
      </c>
      <c r="Y83" s="54">
        <f>COUNTIFS('セッション実施状況管理'!$V100:$AH100,"&gt;=2025/4/1",'セッション実施状況管理'!$V100:$AH100,"&lt;2025/5/1")</f>
        <v>0</v>
      </c>
      <c r="Z83" s="54">
        <f>COUNTIFS('セッション実施状況管理'!$V100:$AH100,"&gt;=2025/5/1",'セッション実施状況管理'!$V100:$AH100,"&lt;2025/6/1")</f>
        <v>0</v>
      </c>
      <c r="AA83" s="54">
        <f>COUNTIFS('セッション実施状況管理'!$V100:$AH100,"&gt;=2025/6/1",'セッション実施状況管理'!$V100:$AH100,"&lt;2025/7/1")</f>
        <v>1</v>
      </c>
      <c r="AB83" s="54">
        <f>COUNTIFS('セッション実施状況管理'!$V100:$AH100,"&gt;=2025/7/1",'セッション実施状況管理'!$V100:$AH100,"&lt;2025/8/1")</f>
        <v>1</v>
      </c>
    </row>
    <row r="84">
      <c r="A84" s="1"/>
      <c r="B84" s="783">
        <v>37.0</v>
      </c>
      <c r="C84" s="2"/>
      <c r="D84" s="2"/>
      <c r="E84" s="2"/>
      <c r="F84" s="2"/>
      <c r="G84" s="777">
        <f t="shared" si="1"/>
        <v>0</v>
      </c>
      <c r="H84" s="2"/>
      <c r="I84" s="2"/>
      <c r="J84" s="2"/>
      <c r="K84" s="2"/>
      <c r="L84" s="2"/>
      <c r="M84" s="2"/>
      <c r="N84" s="2"/>
      <c r="O84" s="2"/>
      <c r="P84" s="2"/>
      <c r="Q84" s="2"/>
      <c r="R84" s="2"/>
      <c r="S84" s="2"/>
      <c r="T84" s="2"/>
      <c r="U84" s="2"/>
      <c r="V84" s="2"/>
      <c r="W84" s="2"/>
      <c r="X84" s="2"/>
      <c r="Y84" s="2"/>
      <c r="Z84" s="2"/>
      <c r="AA84" s="2"/>
      <c r="AB84" s="2"/>
    </row>
    <row r="85">
      <c r="A85" s="1"/>
      <c r="B85" s="782">
        <v>48.0</v>
      </c>
      <c r="C85" s="89"/>
      <c r="D85" s="784"/>
      <c r="E85" s="74"/>
      <c r="F85" s="74"/>
      <c r="G85" s="777">
        <f t="shared" si="1"/>
        <v>1</v>
      </c>
      <c r="H85" s="779">
        <f>COUNTIFS('セッション実施状況管理'!$V102:$AH102,"&gt;=2023/11/1",'セッション実施状況管理'!$V102:$AH102,"&lt;2023/12/1")</f>
        <v>0</v>
      </c>
      <c r="I85" s="780">
        <f>COUNTIFS('セッション実施状況管理'!$V102:$AH102,"&gt;=2023/12/1",'セッション実施状況管理'!$V102:$AH102,"&lt;2024/1/1")</f>
        <v>0</v>
      </c>
      <c r="J85" s="780">
        <f>COUNTIFS('セッション実施状況管理'!$V102:$AH102,"&gt;=2024/1/1",'セッション実施状況管理'!$V102:$AH102,"&lt;2024/2/1")</f>
        <v>0</v>
      </c>
      <c r="K85" s="780">
        <f>COUNTIFS('セッション実施状況管理'!$V102:$AH102,"&gt;=2024/2/1",'セッション実施状況管理'!$V102:$AH102,"&lt;2024/3/1")</f>
        <v>0</v>
      </c>
      <c r="L85" s="54">
        <f>COUNTIFS('セッション実施状況管理'!$V102:$AH102,"&gt;=2024/3/1",'セッション実施状況管理'!$V102:$AH102,"&lt;2024/4/1")</f>
        <v>0</v>
      </c>
      <c r="M85" s="54">
        <f>COUNTIFS('セッション実施状況管理'!$V102:$AH102,"&gt;=2024/4/1",'セッション実施状況管理'!$V102:$AH102,"&lt;2024/5/1")</f>
        <v>0</v>
      </c>
      <c r="N85" s="54">
        <f>COUNTIFS('セッション実施状況管理'!$V102:$AH102,"&gt;=2024/5/1",'セッション実施状況管理'!$V102:$AH102,"&lt;2024/6/1")</f>
        <v>0</v>
      </c>
      <c r="O85" s="54">
        <f>COUNTIFS('セッション実施状況管理'!$V102:$AH102,"&gt;=2024/6/1",'セッション実施状況管理'!$V102:$AH102,"&lt;2024/7/1")</f>
        <v>0</v>
      </c>
      <c r="P85" s="54">
        <f>COUNTIFS('セッション実施状況管理'!$V102:$AH102,"&gt;=2024/7/1",'セッション実施状況管理'!$V102:$AH102,"&lt;2024/8/1")</f>
        <v>0</v>
      </c>
      <c r="Q85" s="54">
        <f>COUNTIFS('セッション実施状況管理'!$V102:$AH102,"&gt;=2024/8/1",'セッション実施状況管理'!$V102:$AH102,"&lt;2024/9/1")</f>
        <v>0</v>
      </c>
      <c r="R85" s="54">
        <f>COUNTIFS('セッション実施状況管理'!$V102:$AH102,"&gt;=2024/9/1",'セッション実施状況管理'!$V102:$AH102,"&lt;2024/10/1")</f>
        <v>0</v>
      </c>
      <c r="S85" s="54">
        <f>COUNTIFS('セッション実施状況管理'!$V102:$AH102,"&gt;=2024/10/1",'セッション実施状況管理'!$V102:$AH102,"&lt;2024/11/1")</f>
        <v>0</v>
      </c>
      <c r="T85" s="54">
        <f>COUNTIFS('セッション実施状況管理'!$V102:$AH102,"&gt;=2024/11/1",'セッション実施状況管理'!$V102:$AH102,"&lt;2024/12/1")</f>
        <v>0</v>
      </c>
      <c r="U85" s="54">
        <f>COUNTIFS('セッション実施状況管理'!$V102:$AH102,"&gt;=2024/12/1",'セッション実施状況管理'!$V102:$AH102,"&lt;2025/1/1")</f>
        <v>0</v>
      </c>
      <c r="V85" s="54">
        <f>COUNTIFS('セッション実施状況管理'!$V102:$AH102,"&gt;=2025/1/1",'セッション実施状況管理'!$V102:$AH102,"&lt;2025/2/1")</f>
        <v>0</v>
      </c>
      <c r="W85" s="54">
        <f>COUNTIFS('セッション実施状況管理'!$V102:$AH102,"&gt;=2025/2/1",'セッション実施状況管理'!$V102:$AH102,"&lt;2025/3/1")</f>
        <v>0</v>
      </c>
      <c r="X85" s="54">
        <f>COUNTIFS('セッション実施状況管理'!$V102:$AH102,"&gt;=2025/3/1",'セッション実施状況管理'!$V102:$AH102,"&lt;2025/4/1")</f>
        <v>0</v>
      </c>
      <c r="Y85" s="54">
        <f>COUNTIFS('セッション実施状況管理'!$V102:$AH102,"&gt;=2025/4/1",'セッション実施状況管理'!$V102:$AH102,"&lt;2025/5/1")</f>
        <v>0</v>
      </c>
      <c r="Z85" s="54">
        <f>COUNTIFS('セッション実施状況管理'!$V102:$AH102,"&gt;=2025/5/1",'セッション実施状況管理'!$V102:$AH102,"&lt;2025/6/1")</f>
        <v>0</v>
      </c>
      <c r="AA85" s="54">
        <f>COUNTIFS('セッション実施状況管理'!$V102:$AH102,"&gt;=2025/6/1",'セッション実施状況管理'!$V102:$AH102,"&lt;2025/7/1")</f>
        <v>1</v>
      </c>
      <c r="AB85" s="54">
        <f>COUNTIFS('セッション実施状況管理'!$V102:$AH102,"&gt;=2025/7/1",'セッション実施状況管理'!$V102:$AH102,"&lt;2025/8/1")</f>
        <v>0</v>
      </c>
    </row>
    <row r="86">
      <c r="A86" s="1"/>
      <c r="B86" s="782">
        <v>49.0</v>
      </c>
      <c r="C86" s="257"/>
      <c r="D86" s="784"/>
      <c r="E86" s="74"/>
      <c r="F86" s="74"/>
      <c r="G86" s="777">
        <f t="shared" si="1"/>
        <v>2</v>
      </c>
      <c r="H86" s="779">
        <f>COUNTIFS('セッション実施状況管理'!$V103:$AH103,"&gt;=2023/11/1",'セッション実施状況管理'!$V103:$AH103,"&lt;2023/12/1")</f>
        <v>0</v>
      </c>
      <c r="I86" s="780">
        <f>COUNTIFS('セッション実施状況管理'!$V103:$AH103,"&gt;=2023/12/1",'セッション実施状況管理'!$V103:$AH103,"&lt;2024/1/1")</f>
        <v>0</v>
      </c>
      <c r="J86" s="780">
        <f>COUNTIFS('セッション実施状況管理'!$V103:$AH103,"&gt;=2024/1/1",'セッション実施状況管理'!$V103:$AH103,"&lt;2024/2/1")</f>
        <v>0</v>
      </c>
      <c r="K86" s="780">
        <f>COUNTIFS('セッション実施状況管理'!$V103:$AH103,"&gt;=2024/2/1",'セッション実施状況管理'!$V103:$AH103,"&lt;2024/3/1")</f>
        <v>0</v>
      </c>
      <c r="L86" s="54">
        <f>COUNTIFS('セッション実施状況管理'!$V103:$AH103,"&gt;=2024/3/1",'セッション実施状況管理'!$V103:$AH103,"&lt;2024/4/1")</f>
        <v>0</v>
      </c>
      <c r="M86" s="54">
        <f>COUNTIFS('セッション実施状況管理'!$V103:$AH103,"&gt;=2024/4/1",'セッション実施状況管理'!$V103:$AH103,"&lt;2024/5/1")</f>
        <v>0</v>
      </c>
      <c r="N86" s="54">
        <f>COUNTIFS('セッション実施状況管理'!$V103:$AH103,"&gt;=2024/5/1",'セッション実施状況管理'!$V103:$AH103,"&lt;2024/6/1")</f>
        <v>0</v>
      </c>
      <c r="O86" s="54">
        <f>COUNTIFS('セッション実施状況管理'!$V103:$AH103,"&gt;=2024/6/1",'セッション実施状況管理'!$V103:$AH103,"&lt;2024/7/1")</f>
        <v>0</v>
      </c>
      <c r="P86" s="54">
        <f>COUNTIFS('セッション実施状況管理'!$V103:$AH103,"&gt;=2024/7/1",'セッション実施状況管理'!$V103:$AH103,"&lt;2024/8/1")</f>
        <v>0</v>
      </c>
      <c r="Q86" s="54">
        <f>COUNTIFS('セッション実施状況管理'!$V103:$AH103,"&gt;=2024/8/1",'セッション実施状況管理'!$V103:$AH103,"&lt;2024/9/1")</f>
        <v>0</v>
      </c>
      <c r="R86" s="54">
        <f>COUNTIFS('セッション実施状況管理'!$V103:$AH103,"&gt;=2024/9/1",'セッション実施状況管理'!$V103:$AH103,"&lt;2024/10/1")</f>
        <v>0</v>
      </c>
      <c r="S86" s="54">
        <f>COUNTIFS('セッション実施状況管理'!$V103:$AH103,"&gt;=2024/10/1",'セッション実施状況管理'!$V103:$AH103,"&lt;2024/11/1")</f>
        <v>0</v>
      </c>
      <c r="T86" s="54">
        <f>COUNTIFS('セッション実施状況管理'!$V103:$AH103,"&gt;=2024/11/1",'セッション実施状況管理'!$V103:$AH103,"&lt;2024/12/1")</f>
        <v>0</v>
      </c>
      <c r="U86" s="54">
        <f>COUNTIFS('セッション実施状況管理'!$V103:$AH103,"&gt;=2024/12/1",'セッション実施状況管理'!$V103:$AH103,"&lt;2025/1/1")</f>
        <v>0</v>
      </c>
      <c r="V86" s="54">
        <f>COUNTIFS('セッション実施状況管理'!$V103:$AH103,"&gt;=2025/1/1",'セッション実施状況管理'!$V103:$AH103,"&lt;2025/2/1")</f>
        <v>0</v>
      </c>
      <c r="W86" s="54">
        <f>COUNTIFS('セッション実施状況管理'!$V103:$AH103,"&gt;=2025/2/1",'セッション実施状況管理'!$V103:$AH103,"&lt;2025/3/1")</f>
        <v>0</v>
      </c>
      <c r="X86" s="54">
        <f>COUNTIFS('セッション実施状況管理'!$V103:$AH103,"&gt;=2025/3/1",'セッション実施状況管理'!$V103:$AH103,"&lt;2025/4/1")</f>
        <v>0</v>
      </c>
      <c r="Y86" s="54">
        <f>COUNTIFS('セッション実施状況管理'!$V103:$AH103,"&gt;=2025/4/1",'セッション実施状況管理'!$V103:$AH103,"&lt;2025/5/1")</f>
        <v>0</v>
      </c>
      <c r="Z86" s="54">
        <f>COUNTIFS('セッション実施状況管理'!$V103:$AH103,"&gt;=2025/5/1",'セッション実施状況管理'!$V103:$AH103,"&lt;2025/6/1")</f>
        <v>0</v>
      </c>
      <c r="AA86" s="54">
        <f>COUNTIFS('セッション実施状況管理'!$V103:$AH103,"&gt;=2025/6/1",'セッション実施状況管理'!$V103:$AH103,"&lt;2025/7/1")</f>
        <v>0</v>
      </c>
      <c r="AB86" s="54">
        <f>COUNTIFS('セッション実施状況管理'!$V103:$AH103,"&gt;=2025/7/1",'セッション実施状況管理'!$V103:$AH103,"&lt;2025/8/1")</f>
        <v>2</v>
      </c>
    </row>
    <row r="87">
      <c r="A87" s="1"/>
      <c r="B87" s="783">
        <v>50.0</v>
      </c>
      <c r="C87" s="257"/>
      <c r="D87" s="784"/>
      <c r="E87" s="74"/>
      <c r="F87" s="74"/>
      <c r="G87" s="777">
        <f t="shared" si="1"/>
        <v>1</v>
      </c>
      <c r="H87" s="779">
        <f>COUNTIFS('セッション実施状況管理'!$V104:$AH104,"&gt;=2023/11/1",'セッション実施状況管理'!$V104:$AH104,"&lt;2023/12/1")</f>
        <v>0</v>
      </c>
      <c r="I87" s="780">
        <f>COUNTIFS('セッション実施状況管理'!$V104:$AH104,"&gt;=2023/12/1",'セッション実施状況管理'!$V104:$AH104,"&lt;2024/1/1")</f>
        <v>0</v>
      </c>
      <c r="J87" s="780">
        <f>COUNTIFS('セッション実施状況管理'!$V104:$AH104,"&gt;=2024/1/1",'セッション実施状況管理'!$V104:$AH104,"&lt;2024/2/1")</f>
        <v>0</v>
      </c>
      <c r="K87" s="780">
        <f>COUNTIFS('セッション実施状況管理'!$V104:$AH104,"&gt;=2024/2/1",'セッション実施状況管理'!$V104:$AH104,"&lt;2024/3/1")</f>
        <v>0</v>
      </c>
      <c r="L87" s="54">
        <f>COUNTIFS('セッション実施状況管理'!$V104:$AH104,"&gt;=2024/3/1",'セッション実施状況管理'!$V104:$AH104,"&lt;2024/4/1")</f>
        <v>0</v>
      </c>
      <c r="M87" s="54">
        <f>COUNTIFS('セッション実施状況管理'!$V104:$AH104,"&gt;=2024/4/1",'セッション実施状況管理'!$V104:$AH104,"&lt;2024/5/1")</f>
        <v>0</v>
      </c>
      <c r="N87" s="54">
        <f>COUNTIFS('セッション実施状況管理'!$V104:$AH104,"&gt;=2024/5/1",'セッション実施状況管理'!$V104:$AH104,"&lt;2024/6/1")</f>
        <v>0</v>
      </c>
      <c r="O87" s="54">
        <f>COUNTIFS('セッション実施状況管理'!$V104:$AH104,"&gt;=2024/6/1",'セッション実施状況管理'!$V104:$AH104,"&lt;2024/7/1")</f>
        <v>0</v>
      </c>
      <c r="P87" s="54">
        <f>COUNTIFS('セッション実施状況管理'!$V104:$AH104,"&gt;=2024/7/1",'セッション実施状況管理'!$V104:$AH104,"&lt;2024/8/1")</f>
        <v>0</v>
      </c>
      <c r="Q87" s="54">
        <f>COUNTIFS('セッション実施状況管理'!$V104:$AH104,"&gt;=2024/8/1",'セッション実施状況管理'!$V104:$AH104,"&lt;2024/9/1")</f>
        <v>0</v>
      </c>
      <c r="R87" s="54">
        <f>COUNTIFS('セッション実施状況管理'!$V104:$AH104,"&gt;=2024/9/1",'セッション実施状況管理'!$V104:$AH104,"&lt;2024/10/1")</f>
        <v>0</v>
      </c>
      <c r="S87" s="54">
        <f>COUNTIFS('セッション実施状況管理'!$V104:$AH104,"&gt;=2024/10/1",'セッション実施状況管理'!$V104:$AH104,"&lt;2024/11/1")</f>
        <v>0</v>
      </c>
      <c r="T87" s="54">
        <f>COUNTIFS('セッション実施状況管理'!$V104:$AH104,"&gt;=2024/11/1",'セッション実施状況管理'!$V104:$AH104,"&lt;2024/12/1")</f>
        <v>0</v>
      </c>
      <c r="U87" s="54">
        <f>COUNTIFS('セッション実施状況管理'!$V104:$AH104,"&gt;=2024/12/1",'セッション実施状況管理'!$V104:$AH104,"&lt;2025/1/1")</f>
        <v>0</v>
      </c>
      <c r="V87" s="54">
        <f>COUNTIFS('セッション実施状況管理'!$V104:$AH104,"&gt;=2025/1/1",'セッション実施状況管理'!$V104:$AH104,"&lt;2025/2/1")</f>
        <v>0</v>
      </c>
      <c r="W87" s="54">
        <f>COUNTIFS('セッション実施状況管理'!$V104:$AH104,"&gt;=2025/2/1",'セッション実施状況管理'!$V104:$AH104,"&lt;2025/3/1")</f>
        <v>0</v>
      </c>
      <c r="X87" s="54">
        <f>COUNTIFS('セッション実施状況管理'!$V104:$AH104,"&gt;=2025/3/1",'セッション実施状況管理'!$V104:$AH104,"&lt;2025/4/1")</f>
        <v>0</v>
      </c>
      <c r="Y87" s="54">
        <f>COUNTIFS('セッション実施状況管理'!$V104:$AH104,"&gt;=2025/4/1",'セッション実施状況管理'!$V104:$AH104,"&lt;2025/5/1")</f>
        <v>0</v>
      </c>
      <c r="Z87" s="54">
        <f>COUNTIFS('セッション実施状況管理'!$V104:$AH104,"&gt;=2025/5/1",'セッション実施状況管理'!$V104:$AH104,"&lt;2025/6/1")</f>
        <v>0</v>
      </c>
      <c r="AA87" s="54">
        <f>COUNTIFS('セッション実施状況管理'!$V104:$AH104,"&gt;=2025/6/1",'セッション実施状況管理'!$V104:$AH104,"&lt;2025/7/1")</f>
        <v>0</v>
      </c>
      <c r="AB87" s="54">
        <f>COUNTIFS('セッション実施状況管理'!$V104:$AH104,"&gt;=2025/7/1",'セッション実施状況管理'!$V104:$AH104,"&lt;2025/8/1")</f>
        <v>1</v>
      </c>
    </row>
    <row r="88">
      <c r="A88" s="1"/>
      <c r="B88" s="782">
        <v>51.0</v>
      </c>
      <c r="C88" s="257"/>
      <c r="D88" s="784"/>
      <c r="E88" s="74"/>
      <c r="F88" s="74"/>
      <c r="G88" s="777">
        <f t="shared" si="1"/>
        <v>1</v>
      </c>
      <c r="H88" s="779">
        <f>COUNTIFS('セッション実施状況管理'!$V105:$AH105,"&gt;=2023/11/1",'セッション実施状況管理'!$V105:$AH105,"&lt;2023/12/1")</f>
        <v>0</v>
      </c>
      <c r="I88" s="780">
        <f>COUNTIFS('セッション実施状況管理'!$V105:$AH105,"&gt;=2023/12/1",'セッション実施状況管理'!$V105:$AH105,"&lt;2024/1/1")</f>
        <v>0</v>
      </c>
      <c r="J88" s="780">
        <f>COUNTIFS('セッション実施状況管理'!$V105:$AH105,"&gt;=2024/1/1",'セッション実施状況管理'!$V105:$AH105,"&lt;2024/2/1")</f>
        <v>0</v>
      </c>
      <c r="K88" s="780">
        <f>COUNTIFS('セッション実施状況管理'!$V105:$AH105,"&gt;=2024/2/1",'セッション実施状況管理'!$V105:$AH105,"&lt;2024/3/1")</f>
        <v>0</v>
      </c>
      <c r="L88" s="54">
        <f>COUNTIFS('セッション実施状況管理'!$V105:$AH105,"&gt;=2024/3/1",'セッション実施状況管理'!$V105:$AH105,"&lt;2024/4/1")</f>
        <v>0</v>
      </c>
      <c r="M88" s="54">
        <f>COUNTIFS('セッション実施状況管理'!$V105:$AH105,"&gt;=2024/4/1",'セッション実施状況管理'!$V105:$AH105,"&lt;2024/5/1")</f>
        <v>0</v>
      </c>
      <c r="N88" s="54">
        <f>COUNTIFS('セッション実施状況管理'!$V105:$AH105,"&gt;=2024/5/1",'セッション実施状況管理'!$V105:$AH105,"&lt;2024/6/1")</f>
        <v>0</v>
      </c>
      <c r="O88" s="54">
        <f>COUNTIFS('セッション実施状況管理'!$V105:$AH105,"&gt;=2024/6/1",'セッション実施状況管理'!$V105:$AH105,"&lt;2024/7/1")</f>
        <v>0</v>
      </c>
      <c r="P88" s="54">
        <f>COUNTIFS('セッション実施状況管理'!$V105:$AH105,"&gt;=2024/7/1",'セッション実施状況管理'!$V105:$AH105,"&lt;2024/8/1")</f>
        <v>0</v>
      </c>
      <c r="Q88" s="54">
        <f>COUNTIFS('セッション実施状況管理'!$V105:$AH105,"&gt;=2024/8/1",'セッション実施状況管理'!$V105:$AH105,"&lt;2024/9/1")</f>
        <v>0</v>
      </c>
      <c r="R88" s="54">
        <f>COUNTIFS('セッション実施状況管理'!$V105:$AH105,"&gt;=2024/9/1",'セッション実施状況管理'!$V105:$AH105,"&lt;2024/10/1")</f>
        <v>0</v>
      </c>
      <c r="S88" s="54">
        <f>COUNTIFS('セッション実施状況管理'!$V105:$AH105,"&gt;=2024/10/1",'セッション実施状況管理'!$V105:$AH105,"&lt;2024/11/1")</f>
        <v>0</v>
      </c>
      <c r="T88" s="54">
        <f>COUNTIFS('セッション実施状況管理'!$V105:$AH105,"&gt;=2024/11/1",'セッション実施状況管理'!$V105:$AH105,"&lt;2024/12/1")</f>
        <v>0</v>
      </c>
      <c r="U88" s="54">
        <f>COUNTIFS('セッション実施状況管理'!$V105:$AH105,"&gt;=2024/12/1",'セッション実施状況管理'!$V105:$AH105,"&lt;2025/1/1")</f>
        <v>0</v>
      </c>
      <c r="V88" s="54">
        <f>COUNTIFS('セッション実施状況管理'!$V105:$AH105,"&gt;=2025/1/1",'セッション実施状況管理'!$V105:$AH105,"&lt;2025/2/1")</f>
        <v>0</v>
      </c>
      <c r="W88" s="54">
        <f>COUNTIFS('セッション実施状況管理'!$V105:$AH105,"&gt;=2025/2/1",'セッション実施状況管理'!$V105:$AH105,"&lt;2025/3/1")</f>
        <v>0</v>
      </c>
      <c r="X88" s="54">
        <f>COUNTIFS('セッション実施状況管理'!$V105:$AH105,"&gt;=2025/3/1",'セッション実施状況管理'!$V105:$AH105,"&lt;2025/4/1")</f>
        <v>0</v>
      </c>
      <c r="Y88" s="54">
        <f>COUNTIFS('セッション実施状況管理'!$V105:$AH105,"&gt;=2025/4/1",'セッション実施状況管理'!$V105:$AH105,"&lt;2025/5/1")</f>
        <v>0</v>
      </c>
      <c r="Z88" s="54">
        <f>COUNTIFS('セッション実施状況管理'!$V105:$AH105,"&gt;=2025/5/1",'セッション実施状況管理'!$V105:$AH105,"&lt;2025/6/1")</f>
        <v>0</v>
      </c>
      <c r="AA88" s="54">
        <f>COUNTIFS('セッション実施状況管理'!$V105:$AH105,"&gt;=2025/6/1",'セッション実施状況管理'!$V105:$AH105,"&lt;2025/7/1")</f>
        <v>0</v>
      </c>
      <c r="AB88" s="54">
        <f>COUNTIFS('セッション実施状況管理'!$V105:$AH105,"&gt;=2025/7/1",'セッション実施状況管理'!$V105:$AH105,"&lt;2025/8/1")</f>
        <v>1</v>
      </c>
    </row>
    <row r="89">
      <c r="A89" s="1"/>
      <c r="B89" s="782">
        <v>52.0</v>
      </c>
      <c r="C89" s="257"/>
      <c r="D89" s="784"/>
      <c r="E89" s="74"/>
      <c r="F89" s="74"/>
      <c r="G89" s="777">
        <f t="shared" si="1"/>
        <v>2</v>
      </c>
      <c r="H89" s="779">
        <f>COUNTIFS('セッション実施状況管理'!$V106:$AH106,"&gt;=2023/11/1",'セッション実施状況管理'!$V106:$AH106,"&lt;2023/12/1")</f>
        <v>0</v>
      </c>
      <c r="I89" s="780">
        <f>COUNTIFS('セッション実施状況管理'!$V106:$AH106,"&gt;=2023/12/1",'セッション実施状況管理'!$V106:$AH106,"&lt;2024/1/1")</f>
        <v>0</v>
      </c>
      <c r="J89" s="780">
        <f>COUNTIFS('セッション実施状況管理'!$V106:$AH106,"&gt;=2024/1/1",'セッション実施状況管理'!$V106:$AH106,"&lt;2024/2/1")</f>
        <v>0</v>
      </c>
      <c r="K89" s="780">
        <f>COUNTIFS('セッション実施状況管理'!$V106:$AH106,"&gt;=2024/2/1",'セッション実施状況管理'!$V106:$AH106,"&lt;2024/3/1")</f>
        <v>0</v>
      </c>
      <c r="L89" s="54">
        <f>COUNTIFS('セッション実施状況管理'!$V106:$AH106,"&gt;=2024/3/1",'セッション実施状況管理'!$V106:$AH106,"&lt;2024/4/1")</f>
        <v>0</v>
      </c>
      <c r="M89" s="54">
        <f>COUNTIFS('セッション実施状況管理'!$V106:$AH106,"&gt;=2024/4/1",'セッション実施状況管理'!$V106:$AH106,"&lt;2024/5/1")</f>
        <v>0</v>
      </c>
      <c r="N89" s="54">
        <f>COUNTIFS('セッション実施状況管理'!$V106:$AH106,"&gt;=2024/5/1",'セッション実施状況管理'!$V106:$AH106,"&lt;2024/6/1")</f>
        <v>0</v>
      </c>
      <c r="O89" s="54">
        <f>COUNTIFS('セッション実施状況管理'!$V106:$AH106,"&gt;=2024/6/1",'セッション実施状況管理'!$V106:$AH106,"&lt;2024/7/1")</f>
        <v>0</v>
      </c>
      <c r="P89" s="54">
        <f>COUNTIFS('セッション実施状況管理'!$V106:$AH106,"&gt;=2024/7/1",'セッション実施状況管理'!$V106:$AH106,"&lt;2024/8/1")</f>
        <v>0</v>
      </c>
      <c r="Q89" s="54">
        <f>COUNTIFS('セッション実施状況管理'!$V106:$AH106,"&gt;=2024/8/1",'セッション実施状況管理'!$V106:$AH106,"&lt;2024/9/1")</f>
        <v>0</v>
      </c>
      <c r="R89" s="54">
        <f>COUNTIFS('セッション実施状況管理'!$V106:$AH106,"&gt;=2024/9/1",'セッション実施状況管理'!$V106:$AH106,"&lt;2024/10/1")</f>
        <v>0</v>
      </c>
      <c r="S89" s="54">
        <f>COUNTIFS('セッション実施状況管理'!$V106:$AH106,"&gt;=2024/10/1",'セッション実施状況管理'!$V106:$AH106,"&lt;2024/11/1")</f>
        <v>0</v>
      </c>
      <c r="T89" s="54">
        <f>COUNTIFS('セッション実施状況管理'!$V106:$AH106,"&gt;=2024/11/1",'セッション実施状況管理'!$V106:$AH106,"&lt;2024/12/1")</f>
        <v>0</v>
      </c>
      <c r="U89" s="54">
        <f>COUNTIFS('セッション実施状況管理'!$V106:$AH106,"&gt;=2024/12/1",'セッション実施状況管理'!$V106:$AH106,"&lt;2025/1/1")</f>
        <v>0</v>
      </c>
      <c r="V89" s="54">
        <f>COUNTIFS('セッション実施状況管理'!$V106:$AH106,"&gt;=2025/1/1",'セッション実施状況管理'!$V106:$AH106,"&lt;2025/2/1")</f>
        <v>0</v>
      </c>
      <c r="W89" s="54">
        <f>COUNTIFS('セッション実施状況管理'!$V106:$AH106,"&gt;=2025/2/1",'セッション実施状況管理'!$V106:$AH106,"&lt;2025/3/1")</f>
        <v>0</v>
      </c>
      <c r="X89" s="54">
        <f>COUNTIFS('セッション実施状況管理'!$V106:$AH106,"&gt;=2025/3/1",'セッション実施状況管理'!$V106:$AH106,"&lt;2025/4/1")</f>
        <v>0</v>
      </c>
      <c r="Y89" s="54">
        <f>COUNTIFS('セッション実施状況管理'!$V106:$AH106,"&gt;=2025/4/1",'セッション実施状況管理'!$V106:$AH106,"&lt;2025/5/1")</f>
        <v>0</v>
      </c>
      <c r="Z89" s="54">
        <f>COUNTIFS('セッション実施状況管理'!$V106:$AH106,"&gt;=2025/5/1",'セッション実施状況管理'!$V106:$AH106,"&lt;2025/6/1")</f>
        <v>0</v>
      </c>
      <c r="AA89" s="54">
        <f>COUNTIFS('セッション実施状況管理'!$V106:$AH106,"&gt;=2025/6/1",'セッション実施状況管理'!$V106:$AH106,"&lt;2025/7/1")</f>
        <v>0</v>
      </c>
      <c r="AB89" s="54">
        <f>COUNTIFS('セッション実施状況管理'!$V106:$AH106,"&gt;=2025/7/1",'セッション実施状況管理'!$V106:$AH106,"&lt;2025/8/1")</f>
        <v>2</v>
      </c>
    </row>
    <row r="90">
      <c r="A90" s="1"/>
      <c r="B90" s="783">
        <v>53.0</v>
      </c>
      <c r="C90" s="257"/>
      <c r="D90" s="784"/>
      <c r="E90" s="74"/>
      <c r="F90" s="74"/>
      <c r="G90" s="777">
        <f t="shared" si="1"/>
        <v>2</v>
      </c>
      <c r="H90" s="779">
        <f>COUNTIFS('セッション実施状況管理'!$V107:$AH107,"&gt;=2023/11/1",'セッション実施状況管理'!$V107:$AH107,"&lt;2023/12/1")</f>
        <v>0</v>
      </c>
      <c r="I90" s="780">
        <f>COUNTIFS('セッション実施状況管理'!$V107:$AH107,"&gt;=2023/12/1",'セッション実施状況管理'!$V107:$AH107,"&lt;2024/1/1")</f>
        <v>0</v>
      </c>
      <c r="J90" s="780">
        <f>COUNTIFS('セッション実施状況管理'!$V107:$AH107,"&gt;=2024/1/1",'セッション実施状況管理'!$V107:$AH107,"&lt;2024/2/1")</f>
        <v>0</v>
      </c>
      <c r="K90" s="780">
        <f>COUNTIFS('セッション実施状況管理'!$V107:$AH107,"&gt;=2024/2/1",'セッション実施状況管理'!$V107:$AH107,"&lt;2024/3/1")</f>
        <v>0</v>
      </c>
      <c r="L90" s="54">
        <f>COUNTIFS('セッション実施状況管理'!$V107:$AH107,"&gt;=2024/3/1",'セッション実施状況管理'!$V107:$AH107,"&lt;2024/4/1")</f>
        <v>0</v>
      </c>
      <c r="M90" s="54">
        <f>COUNTIFS('セッション実施状況管理'!$V107:$AH107,"&gt;=2024/4/1",'セッション実施状況管理'!$V107:$AH107,"&lt;2024/5/1")</f>
        <v>0</v>
      </c>
      <c r="N90" s="54">
        <f>COUNTIFS('セッション実施状況管理'!$V107:$AH107,"&gt;=2024/5/1",'セッション実施状況管理'!$V107:$AH107,"&lt;2024/6/1")</f>
        <v>0</v>
      </c>
      <c r="O90" s="54">
        <f>COUNTIFS('セッション実施状況管理'!$V107:$AH107,"&gt;=2024/6/1",'セッション実施状況管理'!$V107:$AH107,"&lt;2024/7/1")</f>
        <v>0</v>
      </c>
      <c r="P90" s="54">
        <f>COUNTIFS('セッション実施状況管理'!$V107:$AH107,"&gt;=2024/7/1",'セッション実施状況管理'!$V107:$AH107,"&lt;2024/8/1")</f>
        <v>0</v>
      </c>
      <c r="Q90" s="54">
        <f>COUNTIFS('セッション実施状況管理'!$V107:$AH107,"&gt;=2024/8/1",'セッション実施状況管理'!$V107:$AH107,"&lt;2024/9/1")</f>
        <v>0</v>
      </c>
      <c r="R90" s="54">
        <f>COUNTIFS('セッション実施状況管理'!$V107:$AH107,"&gt;=2024/9/1",'セッション実施状況管理'!$V107:$AH107,"&lt;2024/10/1")</f>
        <v>0</v>
      </c>
      <c r="S90" s="54">
        <f>COUNTIFS('セッション実施状況管理'!$V107:$AH107,"&gt;=2024/10/1",'セッション実施状況管理'!$V107:$AH107,"&lt;2024/11/1")</f>
        <v>0</v>
      </c>
      <c r="T90" s="54">
        <f>COUNTIFS('セッション実施状況管理'!$V107:$AH107,"&gt;=2024/11/1",'セッション実施状況管理'!$V107:$AH107,"&lt;2024/12/1")</f>
        <v>0</v>
      </c>
      <c r="U90" s="54">
        <f>COUNTIFS('セッション実施状況管理'!$V107:$AH107,"&gt;=2024/12/1",'セッション実施状況管理'!$V107:$AH107,"&lt;2025/1/1")</f>
        <v>0</v>
      </c>
      <c r="V90" s="54">
        <f>COUNTIFS('セッション実施状況管理'!$V107:$AH107,"&gt;=2025/1/1",'セッション実施状況管理'!$V107:$AH107,"&lt;2025/2/1")</f>
        <v>0</v>
      </c>
      <c r="W90" s="54">
        <f>COUNTIFS('セッション実施状況管理'!$V107:$AH107,"&gt;=2025/2/1",'セッション実施状況管理'!$V107:$AH107,"&lt;2025/3/1")</f>
        <v>0</v>
      </c>
      <c r="X90" s="54">
        <f>COUNTIFS('セッション実施状況管理'!$V107:$AH107,"&gt;=2025/3/1",'セッション実施状況管理'!$V107:$AH107,"&lt;2025/4/1")</f>
        <v>0</v>
      </c>
      <c r="Y90" s="54">
        <f>COUNTIFS('セッション実施状況管理'!$V107:$AH107,"&gt;=2025/4/1",'セッション実施状況管理'!$V107:$AH107,"&lt;2025/5/1")</f>
        <v>0</v>
      </c>
      <c r="Z90" s="54">
        <f>COUNTIFS('セッション実施状況管理'!$V107:$AH107,"&gt;=2025/5/1",'セッション実施状況管理'!$V107:$AH107,"&lt;2025/6/1")</f>
        <v>0</v>
      </c>
      <c r="AA90" s="54">
        <f>COUNTIFS('セッション実施状況管理'!$V107:$AH107,"&gt;=2025/6/1",'セッション実施状況管理'!$V107:$AH107,"&lt;2025/7/1")</f>
        <v>0</v>
      </c>
      <c r="AB90" s="54">
        <f>COUNTIFS('セッション実施状況管理'!$V107:$AH107,"&gt;=2025/7/1",'セッション実施状況管理'!$V107:$AH107,"&lt;2025/8/1")</f>
        <v>2</v>
      </c>
    </row>
    <row r="91">
      <c r="A91" s="1"/>
      <c r="B91" s="783">
        <v>54.0</v>
      </c>
      <c r="C91" s="257"/>
      <c r="D91" s="784"/>
      <c r="E91" s="74"/>
      <c r="F91" s="74"/>
      <c r="G91" s="777">
        <f t="shared" si="1"/>
        <v>2</v>
      </c>
      <c r="H91" s="779">
        <f>COUNTIFS('セッション実施状況管理'!$V108:$AH108,"&gt;=2023/11/1",'セッション実施状況管理'!$V108:$AH108,"&lt;2023/12/1")</f>
        <v>0</v>
      </c>
      <c r="I91" s="780">
        <f>COUNTIFS('セッション実施状況管理'!$V108:$AH108,"&gt;=2023/12/1",'セッション実施状況管理'!$V108:$AH108,"&lt;2024/1/1")</f>
        <v>0</v>
      </c>
      <c r="J91" s="780">
        <f>COUNTIFS('セッション実施状況管理'!$V108:$AH108,"&gt;=2024/1/1",'セッション実施状況管理'!$V108:$AH108,"&lt;2024/2/1")</f>
        <v>0</v>
      </c>
      <c r="K91" s="780">
        <f>COUNTIFS('セッション実施状況管理'!$V108:$AH108,"&gt;=2024/2/1",'セッション実施状況管理'!$V108:$AH108,"&lt;2024/3/1")</f>
        <v>0</v>
      </c>
      <c r="L91" s="54">
        <f>COUNTIFS('セッション実施状況管理'!$V108:$AH108,"&gt;=2024/3/1",'セッション実施状況管理'!$V108:$AH108,"&lt;2024/4/1")</f>
        <v>0</v>
      </c>
      <c r="M91" s="54">
        <f>COUNTIFS('セッション実施状況管理'!$V108:$AH108,"&gt;=2024/4/1",'セッション実施状況管理'!$V108:$AH108,"&lt;2024/5/1")</f>
        <v>0</v>
      </c>
      <c r="N91" s="54">
        <f>COUNTIFS('セッション実施状況管理'!$V108:$AH108,"&gt;=2024/5/1",'セッション実施状況管理'!$V108:$AH108,"&lt;2024/6/1")</f>
        <v>0</v>
      </c>
      <c r="O91" s="54">
        <f>COUNTIFS('セッション実施状況管理'!$V108:$AH108,"&gt;=2024/6/1",'セッション実施状況管理'!$V108:$AH108,"&lt;2024/7/1")</f>
        <v>0</v>
      </c>
      <c r="P91" s="54">
        <f>COUNTIFS('セッション実施状況管理'!$V108:$AH108,"&gt;=2024/7/1",'セッション実施状況管理'!$V108:$AH108,"&lt;2024/8/1")</f>
        <v>0</v>
      </c>
      <c r="Q91" s="54">
        <f>COUNTIFS('セッション実施状況管理'!$V108:$AH108,"&gt;=2024/8/1",'セッション実施状況管理'!$V108:$AH108,"&lt;2024/9/1")</f>
        <v>0</v>
      </c>
      <c r="R91" s="54">
        <f>COUNTIFS('セッション実施状況管理'!$V108:$AH108,"&gt;=2024/9/1",'セッション実施状況管理'!$V108:$AH108,"&lt;2024/10/1")</f>
        <v>0</v>
      </c>
      <c r="S91" s="54">
        <f>COUNTIFS('セッション実施状況管理'!$V108:$AH108,"&gt;=2024/10/1",'セッション実施状況管理'!$V108:$AH108,"&lt;2024/11/1")</f>
        <v>0</v>
      </c>
      <c r="T91" s="54">
        <f>COUNTIFS('セッション実施状況管理'!$V108:$AH108,"&gt;=2024/11/1",'セッション実施状況管理'!$V108:$AH108,"&lt;2024/12/1")</f>
        <v>0</v>
      </c>
      <c r="U91" s="54">
        <f>COUNTIFS('セッション実施状況管理'!$V108:$AH108,"&gt;=2024/12/1",'セッション実施状況管理'!$V108:$AH108,"&lt;2025/1/1")</f>
        <v>0</v>
      </c>
      <c r="V91" s="54">
        <f>COUNTIFS('セッション実施状況管理'!$V108:$AH108,"&gt;=2025/1/1",'セッション実施状況管理'!$V108:$AH108,"&lt;2025/2/1")</f>
        <v>0</v>
      </c>
      <c r="W91" s="54">
        <f>COUNTIFS('セッション実施状況管理'!$V108:$AH108,"&gt;=2025/2/1",'セッション実施状況管理'!$V108:$AH108,"&lt;2025/3/1")</f>
        <v>0</v>
      </c>
      <c r="X91" s="54">
        <f>COUNTIFS('セッション実施状況管理'!$V108:$AH108,"&gt;=2025/3/1",'セッション実施状況管理'!$V108:$AH108,"&lt;2025/4/1")</f>
        <v>0</v>
      </c>
      <c r="Y91" s="54">
        <f>COUNTIFS('セッション実施状況管理'!$V108:$AH108,"&gt;=2025/4/1",'セッション実施状況管理'!$V108:$AH108,"&lt;2025/5/1")</f>
        <v>0</v>
      </c>
      <c r="Z91" s="54">
        <f>COUNTIFS('セッション実施状況管理'!$V108:$AH108,"&gt;=2025/5/1",'セッション実施状況管理'!$V108:$AH108,"&lt;2025/6/1")</f>
        <v>0</v>
      </c>
      <c r="AA91" s="54">
        <f>COUNTIFS('セッション実施状況管理'!$V108:$AH108,"&gt;=2025/6/1",'セッション実施状況管理'!$V108:$AH108,"&lt;2025/7/1")</f>
        <v>0</v>
      </c>
      <c r="AB91" s="54">
        <f>COUNTIFS('セッション実施状況管理'!$V108:$AH108,"&gt;=2025/7/1",'セッション実施状況管理'!$V108:$AH108,"&lt;2025/8/1")</f>
        <v>2</v>
      </c>
    </row>
    <row r="92">
      <c r="A92" s="1"/>
      <c r="B92" s="783">
        <v>55.0</v>
      </c>
      <c r="C92" s="257"/>
      <c r="D92" s="784"/>
      <c r="E92" s="74"/>
      <c r="F92" s="74"/>
      <c r="G92" s="777">
        <f t="shared" si="1"/>
        <v>1</v>
      </c>
      <c r="H92" s="779">
        <f>COUNTIFS('セッション実施状況管理'!$V109:$AH109,"&gt;=2023/11/1",'セッション実施状況管理'!$V109:$AH109,"&lt;2023/12/1")</f>
        <v>0</v>
      </c>
      <c r="I92" s="780">
        <f>COUNTIFS('セッション実施状況管理'!$V109:$AH109,"&gt;=2023/12/1",'セッション実施状況管理'!$V109:$AH109,"&lt;2024/1/1")</f>
        <v>0</v>
      </c>
      <c r="J92" s="780">
        <f>COUNTIFS('セッション実施状況管理'!$V109:$AH109,"&gt;=2024/1/1",'セッション実施状況管理'!$V109:$AH109,"&lt;2024/2/1")</f>
        <v>0</v>
      </c>
      <c r="K92" s="780">
        <f>COUNTIFS('セッション実施状況管理'!$V109:$AH109,"&gt;=2024/2/1",'セッション実施状況管理'!$V109:$AH109,"&lt;2024/3/1")</f>
        <v>0</v>
      </c>
      <c r="L92" s="54">
        <f>COUNTIFS('セッション実施状況管理'!$V109:$AH109,"&gt;=2024/3/1",'セッション実施状況管理'!$V109:$AH109,"&lt;2024/4/1")</f>
        <v>0</v>
      </c>
      <c r="M92" s="54">
        <f>COUNTIFS('セッション実施状況管理'!$V109:$AH109,"&gt;=2024/4/1",'セッション実施状況管理'!$V109:$AH109,"&lt;2024/5/1")</f>
        <v>0</v>
      </c>
      <c r="N92" s="54">
        <f>COUNTIFS('セッション実施状況管理'!$V109:$AH109,"&gt;=2024/5/1",'セッション実施状況管理'!$V109:$AH109,"&lt;2024/6/1")</f>
        <v>0</v>
      </c>
      <c r="O92" s="54">
        <f>COUNTIFS('セッション実施状況管理'!$V109:$AH109,"&gt;=2024/6/1",'セッション実施状況管理'!$V109:$AH109,"&lt;2024/7/1")</f>
        <v>0</v>
      </c>
      <c r="P92" s="54">
        <f>COUNTIFS('セッション実施状況管理'!$V109:$AH109,"&gt;=2024/7/1",'セッション実施状況管理'!$V109:$AH109,"&lt;2024/8/1")</f>
        <v>0</v>
      </c>
      <c r="Q92" s="54">
        <f>COUNTIFS('セッション実施状況管理'!$V109:$AH109,"&gt;=2024/8/1",'セッション実施状況管理'!$V109:$AH109,"&lt;2024/9/1")</f>
        <v>0</v>
      </c>
      <c r="R92" s="54">
        <f>COUNTIFS('セッション実施状況管理'!$V109:$AH109,"&gt;=2024/9/1",'セッション実施状況管理'!$V109:$AH109,"&lt;2024/10/1")</f>
        <v>0</v>
      </c>
      <c r="S92" s="54">
        <f>COUNTIFS('セッション実施状況管理'!$V109:$AH109,"&gt;=2024/10/1",'セッション実施状況管理'!$V109:$AH109,"&lt;2024/11/1")</f>
        <v>0</v>
      </c>
      <c r="T92" s="54">
        <f>COUNTIFS('セッション実施状況管理'!$V109:$AH109,"&gt;=2024/11/1",'セッション実施状況管理'!$V109:$AH109,"&lt;2024/12/1")</f>
        <v>0</v>
      </c>
      <c r="U92" s="54">
        <f>COUNTIFS('セッション実施状況管理'!$V109:$AH109,"&gt;=2024/12/1",'セッション実施状況管理'!$V109:$AH109,"&lt;2025/1/1")</f>
        <v>0</v>
      </c>
      <c r="V92" s="54">
        <f>COUNTIFS('セッション実施状況管理'!$V109:$AH109,"&gt;=2025/1/1",'セッション実施状況管理'!$V109:$AH109,"&lt;2025/2/1")</f>
        <v>0</v>
      </c>
      <c r="W92" s="54">
        <f>COUNTIFS('セッション実施状況管理'!$V109:$AH109,"&gt;=2025/2/1",'セッション実施状況管理'!$V109:$AH109,"&lt;2025/3/1")</f>
        <v>0</v>
      </c>
      <c r="X92" s="54">
        <f>COUNTIFS('セッション実施状況管理'!$V109:$AH109,"&gt;=2025/3/1",'セッション実施状況管理'!$V109:$AH109,"&lt;2025/4/1")</f>
        <v>0</v>
      </c>
      <c r="Y92" s="54">
        <f>COUNTIFS('セッション実施状況管理'!$V109:$AH109,"&gt;=2025/4/1",'セッション実施状況管理'!$V109:$AH109,"&lt;2025/5/1")</f>
        <v>0</v>
      </c>
      <c r="Z92" s="54">
        <f>COUNTIFS('セッション実施状況管理'!$V109:$AH109,"&gt;=2025/5/1",'セッション実施状況管理'!$V109:$AH109,"&lt;2025/6/1")</f>
        <v>0</v>
      </c>
      <c r="AA92" s="54">
        <f>COUNTIFS('セッション実施状況管理'!$V109:$AH109,"&gt;=2025/6/1",'セッション実施状況管理'!$V109:$AH109,"&lt;2025/7/1")</f>
        <v>0</v>
      </c>
      <c r="AB92" s="54">
        <f>COUNTIFS('セッション実施状況管理'!$V109:$AH109,"&gt;=2025/7/1",'セッション実施状況管理'!$V109:$AH109,"&lt;2025/8/1")</f>
        <v>1</v>
      </c>
    </row>
    <row r="93">
      <c r="A93" s="1"/>
      <c r="B93" s="782">
        <v>56.0</v>
      </c>
      <c r="C93" s="257"/>
      <c r="D93" s="784"/>
      <c r="E93" s="74"/>
      <c r="F93" s="74"/>
      <c r="G93" s="777">
        <f t="shared" si="1"/>
        <v>1</v>
      </c>
      <c r="H93" s="779">
        <f>COUNTIFS('セッション実施状況管理'!$V110:$AH110,"&gt;=2023/11/1",'セッション実施状況管理'!$V110:$AH110,"&lt;2023/12/1")</f>
        <v>0</v>
      </c>
      <c r="I93" s="780">
        <f>COUNTIFS('セッション実施状況管理'!$V110:$AH110,"&gt;=2023/12/1",'セッション実施状況管理'!$V110:$AH110,"&lt;2024/1/1")</f>
        <v>0</v>
      </c>
      <c r="J93" s="780">
        <f>COUNTIFS('セッション実施状況管理'!$V110:$AH110,"&gt;=2024/1/1",'セッション実施状況管理'!$V110:$AH110,"&lt;2024/2/1")</f>
        <v>0</v>
      </c>
      <c r="K93" s="780">
        <f>COUNTIFS('セッション実施状況管理'!$V110:$AH110,"&gt;=2024/2/1",'セッション実施状況管理'!$V110:$AH110,"&lt;2024/3/1")</f>
        <v>0</v>
      </c>
      <c r="L93" s="54">
        <f>COUNTIFS('セッション実施状況管理'!$V110:$AH110,"&gt;=2024/3/1",'セッション実施状況管理'!$V110:$AH110,"&lt;2024/4/1")</f>
        <v>0</v>
      </c>
      <c r="M93" s="54">
        <f>COUNTIFS('セッション実施状況管理'!$V110:$AH110,"&gt;=2024/4/1",'セッション実施状況管理'!$V110:$AH110,"&lt;2024/5/1")</f>
        <v>0</v>
      </c>
      <c r="N93" s="54">
        <f>COUNTIFS('セッション実施状況管理'!$V110:$AH110,"&gt;=2024/5/1",'セッション実施状況管理'!$V110:$AH110,"&lt;2024/6/1")</f>
        <v>0</v>
      </c>
      <c r="O93" s="54">
        <f>COUNTIFS('セッション実施状況管理'!$V110:$AH110,"&gt;=2024/6/1",'セッション実施状況管理'!$V110:$AH110,"&lt;2024/7/1")</f>
        <v>0</v>
      </c>
      <c r="P93" s="54">
        <f>COUNTIFS('セッション実施状況管理'!$V110:$AH110,"&gt;=2024/7/1",'セッション実施状況管理'!$V110:$AH110,"&lt;2024/8/1")</f>
        <v>0</v>
      </c>
      <c r="Q93" s="54">
        <f>COUNTIFS('セッション実施状況管理'!$V110:$AH110,"&gt;=2024/8/1",'セッション実施状況管理'!$V110:$AH110,"&lt;2024/9/1")</f>
        <v>0</v>
      </c>
      <c r="R93" s="54">
        <f>COUNTIFS('セッション実施状況管理'!$V110:$AH110,"&gt;=2024/9/1",'セッション実施状況管理'!$V110:$AH110,"&lt;2024/10/1")</f>
        <v>0</v>
      </c>
      <c r="S93" s="54">
        <f>COUNTIFS('セッション実施状況管理'!$V110:$AH110,"&gt;=2024/10/1",'セッション実施状況管理'!$V110:$AH110,"&lt;2024/11/1")</f>
        <v>0</v>
      </c>
      <c r="T93" s="54">
        <f>COUNTIFS('セッション実施状況管理'!$V110:$AH110,"&gt;=2024/11/1",'セッション実施状況管理'!$V110:$AH110,"&lt;2024/12/1")</f>
        <v>0</v>
      </c>
      <c r="U93" s="54">
        <f>COUNTIFS('セッション実施状況管理'!$V110:$AH110,"&gt;=2024/12/1",'セッション実施状況管理'!$V110:$AH110,"&lt;2025/1/1")</f>
        <v>0</v>
      </c>
      <c r="V93" s="54">
        <f>COUNTIFS('セッション実施状況管理'!$V110:$AH110,"&gt;=2025/1/1",'セッション実施状況管理'!$V110:$AH110,"&lt;2025/2/1")</f>
        <v>0</v>
      </c>
      <c r="W93" s="54">
        <f>COUNTIFS('セッション実施状況管理'!$V110:$AH110,"&gt;=2025/2/1",'セッション実施状況管理'!$V110:$AH110,"&lt;2025/3/1")</f>
        <v>0</v>
      </c>
      <c r="X93" s="54">
        <f>COUNTIFS('セッション実施状況管理'!$V110:$AH110,"&gt;=2025/3/1",'セッション実施状況管理'!$V110:$AH110,"&lt;2025/4/1")</f>
        <v>0</v>
      </c>
      <c r="Y93" s="54">
        <f>COUNTIFS('セッション実施状況管理'!$V110:$AH110,"&gt;=2025/4/1",'セッション実施状況管理'!$V110:$AH110,"&lt;2025/5/1")</f>
        <v>0</v>
      </c>
      <c r="Z93" s="54">
        <f>COUNTIFS('セッション実施状況管理'!$V110:$AH110,"&gt;=2025/5/1",'セッション実施状況管理'!$V110:$AH110,"&lt;2025/6/1")</f>
        <v>0</v>
      </c>
      <c r="AA93" s="54">
        <f>COUNTIFS('セッション実施状況管理'!$V110:$AH110,"&gt;=2025/6/1",'セッション実施状況管理'!$V110:$AH110,"&lt;2025/7/1")</f>
        <v>0</v>
      </c>
      <c r="AB93" s="54">
        <f>COUNTIFS('セッション実施状況管理'!$V110:$AH110,"&gt;=2025/7/1",'セッション実施状況管理'!$V110:$AH110,"&lt;2025/8/1")</f>
        <v>1</v>
      </c>
    </row>
    <row r="94">
      <c r="A94" s="1"/>
      <c r="B94" s="782">
        <v>57.0</v>
      </c>
      <c r="C94" s="257"/>
      <c r="D94" s="784"/>
      <c r="E94" s="74"/>
      <c r="F94" s="74"/>
      <c r="G94" s="777">
        <f t="shared" si="1"/>
        <v>1</v>
      </c>
      <c r="H94" s="779">
        <f>COUNTIFS('セッション実施状況管理'!$V111:$AH111,"&gt;=2023/11/1",'セッション実施状況管理'!$V111:$AH111,"&lt;2023/12/1")</f>
        <v>0</v>
      </c>
      <c r="I94" s="780">
        <f>COUNTIFS('セッション実施状況管理'!$V111:$AH111,"&gt;=2023/12/1",'セッション実施状況管理'!$V111:$AH111,"&lt;2024/1/1")</f>
        <v>0</v>
      </c>
      <c r="J94" s="780">
        <f>COUNTIFS('セッション実施状況管理'!$V111:$AH111,"&gt;=2024/1/1",'セッション実施状況管理'!$V111:$AH111,"&lt;2024/2/1")</f>
        <v>0</v>
      </c>
      <c r="K94" s="780">
        <f>COUNTIFS('セッション実施状況管理'!$V111:$AH111,"&gt;=2024/2/1",'セッション実施状況管理'!$V111:$AH111,"&lt;2024/3/1")</f>
        <v>0</v>
      </c>
      <c r="L94" s="54">
        <f>COUNTIFS('セッション実施状況管理'!$V111:$AH111,"&gt;=2024/3/1",'セッション実施状況管理'!$V111:$AH111,"&lt;2024/4/1")</f>
        <v>0</v>
      </c>
      <c r="M94" s="54">
        <f>COUNTIFS('セッション実施状況管理'!$V111:$AH111,"&gt;=2024/4/1",'セッション実施状況管理'!$V111:$AH111,"&lt;2024/5/1")</f>
        <v>0</v>
      </c>
      <c r="N94" s="54">
        <f>COUNTIFS('セッション実施状況管理'!$V111:$AH111,"&gt;=2024/5/1",'セッション実施状況管理'!$V111:$AH111,"&lt;2024/6/1")</f>
        <v>0</v>
      </c>
      <c r="O94" s="54">
        <f>COUNTIFS('セッション実施状況管理'!$V111:$AH111,"&gt;=2024/6/1",'セッション実施状況管理'!$V111:$AH111,"&lt;2024/7/1")</f>
        <v>0</v>
      </c>
      <c r="P94" s="54">
        <f>COUNTIFS('セッション実施状況管理'!$V111:$AH111,"&gt;=2024/7/1",'セッション実施状況管理'!$V111:$AH111,"&lt;2024/8/1")</f>
        <v>0</v>
      </c>
      <c r="Q94" s="54">
        <f>COUNTIFS('セッション実施状況管理'!$V111:$AH111,"&gt;=2024/8/1",'セッション実施状況管理'!$V111:$AH111,"&lt;2024/9/1")</f>
        <v>0</v>
      </c>
      <c r="R94" s="54">
        <f>COUNTIFS('セッション実施状況管理'!$V111:$AH111,"&gt;=2024/9/1",'セッション実施状況管理'!$V111:$AH111,"&lt;2024/10/1")</f>
        <v>0</v>
      </c>
      <c r="S94" s="54">
        <f>COUNTIFS('セッション実施状況管理'!$V111:$AH111,"&gt;=2024/10/1",'セッション実施状況管理'!$V111:$AH111,"&lt;2024/11/1")</f>
        <v>0</v>
      </c>
      <c r="T94" s="54">
        <f>COUNTIFS('セッション実施状況管理'!$V111:$AH111,"&gt;=2024/11/1",'セッション実施状況管理'!$V111:$AH111,"&lt;2024/12/1")</f>
        <v>0</v>
      </c>
      <c r="U94" s="54">
        <f>COUNTIFS('セッション実施状況管理'!$V111:$AH111,"&gt;=2024/12/1",'セッション実施状況管理'!$V111:$AH111,"&lt;2025/1/1")</f>
        <v>0</v>
      </c>
      <c r="V94" s="54">
        <f>COUNTIFS('セッション実施状況管理'!$V111:$AH111,"&gt;=2025/1/1",'セッション実施状況管理'!$V111:$AH111,"&lt;2025/2/1")</f>
        <v>0</v>
      </c>
      <c r="W94" s="54">
        <f>COUNTIFS('セッション実施状況管理'!$V111:$AH111,"&gt;=2025/2/1",'セッション実施状況管理'!$V111:$AH111,"&lt;2025/3/1")</f>
        <v>0</v>
      </c>
      <c r="X94" s="54">
        <f>COUNTIFS('セッション実施状況管理'!$V111:$AH111,"&gt;=2025/3/1",'セッション実施状況管理'!$V111:$AH111,"&lt;2025/4/1")</f>
        <v>0</v>
      </c>
      <c r="Y94" s="54">
        <f>COUNTIFS('セッション実施状況管理'!$V111:$AH111,"&gt;=2025/4/1",'セッション実施状況管理'!$V111:$AH111,"&lt;2025/5/1")</f>
        <v>0</v>
      </c>
      <c r="Z94" s="54">
        <f>COUNTIFS('セッション実施状況管理'!$V111:$AH111,"&gt;=2025/5/1",'セッション実施状況管理'!$V111:$AH111,"&lt;2025/6/1")</f>
        <v>0</v>
      </c>
      <c r="AA94" s="54">
        <f>COUNTIFS('セッション実施状況管理'!$V111:$AH111,"&gt;=2025/6/1",'セッション実施状況管理'!$V111:$AH111,"&lt;2025/7/1")</f>
        <v>0</v>
      </c>
      <c r="AB94" s="54">
        <f>COUNTIFS('セッション実施状況管理'!$V111:$AH111,"&gt;=2025/7/1",'セッション実施状況管理'!$V111:$AH111,"&lt;2025/8/1")</f>
        <v>1</v>
      </c>
    </row>
    <row r="95">
      <c r="A95" s="1"/>
      <c r="B95" s="783">
        <v>58.0</v>
      </c>
      <c r="C95" s="257"/>
      <c r="D95" s="784"/>
      <c r="E95" s="74"/>
      <c r="F95" s="74"/>
      <c r="G95" s="777">
        <f t="shared" si="1"/>
        <v>1</v>
      </c>
      <c r="H95" s="779">
        <f>COUNTIFS('セッション実施状況管理'!$V112:$AH112,"&gt;=2023/11/1",'セッション実施状況管理'!$V112:$AH112,"&lt;2023/12/1")</f>
        <v>0</v>
      </c>
      <c r="I95" s="780">
        <f>COUNTIFS('セッション実施状況管理'!$V112:$AH112,"&gt;=2023/12/1",'セッション実施状況管理'!$V112:$AH112,"&lt;2024/1/1")</f>
        <v>0</v>
      </c>
      <c r="J95" s="780">
        <f>COUNTIFS('セッション実施状況管理'!$V112:$AH112,"&gt;=2024/1/1",'セッション実施状況管理'!$V112:$AH112,"&lt;2024/2/1")</f>
        <v>0</v>
      </c>
      <c r="K95" s="780">
        <f>COUNTIFS('セッション実施状況管理'!$V112:$AH112,"&gt;=2024/2/1",'セッション実施状況管理'!$V112:$AH112,"&lt;2024/3/1")</f>
        <v>0</v>
      </c>
      <c r="L95" s="54">
        <f>COUNTIFS('セッション実施状況管理'!$V112:$AH112,"&gt;=2024/3/1",'セッション実施状況管理'!$V112:$AH112,"&lt;2024/4/1")</f>
        <v>0</v>
      </c>
      <c r="M95" s="54">
        <f>COUNTIFS('セッション実施状況管理'!$V112:$AH112,"&gt;=2024/4/1",'セッション実施状況管理'!$V112:$AH112,"&lt;2024/5/1")</f>
        <v>0</v>
      </c>
      <c r="N95" s="54">
        <f>COUNTIFS('セッション実施状況管理'!$V112:$AH112,"&gt;=2024/5/1",'セッション実施状況管理'!$V112:$AH112,"&lt;2024/6/1")</f>
        <v>0</v>
      </c>
      <c r="O95" s="54">
        <f>COUNTIFS('セッション実施状況管理'!$V112:$AH112,"&gt;=2024/6/1",'セッション実施状況管理'!$V112:$AH112,"&lt;2024/7/1")</f>
        <v>0</v>
      </c>
      <c r="P95" s="54">
        <f>COUNTIFS('セッション実施状況管理'!$V112:$AH112,"&gt;=2024/7/1",'セッション実施状況管理'!$V112:$AH112,"&lt;2024/8/1")</f>
        <v>0</v>
      </c>
      <c r="Q95" s="54">
        <f>COUNTIFS('セッション実施状況管理'!$V112:$AH112,"&gt;=2024/8/1",'セッション実施状況管理'!$V112:$AH112,"&lt;2024/9/1")</f>
        <v>0</v>
      </c>
      <c r="R95" s="54">
        <f>COUNTIFS('セッション実施状況管理'!$V112:$AH112,"&gt;=2024/9/1",'セッション実施状況管理'!$V112:$AH112,"&lt;2024/10/1")</f>
        <v>0</v>
      </c>
      <c r="S95" s="54">
        <f>COUNTIFS('セッション実施状況管理'!$V112:$AH112,"&gt;=2024/10/1",'セッション実施状況管理'!$V112:$AH112,"&lt;2024/11/1")</f>
        <v>0</v>
      </c>
      <c r="T95" s="54">
        <f>COUNTIFS('セッション実施状況管理'!$V112:$AH112,"&gt;=2024/11/1",'セッション実施状況管理'!$V112:$AH112,"&lt;2024/12/1")</f>
        <v>0</v>
      </c>
      <c r="U95" s="54">
        <f>COUNTIFS('セッション実施状況管理'!$V112:$AH112,"&gt;=2024/12/1",'セッション実施状況管理'!$V112:$AH112,"&lt;2025/1/1")</f>
        <v>0</v>
      </c>
      <c r="V95" s="54">
        <f>COUNTIFS('セッション実施状況管理'!$V112:$AH112,"&gt;=2025/1/1",'セッション実施状況管理'!$V112:$AH112,"&lt;2025/2/1")</f>
        <v>0</v>
      </c>
      <c r="W95" s="54">
        <f>COUNTIFS('セッション実施状況管理'!$V112:$AH112,"&gt;=2025/2/1",'セッション実施状況管理'!$V112:$AH112,"&lt;2025/3/1")</f>
        <v>0</v>
      </c>
      <c r="X95" s="54">
        <f>COUNTIFS('セッション実施状況管理'!$V112:$AH112,"&gt;=2025/3/1",'セッション実施状況管理'!$V112:$AH112,"&lt;2025/4/1")</f>
        <v>0</v>
      </c>
      <c r="Y95" s="54">
        <f>COUNTIFS('セッション実施状況管理'!$V112:$AH112,"&gt;=2025/4/1",'セッション実施状況管理'!$V112:$AH112,"&lt;2025/5/1")</f>
        <v>0</v>
      </c>
      <c r="Z95" s="54">
        <f>COUNTIFS('セッション実施状況管理'!$V112:$AH112,"&gt;=2025/5/1",'セッション実施状況管理'!$V112:$AH112,"&lt;2025/6/1")</f>
        <v>0</v>
      </c>
      <c r="AA95" s="54">
        <f>COUNTIFS('セッション実施状況管理'!$V112:$AH112,"&gt;=2025/6/1",'セッション実施状況管理'!$V112:$AH112,"&lt;2025/7/1")</f>
        <v>0</v>
      </c>
      <c r="AB95" s="54">
        <f>COUNTIFS('セッション実施状況管理'!$V112:$AH112,"&gt;=2025/7/1",'セッション実施状況管理'!$V112:$AH112,"&lt;2025/8/1")</f>
        <v>1</v>
      </c>
    </row>
    <row r="96">
      <c r="A96" s="1"/>
      <c r="B96" s="782">
        <v>59.0</v>
      </c>
      <c r="C96" s="257"/>
      <c r="D96" s="784"/>
      <c r="E96" s="74"/>
      <c r="F96" s="74"/>
      <c r="G96" s="777">
        <f t="shared" si="1"/>
        <v>0</v>
      </c>
      <c r="H96" s="779">
        <f>COUNTIFS('セッション実施状況管理'!$V113:$AH113,"&gt;=2023/11/1",'セッション実施状況管理'!$V113:$AH113,"&lt;2023/12/1")</f>
        <v>0</v>
      </c>
      <c r="I96" s="780">
        <f>COUNTIFS('セッション実施状況管理'!$V113:$AH113,"&gt;=2023/12/1",'セッション実施状況管理'!$V113:$AH113,"&lt;2024/1/1")</f>
        <v>0</v>
      </c>
      <c r="J96" s="780">
        <f>COUNTIFS('セッション実施状況管理'!$V113:$AH113,"&gt;=2024/1/1",'セッション実施状況管理'!$V113:$AH113,"&lt;2024/2/1")</f>
        <v>0</v>
      </c>
      <c r="K96" s="780">
        <f>COUNTIFS('セッション実施状況管理'!$V113:$AH113,"&gt;=2024/2/1",'セッション実施状況管理'!$V113:$AH113,"&lt;2024/3/1")</f>
        <v>0</v>
      </c>
      <c r="L96" s="54">
        <f>COUNTIFS('セッション実施状況管理'!$V113:$AH113,"&gt;=2024/3/1",'セッション実施状況管理'!$V113:$AH113,"&lt;2024/4/1")</f>
        <v>0</v>
      </c>
      <c r="M96" s="54">
        <f>COUNTIFS('セッション実施状況管理'!$V113:$AH113,"&gt;=2024/4/1",'セッション実施状況管理'!$V113:$AH113,"&lt;2024/5/1")</f>
        <v>0</v>
      </c>
      <c r="N96" s="54">
        <f>COUNTIFS('セッション実施状況管理'!$V113:$AH113,"&gt;=2024/5/1",'セッション実施状況管理'!$V113:$AH113,"&lt;2024/6/1")</f>
        <v>0</v>
      </c>
      <c r="O96" s="54">
        <f>COUNTIFS('セッション実施状況管理'!$V113:$AH113,"&gt;=2024/6/1",'セッション実施状況管理'!$V113:$AH113,"&lt;2024/7/1")</f>
        <v>0</v>
      </c>
      <c r="P96" s="54">
        <f>COUNTIFS('セッション実施状況管理'!$V113:$AH113,"&gt;=2024/7/1",'セッション実施状況管理'!$V113:$AH113,"&lt;2024/8/1")</f>
        <v>0</v>
      </c>
      <c r="Q96" s="54">
        <f>COUNTIFS('セッション実施状況管理'!$V113:$AH113,"&gt;=2024/8/1",'セッション実施状況管理'!$V113:$AH113,"&lt;2024/9/1")</f>
        <v>0</v>
      </c>
      <c r="R96" s="54">
        <f>COUNTIFS('セッション実施状況管理'!$V113:$AH113,"&gt;=2024/9/1",'セッション実施状況管理'!$V113:$AH113,"&lt;2024/10/1")</f>
        <v>0</v>
      </c>
      <c r="S96" s="54">
        <f>COUNTIFS('セッション実施状況管理'!$V113:$AH113,"&gt;=2024/10/1",'セッション実施状況管理'!$V113:$AH113,"&lt;2024/11/1")</f>
        <v>0</v>
      </c>
      <c r="T96" s="54">
        <f>COUNTIFS('セッション実施状況管理'!$V113:$AH113,"&gt;=2024/11/1",'セッション実施状況管理'!$V113:$AH113,"&lt;2024/12/1")</f>
        <v>0</v>
      </c>
      <c r="U96" s="54">
        <f>COUNTIFS('セッション実施状況管理'!$V113:$AH113,"&gt;=2024/12/1",'セッション実施状況管理'!$V113:$AH113,"&lt;2025/1/1")</f>
        <v>0</v>
      </c>
      <c r="V96" s="54">
        <f>COUNTIFS('セッション実施状況管理'!$V113:$AH113,"&gt;=2025/1/1",'セッション実施状況管理'!$V113:$AH113,"&lt;2025/2/1")</f>
        <v>0</v>
      </c>
      <c r="W96" s="54">
        <f>COUNTIFS('セッション実施状況管理'!$V113:$AH113,"&gt;=2025/2/1",'セッション実施状況管理'!$V113:$AH113,"&lt;2025/3/1")</f>
        <v>0</v>
      </c>
      <c r="X96" s="54">
        <f>COUNTIFS('セッション実施状況管理'!$V113:$AH113,"&gt;=2025/3/1",'セッション実施状況管理'!$V113:$AH113,"&lt;2025/4/1")</f>
        <v>0</v>
      </c>
      <c r="Y96" s="54">
        <f>COUNTIFS('セッション実施状況管理'!$V113:$AH113,"&gt;=2025/4/1",'セッション実施状況管理'!$V113:$AH113,"&lt;2025/5/1")</f>
        <v>0</v>
      </c>
      <c r="Z96" s="54">
        <f>COUNTIFS('セッション実施状況管理'!$V113:$AH113,"&gt;=2025/5/1",'セッション実施状況管理'!$V113:$AH113,"&lt;2025/6/1")</f>
        <v>0</v>
      </c>
      <c r="AA96" s="54">
        <f>COUNTIFS('セッション実施状況管理'!$V113:$AH113,"&gt;=2025/6/1",'セッション実施状況管理'!$V113:$AH113,"&lt;2025/7/1")</f>
        <v>0</v>
      </c>
      <c r="AB96" s="54">
        <f>COUNTIFS('セッション実施状況管理'!$V113:$AH113,"&gt;=2025/7/1",'セッション実施状況管理'!$V113:$AH113,"&lt;2025/8/1")</f>
        <v>0</v>
      </c>
    </row>
    <row r="97">
      <c r="A97" s="1"/>
      <c r="B97" s="782">
        <v>60.0</v>
      </c>
      <c r="C97" s="257"/>
      <c r="D97" s="784"/>
      <c r="E97" s="74"/>
      <c r="F97" s="74"/>
      <c r="G97" s="777">
        <f t="shared" si="1"/>
        <v>2</v>
      </c>
      <c r="H97" s="779">
        <f>COUNTIFS('セッション実施状況管理'!$V114:$AH114,"&gt;=2023/11/1",'セッション実施状況管理'!$V114:$AH114,"&lt;2023/12/1")</f>
        <v>0</v>
      </c>
      <c r="I97" s="780">
        <f>COUNTIFS('セッション実施状況管理'!$V114:$AH114,"&gt;=2023/12/1",'セッション実施状況管理'!$V114:$AH114,"&lt;2024/1/1")</f>
        <v>0</v>
      </c>
      <c r="J97" s="780">
        <f>COUNTIFS('セッション実施状況管理'!$V114:$AH114,"&gt;=2024/1/1",'セッション実施状況管理'!$V114:$AH114,"&lt;2024/2/1")</f>
        <v>0</v>
      </c>
      <c r="K97" s="780">
        <f>COUNTIFS('セッション実施状況管理'!$V114:$AH114,"&gt;=2024/2/1",'セッション実施状況管理'!$V114:$AH114,"&lt;2024/3/1")</f>
        <v>0</v>
      </c>
      <c r="L97" s="54">
        <f>COUNTIFS('セッション実施状況管理'!$V114:$AH114,"&gt;=2024/3/1",'セッション実施状況管理'!$V114:$AH114,"&lt;2024/4/1")</f>
        <v>0</v>
      </c>
      <c r="M97" s="54">
        <f>COUNTIFS('セッション実施状況管理'!$V114:$AH114,"&gt;=2024/4/1",'セッション実施状況管理'!$V114:$AH114,"&lt;2024/5/1")</f>
        <v>0</v>
      </c>
      <c r="N97" s="54">
        <f>COUNTIFS('セッション実施状況管理'!$V114:$AH114,"&gt;=2024/5/1",'セッション実施状況管理'!$V114:$AH114,"&lt;2024/6/1")</f>
        <v>0</v>
      </c>
      <c r="O97" s="54">
        <f>COUNTIFS('セッション実施状況管理'!$V114:$AH114,"&gt;=2024/6/1",'セッション実施状況管理'!$V114:$AH114,"&lt;2024/7/1")</f>
        <v>0</v>
      </c>
      <c r="P97" s="54">
        <f>COUNTIFS('セッション実施状況管理'!$V114:$AH114,"&gt;=2024/7/1",'セッション実施状況管理'!$V114:$AH114,"&lt;2024/8/1")</f>
        <v>0</v>
      </c>
      <c r="Q97" s="54">
        <f>COUNTIFS('セッション実施状況管理'!$V114:$AH114,"&gt;=2024/8/1",'セッション実施状況管理'!$V114:$AH114,"&lt;2024/9/1")</f>
        <v>0</v>
      </c>
      <c r="R97" s="54">
        <f>COUNTIFS('セッション実施状況管理'!$V114:$AH114,"&gt;=2024/9/1",'セッション実施状況管理'!$V114:$AH114,"&lt;2024/10/1")</f>
        <v>0</v>
      </c>
      <c r="S97" s="54">
        <f>COUNTIFS('セッション実施状況管理'!$V114:$AH114,"&gt;=2024/10/1",'セッション実施状況管理'!$V114:$AH114,"&lt;2024/11/1")</f>
        <v>0</v>
      </c>
      <c r="T97" s="54">
        <f>COUNTIFS('セッション実施状況管理'!$V114:$AH114,"&gt;=2024/11/1",'セッション実施状況管理'!$V114:$AH114,"&lt;2024/12/1")</f>
        <v>0</v>
      </c>
      <c r="U97" s="54">
        <f>COUNTIFS('セッション実施状況管理'!$V114:$AH114,"&gt;=2024/12/1",'セッション実施状況管理'!$V114:$AH114,"&lt;2025/1/1")</f>
        <v>0</v>
      </c>
      <c r="V97" s="54">
        <f>COUNTIFS('セッション実施状況管理'!$V114:$AH114,"&gt;=2025/1/1",'セッション実施状況管理'!$V114:$AH114,"&lt;2025/2/1")</f>
        <v>1</v>
      </c>
      <c r="W97" s="54">
        <f>COUNTIFS('セッション実施状況管理'!$V114:$AH114,"&gt;=2025/2/1",'セッション実施状況管理'!$V114:$AH114,"&lt;2025/3/1")</f>
        <v>0</v>
      </c>
      <c r="X97" s="54">
        <f>COUNTIFS('セッション実施状況管理'!$V114:$AH114,"&gt;=2025/3/1",'セッション実施状況管理'!$V114:$AH114,"&lt;2025/4/1")</f>
        <v>0</v>
      </c>
      <c r="Y97" s="54">
        <f>COUNTIFS('セッション実施状況管理'!$V114:$AH114,"&gt;=2025/4/1",'セッション実施状況管理'!$V114:$AH114,"&lt;2025/5/1")</f>
        <v>0</v>
      </c>
      <c r="Z97" s="54">
        <f>COUNTIFS('セッション実施状況管理'!$V114:$AH114,"&gt;=2025/5/1",'セッション実施状況管理'!$V114:$AH114,"&lt;2025/6/1")</f>
        <v>0</v>
      </c>
      <c r="AA97" s="54">
        <f>COUNTIFS('セッション実施状況管理'!$V114:$AH114,"&gt;=2025/6/1",'セッション実施状況管理'!$V114:$AH114,"&lt;2025/7/1")</f>
        <v>0</v>
      </c>
      <c r="AB97" s="54">
        <f>COUNTIFS('セッション実施状況管理'!$V114:$AH114,"&gt;=2025/7/1",'セッション実施状況管理'!$V114:$AH114,"&lt;2025/8/1")</f>
        <v>1</v>
      </c>
    </row>
    <row r="98">
      <c r="A98" s="1"/>
      <c r="B98" s="783">
        <v>61.0</v>
      </c>
      <c r="C98" s="257"/>
      <c r="D98" s="784"/>
      <c r="E98" s="74"/>
      <c r="F98" s="74"/>
      <c r="G98" s="777">
        <f t="shared" si="1"/>
        <v>0</v>
      </c>
      <c r="H98" s="779">
        <f>COUNTIFS('セッション実施状況管理'!$V115:$AH115,"&gt;=2023/11/1",'セッション実施状況管理'!$V115:$AH115,"&lt;2023/12/1")</f>
        <v>0</v>
      </c>
      <c r="I98" s="780">
        <f>COUNTIFS('セッション実施状況管理'!$V115:$AH115,"&gt;=2023/12/1",'セッション実施状況管理'!$V115:$AH115,"&lt;2024/1/1")</f>
        <v>0</v>
      </c>
      <c r="J98" s="780">
        <f>COUNTIFS('セッション実施状況管理'!$V115:$AH115,"&gt;=2024/1/1",'セッション実施状況管理'!$V115:$AH115,"&lt;2024/2/1")</f>
        <v>0</v>
      </c>
      <c r="K98" s="780">
        <f>COUNTIFS('セッション実施状況管理'!$V115:$AH115,"&gt;=2024/2/1",'セッション実施状況管理'!$V115:$AH115,"&lt;2024/3/1")</f>
        <v>0</v>
      </c>
      <c r="L98" s="54">
        <f>COUNTIFS('セッション実施状況管理'!$V115:$AH115,"&gt;=2024/3/1",'セッション実施状況管理'!$V115:$AH115,"&lt;2024/4/1")</f>
        <v>0</v>
      </c>
      <c r="M98" s="54">
        <f>COUNTIFS('セッション実施状況管理'!$V115:$AH115,"&gt;=2024/4/1",'セッション実施状況管理'!$V115:$AH115,"&lt;2024/5/1")</f>
        <v>0</v>
      </c>
      <c r="N98" s="54">
        <f>COUNTIFS('セッション実施状況管理'!$V115:$AH115,"&gt;=2024/5/1",'セッション実施状況管理'!$V115:$AH115,"&lt;2024/6/1")</f>
        <v>0</v>
      </c>
      <c r="O98" s="54">
        <f>COUNTIFS('セッション実施状況管理'!$V115:$AH115,"&gt;=2024/6/1",'セッション実施状況管理'!$V115:$AH115,"&lt;2024/7/1")</f>
        <v>0</v>
      </c>
      <c r="P98" s="54">
        <f>COUNTIFS('セッション実施状況管理'!$V115:$AH115,"&gt;=2024/7/1",'セッション実施状況管理'!$V115:$AH115,"&lt;2024/8/1")</f>
        <v>0</v>
      </c>
      <c r="Q98" s="54">
        <f>COUNTIFS('セッション実施状況管理'!$V115:$AH115,"&gt;=2024/8/1",'セッション実施状況管理'!$V115:$AH115,"&lt;2024/9/1")</f>
        <v>0</v>
      </c>
      <c r="R98" s="54">
        <f>COUNTIFS('セッション実施状況管理'!$V115:$AH115,"&gt;=2024/9/1",'セッション実施状況管理'!$V115:$AH115,"&lt;2024/10/1")</f>
        <v>0</v>
      </c>
      <c r="S98" s="54">
        <f>COUNTIFS('セッション実施状況管理'!$V115:$AH115,"&gt;=2024/10/1",'セッション実施状況管理'!$V115:$AH115,"&lt;2024/11/1")</f>
        <v>0</v>
      </c>
      <c r="T98" s="54">
        <f>COUNTIFS('セッション実施状況管理'!$V115:$AH115,"&gt;=2024/11/1",'セッション実施状況管理'!$V115:$AH115,"&lt;2024/12/1")</f>
        <v>0</v>
      </c>
      <c r="U98" s="54">
        <f>COUNTIFS('セッション実施状況管理'!$V115:$AH115,"&gt;=2024/12/1",'セッション実施状況管理'!$V115:$AH115,"&lt;2025/1/1")</f>
        <v>0</v>
      </c>
      <c r="V98" s="54">
        <f>COUNTIFS('セッション実施状況管理'!$V115:$AH115,"&gt;=2025/1/1",'セッション実施状況管理'!$V115:$AH115,"&lt;2025/2/1")</f>
        <v>0</v>
      </c>
      <c r="W98" s="54">
        <f>COUNTIFS('セッション実施状況管理'!$V115:$AH115,"&gt;=2025/2/1",'セッション実施状況管理'!$V115:$AH115,"&lt;2025/3/1")</f>
        <v>0</v>
      </c>
      <c r="X98" s="54">
        <f>COUNTIFS('セッション実施状況管理'!$V115:$AH115,"&gt;=2025/3/1",'セッション実施状況管理'!$V115:$AH115,"&lt;2025/4/1")</f>
        <v>0</v>
      </c>
      <c r="Y98" s="54">
        <f>COUNTIFS('セッション実施状況管理'!$V115:$AH115,"&gt;=2025/4/1",'セッション実施状況管理'!$V115:$AH115,"&lt;2025/5/1")</f>
        <v>0</v>
      </c>
      <c r="Z98" s="54">
        <f>COUNTIFS('セッション実施状況管理'!$V115:$AH115,"&gt;=2025/5/1",'セッション実施状況管理'!$V115:$AH115,"&lt;2025/6/1")</f>
        <v>0</v>
      </c>
      <c r="AA98" s="54">
        <f>COUNTIFS('セッション実施状況管理'!$V115:$AH115,"&gt;=2025/6/1",'セッション実施状況管理'!$V115:$AH115,"&lt;2025/7/1")</f>
        <v>0</v>
      </c>
      <c r="AB98" s="54">
        <f>COUNTIFS('セッション実施状況管理'!$V115:$AH115,"&gt;=2025/7/1",'セッション実施状況管理'!$V115:$AH115,"&lt;2025/8/1")</f>
        <v>0</v>
      </c>
    </row>
    <row r="99">
      <c r="A99" s="1"/>
      <c r="B99" s="783">
        <v>62.0</v>
      </c>
      <c r="C99" s="257"/>
      <c r="D99" s="784"/>
      <c r="E99" s="74"/>
      <c r="F99" s="74"/>
      <c r="G99" s="777">
        <f t="shared" si="1"/>
        <v>0</v>
      </c>
      <c r="H99" s="779">
        <f>COUNTIFS('セッション実施状況管理'!$V116:$AH116,"&gt;=2023/11/1",'セッション実施状況管理'!$V116:$AH116,"&lt;2023/12/1")</f>
        <v>0</v>
      </c>
      <c r="I99" s="780">
        <f>COUNTIFS('セッション実施状況管理'!$V116:$AH116,"&gt;=2023/12/1",'セッション実施状況管理'!$V116:$AH116,"&lt;2024/1/1")</f>
        <v>0</v>
      </c>
      <c r="J99" s="780">
        <f>COUNTIFS('セッション実施状況管理'!$V116:$AH116,"&gt;=2024/1/1",'セッション実施状況管理'!$V116:$AH116,"&lt;2024/2/1")</f>
        <v>0</v>
      </c>
      <c r="K99" s="780">
        <f>COUNTIFS('セッション実施状況管理'!$V116:$AH116,"&gt;=2024/2/1",'セッション実施状況管理'!$V116:$AH116,"&lt;2024/3/1")</f>
        <v>0</v>
      </c>
      <c r="L99" s="54">
        <f>COUNTIFS('セッション実施状況管理'!$V116:$AH116,"&gt;=2024/3/1",'セッション実施状況管理'!$V116:$AH116,"&lt;2024/4/1")</f>
        <v>0</v>
      </c>
      <c r="M99" s="54">
        <f>COUNTIFS('セッション実施状況管理'!$V116:$AH116,"&gt;=2024/4/1",'セッション実施状況管理'!$V116:$AH116,"&lt;2024/5/1")</f>
        <v>0</v>
      </c>
      <c r="N99" s="54">
        <f>COUNTIFS('セッション実施状況管理'!$V116:$AH116,"&gt;=2024/5/1",'セッション実施状況管理'!$V116:$AH116,"&lt;2024/6/1")</f>
        <v>0</v>
      </c>
      <c r="O99" s="54">
        <f>COUNTIFS('セッション実施状況管理'!$V116:$AH116,"&gt;=2024/6/1",'セッション実施状況管理'!$V116:$AH116,"&lt;2024/7/1")</f>
        <v>0</v>
      </c>
      <c r="P99" s="54">
        <f>COUNTIFS('セッション実施状況管理'!$V116:$AH116,"&gt;=2024/7/1",'セッション実施状況管理'!$V116:$AH116,"&lt;2024/8/1")</f>
        <v>0</v>
      </c>
      <c r="Q99" s="54">
        <f>COUNTIFS('セッション実施状況管理'!$V116:$AH116,"&gt;=2024/8/1",'セッション実施状況管理'!$V116:$AH116,"&lt;2024/9/1")</f>
        <v>0</v>
      </c>
      <c r="R99" s="54">
        <f>COUNTIFS('セッション実施状況管理'!$V116:$AH116,"&gt;=2024/9/1",'セッション実施状況管理'!$V116:$AH116,"&lt;2024/10/1")</f>
        <v>0</v>
      </c>
      <c r="S99" s="54">
        <f>COUNTIFS('セッション実施状況管理'!$V116:$AH116,"&gt;=2024/10/1",'セッション実施状況管理'!$V116:$AH116,"&lt;2024/11/1")</f>
        <v>0</v>
      </c>
      <c r="T99" s="54">
        <f>COUNTIFS('セッション実施状況管理'!$V116:$AH116,"&gt;=2024/11/1",'セッション実施状況管理'!$V116:$AH116,"&lt;2024/12/1")</f>
        <v>0</v>
      </c>
      <c r="U99" s="54">
        <f>COUNTIFS('セッション実施状況管理'!$V116:$AH116,"&gt;=2024/12/1",'セッション実施状況管理'!$V116:$AH116,"&lt;2025/1/1")</f>
        <v>0</v>
      </c>
      <c r="V99" s="54">
        <f>COUNTIFS('セッション実施状況管理'!$V116:$AH116,"&gt;=2025/1/1",'セッション実施状況管理'!$V116:$AH116,"&lt;2025/2/1")</f>
        <v>0</v>
      </c>
      <c r="W99" s="54">
        <f>COUNTIFS('セッション実施状況管理'!$V116:$AH116,"&gt;=2025/2/1",'セッション実施状況管理'!$V116:$AH116,"&lt;2025/3/1")</f>
        <v>0</v>
      </c>
      <c r="X99" s="54">
        <f>COUNTIFS('セッション実施状況管理'!$V116:$AH116,"&gt;=2025/3/1",'セッション実施状況管理'!$V116:$AH116,"&lt;2025/4/1")</f>
        <v>0</v>
      </c>
      <c r="Y99" s="54">
        <f>COUNTIFS('セッション実施状況管理'!$V116:$AH116,"&gt;=2025/4/1",'セッション実施状況管理'!$V116:$AH116,"&lt;2025/5/1")</f>
        <v>0</v>
      </c>
      <c r="Z99" s="54">
        <f>COUNTIFS('セッション実施状況管理'!$V116:$AH116,"&gt;=2025/5/1",'セッション実施状況管理'!$V116:$AH116,"&lt;2025/6/1")</f>
        <v>0</v>
      </c>
      <c r="AA99" s="54">
        <f>COUNTIFS('セッション実施状況管理'!$V116:$AH116,"&gt;=2025/6/1",'セッション実施状況管理'!$V116:$AH116,"&lt;2025/7/1")</f>
        <v>0</v>
      </c>
      <c r="AB99" s="54">
        <f>COUNTIFS('セッション実施状況管理'!$V116:$AH116,"&gt;=2025/7/1",'セッション実施状況管理'!$V116:$AH116,"&lt;2025/8/1")</f>
        <v>0</v>
      </c>
    </row>
    <row r="100">
      <c r="A100" s="1"/>
      <c r="B100" s="783">
        <v>63.0</v>
      </c>
      <c r="C100" s="257"/>
      <c r="D100" s="784"/>
      <c r="E100" s="74"/>
      <c r="F100" s="74"/>
      <c r="G100" s="777">
        <f t="shared" si="1"/>
        <v>0</v>
      </c>
      <c r="H100" s="779">
        <f>COUNTIFS('セッション実施状況管理'!$V117:$AH117,"&gt;=2023/11/1",'セッション実施状況管理'!$V117:$AH117,"&lt;2023/12/1")</f>
        <v>0</v>
      </c>
      <c r="I100" s="780">
        <f>COUNTIFS('セッション実施状況管理'!$V117:$AH117,"&gt;=2023/12/1",'セッション実施状況管理'!$V117:$AH117,"&lt;2024/1/1")</f>
        <v>0</v>
      </c>
      <c r="J100" s="780">
        <f>COUNTIFS('セッション実施状況管理'!$V117:$AH117,"&gt;=2024/1/1",'セッション実施状況管理'!$V117:$AH117,"&lt;2024/2/1")</f>
        <v>0</v>
      </c>
      <c r="K100" s="780">
        <f>COUNTIFS('セッション実施状況管理'!$V117:$AH117,"&gt;=2024/2/1",'セッション実施状況管理'!$V117:$AH117,"&lt;2024/3/1")</f>
        <v>0</v>
      </c>
      <c r="L100" s="54">
        <f>COUNTIFS('セッション実施状況管理'!$V117:$AH117,"&gt;=2024/3/1",'セッション実施状況管理'!$V117:$AH117,"&lt;2024/4/1")</f>
        <v>0</v>
      </c>
      <c r="M100" s="54">
        <f>COUNTIFS('セッション実施状況管理'!$V117:$AH117,"&gt;=2024/4/1",'セッション実施状況管理'!$V117:$AH117,"&lt;2024/5/1")</f>
        <v>0</v>
      </c>
      <c r="N100" s="54">
        <f>COUNTIFS('セッション実施状況管理'!$V117:$AH117,"&gt;=2024/5/1",'セッション実施状況管理'!$V117:$AH117,"&lt;2024/6/1")</f>
        <v>0</v>
      </c>
      <c r="O100" s="54">
        <f>COUNTIFS('セッション実施状況管理'!$V117:$AH117,"&gt;=2024/6/1",'セッション実施状況管理'!$V117:$AH117,"&lt;2024/7/1")</f>
        <v>0</v>
      </c>
      <c r="P100" s="54">
        <f>COUNTIFS('セッション実施状況管理'!$V117:$AH117,"&gt;=2024/7/1",'セッション実施状況管理'!$V117:$AH117,"&lt;2024/8/1")</f>
        <v>0</v>
      </c>
      <c r="Q100" s="54">
        <f>COUNTIFS('セッション実施状況管理'!$V117:$AH117,"&gt;=2024/8/1",'セッション実施状況管理'!$V117:$AH117,"&lt;2024/9/1")</f>
        <v>0</v>
      </c>
      <c r="R100" s="54">
        <f>COUNTIFS('セッション実施状況管理'!$V117:$AH117,"&gt;=2024/9/1",'セッション実施状況管理'!$V117:$AH117,"&lt;2024/10/1")</f>
        <v>0</v>
      </c>
      <c r="S100" s="54">
        <f>COUNTIFS('セッション実施状況管理'!$V117:$AH117,"&gt;=2024/10/1",'セッション実施状況管理'!$V117:$AH117,"&lt;2024/11/1")</f>
        <v>0</v>
      </c>
      <c r="T100" s="54">
        <f>COUNTIFS('セッション実施状況管理'!$V117:$AH117,"&gt;=2024/11/1",'セッション実施状況管理'!$V117:$AH117,"&lt;2024/12/1")</f>
        <v>0</v>
      </c>
      <c r="U100" s="54">
        <f>COUNTIFS('セッション実施状況管理'!$V117:$AH117,"&gt;=2024/12/1",'セッション実施状況管理'!$V117:$AH117,"&lt;2025/1/1")</f>
        <v>0</v>
      </c>
      <c r="V100" s="54">
        <f>COUNTIFS('セッション実施状況管理'!$V117:$AH117,"&gt;=2025/1/1",'セッション実施状況管理'!$V117:$AH117,"&lt;2025/2/1")</f>
        <v>0</v>
      </c>
      <c r="W100" s="54">
        <f>COUNTIFS('セッション実施状況管理'!$V117:$AH117,"&gt;=2025/2/1",'セッション実施状況管理'!$V117:$AH117,"&lt;2025/3/1")</f>
        <v>0</v>
      </c>
      <c r="X100" s="54">
        <f>COUNTIFS('セッション実施状況管理'!$V117:$AH117,"&gt;=2025/3/1",'セッション実施状況管理'!$V117:$AH117,"&lt;2025/4/1")</f>
        <v>0</v>
      </c>
      <c r="Y100" s="54">
        <f>COUNTIFS('セッション実施状況管理'!$V117:$AH117,"&gt;=2025/4/1",'セッション実施状況管理'!$V117:$AH117,"&lt;2025/5/1")</f>
        <v>0</v>
      </c>
      <c r="Z100" s="54">
        <f>COUNTIFS('セッション実施状況管理'!$V117:$AH117,"&gt;=2025/5/1",'セッション実施状況管理'!$V117:$AH117,"&lt;2025/6/1")</f>
        <v>0</v>
      </c>
      <c r="AA100" s="54">
        <f>COUNTIFS('セッション実施状況管理'!$V117:$AH117,"&gt;=2025/6/1",'セッション実施状況管理'!$V117:$AH117,"&lt;2025/7/1")</f>
        <v>0</v>
      </c>
      <c r="AB100" s="54">
        <f>COUNTIFS('セッション実施状況管理'!$V117:$AH117,"&gt;=2025/7/1",'セッション実施状況管理'!$V117:$AH117,"&lt;2025/8/1")</f>
        <v>0</v>
      </c>
    </row>
    <row r="101">
      <c r="A101" s="1"/>
      <c r="B101" s="782">
        <v>64.0</v>
      </c>
      <c r="C101" s="257"/>
      <c r="D101" s="784"/>
      <c r="E101" s="74"/>
      <c r="F101" s="74"/>
      <c r="G101" s="777">
        <f t="shared" si="1"/>
        <v>0</v>
      </c>
      <c r="H101" s="779">
        <f>COUNTIFS('セッション実施状況管理'!$V118:$AH118,"&gt;=2023/11/1",'セッション実施状況管理'!$V118:$AH118,"&lt;2023/12/1")</f>
        <v>0</v>
      </c>
      <c r="I101" s="780">
        <f>COUNTIFS('セッション実施状況管理'!$V118:$AH118,"&gt;=2023/12/1",'セッション実施状況管理'!$V118:$AH118,"&lt;2024/1/1")</f>
        <v>0</v>
      </c>
      <c r="J101" s="780">
        <f>COUNTIFS('セッション実施状況管理'!$V118:$AH118,"&gt;=2024/1/1",'セッション実施状況管理'!$V118:$AH118,"&lt;2024/2/1")</f>
        <v>0</v>
      </c>
      <c r="K101" s="780">
        <f>COUNTIFS('セッション実施状況管理'!$V118:$AH118,"&gt;=2024/2/1",'セッション実施状況管理'!$V118:$AH118,"&lt;2024/3/1")</f>
        <v>0</v>
      </c>
      <c r="L101" s="54">
        <f>COUNTIFS('セッション実施状況管理'!$V118:$AH118,"&gt;=2024/3/1",'セッション実施状況管理'!$V118:$AH118,"&lt;2024/4/1")</f>
        <v>0</v>
      </c>
      <c r="M101" s="54">
        <f>COUNTIFS('セッション実施状況管理'!$V118:$AH118,"&gt;=2024/4/1",'セッション実施状況管理'!$V118:$AH118,"&lt;2024/5/1")</f>
        <v>0</v>
      </c>
      <c r="N101" s="54">
        <f>COUNTIFS('セッション実施状況管理'!$V118:$AH118,"&gt;=2024/5/1",'セッション実施状況管理'!$V118:$AH118,"&lt;2024/6/1")</f>
        <v>0</v>
      </c>
      <c r="O101" s="54">
        <f>COUNTIFS('セッション実施状況管理'!$V118:$AH118,"&gt;=2024/6/1",'セッション実施状況管理'!$V118:$AH118,"&lt;2024/7/1")</f>
        <v>0</v>
      </c>
      <c r="P101" s="54">
        <f>COUNTIFS('セッション実施状況管理'!$V118:$AH118,"&gt;=2024/7/1",'セッション実施状況管理'!$V118:$AH118,"&lt;2024/8/1")</f>
        <v>0</v>
      </c>
      <c r="Q101" s="54">
        <f>COUNTIFS('セッション実施状況管理'!$V118:$AH118,"&gt;=2024/8/1",'セッション実施状況管理'!$V118:$AH118,"&lt;2024/9/1")</f>
        <v>0</v>
      </c>
      <c r="R101" s="54">
        <f>COUNTIFS('セッション実施状況管理'!$V118:$AH118,"&gt;=2024/9/1",'セッション実施状況管理'!$V118:$AH118,"&lt;2024/10/1")</f>
        <v>0</v>
      </c>
      <c r="S101" s="54">
        <f>COUNTIFS('セッション実施状況管理'!$V118:$AH118,"&gt;=2024/10/1",'セッション実施状況管理'!$V118:$AH118,"&lt;2024/11/1")</f>
        <v>0</v>
      </c>
      <c r="T101" s="54">
        <f>COUNTIFS('セッション実施状況管理'!$V118:$AH118,"&gt;=2024/11/1",'セッション実施状況管理'!$V118:$AH118,"&lt;2024/12/1")</f>
        <v>0</v>
      </c>
      <c r="U101" s="54">
        <f>COUNTIFS('セッション実施状況管理'!$V118:$AH118,"&gt;=2024/12/1",'セッション実施状況管理'!$V118:$AH118,"&lt;2025/1/1")</f>
        <v>0</v>
      </c>
      <c r="V101" s="54">
        <f>COUNTIFS('セッション実施状況管理'!$V118:$AH118,"&gt;=2025/1/1",'セッション実施状況管理'!$V118:$AH118,"&lt;2025/2/1")</f>
        <v>0</v>
      </c>
      <c r="W101" s="54">
        <f>COUNTIFS('セッション実施状況管理'!$V118:$AH118,"&gt;=2025/2/1",'セッション実施状況管理'!$V118:$AH118,"&lt;2025/3/1")</f>
        <v>0</v>
      </c>
      <c r="X101" s="54">
        <f>COUNTIFS('セッション実施状況管理'!$V118:$AH118,"&gt;=2025/3/1",'セッション実施状況管理'!$V118:$AH118,"&lt;2025/4/1")</f>
        <v>0</v>
      </c>
      <c r="Y101" s="54">
        <f>COUNTIFS('セッション実施状況管理'!$V118:$AH118,"&gt;=2025/4/1",'セッション実施状況管理'!$V118:$AH118,"&lt;2025/5/1")</f>
        <v>0</v>
      </c>
      <c r="Z101" s="54">
        <f>COUNTIFS('セッション実施状況管理'!$V118:$AH118,"&gt;=2025/5/1",'セッション実施状況管理'!$V118:$AH118,"&lt;2025/6/1")</f>
        <v>0</v>
      </c>
      <c r="AA101" s="54">
        <f>COUNTIFS('セッション実施状況管理'!$V118:$AH118,"&gt;=2025/6/1",'セッション実施状況管理'!$V118:$AH118,"&lt;2025/7/1")</f>
        <v>0</v>
      </c>
      <c r="AB101" s="54">
        <f>COUNTIFS('セッション実施状況管理'!$V118:$AH118,"&gt;=2025/7/1",'セッション実施状況管理'!$V118:$AH118,"&lt;2025/8/1")</f>
        <v>0</v>
      </c>
    </row>
    <row r="102">
      <c r="A102" s="1"/>
      <c r="B102" s="782">
        <v>65.0</v>
      </c>
      <c r="C102" s="257"/>
      <c r="D102" s="784"/>
      <c r="E102" s="74"/>
      <c r="F102" s="74"/>
      <c r="G102" s="777">
        <f t="shared" si="1"/>
        <v>0</v>
      </c>
      <c r="H102" s="779">
        <f>COUNTIFS('セッション実施状況管理'!$V119:$AH119,"&gt;=2023/11/1",'セッション実施状況管理'!$V119:$AH119,"&lt;2023/12/1")</f>
        <v>0</v>
      </c>
      <c r="I102" s="780">
        <f>COUNTIFS('セッション実施状況管理'!$V119:$AH119,"&gt;=2023/12/1",'セッション実施状況管理'!$V119:$AH119,"&lt;2024/1/1")</f>
        <v>0</v>
      </c>
      <c r="J102" s="780">
        <f>COUNTIFS('セッション実施状況管理'!$V119:$AH119,"&gt;=2024/1/1",'セッション実施状況管理'!$V119:$AH119,"&lt;2024/2/1")</f>
        <v>0</v>
      </c>
      <c r="K102" s="780">
        <f>COUNTIFS('セッション実施状況管理'!$V119:$AH119,"&gt;=2024/2/1",'セッション実施状況管理'!$V119:$AH119,"&lt;2024/3/1")</f>
        <v>0</v>
      </c>
      <c r="L102" s="54">
        <f>COUNTIFS('セッション実施状況管理'!$V119:$AH119,"&gt;=2024/3/1",'セッション実施状況管理'!$V119:$AH119,"&lt;2024/4/1")</f>
        <v>0</v>
      </c>
      <c r="M102" s="54">
        <f>COUNTIFS('セッション実施状況管理'!$V119:$AH119,"&gt;=2024/4/1",'セッション実施状況管理'!$V119:$AH119,"&lt;2024/5/1")</f>
        <v>0</v>
      </c>
      <c r="N102" s="54">
        <f>COUNTIFS('セッション実施状況管理'!$V119:$AH119,"&gt;=2024/5/1",'セッション実施状況管理'!$V119:$AH119,"&lt;2024/6/1")</f>
        <v>0</v>
      </c>
      <c r="O102" s="54">
        <f>COUNTIFS('セッション実施状況管理'!$V119:$AH119,"&gt;=2024/6/1",'セッション実施状況管理'!$V119:$AH119,"&lt;2024/7/1")</f>
        <v>0</v>
      </c>
      <c r="P102" s="54">
        <f>COUNTIFS('セッション実施状況管理'!$V119:$AH119,"&gt;=2024/7/1",'セッション実施状況管理'!$V119:$AH119,"&lt;2024/8/1")</f>
        <v>0</v>
      </c>
      <c r="Q102" s="54">
        <f>COUNTIFS('セッション実施状況管理'!$V119:$AH119,"&gt;=2024/8/1",'セッション実施状況管理'!$V119:$AH119,"&lt;2024/9/1")</f>
        <v>0</v>
      </c>
      <c r="R102" s="54">
        <f>COUNTIFS('セッション実施状況管理'!$V119:$AH119,"&gt;=2024/9/1",'セッション実施状況管理'!$V119:$AH119,"&lt;2024/10/1")</f>
        <v>0</v>
      </c>
      <c r="S102" s="54">
        <f>COUNTIFS('セッション実施状況管理'!$V119:$AH119,"&gt;=2024/10/1",'セッション実施状況管理'!$V119:$AH119,"&lt;2024/11/1")</f>
        <v>0</v>
      </c>
      <c r="T102" s="54">
        <f>COUNTIFS('セッション実施状況管理'!$V119:$AH119,"&gt;=2024/11/1",'セッション実施状況管理'!$V119:$AH119,"&lt;2024/12/1")</f>
        <v>0</v>
      </c>
      <c r="U102" s="54">
        <f>COUNTIFS('セッション実施状況管理'!$V119:$AH119,"&gt;=2024/12/1",'セッション実施状況管理'!$V119:$AH119,"&lt;2025/1/1")</f>
        <v>0</v>
      </c>
      <c r="V102" s="54">
        <f>COUNTIFS('セッション実施状況管理'!$V119:$AH119,"&gt;=2025/1/1",'セッション実施状況管理'!$V119:$AH119,"&lt;2025/2/1")</f>
        <v>0</v>
      </c>
      <c r="W102" s="54">
        <f>COUNTIFS('セッション実施状況管理'!$V119:$AH119,"&gt;=2025/2/1",'セッション実施状況管理'!$V119:$AH119,"&lt;2025/3/1")</f>
        <v>0</v>
      </c>
      <c r="X102" s="54">
        <f>COUNTIFS('セッション実施状況管理'!$V119:$AH119,"&gt;=2025/3/1",'セッション実施状況管理'!$V119:$AH119,"&lt;2025/4/1")</f>
        <v>0</v>
      </c>
      <c r="Y102" s="54">
        <f>COUNTIFS('セッション実施状況管理'!$V119:$AH119,"&gt;=2025/4/1",'セッション実施状況管理'!$V119:$AH119,"&lt;2025/5/1")</f>
        <v>0</v>
      </c>
      <c r="Z102" s="54">
        <f>COUNTIFS('セッション実施状況管理'!$V119:$AH119,"&gt;=2025/5/1",'セッション実施状況管理'!$V119:$AH119,"&lt;2025/6/1")</f>
        <v>0</v>
      </c>
      <c r="AA102" s="54">
        <f>COUNTIFS('セッション実施状況管理'!$V119:$AH119,"&gt;=2025/6/1",'セッション実施状況管理'!$V119:$AH119,"&lt;2025/7/1")</f>
        <v>0</v>
      </c>
      <c r="AB102" s="54">
        <f>COUNTIFS('セッション実施状況管理'!$V119:$AH119,"&gt;=2025/7/1",'セッション実施状況管理'!$V119:$AH119,"&lt;2025/8/1")</f>
        <v>0</v>
      </c>
    </row>
    <row r="103">
      <c r="A103" s="1"/>
      <c r="B103" s="783">
        <v>66.0</v>
      </c>
      <c r="C103" s="257"/>
      <c r="D103" s="784"/>
      <c r="E103" s="74"/>
      <c r="F103" s="74"/>
      <c r="G103" s="777">
        <f t="shared" si="1"/>
        <v>0</v>
      </c>
      <c r="H103" s="779">
        <f>COUNTIFS('セッション実施状況管理'!$V120:$AH120,"&gt;=2023/11/1",'セッション実施状況管理'!$V120:$AH120,"&lt;2023/12/1")</f>
        <v>0</v>
      </c>
      <c r="I103" s="780">
        <f>COUNTIFS('セッション実施状況管理'!$V120:$AH120,"&gt;=2023/12/1",'セッション実施状況管理'!$V120:$AH120,"&lt;2024/1/1")</f>
        <v>0</v>
      </c>
      <c r="J103" s="780">
        <f>COUNTIFS('セッション実施状況管理'!$V120:$AH120,"&gt;=2024/1/1",'セッション実施状況管理'!$V120:$AH120,"&lt;2024/2/1")</f>
        <v>0</v>
      </c>
      <c r="K103" s="780">
        <f>COUNTIFS('セッション実施状況管理'!$V120:$AH120,"&gt;=2024/2/1",'セッション実施状況管理'!$V120:$AH120,"&lt;2024/3/1")</f>
        <v>0</v>
      </c>
      <c r="L103" s="54">
        <f>COUNTIFS('セッション実施状況管理'!$V120:$AH120,"&gt;=2024/3/1",'セッション実施状況管理'!$V120:$AH120,"&lt;2024/4/1")</f>
        <v>0</v>
      </c>
      <c r="M103" s="54">
        <f>COUNTIFS('セッション実施状況管理'!$V120:$AH120,"&gt;=2024/4/1",'セッション実施状況管理'!$V120:$AH120,"&lt;2024/5/1")</f>
        <v>0</v>
      </c>
      <c r="N103" s="54">
        <f>COUNTIFS('セッション実施状況管理'!$V120:$AH120,"&gt;=2024/5/1",'セッション実施状況管理'!$V120:$AH120,"&lt;2024/6/1")</f>
        <v>0</v>
      </c>
      <c r="O103" s="54">
        <f>COUNTIFS('セッション実施状況管理'!$V120:$AH120,"&gt;=2024/6/1",'セッション実施状況管理'!$V120:$AH120,"&lt;2024/7/1")</f>
        <v>0</v>
      </c>
      <c r="P103" s="54">
        <f>COUNTIFS('セッション実施状況管理'!$V120:$AH120,"&gt;=2024/7/1",'セッション実施状況管理'!$V120:$AH120,"&lt;2024/8/1")</f>
        <v>0</v>
      </c>
      <c r="Q103" s="54">
        <f>COUNTIFS('セッション実施状況管理'!$V120:$AH120,"&gt;=2024/8/1",'セッション実施状況管理'!$V120:$AH120,"&lt;2024/9/1")</f>
        <v>0</v>
      </c>
      <c r="R103" s="54">
        <f>COUNTIFS('セッション実施状況管理'!$V120:$AH120,"&gt;=2024/9/1",'セッション実施状況管理'!$V120:$AH120,"&lt;2024/10/1")</f>
        <v>0</v>
      </c>
      <c r="S103" s="54">
        <f>COUNTIFS('セッション実施状況管理'!$V120:$AH120,"&gt;=2024/10/1",'セッション実施状況管理'!$V120:$AH120,"&lt;2024/11/1")</f>
        <v>0</v>
      </c>
      <c r="T103" s="54">
        <f>COUNTIFS('セッション実施状況管理'!$V120:$AH120,"&gt;=2024/11/1",'セッション実施状況管理'!$V120:$AH120,"&lt;2024/12/1")</f>
        <v>0</v>
      </c>
      <c r="U103" s="54">
        <f>COUNTIFS('セッション実施状況管理'!$V120:$AH120,"&gt;=2024/12/1",'セッション実施状況管理'!$V120:$AH120,"&lt;2025/1/1")</f>
        <v>0</v>
      </c>
      <c r="V103" s="54">
        <f>COUNTIFS('セッション実施状況管理'!$V120:$AH120,"&gt;=2025/1/1",'セッション実施状況管理'!$V120:$AH120,"&lt;2025/2/1")</f>
        <v>0</v>
      </c>
      <c r="W103" s="54">
        <f>COUNTIFS('セッション実施状況管理'!$V120:$AH120,"&gt;=2025/2/1",'セッション実施状況管理'!$V120:$AH120,"&lt;2025/3/1")</f>
        <v>0</v>
      </c>
      <c r="X103" s="54">
        <f>COUNTIFS('セッション実施状況管理'!$V120:$AH120,"&gt;=2025/3/1",'セッション実施状況管理'!$V120:$AH120,"&lt;2025/4/1")</f>
        <v>0</v>
      </c>
      <c r="Y103" s="54">
        <f>COUNTIFS('セッション実施状況管理'!$V120:$AH120,"&gt;=2025/4/1",'セッション実施状況管理'!$V120:$AH120,"&lt;2025/5/1")</f>
        <v>0</v>
      </c>
      <c r="Z103" s="54">
        <f>COUNTIFS('セッション実施状況管理'!$V120:$AH120,"&gt;=2025/5/1",'セッション実施状況管理'!$V120:$AH120,"&lt;2025/6/1")</f>
        <v>0</v>
      </c>
      <c r="AA103" s="54">
        <f>COUNTIFS('セッション実施状況管理'!$V120:$AH120,"&gt;=2025/6/1",'セッション実施状況管理'!$V120:$AH120,"&lt;2025/7/1")</f>
        <v>0</v>
      </c>
      <c r="AB103" s="54">
        <f>COUNTIFS('セッション実施状況管理'!$V120:$AH120,"&gt;=2025/7/1",'セッション実施状況管理'!$V120:$AH120,"&lt;2025/8/1")</f>
        <v>0</v>
      </c>
    </row>
    <row r="104">
      <c r="A104" s="1"/>
      <c r="B104" s="782">
        <v>67.0</v>
      </c>
      <c r="C104" s="257"/>
      <c r="D104" s="784"/>
      <c r="E104" s="74"/>
      <c r="F104" s="74"/>
      <c r="G104" s="777">
        <f t="shared" si="1"/>
        <v>0</v>
      </c>
      <c r="H104" s="779">
        <f>COUNTIFS('セッション実施状況管理'!$V121:$AH121,"&gt;=2023/11/1",'セッション実施状況管理'!$V121:$AH121,"&lt;2023/12/1")</f>
        <v>0</v>
      </c>
      <c r="I104" s="780">
        <f>COUNTIFS('セッション実施状況管理'!$V121:$AH121,"&gt;=2023/12/1",'セッション実施状況管理'!$V121:$AH121,"&lt;2024/1/1")</f>
        <v>0</v>
      </c>
      <c r="J104" s="780">
        <f>COUNTIFS('セッション実施状況管理'!$V121:$AH121,"&gt;=2024/1/1",'セッション実施状況管理'!$V121:$AH121,"&lt;2024/2/1")</f>
        <v>0</v>
      </c>
      <c r="K104" s="780">
        <f>COUNTIFS('セッション実施状況管理'!$V121:$AH121,"&gt;=2024/2/1",'セッション実施状況管理'!$V121:$AH121,"&lt;2024/3/1")</f>
        <v>0</v>
      </c>
      <c r="L104" s="54">
        <f>COUNTIFS('セッション実施状況管理'!$V121:$AH121,"&gt;=2024/3/1",'セッション実施状況管理'!$V121:$AH121,"&lt;2024/4/1")</f>
        <v>0</v>
      </c>
      <c r="M104" s="54">
        <f>COUNTIFS('セッション実施状況管理'!$V121:$AH121,"&gt;=2024/4/1",'セッション実施状況管理'!$V121:$AH121,"&lt;2024/5/1")</f>
        <v>0</v>
      </c>
      <c r="N104" s="54">
        <f>COUNTIFS('セッション実施状況管理'!$V121:$AH121,"&gt;=2024/5/1",'セッション実施状況管理'!$V121:$AH121,"&lt;2024/6/1")</f>
        <v>0</v>
      </c>
      <c r="O104" s="54">
        <f>COUNTIFS('セッション実施状況管理'!$V121:$AH121,"&gt;=2024/6/1",'セッション実施状況管理'!$V121:$AH121,"&lt;2024/7/1")</f>
        <v>0</v>
      </c>
      <c r="P104" s="54">
        <f>COUNTIFS('セッション実施状況管理'!$V121:$AH121,"&gt;=2024/7/1",'セッション実施状況管理'!$V121:$AH121,"&lt;2024/8/1")</f>
        <v>0</v>
      </c>
      <c r="Q104" s="54">
        <f>COUNTIFS('セッション実施状況管理'!$V121:$AH121,"&gt;=2024/8/1",'セッション実施状況管理'!$V121:$AH121,"&lt;2024/9/1")</f>
        <v>0</v>
      </c>
      <c r="R104" s="54">
        <f>COUNTIFS('セッション実施状況管理'!$V121:$AH121,"&gt;=2024/9/1",'セッション実施状況管理'!$V121:$AH121,"&lt;2024/10/1")</f>
        <v>0</v>
      </c>
      <c r="S104" s="54">
        <f>COUNTIFS('セッション実施状況管理'!$V121:$AH121,"&gt;=2024/10/1",'セッション実施状況管理'!$V121:$AH121,"&lt;2024/11/1")</f>
        <v>0</v>
      </c>
      <c r="T104" s="54">
        <f>COUNTIFS('セッション実施状況管理'!$V121:$AH121,"&gt;=2024/11/1",'セッション実施状況管理'!$V121:$AH121,"&lt;2024/12/1")</f>
        <v>0</v>
      </c>
      <c r="U104" s="54">
        <f>COUNTIFS('セッション実施状況管理'!$V121:$AH121,"&gt;=2024/12/1",'セッション実施状況管理'!$V121:$AH121,"&lt;2025/1/1")</f>
        <v>0</v>
      </c>
      <c r="V104" s="54">
        <f>COUNTIFS('セッション実施状況管理'!$V121:$AH121,"&gt;=2025/1/1",'セッション実施状況管理'!$V121:$AH121,"&lt;2025/2/1")</f>
        <v>0</v>
      </c>
      <c r="W104" s="54">
        <f>COUNTIFS('セッション実施状況管理'!$V121:$AH121,"&gt;=2025/2/1",'セッション実施状況管理'!$V121:$AH121,"&lt;2025/3/1")</f>
        <v>0</v>
      </c>
      <c r="X104" s="54">
        <f>COUNTIFS('セッション実施状況管理'!$V121:$AH121,"&gt;=2025/3/1",'セッション実施状況管理'!$V121:$AH121,"&lt;2025/4/1")</f>
        <v>0</v>
      </c>
      <c r="Y104" s="54">
        <f>COUNTIFS('セッション実施状況管理'!$V121:$AH121,"&gt;=2025/4/1",'セッション実施状況管理'!$V121:$AH121,"&lt;2025/5/1")</f>
        <v>0</v>
      </c>
      <c r="Z104" s="54">
        <f>COUNTIFS('セッション実施状況管理'!$V121:$AH121,"&gt;=2025/5/1",'セッション実施状況管理'!$V121:$AH121,"&lt;2025/6/1")</f>
        <v>0</v>
      </c>
      <c r="AA104" s="54">
        <f>COUNTIFS('セッション実施状況管理'!$V121:$AH121,"&gt;=2025/6/1",'セッション実施状況管理'!$V121:$AH121,"&lt;2025/7/1")</f>
        <v>0</v>
      </c>
      <c r="AB104" s="54">
        <f>COUNTIFS('セッション実施状況管理'!$V121:$AH121,"&gt;=2025/7/1",'セッション実施状況管理'!$V121:$AH121,"&lt;2025/8/1")</f>
        <v>0</v>
      </c>
    </row>
    <row r="105">
      <c r="A105" s="1"/>
      <c r="B105" s="782">
        <v>68.0</v>
      </c>
      <c r="C105" s="257"/>
      <c r="D105" s="784"/>
      <c r="E105" s="74"/>
      <c r="F105" s="74"/>
      <c r="G105" s="777">
        <f t="shared" si="1"/>
        <v>0</v>
      </c>
      <c r="H105" s="779">
        <f>COUNTIFS('セッション実施状況管理'!$V122:$AH122,"&gt;=2023/11/1",'セッション実施状況管理'!$V122:$AH122,"&lt;2023/12/1")</f>
        <v>0</v>
      </c>
      <c r="I105" s="780">
        <f>COUNTIFS('セッション実施状況管理'!$V122:$AH122,"&gt;=2023/12/1",'セッション実施状況管理'!$V122:$AH122,"&lt;2024/1/1")</f>
        <v>0</v>
      </c>
      <c r="J105" s="780">
        <f>COUNTIFS('セッション実施状況管理'!$V122:$AH122,"&gt;=2024/1/1",'セッション実施状況管理'!$V122:$AH122,"&lt;2024/2/1")</f>
        <v>0</v>
      </c>
      <c r="K105" s="780">
        <f>COUNTIFS('セッション実施状況管理'!$V122:$AH122,"&gt;=2024/2/1",'セッション実施状況管理'!$V122:$AH122,"&lt;2024/3/1")</f>
        <v>0</v>
      </c>
      <c r="L105" s="54">
        <f>COUNTIFS('セッション実施状況管理'!$V122:$AH122,"&gt;=2024/3/1",'セッション実施状況管理'!$V122:$AH122,"&lt;2024/4/1")</f>
        <v>0</v>
      </c>
      <c r="M105" s="54">
        <f>COUNTIFS('セッション実施状況管理'!$V122:$AH122,"&gt;=2024/4/1",'セッション実施状況管理'!$V122:$AH122,"&lt;2024/5/1")</f>
        <v>0</v>
      </c>
      <c r="N105" s="54">
        <f>COUNTIFS('セッション実施状況管理'!$V122:$AH122,"&gt;=2024/5/1",'セッション実施状況管理'!$V122:$AH122,"&lt;2024/6/1")</f>
        <v>0</v>
      </c>
      <c r="O105" s="54">
        <f>COUNTIFS('セッション実施状況管理'!$V122:$AH122,"&gt;=2024/6/1",'セッション実施状況管理'!$V122:$AH122,"&lt;2024/7/1")</f>
        <v>0</v>
      </c>
      <c r="P105" s="54">
        <f>COUNTIFS('セッション実施状況管理'!$V122:$AH122,"&gt;=2024/7/1",'セッション実施状況管理'!$V122:$AH122,"&lt;2024/8/1")</f>
        <v>0</v>
      </c>
      <c r="Q105" s="54">
        <f>COUNTIFS('セッション実施状況管理'!$V122:$AH122,"&gt;=2024/8/1",'セッション実施状況管理'!$V122:$AH122,"&lt;2024/9/1")</f>
        <v>0</v>
      </c>
      <c r="R105" s="54">
        <f>COUNTIFS('セッション実施状況管理'!$V122:$AH122,"&gt;=2024/9/1",'セッション実施状況管理'!$V122:$AH122,"&lt;2024/10/1")</f>
        <v>0</v>
      </c>
      <c r="S105" s="54">
        <f>COUNTIFS('セッション実施状況管理'!$V122:$AH122,"&gt;=2024/10/1",'セッション実施状況管理'!$V122:$AH122,"&lt;2024/11/1")</f>
        <v>0</v>
      </c>
      <c r="T105" s="54">
        <f>COUNTIFS('セッション実施状況管理'!$V122:$AH122,"&gt;=2024/11/1",'セッション実施状況管理'!$V122:$AH122,"&lt;2024/12/1")</f>
        <v>0</v>
      </c>
      <c r="U105" s="54">
        <f>COUNTIFS('セッション実施状況管理'!$V122:$AH122,"&gt;=2024/12/1",'セッション実施状況管理'!$V122:$AH122,"&lt;2025/1/1")</f>
        <v>0</v>
      </c>
      <c r="V105" s="54">
        <f>COUNTIFS('セッション実施状況管理'!$V122:$AH122,"&gt;=2025/1/1",'セッション実施状況管理'!$V122:$AH122,"&lt;2025/2/1")</f>
        <v>0</v>
      </c>
      <c r="W105" s="54">
        <f>COUNTIFS('セッション実施状況管理'!$V122:$AH122,"&gt;=2025/2/1",'セッション実施状況管理'!$V122:$AH122,"&lt;2025/3/1")</f>
        <v>0</v>
      </c>
      <c r="X105" s="54">
        <f>COUNTIFS('セッション実施状況管理'!$V122:$AH122,"&gt;=2025/3/1",'セッション実施状況管理'!$V122:$AH122,"&lt;2025/4/1")</f>
        <v>0</v>
      </c>
      <c r="Y105" s="54">
        <f>COUNTIFS('セッション実施状況管理'!$V122:$AH122,"&gt;=2025/4/1",'セッション実施状況管理'!$V122:$AH122,"&lt;2025/5/1")</f>
        <v>0</v>
      </c>
      <c r="Z105" s="54">
        <f>COUNTIFS('セッション実施状況管理'!$V122:$AH122,"&gt;=2025/5/1",'セッション実施状況管理'!$V122:$AH122,"&lt;2025/6/1")</f>
        <v>0</v>
      </c>
      <c r="AA105" s="54">
        <f>COUNTIFS('セッション実施状況管理'!$V122:$AH122,"&gt;=2025/6/1",'セッション実施状況管理'!$V122:$AH122,"&lt;2025/7/1")</f>
        <v>0</v>
      </c>
      <c r="AB105" s="54">
        <f>COUNTIFS('セッション実施状況管理'!$V122:$AH122,"&gt;=2025/7/1",'セッション実施状況管理'!$V122:$AH122,"&lt;2025/8/1")</f>
        <v>0</v>
      </c>
    </row>
    <row r="106">
      <c r="A106" s="1"/>
      <c r="B106" s="783">
        <v>69.0</v>
      </c>
      <c r="C106" s="257"/>
      <c r="D106" s="784"/>
      <c r="E106" s="74"/>
      <c r="F106" s="74"/>
      <c r="G106" s="777">
        <f t="shared" si="1"/>
        <v>0</v>
      </c>
      <c r="H106" s="779">
        <f>COUNTIFS('セッション実施状況管理'!$V123:$AH123,"&gt;=2023/11/1",'セッション実施状況管理'!$V123:$AH123,"&lt;2023/12/1")</f>
        <v>0</v>
      </c>
      <c r="I106" s="780">
        <f>COUNTIFS('セッション実施状況管理'!$V123:$AH123,"&gt;=2023/12/1",'セッション実施状況管理'!$V123:$AH123,"&lt;2024/1/1")</f>
        <v>0</v>
      </c>
      <c r="J106" s="780">
        <f>COUNTIFS('セッション実施状況管理'!$V123:$AH123,"&gt;=2024/1/1",'セッション実施状況管理'!$V123:$AH123,"&lt;2024/2/1")</f>
        <v>0</v>
      </c>
      <c r="K106" s="780">
        <f>COUNTIFS('セッション実施状況管理'!$V123:$AH123,"&gt;=2024/2/1",'セッション実施状況管理'!$V123:$AH123,"&lt;2024/3/1")</f>
        <v>0</v>
      </c>
      <c r="L106" s="54">
        <f>COUNTIFS('セッション実施状況管理'!$V123:$AH123,"&gt;=2024/3/1",'セッション実施状況管理'!$V123:$AH123,"&lt;2024/4/1")</f>
        <v>0</v>
      </c>
      <c r="M106" s="54">
        <f>COUNTIFS('セッション実施状況管理'!$V123:$AH123,"&gt;=2024/4/1",'セッション実施状況管理'!$V123:$AH123,"&lt;2024/5/1")</f>
        <v>0</v>
      </c>
      <c r="N106" s="54">
        <f>COUNTIFS('セッション実施状況管理'!$V123:$AH123,"&gt;=2024/5/1",'セッション実施状況管理'!$V123:$AH123,"&lt;2024/6/1")</f>
        <v>0</v>
      </c>
      <c r="O106" s="54">
        <f>COUNTIFS('セッション実施状況管理'!$V123:$AH123,"&gt;=2024/6/1",'セッション実施状況管理'!$V123:$AH123,"&lt;2024/7/1")</f>
        <v>0</v>
      </c>
      <c r="P106" s="54">
        <f>COUNTIFS('セッション実施状況管理'!$V123:$AH123,"&gt;=2024/7/1",'セッション実施状況管理'!$V123:$AH123,"&lt;2024/8/1")</f>
        <v>0</v>
      </c>
      <c r="Q106" s="54">
        <f>COUNTIFS('セッション実施状況管理'!$V123:$AH123,"&gt;=2024/8/1",'セッション実施状況管理'!$V123:$AH123,"&lt;2024/9/1")</f>
        <v>0</v>
      </c>
      <c r="R106" s="54">
        <f>COUNTIFS('セッション実施状況管理'!$V123:$AH123,"&gt;=2024/9/1",'セッション実施状況管理'!$V123:$AH123,"&lt;2024/10/1")</f>
        <v>0</v>
      </c>
      <c r="S106" s="54">
        <f>COUNTIFS('セッション実施状況管理'!$V123:$AH123,"&gt;=2024/10/1",'セッション実施状況管理'!$V123:$AH123,"&lt;2024/11/1")</f>
        <v>0</v>
      </c>
      <c r="T106" s="54">
        <f>COUNTIFS('セッション実施状況管理'!$V123:$AH123,"&gt;=2024/11/1",'セッション実施状況管理'!$V123:$AH123,"&lt;2024/12/1")</f>
        <v>0</v>
      </c>
      <c r="U106" s="54">
        <f>COUNTIFS('セッション実施状況管理'!$V123:$AH123,"&gt;=2024/12/1",'セッション実施状況管理'!$V123:$AH123,"&lt;2025/1/1")</f>
        <v>0</v>
      </c>
      <c r="V106" s="54">
        <f>COUNTIFS('セッション実施状況管理'!$V123:$AH123,"&gt;=2025/1/1",'セッション実施状況管理'!$V123:$AH123,"&lt;2025/2/1")</f>
        <v>0</v>
      </c>
      <c r="W106" s="54">
        <f>COUNTIFS('セッション実施状況管理'!$V123:$AH123,"&gt;=2025/2/1",'セッション実施状況管理'!$V123:$AH123,"&lt;2025/3/1")</f>
        <v>0</v>
      </c>
      <c r="X106" s="54">
        <f>COUNTIFS('セッション実施状況管理'!$V123:$AH123,"&gt;=2025/3/1",'セッション実施状況管理'!$V123:$AH123,"&lt;2025/4/1")</f>
        <v>0</v>
      </c>
      <c r="Y106" s="54">
        <f>COUNTIFS('セッション実施状況管理'!$V123:$AH123,"&gt;=2025/4/1",'セッション実施状況管理'!$V123:$AH123,"&lt;2025/5/1")</f>
        <v>0</v>
      </c>
      <c r="Z106" s="54">
        <f>COUNTIFS('セッション実施状況管理'!$V123:$AH123,"&gt;=2025/5/1",'セッション実施状況管理'!$V123:$AH123,"&lt;2025/6/1")</f>
        <v>0</v>
      </c>
      <c r="AA106" s="54">
        <f>COUNTIFS('セッション実施状況管理'!$V123:$AH123,"&gt;=2025/6/1",'セッション実施状況管理'!$V123:$AH123,"&lt;2025/7/1")</f>
        <v>0</v>
      </c>
      <c r="AB106" s="54">
        <f>COUNTIFS('セッション実施状況管理'!$V123:$AH123,"&gt;=2025/7/1",'セッション実施状況管理'!$V123:$AH123,"&lt;2025/8/1")</f>
        <v>0</v>
      </c>
    </row>
    <row r="107">
      <c r="A107" s="1"/>
      <c r="B107" s="783">
        <v>70.0</v>
      </c>
      <c r="C107" s="257"/>
      <c r="D107" s="784"/>
      <c r="E107" s="74"/>
      <c r="F107" s="74"/>
      <c r="G107" s="777">
        <f t="shared" si="1"/>
        <v>0</v>
      </c>
      <c r="H107" s="779">
        <f>COUNTIFS('セッション実施状況管理'!$V124:$AH124,"&gt;=2023/11/1",'セッション実施状況管理'!$V124:$AH124,"&lt;2023/12/1")</f>
        <v>0</v>
      </c>
      <c r="I107" s="780">
        <f>COUNTIFS('セッション実施状況管理'!$V124:$AH124,"&gt;=2023/12/1",'セッション実施状況管理'!$V124:$AH124,"&lt;2024/1/1")</f>
        <v>0</v>
      </c>
      <c r="J107" s="780">
        <f>COUNTIFS('セッション実施状況管理'!$V124:$AH124,"&gt;=2024/1/1",'セッション実施状況管理'!$V124:$AH124,"&lt;2024/2/1")</f>
        <v>0</v>
      </c>
      <c r="K107" s="780">
        <f>COUNTIFS('セッション実施状況管理'!$V124:$AH124,"&gt;=2024/2/1",'セッション実施状況管理'!$V124:$AH124,"&lt;2024/3/1")</f>
        <v>0</v>
      </c>
      <c r="L107" s="54">
        <f>COUNTIFS('セッション実施状況管理'!$V124:$AH124,"&gt;=2024/3/1",'セッション実施状況管理'!$V124:$AH124,"&lt;2024/4/1")</f>
        <v>0</v>
      </c>
      <c r="M107" s="54">
        <f>COUNTIFS('セッション実施状況管理'!$V124:$AH124,"&gt;=2024/4/1",'セッション実施状況管理'!$V124:$AH124,"&lt;2024/5/1")</f>
        <v>0</v>
      </c>
      <c r="N107" s="54">
        <f>COUNTIFS('セッション実施状況管理'!$V124:$AH124,"&gt;=2024/5/1",'セッション実施状況管理'!$V124:$AH124,"&lt;2024/6/1")</f>
        <v>0</v>
      </c>
      <c r="O107" s="54">
        <f>COUNTIFS('セッション実施状況管理'!$V124:$AH124,"&gt;=2024/6/1",'セッション実施状況管理'!$V124:$AH124,"&lt;2024/7/1")</f>
        <v>0</v>
      </c>
      <c r="P107" s="54">
        <f>COUNTIFS('セッション実施状況管理'!$V124:$AH124,"&gt;=2024/7/1",'セッション実施状況管理'!$V124:$AH124,"&lt;2024/8/1")</f>
        <v>0</v>
      </c>
      <c r="Q107" s="54">
        <f>COUNTIFS('セッション実施状況管理'!$V124:$AH124,"&gt;=2024/8/1",'セッション実施状況管理'!$V124:$AH124,"&lt;2024/9/1")</f>
        <v>0</v>
      </c>
      <c r="R107" s="54">
        <f>COUNTIFS('セッション実施状況管理'!$V124:$AH124,"&gt;=2024/9/1",'セッション実施状況管理'!$V124:$AH124,"&lt;2024/10/1")</f>
        <v>0</v>
      </c>
      <c r="S107" s="54">
        <f>COUNTIFS('セッション実施状況管理'!$V124:$AH124,"&gt;=2024/10/1",'セッション実施状況管理'!$V124:$AH124,"&lt;2024/11/1")</f>
        <v>0</v>
      </c>
      <c r="T107" s="54">
        <f>COUNTIFS('セッション実施状況管理'!$V124:$AH124,"&gt;=2024/11/1",'セッション実施状況管理'!$V124:$AH124,"&lt;2024/12/1")</f>
        <v>0</v>
      </c>
      <c r="U107" s="54">
        <f>COUNTIFS('セッション実施状況管理'!$V124:$AH124,"&gt;=2024/12/1",'セッション実施状況管理'!$V124:$AH124,"&lt;2025/1/1")</f>
        <v>0</v>
      </c>
      <c r="V107" s="54">
        <f>COUNTIFS('セッション実施状況管理'!$V124:$AH124,"&gt;=2025/1/1",'セッション実施状況管理'!$V124:$AH124,"&lt;2025/2/1")</f>
        <v>0</v>
      </c>
      <c r="W107" s="54">
        <f>COUNTIFS('セッション実施状況管理'!$V124:$AH124,"&gt;=2025/2/1",'セッション実施状況管理'!$V124:$AH124,"&lt;2025/3/1")</f>
        <v>0</v>
      </c>
      <c r="X107" s="54">
        <f>COUNTIFS('セッション実施状況管理'!$V124:$AH124,"&gt;=2025/3/1",'セッション実施状況管理'!$V124:$AH124,"&lt;2025/4/1")</f>
        <v>0</v>
      </c>
      <c r="Y107" s="54">
        <f>COUNTIFS('セッション実施状況管理'!$V124:$AH124,"&gt;=2025/4/1",'セッション実施状況管理'!$V124:$AH124,"&lt;2025/5/1")</f>
        <v>0</v>
      </c>
      <c r="Z107" s="54">
        <f>COUNTIFS('セッション実施状況管理'!$V124:$AH124,"&gt;=2025/5/1",'セッション実施状況管理'!$V124:$AH124,"&lt;2025/6/1")</f>
        <v>0</v>
      </c>
      <c r="AA107" s="54">
        <f>COUNTIFS('セッション実施状況管理'!$V124:$AH124,"&gt;=2025/6/1",'セッション実施状況管理'!$V124:$AH124,"&lt;2025/7/1")</f>
        <v>0</v>
      </c>
      <c r="AB107" s="54">
        <f>COUNTIFS('セッション実施状況管理'!$V124:$AH124,"&gt;=2025/7/1",'セッション実施状況管理'!$V124:$AH124,"&lt;2025/8/1")</f>
        <v>0</v>
      </c>
    </row>
    <row r="108">
      <c r="A108" s="1"/>
      <c r="B108" s="783">
        <v>71.0</v>
      </c>
      <c r="C108" s="257"/>
      <c r="D108" s="784"/>
      <c r="E108" s="74"/>
      <c r="F108" s="74"/>
      <c r="G108" s="777">
        <f t="shared" si="1"/>
        <v>0</v>
      </c>
      <c r="H108" s="779">
        <f>COUNTIFS('セッション実施状況管理'!$V125:$AH125,"&gt;=2023/11/1",'セッション実施状況管理'!$V125:$AH125,"&lt;2023/12/1")</f>
        <v>0</v>
      </c>
      <c r="I108" s="780">
        <f>COUNTIFS('セッション実施状況管理'!$V125:$AH125,"&gt;=2023/12/1",'セッション実施状況管理'!$V125:$AH125,"&lt;2024/1/1")</f>
        <v>0</v>
      </c>
      <c r="J108" s="780">
        <f>COUNTIFS('セッション実施状況管理'!$V125:$AH125,"&gt;=2024/1/1",'セッション実施状況管理'!$V125:$AH125,"&lt;2024/2/1")</f>
        <v>0</v>
      </c>
      <c r="K108" s="780">
        <f>COUNTIFS('セッション実施状況管理'!$V125:$AH125,"&gt;=2024/2/1",'セッション実施状況管理'!$V125:$AH125,"&lt;2024/3/1")</f>
        <v>0</v>
      </c>
      <c r="L108" s="54">
        <f>COUNTIFS('セッション実施状況管理'!$V125:$AH125,"&gt;=2024/3/1",'セッション実施状況管理'!$V125:$AH125,"&lt;2024/4/1")</f>
        <v>0</v>
      </c>
      <c r="M108" s="54">
        <f>COUNTIFS('セッション実施状況管理'!$V125:$AH125,"&gt;=2024/4/1",'セッション実施状況管理'!$V125:$AH125,"&lt;2024/5/1")</f>
        <v>0</v>
      </c>
      <c r="N108" s="54">
        <f>COUNTIFS('セッション実施状況管理'!$V125:$AH125,"&gt;=2024/5/1",'セッション実施状況管理'!$V125:$AH125,"&lt;2024/6/1")</f>
        <v>0</v>
      </c>
      <c r="O108" s="54">
        <f>COUNTIFS('セッション実施状況管理'!$V125:$AH125,"&gt;=2024/6/1",'セッション実施状況管理'!$V125:$AH125,"&lt;2024/7/1")</f>
        <v>0</v>
      </c>
      <c r="P108" s="54">
        <f>COUNTIFS('セッション実施状況管理'!$V125:$AH125,"&gt;=2024/7/1",'セッション実施状況管理'!$V125:$AH125,"&lt;2024/8/1")</f>
        <v>0</v>
      </c>
      <c r="Q108" s="54">
        <f>COUNTIFS('セッション実施状況管理'!$V125:$AH125,"&gt;=2024/8/1",'セッション実施状況管理'!$V125:$AH125,"&lt;2024/9/1")</f>
        <v>0</v>
      </c>
      <c r="R108" s="54">
        <f>COUNTIFS('セッション実施状況管理'!$V125:$AH125,"&gt;=2024/9/1",'セッション実施状況管理'!$V125:$AH125,"&lt;2024/10/1")</f>
        <v>0</v>
      </c>
      <c r="S108" s="54">
        <f>COUNTIFS('セッション実施状況管理'!$V125:$AH125,"&gt;=2024/10/1",'セッション実施状況管理'!$V125:$AH125,"&lt;2024/11/1")</f>
        <v>0</v>
      </c>
      <c r="T108" s="54">
        <f>COUNTIFS('セッション実施状況管理'!$V125:$AH125,"&gt;=2024/11/1",'セッション実施状況管理'!$V125:$AH125,"&lt;2024/12/1")</f>
        <v>0</v>
      </c>
      <c r="U108" s="54">
        <f>COUNTIFS('セッション実施状況管理'!$V125:$AH125,"&gt;=2024/12/1",'セッション実施状況管理'!$V125:$AH125,"&lt;2025/1/1")</f>
        <v>0</v>
      </c>
      <c r="V108" s="54">
        <f>COUNTIFS('セッション実施状況管理'!$V125:$AH125,"&gt;=2025/1/1",'セッション実施状況管理'!$V125:$AH125,"&lt;2025/2/1")</f>
        <v>0</v>
      </c>
      <c r="W108" s="54">
        <f>COUNTIFS('セッション実施状況管理'!$V125:$AH125,"&gt;=2025/2/1",'セッション実施状況管理'!$V125:$AH125,"&lt;2025/3/1")</f>
        <v>0</v>
      </c>
      <c r="X108" s="54">
        <f>COUNTIFS('セッション実施状況管理'!$V125:$AH125,"&gt;=2025/3/1",'セッション実施状況管理'!$V125:$AH125,"&lt;2025/4/1")</f>
        <v>0</v>
      </c>
      <c r="Y108" s="54">
        <f>COUNTIFS('セッション実施状況管理'!$V125:$AH125,"&gt;=2025/4/1",'セッション実施状況管理'!$V125:$AH125,"&lt;2025/5/1")</f>
        <v>0</v>
      </c>
      <c r="Z108" s="54">
        <f>COUNTIFS('セッション実施状況管理'!$V125:$AH125,"&gt;=2025/5/1",'セッション実施状況管理'!$V125:$AH125,"&lt;2025/6/1")</f>
        <v>0</v>
      </c>
      <c r="AA108" s="54">
        <f>COUNTIFS('セッション実施状況管理'!$V125:$AH125,"&gt;=2025/6/1",'セッション実施状況管理'!$V125:$AH125,"&lt;2025/7/1")</f>
        <v>0</v>
      </c>
      <c r="AB108" s="54">
        <f>COUNTIFS('セッション実施状況管理'!$V125:$AH125,"&gt;=2025/7/1",'セッション実施状況管理'!$V125:$AH125,"&lt;2025/8/1")</f>
        <v>0</v>
      </c>
    </row>
    <row r="109">
      <c r="A109" s="1"/>
      <c r="B109" s="782">
        <v>72.0</v>
      </c>
      <c r="C109" s="785"/>
      <c r="D109" s="784"/>
      <c r="E109" s="74"/>
      <c r="F109" s="74"/>
      <c r="G109" s="777">
        <f t="shared" si="1"/>
        <v>0</v>
      </c>
      <c r="H109" s="779">
        <f>COUNTIFS('セッション実施状況管理'!$V126:$AH126,"&gt;=2023/11/1",'セッション実施状況管理'!$V126:$AH126,"&lt;2023/12/1")</f>
        <v>0</v>
      </c>
      <c r="I109" s="780">
        <f>COUNTIFS('セッション実施状況管理'!$V126:$AH126,"&gt;=2023/12/1",'セッション実施状況管理'!$V126:$AH126,"&lt;2024/1/1")</f>
        <v>0</v>
      </c>
      <c r="J109" s="780">
        <f>COUNTIFS('セッション実施状況管理'!$V126:$AH126,"&gt;=2024/1/1",'セッション実施状況管理'!$V126:$AH126,"&lt;2024/2/1")</f>
        <v>0</v>
      </c>
      <c r="K109" s="780">
        <f>COUNTIFS('セッション実施状況管理'!$V126:$AH126,"&gt;=2024/2/1",'セッション実施状況管理'!$V126:$AH126,"&lt;2024/3/1")</f>
        <v>0</v>
      </c>
      <c r="L109" s="54">
        <f>COUNTIFS('セッション実施状況管理'!$V126:$AH126,"&gt;=2024/3/1",'セッション実施状況管理'!$V126:$AH126,"&lt;2024/4/1")</f>
        <v>0</v>
      </c>
      <c r="M109" s="54">
        <f>COUNTIFS('セッション実施状況管理'!$V126:$AH126,"&gt;=2024/4/1",'セッション実施状況管理'!$V126:$AH126,"&lt;2024/5/1")</f>
        <v>0</v>
      </c>
      <c r="N109" s="54">
        <f>COUNTIFS('セッション実施状況管理'!$V126:$AH126,"&gt;=2024/5/1",'セッション実施状況管理'!$V126:$AH126,"&lt;2024/6/1")</f>
        <v>0</v>
      </c>
      <c r="O109" s="54">
        <f>COUNTIFS('セッション実施状況管理'!$V126:$AH126,"&gt;=2024/6/1",'セッション実施状況管理'!$V126:$AH126,"&lt;2024/7/1")</f>
        <v>0</v>
      </c>
      <c r="P109" s="54">
        <f>COUNTIFS('セッション実施状況管理'!$V126:$AH126,"&gt;=2024/7/1",'セッション実施状況管理'!$V126:$AH126,"&lt;2024/8/1")</f>
        <v>0</v>
      </c>
      <c r="Q109" s="54">
        <f>COUNTIFS('セッション実施状況管理'!$V126:$AH126,"&gt;=2024/8/1",'セッション実施状況管理'!$V126:$AH126,"&lt;2024/9/1")</f>
        <v>0</v>
      </c>
      <c r="R109" s="54">
        <f>COUNTIFS('セッション実施状況管理'!$V126:$AH126,"&gt;=2024/9/1",'セッション実施状況管理'!$V126:$AH126,"&lt;2024/10/1")</f>
        <v>0</v>
      </c>
      <c r="S109" s="54">
        <f>COUNTIFS('セッション実施状況管理'!$V126:$AH126,"&gt;=2024/10/1",'セッション実施状況管理'!$V126:$AH126,"&lt;2024/11/1")</f>
        <v>0</v>
      </c>
      <c r="T109" s="54">
        <f>COUNTIFS('セッション実施状況管理'!$V126:$AH126,"&gt;=2024/11/1",'セッション実施状況管理'!$V126:$AH126,"&lt;2024/12/1")</f>
        <v>0</v>
      </c>
      <c r="U109" s="54">
        <f>COUNTIFS('セッション実施状況管理'!$V126:$AH126,"&gt;=2024/12/1",'セッション実施状況管理'!$V126:$AH126,"&lt;2025/1/1")</f>
        <v>0</v>
      </c>
      <c r="V109" s="54">
        <f>COUNTIFS('セッション実施状況管理'!$V126:$AH126,"&gt;=2025/1/1",'セッション実施状況管理'!$V126:$AH126,"&lt;2025/2/1")</f>
        <v>0</v>
      </c>
      <c r="W109" s="54">
        <f>COUNTIFS('セッション実施状況管理'!$V126:$AH126,"&gt;=2025/2/1",'セッション実施状況管理'!$V126:$AH126,"&lt;2025/3/1")</f>
        <v>0</v>
      </c>
      <c r="X109" s="54">
        <f>COUNTIFS('セッション実施状況管理'!$V126:$AH126,"&gt;=2025/3/1",'セッション実施状況管理'!$V126:$AH126,"&lt;2025/4/1")</f>
        <v>0</v>
      </c>
      <c r="Y109" s="54">
        <f>COUNTIFS('セッション実施状況管理'!$V126:$AH126,"&gt;=2025/4/1",'セッション実施状況管理'!$V126:$AH126,"&lt;2025/5/1")</f>
        <v>0</v>
      </c>
      <c r="Z109" s="54">
        <f>COUNTIFS('セッション実施状況管理'!$V126:$AH126,"&gt;=2025/5/1",'セッション実施状況管理'!$V126:$AH126,"&lt;2025/6/1")</f>
        <v>0</v>
      </c>
      <c r="AA109" s="54">
        <f>COUNTIFS('セッション実施状況管理'!$V126:$AH126,"&gt;=2025/6/1",'セッション実施状況管理'!$V126:$AH126,"&lt;2025/7/1")</f>
        <v>0</v>
      </c>
      <c r="AB109" s="54">
        <f>COUNTIFS('セッション実施状況管理'!$V126:$AH126,"&gt;=2025/7/1",'セッション実施状況管理'!$V126:$AH126,"&lt;2025/8/1")</f>
        <v>0</v>
      </c>
    </row>
    <row r="110">
      <c r="A110" s="1"/>
      <c r="B110" s="782">
        <v>73.0</v>
      </c>
      <c r="C110" s="785"/>
      <c r="D110" s="784"/>
      <c r="E110" s="74"/>
      <c r="F110" s="74"/>
      <c r="G110" s="777">
        <f t="shared" si="1"/>
        <v>0</v>
      </c>
      <c r="H110" s="779">
        <f>COUNTIFS('セッション実施状況管理'!$V127:$AH127,"&gt;=2023/11/1",'セッション実施状況管理'!$V127:$AH127,"&lt;2023/12/1")</f>
        <v>0</v>
      </c>
      <c r="I110" s="780">
        <f>COUNTIFS('セッション実施状況管理'!$V127:$AH127,"&gt;=2023/12/1",'セッション実施状況管理'!$V127:$AH127,"&lt;2024/1/1")</f>
        <v>0</v>
      </c>
      <c r="J110" s="780">
        <f>COUNTIFS('セッション実施状況管理'!$V127:$AH127,"&gt;=2024/1/1",'セッション実施状況管理'!$V127:$AH127,"&lt;2024/2/1")</f>
        <v>0</v>
      </c>
      <c r="K110" s="780">
        <f>COUNTIFS('セッション実施状況管理'!$V127:$AH127,"&gt;=2024/2/1",'セッション実施状況管理'!$V127:$AH127,"&lt;2024/3/1")</f>
        <v>0</v>
      </c>
      <c r="L110" s="54">
        <f>COUNTIFS('セッション実施状況管理'!$V127:$AH127,"&gt;=2024/3/1",'セッション実施状況管理'!$V127:$AH127,"&lt;2024/4/1")</f>
        <v>0</v>
      </c>
      <c r="M110" s="54">
        <f>COUNTIFS('セッション実施状況管理'!$V127:$AH127,"&gt;=2024/4/1",'セッション実施状況管理'!$V127:$AH127,"&lt;2024/5/1")</f>
        <v>0</v>
      </c>
      <c r="N110" s="54">
        <f>COUNTIFS('セッション実施状況管理'!$V127:$AH127,"&gt;=2024/5/1",'セッション実施状況管理'!$V127:$AH127,"&lt;2024/6/1")</f>
        <v>0</v>
      </c>
      <c r="O110" s="54">
        <f>COUNTIFS('セッション実施状況管理'!$V127:$AH127,"&gt;=2024/6/1",'セッション実施状況管理'!$V127:$AH127,"&lt;2024/7/1")</f>
        <v>0</v>
      </c>
      <c r="P110" s="54">
        <f>COUNTIFS('セッション実施状況管理'!$V127:$AH127,"&gt;=2024/7/1",'セッション実施状況管理'!$V127:$AH127,"&lt;2024/8/1")</f>
        <v>0</v>
      </c>
      <c r="Q110" s="54">
        <f>COUNTIFS('セッション実施状況管理'!$V127:$AH127,"&gt;=2024/8/1",'セッション実施状況管理'!$V127:$AH127,"&lt;2024/9/1")</f>
        <v>0</v>
      </c>
      <c r="R110" s="54">
        <f>COUNTIFS('セッション実施状況管理'!$V127:$AH127,"&gt;=2024/9/1",'セッション実施状況管理'!$V127:$AH127,"&lt;2024/10/1")</f>
        <v>0</v>
      </c>
      <c r="S110" s="54">
        <f>COUNTIFS('セッション実施状況管理'!$V127:$AH127,"&gt;=2024/10/1",'セッション実施状況管理'!$V127:$AH127,"&lt;2024/11/1")</f>
        <v>0</v>
      </c>
      <c r="T110" s="54">
        <f>COUNTIFS('セッション実施状況管理'!$V127:$AH127,"&gt;=2024/11/1",'セッション実施状況管理'!$V127:$AH127,"&lt;2024/12/1")</f>
        <v>0</v>
      </c>
      <c r="U110" s="54">
        <f>COUNTIFS('セッション実施状況管理'!$V127:$AH127,"&gt;=2024/12/1",'セッション実施状況管理'!$V127:$AH127,"&lt;2025/1/1")</f>
        <v>0</v>
      </c>
      <c r="V110" s="54">
        <f>COUNTIFS('セッション実施状況管理'!$V127:$AH127,"&gt;=2025/1/1",'セッション実施状況管理'!$V127:$AH127,"&lt;2025/2/1")</f>
        <v>0</v>
      </c>
      <c r="W110" s="54">
        <f>COUNTIFS('セッション実施状況管理'!$V127:$AH127,"&gt;=2025/2/1",'セッション実施状況管理'!$V127:$AH127,"&lt;2025/3/1")</f>
        <v>0</v>
      </c>
      <c r="X110" s="54">
        <f>COUNTIFS('セッション実施状況管理'!$V127:$AH127,"&gt;=2025/3/1",'セッション実施状況管理'!$V127:$AH127,"&lt;2025/4/1")</f>
        <v>0</v>
      </c>
      <c r="Y110" s="54">
        <f>COUNTIFS('セッション実施状況管理'!$V127:$AH127,"&gt;=2025/4/1",'セッション実施状況管理'!$V127:$AH127,"&lt;2025/5/1")</f>
        <v>0</v>
      </c>
      <c r="Z110" s="54">
        <f>COUNTIFS('セッション実施状況管理'!$V127:$AH127,"&gt;=2025/5/1",'セッション実施状況管理'!$V127:$AH127,"&lt;2025/6/1")</f>
        <v>0</v>
      </c>
      <c r="AA110" s="54">
        <f>COUNTIFS('セッション実施状況管理'!$V127:$AH127,"&gt;=2025/6/1",'セッション実施状況管理'!$V127:$AH127,"&lt;2025/7/1")</f>
        <v>0</v>
      </c>
      <c r="AB110" s="54">
        <f>COUNTIFS('セッション実施状況管理'!$V127:$AH127,"&gt;=2025/7/1",'セッション実施状況管理'!$V127:$AH127,"&lt;2025/8/1")</f>
        <v>0</v>
      </c>
    </row>
    <row r="111">
      <c r="A111" s="1"/>
      <c r="B111" s="783">
        <v>74.0</v>
      </c>
      <c r="C111" s="785"/>
      <c r="D111" s="784"/>
      <c r="E111" s="74"/>
      <c r="F111" s="74"/>
      <c r="G111" s="777">
        <f t="shared" si="1"/>
        <v>0</v>
      </c>
      <c r="H111" s="779">
        <f>COUNTIFS('セッション実施状況管理'!$V128:$AH128,"&gt;=2023/11/1",'セッション実施状況管理'!$V128:$AH128,"&lt;2023/12/1")</f>
        <v>0</v>
      </c>
      <c r="I111" s="780">
        <f>COUNTIFS('セッション実施状況管理'!$V128:$AH128,"&gt;=2023/12/1",'セッション実施状況管理'!$V128:$AH128,"&lt;2024/1/1")</f>
        <v>0</v>
      </c>
      <c r="J111" s="780">
        <f>COUNTIFS('セッション実施状況管理'!$V128:$AH128,"&gt;=2024/1/1",'セッション実施状況管理'!$V128:$AH128,"&lt;2024/2/1")</f>
        <v>0</v>
      </c>
      <c r="K111" s="780">
        <f>COUNTIFS('セッション実施状況管理'!$V128:$AH128,"&gt;=2024/2/1",'セッション実施状況管理'!$V128:$AH128,"&lt;2024/3/1")</f>
        <v>0</v>
      </c>
      <c r="L111" s="54">
        <f>COUNTIFS('セッション実施状況管理'!$V128:$AH128,"&gt;=2024/3/1",'セッション実施状況管理'!$V128:$AH128,"&lt;2024/4/1")</f>
        <v>0</v>
      </c>
      <c r="M111" s="54">
        <f>COUNTIFS('セッション実施状況管理'!$V128:$AH128,"&gt;=2024/4/1",'セッション実施状況管理'!$V128:$AH128,"&lt;2024/5/1")</f>
        <v>0</v>
      </c>
      <c r="N111" s="54">
        <f>COUNTIFS('セッション実施状況管理'!$V128:$AH128,"&gt;=2024/5/1",'セッション実施状況管理'!$V128:$AH128,"&lt;2024/6/1")</f>
        <v>0</v>
      </c>
      <c r="O111" s="54">
        <f>COUNTIFS('セッション実施状況管理'!$V128:$AH128,"&gt;=2024/6/1",'セッション実施状況管理'!$V128:$AH128,"&lt;2024/7/1")</f>
        <v>0</v>
      </c>
      <c r="P111" s="54">
        <f>COUNTIFS('セッション実施状況管理'!$V128:$AH128,"&gt;=2024/7/1",'セッション実施状況管理'!$V128:$AH128,"&lt;2024/8/1")</f>
        <v>0</v>
      </c>
      <c r="Q111" s="54">
        <f>COUNTIFS('セッション実施状況管理'!$V128:$AH128,"&gt;=2024/8/1",'セッション実施状況管理'!$V128:$AH128,"&lt;2024/9/1")</f>
        <v>0</v>
      </c>
      <c r="R111" s="54">
        <f>COUNTIFS('セッション実施状況管理'!$V128:$AH128,"&gt;=2024/9/1",'セッション実施状況管理'!$V128:$AH128,"&lt;2024/10/1")</f>
        <v>0</v>
      </c>
      <c r="S111" s="54">
        <f>COUNTIFS('セッション実施状況管理'!$V128:$AH128,"&gt;=2024/10/1",'セッション実施状況管理'!$V128:$AH128,"&lt;2024/11/1")</f>
        <v>0</v>
      </c>
      <c r="T111" s="54">
        <f>COUNTIFS('セッション実施状況管理'!$V128:$AH128,"&gt;=2024/11/1",'セッション実施状況管理'!$V128:$AH128,"&lt;2024/12/1")</f>
        <v>0</v>
      </c>
      <c r="U111" s="54">
        <f>COUNTIFS('セッション実施状況管理'!$V128:$AH128,"&gt;=2024/12/1",'セッション実施状況管理'!$V128:$AH128,"&lt;2025/1/1")</f>
        <v>0</v>
      </c>
      <c r="V111" s="54">
        <f>COUNTIFS('セッション実施状況管理'!$V128:$AH128,"&gt;=2025/1/1",'セッション実施状況管理'!$V128:$AH128,"&lt;2025/2/1")</f>
        <v>0</v>
      </c>
      <c r="W111" s="54">
        <f>COUNTIFS('セッション実施状況管理'!$V128:$AH128,"&gt;=2025/2/1",'セッション実施状況管理'!$V128:$AH128,"&lt;2025/3/1")</f>
        <v>0</v>
      </c>
      <c r="X111" s="54">
        <f>COUNTIFS('セッション実施状況管理'!$V128:$AH128,"&gt;=2025/3/1",'セッション実施状況管理'!$V128:$AH128,"&lt;2025/4/1")</f>
        <v>0</v>
      </c>
      <c r="Y111" s="54">
        <f>COUNTIFS('セッション実施状況管理'!$V128:$AH128,"&gt;=2025/4/1",'セッション実施状況管理'!$V128:$AH128,"&lt;2025/5/1")</f>
        <v>0</v>
      </c>
      <c r="Z111" s="54">
        <f>COUNTIFS('セッション実施状況管理'!$V128:$AH128,"&gt;=2025/5/1",'セッション実施状況管理'!$V128:$AH128,"&lt;2025/6/1")</f>
        <v>0</v>
      </c>
      <c r="AA111" s="54">
        <f>COUNTIFS('セッション実施状況管理'!$V128:$AH128,"&gt;=2025/6/1",'セッション実施状況管理'!$V128:$AH128,"&lt;2025/7/1")</f>
        <v>0</v>
      </c>
      <c r="AB111" s="54">
        <f>COUNTIFS('セッション実施状況管理'!$V128:$AH128,"&gt;=2025/7/1",'セッション実施状況管理'!$V128:$AH128,"&lt;2025/8/1")</f>
        <v>0</v>
      </c>
    </row>
    <row r="112">
      <c r="A112" s="1"/>
      <c r="B112" s="782">
        <v>75.0</v>
      </c>
      <c r="C112" s="785"/>
      <c r="D112" s="784"/>
      <c r="E112" s="74"/>
      <c r="F112" s="74"/>
      <c r="G112" s="777">
        <f t="shared" si="1"/>
        <v>1</v>
      </c>
      <c r="H112" s="779">
        <f>COUNTIFS('セッション実施状況管理'!$V129:$AH129,"&gt;=2023/11/1",'セッション実施状況管理'!$V129:$AH129,"&lt;2023/12/1")</f>
        <v>0</v>
      </c>
      <c r="I112" s="780">
        <f>COUNTIFS('セッション実施状況管理'!$V129:$AH129,"&gt;=2023/12/1",'セッション実施状況管理'!$V129:$AH129,"&lt;2024/1/1")</f>
        <v>0</v>
      </c>
      <c r="J112" s="780">
        <f>COUNTIFS('セッション実施状況管理'!$V129:$AH129,"&gt;=2024/1/1",'セッション実施状況管理'!$V129:$AH129,"&lt;2024/2/1")</f>
        <v>0</v>
      </c>
      <c r="K112" s="780">
        <f>COUNTIFS('セッション実施状況管理'!$V129:$AH129,"&gt;=2024/2/1",'セッション実施状況管理'!$V129:$AH129,"&lt;2024/3/1")</f>
        <v>0</v>
      </c>
      <c r="L112" s="54">
        <f>COUNTIFS('セッション実施状況管理'!$V129:$AH129,"&gt;=2024/3/1",'セッション実施状況管理'!$V129:$AH129,"&lt;2024/4/1")</f>
        <v>0</v>
      </c>
      <c r="M112" s="54">
        <f>COUNTIFS('セッション実施状況管理'!$V129:$AH129,"&gt;=2024/4/1",'セッション実施状況管理'!$V129:$AH129,"&lt;2024/5/1")</f>
        <v>0</v>
      </c>
      <c r="N112" s="54">
        <f>COUNTIFS('セッション実施状況管理'!$V129:$AH129,"&gt;=2024/5/1",'セッション実施状況管理'!$V129:$AH129,"&lt;2024/6/1")</f>
        <v>0</v>
      </c>
      <c r="O112" s="54">
        <f>COUNTIFS('セッション実施状況管理'!$V129:$AH129,"&gt;=2024/6/1",'セッション実施状況管理'!$V129:$AH129,"&lt;2024/7/1")</f>
        <v>0</v>
      </c>
      <c r="P112" s="54">
        <f>COUNTIFS('セッション実施状況管理'!$V129:$AH129,"&gt;=2024/7/1",'セッション実施状況管理'!$V129:$AH129,"&lt;2024/8/1")</f>
        <v>0</v>
      </c>
      <c r="Q112" s="54">
        <f>COUNTIFS('セッション実施状況管理'!$V129:$AH129,"&gt;=2024/8/1",'セッション実施状況管理'!$V129:$AH129,"&lt;2024/9/1")</f>
        <v>0</v>
      </c>
      <c r="R112" s="54">
        <f>COUNTIFS('セッション実施状況管理'!$V129:$AH129,"&gt;=2024/9/1",'セッション実施状況管理'!$V129:$AH129,"&lt;2024/10/1")</f>
        <v>0</v>
      </c>
      <c r="S112" s="54">
        <f>COUNTIFS('セッション実施状況管理'!$V129:$AH129,"&gt;=2024/10/1",'セッション実施状況管理'!$V129:$AH129,"&lt;2024/11/1")</f>
        <v>0</v>
      </c>
      <c r="T112" s="54">
        <f>COUNTIFS('セッション実施状況管理'!$V129:$AH129,"&gt;=2024/11/1",'セッション実施状況管理'!$V129:$AH129,"&lt;2024/12/1")</f>
        <v>0</v>
      </c>
      <c r="U112" s="54">
        <f>COUNTIFS('セッション実施状況管理'!$V129:$AH129,"&gt;=2024/12/1",'セッション実施状況管理'!$V129:$AH129,"&lt;2025/1/1")</f>
        <v>0</v>
      </c>
      <c r="V112" s="54">
        <f>COUNTIFS('セッション実施状況管理'!$V129:$AH129,"&gt;=2025/1/1",'セッション実施状況管理'!$V129:$AH129,"&lt;2025/2/1")</f>
        <v>1</v>
      </c>
      <c r="W112" s="54">
        <f>COUNTIFS('セッション実施状況管理'!$V129:$AH129,"&gt;=2025/2/1",'セッション実施状況管理'!$V129:$AH129,"&lt;2025/3/1")</f>
        <v>0</v>
      </c>
      <c r="X112" s="54">
        <f>COUNTIFS('セッション実施状況管理'!$V129:$AH129,"&gt;=2025/3/1",'セッション実施状況管理'!$V129:$AH129,"&lt;2025/4/1")</f>
        <v>0</v>
      </c>
      <c r="Y112" s="54">
        <f>COUNTIFS('セッション実施状況管理'!$V129:$AH129,"&gt;=2025/4/1",'セッション実施状況管理'!$V129:$AH129,"&lt;2025/5/1")</f>
        <v>0</v>
      </c>
      <c r="Z112" s="54">
        <f>COUNTIFS('セッション実施状況管理'!$V129:$AH129,"&gt;=2025/5/1",'セッション実施状況管理'!$V129:$AH129,"&lt;2025/6/1")</f>
        <v>0</v>
      </c>
      <c r="AA112" s="54">
        <f>COUNTIFS('セッション実施状況管理'!$V129:$AH129,"&gt;=2025/6/1",'セッション実施状況管理'!$V129:$AH129,"&lt;2025/7/1")</f>
        <v>0</v>
      </c>
      <c r="AB112" s="54">
        <f>COUNTIFS('セッション実施状況管理'!$V129:$AH129,"&gt;=2025/7/1",'セッション実施状況管理'!$V129:$AH129,"&lt;2025/8/1")</f>
        <v>0</v>
      </c>
    </row>
    <row r="113">
      <c r="A113" s="1"/>
      <c r="B113" s="782">
        <v>76.0</v>
      </c>
      <c r="C113" s="785"/>
      <c r="D113" s="784"/>
      <c r="E113" s="74"/>
      <c r="F113" s="74"/>
      <c r="G113" s="777">
        <f t="shared" si="1"/>
        <v>0</v>
      </c>
      <c r="H113" s="779">
        <f>COUNTIFS('セッション実施状況管理'!$V130:$AH130,"&gt;=2023/11/1",'セッション実施状況管理'!$V130:$AH130,"&lt;2023/12/1")</f>
        <v>0</v>
      </c>
      <c r="I113" s="780">
        <f>COUNTIFS('セッション実施状況管理'!$V130:$AH130,"&gt;=2023/12/1",'セッション実施状況管理'!$V130:$AH130,"&lt;2024/1/1")</f>
        <v>0</v>
      </c>
      <c r="J113" s="780">
        <f>COUNTIFS('セッション実施状況管理'!$V130:$AH130,"&gt;=2024/1/1",'セッション実施状況管理'!$V130:$AH130,"&lt;2024/2/1")</f>
        <v>0</v>
      </c>
      <c r="K113" s="780">
        <f>COUNTIFS('セッション実施状況管理'!$V130:$AH130,"&gt;=2024/2/1",'セッション実施状況管理'!$V130:$AH130,"&lt;2024/3/1")</f>
        <v>0</v>
      </c>
      <c r="L113" s="54">
        <f>COUNTIFS('セッション実施状況管理'!$V130:$AH130,"&gt;=2024/3/1",'セッション実施状況管理'!$V130:$AH130,"&lt;2024/4/1")</f>
        <v>0</v>
      </c>
      <c r="M113" s="54">
        <f>COUNTIFS('セッション実施状況管理'!$V130:$AH130,"&gt;=2024/4/1",'セッション実施状況管理'!$V130:$AH130,"&lt;2024/5/1")</f>
        <v>0</v>
      </c>
      <c r="N113" s="54">
        <f>COUNTIFS('セッション実施状況管理'!$V130:$AH130,"&gt;=2024/5/1",'セッション実施状況管理'!$V130:$AH130,"&lt;2024/6/1")</f>
        <v>0</v>
      </c>
      <c r="O113" s="54">
        <f>COUNTIFS('セッション実施状況管理'!$V130:$AH130,"&gt;=2024/6/1",'セッション実施状況管理'!$V130:$AH130,"&lt;2024/7/1")</f>
        <v>0</v>
      </c>
      <c r="P113" s="54">
        <f>COUNTIFS('セッション実施状況管理'!$V130:$AH130,"&gt;=2024/7/1",'セッション実施状況管理'!$V130:$AH130,"&lt;2024/8/1")</f>
        <v>0</v>
      </c>
      <c r="Q113" s="54">
        <f>COUNTIFS('セッション実施状況管理'!$V130:$AH130,"&gt;=2024/8/1",'セッション実施状況管理'!$V130:$AH130,"&lt;2024/9/1")</f>
        <v>0</v>
      </c>
      <c r="R113" s="54">
        <f>COUNTIFS('セッション実施状況管理'!$V130:$AH130,"&gt;=2024/9/1",'セッション実施状況管理'!$V130:$AH130,"&lt;2024/10/1")</f>
        <v>0</v>
      </c>
      <c r="S113" s="54">
        <f>COUNTIFS('セッション実施状況管理'!$V130:$AH130,"&gt;=2024/10/1",'セッション実施状況管理'!$V130:$AH130,"&lt;2024/11/1")</f>
        <v>0</v>
      </c>
      <c r="T113" s="54">
        <f>COUNTIFS('セッション実施状況管理'!$V130:$AH130,"&gt;=2024/11/1",'セッション実施状況管理'!$V130:$AH130,"&lt;2024/12/1")</f>
        <v>0</v>
      </c>
      <c r="U113" s="54">
        <f>COUNTIFS('セッション実施状況管理'!$V130:$AH130,"&gt;=2024/12/1",'セッション実施状況管理'!$V130:$AH130,"&lt;2025/1/1")</f>
        <v>0</v>
      </c>
      <c r="V113" s="54">
        <f>COUNTIFS('セッション実施状況管理'!$V130:$AH130,"&gt;=2025/1/1",'セッション実施状況管理'!$V130:$AH130,"&lt;2025/2/1")</f>
        <v>0</v>
      </c>
      <c r="W113" s="54">
        <f>COUNTIFS('セッション実施状況管理'!$V130:$AH130,"&gt;=2025/2/1",'セッション実施状況管理'!$V130:$AH130,"&lt;2025/3/1")</f>
        <v>0</v>
      </c>
      <c r="X113" s="54">
        <f>COUNTIFS('セッション実施状況管理'!$V130:$AH130,"&gt;=2025/3/1",'セッション実施状況管理'!$V130:$AH130,"&lt;2025/4/1")</f>
        <v>0</v>
      </c>
      <c r="Y113" s="54">
        <f>COUNTIFS('セッション実施状況管理'!$V130:$AH130,"&gt;=2025/4/1",'セッション実施状況管理'!$V130:$AH130,"&lt;2025/5/1")</f>
        <v>0</v>
      </c>
      <c r="Z113" s="54">
        <f>COUNTIFS('セッション実施状況管理'!$V130:$AH130,"&gt;=2025/5/1",'セッション実施状況管理'!$V130:$AH130,"&lt;2025/6/1")</f>
        <v>0</v>
      </c>
      <c r="AA113" s="54">
        <f>COUNTIFS('セッション実施状況管理'!$V130:$AH130,"&gt;=2025/6/1",'セッション実施状況管理'!$V130:$AH130,"&lt;2025/7/1")</f>
        <v>0</v>
      </c>
      <c r="AB113" s="54">
        <f>COUNTIFS('セッション実施状況管理'!$V130:$AH130,"&gt;=2025/7/1",'セッション実施状況管理'!$V130:$AH130,"&lt;2025/8/1")</f>
        <v>0</v>
      </c>
    </row>
    <row r="114">
      <c r="A114" s="1"/>
      <c r="B114" s="783">
        <v>77.0</v>
      </c>
      <c r="C114" s="785"/>
      <c r="D114" s="784"/>
      <c r="E114" s="74"/>
      <c r="F114" s="74"/>
      <c r="G114" s="777">
        <f t="shared" si="1"/>
        <v>0</v>
      </c>
      <c r="H114" s="779">
        <f>COUNTIFS('セッション実施状況管理'!$V131:$AH131,"&gt;=2023/11/1",'セッション実施状況管理'!$V131:$AH131,"&lt;2023/12/1")</f>
        <v>0</v>
      </c>
      <c r="I114" s="780">
        <f>COUNTIFS('セッション実施状況管理'!$V131:$AH131,"&gt;=2023/12/1",'セッション実施状況管理'!$V131:$AH131,"&lt;2024/1/1")</f>
        <v>0</v>
      </c>
      <c r="J114" s="780">
        <f>COUNTIFS('セッション実施状況管理'!$V131:$AH131,"&gt;=2024/1/1",'セッション実施状況管理'!$V131:$AH131,"&lt;2024/2/1")</f>
        <v>0</v>
      </c>
      <c r="K114" s="780">
        <f>COUNTIFS('セッション実施状況管理'!$V131:$AH131,"&gt;=2024/2/1",'セッション実施状況管理'!$V131:$AH131,"&lt;2024/3/1")</f>
        <v>0</v>
      </c>
      <c r="L114" s="54">
        <f>COUNTIFS('セッション実施状況管理'!$V131:$AH131,"&gt;=2024/3/1",'セッション実施状況管理'!$V131:$AH131,"&lt;2024/4/1")</f>
        <v>0</v>
      </c>
      <c r="M114" s="54">
        <f>COUNTIFS('セッション実施状況管理'!$V131:$AH131,"&gt;=2024/4/1",'セッション実施状況管理'!$V131:$AH131,"&lt;2024/5/1")</f>
        <v>0</v>
      </c>
      <c r="N114" s="54">
        <f>COUNTIFS('セッション実施状況管理'!$V131:$AH131,"&gt;=2024/5/1",'セッション実施状況管理'!$V131:$AH131,"&lt;2024/6/1")</f>
        <v>0</v>
      </c>
      <c r="O114" s="54">
        <f>COUNTIFS('セッション実施状況管理'!$V131:$AH131,"&gt;=2024/6/1",'セッション実施状況管理'!$V131:$AH131,"&lt;2024/7/1")</f>
        <v>0</v>
      </c>
      <c r="P114" s="54">
        <f>COUNTIFS('セッション実施状況管理'!$V131:$AH131,"&gt;=2024/7/1",'セッション実施状況管理'!$V131:$AH131,"&lt;2024/8/1")</f>
        <v>0</v>
      </c>
      <c r="Q114" s="54">
        <f>COUNTIFS('セッション実施状況管理'!$V131:$AH131,"&gt;=2024/8/1",'セッション実施状況管理'!$V131:$AH131,"&lt;2024/9/1")</f>
        <v>0</v>
      </c>
      <c r="R114" s="54">
        <f>COUNTIFS('セッション実施状況管理'!$V131:$AH131,"&gt;=2024/9/1",'セッション実施状況管理'!$V131:$AH131,"&lt;2024/10/1")</f>
        <v>0</v>
      </c>
      <c r="S114" s="54">
        <f>COUNTIFS('セッション実施状況管理'!$V131:$AH131,"&gt;=2024/10/1",'セッション実施状況管理'!$V131:$AH131,"&lt;2024/11/1")</f>
        <v>0</v>
      </c>
      <c r="T114" s="54">
        <f>COUNTIFS('セッション実施状況管理'!$V131:$AH131,"&gt;=2024/11/1",'セッション実施状況管理'!$V131:$AH131,"&lt;2024/12/1")</f>
        <v>0</v>
      </c>
      <c r="U114" s="54">
        <f>COUNTIFS('セッション実施状況管理'!$V131:$AH131,"&gt;=2024/12/1",'セッション実施状況管理'!$V131:$AH131,"&lt;2025/1/1")</f>
        <v>0</v>
      </c>
      <c r="V114" s="54">
        <f>COUNTIFS('セッション実施状況管理'!$V131:$AH131,"&gt;=2025/1/1",'セッション実施状況管理'!$V131:$AH131,"&lt;2025/2/1")</f>
        <v>0</v>
      </c>
      <c r="W114" s="54">
        <f>COUNTIFS('セッション実施状況管理'!$V131:$AH131,"&gt;=2025/2/1",'セッション実施状況管理'!$V131:$AH131,"&lt;2025/3/1")</f>
        <v>0</v>
      </c>
      <c r="X114" s="54">
        <f>COUNTIFS('セッション実施状況管理'!$V131:$AH131,"&gt;=2025/3/1",'セッション実施状況管理'!$V131:$AH131,"&lt;2025/4/1")</f>
        <v>0</v>
      </c>
      <c r="Y114" s="54">
        <f>COUNTIFS('セッション実施状況管理'!$V131:$AH131,"&gt;=2025/4/1",'セッション実施状況管理'!$V131:$AH131,"&lt;2025/5/1")</f>
        <v>0</v>
      </c>
      <c r="Z114" s="54">
        <f>COUNTIFS('セッション実施状況管理'!$V131:$AH131,"&gt;=2025/5/1",'セッション実施状況管理'!$V131:$AH131,"&lt;2025/6/1")</f>
        <v>0</v>
      </c>
      <c r="AA114" s="54">
        <f>COUNTIFS('セッション実施状況管理'!$V131:$AH131,"&gt;=2025/6/1",'セッション実施状況管理'!$V131:$AH131,"&lt;2025/7/1")</f>
        <v>0</v>
      </c>
      <c r="AB114" s="54">
        <f>COUNTIFS('セッション実施状況管理'!$V131:$AH131,"&gt;=2025/7/1",'セッション実施状況管理'!$V131:$AH131,"&lt;2025/8/1")</f>
        <v>0</v>
      </c>
    </row>
    <row r="115">
      <c r="A115" s="1"/>
      <c r="B115" s="783">
        <v>78.0</v>
      </c>
      <c r="C115" s="785"/>
      <c r="D115" s="784"/>
      <c r="E115" s="74"/>
      <c r="F115" s="74"/>
      <c r="G115" s="777">
        <f t="shared" si="1"/>
        <v>0</v>
      </c>
      <c r="H115" s="779">
        <f>COUNTIFS('セッション実施状況管理'!$V132:$AH132,"&gt;=2023/11/1",'セッション実施状況管理'!$V132:$AH132,"&lt;2023/12/1")</f>
        <v>0</v>
      </c>
      <c r="I115" s="780">
        <f>COUNTIFS('セッション実施状況管理'!$V132:$AH132,"&gt;=2023/12/1",'セッション実施状況管理'!$V132:$AH132,"&lt;2024/1/1")</f>
        <v>0</v>
      </c>
      <c r="J115" s="780">
        <f>COUNTIFS('セッション実施状況管理'!$V132:$AH132,"&gt;=2024/1/1",'セッション実施状況管理'!$V132:$AH132,"&lt;2024/2/1")</f>
        <v>0</v>
      </c>
      <c r="K115" s="780">
        <f>COUNTIFS('セッション実施状況管理'!$V132:$AH132,"&gt;=2024/2/1",'セッション実施状況管理'!$V132:$AH132,"&lt;2024/3/1")</f>
        <v>0</v>
      </c>
      <c r="L115" s="54">
        <f>COUNTIFS('セッション実施状況管理'!$V132:$AH132,"&gt;=2024/3/1",'セッション実施状況管理'!$V132:$AH132,"&lt;2024/4/1")</f>
        <v>0</v>
      </c>
      <c r="M115" s="54">
        <f>COUNTIFS('セッション実施状況管理'!$V132:$AH132,"&gt;=2024/4/1",'セッション実施状況管理'!$V132:$AH132,"&lt;2024/5/1")</f>
        <v>0</v>
      </c>
      <c r="N115" s="54">
        <f>COUNTIFS('セッション実施状況管理'!$V132:$AH132,"&gt;=2024/5/1",'セッション実施状況管理'!$V132:$AH132,"&lt;2024/6/1")</f>
        <v>0</v>
      </c>
      <c r="O115" s="54">
        <f>COUNTIFS('セッション実施状況管理'!$V132:$AH132,"&gt;=2024/6/1",'セッション実施状況管理'!$V132:$AH132,"&lt;2024/7/1")</f>
        <v>0</v>
      </c>
      <c r="P115" s="54">
        <f>COUNTIFS('セッション実施状況管理'!$V132:$AH132,"&gt;=2024/7/1",'セッション実施状況管理'!$V132:$AH132,"&lt;2024/8/1")</f>
        <v>0</v>
      </c>
      <c r="Q115" s="54">
        <f>COUNTIFS('セッション実施状況管理'!$V132:$AH132,"&gt;=2024/8/1",'セッション実施状況管理'!$V132:$AH132,"&lt;2024/9/1")</f>
        <v>0</v>
      </c>
      <c r="R115" s="54">
        <f>COUNTIFS('セッション実施状況管理'!$V132:$AH132,"&gt;=2024/9/1",'セッション実施状況管理'!$V132:$AH132,"&lt;2024/10/1")</f>
        <v>0</v>
      </c>
      <c r="S115" s="54">
        <f>COUNTIFS('セッション実施状況管理'!$V132:$AH132,"&gt;=2024/10/1",'セッション実施状況管理'!$V132:$AH132,"&lt;2024/11/1")</f>
        <v>0</v>
      </c>
      <c r="T115" s="54">
        <f>COUNTIFS('セッション実施状況管理'!$V132:$AH132,"&gt;=2024/11/1",'セッション実施状況管理'!$V132:$AH132,"&lt;2024/12/1")</f>
        <v>0</v>
      </c>
      <c r="U115" s="54">
        <f>COUNTIFS('セッション実施状況管理'!$V132:$AH132,"&gt;=2024/12/1",'セッション実施状況管理'!$V132:$AH132,"&lt;2025/1/1")</f>
        <v>0</v>
      </c>
      <c r="V115" s="54">
        <f>COUNTIFS('セッション実施状況管理'!$V132:$AH132,"&gt;=2025/1/1",'セッション実施状況管理'!$V132:$AH132,"&lt;2025/2/1")</f>
        <v>0</v>
      </c>
      <c r="W115" s="54">
        <f>COUNTIFS('セッション実施状況管理'!$V132:$AH132,"&gt;=2025/2/1",'セッション実施状況管理'!$V132:$AH132,"&lt;2025/3/1")</f>
        <v>0</v>
      </c>
      <c r="X115" s="54">
        <f>COUNTIFS('セッション実施状況管理'!$V132:$AH132,"&gt;=2025/3/1",'セッション実施状況管理'!$V132:$AH132,"&lt;2025/4/1")</f>
        <v>0</v>
      </c>
      <c r="Y115" s="54">
        <f>COUNTIFS('セッション実施状況管理'!$V132:$AH132,"&gt;=2025/4/1",'セッション実施状況管理'!$V132:$AH132,"&lt;2025/5/1")</f>
        <v>0</v>
      </c>
      <c r="Z115" s="54">
        <f>COUNTIFS('セッション実施状況管理'!$V132:$AH132,"&gt;=2025/5/1",'セッション実施状況管理'!$V132:$AH132,"&lt;2025/6/1")</f>
        <v>0</v>
      </c>
      <c r="AA115" s="54">
        <f>COUNTIFS('セッション実施状況管理'!$V132:$AH132,"&gt;=2025/6/1",'セッション実施状況管理'!$V132:$AH132,"&lt;2025/7/1")</f>
        <v>0</v>
      </c>
      <c r="AB115" s="54">
        <f>COUNTIFS('セッション実施状況管理'!$V132:$AH132,"&gt;=2025/7/1",'セッション実施状況管理'!$V132:$AH132,"&lt;2025/8/1")</f>
        <v>0</v>
      </c>
    </row>
    <row r="116" ht="16.5" customHeight="1">
      <c r="A116" s="1"/>
      <c r="B116" s="783">
        <v>79.0</v>
      </c>
      <c r="C116" s="785"/>
      <c r="D116" s="784"/>
      <c r="E116" s="74"/>
      <c r="F116" s="74"/>
      <c r="G116" s="777">
        <f t="shared" si="1"/>
        <v>0</v>
      </c>
      <c r="H116" s="779">
        <f>COUNTIFS('セッション実施状況管理'!$V133:$AH133,"&gt;=2023/11/1",'セッション実施状況管理'!$V133:$AH133,"&lt;2023/12/1")</f>
        <v>0</v>
      </c>
      <c r="I116" s="780">
        <f>COUNTIFS('セッション実施状況管理'!$V133:$AH133,"&gt;=2023/12/1",'セッション実施状況管理'!$V133:$AH133,"&lt;2024/1/1")</f>
        <v>0</v>
      </c>
      <c r="J116" s="780">
        <f>COUNTIFS('セッション実施状況管理'!$V133:$AH133,"&gt;=2024/1/1",'セッション実施状況管理'!$V133:$AH133,"&lt;2024/2/1")</f>
        <v>0</v>
      </c>
      <c r="K116" s="780">
        <f>COUNTIFS('セッション実施状況管理'!$V133:$AH133,"&gt;=2024/2/1",'セッション実施状況管理'!$V133:$AH133,"&lt;2024/3/1")</f>
        <v>0</v>
      </c>
      <c r="L116" s="54">
        <f>COUNTIFS('セッション実施状況管理'!$V133:$AH133,"&gt;=2024/3/1",'セッション実施状況管理'!$V133:$AH133,"&lt;2024/4/1")</f>
        <v>0</v>
      </c>
      <c r="M116" s="54">
        <f>COUNTIFS('セッション実施状況管理'!$V133:$AH133,"&gt;=2024/4/1",'セッション実施状況管理'!$V133:$AH133,"&lt;2024/5/1")</f>
        <v>0</v>
      </c>
      <c r="N116" s="54">
        <f>COUNTIFS('セッション実施状況管理'!$V133:$AH133,"&gt;=2024/5/1",'セッション実施状況管理'!$V133:$AH133,"&lt;2024/6/1")</f>
        <v>0</v>
      </c>
      <c r="O116" s="54">
        <f>COUNTIFS('セッション実施状況管理'!$V133:$AH133,"&gt;=2024/6/1",'セッション実施状況管理'!$V133:$AH133,"&lt;2024/7/1")</f>
        <v>0</v>
      </c>
      <c r="P116" s="54">
        <f>COUNTIFS('セッション実施状況管理'!$V133:$AH133,"&gt;=2024/7/1",'セッション実施状況管理'!$V133:$AH133,"&lt;2024/8/1")</f>
        <v>0</v>
      </c>
      <c r="Q116" s="54">
        <f>COUNTIFS('セッション実施状況管理'!$V133:$AH133,"&gt;=2024/8/1",'セッション実施状況管理'!$V133:$AH133,"&lt;2024/9/1")</f>
        <v>0</v>
      </c>
      <c r="R116" s="54">
        <f>COUNTIFS('セッション実施状況管理'!$V133:$AH133,"&gt;=2024/9/1",'セッション実施状況管理'!$V133:$AH133,"&lt;2024/10/1")</f>
        <v>0</v>
      </c>
      <c r="S116" s="54">
        <f>COUNTIFS('セッション実施状況管理'!$V133:$AH133,"&gt;=2024/10/1",'セッション実施状況管理'!$V133:$AH133,"&lt;2024/11/1")</f>
        <v>0</v>
      </c>
      <c r="T116" s="54">
        <f>COUNTIFS('セッション実施状況管理'!$V133:$AH133,"&gt;=2024/11/1",'セッション実施状況管理'!$V133:$AH133,"&lt;2024/12/1")</f>
        <v>0</v>
      </c>
      <c r="U116" s="54">
        <f>COUNTIFS('セッション実施状況管理'!$V133:$AH133,"&gt;=2024/12/1",'セッション実施状況管理'!$V133:$AH133,"&lt;2025/1/1")</f>
        <v>0</v>
      </c>
      <c r="V116" s="54">
        <f>COUNTIFS('セッション実施状況管理'!$V133:$AH133,"&gt;=2025/1/1",'セッション実施状況管理'!$V133:$AH133,"&lt;2025/2/1")</f>
        <v>0</v>
      </c>
      <c r="W116" s="54">
        <f>COUNTIFS('セッション実施状況管理'!$V133:$AH133,"&gt;=2025/2/1",'セッション実施状況管理'!$V133:$AH133,"&lt;2025/3/1")</f>
        <v>0</v>
      </c>
      <c r="X116" s="54">
        <f>COUNTIFS('セッション実施状況管理'!$V133:$AH133,"&gt;=2025/3/1",'セッション実施状況管理'!$V133:$AH133,"&lt;2025/4/1")</f>
        <v>0</v>
      </c>
      <c r="Y116" s="54">
        <f>COUNTIFS('セッション実施状況管理'!$V133:$AH133,"&gt;=2025/4/1",'セッション実施状況管理'!$V133:$AH133,"&lt;2025/5/1")</f>
        <v>0</v>
      </c>
      <c r="Z116" s="54">
        <f>COUNTIFS('セッション実施状況管理'!$V133:$AH133,"&gt;=2025/5/1",'セッション実施状況管理'!$V133:$AH133,"&lt;2025/6/1")</f>
        <v>0</v>
      </c>
      <c r="AA116" s="54">
        <f>COUNTIFS('セッション実施状況管理'!$V133:$AH133,"&gt;=2025/6/1",'セッション実施状況管理'!$V133:$AH133,"&lt;2025/7/1")</f>
        <v>0</v>
      </c>
      <c r="AB116" s="54">
        <f>COUNTIFS('セッション実施状況管理'!$V133:$AH133,"&gt;=2025/7/1",'セッション実施状況管理'!$V133:$AH133,"&lt;2025/8/1")</f>
        <v>0</v>
      </c>
    </row>
    <row r="117" ht="16.5" customHeight="1">
      <c r="A117" s="1"/>
      <c r="B117" s="782">
        <v>80.0</v>
      </c>
      <c r="C117" s="785"/>
      <c r="D117" s="784"/>
      <c r="E117" s="74"/>
      <c r="F117" s="74"/>
      <c r="G117" s="777">
        <f t="shared" si="1"/>
        <v>0</v>
      </c>
      <c r="H117" s="779">
        <f>COUNTIFS('セッション実施状況管理'!$V134:$AH134,"&gt;=2023/11/1",'セッション実施状況管理'!$V134:$AH134,"&lt;2023/12/1")</f>
        <v>0</v>
      </c>
      <c r="I117" s="780">
        <f>COUNTIFS('セッション実施状況管理'!$V134:$AH134,"&gt;=2023/12/1",'セッション実施状況管理'!$V134:$AH134,"&lt;2024/1/1")</f>
        <v>0</v>
      </c>
      <c r="J117" s="780">
        <f>COUNTIFS('セッション実施状況管理'!$V134:$AH134,"&gt;=2024/1/1",'セッション実施状況管理'!$V134:$AH134,"&lt;2024/2/1")</f>
        <v>0</v>
      </c>
      <c r="K117" s="780">
        <f>COUNTIFS('セッション実施状況管理'!$V134:$AH134,"&gt;=2024/2/1",'セッション実施状況管理'!$V134:$AH134,"&lt;2024/3/1")</f>
        <v>0</v>
      </c>
      <c r="L117" s="54">
        <f>COUNTIFS('セッション実施状況管理'!$V134:$AH134,"&gt;=2024/3/1",'セッション実施状況管理'!$V134:$AH134,"&lt;2024/4/1")</f>
        <v>0</v>
      </c>
      <c r="M117" s="54">
        <f>COUNTIFS('セッション実施状況管理'!$V134:$AH134,"&gt;=2024/4/1",'セッション実施状況管理'!$V134:$AH134,"&lt;2024/5/1")</f>
        <v>0</v>
      </c>
      <c r="N117" s="54">
        <f>COUNTIFS('セッション実施状況管理'!$V134:$AH134,"&gt;=2024/5/1",'セッション実施状況管理'!$V134:$AH134,"&lt;2024/6/1")</f>
        <v>0</v>
      </c>
      <c r="O117" s="54">
        <f>COUNTIFS('セッション実施状況管理'!$V134:$AH134,"&gt;=2024/6/1",'セッション実施状況管理'!$V134:$AH134,"&lt;2024/7/1")</f>
        <v>0</v>
      </c>
      <c r="P117" s="54">
        <f>COUNTIFS('セッション実施状況管理'!$V134:$AH134,"&gt;=2024/7/1",'セッション実施状況管理'!$V134:$AH134,"&lt;2024/8/1")</f>
        <v>0</v>
      </c>
      <c r="Q117" s="54">
        <f>COUNTIFS('セッション実施状況管理'!$V134:$AH134,"&gt;=2024/8/1",'セッション実施状況管理'!$V134:$AH134,"&lt;2024/9/1")</f>
        <v>0</v>
      </c>
      <c r="R117" s="54">
        <f>COUNTIFS('セッション実施状況管理'!$V134:$AH134,"&gt;=2024/9/1",'セッション実施状況管理'!$V134:$AH134,"&lt;2024/10/1")</f>
        <v>0</v>
      </c>
      <c r="S117" s="54">
        <f>COUNTIFS('セッション実施状況管理'!$V134:$AH134,"&gt;=2024/10/1",'セッション実施状況管理'!$V134:$AH134,"&lt;2024/11/1")</f>
        <v>0</v>
      </c>
      <c r="T117" s="54">
        <f>COUNTIFS('セッション実施状況管理'!$V134:$AH134,"&gt;=2024/11/1",'セッション実施状況管理'!$V134:$AH134,"&lt;2024/12/1")</f>
        <v>0</v>
      </c>
      <c r="U117" s="54">
        <f>COUNTIFS('セッション実施状況管理'!$V134:$AH134,"&gt;=2024/12/1",'セッション実施状況管理'!$V134:$AH134,"&lt;2025/1/1")</f>
        <v>0</v>
      </c>
      <c r="V117" s="54">
        <f>COUNTIFS('セッション実施状況管理'!$V134:$AH134,"&gt;=2025/1/1",'セッション実施状況管理'!$V134:$AH134,"&lt;2025/2/1")</f>
        <v>0</v>
      </c>
      <c r="W117" s="54">
        <f>COUNTIFS('セッション実施状況管理'!$V134:$AH134,"&gt;=2025/2/1",'セッション実施状況管理'!$V134:$AH134,"&lt;2025/3/1")</f>
        <v>0</v>
      </c>
      <c r="X117" s="54">
        <f>COUNTIFS('セッション実施状況管理'!$V134:$AH134,"&gt;=2025/3/1",'セッション実施状況管理'!$V134:$AH134,"&lt;2025/4/1")</f>
        <v>0</v>
      </c>
      <c r="Y117" s="54">
        <f>COUNTIFS('セッション実施状況管理'!$V134:$AH134,"&gt;=2025/4/1",'セッション実施状況管理'!$V134:$AH134,"&lt;2025/5/1")</f>
        <v>0</v>
      </c>
      <c r="Z117" s="54">
        <f>COUNTIFS('セッション実施状況管理'!$V134:$AH134,"&gt;=2025/5/1",'セッション実施状況管理'!$V134:$AH134,"&lt;2025/6/1")</f>
        <v>0</v>
      </c>
      <c r="AA117" s="54">
        <f>COUNTIFS('セッション実施状況管理'!$V134:$AH134,"&gt;=2025/6/1",'セッション実施状況管理'!$V134:$AH134,"&lt;2025/7/1")</f>
        <v>0</v>
      </c>
      <c r="AB117" s="54">
        <f>COUNTIFS('セッション実施状況管理'!$V134:$AH134,"&gt;=2025/7/1",'セッション実施状況管理'!$V134:$AH134,"&lt;2025/8/1")</f>
        <v>0</v>
      </c>
    </row>
    <row r="118" ht="16.5" customHeight="1">
      <c r="A118" s="1"/>
      <c r="B118" s="782">
        <v>81.0</v>
      </c>
      <c r="C118" s="785"/>
      <c r="D118" s="784"/>
      <c r="E118" s="74"/>
      <c r="F118" s="74"/>
      <c r="G118" s="777">
        <f t="shared" si="1"/>
        <v>0</v>
      </c>
      <c r="H118" s="779">
        <f>COUNTIFS('セッション実施状況管理'!$V135:$AH135,"&gt;=2023/11/1",'セッション実施状況管理'!$V135:$AH135,"&lt;2023/12/1")</f>
        <v>0</v>
      </c>
      <c r="I118" s="780">
        <f>COUNTIFS('セッション実施状況管理'!$V135:$AH135,"&gt;=2023/12/1",'セッション実施状況管理'!$V135:$AH135,"&lt;2024/1/1")</f>
        <v>0</v>
      </c>
      <c r="J118" s="780">
        <f>COUNTIFS('セッション実施状況管理'!$V135:$AH135,"&gt;=2024/1/1",'セッション実施状況管理'!$V135:$AH135,"&lt;2024/2/1")</f>
        <v>0</v>
      </c>
      <c r="K118" s="780">
        <f>COUNTIFS('セッション実施状況管理'!$V135:$AH135,"&gt;=2024/2/1",'セッション実施状況管理'!$V135:$AH135,"&lt;2024/3/1")</f>
        <v>0</v>
      </c>
      <c r="L118" s="54">
        <f>COUNTIFS('セッション実施状況管理'!$V135:$AH135,"&gt;=2024/3/1",'セッション実施状況管理'!$V135:$AH135,"&lt;2024/4/1")</f>
        <v>0</v>
      </c>
      <c r="M118" s="54">
        <f>COUNTIFS('セッション実施状況管理'!$V135:$AH135,"&gt;=2024/4/1",'セッション実施状況管理'!$V135:$AH135,"&lt;2024/5/1")</f>
        <v>0</v>
      </c>
      <c r="N118" s="54">
        <f>COUNTIFS('セッション実施状況管理'!$V135:$AH135,"&gt;=2024/5/1",'セッション実施状況管理'!$V135:$AH135,"&lt;2024/6/1")</f>
        <v>0</v>
      </c>
      <c r="O118" s="54">
        <f>COUNTIFS('セッション実施状況管理'!$V135:$AH135,"&gt;=2024/6/1",'セッション実施状況管理'!$V135:$AH135,"&lt;2024/7/1")</f>
        <v>0</v>
      </c>
      <c r="P118" s="54">
        <f>COUNTIFS('セッション実施状況管理'!$V135:$AH135,"&gt;=2024/7/1",'セッション実施状況管理'!$V135:$AH135,"&lt;2024/8/1")</f>
        <v>0</v>
      </c>
      <c r="Q118" s="54">
        <f>COUNTIFS('セッション実施状況管理'!$V135:$AH135,"&gt;=2024/8/1",'セッション実施状況管理'!$V135:$AH135,"&lt;2024/9/1")</f>
        <v>0</v>
      </c>
      <c r="R118" s="54">
        <f>COUNTIFS('セッション実施状況管理'!$V135:$AH135,"&gt;=2024/9/1",'セッション実施状況管理'!$V135:$AH135,"&lt;2024/10/1")</f>
        <v>0</v>
      </c>
      <c r="S118" s="54">
        <f>COUNTIFS('セッション実施状況管理'!$V135:$AH135,"&gt;=2024/10/1",'セッション実施状況管理'!$V135:$AH135,"&lt;2024/11/1")</f>
        <v>0</v>
      </c>
      <c r="T118" s="54">
        <f>COUNTIFS('セッション実施状況管理'!$V135:$AH135,"&gt;=2024/11/1",'セッション実施状況管理'!$V135:$AH135,"&lt;2024/12/1")</f>
        <v>0</v>
      </c>
      <c r="U118" s="54">
        <f>COUNTIFS('セッション実施状況管理'!$V135:$AH135,"&gt;=2024/12/1",'セッション実施状況管理'!$V135:$AH135,"&lt;2025/1/1")</f>
        <v>0</v>
      </c>
      <c r="V118" s="54">
        <f>COUNTIFS('セッション実施状況管理'!$V135:$AH135,"&gt;=2025/1/1",'セッション実施状況管理'!$V135:$AH135,"&lt;2025/2/1")</f>
        <v>0</v>
      </c>
      <c r="W118" s="54">
        <f>COUNTIFS('セッション実施状況管理'!$V135:$AH135,"&gt;=2025/2/1",'セッション実施状況管理'!$V135:$AH135,"&lt;2025/3/1")</f>
        <v>0</v>
      </c>
      <c r="X118" s="54">
        <f>COUNTIFS('セッション実施状況管理'!$V135:$AH135,"&gt;=2025/3/1",'セッション実施状況管理'!$V135:$AH135,"&lt;2025/4/1")</f>
        <v>0</v>
      </c>
      <c r="Y118" s="54">
        <f>COUNTIFS('セッション実施状況管理'!$V135:$AH135,"&gt;=2025/4/1",'セッション実施状況管理'!$V135:$AH135,"&lt;2025/5/1")</f>
        <v>0</v>
      </c>
      <c r="Z118" s="54">
        <f>COUNTIFS('セッション実施状況管理'!$V135:$AH135,"&gt;=2025/5/1",'セッション実施状況管理'!$V135:$AH135,"&lt;2025/6/1")</f>
        <v>0</v>
      </c>
      <c r="AA118" s="54">
        <f>COUNTIFS('セッション実施状況管理'!$V135:$AH135,"&gt;=2025/6/1",'セッション実施状況管理'!$V135:$AH135,"&lt;2025/7/1")</f>
        <v>0</v>
      </c>
      <c r="AB118" s="54">
        <f>COUNTIFS('セッション実施状況管理'!$V135:$AH135,"&gt;=2025/7/1",'セッション実施状況管理'!$V135:$AH135,"&lt;2025/8/1")</f>
        <v>0</v>
      </c>
    </row>
    <row r="119" ht="16.5" customHeight="1">
      <c r="A119" s="1"/>
      <c r="B119" s="783">
        <v>82.0</v>
      </c>
      <c r="C119" s="785"/>
      <c r="D119" s="784"/>
      <c r="E119" s="74"/>
      <c r="F119" s="74"/>
      <c r="G119" s="777">
        <f t="shared" si="1"/>
        <v>0</v>
      </c>
      <c r="H119" s="779">
        <f>COUNTIFS('セッション実施状況管理'!$V136:$AH136,"&gt;=2023/11/1",'セッション実施状況管理'!$V136:$AH136,"&lt;2023/12/1")</f>
        <v>0</v>
      </c>
      <c r="I119" s="780">
        <f>COUNTIFS('セッション実施状況管理'!$V136:$AH136,"&gt;=2023/12/1",'セッション実施状況管理'!$V136:$AH136,"&lt;2024/1/1")</f>
        <v>0</v>
      </c>
      <c r="J119" s="780">
        <f>COUNTIFS('セッション実施状況管理'!$V136:$AH136,"&gt;=2024/1/1",'セッション実施状況管理'!$V136:$AH136,"&lt;2024/2/1")</f>
        <v>0</v>
      </c>
      <c r="K119" s="780">
        <f>COUNTIFS('セッション実施状況管理'!$V136:$AH136,"&gt;=2024/2/1",'セッション実施状況管理'!$V136:$AH136,"&lt;2024/3/1")</f>
        <v>0</v>
      </c>
      <c r="L119" s="54">
        <f>COUNTIFS('セッション実施状況管理'!$V136:$AH136,"&gt;=2024/3/1",'セッション実施状況管理'!$V136:$AH136,"&lt;2024/4/1")</f>
        <v>0</v>
      </c>
      <c r="M119" s="54">
        <f>COUNTIFS('セッション実施状況管理'!$V136:$AH136,"&gt;=2024/4/1",'セッション実施状況管理'!$V136:$AH136,"&lt;2024/5/1")</f>
        <v>0</v>
      </c>
      <c r="N119" s="54">
        <f>COUNTIFS('セッション実施状況管理'!$V136:$AH136,"&gt;=2024/5/1",'セッション実施状況管理'!$V136:$AH136,"&lt;2024/6/1")</f>
        <v>0</v>
      </c>
      <c r="O119" s="54">
        <f>COUNTIFS('セッション実施状況管理'!$V136:$AH136,"&gt;=2024/6/1",'セッション実施状況管理'!$V136:$AH136,"&lt;2024/7/1")</f>
        <v>0</v>
      </c>
      <c r="P119" s="54">
        <f>COUNTIFS('セッション実施状況管理'!$V136:$AH136,"&gt;=2024/7/1",'セッション実施状況管理'!$V136:$AH136,"&lt;2024/8/1")</f>
        <v>0</v>
      </c>
      <c r="Q119" s="54">
        <f>COUNTIFS('セッション実施状況管理'!$V136:$AH136,"&gt;=2024/8/1",'セッション実施状況管理'!$V136:$AH136,"&lt;2024/9/1")</f>
        <v>0</v>
      </c>
      <c r="R119" s="54">
        <f>COUNTIFS('セッション実施状況管理'!$V136:$AH136,"&gt;=2024/9/1",'セッション実施状況管理'!$V136:$AH136,"&lt;2024/10/1")</f>
        <v>0</v>
      </c>
      <c r="S119" s="54">
        <f>COUNTIFS('セッション実施状況管理'!$V136:$AH136,"&gt;=2024/10/1",'セッション実施状況管理'!$V136:$AH136,"&lt;2024/11/1")</f>
        <v>0</v>
      </c>
      <c r="T119" s="54">
        <f>COUNTIFS('セッション実施状況管理'!$V136:$AH136,"&gt;=2024/11/1",'セッション実施状況管理'!$V136:$AH136,"&lt;2024/12/1")</f>
        <v>0</v>
      </c>
      <c r="U119" s="54">
        <f>COUNTIFS('セッション実施状況管理'!$V136:$AH136,"&gt;=2024/12/1",'セッション実施状況管理'!$V136:$AH136,"&lt;2025/1/1")</f>
        <v>0</v>
      </c>
      <c r="V119" s="54">
        <f>COUNTIFS('セッション実施状況管理'!$V136:$AH136,"&gt;=2025/1/1",'セッション実施状況管理'!$V136:$AH136,"&lt;2025/2/1")</f>
        <v>0</v>
      </c>
      <c r="W119" s="54">
        <f>COUNTIFS('セッション実施状況管理'!$V136:$AH136,"&gt;=2025/2/1",'セッション実施状況管理'!$V136:$AH136,"&lt;2025/3/1")</f>
        <v>0</v>
      </c>
      <c r="X119" s="54">
        <f>COUNTIFS('セッション実施状況管理'!$V136:$AH136,"&gt;=2025/3/1",'セッション実施状況管理'!$V136:$AH136,"&lt;2025/4/1")</f>
        <v>0</v>
      </c>
      <c r="Y119" s="54">
        <f>COUNTIFS('セッション実施状況管理'!$V136:$AH136,"&gt;=2025/4/1",'セッション実施状況管理'!$V136:$AH136,"&lt;2025/5/1")</f>
        <v>0</v>
      </c>
      <c r="Z119" s="54">
        <f>COUNTIFS('セッション実施状況管理'!$V136:$AH136,"&gt;=2025/5/1",'セッション実施状況管理'!$V136:$AH136,"&lt;2025/6/1")</f>
        <v>0</v>
      </c>
      <c r="AA119" s="54">
        <f>COUNTIFS('セッション実施状況管理'!$V136:$AH136,"&gt;=2025/6/1",'セッション実施状況管理'!$V136:$AH136,"&lt;2025/7/1")</f>
        <v>0</v>
      </c>
      <c r="AB119" s="54">
        <f>COUNTIFS('セッション実施状況管理'!$V136:$AH136,"&gt;=2025/7/1",'セッション実施状況管理'!$V136:$AH136,"&lt;2025/8/1")</f>
        <v>0</v>
      </c>
    </row>
    <row r="120">
      <c r="A120" s="1"/>
      <c r="B120" s="782">
        <v>83.0</v>
      </c>
      <c r="C120" s="785"/>
      <c r="D120" s="784"/>
      <c r="E120" s="74"/>
      <c r="F120" s="74"/>
      <c r="G120" s="777">
        <f t="shared" si="1"/>
        <v>0</v>
      </c>
      <c r="H120" s="779">
        <f>COUNTIFS('セッション実施状況管理'!$V137:$AH137,"&gt;=2023/11/1",'セッション実施状況管理'!$V137:$AH137,"&lt;2023/12/1")</f>
        <v>0</v>
      </c>
      <c r="I120" s="780">
        <f>COUNTIFS('セッション実施状況管理'!$V137:$AH137,"&gt;=2023/12/1",'セッション実施状況管理'!$V137:$AH137,"&lt;2024/1/1")</f>
        <v>0</v>
      </c>
      <c r="J120" s="780">
        <f>COUNTIFS('セッション実施状況管理'!$V137:$AH137,"&gt;=2024/1/1",'セッション実施状況管理'!$V137:$AH137,"&lt;2024/2/1")</f>
        <v>0</v>
      </c>
      <c r="K120" s="780">
        <f>COUNTIFS('セッション実施状況管理'!$V137:$AH137,"&gt;=2024/2/1",'セッション実施状況管理'!$V137:$AH137,"&lt;2024/3/1")</f>
        <v>0</v>
      </c>
      <c r="L120" s="54">
        <f>COUNTIFS('セッション実施状況管理'!$V137:$AH137,"&gt;=2024/3/1",'セッション実施状況管理'!$V137:$AH137,"&lt;2024/4/1")</f>
        <v>0</v>
      </c>
      <c r="M120" s="54">
        <f>COUNTIFS('セッション実施状況管理'!$V137:$AH137,"&gt;=2024/4/1",'セッション実施状況管理'!$V137:$AH137,"&lt;2024/5/1")</f>
        <v>0</v>
      </c>
      <c r="N120" s="54">
        <f>COUNTIFS('セッション実施状況管理'!$V137:$AH137,"&gt;=2024/5/1",'セッション実施状況管理'!$V137:$AH137,"&lt;2024/6/1")</f>
        <v>0</v>
      </c>
      <c r="O120" s="54">
        <f>COUNTIFS('セッション実施状況管理'!$V137:$AH137,"&gt;=2024/6/1",'セッション実施状況管理'!$V137:$AH137,"&lt;2024/7/1")</f>
        <v>0</v>
      </c>
      <c r="P120" s="54">
        <f>COUNTIFS('セッション実施状況管理'!$V137:$AH137,"&gt;=2024/7/1",'セッション実施状況管理'!$V137:$AH137,"&lt;2024/8/1")</f>
        <v>0</v>
      </c>
      <c r="Q120" s="54">
        <f>COUNTIFS('セッション実施状況管理'!$V137:$AH137,"&gt;=2024/8/1",'セッション実施状況管理'!$V137:$AH137,"&lt;2024/9/1")</f>
        <v>0</v>
      </c>
      <c r="R120" s="54">
        <f>COUNTIFS('セッション実施状況管理'!$V137:$AH137,"&gt;=2024/9/1",'セッション実施状況管理'!$V137:$AH137,"&lt;2024/10/1")</f>
        <v>0</v>
      </c>
      <c r="S120" s="54">
        <f>COUNTIFS('セッション実施状況管理'!$V137:$AH137,"&gt;=2024/10/1",'セッション実施状況管理'!$V137:$AH137,"&lt;2024/11/1")</f>
        <v>0</v>
      </c>
      <c r="T120" s="54">
        <f>COUNTIFS('セッション実施状況管理'!$V137:$AH137,"&gt;=2024/11/1",'セッション実施状況管理'!$V137:$AH137,"&lt;2024/12/1")</f>
        <v>0</v>
      </c>
      <c r="U120" s="54">
        <f>COUNTIFS('セッション実施状況管理'!$V137:$AH137,"&gt;=2024/12/1",'セッション実施状況管理'!$V137:$AH137,"&lt;2025/1/1")</f>
        <v>0</v>
      </c>
      <c r="V120" s="54">
        <f>COUNTIFS('セッション実施状況管理'!$V137:$AH137,"&gt;=2025/1/1",'セッション実施状況管理'!$V137:$AH137,"&lt;2025/2/1")</f>
        <v>0</v>
      </c>
      <c r="W120" s="54">
        <f>COUNTIFS('セッション実施状況管理'!$V137:$AH137,"&gt;=2025/2/1",'セッション実施状況管理'!$V137:$AH137,"&lt;2025/3/1")</f>
        <v>0</v>
      </c>
      <c r="X120" s="54">
        <f>COUNTIFS('セッション実施状況管理'!$V137:$AH137,"&gt;=2025/3/1",'セッション実施状況管理'!$V137:$AH137,"&lt;2025/4/1")</f>
        <v>0</v>
      </c>
      <c r="Y120" s="54">
        <f>COUNTIFS('セッション実施状況管理'!$V137:$AH137,"&gt;=2025/4/1",'セッション実施状況管理'!$V137:$AH137,"&lt;2025/5/1")</f>
        <v>0</v>
      </c>
      <c r="Z120" s="54">
        <f>COUNTIFS('セッション実施状況管理'!$V137:$AH137,"&gt;=2025/5/1",'セッション実施状況管理'!$V137:$AH137,"&lt;2025/6/1")</f>
        <v>0</v>
      </c>
      <c r="AA120" s="54">
        <f>COUNTIFS('セッション実施状況管理'!$V137:$AH137,"&gt;=2025/6/1",'セッション実施状況管理'!$V137:$AH137,"&lt;2025/7/1")</f>
        <v>0</v>
      </c>
      <c r="AB120" s="54">
        <f>COUNTIFS('セッション実施状況管理'!$V137:$AH137,"&gt;=2025/7/1",'セッション実施状況管理'!$V137:$AH137,"&lt;2025/8/1")</f>
        <v>0</v>
      </c>
    </row>
    <row r="121">
      <c r="A121" s="1"/>
      <c r="B121" s="782">
        <v>84.0</v>
      </c>
      <c r="C121" s="785"/>
      <c r="D121" s="784"/>
      <c r="E121" s="74"/>
      <c r="F121" s="74"/>
      <c r="G121" s="777">
        <f t="shared" si="1"/>
        <v>1</v>
      </c>
      <c r="H121" s="779">
        <f>COUNTIFS('セッション実施状況管理'!$V138:$AH138,"&gt;=2023/11/1",'セッション実施状況管理'!$V138:$AH138,"&lt;2023/12/1")</f>
        <v>0</v>
      </c>
      <c r="I121" s="780">
        <f>COUNTIFS('セッション実施状況管理'!$V138:$AH138,"&gt;=2023/12/1",'セッション実施状況管理'!$V138:$AH138,"&lt;2024/1/1")</f>
        <v>0</v>
      </c>
      <c r="J121" s="780">
        <f>COUNTIFS('セッション実施状況管理'!$V138:$AH138,"&gt;=2024/1/1",'セッション実施状況管理'!$V138:$AH138,"&lt;2024/2/1")</f>
        <v>0</v>
      </c>
      <c r="K121" s="780">
        <f>COUNTIFS('セッション実施状況管理'!$V138:$AH138,"&gt;=2024/2/1",'セッション実施状況管理'!$V138:$AH138,"&lt;2024/3/1")</f>
        <v>0</v>
      </c>
      <c r="L121" s="54">
        <f>COUNTIFS('セッション実施状況管理'!$V138:$AH138,"&gt;=2024/3/1",'セッション実施状況管理'!$V138:$AH138,"&lt;2024/4/1")</f>
        <v>0</v>
      </c>
      <c r="M121" s="54">
        <f>COUNTIFS('セッション実施状況管理'!$V138:$AH138,"&gt;=2024/4/1",'セッション実施状況管理'!$V138:$AH138,"&lt;2024/5/1")</f>
        <v>0</v>
      </c>
      <c r="N121" s="54">
        <f>COUNTIFS('セッション実施状況管理'!$V138:$AH138,"&gt;=2024/5/1",'セッション実施状況管理'!$V138:$AH138,"&lt;2024/6/1")</f>
        <v>0</v>
      </c>
      <c r="O121" s="54">
        <f>COUNTIFS('セッション実施状況管理'!$V138:$AH138,"&gt;=2024/6/1",'セッション実施状況管理'!$V138:$AH138,"&lt;2024/7/1")</f>
        <v>0</v>
      </c>
      <c r="P121" s="54">
        <f>COUNTIFS('セッション実施状況管理'!$V138:$AH138,"&gt;=2024/7/1",'セッション実施状況管理'!$V138:$AH138,"&lt;2024/8/1")</f>
        <v>0</v>
      </c>
      <c r="Q121" s="54">
        <f>COUNTIFS('セッション実施状況管理'!$V138:$AH138,"&gt;=2024/8/1",'セッション実施状況管理'!$V138:$AH138,"&lt;2024/9/1")</f>
        <v>0</v>
      </c>
      <c r="R121" s="54">
        <f>COUNTIFS('セッション実施状況管理'!$V138:$AH138,"&gt;=2024/9/1",'セッション実施状況管理'!$V138:$AH138,"&lt;2024/10/1")</f>
        <v>0</v>
      </c>
      <c r="S121" s="54">
        <f>COUNTIFS('セッション実施状況管理'!$V138:$AH138,"&gt;=2024/10/1",'セッション実施状況管理'!$V138:$AH138,"&lt;2024/11/1")</f>
        <v>0</v>
      </c>
      <c r="T121" s="54">
        <f>COUNTIFS('セッション実施状況管理'!$V138:$AH138,"&gt;=2024/11/1",'セッション実施状況管理'!$V138:$AH138,"&lt;2024/12/1")</f>
        <v>0</v>
      </c>
      <c r="U121" s="54">
        <f>COUNTIFS('セッション実施状況管理'!$V138:$AH138,"&gt;=2024/12/1",'セッション実施状況管理'!$V138:$AH138,"&lt;2025/1/1")</f>
        <v>0</v>
      </c>
      <c r="V121" s="54">
        <f>COUNTIFS('セッション実施状況管理'!$V138:$AH138,"&gt;=2025/1/1",'セッション実施状況管理'!$V138:$AH138,"&lt;2025/2/1")</f>
        <v>1</v>
      </c>
      <c r="W121" s="54">
        <f>COUNTIFS('セッション実施状況管理'!$V138:$AH138,"&gt;=2025/2/1",'セッション実施状況管理'!$V138:$AH138,"&lt;2025/3/1")</f>
        <v>0</v>
      </c>
      <c r="X121" s="54">
        <f>COUNTIFS('セッション実施状況管理'!$V138:$AH138,"&gt;=2025/3/1",'セッション実施状況管理'!$V138:$AH138,"&lt;2025/4/1")</f>
        <v>0</v>
      </c>
      <c r="Y121" s="54">
        <f>COUNTIFS('セッション実施状況管理'!$V138:$AH138,"&gt;=2025/4/1",'セッション実施状況管理'!$V138:$AH138,"&lt;2025/5/1")</f>
        <v>0</v>
      </c>
      <c r="Z121" s="54">
        <f>COUNTIFS('セッション実施状況管理'!$V138:$AH138,"&gt;=2025/5/1",'セッション実施状況管理'!$V138:$AH138,"&lt;2025/6/1")</f>
        <v>0</v>
      </c>
      <c r="AA121" s="54">
        <f>COUNTIFS('セッション実施状況管理'!$V138:$AH138,"&gt;=2025/6/1",'セッション実施状況管理'!$V138:$AH138,"&lt;2025/7/1")</f>
        <v>0</v>
      </c>
      <c r="AB121" s="54">
        <f>COUNTIFS('セッション実施状況管理'!$V138:$AH138,"&gt;=2025/7/1",'セッション実施状況管理'!$V138:$AH138,"&lt;2025/8/1")</f>
        <v>0</v>
      </c>
    </row>
    <row r="122">
      <c r="A122" s="1"/>
      <c r="B122" s="783">
        <v>85.0</v>
      </c>
      <c r="C122" s="785"/>
      <c r="D122" s="784"/>
      <c r="E122" s="74"/>
      <c r="F122" s="74"/>
      <c r="G122" s="777">
        <f t="shared" si="1"/>
        <v>0</v>
      </c>
      <c r="H122" s="779">
        <f>COUNTIFS('セッション実施状況管理'!$V139:$AH139,"&gt;=2023/11/1",'セッション実施状況管理'!$V139:$AH139,"&lt;2023/12/1")</f>
        <v>0</v>
      </c>
      <c r="I122" s="780">
        <f>COUNTIFS('セッション実施状況管理'!$V139:$AH139,"&gt;=2023/12/1",'セッション実施状況管理'!$V139:$AH139,"&lt;2024/1/1")</f>
        <v>0</v>
      </c>
      <c r="J122" s="780">
        <f>COUNTIFS('セッション実施状況管理'!$V139:$AH139,"&gt;=2024/1/1",'セッション実施状況管理'!$V139:$AH139,"&lt;2024/2/1")</f>
        <v>0</v>
      </c>
      <c r="K122" s="780">
        <f>COUNTIFS('セッション実施状況管理'!$V139:$AH139,"&gt;=2024/2/1",'セッション実施状況管理'!$V139:$AH139,"&lt;2024/3/1")</f>
        <v>0</v>
      </c>
      <c r="L122" s="54">
        <f>COUNTIFS('セッション実施状況管理'!$V139:$AH139,"&gt;=2024/3/1",'セッション実施状況管理'!$V139:$AH139,"&lt;2024/4/1")</f>
        <v>0</v>
      </c>
      <c r="M122" s="54">
        <f>COUNTIFS('セッション実施状況管理'!$V139:$AH139,"&gt;=2024/4/1",'セッション実施状況管理'!$V139:$AH139,"&lt;2024/5/1")</f>
        <v>0</v>
      </c>
      <c r="N122" s="54">
        <f>COUNTIFS('セッション実施状況管理'!$V139:$AH139,"&gt;=2024/5/1",'セッション実施状況管理'!$V139:$AH139,"&lt;2024/6/1")</f>
        <v>0</v>
      </c>
      <c r="O122" s="54">
        <f>COUNTIFS('セッション実施状況管理'!$V139:$AH139,"&gt;=2024/6/1",'セッション実施状況管理'!$V139:$AH139,"&lt;2024/7/1")</f>
        <v>0</v>
      </c>
      <c r="P122" s="54">
        <f>COUNTIFS('セッション実施状況管理'!$V139:$AH139,"&gt;=2024/7/1",'セッション実施状況管理'!$V139:$AH139,"&lt;2024/8/1")</f>
        <v>0</v>
      </c>
      <c r="Q122" s="54">
        <f>COUNTIFS('セッション実施状況管理'!$V139:$AH139,"&gt;=2024/8/1",'セッション実施状況管理'!$V139:$AH139,"&lt;2024/9/1")</f>
        <v>0</v>
      </c>
      <c r="R122" s="54">
        <f>COUNTIFS('セッション実施状況管理'!$V139:$AH139,"&gt;=2024/9/1",'セッション実施状況管理'!$V139:$AH139,"&lt;2024/10/1")</f>
        <v>0</v>
      </c>
      <c r="S122" s="54">
        <f>COUNTIFS('セッション実施状況管理'!$V139:$AH139,"&gt;=2024/10/1",'セッション実施状況管理'!$V139:$AH139,"&lt;2024/11/1")</f>
        <v>0</v>
      </c>
      <c r="T122" s="54">
        <f>COUNTIFS('セッション実施状況管理'!$V139:$AH139,"&gt;=2024/11/1",'セッション実施状況管理'!$V139:$AH139,"&lt;2024/12/1")</f>
        <v>0</v>
      </c>
      <c r="U122" s="54">
        <f>COUNTIFS('セッション実施状況管理'!$V139:$AH139,"&gt;=2024/12/1",'セッション実施状況管理'!$V139:$AH139,"&lt;2025/1/1")</f>
        <v>0</v>
      </c>
      <c r="V122" s="54">
        <f>COUNTIFS('セッション実施状況管理'!$V139:$AH139,"&gt;=2025/1/1",'セッション実施状況管理'!$V139:$AH139,"&lt;2025/2/1")</f>
        <v>0</v>
      </c>
      <c r="W122" s="54">
        <f>COUNTIFS('セッション実施状況管理'!$V139:$AH139,"&gt;=2025/2/1",'セッション実施状況管理'!$V139:$AH139,"&lt;2025/3/1")</f>
        <v>0</v>
      </c>
      <c r="X122" s="54">
        <f>COUNTIFS('セッション実施状況管理'!$V139:$AH139,"&gt;=2025/3/1",'セッション実施状況管理'!$V139:$AH139,"&lt;2025/4/1")</f>
        <v>0</v>
      </c>
      <c r="Y122" s="54">
        <f>COUNTIFS('セッション実施状況管理'!$V139:$AH139,"&gt;=2025/4/1",'セッション実施状況管理'!$V139:$AH139,"&lt;2025/5/1")</f>
        <v>0</v>
      </c>
      <c r="Z122" s="54">
        <f>COUNTIFS('セッション実施状況管理'!$V139:$AH139,"&gt;=2025/5/1",'セッション実施状況管理'!$V139:$AH139,"&lt;2025/6/1")</f>
        <v>0</v>
      </c>
      <c r="AA122" s="54">
        <f>COUNTIFS('セッション実施状況管理'!$V139:$AH139,"&gt;=2025/6/1",'セッション実施状況管理'!$V139:$AH139,"&lt;2025/7/1")</f>
        <v>0</v>
      </c>
      <c r="AB122" s="54">
        <f>COUNTIFS('セッション実施状況管理'!$V139:$AH139,"&gt;=2025/7/1",'セッション実施状況管理'!$V139:$AH139,"&lt;2025/8/1")</f>
        <v>0</v>
      </c>
    </row>
    <row r="123">
      <c r="A123" s="1"/>
      <c r="B123" s="783">
        <v>86.0</v>
      </c>
      <c r="C123" s="785"/>
      <c r="D123" s="784"/>
      <c r="E123" s="74"/>
      <c r="F123" s="74"/>
      <c r="G123" s="777">
        <f t="shared" si="1"/>
        <v>0</v>
      </c>
      <c r="H123" s="779">
        <f>COUNTIFS('セッション実施状況管理'!$V140:$AH140,"&gt;=2023/11/1",'セッション実施状況管理'!$V140:$AH140,"&lt;2023/12/1")</f>
        <v>0</v>
      </c>
      <c r="I123" s="780">
        <f>COUNTIFS('セッション実施状況管理'!$V140:$AH140,"&gt;=2023/12/1",'セッション実施状況管理'!$V140:$AH140,"&lt;2024/1/1")</f>
        <v>0</v>
      </c>
      <c r="J123" s="780">
        <f>COUNTIFS('セッション実施状況管理'!$V140:$AH140,"&gt;=2024/1/1",'セッション実施状況管理'!$V140:$AH140,"&lt;2024/2/1")</f>
        <v>0</v>
      </c>
      <c r="K123" s="780">
        <f>COUNTIFS('セッション実施状況管理'!$V140:$AH140,"&gt;=2024/2/1",'セッション実施状況管理'!$V140:$AH140,"&lt;2024/3/1")</f>
        <v>0</v>
      </c>
      <c r="L123" s="54">
        <f>COUNTIFS('セッション実施状況管理'!$V140:$AH140,"&gt;=2024/3/1",'セッション実施状況管理'!$V140:$AH140,"&lt;2024/4/1")</f>
        <v>0</v>
      </c>
      <c r="M123" s="54">
        <f>COUNTIFS('セッション実施状況管理'!$V140:$AH140,"&gt;=2024/4/1",'セッション実施状況管理'!$V140:$AH140,"&lt;2024/5/1")</f>
        <v>0</v>
      </c>
      <c r="N123" s="54">
        <f>COUNTIFS('セッション実施状況管理'!$V140:$AH140,"&gt;=2024/5/1",'セッション実施状況管理'!$V140:$AH140,"&lt;2024/6/1")</f>
        <v>0</v>
      </c>
      <c r="O123" s="54">
        <f>COUNTIFS('セッション実施状況管理'!$V140:$AH140,"&gt;=2024/6/1",'セッション実施状況管理'!$V140:$AH140,"&lt;2024/7/1")</f>
        <v>0</v>
      </c>
      <c r="P123" s="54">
        <f>COUNTIFS('セッション実施状況管理'!$V140:$AH140,"&gt;=2024/7/1",'セッション実施状況管理'!$V140:$AH140,"&lt;2024/8/1")</f>
        <v>0</v>
      </c>
      <c r="Q123" s="54">
        <f>COUNTIFS('セッション実施状況管理'!$V140:$AH140,"&gt;=2024/8/1",'セッション実施状況管理'!$V140:$AH140,"&lt;2024/9/1")</f>
        <v>0</v>
      </c>
      <c r="R123" s="54">
        <f>COUNTIFS('セッション実施状況管理'!$V140:$AH140,"&gt;=2024/9/1",'セッション実施状況管理'!$V140:$AH140,"&lt;2024/10/1")</f>
        <v>0</v>
      </c>
      <c r="S123" s="54">
        <f>COUNTIFS('セッション実施状況管理'!$V140:$AH140,"&gt;=2024/10/1",'セッション実施状況管理'!$V140:$AH140,"&lt;2024/11/1")</f>
        <v>0</v>
      </c>
      <c r="T123" s="54">
        <f>COUNTIFS('セッション実施状況管理'!$V140:$AH140,"&gt;=2024/11/1",'セッション実施状況管理'!$V140:$AH140,"&lt;2024/12/1")</f>
        <v>0</v>
      </c>
      <c r="U123" s="54">
        <f>COUNTIFS('セッション実施状況管理'!$V140:$AH140,"&gt;=2024/12/1",'セッション実施状況管理'!$V140:$AH140,"&lt;2025/1/1")</f>
        <v>0</v>
      </c>
      <c r="V123" s="54">
        <f>COUNTIFS('セッション実施状況管理'!$V140:$AH140,"&gt;=2025/1/1",'セッション実施状況管理'!$V140:$AH140,"&lt;2025/2/1")</f>
        <v>0</v>
      </c>
      <c r="W123" s="54">
        <f>COUNTIFS('セッション実施状況管理'!$V140:$AH140,"&gt;=2025/2/1",'セッション実施状況管理'!$V140:$AH140,"&lt;2025/3/1")</f>
        <v>0</v>
      </c>
      <c r="X123" s="54">
        <f>COUNTIFS('セッション実施状況管理'!$V140:$AH140,"&gt;=2025/3/1",'セッション実施状況管理'!$V140:$AH140,"&lt;2025/4/1")</f>
        <v>0</v>
      </c>
      <c r="Y123" s="54">
        <f>COUNTIFS('セッション実施状況管理'!$V140:$AH140,"&gt;=2025/4/1",'セッション実施状況管理'!$V140:$AH140,"&lt;2025/5/1")</f>
        <v>0</v>
      </c>
      <c r="Z123" s="54">
        <f>COUNTIFS('セッション実施状況管理'!$V140:$AH140,"&gt;=2025/5/1",'セッション実施状況管理'!$V140:$AH140,"&lt;2025/6/1")</f>
        <v>0</v>
      </c>
      <c r="AA123" s="54">
        <f>COUNTIFS('セッション実施状況管理'!$V140:$AH140,"&gt;=2025/6/1",'セッション実施状況管理'!$V140:$AH140,"&lt;2025/7/1")</f>
        <v>0</v>
      </c>
      <c r="AB123" s="54">
        <f>COUNTIFS('セッション実施状況管理'!$V140:$AH140,"&gt;=2025/7/1",'セッション実施状況管理'!$V140:$AH140,"&lt;2025/8/1")</f>
        <v>0</v>
      </c>
    </row>
    <row r="124">
      <c r="A124" s="1"/>
      <c r="B124" s="783">
        <v>87.0</v>
      </c>
      <c r="C124" s="785"/>
      <c r="D124" s="784"/>
      <c r="E124" s="74"/>
      <c r="F124" s="74"/>
      <c r="G124" s="777">
        <f t="shared" si="1"/>
        <v>0</v>
      </c>
      <c r="H124" s="779">
        <f>COUNTIFS('セッション実施状況管理'!$V141:$AH141,"&gt;=2023/11/1",'セッション実施状況管理'!$V141:$AH141,"&lt;2023/12/1")</f>
        <v>0</v>
      </c>
      <c r="I124" s="780">
        <f>COUNTIFS('セッション実施状況管理'!$V141:$AH141,"&gt;=2023/12/1",'セッション実施状況管理'!$V141:$AH141,"&lt;2024/1/1")</f>
        <v>0</v>
      </c>
      <c r="J124" s="780">
        <f>COUNTIFS('セッション実施状況管理'!$V141:$AH141,"&gt;=2024/1/1",'セッション実施状況管理'!$V141:$AH141,"&lt;2024/2/1")</f>
        <v>0</v>
      </c>
      <c r="K124" s="780">
        <f>COUNTIFS('セッション実施状況管理'!$V141:$AH141,"&gt;=2024/2/1",'セッション実施状況管理'!$V141:$AH141,"&lt;2024/3/1")</f>
        <v>0</v>
      </c>
      <c r="L124" s="54">
        <f>COUNTIFS('セッション実施状況管理'!$V141:$AH141,"&gt;=2024/3/1",'セッション実施状況管理'!$V141:$AH141,"&lt;2024/4/1")</f>
        <v>0</v>
      </c>
      <c r="M124" s="54">
        <f>COUNTIFS('セッション実施状況管理'!$V141:$AH141,"&gt;=2024/4/1",'セッション実施状況管理'!$V141:$AH141,"&lt;2024/5/1")</f>
        <v>0</v>
      </c>
      <c r="N124" s="54">
        <f>COUNTIFS('セッション実施状況管理'!$V141:$AH141,"&gt;=2024/5/1",'セッション実施状況管理'!$V141:$AH141,"&lt;2024/6/1")</f>
        <v>0</v>
      </c>
      <c r="O124" s="54">
        <f>COUNTIFS('セッション実施状況管理'!$V141:$AH141,"&gt;=2024/6/1",'セッション実施状況管理'!$V141:$AH141,"&lt;2024/7/1")</f>
        <v>0</v>
      </c>
      <c r="P124" s="54">
        <f>COUNTIFS('セッション実施状況管理'!$V141:$AH141,"&gt;=2024/7/1",'セッション実施状況管理'!$V141:$AH141,"&lt;2024/8/1")</f>
        <v>0</v>
      </c>
      <c r="Q124" s="54">
        <f>COUNTIFS('セッション実施状況管理'!$V141:$AH141,"&gt;=2024/8/1",'セッション実施状況管理'!$V141:$AH141,"&lt;2024/9/1")</f>
        <v>0</v>
      </c>
      <c r="R124" s="54">
        <f>COUNTIFS('セッション実施状況管理'!$V141:$AH141,"&gt;=2024/9/1",'セッション実施状況管理'!$V141:$AH141,"&lt;2024/10/1")</f>
        <v>0</v>
      </c>
      <c r="S124" s="54">
        <f>COUNTIFS('セッション実施状況管理'!$V141:$AH141,"&gt;=2024/10/1",'セッション実施状況管理'!$V141:$AH141,"&lt;2024/11/1")</f>
        <v>0</v>
      </c>
      <c r="T124" s="54">
        <f>COUNTIFS('セッション実施状況管理'!$V141:$AH141,"&gt;=2024/11/1",'セッション実施状況管理'!$V141:$AH141,"&lt;2024/12/1")</f>
        <v>0</v>
      </c>
      <c r="U124" s="54">
        <f>COUNTIFS('セッション実施状況管理'!$V141:$AH141,"&gt;=2024/12/1",'セッション実施状況管理'!$V141:$AH141,"&lt;2025/1/1")</f>
        <v>0</v>
      </c>
      <c r="V124" s="54">
        <f>COUNTIFS('セッション実施状況管理'!$V141:$AH141,"&gt;=2025/1/1",'セッション実施状況管理'!$V141:$AH141,"&lt;2025/2/1")</f>
        <v>0</v>
      </c>
      <c r="W124" s="54">
        <f>COUNTIFS('セッション実施状況管理'!$V141:$AH141,"&gt;=2025/2/1",'セッション実施状況管理'!$V141:$AH141,"&lt;2025/3/1")</f>
        <v>0</v>
      </c>
      <c r="X124" s="54">
        <f>COUNTIFS('セッション実施状況管理'!$V141:$AH141,"&gt;=2025/3/1",'セッション実施状況管理'!$V141:$AH141,"&lt;2025/4/1")</f>
        <v>0</v>
      </c>
      <c r="Y124" s="54">
        <f>COUNTIFS('セッション実施状況管理'!$V141:$AH141,"&gt;=2025/4/1",'セッション実施状況管理'!$V141:$AH141,"&lt;2025/5/1")</f>
        <v>0</v>
      </c>
      <c r="Z124" s="54">
        <f>COUNTIFS('セッション実施状況管理'!$V141:$AH141,"&gt;=2025/5/1",'セッション実施状況管理'!$V141:$AH141,"&lt;2025/6/1")</f>
        <v>0</v>
      </c>
      <c r="AA124" s="54">
        <f>COUNTIFS('セッション実施状況管理'!$V141:$AH141,"&gt;=2025/6/1",'セッション実施状況管理'!$V141:$AH141,"&lt;2025/7/1")</f>
        <v>0</v>
      </c>
      <c r="AB124" s="54">
        <f>COUNTIFS('セッション実施状況管理'!$V141:$AH141,"&gt;=2025/7/1",'セッション実施状況管理'!$V141:$AH141,"&lt;2025/8/1")</f>
        <v>0</v>
      </c>
    </row>
    <row r="125">
      <c r="A125" s="1"/>
      <c r="B125" s="782">
        <v>88.0</v>
      </c>
      <c r="C125" s="785"/>
      <c r="D125" s="784"/>
      <c r="E125" s="74"/>
      <c r="F125" s="74"/>
      <c r="G125" s="777">
        <f t="shared" si="1"/>
        <v>0</v>
      </c>
      <c r="H125" s="779">
        <f>COUNTIFS(#REF!,"&gt;=2023/11/1",#REF!,"&lt;2023/12/1")</f>
        <v>0</v>
      </c>
      <c r="I125" s="780">
        <f>COUNTIFS(#REF!,"&gt;=2023/12/1",#REF!,"&lt;2024/1/1")</f>
        <v>0</v>
      </c>
      <c r="J125" s="780">
        <f>COUNTIFS(#REF!,"&gt;=2024/1/1",#REF!,"&lt;2024/2/1")</f>
        <v>0</v>
      </c>
      <c r="K125" s="780">
        <f>COUNTIFS(#REF!,"&gt;=2024/2/1",#REF!,"&lt;2024/3/1")</f>
        <v>0</v>
      </c>
      <c r="L125" s="54">
        <f>COUNTIFS(#REF!,"&gt;=2024/3/1",#REF!,"&lt;2024/4/1")</f>
        <v>0</v>
      </c>
      <c r="M125" s="54">
        <f>COUNTIFS(#REF!,"&gt;=2024/4/1",#REF!,"&lt;2024/5/1")</f>
        <v>0</v>
      </c>
      <c r="N125" s="54">
        <f>COUNTIFS(#REF!,"&gt;=2024/5/1",#REF!,"&lt;2024/6/1")</f>
        <v>0</v>
      </c>
      <c r="O125" s="54">
        <f>COUNTIFS(#REF!,"&gt;=2024/6/1",#REF!,"&lt;2024/7/1")</f>
        <v>0</v>
      </c>
      <c r="P125" s="54">
        <f>COUNTIFS(#REF!,"&gt;=2024/7/1",#REF!,"&lt;2024/8/1")</f>
        <v>0</v>
      </c>
      <c r="Q125" s="54">
        <f>COUNTIFS(#REF!,"&gt;=2024/8/1",#REF!,"&lt;2024/9/1")</f>
        <v>0</v>
      </c>
      <c r="R125" s="54">
        <f>COUNTIFS(#REF!,"&gt;=2024/9/1",#REF!,"&lt;2024/10/1")</f>
        <v>0</v>
      </c>
      <c r="S125" s="54">
        <f>COUNTIFS(#REF!,"&gt;=2024/10/1",#REF!,"&lt;2024/11/1")</f>
        <v>0</v>
      </c>
      <c r="T125" s="54">
        <f>COUNTIFS(#REF!,"&gt;=2024/11/1",#REF!,"&lt;2024/12/1")</f>
        <v>0</v>
      </c>
      <c r="U125" s="54">
        <f>COUNTIFS(#REF!,"&gt;=2024/12/1",#REF!,"&lt;2025/1/1")</f>
        <v>0</v>
      </c>
      <c r="V125" s="54">
        <f>COUNTIFS(#REF!,"&gt;=2025/1/1",#REF!,"&lt;2025/2/1")</f>
        <v>0</v>
      </c>
      <c r="W125" s="54">
        <f>COUNTIFS(#REF!,"&gt;=2025/2/1",#REF!,"&lt;2025/3/1")</f>
        <v>0</v>
      </c>
      <c r="X125" s="54">
        <f>COUNTIFS(#REF!,"&gt;=2025/3/1",#REF!,"&lt;2025/4/1")</f>
        <v>0</v>
      </c>
      <c r="Y125" s="54">
        <f>COUNTIFS(#REF!,"&gt;=2025/4/1",#REF!,"&lt;2025/5/1")</f>
        <v>0</v>
      </c>
      <c r="Z125" s="54">
        <f>COUNTIFS(#REF!,"&gt;=2025/5/1",#REF!,"&lt;2025/6/1")</f>
        <v>0</v>
      </c>
      <c r="AA125" s="54">
        <f>COUNTIFS(#REF!,"&gt;=2025/6/1",#REF!,"&lt;2025/7/1")</f>
        <v>0</v>
      </c>
      <c r="AB125" s="54">
        <f>COUNTIFS(#REF!,"&gt;=2025/7/1",#REF!,"&lt;2025/8/1")</f>
        <v>0</v>
      </c>
    </row>
    <row r="126">
      <c r="A126" s="1"/>
      <c r="B126" s="782">
        <v>89.0</v>
      </c>
      <c r="C126" s="785"/>
      <c r="D126" s="784"/>
      <c r="E126" s="74"/>
      <c r="F126" s="74"/>
      <c r="G126" s="777">
        <f t="shared" si="1"/>
        <v>0</v>
      </c>
      <c r="H126" s="779">
        <f>COUNTIFS('セッション実施状況管理'!$V142:$AH142,"&gt;=2023/11/1",'セッション実施状況管理'!$V142:$AH142,"&lt;2023/12/1")</f>
        <v>0</v>
      </c>
      <c r="I126" s="780">
        <f>COUNTIFS('セッション実施状況管理'!$V142:$AH142,"&gt;=2023/12/1",'セッション実施状況管理'!$V142:$AH142,"&lt;2024/1/1")</f>
        <v>0</v>
      </c>
      <c r="J126" s="780">
        <f>COUNTIFS('セッション実施状況管理'!$V142:$AH142,"&gt;=2024/1/1",'セッション実施状況管理'!$V142:$AH142,"&lt;2024/2/1")</f>
        <v>0</v>
      </c>
      <c r="K126" s="780">
        <f>COUNTIFS('セッション実施状況管理'!$V142:$AH142,"&gt;=2024/2/1",'セッション実施状況管理'!$V142:$AH142,"&lt;2024/3/1")</f>
        <v>0</v>
      </c>
      <c r="L126" s="54">
        <f>COUNTIFS('セッション実施状況管理'!$V142:$AH142,"&gt;=2024/3/1",'セッション実施状況管理'!$V142:$AH142,"&lt;2024/4/1")</f>
        <v>0</v>
      </c>
      <c r="M126" s="54">
        <f>COUNTIFS('セッション実施状況管理'!$V142:$AH142,"&gt;=2024/4/1",'セッション実施状況管理'!$V142:$AH142,"&lt;2024/5/1")</f>
        <v>0</v>
      </c>
      <c r="N126" s="54">
        <f>COUNTIFS('セッション実施状況管理'!$V142:$AH142,"&gt;=2024/5/1",'セッション実施状況管理'!$V142:$AH142,"&lt;2024/6/1")</f>
        <v>0</v>
      </c>
      <c r="O126" s="54">
        <f>COUNTIFS('セッション実施状況管理'!$V142:$AH142,"&gt;=2024/6/1",'セッション実施状況管理'!$V142:$AH142,"&lt;2024/7/1")</f>
        <v>0</v>
      </c>
      <c r="P126" s="54">
        <f>COUNTIFS('セッション実施状況管理'!$V142:$AH142,"&gt;=2024/7/1",'セッション実施状況管理'!$V142:$AH142,"&lt;2024/8/1")</f>
        <v>0</v>
      </c>
      <c r="Q126" s="54">
        <f>COUNTIFS('セッション実施状況管理'!$V142:$AH142,"&gt;=2024/8/1",'セッション実施状況管理'!$V142:$AH142,"&lt;2024/9/1")</f>
        <v>0</v>
      </c>
      <c r="R126" s="54">
        <f>COUNTIFS('セッション実施状況管理'!$V142:$AH142,"&gt;=2024/9/1",'セッション実施状況管理'!$V142:$AH142,"&lt;2024/10/1")</f>
        <v>0</v>
      </c>
      <c r="S126" s="54">
        <f>COUNTIFS('セッション実施状況管理'!$V142:$AH142,"&gt;=2024/10/1",'セッション実施状況管理'!$V142:$AH142,"&lt;2024/11/1")</f>
        <v>0</v>
      </c>
      <c r="T126" s="54">
        <f>COUNTIFS('セッション実施状況管理'!$V142:$AH142,"&gt;=2024/11/1",'セッション実施状況管理'!$V142:$AH142,"&lt;2024/12/1")</f>
        <v>0</v>
      </c>
      <c r="U126" s="54">
        <f>COUNTIFS('セッション実施状況管理'!$V142:$AH142,"&gt;=2024/12/1",'セッション実施状況管理'!$V142:$AH142,"&lt;2025/1/1")</f>
        <v>0</v>
      </c>
      <c r="V126" s="54">
        <f>COUNTIFS('セッション実施状況管理'!$V142:$AH142,"&gt;=2025/1/1",'セッション実施状況管理'!$V142:$AH142,"&lt;2025/2/1")</f>
        <v>0</v>
      </c>
      <c r="W126" s="54">
        <f>COUNTIFS('セッション実施状況管理'!$V142:$AH142,"&gt;=2025/2/1",'セッション実施状況管理'!$V142:$AH142,"&lt;2025/3/1")</f>
        <v>0</v>
      </c>
      <c r="X126" s="54">
        <f>COUNTIFS('セッション実施状況管理'!$V142:$AH142,"&gt;=2025/3/1",'セッション実施状況管理'!$V142:$AH142,"&lt;2025/4/1")</f>
        <v>0</v>
      </c>
      <c r="Y126" s="54">
        <f>COUNTIFS('セッション実施状況管理'!$V142:$AH142,"&gt;=2025/4/1",'セッション実施状況管理'!$V142:$AH142,"&lt;2025/5/1")</f>
        <v>0</v>
      </c>
      <c r="Z126" s="54">
        <f>COUNTIFS('セッション実施状況管理'!$V142:$AH142,"&gt;=2025/5/1",'セッション実施状況管理'!$V142:$AH142,"&lt;2025/6/1")</f>
        <v>0</v>
      </c>
      <c r="AA126" s="54">
        <f>COUNTIFS('セッション実施状況管理'!$V142:$AH142,"&gt;=2025/6/1",'セッション実施状況管理'!$V142:$AH142,"&lt;2025/7/1")</f>
        <v>0</v>
      </c>
      <c r="AB126" s="54">
        <f>COUNTIFS('セッション実施状況管理'!$V142:$AH142,"&gt;=2025/7/1",'セッション実施状況管理'!$V142:$AH142,"&lt;2025/8/1")</f>
        <v>0</v>
      </c>
    </row>
    <row r="127">
      <c r="A127" s="1"/>
      <c r="B127" s="783">
        <v>90.0</v>
      </c>
      <c r="C127" s="785"/>
      <c r="D127" s="784"/>
      <c r="E127" s="74"/>
      <c r="F127" s="74"/>
      <c r="G127" s="777">
        <f t="shared" si="1"/>
        <v>0</v>
      </c>
      <c r="H127" s="779">
        <f>COUNTIFS('セッション実施状況管理'!$V143:$AH143,"&gt;=2023/11/1",'セッション実施状況管理'!$V143:$AH143,"&lt;2023/12/1")</f>
        <v>0</v>
      </c>
      <c r="I127" s="780">
        <f>COUNTIFS('セッション実施状況管理'!$V143:$AH143,"&gt;=2023/12/1",'セッション実施状況管理'!$V143:$AH143,"&lt;2024/1/1")</f>
        <v>0</v>
      </c>
      <c r="J127" s="780">
        <f>COUNTIFS('セッション実施状況管理'!$V143:$AH143,"&gt;=2024/1/1",'セッション実施状況管理'!$V143:$AH143,"&lt;2024/2/1")</f>
        <v>0</v>
      </c>
      <c r="K127" s="780">
        <f>COUNTIFS('セッション実施状況管理'!$V143:$AH143,"&gt;=2024/2/1",'セッション実施状況管理'!$V143:$AH143,"&lt;2024/3/1")</f>
        <v>0</v>
      </c>
      <c r="L127" s="54">
        <f>COUNTIFS('セッション実施状況管理'!$V143:$AH143,"&gt;=2024/3/1",'セッション実施状況管理'!$V143:$AH143,"&lt;2024/4/1")</f>
        <v>0</v>
      </c>
      <c r="M127" s="54">
        <f>COUNTIFS('セッション実施状況管理'!$V143:$AH143,"&gt;=2024/4/1",'セッション実施状況管理'!$V143:$AH143,"&lt;2024/5/1")</f>
        <v>0</v>
      </c>
      <c r="N127" s="54">
        <f>COUNTIFS('セッション実施状況管理'!$V143:$AH143,"&gt;=2024/5/1",'セッション実施状況管理'!$V143:$AH143,"&lt;2024/6/1")</f>
        <v>0</v>
      </c>
      <c r="O127" s="54">
        <f>COUNTIFS('セッション実施状況管理'!$V143:$AH143,"&gt;=2024/6/1",'セッション実施状況管理'!$V143:$AH143,"&lt;2024/7/1")</f>
        <v>0</v>
      </c>
      <c r="P127" s="54">
        <f>COUNTIFS('セッション実施状況管理'!$V143:$AH143,"&gt;=2024/7/1",'セッション実施状況管理'!$V143:$AH143,"&lt;2024/8/1")</f>
        <v>0</v>
      </c>
      <c r="Q127" s="54">
        <f>COUNTIFS('セッション実施状況管理'!$V143:$AH143,"&gt;=2024/8/1",'セッション実施状況管理'!$V143:$AH143,"&lt;2024/9/1")</f>
        <v>0</v>
      </c>
      <c r="R127" s="54">
        <f>COUNTIFS('セッション実施状況管理'!$V143:$AH143,"&gt;=2024/9/1",'セッション実施状況管理'!$V143:$AH143,"&lt;2024/10/1")</f>
        <v>0</v>
      </c>
      <c r="S127" s="54">
        <f>COUNTIFS('セッション実施状況管理'!$V143:$AH143,"&gt;=2024/10/1",'セッション実施状況管理'!$V143:$AH143,"&lt;2024/11/1")</f>
        <v>0</v>
      </c>
      <c r="T127" s="54">
        <f>COUNTIFS('セッション実施状況管理'!$V143:$AH143,"&gt;=2024/11/1",'セッション実施状況管理'!$V143:$AH143,"&lt;2024/12/1")</f>
        <v>0</v>
      </c>
      <c r="U127" s="54">
        <f>COUNTIFS('セッション実施状況管理'!$V143:$AH143,"&gt;=2024/12/1",'セッション実施状況管理'!$V143:$AH143,"&lt;2025/1/1")</f>
        <v>0</v>
      </c>
      <c r="V127" s="54">
        <f>COUNTIFS('セッション実施状況管理'!$V143:$AH143,"&gt;=2025/1/1",'セッション実施状況管理'!$V143:$AH143,"&lt;2025/2/1")</f>
        <v>0</v>
      </c>
      <c r="W127" s="54">
        <f>COUNTIFS('セッション実施状況管理'!$V143:$AH143,"&gt;=2025/2/1",'セッション実施状況管理'!$V143:$AH143,"&lt;2025/3/1")</f>
        <v>0</v>
      </c>
      <c r="X127" s="54">
        <f>COUNTIFS('セッション実施状況管理'!$V143:$AH143,"&gt;=2025/3/1",'セッション実施状況管理'!$V143:$AH143,"&lt;2025/4/1")</f>
        <v>0</v>
      </c>
      <c r="Y127" s="54">
        <f>COUNTIFS('セッション実施状況管理'!$V143:$AH143,"&gt;=2025/4/1",'セッション実施状況管理'!$V143:$AH143,"&lt;2025/5/1")</f>
        <v>0</v>
      </c>
      <c r="Z127" s="54">
        <f>COUNTIFS('セッション実施状況管理'!$V143:$AH143,"&gt;=2025/5/1",'セッション実施状況管理'!$V143:$AH143,"&lt;2025/6/1")</f>
        <v>0</v>
      </c>
      <c r="AA127" s="54">
        <f>COUNTIFS('セッション実施状況管理'!$V143:$AH143,"&gt;=2025/6/1",'セッション実施状況管理'!$V143:$AH143,"&lt;2025/7/1")</f>
        <v>0</v>
      </c>
      <c r="AB127" s="54">
        <f>COUNTIFS('セッション実施状況管理'!$V143:$AH143,"&gt;=2025/7/1",'セッション実施状況管理'!$V143:$AH143,"&lt;2025/8/1")</f>
        <v>0</v>
      </c>
    </row>
    <row r="128" ht="16.5" customHeight="1">
      <c r="A128" s="1"/>
      <c r="B128" s="782">
        <v>91.0</v>
      </c>
      <c r="C128" s="785"/>
      <c r="D128" s="784"/>
      <c r="E128" s="74"/>
      <c r="F128" s="74"/>
      <c r="G128" s="777">
        <f t="shared" si="1"/>
        <v>0</v>
      </c>
      <c r="H128" s="779">
        <f>COUNTIFS('セッション実施状況管理'!$V144:$AH144,"&gt;=2023/11/1",'セッション実施状況管理'!$V144:$AH144,"&lt;2023/12/1")</f>
        <v>0</v>
      </c>
      <c r="I128" s="780">
        <f>COUNTIFS('セッション実施状況管理'!$V144:$AH144,"&gt;=2023/12/1",'セッション実施状況管理'!$V144:$AH144,"&lt;2024/1/1")</f>
        <v>0</v>
      </c>
      <c r="J128" s="780">
        <f>COUNTIFS('セッション実施状況管理'!$V144:$AH144,"&gt;=2024/1/1",'セッション実施状況管理'!$V144:$AH144,"&lt;2024/2/1")</f>
        <v>0</v>
      </c>
      <c r="K128" s="780">
        <f>COUNTIFS('セッション実施状況管理'!$V144:$AH144,"&gt;=2024/2/1",'セッション実施状況管理'!$V144:$AH144,"&lt;2024/3/1")</f>
        <v>0</v>
      </c>
      <c r="L128" s="54">
        <f>COUNTIFS('セッション実施状況管理'!$V144:$AH144,"&gt;=2024/3/1",'セッション実施状況管理'!$V144:$AH144,"&lt;2024/4/1")</f>
        <v>0</v>
      </c>
      <c r="M128" s="54">
        <f>COUNTIFS('セッション実施状況管理'!$V144:$AH144,"&gt;=2024/4/1",'セッション実施状況管理'!$V144:$AH144,"&lt;2024/5/1")</f>
        <v>0</v>
      </c>
      <c r="N128" s="54">
        <f>COUNTIFS('セッション実施状況管理'!$V144:$AH144,"&gt;=2024/5/1",'セッション実施状況管理'!$V144:$AH144,"&lt;2024/6/1")</f>
        <v>0</v>
      </c>
      <c r="O128" s="54">
        <f>COUNTIFS('セッション実施状況管理'!$V144:$AH144,"&gt;=2024/6/1",'セッション実施状況管理'!$V144:$AH144,"&lt;2024/7/1")</f>
        <v>0</v>
      </c>
      <c r="P128" s="54">
        <f>COUNTIFS('セッション実施状況管理'!$V144:$AH144,"&gt;=2024/7/1",'セッション実施状況管理'!$V144:$AH144,"&lt;2024/8/1")</f>
        <v>0</v>
      </c>
      <c r="Q128" s="54">
        <f>COUNTIFS('セッション実施状況管理'!$V144:$AH144,"&gt;=2024/8/1",'セッション実施状況管理'!$V144:$AH144,"&lt;2024/9/1")</f>
        <v>0</v>
      </c>
      <c r="R128" s="54">
        <f>COUNTIFS('セッション実施状況管理'!$V144:$AH144,"&gt;=2024/9/1",'セッション実施状況管理'!$V144:$AH144,"&lt;2024/10/1")</f>
        <v>0</v>
      </c>
      <c r="S128" s="54">
        <f>COUNTIFS('セッション実施状況管理'!$V144:$AH144,"&gt;=2024/10/1",'セッション実施状況管理'!$V144:$AH144,"&lt;2024/11/1")</f>
        <v>0</v>
      </c>
      <c r="T128" s="54">
        <f>COUNTIFS('セッション実施状況管理'!$V144:$AH144,"&gt;=2024/11/1",'セッション実施状況管理'!$V144:$AH144,"&lt;2024/12/1")</f>
        <v>0</v>
      </c>
      <c r="U128" s="54">
        <f>COUNTIFS('セッション実施状況管理'!$V144:$AH144,"&gt;=2024/12/1",'セッション実施状況管理'!$V144:$AH144,"&lt;2025/1/1")</f>
        <v>0</v>
      </c>
      <c r="V128" s="54">
        <f>COUNTIFS('セッション実施状況管理'!$V144:$AH144,"&gt;=2025/1/1",'セッション実施状況管理'!$V144:$AH144,"&lt;2025/2/1")</f>
        <v>0</v>
      </c>
      <c r="W128" s="54">
        <f>COUNTIFS('セッション実施状況管理'!$V144:$AH144,"&gt;=2025/2/1",'セッション実施状況管理'!$V144:$AH144,"&lt;2025/3/1")</f>
        <v>0</v>
      </c>
      <c r="X128" s="54">
        <f>COUNTIFS('セッション実施状況管理'!$V144:$AH144,"&gt;=2025/3/1",'セッション実施状況管理'!$V144:$AH144,"&lt;2025/4/1")</f>
        <v>0</v>
      </c>
      <c r="Y128" s="54">
        <f>COUNTIFS('セッション実施状況管理'!$V144:$AH144,"&gt;=2025/4/1",'セッション実施状況管理'!$V144:$AH144,"&lt;2025/5/1")</f>
        <v>0</v>
      </c>
      <c r="Z128" s="54">
        <f>COUNTIFS('セッション実施状況管理'!$V144:$AH144,"&gt;=2025/5/1",'セッション実施状況管理'!$V144:$AH144,"&lt;2025/6/1")</f>
        <v>0</v>
      </c>
      <c r="AA128" s="54">
        <f>COUNTIFS('セッション実施状況管理'!$V144:$AH144,"&gt;=2025/6/1",'セッション実施状況管理'!$V144:$AH144,"&lt;2025/7/1")</f>
        <v>0</v>
      </c>
      <c r="AB128" s="54">
        <f>COUNTIFS('セッション実施状況管理'!$V144:$AH144,"&gt;=2025/7/1",'セッション実施状況管理'!$V144:$AH144,"&lt;2025/8/1")</f>
        <v>0</v>
      </c>
    </row>
    <row r="129" ht="16.5" customHeight="1">
      <c r="A129" s="1"/>
      <c r="B129" s="782">
        <v>92.0</v>
      </c>
      <c r="C129" s="785"/>
      <c r="D129" s="784"/>
      <c r="E129" s="74"/>
      <c r="F129" s="74"/>
      <c r="G129" s="777">
        <f t="shared" si="1"/>
        <v>0</v>
      </c>
      <c r="H129" s="779">
        <f>COUNTIFS('セッション実施状況管理'!$V145:$AH145,"&gt;=2023/11/1",'セッション実施状況管理'!$V145:$AH145,"&lt;2023/12/1")</f>
        <v>0</v>
      </c>
      <c r="I129" s="780">
        <f>COUNTIFS('セッション実施状況管理'!$V145:$AH145,"&gt;=2023/12/1",'セッション実施状況管理'!$V145:$AH145,"&lt;2024/1/1")</f>
        <v>0</v>
      </c>
      <c r="J129" s="780">
        <f>COUNTIFS('セッション実施状況管理'!$V145:$AH145,"&gt;=2024/1/1",'セッション実施状況管理'!$V145:$AH145,"&lt;2024/2/1")</f>
        <v>0</v>
      </c>
      <c r="K129" s="780">
        <f>COUNTIFS('セッション実施状況管理'!$V145:$AH145,"&gt;=2024/2/1",'セッション実施状況管理'!$V145:$AH145,"&lt;2024/3/1")</f>
        <v>0</v>
      </c>
      <c r="L129" s="54">
        <f>COUNTIFS('セッション実施状況管理'!$V145:$AH145,"&gt;=2024/3/1",'セッション実施状況管理'!$V145:$AH145,"&lt;2024/4/1")</f>
        <v>0</v>
      </c>
      <c r="M129" s="54">
        <f>COUNTIFS('セッション実施状況管理'!$V145:$AH145,"&gt;=2024/4/1",'セッション実施状況管理'!$V145:$AH145,"&lt;2024/5/1")</f>
        <v>0</v>
      </c>
      <c r="N129" s="54">
        <f>COUNTIFS('セッション実施状況管理'!$V145:$AH145,"&gt;=2024/5/1",'セッション実施状況管理'!$V145:$AH145,"&lt;2024/6/1")</f>
        <v>0</v>
      </c>
      <c r="O129" s="54">
        <f>COUNTIFS('セッション実施状況管理'!$V145:$AH145,"&gt;=2024/6/1",'セッション実施状況管理'!$V145:$AH145,"&lt;2024/7/1")</f>
        <v>0</v>
      </c>
      <c r="P129" s="54">
        <f>COUNTIFS('セッション実施状況管理'!$V145:$AH145,"&gt;=2024/7/1",'セッション実施状況管理'!$V145:$AH145,"&lt;2024/8/1")</f>
        <v>0</v>
      </c>
      <c r="Q129" s="54">
        <f>COUNTIFS('セッション実施状況管理'!$V145:$AH145,"&gt;=2024/8/1",'セッション実施状況管理'!$V145:$AH145,"&lt;2024/9/1")</f>
        <v>0</v>
      </c>
      <c r="R129" s="54">
        <f>COUNTIFS('セッション実施状況管理'!$V145:$AH145,"&gt;=2024/9/1",'セッション実施状況管理'!$V145:$AH145,"&lt;2024/10/1")</f>
        <v>0</v>
      </c>
      <c r="S129" s="54">
        <f>COUNTIFS('セッション実施状況管理'!$V145:$AH145,"&gt;=2024/10/1",'セッション実施状況管理'!$V145:$AH145,"&lt;2024/11/1")</f>
        <v>0</v>
      </c>
      <c r="T129" s="54">
        <f>COUNTIFS('セッション実施状況管理'!$V145:$AH145,"&gt;=2024/11/1",'セッション実施状況管理'!$V145:$AH145,"&lt;2024/12/1")</f>
        <v>0</v>
      </c>
      <c r="U129" s="54">
        <f>COUNTIFS('セッション実施状況管理'!$V145:$AH145,"&gt;=2024/12/1",'セッション実施状況管理'!$V145:$AH145,"&lt;2025/1/1")</f>
        <v>0</v>
      </c>
      <c r="V129" s="54">
        <f>COUNTIFS('セッション実施状況管理'!$V145:$AH145,"&gt;=2025/1/1",'セッション実施状況管理'!$V145:$AH145,"&lt;2025/2/1")</f>
        <v>0</v>
      </c>
      <c r="W129" s="54">
        <f>COUNTIFS('セッション実施状況管理'!$V145:$AH145,"&gt;=2025/2/1",'セッション実施状況管理'!$V145:$AH145,"&lt;2025/3/1")</f>
        <v>0</v>
      </c>
      <c r="X129" s="54">
        <f>COUNTIFS('セッション実施状況管理'!$V145:$AH145,"&gt;=2025/3/1",'セッション実施状況管理'!$V145:$AH145,"&lt;2025/4/1")</f>
        <v>0</v>
      </c>
      <c r="Y129" s="54">
        <f>COUNTIFS('セッション実施状況管理'!$V145:$AH145,"&gt;=2025/4/1",'セッション実施状況管理'!$V145:$AH145,"&lt;2025/5/1")</f>
        <v>0</v>
      </c>
      <c r="Z129" s="54">
        <f>COUNTIFS('セッション実施状況管理'!$V145:$AH145,"&gt;=2025/5/1",'セッション実施状況管理'!$V145:$AH145,"&lt;2025/6/1")</f>
        <v>0</v>
      </c>
      <c r="AA129" s="54">
        <f>COUNTIFS('セッション実施状況管理'!$V145:$AH145,"&gt;=2025/6/1",'セッション実施状況管理'!$V145:$AH145,"&lt;2025/7/1")</f>
        <v>0</v>
      </c>
      <c r="AB129" s="54">
        <f>COUNTIFS('セッション実施状況管理'!$V145:$AH145,"&gt;=2025/7/1",'セッション実施状況管理'!$V145:$AH145,"&lt;2025/8/1")</f>
        <v>0</v>
      </c>
    </row>
    <row r="130" ht="16.5" customHeight="1">
      <c r="A130" s="1"/>
      <c r="B130" s="783">
        <v>93.0</v>
      </c>
      <c r="C130" s="785"/>
      <c r="D130" s="784"/>
      <c r="E130" s="74"/>
      <c r="F130" s="74"/>
      <c r="G130" s="777">
        <f t="shared" si="1"/>
        <v>0</v>
      </c>
      <c r="H130" s="779">
        <f>COUNTIFS('セッション実施状況管理'!$V146:$AH146,"&gt;=2023/11/1",'セッション実施状況管理'!$V146:$AH146,"&lt;2023/12/1")</f>
        <v>0</v>
      </c>
      <c r="I130" s="780">
        <f>COUNTIFS('セッション実施状況管理'!$V146:$AH146,"&gt;=2023/12/1",'セッション実施状況管理'!$V146:$AH146,"&lt;2024/1/1")</f>
        <v>0</v>
      </c>
      <c r="J130" s="780">
        <f>COUNTIFS('セッション実施状況管理'!$V146:$AH146,"&gt;=2024/1/1",'セッション実施状況管理'!$V146:$AH146,"&lt;2024/2/1")</f>
        <v>0</v>
      </c>
      <c r="K130" s="780">
        <f>COUNTIFS('セッション実施状況管理'!$V146:$AH146,"&gt;=2024/2/1",'セッション実施状況管理'!$V146:$AH146,"&lt;2024/3/1")</f>
        <v>0</v>
      </c>
      <c r="L130" s="54">
        <f>COUNTIFS('セッション実施状況管理'!$V146:$AH146,"&gt;=2024/3/1",'セッション実施状況管理'!$V146:$AH146,"&lt;2024/4/1")</f>
        <v>0</v>
      </c>
      <c r="M130" s="54">
        <f>COUNTIFS('セッション実施状況管理'!$V146:$AH146,"&gt;=2024/4/1",'セッション実施状況管理'!$V146:$AH146,"&lt;2024/5/1")</f>
        <v>0</v>
      </c>
      <c r="N130" s="54">
        <f>COUNTIFS('セッション実施状況管理'!$V146:$AH146,"&gt;=2024/5/1",'セッション実施状況管理'!$V146:$AH146,"&lt;2024/6/1")</f>
        <v>0</v>
      </c>
      <c r="O130" s="54">
        <f>COUNTIFS('セッション実施状況管理'!$V146:$AH146,"&gt;=2024/6/1",'セッション実施状況管理'!$V146:$AH146,"&lt;2024/7/1")</f>
        <v>0</v>
      </c>
      <c r="P130" s="54">
        <f>COUNTIFS('セッション実施状況管理'!$V146:$AH146,"&gt;=2024/7/1",'セッション実施状況管理'!$V146:$AH146,"&lt;2024/8/1")</f>
        <v>0</v>
      </c>
      <c r="Q130" s="54">
        <f>COUNTIFS('セッション実施状況管理'!$V146:$AH146,"&gt;=2024/8/1",'セッション実施状況管理'!$V146:$AH146,"&lt;2024/9/1")</f>
        <v>0</v>
      </c>
      <c r="R130" s="54">
        <f>COUNTIFS('セッション実施状況管理'!$V146:$AH146,"&gt;=2024/9/1",'セッション実施状況管理'!$V146:$AH146,"&lt;2024/10/1")</f>
        <v>0</v>
      </c>
      <c r="S130" s="54">
        <f>COUNTIFS('セッション実施状況管理'!$V146:$AH146,"&gt;=2024/10/1",'セッション実施状況管理'!$V146:$AH146,"&lt;2024/11/1")</f>
        <v>0</v>
      </c>
      <c r="T130" s="54">
        <f>COUNTIFS('セッション実施状況管理'!$V146:$AH146,"&gt;=2024/11/1",'セッション実施状況管理'!$V146:$AH146,"&lt;2024/12/1")</f>
        <v>0</v>
      </c>
      <c r="U130" s="54">
        <f>COUNTIFS('セッション実施状況管理'!$V146:$AH146,"&gt;=2024/12/1",'セッション実施状況管理'!$V146:$AH146,"&lt;2025/1/1")</f>
        <v>0</v>
      </c>
      <c r="V130" s="54">
        <f>COUNTIFS('セッション実施状況管理'!$V146:$AH146,"&gt;=2025/1/1",'セッション実施状況管理'!$V146:$AH146,"&lt;2025/2/1")</f>
        <v>0</v>
      </c>
      <c r="W130" s="54">
        <f>COUNTIFS('セッション実施状況管理'!$V146:$AH146,"&gt;=2025/2/1",'セッション実施状況管理'!$V146:$AH146,"&lt;2025/3/1")</f>
        <v>0</v>
      </c>
      <c r="X130" s="54">
        <f>COUNTIFS('セッション実施状況管理'!$V146:$AH146,"&gt;=2025/3/1",'セッション実施状況管理'!$V146:$AH146,"&lt;2025/4/1")</f>
        <v>0</v>
      </c>
      <c r="Y130" s="54">
        <f>COUNTIFS('セッション実施状況管理'!$V146:$AH146,"&gt;=2025/4/1",'セッション実施状況管理'!$V146:$AH146,"&lt;2025/5/1")</f>
        <v>0</v>
      </c>
      <c r="Z130" s="54">
        <f>COUNTIFS('セッション実施状況管理'!$V146:$AH146,"&gt;=2025/5/1",'セッション実施状況管理'!$V146:$AH146,"&lt;2025/6/1")</f>
        <v>0</v>
      </c>
      <c r="AA130" s="54">
        <f>COUNTIFS('セッション実施状況管理'!$V146:$AH146,"&gt;=2025/6/1",'セッション実施状況管理'!$V146:$AH146,"&lt;2025/7/1")</f>
        <v>0</v>
      </c>
      <c r="AB130" s="54">
        <f>COUNTIFS('セッション実施状況管理'!$V146:$AH146,"&gt;=2025/7/1",'セッション実施状況管理'!$V146:$AH146,"&lt;2025/8/1")</f>
        <v>0</v>
      </c>
    </row>
    <row r="131" ht="16.5" customHeight="1">
      <c r="A131" s="1"/>
      <c r="B131" s="783">
        <v>94.0</v>
      </c>
      <c r="C131" s="785"/>
      <c r="D131" s="784"/>
      <c r="E131" s="74"/>
      <c r="F131" s="74"/>
      <c r="G131" s="777">
        <f t="shared" si="1"/>
        <v>0</v>
      </c>
      <c r="H131" s="779">
        <f>COUNTIFS('セッション実施状況管理'!$V147:$AH147,"&gt;=2023/11/1",'セッション実施状況管理'!$V147:$AH147,"&lt;2023/12/1")</f>
        <v>0</v>
      </c>
      <c r="I131" s="780">
        <f>COUNTIFS('セッション実施状況管理'!$V147:$AH147,"&gt;=2023/12/1",'セッション実施状況管理'!$V147:$AH147,"&lt;2024/1/1")</f>
        <v>0</v>
      </c>
      <c r="J131" s="780">
        <f>COUNTIFS('セッション実施状況管理'!$V147:$AH147,"&gt;=2024/1/1",'セッション実施状況管理'!$V147:$AH147,"&lt;2024/2/1")</f>
        <v>0</v>
      </c>
      <c r="K131" s="780">
        <f>COUNTIFS('セッション実施状況管理'!$V147:$AH147,"&gt;=2024/2/1",'セッション実施状況管理'!$V147:$AH147,"&lt;2024/3/1")</f>
        <v>0</v>
      </c>
      <c r="L131" s="54">
        <f>COUNTIFS('セッション実施状況管理'!$V147:$AH147,"&gt;=2024/3/1",'セッション実施状況管理'!$V147:$AH147,"&lt;2024/4/1")</f>
        <v>0</v>
      </c>
      <c r="M131" s="54">
        <f>COUNTIFS('セッション実施状況管理'!$V147:$AH147,"&gt;=2024/4/1",'セッション実施状況管理'!$V147:$AH147,"&lt;2024/5/1")</f>
        <v>0</v>
      </c>
      <c r="N131" s="54">
        <f>COUNTIFS('セッション実施状況管理'!$V147:$AH147,"&gt;=2024/5/1",'セッション実施状況管理'!$V147:$AH147,"&lt;2024/6/1")</f>
        <v>0</v>
      </c>
      <c r="O131" s="54">
        <f>COUNTIFS('セッション実施状況管理'!$V147:$AH147,"&gt;=2024/6/1",'セッション実施状況管理'!$V147:$AH147,"&lt;2024/7/1")</f>
        <v>0</v>
      </c>
      <c r="P131" s="54">
        <f>COUNTIFS('セッション実施状況管理'!$V147:$AH147,"&gt;=2024/7/1",'セッション実施状況管理'!$V147:$AH147,"&lt;2024/8/1")</f>
        <v>0</v>
      </c>
      <c r="Q131" s="54">
        <f>COUNTIFS('セッション実施状況管理'!$V147:$AH147,"&gt;=2024/8/1",'セッション実施状況管理'!$V147:$AH147,"&lt;2024/9/1")</f>
        <v>0</v>
      </c>
      <c r="R131" s="54">
        <f>COUNTIFS('セッション実施状況管理'!$V147:$AH147,"&gt;=2024/9/1",'セッション実施状況管理'!$V147:$AH147,"&lt;2024/10/1")</f>
        <v>0</v>
      </c>
      <c r="S131" s="54">
        <f>COUNTIFS('セッション実施状況管理'!$V147:$AH147,"&gt;=2024/10/1",'セッション実施状況管理'!$V147:$AH147,"&lt;2024/11/1")</f>
        <v>0</v>
      </c>
      <c r="T131" s="54">
        <f>COUNTIFS('セッション実施状況管理'!$V147:$AH147,"&gt;=2024/11/1",'セッション実施状況管理'!$V147:$AH147,"&lt;2024/12/1")</f>
        <v>0</v>
      </c>
      <c r="U131" s="54">
        <f>COUNTIFS('セッション実施状況管理'!$V147:$AH147,"&gt;=2024/12/1",'セッション実施状況管理'!$V147:$AH147,"&lt;2025/1/1")</f>
        <v>0</v>
      </c>
      <c r="V131" s="54">
        <f>COUNTIFS('セッション実施状況管理'!$V147:$AH147,"&gt;=2025/1/1",'セッション実施状況管理'!$V147:$AH147,"&lt;2025/2/1")</f>
        <v>0</v>
      </c>
      <c r="W131" s="54">
        <f>COUNTIFS('セッション実施状況管理'!$V147:$AH147,"&gt;=2025/2/1",'セッション実施状況管理'!$V147:$AH147,"&lt;2025/3/1")</f>
        <v>0</v>
      </c>
      <c r="X131" s="54">
        <f>COUNTIFS('セッション実施状況管理'!$V147:$AH147,"&gt;=2025/3/1",'セッション実施状況管理'!$V147:$AH147,"&lt;2025/4/1")</f>
        <v>0</v>
      </c>
      <c r="Y131" s="54">
        <f>COUNTIFS('セッション実施状況管理'!$V147:$AH147,"&gt;=2025/4/1",'セッション実施状況管理'!$V147:$AH147,"&lt;2025/5/1")</f>
        <v>0</v>
      </c>
      <c r="Z131" s="54">
        <f>COUNTIFS('セッション実施状況管理'!$V147:$AH147,"&gt;=2025/5/1",'セッション実施状況管理'!$V147:$AH147,"&lt;2025/6/1")</f>
        <v>0</v>
      </c>
      <c r="AA131" s="54">
        <f>COUNTIFS('セッション実施状況管理'!$V147:$AH147,"&gt;=2025/6/1",'セッション実施状況管理'!$V147:$AH147,"&lt;2025/7/1")</f>
        <v>0</v>
      </c>
      <c r="AB131" s="54">
        <f>COUNTIFS('セッション実施状況管理'!$V147:$AH147,"&gt;=2025/7/1",'セッション実施状況管理'!$V147:$AH147,"&lt;2025/8/1")</f>
        <v>0</v>
      </c>
    </row>
    <row r="132" ht="19.5" customHeight="1">
      <c r="A132" s="2"/>
      <c r="B132" s="783">
        <v>95.0</v>
      </c>
      <c r="C132" s="785"/>
      <c r="D132" s="784"/>
      <c r="E132" s="74"/>
      <c r="F132" s="74"/>
      <c r="G132" s="777">
        <f t="shared" si="1"/>
        <v>0</v>
      </c>
      <c r="H132" s="779">
        <f>COUNTIFS('セッション実施状況管理'!$V148:$AH148,"&gt;=2023/11/1",'セッション実施状況管理'!$V148:$AH148,"&lt;2023/12/1")</f>
        <v>0</v>
      </c>
      <c r="I132" s="780">
        <f>COUNTIFS('セッション実施状況管理'!$V148:$AH148,"&gt;=2023/12/1",'セッション実施状況管理'!$V148:$AH148,"&lt;2024/1/1")</f>
        <v>0</v>
      </c>
      <c r="J132" s="780">
        <f>COUNTIFS('セッション実施状況管理'!$V148:$AH148,"&gt;=2024/1/1",'セッション実施状況管理'!$V148:$AH148,"&lt;2024/2/1")</f>
        <v>0</v>
      </c>
      <c r="K132" s="780">
        <f>COUNTIFS('セッション実施状況管理'!$V148:$AH148,"&gt;=2024/2/1",'セッション実施状況管理'!$V148:$AH148,"&lt;2024/3/1")</f>
        <v>0</v>
      </c>
      <c r="L132" s="54">
        <f>COUNTIFS('セッション実施状況管理'!$V148:$AH148,"&gt;=2024/3/1",'セッション実施状況管理'!$V148:$AH148,"&lt;2024/4/1")</f>
        <v>0</v>
      </c>
      <c r="M132" s="54">
        <f>COUNTIFS('セッション実施状況管理'!$V148:$AH148,"&gt;=2024/4/1",'セッション実施状況管理'!$V148:$AH148,"&lt;2024/5/1")</f>
        <v>0</v>
      </c>
      <c r="N132" s="54">
        <f>COUNTIFS('セッション実施状況管理'!$V148:$AH148,"&gt;=2024/5/1",'セッション実施状況管理'!$V148:$AH148,"&lt;2024/6/1")</f>
        <v>0</v>
      </c>
      <c r="O132" s="54">
        <f>COUNTIFS('セッション実施状況管理'!$V148:$AH148,"&gt;=2024/6/1",'セッション実施状況管理'!$V148:$AH148,"&lt;2024/7/1")</f>
        <v>0</v>
      </c>
      <c r="P132" s="54">
        <f>COUNTIFS('セッション実施状況管理'!$V148:$AH148,"&gt;=2024/7/1",'セッション実施状況管理'!$V148:$AH148,"&lt;2024/8/1")</f>
        <v>0</v>
      </c>
      <c r="Q132" s="54">
        <f>COUNTIFS('セッション実施状況管理'!$V148:$AH148,"&gt;=2024/8/1",'セッション実施状況管理'!$V148:$AH148,"&lt;2024/9/1")</f>
        <v>0</v>
      </c>
      <c r="R132" s="54">
        <f>COUNTIFS('セッション実施状況管理'!$V148:$AH148,"&gt;=2024/9/1",'セッション実施状況管理'!$V148:$AH148,"&lt;2024/10/1")</f>
        <v>0</v>
      </c>
      <c r="S132" s="54">
        <f>COUNTIFS('セッション実施状況管理'!$V148:$AH148,"&gt;=2024/10/1",'セッション実施状況管理'!$V148:$AH148,"&lt;2024/11/1")</f>
        <v>0</v>
      </c>
      <c r="T132" s="54">
        <f>COUNTIFS('セッション実施状況管理'!$V148:$AH148,"&gt;=2024/11/1",'セッション実施状況管理'!$V148:$AH148,"&lt;2024/12/1")</f>
        <v>0</v>
      </c>
      <c r="U132" s="54">
        <f>COUNTIFS('セッション実施状況管理'!$V148:$AH148,"&gt;=2024/12/1",'セッション実施状況管理'!$V148:$AH148,"&lt;2025/1/1")</f>
        <v>0</v>
      </c>
      <c r="V132" s="54">
        <f>COUNTIFS('セッション実施状況管理'!$V148:$AH148,"&gt;=2025/1/1",'セッション実施状況管理'!$V148:$AH148,"&lt;2025/2/1")</f>
        <v>0</v>
      </c>
      <c r="W132" s="54">
        <f>COUNTIFS('セッション実施状況管理'!$V148:$AH148,"&gt;=2025/2/1",'セッション実施状況管理'!$V148:$AH148,"&lt;2025/3/1")</f>
        <v>0</v>
      </c>
      <c r="X132" s="54">
        <f>COUNTIFS('セッション実施状況管理'!$V148:$AH148,"&gt;=2025/3/1",'セッション実施状況管理'!$V148:$AH148,"&lt;2025/4/1")</f>
        <v>0</v>
      </c>
      <c r="Y132" s="54">
        <f>COUNTIFS('セッション実施状況管理'!$V148:$AH148,"&gt;=2025/4/1",'セッション実施状況管理'!$V148:$AH148,"&lt;2025/5/1")</f>
        <v>0</v>
      </c>
      <c r="Z132" s="54">
        <f>COUNTIFS('セッション実施状況管理'!$V148:$AH148,"&gt;=2025/5/1",'セッション実施状況管理'!$V148:$AH148,"&lt;2025/6/1")</f>
        <v>0</v>
      </c>
      <c r="AA132" s="54">
        <f>COUNTIFS('セッション実施状況管理'!$V148:$AH148,"&gt;=2025/6/1",'セッション実施状況管理'!$V148:$AH148,"&lt;2025/7/1")</f>
        <v>0</v>
      </c>
      <c r="AB132" s="54">
        <f>COUNTIFS('セッション実施状況管理'!$V148:$AH148,"&gt;=2025/7/1",'セッション実施状況管理'!$V148:$AH148,"&lt;2025/8/1")</f>
        <v>0</v>
      </c>
    </row>
    <row r="133" ht="16.5" customHeight="1">
      <c r="A133" s="1"/>
      <c r="B133" s="1"/>
      <c r="C133" s="4"/>
      <c r="D133" s="1"/>
      <c r="E133" s="1"/>
      <c r="F133" s="1"/>
      <c r="G133" s="1"/>
      <c r="H133" s="1"/>
      <c r="I133" s="1"/>
      <c r="J133" s="1"/>
      <c r="K133" s="1"/>
      <c r="L133" s="1"/>
      <c r="M133" s="4"/>
      <c r="N133" s="4"/>
      <c r="O133" s="2"/>
      <c r="P133" s="2"/>
      <c r="Q133" s="1"/>
      <c r="R133" s="1"/>
      <c r="S133" s="2"/>
      <c r="T133" s="2"/>
      <c r="U133" s="2"/>
      <c r="V133" s="2"/>
      <c r="W133" s="2"/>
      <c r="X133" s="2"/>
      <c r="Y133" s="2"/>
      <c r="Z133" s="2"/>
      <c r="AA133" s="2"/>
      <c r="AB133" s="2"/>
    </row>
    <row r="134" ht="16.5" customHeight="1">
      <c r="A134" s="1"/>
      <c r="B134" s="1"/>
      <c r="C134" s="4"/>
      <c r="D134" s="1"/>
      <c r="E134" s="1"/>
      <c r="F134" s="1"/>
      <c r="G134" s="1"/>
      <c r="H134" s="1"/>
      <c r="I134" s="1"/>
      <c r="J134" s="1"/>
      <c r="K134" s="1"/>
      <c r="L134" s="1"/>
      <c r="M134" s="4"/>
      <c r="N134" s="4"/>
      <c r="O134" s="2"/>
      <c r="P134" s="2"/>
      <c r="Q134" s="1"/>
      <c r="R134" s="1"/>
      <c r="S134" s="2"/>
      <c r="T134" s="2"/>
      <c r="U134" s="2"/>
      <c r="V134" s="2"/>
      <c r="W134" s="2"/>
      <c r="X134" s="2"/>
      <c r="Y134" s="2"/>
      <c r="Z134" s="2"/>
      <c r="AA134" s="2"/>
      <c r="AB134" s="2"/>
    </row>
    <row r="135" ht="16.5" customHeight="1">
      <c r="A135" s="1"/>
      <c r="B135" s="1"/>
      <c r="C135" s="4"/>
      <c r="D135" s="1"/>
      <c r="E135" s="1"/>
      <c r="F135" s="1"/>
      <c r="G135" s="1"/>
      <c r="H135" s="1"/>
      <c r="I135" s="1"/>
      <c r="J135" s="1"/>
      <c r="K135" s="1"/>
      <c r="L135" s="1"/>
      <c r="M135" s="4"/>
      <c r="N135" s="4"/>
      <c r="O135" s="2"/>
      <c r="P135" s="2"/>
      <c r="Q135" s="1"/>
      <c r="R135" s="1"/>
      <c r="S135" s="2"/>
      <c r="T135" s="2"/>
      <c r="U135" s="2"/>
      <c r="V135" s="2"/>
      <c r="W135" s="2"/>
      <c r="X135" s="2"/>
      <c r="Y135" s="2"/>
      <c r="Z135" s="2"/>
      <c r="AA135" s="2"/>
      <c r="AB135" s="2"/>
    </row>
    <row r="136" ht="16.5" customHeight="1">
      <c r="A136" s="1"/>
      <c r="B136" s="1"/>
      <c r="C136" s="4"/>
      <c r="D136" s="1"/>
      <c r="E136" s="1"/>
      <c r="F136" s="1"/>
      <c r="G136" s="1"/>
      <c r="H136" s="1"/>
      <c r="I136" s="1"/>
      <c r="J136" s="1"/>
      <c r="K136" s="1"/>
      <c r="L136" s="1"/>
      <c r="M136" s="4"/>
      <c r="N136" s="4"/>
      <c r="O136" s="2"/>
      <c r="P136" s="2"/>
      <c r="Q136" s="1"/>
      <c r="R136" s="1"/>
      <c r="S136" s="2"/>
      <c r="T136" s="2"/>
      <c r="U136" s="2"/>
      <c r="V136" s="2"/>
      <c r="W136" s="2"/>
      <c r="X136" s="2"/>
      <c r="Y136" s="2"/>
      <c r="Z136" s="2"/>
      <c r="AA136" s="2"/>
      <c r="AB136" s="2"/>
    </row>
    <row r="137" ht="16.5" customHeight="1">
      <c r="A137" s="1"/>
      <c r="B137" s="1"/>
      <c r="C137" s="4"/>
      <c r="D137" s="1"/>
      <c r="E137" s="1"/>
      <c r="F137" s="1"/>
      <c r="G137" s="1"/>
      <c r="H137" s="1"/>
      <c r="I137" s="1"/>
      <c r="J137" s="1"/>
      <c r="K137" s="1"/>
      <c r="L137" s="1"/>
      <c r="M137" s="4"/>
      <c r="N137" s="4"/>
      <c r="O137" s="2"/>
      <c r="P137" s="2"/>
      <c r="Q137" s="1"/>
      <c r="R137" s="1"/>
      <c r="S137" s="2"/>
      <c r="T137" s="2"/>
      <c r="U137" s="2"/>
      <c r="V137" s="2"/>
      <c r="W137" s="2"/>
      <c r="X137" s="2"/>
      <c r="Y137" s="2"/>
      <c r="Z137" s="2"/>
      <c r="AA137" s="2"/>
      <c r="AB137" s="2"/>
    </row>
    <row r="138" ht="16.5" customHeight="1">
      <c r="A138" s="1"/>
      <c r="B138" s="1"/>
      <c r="C138" s="4"/>
      <c r="D138" s="1"/>
      <c r="E138" s="1"/>
      <c r="F138" s="1"/>
      <c r="G138" s="1"/>
      <c r="H138" s="1"/>
      <c r="I138" s="1"/>
      <c r="J138" s="1"/>
      <c r="K138" s="1"/>
      <c r="L138" s="1"/>
      <c r="M138" s="4"/>
      <c r="N138" s="4"/>
      <c r="O138" s="2"/>
      <c r="P138" s="2"/>
      <c r="Q138" s="1"/>
      <c r="R138" s="1"/>
      <c r="S138" s="2"/>
      <c r="T138" s="2"/>
      <c r="U138" s="2"/>
      <c r="V138" s="2"/>
      <c r="W138" s="2"/>
      <c r="X138" s="2"/>
      <c r="Y138" s="2"/>
      <c r="Z138" s="2"/>
      <c r="AA138" s="2"/>
      <c r="AB138" s="2"/>
    </row>
    <row r="139" ht="16.5" customHeight="1">
      <c r="A139" s="1"/>
      <c r="B139" s="1"/>
      <c r="C139" s="4"/>
      <c r="D139" s="1"/>
      <c r="E139" s="1"/>
      <c r="F139" s="1"/>
      <c r="G139" s="1"/>
      <c r="H139" s="1"/>
      <c r="I139" s="1"/>
      <c r="J139" s="1"/>
      <c r="K139" s="1"/>
      <c r="L139" s="1"/>
      <c r="M139" s="4"/>
      <c r="N139" s="4"/>
      <c r="O139" s="2"/>
      <c r="P139" s="2"/>
      <c r="Q139" s="1"/>
      <c r="R139" s="1"/>
      <c r="S139" s="2"/>
      <c r="T139" s="2"/>
      <c r="U139" s="2"/>
      <c r="V139" s="2"/>
      <c r="W139" s="2"/>
      <c r="X139" s="2"/>
      <c r="Y139" s="2"/>
      <c r="Z139" s="2"/>
      <c r="AA139" s="2"/>
      <c r="AB139" s="2"/>
    </row>
    <row r="140" ht="16.5" customHeight="1">
      <c r="A140" s="1"/>
      <c r="B140" s="1"/>
      <c r="C140" s="4"/>
      <c r="D140" s="1"/>
      <c r="E140" s="1"/>
      <c r="F140" s="1"/>
      <c r="G140" s="1"/>
      <c r="H140" s="1"/>
      <c r="I140" s="1"/>
      <c r="J140" s="1"/>
      <c r="K140" s="1"/>
      <c r="L140" s="1"/>
      <c r="M140" s="4"/>
      <c r="N140" s="4"/>
      <c r="O140" s="2"/>
      <c r="P140" s="2"/>
      <c r="Q140" s="1"/>
      <c r="R140" s="1"/>
      <c r="S140" s="2"/>
      <c r="T140" s="2"/>
      <c r="U140" s="2"/>
      <c r="V140" s="2"/>
      <c r="W140" s="2"/>
      <c r="X140" s="2"/>
      <c r="Y140" s="2"/>
      <c r="Z140" s="2"/>
      <c r="AA140" s="2"/>
      <c r="AB140" s="2"/>
    </row>
    <row r="141" ht="16.5" customHeight="1">
      <c r="A141" s="1"/>
      <c r="B141" s="1"/>
      <c r="C141" s="4"/>
      <c r="D141" s="1"/>
      <c r="E141" s="1"/>
      <c r="F141" s="1"/>
      <c r="G141" s="1"/>
      <c r="H141" s="1"/>
      <c r="I141" s="1"/>
      <c r="J141" s="1"/>
      <c r="K141" s="1"/>
      <c r="L141" s="1"/>
      <c r="M141" s="4"/>
      <c r="N141" s="4"/>
      <c r="O141" s="2"/>
      <c r="P141" s="2"/>
      <c r="Q141" s="1"/>
      <c r="R141" s="1"/>
      <c r="S141" s="2"/>
      <c r="T141" s="2"/>
      <c r="U141" s="2"/>
      <c r="V141" s="2"/>
      <c r="W141" s="2"/>
      <c r="X141" s="2"/>
      <c r="Y141" s="2"/>
      <c r="Z141" s="2"/>
      <c r="AA141" s="2"/>
      <c r="AB141" s="2"/>
    </row>
    <row r="142" ht="16.5" customHeight="1">
      <c r="A142" s="1"/>
      <c r="B142" s="1"/>
      <c r="C142" s="4"/>
      <c r="D142" s="1"/>
      <c r="E142" s="1"/>
      <c r="F142" s="1"/>
      <c r="G142" s="1"/>
      <c r="H142" s="1"/>
      <c r="I142" s="1"/>
      <c r="J142" s="1"/>
      <c r="K142" s="1"/>
      <c r="L142" s="1"/>
      <c r="M142" s="4"/>
      <c r="N142" s="4"/>
      <c r="O142" s="2"/>
      <c r="P142" s="2"/>
      <c r="Q142" s="1"/>
      <c r="R142" s="1"/>
      <c r="S142" s="2"/>
      <c r="T142" s="2"/>
      <c r="U142" s="2"/>
      <c r="V142" s="2"/>
      <c r="W142" s="2"/>
      <c r="X142" s="2"/>
      <c r="Y142" s="2"/>
      <c r="Z142" s="2"/>
      <c r="AA142" s="2"/>
      <c r="AB142" s="2"/>
    </row>
    <row r="143" ht="16.5" customHeight="1">
      <c r="A143" s="1"/>
      <c r="B143" s="1"/>
      <c r="C143" s="4"/>
      <c r="D143" s="1"/>
      <c r="E143" s="1"/>
      <c r="F143" s="1"/>
      <c r="G143" s="1"/>
      <c r="H143" s="1"/>
      <c r="I143" s="1"/>
      <c r="J143" s="1"/>
      <c r="K143" s="1"/>
      <c r="L143" s="1"/>
      <c r="M143" s="4"/>
      <c r="N143" s="4"/>
      <c r="O143" s="2"/>
      <c r="P143" s="2"/>
      <c r="Q143" s="1"/>
      <c r="R143" s="1"/>
      <c r="S143" s="2"/>
      <c r="T143" s="2"/>
      <c r="U143" s="2"/>
      <c r="V143" s="2"/>
      <c r="W143" s="2"/>
      <c r="X143" s="2"/>
      <c r="Y143" s="2"/>
      <c r="Z143" s="2"/>
      <c r="AA143" s="2"/>
      <c r="AB143" s="2"/>
    </row>
    <row r="144" ht="16.5" customHeight="1">
      <c r="A144" s="1"/>
      <c r="B144" s="1"/>
      <c r="C144" s="4"/>
      <c r="D144" s="1"/>
      <c r="E144" s="1"/>
      <c r="F144" s="1"/>
      <c r="G144" s="1"/>
      <c r="H144" s="1"/>
      <c r="I144" s="1"/>
      <c r="J144" s="1"/>
      <c r="K144" s="1"/>
      <c r="L144" s="1"/>
      <c r="M144" s="4"/>
      <c r="N144" s="4"/>
      <c r="O144" s="2"/>
      <c r="P144" s="2"/>
      <c r="Q144" s="1"/>
      <c r="R144" s="1"/>
      <c r="S144" s="2"/>
      <c r="T144" s="2"/>
      <c r="U144" s="2"/>
      <c r="V144" s="2"/>
      <c r="W144" s="2"/>
      <c r="X144" s="2"/>
      <c r="Y144" s="2"/>
      <c r="Z144" s="2"/>
      <c r="AA144" s="2"/>
      <c r="AB144" s="2"/>
    </row>
    <row r="145" ht="16.5" customHeight="1">
      <c r="A145" s="1"/>
      <c r="B145" s="1"/>
      <c r="C145" s="4"/>
      <c r="D145" s="1"/>
      <c r="E145" s="1"/>
      <c r="F145" s="1"/>
      <c r="G145" s="1"/>
      <c r="H145" s="1"/>
      <c r="I145" s="1"/>
      <c r="J145" s="1"/>
      <c r="K145" s="1"/>
      <c r="L145" s="1"/>
      <c r="M145" s="4"/>
      <c r="N145" s="4"/>
      <c r="O145" s="2"/>
      <c r="P145" s="2"/>
      <c r="Q145" s="1"/>
      <c r="R145" s="1"/>
      <c r="S145" s="2"/>
      <c r="T145" s="2"/>
      <c r="U145" s="2"/>
      <c r="V145" s="2"/>
      <c r="W145" s="2"/>
      <c r="X145" s="2"/>
      <c r="Y145" s="2"/>
      <c r="Z145" s="2"/>
      <c r="AA145" s="2"/>
      <c r="AB145" s="2"/>
    </row>
    <row r="146" ht="16.5" customHeight="1">
      <c r="A146" s="1"/>
      <c r="B146" s="1"/>
      <c r="C146" s="4"/>
      <c r="D146" s="1"/>
      <c r="E146" s="1"/>
      <c r="F146" s="1"/>
      <c r="G146" s="1"/>
      <c r="H146" s="1"/>
      <c r="I146" s="1"/>
      <c r="J146" s="1"/>
      <c r="K146" s="1"/>
      <c r="L146" s="1"/>
      <c r="M146" s="4"/>
      <c r="N146" s="4"/>
      <c r="O146" s="2"/>
      <c r="P146" s="2"/>
      <c r="Q146" s="1"/>
      <c r="R146" s="1"/>
      <c r="S146" s="2"/>
      <c r="T146" s="2"/>
      <c r="U146" s="2"/>
      <c r="V146" s="2"/>
      <c r="W146" s="2"/>
      <c r="X146" s="2"/>
      <c r="Y146" s="2"/>
      <c r="Z146" s="2"/>
      <c r="AA146" s="2"/>
      <c r="AB146" s="2"/>
    </row>
    <row r="147" ht="16.5" customHeight="1">
      <c r="A147" s="1"/>
      <c r="B147" s="1"/>
      <c r="C147" s="4"/>
      <c r="D147" s="1"/>
      <c r="E147" s="1"/>
      <c r="F147" s="1"/>
      <c r="G147" s="1"/>
      <c r="H147" s="1"/>
      <c r="I147" s="1"/>
      <c r="J147" s="1"/>
      <c r="K147" s="1"/>
      <c r="L147" s="1"/>
      <c r="M147" s="4"/>
      <c r="N147" s="4"/>
      <c r="O147" s="2"/>
      <c r="P147" s="2"/>
      <c r="Q147" s="1"/>
      <c r="R147" s="1"/>
      <c r="S147" s="2"/>
      <c r="T147" s="2"/>
      <c r="U147" s="2"/>
      <c r="V147" s="2"/>
      <c r="W147" s="2"/>
      <c r="X147" s="2"/>
      <c r="Y147" s="2"/>
      <c r="Z147" s="2"/>
      <c r="AA147" s="2"/>
      <c r="AB147" s="2"/>
    </row>
    <row r="148" ht="16.5" customHeight="1">
      <c r="A148" s="1"/>
      <c r="B148" s="1"/>
      <c r="C148" s="4"/>
      <c r="D148" s="1"/>
      <c r="E148" s="1"/>
      <c r="F148" s="1"/>
      <c r="G148" s="1"/>
      <c r="H148" s="1"/>
      <c r="I148" s="1"/>
      <c r="J148" s="1"/>
      <c r="K148" s="1"/>
      <c r="L148" s="1"/>
      <c r="M148" s="4"/>
      <c r="N148" s="4"/>
      <c r="O148" s="2"/>
      <c r="P148" s="2"/>
      <c r="Q148" s="1"/>
      <c r="R148" s="1"/>
      <c r="S148" s="2"/>
      <c r="T148" s="2"/>
      <c r="U148" s="2"/>
      <c r="V148" s="2"/>
      <c r="W148" s="2"/>
      <c r="X148" s="2"/>
      <c r="Y148" s="2"/>
      <c r="Z148" s="2"/>
      <c r="AA148" s="2"/>
      <c r="AB148" s="2"/>
    </row>
    <row r="149" ht="16.5" customHeight="1">
      <c r="A149" s="1"/>
      <c r="B149" s="1"/>
      <c r="C149" s="4"/>
      <c r="D149" s="1"/>
      <c r="E149" s="1"/>
      <c r="F149" s="1"/>
      <c r="G149" s="1"/>
      <c r="H149" s="1"/>
      <c r="I149" s="1"/>
      <c r="J149" s="1"/>
      <c r="K149" s="1"/>
      <c r="L149" s="1"/>
      <c r="M149" s="4"/>
      <c r="N149" s="4"/>
      <c r="O149" s="2"/>
      <c r="P149" s="2"/>
      <c r="Q149" s="1"/>
      <c r="R149" s="1"/>
      <c r="S149" s="2"/>
      <c r="T149" s="2"/>
      <c r="U149" s="2"/>
      <c r="V149" s="2"/>
      <c r="W149" s="2"/>
      <c r="X149" s="2"/>
      <c r="Y149" s="2"/>
      <c r="Z149" s="2"/>
      <c r="AA149" s="2"/>
      <c r="AB149" s="2"/>
    </row>
    <row r="150" ht="16.5" customHeight="1">
      <c r="A150" s="1"/>
      <c r="B150" s="1"/>
      <c r="C150" s="4"/>
      <c r="D150" s="1"/>
      <c r="E150" s="1"/>
      <c r="F150" s="1"/>
      <c r="G150" s="1"/>
      <c r="H150" s="1"/>
      <c r="I150" s="1"/>
      <c r="J150" s="1"/>
      <c r="K150" s="1"/>
      <c r="L150" s="1"/>
      <c r="M150" s="4"/>
      <c r="N150" s="4"/>
      <c r="O150" s="2"/>
      <c r="P150" s="2"/>
      <c r="Q150" s="1"/>
      <c r="R150" s="1"/>
      <c r="S150" s="2"/>
      <c r="T150" s="2"/>
      <c r="U150" s="2"/>
      <c r="V150" s="2"/>
      <c r="W150" s="2"/>
      <c r="X150" s="2"/>
      <c r="Y150" s="2"/>
      <c r="Z150" s="2"/>
      <c r="AA150" s="2"/>
      <c r="AB150" s="2"/>
    </row>
    <row r="151" ht="16.5" customHeight="1">
      <c r="A151" s="1"/>
      <c r="B151" s="1"/>
      <c r="C151" s="4"/>
      <c r="D151" s="1"/>
      <c r="E151" s="1"/>
      <c r="F151" s="1"/>
      <c r="G151" s="1"/>
      <c r="H151" s="1"/>
      <c r="I151" s="1"/>
      <c r="J151" s="1"/>
      <c r="K151" s="1"/>
      <c r="L151" s="1"/>
      <c r="M151" s="4"/>
      <c r="N151" s="4"/>
      <c r="O151" s="2"/>
      <c r="P151" s="2"/>
      <c r="Q151" s="1"/>
      <c r="R151" s="1"/>
      <c r="S151" s="2"/>
      <c r="T151" s="2"/>
      <c r="U151" s="2"/>
      <c r="V151" s="2"/>
      <c r="W151" s="2"/>
      <c r="X151" s="2"/>
      <c r="Y151" s="2"/>
      <c r="Z151" s="2"/>
      <c r="AA151" s="2"/>
      <c r="AB151" s="2"/>
    </row>
    <row r="152" ht="16.5" customHeight="1">
      <c r="A152" s="1"/>
      <c r="B152" s="1"/>
      <c r="C152" s="4"/>
      <c r="D152" s="1"/>
      <c r="E152" s="1"/>
      <c r="F152" s="1"/>
      <c r="G152" s="1"/>
      <c r="H152" s="1"/>
      <c r="I152" s="1"/>
      <c r="J152" s="1"/>
      <c r="K152" s="1"/>
      <c r="L152" s="1"/>
      <c r="M152" s="4"/>
      <c r="N152" s="4"/>
      <c r="O152" s="2"/>
      <c r="P152" s="2"/>
      <c r="Q152" s="1"/>
      <c r="R152" s="1"/>
      <c r="S152" s="2"/>
      <c r="T152" s="2"/>
      <c r="U152" s="2"/>
      <c r="V152" s="2"/>
      <c r="W152" s="2"/>
      <c r="X152" s="2"/>
      <c r="Y152" s="2"/>
      <c r="Z152" s="2"/>
      <c r="AA152" s="2"/>
      <c r="AB152" s="2"/>
    </row>
    <row r="153" ht="16.5" customHeight="1">
      <c r="A153" s="1"/>
      <c r="B153" s="1"/>
      <c r="C153" s="4"/>
      <c r="D153" s="1"/>
      <c r="E153" s="1"/>
      <c r="F153" s="1"/>
      <c r="G153" s="1"/>
      <c r="H153" s="1"/>
      <c r="I153" s="1"/>
      <c r="J153" s="1"/>
      <c r="K153" s="1"/>
      <c r="L153" s="1"/>
      <c r="M153" s="4"/>
      <c r="N153" s="4"/>
      <c r="O153" s="2"/>
      <c r="P153" s="2"/>
      <c r="Q153" s="1"/>
      <c r="R153" s="1"/>
      <c r="S153" s="2"/>
      <c r="T153" s="2"/>
      <c r="U153" s="2"/>
      <c r="V153" s="2"/>
      <c r="W153" s="2"/>
      <c r="X153" s="2"/>
      <c r="Y153" s="2"/>
      <c r="Z153" s="2"/>
      <c r="AA153" s="2"/>
      <c r="AB153" s="2"/>
    </row>
    <row r="154" ht="16.5" customHeight="1">
      <c r="A154" s="1"/>
      <c r="B154" s="1"/>
      <c r="C154" s="4"/>
      <c r="D154" s="1"/>
      <c r="E154" s="1"/>
      <c r="F154" s="1"/>
      <c r="G154" s="1"/>
      <c r="H154" s="1"/>
      <c r="I154" s="1"/>
      <c r="J154" s="1"/>
      <c r="K154" s="1"/>
      <c r="L154" s="1"/>
      <c r="M154" s="4"/>
      <c r="N154" s="4"/>
      <c r="O154" s="2"/>
      <c r="P154" s="2"/>
      <c r="Q154" s="1"/>
      <c r="R154" s="1"/>
      <c r="S154" s="2"/>
      <c r="T154" s="2"/>
      <c r="U154" s="2"/>
      <c r="V154" s="2"/>
      <c r="W154" s="2"/>
      <c r="X154" s="2"/>
      <c r="Y154" s="2"/>
      <c r="Z154" s="2"/>
      <c r="AA154" s="2"/>
      <c r="AB154" s="2"/>
    </row>
    <row r="155" ht="16.5" customHeight="1">
      <c r="A155" s="1"/>
      <c r="B155" s="1"/>
      <c r="C155" s="4"/>
      <c r="D155" s="1"/>
      <c r="E155" s="1"/>
      <c r="F155" s="1"/>
      <c r="G155" s="1"/>
      <c r="H155" s="1"/>
      <c r="I155" s="1"/>
      <c r="J155" s="1"/>
      <c r="K155" s="1"/>
      <c r="L155" s="1"/>
      <c r="M155" s="4"/>
      <c r="N155" s="4"/>
      <c r="O155" s="2"/>
      <c r="P155" s="2"/>
      <c r="Q155" s="1"/>
      <c r="R155" s="1"/>
      <c r="S155" s="2"/>
      <c r="T155" s="2"/>
      <c r="U155" s="2"/>
      <c r="V155" s="2"/>
      <c r="W155" s="2"/>
      <c r="X155" s="2"/>
      <c r="Y155" s="2"/>
      <c r="Z155" s="2"/>
      <c r="AA155" s="2"/>
      <c r="AB155" s="2"/>
    </row>
    <row r="156" ht="16.5" customHeight="1">
      <c r="A156" s="1"/>
      <c r="B156" s="1"/>
      <c r="C156" s="4"/>
      <c r="D156" s="1"/>
      <c r="E156" s="1"/>
      <c r="F156" s="1"/>
      <c r="G156" s="1"/>
      <c r="H156" s="1"/>
      <c r="I156" s="1"/>
      <c r="J156" s="1"/>
      <c r="K156" s="1"/>
      <c r="L156" s="1"/>
      <c r="M156" s="4"/>
      <c r="N156" s="4"/>
      <c r="O156" s="2"/>
      <c r="P156" s="2"/>
      <c r="Q156" s="1"/>
      <c r="R156" s="1"/>
      <c r="S156" s="2"/>
      <c r="T156" s="2"/>
      <c r="U156" s="2"/>
      <c r="V156" s="2"/>
      <c r="W156" s="2"/>
      <c r="X156" s="2"/>
      <c r="Y156" s="2"/>
      <c r="Z156" s="2"/>
      <c r="AA156" s="2"/>
      <c r="AB156" s="2"/>
    </row>
    <row r="157" ht="16.5" customHeight="1">
      <c r="A157" s="1"/>
      <c r="B157" s="1"/>
      <c r="C157" s="4"/>
      <c r="D157" s="1"/>
      <c r="E157" s="1"/>
      <c r="F157" s="1"/>
      <c r="G157" s="1"/>
      <c r="H157" s="1"/>
      <c r="I157" s="1"/>
      <c r="J157" s="1"/>
      <c r="K157" s="1"/>
      <c r="L157" s="1"/>
      <c r="M157" s="4"/>
      <c r="N157" s="4"/>
      <c r="O157" s="2"/>
      <c r="P157" s="2"/>
      <c r="Q157" s="1"/>
      <c r="R157" s="1"/>
      <c r="S157" s="2"/>
      <c r="T157" s="2"/>
      <c r="U157" s="2"/>
      <c r="V157" s="2"/>
      <c r="W157" s="2"/>
      <c r="X157" s="2"/>
      <c r="Y157" s="2"/>
      <c r="Z157" s="2"/>
      <c r="AA157" s="2"/>
      <c r="AB157" s="2"/>
    </row>
    <row r="158" ht="16.5" customHeight="1">
      <c r="A158" s="1"/>
      <c r="B158" s="1"/>
      <c r="C158" s="4"/>
      <c r="D158" s="1"/>
      <c r="E158" s="1"/>
      <c r="F158" s="1"/>
      <c r="G158" s="1"/>
      <c r="H158" s="1"/>
      <c r="I158" s="1"/>
      <c r="J158" s="1"/>
      <c r="K158" s="1"/>
      <c r="L158" s="1"/>
      <c r="M158" s="4"/>
      <c r="N158" s="4"/>
      <c r="O158" s="2"/>
      <c r="P158" s="2"/>
      <c r="Q158" s="1"/>
      <c r="R158" s="1"/>
      <c r="S158" s="2"/>
      <c r="T158" s="2"/>
      <c r="U158" s="2"/>
      <c r="V158" s="2"/>
      <c r="W158" s="2"/>
      <c r="X158" s="2"/>
      <c r="Y158" s="2"/>
      <c r="Z158" s="2"/>
      <c r="AA158" s="2"/>
      <c r="AB158" s="2"/>
    </row>
    <row r="159" ht="16.5" customHeight="1">
      <c r="A159" s="1"/>
      <c r="B159" s="1"/>
      <c r="C159" s="4"/>
      <c r="D159" s="1"/>
      <c r="E159" s="1"/>
      <c r="F159" s="1"/>
      <c r="G159" s="1"/>
      <c r="H159" s="1"/>
      <c r="I159" s="1"/>
      <c r="J159" s="1"/>
      <c r="K159" s="1"/>
      <c r="L159" s="1"/>
      <c r="M159" s="4"/>
      <c r="N159" s="4"/>
      <c r="O159" s="2"/>
      <c r="P159" s="2"/>
      <c r="Q159" s="1"/>
      <c r="R159" s="1"/>
      <c r="S159" s="2"/>
      <c r="T159" s="2"/>
      <c r="U159" s="2"/>
      <c r="V159" s="2"/>
      <c r="W159" s="2"/>
      <c r="X159" s="2"/>
      <c r="Y159" s="2"/>
      <c r="Z159" s="2"/>
      <c r="AA159" s="2"/>
      <c r="AB159" s="2"/>
    </row>
    <row r="160" ht="16.5" customHeight="1">
      <c r="A160" s="1"/>
      <c r="B160" s="1"/>
      <c r="C160" s="4"/>
      <c r="D160" s="1"/>
      <c r="E160" s="1"/>
      <c r="F160" s="1"/>
      <c r="G160" s="1"/>
      <c r="H160" s="1"/>
      <c r="I160" s="1"/>
      <c r="J160" s="1"/>
      <c r="K160" s="1"/>
      <c r="L160" s="1"/>
      <c r="M160" s="4"/>
      <c r="N160" s="4"/>
      <c r="O160" s="2"/>
      <c r="P160" s="2"/>
      <c r="Q160" s="1"/>
      <c r="R160" s="1"/>
      <c r="S160" s="2"/>
      <c r="T160" s="2"/>
      <c r="U160" s="2"/>
      <c r="V160" s="2"/>
      <c r="W160" s="2"/>
      <c r="X160" s="2"/>
      <c r="Y160" s="2"/>
      <c r="Z160" s="2"/>
      <c r="AA160" s="2"/>
      <c r="AB160" s="2"/>
    </row>
    <row r="161" ht="16.5" customHeight="1">
      <c r="A161" s="1"/>
      <c r="B161" s="1"/>
      <c r="C161" s="4"/>
      <c r="D161" s="1"/>
      <c r="E161" s="1"/>
      <c r="F161" s="1"/>
      <c r="G161" s="1"/>
      <c r="H161" s="1"/>
      <c r="I161" s="1"/>
      <c r="J161" s="1"/>
      <c r="K161" s="1"/>
      <c r="L161" s="1"/>
      <c r="M161" s="4"/>
      <c r="N161" s="4"/>
      <c r="O161" s="2"/>
      <c r="P161" s="2"/>
      <c r="Q161" s="1"/>
      <c r="R161" s="1"/>
      <c r="S161" s="2"/>
      <c r="T161" s="2"/>
      <c r="U161" s="2"/>
      <c r="V161" s="2"/>
      <c r="W161" s="2"/>
      <c r="X161" s="2"/>
      <c r="Y161" s="2"/>
      <c r="Z161" s="2"/>
      <c r="AA161" s="2"/>
      <c r="AB161" s="2"/>
    </row>
    <row r="162" ht="16.5" customHeight="1">
      <c r="A162" s="1"/>
      <c r="B162" s="1"/>
      <c r="C162" s="4"/>
      <c r="D162" s="1"/>
      <c r="E162" s="1"/>
      <c r="F162" s="1"/>
      <c r="G162" s="1"/>
      <c r="H162" s="1"/>
      <c r="I162" s="1"/>
      <c r="J162" s="1"/>
      <c r="K162" s="1"/>
      <c r="L162" s="1"/>
      <c r="M162" s="4"/>
      <c r="N162" s="4"/>
      <c r="O162" s="2"/>
      <c r="P162" s="2"/>
      <c r="Q162" s="1"/>
      <c r="R162" s="1"/>
      <c r="S162" s="2"/>
      <c r="T162" s="2"/>
      <c r="U162" s="2"/>
      <c r="V162" s="2"/>
      <c r="W162" s="2"/>
      <c r="X162" s="2"/>
      <c r="Y162" s="2"/>
      <c r="Z162" s="2"/>
      <c r="AA162" s="2"/>
      <c r="AB162" s="2"/>
    </row>
    <row r="163" ht="16.5" customHeight="1">
      <c r="A163" s="1"/>
      <c r="B163" s="1"/>
      <c r="C163" s="4"/>
      <c r="D163" s="1"/>
      <c r="E163" s="1"/>
      <c r="F163" s="1"/>
      <c r="G163" s="1"/>
      <c r="H163" s="1"/>
      <c r="I163" s="1"/>
      <c r="J163" s="1"/>
      <c r="K163" s="1"/>
      <c r="L163" s="1"/>
      <c r="M163" s="4"/>
      <c r="N163" s="4"/>
      <c r="O163" s="2"/>
      <c r="P163" s="2"/>
      <c r="Q163" s="1"/>
      <c r="R163" s="1"/>
      <c r="S163" s="2"/>
      <c r="T163" s="2"/>
      <c r="U163" s="2"/>
      <c r="V163" s="2"/>
      <c r="W163" s="2"/>
      <c r="X163" s="2"/>
      <c r="Y163" s="2"/>
      <c r="Z163" s="2"/>
      <c r="AA163" s="2"/>
      <c r="AB163" s="2"/>
    </row>
    <row r="164" ht="16.5" customHeight="1">
      <c r="A164" s="1"/>
      <c r="B164" s="1"/>
      <c r="C164" s="4"/>
      <c r="D164" s="1"/>
      <c r="E164" s="1"/>
      <c r="F164" s="1"/>
      <c r="G164" s="1"/>
      <c r="H164" s="1"/>
      <c r="I164" s="1"/>
      <c r="J164" s="1"/>
      <c r="K164" s="1"/>
      <c r="L164" s="1"/>
      <c r="M164" s="4"/>
      <c r="N164" s="4"/>
      <c r="O164" s="2"/>
      <c r="P164" s="2"/>
      <c r="Q164" s="1"/>
      <c r="R164" s="1"/>
      <c r="S164" s="2"/>
      <c r="T164" s="2"/>
      <c r="U164" s="2"/>
      <c r="V164" s="2"/>
      <c r="W164" s="2"/>
      <c r="X164" s="2"/>
      <c r="Y164" s="2"/>
      <c r="Z164" s="2"/>
      <c r="AA164" s="2"/>
      <c r="AB164" s="2"/>
    </row>
    <row r="165" ht="16.5" customHeight="1">
      <c r="A165" s="1"/>
      <c r="B165" s="1"/>
      <c r="C165" s="4"/>
      <c r="D165" s="1"/>
      <c r="E165" s="1"/>
      <c r="F165" s="1"/>
      <c r="G165" s="1"/>
      <c r="H165" s="1"/>
      <c r="I165" s="1"/>
      <c r="J165" s="1"/>
      <c r="K165" s="1"/>
      <c r="L165" s="1"/>
      <c r="M165" s="4"/>
      <c r="N165" s="4"/>
      <c r="O165" s="2"/>
      <c r="P165" s="2"/>
      <c r="Q165" s="1"/>
      <c r="R165" s="1"/>
      <c r="S165" s="2"/>
      <c r="T165" s="2"/>
      <c r="U165" s="2"/>
      <c r="V165" s="2"/>
      <c r="W165" s="2"/>
      <c r="X165" s="2"/>
      <c r="Y165" s="2"/>
      <c r="Z165" s="2"/>
      <c r="AA165" s="2"/>
      <c r="AB165" s="2"/>
    </row>
    <row r="166" ht="16.5" customHeight="1">
      <c r="A166" s="1"/>
      <c r="B166" s="1"/>
      <c r="C166" s="4"/>
      <c r="D166" s="1"/>
      <c r="E166" s="1"/>
      <c r="F166" s="1"/>
      <c r="G166" s="1"/>
      <c r="H166" s="1"/>
      <c r="I166" s="1"/>
      <c r="J166" s="1"/>
      <c r="K166" s="1"/>
      <c r="L166" s="1"/>
      <c r="M166" s="4"/>
      <c r="N166" s="4"/>
      <c r="O166" s="2"/>
      <c r="P166" s="2"/>
      <c r="Q166" s="1"/>
      <c r="R166" s="1"/>
      <c r="S166" s="2"/>
      <c r="T166" s="2"/>
      <c r="U166" s="2"/>
      <c r="V166" s="2"/>
      <c r="W166" s="2"/>
      <c r="X166" s="2"/>
      <c r="Y166" s="2"/>
      <c r="Z166" s="2"/>
      <c r="AA166" s="2"/>
      <c r="AB166" s="2"/>
    </row>
    <row r="167" ht="16.5" customHeight="1">
      <c r="A167" s="1"/>
      <c r="B167" s="1"/>
      <c r="C167" s="4"/>
      <c r="D167" s="1"/>
      <c r="E167" s="1"/>
      <c r="F167" s="1"/>
      <c r="G167" s="1"/>
      <c r="H167" s="1"/>
      <c r="I167" s="1"/>
      <c r="J167" s="1"/>
      <c r="K167" s="1"/>
      <c r="L167" s="1"/>
      <c r="M167" s="4"/>
      <c r="N167" s="4"/>
      <c r="O167" s="2"/>
      <c r="P167" s="2"/>
      <c r="Q167" s="1"/>
      <c r="R167" s="1"/>
      <c r="S167" s="2"/>
      <c r="T167" s="2"/>
      <c r="U167" s="2"/>
      <c r="V167" s="2"/>
      <c r="W167" s="2"/>
      <c r="X167" s="2"/>
      <c r="Y167" s="2"/>
      <c r="Z167" s="2"/>
      <c r="AA167" s="2"/>
      <c r="AB167" s="2"/>
    </row>
    <row r="168" ht="16.5" customHeight="1">
      <c r="A168" s="1"/>
      <c r="B168" s="1"/>
      <c r="C168" s="4"/>
      <c r="D168" s="1"/>
      <c r="E168" s="1"/>
      <c r="F168" s="1"/>
      <c r="G168" s="1"/>
      <c r="H168" s="1"/>
      <c r="I168" s="1"/>
      <c r="J168" s="1"/>
      <c r="K168" s="1"/>
      <c r="L168" s="1"/>
      <c r="M168" s="4"/>
      <c r="N168" s="4"/>
      <c r="O168" s="2"/>
      <c r="P168" s="2"/>
      <c r="Q168" s="1"/>
      <c r="R168" s="1"/>
      <c r="S168" s="2"/>
      <c r="T168" s="2"/>
      <c r="U168" s="2"/>
      <c r="V168" s="2"/>
      <c r="W168" s="2"/>
      <c r="X168" s="2"/>
      <c r="Y168" s="2"/>
      <c r="Z168" s="2"/>
      <c r="AA168" s="2"/>
      <c r="AB168" s="2"/>
    </row>
    <row r="169" ht="16.5" customHeight="1">
      <c r="A169" s="1"/>
      <c r="B169" s="1"/>
      <c r="C169" s="4"/>
      <c r="D169" s="1"/>
      <c r="E169" s="1"/>
      <c r="F169" s="1"/>
      <c r="G169" s="1"/>
      <c r="H169" s="1"/>
      <c r="I169" s="1"/>
      <c r="J169" s="1"/>
      <c r="K169" s="1"/>
      <c r="L169" s="1"/>
      <c r="M169" s="4"/>
      <c r="N169" s="4"/>
      <c r="O169" s="2"/>
      <c r="P169" s="2"/>
      <c r="Q169" s="1"/>
      <c r="R169" s="1"/>
      <c r="S169" s="2"/>
      <c r="T169" s="2"/>
      <c r="U169" s="2"/>
      <c r="V169" s="2"/>
      <c r="W169" s="2"/>
      <c r="X169" s="2"/>
      <c r="Y169" s="2"/>
      <c r="Z169" s="2"/>
      <c r="AA169" s="2"/>
      <c r="AB169" s="2"/>
    </row>
    <row r="170" ht="16.5" customHeight="1">
      <c r="A170" s="1"/>
      <c r="B170" s="1"/>
      <c r="C170" s="4"/>
      <c r="D170" s="1"/>
      <c r="E170" s="1"/>
      <c r="F170" s="1"/>
      <c r="G170" s="1"/>
      <c r="H170" s="1"/>
      <c r="I170" s="1"/>
      <c r="J170" s="1"/>
      <c r="K170" s="1"/>
      <c r="L170" s="1"/>
      <c r="M170" s="4"/>
      <c r="N170" s="4"/>
      <c r="O170" s="2"/>
      <c r="P170" s="2"/>
      <c r="Q170" s="1"/>
      <c r="R170" s="1"/>
      <c r="S170" s="2"/>
      <c r="T170" s="2"/>
      <c r="U170" s="2"/>
      <c r="V170" s="2"/>
      <c r="W170" s="2"/>
      <c r="X170" s="2"/>
      <c r="Y170" s="2"/>
      <c r="Z170" s="2"/>
      <c r="AA170" s="2"/>
      <c r="AB170" s="2"/>
    </row>
    <row r="171" ht="16.5" customHeight="1">
      <c r="A171" s="1"/>
      <c r="B171" s="1"/>
      <c r="C171" s="4"/>
      <c r="D171" s="1"/>
      <c r="E171" s="1"/>
      <c r="F171" s="1"/>
      <c r="G171" s="1"/>
      <c r="H171" s="1"/>
      <c r="I171" s="1"/>
      <c r="J171" s="1"/>
      <c r="K171" s="1"/>
      <c r="L171" s="1"/>
      <c r="M171" s="4"/>
      <c r="N171" s="4"/>
      <c r="O171" s="2"/>
      <c r="P171" s="2"/>
      <c r="Q171" s="1"/>
      <c r="R171" s="1"/>
      <c r="S171" s="2"/>
      <c r="T171" s="2"/>
      <c r="U171" s="2"/>
      <c r="V171" s="2"/>
      <c r="W171" s="2"/>
      <c r="X171" s="2"/>
      <c r="Y171" s="2"/>
      <c r="Z171" s="2"/>
      <c r="AA171" s="2"/>
      <c r="AB171" s="2"/>
    </row>
    <row r="172" ht="16.5" customHeight="1">
      <c r="A172" s="1"/>
      <c r="B172" s="1"/>
      <c r="C172" s="4"/>
      <c r="D172" s="1"/>
      <c r="E172" s="1"/>
      <c r="F172" s="1"/>
      <c r="G172" s="1"/>
      <c r="H172" s="1"/>
      <c r="I172" s="1"/>
      <c r="J172" s="1"/>
      <c r="K172" s="1"/>
      <c r="L172" s="1"/>
      <c r="M172" s="4"/>
      <c r="N172" s="4"/>
      <c r="O172" s="2"/>
      <c r="P172" s="2"/>
      <c r="Q172" s="1"/>
      <c r="R172" s="1"/>
      <c r="S172" s="2"/>
      <c r="T172" s="2"/>
      <c r="U172" s="2"/>
      <c r="V172" s="2"/>
      <c r="W172" s="2"/>
      <c r="X172" s="2"/>
      <c r="Y172" s="2"/>
      <c r="Z172" s="2"/>
      <c r="AA172" s="2"/>
      <c r="AB172" s="2"/>
    </row>
    <row r="173" ht="16.5" customHeight="1">
      <c r="A173" s="1"/>
      <c r="B173" s="1"/>
      <c r="C173" s="4"/>
      <c r="D173" s="1"/>
      <c r="E173" s="1"/>
      <c r="F173" s="1"/>
      <c r="G173" s="1"/>
      <c r="H173" s="1"/>
      <c r="I173" s="1"/>
      <c r="J173" s="1"/>
      <c r="K173" s="1"/>
      <c r="L173" s="1"/>
      <c r="M173" s="4"/>
      <c r="N173" s="4"/>
      <c r="O173" s="2"/>
      <c r="P173" s="2"/>
      <c r="Q173" s="1"/>
      <c r="R173" s="1"/>
      <c r="S173" s="2"/>
      <c r="T173" s="2"/>
      <c r="U173" s="2"/>
      <c r="V173" s="2"/>
      <c r="W173" s="2"/>
      <c r="X173" s="2"/>
      <c r="Y173" s="2"/>
      <c r="Z173" s="2"/>
      <c r="AA173" s="2"/>
      <c r="AB173" s="2"/>
    </row>
    <row r="174" ht="16.5" customHeight="1">
      <c r="A174" s="1"/>
      <c r="B174" s="1"/>
      <c r="C174" s="4"/>
      <c r="D174" s="1"/>
      <c r="E174" s="1"/>
      <c r="F174" s="1"/>
      <c r="G174" s="1"/>
      <c r="H174" s="1"/>
      <c r="I174" s="1"/>
      <c r="J174" s="1"/>
      <c r="K174" s="1"/>
      <c r="L174" s="1"/>
      <c r="M174" s="4"/>
      <c r="N174" s="4"/>
      <c r="O174" s="2"/>
      <c r="P174" s="2"/>
      <c r="Q174" s="1"/>
      <c r="R174" s="1"/>
      <c r="S174" s="2"/>
      <c r="T174" s="2"/>
      <c r="U174" s="2"/>
      <c r="V174" s="2"/>
      <c r="W174" s="2"/>
      <c r="X174" s="2"/>
      <c r="Y174" s="2"/>
      <c r="Z174" s="2"/>
      <c r="AA174" s="2"/>
      <c r="AB174" s="2"/>
    </row>
    <row r="175" ht="16.5" customHeight="1">
      <c r="A175" s="1"/>
      <c r="B175" s="1"/>
      <c r="C175" s="4"/>
      <c r="D175" s="1"/>
      <c r="E175" s="1"/>
      <c r="F175" s="1"/>
      <c r="G175" s="1"/>
      <c r="H175" s="1"/>
      <c r="I175" s="1"/>
      <c r="J175" s="1"/>
      <c r="K175" s="1"/>
      <c r="L175" s="1"/>
      <c r="M175" s="4"/>
      <c r="N175" s="4"/>
      <c r="O175" s="2"/>
      <c r="P175" s="2"/>
      <c r="Q175" s="1"/>
      <c r="R175" s="1"/>
      <c r="S175" s="2"/>
      <c r="T175" s="2"/>
      <c r="U175" s="2"/>
      <c r="V175" s="2"/>
      <c r="W175" s="2"/>
      <c r="X175" s="2"/>
      <c r="Y175" s="2"/>
      <c r="Z175" s="2"/>
      <c r="AA175" s="2"/>
      <c r="AB175" s="2"/>
    </row>
    <row r="176" ht="16.5" customHeight="1">
      <c r="A176" s="1"/>
      <c r="B176" s="1"/>
      <c r="C176" s="4"/>
      <c r="D176" s="1"/>
      <c r="E176" s="1"/>
      <c r="F176" s="1"/>
      <c r="G176" s="1"/>
      <c r="H176" s="1"/>
      <c r="I176" s="1"/>
      <c r="J176" s="1"/>
      <c r="K176" s="1"/>
      <c r="L176" s="1"/>
      <c r="M176" s="4"/>
      <c r="N176" s="4"/>
      <c r="O176" s="2"/>
      <c r="P176" s="2"/>
      <c r="Q176" s="1"/>
      <c r="R176" s="1"/>
      <c r="S176" s="2"/>
      <c r="T176" s="2"/>
      <c r="U176" s="2"/>
      <c r="V176" s="2"/>
      <c r="W176" s="2"/>
      <c r="X176" s="2"/>
      <c r="Y176" s="2"/>
      <c r="Z176" s="2"/>
      <c r="AA176" s="2"/>
      <c r="AB176" s="2"/>
    </row>
    <row r="177" ht="16.5" customHeight="1">
      <c r="A177" s="1"/>
      <c r="B177" s="1"/>
      <c r="C177" s="4"/>
      <c r="D177" s="1"/>
      <c r="E177" s="1"/>
      <c r="F177" s="1"/>
      <c r="G177" s="1"/>
      <c r="H177" s="1"/>
      <c r="I177" s="1"/>
      <c r="J177" s="1"/>
      <c r="K177" s="1"/>
      <c r="L177" s="1"/>
      <c r="M177" s="4"/>
      <c r="N177" s="4"/>
      <c r="O177" s="2"/>
      <c r="P177" s="2"/>
      <c r="Q177" s="1"/>
      <c r="R177" s="1"/>
      <c r="S177" s="2"/>
      <c r="T177" s="2"/>
      <c r="U177" s="2"/>
      <c r="V177" s="2"/>
      <c r="W177" s="2"/>
      <c r="X177" s="2"/>
      <c r="Y177" s="2"/>
      <c r="Z177" s="2"/>
      <c r="AA177" s="2"/>
      <c r="AB177" s="2"/>
    </row>
    <row r="178" ht="16.5" customHeight="1">
      <c r="A178" s="1"/>
      <c r="B178" s="1"/>
      <c r="C178" s="4"/>
      <c r="D178" s="1"/>
      <c r="E178" s="1"/>
      <c r="F178" s="1"/>
      <c r="G178" s="1"/>
      <c r="H178" s="1"/>
      <c r="I178" s="1"/>
      <c r="J178" s="1"/>
      <c r="K178" s="1"/>
      <c r="L178" s="1"/>
      <c r="M178" s="4"/>
      <c r="N178" s="4"/>
      <c r="O178" s="2"/>
      <c r="P178" s="2"/>
      <c r="Q178" s="1"/>
      <c r="R178" s="1"/>
      <c r="S178" s="2"/>
      <c r="T178" s="2"/>
      <c r="U178" s="2"/>
      <c r="V178" s="2"/>
      <c r="W178" s="2"/>
      <c r="X178" s="2"/>
      <c r="Y178" s="2"/>
      <c r="Z178" s="2"/>
      <c r="AA178" s="2"/>
      <c r="AB178" s="2"/>
    </row>
    <row r="179" ht="16.5" customHeight="1">
      <c r="A179" s="1"/>
      <c r="B179" s="1"/>
      <c r="C179" s="4"/>
      <c r="D179" s="1"/>
      <c r="E179" s="1"/>
      <c r="F179" s="1"/>
      <c r="G179" s="1"/>
      <c r="H179" s="1"/>
      <c r="I179" s="1"/>
      <c r="J179" s="1"/>
      <c r="K179" s="1"/>
      <c r="L179" s="1"/>
      <c r="M179" s="4"/>
      <c r="N179" s="4"/>
      <c r="O179" s="2"/>
      <c r="P179" s="2"/>
      <c r="Q179" s="1"/>
      <c r="R179" s="1"/>
      <c r="S179" s="2"/>
      <c r="T179" s="2"/>
      <c r="U179" s="2"/>
      <c r="V179" s="2"/>
      <c r="W179" s="2"/>
      <c r="X179" s="2"/>
      <c r="Y179" s="2"/>
      <c r="Z179" s="2"/>
      <c r="AA179" s="2"/>
      <c r="AB179" s="2"/>
    </row>
    <row r="180" ht="16.5" customHeight="1">
      <c r="A180" s="1"/>
      <c r="B180" s="1"/>
      <c r="C180" s="4"/>
      <c r="D180" s="1"/>
      <c r="E180" s="1"/>
      <c r="F180" s="1"/>
      <c r="G180" s="1"/>
      <c r="H180" s="1"/>
      <c r="I180" s="1"/>
      <c r="J180" s="1"/>
      <c r="K180" s="1"/>
      <c r="L180" s="1"/>
      <c r="M180" s="4"/>
      <c r="N180" s="4"/>
      <c r="O180" s="2"/>
      <c r="P180" s="2"/>
      <c r="Q180" s="1"/>
      <c r="R180" s="1"/>
      <c r="S180" s="2"/>
      <c r="T180" s="2"/>
      <c r="U180" s="2"/>
      <c r="V180" s="2"/>
      <c r="W180" s="2"/>
      <c r="X180" s="2"/>
      <c r="Y180" s="2"/>
      <c r="Z180" s="2"/>
      <c r="AA180" s="2"/>
      <c r="AB180" s="2"/>
    </row>
    <row r="181" ht="16.5" customHeight="1">
      <c r="A181" s="1"/>
      <c r="B181" s="1"/>
      <c r="C181" s="4"/>
      <c r="D181" s="1"/>
      <c r="E181" s="1"/>
      <c r="F181" s="1"/>
      <c r="G181" s="1"/>
      <c r="H181" s="1"/>
      <c r="I181" s="1"/>
      <c r="J181" s="1"/>
      <c r="K181" s="1"/>
      <c r="L181" s="1"/>
      <c r="M181" s="4"/>
      <c r="N181" s="4"/>
      <c r="O181" s="2"/>
      <c r="P181" s="2"/>
      <c r="Q181" s="1"/>
      <c r="R181" s="1"/>
      <c r="S181" s="2"/>
      <c r="T181" s="2"/>
      <c r="U181" s="2"/>
      <c r="V181" s="2"/>
      <c r="W181" s="2"/>
      <c r="X181" s="2"/>
      <c r="Y181" s="2"/>
      <c r="Z181" s="2"/>
      <c r="AA181" s="2"/>
      <c r="AB181" s="2"/>
    </row>
    <row r="182" ht="16.5" customHeight="1">
      <c r="A182" s="1"/>
      <c r="B182" s="1"/>
      <c r="C182" s="4"/>
      <c r="D182" s="1"/>
      <c r="E182" s="1"/>
      <c r="F182" s="1"/>
      <c r="G182" s="1"/>
      <c r="H182" s="1"/>
      <c r="I182" s="1"/>
      <c r="J182" s="1"/>
      <c r="K182" s="1"/>
      <c r="L182" s="1"/>
      <c r="M182" s="4"/>
      <c r="N182" s="4"/>
      <c r="O182" s="2"/>
      <c r="P182" s="2"/>
      <c r="Q182" s="1"/>
      <c r="R182" s="1"/>
      <c r="S182" s="2"/>
      <c r="T182" s="2"/>
      <c r="U182" s="2"/>
      <c r="V182" s="2"/>
      <c r="W182" s="2"/>
      <c r="X182" s="2"/>
      <c r="Y182" s="2"/>
      <c r="Z182" s="2"/>
      <c r="AA182" s="2"/>
      <c r="AB182" s="2"/>
    </row>
    <row r="183">
      <c r="C183" s="788"/>
      <c r="D183" s="789"/>
      <c r="E183" s="789">
        <v>70.0</v>
      </c>
      <c r="F183" s="789"/>
      <c r="G183" s="789">
        <v>85.0</v>
      </c>
      <c r="H183" s="790">
        <v>100.0</v>
      </c>
    </row>
    <row r="184">
      <c r="C184" s="791" t="s">
        <v>1732</v>
      </c>
      <c r="D184" s="792"/>
      <c r="E184" s="792">
        <v>7000.0</v>
      </c>
      <c r="F184" s="792"/>
      <c r="G184" s="792">
        <v>10000.0</v>
      </c>
      <c r="H184" s="793">
        <v>12000.0</v>
      </c>
    </row>
    <row r="185">
      <c r="C185" s="794"/>
      <c r="D185" s="795"/>
      <c r="E185" s="795">
        <v>0.7</v>
      </c>
      <c r="F185" s="795"/>
      <c r="G185" s="795">
        <v>0.85</v>
      </c>
      <c r="H185" s="796">
        <v>1.0</v>
      </c>
    </row>
    <row r="186">
      <c r="C186" s="797">
        <v>28.0</v>
      </c>
      <c r="D186" s="798"/>
      <c r="E186" s="799">
        <v>20.0</v>
      </c>
      <c r="F186" s="798"/>
      <c r="G186" s="798">
        <f t="shared" ref="G186:G189" si="2">$C186*$G$185</f>
        <v>23.8</v>
      </c>
      <c r="H186" s="800">
        <f t="shared" ref="H186:H189" si="3">$C186*$H$185</f>
        <v>28</v>
      </c>
    </row>
    <row r="187">
      <c r="C187" s="797">
        <v>29.0</v>
      </c>
      <c r="D187" s="798"/>
      <c r="E187" s="799">
        <v>20.0</v>
      </c>
      <c r="F187" s="798"/>
      <c r="G187" s="798">
        <f t="shared" si="2"/>
        <v>24.65</v>
      </c>
      <c r="H187" s="800">
        <f t="shared" si="3"/>
        <v>29</v>
      </c>
    </row>
    <row r="188">
      <c r="C188" s="797">
        <v>30.0</v>
      </c>
      <c r="D188" s="798"/>
      <c r="E188" s="799">
        <v>21.0</v>
      </c>
      <c r="F188" s="798"/>
      <c r="G188" s="798">
        <f t="shared" si="2"/>
        <v>25.5</v>
      </c>
      <c r="H188" s="800">
        <f t="shared" si="3"/>
        <v>30</v>
      </c>
    </row>
    <row r="189">
      <c r="C189" s="801">
        <v>31.0</v>
      </c>
      <c r="D189" s="802"/>
      <c r="E189" s="803">
        <v>22.0</v>
      </c>
      <c r="F189" s="802"/>
      <c r="G189" s="802">
        <f t="shared" si="2"/>
        <v>26.35</v>
      </c>
      <c r="H189" s="804">
        <f t="shared" si="3"/>
        <v>31</v>
      </c>
    </row>
    <row r="190" ht="18.0" customHeight="1">
      <c r="D190" s="205"/>
      <c r="E190" s="205"/>
      <c r="F190" s="205"/>
      <c r="G190" s="798"/>
      <c r="H190" s="798"/>
      <c r="I190" s="798"/>
    </row>
    <row r="191" ht="16.5" customHeight="1">
      <c r="A191" s="1"/>
      <c r="B191" s="1"/>
      <c r="C191" s="4"/>
      <c r="D191" s="1"/>
      <c r="E191" s="1"/>
      <c r="F191" s="1"/>
      <c r="G191" s="1"/>
      <c r="H191" s="1"/>
      <c r="I191" s="1"/>
      <c r="J191" s="1"/>
      <c r="K191" s="1"/>
      <c r="L191" s="1"/>
      <c r="M191" s="4"/>
      <c r="N191" s="4"/>
      <c r="O191" s="2"/>
      <c r="P191" s="2"/>
      <c r="Q191" s="1"/>
      <c r="R191" s="1"/>
      <c r="S191" s="2"/>
      <c r="T191" s="2"/>
      <c r="U191" s="2"/>
      <c r="V191" s="2"/>
      <c r="W191" s="2"/>
      <c r="X191" s="2"/>
      <c r="Y191" s="2"/>
      <c r="Z191" s="2"/>
      <c r="AA191" s="2"/>
      <c r="AB191" s="2"/>
    </row>
    <row r="192" ht="16.5" customHeight="1">
      <c r="A192" s="1"/>
      <c r="B192" s="1"/>
      <c r="C192" s="6" t="s">
        <v>1713</v>
      </c>
      <c r="D192" s="8"/>
      <c r="E192" s="8"/>
      <c r="F192" s="8"/>
      <c r="G192" s="8"/>
      <c r="H192" s="8"/>
      <c r="I192" s="8"/>
      <c r="J192" s="8"/>
      <c r="K192" s="8"/>
      <c r="L192" s="8"/>
      <c r="M192" s="7"/>
      <c r="N192" s="7"/>
      <c r="O192" s="10"/>
      <c r="P192" s="2"/>
      <c r="Q192" s="1" t="s">
        <v>1733</v>
      </c>
      <c r="R192" s="1">
        <v>5000.0</v>
      </c>
      <c r="S192" s="2"/>
      <c r="T192" s="2"/>
      <c r="U192" s="2"/>
      <c r="V192" s="2"/>
      <c r="W192" s="2"/>
      <c r="X192" s="2"/>
      <c r="Y192" s="2"/>
      <c r="Z192" s="2"/>
      <c r="AA192" s="2"/>
      <c r="AB192" s="2"/>
    </row>
    <row r="193" ht="16.5" customHeight="1">
      <c r="A193" s="1"/>
      <c r="B193" s="1"/>
      <c r="C193" s="11" t="s">
        <v>1734</v>
      </c>
      <c r="D193" s="1"/>
      <c r="E193" s="1"/>
      <c r="F193" s="1"/>
      <c r="G193" s="1"/>
      <c r="H193" s="1"/>
      <c r="I193" s="1"/>
      <c r="J193" s="1"/>
      <c r="K193" s="1"/>
      <c r="L193" s="1"/>
      <c r="M193" s="4"/>
      <c r="N193" s="4"/>
      <c r="O193" s="771"/>
      <c r="P193" s="2"/>
      <c r="Q193" s="1" t="s">
        <v>1735</v>
      </c>
      <c r="R193" s="1">
        <v>1.1</v>
      </c>
      <c r="S193" s="2"/>
      <c r="T193" s="2"/>
      <c r="U193" s="2"/>
      <c r="V193" s="2"/>
      <c r="W193" s="2"/>
      <c r="X193" s="2"/>
      <c r="Y193" s="2"/>
      <c r="Z193" s="2"/>
      <c r="AA193" s="2"/>
      <c r="AB193" s="2"/>
    </row>
    <row r="194" ht="16.5" customHeight="1">
      <c r="A194" s="1"/>
      <c r="B194" s="1"/>
      <c r="C194" s="14" t="s">
        <v>1736</v>
      </c>
      <c r="D194" s="15"/>
      <c r="E194" s="15"/>
      <c r="F194" s="15"/>
      <c r="G194" s="15"/>
      <c r="H194" s="15"/>
      <c r="I194" s="15"/>
      <c r="J194" s="15"/>
      <c r="K194" s="15"/>
      <c r="L194" s="15"/>
      <c r="M194" s="17"/>
      <c r="N194" s="17"/>
      <c r="O194" s="18"/>
      <c r="P194" s="2"/>
      <c r="Q194" s="2"/>
      <c r="R194" s="2"/>
      <c r="S194" s="2"/>
      <c r="T194" s="2"/>
      <c r="U194" s="2"/>
      <c r="V194" s="2"/>
      <c r="W194" s="2"/>
      <c r="X194" s="2"/>
      <c r="Y194" s="2"/>
      <c r="Z194" s="2"/>
      <c r="AA194" s="2"/>
      <c r="AB194" s="2"/>
    </row>
    <row r="195">
      <c r="D195" s="205"/>
      <c r="E195" s="205"/>
      <c r="F195" s="205"/>
      <c r="G195" s="798"/>
      <c r="H195" s="798"/>
      <c r="I195" s="798"/>
    </row>
    <row r="196">
      <c r="D196" s="205"/>
      <c r="E196" s="205"/>
      <c r="F196" s="205"/>
      <c r="G196" s="798"/>
      <c r="H196" s="798"/>
      <c r="I196" s="798"/>
    </row>
    <row r="197">
      <c r="C197" s="788"/>
      <c r="D197" s="805"/>
      <c r="E197" s="805"/>
      <c r="F197" s="805"/>
      <c r="G197" s="806"/>
      <c r="H197" s="807" t="s">
        <v>1737</v>
      </c>
      <c r="I197" s="808"/>
      <c r="J197" s="805"/>
      <c r="K197" s="805"/>
      <c r="L197" s="805"/>
      <c r="M197" s="809"/>
    </row>
    <row r="198">
      <c r="C198" s="810"/>
      <c r="D198" s="811"/>
      <c r="E198" s="811"/>
      <c r="F198" s="811"/>
      <c r="G198" s="812" t="s">
        <v>194</v>
      </c>
      <c r="H198" s="813" t="s">
        <v>195</v>
      </c>
      <c r="I198" s="814" t="s">
        <v>196</v>
      </c>
      <c r="J198" s="815" t="s">
        <v>197</v>
      </c>
      <c r="K198" s="815" t="s">
        <v>198</v>
      </c>
      <c r="L198" s="815" t="s">
        <v>199</v>
      </c>
      <c r="M198" s="816" t="s">
        <v>1738</v>
      </c>
    </row>
    <row r="199">
      <c r="C199" s="797">
        <v>5000.0</v>
      </c>
      <c r="D199" s="205"/>
      <c r="E199" s="205" t="s">
        <v>1739</v>
      </c>
      <c r="F199" s="205"/>
      <c r="G199" s="817">
        <f>1*$C$199</f>
        <v>5000</v>
      </c>
      <c r="H199" s="818">
        <f>C199*2</f>
        <v>10000</v>
      </c>
      <c r="I199" s="551">
        <f>C199*2</f>
        <v>10000</v>
      </c>
      <c r="J199" s="205">
        <f t="shared" ref="J199:L199" si="4">$C$199*2</f>
        <v>10000</v>
      </c>
      <c r="K199" s="205">
        <f t="shared" si="4"/>
        <v>10000</v>
      </c>
      <c r="L199" s="205">
        <f t="shared" si="4"/>
        <v>10000</v>
      </c>
      <c r="M199" s="819">
        <f>C199*2</f>
        <v>10000</v>
      </c>
    </row>
    <row r="200">
      <c r="C200" s="820"/>
      <c r="D200" s="821"/>
      <c r="E200" s="821" t="s">
        <v>1740</v>
      </c>
      <c r="F200" s="821"/>
      <c r="G200" s="822" t="s">
        <v>1741</v>
      </c>
      <c r="H200" s="823" t="s">
        <v>1742</v>
      </c>
      <c r="I200" s="824" t="s">
        <v>1741</v>
      </c>
      <c r="J200" s="821" t="s">
        <v>1742</v>
      </c>
      <c r="K200" s="821" t="s">
        <v>1741</v>
      </c>
      <c r="L200" s="821" t="s">
        <v>1742</v>
      </c>
      <c r="M200" s="825" t="s">
        <v>1741</v>
      </c>
    </row>
    <row r="201">
      <c r="C201" s="826" t="s">
        <v>1743</v>
      </c>
      <c r="D201" s="755"/>
      <c r="E201" s="755"/>
      <c r="F201" s="755"/>
      <c r="G201" s="827">
        <v>31.0</v>
      </c>
      <c r="H201" s="828">
        <v>30.0</v>
      </c>
      <c r="I201" s="829">
        <v>31.0</v>
      </c>
      <c r="J201" s="362">
        <v>30.0</v>
      </c>
      <c r="K201" s="362">
        <v>31.0</v>
      </c>
      <c r="L201" s="362">
        <v>30.0</v>
      </c>
      <c r="M201" s="830">
        <v>31.0</v>
      </c>
    </row>
    <row r="202">
      <c r="C202" s="831" t="s">
        <v>1744</v>
      </c>
      <c r="D202" s="832"/>
      <c r="E202" s="832" t="s">
        <v>1745</v>
      </c>
      <c r="F202" s="832"/>
      <c r="G202" s="833">
        <v>0.0</v>
      </c>
      <c r="H202" s="834">
        <v>0.0</v>
      </c>
      <c r="I202" s="835">
        <v>16.0</v>
      </c>
      <c r="J202" s="832">
        <v>27.0</v>
      </c>
      <c r="K202" s="832">
        <v>26.0</v>
      </c>
      <c r="L202" s="832">
        <v>25.0</v>
      </c>
      <c r="M202" s="836">
        <v>24.0</v>
      </c>
    </row>
    <row r="203">
      <c r="C203" s="797" t="s">
        <v>1746</v>
      </c>
      <c r="D203" s="205"/>
      <c r="E203" s="205" t="s">
        <v>1747</v>
      </c>
      <c r="F203" s="205"/>
      <c r="G203" s="817">
        <v>0.0</v>
      </c>
      <c r="H203" s="818">
        <v>10.0</v>
      </c>
      <c r="I203" s="551">
        <v>14.0</v>
      </c>
      <c r="J203" s="205">
        <v>23.0</v>
      </c>
      <c r="K203" s="205">
        <v>21.0</v>
      </c>
      <c r="L203" s="205">
        <v>20.0</v>
      </c>
      <c r="M203" s="819">
        <v>19.0</v>
      </c>
    </row>
    <row r="204">
      <c r="C204" s="797" t="s">
        <v>1748</v>
      </c>
      <c r="D204" s="205"/>
      <c r="E204" s="205" t="s">
        <v>1749</v>
      </c>
      <c r="F204" s="205"/>
      <c r="G204" s="817">
        <v>3.0</v>
      </c>
      <c r="H204" s="818">
        <v>3.0</v>
      </c>
      <c r="I204" s="551">
        <v>5.0</v>
      </c>
      <c r="J204" s="205">
        <v>18.0</v>
      </c>
      <c r="K204" s="205">
        <v>17.0</v>
      </c>
      <c r="L204" s="205">
        <v>16.0</v>
      </c>
      <c r="M204" s="819">
        <v>15.0</v>
      </c>
    </row>
    <row r="205">
      <c r="C205" s="831" t="s">
        <v>1744</v>
      </c>
      <c r="D205" s="832"/>
      <c r="E205" s="832" t="s">
        <v>1750</v>
      </c>
      <c r="F205" s="832"/>
      <c r="G205" s="837">
        <f t="shared" ref="G205:I205" si="5">G202/(($I$201-$I$211)+1)*100</f>
        <v>0</v>
      </c>
      <c r="H205" s="838">
        <f t="shared" si="5"/>
        <v>0</v>
      </c>
      <c r="I205" s="839">
        <f t="shared" si="5"/>
        <v>100</v>
      </c>
      <c r="J205" s="840">
        <f t="shared" ref="J205:M205" si="6">J202/$I$201*100</f>
        <v>87.09677419</v>
      </c>
      <c r="K205" s="840">
        <f t="shared" si="6"/>
        <v>83.87096774</v>
      </c>
      <c r="L205" s="840">
        <f t="shared" si="6"/>
        <v>80.64516129</v>
      </c>
      <c r="M205" s="841">
        <f t="shared" si="6"/>
        <v>77.41935484</v>
      </c>
    </row>
    <row r="206">
      <c r="C206" s="797" t="s">
        <v>1746</v>
      </c>
      <c r="D206" s="205"/>
      <c r="E206" s="205" t="s">
        <v>1751</v>
      </c>
      <c r="F206" s="205"/>
      <c r="G206" s="842">
        <f t="shared" ref="G206:I206" si="7">G203/(($I$201-$I$211)+1)*100</f>
        <v>0</v>
      </c>
      <c r="H206" s="843">
        <f t="shared" si="7"/>
        <v>62.5</v>
      </c>
      <c r="I206" s="844">
        <f t="shared" si="7"/>
        <v>87.5</v>
      </c>
      <c r="J206" s="543">
        <f t="shared" ref="J206:M206" si="8">J203/$I$201*100</f>
        <v>74.19354839</v>
      </c>
      <c r="K206" s="543">
        <f t="shared" si="8"/>
        <v>67.74193548</v>
      </c>
      <c r="L206" s="543">
        <f t="shared" si="8"/>
        <v>64.51612903</v>
      </c>
      <c r="M206" s="845">
        <f t="shared" si="8"/>
        <v>61.29032258</v>
      </c>
    </row>
    <row r="207">
      <c r="C207" s="846" t="s">
        <v>1748</v>
      </c>
      <c r="D207" s="847"/>
      <c r="E207" s="847" t="s">
        <v>1752</v>
      </c>
      <c r="F207" s="847"/>
      <c r="G207" s="848">
        <f t="shared" ref="G207:I207" si="9">G204/(($I$201-$I$211)+1)*100</f>
        <v>18.75</v>
      </c>
      <c r="H207" s="849">
        <f t="shared" si="9"/>
        <v>18.75</v>
      </c>
      <c r="I207" s="850">
        <f t="shared" si="9"/>
        <v>31.25</v>
      </c>
      <c r="J207" s="851">
        <f t="shared" ref="J207:M207" si="10">J204/$I$201*100</f>
        <v>58.06451613</v>
      </c>
      <c r="K207" s="851">
        <f t="shared" si="10"/>
        <v>54.83870968</v>
      </c>
      <c r="L207" s="851">
        <f t="shared" si="10"/>
        <v>51.61290323</v>
      </c>
      <c r="M207" s="852">
        <f t="shared" si="10"/>
        <v>48.38709677</v>
      </c>
    </row>
    <row r="208">
      <c r="C208" s="853" t="s">
        <v>1744</v>
      </c>
      <c r="D208" s="205"/>
      <c r="E208" s="205" t="s">
        <v>1753</v>
      </c>
      <c r="F208" s="205"/>
      <c r="G208" s="817">
        <v>5000.0</v>
      </c>
      <c r="H208" s="818">
        <v>0.0</v>
      </c>
      <c r="I208" s="854">
        <f>(IF(I205=$H$183,$H$184,IF(I205&gt;=$G$183,$G$184,IF(I205&gt;=$E$183,$E$184,"0"))))*I212</f>
        <v>6193.548387</v>
      </c>
      <c r="J208" s="855">
        <f t="shared" ref="J208:L208" si="11">IF(J205=$H$183,$H$184,IF(J205&gt;=$G$183,$G$184,IF(J205&gt;=$E$183,$E$184,"0")))</f>
        <v>10000</v>
      </c>
      <c r="K208" s="855">
        <f t="shared" si="11"/>
        <v>7000</v>
      </c>
      <c r="L208" s="855">
        <f t="shared" si="11"/>
        <v>7000</v>
      </c>
      <c r="M208" s="856">
        <f>(IF(M205=$H$183,$H$184,IF(M205&gt;=$G$183,$G$184,IF(M205&gt;=$E$183,$E$184,"0"))))*M212</f>
        <v>677.4193548</v>
      </c>
    </row>
    <row r="209">
      <c r="C209" s="857" t="s">
        <v>1746</v>
      </c>
      <c r="D209" s="205"/>
      <c r="E209" s="205" t="s">
        <v>1754</v>
      </c>
      <c r="F209" s="205"/>
      <c r="G209" s="817">
        <v>5000.0</v>
      </c>
      <c r="H209" s="818">
        <v>0.0</v>
      </c>
      <c r="I209" s="854">
        <f>(IF(I206=$H$183,$H$184,IF(I206&gt;=$G$183,$G$184,IF(I206&gt;=$E$183,$E$184,"0"))))*I212</f>
        <v>5161.290323</v>
      </c>
      <c r="J209" s="855">
        <f t="shared" ref="J209:L209" si="12">IF(J206=$H$183,$H$184,IF(J206&gt;=$G$183,$G$184,IF(J206&gt;=$E$183,$E$184,"0")))</f>
        <v>7000</v>
      </c>
      <c r="K209" s="855" t="str">
        <f t="shared" si="12"/>
        <v>0</v>
      </c>
      <c r="L209" s="855" t="str">
        <f t="shared" si="12"/>
        <v>0</v>
      </c>
      <c r="M209" s="856">
        <f>(IF(M206=$H$183,$H$184,IF(M206&gt;=$G$183,$G$184,IF(M206&gt;=$E$183,$E$184,"0"))))*M212</f>
        <v>0</v>
      </c>
    </row>
    <row r="210">
      <c r="C210" s="858" t="s">
        <v>1748</v>
      </c>
      <c r="D210" s="821"/>
      <c r="E210" s="821" t="s">
        <v>1755</v>
      </c>
      <c r="F210" s="821"/>
      <c r="G210" s="859">
        <v>5000.0</v>
      </c>
      <c r="H210" s="860">
        <v>0.0</v>
      </c>
      <c r="I210" s="861">
        <f>(IF(I207=$H$183,$H$184,IF(I207&gt;=$G$183,$G$184,IF(I207&gt;=$E$183,$E$184,"0"))))*I212</f>
        <v>0</v>
      </c>
      <c r="J210" s="862" t="str">
        <f t="shared" ref="J210:L210" si="13">IF(J207=$H$183,$H$184,IF(J207&gt;=$G$183,$G$184,IF(J207&gt;=$E$183,$E$184,"0")))</f>
        <v>0</v>
      </c>
      <c r="K210" s="862" t="str">
        <f t="shared" si="13"/>
        <v>0</v>
      </c>
      <c r="L210" s="862" t="str">
        <f t="shared" si="13"/>
        <v>0</v>
      </c>
      <c r="M210" s="863">
        <f>(IF(M207=$H$183,$H$184,IF(M207&gt;=$G$183,$G$184,IF(M207&gt;=$E$183,$E$184,"0"))))*M212</f>
        <v>0</v>
      </c>
    </row>
    <row r="211">
      <c r="C211" s="864" t="s">
        <v>1756</v>
      </c>
      <c r="D211" s="865"/>
      <c r="E211" s="865"/>
      <c r="F211" s="865"/>
      <c r="I211" s="866">
        <v>16.0</v>
      </c>
      <c r="J211" s="865"/>
      <c r="K211" s="865"/>
      <c r="L211" s="865"/>
      <c r="M211" s="867">
        <v>3.0</v>
      </c>
    </row>
    <row r="212">
      <c r="C212" s="868" t="s">
        <v>1757</v>
      </c>
      <c r="D212" s="869"/>
      <c r="E212" s="869"/>
      <c r="F212" s="869"/>
      <c r="G212" s="869"/>
      <c r="H212" s="869"/>
      <c r="I212" s="870">
        <f>I211/I201</f>
        <v>0.5161290323</v>
      </c>
      <c r="J212" s="869"/>
      <c r="K212" s="869"/>
      <c r="L212" s="869"/>
      <c r="M212" s="871">
        <f>M211/M201</f>
        <v>0.09677419355</v>
      </c>
    </row>
    <row r="213">
      <c r="C213" s="797" t="s">
        <v>1744</v>
      </c>
      <c r="D213" s="205"/>
      <c r="E213" s="205" t="s">
        <v>1758</v>
      </c>
      <c r="F213" s="205"/>
      <c r="G213" s="553">
        <f t="shared" ref="G213:M213" si="14">G$199+G208</f>
        <v>10000</v>
      </c>
      <c r="H213" s="553">
        <f t="shared" si="14"/>
        <v>10000</v>
      </c>
      <c r="I213" s="798">
        <f t="shared" si="14"/>
        <v>16193.54839</v>
      </c>
      <c r="J213" s="553">
        <f t="shared" si="14"/>
        <v>20000</v>
      </c>
      <c r="K213" s="553">
        <f t="shared" si="14"/>
        <v>17000</v>
      </c>
      <c r="L213" s="553">
        <f t="shared" si="14"/>
        <v>17000</v>
      </c>
      <c r="M213" s="800">
        <f t="shared" si="14"/>
        <v>10677.41935</v>
      </c>
    </row>
    <row r="214">
      <c r="C214" s="797" t="s">
        <v>1746</v>
      </c>
      <c r="D214" s="205"/>
      <c r="E214" s="205" t="s">
        <v>1759</v>
      </c>
      <c r="F214" s="205"/>
      <c r="G214" s="553">
        <f t="shared" ref="G214:M214" si="15">G$199+G209</f>
        <v>10000</v>
      </c>
      <c r="H214" s="553">
        <f t="shared" si="15"/>
        <v>10000</v>
      </c>
      <c r="I214" s="798">
        <f t="shared" si="15"/>
        <v>15161.29032</v>
      </c>
      <c r="J214" s="553">
        <f t="shared" si="15"/>
        <v>17000</v>
      </c>
      <c r="K214" s="553">
        <f t="shared" si="15"/>
        <v>10000</v>
      </c>
      <c r="L214" s="553">
        <f t="shared" si="15"/>
        <v>10000</v>
      </c>
      <c r="M214" s="800">
        <f t="shared" si="15"/>
        <v>10000</v>
      </c>
    </row>
    <row r="215">
      <c r="C215" s="801" t="s">
        <v>1748</v>
      </c>
      <c r="D215" s="872"/>
      <c r="E215" s="872" t="s">
        <v>1760</v>
      </c>
      <c r="F215" s="872"/>
      <c r="G215" s="873">
        <f t="shared" ref="G215:M215" si="16">G$199+G210</f>
        <v>10000</v>
      </c>
      <c r="H215" s="873">
        <f t="shared" si="16"/>
        <v>10000</v>
      </c>
      <c r="I215" s="802">
        <f t="shared" si="16"/>
        <v>10000</v>
      </c>
      <c r="J215" s="873">
        <f t="shared" si="16"/>
        <v>10000</v>
      </c>
      <c r="K215" s="873">
        <f t="shared" si="16"/>
        <v>10000</v>
      </c>
      <c r="L215" s="873">
        <f t="shared" si="16"/>
        <v>10000</v>
      </c>
      <c r="M215" s="804">
        <f t="shared" si="16"/>
        <v>10000</v>
      </c>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row>
    <row r="1121">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row>
    <row r="1122">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row>
    <row r="1123">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row>
    <row r="1124">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row>
    <row r="112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row>
    <row r="1126">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row>
    <row r="1127">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row>
    <row r="1128">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row>
    <row r="1129">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row>
    <row r="1130">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row>
    <row r="1131">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row>
    <row r="1132">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row>
    <row r="1133">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row>
    <row r="1134">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row>
    <row r="113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row>
    <row r="1136">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row>
    <row r="1137">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row>
    <row r="1138">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row>
    <row r="1139">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row>
    <row r="1140">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row>
    <row r="1141">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row>
    <row r="1142">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row>
    <row r="1143">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row>
    <row r="1144">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row>
    <row r="114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row>
    <row r="1146">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row>
    <row r="1147">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row>
    <row r="1148">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row>
    <row r="1149">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row>
    <row r="1150">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row>
    <row r="1151">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row>
    <row r="1152">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row>
    <row r="1153">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row>
    <row r="1154">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row>
    <row r="115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row>
    <row r="1156">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row>
    <row r="1157">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row>
    <row r="1158">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row>
    <row r="1159">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row>
    <row r="1160">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row>
    <row r="1161">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row>
    <row r="1162">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row>
    <row r="1163">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row>
    <row r="1164">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row>
    <row r="116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row>
    <row r="1166">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row>
    <row r="1167">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row>
    <row r="1168">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row>
  </sheetData>
  <autoFilter ref="$A$6:$AB$84"/>
  <hyperlinks>
    <hyperlink r:id="rId1" ref="D8"/>
    <hyperlink r:id="rId2" location="gid=159884613" ref="D9"/>
    <hyperlink r:id="rId3" ref="D10"/>
    <hyperlink r:id="rId4" ref="D11"/>
    <hyperlink r:id="rId5" ref="D12"/>
    <hyperlink r:id="rId6" ref="D13"/>
    <hyperlink r:id="rId7" ref="D14"/>
    <hyperlink r:id="rId8" ref="D15"/>
    <hyperlink r:id="rId9" ref="D16"/>
    <hyperlink r:id="rId10" location="gid=159884613" ref="D17"/>
    <hyperlink r:id="rId11" ref="D18"/>
    <hyperlink r:id="rId12" ref="D19"/>
    <hyperlink r:id="rId13" ref="D20"/>
    <hyperlink r:id="rId14" ref="D21"/>
    <hyperlink r:id="rId15" location="gid=1519876919" ref="D22"/>
    <hyperlink r:id="rId16" ref="D23"/>
    <hyperlink r:id="rId17" ref="D24"/>
    <hyperlink r:id="rId18" location="gid=1661640542" ref="D25"/>
    <hyperlink r:id="rId19" ref="D26"/>
    <hyperlink r:id="rId20" ref="D27"/>
    <hyperlink r:id="rId21" location="gid=159884613" ref="D28"/>
    <hyperlink r:id="rId22" location="gid=0" ref="D29"/>
    <hyperlink r:id="rId23" ref="D30"/>
    <hyperlink r:id="rId24" ref="D31"/>
    <hyperlink r:id="rId25" ref="D32"/>
    <hyperlink r:id="rId26" ref="D33"/>
    <hyperlink r:id="rId27" ref="D34"/>
    <hyperlink r:id="rId28" location="gid=0" ref="D35"/>
    <hyperlink r:id="rId29" ref="D36"/>
    <hyperlink r:id="rId30" location="gid=0" ref="D37"/>
    <hyperlink r:id="rId31" location="gid=159884613" ref="D39"/>
    <hyperlink r:id="rId32" location="gid=0" ref="D40"/>
    <hyperlink r:id="rId33" ref="D41"/>
    <hyperlink r:id="rId34" ref="D42"/>
    <hyperlink r:id="rId35" ref="D43"/>
    <hyperlink r:id="rId36" ref="D47"/>
    <hyperlink r:id="rId37" location="gid=159884613" ref="D52"/>
    <hyperlink r:id="rId38" ref="D53"/>
    <hyperlink r:id="rId39" location="gid=0" ref="D55"/>
    <hyperlink r:id="rId40" ref="D56"/>
    <hyperlink r:id="rId41" location="gid=0" ref="D58"/>
  </hyperlinks>
  <drawing r:id="rId4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topLeftCell="I1" activePane="topRight" state="frozen"/>
      <selection activeCell="J2" sqref="J2" pane="topRight"/>
    </sheetView>
  </sheetViews>
  <sheetFormatPr customHeight="1" defaultColWidth="12.63" defaultRowHeight="15.75" outlineLevelCol="1"/>
  <cols>
    <col customWidth="1" min="1" max="1" width="1.75"/>
    <col customWidth="1" min="2" max="2" width="3.38"/>
    <col customWidth="1" min="3" max="3" width="14.63"/>
    <col customWidth="1" min="4" max="4" width="14.13"/>
    <col customWidth="1" min="5" max="5" width="7.0"/>
    <col customWidth="1" min="6" max="6" width="10.88"/>
    <col customWidth="1" min="7" max="7" width="3.75"/>
    <col customWidth="1" min="8" max="8" width="6.38"/>
    <col customWidth="1" min="9" max="11" width="8.38"/>
    <col customWidth="1" min="12" max="12" width="7.0"/>
    <col customWidth="1" min="13" max="14" width="5.0"/>
    <col collapsed="1" customWidth="1" min="15" max="15" width="5.0"/>
    <col customWidth="1" hidden="1" min="16" max="16" width="10.38" outlineLevel="1"/>
    <col customWidth="1" hidden="1" min="17" max="17" width="14.25" outlineLevel="1"/>
    <col customWidth="1" min="18" max="19" width="14.25"/>
    <col customWidth="1" min="20" max="20" width="10.75"/>
    <col customWidth="1" min="21" max="21" width="14.25"/>
    <col collapsed="1" customWidth="1" min="22" max="22" width="14.25"/>
    <col customWidth="1" hidden="1" min="23" max="28" width="10.38" outlineLevel="1"/>
    <col customWidth="1" min="29" max="49" width="10.38"/>
  </cols>
  <sheetData>
    <row r="1" ht="16.5" customHeight="1">
      <c r="A1" s="1"/>
      <c r="B1" s="1"/>
      <c r="C1" s="205"/>
      <c r="D1" s="205"/>
      <c r="E1" s="205"/>
      <c r="F1" s="1"/>
      <c r="G1" s="1"/>
      <c r="H1" s="1"/>
      <c r="I1" s="1"/>
      <c r="J1" s="1"/>
      <c r="K1" s="1"/>
      <c r="L1" s="205"/>
      <c r="M1" s="1"/>
      <c r="N1" s="1"/>
      <c r="O1" s="1"/>
      <c r="P1" s="1"/>
      <c r="Q1" s="536"/>
      <c r="R1" s="1"/>
      <c r="S1" s="874"/>
      <c r="T1" s="536"/>
      <c r="U1" s="536"/>
      <c r="V1" s="536"/>
      <c r="W1" s="1"/>
      <c r="X1" s="1"/>
      <c r="Y1" s="1"/>
      <c r="Z1" s="1"/>
      <c r="AA1" s="4"/>
      <c r="AB1" s="4"/>
      <c r="AC1" s="4"/>
      <c r="AD1" s="4"/>
      <c r="AE1" s="4"/>
      <c r="AF1" s="4"/>
      <c r="AG1" s="4"/>
      <c r="AH1" s="4"/>
      <c r="AI1" s="2"/>
      <c r="AJ1" s="2"/>
      <c r="AK1" s="2"/>
      <c r="AL1" s="2"/>
      <c r="AM1" s="2"/>
      <c r="AN1" s="2"/>
      <c r="AO1" s="2"/>
      <c r="AP1" s="2"/>
      <c r="AQ1" s="2"/>
      <c r="AR1" s="2"/>
      <c r="AS1" s="2"/>
      <c r="AT1" s="2"/>
      <c r="AU1" s="2"/>
      <c r="AV1" s="2"/>
      <c r="AW1" s="2"/>
    </row>
    <row r="2" ht="16.5" customHeight="1">
      <c r="A2" s="1"/>
      <c r="B2" s="1"/>
      <c r="D2" s="205" t="s">
        <v>1035</v>
      </c>
      <c r="E2" s="205" t="s">
        <v>1761</v>
      </c>
      <c r="F2" s="1"/>
      <c r="G2" s="1"/>
      <c r="H2" s="1"/>
      <c r="I2" s="1"/>
      <c r="J2" s="1"/>
      <c r="K2" s="1"/>
      <c r="L2" s="205"/>
      <c r="M2" s="1"/>
      <c r="N2" s="1"/>
      <c r="O2" s="1"/>
      <c r="P2" s="1"/>
      <c r="Q2" s="536"/>
      <c r="R2" s="1"/>
      <c r="S2" s="874"/>
      <c r="T2" s="536"/>
      <c r="U2" s="536"/>
      <c r="V2" s="536"/>
      <c r="W2" s="1"/>
      <c r="X2" s="1"/>
      <c r="Y2" s="1"/>
      <c r="Z2" s="1"/>
      <c r="AA2" s="4"/>
      <c r="AB2" s="4"/>
      <c r="AC2" s="4"/>
      <c r="AD2" s="4"/>
      <c r="AE2" s="4"/>
      <c r="AF2" s="4"/>
      <c r="AG2" s="4"/>
      <c r="AH2" s="4"/>
      <c r="AI2" s="2"/>
      <c r="AJ2" s="2"/>
      <c r="AK2" s="2"/>
      <c r="AL2" s="2"/>
      <c r="AM2" s="2"/>
      <c r="AN2" s="2"/>
      <c r="AO2" s="2"/>
      <c r="AP2" s="2"/>
      <c r="AQ2" s="2"/>
      <c r="AR2" s="2"/>
      <c r="AS2" s="2"/>
      <c r="AT2" s="2"/>
      <c r="AU2" s="2"/>
      <c r="AV2" s="2"/>
      <c r="AW2" s="2"/>
    </row>
    <row r="3" ht="16.5" customHeight="1">
      <c r="A3" s="1"/>
      <c r="B3" s="1"/>
      <c r="C3" s="205" t="s">
        <v>1762</v>
      </c>
      <c r="D3" s="205"/>
      <c r="E3" s="205"/>
      <c r="F3" s="1"/>
      <c r="G3" s="1"/>
      <c r="H3" s="1"/>
      <c r="I3" s="1"/>
      <c r="J3" s="1"/>
      <c r="K3" s="1"/>
      <c r="L3" s="205"/>
      <c r="M3" s="1"/>
      <c r="N3" s="1"/>
      <c r="O3" s="1"/>
      <c r="P3" s="1"/>
      <c r="Q3" s="536"/>
      <c r="R3" s="1"/>
      <c r="S3" s="874"/>
      <c r="T3" s="536"/>
      <c r="U3" s="536"/>
      <c r="V3" s="536"/>
      <c r="W3" s="1"/>
      <c r="X3" s="1"/>
      <c r="Y3" s="1"/>
      <c r="Z3" s="1"/>
      <c r="AA3" s="4"/>
      <c r="AB3" s="4"/>
      <c r="AC3" s="4"/>
      <c r="AD3" s="4"/>
      <c r="AE3" s="4"/>
      <c r="AF3" s="4"/>
      <c r="AG3" s="4"/>
      <c r="AH3" s="4"/>
      <c r="AI3" s="2"/>
      <c r="AJ3" s="2"/>
      <c r="AK3" s="2"/>
      <c r="AL3" s="2"/>
      <c r="AM3" s="2"/>
      <c r="AN3" s="2"/>
      <c r="AO3" s="2"/>
      <c r="AP3" s="2"/>
      <c r="AQ3" s="2"/>
      <c r="AR3" s="2"/>
      <c r="AS3" s="2"/>
      <c r="AT3" s="2"/>
      <c r="AU3" s="2"/>
      <c r="AV3" s="2"/>
      <c r="AW3" s="2"/>
    </row>
    <row r="4" ht="16.5" customHeight="1">
      <c r="A4" s="1"/>
      <c r="B4" s="1"/>
      <c r="C4" s="1"/>
      <c r="D4" s="1"/>
      <c r="E4" s="1"/>
      <c r="F4" s="1"/>
      <c r="G4" s="1"/>
      <c r="H4" s="1"/>
      <c r="I4" s="1"/>
      <c r="J4" s="1"/>
      <c r="K4" s="1"/>
      <c r="L4" s="1"/>
      <c r="M4" s="1"/>
      <c r="N4" s="1"/>
      <c r="O4" s="1"/>
      <c r="P4" s="1"/>
      <c r="Q4" s="536"/>
      <c r="R4" s="1"/>
      <c r="S4" s="874"/>
      <c r="T4" s="536"/>
      <c r="U4" s="536"/>
      <c r="V4" s="536"/>
      <c r="W4" s="1"/>
      <c r="X4" s="1"/>
      <c r="Y4" s="1"/>
      <c r="Z4" s="1"/>
      <c r="AA4" s="4"/>
      <c r="AB4" s="4"/>
      <c r="AC4" s="4"/>
      <c r="AD4" s="4"/>
      <c r="AE4" s="4"/>
      <c r="AF4" s="4"/>
      <c r="AG4" s="4"/>
      <c r="AH4" s="4"/>
      <c r="AI4" s="2"/>
      <c r="AJ4" s="2"/>
      <c r="AK4" s="2"/>
      <c r="AL4" s="2"/>
      <c r="AM4" s="2"/>
      <c r="AN4" s="2"/>
      <c r="AO4" s="2"/>
      <c r="AP4" s="2"/>
      <c r="AQ4" s="2"/>
      <c r="AR4" s="2"/>
      <c r="AS4" s="2"/>
      <c r="AT4" s="2"/>
      <c r="AU4" s="2"/>
      <c r="AV4" s="2"/>
      <c r="AW4" s="2"/>
    </row>
    <row r="5" ht="17.25" customHeight="1">
      <c r="A5" s="1"/>
      <c r="B5" s="1"/>
      <c r="C5" s="2"/>
      <c r="D5" s="1"/>
      <c r="E5" s="1"/>
      <c r="F5" s="1"/>
      <c r="G5" s="1"/>
      <c r="H5" s="1"/>
      <c r="I5" s="1"/>
      <c r="J5" s="1"/>
      <c r="K5" s="1"/>
      <c r="L5" s="1"/>
      <c r="M5" s="1"/>
      <c r="N5" s="1"/>
      <c r="O5" s="1"/>
      <c r="P5" s="1" t="s">
        <v>1763</v>
      </c>
      <c r="Q5" s="536"/>
      <c r="R5" s="1"/>
      <c r="S5" s="874"/>
      <c r="T5" s="536"/>
      <c r="U5" s="536"/>
      <c r="V5" s="536"/>
      <c r="W5" s="1"/>
      <c r="X5" s="1"/>
      <c r="Y5" s="1"/>
      <c r="Z5" s="1"/>
      <c r="AA5" s="4"/>
      <c r="AB5" s="4"/>
      <c r="AC5" s="4"/>
      <c r="AD5" s="4"/>
      <c r="AE5" s="4"/>
      <c r="AF5" s="4"/>
      <c r="AG5" s="4"/>
      <c r="AH5" s="4"/>
      <c r="AI5" s="2"/>
      <c r="AJ5" s="2"/>
      <c r="AK5" s="2"/>
      <c r="AL5" s="1"/>
      <c r="AM5" s="2"/>
      <c r="AN5" s="2"/>
      <c r="AO5" s="2"/>
      <c r="AP5" s="2"/>
      <c r="AQ5" s="2"/>
      <c r="AR5" s="2"/>
      <c r="AS5" s="2"/>
      <c r="AT5" s="2"/>
      <c r="AU5" s="2"/>
      <c r="AV5" s="2"/>
      <c r="AW5" s="2"/>
    </row>
    <row r="6" ht="16.5" customHeight="1">
      <c r="A6" s="1"/>
      <c r="B6" s="1"/>
      <c r="C6" s="4"/>
      <c r="D6" s="1"/>
      <c r="E6" s="1"/>
      <c r="F6" s="1"/>
      <c r="G6" s="1"/>
      <c r="H6" s="1"/>
      <c r="I6" s="1"/>
      <c r="J6" s="1"/>
      <c r="K6" s="1"/>
      <c r="L6" s="1"/>
      <c r="M6" s="1"/>
      <c r="N6" s="1"/>
      <c r="O6" s="1"/>
      <c r="P6" s="1"/>
      <c r="Q6" s="536"/>
      <c r="R6" s="1"/>
      <c r="S6" s="874"/>
      <c r="T6" s="536"/>
      <c r="U6" s="536"/>
      <c r="V6" s="536"/>
      <c r="W6" s="1"/>
      <c r="X6" s="1"/>
      <c r="Y6" s="1"/>
      <c r="Z6" s="1"/>
      <c r="AA6" s="4"/>
      <c r="AB6" s="4"/>
      <c r="AC6" s="4"/>
      <c r="AD6" s="4"/>
      <c r="AE6" s="4"/>
      <c r="AF6" s="4"/>
      <c r="AG6" s="4"/>
      <c r="AH6" s="4"/>
      <c r="AI6" s="2"/>
      <c r="AJ6" s="2"/>
      <c r="AK6" s="1"/>
      <c r="AM6" s="2"/>
      <c r="AN6" s="2"/>
      <c r="AO6" s="2"/>
      <c r="AP6" s="2"/>
      <c r="AQ6" s="2"/>
      <c r="AR6" s="2"/>
      <c r="AS6" s="2"/>
      <c r="AT6" s="2"/>
      <c r="AU6" s="2"/>
      <c r="AV6" s="2"/>
      <c r="AW6" s="2"/>
    </row>
    <row r="7" ht="16.5" customHeight="1">
      <c r="A7" s="1"/>
      <c r="B7" s="1"/>
      <c r="C7" s="1"/>
      <c r="D7" s="1"/>
      <c r="E7" s="1"/>
      <c r="F7" s="1"/>
      <c r="G7" s="1"/>
      <c r="H7" s="1"/>
      <c r="I7" s="1"/>
      <c r="J7" s="1"/>
      <c r="K7" s="1"/>
      <c r="L7" s="1"/>
      <c r="M7" s="1"/>
      <c r="N7" s="1"/>
      <c r="O7" s="1"/>
      <c r="P7" s="1"/>
      <c r="Q7" s="536"/>
      <c r="R7" s="1"/>
      <c r="S7" s="874"/>
      <c r="T7" s="536"/>
      <c r="U7" s="536"/>
      <c r="V7" s="536"/>
      <c r="W7" s="1"/>
      <c r="X7" s="1"/>
      <c r="Y7" s="1"/>
      <c r="Z7" s="1"/>
      <c r="AA7" s="4"/>
      <c r="AB7" s="4"/>
      <c r="AC7" s="4"/>
      <c r="AD7" s="4"/>
      <c r="AE7" s="4"/>
      <c r="AF7" s="4"/>
      <c r="AG7" s="4"/>
      <c r="AH7" s="4"/>
      <c r="AI7" s="2"/>
      <c r="AJ7" s="2"/>
      <c r="AK7" s="1"/>
      <c r="AL7" s="1"/>
      <c r="AM7" s="2"/>
      <c r="AN7" s="2"/>
      <c r="AO7" s="2"/>
      <c r="AP7" s="2"/>
      <c r="AQ7" s="2"/>
      <c r="AR7" s="2"/>
      <c r="AS7" s="2"/>
      <c r="AT7" s="2"/>
      <c r="AU7" s="2"/>
      <c r="AV7" s="2"/>
      <c r="AW7" s="2"/>
    </row>
    <row r="8" ht="16.5" customHeight="1">
      <c r="A8" s="1"/>
      <c r="B8" s="1"/>
      <c r="C8" s="1"/>
      <c r="D8" s="1"/>
      <c r="E8" s="1"/>
      <c r="F8" s="1"/>
      <c r="G8" s="1"/>
      <c r="H8" s="1"/>
      <c r="I8" s="1"/>
      <c r="J8" s="1"/>
      <c r="K8" s="1"/>
      <c r="L8" s="1"/>
      <c r="M8" s="1"/>
      <c r="N8" s="1"/>
      <c r="O8" s="1"/>
      <c r="P8" s="1"/>
      <c r="Q8" s="536"/>
      <c r="R8" s="1"/>
      <c r="S8" s="874"/>
      <c r="T8" s="536"/>
      <c r="U8" s="536"/>
      <c r="V8" s="536"/>
      <c r="W8" s="1"/>
      <c r="X8" s="1"/>
      <c r="Y8" s="1"/>
      <c r="Z8" s="1"/>
      <c r="AA8" s="4"/>
      <c r="AB8" s="4"/>
      <c r="AC8" s="4"/>
      <c r="AD8" s="4"/>
      <c r="AE8" s="4"/>
      <c r="AF8" s="4"/>
      <c r="AG8" s="4"/>
      <c r="AH8" s="4"/>
      <c r="AI8" s="2"/>
      <c r="AJ8" s="2"/>
      <c r="AK8" s="2"/>
      <c r="AL8" s="2"/>
      <c r="AM8" s="2"/>
      <c r="AN8" s="2"/>
      <c r="AO8" s="2"/>
      <c r="AP8" s="2"/>
      <c r="AQ8" s="2"/>
      <c r="AR8" s="2"/>
      <c r="AS8" s="2"/>
      <c r="AT8" s="2"/>
      <c r="AU8" s="2"/>
      <c r="AV8" s="2"/>
      <c r="AW8" s="2"/>
    </row>
    <row r="9" ht="16.5" customHeight="1">
      <c r="A9" s="1"/>
      <c r="B9" s="1"/>
      <c r="C9" s="2"/>
      <c r="D9" s="1"/>
      <c r="E9" s="1"/>
      <c r="F9" s="1"/>
      <c r="G9" s="1"/>
      <c r="H9" s="1" t="s">
        <v>1053</v>
      </c>
      <c r="I9" s="1"/>
      <c r="J9" s="1" t="s">
        <v>1052</v>
      </c>
      <c r="K9" s="1" t="s">
        <v>1052</v>
      </c>
      <c r="L9" s="1"/>
      <c r="M9" s="1" t="s">
        <v>1051</v>
      </c>
      <c r="N9" s="1"/>
      <c r="O9" s="1"/>
      <c r="P9" s="1" t="s">
        <v>1764</v>
      </c>
      <c r="Q9" s="536"/>
      <c r="R9" s="1"/>
      <c r="S9" s="874"/>
      <c r="T9" s="536"/>
      <c r="U9" s="536"/>
      <c r="V9" s="536"/>
      <c r="W9" s="1" t="s">
        <v>1765</v>
      </c>
      <c r="X9" s="1"/>
      <c r="Y9" s="1"/>
      <c r="Z9" s="1"/>
      <c r="AA9" s="4"/>
      <c r="AB9" s="4"/>
      <c r="AC9" s="4" t="s">
        <v>1766</v>
      </c>
      <c r="AD9" s="4"/>
      <c r="AE9" s="4"/>
      <c r="AF9" s="4"/>
      <c r="AG9" s="4"/>
      <c r="AH9" s="4"/>
      <c r="AI9" s="2"/>
      <c r="AJ9" s="2"/>
      <c r="AK9" s="2"/>
      <c r="AL9" s="2"/>
      <c r="AM9" s="2"/>
      <c r="AN9" s="2"/>
      <c r="AO9" s="2"/>
      <c r="AP9" s="2"/>
      <c r="AQ9" s="2"/>
      <c r="AR9" s="2"/>
      <c r="AS9" s="2"/>
      <c r="AT9" s="2"/>
      <c r="AU9" s="2"/>
      <c r="AV9" s="2"/>
      <c r="AW9" s="2"/>
    </row>
    <row r="10">
      <c r="A10" s="1"/>
      <c r="B10" s="23" t="s">
        <v>25</v>
      </c>
      <c r="C10" s="24" t="s">
        <v>26</v>
      </c>
      <c r="D10" s="875" t="s">
        <v>1767</v>
      </c>
      <c r="E10" s="772" t="s">
        <v>1055</v>
      </c>
      <c r="F10" s="27" t="s">
        <v>36</v>
      </c>
      <c r="G10" s="27"/>
      <c r="H10" s="773" t="s">
        <v>1768</v>
      </c>
      <c r="I10" s="876" t="s">
        <v>1057</v>
      </c>
      <c r="J10" s="876" t="s">
        <v>1058</v>
      </c>
      <c r="K10" s="876" t="s">
        <v>1059</v>
      </c>
      <c r="L10" s="877" t="s">
        <v>210</v>
      </c>
      <c r="M10" s="877" t="s">
        <v>1060</v>
      </c>
      <c r="N10" s="875" t="s">
        <v>1769</v>
      </c>
      <c r="O10" s="875" t="s">
        <v>1770</v>
      </c>
      <c r="P10" s="878" t="s">
        <v>1771</v>
      </c>
      <c r="Q10" s="879" t="s">
        <v>1772</v>
      </c>
      <c r="R10" s="876" t="s">
        <v>1773</v>
      </c>
      <c r="S10" s="880" t="s">
        <v>1774</v>
      </c>
      <c r="T10" s="879" t="s">
        <v>1775</v>
      </c>
      <c r="U10" s="881" t="s">
        <v>1065</v>
      </c>
      <c r="V10" s="881" t="s">
        <v>1066</v>
      </c>
      <c r="W10" s="774">
        <v>45413.0</v>
      </c>
      <c r="X10" s="775">
        <v>45444.0</v>
      </c>
      <c r="Y10" s="775">
        <v>45474.0</v>
      </c>
      <c r="Z10" s="775">
        <v>45505.0</v>
      </c>
      <c r="AA10" s="775">
        <v>45536.0</v>
      </c>
      <c r="AB10" s="882">
        <v>45566.0</v>
      </c>
      <c r="AC10" s="883">
        <v>45413.0</v>
      </c>
      <c r="AD10" s="775">
        <v>45444.0</v>
      </c>
      <c r="AE10" s="775">
        <v>45474.0</v>
      </c>
      <c r="AF10" s="775">
        <v>45505.0</v>
      </c>
      <c r="AG10" s="775">
        <v>45536.0</v>
      </c>
      <c r="AH10" s="882">
        <v>45566.0</v>
      </c>
      <c r="AI10" s="774">
        <v>45597.0</v>
      </c>
      <c r="AJ10" s="776">
        <v>45627.0</v>
      </c>
      <c r="AK10" s="775">
        <v>45658.0</v>
      </c>
      <c r="AL10" s="776">
        <v>45689.0</v>
      </c>
      <c r="AM10" s="775">
        <v>45717.0</v>
      </c>
      <c r="AN10" s="776">
        <v>45748.0</v>
      </c>
      <c r="AO10" s="775">
        <v>45778.0</v>
      </c>
      <c r="AP10" s="776">
        <v>45809.0</v>
      </c>
      <c r="AQ10" s="775">
        <v>45839.0</v>
      </c>
      <c r="AR10" s="776">
        <v>45870.0</v>
      </c>
      <c r="AS10" s="775">
        <v>45901.0</v>
      </c>
      <c r="AT10" s="776">
        <v>45931.0</v>
      </c>
      <c r="AU10" s="884"/>
      <c r="AV10" s="884"/>
      <c r="AW10" s="884"/>
    </row>
    <row r="11">
      <c r="A11" s="1"/>
      <c r="B11" s="40">
        <v>1.0</v>
      </c>
      <c r="C11" s="41" t="s">
        <v>48</v>
      </c>
      <c r="D11" s="570" t="str">
        <f>vlookup(C11,'セッション実施状況管理'!$H:$I,2,false)</f>
        <v>koji_no_chie</v>
      </c>
      <c r="E11" s="570" t="s">
        <v>1071</v>
      </c>
      <c r="F11" s="50" t="s">
        <v>221</v>
      </c>
      <c r="G11" s="50">
        <v>1.0</v>
      </c>
      <c r="H11" s="777">
        <f>'コーチング報酬管理'!G7</f>
        <v>6</v>
      </c>
      <c r="I11" s="885"/>
      <c r="J11" s="885">
        <v>0.0</v>
      </c>
      <c r="K11" s="885">
        <v>0.0</v>
      </c>
      <c r="L11" s="570">
        <f>iferror(vlookup(D11,'月次投稿数（過去分集計のため非表示）'!$C:$I,7,false),"未投稿")</f>
        <v>0</v>
      </c>
      <c r="M11" s="886">
        <f t="shared" ref="M11:M63" si="1">IF(L11&gt;=120, 4, IF(L11&gt;=100, 3, IF(L11&gt;=80, 1, 0)))
</f>
        <v>0</v>
      </c>
      <c r="N11" s="887">
        <f t="shared" ref="N11:N87" si="2">IF(T11&gt;=1007, 4, 
   IF(T11&gt;=965, 3, 
   IF(T11&gt;=921, 2, 
   IF(T11&gt;=876, 1, 
   IF(T11&gt;=832, 0, 
   -2)))))</f>
        <v>-2</v>
      </c>
      <c r="O11" s="887">
        <f t="shared" ref="O11:O87" si="3">IF(T11&gt;=1007, 4, 
   IF(T11&gt;=837, 3, 
   IF(T11&gt;=792, 2, 
   IF(T11&gt;=752, 1, 
   IF(T11&gt;=511, 0, 
   -2)))))</f>
        <v>-2</v>
      </c>
      <c r="P11" s="888">
        <f t="shared" ref="P11:P87" si="4">sum(W11:AB11)</f>
        <v>0</v>
      </c>
      <c r="Q11" s="889">
        <f t="shared" ref="Q11:Q87" si="5">P11/6</f>
        <v>0</v>
      </c>
      <c r="R11" s="885">
        <f t="shared" ref="R11:R87" si="6">sum(AC11:AW11)</f>
        <v>0</v>
      </c>
      <c r="S11" s="890">
        <v>0.0</v>
      </c>
      <c r="T11" s="891">
        <v>1.0</v>
      </c>
      <c r="U11" s="891">
        <v>0.0</v>
      </c>
      <c r="V11" s="891">
        <f t="shared" ref="V11:V64" si="7">count(AC11:AK11)</f>
        <v>0</v>
      </c>
      <c r="W11" s="778" t="s">
        <v>1072</v>
      </c>
      <c r="X11" s="778" t="s">
        <v>1072</v>
      </c>
      <c r="Y11" s="778" t="s">
        <v>1072</v>
      </c>
      <c r="Z11" s="778" t="s">
        <v>1072</v>
      </c>
      <c r="AA11" s="778" t="s">
        <v>1072</v>
      </c>
      <c r="AB11" s="892" t="s">
        <v>1072</v>
      </c>
      <c r="AC11" s="893" t="s">
        <v>1072</v>
      </c>
      <c r="AD11" s="888" t="s">
        <v>1072</v>
      </c>
      <c r="AE11" s="888" t="s">
        <v>1072</v>
      </c>
      <c r="AF11" s="888" t="s">
        <v>1072</v>
      </c>
      <c r="AG11" s="888" t="s">
        <v>1072</v>
      </c>
      <c r="AH11" s="888" t="s">
        <v>1072</v>
      </c>
      <c r="AI11" s="778" t="s">
        <v>1072</v>
      </c>
      <c r="AJ11" s="54"/>
      <c r="AK11" s="54"/>
      <c r="AL11" s="54"/>
      <c r="AM11" s="54"/>
      <c r="AN11" s="54"/>
      <c r="AO11" s="54"/>
      <c r="AP11" s="54"/>
      <c r="AQ11" s="894"/>
      <c r="AR11" s="894"/>
      <c r="AS11" s="894"/>
      <c r="AT11" s="894"/>
      <c r="AU11" s="894"/>
      <c r="AV11" s="894"/>
      <c r="AW11" s="894"/>
    </row>
    <row r="12">
      <c r="A12" s="1"/>
      <c r="B12" s="65">
        <v>2.0</v>
      </c>
      <c r="C12" s="66" t="s">
        <v>56</v>
      </c>
      <c r="D12" s="570" t="str">
        <f>vlookup(C12,'セッション実施状況管理'!$H:$I,2,false)</f>
        <v>cya_kurashi</v>
      </c>
      <c r="E12" s="581" t="s">
        <v>1073</v>
      </c>
      <c r="F12" s="74" t="s">
        <v>224</v>
      </c>
      <c r="G12" s="74">
        <v>1.0</v>
      </c>
      <c r="H12" s="777">
        <f>'コーチング報酬管理'!G8</f>
        <v>13</v>
      </c>
      <c r="I12" s="885"/>
      <c r="J12" s="885">
        <v>0.0</v>
      </c>
      <c r="K12" s="885">
        <v>2.0</v>
      </c>
      <c r="L12" s="570">
        <f>iferror(vlookup(D12,'月次投稿数（過去分集計のため非表示）'!$C:$I,7,false),"未投稿")</f>
        <v>81</v>
      </c>
      <c r="M12" s="886">
        <f t="shared" si="1"/>
        <v>1</v>
      </c>
      <c r="N12" s="887">
        <f t="shared" si="2"/>
        <v>0</v>
      </c>
      <c r="O12" s="887">
        <f t="shared" si="3"/>
        <v>3</v>
      </c>
      <c r="P12" s="888">
        <f t="shared" si="4"/>
        <v>198</v>
      </c>
      <c r="Q12" s="889">
        <f t="shared" si="5"/>
        <v>33</v>
      </c>
      <c r="R12" s="885">
        <f t="shared" si="6"/>
        <v>289</v>
      </c>
      <c r="S12" s="890">
        <f t="shared" ref="S12:S64" si="8">U12*6</f>
        <v>867</v>
      </c>
      <c r="T12" s="891">
        <v>867.0</v>
      </c>
      <c r="U12" s="891">
        <f t="shared" ref="U12:U64" si="9">R12/V12</f>
        <v>144.5</v>
      </c>
      <c r="V12" s="891">
        <f t="shared" si="7"/>
        <v>2</v>
      </c>
      <c r="W12" s="895">
        <v>128.0</v>
      </c>
      <c r="X12" s="54">
        <v>70.0</v>
      </c>
      <c r="Y12" s="54" t="s">
        <v>1072</v>
      </c>
      <c r="Z12" s="54" t="s">
        <v>1072</v>
      </c>
      <c r="AA12" s="54" t="s">
        <v>1072</v>
      </c>
      <c r="AB12" s="896" t="s">
        <v>1076</v>
      </c>
      <c r="AC12" s="893">
        <v>190.0</v>
      </c>
      <c r="AD12" s="888">
        <v>99.0</v>
      </c>
      <c r="AE12" s="888" t="s">
        <v>1072</v>
      </c>
      <c r="AF12" s="888" t="s">
        <v>1072</v>
      </c>
      <c r="AG12" s="888" t="s">
        <v>1072</v>
      </c>
      <c r="AH12" s="888" t="s">
        <v>1072</v>
      </c>
      <c r="AI12" s="888" t="s">
        <v>1072</v>
      </c>
      <c r="AJ12" s="54"/>
      <c r="AK12" s="54"/>
      <c r="AL12" s="54"/>
      <c r="AM12" s="54"/>
      <c r="AN12" s="54"/>
      <c r="AO12" s="54"/>
      <c r="AP12" s="54"/>
      <c r="AQ12" s="894"/>
      <c r="AR12" s="894"/>
      <c r="AS12" s="894"/>
      <c r="AT12" s="894"/>
      <c r="AU12" s="894"/>
      <c r="AV12" s="894"/>
      <c r="AW12" s="894"/>
    </row>
    <row r="13">
      <c r="A13" s="1"/>
      <c r="B13" s="65">
        <v>3.0</v>
      </c>
      <c r="C13" s="82" t="s">
        <v>61</v>
      </c>
      <c r="D13" s="570" t="str">
        <f>vlookup(C13,'セッション実施状況管理'!$H:$I,2,false)</f>
        <v>ta_ma_diet</v>
      </c>
      <c r="E13" s="581" t="s">
        <v>1074</v>
      </c>
      <c r="F13" s="74" t="s">
        <v>226</v>
      </c>
      <c r="G13" s="74">
        <v>1.0</v>
      </c>
      <c r="H13" s="777">
        <f>'コーチング報酬管理'!G9</f>
        <v>13</v>
      </c>
      <c r="I13" s="885"/>
      <c r="J13" s="885">
        <v>0.0</v>
      </c>
      <c r="K13" s="885">
        <v>0.0</v>
      </c>
      <c r="L13" s="570">
        <f>iferror(vlookup(D13,'月次投稿数（過去分集計のため非表示）'!$C:$I,7,false),"未投稿")</f>
        <v>5</v>
      </c>
      <c r="M13" s="886">
        <f t="shared" si="1"/>
        <v>0</v>
      </c>
      <c r="N13" s="887">
        <f t="shared" si="2"/>
        <v>-2</v>
      </c>
      <c r="O13" s="887">
        <f t="shared" si="3"/>
        <v>-2</v>
      </c>
      <c r="P13" s="888">
        <f t="shared" si="4"/>
        <v>41</v>
      </c>
      <c r="Q13" s="889">
        <f t="shared" si="5"/>
        <v>6.833333333</v>
      </c>
      <c r="R13" s="885">
        <f t="shared" si="6"/>
        <v>78</v>
      </c>
      <c r="S13" s="890">
        <f t="shared" si="8"/>
        <v>156</v>
      </c>
      <c r="T13" s="889">
        <v>156.0</v>
      </c>
      <c r="U13" s="891">
        <f t="shared" si="9"/>
        <v>26</v>
      </c>
      <c r="V13" s="891">
        <f t="shared" si="7"/>
        <v>3</v>
      </c>
      <c r="W13" s="778">
        <v>41.0</v>
      </c>
      <c r="X13" s="54" t="s">
        <v>1076</v>
      </c>
      <c r="Y13" s="54" t="s">
        <v>1076</v>
      </c>
      <c r="Z13" s="54" t="s">
        <v>1072</v>
      </c>
      <c r="AA13" s="54" t="s">
        <v>1072</v>
      </c>
      <c r="AB13" s="892" t="s">
        <v>1072</v>
      </c>
      <c r="AC13" s="893">
        <v>18.0</v>
      </c>
      <c r="AD13" s="888">
        <v>41.0</v>
      </c>
      <c r="AE13" s="888">
        <v>19.0</v>
      </c>
      <c r="AF13" s="888" t="s">
        <v>1072</v>
      </c>
      <c r="AG13" s="888" t="s">
        <v>1072</v>
      </c>
      <c r="AH13" s="888" t="s">
        <v>1072</v>
      </c>
      <c r="AI13" s="778" t="s">
        <v>1072</v>
      </c>
      <c r="AJ13" s="54"/>
      <c r="AK13" s="54"/>
      <c r="AL13" s="54"/>
      <c r="AM13" s="54"/>
      <c r="AN13" s="54"/>
      <c r="AO13" s="54"/>
      <c r="AP13" s="54"/>
      <c r="AQ13" s="894"/>
      <c r="AR13" s="894"/>
      <c r="AS13" s="894"/>
      <c r="AT13" s="894"/>
      <c r="AU13" s="894"/>
      <c r="AV13" s="894"/>
      <c r="AW13" s="894"/>
    </row>
    <row r="14">
      <c r="A14" s="1"/>
      <c r="B14" s="40">
        <v>4.0</v>
      </c>
      <c r="C14" s="82" t="s">
        <v>67</v>
      </c>
      <c r="D14" s="570" t="str">
        <f>vlookup(C14,'セッション実施状況管理'!$H:$I,2,false)</f>
        <v>adhd_nao</v>
      </c>
      <c r="E14" s="588" t="s">
        <v>1075</v>
      </c>
      <c r="F14" s="74" t="s">
        <v>228</v>
      </c>
      <c r="G14" s="74">
        <v>1.0</v>
      </c>
      <c r="H14" s="777">
        <f>'コーチング報酬管理'!G10</f>
        <v>13</v>
      </c>
      <c r="I14" s="885"/>
      <c r="J14" s="885">
        <v>0.0</v>
      </c>
      <c r="K14" s="885">
        <v>0.0</v>
      </c>
      <c r="L14" s="570">
        <f>iferror(vlookup(D14,'月次投稿数（過去分集計のため非表示）'!$C:$I,7,false),"未投稿")</f>
        <v>0</v>
      </c>
      <c r="M14" s="886">
        <f t="shared" si="1"/>
        <v>0</v>
      </c>
      <c r="N14" s="887">
        <f t="shared" si="2"/>
        <v>-2</v>
      </c>
      <c r="O14" s="887">
        <f t="shared" si="3"/>
        <v>-2</v>
      </c>
      <c r="P14" s="888">
        <f t="shared" si="4"/>
        <v>74</v>
      </c>
      <c r="Q14" s="889">
        <f t="shared" si="5"/>
        <v>12.33333333</v>
      </c>
      <c r="R14" s="885">
        <f t="shared" si="6"/>
        <v>74</v>
      </c>
      <c r="S14" s="890">
        <f t="shared" si="8"/>
        <v>444</v>
      </c>
      <c r="T14" s="891">
        <v>444.0</v>
      </c>
      <c r="U14" s="891">
        <f t="shared" si="9"/>
        <v>74</v>
      </c>
      <c r="V14" s="891">
        <f t="shared" si="7"/>
        <v>1</v>
      </c>
      <c r="W14" s="778">
        <v>74.0</v>
      </c>
      <c r="X14" s="54" t="s">
        <v>1076</v>
      </c>
      <c r="Y14" s="54" t="s">
        <v>1076</v>
      </c>
      <c r="Z14" s="54" t="s">
        <v>1076</v>
      </c>
      <c r="AA14" s="54" t="s">
        <v>1072</v>
      </c>
      <c r="AB14" s="896" t="s">
        <v>1076</v>
      </c>
      <c r="AC14" s="897">
        <v>74.0</v>
      </c>
      <c r="AD14" s="898" t="s">
        <v>1076</v>
      </c>
      <c r="AE14" s="898" t="s">
        <v>1076</v>
      </c>
      <c r="AF14" s="899"/>
      <c r="AG14" s="899"/>
      <c r="AH14" s="899"/>
      <c r="AI14" s="897" t="s">
        <v>1072</v>
      </c>
      <c r="AJ14" s="54"/>
      <c r="AK14" s="54"/>
      <c r="AL14" s="54"/>
      <c r="AM14" s="54"/>
      <c r="AN14" s="54"/>
      <c r="AO14" s="54"/>
      <c r="AP14" s="54"/>
      <c r="AQ14" s="894"/>
      <c r="AR14" s="894"/>
      <c r="AS14" s="894"/>
      <c r="AT14" s="894"/>
      <c r="AU14" s="894"/>
      <c r="AV14" s="894"/>
      <c r="AW14" s="894"/>
    </row>
    <row r="15">
      <c r="A15" s="1"/>
      <c r="B15" s="65">
        <v>5.0</v>
      </c>
      <c r="C15" s="82" t="s">
        <v>70</v>
      </c>
      <c r="D15" s="570" t="str">
        <f>vlookup(C15,'セッション実施状況管理'!$H:$I,2,false)</f>
        <v>kcc_0113</v>
      </c>
      <c r="E15" s="581" t="s">
        <v>1077</v>
      </c>
      <c r="F15" s="74" t="s">
        <v>230</v>
      </c>
      <c r="G15" s="74">
        <v>1.0</v>
      </c>
      <c r="H15" s="777">
        <f>'コーチング報酬管理'!G11</f>
        <v>12</v>
      </c>
      <c r="I15" s="885"/>
      <c r="J15" s="885">
        <v>0.0</v>
      </c>
      <c r="K15" s="885">
        <v>0.0</v>
      </c>
      <c r="L15" s="570">
        <f>iferror(vlookup(D15,'月次投稿数（過去分集計のため非表示）'!$C:$I,7,false),"未投稿")</f>
        <v>12</v>
      </c>
      <c r="M15" s="886">
        <f t="shared" si="1"/>
        <v>0</v>
      </c>
      <c r="N15" s="887">
        <f t="shared" si="2"/>
        <v>-2</v>
      </c>
      <c r="O15" s="887">
        <f t="shared" si="3"/>
        <v>-2</v>
      </c>
      <c r="P15" s="888">
        <f t="shared" si="4"/>
        <v>119</v>
      </c>
      <c r="Q15" s="889">
        <f t="shared" si="5"/>
        <v>19.83333333</v>
      </c>
      <c r="R15" s="885">
        <f t="shared" si="6"/>
        <v>136</v>
      </c>
      <c r="S15" s="890">
        <f t="shared" si="8"/>
        <v>163.2</v>
      </c>
      <c r="T15" s="891">
        <v>163.2</v>
      </c>
      <c r="U15" s="891">
        <f t="shared" si="9"/>
        <v>27.2</v>
      </c>
      <c r="V15" s="891">
        <f t="shared" si="7"/>
        <v>5</v>
      </c>
      <c r="W15" s="778">
        <v>69.0</v>
      </c>
      <c r="X15" s="54">
        <v>38.0</v>
      </c>
      <c r="Y15" s="54">
        <v>12.0</v>
      </c>
      <c r="Z15" s="54"/>
      <c r="AA15" s="54" t="s">
        <v>1072</v>
      </c>
      <c r="AB15" s="892" t="s">
        <v>1072</v>
      </c>
      <c r="AC15" s="893" t="s">
        <v>1072</v>
      </c>
      <c r="AD15" s="893">
        <v>3.0</v>
      </c>
      <c r="AE15" s="888">
        <v>73.0</v>
      </c>
      <c r="AF15" s="888">
        <v>44.0</v>
      </c>
      <c r="AG15" s="888">
        <v>16.0</v>
      </c>
      <c r="AH15" s="888">
        <v>0.0</v>
      </c>
      <c r="AI15" s="778" t="s">
        <v>1072</v>
      </c>
      <c r="AJ15" s="54"/>
      <c r="AK15" s="54"/>
      <c r="AL15" s="54"/>
      <c r="AM15" s="54"/>
      <c r="AN15" s="54"/>
      <c r="AO15" s="54"/>
      <c r="AP15" s="54"/>
      <c r="AQ15" s="894"/>
      <c r="AR15" s="894"/>
      <c r="AS15" s="894"/>
      <c r="AT15" s="894"/>
      <c r="AU15" s="894"/>
      <c r="AV15" s="894"/>
      <c r="AW15" s="894"/>
    </row>
    <row r="16">
      <c r="A16" s="1"/>
      <c r="B16" s="65">
        <v>6.0</v>
      </c>
      <c r="C16" s="82" t="s">
        <v>75</v>
      </c>
      <c r="D16" s="570" t="str">
        <f>vlookup(C16,'セッション実施状況管理'!$H:$I,2,false)</f>
        <v>uni_beer_</v>
      </c>
      <c r="E16" s="581" t="s">
        <v>1078</v>
      </c>
      <c r="F16" s="74" t="s">
        <v>228</v>
      </c>
      <c r="G16" s="74">
        <v>2.0</v>
      </c>
      <c r="H16" s="777">
        <f>'コーチング報酬管理'!G13</f>
        <v>13</v>
      </c>
      <c r="I16" s="885"/>
      <c r="J16" s="885">
        <v>0.0</v>
      </c>
      <c r="K16" s="885">
        <v>0.0</v>
      </c>
      <c r="L16" s="570">
        <f>iferror(vlookup(D16,'月次投稿数（過去分集計のため非表示）'!$C:$I,7,false),"未投稿")</f>
        <v>102</v>
      </c>
      <c r="M16" s="886">
        <f t="shared" si="1"/>
        <v>3</v>
      </c>
      <c r="N16" s="887">
        <f t="shared" si="2"/>
        <v>-2</v>
      </c>
      <c r="O16" s="887">
        <f t="shared" si="3"/>
        <v>2</v>
      </c>
      <c r="P16" s="888">
        <f t="shared" si="4"/>
        <v>588</v>
      </c>
      <c r="Q16" s="889">
        <f t="shared" si="5"/>
        <v>98</v>
      </c>
      <c r="R16" s="885">
        <f t="shared" si="6"/>
        <v>829</v>
      </c>
      <c r="S16" s="890">
        <f t="shared" si="8"/>
        <v>829</v>
      </c>
      <c r="T16" s="891">
        <v>829.0</v>
      </c>
      <c r="U16" s="891">
        <f t="shared" si="9"/>
        <v>138.1666667</v>
      </c>
      <c r="V16" s="891">
        <f t="shared" si="7"/>
        <v>6</v>
      </c>
      <c r="W16" s="900">
        <v>130.0</v>
      </c>
      <c r="X16" s="901">
        <v>126.0</v>
      </c>
      <c r="Y16" s="901">
        <v>127.0</v>
      </c>
      <c r="Z16" s="54">
        <v>79.0</v>
      </c>
      <c r="AA16" s="54">
        <v>77.0</v>
      </c>
      <c r="AB16" s="896">
        <v>49.0</v>
      </c>
      <c r="AC16" s="893" t="s">
        <v>1072</v>
      </c>
      <c r="AD16" s="888">
        <v>195.0</v>
      </c>
      <c r="AE16" s="888">
        <v>186.0</v>
      </c>
      <c r="AF16" s="888">
        <v>189.0</v>
      </c>
      <c r="AG16" s="888">
        <v>101.0</v>
      </c>
      <c r="AH16" s="888">
        <v>95.0</v>
      </c>
      <c r="AI16" s="778">
        <v>63.0</v>
      </c>
      <c r="AJ16" s="54"/>
      <c r="AK16" s="54"/>
      <c r="AL16" s="54"/>
      <c r="AM16" s="54"/>
      <c r="AN16" s="54"/>
      <c r="AO16" s="54"/>
      <c r="AP16" s="54"/>
      <c r="AQ16" s="894"/>
      <c r="AR16" s="894"/>
      <c r="AS16" s="894"/>
      <c r="AT16" s="894"/>
      <c r="AU16" s="894"/>
      <c r="AV16" s="894"/>
      <c r="AW16" s="894"/>
    </row>
    <row r="17">
      <c r="A17" s="1"/>
      <c r="B17" s="40">
        <v>7.0</v>
      </c>
      <c r="C17" s="82" t="s">
        <v>79</v>
      </c>
      <c r="D17" s="570" t="str">
        <f>vlookup(C17,'セッション実施状況管理'!$H:$I,2,false)</f>
        <v>yukari_dekirumon</v>
      </c>
      <c r="E17" s="581" t="s">
        <v>1079</v>
      </c>
      <c r="F17" s="74" t="s">
        <v>221</v>
      </c>
      <c r="G17" s="74">
        <v>2.0</v>
      </c>
      <c r="H17" s="777">
        <f>'コーチング報酬管理'!G14</f>
        <v>13</v>
      </c>
      <c r="I17" s="885"/>
      <c r="J17" s="885">
        <v>0.0</v>
      </c>
      <c r="K17" s="885">
        <v>0.0</v>
      </c>
      <c r="L17" s="570">
        <f>iferror(vlookup(D17,'月次投稿数（過去分集計のため非表示）'!$C:$I,7,false),"未投稿")</f>
        <v>6</v>
      </c>
      <c r="M17" s="886">
        <f t="shared" si="1"/>
        <v>0</v>
      </c>
      <c r="N17" s="887">
        <f t="shared" si="2"/>
        <v>-2</v>
      </c>
      <c r="O17" s="887">
        <f t="shared" si="3"/>
        <v>-2</v>
      </c>
      <c r="P17" s="888">
        <f t="shared" si="4"/>
        <v>17</v>
      </c>
      <c r="Q17" s="889">
        <f t="shared" si="5"/>
        <v>2.833333333</v>
      </c>
      <c r="R17" s="885">
        <f t="shared" si="6"/>
        <v>18</v>
      </c>
      <c r="S17" s="890">
        <f t="shared" si="8"/>
        <v>21.6</v>
      </c>
      <c r="T17" s="891">
        <v>21.6</v>
      </c>
      <c r="U17" s="891">
        <f t="shared" si="9"/>
        <v>3.6</v>
      </c>
      <c r="V17" s="891">
        <f t="shared" si="7"/>
        <v>5</v>
      </c>
      <c r="W17" s="778">
        <v>17.0</v>
      </c>
      <c r="X17" s="54">
        <v>0.0</v>
      </c>
      <c r="Y17" s="54">
        <v>0.0</v>
      </c>
      <c r="Z17" s="54"/>
      <c r="AA17" s="54" t="s">
        <v>1072</v>
      </c>
      <c r="AB17" s="896" t="s">
        <v>1076</v>
      </c>
      <c r="AC17" s="893" t="s">
        <v>1072</v>
      </c>
      <c r="AD17" s="888">
        <v>17.0</v>
      </c>
      <c r="AE17" s="888">
        <v>1.0</v>
      </c>
      <c r="AF17" s="888">
        <v>0.0</v>
      </c>
      <c r="AG17" s="888">
        <v>0.0</v>
      </c>
      <c r="AH17" s="888">
        <v>0.0</v>
      </c>
      <c r="AI17" s="778" t="s">
        <v>1072</v>
      </c>
      <c r="AJ17" s="54"/>
      <c r="AK17" s="54"/>
      <c r="AL17" s="54"/>
      <c r="AM17" s="54"/>
      <c r="AN17" s="54"/>
      <c r="AO17" s="54"/>
      <c r="AP17" s="54"/>
      <c r="AQ17" s="894"/>
      <c r="AR17" s="894"/>
      <c r="AS17" s="894"/>
      <c r="AT17" s="894"/>
      <c r="AU17" s="894"/>
      <c r="AV17" s="894"/>
      <c r="AW17" s="894"/>
    </row>
    <row r="18">
      <c r="A18" s="1"/>
      <c r="B18" s="65">
        <v>8.0</v>
      </c>
      <c r="C18" s="82" t="s">
        <v>83</v>
      </c>
      <c r="D18" s="570" t="str">
        <f>vlookup(C18,'セッション実施状況管理'!$H:$I,2,false)</f>
        <v>くどうゆみこ</v>
      </c>
      <c r="E18" s="581" t="s">
        <v>1080</v>
      </c>
      <c r="F18" s="74" t="s">
        <v>228</v>
      </c>
      <c r="G18" s="74">
        <v>3.0</v>
      </c>
      <c r="H18" s="777">
        <f>'コーチング報酬管理'!G15</f>
        <v>13</v>
      </c>
      <c r="I18" s="885"/>
      <c r="J18" s="885">
        <v>0.0</v>
      </c>
      <c r="K18" s="885">
        <v>0.0</v>
      </c>
      <c r="L18" s="570">
        <v>0.0</v>
      </c>
      <c r="M18" s="886">
        <f t="shared" si="1"/>
        <v>0</v>
      </c>
      <c r="N18" s="887">
        <f t="shared" si="2"/>
        <v>-2</v>
      </c>
      <c r="O18" s="887">
        <f t="shared" si="3"/>
        <v>-2</v>
      </c>
      <c r="P18" s="888">
        <f t="shared" si="4"/>
        <v>81</v>
      </c>
      <c r="Q18" s="889">
        <f t="shared" si="5"/>
        <v>13.5</v>
      </c>
      <c r="R18" s="885">
        <f t="shared" si="6"/>
        <v>0</v>
      </c>
      <c r="S18" s="890" t="str">
        <f t="shared" si="8"/>
        <v>#DIV/0!</v>
      </c>
      <c r="T18" s="891">
        <v>1.0</v>
      </c>
      <c r="U18" s="891" t="str">
        <f t="shared" si="9"/>
        <v>#DIV/0!</v>
      </c>
      <c r="V18" s="891">
        <f t="shared" si="7"/>
        <v>0</v>
      </c>
      <c r="W18" s="778">
        <v>64.0</v>
      </c>
      <c r="X18" s="54">
        <v>2.0</v>
      </c>
      <c r="Y18" s="54">
        <v>15.0</v>
      </c>
      <c r="Z18" s="54" t="s">
        <v>1076</v>
      </c>
      <c r="AA18" s="54" t="s">
        <v>1072</v>
      </c>
      <c r="AB18" s="896" t="s">
        <v>1076</v>
      </c>
      <c r="AC18" s="893" t="s">
        <v>1072</v>
      </c>
      <c r="AD18" s="888" t="s">
        <v>1072</v>
      </c>
      <c r="AE18" s="888" t="s">
        <v>1072</v>
      </c>
      <c r="AF18" s="888" t="s">
        <v>1072</v>
      </c>
      <c r="AG18" s="888" t="s">
        <v>1072</v>
      </c>
      <c r="AH18" s="888" t="s">
        <v>1072</v>
      </c>
      <c r="AI18" s="778" t="s">
        <v>1072</v>
      </c>
      <c r="AJ18" s="54"/>
      <c r="AK18" s="54"/>
      <c r="AL18" s="54"/>
      <c r="AM18" s="54"/>
      <c r="AN18" s="54"/>
      <c r="AO18" s="54"/>
      <c r="AP18" s="54"/>
      <c r="AQ18" s="894"/>
      <c r="AR18" s="894"/>
      <c r="AS18" s="894"/>
      <c r="AT18" s="894"/>
      <c r="AU18" s="894"/>
      <c r="AV18" s="894"/>
      <c r="AW18" s="894"/>
    </row>
    <row r="19">
      <c r="A19" s="1"/>
      <c r="B19" s="65">
        <v>9.0</v>
      </c>
      <c r="C19" s="82" t="s">
        <v>89</v>
      </c>
      <c r="D19" s="570" t="str">
        <f>vlookup(C19,'セッション実施状況管理'!$H:$I,2,false)</f>
        <v>negi_mamalife</v>
      </c>
      <c r="E19" s="581" t="s">
        <v>1081</v>
      </c>
      <c r="F19" s="74" t="s">
        <v>224</v>
      </c>
      <c r="G19" s="74">
        <v>2.0</v>
      </c>
      <c r="H19" s="777">
        <f>'コーチング報酬管理'!G16</f>
        <v>13</v>
      </c>
      <c r="I19" s="885"/>
      <c r="J19" s="885">
        <v>0.0</v>
      </c>
      <c r="K19" s="885">
        <v>0.0</v>
      </c>
      <c r="L19" s="570">
        <f>iferror(vlookup(D19,'月次投稿数（過去分集計のため非表示）'!$C:$I,7,false),"未投稿")</f>
        <v>45</v>
      </c>
      <c r="M19" s="886">
        <f t="shared" si="1"/>
        <v>0</v>
      </c>
      <c r="N19" s="887">
        <f t="shared" si="2"/>
        <v>-2</v>
      </c>
      <c r="O19" s="887">
        <f t="shared" si="3"/>
        <v>-2</v>
      </c>
      <c r="P19" s="888">
        <f t="shared" si="4"/>
        <v>247</v>
      </c>
      <c r="Q19" s="889">
        <f t="shared" si="5"/>
        <v>41.16666667</v>
      </c>
      <c r="R19" s="885">
        <f t="shared" si="6"/>
        <v>247</v>
      </c>
      <c r="S19" s="890">
        <f t="shared" si="8"/>
        <v>494</v>
      </c>
      <c r="T19" s="891">
        <v>494.0</v>
      </c>
      <c r="U19" s="891">
        <f t="shared" si="9"/>
        <v>82.33333333</v>
      </c>
      <c r="V19" s="891">
        <f t="shared" si="7"/>
        <v>3</v>
      </c>
      <c r="W19" s="895">
        <v>112.0</v>
      </c>
      <c r="X19" s="902">
        <v>102.0</v>
      </c>
      <c r="Y19" s="54">
        <v>33.0</v>
      </c>
      <c r="Z19" s="54"/>
      <c r="AA19" s="54" t="s">
        <v>1072</v>
      </c>
      <c r="AB19" s="896" t="s">
        <v>1076</v>
      </c>
      <c r="AC19" s="897">
        <v>112.0</v>
      </c>
      <c r="AD19" s="898">
        <v>102.0</v>
      </c>
      <c r="AE19" s="898">
        <v>33.0</v>
      </c>
      <c r="AF19" s="898" t="s">
        <v>1072</v>
      </c>
      <c r="AG19" s="898" t="s">
        <v>1072</v>
      </c>
      <c r="AH19" s="903" t="s">
        <v>1076</v>
      </c>
      <c r="AI19" s="897" t="s">
        <v>1072</v>
      </c>
      <c r="AJ19" s="54"/>
      <c r="AK19" s="54"/>
      <c r="AL19" s="54"/>
      <c r="AM19" s="54"/>
      <c r="AN19" s="54"/>
      <c r="AO19" s="54"/>
      <c r="AP19" s="54"/>
      <c r="AQ19" s="894"/>
      <c r="AR19" s="894"/>
      <c r="AS19" s="894"/>
      <c r="AT19" s="894"/>
      <c r="AU19" s="894"/>
      <c r="AV19" s="894"/>
      <c r="AW19" s="894"/>
    </row>
    <row r="20">
      <c r="A20" s="1"/>
      <c r="B20" s="40">
        <v>10.0</v>
      </c>
      <c r="C20" s="82" t="s">
        <v>94</v>
      </c>
      <c r="D20" s="570" t="str">
        <f>vlookup(C20,'セッション実施状況管理'!$H:$I,2,false)</f>
        <v>tewofuru_woodjewelry</v>
      </c>
      <c r="E20" s="581" t="s">
        <v>1718</v>
      </c>
      <c r="F20" s="74" t="s">
        <v>226</v>
      </c>
      <c r="G20" s="74">
        <v>2.0</v>
      </c>
      <c r="H20" s="777">
        <f>'コーチング報酬管理'!G17</f>
        <v>13</v>
      </c>
      <c r="I20" s="885"/>
      <c r="J20" s="885">
        <v>0.0</v>
      </c>
      <c r="K20" s="885">
        <v>0.0</v>
      </c>
      <c r="L20" s="570">
        <f>iferror(vlookup(D20,'月次投稿数（過去分集計のため非表示）'!$C:$I,7,false),"未投稿")</f>
        <v>109</v>
      </c>
      <c r="M20" s="886">
        <f t="shared" si="1"/>
        <v>3</v>
      </c>
      <c r="N20" s="887">
        <f t="shared" si="2"/>
        <v>-2</v>
      </c>
      <c r="O20" s="887">
        <f t="shared" si="3"/>
        <v>1</v>
      </c>
      <c r="P20" s="888">
        <f t="shared" si="4"/>
        <v>276</v>
      </c>
      <c r="Q20" s="889">
        <f t="shared" si="5"/>
        <v>46</v>
      </c>
      <c r="R20" s="885">
        <f t="shared" si="6"/>
        <v>388</v>
      </c>
      <c r="S20" s="890">
        <f t="shared" si="8"/>
        <v>776</v>
      </c>
      <c r="T20" s="889">
        <v>776.0</v>
      </c>
      <c r="U20" s="891">
        <f t="shared" si="9"/>
        <v>129.3333333</v>
      </c>
      <c r="V20" s="891">
        <f t="shared" si="7"/>
        <v>3</v>
      </c>
      <c r="W20" s="904">
        <v>104.0</v>
      </c>
      <c r="X20" s="901">
        <v>122.0</v>
      </c>
      <c r="Y20" s="54">
        <v>50.0</v>
      </c>
      <c r="Z20" s="54" t="s">
        <v>1072</v>
      </c>
      <c r="AA20" s="54" t="s">
        <v>1072</v>
      </c>
      <c r="AB20" s="896" t="s">
        <v>1076</v>
      </c>
      <c r="AC20" s="893" t="s">
        <v>1072</v>
      </c>
      <c r="AD20" s="888">
        <v>138.0</v>
      </c>
      <c r="AE20" s="888">
        <v>176.0</v>
      </c>
      <c r="AF20" s="888">
        <v>74.0</v>
      </c>
      <c r="AG20" s="888" t="s">
        <v>1072</v>
      </c>
      <c r="AH20" s="888" t="s">
        <v>1072</v>
      </c>
      <c r="AI20" s="778" t="s">
        <v>1072</v>
      </c>
      <c r="AJ20" s="54"/>
      <c r="AK20" s="54"/>
      <c r="AL20" s="54"/>
      <c r="AM20" s="54"/>
      <c r="AN20" s="54"/>
      <c r="AO20" s="54"/>
      <c r="AP20" s="54"/>
      <c r="AQ20" s="894"/>
      <c r="AR20" s="894"/>
      <c r="AS20" s="894"/>
      <c r="AT20" s="894"/>
      <c r="AU20" s="894"/>
      <c r="AV20" s="894"/>
      <c r="AW20" s="894"/>
    </row>
    <row r="21">
      <c r="A21" s="1"/>
      <c r="B21" s="65">
        <v>11.0</v>
      </c>
      <c r="C21" s="82" t="s">
        <v>97</v>
      </c>
      <c r="D21" s="570" t="str">
        <f>vlookup(C21,'セッション実施状況管理'!$H:$I,2,false)</f>
        <v>satojitan_recipe</v>
      </c>
      <c r="E21" s="581" t="s">
        <v>1083</v>
      </c>
      <c r="F21" s="74" t="s">
        <v>228</v>
      </c>
      <c r="G21" s="74">
        <v>3.0</v>
      </c>
      <c r="H21" s="777">
        <f>'コーチング報酬管理'!G18</f>
        <v>13</v>
      </c>
      <c r="I21" s="885"/>
      <c r="J21" s="885">
        <v>0.0</v>
      </c>
      <c r="K21" s="885">
        <v>0.0</v>
      </c>
      <c r="L21" s="570">
        <v>24.0</v>
      </c>
      <c r="M21" s="886">
        <f t="shared" si="1"/>
        <v>0</v>
      </c>
      <c r="N21" s="887">
        <f t="shared" si="2"/>
        <v>-2</v>
      </c>
      <c r="O21" s="887">
        <f t="shared" si="3"/>
        <v>-2</v>
      </c>
      <c r="P21" s="888">
        <f t="shared" si="4"/>
        <v>252</v>
      </c>
      <c r="Q21" s="889">
        <f t="shared" si="5"/>
        <v>42</v>
      </c>
      <c r="R21" s="885">
        <f t="shared" si="6"/>
        <v>252</v>
      </c>
      <c r="S21" s="890">
        <f t="shared" si="8"/>
        <v>504</v>
      </c>
      <c r="T21" s="891">
        <v>504.0</v>
      </c>
      <c r="U21" s="891">
        <f t="shared" si="9"/>
        <v>84</v>
      </c>
      <c r="V21" s="891">
        <f t="shared" si="7"/>
        <v>3</v>
      </c>
      <c r="W21" s="778">
        <v>83.0</v>
      </c>
      <c r="X21" s="54">
        <v>79.0</v>
      </c>
      <c r="Y21" s="54">
        <v>90.0</v>
      </c>
      <c r="Z21" s="54" t="s">
        <v>1076</v>
      </c>
      <c r="AA21" s="54" t="s">
        <v>1072</v>
      </c>
      <c r="AB21" s="896" t="s">
        <v>1076</v>
      </c>
      <c r="AC21" s="897">
        <v>83.0</v>
      </c>
      <c r="AD21" s="898">
        <v>79.0</v>
      </c>
      <c r="AE21" s="898">
        <v>90.0</v>
      </c>
      <c r="AF21" s="898" t="s">
        <v>1076</v>
      </c>
      <c r="AG21" s="898" t="s">
        <v>1072</v>
      </c>
      <c r="AH21" s="903" t="s">
        <v>1076</v>
      </c>
      <c r="AI21" s="778" t="s">
        <v>1072</v>
      </c>
      <c r="AJ21" s="54"/>
      <c r="AK21" s="54"/>
      <c r="AL21" s="54"/>
      <c r="AM21" s="54"/>
      <c r="AN21" s="54"/>
      <c r="AO21" s="54"/>
      <c r="AP21" s="54"/>
      <c r="AQ21" s="894"/>
      <c r="AR21" s="894"/>
      <c r="AS21" s="894"/>
      <c r="AT21" s="894"/>
      <c r="AU21" s="894"/>
      <c r="AV21" s="894"/>
      <c r="AW21" s="894"/>
    </row>
    <row r="22">
      <c r="A22" s="1"/>
      <c r="B22" s="65">
        <v>12.0</v>
      </c>
      <c r="C22" s="82" t="s">
        <v>101</v>
      </c>
      <c r="D22" s="570" t="str">
        <f>vlookup(C22,'セッション実施状況管理'!$H:$I,2,false)</f>
        <v>richan_hair</v>
      </c>
      <c r="E22" s="581" t="s">
        <v>1084</v>
      </c>
      <c r="F22" s="74" t="s">
        <v>221</v>
      </c>
      <c r="G22" s="74">
        <v>3.0</v>
      </c>
      <c r="H22" s="777">
        <f>'コーチング報酬管理'!G19</f>
        <v>13</v>
      </c>
      <c r="I22" s="885"/>
      <c r="J22" s="885">
        <v>0.0</v>
      </c>
      <c r="K22" s="885">
        <v>0.0</v>
      </c>
      <c r="L22" s="570">
        <f>iferror(vlookup(D22,'月次投稿数（過去分集計のため非表示）'!$C:$I,7,false),"未投稿")</f>
        <v>14</v>
      </c>
      <c r="M22" s="886">
        <f t="shared" si="1"/>
        <v>0</v>
      </c>
      <c r="N22" s="887">
        <f t="shared" si="2"/>
        <v>-2</v>
      </c>
      <c r="O22" s="887">
        <f t="shared" si="3"/>
        <v>-2</v>
      </c>
      <c r="P22" s="888">
        <f t="shared" si="4"/>
        <v>188</v>
      </c>
      <c r="Q22" s="889">
        <f t="shared" si="5"/>
        <v>31.33333333</v>
      </c>
      <c r="R22" s="885">
        <f t="shared" si="6"/>
        <v>224</v>
      </c>
      <c r="S22" s="890">
        <f t="shared" si="8"/>
        <v>224</v>
      </c>
      <c r="T22" s="891">
        <v>224.0</v>
      </c>
      <c r="U22" s="891">
        <f t="shared" si="9"/>
        <v>37.33333333</v>
      </c>
      <c r="V22" s="891">
        <f t="shared" si="7"/>
        <v>6</v>
      </c>
      <c r="W22" s="778">
        <v>60.0</v>
      </c>
      <c r="X22" s="54">
        <v>65.0</v>
      </c>
      <c r="Y22" s="54">
        <v>63.0</v>
      </c>
      <c r="Z22" s="54" t="s">
        <v>1072</v>
      </c>
      <c r="AA22" s="54" t="s">
        <v>1072</v>
      </c>
      <c r="AB22" s="896" t="s">
        <v>1076</v>
      </c>
      <c r="AC22" s="893" t="s">
        <v>1072</v>
      </c>
      <c r="AD22" s="888">
        <v>11.0</v>
      </c>
      <c r="AE22" s="888">
        <v>59.0</v>
      </c>
      <c r="AF22" s="888">
        <v>77.0</v>
      </c>
      <c r="AG22" s="888">
        <v>71.0</v>
      </c>
      <c r="AH22" s="888">
        <v>6.0</v>
      </c>
      <c r="AI22" s="778">
        <v>0.0</v>
      </c>
      <c r="AJ22" s="54"/>
      <c r="AK22" s="54"/>
      <c r="AL22" s="54"/>
      <c r="AM22" s="54"/>
      <c r="AN22" s="54"/>
      <c r="AO22" s="54"/>
      <c r="AP22" s="54"/>
      <c r="AQ22" s="894"/>
      <c r="AR22" s="894"/>
      <c r="AS22" s="894"/>
      <c r="AT22" s="894"/>
      <c r="AU22" s="894"/>
      <c r="AV22" s="894"/>
      <c r="AW22" s="894"/>
    </row>
    <row r="23">
      <c r="A23" s="1"/>
      <c r="B23" s="40">
        <v>13.0</v>
      </c>
      <c r="C23" s="82" t="s">
        <v>106</v>
      </c>
      <c r="D23" s="570" t="str">
        <f>vlookup(C23,'セッション実施状況管理'!$H:$I,2,false)</f>
        <v>aya_travel_europe</v>
      </c>
      <c r="E23" s="581" t="s">
        <v>1085</v>
      </c>
      <c r="F23" s="74" t="s">
        <v>238</v>
      </c>
      <c r="G23" s="74">
        <v>1.0</v>
      </c>
      <c r="H23" s="777">
        <f>'コーチング報酬管理'!G20</f>
        <v>13</v>
      </c>
      <c r="I23" s="885"/>
      <c r="J23" s="885">
        <v>0.0</v>
      </c>
      <c r="K23" s="885">
        <v>0.0</v>
      </c>
      <c r="L23" s="570">
        <f>iferror(vlookup(D23,'月次投稿数（過去分集計のため非表示）'!$C:$I,7,false),"未投稿")</f>
        <v>19</v>
      </c>
      <c r="M23" s="886">
        <f t="shared" si="1"/>
        <v>0</v>
      </c>
      <c r="N23" s="887">
        <f t="shared" si="2"/>
        <v>-2</v>
      </c>
      <c r="O23" s="887">
        <f t="shared" si="3"/>
        <v>-2</v>
      </c>
      <c r="P23" s="888">
        <f t="shared" si="4"/>
        <v>116</v>
      </c>
      <c r="Q23" s="889">
        <f t="shared" si="5"/>
        <v>19.33333333</v>
      </c>
      <c r="R23" s="885">
        <f t="shared" si="6"/>
        <v>152</v>
      </c>
      <c r="S23" s="890">
        <f t="shared" si="8"/>
        <v>152</v>
      </c>
      <c r="T23" s="891">
        <v>152.0</v>
      </c>
      <c r="U23" s="891">
        <f t="shared" si="9"/>
        <v>25.33333333</v>
      </c>
      <c r="V23" s="891">
        <f t="shared" si="7"/>
        <v>6</v>
      </c>
      <c r="W23" s="778">
        <v>69.0</v>
      </c>
      <c r="X23" s="54">
        <v>45.0</v>
      </c>
      <c r="Y23" s="54">
        <v>2.0</v>
      </c>
      <c r="Z23" s="54"/>
      <c r="AA23" s="54" t="s">
        <v>1072</v>
      </c>
      <c r="AB23" s="896" t="s">
        <v>1072</v>
      </c>
      <c r="AC23" s="893">
        <v>1.0</v>
      </c>
      <c r="AD23" s="888">
        <v>83.0</v>
      </c>
      <c r="AE23" s="888">
        <v>61.0</v>
      </c>
      <c r="AF23" s="888">
        <v>2.0</v>
      </c>
      <c r="AG23" s="888">
        <v>5.0</v>
      </c>
      <c r="AH23" s="888">
        <v>0.0</v>
      </c>
      <c r="AI23" s="778" t="s">
        <v>1072</v>
      </c>
      <c r="AJ23" s="54"/>
      <c r="AK23" s="54"/>
      <c r="AL23" s="54"/>
      <c r="AM23" s="54"/>
      <c r="AN23" s="54"/>
      <c r="AO23" s="54"/>
      <c r="AP23" s="54"/>
      <c r="AQ23" s="894"/>
      <c r="AR23" s="894"/>
      <c r="AS23" s="894"/>
      <c r="AT23" s="894"/>
      <c r="AU23" s="894"/>
      <c r="AV23" s="894"/>
      <c r="AW23" s="894"/>
    </row>
    <row r="24">
      <c r="A24" s="1"/>
      <c r="B24" s="65">
        <v>14.0</v>
      </c>
      <c r="C24" s="82" t="s">
        <v>109</v>
      </c>
      <c r="D24" s="570" t="str">
        <f>vlookup(C24,'セッション実施状況管理'!$H:$I,2,false)</f>
        <v>uchiko_gohan</v>
      </c>
      <c r="E24" s="581" t="s">
        <v>1086</v>
      </c>
      <c r="F24" s="74" t="s">
        <v>238</v>
      </c>
      <c r="G24" s="74">
        <v>2.0</v>
      </c>
      <c r="H24" s="777">
        <f>'コーチング報酬管理'!G21</f>
        <v>13</v>
      </c>
      <c r="I24" s="885"/>
      <c r="J24" s="885">
        <v>0.0</v>
      </c>
      <c r="K24" s="885">
        <v>2.0</v>
      </c>
      <c r="L24" s="570">
        <f>iferror(vlookup(D24,'月次投稿数（過去分集計のため非表示）'!$C:$I,7,false),"未投稿")</f>
        <v>63</v>
      </c>
      <c r="M24" s="886">
        <f t="shared" si="1"/>
        <v>0</v>
      </c>
      <c r="N24" s="887">
        <f t="shared" si="2"/>
        <v>-2</v>
      </c>
      <c r="O24" s="887">
        <f t="shared" si="3"/>
        <v>0</v>
      </c>
      <c r="P24" s="888">
        <f t="shared" si="4"/>
        <v>285</v>
      </c>
      <c r="Q24" s="889">
        <f t="shared" si="5"/>
        <v>47.5</v>
      </c>
      <c r="R24" s="885">
        <f t="shared" si="6"/>
        <v>511</v>
      </c>
      <c r="S24" s="890">
        <f t="shared" si="8"/>
        <v>511</v>
      </c>
      <c r="T24" s="891">
        <v>511.0</v>
      </c>
      <c r="U24" s="891">
        <f t="shared" si="9"/>
        <v>85.16666667</v>
      </c>
      <c r="V24" s="891">
        <f t="shared" si="7"/>
        <v>6</v>
      </c>
      <c r="W24" s="778">
        <v>68.0</v>
      </c>
      <c r="X24" s="54">
        <v>89.0</v>
      </c>
      <c r="Y24" s="901">
        <v>128.0</v>
      </c>
      <c r="Z24" s="54" t="s">
        <v>1072</v>
      </c>
      <c r="AA24" s="54" t="s">
        <v>1072</v>
      </c>
      <c r="AB24" s="896" t="s">
        <v>1072</v>
      </c>
      <c r="AC24" s="893">
        <v>18.0</v>
      </c>
      <c r="AD24" s="888">
        <v>70.0</v>
      </c>
      <c r="AE24" s="888">
        <v>113.0</v>
      </c>
      <c r="AF24" s="888">
        <v>190.0</v>
      </c>
      <c r="AG24" s="888">
        <v>120.0</v>
      </c>
      <c r="AH24" s="888">
        <v>0.0</v>
      </c>
      <c r="AI24" s="778" t="s">
        <v>1072</v>
      </c>
      <c r="AJ24" s="54"/>
      <c r="AK24" s="54"/>
      <c r="AL24" s="54"/>
      <c r="AM24" s="54"/>
      <c r="AN24" s="54"/>
      <c r="AO24" s="54"/>
      <c r="AP24" s="54"/>
      <c r="AQ24" s="894"/>
      <c r="AR24" s="894"/>
      <c r="AS24" s="894"/>
      <c r="AT24" s="894"/>
      <c r="AU24" s="894"/>
      <c r="AV24" s="894"/>
      <c r="AW24" s="894"/>
    </row>
    <row r="25">
      <c r="A25" s="1"/>
      <c r="B25" s="65">
        <v>15.0</v>
      </c>
      <c r="C25" s="82" t="s">
        <v>115</v>
      </c>
      <c r="D25" s="570" t="str">
        <f>vlookup(C25,'セッション実施状況管理'!$H:$I,2,false)</f>
        <v>hiroyukichan_renai</v>
      </c>
      <c r="E25" s="588" t="s">
        <v>1087</v>
      </c>
      <c r="F25" s="74" t="s">
        <v>241</v>
      </c>
      <c r="G25" s="74">
        <v>1.0</v>
      </c>
      <c r="H25" s="777">
        <f>'コーチング報酬管理'!G22</f>
        <v>12</v>
      </c>
      <c r="I25" s="885"/>
      <c r="J25" s="885">
        <v>0.0</v>
      </c>
      <c r="K25" s="885">
        <v>0.0</v>
      </c>
      <c r="L25" s="570">
        <f>iferror(vlookup(D25,'月次投稿数（過去分集計のため非表示）'!$C:$I,7,false),"未投稿")</f>
        <v>108</v>
      </c>
      <c r="M25" s="886">
        <f t="shared" si="1"/>
        <v>3</v>
      </c>
      <c r="N25" s="887">
        <f t="shared" si="2"/>
        <v>-2</v>
      </c>
      <c r="O25" s="887">
        <f t="shared" si="3"/>
        <v>-2</v>
      </c>
      <c r="P25" s="888">
        <f t="shared" si="4"/>
        <v>250</v>
      </c>
      <c r="Q25" s="889">
        <f t="shared" si="5"/>
        <v>41.66666667</v>
      </c>
      <c r="R25" s="885">
        <f t="shared" si="6"/>
        <v>492</v>
      </c>
      <c r="S25" s="890">
        <f t="shared" si="8"/>
        <v>492</v>
      </c>
      <c r="T25" s="891">
        <v>492.0</v>
      </c>
      <c r="U25" s="891">
        <f t="shared" si="9"/>
        <v>82</v>
      </c>
      <c r="V25" s="891">
        <f t="shared" si="7"/>
        <v>6</v>
      </c>
      <c r="W25" s="778">
        <v>93.0</v>
      </c>
      <c r="X25" s="54">
        <v>99.0</v>
      </c>
      <c r="Y25" s="54">
        <v>58.0</v>
      </c>
      <c r="Z25" s="54" t="s">
        <v>1072</v>
      </c>
      <c r="AA25" s="54" t="s">
        <v>1072</v>
      </c>
      <c r="AB25" s="896" t="s">
        <v>1072</v>
      </c>
      <c r="AC25" s="893" t="s">
        <v>1072</v>
      </c>
      <c r="AD25" s="888">
        <v>24.0</v>
      </c>
      <c r="AE25" s="888">
        <v>171.0</v>
      </c>
      <c r="AF25" s="888">
        <v>197.0</v>
      </c>
      <c r="AG25" s="888">
        <v>100.0</v>
      </c>
      <c r="AH25" s="888">
        <v>0.0</v>
      </c>
      <c r="AI25" s="778">
        <v>0.0</v>
      </c>
      <c r="AJ25" s="54"/>
      <c r="AK25" s="54"/>
      <c r="AL25" s="54"/>
      <c r="AM25" s="54"/>
      <c r="AN25" s="54"/>
      <c r="AO25" s="54"/>
      <c r="AP25" s="54"/>
      <c r="AQ25" s="894"/>
      <c r="AR25" s="894"/>
      <c r="AS25" s="894"/>
      <c r="AT25" s="894"/>
      <c r="AU25" s="894"/>
      <c r="AV25" s="894"/>
      <c r="AW25" s="894"/>
    </row>
    <row r="26">
      <c r="A26" s="1"/>
      <c r="B26" s="40">
        <v>16.0</v>
      </c>
      <c r="C26" s="82" t="s">
        <v>119</v>
      </c>
      <c r="D26" s="570" t="str">
        <f>vlookup(C26,'セッション実施状況管理'!$H:$I,2,false)</f>
        <v>okumi_mind</v>
      </c>
      <c r="E26" s="581" t="s">
        <v>1088</v>
      </c>
      <c r="F26" s="74" t="s">
        <v>238</v>
      </c>
      <c r="G26" s="74">
        <v>3.0</v>
      </c>
      <c r="H26" s="777">
        <f>'コーチング報酬管理'!G23</f>
        <v>12</v>
      </c>
      <c r="I26" s="885"/>
      <c r="J26" s="885">
        <v>0.0</v>
      </c>
      <c r="K26" s="885">
        <v>0.0</v>
      </c>
      <c r="L26" s="570">
        <f>iferror(vlookup(D26,'月次投稿数（過去分集計のため非表示）'!$C:$I,7,false),"未投稿")</f>
        <v>57</v>
      </c>
      <c r="M26" s="886">
        <f t="shared" si="1"/>
        <v>0</v>
      </c>
      <c r="N26" s="887">
        <f t="shared" si="2"/>
        <v>-2</v>
      </c>
      <c r="O26" s="887">
        <f t="shared" si="3"/>
        <v>-2</v>
      </c>
      <c r="P26" s="888">
        <f t="shared" si="4"/>
        <v>211</v>
      </c>
      <c r="Q26" s="889">
        <f t="shared" si="5"/>
        <v>35.16666667</v>
      </c>
      <c r="R26" s="885">
        <f t="shared" si="6"/>
        <v>211</v>
      </c>
      <c r="S26" s="890">
        <f t="shared" si="8"/>
        <v>422</v>
      </c>
      <c r="T26" s="891">
        <v>422.0</v>
      </c>
      <c r="U26" s="891">
        <f t="shared" si="9"/>
        <v>70.33333333</v>
      </c>
      <c r="V26" s="891">
        <f t="shared" si="7"/>
        <v>3</v>
      </c>
      <c r="W26" s="778">
        <v>98.0</v>
      </c>
      <c r="X26" s="54">
        <v>98.0</v>
      </c>
      <c r="Y26" s="54">
        <v>15.0</v>
      </c>
      <c r="Z26" s="54" t="s">
        <v>1072</v>
      </c>
      <c r="AA26" s="54" t="s">
        <v>1072</v>
      </c>
      <c r="AB26" s="896" t="s">
        <v>1072</v>
      </c>
      <c r="AC26" s="897">
        <v>98.0</v>
      </c>
      <c r="AD26" s="898">
        <v>98.0</v>
      </c>
      <c r="AE26" s="898">
        <v>15.0</v>
      </c>
      <c r="AF26" s="898" t="s">
        <v>1072</v>
      </c>
      <c r="AG26" s="898" t="s">
        <v>1072</v>
      </c>
      <c r="AH26" s="903" t="s">
        <v>1072</v>
      </c>
      <c r="AI26" s="778" t="s">
        <v>1072</v>
      </c>
      <c r="AJ26" s="54"/>
      <c r="AK26" s="54"/>
      <c r="AL26" s="54"/>
      <c r="AM26" s="54"/>
      <c r="AN26" s="54"/>
      <c r="AO26" s="54"/>
      <c r="AP26" s="54"/>
      <c r="AQ26" s="894"/>
      <c r="AR26" s="894"/>
      <c r="AS26" s="894"/>
      <c r="AT26" s="894"/>
      <c r="AU26" s="894"/>
      <c r="AV26" s="894"/>
      <c r="AW26" s="894"/>
    </row>
    <row r="27">
      <c r="A27" s="1"/>
      <c r="B27" s="65">
        <v>17.0</v>
      </c>
      <c r="C27" s="82" t="s">
        <v>122</v>
      </c>
      <c r="D27" s="570" t="str">
        <f>vlookup(C27,'セッション実施状況管理'!$H:$I,2,false)</f>
        <v>satousanni_kokuhaku</v>
      </c>
      <c r="E27" s="581" t="s">
        <v>1089</v>
      </c>
      <c r="F27" s="74" t="s">
        <v>247</v>
      </c>
      <c r="G27" s="74">
        <v>1.0</v>
      </c>
      <c r="H27" s="777">
        <f>'コーチング報酬管理'!G24</f>
        <v>13</v>
      </c>
      <c r="I27" s="885"/>
      <c r="J27" s="885">
        <v>0.0</v>
      </c>
      <c r="K27" s="885">
        <v>0.0</v>
      </c>
      <c r="L27" s="570">
        <f>iferror(vlookup(D27,'月次投稿数（過去分集計のため非表示）'!$C:$I,7,false),"未投稿")</f>
        <v>78</v>
      </c>
      <c r="M27" s="886">
        <f t="shared" si="1"/>
        <v>0</v>
      </c>
      <c r="N27" s="887">
        <f t="shared" si="2"/>
        <v>-2</v>
      </c>
      <c r="O27" s="887">
        <f t="shared" si="3"/>
        <v>-2</v>
      </c>
      <c r="P27" s="888">
        <f t="shared" si="4"/>
        <v>177</v>
      </c>
      <c r="Q27" s="889">
        <f t="shared" si="5"/>
        <v>29.5</v>
      </c>
      <c r="R27" s="885">
        <f t="shared" si="6"/>
        <v>243</v>
      </c>
      <c r="S27" s="890">
        <f t="shared" si="8"/>
        <v>364.5</v>
      </c>
      <c r="T27" s="891">
        <v>364.5</v>
      </c>
      <c r="U27" s="891">
        <f t="shared" si="9"/>
        <v>60.75</v>
      </c>
      <c r="V27" s="891">
        <f t="shared" si="7"/>
        <v>4</v>
      </c>
      <c r="W27" s="778" t="s">
        <v>1072</v>
      </c>
      <c r="X27" s="54" t="s">
        <v>1072</v>
      </c>
      <c r="Y27" s="54">
        <v>147.0</v>
      </c>
      <c r="Z27" s="54">
        <v>30.0</v>
      </c>
      <c r="AA27" s="54" t="s">
        <v>1072</v>
      </c>
      <c r="AB27" s="896" t="s">
        <v>1072</v>
      </c>
      <c r="AC27" s="893" t="s">
        <v>1072</v>
      </c>
      <c r="AD27" s="888" t="s">
        <v>1072</v>
      </c>
      <c r="AE27" s="888">
        <v>203.0</v>
      </c>
      <c r="AF27" s="888">
        <v>40.0</v>
      </c>
      <c r="AG27" s="888">
        <v>0.0</v>
      </c>
      <c r="AH27" s="888">
        <v>0.0</v>
      </c>
      <c r="AI27" s="778" t="s">
        <v>1072</v>
      </c>
      <c r="AJ27" s="54"/>
      <c r="AK27" s="54"/>
      <c r="AL27" s="54"/>
      <c r="AM27" s="54"/>
      <c r="AN27" s="54"/>
      <c r="AO27" s="54"/>
      <c r="AP27" s="54"/>
      <c r="AQ27" s="894"/>
      <c r="AR27" s="894"/>
      <c r="AS27" s="894"/>
      <c r="AT27" s="894"/>
      <c r="AU27" s="894"/>
      <c r="AV27" s="894"/>
      <c r="AW27" s="894"/>
    </row>
    <row r="28">
      <c r="A28" s="1"/>
      <c r="B28" s="65">
        <v>18.0</v>
      </c>
      <c r="C28" s="781" t="s">
        <v>124</v>
      </c>
      <c r="D28" s="570" t="str">
        <f>vlookup(C28,'セッション実施状況管理'!$H:$I,2,false)</f>
        <v>aya_zubora</v>
      </c>
      <c r="E28" s="591" t="s">
        <v>1090</v>
      </c>
      <c r="F28" s="74" t="s">
        <v>241</v>
      </c>
      <c r="G28" s="74">
        <v>2.0</v>
      </c>
      <c r="H28" s="777">
        <f>'コーチング報酬管理'!G25</f>
        <v>13</v>
      </c>
      <c r="I28" s="885"/>
      <c r="J28" s="885">
        <v>0.0</v>
      </c>
      <c r="K28" s="885">
        <v>0.0</v>
      </c>
      <c r="L28" s="570">
        <f>iferror(vlookup(D28,'月次投稿数（過去分集計のため非表示）'!$C:$I,7,false),"未投稿")</f>
        <v>0</v>
      </c>
      <c r="M28" s="886">
        <f t="shared" si="1"/>
        <v>0</v>
      </c>
      <c r="N28" s="887">
        <f t="shared" si="2"/>
        <v>-2</v>
      </c>
      <c r="O28" s="887">
        <f t="shared" si="3"/>
        <v>-2</v>
      </c>
      <c r="P28" s="888">
        <f t="shared" si="4"/>
        <v>45</v>
      </c>
      <c r="Q28" s="889">
        <f t="shared" si="5"/>
        <v>7.5</v>
      </c>
      <c r="R28" s="885">
        <f t="shared" si="6"/>
        <v>51</v>
      </c>
      <c r="S28" s="890">
        <f t="shared" si="8"/>
        <v>51</v>
      </c>
      <c r="T28" s="891">
        <v>51.0</v>
      </c>
      <c r="U28" s="891">
        <f t="shared" si="9"/>
        <v>8.5</v>
      </c>
      <c r="V28" s="891">
        <f t="shared" si="7"/>
        <v>6</v>
      </c>
      <c r="W28" s="778" t="s">
        <v>1072</v>
      </c>
      <c r="X28" s="778">
        <v>40.0</v>
      </c>
      <c r="Y28" s="54">
        <v>5.0</v>
      </c>
      <c r="Z28" s="54" t="s">
        <v>1072</v>
      </c>
      <c r="AA28" s="54" t="s">
        <v>1072</v>
      </c>
      <c r="AB28" s="896" t="s">
        <v>1072</v>
      </c>
      <c r="AC28" s="893" t="s">
        <v>1072</v>
      </c>
      <c r="AD28" s="888">
        <v>40.0</v>
      </c>
      <c r="AE28" s="888">
        <v>11.0</v>
      </c>
      <c r="AF28" s="888">
        <v>0.0</v>
      </c>
      <c r="AG28" s="888">
        <v>0.0</v>
      </c>
      <c r="AH28" s="778">
        <v>0.0</v>
      </c>
      <c r="AI28" s="54">
        <v>0.0</v>
      </c>
      <c r="AJ28" s="54"/>
      <c r="AK28" s="54"/>
      <c r="AL28" s="54"/>
      <c r="AM28" s="54"/>
      <c r="AN28" s="54"/>
      <c r="AO28" s="54"/>
      <c r="AP28" s="54"/>
      <c r="AQ28" s="894"/>
      <c r="AR28" s="894"/>
      <c r="AS28" s="894"/>
      <c r="AT28" s="894"/>
      <c r="AU28" s="894"/>
      <c r="AV28" s="894"/>
      <c r="AW28" s="894"/>
    </row>
    <row r="29">
      <c r="A29" s="1"/>
      <c r="B29" s="40">
        <v>19.0</v>
      </c>
      <c r="C29" s="82" t="s">
        <v>127</v>
      </c>
      <c r="D29" s="570" t="str">
        <f>vlookup(C29,'セッション実施状況管理'!$H:$I,2,false)</f>
        <v>ginza_arch</v>
      </c>
      <c r="E29" s="588" t="s">
        <v>1091</v>
      </c>
      <c r="F29" s="74" t="s">
        <v>251</v>
      </c>
      <c r="G29" s="74">
        <v>1.0</v>
      </c>
      <c r="H29" s="777">
        <f>'コーチング報酬管理'!G26</f>
        <v>13</v>
      </c>
      <c r="I29" s="885"/>
      <c r="J29" s="885">
        <v>0.0</v>
      </c>
      <c r="K29" s="885">
        <v>0.0</v>
      </c>
      <c r="L29" s="570">
        <f>iferror(vlookup(D29,'月次投稿数（過去分集計のため非表示）'!$C:$I,7,false),"未投稿")</f>
        <v>12</v>
      </c>
      <c r="M29" s="886">
        <f t="shared" si="1"/>
        <v>0</v>
      </c>
      <c r="N29" s="887">
        <f t="shared" si="2"/>
        <v>-2</v>
      </c>
      <c r="O29" s="887">
        <f t="shared" si="3"/>
        <v>-2</v>
      </c>
      <c r="P29" s="888">
        <f t="shared" si="4"/>
        <v>0</v>
      </c>
      <c r="Q29" s="889">
        <f t="shared" si="5"/>
        <v>0</v>
      </c>
      <c r="R29" s="885">
        <f t="shared" si="6"/>
        <v>5</v>
      </c>
      <c r="S29" s="890">
        <f t="shared" si="8"/>
        <v>5</v>
      </c>
      <c r="T29" s="891">
        <v>5.0</v>
      </c>
      <c r="U29" s="891">
        <f t="shared" si="9"/>
        <v>0.8333333333</v>
      </c>
      <c r="V29" s="891">
        <f t="shared" si="7"/>
        <v>6</v>
      </c>
      <c r="W29" s="778" t="s">
        <v>1072</v>
      </c>
      <c r="X29" s="54" t="s">
        <v>1072</v>
      </c>
      <c r="Y29" s="54" t="s">
        <v>1072</v>
      </c>
      <c r="Z29" s="54" t="s">
        <v>1072</v>
      </c>
      <c r="AA29" s="54" t="s">
        <v>1776</v>
      </c>
      <c r="AB29" s="896" t="s">
        <v>1072</v>
      </c>
      <c r="AC29" s="893">
        <v>5.0</v>
      </c>
      <c r="AD29" s="888">
        <v>0.0</v>
      </c>
      <c r="AE29" s="888">
        <v>0.0</v>
      </c>
      <c r="AF29" s="888">
        <v>0.0</v>
      </c>
      <c r="AG29" s="888">
        <v>0.0</v>
      </c>
      <c r="AH29" s="888">
        <v>0.0</v>
      </c>
      <c r="AI29" s="778" t="s">
        <v>1072</v>
      </c>
      <c r="AJ29" s="54"/>
      <c r="AK29" s="54"/>
      <c r="AL29" s="54"/>
      <c r="AM29" s="54"/>
      <c r="AN29" s="54"/>
      <c r="AO29" s="54"/>
      <c r="AP29" s="54"/>
      <c r="AQ29" s="894"/>
      <c r="AR29" s="894"/>
      <c r="AS29" s="894"/>
      <c r="AT29" s="894"/>
      <c r="AU29" s="894"/>
      <c r="AV29" s="894"/>
      <c r="AW29" s="894"/>
    </row>
    <row r="30">
      <c r="A30" s="1"/>
      <c r="B30" s="65">
        <v>20.0</v>
      </c>
      <c r="C30" s="82" t="s">
        <v>132</v>
      </c>
      <c r="D30" s="570" t="str">
        <f>vlookup(C30,'セッション実施状況管理'!$H:$I,2,false)</f>
        <v>haru_room100</v>
      </c>
      <c r="E30" s="581" t="s">
        <v>1092</v>
      </c>
      <c r="F30" s="74" t="s">
        <v>251</v>
      </c>
      <c r="G30" s="74">
        <v>2.0</v>
      </c>
      <c r="H30" s="777">
        <f>'コーチング報酬管理'!G27</f>
        <v>13</v>
      </c>
      <c r="I30" s="885"/>
      <c r="J30" s="885">
        <v>0.0</v>
      </c>
      <c r="K30" s="885">
        <v>2.0</v>
      </c>
      <c r="L30" s="570">
        <f>iferror(vlookup(D30,'月次投稿数（過去分集計のため非表示）'!$C:$I,7,false),"未投稿")</f>
        <v>49</v>
      </c>
      <c r="M30" s="886">
        <f t="shared" si="1"/>
        <v>0</v>
      </c>
      <c r="N30" s="887">
        <f t="shared" si="2"/>
        <v>-2</v>
      </c>
      <c r="O30" s="887">
        <f t="shared" si="3"/>
        <v>-2</v>
      </c>
      <c r="P30" s="888">
        <f t="shared" si="4"/>
        <v>276</v>
      </c>
      <c r="Q30" s="889">
        <f t="shared" si="5"/>
        <v>46</v>
      </c>
      <c r="R30" s="885">
        <f t="shared" si="6"/>
        <v>194</v>
      </c>
      <c r="S30" s="890">
        <f t="shared" si="8"/>
        <v>166.2857143</v>
      </c>
      <c r="T30" s="891">
        <v>166.28571428571428</v>
      </c>
      <c r="U30" s="891">
        <f t="shared" si="9"/>
        <v>27.71428571</v>
      </c>
      <c r="V30" s="891">
        <f t="shared" si="7"/>
        <v>7</v>
      </c>
      <c r="W30" s="778" t="s">
        <v>1072</v>
      </c>
      <c r="X30" s="54" t="s">
        <v>1072</v>
      </c>
      <c r="Y30" s="54">
        <v>72.0</v>
      </c>
      <c r="Z30" s="54">
        <v>71.0</v>
      </c>
      <c r="AA30" s="54">
        <v>69.0</v>
      </c>
      <c r="AB30" s="896">
        <v>64.0</v>
      </c>
      <c r="AC30" s="893">
        <v>0.0</v>
      </c>
      <c r="AD30" s="888">
        <v>0.0</v>
      </c>
      <c r="AE30" s="888">
        <v>0.0</v>
      </c>
      <c r="AF30" s="888">
        <v>64.0</v>
      </c>
      <c r="AG30" s="888">
        <v>66.0</v>
      </c>
      <c r="AH30" s="888">
        <v>64.0</v>
      </c>
      <c r="AI30" s="778">
        <v>0.0</v>
      </c>
      <c r="AJ30" s="54"/>
      <c r="AK30" s="54"/>
      <c r="AL30" s="54"/>
      <c r="AM30" s="54"/>
      <c r="AN30" s="54"/>
      <c r="AO30" s="54"/>
      <c r="AP30" s="54"/>
      <c r="AQ30" s="894"/>
      <c r="AR30" s="894"/>
      <c r="AS30" s="894"/>
      <c r="AT30" s="894"/>
      <c r="AU30" s="894"/>
      <c r="AV30" s="894"/>
      <c r="AW30" s="894"/>
    </row>
    <row r="31">
      <c r="A31" s="1"/>
      <c r="B31" s="65">
        <v>21.0</v>
      </c>
      <c r="C31" s="82" t="s">
        <v>137</v>
      </c>
      <c r="D31" s="570" t="str">
        <f>vlookup(C31,'セッション実施状況管理'!$H:$I,2,false)</f>
        <v>sena_bilife</v>
      </c>
      <c r="E31" s="581" t="s">
        <v>1093</v>
      </c>
      <c r="F31" s="74" t="s">
        <v>221</v>
      </c>
      <c r="G31" s="74">
        <v>4.0</v>
      </c>
      <c r="H31" s="777">
        <f>'コーチング報酬管理'!G28</f>
        <v>12</v>
      </c>
      <c r="I31" s="885"/>
      <c r="J31" s="885">
        <v>0.0</v>
      </c>
      <c r="K31" s="885">
        <v>0.0</v>
      </c>
      <c r="L31" s="570">
        <f>iferror(vlookup(D31,'月次投稿数（過去分集計のため非表示）'!$C:$I,7,false),"未投稿")</f>
        <v>76</v>
      </c>
      <c r="M31" s="886">
        <f t="shared" si="1"/>
        <v>0</v>
      </c>
      <c r="N31" s="887">
        <f t="shared" si="2"/>
        <v>-2</v>
      </c>
      <c r="O31" s="887">
        <f t="shared" si="3"/>
        <v>0</v>
      </c>
      <c r="P31" s="888">
        <f t="shared" si="4"/>
        <v>532</v>
      </c>
      <c r="Q31" s="889">
        <f t="shared" si="5"/>
        <v>88.66666667</v>
      </c>
      <c r="R31" s="885">
        <f t="shared" si="6"/>
        <v>736</v>
      </c>
      <c r="S31" s="890">
        <f t="shared" si="8"/>
        <v>736</v>
      </c>
      <c r="T31" s="891">
        <v>736.0</v>
      </c>
      <c r="U31" s="891">
        <f t="shared" si="9"/>
        <v>122.6666667</v>
      </c>
      <c r="V31" s="891">
        <f t="shared" si="7"/>
        <v>6</v>
      </c>
      <c r="W31" s="895">
        <v>128.0</v>
      </c>
      <c r="X31" s="54">
        <v>94.0</v>
      </c>
      <c r="Y31" s="54">
        <v>87.0</v>
      </c>
      <c r="Z31" s="905">
        <v>121.0</v>
      </c>
      <c r="AA31" s="54">
        <v>102.0</v>
      </c>
      <c r="AB31" s="892" t="s">
        <v>1072</v>
      </c>
      <c r="AC31" s="893">
        <v>52.0</v>
      </c>
      <c r="AD31" s="888">
        <v>148.0</v>
      </c>
      <c r="AE31" s="888">
        <v>110.0</v>
      </c>
      <c r="AF31" s="888">
        <v>115.0</v>
      </c>
      <c r="AG31" s="888">
        <v>171.0</v>
      </c>
      <c r="AH31" s="888">
        <v>140.0</v>
      </c>
      <c r="AI31" s="778" t="s">
        <v>1072</v>
      </c>
      <c r="AJ31" s="54"/>
      <c r="AK31" s="54"/>
      <c r="AL31" s="54"/>
      <c r="AM31" s="54"/>
      <c r="AN31" s="54"/>
      <c r="AO31" s="54"/>
      <c r="AP31" s="54"/>
      <c r="AQ31" s="894"/>
      <c r="AR31" s="894"/>
      <c r="AS31" s="894"/>
      <c r="AT31" s="894"/>
      <c r="AU31" s="894"/>
      <c r="AV31" s="894"/>
      <c r="AW31" s="894"/>
    </row>
    <row r="32">
      <c r="A32" s="592">
        <v>45597.0</v>
      </c>
      <c r="B32" s="906">
        <v>22.0</v>
      </c>
      <c r="C32" s="907" t="s">
        <v>141</v>
      </c>
      <c r="D32" s="570" t="str">
        <f>vlookup(C32,'セッション実施状況管理'!$H:$I,2,false)</f>
        <v>amiri_instastory</v>
      </c>
      <c r="E32" s="581" t="s">
        <v>1094</v>
      </c>
      <c r="F32" s="74" t="s">
        <v>228</v>
      </c>
      <c r="G32" s="74">
        <v>5.0</v>
      </c>
      <c r="H32" s="777">
        <f>'コーチング報酬管理'!G29</f>
        <v>13</v>
      </c>
      <c r="I32" s="885"/>
      <c r="J32" s="885">
        <v>3.0</v>
      </c>
      <c r="K32" s="885">
        <v>2.0</v>
      </c>
      <c r="L32" s="570">
        <v>99.0</v>
      </c>
      <c r="M32" s="886">
        <f t="shared" si="1"/>
        <v>1</v>
      </c>
      <c r="N32" s="887">
        <f t="shared" si="2"/>
        <v>-2</v>
      </c>
      <c r="O32" s="887">
        <f t="shared" si="3"/>
        <v>2</v>
      </c>
      <c r="P32" s="888">
        <f t="shared" si="4"/>
        <v>619</v>
      </c>
      <c r="Q32" s="889">
        <f t="shared" si="5"/>
        <v>103.1666667</v>
      </c>
      <c r="R32" s="885">
        <f t="shared" si="6"/>
        <v>811</v>
      </c>
      <c r="S32" s="890">
        <f t="shared" si="8"/>
        <v>811</v>
      </c>
      <c r="T32" s="891">
        <v>811.0</v>
      </c>
      <c r="U32" s="891">
        <f t="shared" si="9"/>
        <v>135.1666667</v>
      </c>
      <c r="V32" s="891">
        <f t="shared" si="7"/>
        <v>6</v>
      </c>
      <c r="W32" s="904">
        <v>106.0</v>
      </c>
      <c r="X32" s="901">
        <v>118.0</v>
      </c>
      <c r="Y32" s="54">
        <v>95.0</v>
      </c>
      <c r="Z32" s="54">
        <v>98.0</v>
      </c>
      <c r="AA32" s="901">
        <v>112.0</v>
      </c>
      <c r="AB32" s="896">
        <v>90.0</v>
      </c>
      <c r="AC32" s="888">
        <v>152.0</v>
      </c>
      <c r="AD32" s="888">
        <v>168.0</v>
      </c>
      <c r="AE32" s="888">
        <v>121.0</v>
      </c>
      <c r="AF32" s="888">
        <v>122.0</v>
      </c>
      <c r="AG32" s="888">
        <v>148.0</v>
      </c>
      <c r="AH32" s="778">
        <v>100.0</v>
      </c>
      <c r="AI32" s="778" t="s">
        <v>1072</v>
      </c>
      <c r="AJ32" s="54"/>
      <c r="AK32" s="54"/>
      <c r="AL32" s="54"/>
      <c r="AM32" s="54"/>
      <c r="AN32" s="54"/>
      <c r="AO32" s="54"/>
      <c r="AP32" s="54"/>
      <c r="AQ32" s="894"/>
      <c r="AR32" s="894"/>
      <c r="AS32" s="894"/>
      <c r="AT32" s="894"/>
      <c r="AU32" s="894"/>
      <c r="AV32" s="894"/>
      <c r="AW32" s="894"/>
    </row>
    <row r="33">
      <c r="A33" s="1"/>
      <c r="B33" s="65">
        <v>23.0</v>
      </c>
      <c r="C33" s="82" t="s">
        <v>144</v>
      </c>
      <c r="D33" s="570" t="str">
        <f>vlookup(C33,'セッション実施状況管理'!$H:$I,2,false)</f>
        <v>elu_excel.teiji</v>
      </c>
      <c r="E33" s="581" t="s">
        <v>1095</v>
      </c>
      <c r="F33" s="74" t="s">
        <v>238</v>
      </c>
      <c r="G33" s="74">
        <v>4.0</v>
      </c>
      <c r="H33" s="777">
        <f>'コーチング報酬管理'!G30</f>
        <v>13</v>
      </c>
      <c r="I33" s="885"/>
      <c r="J33" s="885">
        <v>0.0</v>
      </c>
      <c r="K33" s="885">
        <v>2.0</v>
      </c>
      <c r="L33" s="570">
        <f>iferror(vlookup(D33,'月次投稿数（過去分集計のため非表示）'!$C:$I,7,false),"未投稿")</f>
        <v>73</v>
      </c>
      <c r="M33" s="886">
        <f t="shared" si="1"/>
        <v>0</v>
      </c>
      <c r="N33" s="887">
        <f t="shared" si="2"/>
        <v>-2</v>
      </c>
      <c r="O33" s="887">
        <f t="shared" si="3"/>
        <v>0</v>
      </c>
      <c r="P33" s="888">
        <f t="shared" si="4"/>
        <v>524</v>
      </c>
      <c r="Q33" s="889">
        <f t="shared" si="5"/>
        <v>87.33333333</v>
      </c>
      <c r="R33" s="885">
        <f t="shared" si="6"/>
        <v>816</v>
      </c>
      <c r="S33" s="890">
        <f t="shared" si="8"/>
        <v>699.4285714</v>
      </c>
      <c r="T33" s="891">
        <v>699.4285714285714</v>
      </c>
      <c r="U33" s="891">
        <f t="shared" si="9"/>
        <v>116.5714286</v>
      </c>
      <c r="V33" s="891">
        <f t="shared" si="7"/>
        <v>7</v>
      </c>
      <c r="W33" s="778">
        <v>51.0</v>
      </c>
      <c r="X33" s="54">
        <v>98.0</v>
      </c>
      <c r="Y33" s="54">
        <v>101.0</v>
      </c>
      <c r="Z33" s="54">
        <v>86.0</v>
      </c>
      <c r="AA33" s="54">
        <v>86.0</v>
      </c>
      <c r="AB33" s="908">
        <v>102.0</v>
      </c>
      <c r="AC33" s="909">
        <v>51.0</v>
      </c>
      <c r="AD33" s="910">
        <v>132.0</v>
      </c>
      <c r="AE33" s="910">
        <v>137.0</v>
      </c>
      <c r="AF33" s="910">
        <v>106.0</v>
      </c>
      <c r="AG33" s="910">
        <v>140.0</v>
      </c>
      <c r="AH33" s="910">
        <v>95.0</v>
      </c>
      <c r="AI33" s="778">
        <v>155.0</v>
      </c>
      <c r="AJ33" s="54"/>
      <c r="AK33" s="54"/>
      <c r="AL33" s="54"/>
      <c r="AM33" s="54"/>
      <c r="AN33" s="54"/>
      <c r="AO33" s="54"/>
      <c r="AP33" s="54"/>
      <c r="AQ33" s="894"/>
      <c r="AR33" s="894"/>
      <c r="AS33" s="894"/>
      <c r="AT33" s="894"/>
      <c r="AU33" s="894"/>
      <c r="AV33" s="894"/>
      <c r="AW33" s="894"/>
    </row>
    <row r="34">
      <c r="A34" s="1"/>
      <c r="B34" s="40">
        <v>24.0</v>
      </c>
      <c r="C34" s="82" t="s">
        <v>146</v>
      </c>
      <c r="D34" s="570" t="str">
        <f>vlookup(C34,'セッション実施状況管理'!$H:$I,2,false)</f>
        <v>じょうどじゆうき</v>
      </c>
      <c r="E34" s="581" t="s">
        <v>1096</v>
      </c>
      <c r="F34" s="74" t="s">
        <v>247</v>
      </c>
      <c r="G34" s="74">
        <v>2.0</v>
      </c>
      <c r="H34" s="777">
        <f>'コーチング報酬管理'!G31</f>
        <v>3</v>
      </c>
      <c r="I34" s="885"/>
      <c r="J34" s="885">
        <v>0.0</v>
      </c>
      <c r="K34" s="885">
        <v>-1.0</v>
      </c>
      <c r="L34" s="570">
        <v>0.0</v>
      </c>
      <c r="M34" s="886">
        <f t="shared" si="1"/>
        <v>0</v>
      </c>
      <c r="N34" s="887">
        <f t="shared" si="2"/>
        <v>-2</v>
      </c>
      <c r="O34" s="887">
        <f t="shared" si="3"/>
        <v>-2</v>
      </c>
      <c r="P34" s="888">
        <f t="shared" si="4"/>
        <v>0</v>
      </c>
      <c r="Q34" s="889">
        <f t="shared" si="5"/>
        <v>0</v>
      </c>
      <c r="R34" s="885">
        <f t="shared" si="6"/>
        <v>0</v>
      </c>
      <c r="S34" s="890">
        <f t="shared" si="8"/>
        <v>0</v>
      </c>
      <c r="T34" s="891">
        <v>1.0</v>
      </c>
      <c r="U34" s="891">
        <f t="shared" si="9"/>
        <v>0</v>
      </c>
      <c r="V34" s="891">
        <f t="shared" si="7"/>
        <v>7</v>
      </c>
      <c r="W34" s="778" t="s">
        <v>1072</v>
      </c>
      <c r="X34" s="778" t="s">
        <v>1072</v>
      </c>
      <c r="Y34" s="54"/>
      <c r="Z34" s="54"/>
      <c r="AA34" s="54"/>
      <c r="AB34" s="896" t="s">
        <v>1072</v>
      </c>
      <c r="AC34" s="893">
        <v>0.0</v>
      </c>
      <c r="AD34" s="893">
        <v>0.0</v>
      </c>
      <c r="AE34" s="893">
        <v>0.0</v>
      </c>
      <c r="AF34" s="893">
        <v>0.0</v>
      </c>
      <c r="AG34" s="893">
        <v>0.0</v>
      </c>
      <c r="AH34" s="893">
        <v>0.0</v>
      </c>
      <c r="AI34" s="893">
        <v>0.0</v>
      </c>
      <c r="AJ34" s="54"/>
      <c r="AK34" s="54"/>
      <c r="AL34" s="54"/>
      <c r="AM34" s="54"/>
      <c r="AN34" s="54"/>
      <c r="AO34" s="54"/>
      <c r="AP34" s="54"/>
      <c r="AQ34" s="894"/>
      <c r="AR34" s="894"/>
      <c r="AS34" s="894"/>
      <c r="AT34" s="894"/>
      <c r="AU34" s="894"/>
      <c r="AV34" s="894"/>
      <c r="AW34" s="894"/>
    </row>
    <row r="35">
      <c r="A35" s="1"/>
      <c r="B35" s="65">
        <v>25.0</v>
      </c>
      <c r="C35" s="82" t="s">
        <v>149</v>
      </c>
      <c r="D35" s="570" t="str">
        <f>vlookup(C35,'セッション実施状況管理'!$H:$I,2,false)</f>
        <v>たなかゆりか</v>
      </c>
      <c r="E35" s="581" t="s">
        <v>1097</v>
      </c>
      <c r="F35" s="74" t="s">
        <v>238</v>
      </c>
      <c r="G35" s="74">
        <v>5.0</v>
      </c>
      <c r="H35" s="777">
        <f>'コーチング報酬管理'!G32</f>
        <v>2</v>
      </c>
      <c r="I35" s="885"/>
      <c r="J35" s="885">
        <v>0.0</v>
      </c>
      <c r="K35" s="885">
        <v>0.0</v>
      </c>
      <c r="L35" s="570">
        <v>0.0</v>
      </c>
      <c r="M35" s="886">
        <f t="shared" si="1"/>
        <v>0</v>
      </c>
      <c r="N35" s="887">
        <f t="shared" si="2"/>
        <v>-2</v>
      </c>
      <c r="O35" s="887">
        <f t="shared" si="3"/>
        <v>-2</v>
      </c>
      <c r="P35" s="888">
        <f t="shared" si="4"/>
        <v>0</v>
      </c>
      <c r="Q35" s="889">
        <f t="shared" si="5"/>
        <v>0</v>
      </c>
      <c r="R35" s="885">
        <f t="shared" si="6"/>
        <v>117</v>
      </c>
      <c r="S35" s="890">
        <f t="shared" si="8"/>
        <v>100.2857143</v>
      </c>
      <c r="T35" s="891">
        <v>100.28571428571429</v>
      </c>
      <c r="U35" s="891">
        <f t="shared" si="9"/>
        <v>16.71428571</v>
      </c>
      <c r="V35" s="891">
        <f t="shared" si="7"/>
        <v>7</v>
      </c>
      <c r="W35" s="778" t="s">
        <v>1072</v>
      </c>
      <c r="X35" s="54" t="s">
        <v>1072</v>
      </c>
      <c r="Y35" s="54" t="s">
        <v>1072</v>
      </c>
      <c r="Z35" s="54" t="s">
        <v>1072</v>
      </c>
      <c r="AA35" s="54" t="s">
        <v>1072</v>
      </c>
      <c r="AB35" s="896" t="s">
        <v>1072</v>
      </c>
      <c r="AC35" s="893">
        <v>0.0</v>
      </c>
      <c r="AD35" s="888">
        <v>7.0</v>
      </c>
      <c r="AE35" s="888">
        <v>0.0</v>
      </c>
      <c r="AF35" s="888">
        <v>110.0</v>
      </c>
      <c r="AG35" s="888">
        <v>0.0</v>
      </c>
      <c r="AH35" s="888">
        <v>0.0</v>
      </c>
      <c r="AI35" s="778">
        <v>0.0</v>
      </c>
      <c r="AJ35" s="54"/>
      <c r="AK35" s="54"/>
      <c r="AL35" s="54"/>
      <c r="AM35" s="54"/>
      <c r="AN35" s="54"/>
      <c r="AO35" s="54"/>
      <c r="AP35" s="54"/>
      <c r="AQ35" s="894"/>
      <c r="AR35" s="894"/>
      <c r="AS35" s="894"/>
      <c r="AT35" s="894"/>
      <c r="AU35" s="894"/>
      <c r="AV35" s="894"/>
      <c r="AW35" s="894"/>
    </row>
    <row r="36">
      <c r="A36" s="1"/>
      <c r="B36" s="40">
        <v>26.0</v>
      </c>
      <c r="C36" s="82" t="s">
        <v>151</v>
      </c>
      <c r="D36" s="570" t="str">
        <f>vlookup(C36,'セッション実施状況管理'!$H:$I,2,false)</f>
        <v>fuui_guitar</v>
      </c>
      <c r="E36" s="581" t="s">
        <v>1098</v>
      </c>
      <c r="F36" s="74" t="s">
        <v>226</v>
      </c>
      <c r="G36" s="74">
        <v>3.0</v>
      </c>
      <c r="H36" s="777">
        <f>'コーチング報酬管理'!G33</f>
        <v>13</v>
      </c>
      <c r="I36" s="885"/>
      <c r="J36" s="885">
        <v>0.0</v>
      </c>
      <c r="K36" s="885">
        <v>0.0</v>
      </c>
      <c r="L36" s="570">
        <f>iferror(vlookup(D36,'月次投稿数（過去分集計のため非表示）'!$C:$I,7,false),"未投稿")</f>
        <v>35</v>
      </c>
      <c r="M36" s="886">
        <f t="shared" si="1"/>
        <v>0</v>
      </c>
      <c r="N36" s="887">
        <f t="shared" si="2"/>
        <v>-2</v>
      </c>
      <c r="O36" s="887">
        <f t="shared" si="3"/>
        <v>-2</v>
      </c>
      <c r="P36" s="888">
        <f t="shared" si="4"/>
        <v>384</v>
      </c>
      <c r="Q36" s="889">
        <f t="shared" si="5"/>
        <v>64</v>
      </c>
      <c r="R36" s="885">
        <f t="shared" si="6"/>
        <v>566</v>
      </c>
      <c r="S36" s="890">
        <f t="shared" si="8"/>
        <v>485.1428571</v>
      </c>
      <c r="T36" s="889">
        <v>485.14285714285717</v>
      </c>
      <c r="U36" s="891">
        <f t="shared" si="9"/>
        <v>80.85714286</v>
      </c>
      <c r="V36" s="891">
        <f t="shared" si="7"/>
        <v>7</v>
      </c>
      <c r="W36" s="778" t="s">
        <v>1072</v>
      </c>
      <c r="X36" s="54">
        <v>95.0</v>
      </c>
      <c r="Y36" s="54">
        <v>66.0</v>
      </c>
      <c r="Z36" s="54">
        <v>74.0</v>
      </c>
      <c r="AA36" s="54">
        <v>61.0</v>
      </c>
      <c r="AB36" s="896">
        <v>88.0</v>
      </c>
      <c r="AC36" s="893">
        <v>0.0</v>
      </c>
      <c r="AD36" s="888">
        <v>95.0</v>
      </c>
      <c r="AE36" s="888">
        <v>66.0</v>
      </c>
      <c r="AF36" s="888">
        <v>84.0</v>
      </c>
      <c r="AG36" s="888">
        <v>61.0</v>
      </c>
      <c r="AH36" s="888">
        <v>110.0</v>
      </c>
      <c r="AI36" s="778">
        <v>150.0</v>
      </c>
      <c r="AJ36" s="54"/>
      <c r="AK36" s="54"/>
      <c r="AL36" s="54"/>
      <c r="AM36" s="54"/>
      <c r="AN36" s="54"/>
      <c r="AO36" s="54"/>
      <c r="AP36" s="54"/>
      <c r="AQ36" s="894"/>
      <c r="AR36" s="894"/>
      <c r="AS36" s="894"/>
      <c r="AT36" s="894"/>
      <c r="AU36" s="894"/>
      <c r="AV36" s="894"/>
      <c r="AW36" s="894"/>
    </row>
    <row r="37">
      <c r="A37" s="1"/>
      <c r="B37" s="65">
        <v>27.0</v>
      </c>
      <c r="C37" s="82" t="s">
        <v>153</v>
      </c>
      <c r="D37" s="570" t="str">
        <f>vlookup(C37,'セッション実施状況管理'!$H:$I,2,false)</f>
        <v>せきおかまさき</v>
      </c>
      <c r="E37" s="581" t="s">
        <v>1099</v>
      </c>
      <c r="F37" s="74" t="s">
        <v>247</v>
      </c>
      <c r="G37" s="74">
        <v>3.0</v>
      </c>
      <c r="H37" s="777">
        <f>'コーチング報酬管理'!G34</f>
        <v>2</v>
      </c>
      <c r="I37" s="885"/>
      <c r="J37" s="885">
        <v>0.0</v>
      </c>
      <c r="K37" s="885">
        <v>0.0</v>
      </c>
      <c r="L37" s="570">
        <v>0.0</v>
      </c>
      <c r="M37" s="886">
        <f t="shared" si="1"/>
        <v>0</v>
      </c>
      <c r="N37" s="887">
        <f t="shared" si="2"/>
        <v>-2</v>
      </c>
      <c r="O37" s="887">
        <f t="shared" si="3"/>
        <v>-2</v>
      </c>
      <c r="P37" s="888">
        <f t="shared" si="4"/>
        <v>0</v>
      </c>
      <c r="Q37" s="889">
        <f t="shared" si="5"/>
        <v>0</v>
      </c>
      <c r="R37" s="885">
        <f t="shared" si="6"/>
        <v>0</v>
      </c>
      <c r="S37" s="890">
        <f t="shared" si="8"/>
        <v>0</v>
      </c>
      <c r="T37" s="891">
        <v>1.0</v>
      </c>
      <c r="U37" s="891">
        <f t="shared" si="9"/>
        <v>0</v>
      </c>
      <c r="V37" s="891">
        <f t="shared" si="7"/>
        <v>7</v>
      </c>
      <c r="W37" s="778" t="s">
        <v>1072</v>
      </c>
      <c r="X37" s="778" t="s">
        <v>1072</v>
      </c>
      <c r="Y37" s="54"/>
      <c r="Z37" s="54"/>
      <c r="AA37" s="54"/>
      <c r="AB37" s="896" t="s">
        <v>1072</v>
      </c>
      <c r="AC37" s="893">
        <v>0.0</v>
      </c>
      <c r="AD37" s="893">
        <v>0.0</v>
      </c>
      <c r="AE37" s="893">
        <v>0.0</v>
      </c>
      <c r="AF37" s="893">
        <v>0.0</v>
      </c>
      <c r="AG37" s="893">
        <v>0.0</v>
      </c>
      <c r="AH37" s="893">
        <v>0.0</v>
      </c>
      <c r="AI37" s="893">
        <v>0.0</v>
      </c>
      <c r="AJ37" s="54"/>
      <c r="AK37" s="54"/>
      <c r="AL37" s="54"/>
      <c r="AM37" s="54"/>
      <c r="AN37" s="54"/>
      <c r="AO37" s="54"/>
      <c r="AP37" s="54"/>
      <c r="AQ37" s="894"/>
      <c r="AR37" s="894"/>
      <c r="AS37" s="894"/>
      <c r="AT37" s="894"/>
      <c r="AU37" s="894"/>
      <c r="AV37" s="894"/>
      <c r="AW37" s="894"/>
    </row>
    <row r="38">
      <c r="A38" s="1"/>
      <c r="B38" s="65">
        <v>28.0</v>
      </c>
      <c r="C38" s="82" t="s">
        <v>155</v>
      </c>
      <c r="D38" s="570" t="str">
        <f>vlookup(C38,'セッション実施状況管理'!$H:$I,2,false)</f>
        <v>shirasaki_happylife</v>
      </c>
      <c r="E38" s="593" t="s">
        <v>1100</v>
      </c>
      <c r="F38" s="74" t="s">
        <v>221</v>
      </c>
      <c r="G38" s="74">
        <v>6.0</v>
      </c>
      <c r="H38" s="777">
        <f>'コーチング報酬管理'!G35</f>
        <v>13</v>
      </c>
      <c r="I38" s="885"/>
      <c r="J38" s="885">
        <v>0.0</v>
      </c>
      <c r="K38" s="885">
        <v>0.0</v>
      </c>
      <c r="L38" s="570">
        <f>iferror(vlookup(D38,'月次投稿数（過去分集計のため非表示）'!$C:$I,7,false),"未投稿")</f>
        <v>10</v>
      </c>
      <c r="M38" s="886">
        <f t="shared" si="1"/>
        <v>0</v>
      </c>
      <c r="N38" s="887">
        <f t="shared" si="2"/>
        <v>-2</v>
      </c>
      <c r="O38" s="887">
        <f t="shared" si="3"/>
        <v>0</v>
      </c>
      <c r="P38" s="888">
        <f t="shared" si="4"/>
        <v>296</v>
      </c>
      <c r="Q38" s="889">
        <f t="shared" si="5"/>
        <v>49.33333333</v>
      </c>
      <c r="R38" s="885">
        <f t="shared" si="6"/>
        <v>469</v>
      </c>
      <c r="S38" s="890">
        <f t="shared" si="8"/>
        <v>562.8</v>
      </c>
      <c r="T38" s="891">
        <v>562.8</v>
      </c>
      <c r="U38" s="891">
        <f t="shared" si="9"/>
        <v>93.8</v>
      </c>
      <c r="V38" s="891">
        <f t="shared" si="7"/>
        <v>5</v>
      </c>
      <c r="W38" s="778" t="s">
        <v>1072</v>
      </c>
      <c r="X38" s="778" t="s">
        <v>1072</v>
      </c>
      <c r="Y38" s="778" t="s">
        <v>1072</v>
      </c>
      <c r="Z38" s="54">
        <v>86.0</v>
      </c>
      <c r="AA38" s="54">
        <v>115.0</v>
      </c>
      <c r="AB38" s="896">
        <v>95.0</v>
      </c>
      <c r="AC38" s="893">
        <v>86.0</v>
      </c>
      <c r="AD38" s="888">
        <v>117.0</v>
      </c>
      <c r="AE38" s="888">
        <v>99.0</v>
      </c>
      <c r="AF38" s="888">
        <v>108.0</v>
      </c>
      <c r="AG38" s="888">
        <v>59.0</v>
      </c>
      <c r="AH38" s="888" t="s">
        <v>1072</v>
      </c>
      <c r="AI38" s="778" t="s">
        <v>1072</v>
      </c>
      <c r="AJ38" s="54"/>
      <c r="AK38" s="54"/>
      <c r="AL38" s="54"/>
      <c r="AM38" s="54"/>
      <c r="AN38" s="54"/>
      <c r="AO38" s="54"/>
      <c r="AP38" s="54"/>
      <c r="AQ38" s="894"/>
      <c r="AR38" s="894"/>
      <c r="AS38" s="894"/>
      <c r="AT38" s="894"/>
      <c r="AU38" s="894"/>
      <c r="AV38" s="894"/>
      <c r="AW38" s="894"/>
    </row>
    <row r="39">
      <c r="A39" s="1"/>
      <c r="B39" s="40">
        <v>29.0</v>
      </c>
      <c r="C39" s="82" t="s">
        <v>159</v>
      </c>
      <c r="D39" s="570" t="str">
        <f>vlookup(C39,'セッション実施状況管理'!$H:$I,2,false)</f>
        <v>hachi.footcare</v>
      </c>
      <c r="E39" s="581" t="s">
        <v>1101</v>
      </c>
      <c r="F39" s="74" t="s">
        <v>221</v>
      </c>
      <c r="G39" s="74">
        <v>5.0</v>
      </c>
      <c r="H39" s="777">
        <f>'コーチング報酬管理'!G36</f>
        <v>13</v>
      </c>
      <c r="I39" s="885"/>
      <c r="J39" s="885">
        <v>0.0</v>
      </c>
      <c r="K39" s="885">
        <v>0.0</v>
      </c>
      <c r="L39" s="570">
        <f>iferror(vlookup(D39,'月次投稿数（過去分集計のため非表示）'!$C:$I,7,false),"未投稿")</f>
        <v>97</v>
      </c>
      <c r="M39" s="886">
        <f t="shared" si="1"/>
        <v>1</v>
      </c>
      <c r="N39" s="887">
        <f t="shared" si="2"/>
        <v>-2</v>
      </c>
      <c r="O39" s="887">
        <f t="shared" si="3"/>
        <v>0</v>
      </c>
      <c r="P39" s="888">
        <f t="shared" si="4"/>
        <v>548</v>
      </c>
      <c r="Q39" s="889">
        <f t="shared" si="5"/>
        <v>91.33333333</v>
      </c>
      <c r="R39" s="885">
        <f t="shared" si="6"/>
        <v>837</v>
      </c>
      <c r="S39" s="890">
        <f t="shared" si="8"/>
        <v>717.4285714</v>
      </c>
      <c r="T39" s="891">
        <v>717.4285714285714</v>
      </c>
      <c r="U39" s="891">
        <f t="shared" si="9"/>
        <v>119.5714286</v>
      </c>
      <c r="V39" s="891">
        <f t="shared" si="7"/>
        <v>7</v>
      </c>
      <c r="W39" s="778" t="s">
        <v>1072</v>
      </c>
      <c r="X39" s="54">
        <v>81.0</v>
      </c>
      <c r="Y39" s="54">
        <v>108.0</v>
      </c>
      <c r="Z39" s="911">
        <v>134.0</v>
      </c>
      <c r="AA39" s="54">
        <v>120.0</v>
      </c>
      <c r="AB39" s="908">
        <v>105.0</v>
      </c>
      <c r="AC39" s="909">
        <v>0.0</v>
      </c>
      <c r="AD39" s="910">
        <v>81.0</v>
      </c>
      <c r="AE39" s="910">
        <v>134.0</v>
      </c>
      <c r="AF39" s="910">
        <v>178.0</v>
      </c>
      <c r="AG39" s="910">
        <v>169.0</v>
      </c>
      <c r="AH39" s="910">
        <v>146.0</v>
      </c>
      <c r="AI39" s="778">
        <v>129.0</v>
      </c>
      <c r="AJ39" s="54"/>
      <c r="AK39" s="54"/>
      <c r="AL39" s="54"/>
      <c r="AM39" s="54"/>
      <c r="AN39" s="54"/>
      <c r="AO39" s="54"/>
      <c r="AP39" s="54"/>
      <c r="AQ39" s="894"/>
      <c r="AR39" s="894"/>
      <c r="AS39" s="894"/>
      <c r="AT39" s="894"/>
      <c r="AU39" s="894"/>
      <c r="AV39" s="894"/>
      <c r="AW39" s="894"/>
    </row>
    <row r="40">
      <c r="A40" s="1"/>
      <c r="B40" s="65">
        <v>30.0</v>
      </c>
      <c r="C40" s="82" t="s">
        <v>161</v>
      </c>
      <c r="D40" s="570" t="str">
        <f>vlookup(C40,'セッション実施状況管理'!$H:$I,2,false)</f>
        <v>yupi_nariagaru</v>
      </c>
      <c r="E40" s="581" t="s">
        <v>1102</v>
      </c>
      <c r="F40" s="74" t="s">
        <v>238</v>
      </c>
      <c r="G40" s="74">
        <v>6.0</v>
      </c>
      <c r="H40" s="777">
        <f>'コーチング報酬管理'!G12</f>
        <v>13</v>
      </c>
      <c r="I40" s="885"/>
      <c r="J40" s="885">
        <v>0.0</v>
      </c>
      <c r="K40" s="885">
        <v>0.0</v>
      </c>
      <c r="L40" s="570">
        <f>iferror(vlookup(D40,'月次投稿数（過去分集計のため非表示）'!$C:$I,7,false),"未投稿")</f>
        <v>10</v>
      </c>
      <c r="M40" s="886">
        <f t="shared" si="1"/>
        <v>0</v>
      </c>
      <c r="N40" s="887">
        <f t="shared" si="2"/>
        <v>-2</v>
      </c>
      <c r="O40" s="887">
        <f t="shared" si="3"/>
        <v>-2</v>
      </c>
      <c r="P40" s="888">
        <f t="shared" si="4"/>
        <v>371</v>
      </c>
      <c r="Q40" s="889">
        <f t="shared" si="5"/>
        <v>61.83333333</v>
      </c>
      <c r="R40" s="885">
        <f t="shared" si="6"/>
        <v>592</v>
      </c>
      <c r="S40" s="890">
        <f t="shared" si="8"/>
        <v>507.4285714</v>
      </c>
      <c r="T40" s="891">
        <v>507.42857142857144</v>
      </c>
      <c r="U40" s="891">
        <f t="shared" si="9"/>
        <v>84.57142857</v>
      </c>
      <c r="V40" s="891">
        <f t="shared" si="7"/>
        <v>7</v>
      </c>
      <c r="W40" s="778" t="s">
        <v>1072</v>
      </c>
      <c r="X40" s="54">
        <v>92.0</v>
      </c>
      <c r="Y40" s="54">
        <v>67.0</v>
      </c>
      <c r="Z40" s="54">
        <v>74.0</v>
      </c>
      <c r="AA40" s="54">
        <v>68.0</v>
      </c>
      <c r="AB40" s="896">
        <v>70.0</v>
      </c>
      <c r="AC40" s="893">
        <v>92.0</v>
      </c>
      <c r="AD40" s="888">
        <v>67.0</v>
      </c>
      <c r="AE40" s="888">
        <v>76.0</v>
      </c>
      <c r="AF40" s="888">
        <v>78.0</v>
      </c>
      <c r="AG40" s="888">
        <v>78.0</v>
      </c>
      <c r="AH40" s="888">
        <v>138.0</v>
      </c>
      <c r="AI40" s="778">
        <v>63.0</v>
      </c>
      <c r="AJ40" s="54"/>
      <c r="AK40" s="54"/>
      <c r="AL40" s="54"/>
      <c r="AM40" s="54"/>
      <c r="AN40" s="54"/>
      <c r="AO40" s="54"/>
      <c r="AP40" s="54"/>
      <c r="AQ40" s="894"/>
      <c r="AR40" s="894"/>
      <c r="AS40" s="894"/>
      <c r="AT40" s="894"/>
      <c r="AU40" s="894"/>
      <c r="AV40" s="894"/>
      <c r="AW40" s="894"/>
    </row>
    <row r="41">
      <c r="A41" s="1"/>
      <c r="B41" s="40">
        <v>31.0</v>
      </c>
      <c r="C41" s="82" t="s">
        <v>163</v>
      </c>
      <c r="D41" s="570" t="str">
        <f>vlookup(C41,'セッション実施状況管理'!$H:$I,2,false)</f>
        <v>ryo_life_reset</v>
      </c>
      <c r="E41" s="588" t="s">
        <v>1103</v>
      </c>
      <c r="F41" s="74" t="s">
        <v>228</v>
      </c>
      <c r="G41" s="74">
        <v>6.0</v>
      </c>
      <c r="H41" s="777">
        <f>'コーチング報酬管理'!G38</f>
        <v>13</v>
      </c>
      <c r="I41" s="885"/>
      <c r="J41" s="885">
        <v>0.0</v>
      </c>
      <c r="K41" s="885">
        <v>0.0</v>
      </c>
      <c r="L41" s="570" t="str">
        <f>iferror(vlookup(D41,'月次投稿数（過去分集計のため非表示）'!$C:$I,7,false),"未投稿")</f>
        <v>未投稿</v>
      </c>
      <c r="M41" s="886">
        <f t="shared" si="1"/>
        <v>4</v>
      </c>
      <c r="N41" s="887">
        <f t="shared" si="2"/>
        <v>-2</v>
      </c>
      <c r="O41" s="887">
        <f t="shared" si="3"/>
        <v>-2</v>
      </c>
      <c r="P41" s="888">
        <f t="shared" si="4"/>
        <v>374</v>
      </c>
      <c r="Q41" s="889">
        <f t="shared" si="5"/>
        <v>62.33333333</v>
      </c>
      <c r="R41" s="885">
        <f t="shared" si="6"/>
        <v>505</v>
      </c>
      <c r="S41" s="890">
        <f t="shared" si="8"/>
        <v>505</v>
      </c>
      <c r="T41" s="891">
        <v>505.0</v>
      </c>
      <c r="U41" s="891">
        <f t="shared" si="9"/>
        <v>84.16666667</v>
      </c>
      <c r="V41" s="891">
        <f t="shared" si="7"/>
        <v>6</v>
      </c>
      <c r="W41" s="778" t="s">
        <v>1076</v>
      </c>
      <c r="X41" s="54">
        <v>33.0</v>
      </c>
      <c r="Y41" s="901">
        <v>118.0</v>
      </c>
      <c r="Z41" s="54">
        <v>86.0</v>
      </c>
      <c r="AA41" s="54">
        <v>71.0</v>
      </c>
      <c r="AB41" s="896">
        <v>66.0</v>
      </c>
      <c r="AC41" s="893" t="s">
        <v>1072</v>
      </c>
      <c r="AD41" s="888">
        <v>102.0</v>
      </c>
      <c r="AE41" s="888">
        <v>118.0</v>
      </c>
      <c r="AF41" s="888">
        <v>86.0</v>
      </c>
      <c r="AG41" s="888">
        <v>71.0</v>
      </c>
      <c r="AH41" s="888">
        <v>66.0</v>
      </c>
      <c r="AI41" s="888">
        <v>62.0</v>
      </c>
      <c r="AJ41" s="54"/>
      <c r="AK41" s="54"/>
      <c r="AL41" s="54"/>
      <c r="AM41" s="54"/>
      <c r="AN41" s="54"/>
      <c r="AO41" s="54"/>
      <c r="AP41" s="54"/>
      <c r="AQ41" s="894"/>
      <c r="AR41" s="894"/>
      <c r="AS41" s="894"/>
      <c r="AT41" s="894"/>
      <c r="AU41" s="894"/>
      <c r="AV41" s="894"/>
      <c r="AW41" s="894"/>
    </row>
    <row r="42">
      <c r="A42" s="1"/>
      <c r="B42" s="65">
        <v>32.0</v>
      </c>
      <c r="C42" s="82" t="s">
        <v>167</v>
      </c>
      <c r="D42" s="570" t="str">
        <f>vlookup(C42,'セッション実施状況管理'!$H:$I,2,false)</f>
        <v>balabo_style_40</v>
      </c>
      <c r="E42" s="581" t="s">
        <v>275</v>
      </c>
      <c r="F42" s="74" t="s">
        <v>226</v>
      </c>
      <c r="G42" s="74">
        <v>4.0</v>
      </c>
      <c r="H42" s="777">
        <f>'コーチング報酬管理'!G39</f>
        <v>6</v>
      </c>
      <c r="I42" s="885"/>
      <c r="J42" s="885">
        <v>0.0</v>
      </c>
      <c r="K42" s="885">
        <v>0.0</v>
      </c>
      <c r="L42" s="570">
        <f>iferror(vlookup(D42,'月次投稿数（過去分集計のため非表示）'!$C:$I,7,false),"未投稿")</f>
        <v>57</v>
      </c>
      <c r="M42" s="886">
        <f t="shared" si="1"/>
        <v>0</v>
      </c>
      <c r="N42" s="887">
        <f t="shared" si="2"/>
        <v>-2</v>
      </c>
      <c r="O42" s="887">
        <f t="shared" si="3"/>
        <v>-2</v>
      </c>
      <c r="P42" s="888">
        <f t="shared" si="4"/>
        <v>70</v>
      </c>
      <c r="Q42" s="889">
        <f t="shared" si="5"/>
        <v>11.66666667</v>
      </c>
      <c r="R42" s="885">
        <f t="shared" si="6"/>
        <v>70</v>
      </c>
      <c r="S42" s="890">
        <f t="shared" si="8"/>
        <v>210</v>
      </c>
      <c r="T42" s="889">
        <v>210.0</v>
      </c>
      <c r="U42" s="891">
        <f t="shared" si="9"/>
        <v>35</v>
      </c>
      <c r="V42" s="891">
        <f t="shared" si="7"/>
        <v>2</v>
      </c>
      <c r="W42" s="778" t="s">
        <v>1076</v>
      </c>
      <c r="X42" s="778" t="s">
        <v>1072</v>
      </c>
      <c r="Y42" s="54">
        <v>44.0</v>
      </c>
      <c r="Z42" s="54">
        <v>26.0</v>
      </c>
      <c r="AA42" s="54" t="s">
        <v>1072</v>
      </c>
      <c r="AB42" s="896" t="s">
        <v>1072</v>
      </c>
      <c r="AC42" s="893" t="s">
        <v>1072</v>
      </c>
      <c r="AD42" s="888">
        <v>44.0</v>
      </c>
      <c r="AE42" s="888">
        <v>26.0</v>
      </c>
      <c r="AF42" s="888" t="s">
        <v>1072</v>
      </c>
      <c r="AG42" s="888" t="s">
        <v>1072</v>
      </c>
      <c r="AH42" s="888" t="s">
        <v>1072</v>
      </c>
      <c r="AI42" s="778" t="s">
        <v>1072</v>
      </c>
      <c r="AJ42" s="54"/>
      <c r="AK42" s="54"/>
      <c r="AL42" s="54"/>
      <c r="AM42" s="54"/>
      <c r="AN42" s="54"/>
      <c r="AO42" s="54"/>
      <c r="AP42" s="54"/>
      <c r="AQ42" s="894"/>
      <c r="AR42" s="894"/>
      <c r="AS42" s="894"/>
      <c r="AT42" s="894"/>
      <c r="AU42" s="894"/>
      <c r="AV42" s="894"/>
      <c r="AW42" s="894"/>
    </row>
    <row r="43">
      <c r="A43" s="1"/>
      <c r="B43" s="40">
        <v>33.0</v>
      </c>
      <c r="C43" s="82" t="s">
        <v>168</v>
      </c>
      <c r="D43" s="570" t="str">
        <f>vlookup(C43,'セッション実施状況管理'!$H:$I,2,false)</f>
        <v>さんのうたかひろ</v>
      </c>
      <c r="E43" s="581" t="s">
        <v>1104</v>
      </c>
      <c r="F43" s="74" t="s">
        <v>226</v>
      </c>
      <c r="G43" s="74">
        <v>5.0</v>
      </c>
      <c r="H43" s="777">
        <f>'コーチング報酬管理'!G40</f>
        <v>4</v>
      </c>
      <c r="I43" s="885"/>
      <c r="J43" s="885">
        <v>0.0</v>
      </c>
      <c r="K43" s="885">
        <v>0.0</v>
      </c>
      <c r="L43" s="570">
        <v>0.0</v>
      </c>
      <c r="M43" s="886">
        <f t="shared" si="1"/>
        <v>0</v>
      </c>
      <c r="N43" s="887">
        <f t="shared" si="2"/>
        <v>-2</v>
      </c>
      <c r="O43" s="887">
        <f t="shared" si="3"/>
        <v>-2</v>
      </c>
      <c r="P43" s="888">
        <f t="shared" si="4"/>
        <v>9</v>
      </c>
      <c r="Q43" s="889">
        <f t="shared" si="5"/>
        <v>1.5</v>
      </c>
      <c r="R43" s="885">
        <f t="shared" si="6"/>
        <v>9</v>
      </c>
      <c r="S43" s="890">
        <f t="shared" si="8"/>
        <v>27</v>
      </c>
      <c r="T43" s="889">
        <v>27.0</v>
      </c>
      <c r="U43" s="891">
        <f t="shared" si="9"/>
        <v>4.5</v>
      </c>
      <c r="V43" s="891">
        <f t="shared" si="7"/>
        <v>2</v>
      </c>
      <c r="W43" s="54" t="s">
        <v>1072</v>
      </c>
      <c r="X43" s="778" t="s">
        <v>1076</v>
      </c>
      <c r="Y43" s="778" t="s">
        <v>1076</v>
      </c>
      <c r="Z43" s="54">
        <v>2.0</v>
      </c>
      <c r="AA43" s="54">
        <v>7.0</v>
      </c>
      <c r="AB43" s="896" t="s">
        <v>1072</v>
      </c>
      <c r="AC43" s="898" t="s">
        <v>1072</v>
      </c>
      <c r="AD43" s="897" t="s">
        <v>1076</v>
      </c>
      <c r="AE43" s="897" t="s">
        <v>1076</v>
      </c>
      <c r="AF43" s="898">
        <v>2.0</v>
      </c>
      <c r="AG43" s="898">
        <v>7.0</v>
      </c>
      <c r="AH43" s="903" t="s">
        <v>1072</v>
      </c>
      <c r="AI43" s="897" t="s">
        <v>1072</v>
      </c>
      <c r="AJ43" s="54"/>
      <c r="AK43" s="54"/>
      <c r="AL43" s="54"/>
      <c r="AM43" s="54"/>
      <c r="AN43" s="54"/>
      <c r="AO43" s="54"/>
      <c r="AP43" s="54"/>
      <c r="AQ43" s="894"/>
      <c r="AR43" s="894"/>
      <c r="AS43" s="894"/>
      <c r="AT43" s="894"/>
      <c r="AU43" s="894"/>
      <c r="AV43" s="894"/>
      <c r="AW43" s="894"/>
    </row>
    <row r="44">
      <c r="A44" s="1"/>
      <c r="B44" s="65">
        <v>34.0</v>
      </c>
      <c r="C44" s="82" t="s">
        <v>170</v>
      </c>
      <c r="D44" s="570" t="str">
        <f>vlookup(C44,'セッション実施状況管理'!$H:$I,2,false)</f>
        <v>katherine_kadota</v>
      </c>
      <c r="E44" s="581" t="s">
        <v>1105</v>
      </c>
      <c r="F44" s="74" t="s">
        <v>238</v>
      </c>
      <c r="G44" s="74">
        <v>7.0</v>
      </c>
      <c r="H44" s="777">
        <f>'コーチング報酬管理'!G41</f>
        <v>13</v>
      </c>
      <c r="I44" s="885"/>
      <c r="J44" s="885">
        <v>0.0</v>
      </c>
      <c r="K44" s="885">
        <v>0.0</v>
      </c>
      <c r="L44" s="570">
        <v>0.0</v>
      </c>
      <c r="M44" s="886">
        <f t="shared" si="1"/>
        <v>0</v>
      </c>
      <c r="N44" s="887">
        <f t="shared" si="2"/>
        <v>-2</v>
      </c>
      <c r="O44" s="887">
        <f t="shared" si="3"/>
        <v>-2</v>
      </c>
      <c r="P44" s="888">
        <f t="shared" si="4"/>
        <v>43</v>
      </c>
      <c r="Q44" s="889">
        <f t="shared" si="5"/>
        <v>7.166666667</v>
      </c>
      <c r="R44" s="885">
        <f t="shared" si="6"/>
        <v>133</v>
      </c>
      <c r="S44" s="890">
        <f t="shared" si="8"/>
        <v>114</v>
      </c>
      <c r="T44" s="891">
        <v>114.0</v>
      </c>
      <c r="U44" s="891">
        <f t="shared" si="9"/>
        <v>19</v>
      </c>
      <c r="V44" s="891">
        <f t="shared" si="7"/>
        <v>7</v>
      </c>
      <c r="W44" s="54" t="s">
        <v>1072</v>
      </c>
      <c r="X44" s="778" t="s">
        <v>1076</v>
      </c>
      <c r="Y44" s="778" t="s">
        <v>1076</v>
      </c>
      <c r="Z44" s="54">
        <v>22.0</v>
      </c>
      <c r="AA44" s="54">
        <v>21.0</v>
      </c>
      <c r="AB44" s="896">
        <v>0.0</v>
      </c>
      <c r="AC44" s="893">
        <v>46.0</v>
      </c>
      <c r="AD44" s="888">
        <v>21.0</v>
      </c>
      <c r="AE44" s="888">
        <v>0.0</v>
      </c>
      <c r="AF44" s="888">
        <v>62.0</v>
      </c>
      <c r="AG44" s="888">
        <v>4.0</v>
      </c>
      <c r="AH44" s="888">
        <v>0.0</v>
      </c>
      <c r="AI44" s="778">
        <v>0.0</v>
      </c>
      <c r="AJ44" s="54"/>
      <c r="AK44" s="54"/>
      <c r="AL44" s="54"/>
      <c r="AM44" s="54"/>
      <c r="AN44" s="54"/>
      <c r="AO44" s="54"/>
      <c r="AP44" s="54"/>
      <c r="AQ44" s="894"/>
      <c r="AR44" s="894"/>
      <c r="AS44" s="894"/>
      <c r="AT44" s="894"/>
      <c r="AU44" s="894"/>
      <c r="AV44" s="894"/>
      <c r="AW44" s="894"/>
    </row>
    <row r="45">
      <c r="A45" s="1"/>
      <c r="B45" s="65">
        <v>35.0</v>
      </c>
      <c r="C45" s="82" t="s">
        <v>173</v>
      </c>
      <c r="D45" s="570" t="str">
        <f>vlookup(C45,'セッション実施状況管理'!$H:$I,2,false)</f>
        <v>まつもとたくみ</v>
      </c>
      <c r="E45" s="581" t="s">
        <v>1777</v>
      </c>
      <c r="F45" s="74" t="s">
        <v>224</v>
      </c>
      <c r="G45" s="74">
        <v>3.0</v>
      </c>
      <c r="H45" s="777">
        <f>'コーチング報酬管理'!G42</f>
        <v>9</v>
      </c>
      <c r="I45" s="885"/>
      <c r="J45" s="885">
        <v>0.0</v>
      </c>
      <c r="K45" s="885">
        <v>0.0</v>
      </c>
      <c r="L45" s="570">
        <v>0.0</v>
      </c>
      <c r="M45" s="886">
        <f t="shared" si="1"/>
        <v>0</v>
      </c>
      <c r="N45" s="887">
        <f t="shared" si="2"/>
        <v>-2</v>
      </c>
      <c r="O45" s="887">
        <f t="shared" si="3"/>
        <v>-2</v>
      </c>
      <c r="P45" s="888">
        <f t="shared" si="4"/>
        <v>234</v>
      </c>
      <c r="Q45" s="889">
        <f t="shared" si="5"/>
        <v>39</v>
      </c>
      <c r="R45" s="885">
        <f t="shared" si="6"/>
        <v>0</v>
      </c>
      <c r="S45" s="890" t="str">
        <f t="shared" si="8"/>
        <v>#DIV/0!</v>
      </c>
      <c r="T45" s="891">
        <v>1.0</v>
      </c>
      <c r="U45" s="891" t="str">
        <f t="shared" si="9"/>
        <v>#DIV/0!</v>
      </c>
      <c r="V45" s="891">
        <f t="shared" si="7"/>
        <v>0</v>
      </c>
      <c r="W45" s="54" t="s">
        <v>1072</v>
      </c>
      <c r="X45" s="778" t="s">
        <v>1076</v>
      </c>
      <c r="Y45" s="778" t="s">
        <v>1076</v>
      </c>
      <c r="Z45" s="54">
        <v>46.0</v>
      </c>
      <c r="AA45" s="54">
        <v>93.0</v>
      </c>
      <c r="AB45" s="896">
        <v>95.0</v>
      </c>
      <c r="AC45" s="893"/>
      <c r="AD45" s="888"/>
      <c r="AE45" s="888"/>
      <c r="AF45" s="888"/>
      <c r="AG45" s="888"/>
      <c r="AH45" s="888"/>
      <c r="AI45" s="778"/>
      <c r="AJ45" s="54"/>
      <c r="AK45" s="54"/>
      <c r="AL45" s="54"/>
      <c r="AM45" s="54"/>
      <c r="AN45" s="54"/>
      <c r="AO45" s="54"/>
      <c r="AP45" s="54"/>
      <c r="AQ45" s="894"/>
      <c r="AR45" s="894"/>
      <c r="AS45" s="894"/>
      <c r="AT45" s="894"/>
      <c r="AU45" s="894"/>
      <c r="AV45" s="894"/>
      <c r="AW45" s="894"/>
    </row>
    <row r="46">
      <c r="A46" s="1"/>
      <c r="B46" s="40">
        <v>36.0</v>
      </c>
      <c r="C46" s="912" t="s">
        <v>175</v>
      </c>
      <c r="D46" s="570" t="str">
        <f>vlookup(C46,'セッション実施状況管理'!$H:$I,2,false)</f>
        <v>nomuuno_kurashi</v>
      </c>
      <c r="E46" s="581" t="s">
        <v>1107</v>
      </c>
      <c r="F46" s="74" t="s">
        <v>283</v>
      </c>
      <c r="G46" s="74">
        <v>1.0</v>
      </c>
      <c r="H46" s="777">
        <f>'コーチング報酬管理'!G43</f>
        <v>13</v>
      </c>
      <c r="I46" s="885"/>
      <c r="J46" s="885">
        <v>0.0</v>
      </c>
      <c r="K46" s="885">
        <v>0.0</v>
      </c>
      <c r="L46" s="570">
        <v>0.0</v>
      </c>
      <c r="M46" s="886">
        <f t="shared" si="1"/>
        <v>0</v>
      </c>
      <c r="N46" s="887">
        <f t="shared" si="2"/>
        <v>-2</v>
      </c>
      <c r="O46" s="887">
        <f t="shared" si="3"/>
        <v>-2</v>
      </c>
      <c r="P46" s="888">
        <f t="shared" si="4"/>
        <v>173</v>
      </c>
      <c r="Q46" s="889">
        <f t="shared" si="5"/>
        <v>28.83333333</v>
      </c>
      <c r="R46" s="885">
        <f t="shared" si="6"/>
        <v>277</v>
      </c>
      <c r="S46" s="890">
        <f t="shared" si="8"/>
        <v>237.4285714</v>
      </c>
      <c r="T46" s="891">
        <v>237.42857142857142</v>
      </c>
      <c r="U46" s="891">
        <f t="shared" si="9"/>
        <v>39.57142857</v>
      </c>
      <c r="V46" s="891">
        <f t="shared" si="7"/>
        <v>7</v>
      </c>
      <c r="W46" s="54" t="s">
        <v>1072</v>
      </c>
      <c r="X46" s="778" t="s">
        <v>1076</v>
      </c>
      <c r="Y46" s="778" t="s">
        <v>1076</v>
      </c>
      <c r="Z46" s="54">
        <v>11.0</v>
      </c>
      <c r="AA46" s="54">
        <v>79.0</v>
      </c>
      <c r="AB46" s="896">
        <v>83.0</v>
      </c>
      <c r="AC46" s="893">
        <v>12.0</v>
      </c>
      <c r="AD46" s="888">
        <v>79.0</v>
      </c>
      <c r="AE46" s="888">
        <v>93.0</v>
      </c>
      <c r="AF46" s="888">
        <v>73.0</v>
      </c>
      <c r="AG46" s="888">
        <v>20.0</v>
      </c>
      <c r="AH46" s="888">
        <v>0.0</v>
      </c>
      <c r="AI46" s="778">
        <v>0.0</v>
      </c>
      <c r="AJ46" s="54"/>
      <c r="AK46" s="54"/>
      <c r="AL46" s="54"/>
      <c r="AM46" s="54"/>
      <c r="AN46" s="54"/>
      <c r="AO46" s="54"/>
      <c r="AP46" s="54"/>
      <c r="AQ46" s="894"/>
      <c r="AR46" s="894"/>
      <c r="AS46" s="894"/>
      <c r="AT46" s="894"/>
      <c r="AU46" s="894"/>
      <c r="AV46" s="894"/>
      <c r="AW46" s="894"/>
    </row>
    <row r="47">
      <c r="A47" s="1"/>
      <c r="B47" s="65">
        <v>37.0</v>
      </c>
      <c r="C47" s="913" t="s">
        <v>177</v>
      </c>
      <c r="D47" s="914" t="str">
        <f>vlookup(C47,'セッション実施状況管理'!$H:$I,2,false)</f>
        <v>yururi_ikuji</v>
      </c>
      <c r="E47" s="581" t="s">
        <v>1728</v>
      </c>
      <c r="F47" s="74" t="s">
        <v>241</v>
      </c>
      <c r="G47" s="74">
        <v>3.0</v>
      </c>
      <c r="H47" s="777">
        <f>'コーチング報酬管理'!G44</f>
        <v>13</v>
      </c>
      <c r="I47" s="885"/>
      <c r="J47" s="885">
        <v>0.0</v>
      </c>
      <c r="K47" s="885">
        <v>0.0</v>
      </c>
      <c r="L47" s="570">
        <v>0.0</v>
      </c>
      <c r="M47" s="886">
        <f t="shared" si="1"/>
        <v>0</v>
      </c>
      <c r="N47" s="887">
        <f t="shared" si="2"/>
        <v>-2</v>
      </c>
      <c r="O47" s="887">
        <f t="shared" si="3"/>
        <v>0</v>
      </c>
      <c r="P47" s="888">
        <f t="shared" si="4"/>
        <v>186</v>
      </c>
      <c r="Q47" s="889">
        <f t="shared" si="5"/>
        <v>31</v>
      </c>
      <c r="R47" s="885">
        <f t="shared" si="6"/>
        <v>113</v>
      </c>
      <c r="S47" s="890">
        <f t="shared" si="8"/>
        <v>678</v>
      </c>
      <c r="T47" s="891">
        <v>678.0</v>
      </c>
      <c r="U47" s="891">
        <f t="shared" si="9"/>
        <v>113</v>
      </c>
      <c r="V47" s="891">
        <f t="shared" si="7"/>
        <v>1</v>
      </c>
      <c r="W47" s="54" t="s">
        <v>1072</v>
      </c>
      <c r="X47" s="778" t="s">
        <v>1076</v>
      </c>
      <c r="Y47" s="778" t="s">
        <v>1076</v>
      </c>
      <c r="Z47" s="915">
        <v>9.0</v>
      </c>
      <c r="AA47" s="54">
        <v>87.0</v>
      </c>
      <c r="AB47" s="896">
        <v>90.0</v>
      </c>
      <c r="AC47" s="893"/>
      <c r="AD47" s="888"/>
      <c r="AE47" s="888"/>
      <c r="AF47" s="888"/>
      <c r="AG47" s="888"/>
      <c r="AH47" s="888"/>
      <c r="AI47" s="904">
        <v>113.0</v>
      </c>
      <c r="AJ47" s="54"/>
      <c r="AK47" s="54"/>
      <c r="AL47" s="54"/>
      <c r="AM47" s="54"/>
      <c r="AN47" s="54"/>
      <c r="AO47" s="54"/>
      <c r="AP47" s="54"/>
      <c r="AQ47" s="894"/>
      <c r="AR47" s="894"/>
      <c r="AS47" s="894"/>
      <c r="AT47" s="894"/>
      <c r="AU47" s="894"/>
      <c r="AV47" s="894"/>
      <c r="AW47" s="894"/>
    </row>
    <row r="48">
      <c r="A48" s="1"/>
      <c r="B48" s="40">
        <v>37.0</v>
      </c>
      <c r="C48" s="916" t="s">
        <v>180</v>
      </c>
      <c r="D48" s="914" t="str">
        <f>vlookup(C48,'セッション実施状況管理'!$H:$I,2,false)</f>
        <v>hanako_okane</v>
      </c>
      <c r="E48" s="596" t="s">
        <v>1109</v>
      </c>
      <c r="F48" s="74" t="s">
        <v>288</v>
      </c>
      <c r="G48" s="74">
        <v>1.0</v>
      </c>
      <c r="H48" s="777">
        <f>'コーチング報酬管理'!G45</f>
        <v>13</v>
      </c>
      <c r="I48" s="885"/>
      <c r="J48" s="885">
        <v>0.0</v>
      </c>
      <c r="K48" s="885">
        <v>0.0</v>
      </c>
      <c r="L48" s="570">
        <v>0.0</v>
      </c>
      <c r="M48" s="886">
        <f t="shared" si="1"/>
        <v>0</v>
      </c>
      <c r="N48" s="887">
        <f t="shared" si="2"/>
        <v>-2</v>
      </c>
      <c r="O48" s="887">
        <f t="shared" si="3"/>
        <v>-2</v>
      </c>
      <c r="P48" s="888">
        <f t="shared" si="4"/>
        <v>125</v>
      </c>
      <c r="Q48" s="889">
        <f t="shared" si="5"/>
        <v>20.83333333</v>
      </c>
      <c r="R48" s="885">
        <f t="shared" si="6"/>
        <v>286</v>
      </c>
      <c r="S48" s="890">
        <f t="shared" si="8"/>
        <v>429</v>
      </c>
      <c r="T48" s="891">
        <v>429.0</v>
      </c>
      <c r="U48" s="891">
        <f t="shared" si="9"/>
        <v>71.5</v>
      </c>
      <c r="V48" s="891">
        <f t="shared" si="7"/>
        <v>4</v>
      </c>
      <c r="W48" s="54" t="s">
        <v>1072</v>
      </c>
      <c r="X48" s="778" t="s">
        <v>1076</v>
      </c>
      <c r="Y48" s="778" t="s">
        <v>1076</v>
      </c>
      <c r="Z48" s="778" t="s">
        <v>1076</v>
      </c>
      <c r="AA48" s="917">
        <v>54.0</v>
      </c>
      <c r="AB48" s="918">
        <v>71.0</v>
      </c>
      <c r="AC48" s="919">
        <v>54.0</v>
      </c>
      <c r="AD48" s="920">
        <v>72.0</v>
      </c>
      <c r="AE48" s="920">
        <v>109.0</v>
      </c>
      <c r="AF48" s="920">
        <v>51.0</v>
      </c>
      <c r="AG48" s="894" t="s">
        <v>1072</v>
      </c>
      <c r="AH48" s="888" t="s">
        <v>1072</v>
      </c>
      <c r="AI48" s="888" t="s">
        <v>1072</v>
      </c>
      <c r="AJ48" s="63"/>
      <c r="AK48" s="63"/>
      <c r="AL48" s="63"/>
      <c r="AM48" s="63"/>
      <c r="AN48" s="63"/>
      <c r="AO48" s="63"/>
      <c r="AP48" s="63"/>
      <c r="AQ48" s="2"/>
      <c r="AR48" s="2"/>
      <c r="AS48" s="2"/>
      <c r="AT48" s="2"/>
      <c r="AU48" s="2"/>
      <c r="AV48" s="2"/>
      <c r="AW48" s="2"/>
    </row>
    <row r="49" ht="18.0" customHeight="1">
      <c r="A49" s="1"/>
      <c r="B49" s="65">
        <v>38.0</v>
      </c>
      <c r="C49" s="916" t="s">
        <v>183</v>
      </c>
      <c r="D49" s="914" t="str">
        <f>vlookup(C49,'セッション実施状況管理'!$H:$I,2,false)</f>
        <v>sachi_marathon</v>
      </c>
      <c r="E49" s="599" t="s">
        <v>1110</v>
      </c>
      <c r="F49" s="74" t="s">
        <v>228</v>
      </c>
      <c r="G49" s="74">
        <v>7.0</v>
      </c>
      <c r="H49" s="777">
        <f>'コーチング報酬管理'!G46</f>
        <v>12</v>
      </c>
      <c r="I49" s="885"/>
      <c r="J49" s="885">
        <v>0.0</v>
      </c>
      <c r="K49" s="885">
        <v>0.0</v>
      </c>
      <c r="L49" s="570">
        <v>0.0</v>
      </c>
      <c r="M49" s="886">
        <f t="shared" si="1"/>
        <v>0</v>
      </c>
      <c r="N49" s="887">
        <f t="shared" si="2"/>
        <v>-2</v>
      </c>
      <c r="O49" s="887">
        <f t="shared" si="3"/>
        <v>0</v>
      </c>
      <c r="P49" s="888">
        <f t="shared" si="4"/>
        <v>185</v>
      </c>
      <c r="Q49" s="889">
        <f t="shared" si="5"/>
        <v>30.83333333</v>
      </c>
      <c r="R49" s="885">
        <f t="shared" si="6"/>
        <v>277</v>
      </c>
      <c r="S49" s="890">
        <f t="shared" si="8"/>
        <v>554</v>
      </c>
      <c r="T49" s="891">
        <v>554.0</v>
      </c>
      <c r="U49" s="891">
        <f t="shared" si="9"/>
        <v>92.33333333</v>
      </c>
      <c r="V49" s="891">
        <f t="shared" si="7"/>
        <v>3</v>
      </c>
      <c r="W49" s="54" t="s">
        <v>1072</v>
      </c>
      <c r="X49" s="778" t="s">
        <v>1076</v>
      </c>
      <c r="Y49" s="778" t="s">
        <v>1076</v>
      </c>
      <c r="Z49" s="54"/>
      <c r="AA49" s="54">
        <v>81.0</v>
      </c>
      <c r="AB49" s="908">
        <v>104.0</v>
      </c>
      <c r="AC49" s="909"/>
      <c r="AD49" s="910"/>
      <c r="AE49" s="910"/>
      <c r="AF49" s="910"/>
      <c r="AG49" s="921">
        <v>81.0</v>
      </c>
      <c r="AH49" s="910">
        <v>104.0</v>
      </c>
      <c r="AI49" s="910">
        <v>92.0</v>
      </c>
      <c r="AJ49" s="54"/>
      <c r="AK49" s="54"/>
      <c r="AL49" s="54"/>
      <c r="AM49" s="54"/>
      <c r="AN49" s="54"/>
      <c r="AO49" s="54"/>
      <c r="AP49" s="54"/>
      <c r="AQ49" s="894"/>
      <c r="AR49" s="894"/>
      <c r="AS49" s="894"/>
      <c r="AT49" s="894"/>
      <c r="AU49" s="894"/>
      <c r="AV49" s="894"/>
      <c r="AW49" s="894"/>
    </row>
    <row r="50" ht="16.5" customHeight="1">
      <c r="A50" s="1"/>
      <c r="B50" s="40">
        <v>39.0</v>
      </c>
      <c r="C50" s="916" t="s">
        <v>185</v>
      </c>
      <c r="D50" s="914" t="str">
        <f>vlookup(C50,'セッション実施状況管理'!$H:$I,2,false)</f>
        <v>snow_kango</v>
      </c>
      <c r="E50" s="581" t="s">
        <v>1111</v>
      </c>
      <c r="F50" s="74" t="s">
        <v>238</v>
      </c>
      <c r="G50" s="74">
        <v>8.0</v>
      </c>
      <c r="H50" s="777">
        <f>'コーチング報酬管理'!G46</f>
        <v>12</v>
      </c>
      <c r="I50" s="885"/>
      <c r="J50" s="885">
        <v>0.0</v>
      </c>
      <c r="K50" s="885">
        <v>0.0</v>
      </c>
      <c r="L50" s="570">
        <v>0.0</v>
      </c>
      <c r="M50" s="886">
        <f t="shared" si="1"/>
        <v>0</v>
      </c>
      <c r="N50" s="887">
        <f t="shared" si="2"/>
        <v>-2</v>
      </c>
      <c r="O50" s="887">
        <f t="shared" si="3"/>
        <v>-2</v>
      </c>
      <c r="P50" s="888">
        <f t="shared" si="4"/>
        <v>141</v>
      </c>
      <c r="Q50" s="889">
        <f t="shared" si="5"/>
        <v>23.5</v>
      </c>
      <c r="R50" s="885">
        <f t="shared" si="6"/>
        <v>187</v>
      </c>
      <c r="S50" s="890">
        <f t="shared" si="8"/>
        <v>374</v>
      </c>
      <c r="T50" s="891">
        <v>374.0</v>
      </c>
      <c r="U50" s="891">
        <f t="shared" si="9"/>
        <v>62.33333333</v>
      </c>
      <c r="V50" s="891">
        <f t="shared" si="7"/>
        <v>3</v>
      </c>
      <c r="W50" s="54" t="s">
        <v>1072</v>
      </c>
      <c r="X50" s="778" t="s">
        <v>1076</v>
      </c>
      <c r="Y50" s="778" t="s">
        <v>1076</v>
      </c>
      <c r="Z50" s="54"/>
      <c r="AA50" s="54">
        <v>64.0</v>
      </c>
      <c r="AB50" s="896">
        <v>77.0</v>
      </c>
      <c r="AC50" s="893">
        <v>64.0</v>
      </c>
      <c r="AD50" s="888">
        <v>77.0</v>
      </c>
      <c r="AE50" s="888">
        <v>46.0</v>
      </c>
      <c r="AF50" s="888" t="s">
        <v>1072</v>
      </c>
      <c r="AG50" s="888" t="s">
        <v>1072</v>
      </c>
      <c r="AH50" s="888" t="s">
        <v>1072</v>
      </c>
      <c r="AI50" s="888" t="s">
        <v>1072</v>
      </c>
      <c r="AJ50" s="54"/>
      <c r="AK50" s="54"/>
      <c r="AL50" s="54"/>
      <c r="AM50" s="54"/>
      <c r="AN50" s="54"/>
      <c r="AO50" s="54"/>
      <c r="AP50" s="54"/>
      <c r="AQ50" s="894"/>
      <c r="AR50" s="894"/>
      <c r="AS50" s="894"/>
      <c r="AT50" s="894"/>
      <c r="AU50" s="894"/>
      <c r="AV50" s="894"/>
      <c r="AW50" s="894"/>
    </row>
    <row r="51" ht="16.5" customHeight="1">
      <c r="A51" s="1"/>
      <c r="B51" s="65">
        <v>40.0</v>
      </c>
      <c r="C51" s="916" t="s">
        <v>293</v>
      </c>
      <c r="D51" s="914" t="str">
        <f>vlookup(C51,'セッション実施状況管理'!$H:$I,2,false)</f>
        <v>つかだひさえ</v>
      </c>
      <c r="E51" s="784"/>
      <c r="F51" s="922" t="s">
        <v>251</v>
      </c>
      <c r="G51" s="922">
        <v>3.0</v>
      </c>
      <c r="H51" s="777">
        <f>'コーチング報酬管理'!G47</f>
        <v>13</v>
      </c>
      <c r="I51" s="885"/>
      <c r="J51" s="885">
        <v>0.0</v>
      </c>
      <c r="K51" s="885">
        <v>0.0</v>
      </c>
      <c r="L51" s="570">
        <v>0.0</v>
      </c>
      <c r="M51" s="886">
        <f t="shared" si="1"/>
        <v>0</v>
      </c>
      <c r="N51" s="887">
        <f t="shared" si="2"/>
        <v>-2</v>
      </c>
      <c r="O51" s="887">
        <f t="shared" si="3"/>
        <v>-2</v>
      </c>
      <c r="P51" s="888">
        <f t="shared" si="4"/>
        <v>0</v>
      </c>
      <c r="Q51" s="889">
        <f t="shared" si="5"/>
        <v>0</v>
      </c>
      <c r="R51" s="885">
        <f t="shared" si="6"/>
        <v>0</v>
      </c>
      <c r="S51" s="890" t="str">
        <f t="shared" si="8"/>
        <v>#DIV/0!</v>
      </c>
      <c r="T51" s="891">
        <v>1.0</v>
      </c>
      <c r="U51" s="891" t="str">
        <f t="shared" si="9"/>
        <v>#DIV/0!</v>
      </c>
      <c r="V51" s="891">
        <f t="shared" si="7"/>
        <v>0</v>
      </c>
      <c r="W51" s="54" t="s">
        <v>1072</v>
      </c>
      <c r="X51" s="778" t="s">
        <v>1076</v>
      </c>
      <c r="Y51" s="778" t="s">
        <v>1076</v>
      </c>
      <c r="Z51" s="54" t="s">
        <v>1072</v>
      </c>
      <c r="AA51" s="54" t="s">
        <v>1072</v>
      </c>
      <c r="AB51" s="896" t="s">
        <v>1778</v>
      </c>
      <c r="AC51" s="893"/>
      <c r="AD51" s="888"/>
      <c r="AE51" s="888"/>
      <c r="AF51" s="888"/>
      <c r="AG51" s="888"/>
      <c r="AH51" s="888"/>
      <c r="AI51" s="778" t="s">
        <v>1072</v>
      </c>
      <c r="AJ51" s="54"/>
      <c r="AK51" s="54"/>
      <c r="AL51" s="54"/>
      <c r="AM51" s="54"/>
      <c r="AN51" s="54"/>
      <c r="AO51" s="54"/>
      <c r="AP51" s="54"/>
      <c r="AQ51" s="894"/>
      <c r="AR51" s="894"/>
      <c r="AS51" s="894"/>
      <c r="AT51" s="894"/>
      <c r="AU51" s="894"/>
      <c r="AV51" s="894"/>
      <c r="AW51" s="894"/>
    </row>
    <row r="52" ht="16.5" customHeight="1">
      <c r="A52" s="1"/>
      <c r="B52" s="65">
        <v>41.0</v>
      </c>
      <c r="C52" s="923" t="s">
        <v>295</v>
      </c>
      <c r="D52" s="914" t="str">
        <f>vlookup(C52,'セッション実施状況管理'!$H:$I,2,false)</f>
        <v>Daily_Bag_Storie</v>
      </c>
      <c r="E52" s="784"/>
      <c r="F52" s="922" t="s">
        <v>247</v>
      </c>
      <c r="G52" s="922">
        <v>3.0</v>
      </c>
      <c r="H52" s="777">
        <f>'コーチング報酬管理'!G48</f>
        <v>7</v>
      </c>
      <c r="I52" s="885"/>
      <c r="J52" s="885">
        <v>0.0</v>
      </c>
      <c r="K52" s="885">
        <v>0.0</v>
      </c>
      <c r="L52" s="570">
        <v>0.0</v>
      </c>
      <c r="M52" s="886">
        <f t="shared" si="1"/>
        <v>0</v>
      </c>
      <c r="N52" s="887">
        <f t="shared" si="2"/>
        <v>-2</v>
      </c>
      <c r="O52" s="887">
        <f t="shared" si="3"/>
        <v>-2</v>
      </c>
      <c r="P52" s="888">
        <f t="shared" si="4"/>
        <v>0</v>
      </c>
      <c r="Q52" s="889">
        <f t="shared" si="5"/>
        <v>0</v>
      </c>
      <c r="R52" s="885">
        <f t="shared" si="6"/>
        <v>0</v>
      </c>
      <c r="S52" s="890" t="str">
        <f t="shared" si="8"/>
        <v>#DIV/0!</v>
      </c>
      <c r="T52" s="891">
        <v>1.0</v>
      </c>
      <c r="U52" s="891" t="str">
        <f t="shared" si="9"/>
        <v>#DIV/0!</v>
      </c>
      <c r="V52" s="891">
        <f t="shared" si="7"/>
        <v>0</v>
      </c>
      <c r="W52" s="54" t="s">
        <v>1072</v>
      </c>
      <c r="X52" s="778" t="s">
        <v>1076</v>
      </c>
      <c r="Y52" s="778" t="s">
        <v>1076</v>
      </c>
      <c r="Z52" s="54"/>
      <c r="AA52" s="54"/>
      <c r="AB52" s="896" t="s">
        <v>1072</v>
      </c>
      <c r="AC52" s="893"/>
      <c r="AD52" s="888"/>
      <c r="AE52" s="888"/>
      <c r="AF52" s="888"/>
      <c r="AG52" s="888"/>
      <c r="AH52" s="888"/>
      <c r="AI52" s="778"/>
      <c r="AJ52" s="54"/>
      <c r="AK52" s="54"/>
      <c r="AL52" s="54"/>
      <c r="AM52" s="54"/>
      <c r="AN52" s="54"/>
      <c r="AO52" s="54"/>
      <c r="AP52" s="54"/>
      <c r="AQ52" s="894"/>
      <c r="AR52" s="894"/>
      <c r="AS52" s="894"/>
      <c r="AT52" s="894"/>
      <c r="AU52" s="894"/>
      <c r="AV52" s="894"/>
      <c r="AW52" s="894"/>
    </row>
    <row r="53">
      <c r="A53" s="1"/>
      <c r="B53" s="40">
        <v>42.0</v>
      </c>
      <c r="C53" s="923" t="s">
        <v>300</v>
      </c>
      <c r="D53" s="914" t="str">
        <f>vlookup(C53,'セッション実施状況管理'!$H:$I,2,false)</f>
        <v>tedori19.men</v>
      </c>
      <c r="E53" s="581" t="s">
        <v>302</v>
      </c>
      <c r="F53" s="74" t="s">
        <v>288</v>
      </c>
      <c r="G53" s="74">
        <v>2.0</v>
      </c>
      <c r="H53" s="777">
        <f>'コーチング報酬管理'!G49</f>
        <v>13</v>
      </c>
      <c r="I53" s="885"/>
      <c r="J53" s="885">
        <v>0.0</v>
      </c>
      <c r="K53" s="885">
        <v>0.0</v>
      </c>
      <c r="L53" s="570">
        <v>0.0</v>
      </c>
      <c r="M53" s="886">
        <f t="shared" si="1"/>
        <v>0</v>
      </c>
      <c r="N53" s="887">
        <f t="shared" si="2"/>
        <v>-2</v>
      </c>
      <c r="O53" s="887">
        <f t="shared" si="3"/>
        <v>-2</v>
      </c>
      <c r="P53" s="888">
        <f t="shared" si="4"/>
        <v>0</v>
      </c>
      <c r="Q53" s="889">
        <f t="shared" si="5"/>
        <v>0</v>
      </c>
      <c r="R53" s="885">
        <f t="shared" si="6"/>
        <v>103</v>
      </c>
      <c r="S53" s="890">
        <f t="shared" si="8"/>
        <v>618</v>
      </c>
      <c r="T53" s="891">
        <v>1.0</v>
      </c>
      <c r="U53" s="891">
        <f t="shared" si="9"/>
        <v>103</v>
      </c>
      <c r="V53" s="891">
        <f t="shared" si="7"/>
        <v>1</v>
      </c>
      <c r="W53" s="54" t="s">
        <v>1072</v>
      </c>
      <c r="X53" s="778" t="s">
        <v>1076</v>
      </c>
      <c r="Y53" s="778" t="s">
        <v>1076</v>
      </c>
      <c r="Z53" s="778" t="s">
        <v>1076</v>
      </c>
      <c r="AA53" s="778" t="s">
        <v>1076</v>
      </c>
      <c r="AB53" s="892" t="s">
        <v>1076</v>
      </c>
      <c r="AC53" s="893"/>
      <c r="AD53" s="888"/>
      <c r="AE53" s="888"/>
      <c r="AF53" s="888"/>
      <c r="AG53" s="888"/>
      <c r="AH53" s="888"/>
      <c r="AI53" s="778">
        <v>103.0</v>
      </c>
      <c r="AJ53" s="54"/>
      <c r="AK53" s="54"/>
      <c r="AL53" s="54"/>
      <c r="AM53" s="54"/>
      <c r="AN53" s="54"/>
      <c r="AO53" s="54"/>
      <c r="AP53" s="54"/>
      <c r="AQ53" s="894"/>
      <c r="AR53" s="894"/>
      <c r="AS53" s="894"/>
      <c r="AT53" s="894"/>
      <c r="AU53" s="894"/>
      <c r="AV53" s="894"/>
      <c r="AW53" s="894"/>
    </row>
    <row r="54">
      <c r="A54" s="1"/>
      <c r="B54" s="65">
        <v>43.0</v>
      </c>
      <c r="C54" s="923" t="s">
        <v>303</v>
      </c>
      <c r="D54" s="914" t="str">
        <f>vlookup(C54,'セッション実施状況管理'!$H:$I,2,false)</f>
        <v>haru_bodymake_</v>
      </c>
      <c r="E54" s="581" t="s">
        <v>1115</v>
      </c>
      <c r="F54" s="74" t="s">
        <v>226</v>
      </c>
      <c r="G54" s="74">
        <v>6.0</v>
      </c>
      <c r="H54" s="777">
        <f>'コーチング報酬管理'!G50</f>
        <v>11</v>
      </c>
      <c r="I54" s="885"/>
      <c r="J54" s="885">
        <v>0.0</v>
      </c>
      <c r="K54" s="885">
        <v>0.0</v>
      </c>
      <c r="L54" s="570">
        <v>0.0</v>
      </c>
      <c r="M54" s="886">
        <f t="shared" si="1"/>
        <v>0</v>
      </c>
      <c r="N54" s="887">
        <f t="shared" si="2"/>
        <v>-2</v>
      </c>
      <c r="O54" s="887">
        <f t="shared" si="3"/>
        <v>-2</v>
      </c>
      <c r="P54" s="888">
        <f t="shared" si="4"/>
        <v>0</v>
      </c>
      <c r="Q54" s="889">
        <f t="shared" si="5"/>
        <v>0</v>
      </c>
      <c r="R54" s="885">
        <f t="shared" si="6"/>
        <v>0</v>
      </c>
      <c r="S54" s="890" t="str">
        <f t="shared" si="8"/>
        <v>#DIV/0!</v>
      </c>
      <c r="T54" s="891">
        <v>1.0</v>
      </c>
      <c r="U54" s="891" t="str">
        <f t="shared" si="9"/>
        <v>#DIV/0!</v>
      </c>
      <c r="V54" s="891">
        <f t="shared" si="7"/>
        <v>0</v>
      </c>
      <c r="W54" s="778" t="s">
        <v>1076</v>
      </c>
      <c r="X54" s="778" t="s">
        <v>1076</v>
      </c>
      <c r="Y54" s="778" t="s">
        <v>1076</v>
      </c>
      <c r="Z54" s="778" t="s">
        <v>1076</v>
      </c>
      <c r="AA54" s="778" t="s">
        <v>1076</v>
      </c>
      <c r="AB54" s="892" t="s">
        <v>1076</v>
      </c>
      <c r="AC54" s="893"/>
      <c r="AD54" s="888"/>
      <c r="AE54" s="888"/>
      <c r="AF54" s="888"/>
      <c r="AG54" s="888"/>
      <c r="AH54" s="888"/>
      <c r="AI54" s="778"/>
      <c r="AJ54" s="54"/>
      <c r="AK54" s="54"/>
      <c r="AL54" s="54"/>
      <c r="AM54" s="54"/>
      <c r="AN54" s="54"/>
      <c r="AO54" s="54"/>
      <c r="AP54" s="54"/>
      <c r="AQ54" s="894"/>
      <c r="AR54" s="894"/>
      <c r="AS54" s="894"/>
      <c r="AT54" s="894"/>
      <c r="AU54" s="894"/>
      <c r="AV54" s="894"/>
      <c r="AW54" s="894"/>
    </row>
    <row r="55">
      <c r="A55" s="1"/>
      <c r="B55" s="40">
        <v>44.0</v>
      </c>
      <c r="C55" s="923" t="s">
        <v>308</v>
      </c>
      <c r="D55" s="914" t="str">
        <f>vlookup(C55,'セッション実施状況管理'!$H:$I,2,false)</f>
        <v>megu_study_</v>
      </c>
      <c r="E55" s="581" t="s">
        <v>1117</v>
      </c>
      <c r="F55" s="74" t="s">
        <v>226</v>
      </c>
      <c r="G55" s="74">
        <v>7.0</v>
      </c>
      <c r="H55" s="777">
        <f>'コーチング報酬管理'!G51</f>
        <v>13</v>
      </c>
      <c r="I55" s="885"/>
      <c r="J55" s="885">
        <v>0.0</v>
      </c>
      <c r="K55" s="885">
        <v>0.0</v>
      </c>
      <c r="L55" s="570">
        <v>0.0</v>
      </c>
      <c r="M55" s="886">
        <f t="shared" si="1"/>
        <v>0</v>
      </c>
      <c r="N55" s="887">
        <f t="shared" si="2"/>
        <v>3</v>
      </c>
      <c r="O55" s="887">
        <f t="shared" si="3"/>
        <v>3</v>
      </c>
      <c r="P55" s="888">
        <f t="shared" si="4"/>
        <v>106</v>
      </c>
      <c r="Q55" s="889">
        <f t="shared" si="5"/>
        <v>17.66666667</v>
      </c>
      <c r="R55" s="885">
        <f t="shared" si="6"/>
        <v>165</v>
      </c>
      <c r="S55" s="890">
        <f t="shared" si="8"/>
        <v>990</v>
      </c>
      <c r="T55" s="889">
        <v>990.0</v>
      </c>
      <c r="U55" s="891">
        <f t="shared" si="9"/>
        <v>165</v>
      </c>
      <c r="V55" s="891">
        <f t="shared" si="7"/>
        <v>1</v>
      </c>
      <c r="W55" s="54" t="s">
        <v>1072</v>
      </c>
      <c r="X55" s="54" t="s">
        <v>1072</v>
      </c>
      <c r="Y55" s="778" t="s">
        <v>1076</v>
      </c>
      <c r="Z55" s="54" t="s">
        <v>1072</v>
      </c>
      <c r="AA55" s="54" t="s">
        <v>1072</v>
      </c>
      <c r="AB55" s="908">
        <v>106.0</v>
      </c>
      <c r="AC55" s="909"/>
      <c r="AD55" s="910"/>
      <c r="AE55" s="910"/>
      <c r="AF55" s="910"/>
      <c r="AG55" s="910"/>
      <c r="AH55" s="910"/>
      <c r="AI55" s="778">
        <v>165.0</v>
      </c>
      <c r="AJ55" s="54"/>
      <c r="AK55" s="54"/>
      <c r="AL55" s="54"/>
      <c r="AM55" s="54"/>
      <c r="AN55" s="54"/>
      <c r="AO55" s="54"/>
      <c r="AP55" s="54"/>
      <c r="AQ55" s="894"/>
      <c r="AR55" s="894"/>
      <c r="AS55" s="894"/>
      <c r="AT55" s="894"/>
      <c r="AU55" s="894"/>
      <c r="AV55" s="894"/>
      <c r="AW55" s="894"/>
    </row>
    <row r="56">
      <c r="A56" s="1"/>
      <c r="B56" s="65">
        <v>45.0</v>
      </c>
      <c r="C56" s="913" t="s">
        <v>313</v>
      </c>
      <c r="D56" s="914" t="str">
        <f>vlookup(C56,'セッション実施状況管理'!$H:$I,2,false)</f>
        <v>rio_kurahi_</v>
      </c>
      <c r="E56" s="581" t="s">
        <v>1118</v>
      </c>
      <c r="F56" s="74" t="s">
        <v>238</v>
      </c>
      <c r="G56" s="74">
        <v>9.0</v>
      </c>
      <c r="H56" s="777">
        <f>'コーチング報酬管理'!G40</f>
        <v>4</v>
      </c>
      <c r="I56" s="885"/>
      <c r="J56" s="885">
        <v>0.0</v>
      </c>
      <c r="K56" s="885">
        <v>0.0</v>
      </c>
      <c r="L56" s="570">
        <v>0.0</v>
      </c>
      <c r="M56" s="886">
        <f t="shared" si="1"/>
        <v>0</v>
      </c>
      <c r="N56" s="887">
        <f t="shared" si="2"/>
        <v>4</v>
      </c>
      <c r="O56" s="887">
        <f t="shared" si="3"/>
        <v>4</v>
      </c>
      <c r="P56" s="888">
        <f t="shared" si="4"/>
        <v>33</v>
      </c>
      <c r="Q56" s="889">
        <f t="shared" si="5"/>
        <v>5.5</v>
      </c>
      <c r="R56" s="885">
        <f t="shared" si="6"/>
        <v>176</v>
      </c>
      <c r="S56" s="890">
        <f t="shared" si="8"/>
        <v>1056</v>
      </c>
      <c r="T56" s="891">
        <v>1056.0</v>
      </c>
      <c r="U56" s="891">
        <f t="shared" si="9"/>
        <v>176</v>
      </c>
      <c r="V56" s="891">
        <f t="shared" si="7"/>
        <v>1</v>
      </c>
      <c r="W56" s="54" t="s">
        <v>1072</v>
      </c>
      <c r="X56" s="54" t="s">
        <v>1072</v>
      </c>
      <c r="Y56" s="778" t="s">
        <v>1076</v>
      </c>
      <c r="Z56" s="54" t="s">
        <v>1072</v>
      </c>
      <c r="AA56" s="54" t="s">
        <v>1072</v>
      </c>
      <c r="AB56" s="896">
        <v>33.0</v>
      </c>
      <c r="AC56" s="893"/>
      <c r="AD56" s="888"/>
      <c r="AE56" s="888"/>
      <c r="AF56" s="888"/>
      <c r="AG56" s="888"/>
      <c r="AH56" s="888"/>
      <c r="AI56" s="778">
        <v>176.0</v>
      </c>
      <c r="AJ56" s="54"/>
      <c r="AK56" s="54"/>
      <c r="AL56" s="54"/>
      <c r="AM56" s="54"/>
      <c r="AN56" s="54"/>
      <c r="AO56" s="54"/>
      <c r="AP56" s="54"/>
      <c r="AQ56" s="894"/>
      <c r="AR56" s="894"/>
      <c r="AS56" s="894"/>
      <c r="AT56" s="894"/>
      <c r="AU56" s="894"/>
      <c r="AV56" s="894"/>
      <c r="AW56" s="894"/>
    </row>
    <row r="57">
      <c r="A57" s="1"/>
      <c r="B57" s="40">
        <v>46.0</v>
      </c>
      <c r="C57" s="923" t="s">
        <v>317</v>
      </c>
      <c r="D57" s="914" t="str">
        <f>vlookup(C57,'セッション実施状況管理'!$H:$I,2,false)</f>
        <v>なかじまえみ</v>
      </c>
      <c r="E57" s="784"/>
      <c r="F57" s="248" t="s">
        <v>251</v>
      </c>
      <c r="G57" s="74">
        <v>4.0</v>
      </c>
      <c r="H57" s="777">
        <f>'コーチング報酬管理'!G53</f>
        <v>13</v>
      </c>
      <c r="I57" s="885"/>
      <c r="J57" s="885">
        <v>0.0</v>
      </c>
      <c r="K57" s="885">
        <v>0.0</v>
      </c>
      <c r="L57" s="570">
        <v>0.0</v>
      </c>
      <c r="M57" s="886">
        <f t="shared" si="1"/>
        <v>0</v>
      </c>
      <c r="N57" s="887">
        <f t="shared" si="2"/>
        <v>-2</v>
      </c>
      <c r="O57" s="887">
        <f t="shared" si="3"/>
        <v>0</v>
      </c>
      <c r="P57" s="888">
        <f t="shared" si="4"/>
        <v>0</v>
      </c>
      <c r="Q57" s="889">
        <f t="shared" si="5"/>
        <v>0</v>
      </c>
      <c r="R57" s="885">
        <f t="shared" si="6"/>
        <v>117</v>
      </c>
      <c r="S57" s="890">
        <f t="shared" si="8"/>
        <v>702</v>
      </c>
      <c r="T57" s="891">
        <v>702.0</v>
      </c>
      <c r="U57" s="891">
        <f t="shared" si="9"/>
        <v>117</v>
      </c>
      <c r="V57" s="891">
        <f t="shared" si="7"/>
        <v>1</v>
      </c>
      <c r="W57" s="54" t="s">
        <v>1072</v>
      </c>
      <c r="X57" s="54" t="s">
        <v>1072</v>
      </c>
      <c r="Y57" s="778" t="s">
        <v>1076</v>
      </c>
      <c r="Z57" s="54" t="s">
        <v>1072</v>
      </c>
      <c r="AA57" s="54" t="s">
        <v>1072</v>
      </c>
      <c r="AB57" s="896" t="s">
        <v>1072</v>
      </c>
      <c r="AC57" s="893"/>
      <c r="AD57" s="888"/>
      <c r="AE57" s="888"/>
      <c r="AF57" s="888"/>
      <c r="AG57" s="888"/>
      <c r="AH57" s="888"/>
      <c r="AI57" s="778">
        <v>117.0</v>
      </c>
      <c r="AJ57" s="54"/>
      <c r="AK57" s="54"/>
      <c r="AL57" s="54"/>
      <c r="AM57" s="54"/>
      <c r="AN57" s="54"/>
      <c r="AO57" s="54"/>
      <c r="AP57" s="54"/>
      <c r="AQ57" s="894"/>
      <c r="AR57" s="894"/>
      <c r="AS57" s="894"/>
      <c r="AT57" s="894"/>
      <c r="AU57" s="894"/>
      <c r="AV57" s="894"/>
      <c r="AW57" s="894"/>
    </row>
    <row r="58">
      <c r="A58" s="1"/>
      <c r="B58" s="65">
        <v>47.0</v>
      </c>
      <c r="C58" s="923" t="s">
        <v>319</v>
      </c>
      <c r="D58" s="914" t="str">
        <f>vlookup(C58,'セッション実施状況管理'!$H:$I,2,false)</f>
        <v>cbd_bao</v>
      </c>
      <c r="E58" s="588" t="s">
        <v>1120</v>
      </c>
      <c r="F58" s="248" t="s">
        <v>283</v>
      </c>
      <c r="G58" s="74">
        <v>2.0</v>
      </c>
      <c r="H58" s="777">
        <f>'コーチング報酬管理'!G54</f>
        <v>13</v>
      </c>
      <c r="I58" s="885"/>
      <c r="J58" s="885">
        <v>0.0</v>
      </c>
      <c r="K58" s="885">
        <v>0.0</v>
      </c>
      <c r="L58" s="570">
        <v>0.0</v>
      </c>
      <c r="M58" s="886">
        <f t="shared" si="1"/>
        <v>0</v>
      </c>
      <c r="N58" s="887">
        <f t="shared" si="2"/>
        <v>-2</v>
      </c>
      <c r="O58" s="887">
        <f t="shared" si="3"/>
        <v>-2</v>
      </c>
      <c r="P58" s="888">
        <f t="shared" si="4"/>
        <v>0</v>
      </c>
      <c r="Q58" s="889">
        <f t="shared" si="5"/>
        <v>0</v>
      </c>
      <c r="R58" s="885">
        <f t="shared" si="6"/>
        <v>72</v>
      </c>
      <c r="S58" s="890">
        <f t="shared" si="8"/>
        <v>432</v>
      </c>
      <c r="T58" s="891">
        <v>432.0</v>
      </c>
      <c r="U58" s="891">
        <f t="shared" si="9"/>
        <v>72</v>
      </c>
      <c r="V58" s="891">
        <f t="shared" si="7"/>
        <v>1</v>
      </c>
      <c r="W58" s="54" t="s">
        <v>1072</v>
      </c>
      <c r="X58" s="54" t="s">
        <v>1072</v>
      </c>
      <c r="Y58" s="778" t="s">
        <v>1076</v>
      </c>
      <c r="Z58" s="54" t="s">
        <v>1072</v>
      </c>
      <c r="AA58" s="54" t="s">
        <v>1072</v>
      </c>
      <c r="AB58" s="896" t="s">
        <v>1072</v>
      </c>
      <c r="AC58" s="893"/>
      <c r="AD58" s="888"/>
      <c r="AE58" s="888"/>
      <c r="AF58" s="888"/>
      <c r="AG58" s="888"/>
      <c r="AH58" s="888"/>
      <c r="AI58" s="778">
        <v>72.0</v>
      </c>
      <c r="AJ58" s="54"/>
      <c r="AK58" s="54"/>
      <c r="AL58" s="54"/>
      <c r="AM58" s="54"/>
      <c r="AN58" s="54"/>
      <c r="AO58" s="54"/>
      <c r="AP58" s="54"/>
      <c r="AQ58" s="894"/>
      <c r="AR58" s="894"/>
      <c r="AS58" s="894"/>
      <c r="AT58" s="894"/>
      <c r="AU58" s="894"/>
      <c r="AV58" s="894"/>
      <c r="AW58" s="894"/>
    </row>
    <row r="59">
      <c r="A59" s="1"/>
      <c r="B59" s="65">
        <v>48.0</v>
      </c>
      <c r="C59" s="923" t="s">
        <v>322</v>
      </c>
      <c r="D59" s="914" t="str">
        <f>vlookup(C59,'セッション実施状況管理'!$H:$I,2,false)</f>
        <v>ななやまたえこ</v>
      </c>
      <c r="E59" s="581" t="s">
        <v>1121</v>
      </c>
      <c r="F59" s="248" t="s">
        <v>238</v>
      </c>
      <c r="G59" s="248">
        <v>10.0</v>
      </c>
      <c r="H59" s="777">
        <f>'コーチング報酬管理'!G55</f>
        <v>13</v>
      </c>
      <c r="I59" s="885"/>
      <c r="J59" s="885">
        <v>0.0</v>
      </c>
      <c r="K59" s="885">
        <v>0.0</v>
      </c>
      <c r="L59" s="570">
        <v>0.0</v>
      </c>
      <c r="M59" s="886">
        <f t="shared" si="1"/>
        <v>0</v>
      </c>
      <c r="N59" s="887">
        <f t="shared" si="2"/>
        <v>-2</v>
      </c>
      <c r="O59" s="887">
        <f t="shared" si="3"/>
        <v>-2</v>
      </c>
      <c r="P59" s="888">
        <f t="shared" si="4"/>
        <v>0</v>
      </c>
      <c r="Q59" s="889">
        <f t="shared" si="5"/>
        <v>0</v>
      </c>
      <c r="R59" s="885">
        <f t="shared" si="6"/>
        <v>0</v>
      </c>
      <c r="S59" s="890" t="str">
        <f t="shared" si="8"/>
        <v>#DIV/0!</v>
      </c>
      <c r="T59" s="891">
        <v>1.0</v>
      </c>
      <c r="U59" s="891" t="str">
        <f t="shared" si="9"/>
        <v>#DIV/0!</v>
      </c>
      <c r="V59" s="891">
        <f t="shared" si="7"/>
        <v>0</v>
      </c>
      <c r="W59" s="54" t="s">
        <v>1072</v>
      </c>
      <c r="X59" s="54" t="s">
        <v>1072</v>
      </c>
      <c r="Y59" s="778" t="s">
        <v>1076</v>
      </c>
      <c r="Z59" s="54" t="s">
        <v>1072</v>
      </c>
      <c r="AA59" s="54" t="s">
        <v>1072</v>
      </c>
      <c r="AB59" s="896" t="s">
        <v>1072</v>
      </c>
      <c r="AC59" s="893"/>
      <c r="AD59" s="888"/>
      <c r="AE59" s="888"/>
      <c r="AF59" s="888"/>
      <c r="AG59" s="888"/>
      <c r="AH59" s="888"/>
      <c r="AI59" s="778" t="s">
        <v>1072</v>
      </c>
      <c r="AJ59" s="54"/>
      <c r="AK59" s="54"/>
      <c r="AL59" s="54"/>
      <c r="AM59" s="54"/>
      <c r="AN59" s="54"/>
      <c r="AO59" s="54"/>
      <c r="AP59" s="54"/>
      <c r="AQ59" s="894"/>
      <c r="AR59" s="894"/>
      <c r="AS59" s="894"/>
      <c r="AT59" s="894"/>
      <c r="AU59" s="894"/>
      <c r="AV59" s="894"/>
      <c r="AW59" s="894"/>
    </row>
    <row r="60">
      <c r="A60" s="1"/>
      <c r="B60" s="40">
        <v>49.0</v>
      </c>
      <c r="C60" s="923" t="s">
        <v>326</v>
      </c>
      <c r="D60" s="914" t="str">
        <f>vlookup(C60,'セッション実施状況管理'!$H:$I,2,false)</f>
        <v>kana_and_english</v>
      </c>
      <c r="E60" s="581" t="s">
        <v>1122</v>
      </c>
      <c r="F60" s="248" t="s">
        <v>241</v>
      </c>
      <c r="G60" s="248">
        <v>4.0</v>
      </c>
      <c r="H60" s="777">
        <f>'コーチング報酬管理'!G56</f>
        <v>6</v>
      </c>
      <c r="I60" s="885"/>
      <c r="J60" s="885">
        <v>0.0</v>
      </c>
      <c r="K60" s="885">
        <v>0.0</v>
      </c>
      <c r="L60" s="570">
        <v>0.0</v>
      </c>
      <c r="M60" s="886">
        <f t="shared" si="1"/>
        <v>0</v>
      </c>
      <c r="N60" s="887">
        <f t="shared" si="2"/>
        <v>-2</v>
      </c>
      <c r="O60" s="887">
        <f t="shared" si="3"/>
        <v>-2</v>
      </c>
      <c r="P60" s="888">
        <f t="shared" si="4"/>
        <v>0</v>
      </c>
      <c r="Q60" s="889">
        <f t="shared" si="5"/>
        <v>0</v>
      </c>
      <c r="R60" s="885">
        <f t="shared" si="6"/>
        <v>63</v>
      </c>
      <c r="S60" s="890">
        <f t="shared" si="8"/>
        <v>378</v>
      </c>
      <c r="T60" s="891">
        <v>378.0</v>
      </c>
      <c r="U60" s="891">
        <f t="shared" si="9"/>
        <v>63</v>
      </c>
      <c r="V60" s="891">
        <f t="shared" si="7"/>
        <v>1</v>
      </c>
      <c r="W60" s="54" t="s">
        <v>1072</v>
      </c>
      <c r="X60" s="54" t="s">
        <v>1072</v>
      </c>
      <c r="Y60" s="778" t="s">
        <v>1076</v>
      </c>
      <c r="Z60" s="54" t="s">
        <v>1072</v>
      </c>
      <c r="AA60" s="54" t="s">
        <v>1072</v>
      </c>
      <c r="AB60" s="896" t="s">
        <v>1072</v>
      </c>
      <c r="AC60" s="893"/>
      <c r="AD60" s="888"/>
      <c r="AE60" s="888"/>
      <c r="AF60" s="888"/>
      <c r="AG60" s="888"/>
      <c r="AH60" s="888"/>
      <c r="AI60" s="778">
        <v>63.0</v>
      </c>
      <c r="AJ60" s="54"/>
      <c r="AK60" s="54"/>
      <c r="AL60" s="54"/>
      <c r="AM60" s="54"/>
      <c r="AN60" s="54"/>
      <c r="AO60" s="54"/>
      <c r="AP60" s="54"/>
      <c r="AQ60" s="894"/>
      <c r="AR60" s="894"/>
      <c r="AS60" s="894"/>
      <c r="AT60" s="894"/>
      <c r="AU60" s="894"/>
      <c r="AV60" s="894"/>
      <c r="AW60" s="894"/>
    </row>
    <row r="61">
      <c r="A61" s="1"/>
      <c r="B61" s="65">
        <v>50.0</v>
      </c>
      <c r="C61" s="923" t="s">
        <v>330</v>
      </c>
      <c r="D61" s="914" t="str">
        <f>vlookup(C61,'セッション実施状況管理'!$H:$I,2,false)</f>
        <v>yumimama_gohan</v>
      </c>
      <c r="E61" s="588" t="s">
        <v>1123</v>
      </c>
      <c r="F61" s="248" t="s">
        <v>228</v>
      </c>
      <c r="G61" s="248">
        <v>8.0</v>
      </c>
      <c r="H61" s="777">
        <f>'コーチング報酬管理'!G57</f>
        <v>12</v>
      </c>
      <c r="I61" s="885"/>
      <c r="J61" s="885">
        <v>0.0</v>
      </c>
      <c r="K61" s="885">
        <v>0.0</v>
      </c>
      <c r="L61" s="570">
        <v>0.0</v>
      </c>
      <c r="M61" s="886">
        <f t="shared" si="1"/>
        <v>0</v>
      </c>
      <c r="N61" s="887">
        <f t="shared" si="2"/>
        <v>-2</v>
      </c>
      <c r="O61" s="887">
        <f t="shared" si="3"/>
        <v>-2</v>
      </c>
      <c r="P61" s="888">
        <f t="shared" si="4"/>
        <v>0</v>
      </c>
      <c r="Q61" s="889">
        <f t="shared" si="5"/>
        <v>0</v>
      </c>
      <c r="R61" s="885">
        <f t="shared" si="6"/>
        <v>84</v>
      </c>
      <c r="S61" s="890">
        <f t="shared" si="8"/>
        <v>504</v>
      </c>
      <c r="T61" s="891">
        <v>504.0</v>
      </c>
      <c r="U61" s="891">
        <f t="shared" si="9"/>
        <v>84</v>
      </c>
      <c r="V61" s="891">
        <f t="shared" si="7"/>
        <v>1</v>
      </c>
      <c r="W61" s="54" t="s">
        <v>1072</v>
      </c>
      <c r="X61" s="54" t="s">
        <v>1072</v>
      </c>
      <c r="Y61" s="778" t="s">
        <v>1076</v>
      </c>
      <c r="Z61" s="54" t="s">
        <v>1072</v>
      </c>
      <c r="AA61" s="54" t="s">
        <v>1072</v>
      </c>
      <c r="AB61" s="896" t="s">
        <v>1072</v>
      </c>
      <c r="AC61" s="893"/>
      <c r="AD61" s="888"/>
      <c r="AE61" s="888"/>
      <c r="AF61" s="888"/>
      <c r="AG61" s="888"/>
      <c r="AH61" s="888"/>
      <c r="AI61" s="778">
        <v>84.0</v>
      </c>
      <c r="AJ61" s="54"/>
      <c r="AK61" s="54"/>
      <c r="AL61" s="54"/>
      <c r="AM61" s="54"/>
      <c r="AN61" s="54"/>
      <c r="AO61" s="54"/>
      <c r="AP61" s="54"/>
      <c r="AQ61" s="894"/>
      <c r="AR61" s="894"/>
      <c r="AS61" s="894"/>
      <c r="AT61" s="894"/>
      <c r="AU61" s="894"/>
      <c r="AV61" s="894"/>
      <c r="AW61" s="894"/>
    </row>
    <row r="62">
      <c r="A62" s="1"/>
      <c r="B62" s="40">
        <v>51.0</v>
      </c>
      <c r="C62" s="923" t="s">
        <v>334</v>
      </c>
      <c r="D62" s="914" t="str">
        <f>vlookup(C62,'セッション実施状況管理'!$H:$I,2,false)</f>
        <v>nabeko_kurashi</v>
      </c>
      <c r="E62" s="588" t="s">
        <v>1124</v>
      </c>
      <c r="F62" s="248" t="s">
        <v>226</v>
      </c>
      <c r="G62" s="248">
        <v>8.0</v>
      </c>
      <c r="H62" s="777">
        <f>'コーチング報酬管理'!G58</f>
        <v>12</v>
      </c>
      <c r="I62" s="885"/>
      <c r="J62" s="885">
        <v>0.0</v>
      </c>
      <c r="K62" s="885">
        <v>0.0</v>
      </c>
      <c r="L62" s="570">
        <v>0.0</v>
      </c>
      <c r="M62" s="886">
        <f t="shared" si="1"/>
        <v>0</v>
      </c>
      <c r="N62" s="887">
        <f t="shared" si="2"/>
        <v>-2</v>
      </c>
      <c r="O62" s="887">
        <f t="shared" si="3"/>
        <v>-2</v>
      </c>
      <c r="P62" s="888">
        <f t="shared" si="4"/>
        <v>0</v>
      </c>
      <c r="Q62" s="889">
        <f t="shared" si="5"/>
        <v>0</v>
      </c>
      <c r="R62" s="885">
        <f t="shared" si="6"/>
        <v>72</v>
      </c>
      <c r="S62" s="890">
        <f t="shared" si="8"/>
        <v>432</v>
      </c>
      <c r="T62" s="889">
        <v>432.0</v>
      </c>
      <c r="U62" s="891">
        <f t="shared" si="9"/>
        <v>72</v>
      </c>
      <c r="V62" s="891">
        <f t="shared" si="7"/>
        <v>1</v>
      </c>
      <c r="W62" s="54" t="s">
        <v>1072</v>
      </c>
      <c r="X62" s="54" t="s">
        <v>1072</v>
      </c>
      <c r="Y62" s="54" t="s">
        <v>1072</v>
      </c>
      <c r="Z62" s="54" t="s">
        <v>1072</v>
      </c>
      <c r="AA62" s="54" t="s">
        <v>1072</v>
      </c>
      <c r="AB62" s="896" t="s">
        <v>1072</v>
      </c>
      <c r="AC62" s="893"/>
      <c r="AD62" s="888"/>
      <c r="AE62" s="888"/>
      <c r="AF62" s="888"/>
      <c r="AG62" s="888"/>
      <c r="AH62" s="888"/>
      <c r="AI62" s="778">
        <v>72.0</v>
      </c>
      <c r="AJ62" s="54"/>
      <c r="AK62" s="54"/>
      <c r="AL62" s="54"/>
      <c r="AM62" s="54"/>
      <c r="AN62" s="54"/>
      <c r="AO62" s="54"/>
      <c r="AP62" s="54"/>
      <c r="AQ62" s="894"/>
      <c r="AR62" s="894"/>
      <c r="AS62" s="894"/>
      <c r="AT62" s="894"/>
      <c r="AU62" s="894"/>
      <c r="AV62" s="894"/>
      <c r="AW62" s="894"/>
    </row>
    <row r="63">
      <c r="A63" s="1"/>
      <c r="B63" s="65">
        <v>52.0</v>
      </c>
      <c r="C63" s="923" t="s">
        <v>338</v>
      </c>
      <c r="D63" s="914" t="str">
        <f>vlookup(C63,'セッション実施状況管理'!$H:$I,2,false)</f>
        <v>dr.sora_ped</v>
      </c>
      <c r="E63" s="588" t="s">
        <v>1779</v>
      </c>
      <c r="F63" s="248" t="s">
        <v>228</v>
      </c>
      <c r="G63" s="74">
        <v>9.0</v>
      </c>
      <c r="H63" s="777">
        <f>'コーチング報酬管理'!G59</f>
        <v>13</v>
      </c>
      <c r="I63" s="885"/>
      <c r="J63" s="885">
        <v>0.0</v>
      </c>
      <c r="K63" s="885">
        <v>0.0</v>
      </c>
      <c r="L63" s="570">
        <v>0.0</v>
      </c>
      <c r="M63" s="886">
        <f t="shared" si="1"/>
        <v>0</v>
      </c>
      <c r="N63" s="887">
        <f t="shared" si="2"/>
        <v>-2</v>
      </c>
      <c r="O63" s="887">
        <f t="shared" si="3"/>
        <v>-2</v>
      </c>
      <c r="P63" s="888">
        <f t="shared" si="4"/>
        <v>0</v>
      </c>
      <c r="Q63" s="889">
        <f t="shared" si="5"/>
        <v>0</v>
      </c>
      <c r="R63" s="885">
        <f t="shared" si="6"/>
        <v>41</v>
      </c>
      <c r="S63" s="890">
        <f t="shared" si="8"/>
        <v>246</v>
      </c>
      <c r="T63" s="891">
        <v>246.0</v>
      </c>
      <c r="U63" s="891">
        <f t="shared" si="9"/>
        <v>41</v>
      </c>
      <c r="V63" s="891">
        <f t="shared" si="7"/>
        <v>1</v>
      </c>
      <c r="W63" s="54" t="s">
        <v>1072</v>
      </c>
      <c r="X63" s="54" t="s">
        <v>1072</v>
      </c>
      <c r="Y63" s="54" t="s">
        <v>1072</v>
      </c>
      <c r="Z63" s="54" t="s">
        <v>1072</v>
      </c>
      <c r="AA63" s="54" t="s">
        <v>1072</v>
      </c>
      <c r="AB63" s="896" t="s">
        <v>1072</v>
      </c>
      <c r="AC63" s="893"/>
      <c r="AD63" s="888"/>
      <c r="AE63" s="888"/>
      <c r="AF63" s="888"/>
      <c r="AG63" s="888"/>
      <c r="AH63" s="888"/>
      <c r="AI63" s="778">
        <v>41.0</v>
      </c>
      <c r="AJ63" s="54"/>
      <c r="AK63" s="54"/>
      <c r="AL63" s="54"/>
      <c r="AM63" s="54"/>
      <c r="AN63" s="54"/>
      <c r="AO63" s="54"/>
      <c r="AP63" s="54"/>
      <c r="AQ63" s="894"/>
      <c r="AR63" s="894"/>
      <c r="AS63" s="894"/>
      <c r="AT63" s="894"/>
      <c r="AU63" s="894"/>
      <c r="AV63" s="894"/>
      <c r="AW63" s="894"/>
    </row>
    <row r="64">
      <c r="A64" s="1"/>
      <c r="B64" s="40">
        <v>53.0</v>
      </c>
      <c r="C64" s="923" t="s">
        <v>342</v>
      </c>
      <c r="D64" s="924"/>
      <c r="E64" s="588" t="s">
        <v>1126</v>
      </c>
      <c r="F64" s="248" t="s">
        <v>346</v>
      </c>
      <c r="G64" s="248">
        <v>1.0</v>
      </c>
      <c r="H64" s="777">
        <f>'コーチング報酬管理'!G60</f>
        <v>13</v>
      </c>
      <c r="I64" s="885"/>
      <c r="J64" s="885"/>
      <c r="K64" s="885"/>
      <c r="L64" s="784"/>
      <c r="M64" s="886"/>
      <c r="N64" s="887">
        <f t="shared" si="2"/>
        <v>-2</v>
      </c>
      <c r="O64" s="887">
        <f t="shared" si="3"/>
        <v>-2</v>
      </c>
      <c r="P64" s="888">
        <f t="shared" si="4"/>
        <v>0</v>
      </c>
      <c r="Q64" s="889">
        <f t="shared" si="5"/>
        <v>0</v>
      </c>
      <c r="R64" s="885">
        <f t="shared" si="6"/>
        <v>0</v>
      </c>
      <c r="S64" s="890" t="str">
        <f t="shared" si="8"/>
        <v>#DIV/0!</v>
      </c>
      <c r="T64" s="891">
        <v>1.0</v>
      </c>
      <c r="U64" s="891" t="str">
        <f t="shared" si="9"/>
        <v>#DIV/0!</v>
      </c>
      <c r="V64" s="891">
        <f t="shared" si="7"/>
        <v>0</v>
      </c>
      <c r="W64" s="54" t="s">
        <v>1072</v>
      </c>
      <c r="X64" s="54" t="s">
        <v>1072</v>
      </c>
      <c r="Y64" s="54" t="s">
        <v>1072</v>
      </c>
      <c r="Z64" s="54" t="s">
        <v>1072</v>
      </c>
      <c r="AA64" s="54" t="s">
        <v>1072</v>
      </c>
      <c r="AB64" s="896" t="s">
        <v>1072</v>
      </c>
      <c r="AC64" s="893"/>
      <c r="AD64" s="888"/>
      <c r="AE64" s="888"/>
      <c r="AF64" s="888"/>
      <c r="AG64" s="888"/>
      <c r="AH64" s="888"/>
      <c r="AI64" s="778"/>
      <c r="AJ64" s="54"/>
      <c r="AK64" s="54"/>
      <c r="AL64" s="54"/>
      <c r="AM64" s="54"/>
      <c r="AN64" s="54"/>
      <c r="AO64" s="54"/>
      <c r="AP64" s="54"/>
      <c r="AQ64" s="894"/>
      <c r="AR64" s="894"/>
      <c r="AS64" s="894"/>
      <c r="AT64" s="894"/>
      <c r="AU64" s="894"/>
      <c r="AV64" s="894"/>
      <c r="AW64" s="894"/>
    </row>
    <row r="65">
      <c r="A65" s="1"/>
      <c r="B65" s="65">
        <v>54.0</v>
      </c>
      <c r="C65" s="923" t="s">
        <v>347</v>
      </c>
      <c r="D65" s="924"/>
      <c r="E65" s="784"/>
      <c r="F65" s="248" t="s">
        <v>247</v>
      </c>
      <c r="G65" s="248">
        <v>5.0</v>
      </c>
      <c r="H65" s="777">
        <f>'コーチング報酬管理'!G61</f>
        <v>13</v>
      </c>
      <c r="I65" s="885"/>
      <c r="J65" s="885"/>
      <c r="K65" s="885"/>
      <c r="L65" s="784"/>
      <c r="M65" s="886"/>
      <c r="N65" s="887">
        <f t="shared" si="2"/>
        <v>-2</v>
      </c>
      <c r="O65" s="887">
        <f t="shared" si="3"/>
        <v>-2</v>
      </c>
      <c r="P65" s="888">
        <f t="shared" si="4"/>
        <v>0</v>
      </c>
      <c r="Q65" s="889">
        <f t="shared" si="5"/>
        <v>0</v>
      </c>
      <c r="R65" s="885">
        <f t="shared" si="6"/>
        <v>0</v>
      </c>
      <c r="S65" s="890"/>
      <c r="T65" s="891"/>
      <c r="U65" s="891"/>
      <c r="V65" s="891"/>
      <c r="W65" s="778"/>
      <c r="X65" s="54"/>
      <c r="Y65" s="54"/>
      <c r="Z65" s="54"/>
      <c r="AA65" s="54"/>
      <c r="AB65" s="925"/>
      <c r="AC65" s="926"/>
      <c r="AD65" s="54"/>
      <c r="AE65" s="54"/>
      <c r="AF65" s="54"/>
      <c r="AG65" s="54"/>
      <c r="AH65" s="54"/>
      <c r="AI65" s="54"/>
      <c r="AJ65" s="54"/>
      <c r="AK65" s="54"/>
      <c r="AL65" s="54"/>
      <c r="AM65" s="54"/>
      <c r="AN65" s="54"/>
      <c r="AO65" s="54"/>
      <c r="AP65" s="54"/>
      <c r="AQ65" s="894"/>
      <c r="AR65" s="894"/>
      <c r="AS65" s="894"/>
      <c r="AT65" s="894"/>
      <c r="AU65" s="894"/>
      <c r="AV65" s="894"/>
      <c r="AW65" s="894"/>
    </row>
    <row r="66">
      <c r="A66" s="1"/>
      <c r="B66" s="65">
        <v>55.0</v>
      </c>
      <c r="C66" s="923" t="s">
        <v>355</v>
      </c>
      <c r="D66" s="924"/>
      <c r="E66" s="588" t="s">
        <v>1128</v>
      </c>
      <c r="F66" s="248" t="s">
        <v>346</v>
      </c>
      <c r="G66" s="248">
        <v>2.0</v>
      </c>
      <c r="H66" s="777">
        <f>'コーチング報酬管理'!G62</f>
        <v>7</v>
      </c>
      <c r="I66" s="885"/>
      <c r="J66" s="885"/>
      <c r="K66" s="885"/>
      <c r="L66" s="784"/>
      <c r="M66" s="886"/>
      <c r="N66" s="887">
        <f t="shared" si="2"/>
        <v>-2</v>
      </c>
      <c r="O66" s="887">
        <f t="shared" si="3"/>
        <v>-2</v>
      </c>
      <c r="P66" s="888">
        <f t="shared" si="4"/>
        <v>0</v>
      </c>
      <c r="Q66" s="889">
        <f t="shared" si="5"/>
        <v>0</v>
      </c>
      <c r="R66" s="885">
        <f t="shared" si="6"/>
        <v>0</v>
      </c>
      <c r="S66" s="890"/>
      <c r="T66" s="891"/>
      <c r="U66" s="891"/>
      <c r="V66" s="891"/>
      <c r="W66" s="778"/>
      <c r="X66" s="54"/>
      <c r="Y66" s="54"/>
      <c r="Z66" s="54"/>
      <c r="AA66" s="54"/>
      <c r="AB66" s="925"/>
      <c r="AC66" s="926"/>
      <c r="AD66" s="54"/>
      <c r="AE66" s="54"/>
      <c r="AF66" s="54"/>
      <c r="AG66" s="54"/>
      <c r="AH66" s="54"/>
      <c r="AI66" s="54"/>
      <c r="AJ66" s="54"/>
      <c r="AK66" s="54"/>
      <c r="AL66" s="54"/>
      <c r="AM66" s="54"/>
      <c r="AN66" s="54"/>
      <c r="AO66" s="54"/>
      <c r="AP66" s="54"/>
      <c r="AQ66" s="894"/>
      <c r="AR66" s="894"/>
      <c r="AS66" s="894"/>
      <c r="AT66" s="894"/>
      <c r="AU66" s="894"/>
      <c r="AV66" s="894"/>
      <c r="AW66" s="894"/>
    </row>
    <row r="67">
      <c r="A67" s="1"/>
      <c r="B67" s="40">
        <v>56.0</v>
      </c>
      <c r="C67" s="923" t="s">
        <v>351</v>
      </c>
      <c r="D67" s="924"/>
      <c r="E67" s="784"/>
      <c r="F67" s="248" t="s">
        <v>354</v>
      </c>
      <c r="G67" s="248">
        <v>1.0</v>
      </c>
      <c r="H67" s="777">
        <f>'コーチング報酬管理'!G63</f>
        <v>7</v>
      </c>
      <c r="I67" s="885"/>
      <c r="J67" s="885"/>
      <c r="K67" s="885"/>
      <c r="L67" s="784"/>
      <c r="M67" s="886"/>
      <c r="N67" s="887">
        <f t="shared" si="2"/>
        <v>-2</v>
      </c>
      <c r="O67" s="887">
        <f t="shared" si="3"/>
        <v>-2</v>
      </c>
      <c r="P67" s="888">
        <f t="shared" si="4"/>
        <v>0</v>
      </c>
      <c r="Q67" s="889">
        <f t="shared" si="5"/>
        <v>0</v>
      </c>
      <c r="R67" s="885">
        <f t="shared" si="6"/>
        <v>0</v>
      </c>
      <c r="S67" s="890"/>
      <c r="T67" s="891"/>
      <c r="U67" s="891"/>
      <c r="V67" s="891"/>
      <c r="W67" s="778"/>
      <c r="X67" s="54"/>
      <c r="Y67" s="54"/>
      <c r="Z67" s="54"/>
      <c r="AA67" s="54"/>
      <c r="AB67" s="925"/>
      <c r="AC67" s="926"/>
      <c r="AD67" s="54"/>
      <c r="AE67" s="54"/>
      <c r="AF67" s="54"/>
      <c r="AG67" s="54"/>
      <c r="AH67" s="54"/>
      <c r="AI67" s="54"/>
      <c r="AJ67" s="54"/>
      <c r="AK67" s="54"/>
      <c r="AL67" s="54"/>
      <c r="AM67" s="54"/>
      <c r="AN67" s="54"/>
      <c r="AO67" s="54"/>
      <c r="AP67" s="54"/>
      <c r="AQ67" s="894"/>
      <c r="AR67" s="894"/>
      <c r="AS67" s="894"/>
      <c r="AT67" s="894"/>
      <c r="AU67" s="894"/>
      <c r="AV67" s="894"/>
      <c r="AW67" s="894"/>
    </row>
    <row r="68">
      <c r="A68" s="1"/>
      <c r="B68" s="65">
        <v>57.0</v>
      </c>
      <c r="C68" s="927"/>
      <c r="D68" s="924"/>
      <c r="E68" s="784"/>
      <c r="F68" s="157"/>
      <c r="G68" s="157"/>
      <c r="H68" s="777">
        <f>'コーチング報酬管理'!G64</f>
        <v>6</v>
      </c>
      <c r="I68" s="885"/>
      <c r="J68" s="885"/>
      <c r="K68" s="885"/>
      <c r="L68" s="784"/>
      <c r="M68" s="886"/>
      <c r="N68" s="887">
        <f t="shared" si="2"/>
        <v>-2</v>
      </c>
      <c r="O68" s="887">
        <f t="shared" si="3"/>
        <v>-2</v>
      </c>
      <c r="P68" s="888">
        <f t="shared" si="4"/>
        <v>0</v>
      </c>
      <c r="Q68" s="889">
        <f t="shared" si="5"/>
        <v>0</v>
      </c>
      <c r="R68" s="885">
        <f t="shared" si="6"/>
        <v>0</v>
      </c>
      <c r="S68" s="890"/>
      <c r="T68" s="891"/>
      <c r="U68" s="891"/>
      <c r="V68" s="891"/>
      <c r="W68" s="778"/>
      <c r="X68" s="54"/>
      <c r="Y68" s="54"/>
      <c r="Z68" s="54"/>
      <c r="AA68" s="54"/>
      <c r="AB68" s="925"/>
      <c r="AC68" s="926"/>
      <c r="AD68" s="54"/>
      <c r="AE68" s="54"/>
      <c r="AF68" s="54"/>
      <c r="AG68" s="54"/>
      <c r="AH68" s="54"/>
      <c r="AI68" s="54"/>
      <c r="AJ68" s="54"/>
      <c r="AK68" s="54"/>
      <c r="AL68" s="54"/>
      <c r="AM68" s="54"/>
      <c r="AN68" s="54"/>
      <c r="AO68" s="54"/>
      <c r="AP68" s="54"/>
      <c r="AQ68" s="894"/>
      <c r="AR68" s="894"/>
      <c r="AS68" s="894"/>
      <c r="AT68" s="894"/>
      <c r="AU68" s="894"/>
      <c r="AV68" s="894"/>
      <c r="AW68" s="894"/>
    </row>
    <row r="69">
      <c r="A69" s="1"/>
      <c r="B69" s="40">
        <v>58.0</v>
      </c>
      <c r="C69" s="927"/>
      <c r="D69" s="924"/>
      <c r="E69" s="784"/>
      <c r="F69" s="157"/>
      <c r="G69" s="157"/>
      <c r="H69" s="777">
        <f>'コーチング報酬管理'!G65</f>
        <v>3</v>
      </c>
      <c r="I69" s="885"/>
      <c r="J69" s="885"/>
      <c r="K69" s="885"/>
      <c r="L69" s="784"/>
      <c r="M69" s="886"/>
      <c r="N69" s="887">
        <f t="shared" si="2"/>
        <v>-2</v>
      </c>
      <c r="O69" s="887">
        <f t="shared" si="3"/>
        <v>-2</v>
      </c>
      <c r="P69" s="888">
        <f t="shared" si="4"/>
        <v>0</v>
      </c>
      <c r="Q69" s="889">
        <f t="shared" si="5"/>
        <v>0</v>
      </c>
      <c r="R69" s="885">
        <f t="shared" si="6"/>
        <v>0</v>
      </c>
      <c r="S69" s="890"/>
      <c r="T69" s="891"/>
      <c r="U69" s="891"/>
      <c r="V69" s="891"/>
      <c r="W69" s="778"/>
      <c r="X69" s="54"/>
      <c r="Y69" s="54"/>
      <c r="Z69" s="54"/>
      <c r="AA69" s="54"/>
      <c r="AB69" s="925"/>
      <c r="AC69" s="926"/>
      <c r="AD69" s="54"/>
      <c r="AE69" s="54"/>
      <c r="AF69" s="54"/>
      <c r="AG69" s="54"/>
      <c r="AH69" s="54"/>
      <c r="AI69" s="54"/>
      <c r="AJ69" s="54"/>
      <c r="AK69" s="54"/>
      <c r="AL69" s="54"/>
      <c r="AM69" s="54"/>
      <c r="AN69" s="54"/>
      <c r="AO69" s="54"/>
      <c r="AP69" s="54"/>
      <c r="AQ69" s="894"/>
      <c r="AR69" s="894"/>
      <c r="AS69" s="894"/>
      <c r="AT69" s="894"/>
      <c r="AU69" s="894"/>
      <c r="AV69" s="894"/>
      <c r="AW69" s="894"/>
    </row>
    <row r="70">
      <c r="A70" s="1"/>
      <c r="B70" s="65">
        <v>59.0</v>
      </c>
      <c r="C70" s="927"/>
      <c r="D70" s="924"/>
      <c r="E70" s="784"/>
      <c r="F70" s="157"/>
      <c r="G70" s="157"/>
      <c r="H70" s="777">
        <f>'コーチング報酬管理'!G66</f>
        <v>6</v>
      </c>
      <c r="I70" s="885"/>
      <c r="J70" s="885"/>
      <c r="K70" s="885"/>
      <c r="L70" s="784"/>
      <c r="M70" s="886"/>
      <c r="N70" s="887">
        <f t="shared" si="2"/>
        <v>-2</v>
      </c>
      <c r="O70" s="887">
        <f t="shared" si="3"/>
        <v>-2</v>
      </c>
      <c r="P70" s="888">
        <f t="shared" si="4"/>
        <v>0</v>
      </c>
      <c r="Q70" s="889">
        <f t="shared" si="5"/>
        <v>0</v>
      </c>
      <c r="R70" s="885">
        <f t="shared" si="6"/>
        <v>0</v>
      </c>
      <c r="S70" s="890"/>
      <c r="T70" s="891"/>
      <c r="U70" s="891"/>
      <c r="V70" s="891"/>
      <c r="W70" s="778"/>
      <c r="X70" s="54"/>
      <c r="Y70" s="54"/>
      <c r="Z70" s="54"/>
      <c r="AA70" s="54"/>
      <c r="AB70" s="925"/>
      <c r="AC70" s="926"/>
      <c r="AD70" s="54"/>
      <c r="AE70" s="54"/>
      <c r="AF70" s="54"/>
      <c r="AG70" s="54"/>
      <c r="AH70" s="54"/>
      <c r="AI70" s="54"/>
      <c r="AJ70" s="54"/>
      <c r="AK70" s="54"/>
      <c r="AL70" s="54"/>
      <c r="AM70" s="54"/>
      <c r="AN70" s="54"/>
      <c r="AO70" s="54"/>
      <c r="AP70" s="54"/>
      <c r="AQ70" s="894"/>
      <c r="AR70" s="894"/>
      <c r="AS70" s="894"/>
      <c r="AT70" s="894"/>
      <c r="AU70" s="894"/>
      <c r="AV70" s="894"/>
      <c r="AW70" s="894"/>
    </row>
    <row r="71">
      <c r="A71" s="1"/>
      <c r="B71" s="40">
        <v>60.0</v>
      </c>
      <c r="C71" s="928"/>
      <c r="D71" s="784"/>
      <c r="E71" s="784"/>
      <c r="F71" s="157"/>
      <c r="G71" s="157"/>
      <c r="H71" s="777">
        <f>'コーチング報酬管理'!G67</f>
        <v>5</v>
      </c>
      <c r="I71" s="885"/>
      <c r="J71" s="885"/>
      <c r="K71" s="885"/>
      <c r="L71" s="784"/>
      <c r="M71" s="886"/>
      <c r="N71" s="887">
        <f t="shared" si="2"/>
        <v>-2</v>
      </c>
      <c r="O71" s="887">
        <f t="shared" si="3"/>
        <v>-2</v>
      </c>
      <c r="P71" s="888">
        <f t="shared" si="4"/>
        <v>0</v>
      </c>
      <c r="Q71" s="889">
        <f t="shared" si="5"/>
        <v>0</v>
      </c>
      <c r="R71" s="885">
        <f t="shared" si="6"/>
        <v>0</v>
      </c>
      <c r="S71" s="890"/>
      <c r="T71" s="891"/>
      <c r="U71" s="891"/>
      <c r="V71" s="891"/>
      <c r="W71" s="778"/>
      <c r="X71" s="54"/>
      <c r="Y71" s="54"/>
      <c r="Z71" s="54"/>
      <c r="AA71" s="54"/>
      <c r="AB71" s="925"/>
      <c r="AC71" s="926"/>
      <c r="AD71" s="54"/>
      <c r="AE71" s="54"/>
      <c r="AF71" s="54"/>
      <c r="AG71" s="54"/>
      <c r="AH71" s="54"/>
      <c r="AI71" s="54"/>
      <c r="AJ71" s="54"/>
      <c r="AK71" s="54"/>
      <c r="AL71" s="54"/>
      <c r="AM71" s="54"/>
      <c r="AN71" s="54"/>
      <c r="AO71" s="54"/>
      <c r="AP71" s="54"/>
      <c r="AQ71" s="894"/>
      <c r="AR71" s="894"/>
      <c r="AS71" s="894"/>
      <c r="AT71" s="894"/>
      <c r="AU71" s="894"/>
      <c r="AV71" s="894"/>
      <c r="AW71" s="894"/>
    </row>
    <row r="72">
      <c r="A72" s="1"/>
      <c r="B72" s="65">
        <v>61.0</v>
      </c>
      <c r="C72" s="928"/>
      <c r="D72" s="784"/>
      <c r="E72" s="784"/>
      <c r="F72" s="157"/>
      <c r="G72" s="157"/>
      <c r="H72" s="777">
        <f>'コーチング報酬管理'!G68</f>
        <v>7</v>
      </c>
      <c r="I72" s="885"/>
      <c r="J72" s="885"/>
      <c r="K72" s="885"/>
      <c r="L72" s="784"/>
      <c r="M72" s="886"/>
      <c r="N72" s="887">
        <f t="shared" si="2"/>
        <v>-2</v>
      </c>
      <c r="O72" s="887">
        <f t="shared" si="3"/>
        <v>-2</v>
      </c>
      <c r="P72" s="888">
        <f t="shared" si="4"/>
        <v>0</v>
      </c>
      <c r="Q72" s="889">
        <f t="shared" si="5"/>
        <v>0</v>
      </c>
      <c r="R72" s="885">
        <f t="shared" si="6"/>
        <v>0</v>
      </c>
      <c r="S72" s="890"/>
      <c r="T72" s="891"/>
      <c r="U72" s="891"/>
      <c r="V72" s="891"/>
      <c r="W72" s="778"/>
      <c r="X72" s="54"/>
      <c r="Y72" s="54"/>
      <c r="Z72" s="54"/>
      <c r="AA72" s="54"/>
      <c r="AB72" s="925"/>
      <c r="AC72" s="926"/>
      <c r="AD72" s="54"/>
      <c r="AE72" s="54"/>
      <c r="AF72" s="54"/>
      <c r="AG72" s="54"/>
      <c r="AH72" s="54"/>
      <c r="AI72" s="54"/>
      <c r="AJ72" s="54"/>
      <c r="AK72" s="54"/>
      <c r="AL72" s="54"/>
      <c r="AM72" s="54"/>
      <c r="AN72" s="54"/>
      <c r="AO72" s="54"/>
      <c r="AP72" s="54"/>
      <c r="AQ72" s="894"/>
      <c r="AR72" s="894"/>
      <c r="AS72" s="894"/>
      <c r="AT72" s="894"/>
      <c r="AU72" s="894"/>
      <c r="AV72" s="894"/>
      <c r="AW72" s="894"/>
    </row>
    <row r="73">
      <c r="A73" s="1"/>
      <c r="B73" s="65">
        <v>62.0</v>
      </c>
      <c r="C73" s="928"/>
      <c r="D73" s="784"/>
      <c r="E73" s="784"/>
      <c r="F73" s="157"/>
      <c r="G73" s="157"/>
      <c r="H73" s="777">
        <f>'コーチング報酬管理'!G69</f>
        <v>6</v>
      </c>
      <c r="I73" s="885"/>
      <c r="J73" s="885"/>
      <c r="K73" s="885"/>
      <c r="L73" s="784"/>
      <c r="M73" s="886"/>
      <c r="N73" s="887">
        <f t="shared" si="2"/>
        <v>-2</v>
      </c>
      <c r="O73" s="887">
        <f t="shared" si="3"/>
        <v>-2</v>
      </c>
      <c r="P73" s="888">
        <f t="shared" si="4"/>
        <v>0</v>
      </c>
      <c r="Q73" s="889">
        <f t="shared" si="5"/>
        <v>0</v>
      </c>
      <c r="R73" s="885">
        <f t="shared" si="6"/>
        <v>0</v>
      </c>
      <c r="S73" s="890"/>
      <c r="T73" s="891"/>
      <c r="U73" s="891"/>
      <c r="V73" s="891"/>
      <c r="W73" s="778"/>
      <c r="X73" s="54"/>
      <c r="Y73" s="54"/>
      <c r="Z73" s="54"/>
      <c r="AA73" s="54"/>
      <c r="AB73" s="925"/>
      <c r="AC73" s="926"/>
      <c r="AD73" s="54"/>
      <c r="AE73" s="54"/>
      <c r="AF73" s="54"/>
      <c r="AG73" s="54"/>
      <c r="AH73" s="54"/>
      <c r="AI73" s="54"/>
      <c r="AJ73" s="54"/>
      <c r="AK73" s="54"/>
      <c r="AL73" s="54"/>
      <c r="AM73" s="54"/>
      <c r="AN73" s="54"/>
      <c r="AO73" s="54"/>
      <c r="AP73" s="54"/>
      <c r="AQ73" s="894"/>
      <c r="AR73" s="894"/>
      <c r="AS73" s="894"/>
      <c r="AT73" s="894"/>
      <c r="AU73" s="894"/>
      <c r="AV73" s="894"/>
      <c r="AW73" s="894"/>
    </row>
    <row r="74">
      <c r="A74" s="1"/>
      <c r="B74" s="40">
        <v>63.0</v>
      </c>
      <c r="C74" s="928"/>
      <c r="D74" s="784"/>
      <c r="E74" s="784"/>
      <c r="F74" s="157"/>
      <c r="G74" s="157"/>
      <c r="H74" s="777">
        <f>'コーチング報酬管理'!G70</f>
        <v>6</v>
      </c>
      <c r="I74" s="885"/>
      <c r="J74" s="885"/>
      <c r="K74" s="885"/>
      <c r="L74" s="784"/>
      <c r="M74" s="886"/>
      <c r="N74" s="887">
        <f t="shared" si="2"/>
        <v>-2</v>
      </c>
      <c r="O74" s="887">
        <f t="shared" si="3"/>
        <v>-2</v>
      </c>
      <c r="P74" s="888">
        <f t="shared" si="4"/>
        <v>0</v>
      </c>
      <c r="Q74" s="889">
        <f t="shared" si="5"/>
        <v>0</v>
      </c>
      <c r="R74" s="885">
        <f t="shared" si="6"/>
        <v>0</v>
      </c>
      <c r="S74" s="890"/>
      <c r="T74" s="891"/>
      <c r="U74" s="891"/>
      <c r="V74" s="891"/>
      <c r="W74" s="778"/>
      <c r="X74" s="54"/>
      <c r="Y74" s="54"/>
      <c r="Z74" s="54"/>
      <c r="AA74" s="54"/>
      <c r="AB74" s="925"/>
      <c r="AC74" s="926"/>
      <c r="AD74" s="54"/>
      <c r="AE74" s="54"/>
      <c r="AF74" s="54"/>
      <c r="AG74" s="54"/>
      <c r="AH74" s="54"/>
      <c r="AI74" s="54"/>
      <c r="AJ74" s="54"/>
      <c r="AK74" s="54"/>
      <c r="AL74" s="54"/>
      <c r="AM74" s="54"/>
      <c r="AN74" s="54"/>
      <c r="AO74" s="54"/>
      <c r="AP74" s="54"/>
      <c r="AQ74" s="894"/>
      <c r="AR74" s="894"/>
      <c r="AS74" s="894"/>
      <c r="AT74" s="894"/>
      <c r="AU74" s="894"/>
      <c r="AV74" s="894"/>
      <c r="AW74" s="894"/>
    </row>
    <row r="75">
      <c r="A75" s="1"/>
      <c r="B75" s="65">
        <v>64.0</v>
      </c>
      <c r="C75" s="928"/>
      <c r="D75" s="784"/>
      <c r="E75" s="784"/>
      <c r="F75" s="157"/>
      <c r="G75" s="157"/>
      <c r="H75" s="777">
        <f>'コーチング報酬管理'!G71</f>
        <v>5</v>
      </c>
      <c r="I75" s="885"/>
      <c r="J75" s="885"/>
      <c r="K75" s="885"/>
      <c r="L75" s="784"/>
      <c r="M75" s="886"/>
      <c r="N75" s="887">
        <f t="shared" si="2"/>
        <v>-2</v>
      </c>
      <c r="O75" s="887">
        <f t="shared" si="3"/>
        <v>-2</v>
      </c>
      <c r="P75" s="888">
        <f t="shared" si="4"/>
        <v>0</v>
      </c>
      <c r="Q75" s="889">
        <f t="shared" si="5"/>
        <v>0</v>
      </c>
      <c r="R75" s="885">
        <f t="shared" si="6"/>
        <v>0</v>
      </c>
      <c r="S75" s="890"/>
      <c r="T75" s="891"/>
      <c r="U75" s="891"/>
      <c r="V75" s="891"/>
      <c r="W75" s="778"/>
      <c r="X75" s="54"/>
      <c r="Y75" s="54"/>
      <c r="Z75" s="54"/>
      <c r="AA75" s="54"/>
      <c r="AB75" s="925"/>
      <c r="AC75" s="926"/>
      <c r="AD75" s="54"/>
      <c r="AE75" s="54"/>
      <c r="AF75" s="54"/>
      <c r="AG75" s="54"/>
      <c r="AH75" s="54"/>
      <c r="AI75" s="54"/>
      <c r="AJ75" s="54"/>
      <c r="AK75" s="54"/>
      <c r="AL75" s="54"/>
      <c r="AM75" s="54"/>
      <c r="AN75" s="54"/>
      <c r="AO75" s="54"/>
      <c r="AP75" s="54"/>
      <c r="AQ75" s="894"/>
      <c r="AR75" s="894"/>
      <c r="AS75" s="894"/>
      <c r="AT75" s="894"/>
      <c r="AU75" s="894"/>
      <c r="AV75" s="894"/>
      <c r="AW75" s="894"/>
    </row>
    <row r="76">
      <c r="A76" s="1"/>
      <c r="B76" s="40">
        <v>65.0</v>
      </c>
      <c r="C76" s="928"/>
      <c r="D76" s="784"/>
      <c r="E76" s="784"/>
      <c r="F76" s="157"/>
      <c r="G76" s="157"/>
      <c r="H76" s="777">
        <f>'コーチング報酬管理'!G72</f>
        <v>6</v>
      </c>
      <c r="I76" s="885"/>
      <c r="J76" s="885"/>
      <c r="K76" s="885"/>
      <c r="L76" s="784"/>
      <c r="M76" s="886"/>
      <c r="N76" s="887">
        <f t="shared" si="2"/>
        <v>-2</v>
      </c>
      <c r="O76" s="887">
        <f t="shared" si="3"/>
        <v>-2</v>
      </c>
      <c r="P76" s="888">
        <f t="shared" si="4"/>
        <v>0</v>
      </c>
      <c r="Q76" s="889">
        <f t="shared" si="5"/>
        <v>0</v>
      </c>
      <c r="R76" s="885">
        <f t="shared" si="6"/>
        <v>0</v>
      </c>
      <c r="S76" s="890"/>
      <c r="T76" s="891"/>
      <c r="U76" s="891"/>
      <c r="V76" s="891"/>
      <c r="W76" s="778"/>
      <c r="X76" s="54"/>
      <c r="Y76" s="54"/>
      <c r="Z76" s="54"/>
      <c r="AA76" s="54"/>
      <c r="AB76" s="925"/>
      <c r="AC76" s="926"/>
      <c r="AD76" s="54"/>
      <c r="AE76" s="54"/>
      <c r="AF76" s="54"/>
      <c r="AG76" s="54"/>
      <c r="AH76" s="54"/>
      <c r="AI76" s="54"/>
      <c r="AJ76" s="54"/>
      <c r="AK76" s="54"/>
      <c r="AL76" s="54"/>
      <c r="AM76" s="54"/>
      <c r="AN76" s="54"/>
      <c r="AO76" s="54"/>
      <c r="AP76" s="54"/>
      <c r="AQ76" s="894"/>
      <c r="AR76" s="894"/>
      <c r="AS76" s="894"/>
      <c r="AT76" s="894"/>
      <c r="AU76" s="894"/>
      <c r="AV76" s="894"/>
      <c r="AW76" s="894"/>
    </row>
    <row r="77">
      <c r="A77" s="1"/>
      <c r="B77" s="65">
        <v>66.0</v>
      </c>
      <c r="C77" s="928"/>
      <c r="D77" s="784"/>
      <c r="E77" s="784"/>
      <c r="F77" s="157"/>
      <c r="G77" s="157"/>
      <c r="H77" s="777">
        <f>'コーチング報酬管理'!G73</f>
        <v>4</v>
      </c>
      <c r="I77" s="885"/>
      <c r="J77" s="885"/>
      <c r="K77" s="885"/>
      <c r="L77" s="784"/>
      <c r="M77" s="886"/>
      <c r="N77" s="887">
        <f t="shared" si="2"/>
        <v>-2</v>
      </c>
      <c r="O77" s="887">
        <f t="shared" si="3"/>
        <v>-2</v>
      </c>
      <c r="P77" s="888">
        <f t="shared" si="4"/>
        <v>0</v>
      </c>
      <c r="Q77" s="889">
        <f t="shared" si="5"/>
        <v>0</v>
      </c>
      <c r="R77" s="885">
        <f t="shared" si="6"/>
        <v>0</v>
      </c>
      <c r="S77" s="890"/>
      <c r="T77" s="891"/>
      <c r="U77" s="891"/>
      <c r="V77" s="891"/>
      <c r="W77" s="778"/>
      <c r="X77" s="54"/>
      <c r="Y77" s="54"/>
      <c r="Z77" s="54"/>
      <c r="AA77" s="54"/>
      <c r="AB77" s="925"/>
      <c r="AC77" s="926"/>
      <c r="AD77" s="54"/>
      <c r="AE77" s="54"/>
      <c r="AF77" s="54"/>
      <c r="AG77" s="54"/>
      <c r="AH77" s="54"/>
      <c r="AI77" s="54"/>
      <c r="AJ77" s="54"/>
      <c r="AK77" s="54"/>
      <c r="AL77" s="54"/>
      <c r="AM77" s="54"/>
      <c r="AN77" s="54"/>
      <c r="AO77" s="54"/>
      <c r="AP77" s="54"/>
      <c r="AQ77" s="894"/>
      <c r="AR77" s="894"/>
      <c r="AS77" s="894"/>
      <c r="AT77" s="894"/>
      <c r="AU77" s="894"/>
      <c r="AV77" s="894"/>
      <c r="AW77" s="894"/>
    </row>
    <row r="78">
      <c r="A78" s="1"/>
      <c r="B78" s="40">
        <v>67.0</v>
      </c>
      <c r="C78" s="928"/>
      <c r="D78" s="784"/>
      <c r="E78" s="784"/>
      <c r="F78" s="157"/>
      <c r="G78" s="157"/>
      <c r="H78" s="777">
        <f>'コーチング報酬管理'!G74</f>
        <v>0</v>
      </c>
      <c r="I78" s="885"/>
      <c r="J78" s="885"/>
      <c r="K78" s="885"/>
      <c r="L78" s="784"/>
      <c r="M78" s="886"/>
      <c r="N78" s="887">
        <f t="shared" si="2"/>
        <v>-2</v>
      </c>
      <c r="O78" s="887">
        <f t="shared" si="3"/>
        <v>-2</v>
      </c>
      <c r="P78" s="888">
        <f t="shared" si="4"/>
        <v>0</v>
      </c>
      <c r="Q78" s="889">
        <f t="shared" si="5"/>
        <v>0</v>
      </c>
      <c r="R78" s="885">
        <f t="shared" si="6"/>
        <v>0</v>
      </c>
      <c r="S78" s="890"/>
      <c r="T78" s="891"/>
      <c r="U78" s="891"/>
      <c r="V78" s="891"/>
      <c r="W78" s="778"/>
      <c r="X78" s="54"/>
      <c r="Y78" s="54"/>
      <c r="Z78" s="54"/>
      <c r="AA78" s="54"/>
      <c r="AB78" s="925"/>
      <c r="AC78" s="926"/>
      <c r="AD78" s="54"/>
      <c r="AE78" s="54"/>
      <c r="AF78" s="54"/>
      <c r="AG78" s="54"/>
      <c r="AH78" s="54"/>
      <c r="AI78" s="54"/>
      <c r="AJ78" s="54"/>
      <c r="AK78" s="54"/>
      <c r="AL78" s="54"/>
      <c r="AM78" s="54"/>
      <c r="AN78" s="54"/>
      <c r="AO78" s="54"/>
      <c r="AP78" s="54"/>
      <c r="AQ78" s="894"/>
      <c r="AR78" s="894"/>
      <c r="AS78" s="894"/>
      <c r="AT78" s="894"/>
      <c r="AU78" s="894"/>
      <c r="AV78" s="894"/>
      <c r="AW78" s="894"/>
    </row>
    <row r="79">
      <c r="A79" s="1"/>
      <c r="B79" s="65">
        <v>68.0</v>
      </c>
      <c r="C79" s="928"/>
      <c r="D79" s="784"/>
      <c r="E79" s="784"/>
      <c r="F79" s="157"/>
      <c r="G79" s="157"/>
      <c r="H79" s="777">
        <f>'コーチング報酬管理'!G75</f>
        <v>4</v>
      </c>
      <c r="I79" s="885"/>
      <c r="J79" s="885"/>
      <c r="K79" s="885"/>
      <c r="L79" s="784"/>
      <c r="M79" s="886"/>
      <c r="N79" s="887">
        <f t="shared" si="2"/>
        <v>-2</v>
      </c>
      <c r="O79" s="887">
        <f t="shared" si="3"/>
        <v>-2</v>
      </c>
      <c r="P79" s="888">
        <f t="shared" si="4"/>
        <v>0</v>
      </c>
      <c r="Q79" s="889">
        <f t="shared" si="5"/>
        <v>0</v>
      </c>
      <c r="R79" s="885">
        <f t="shared" si="6"/>
        <v>0</v>
      </c>
      <c r="S79" s="890"/>
      <c r="T79" s="891"/>
      <c r="U79" s="891"/>
      <c r="V79" s="891"/>
      <c r="W79" s="778"/>
      <c r="X79" s="54"/>
      <c r="Y79" s="54"/>
      <c r="Z79" s="54"/>
      <c r="AA79" s="54"/>
      <c r="AB79" s="925"/>
      <c r="AC79" s="926"/>
      <c r="AD79" s="54"/>
      <c r="AE79" s="54"/>
      <c r="AF79" s="54"/>
      <c r="AG79" s="54"/>
      <c r="AH79" s="54"/>
      <c r="AI79" s="54"/>
      <c r="AJ79" s="54"/>
      <c r="AK79" s="54"/>
      <c r="AL79" s="54"/>
      <c r="AM79" s="54"/>
      <c r="AN79" s="54"/>
      <c r="AO79" s="54"/>
      <c r="AP79" s="54"/>
      <c r="AQ79" s="894"/>
      <c r="AR79" s="894"/>
      <c r="AS79" s="894"/>
      <c r="AT79" s="894"/>
      <c r="AU79" s="894"/>
      <c r="AV79" s="894"/>
      <c r="AW79" s="894"/>
    </row>
    <row r="80">
      <c r="A80" s="1"/>
      <c r="B80" s="65">
        <v>69.0</v>
      </c>
      <c r="C80" s="928"/>
      <c r="D80" s="784"/>
      <c r="E80" s="784"/>
      <c r="F80" s="157"/>
      <c r="G80" s="157"/>
      <c r="H80" s="777">
        <f>'コーチング報酬管理'!G76</f>
        <v>4</v>
      </c>
      <c r="I80" s="885"/>
      <c r="J80" s="885"/>
      <c r="K80" s="885"/>
      <c r="L80" s="784"/>
      <c r="M80" s="886"/>
      <c r="N80" s="887">
        <f t="shared" si="2"/>
        <v>-2</v>
      </c>
      <c r="O80" s="887">
        <f t="shared" si="3"/>
        <v>-2</v>
      </c>
      <c r="P80" s="888">
        <f t="shared" si="4"/>
        <v>0</v>
      </c>
      <c r="Q80" s="889">
        <f t="shared" si="5"/>
        <v>0</v>
      </c>
      <c r="R80" s="885">
        <f t="shared" si="6"/>
        <v>0</v>
      </c>
      <c r="S80" s="890"/>
      <c r="T80" s="891"/>
      <c r="U80" s="891"/>
      <c r="V80" s="891"/>
      <c r="W80" s="778"/>
      <c r="X80" s="54"/>
      <c r="Y80" s="54"/>
      <c r="Z80" s="54"/>
      <c r="AA80" s="54"/>
      <c r="AB80" s="925"/>
      <c r="AC80" s="926"/>
      <c r="AD80" s="54"/>
      <c r="AE80" s="54"/>
      <c r="AF80" s="54"/>
      <c r="AG80" s="54"/>
      <c r="AH80" s="54"/>
      <c r="AI80" s="54"/>
      <c r="AJ80" s="54"/>
      <c r="AK80" s="54"/>
      <c r="AL80" s="54"/>
      <c r="AM80" s="54"/>
      <c r="AN80" s="54"/>
      <c r="AO80" s="54"/>
      <c r="AP80" s="54"/>
      <c r="AQ80" s="894"/>
      <c r="AR80" s="894"/>
      <c r="AS80" s="894"/>
      <c r="AT80" s="894"/>
      <c r="AU80" s="894"/>
      <c r="AV80" s="894"/>
      <c r="AW80" s="894"/>
    </row>
    <row r="81">
      <c r="A81" s="1"/>
      <c r="B81" s="40">
        <v>70.0</v>
      </c>
      <c r="C81" s="928"/>
      <c r="D81" s="784"/>
      <c r="E81" s="784"/>
      <c r="F81" s="157"/>
      <c r="G81" s="157"/>
      <c r="H81" s="777">
        <f>'コーチング報酬管理'!G77</f>
        <v>4</v>
      </c>
      <c r="I81" s="885"/>
      <c r="J81" s="885"/>
      <c r="K81" s="885"/>
      <c r="L81" s="784"/>
      <c r="M81" s="886"/>
      <c r="N81" s="887">
        <f t="shared" si="2"/>
        <v>-2</v>
      </c>
      <c r="O81" s="887">
        <f t="shared" si="3"/>
        <v>-2</v>
      </c>
      <c r="P81" s="888">
        <f t="shared" si="4"/>
        <v>0</v>
      </c>
      <c r="Q81" s="889">
        <f t="shared" si="5"/>
        <v>0</v>
      </c>
      <c r="R81" s="885">
        <f t="shared" si="6"/>
        <v>0</v>
      </c>
      <c r="S81" s="890"/>
      <c r="T81" s="891"/>
      <c r="U81" s="891"/>
      <c r="V81" s="891"/>
      <c r="W81" s="778"/>
      <c r="X81" s="54"/>
      <c r="Y81" s="54"/>
      <c r="Z81" s="54"/>
      <c r="AA81" s="54"/>
      <c r="AB81" s="925"/>
      <c r="AC81" s="926"/>
      <c r="AD81" s="54"/>
      <c r="AE81" s="54"/>
      <c r="AF81" s="54"/>
      <c r="AG81" s="54"/>
      <c r="AH81" s="54"/>
      <c r="AI81" s="54"/>
      <c r="AJ81" s="54"/>
      <c r="AK81" s="54"/>
      <c r="AL81" s="54"/>
      <c r="AM81" s="54"/>
      <c r="AN81" s="54"/>
      <c r="AO81" s="54"/>
      <c r="AP81" s="54"/>
      <c r="AQ81" s="894"/>
      <c r="AR81" s="894"/>
      <c r="AS81" s="894"/>
      <c r="AT81" s="894"/>
      <c r="AU81" s="894"/>
      <c r="AV81" s="894"/>
      <c r="AW81" s="894"/>
    </row>
    <row r="82">
      <c r="A82" s="1"/>
      <c r="B82" s="65">
        <v>71.0</v>
      </c>
      <c r="C82" s="928"/>
      <c r="D82" s="784"/>
      <c r="E82" s="784"/>
      <c r="F82" s="157"/>
      <c r="G82" s="157"/>
      <c r="H82" s="777">
        <f>'コーチング報酬管理'!G78</f>
        <v>2</v>
      </c>
      <c r="I82" s="885"/>
      <c r="J82" s="885"/>
      <c r="K82" s="885"/>
      <c r="L82" s="784"/>
      <c r="M82" s="886"/>
      <c r="N82" s="887">
        <f t="shared" si="2"/>
        <v>-2</v>
      </c>
      <c r="O82" s="887">
        <f t="shared" si="3"/>
        <v>-2</v>
      </c>
      <c r="P82" s="888">
        <f t="shared" si="4"/>
        <v>0</v>
      </c>
      <c r="Q82" s="889">
        <f t="shared" si="5"/>
        <v>0</v>
      </c>
      <c r="R82" s="885">
        <f t="shared" si="6"/>
        <v>0</v>
      </c>
      <c r="S82" s="890"/>
      <c r="T82" s="891"/>
      <c r="U82" s="891"/>
      <c r="V82" s="891"/>
      <c r="W82" s="778"/>
      <c r="X82" s="54"/>
      <c r="Y82" s="54"/>
      <c r="Z82" s="54"/>
      <c r="AA82" s="54"/>
      <c r="AB82" s="925"/>
      <c r="AC82" s="926"/>
      <c r="AD82" s="54"/>
      <c r="AE82" s="54"/>
      <c r="AF82" s="54"/>
      <c r="AG82" s="54"/>
      <c r="AH82" s="54"/>
      <c r="AI82" s="54"/>
      <c r="AJ82" s="54"/>
      <c r="AK82" s="54"/>
      <c r="AL82" s="54"/>
      <c r="AM82" s="54"/>
      <c r="AN82" s="54"/>
      <c r="AO82" s="54"/>
      <c r="AP82" s="54"/>
      <c r="AQ82" s="894"/>
      <c r="AR82" s="894"/>
      <c r="AS82" s="894"/>
      <c r="AT82" s="894"/>
      <c r="AU82" s="894"/>
      <c r="AV82" s="894"/>
      <c r="AW82" s="894"/>
    </row>
    <row r="83">
      <c r="A83" s="1"/>
      <c r="B83" s="40">
        <v>72.0</v>
      </c>
      <c r="C83" s="928"/>
      <c r="D83" s="784"/>
      <c r="E83" s="784"/>
      <c r="F83" s="157"/>
      <c r="G83" s="157"/>
      <c r="H83" s="777">
        <f>'コーチング報酬管理'!G79</f>
        <v>4</v>
      </c>
      <c r="I83" s="885"/>
      <c r="J83" s="885"/>
      <c r="K83" s="885"/>
      <c r="L83" s="784"/>
      <c r="M83" s="886"/>
      <c r="N83" s="887">
        <f t="shared" si="2"/>
        <v>-2</v>
      </c>
      <c r="O83" s="887">
        <f t="shared" si="3"/>
        <v>-2</v>
      </c>
      <c r="P83" s="888">
        <f t="shared" si="4"/>
        <v>0</v>
      </c>
      <c r="Q83" s="889">
        <f t="shared" si="5"/>
        <v>0</v>
      </c>
      <c r="R83" s="885">
        <f t="shared" si="6"/>
        <v>0</v>
      </c>
      <c r="S83" s="890"/>
      <c r="T83" s="891"/>
      <c r="U83" s="891"/>
      <c r="V83" s="891"/>
      <c r="W83" s="778"/>
      <c r="X83" s="54"/>
      <c r="Y83" s="54"/>
      <c r="Z83" s="54"/>
      <c r="AA83" s="54"/>
      <c r="AB83" s="925"/>
      <c r="AC83" s="926"/>
      <c r="AD83" s="54"/>
      <c r="AE83" s="54"/>
      <c r="AF83" s="54"/>
      <c r="AG83" s="54"/>
      <c r="AH83" s="54"/>
      <c r="AI83" s="54"/>
      <c r="AJ83" s="54"/>
      <c r="AK83" s="54"/>
      <c r="AL83" s="54"/>
      <c r="AM83" s="54"/>
      <c r="AN83" s="54"/>
      <c r="AO83" s="54"/>
      <c r="AP83" s="54"/>
      <c r="AQ83" s="894"/>
      <c r="AR83" s="894"/>
      <c r="AS83" s="894"/>
      <c r="AT83" s="894"/>
      <c r="AU83" s="894"/>
      <c r="AV83" s="894"/>
      <c r="AW83" s="894"/>
    </row>
    <row r="84">
      <c r="A84" s="1"/>
      <c r="B84" s="65">
        <v>73.0</v>
      </c>
      <c r="C84" s="928"/>
      <c r="D84" s="784"/>
      <c r="E84" s="784"/>
      <c r="F84" s="157"/>
      <c r="G84" s="157"/>
      <c r="H84" s="777">
        <f>'コーチング報酬管理'!G80</f>
        <v>3</v>
      </c>
      <c r="I84" s="885"/>
      <c r="J84" s="885"/>
      <c r="K84" s="885"/>
      <c r="L84" s="784"/>
      <c r="M84" s="886"/>
      <c r="N84" s="887">
        <f t="shared" si="2"/>
        <v>-2</v>
      </c>
      <c r="O84" s="887">
        <f t="shared" si="3"/>
        <v>-2</v>
      </c>
      <c r="P84" s="888">
        <f t="shared" si="4"/>
        <v>0</v>
      </c>
      <c r="Q84" s="889">
        <f t="shared" si="5"/>
        <v>0</v>
      </c>
      <c r="R84" s="885">
        <f t="shared" si="6"/>
        <v>0</v>
      </c>
      <c r="S84" s="890"/>
      <c r="T84" s="891"/>
      <c r="U84" s="891"/>
      <c r="V84" s="891"/>
      <c r="W84" s="778"/>
      <c r="X84" s="54"/>
      <c r="Y84" s="54"/>
      <c r="Z84" s="54"/>
      <c r="AA84" s="54"/>
      <c r="AB84" s="925"/>
      <c r="AC84" s="926"/>
      <c r="AD84" s="54"/>
      <c r="AE84" s="54"/>
      <c r="AF84" s="54"/>
      <c r="AG84" s="54"/>
      <c r="AH84" s="54"/>
      <c r="AI84" s="54"/>
      <c r="AJ84" s="54"/>
      <c r="AK84" s="54"/>
      <c r="AL84" s="54"/>
      <c r="AM84" s="54"/>
      <c r="AN84" s="54"/>
      <c r="AO84" s="54"/>
      <c r="AP84" s="54"/>
      <c r="AQ84" s="894"/>
      <c r="AR84" s="894"/>
      <c r="AS84" s="894"/>
      <c r="AT84" s="894"/>
      <c r="AU84" s="894"/>
      <c r="AV84" s="894"/>
      <c r="AW84" s="894"/>
    </row>
    <row r="85">
      <c r="A85" s="1"/>
      <c r="B85" s="40">
        <v>74.0</v>
      </c>
      <c r="C85" s="928"/>
      <c r="D85" s="784"/>
      <c r="E85" s="784"/>
      <c r="F85" s="157"/>
      <c r="G85" s="157"/>
      <c r="H85" s="777">
        <f>'コーチング報酬管理'!G81</f>
        <v>3</v>
      </c>
      <c r="I85" s="885"/>
      <c r="J85" s="885"/>
      <c r="K85" s="885"/>
      <c r="L85" s="784"/>
      <c r="M85" s="886"/>
      <c r="N85" s="887">
        <f t="shared" si="2"/>
        <v>-2</v>
      </c>
      <c r="O85" s="887">
        <f t="shared" si="3"/>
        <v>-2</v>
      </c>
      <c r="P85" s="888">
        <f t="shared" si="4"/>
        <v>0</v>
      </c>
      <c r="Q85" s="889">
        <f t="shared" si="5"/>
        <v>0</v>
      </c>
      <c r="R85" s="885">
        <f t="shared" si="6"/>
        <v>0</v>
      </c>
      <c r="S85" s="890"/>
      <c r="T85" s="891"/>
      <c r="U85" s="891"/>
      <c r="V85" s="891"/>
      <c r="W85" s="778"/>
      <c r="X85" s="54"/>
      <c r="Y85" s="54"/>
      <c r="Z85" s="54"/>
      <c r="AA85" s="54"/>
      <c r="AB85" s="925"/>
      <c r="AC85" s="926"/>
      <c r="AD85" s="54"/>
      <c r="AE85" s="54"/>
      <c r="AF85" s="54"/>
      <c r="AG85" s="54"/>
      <c r="AH85" s="54"/>
      <c r="AI85" s="54"/>
      <c r="AJ85" s="54"/>
      <c r="AK85" s="54"/>
      <c r="AL85" s="54"/>
      <c r="AM85" s="54"/>
      <c r="AN85" s="54"/>
      <c r="AO85" s="54"/>
      <c r="AP85" s="54"/>
      <c r="AQ85" s="894"/>
      <c r="AR85" s="894"/>
      <c r="AS85" s="894"/>
      <c r="AT85" s="894"/>
      <c r="AU85" s="894"/>
      <c r="AV85" s="894"/>
      <c r="AW85" s="894"/>
    </row>
    <row r="86">
      <c r="A86" s="1"/>
      <c r="B86" s="65">
        <v>75.0</v>
      </c>
      <c r="C86" s="928"/>
      <c r="D86" s="784"/>
      <c r="E86" s="784"/>
      <c r="F86" s="157"/>
      <c r="G86" s="157"/>
      <c r="H86" s="777">
        <f>'コーチング報酬管理'!G82</f>
        <v>3</v>
      </c>
      <c r="I86" s="885"/>
      <c r="J86" s="885"/>
      <c r="K86" s="885"/>
      <c r="L86" s="784"/>
      <c r="M86" s="886"/>
      <c r="N86" s="887">
        <f t="shared" si="2"/>
        <v>-2</v>
      </c>
      <c r="O86" s="887">
        <f t="shared" si="3"/>
        <v>-2</v>
      </c>
      <c r="P86" s="888">
        <f t="shared" si="4"/>
        <v>0</v>
      </c>
      <c r="Q86" s="889">
        <f t="shared" si="5"/>
        <v>0</v>
      </c>
      <c r="R86" s="885">
        <f t="shared" si="6"/>
        <v>0</v>
      </c>
      <c r="S86" s="890"/>
      <c r="T86" s="891"/>
      <c r="U86" s="891"/>
      <c r="V86" s="891"/>
      <c r="W86" s="778"/>
      <c r="X86" s="54"/>
      <c r="Y86" s="54"/>
      <c r="Z86" s="54"/>
      <c r="AA86" s="54"/>
      <c r="AB86" s="925"/>
      <c r="AC86" s="926"/>
      <c r="AD86" s="54"/>
      <c r="AE86" s="54"/>
      <c r="AF86" s="54"/>
      <c r="AG86" s="54"/>
      <c r="AH86" s="54"/>
      <c r="AI86" s="54"/>
      <c r="AJ86" s="54"/>
      <c r="AK86" s="54"/>
      <c r="AL86" s="54"/>
      <c r="AM86" s="54"/>
      <c r="AN86" s="54"/>
      <c r="AO86" s="54"/>
      <c r="AP86" s="54"/>
      <c r="AQ86" s="894"/>
      <c r="AR86" s="894"/>
      <c r="AS86" s="894"/>
      <c r="AT86" s="894"/>
      <c r="AU86" s="894"/>
      <c r="AV86" s="894"/>
      <c r="AW86" s="894"/>
    </row>
    <row r="87">
      <c r="A87" s="1"/>
      <c r="B87" s="40">
        <v>76.0</v>
      </c>
      <c r="C87" s="4"/>
      <c r="D87" s="929"/>
      <c r="E87" s="929"/>
      <c r="F87" s="930" t="s">
        <v>53</v>
      </c>
      <c r="G87" s="930"/>
      <c r="H87" s="931">
        <f>'コーチング報酬管理'!G83</f>
        <v>2</v>
      </c>
      <c r="I87" s="932"/>
      <c r="J87" s="932"/>
      <c r="K87" s="932"/>
      <c r="L87" s="929"/>
      <c r="M87" s="933"/>
      <c r="N87" s="887">
        <f t="shared" si="2"/>
        <v>-2</v>
      </c>
      <c r="O87" s="887">
        <f t="shared" si="3"/>
        <v>-2</v>
      </c>
      <c r="P87" s="888">
        <f t="shared" si="4"/>
        <v>0</v>
      </c>
      <c r="Q87" s="889">
        <f t="shared" si="5"/>
        <v>0</v>
      </c>
      <c r="R87" s="885">
        <f t="shared" si="6"/>
        <v>0</v>
      </c>
      <c r="S87" s="934"/>
      <c r="T87" s="935"/>
      <c r="U87" s="935"/>
      <c r="V87" s="935"/>
      <c r="W87" s="894"/>
      <c r="X87" s="894"/>
      <c r="Y87" s="894"/>
      <c r="Z87" s="894"/>
      <c r="AA87" s="894"/>
      <c r="AB87" s="894"/>
      <c r="AC87" s="936"/>
      <c r="AD87" s="894"/>
      <c r="AE87" s="894"/>
      <c r="AF87" s="894"/>
      <c r="AG87" s="894"/>
      <c r="AH87" s="894"/>
      <c r="AI87" s="894"/>
      <c r="AJ87" s="894"/>
      <c r="AK87" s="894"/>
      <c r="AL87" s="894"/>
      <c r="AM87" s="894"/>
      <c r="AN87" s="894"/>
      <c r="AO87" s="894"/>
      <c r="AP87" s="894"/>
      <c r="AQ87" s="937"/>
      <c r="AR87" s="894"/>
      <c r="AS87" s="894"/>
      <c r="AT87" s="894"/>
      <c r="AU87" s="894"/>
      <c r="AV87" s="894"/>
      <c r="AW87" s="894"/>
    </row>
    <row r="88">
      <c r="A88" s="2"/>
      <c r="B88" s="2"/>
      <c r="C88" s="2"/>
      <c r="D88" s="2"/>
      <c r="E88" s="2"/>
      <c r="F88" s="2"/>
      <c r="G88" s="2"/>
      <c r="H88" s="2"/>
      <c r="I88" s="2"/>
      <c r="J88" s="2"/>
      <c r="K88" s="2"/>
      <c r="L88" s="2"/>
      <c r="M88" s="2"/>
      <c r="N88" s="2"/>
      <c r="O88" s="2"/>
      <c r="P88" s="2"/>
      <c r="Q88" s="938"/>
      <c r="R88" s="2"/>
      <c r="S88" s="939"/>
      <c r="T88" s="938"/>
      <c r="U88" s="938"/>
      <c r="V88" s="938"/>
      <c r="W88" s="2"/>
      <c r="X88" s="2"/>
      <c r="Y88" s="2"/>
      <c r="Z88" s="2"/>
      <c r="AA88" s="2"/>
      <c r="AB88" s="2"/>
      <c r="AC88" s="940"/>
      <c r="AD88" s="2"/>
      <c r="AE88" s="2"/>
      <c r="AF88" s="2"/>
      <c r="AG88" s="2"/>
      <c r="AH88" s="2"/>
      <c r="AI88" s="2"/>
      <c r="AJ88" s="2"/>
      <c r="AK88" s="2"/>
      <c r="AL88" s="2"/>
      <c r="AM88" s="2"/>
      <c r="AN88" s="2"/>
      <c r="AO88" s="2"/>
      <c r="AP88" s="2"/>
      <c r="AQ88" s="2"/>
      <c r="AR88" s="2"/>
      <c r="AS88" s="2"/>
      <c r="AT88" s="2"/>
      <c r="AU88" s="2"/>
      <c r="AV88" s="2"/>
      <c r="AW88" s="2"/>
    </row>
    <row r="89">
      <c r="A89" s="2"/>
      <c r="B89" s="2"/>
      <c r="C89" s="2"/>
      <c r="D89" s="2"/>
      <c r="E89" s="2"/>
      <c r="F89" s="2"/>
      <c r="G89" s="2"/>
      <c r="H89" s="2"/>
      <c r="I89" s="2"/>
      <c r="J89" s="2"/>
      <c r="K89" s="2"/>
      <c r="L89" s="2"/>
      <c r="M89" s="2"/>
      <c r="N89" s="2"/>
      <c r="O89" s="2"/>
      <c r="P89" s="2"/>
      <c r="Q89" s="938"/>
      <c r="R89" s="2"/>
      <c r="S89" s="939"/>
      <c r="T89" s="938"/>
      <c r="U89" s="938"/>
      <c r="V89" s="938"/>
      <c r="W89" s="2"/>
      <c r="X89" s="2"/>
      <c r="Y89" s="2"/>
      <c r="Z89" s="2"/>
      <c r="AA89" s="2"/>
      <c r="AB89" s="2"/>
      <c r="AC89" s="940"/>
      <c r="AD89" s="2"/>
      <c r="AE89" s="2"/>
      <c r="AF89" s="2"/>
      <c r="AG89" s="2"/>
      <c r="AH89" s="2"/>
      <c r="AI89" s="2"/>
      <c r="AJ89" s="2"/>
      <c r="AK89" s="2"/>
      <c r="AL89" s="2"/>
      <c r="AM89" s="2"/>
      <c r="AN89" s="2"/>
      <c r="AO89" s="2"/>
      <c r="AP89" s="2"/>
      <c r="AQ89" s="2"/>
      <c r="AR89" s="2"/>
      <c r="AS89" s="2"/>
      <c r="AT89" s="2"/>
      <c r="AU89" s="2"/>
      <c r="AV89" s="2"/>
      <c r="AW89" s="2"/>
    </row>
    <row r="90">
      <c r="A90" s="2"/>
      <c r="B90" s="2"/>
      <c r="C90" s="2"/>
      <c r="D90" s="2"/>
      <c r="E90" s="2"/>
      <c r="F90" s="2"/>
      <c r="G90" s="2"/>
      <c r="H90" s="2"/>
      <c r="I90" s="2"/>
      <c r="J90" s="2"/>
      <c r="K90" s="2"/>
      <c r="L90" s="2"/>
      <c r="M90" s="2"/>
      <c r="N90" s="2"/>
      <c r="O90" s="2"/>
      <c r="P90" s="2"/>
      <c r="Q90" s="938"/>
      <c r="R90" s="2"/>
      <c r="S90" s="939"/>
      <c r="T90" s="938"/>
      <c r="U90" s="938"/>
      <c r="V90" s="938"/>
      <c r="W90" s="2"/>
      <c r="X90" s="2"/>
      <c r="Y90" s="2"/>
      <c r="Z90" s="2"/>
      <c r="AA90" s="2"/>
      <c r="AB90" s="2"/>
      <c r="AC90" s="940"/>
      <c r="AD90" s="2"/>
      <c r="AE90" s="2"/>
      <c r="AF90" s="2"/>
      <c r="AG90" s="2"/>
      <c r="AH90" s="2"/>
      <c r="AI90" s="2"/>
      <c r="AJ90" s="2"/>
      <c r="AK90" s="2"/>
      <c r="AL90" s="2"/>
      <c r="AM90" s="2"/>
      <c r="AN90" s="2"/>
      <c r="AO90" s="2"/>
      <c r="AP90" s="2"/>
      <c r="AQ90" s="2"/>
      <c r="AR90" s="2"/>
      <c r="AS90" s="2"/>
      <c r="AT90" s="2"/>
      <c r="AU90" s="2"/>
      <c r="AV90" s="2"/>
      <c r="AW90" s="2"/>
    </row>
    <row r="91">
      <c r="A91" s="2"/>
      <c r="B91" s="2"/>
      <c r="C91" s="2"/>
      <c r="D91" s="2"/>
      <c r="E91" s="2"/>
      <c r="F91" s="2"/>
      <c r="G91" s="2"/>
      <c r="H91" s="2"/>
      <c r="I91" s="2"/>
      <c r="J91" s="2"/>
      <c r="K91" s="2"/>
      <c r="L91" s="2"/>
      <c r="M91" s="2"/>
      <c r="N91" s="2"/>
      <c r="O91" s="2"/>
      <c r="P91" s="2"/>
      <c r="Q91" s="938"/>
      <c r="R91" s="2"/>
      <c r="S91" s="939"/>
      <c r="T91" s="938"/>
      <c r="U91" s="938"/>
      <c r="V91" s="938"/>
      <c r="W91" s="2"/>
      <c r="X91" s="2"/>
      <c r="Y91" s="2"/>
      <c r="Z91" s="2"/>
      <c r="AA91" s="2"/>
      <c r="AB91" s="2"/>
      <c r="AC91" s="940"/>
      <c r="AD91" s="2"/>
      <c r="AE91" s="2"/>
      <c r="AF91" s="2"/>
      <c r="AG91" s="2"/>
      <c r="AH91" s="2"/>
      <c r="AI91" s="2"/>
      <c r="AJ91" s="2"/>
      <c r="AK91" s="2"/>
      <c r="AL91" s="2"/>
      <c r="AM91" s="2"/>
      <c r="AN91" s="2"/>
      <c r="AO91" s="2"/>
      <c r="AP91" s="2"/>
      <c r="AQ91" s="2"/>
      <c r="AR91" s="2"/>
      <c r="AS91" s="2"/>
      <c r="AT91" s="2"/>
      <c r="AU91" s="2"/>
      <c r="AV91" s="2"/>
      <c r="AW91" s="2"/>
    </row>
    <row r="92">
      <c r="A92" s="2"/>
      <c r="B92" s="2"/>
      <c r="C92" s="2"/>
      <c r="D92" s="2"/>
      <c r="E92" s="2"/>
      <c r="F92" s="2"/>
      <c r="G92" s="2"/>
      <c r="H92" s="2"/>
      <c r="I92" s="2"/>
      <c r="J92" s="2"/>
      <c r="K92" s="2"/>
      <c r="L92" s="2"/>
      <c r="M92" s="2"/>
      <c r="N92" s="2"/>
      <c r="O92" s="2"/>
      <c r="P92" s="2"/>
      <c r="Q92" s="938"/>
      <c r="R92" s="2"/>
      <c r="S92" s="939"/>
      <c r="T92" s="938"/>
      <c r="U92" s="938"/>
      <c r="V92" s="938"/>
      <c r="W92" s="2"/>
      <c r="X92" s="2"/>
      <c r="Y92" s="2"/>
      <c r="Z92" s="2"/>
      <c r="AA92" s="2"/>
      <c r="AB92" s="2"/>
      <c r="AC92" s="940"/>
      <c r="AD92" s="2"/>
      <c r="AE92" s="2"/>
      <c r="AF92" s="2"/>
      <c r="AG92" s="2"/>
      <c r="AH92" s="2"/>
      <c r="AI92" s="2"/>
      <c r="AJ92" s="2"/>
      <c r="AK92" s="2"/>
      <c r="AL92" s="2"/>
      <c r="AM92" s="2"/>
      <c r="AN92" s="2"/>
      <c r="AO92" s="2"/>
      <c r="AP92" s="2"/>
      <c r="AQ92" s="2"/>
      <c r="AR92" s="2"/>
      <c r="AS92" s="2"/>
      <c r="AT92" s="2"/>
      <c r="AU92" s="2"/>
      <c r="AV92" s="2"/>
      <c r="AW92" s="2"/>
    </row>
    <row r="93">
      <c r="A93" s="2"/>
      <c r="B93" s="2"/>
      <c r="C93" s="2"/>
      <c r="D93" s="2"/>
      <c r="E93" s="2"/>
      <c r="F93" s="2"/>
      <c r="G93" s="2"/>
      <c r="H93" s="2"/>
      <c r="I93" s="2"/>
      <c r="J93" s="2"/>
      <c r="K93" s="2"/>
      <c r="L93" s="2"/>
      <c r="M93" s="2"/>
      <c r="N93" s="2"/>
      <c r="O93" s="2"/>
      <c r="P93" s="2"/>
      <c r="Q93" s="938"/>
      <c r="R93" s="2"/>
      <c r="S93" s="939"/>
      <c r="T93" s="938"/>
      <c r="U93" s="938"/>
      <c r="V93" s="938"/>
      <c r="W93" s="2"/>
      <c r="X93" s="2"/>
      <c r="Y93" s="2"/>
      <c r="Z93" s="2"/>
      <c r="AA93" s="2"/>
      <c r="AB93" s="2"/>
      <c r="AC93" s="940"/>
      <c r="AD93" s="2"/>
      <c r="AE93" s="2"/>
      <c r="AF93" s="2"/>
      <c r="AG93" s="2"/>
      <c r="AH93" s="2"/>
      <c r="AI93" s="2"/>
      <c r="AJ93" s="2"/>
      <c r="AK93" s="2"/>
      <c r="AL93" s="2"/>
      <c r="AM93" s="2"/>
      <c r="AN93" s="2"/>
      <c r="AO93" s="2"/>
      <c r="AP93" s="2"/>
      <c r="AQ93" s="2"/>
      <c r="AR93" s="2"/>
      <c r="AS93" s="2"/>
      <c r="AT93" s="2"/>
      <c r="AU93" s="2"/>
      <c r="AV93" s="2"/>
      <c r="AW93" s="2"/>
    </row>
    <row r="94">
      <c r="A94" s="2"/>
      <c r="B94" s="2"/>
      <c r="C94" s="2"/>
      <c r="D94" s="2"/>
      <c r="E94" s="2"/>
      <c r="F94" s="2"/>
      <c r="G94" s="2"/>
      <c r="H94" s="2"/>
      <c r="I94" s="2"/>
      <c r="J94" s="2"/>
      <c r="K94" s="2"/>
      <c r="L94" s="2"/>
      <c r="M94" s="2"/>
      <c r="N94" s="2"/>
      <c r="O94" s="2"/>
      <c r="P94" s="2"/>
      <c r="Q94" s="938"/>
      <c r="R94" s="2"/>
      <c r="S94" s="939"/>
      <c r="T94" s="938"/>
      <c r="U94" s="938"/>
      <c r="V94" s="938"/>
      <c r="W94" s="2"/>
      <c r="X94" s="2"/>
      <c r="Y94" s="2"/>
      <c r="Z94" s="2"/>
      <c r="AA94" s="2"/>
      <c r="AB94" s="2"/>
      <c r="AC94" s="940"/>
      <c r="AD94" s="2"/>
      <c r="AE94" s="2"/>
      <c r="AF94" s="2"/>
      <c r="AG94" s="2"/>
      <c r="AH94" s="2"/>
      <c r="AI94" s="2"/>
      <c r="AJ94" s="2"/>
      <c r="AK94" s="2"/>
      <c r="AL94" s="2"/>
      <c r="AM94" s="2"/>
      <c r="AN94" s="2"/>
      <c r="AO94" s="2"/>
      <c r="AP94" s="2"/>
      <c r="AQ94" s="2"/>
      <c r="AR94" s="2"/>
      <c r="AS94" s="2"/>
      <c r="AT94" s="2"/>
      <c r="AU94" s="2"/>
      <c r="AV94" s="2"/>
      <c r="AW94" s="2"/>
    </row>
    <row r="95">
      <c r="A95" s="2"/>
      <c r="B95" s="2"/>
      <c r="C95" s="2"/>
      <c r="D95" s="2"/>
      <c r="E95" s="2"/>
      <c r="F95" s="2"/>
      <c r="G95" s="2"/>
      <c r="H95" s="2"/>
      <c r="I95" s="2"/>
      <c r="J95" s="2"/>
      <c r="K95" s="2"/>
      <c r="L95" s="2"/>
      <c r="M95" s="2"/>
      <c r="N95" s="2"/>
      <c r="O95" s="2"/>
      <c r="P95" s="2"/>
      <c r="Q95" s="938"/>
      <c r="R95" s="2"/>
      <c r="S95" s="939"/>
      <c r="T95" s="938"/>
      <c r="U95" s="938"/>
      <c r="V95" s="938"/>
      <c r="W95" s="2"/>
      <c r="X95" s="2"/>
      <c r="Y95" s="2"/>
      <c r="Z95" s="2"/>
      <c r="AA95" s="2"/>
      <c r="AB95" s="2"/>
      <c r="AC95" s="940"/>
      <c r="AD95" s="2"/>
      <c r="AE95" s="2"/>
      <c r="AF95" s="2"/>
      <c r="AG95" s="2"/>
      <c r="AH95" s="2"/>
      <c r="AI95" s="2"/>
      <c r="AJ95" s="2"/>
      <c r="AK95" s="2"/>
      <c r="AL95" s="2"/>
      <c r="AM95" s="2"/>
      <c r="AN95" s="2"/>
      <c r="AO95" s="2"/>
      <c r="AP95" s="2"/>
      <c r="AQ95" s="2"/>
      <c r="AR95" s="2"/>
      <c r="AS95" s="2"/>
      <c r="AT95" s="2"/>
      <c r="AU95" s="2"/>
      <c r="AV95" s="2"/>
      <c r="AW95" s="2"/>
    </row>
    <row r="96">
      <c r="A96" s="2"/>
      <c r="B96" s="2"/>
      <c r="C96" s="2"/>
      <c r="D96" s="2"/>
      <c r="E96" s="2"/>
      <c r="F96" s="2"/>
      <c r="G96" s="2"/>
      <c r="H96" s="2"/>
      <c r="I96" s="2"/>
      <c r="J96" s="2"/>
      <c r="K96" s="2"/>
      <c r="L96" s="2"/>
      <c r="M96" s="2"/>
      <c r="N96" s="2"/>
      <c r="O96" s="2"/>
      <c r="P96" s="2"/>
      <c r="Q96" s="938"/>
      <c r="R96" s="2"/>
      <c r="S96" s="939"/>
      <c r="T96" s="938"/>
      <c r="U96" s="938"/>
      <c r="V96" s="938"/>
      <c r="W96" s="2"/>
      <c r="X96" s="2"/>
      <c r="Y96" s="2"/>
      <c r="Z96" s="2"/>
      <c r="AA96" s="2"/>
      <c r="AB96" s="2"/>
      <c r="AC96" s="940"/>
      <c r="AD96" s="2"/>
      <c r="AE96" s="2"/>
      <c r="AF96" s="2"/>
      <c r="AG96" s="2"/>
      <c r="AH96" s="2"/>
      <c r="AI96" s="2"/>
      <c r="AJ96" s="2"/>
      <c r="AK96" s="2"/>
      <c r="AL96" s="2"/>
      <c r="AM96" s="2"/>
      <c r="AN96" s="2"/>
      <c r="AO96" s="2"/>
      <c r="AP96" s="2"/>
      <c r="AQ96" s="2"/>
      <c r="AR96" s="2"/>
      <c r="AS96" s="2"/>
      <c r="AT96" s="2"/>
      <c r="AU96" s="2"/>
      <c r="AV96" s="2"/>
      <c r="AW96" s="2"/>
    </row>
    <row r="97">
      <c r="A97" s="2"/>
      <c r="B97" s="2"/>
      <c r="C97" s="2"/>
      <c r="D97" s="2"/>
      <c r="E97" s="2"/>
      <c r="F97" s="2"/>
      <c r="G97" s="2"/>
      <c r="H97" s="2"/>
      <c r="I97" s="2"/>
      <c r="J97" s="2"/>
      <c r="K97" s="2"/>
      <c r="L97" s="2"/>
      <c r="M97" s="2"/>
      <c r="N97" s="2"/>
      <c r="O97" s="2"/>
      <c r="P97" s="2"/>
      <c r="Q97" s="938"/>
      <c r="R97" s="2"/>
      <c r="S97" s="939"/>
      <c r="T97" s="938"/>
      <c r="U97" s="938"/>
      <c r="V97" s="938"/>
      <c r="W97" s="2"/>
      <c r="X97" s="2"/>
      <c r="Y97" s="2"/>
      <c r="Z97" s="2"/>
      <c r="AA97" s="2"/>
      <c r="AB97" s="2"/>
      <c r="AC97" s="940"/>
      <c r="AD97" s="2"/>
      <c r="AE97" s="2"/>
      <c r="AF97" s="2"/>
      <c r="AG97" s="2"/>
      <c r="AH97" s="2"/>
      <c r="AI97" s="2"/>
      <c r="AJ97" s="2"/>
      <c r="AK97" s="2"/>
      <c r="AL97" s="2"/>
      <c r="AM97" s="2"/>
      <c r="AN97" s="2"/>
      <c r="AO97" s="2"/>
      <c r="AP97" s="2"/>
      <c r="AQ97" s="2"/>
      <c r="AR97" s="2"/>
      <c r="AS97" s="2"/>
      <c r="AT97" s="2"/>
      <c r="AU97" s="2"/>
      <c r="AV97" s="2"/>
      <c r="AW97" s="2"/>
    </row>
    <row r="98">
      <c r="A98" s="2"/>
      <c r="B98" s="2"/>
      <c r="C98" s="2"/>
      <c r="D98" s="2"/>
      <c r="E98" s="2"/>
      <c r="F98" s="2"/>
      <c r="G98" s="2"/>
      <c r="H98" s="2"/>
      <c r="I98" s="2"/>
      <c r="J98" s="2"/>
      <c r="K98" s="2"/>
      <c r="L98" s="2"/>
      <c r="M98" s="2"/>
      <c r="N98" s="2"/>
      <c r="O98" s="2"/>
      <c r="P98" s="2"/>
      <c r="Q98" s="938"/>
      <c r="R98" s="2"/>
      <c r="S98" s="939"/>
      <c r="T98" s="938"/>
      <c r="U98" s="938"/>
      <c r="V98" s="938"/>
      <c r="W98" s="2"/>
      <c r="X98" s="2"/>
      <c r="Y98" s="2"/>
      <c r="Z98" s="2"/>
      <c r="AA98" s="2"/>
      <c r="AB98" s="2"/>
      <c r="AC98" s="940"/>
      <c r="AD98" s="2"/>
      <c r="AE98" s="2"/>
      <c r="AF98" s="2"/>
      <c r="AG98" s="2"/>
      <c r="AH98" s="2"/>
      <c r="AI98" s="2"/>
      <c r="AJ98" s="2"/>
      <c r="AK98" s="2"/>
      <c r="AL98" s="2"/>
      <c r="AM98" s="2"/>
      <c r="AN98" s="2"/>
      <c r="AO98" s="2"/>
      <c r="AP98" s="2"/>
      <c r="AQ98" s="2"/>
      <c r="AR98" s="2"/>
      <c r="AS98" s="2"/>
      <c r="AT98" s="2"/>
      <c r="AU98" s="2"/>
      <c r="AV98" s="2"/>
      <c r="AW98" s="2"/>
    </row>
    <row r="99">
      <c r="A99" s="2"/>
      <c r="B99" s="2"/>
      <c r="C99" s="2"/>
      <c r="D99" s="2"/>
      <c r="E99" s="2"/>
      <c r="F99" s="2"/>
      <c r="G99" s="2"/>
      <c r="H99" s="2"/>
      <c r="I99" s="2"/>
      <c r="J99" s="2"/>
      <c r="K99" s="2"/>
      <c r="L99" s="2"/>
      <c r="M99" s="2"/>
      <c r="N99" s="2"/>
      <c r="O99" s="2"/>
      <c r="P99" s="2"/>
      <c r="Q99" s="938"/>
      <c r="R99" s="2"/>
      <c r="S99" s="939"/>
      <c r="T99" s="938"/>
      <c r="U99" s="938"/>
      <c r="V99" s="938"/>
      <c r="W99" s="2"/>
      <c r="X99" s="2"/>
      <c r="Y99" s="2"/>
      <c r="Z99" s="2"/>
      <c r="AA99" s="2"/>
      <c r="AB99" s="2"/>
      <c r="AC99" s="940"/>
      <c r="AD99" s="2"/>
      <c r="AE99" s="2"/>
      <c r="AF99" s="2"/>
      <c r="AG99" s="2"/>
      <c r="AH99" s="2"/>
      <c r="AI99" s="2"/>
      <c r="AJ99" s="2"/>
      <c r="AK99" s="2"/>
      <c r="AL99" s="2"/>
      <c r="AM99" s="2"/>
      <c r="AN99" s="2"/>
      <c r="AO99" s="2"/>
      <c r="AP99" s="2"/>
      <c r="AQ99" s="2"/>
      <c r="AR99" s="2"/>
      <c r="AS99" s="2"/>
      <c r="AT99" s="2"/>
      <c r="AU99" s="2"/>
      <c r="AV99" s="2"/>
      <c r="AW99" s="2"/>
    </row>
    <row r="100">
      <c r="A100" s="2"/>
      <c r="B100" s="2"/>
      <c r="C100" s="2"/>
      <c r="D100" s="2"/>
      <c r="E100" s="2"/>
      <c r="F100" s="2"/>
      <c r="G100" s="2"/>
      <c r="H100" s="2"/>
      <c r="I100" s="2"/>
      <c r="J100" s="2"/>
      <c r="K100" s="2"/>
      <c r="L100" s="2"/>
      <c r="M100" s="2"/>
      <c r="N100" s="2"/>
      <c r="O100" s="2"/>
      <c r="P100" s="2"/>
      <c r="Q100" s="938"/>
      <c r="R100" s="2"/>
      <c r="S100" s="939"/>
      <c r="T100" s="938"/>
      <c r="U100" s="938"/>
      <c r="V100" s="938"/>
      <c r="W100" s="2"/>
      <c r="X100" s="2"/>
      <c r="Y100" s="2"/>
      <c r="Z100" s="2"/>
      <c r="AA100" s="2"/>
      <c r="AB100" s="2"/>
      <c r="AC100" s="940"/>
      <c r="AD100" s="2"/>
      <c r="AE100" s="2"/>
      <c r="AF100" s="2"/>
      <c r="AG100" s="2"/>
      <c r="AH100" s="2"/>
      <c r="AI100" s="2"/>
      <c r="AJ100" s="2"/>
      <c r="AK100" s="2"/>
      <c r="AL100" s="2"/>
      <c r="AM100" s="2"/>
      <c r="AN100" s="2"/>
      <c r="AO100" s="2"/>
      <c r="AP100" s="2"/>
      <c r="AQ100" s="2"/>
      <c r="AR100" s="2"/>
      <c r="AS100" s="2"/>
      <c r="AT100" s="2"/>
      <c r="AU100" s="2"/>
      <c r="AV100" s="2"/>
      <c r="AW100" s="2"/>
    </row>
    <row r="101">
      <c r="A101" s="2"/>
      <c r="B101" s="2"/>
      <c r="C101" s="2"/>
      <c r="D101" s="2"/>
      <c r="E101" s="2"/>
      <c r="F101" s="2"/>
      <c r="G101" s="2"/>
      <c r="H101" s="2"/>
      <c r="I101" s="2"/>
      <c r="J101" s="2"/>
      <c r="K101" s="2"/>
      <c r="L101" s="2"/>
      <c r="M101" s="2"/>
      <c r="N101" s="2"/>
      <c r="O101" s="2"/>
      <c r="P101" s="2"/>
      <c r="Q101" s="938"/>
      <c r="R101" s="2"/>
      <c r="S101" s="939"/>
      <c r="T101" s="938"/>
      <c r="U101" s="938"/>
      <c r="V101" s="938"/>
      <c r="W101" s="2"/>
      <c r="X101" s="2"/>
      <c r="Y101" s="2"/>
      <c r="Z101" s="2"/>
      <c r="AA101" s="2"/>
      <c r="AB101" s="2"/>
      <c r="AC101" s="940"/>
      <c r="AD101" s="2"/>
      <c r="AE101" s="2"/>
      <c r="AF101" s="2"/>
      <c r="AG101" s="2"/>
      <c r="AH101" s="2"/>
      <c r="AI101" s="2"/>
      <c r="AJ101" s="2"/>
      <c r="AK101" s="2"/>
      <c r="AL101" s="2"/>
      <c r="AM101" s="2"/>
      <c r="AN101" s="2"/>
      <c r="AO101" s="2"/>
      <c r="AP101" s="2"/>
      <c r="AQ101" s="2"/>
      <c r="AR101" s="2"/>
      <c r="AS101" s="2"/>
      <c r="AT101" s="2"/>
      <c r="AU101" s="2"/>
      <c r="AV101" s="2"/>
      <c r="AW101" s="2"/>
    </row>
    <row r="102">
      <c r="A102" s="2"/>
      <c r="B102" s="2"/>
      <c r="C102" s="2"/>
      <c r="D102" s="2"/>
      <c r="E102" s="2"/>
      <c r="F102" s="2"/>
      <c r="G102" s="2"/>
      <c r="H102" s="2"/>
      <c r="I102" s="2"/>
      <c r="J102" s="2"/>
      <c r="K102" s="2"/>
      <c r="L102" s="2"/>
      <c r="M102" s="2"/>
      <c r="N102" s="2"/>
      <c r="O102" s="2"/>
      <c r="P102" s="2"/>
      <c r="Q102" s="938"/>
      <c r="R102" s="2"/>
      <c r="S102" s="939"/>
      <c r="T102" s="938"/>
      <c r="U102" s="938"/>
      <c r="V102" s="938"/>
      <c r="W102" s="2"/>
      <c r="X102" s="2"/>
      <c r="Y102" s="2"/>
      <c r="Z102" s="2"/>
      <c r="AA102" s="2"/>
      <c r="AB102" s="2"/>
      <c r="AC102" s="940"/>
      <c r="AD102" s="2"/>
      <c r="AE102" s="2"/>
      <c r="AF102" s="2"/>
      <c r="AG102" s="2"/>
      <c r="AH102" s="2"/>
      <c r="AI102" s="2"/>
      <c r="AJ102" s="2"/>
      <c r="AK102" s="2"/>
      <c r="AL102" s="2"/>
      <c r="AM102" s="2"/>
      <c r="AN102" s="2"/>
      <c r="AO102" s="2"/>
      <c r="AP102" s="2"/>
      <c r="AQ102" s="2"/>
      <c r="AR102" s="2"/>
      <c r="AS102" s="2"/>
      <c r="AT102" s="2"/>
      <c r="AU102" s="2"/>
      <c r="AV102" s="2"/>
      <c r="AW102" s="2"/>
    </row>
    <row r="103">
      <c r="A103" s="2"/>
      <c r="B103" s="2"/>
      <c r="C103" s="2"/>
      <c r="D103" s="2"/>
      <c r="E103" s="2"/>
      <c r="F103" s="2"/>
      <c r="G103" s="2"/>
      <c r="H103" s="2"/>
      <c r="I103" s="2"/>
      <c r="J103" s="2"/>
      <c r="K103" s="2"/>
      <c r="L103" s="2"/>
      <c r="M103" s="2"/>
      <c r="N103" s="2"/>
      <c r="O103" s="2"/>
      <c r="P103" s="2"/>
      <c r="Q103" s="938"/>
      <c r="R103" s="2"/>
      <c r="S103" s="939"/>
      <c r="T103" s="938"/>
      <c r="U103" s="938"/>
      <c r="V103" s="938"/>
      <c r="W103" s="2"/>
      <c r="X103" s="2"/>
      <c r="Y103" s="2"/>
      <c r="Z103" s="2"/>
      <c r="AA103" s="2"/>
      <c r="AB103" s="2"/>
      <c r="AC103" s="940"/>
      <c r="AD103" s="2"/>
      <c r="AE103" s="2"/>
      <c r="AF103" s="2"/>
      <c r="AG103" s="2"/>
      <c r="AH103" s="2"/>
      <c r="AI103" s="2"/>
      <c r="AJ103" s="2"/>
      <c r="AK103" s="2"/>
      <c r="AL103" s="2"/>
      <c r="AM103" s="2"/>
      <c r="AN103" s="2"/>
      <c r="AO103" s="2"/>
      <c r="AP103" s="2"/>
      <c r="AQ103" s="2"/>
      <c r="AR103" s="2"/>
      <c r="AS103" s="2"/>
      <c r="AT103" s="2"/>
      <c r="AU103" s="2"/>
      <c r="AV103" s="2"/>
      <c r="AW103" s="2"/>
    </row>
    <row r="104">
      <c r="A104" s="2"/>
      <c r="B104" s="2"/>
      <c r="C104" s="2"/>
      <c r="D104" s="2"/>
      <c r="E104" s="2"/>
      <c r="F104" s="2"/>
      <c r="G104" s="2"/>
      <c r="H104" s="2"/>
      <c r="I104" s="2"/>
      <c r="J104" s="2"/>
      <c r="K104" s="2"/>
      <c r="L104" s="2"/>
      <c r="M104" s="2"/>
      <c r="N104" s="2"/>
      <c r="O104" s="2"/>
      <c r="P104" s="2"/>
      <c r="Q104" s="938"/>
      <c r="R104" s="2"/>
      <c r="S104" s="939"/>
      <c r="T104" s="938"/>
      <c r="U104" s="938"/>
      <c r="V104" s="938"/>
      <c r="W104" s="2"/>
      <c r="X104" s="2"/>
      <c r="Y104" s="2"/>
      <c r="Z104" s="2"/>
      <c r="AA104" s="2"/>
      <c r="AB104" s="2"/>
      <c r="AC104" s="940"/>
      <c r="AD104" s="2"/>
      <c r="AE104" s="2"/>
      <c r="AF104" s="2"/>
      <c r="AG104" s="2"/>
      <c r="AH104" s="2"/>
      <c r="AI104" s="2"/>
      <c r="AJ104" s="2"/>
      <c r="AK104" s="2"/>
      <c r="AL104" s="2"/>
      <c r="AM104" s="2"/>
      <c r="AN104" s="2"/>
      <c r="AO104" s="2"/>
      <c r="AP104" s="2"/>
      <c r="AQ104" s="2"/>
      <c r="AR104" s="2"/>
      <c r="AS104" s="2"/>
      <c r="AT104" s="2"/>
      <c r="AU104" s="2"/>
      <c r="AV104" s="2"/>
      <c r="AW104" s="2"/>
    </row>
    <row r="105">
      <c r="A105" s="2"/>
      <c r="B105" s="2"/>
      <c r="C105" s="2"/>
      <c r="D105" s="2"/>
      <c r="E105" s="2"/>
      <c r="F105" s="2"/>
      <c r="G105" s="2"/>
      <c r="H105" s="2"/>
      <c r="I105" s="2"/>
      <c r="J105" s="2"/>
      <c r="K105" s="2"/>
      <c r="L105" s="2"/>
      <c r="M105" s="2"/>
      <c r="N105" s="2"/>
      <c r="O105" s="2"/>
      <c r="P105" s="2"/>
      <c r="Q105" s="938"/>
      <c r="R105" s="2"/>
      <c r="S105" s="939"/>
      <c r="T105" s="938"/>
      <c r="U105" s="938"/>
      <c r="V105" s="938"/>
      <c r="W105" s="2"/>
      <c r="X105" s="2"/>
      <c r="Y105" s="2"/>
      <c r="Z105" s="2"/>
      <c r="AA105" s="2"/>
      <c r="AB105" s="2"/>
      <c r="AC105" s="940"/>
      <c r="AD105" s="2"/>
      <c r="AE105" s="2"/>
      <c r="AF105" s="2"/>
      <c r="AG105" s="2"/>
      <c r="AH105" s="2"/>
      <c r="AI105" s="2"/>
      <c r="AJ105" s="2"/>
      <c r="AK105" s="2"/>
      <c r="AL105" s="2"/>
      <c r="AM105" s="2"/>
      <c r="AN105" s="2"/>
      <c r="AO105" s="2"/>
      <c r="AP105" s="2"/>
      <c r="AQ105" s="2"/>
      <c r="AR105" s="2"/>
      <c r="AS105" s="2"/>
      <c r="AT105" s="2"/>
      <c r="AU105" s="2"/>
      <c r="AV105" s="2"/>
      <c r="AW105" s="2"/>
    </row>
    <row r="106">
      <c r="A106" s="2"/>
      <c r="B106" s="2"/>
      <c r="C106" s="2"/>
      <c r="D106" s="2"/>
      <c r="E106" s="2"/>
      <c r="F106" s="2"/>
      <c r="G106" s="2"/>
      <c r="H106" s="2"/>
      <c r="I106" s="2"/>
      <c r="J106" s="2"/>
      <c r="K106" s="2"/>
      <c r="L106" s="2"/>
      <c r="M106" s="2"/>
      <c r="N106" s="2"/>
      <c r="O106" s="2"/>
      <c r="P106" s="2"/>
      <c r="Q106" s="938"/>
      <c r="R106" s="2"/>
      <c r="S106" s="939"/>
      <c r="T106" s="938"/>
      <c r="U106" s="938"/>
      <c r="V106" s="938"/>
      <c r="W106" s="2"/>
      <c r="X106" s="2"/>
      <c r="Y106" s="2"/>
      <c r="Z106" s="2"/>
      <c r="AA106" s="2"/>
      <c r="AB106" s="2"/>
      <c r="AC106" s="940"/>
      <c r="AD106" s="2"/>
      <c r="AE106" s="2"/>
      <c r="AF106" s="2"/>
      <c r="AG106" s="2"/>
      <c r="AH106" s="2"/>
      <c r="AI106" s="2"/>
      <c r="AJ106" s="2"/>
      <c r="AK106" s="2"/>
      <c r="AL106" s="2"/>
      <c r="AM106" s="2"/>
      <c r="AN106" s="2"/>
      <c r="AO106" s="2"/>
      <c r="AP106" s="2"/>
      <c r="AQ106" s="2"/>
      <c r="AR106" s="2"/>
      <c r="AS106" s="2"/>
      <c r="AT106" s="2"/>
      <c r="AU106" s="2"/>
      <c r="AV106" s="2"/>
      <c r="AW106" s="2"/>
    </row>
    <row r="107">
      <c r="A107" s="2"/>
      <c r="B107" s="2"/>
      <c r="C107" s="2"/>
      <c r="D107" s="2"/>
      <c r="E107" s="2"/>
      <c r="F107" s="2"/>
      <c r="G107" s="2"/>
      <c r="H107" s="2"/>
      <c r="I107" s="2"/>
      <c r="J107" s="2"/>
      <c r="K107" s="2"/>
      <c r="L107" s="2"/>
      <c r="M107" s="2"/>
      <c r="N107" s="2"/>
      <c r="O107" s="2"/>
      <c r="P107" s="2"/>
      <c r="Q107" s="938"/>
      <c r="R107" s="2"/>
      <c r="S107" s="939"/>
      <c r="T107" s="938"/>
      <c r="U107" s="938"/>
      <c r="V107" s="938"/>
      <c r="W107" s="2"/>
      <c r="X107" s="2"/>
      <c r="Y107" s="2"/>
      <c r="Z107" s="2"/>
      <c r="AA107" s="2"/>
      <c r="AB107" s="2"/>
      <c r="AC107" s="940"/>
      <c r="AD107" s="2"/>
      <c r="AE107" s="2"/>
      <c r="AF107" s="2"/>
      <c r="AG107" s="2"/>
      <c r="AH107" s="2"/>
      <c r="AI107" s="2"/>
      <c r="AJ107" s="2"/>
      <c r="AK107" s="2"/>
      <c r="AL107" s="2"/>
      <c r="AM107" s="2"/>
      <c r="AN107" s="2"/>
      <c r="AO107" s="2"/>
      <c r="AP107" s="2"/>
      <c r="AQ107" s="2"/>
      <c r="AR107" s="2"/>
      <c r="AS107" s="2"/>
      <c r="AT107" s="2"/>
      <c r="AU107" s="2"/>
      <c r="AV107" s="2"/>
      <c r="AW107" s="2"/>
    </row>
    <row r="108">
      <c r="A108" s="2"/>
      <c r="B108" s="2"/>
      <c r="C108" s="2"/>
      <c r="D108" s="2"/>
      <c r="E108" s="2"/>
      <c r="F108" s="2"/>
      <c r="G108" s="2"/>
      <c r="H108" s="2"/>
      <c r="I108" s="2"/>
      <c r="J108" s="2"/>
      <c r="K108" s="2"/>
      <c r="L108" s="2"/>
      <c r="M108" s="2"/>
      <c r="N108" s="2"/>
      <c r="O108" s="2"/>
      <c r="P108" s="2"/>
      <c r="Q108" s="938"/>
      <c r="R108" s="2"/>
      <c r="S108" s="939"/>
      <c r="T108" s="938"/>
      <c r="U108" s="938"/>
      <c r="V108" s="938"/>
      <c r="W108" s="2"/>
      <c r="X108" s="2"/>
      <c r="Y108" s="2"/>
      <c r="Z108" s="2"/>
      <c r="AA108" s="2"/>
      <c r="AB108" s="2"/>
      <c r="AC108" s="940"/>
      <c r="AD108" s="2"/>
      <c r="AE108" s="2"/>
      <c r="AF108" s="2"/>
      <c r="AG108" s="2"/>
      <c r="AH108" s="2"/>
      <c r="AI108" s="2"/>
      <c r="AJ108" s="2"/>
      <c r="AK108" s="2"/>
      <c r="AL108" s="2"/>
      <c r="AM108" s="2"/>
      <c r="AN108" s="2"/>
      <c r="AO108" s="2"/>
      <c r="AP108" s="2"/>
      <c r="AQ108" s="2"/>
      <c r="AR108" s="2"/>
      <c r="AS108" s="2"/>
      <c r="AT108" s="2"/>
      <c r="AU108" s="2"/>
      <c r="AV108" s="2"/>
      <c r="AW108" s="2"/>
    </row>
    <row r="109">
      <c r="A109" s="2"/>
      <c r="B109" s="2"/>
      <c r="C109" s="2"/>
      <c r="D109" s="2"/>
      <c r="E109" s="2"/>
      <c r="F109" s="2"/>
      <c r="G109" s="2"/>
      <c r="H109" s="2"/>
      <c r="I109" s="2"/>
      <c r="J109" s="2"/>
      <c r="K109" s="2"/>
      <c r="L109" s="2"/>
      <c r="M109" s="2"/>
      <c r="N109" s="2"/>
      <c r="O109" s="2"/>
      <c r="P109" s="2"/>
      <c r="Q109" s="938"/>
      <c r="R109" s="2"/>
      <c r="S109" s="939"/>
      <c r="T109" s="938"/>
      <c r="U109" s="938"/>
      <c r="V109" s="938"/>
      <c r="W109" s="2"/>
      <c r="X109" s="2"/>
      <c r="Y109" s="2"/>
      <c r="Z109" s="2"/>
      <c r="AA109" s="2"/>
      <c r="AB109" s="2"/>
      <c r="AC109" s="940"/>
      <c r="AD109" s="2"/>
      <c r="AE109" s="2"/>
      <c r="AF109" s="2"/>
      <c r="AG109" s="2"/>
      <c r="AH109" s="2"/>
      <c r="AI109" s="2"/>
      <c r="AJ109" s="2"/>
      <c r="AK109" s="2"/>
      <c r="AL109" s="2"/>
      <c r="AM109" s="2"/>
      <c r="AN109" s="2"/>
      <c r="AO109" s="2"/>
      <c r="AP109" s="2"/>
      <c r="AQ109" s="2"/>
      <c r="AR109" s="2"/>
      <c r="AS109" s="2"/>
      <c r="AT109" s="2"/>
      <c r="AU109" s="2"/>
      <c r="AV109" s="2"/>
      <c r="AW109" s="2"/>
    </row>
    <row r="110">
      <c r="A110" s="2"/>
      <c r="B110" s="2"/>
      <c r="C110" s="2"/>
      <c r="D110" s="2"/>
      <c r="E110" s="2"/>
      <c r="F110" s="2"/>
      <c r="G110" s="2"/>
      <c r="H110" s="2"/>
      <c r="I110" s="2"/>
      <c r="J110" s="2"/>
      <c r="K110" s="2"/>
      <c r="L110" s="2"/>
      <c r="M110" s="2"/>
      <c r="N110" s="2"/>
      <c r="O110" s="2"/>
      <c r="P110" s="2"/>
      <c r="Q110" s="938"/>
      <c r="R110" s="2"/>
      <c r="S110" s="939"/>
      <c r="T110" s="938"/>
      <c r="U110" s="938"/>
      <c r="V110" s="938"/>
      <c r="W110" s="2"/>
      <c r="X110" s="2"/>
      <c r="Y110" s="2"/>
      <c r="Z110" s="2"/>
      <c r="AA110" s="2"/>
      <c r="AB110" s="2"/>
      <c r="AC110" s="940"/>
      <c r="AD110" s="2"/>
      <c r="AE110" s="2"/>
      <c r="AF110" s="2"/>
      <c r="AG110" s="2"/>
      <c r="AH110" s="2"/>
      <c r="AI110" s="2"/>
      <c r="AJ110" s="2"/>
      <c r="AK110" s="2"/>
      <c r="AL110" s="2"/>
      <c r="AM110" s="2"/>
      <c r="AN110" s="2"/>
      <c r="AO110" s="2"/>
      <c r="AP110" s="2"/>
      <c r="AQ110" s="2"/>
      <c r="AR110" s="2"/>
      <c r="AS110" s="2"/>
      <c r="AT110" s="2"/>
      <c r="AU110" s="2"/>
      <c r="AV110" s="2"/>
      <c r="AW110" s="2"/>
    </row>
    <row r="111">
      <c r="A111" s="2"/>
      <c r="B111" s="2"/>
      <c r="C111" s="2"/>
      <c r="D111" s="2"/>
      <c r="E111" s="2"/>
      <c r="F111" s="2"/>
      <c r="G111" s="2"/>
      <c r="H111" s="2"/>
      <c r="I111" s="2"/>
      <c r="J111" s="2"/>
      <c r="K111" s="2"/>
      <c r="L111" s="2"/>
      <c r="M111" s="2"/>
      <c r="N111" s="2"/>
      <c r="O111" s="2"/>
      <c r="P111" s="2"/>
      <c r="Q111" s="938"/>
      <c r="R111" s="2"/>
      <c r="S111" s="939"/>
      <c r="T111" s="938"/>
      <c r="U111" s="938"/>
      <c r="V111" s="938"/>
      <c r="W111" s="2"/>
      <c r="X111" s="2"/>
      <c r="Y111" s="2"/>
      <c r="Z111" s="2"/>
      <c r="AA111" s="2"/>
      <c r="AB111" s="2"/>
      <c r="AC111" s="940"/>
      <c r="AD111" s="2"/>
      <c r="AE111" s="2"/>
      <c r="AF111" s="2"/>
      <c r="AG111" s="2"/>
      <c r="AH111" s="2"/>
      <c r="AI111" s="2"/>
      <c r="AJ111" s="2"/>
      <c r="AK111" s="2"/>
      <c r="AL111" s="2"/>
      <c r="AM111" s="2"/>
      <c r="AN111" s="2"/>
      <c r="AO111" s="2"/>
      <c r="AP111" s="2"/>
      <c r="AQ111" s="2"/>
      <c r="AR111" s="2"/>
      <c r="AS111" s="2"/>
      <c r="AT111" s="2"/>
      <c r="AU111" s="2"/>
      <c r="AV111" s="2"/>
      <c r="AW111" s="2"/>
    </row>
    <row r="112">
      <c r="A112" s="2"/>
      <c r="B112" s="2"/>
      <c r="C112" s="2"/>
      <c r="D112" s="2"/>
      <c r="E112" s="2"/>
      <c r="F112" s="2"/>
      <c r="G112" s="2"/>
      <c r="H112" s="2"/>
      <c r="I112" s="2"/>
      <c r="J112" s="2"/>
      <c r="K112" s="2"/>
      <c r="L112" s="2"/>
      <c r="M112" s="2"/>
      <c r="N112" s="2"/>
      <c r="O112" s="2"/>
      <c r="P112" s="2"/>
      <c r="Q112" s="938"/>
      <c r="R112" s="2"/>
      <c r="S112" s="939"/>
      <c r="T112" s="938"/>
      <c r="U112" s="938"/>
      <c r="V112" s="938"/>
      <c r="W112" s="2"/>
      <c r="X112" s="2"/>
      <c r="Y112" s="2"/>
      <c r="Z112" s="2"/>
      <c r="AA112" s="2"/>
      <c r="AB112" s="2"/>
      <c r="AC112" s="940"/>
      <c r="AD112" s="2"/>
      <c r="AE112" s="2"/>
      <c r="AF112" s="2"/>
      <c r="AG112" s="2"/>
      <c r="AH112" s="2"/>
      <c r="AI112" s="2"/>
      <c r="AJ112" s="2"/>
      <c r="AK112" s="2"/>
      <c r="AL112" s="2"/>
      <c r="AM112" s="2"/>
      <c r="AN112" s="2"/>
      <c r="AO112" s="2"/>
      <c r="AP112" s="2"/>
      <c r="AQ112" s="2"/>
      <c r="AR112" s="2"/>
      <c r="AS112" s="2"/>
      <c r="AT112" s="2"/>
      <c r="AU112" s="2"/>
      <c r="AV112" s="2"/>
      <c r="AW112" s="2"/>
    </row>
    <row r="113">
      <c r="A113" s="2"/>
      <c r="B113" s="2"/>
      <c r="C113" s="2"/>
      <c r="D113" s="2"/>
      <c r="E113" s="2"/>
      <c r="F113" s="2"/>
      <c r="G113" s="2"/>
      <c r="H113" s="2"/>
      <c r="I113" s="2"/>
      <c r="J113" s="2"/>
      <c r="K113" s="2"/>
      <c r="L113" s="2"/>
      <c r="M113" s="2"/>
      <c r="N113" s="2"/>
      <c r="O113" s="2"/>
      <c r="P113" s="2"/>
      <c r="Q113" s="938"/>
      <c r="R113" s="2"/>
      <c r="S113" s="939"/>
      <c r="T113" s="938"/>
      <c r="U113" s="938"/>
      <c r="V113" s="938"/>
      <c r="W113" s="2"/>
      <c r="X113" s="2"/>
      <c r="Y113" s="2"/>
      <c r="Z113" s="2"/>
      <c r="AA113" s="2"/>
      <c r="AB113" s="2"/>
      <c r="AC113" s="940"/>
      <c r="AD113" s="2"/>
      <c r="AE113" s="2"/>
      <c r="AF113" s="2"/>
      <c r="AG113" s="2"/>
      <c r="AH113" s="2"/>
      <c r="AI113" s="2"/>
      <c r="AJ113" s="2"/>
      <c r="AK113" s="2"/>
      <c r="AL113" s="2"/>
      <c r="AM113" s="2"/>
      <c r="AN113" s="2"/>
      <c r="AO113" s="2"/>
      <c r="AP113" s="2"/>
      <c r="AQ113" s="2"/>
      <c r="AR113" s="2"/>
      <c r="AS113" s="2"/>
      <c r="AT113" s="2"/>
      <c r="AU113" s="2"/>
      <c r="AV113" s="2"/>
      <c r="AW113" s="2"/>
    </row>
    <row r="114">
      <c r="A114" s="2"/>
      <c r="B114" s="2"/>
      <c r="C114" s="2"/>
      <c r="D114" s="2"/>
      <c r="E114" s="2"/>
      <c r="F114" s="2"/>
      <c r="G114" s="2"/>
      <c r="H114" s="2"/>
      <c r="I114" s="2"/>
      <c r="J114" s="2"/>
      <c r="K114" s="2"/>
      <c r="L114" s="2"/>
      <c r="M114" s="2"/>
      <c r="N114" s="2"/>
      <c r="O114" s="2"/>
      <c r="P114" s="2"/>
      <c r="Q114" s="938"/>
      <c r="R114" s="2"/>
      <c r="S114" s="939"/>
      <c r="T114" s="938"/>
      <c r="U114" s="938"/>
      <c r="V114" s="938"/>
      <c r="W114" s="2"/>
      <c r="X114" s="2"/>
      <c r="Y114" s="2"/>
      <c r="Z114" s="2"/>
      <c r="AA114" s="2"/>
      <c r="AB114" s="2"/>
      <c r="AC114" s="940"/>
      <c r="AD114" s="2"/>
      <c r="AE114" s="2"/>
      <c r="AF114" s="2"/>
      <c r="AG114" s="2"/>
      <c r="AH114" s="2"/>
      <c r="AI114" s="2"/>
      <c r="AJ114" s="2"/>
      <c r="AK114" s="2"/>
      <c r="AL114" s="2"/>
      <c r="AM114" s="2"/>
      <c r="AN114" s="2"/>
      <c r="AO114" s="2"/>
      <c r="AP114" s="2"/>
      <c r="AQ114" s="2"/>
      <c r="AR114" s="2"/>
      <c r="AS114" s="2"/>
      <c r="AT114" s="2"/>
      <c r="AU114" s="2"/>
      <c r="AV114" s="2"/>
      <c r="AW114" s="2"/>
    </row>
    <row r="115">
      <c r="A115" s="2"/>
      <c r="B115" s="2"/>
      <c r="C115" s="2"/>
      <c r="D115" s="2"/>
      <c r="E115" s="2"/>
      <c r="F115" s="2"/>
      <c r="G115" s="2"/>
      <c r="H115" s="2"/>
      <c r="I115" s="2"/>
      <c r="J115" s="2"/>
      <c r="K115" s="2"/>
      <c r="L115" s="2"/>
      <c r="M115" s="2"/>
      <c r="N115" s="2"/>
      <c r="O115" s="2"/>
      <c r="P115" s="2"/>
      <c r="Q115" s="938"/>
      <c r="R115" s="2"/>
      <c r="S115" s="939"/>
      <c r="T115" s="938"/>
      <c r="U115" s="938"/>
      <c r="V115" s="938"/>
      <c r="W115" s="2"/>
      <c r="X115" s="2"/>
      <c r="Y115" s="2"/>
      <c r="Z115" s="2"/>
      <c r="AA115" s="2"/>
      <c r="AB115" s="2"/>
      <c r="AC115" s="940"/>
      <c r="AD115" s="2"/>
      <c r="AE115" s="2"/>
      <c r="AF115" s="2"/>
      <c r="AG115" s="2"/>
      <c r="AH115" s="2"/>
      <c r="AI115" s="2"/>
      <c r="AJ115" s="2"/>
      <c r="AK115" s="2"/>
      <c r="AL115" s="2"/>
      <c r="AM115" s="2"/>
      <c r="AN115" s="2"/>
      <c r="AO115" s="2"/>
      <c r="AP115" s="2"/>
      <c r="AQ115" s="2"/>
      <c r="AR115" s="2"/>
      <c r="AS115" s="2"/>
      <c r="AT115" s="2"/>
      <c r="AU115" s="2"/>
      <c r="AV115" s="2"/>
      <c r="AW115" s="2"/>
    </row>
    <row r="116">
      <c r="A116" s="2"/>
      <c r="B116" s="2"/>
      <c r="C116" s="2"/>
      <c r="D116" s="2"/>
      <c r="E116" s="2"/>
      <c r="F116" s="2"/>
      <c r="G116" s="2"/>
      <c r="H116" s="2"/>
      <c r="I116" s="2"/>
      <c r="J116" s="2"/>
      <c r="K116" s="2"/>
      <c r="L116" s="2"/>
      <c r="M116" s="2"/>
      <c r="N116" s="2"/>
      <c r="O116" s="2"/>
      <c r="P116" s="2"/>
      <c r="Q116" s="938"/>
      <c r="R116" s="2"/>
      <c r="S116" s="939"/>
      <c r="T116" s="938"/>
      <c r="U116" s="938"/>
      <c r="V116" s="938"/>
      <c r="W116" s="2"/>
      <c r="X116" s="2"/>
      <c r="Y116" s="2"/>
      <c r="Z116" s="2"/>
      <c r="AA116" s="2"/>
      <c r="AB116" s="2"/>
      <c r="AC116" s="940"/>
      <c r="AD116" s="2"/>
      <c r="AE116" s="2"/>
      <c r="AF116" s="2"/>
      <c r="AG116" s="2"/>
      <c r="AH116" s="2"/>
      <c r="AI116" s="2"/>
      <c r="AJ116" s="2"/>
      <c r="AK116" s="2"/>
      <c r="AL116" s="2"/>
      <c r="AM116" s="2"/>
      <c r="AN116" s="2"/>
      <c r="AO116" s="2"/>
      <c r="AP116" s="2"/>
      <c r="AQ116" s="2"/>
      <c r="AR116" s="2"/>
      <c r="AS116" s="2"/>
      <c r="AT116" s="2"/>
      <c r="AU116" s="2"/>
      <c r="AV116" s="2"/>
      <c r="AW116" s="2"/>
    </row>
    <row r="117">
      <c r="A117" s="2"/>
      <c r="B117" s="2"/>
      <c r="C117" s="2"/>
      <c r="D117" s="2"/>
      <c r="E117" s="2"/>
      <c r="F117" s="2"/>
      <c r="G117" s="2"/>
      <c r="H117" s="2"/>
      <c r="I117" s="2"/>
      <c r="J117" s="2"/>
      <c r="K117" s="2"/>
      <c r="L117" s="2"/>
      <c r="M117" s="2"/>
      <c r="N117" s="2"/>
      <c r="O117" s="2"/>
      <c r="P117" s="2"/>
      <c r="Q117" s="938"/>
      <c r="R117" s="2"/>
      <c r="S117" s="939"/>
      <c r="T117" s="938"/>
      <c r="U117" s="938"/>
      <c r="V117" s="938"/>
      <c r="W117" s="2"/>
      <c r="X117" s="2"/>
      <c r="Y117" s="2"/>
      <c r="Z117" s="2"/>
      <c r="AA117" s="2"/>
      <c r="AB117" s="2"/>
      <c r="AC117" s="940"/>
      <c r="AD117" s="2"/>
      <c r="AE117" s="2"/>
      <c r="AF117" s="2"/>
      <c r="AG117" s="2"/>
      <c r="AH117" s="2"/>
      <c r="AI117" s="2"/>
      <c r="AJ117" s="2"/>
      <c r="AK117" s="2"/>
      <c r="AL117" s="2"/>
      <c r="AM117" s="2"/>
      <c r="AN117" s="2"/>
      <c r="AO117" s="2"/>
      <c r="AP117" s="2"/>
      <c r="AQ117" s="2"/>
      <c r="AR117" s="2"/>
      <c r="AS117" s="2"/>
      <c r="AT117" s="2"/>
      <c r="AU117" s="2"/>
      <c r="AV117" s="2"/>
      <c r="AW117" s="2"/>
    </row>
    <row r="118">
      <c r="A118" s="2"/>
      <c r="B118" s="2"/>
      <c r="C118" s="2"/>
      <c r="D118" s="2"/>
      <c r="E118" s="2"/>
      <c r="F118" s="2"/>
      <c r="G118" s="2"/>
      <c r="H118" s="2"/>
      <c r="I118" s="2"/>
      <c r="J118" s="2"/>
      <c r="K118" s="2"/>
      <c r="L118" s="2"/>
      <c r="M118" s="2"/>
      <c r="N118" s="2"/>
      <c r="O118" s="2"/>
      <c r="P118" s="2"/>
      <c r="Q118" s="938"/>
      <c r="R118" s="2"/>
      <c r="S118" s="939"/>
      <c r="T118" s="938"/>
      <c r="U118" s="938"/>
      <c r="V118" s="938"/>
      <c r="W118" s="2"/>
      <c r="X118" s="2"/>
      <c r="Y118" s="2"/>
      <c r="Z118" s="2"/>
      <c r="AA118" s="2"/>
      <c r="AB118" s="2"/>
      <c r="AC118" s="940"/>
      <c r="AD118" s="2"/>
      <c r="AE118" s="2"/>
      <c r="AF118" s="2"/>
      <c r="AG118" s="2"/>
      <c r="AH118" s="2"/>
      <c r="AI118" s="2"/>
      <c r="AJ118" s="2"/>
      <c r="AK118" s="2"/>
      <c r="AL118" s="2"/>
      <c r="AM118" s="2"/>
      <c r="AN118" s="2"/>
      <c r="AO118" s="2"/>
      <c r="AP118" s="2"/>
      <c r="AQ118" s="2"/>
      <c r="AR118" s="2"/>
      <c r="AS118" s="2"/>
      <c r="AT118" s="2"/>
      <c r="AU118" s="2"/>
      <c r="AV118" s="2"/>
      <c r="AW118" s="2"/>
    </row>
    <row r="119">
      <c r="A119" s="2"/>
      <c r="B119" s="2"/>
      <c r="C119" s="2"/>
      <c r="D119" s="2"/>
      <c r="E119" s="2"/>
      <c r="F119" s="2"/>
      <c r="G119" s="2"/>
      <c r="H119" s="2"/>
      <c r="I119" s="2"/>
      <c r="J119" s="2"/>
      <c r="K119" s="2"/>
      <c r="L119" s="2"/>
      <c r="M119" s="2"/>
      <c r="N119" s="2"/>
      <c r="O119" s="2"/>
      <c r="P119" s="2"/>
      <c r="Q119" s="938"/>
      <c r="R119" s="2"/>
      <c r="S119" s="939"/>
      <c r="T119" s="938"/>
      <c r="U119" s="938"/>
      <c r="V119" s="938"/>
      <c r="W119" s="2"/>
      <c r="X119" s="2"/>
      <c r="Y119" s="2"/>
      <c r="Z119" s="2"/>
      <c r="AA119" s="2"/>
      <c r="AB119" s="2"/>
      <c r="AC119" s="940"/>
      <c r="AD119" s="2"/>
      <c r="AE119" s="2"/>
      <c r="AF119" s="2"/>
      <c r="AG119" s="2"/>
      <c r="AH119" s="2"/>
      <c r="AI119" s="2"/>
      <c r="AJ119" s="2"/>
      <c r="AK119" s="2"/>
      <c r="AL119" s="2"/>
      <c r="AM119" s="2"/>
      <c r="AN119" s="2"/>
      <c r="AO119" s="2"/>
      <c r="AP119" s="2"/>
      <c r="AQ119" s="2"/>
      <c r="AR119" s="2"/>
      <c r="AS119" s="2"/>
      <c r="AT119" s="2"/>
      <c r="AU119" s="2"/>
      <c r="AV119" s="2"/>
      <c r="AW119" s="2"/>
    </row>
    <row r="120">
      <c r="A120" s="2"/>
      <c r="B120" s="2"/>
      <c r="C120" s="2"/>
      <c r="D120" s="2"/>
      <c r="E120" s="2"/>
      <c r="F120" s="2"/>
      <c r="G120" s="2"/>
      <c r="H120" s="2"/>
      <c r="I120" s="2"/>
      <c r="J120" s="2"/>
      <c r="K120" s="2"/>
      <c r="L120" s="2"/>
      <c r="M120" s="2"/>
      <c r="N120" s="2"/>
      <c r="O120" s="2"/>
      <c r="P120" s="2"/>
      <c r="Q120" s="938"/>
      <c r="R120" s="2"/>
      <c r="S120" s="939"/>
      <c r="T120" s="938"/>
      <c r="U120" s="938"/>
      <c r="V120" s="938"/>
      <c r="W120" s="2"/>
      <c r="X120" s="2"/>
      <c r="Y120" s="2"/>
      <c r="Z120" s="2"/>
      <c r="AA120" s="2"/>
      <c r="AB120" s="2"/>
      <c r="AC120" s="940"/>
      <c r="AD120" s="2"/>
      <c r="AE120" s="2"/>
      <c r="AF120" s="2"/>
      <c r="AG120" s="2"/>
      <c r="AH120" s="2"/>
      <c r="AI120" s="2"/>
      <c r="AJ120" s="2"/>
      <c r="AK120" s="2"/>
      <c r="AL120" s="2"/>
      <c r="AM120" s="2"/>
      <c r="AN120" s="2"/>
      <c r="AO120" s="2"/>
      <c r="AP120" s="2"/>
      <c r="AQ120" s="2"/>
      <c r="AR120" s="2"/>
      <c r="AS120" s="2"/>
      <c r="AT120" s="2"/>
      <c r="AU120" s="2"/>
      <c r="AV120" s="2"/>
      <c r="AW120" s="2"/>
    </row>
    <row r="121">
      <c r="A121" s="2"/>
      <c r="B121" s="2"/>
      <c r="C121" s="2"/>
      <c r="D121" s="2"/>
      <c r="E121" s="2"/>
      <c r="F121" s="2"/>
      <c r="G121" s="2"/>
      <c r="H121" s="2"/>
      <c r="I121" s="2"/>
      <c r="J121" s="2"/>
      <c r="K121" s="2"/>
      <c r="L121" s="2"/>
      <c r="M121" s="2"/>
      <c r="N121" s="2"/>
      <c r="O121" s="2"/>
      <c r="P121" s="2"/>
      <c r="Q121" s="938"/>
      <c r="R121" s="2"/>
      <c r="S121" s="939"/>
      <c r="T121" s="938"/>
      <c r="U121" s="938"/>
      <c r="V121" s="938"/>
      <c r="W121" s="2"/>
      <c r="X121" s="2"/>
      <c r="Y121" s="2"/>
      <c r="Z121" s="2"/>
      <c r="AA121" s="2"/>
      <c r="AB121" s="2"/>
      <c r="AC121" s="940"/>
      <c r="AD121" s="2"/>
      <c r="AE121" s="2"/>
      <c r="AF121" s="2"/>
      <c r="AG121" s="2"/>
      <c r="AH121" s="2"/>
      <c r="AI121" s="2"/>
      <c r="AJ121" s="2"/>
      <c r="AK121" s="2"/>
      <c r="AL121" s="2"/>
      <c r="AM121" s="2"/>
      <c r="AN121" s="2"/>
      <c r="AO121" s="2"/>
      <c r="AP121" s="2"/>
      <c r="AQ121" s="2"/>
      <c r="AR121" s="2"/>
      <c r="AS121" s="2"/>
      <c r="AT121" s="2"/>
      <c r="AU121" s="2"/>
      <c r="AV121" s="2"/>
      <c r="AW121" s="2"/>
    </row>
    <row r="122">
      <c r="A122" s="2"/>
      <c r="B122" s="2"/>
      <c r="C122" s="2"/>
      <c r="D122" s="2"/>
      <c r="E122" s="2"/>
      <c r="F122" s="2"/>
      <c r="G122" s="2"/>
      <c r="H122" s="2"/>
      <c r="I122" s="2"/>
      <c r="J122" s="2"/>
      <c r="K122" s="2"/>
      <c r="L122" s="2"/>
      <c r="M122" s="2"/>
      <c r="N122" s="2"/>
      <c r="O122" s="2"/>
      <c r="P122" s="2"/>
      <c r="Q122" s="938"/>
      <c r="R122" s="2"/>
      <c r="S122" s="939"/>
      <c r="T122" s="938"/>
      <c r="U122" s="938"/>
      <c r="V122" s="938"/>
      <c r="W122" s="2"/>
      <c r="X122" s="2"/>
      <c r="Y122" s="2"/>
      <c r="Z122" s="2"/>
      <c r="AA122" s="2"/>
      <c r="AB122" s="2"/>
      <c r="AC122" s="940"/>
      <c r="AD122" s="2"/>
      <c r="AE122" s="2"/>
      <c r="AF122" s="2"/>
      <c r="AG122" s="2"/>
      <c r="AH122" s="2"/>
      <c r="AI122" s="2"/>
      <c r="AJ122" s="2"/>
      <c r="AK122" s="2"/>
      <c r="AL122" s="2"/>
      <c r="AM122" s="2"/>
      <c r="AN122" s="2"/>
      <c r="AO122" s="2"/>
      <c r="AP122" s="2"/>
      <c r="AQ122" s="2"/>
      <c r="AR122" s="2"/>
      <c r="AS122" s="2"/>
      <c r="AT122" s="2"/>
      <c r="AU122" s="2"/>
      <c r="AV122" s="2"/>
      <c r="AW122" s="2"/>
    </row>
    <row r="123">
      <c r="A123" s="2"/>
      <c r="B123" s="2"/>
      <c r="C123" s="2"/>
      <c r="D123" s="2"/>
      <c r="E123" s="2"/>
      <c r="F123" s="2"/>
      <c r="G123" s="2"/>
      <c r="H123" s="2"/>
      <c r="I123" s="2"/>
      <c r="J123" s="2"/>
      <c r="K123" s="2"/>
      <c r="L123" s="2"/>
      <c r="M123" s="2"/>
      <c r="N123" s="2"/>
      <c r="O123" s="2"/>
      <c r="P123" s="2"/>
      <c r="Q123" s="938"/>
      <c r="R123" s="2"/>
      <c r="S123" s="939"/>
      <c r="T123" s="938"/>
      <c r="U123" s="938"/>
      <c r="V123" s="938"/>
      <c r="W123" s="2"/>
      <c r="X123" s="2"/>
      <c r="Y123" s="2"/>
      <c r="Z123" s="2"/>
      <c r="AA123" s="2"/>
      <c r="AB123" s="2"/>
      <c r="AC123" s="940"/>
      <c r="AD123" s="2"/>
      <c r="AE123" s="2"/>
      <c r="AF123" s="2"/>
      <c r="AG123" s="2"/>
      <c r="AH123" s="2"/>
      <c r="AI123" s="2"/>
      <c r="AJ123" s="2"/>
      <c r="AK123" s="2"/>
      <c r="AL123" s="2"/>
      <c r="AM123" s="2"/>
      <c r="AN123" s="2"/>
      <c r="AO123" s="2"/>
      <c r="AP123" s="2"/>
      <c r="AQ123" s="2"/>
      <c r="AR123" s="2"/>
      <c r="AS123" s="2"/>
      <c r="AT123" s="2"/>
      <c r="AU123" s="2"/>
      <c r="AV123" s="2"/>
      <c r="AW123" s="2"/>
    </row>
    <row r="124">
      <c r="A124" s="2"/>
      <c r="B124" s="2"/>
      <c r="C124" s="2"/>
      <c r="D124" s="2"/>
      <c r="E124" s="2"/>
      <c r="F124" s="2"/>
      <c r="G124" s="2"/>
      <c r="H124" s="2"/>
      <c r="I124" s="2"/>
      <c r="J124" s="2"/>
      <c r="K124" s="2"/>
      <c r="L124" s="2"/>
      <c r="M124" s="2"/>
      <c r="N124" s="2"/>
      <c r="O124" s="2"/>
      <c r="P124" s="2"/>
      <c r="Q124" s="938"/>
      <c r="R124" s="2"/>
      <c r="S124" s="939"/>
      <c r="T124" s="938"/>
      <c r="U124" s="938"/>
      <c r="V124" s="938"/>
      <c r="W124" s="2"/>
      <c r="X124" s="2"/>
      <c r="Y124" s="2"/>
      <c r="Z124" s="2"/>
      <c r="AA124" s="2"/>
      <c r="AB124" s="2"/>
      <c r="AC124" s="940"/>
      <c r="AD124" s="2"/>
      <c r="AE124" s="2"/>
      <c r="AF124" s="2"/>
      <c r="AG124" s="2"/>
      <c r="AH124" s="2"/>
      <c r="AI124" s="2"/>
      <c r="AJ124" s="2"/>
      <c r="AK124" s="2"/>
      <c r="AL124" s="2"/>
      <c r="AM124" s="2"/>
      <c r="AN124" s="2"/>
      <c r="AO124" s="2"/>
      <c r="AP124" s="2"/>
      <c r="AQ124" s="2"/>
      <c r="AR124" s="2"/>
      <c r="AS124" s="2"/>
      <c r="AT124" s="2"/>
      <c r="AU124" s="2"/>
      <c r="AV124" s="2"/>
      <c r="AW124" s="2"/>
    </row>
    <row r="125">
      <c r="A125" s="2"/>
      <c r="B125" s="2"/>
      <c r="C125" s="2"/>
      <c r="D125" s="2"/>
      <c r="E125" s="2"/>
      <c r="F125" s="2"/>
      <c r="G125" s="2"/>
      <c r="H125" s="2"/>
      <c r="I125" s="2"/>
      <c r="J125" s="2"/>
      <c r="K125" s="2"/>
      <c r="L125" s="2"/>
      <c r="M125" s="2"/>
      <c r="N125" s="2"/>
      <c r="O125" s="2"/>
      <c r="P125" s="2"/>
      <c r="Q125" s="938"/>
      <c r="R125" s="2"/>
      <c r="S125" s="939"/>
      <c r="T125" s="938"/>
      <c r="U125" s="938"/>
      <c r="V125" s="938"/>
      <c r="W125" s="2"/>
      <c r="X125" s="2"/>
      <c r="Y125" s="2"/>
      <c r="Z125" s="2"/>
      <c r="AA125" s="2"/>
      <c r="AB125" s="2"/>
      <c r="AC125" s="940"/>
      <c r="AD125" s="2"/>
      <c r="AE125" s="2"/>
      <c r="AF125" s="2"/>
      <c r="AG125" s="2"/>
      <c r="AH125" s="2"/>
      <c r="AI125" s="2"/>
      <c r="AJ125" s="2"/>
      <c r="AK125" s="2"/>
      <c r="AL125" s="2"/>
      <c r="AM125" s="2"/>
      <c r="AN125" s="2"/>
      <c r="AO125" s="2"/>
      <c r="AP125" s="2"/>
      <c r="AQ125" s="2"/>
      <c r="AR125" s="2"/>
      <c r="AS125" s="2"/>
      <c r="AT125" s="2"/>
      <c r="AU125" s="2"/>
      <c r="AV125" s="2"/>
      <c r="AW125" s="2"/>
    </row>
    <row r="126">
      <c r="A126" s="2"/>
      <c r="B126" s="2"/>
      <c r="C126" s="2"/>
      <c r="D126" s="2"/>
      <c r="E126" s="2"/>
      <c r="F126" s="2"/>
      <c r="G126" s="2"/>
      <c r="H126" s="2"/>
      <c r="I126" s="2"/>
      <c r="J126" s="2"/>
      <c r="K126" s="2"/>
      <c r="L126" s="2"/>
      <c r="M126" s="2"/>
      <c r="N126" s="2"/>
      <c r="O126" s="2"/>
      <c r="P126" s="2"/>
      <c r="Q126" s="938"/>
      <c r="R126" s="2"/>
      <c r="S126" s="939"/>
      <c r="T126" s="938"/>
      <c r="U126" s="938"/>
      <c r="V126" s="938"/>
      <c r="W126" s="2"/>
      <c r="X126" s="2"/>
      <c r="Y126" s="2"/>
      <c r="Z126" s="2"/>
      <c r="AA126" s="2"/>
      <c r="AB126" s="2"/>
      <c r="AC126" s="940"/>
      <c r="AD126" s="2"/>
      <c r="AE126" s="2"/>
      <c r="AF126" s="2"/>
      <c r="AG126" s="2"/>
      <c r="AH126" s="2"/>
      <c r="AI126" s="2"/>
      <c r="AJ126" s="2"/>
      <c r="AK126" s="2"/>
      <c r="AL126" s="2"/>
      <c r="AM126" s="2"/>
      <c r="AN126" s="2"/>
      <c r="AO126" s="2"/>
      <c r="AP126" s="2"/>
      <c r="AQ126" s="2"/>
      <c r="AR126" s="2"/>
      <c r="AS126" s="2"/>
      <c r="AT126" s="2"/>
      <c r="AU126" s="2"/>
      <c r="AV126" s="2"/>
      <c r="AW126" s="2"/>
    </row>
    <row r="127">
      <c r="A127" s="2"/>
      <c r="B127" s="2"/>
      <c r="C127" s="2"/>
      <c r="D127" s="2"/>
      <c r="E127" s="2"/>
      <c r="F127" s="2"/>
      <c r="G127" s="2"/>
      <c r="H127" s="2"/>
      <c r="I127" s="2"/>
      <c r="J127" s="2"/>
      <c r="K127" s="2"/>
      <c r="L127" s="2"/>
      <c r="M127" s="2"/>
      <c r="N127" s="2"/>
      <c r="O127" s="2"/>
      <c r="P127" s="2"/>
      <c r="Q127" s="938"/>
      <c r="R127" s="2"/>
      <c r="S127" s="939"/>
      <c r="T127" s="938"/>
      <c r="U127" s="938"/>
      <c r="V127" s="938"/>
      <c r="W127" s="2"/>
      <c r="X127" s="2"/>
      <c r="Y127" s="2"/>
      <c r="Z127" s="2"/>
      <c r="AA127" s="2"/>
      <c r="AB127" s="2"/>
      <c r="AC127" s="940"/>
      <c r="AD127" s="2"/>
      <c r="AE127" s="2"/>
      <c r="AF127" s="2"/>
      <c r="AG127" s="2"/>
      <c r="AH127" s="2"/>
      <c r="AI127" s="2"/>
      <c r="AJ127" s="2"/>
      <c r="AK127" s="2"/>
      <c r="AL127" s="2"/>
      <c r="AM127" s="2"/>
      <c r="AN127" s="2"/>
      <c r="AO127" s="2"/>
      <c r="AP127" s="2"/>
      <c r="AQ127" s="2"/>
      <c r="AR127" s="2"/>
      <c r="AS127" s="2"/>
      <c r="AT127" s="2"/>
      <c r="AU127" s="2"/>
      <c r="AV127" s="2"/>
      <c r="AW127" s="2"/>
    </row>
    <row r="128">
      <c r="A128" s="2"/>
      <c r="B128" s="2"/>
      <c r="C128" s="2"/>
      <c r="D128" s="2"/>
      <c r="E128" s="2"/>
      <c r="F128" s="2"/>
      <c r="G128" s="2"/>
      <c r="H128" s="2"/>
      <c r="I128" s="2"/>
      <c r="J128" s="2"/>
      <c r="K128" s="2"/>
      <c r="L128" s="2"/>
      <c r="M128" s="2"/>
      <c r="N128" s="2"/>
      <c r="O128" s="2"/>
      <c r="P128" s="2"/>
      <c r="Q128" s="938"/>
      <c r="R128" s="2"/>
      <c r="S128" s="939"/>
      <c r="T128" s="938"/>
      <c r="U128" s="938"/>
      <c r="V128" s="938"/>
      <c r="W128" s="2"/>
      <c r="X128" s="2"/>
      <c r="Y128" s="2"/>
      <c r="Z128" s="2"/>
      <c r="AA128" s="2"/>
      <c r="AB128" s="2"/>
      <c r="AC128" s="940"/>
      <c r="AD128" s="2"/>
      <c r="AE128" s="2"/>
      <c r="AF128" s="2"/>
      <c r="AG128" s="2"/>
      <c r="AH128" s="2"/>
      <c r="AI128" s="2"/>
      <c r="AJ128" s="2"/>
      <c r="AK128" s="2"/>
      <c r="AL128" s="2"/>
      <c r="AM128" s="2"/>
      <c r="AN128" s="2"/>
      <c r="AO128" s="2"/>
      <c r="AP128" s="2"/>
      <c r="AQ128" s="2"/>
      <c r="AR128" s="2"/>
      <c r="AS128" s="2"/>
      <c r="AT128" s="2"/>
      <c r="AU128" s="2"/>
      <c r="AV128" s="2"/>
      <c r="AW128" s="2"/>
    </row>
    <row r="129">
      <c r="A129" s="2"/>
      <c r="B129" s="2"/>
      <c r="C129" s="2"/>
      <c r="D129" s="2"/>
      <c r="E129" s="2"/>
      <c r="F129" s="2"/>
      <c r="G129" s="2"/>
      <c r="H129" s="2"/>
      <c r="I129" s="2"/>
      <c r="J129" s="2"/>
      <c r="K129" s="2"/>
      <c r="L129" s="2"/>
      <c r="M129" s="2"/>
      <c r="N129" s="2"/>
      <c r="O129" s="2"/>
      <c r="P129" s="2"/>
      <c r="Q129" s="938"/>
      <c r="R129" s="2"/>
      <c r="S129" s="939"/>
      <c r="T129" s="938"/>
      <c r="U129" s="938"/>
      <c r="V129" s="938"/>
      <c r="W129" s="2"/>
      <c r="X129" s="2"/>
      <c r="Y129" s="2"/>
      <c r="Z129" s="2"/>
      <c r="AA129" s="2"/>
      <c r="AB129" s="2"/>
      <c r="AC129" s="940"/>
      <c r="AD129" s="2"/>
      <c r="AE129" s="2"/>
      <c r="AF129" s="2"/>
      <c r="AG129" s="2"/>
      <c r="AH129" s="2"/>
      <c r="AI129" s="2"/>
      <c r="AJ129" s="2"/>
      <c r="AK129" s="2"/>
      <c r="AL129" s="2"/>
      <c r="AM129" s="2"/>
      <c r="AN129" s="2"/>
      <c r="AO129" s="2"/>
      <c r="AP129" s="2"/>
      <c r="AQ129" s="2"/>
      <c r="AR129" s="2"/>
      <c r="AS129" s="2"/>
      <c r="AT129" s="2"/>
      <c r="AU129" s="2"/>
      <c r="AV129" s="2"/>
      <c r="AW129" s="2"/>
    </row>
    <row r="130">
      <c r="A130" s="2"/>
      <c r="B130" s="2"/>
      <c r="C130" s="2"/>
      <c r="D130" s="2"/>
      <c r="E130" s="2"/>
      <c r="F130" s="2"/>
      <c r="G130" s="2"/>
      <c r="H130" s="2"/>
      <c r="I130" s="2"/>
      <c r="J130" s="2"/>
      <c r="K130" s="2"/>
      <c r="L130" s="2"/>
      <c r="M130" s="2"/>
      <c r="N130" s="2"/>
      <c r="O130" s="2"/>
      <c r="P130" s="2"/>
      <c r="Q130" s="938"/>
      <c r="R130" s="2"/>
      <c r="S130" s="939"/>
      <c r="T130" s="938"/>
      <c r="U130" s="938"/>
      <c r="V130" s="938"/>
      <c r="W130" s="2"/>
      <c r="X130" s="2"/>
      <c r="Y130" s="2"/>
      <c r="Z130" s="2"/>
      <c r="AA130" s="2"/>
      <c r="AB130" s="2"/>
      <c r="AC130" s="940"/>
      <c r="AD130" s="2"/>
      <c r="AE130" s="2"/>
      <c r="AF130" s="2"/>
      <c r="AG130" s="2"/>
      <c r="AH130" s="2"/>
      <c r="AI130" s="2"/>
      <c r="AJ130" s="2"/>
      <c r="AK130" s="2"/>
      <c r="AL130" s="2"/>
      <c r="AM130" s="2"/>
      <c r="AN130" s="2"/>
      <c r="AO130" s="2"/>
      <c r="AP130" s="2"/>
      <c r="AQ130" s="2"/>
      <c r="AR130" s="2"/>
      <c r="AS130" s="2"/>
      <c r="AT130" s="2"/>
      <c r="AU130" s="2"/>
      <c r="AV130" s="2"/>
      <c r="AW130" s="2"/>
    </row>
    <row r="131">
      <c r="A131" s="2"/>
      <c r="B131" s="2"/>
      <c r="C131" s="2"/>
      <c r="D131" s="2"/>
      <c r="E131" s="2"/>
      <c r="F131" s="2"/>
      <c r="G131" s="2"/>
      <c r="H131" s="2"/>
      <c r="I131" s="2"/>
      <c r="J131" s="2"/>
      <c r="K131" s="2"/>
      <c r="L131" s="2"/>
      <c r="M131" s="2"/>
      <c r="N131" s="2"/>
      <c r="O131" s="2"/>
      <c r="P131" s="2"/>
      <c r="Q131" s="938"/>
      <c r="R131" s="2"/>
      <c r="S131" s="939"/>
      <c r="T131" s="938"/>
      <c r="U131" s="938"/>
      <c r="V131" s="938"/>
      <c r="W131" s="2"/>
      <c r="X131" s="2"/>
      <c r="Y131" s="2"/>
      <c r="Z131" s="2"/>
      <c r="AA131" s="2"/>
      <c r="AB131" s="2"/>
      <c r="AC131" s="940"/>
      <c r="AD131" s="2"/>
      <c r="AE131" s="2"/>
      <c r="AF131" s="2"/>
      <c r="AG131" s="2"/>
      <c r="AH131" s="2"/>
      <c r="AI131" s="2"/>
      <c r="AJ131" s="2"/>
      <c r="AK131" s="2"/>
      <c r="AL131" s="2"/>
      <c r="AM131" s="2"/>
      <c r="AN131" s="2"/>
      <c r="AO131" s="2"/>
      <c r="AP131" s="2"/>
      <c r="AQ131" s="2"/>
      <c r="AR131" s="2"/>
      <c r="AS131" s="2"/>
      <c r="AT131" s="2"/>
      <c r="AU131" s="2"/>
      <c r="AV131" s="2"/>
      <c r="AW131" s="2"/>
    </row>
    <row r="132">
      <c r="A132" s="2"/>
      <c r="B132" s="2"/>
      <c r="C132" s="2"/>
      <c r="D132" s="2"/>
      <c r="E132" s="2"/>
      <c r="F132" s="2"/>
      <c r="G132" s="2"/>
      <c r="H132" s="2"/>
      <c r="I132" s="2"/>
      <c r="J132" s="2"/>
      <c r="K132" s="2"/>
      <c r="L132" s="2"/>
      <c r="M132" s="2"/>
      <c r="N132" s="2"/>
      <c r="O132" s="2"/>
      <c r="P132" s="2"/>
      <c r="Q132" s="938"/>
      <c r="R132" s="2"/>
      <c r="S132" s="939"/>
      <c r="T132" s="938"/>
      <c r="U132" s="938"/>
      <c r="V132" s="938"/>
      <c r="W132" s="2"/>
      <c r="X132" s="2"/>
      <c r="Y132" s="2"/>
      <c r="Z132" s="2"/>
      <c r="AA132" s="2"/>
      <c r="AB132" s="2"/>
      <c r="AC132" s="940"/>
      <c r="AD132" s="2"/>
      <c r="AE132" s="2"/>
      <c r="AF132" s="2"/>
      <c r="AG132" s="2"/>
      <c r="AH132" s="2"/>
      <c r="AI132" s="2"/>
      <c r="AJ132" s="2"/>
      <c r="AK132" s="2"/>
      <c r="AL132" s="2"/>
      <c r="AM132" s="2"/>
      <c r="AN132" s="2"/>
      <c r="AO132" s="2"/>
      <c r="AP132" s="2"/>
      <c r="AQ132" s="2"/>
      <c r="AR132" s="2"/>
      <c r="AS132" s="2"/>
      <c r="AT132" s="2"/>
      <c r="AU132" s="2"/>
      <c r="AV132" s="2"/>
      <c r="AW132" s="2"/>
    </row>
    <row r="133">
      <c r="A133" s="2"/>
      <c r="B133" s="2"/>
      <c r="C133" s="2"/>
      <c r="D133" s="2"/>
      <c r="E133" s="2"/>
      <c r="F133" s="2"/>
      <c r="G133" s="2"/>
      <c r="H133" s="2"/>
      <c r="I133" s="2"/>
      <c r="J133" s="2"/>
      <c r="K133" s="2"/>
      <c r="L133" s="2"/>
      <c r="M133" s="2"/>
      <c r="N133" s="2"/>
      <c r="O133" s="2"/>
      <c r="P133" s="2"/>
      <c r="Q133" s="938"/>
      <c r="R133" s="2"/>
      <c r="S133" s="939"/>
      <c r="T133" s="938"/>
      <c r="U133" s="938"/>
      <c r="V133" s="938"/>
      <c r="W133" s="2"/>
      <c r="X133" s="2"/>
      <c r="Y133" s="2"/>
      <c r="Z133" s="2"/>
      <c r="AA133" s="2"/>
      <c r="AB133" s="2"/>
      <c r="AC133" s="940"/>
      <c r="AD133" s="2"/>
      <c r="AE133" s="2"/>
      <c r="AF133" s="2"/>
      <c r="AG133" s="2"/>
      <c r="AH133" s="2"/>
      <c r="AI133" s="2"/>
      <c r="AJ133" s="2"/>
      <c r="AK133" s="2"/>
      <c r="AL133" s="2"/>
      <c r="AM133" s="2"/>
      <c r="AN133" s="2"/>
      <c r="AO133" s="2"/>
      <c r="AP133" s="2"/>
      <c r="AQ133" s="2"/>
      <c r="AR133" s="2"/>
      <c r="AS133" s="2"/>
      <c r="AT133" s="2"/>
      <c r="AU133" s="2"/>
      <c r="AV133" s="2"/>
      <c r="AW133" s="2"/>
    </row>
    <row r="134">
      <c r="A134" s="2"/>
      <c r="B134" s="2"/>
      <c r="C134" s="2"/>
      <c r="D134" s="2"/>
      <c r="E134" s="2"/>
      <c r="F134" s="2"/>
      <c r="G134" s="2"/>
      <c r="H134" s="2"/>
      <c r="I134" s="2"/>
      <c r="J134" s="2"/>
      <c r="K134" s="2"/>
      <c r="L134" s="2"/>
      <c r="M134" s="2"/>
      <c r="N134" s="2"/>
      <c r="O134" s="2"/>
      <c r="P134" s="2"/>
      <c r="Q134" s="938"/>
      <c r="R134" s="2"/>
      <c r="S134" s="939"/>
      <c r="T134" s="938"/>
      <c r="U134" s="938"/>
      <c r="V134" s="938"/>
      <c r="W134" s="2"/>
      <c r="X134" s="2"/>
      <c r="Y134" s="2"/>
      <c r="Z134" s="2"/>
      <c r="AA134" s="2"/>
      <c r="AB134" s="2"/>
      <c r="AC134" s="940"/>
      <c r="AD134" s="2"/>
      <c r="AE134" s="2"/>
      <c r="AF134" s="2"/>
      <c r="AG134" s="2"/>
      <c r="AH134" s="2"/>
      <c r="AI134" s="2"/>
      <c r="AJ134" s="2"/>
      <c r="AK134" s="2"/>
      <c r="AL134" s="2"/>
      <c r="AM134" s="2"/>
      <c r="AN134" s="2"/>
      <c r="AO134" s="2"/>
      <c r="AP134" s="2"/>
      <c r="AQ134" s="2"/>
      <c r="AR134" s="2"/>
      <c r="AS134" s="2"/>
      <c r="AT134" s="2"/>
      <c r="AU134" s="2"/>
      <c r="AV134" s="2"/>
      <c r="AW134" s="2"/>
    </row>
    <row r="135">
      <c r="A135" s="2"/>
      <c r="B135" s="2"/>
      <c r="C135" s="2"/>
      <c r="D135" s="2"/>
      <c r="E135" s="2"/>
      <c r="F135" s="2"/>
      <c r="G135" s="2"/>
      <c r="H135" s="2"/>
      <c r="I135" s="2"/>
      <c r="J135" s="2"/>
      <c r="K135" s="2"/>
      <c r="L135" s="2"/>
      <c r="M135" s="2"/>
      <c r="N135" s="2"/>
      <c r="O135" s="2"/>
      <c r="P135" s="2"/>
      <c r="Q135" s="938"/>
      <c r="R135" s="2"/>
      <c r="S135" s="939"/>
      <c r="T135" s="938"/>
      <c r="U135" s="938"/>
      <c r="V135" s="938"/>
      <c r="W135" s="2"/>
      <c r="X135" s="2"/>
      <c r="Y135" s="2"/>
      <c r="Z135" s="2"/>
      <c r="AA135" s="2"/>
      <c r="AB135" s="2"/>
      <c r="AC135" s="940"/>
      <c r="AD135" s="2"/>
      <c r="AE135" s="2"/>
      <c r="AF135" s="2"/>
      <c r="AG135" s="2"/>
      <c r="AH135" s="2"/>
      <c r="AI135" s="2"/>
      <c r="AJ135" s="2"/>
      <c r="AK135" s="2"/>
      <c r="AL135" s="2"/>
      <c r="AM135" s="2"/>
      <c r="AN135" s="2"/>
      <c r="AO135" s="2"/>
      <c r="AP135" s="2"/>
      <c r="AQ135" s="2"/>
      <c r="AR135" s="2"/>
      <c r="AS135" s="2"/>
      <c r="AT135" s="2"/>
      <c r="AU135" s="2"/>
      <c r="AV135" s="2"/>
      <c r="AW135" s="2"/>
    </row>
    <row r="136">
      <c r="A136" s="2"/>
      <c r="B136" s="2"/>
      <c r="C136" s="2"/>
      <c r="D136" s="2"/>
      <c r="E136" s="2"/>
      <c r="F136" s="2"/>
      <c r="G136" s="2"/>
      <c r="H136" s="2"/>
      <c r="I136" s="2"/>
      <c r="J136" s="2"/>
      <c r="K136" s="2"/>
      <c r="L136" s="2"/>
      <c r="M136" s="2"/>
      <c r="N136" s="2"/>
      <c r="O136" s="2"/>
      <c r="P136" s="2"/>
      <c r="Q136" s="938"/>
      <c r="R136" s="2"/>
      <c r="S136" s="939"/>
      <c r="T136" s="938"/>
      <c r="U136" s="938"/>
      <c r="V136" s="938"/>
      <c r="W136" s="2"/>
      <c r="X136" s="2"/>
      <c r="Y136" s="2"/>
      <c r="Z136" s="2"/>
      <c r="AA136" s="2"/>
      <c r="AB136" s="2"/>
      <c r="AC136" s="940"/>
      <c r="AD136" s="2"/>
      <c r="AE136" s="2"/>
      <c r="AF136" s="2"/>
      <c r="AG136" s="2"/>
      <c r="AH136" s="2"/>
      <c r="AI136" s="2"/>
      <c r="AJ136" s="2"/>
      <c r="AK136" s="2"/>
      <c r="AL136" s="2"/>
      <c r="AM136" s="2"/>
      <c r="AN136" s="2"/>
      <c r="AO136" s="2"/>
      <c r="AP136" s="2"/>
      <c r="AQ136" s="2"/>
      <c r="AR136" s="2"/>
      <c r="AS136" s="2"/>
      <c r="AT136" s="2"/>
      <c r="AU136" s="2"/>
      <c r="AV136" s="2"/>
      <c r="AW136" s="2"/>
    </row>
    <row r="137">
      <c r="A137" s="2"/>
      <c r="B137" s="2"/>
      <c r="C137" s="2"/>
      <c r="D137" s="2"/>
      <c r="E137" s="2"/>
      <c r="F137" s="2"/>
      <c r="G137" s="2"/>
      <c r="H137" s="2"/>
      <c r="I137" s="2"/>
      <c r="J137" s="2"/>
      <c r="K137" s="2"/>
      <c r="L137" s="2"/>
      <c r="M137" s="2"/>
      <c r="N137" s="2"/>
      <c r="O137" s="2"/>
      <c r="P137" s="2"/>
      <c r="Q137" s="938"/>
      <c r="R137" s="2"/>
      <c r="S137" s="939"/>
      <c r="T137" s="938"/>
      <c r="U137" s="938"/>
      <c r="V137" s="938"/>
      <c r="W137" s="2"/>
      <c r="X137" s="2"/>
      <c r="Y137" s="2"/>
      <c r="Z137" s="2"/>
      <c r="AA137" s="2"/>
      <c r="AB137" s="2"/>
      <c r="AC137" s="940"/>
      <c r="AD137" s="2"/>
      <c r="AE137" s="2"/>
      <c r="AF137" s="2"/>
      <c r="AG137" s="2"/>
      <c r="AH137" s="2"/>
      <c r="AI137" s="2"/>
      <c r="AJ137" s="2"/>
      <c r="AK137" s="2"/>
      <c r="AL137" s="2"/>
      <c r="AM137" s="2"/>
      <c r="AN137" s="2"/>
      <c r="AO137" s="2"/>
      <c r="AP137" s="2"/>
      <c r="AQ137" s="2"/>
      <c r="AR137" s="2"/>
      <c r="AS137" s="2"/>
      <c r="AT137" s="2"/>
      <c r="AU137" s="2"/>
      <c r="AV137" s="2"/>
      <c r="AW137" s="2"/>
    </row>
    <row r="138">
      <c r="A138" s="2"/>
      <c r="B138" s="2"/>
      <c r="C138" s="2"/>
      <c r="D138" s="2"/>
      <c r="E138" s="2"/>
      <c r="F138" s="2"/>
      <c r="G138" s="2"/>
      <c r="H138" s="2"/>
      <c r="I138" s="2"/>
      <c r="J138" s="2"/>
      <c r="K138" s="2"/>
      <c r="L138" s="2"/>
      <c r="M138" s="2"/>
      <c r="N138" s="2"/>
      <c r="O138" s="2"/>
      <c r="P138" s="2"/>
      <c r="Q138" s="938"/>
      <c r="R138" s="2"/>
      <c r="S138" s="939"/>
      <c r="T138" s="938"/>
      <c r="U138" s="938"/>
      <c r="V138" s="938"/>
      <c r="W138" s="2"/>
      <c r="X138" s="2"/>
      <c r="Y138" s="2"/>
      <c r="Z138" s="2"/>
      <c r="AA138" s="2"/>
      <c r="AB138" s="2"/>
      <c r="AC138" s="940"/>
      <c r="AD138" s="2"/>
      <c r="AE138" s="2"/>
      <c r="AF138" s="2"/>
      <c r="AG138" s="2"/>
      <c r="AH138" s="2"/>
      <c r="AI138" s="2"/>
      <c r="AJ138" s="2"/>
      <c r="AK138" s="2"/>
      <c r="AL138" s="2"/>
      <c r="AM138" s="2"/>
      <c r="AN138" s="2"/>
      <c r="AO138" s="2"/>
      <c r="AP138" s="2"/>
      <c r="AQ138" s="2"/>
      <c r="AR138" s="2"/>
      <c r="AS138" s="2"/>
      <c r="AT138" s="2"/>
      <c r="AU138" s="2"/>
      <c r="AV138" s="2"/>
      <c r="AW138" s="2"/>
    </row>
    <row r="139">
      <c r="A139" s="2"/>
      <c r="B139" s="2"/>
      <c r="C139" s="2"/>
      <c r="D139" s="2"/>
      <c r="E139" s="2"/>
      <c r="F139" s="2"/>
      <c r="G139" s="2"/>
      <c r="H139" s="2"/>
      <c r="I139" s="2"/>
      <c r="J139" s="2"/>
      <c r="K139" s="2"/>
      <c r="L139" s="2"/>
      <c r="M139" s="2"/>
      <c r="N139" s="2"/>
      <c r="O139" s="2"/>
      <c r="P139" s="2"/>
      <c r="Q139" s="938"/>
      <c r="R139" s="2"/>
      <c r="S139" s="939"/>
      <c r="T139" s="938"/>
      <c r="U139" s="938"/>
      <c r="V139" s="938"/>
      <c r="W139" s="2"/>
      <c r="X139" s="2"/>
      <c r="Y139" s="2"/>
      <c r="Z139" s="2"/>
      <c r="AA139" s="2"/>
      <c r="AB139" s="2"/>
      <c r="AC139" s="940"/>
      <c r="AD139" s="2"/>
      <c r="AE139" s="2"/>
      <c r="AF139" s="2"/>
      <c r="AG139" s="2"/>
      <c r="AH139" s="2"/>
      <c r="AI139" s="2"/>
      <c r="AJ139" s="2"/>
      <c r="AK139" s="2"/>
      <c r="AL139" s="2"/>
      <c r="AM139" s="2"/>
      <c r="AN139" s="2"/>
      <c r="AO139" s="2"/>
      <c r="AP139" s="2"/>
      <c r="AQ139" s="2"/>
      <c r="AR139" s="2"/>
      <c r="AS139" s="2"/>
      <c r="AT139" s="2"/>
      <c r="AU139" s="2"/>
      <c r="AV139" s="2"/>
      <c r="AW139" s="2"/>
    </row>
    <row r="140">
      <c r="A140" s="2"/>
      <c r="B140" s="2"/>
      <c r="C140" s="2"/>
      <c r="D140" s="2"/>
      <c r="E140" s="2"/>
      <c r="F140" s="2"/>
      <c r="G140" s="2"/>
      <c r="H140" s="2"/>
      <c r="I140" s="2"/>
      <c r="J140" s="2"/>
      <c r="K140" s="2"/>
      <c r="L140" s="2"/>
      <c r="M140" s="2"/>
      <c r="N140" s="2"/>
      <c r="O140" s="2"/>
      <c r="P140" s="2"/>
      <c r="Q140" s="938"/>
      <c r="R140" s="2"/>
      <c r="S140" s="939"/>
      <c r="T140" s="938"/>
      <c r="U140" s="938"/>
      <c r="V140" s="938"/>
      <c r="W140" s="2"/>
      <c r="X140" s="2"/>
      <c r="Y140" s="2"/>
      <c r="Z140" s="2"/>
      <c r="AA140" s="2"/>
      <c r="AB140" s="2"/>
      <c r="AC140" s="940"/>
      <c r="AD140" s="2"/>
      <c r="AE140" s="2"/>
      <c r="AF140" s="2"/>
      <c r="AG140" s="2"/>
      <c r="AH140" s="2"/>
      <c r="AI140" s="2"/>
      <c r="AJ140" s="2"/>
      <c r="AK140" s="2"/>
      <c r="AL140" s="2"/>
      <c r="AM140" s="2"/>
      <c r="AN140" s="2"/>
      <c r="AO140" s="2"/>
      <c r="AP140" s="2"/>
      <c r="AQ140" s="2"/>
      <c r="AR140" s="2"/>
      <c r="AS140" s="2"/>
      <c r="AT140" s="2"/>
      <c r="AU140" s="2"/>
      <c r="AV140" s="2"/>
      <c r="AW140" s="2"/>
    </row>
    <row r="141">
      <c r="A141" s="2"/>
      <c r="B141" s="2"/>
      <c r="C141" s="2"/>
      <c r="D141" s="2"/>
      <c r="E141" s="2"/>
      <c r="F141" s="2"/>
      <c r="G141" s="2"/>
      <c r="H141" s="2"/>
      <c r="I141" s="2"/>
      <c r="J141" s="2"/>
      <c r="K141" s="2"/>
      <c r="L141" s="2"/>
      <c r="M141" s="2"/>
      <c r="N141" s="2"/>
      <c r="O141" s="2"/>
      <c r="P141" s="2"/>
      <c r="Q141" s="938"/>
      <c r="R141" s="2"/>
      <c r="S141" s="939"/>
      <c r="T141" s="938"/>
      <c r="U141" s="938"/>
      <c r="V141" s="938"/>
      <c r="W141" s="2"/>
      <c r="X141" s="2"/>
      <c r="Y141" s="2"/>
      <c r="Z141" s="2"/>
      <c r="AA141" s="2"/>
      <c r="AB141" s="2"/>
      <c r="AC141" s="940"/>
      <c r="AD141" s="2"/>
      <c r="AE141" s="2"/>
      <c r="AF141" s="2"/>
      <c r="AG141" s="2"/>
      <c r="AH141" s="2"/>
      <c r="AI141" s="2"/>
      <c r="AJ141" s="2"/>
      <c r="AK141" s="2"/>
      <c r="AL141" s="2"/>
      <c r="AM141" s="2"/>
      <c r="AN141" s="2"/>
      <c r="AO141" s="2"/>
      <c r="AP141" s="2"/>
      <c r="AQ141" s="2"/>
      <c r="AR141" s="2"/>
      <c r="AS141" s="2"/>
      <c r="AT141" s="2"/>
      <c r="AU141" s="2"/>
      <c r="AV141" s="2"/>
      <c r="AW141" s="2"/>
    </row>
    <row r="142">
      <c r="A142" s="2"/>
      <c r="B142" s="2"/>
      <c r="C142" s="2"/>
      <c r="D142" s="2"/>
      <c r="E142" s="2"/>
      <c r="F142" s="2"/>
      <c r="G142" s="2"/>
      <c r="H142" s="2"/>
      <c r="I142" s="2"/>
      <c r="J142" s="2"/>
      <c r="K142" s="2"/>
      <c r="L142" s="2"/>
      <c r="M142" s="2"/>
      <c r="N142" s="2"/>
      <c r="O142" s="2"/>
      <c r="P142" s="2"/>
      <c r="Q142" s="938"/>
      <c r="R142" s="2"/>
      <c r="S142" s="939"/>
      <c r="T142" s="938"/>
      <c r="U142" s="938"/>
      <c r="V142" s="938"/>
      <c r="W142" s="2"/>
      <c r="X142" s="2"/>
      <c r="Y142" s="2"/>
      <c r="Z142" s="2"/>
      <c r="AA142" s="2"/>
      <c r="AB142" s="2"/>
      <c r="AC142" s="940"/>
      <c r="AD142" s="2"/>
      <c r="AE142" s="2"/>
      <c r="AF142" s="2"/>
      <c r="AG142" s="2"/>
      <c r="AH142" s="2"/>
      <c r="AI142" s="2"/>
      <c r="AJ142" s="2"/>
      <c r="AK142" s="2"/>
      <c r="AL142" s="2"/>
      <c r="AM142" s="2"/>
      <c r="AN142" s="2"/>
      <c r="AO142" s="2"/>
      <c r="AP142" s="2"/>
      <c r="AQ142" s="2"/>
      <c r="AR142" s="2"/>
      <c r="AS142" s="2"/>
      <c r="AT142" s="2"/>
      <c r="AU142" s="2"/>
      <c r="AV142" s="2"/>
      <c r="AW142" s="2"/>
    </row>
    <row r="143">
      <c r="A143" s="2"/>
      <c r="B143" s="2"/>
      <c r="C143" s="2"/>
      <c r="D143" s="2"/>
      <c r="E143" s="2"/>
      <c r="F143" s="2"/>
      <c r="G143" s="2"/>
      <c r="H143" s="2"/>
      <c r="I143" s="2"/>
      <c r="J143" s="2"/>
      <c r="K143" s="2"/>
      <c r="L143" s="2"/>
      <c r="M143" s="2"/>
      <c r="N143" s="2"/>
      <c r="O143" s="2"/>
      <c r="P143" s="2"/>
      <c r="Q143" s="938"/>
      <c r="R143" s="2"/>
      <c r="S143" s="939"/>
      <c r="T143" s="938"/>
      <c r="U143" s="938"/>
      <c r="V143" s="938"/>
      <c r="W143" s="2"/>
      <c r="X143" s="2"/>
      <c r="Y143" s="2"/>
      <c r="Z143" s="2"/>
      <c r="AA143" s="2"/>
      <c r="AB143" s="2"/>
      <c r="AC143" s="940"/>
      <c r="AD143" s="2"/>
      <c r="AE143" s="2"/>
      <c r="AF143" s="2"/>
      <c r="AG143" s="2"/>
      <c r="AH143" s="2"/>
      <c r="AI143" s="2"/>
      <c r="AJ143" s="2"/>
      <c r="AK143" s="2"/>
      <c r="AL143" s="2"/>
      <c r="AM143" s="2"/>
      <c r="AN143" s="2"/>
      <c r="AO143" s="2"/>
      <c r="AP143" s="2"/>
      <c r="AQ143" s="2"/>
      <c r="AR143" s="2"/>
      <c r="AS143" s="2"/>
      <c r="AT143" s="2"/>
      <c r="AU143" s="2"/>
      <c r="AV143" s="2"/>
      <c r="AW143" s="2"/>
    </row>
    <row r="144">
      <c r="A144" s="2"/>
      <c r="B144" s="2"/>
      <c r="C144" s="2"/>
      <c r="D144" s="2"/>
      <c r="E144" s="2"/>
      <c r="F144" s="2"/>
      <c r="G144" s="2"/>
      <c r="H144" s="2"/>
      <c r="I144" s="2"/>
      <c r="J144" s="2"/>
      <c r="K144" s="2"/>
      <c r="L144" s="2"/>
      <c r="M144" s="2"/>
      <c r="N144" s="2"/>
      <c r="O144" s="2"/>
      <c r="P144" s="2"/>
      <c r="Q144" s="938"/>
      <c r="R144" s="2"/>
      <c r="S144" s="939"/>
      <c r="T144" s="938"/>
      <c r="U144" s="938"/>
      <c r="V144" s="938"/>
      <c r="W144" s="2"/>
      <c r="X144" s="2"/>
      <c r="Y144" s="2"/>
      <c r="Z144" s="2"/>
      <c r="AA144" s="2"/>
      <c r="AB144" s="2"/>
      <c r="AC144" s="940"/>
      <c r="AD144" s="2"/>
      <c r="AE144" s="2"/>
      <c r="AF144" s="2"/>
      <c r="AG144" s="2"/>
      <c r="AH144" s="2"/>
      <c r="AI144" s="2"/>
      <c r="AJ144" s="2"/>
      <c r="AK144" s="2"/>
      <c r="AL144" s="2"/>
      <c r="AM144" s="2"/>
      <c r="AN144" s="2"/>
      <c r="AO144" s="2"/>
      <c r="AP144" s="2"/>
      <c r="AQ144" s="2"/>
      <c r="AR144" s="2"/>
      <c r="AS144" s="2"/>
      <c r="AT144" s="2"/>
      <c r="AU144" s="2"/>
      <c r="AV144" s="2"/>
      <c r="AW144" s="2"/>
    </row>
    <row r="145">
      <c r="A145" s="2"/>
      <c r="B145" s="2"/>
      <c r="C145" s="2"/>
      <c r="D145" s="2"/>
      <c r="E145" s="2"/>
      <c r="F145" s="2"/>
      <c r="G145" s="2"/>
      <c r="H145" s="2"/>
      <c r="I145" s="2"/>
      <c r="J145" s="2"/>
      <c r="K145" s="2"/>
      <c r="L145" s="2"/>
      <c r="M145" s="2"/>
      <c r="N145" s="2"/>
      <c r="O145" s="2"/>
      <c r="P145" s="2"/>
      <c r="Q145" s="938"/>
      <c r="R145" s="2"/>
      <c r="S145" s="939"/>
      <c r="T145" s="938"/>
      <c r="U145" s="938"/>
      <c r="V145" s="938"/>
      <c r="W145" s="2"/>
      <c r="X145" s="2"/>
      <c r="Y145" s="2"/>
      <c r="Z145" s="2"/>
      <c r="AA145" s="2"/>
      <c r="AB145" s="2"/>
      <c r="AC145" s="940"/>
      <c r="AD145" s="2"/>
      <c r="AE145" s="2"/>
      <c r="AF145" s="2"/>
      <c r="AG145" s="2"/>
      <c r="AH145" s="2"/>
      <c r="AI145" s="2"/>
      <c r="AJ145" s="2"/>
      <c r="AK145" s="2"/>
      <c r="AL145" s="2"/>
      <c r="AM145" s="2"/>
      <c r="AN145" s="2"/>
      <c r="AO145" s="2"/>
      <c r="AP145" s="2"/>
      <c r="AQ145" s="2"/>
      <c r="AR145" s="2"/>
      <c r="AS145" s="2"/>
      <c r="AT145" s="2"/>
      <c r="AU145" s="2"/>
      <c r="AV145" s="2"/>
      <c r="AW145" s="2"/>
    </row>
    <row r="146">
      <c r="A146" s="2"/>
      <c r="B146" s="2"/>
      <c r="C146" s="2"/>
      <c r="D146" s="2"/>
      <c r="E146" s="2"/>
      <c r="F146" s="2"/>
      <c r="G146" s="2"/>
      <c r="H146" s="2"/>
      <c r="I146" s="2"/>
      <c r="J146" s="2"/>
      <c r="K146" s="2"/>
      <c r="L146" s="2"/>
      <c r="M146" s="2"/>
      <c r="N146" s="2"/>
      <c r="O146" s="2"/>
      <c r="P146" s="2"/>
      <c r="Q146" s="938"/>
      <c r="R146" s="2"/>
      <c r="S146" s="939"/>
      <c r="T146" s="938"/>
      <c r="U146" s="938"/>
      <c r="V146" s="938"/>
      <c r="W146" s="2"/>
      <c r="X146" s="2"/>
      <c r="Y146" s="2"/>
      <c r="Z146" s="2"/>
      <c r="AA146" s="2"/>
      <c r="AB146" s="2"/>
      <c r="AC146" s="940"/>
      <c r="AD146" s="2"/>
      <c r="AE146" s="2"/>
      <c r="AF146" s="2"/>
      <c r="AG146" s="2"/>
      <c r="AH146" s="2"/>
      <c r="AI146" s="2"/>
      <c r="AJ146" s="2"/>
      <c r="AK146" s="2"/>
      <c r="AL146" s="2"/>
      <c r="AM146" s="2"/>
      <c r="AN146" s="2"/>
      <c r="AO146" s="2"/>
      <c r="AP146" s="2"/>
      <c r="AQ146" s="2"/>
      <c r="AR146" s="2"/>
      <c r="AS146" s="2"/>
      <c r="AT146" s="2"/>
      <c r="AU146" s="2"/>
      <c r="AV146" s="2"/>
      <c r="AW146" s="2"/>
    </row>
    <row r="147">
      <c r="A147" s="2"/>
      <c r="B147" s="2"/>
      <c r="C147" s="2"/>
      <c r="D147" s="2"/>
      <c r="E147" s="2"/>
      <c r="F147" s="2"/>
      <c r="G147" s="2"/>
      <c r="H147" s="2"/>
      <c r="I147" s="2"/>
      <c r="J147" s="2"/>
      <c r="K147" s="2"/>
      <c r="L147" s="2"/>
      <c r="M147" s="2"/>
      <c r="N147" s="2"/>
      <c r="O147" s="2"/>
      <c r="P147" s="2"/>
      <c r="Q147" s="938"/>
      <c r="R147" s="2"/>
      <c r="S147" s="939"/>
      <c r="T147" s="938"/>
      <c r="U147" s="938"/>
      <c r="V147" s="938"/>
      <c r="W147" s="2"/>
      <c r="X147" s="2"/>
      <c r="Y147" s="2"/>
      <c r="Z147" s="2"/>
      <c r="AA147" s="2"/>
      <c r="AB147" s="2"/>
      <c r="AC147" s="940"/>
      <c r="AD147" s="2"/>
      <c r="AE147" s="2"/>
      <c r="AF147" s="2"/>
      <c r="AG147" s="2"/>
      <c r="AH147" s="2"/>
      <c r="AI147" s="2"/>
      <c r="AJ147" s="2"/>
      <c r="AK147" s="2"/>
      <c r="AL147" s="2"/>
      <c r="AM147" s="2"/>
      <c r="AN147" s="2"/>
      <c r="AO147" s="2"/>
      <c r="AP147" s="2"/>
      <c r="AQ147" s="2"/>
      <c r="AR147" s="2"/>
      <c r="AS147" s="2"/>
      <c r="AT147" s="2"/>
      <c r="AU147" s="2"/>
      <c r="AV147" s="2"/>
      <c r="AW147" s="2"/>
    </row>
    <row r="148">
      <c r="A148" s="2"/>
      <c r="B148" s="2"/>
      <c r="C148" s="2"/>
      <c r="D148" s="2"/>
      <c r="E148" s="2"/>
      <c r="F148" s="2"/>
      <c r="G148" s="2"/>
      <c r="H148" s="2"/>
      <c r="I148" s="2"/>
      <c r="J148" s="2"/>
      <c r="K148" s="2"/>
      <c r="L148" s="2"/>
      <c r="M148" s="2"/>
      <c r="N148" s="2"/>
      <c r="O148" s="2"/>
      <c r="P148" s="2"/>
      <c r="Q148" s="938"/>
      <c r="R148" s="2"/>
      <c r="S148" s="939"/>
      <c r="T148" s="938"/>
      <c r="U148" s="938"/>
      <c r="V148" s="938"/>
      <c r="W148" s="2"/>
      <c r="X148" s="2"/>
      <c r="Y148" s="2"/>
      <c r="Z148" s="2"/>
      <c r="AA148" s="2"/>
      <c r="AB148" s="2"/>
      <c r="AC148" s="940"/>
      <c r="AD148" s="2"/>
      <c r="AE148" s="2"/>
      <c r="AF148" s="2"/>
      <c r="AG148" s="2"/>
      <c r="AH148" s="2"/>
      <c r="AI148" s="2"/>
      <c r="AJ148" s="2"/>
      <c r="AK148" s="2"/>
      <c r="AL148" s="2"/>
      <c r="AM148" s="2"/>
      <c r="AN148" s="2"/>
      <c r="AO148" s="2"/>
      <c r="AP148" s="2"/>
      <c r="AQ148" s="2"/>
      <c r="AR148" s="2"/>
      <c r="AS148" s="2"/>
      <c r="AT148" s="2"/>
      <c r="AU148" s="2"/>
      <c r="AV148" s="2"/>
      <c r="AW148" s="2"/>
    </row>
    <row r="149">
      <c r="A149" s="2"/>
      <c r="B149" s="2"/>
      <c r="C149" s="2"/>
      <c r="D149" s="2"/>
      <c r="E149" s="2"/>
      <c r="F149" s="2"/>
      <c r="G149" s="2"/>
      <c r="H149" s="2"/>
      <c r="I149" s="2"/>
      <c r="J149" s="2"/>
      <c r="K149" s="2"/>
      <c r="L149" s="2"/>
      <c r="M149" s="2"/>
      <c r="N149" s="2"/>
      <c r="O149" s="2"/>
      <c r="P149" s="2"/>
      <c r="Q149" s="938"/>
      <c r="R149" s="2"/>
      <c r="S149" s="939"/>
      <c r="T149" s="938"/>
      <c r="U149" s="938"/>
      <c r="V149" s="938"/>
      <c r="W149" s="2"/>
      <c r="X149" s="2"/>
      <c r="Y149" s="2"/>
      <c r="Z149" s="2"/>
      <c r="AA149" s="2"/>
      <c r="AB149" s="2"/>
      <c r="AC149" s="940"/>
      <c r="AD149" s="2"/>
      <c r="AE149" s="2"/>
      <c r="AF149" s="2"/>
      <c r="AG149" s="2"/>
      <c r="AH149" s="2"/>
      <c r="AI149" s="2"/>
      <c r="AJ149" s="2"/>
      <c r="AK149" s="2"/>
      <c r="AL149" s="2"/>
      <c r="AM149" s="2"/>
      <c r="AN149" s="2"/>
      <c r="AO149" s="2"/>
      <c r="AP149" s="2"/>
      <c r="AQ149" s="2"/>
      <c r="AR149" s="2"/>
      <c r="AS149" s="2"/>
      <c r="AT149" s="2"/>
      <c r="AU149" s="2"/>
      <c r="AV149" s="2"/>
      <c r="AW149" s="2"/>
    </row>
    <row r="150">
      <c r="A150" s="2"/>
      <c r="B150" s="2"/>
      <c r="C150" s="2"/>
      <c r="D150" s="2"/>
      <c r="E150" s="2"/>
      <c r="F150" s="2"/>
      <c r="G150" s="2"/>
      <c r="H150" s="2"/>
      <c r="I150" s="2"/>
      <c r="J150" s="2"/>
      <c r="K150" s="2"/>
      <c r="L150" s="2"/>
      <c r="M150" s="2"/>
      <c r="N150" s="2"/>
      <c r="O150" s="2"/>
      <c r="P150" s="2"/>
      <c r="Q150" s="938"/>
      <c r="R150" s="2"/>
      <c r="S150" s="939"/>
      <c r="T150" s="938"/>
      <c r="U150" s="938"/>
      <c r="V150" s="938"/>
      <c r="W150" s="2"/>
      <c r="X150" s="2"/>
      <c r="Y150" s="2"/>
      <c r="Z150" s="2"/>
      <c r="AA150" s="2"/>
      <c r="AB150" s="2"/>
      <c r="AC150" s="940"/>
      <c r="AD150" s="2"/>
      <c r="AE150" s="2"/>
      <c r="AF150" s="2"/>
      <c r="AG150" s="2"/>
      <c r="AH150" s="2"/>
      <c r="AI150" s="2"/>
      <c r="AJ150" s="2"/>
      <c r="AK150" s="2"/>
      <c r="AL150" s="2"/>
      <c r="AM150" s="2"/>
      <c r="AN150" s="2"/>
      <c r="AO150" s="2"/>
      <c r="AP150" s="2"/>
      <c r="AQ150" s="2"/>
      <c r="AR150" s="2"/>
      <c r="AS150" s="2"/>
      <c r="AT150" s="2"/>
      <c r="AU150" s="2"/>
      <c r="AV150" s="2"/>
      <c r="AW150" s="2"/>
    </row>
    <row r="151">
      <c r="A151" s="2"/>
      <c r="B151" s="2"/>
      <c r="C151" s="2"/>
      <c r="D151" s="2"/>
      <c r="E151" s="2"/>
      <c r="F151" s="2"/>
      <c r="G151" s="2"/>
      <c r="H151" s="2"/>
      <c r="I151" s="2"/>
      <c r="J151" s="2"/>
      <c r="K151" s="2"/>
      <c r="L151" s="2"/>
      <c r="M151" s="2"/>
      <c r="N151" s="2"/>
      <c r="O151" s="2"/>
      <c r="P151" s="2"/>
      <c r="Q151" s="938"/>
      <c r="R151" s="2"/>
      <c r="S151" s="939"/>
      <c r="T151" s="938"/>
      <c r="U151" s="938"/>
      <c r="V151" s="938"/>
      <c r="W151" s="2"/>
      <c r="X151" s="2"/>
      <c r="Y151" s="2"/>
      <c r="Z151" s="2"/>
      <c r="AA151" s="2"/>
      <c r="AB151" s="2"/>
      <c r="AC151" s="940"/>
      <c r="AD151" s="2"/>
      <c r="AE151" s="2"/>
      <c r="AF151" s="2"/>
      <c r="AG151" s="2"/>
      <c r="AH151" s="2"/>
      <c r="AI151" s="2"/>
      <c r="AJ151" s="2"/>
      <c r="AK151" s="2"/>
      <c r="AL151" s="2"/>
      <c r="AM151" s="2"/>
      <c r="AN151" s="2"/>
      <c r="AO151" s="2"/>
      <c r="AP151" s="2"/>
      <c r="AQ151" s="2"/>
      <c r="AR151" s="2"/>
      <c r="AS151" s="2"/>
      <c r="AT151" s="2"/>
      <c r="AU151" s="2"/>
      <c r="AV151" s="2"/>
      <c r="AW151" s="2"/>
    </row>
    <row r="152">
      <c r="A152" s="2"/>
      <c r="B152" s="2"/>
      <c r="C152" s="2"/>
      <c r="D152" s="2"/>
      <c r="E152" s="2"/>
      <c r="F152" s="2"/>
      <c r="G152" s="2"/>
      <c r="H152" s="2"/>
      <c r="I152" s="2"/>
      <c r="J152" s="2"/>
      <c r="K152" s="2"/>
      <c r="L152" s="2"/>
      <c r="M152" s="2"/>
      <c r="N152" s="2"/>
      <c r="O152" s="2"/>
      <c r="P152" s="2"/>
      <c r="Q152" s="938"/>
      <c r="R152" s="2"/>
      <c r="S152" s="939"/>
      <c r="T152" s="938"/>
      <c r="U152" s="938"/>
      <c r="V152" s="938"/>
      <c r="W152" s="2"/>
      <c r="X152" s="2"/>
      <c r="Y152" s="2"/>
      <c r="Z152" s="2"/>
      <c r="AA152" s="2"/>
      <c r="AB152" s="2"/>
      <c r="AC152" s="940"/>
      <c r="AD152" s="2"/>
      <c r="AE152" s="2"/>
      <c r="AF152" s="2"/>
      <c r="AG152" s="2"/>
      <c r="AH152" s="2"/>
      <c r="AI152" s="2"/>
      <c r="AJ152" s="2"/>
      <c r="AK152" s="2"/>
      <c r="AL152" s="2"/>
      <c r="AM152" s="2"/>
      <c r="AN152" s="2"/>
      <c r="AO152" s="2"/>
      <c r="AP152" s="2"/>
      <c r="AQ152" s="2"/>
      <c r="AR152" s="2"/>
      <c r="AS152" s="2"/>
      <c r="AT152" s="2"/>
      <c r="AU152" s="2"/>
      <c r="AV152" s="2"/>
      <c r="AW152" s="2"/>
    </row>
    <row r="153">
      <c r="A153" s="2"/>
      <c r="B153" s="2"/>
      <c r="C153" s="2"/>
      <c r="D153" s="2"/>
      <c r="E153" s="2"/>
      <c r="F153" s="2"/>
      <c r="G153" s="2"/>
      <c r="H153" s="2"/>
      <c r="I153" s="2"/>
      <c r="J153" s="2"/>
      <c r="K153" s="2"/>
      <c r="L153" s="2"/>
      <c r="M153" s="2"/>
      <c r="N153" s="2"/>
      <c r="O153" s="2"/>
      <c r="P153" s="2"/>
      <c r="Q153" s="938"/>
      <c r="R153" s="2"/>
      <c r="S153" s="939"/>
      <c r="T153" s="938"/>
      <c r="U153" s="938"/>
      <c r="V153" s="938"/>
      <c r="W153" s="2"/>
      <c r="X153" s="2"/>
      <c r="Y153" s="2"/>
      <c r="Z153" s="2"/>
      <c r="AA153" s="2"/>
      <c r="AB153" s="2"/>
      <c r="AC153" s="940"/>
      <c r="AD153" s="2"/>
      <c r="AE153" s="2"/>
      <c r="AF153" s="2"/>
      <c r="AG153" s="2"/>
      <c r="AH153" s="2"/>
      <c r="AI153" s="2"/>
      <c r="AJ153" s="2"/>
      <c r="AK153" s="2"/>
      <c r="AL153" s="2"/>
      <c r="AM153" s="2"/>
      <c r="AN153" s="2"/>
      <c r="AO153" s="2"/>
      <c r="AP153" s="2"/>
      <c r="AQ153" s="2"/>
      <c r="AR153" s="2"/>
      <c r="AS153" s="2"/>
      <c r="AT153" s="2"/>
      <c r="AU153" s="2"/>
      <c r="AV153" s="2"/>
      <c r="AW153" s="2"/>
    </row>
    <row r="154">
      <c r="A154" s="2"/>
      <c r="B154" s="2"/>
      <c r="C154" s="2"/>
      <c r="D154" s="2"/>
      <c r="E154" s="2"/>
      <c r="F154" s="2"/>
      <c r="G154" s="2"/>
      <c r="H154" s="2"/>
      <c r="I154" s="2"/>
      <c r="J154" s="2"/>
      <c r="K154" s="2"/>
      <c r="L154" s="2"/>
      <c r="M154" s="2"/>
      <c r="N154" s="2"/>
      <c r="O154" s="2"/>
      <c r="P154" s="2"/>
      <c r="Q154" s="938"/>
      <c r="R154" s="2"/>
      <c r="S154" s="939"/>
      <c r="T154" s="938"/>
      <c r="U154" s="938"/>
      <c r="V154" s="938"/>
      <c r="W154" s="2"/>
      <c r="X154" s="2"/>
      <c r="Y154" s="2"/>
      <c r="Z154" s="2"/>
      <c r="AA154" s="2"/>
      <c r="AB154" s="2"/>
      <c r="AC154" s="940"/>
      <c r="AD154" s="2"/>
      <c r="AE154" s="2"/>
      <c r="AF154" s="2"/>
      <c r="AG154" s="2"/>
      <c r="AH154" s="2"/>
      <c r="AI154" s="2"/>
      <c r="AJ154" s="2"/>
      <c r="AK154" s="2"/>
      <c r="AL154" s="2"/>
      <c r="AM154" s="2"/>
      <c r="AN154" s="2"/>
      <c r="AO154" s="2"/>
      <c r="AP154" s="2"/>
      <c r="AQ154" s="2"/>
      <c r="AR154" s="2"/>
      <c r="AS154" s="2"/>
      <c r="AT154" s="2"/>
      <c r="AU154" s="2"/>
      <c r="AV154" s="2"/>
      <c r="AW154" s="2"/>
    </row>
    <row r="155">
      <c r="A155" s="2"/>
      <c r="B155" s="2"/>
      <c r="C155" s="2"/>
      <c r="D155" s="2"/>
      <c r="E155" s="2"/>
      <c r="F155" s="2"/>
      <c r="G155" s="2"/>
      <c r="H155" s="2"/>
      <c r="I155" s="2"/>
      <c r="J155" s="2"/>
      <c r="K155" s="2"/>
      <c r="L155" s="2"/>
      <c r="M155" s="2"/>
      <c r="N155" s="2"/>
      <c r="O155" s="2"/>
      <c r="P155" s="2"/>
      <c r="Q155" s="938"/>
      <c r="R155" s="2"/>
      <c r="S155" s="939"/>
      <c r="T155" s="938"/>
      <c r="U155" s="938"/>
      <c r="V155" s="938"/>
      <c r="W155" s="2"/>
      <c r="X155" s="2"/>
      <c r="Y155" s="2"/>
      <c r="Z155" s="2"/>
      <c r="AA155" s="2"/>
      <c r="AB155" s="2"/>
      <c r="AC155" s="940"/>
      <c r="AD155" s="2"/>
      <c r="AE155" s="2"/>
      <c r="AF155" s="2"/>
      <c r="AG155" s="2"/>
      <c r="AH155" s="2"/>
      <c r="AI155" s="2"/>
      <c r="AJ155" s="2"/>
      <c r="AK155" s="2"/>
      <c r="AL155" s="2"/>
      <c r="AM155" s="2"/>
      <c r="AN155" s="2"/>
      <c r="AO155" s="2"/>
      <c r="AP155" s="2"/>
      <c r="AQ155" s="2"/>
      <c r="AR155" s="2"/>
      <c r="AS155" s="2"/>
      <c r="AT155" s="2"/>
      <c r="AU155" s="2"/>
      <c r="AV155" s="2"/>
      <c r="AW155" s="2"/>
    </row>
    <row r="156">
      <c r="A156" s="2"/>
      <c r="B156" s="2"/>
      <c r="C156" s="2"/>
      <c r="D156" s="2"/>
      <c r="E156" s="2"/>
      <c r="F156" s="2"/>
      <c r="G156" s="2"/>
      <c r="H156" s="2"/>
      <c r="I156" s="2"/>
      <c r="J156" s="2"/>
      <c r="K156" s="2"/>
      <c r="L156" s="2"/>
      <c r="M156" s="2"/>
      <c r="N156" s="2"/>
      <c r="O156" s="2"/>
      <c r="P156" s="2"/>
      <c r="Q156" s="938"/>
      <c r="R156" s="2"/>
      <c r="S156" s="939"/>
      <c r="T156" s="938"/>
      <c r="U156" s="938"/>
      <c r="V156" s="938"/>
      <c r="W156" s="2"/>
      <c r="X156" s="2"/>
      <c r="Y156" s="2"/>
      <c r="Z156" s="2"/>
      <c r="AA156" s="2"/>
      <c r="AB156" s="2"/>
      <c r="AC156" s="940"/>
      <c r="AD156" s="2"/>
      <c r="AE156" s="2"/>
      <c r="AF156" s="2"/>
      <c r="AG156" s="2"/>
      <c r="AH156" s="2"/>
      <c r="AI156" s="2"/>
      <c r="AJ156" s="2"/>
      <c r="AK156" s="2"/>
      <c r="AL156" s="2"/>
      <c r="AM156" s="2"/>
      <c r="AN156" s="2"/>
      <c r="AO156" s="2"/>
      <c r="AP156" s="2"/>
      <c r="AQ156" s="2"/>
      <c r="AR156" s="2"/>
      <c r="AS156" s="2"/>
      <c r="AT156" s="2"/>
      <c r="AU156" s="2"/>
      <c r="AV156" s="2"/>
      <c r="AW156" s="2"/>
    </row>
    <row r="157">
      <c r="A157" s="2"/>
      <c r="B157" s="2"/>
      <c r="C157" s="2"/>
      <c r="D157" s="2"/>
      <c r="E157" s="2"/>
      <c r="F157" s="2"/>
      <c r="G157" s="2"/>
      <c r="H157" s="2"/>
      <c r="I157" s="2"/>
      <c r="J157" s="2"/>
      <c r="K157" s="2"/>
      <c r="L157" s="2"/>
      <c r="M157" s="2"/>
      <c r="N157" s="2"/>
      <c r="O157" s="2"/>
      <c r="P157" s="2"/>
      <c r="Q157" s="938"/>
      <c r="R157" s="2"/>
      <c r="S157" s="939"/>
      <c r="T157" s="938"/>
      <c r="U157" s="938"/>
      <c r="V157" s="938"/>
      <c r="W157" s="2"/>
      <c r="X157" s="2"/>
      <c r="Y157" s="2"/>
      <c r="Z157" s="2"/>
      <c r="AA157" s="2"/>
      <c r="AB157" s="2"/>
      <c r="AC157" s="940"/>
      <c r="AD157" s="2"/>
      <c r="AE157" s="2"/>
      <c r="AF157" s="2"/>
      <c r="AG157" s="2"/>
      <c r="AH157" s="2"/>
      <c r="AI157" s="2"/>
      <c r="AJ157" s="2"/>
      <c r="AK157" s="2"/>
      <c r="AL157" s="2"/>
      <c r="AM157" s="2"/>
      <c r="AN157" s="2"/>
      <c r="AO157" s="2"/>
      <c r="AP157" s="2"/>
      <c r="AQ157" s="2"/>
      <c r="AR157" s="2"/>
      <c r="AS157" s="2"/>
      <c r="AT157" s="2"/>
      <c r="AU157" s="2"/>
      <c r="AV157" s="2"/>
      <c r="AW157" s="2"/>
    </row>
    <row r="158">
      <c r="A158" s="2"/>
      <c r="B158" s="2"/>
      <c r="C158" s="2"/>
      <c r="D158" s="2"/>
      <c r="E158" s="2"/>
      <c r="F158" s="2"/>
      <c r="G158" s="2"/>
      <c r="H158" s="2"/>
      <c r="I158" s="2"/>
      <c r="J158" s="2"/>
      <c r="K158" s="2"/>
      <c r="L158" s="2"/>
      <c r="M158" s="2"/>
      <c r="N158" s="2"/>
      <c r="O158" s="2"/>
      <c r="P158" s="2"/>
      <c r="Q158" s="938"/>
      <c r="R158" s="2"/>
      <c r="S158" s="939"/>
      <c r="T158" s="938"/>
      <c r="U158" s="938"/>
      <c r="V158" s="938"/>
      <c r="W158" s="2"/>
      <c r="X158" s="2"/>
      <c r="Y158" s="2"/>
      <c r="Z158" s="2"/>
      <c r="AA158" s="2"/>
      <c r="AB158" s="2"/>
      <c r="AC158" s="940"/>
      <c r="AD158" s="2"/>
      <c r="AE158" s="2"/>
      <c r="AF158" s="2"/>
      <c r="AG158" s="2"/>
      <c r="AH158" s="2"/>
      <c r="AI158" s="2"/>
      <c r="AJ158" s="2"/>
      <c r="AK158" s="2"/>
      <c r="AL158" s="2"/>
      <c r="AM158" s="2"/>
      <c r="AN158" s="2"/>
      <c r="AO158" s="2"/>
      <c r="AP158" s="2"/>
      <c r="AQ158" s="2"/>
      <c r="AR158" s="2"/>
      <c r="AS158" s="2"/>
      <c r="AT158" s="2"/>
      <c r="AU158" s="2"/>
      <c r="AV158" s="2"/>
      <c r="AW158" s="2"/>
    </row>
    <row r="159">
      <c r="A159" s="2"/>
      <c r="B159" s="2"/>
      <c r="C159" s="2"/>
      <c r="D159" s="2"/>
      <c r="E159" s="2"/>
      <c r="F159" s="2"/>
      <c r="G159" s="2"/>
      <c r="H159" s="2"/>
      <c r="I159" s="2"/>
      <c r="J159" s="2"/>
      <c r="K159" s="2"/>
      <c r="L159" s="2"/>
      <c r="M159" s="2"/>
      <c r="N159" s="2"/>
      <c r="O159" s="2"/>
      <c r="P159" s="2"/>
      <c r="Q159" s="938"/>
      <c r="R159" s="2"/>
      <c r="S159" s="939"/>
      <c r="T159" s="938"/>
      <c r="U159" s="938"/>
      <c r="V159" s="938"/>
      <c r="W159" s="2"/>
      <c r="X159" s="2"/>
      <c r="Y159" s="2"/>
      <c r="Z159" s="2"/>
      <c r="AA159" s="2"/>
      <c r="AB159" s="2"/>
      <c r="AC159" s="940"/>
      <c r="AD159" s="2"/>
      <c r="AE159" s="2"/>
      <c r="AF159" s="2"/>
      <c r="AG159" s="2"/>
      <c r="AH159" s="2"/>
      <c r="AI159" s="2"/>
      <c r="AJ159" s="2"/>
      <c r="AK159" s="2"/>
      <c r="AL159" s="2"/>
      <c r="AM159" s="2"/>
      <c r="AN159" s="2"/>
      <c r="AO159" s="2"/>
      <c r="AP159" s="2"/>
      <c r="AQ159" s="2"/>
      <c r="AR159" s="2"/>
      <c r="AS159" s="2"/>
      <c r="AT159" s="2"/>
      <c r="AU159" s="2"/>
      <c r="AV159" s="2"/>
      <c r="AW159" s="2"/>
    </row>
    <row r="160">
      <c r="A160" s="2"/>
      <c r="B160" s="2"/>
      <c r="C160" s="2"/>
      <c r="D160" s="2"/>
      <c r="E160" s="2"/>
      <c r="F160" s="2"/>
      <c r="G160" s="2"/>
      <c r="H160" s="2"/>
      <c r="I160" s="2"/>
      <c r="J160" s="2"/>
      <c r="K160" s="2"/>
      <c r="L160" s="2"/>
      <c r="M160" s="2"/>
      <c r="N160" s="2"/>
      <c r="O160" s="2"/>
      <c r="P160" s="2"/>
      <c r="Q160" s="938"/>
      <c r="R160" s="2"/>
      <c r="S160" s="939"/>
      <c r="T160" s="938"/>
      <c r="U160" s="938"/>
      <c r="V160" s="938"/>
      <c r="W160" s="2"/>
      <c r="X160" s="2"/>
      <c r="Y160" s="2"/>
      <c r="Z160" s="2"/>
      <c r="AA160" s="2"/>
      <c r="AB160" s="2"/>
      <c r="AC160" s="940"/>
      <c r="AD160" s="2"/>
      <c r="AE160" s="2"/>
      <c r="AF160" s="2"/>
      <c r="AG160" s="2"/>
      <c r="AH160" s="2"/>
      <c r="AI160" s="2"/>
      <c r="AJ160" s="2"/>
      <c r="AK160" s="2"/>
      <c r="AL160" s="2"/>
      <c r="AM160" s="2"/>
      <c r="AN160" s="2"/>
      <c r="AO160" s="2"/>
      <c r="AP160" s="2"/>
      <c r="AQ160" s="2"/>
      <c r="AR160" s="2"/>
      <c r="AS160" s="2"/>
      <c r="AT160" s="2"/>
      <c r="AU160" s="2"/>
      <c r="AV160" s="2"/>
      <c r="AW160" s="2"/>
    </row>
    <row r="161">
      <c r="A161" s="2"/>
      <c r="B161" s="2"/>
      <c r="C161" s="2"/>
      <c r="D161" s="2"/>
      <c r="E161" s="2"/>
      <c r="F161" s="2"/>
      <c r="G161" s="2"/>
      <c r="H161" s="2"/>
      <c r="I161" s="2"/>
      <c r="J161" s="2"/>
      <c r="K161" s="2"/>
      <c r="L161" s="2"/>
      <c r="M161" s="2"/>
      <c r="N161" s="2"/>
      <c r="O161" s="2"/>
      <c r="P161" s="2"/>
      <c r="Q161" s="938"/>
      <c r="R161" s="2"/>
      <c r="S161" s="939"/>
      <c r="T161" s="938"/>
      <c r="U161" s="938"/>
      <c r="V161" s="938"/>
      <c r="W161" s="2"/>
      <c r="X161" s="2"/>
      <c r="Y161" s="2"/>
      <c r="Z161" s="2"/>
      <c r="AA161" s="2"/>
      <c r="AB161" s="2"/>
      <c r="AC161" s="940"/>
      <c r="AD161" s="2"/>
      <c r="AE161" s="2"/>
      <c r="AF161" s="2"/>
      <c r="AG161" s="2"/>
      <c r="AH161" s="2"/>
      <c r="AI161" s="2"/>
      <c r="AJ161" s="2"/>
      <c r="AK161" s="2"/>
      <c r="AL161" s="2"/>
      <c r="AM161" s="2"/>
      <c r="AN161" s="2"/>
      <c r="AO161" s="2"/>
      <c r="AP161" s="2"/>
      <c r="AQ161" s="2"/>
      <c r="AR161" s="2"/>
      <c r="AS161" s="2"/>
      <c r="AT161" s="2"/>
      <c r="AU161" s="2"/>
      <c r="AV161" s="2"/>
      <c r="AW161" s="2"/>
    </row>
    <row r="162">
      <c r="A162" s="2"/>
      <c r="B162" s="2"/>
      <c r="C162" s="2"/>
      <c r="D162" s="2"/>
      <c r="E162" s="2"/>
      <c r="F162" s="2"/>
      <c r="G162" s="2"/>
      <c r="H162" s="2"/>
      <c r="I162" s="2"/>
      <c r="J162" s="2"/>
      <c r="K162" s="2"/>
      <c r="L162" s="2"/>
      <c r="M162" s="2"/>
      <c r="N162" s="2"/>
      <c r="O162" s="2"/>
      <c r="P162" s="2"/>
      <c r="Q162" s="938"/>
      <c r="R162" s="2"/>
      <c r="S162" s="939"/>
      <c r="T162" s="938"/>
      <c r="U162" s="938"/>
      <c r="V162" s="938"/>
      <c r="W162" s="2"/>
      <c r="X162" s="2"/>
      <c r="Y162" s="2"/>
      <c r="Z162" s="2"/>
      <c r="AA162" s="2"/>
      <c r="AB162" s="2"/>
      <c r="AC162" s="940"/>
      <c r="AD162" s="2"/>
      <c r="AE162" s="2"/>
      <c r="AF162" s="2"/>
      <c r="AG162" s="2"/>
      <c r="AH162" s="2"/>
      <c r="AI162" s="2"/>
      <c r="AJ162" s="2"/>
      <c r="AK162" s="2"/>
      <c r="AL162" s="2"/>
      <c r="AM162" s="2"/>
      <c r="AN162" s="2"/>
      <c r="AO162" s="2"/>
      <c r="AP162" s="2"/>
      <c r="AQ162" s="2"/>
      <c r="AR162" s="2"/>
      <c r="AS162" s="2"/>
      <c r="AT162" s="2"/>
      <c r="AU162" s="2"/>
      <c r="AV162" s="2"/>
      <c r="AW162" s="2"/>
    </row>
    <row r="163">
      <c r="A163" s="2"/>
      <c r="B163" s="2"/>
      <c r="C163" s="2"/>
      <c r="D163" s="2"/>
      <c r="E163" s="2"/>
      <c r="F163" s="2"/>
      <c r="G163" s="2"/>
      <c r="H163" s="2"/>
      <c r="I163" s="2"/>
      <c r="J163" s="2"/>
      <c r="K163" s="2"/>
      <c r="L163" s="2"/>
      <c r="M163" s="2"/>
      <c r="N163" s="2"/>
      <c r="O163" s="2"/>
      <c r="P163" s="2"/>
      <c r="Q163" s="938"/>
      <c r="R163" s="2"/>
      <c r="S163" s="939"/>
      <c r="T163" s="938"/>
      <c r="U163" s="938"/>
      <c r="V163" s="938"/>
      <c r="W163" s="2"/>
      <c r="X163" s="2"/>
      <c r="Y163" s="2"/>
      <c r="Z163" s="2"/>
      <c r="AA163" s="2"/>
      <c r="AB163" s="2"/>
      <c r="AC163" s="940"/>
      <c r="AD163" s="2"/>
      <c r="AE163" s="2"/>
      <c r="AF163" s="2"/>
      <c r="AG163" s="2"/>
      <c r="AH163" s="2"/>
      <c r="AI163" s="2"/>
      <c r="AJ163" s="2"/>
      <c r="AK163" s="2"/>
      <c r="AL163" s="2"/>
      <c r="AM163" s="2"/>
      <c r="AN163" s="2"/>
      <c r="AO163" s="2"/>
      <c r="AP163" s="2"/>
      <c r="AQ163" s="2"/>
      <c r="AR163" s="2"/>
      <c r="AS163" s="2"/>
      <c r="AT163" s="2"/>
      <c r="AU163" s="2"/>
      <c r="AV163" s="2"/>
      <c r="AW163" s="2"/>
    </row>
    <row r="164">
      <c r="A164" s="2"/>
      <c r="B164" s="2"/>
      <c r="C164" s="2"/>
      <c r="D164" s="2"/>
      <c r="E164" s="2"/>
      <c r="F164" s="2"/>
      <c r="G164" s="2"/>
      <c r="H164" s="2"/>
      <c r="I164" s="2"/>
      <c r="J164" s="2"/>
      <c r="K164" s="2"/>
      <c r="L164" s="2"/>
      <c r="M164" s="2"/>
      <c r="N164" s="2"/>
      <c r="O164" s="2"/>
      <c r="P164" s="2"/>
      <c r="Q164" s="938"/>
      <c r="R164" s="2"/>
      <c r="S164" s="939"/>
      <c r="T164" s="938"/>
      <c r="U164" s="938"/>
      <c r="V164" s="938"/>
      <c r="W164" s="2"/>
      <c r="X164" s="2"/>
      <c r="Y164" s="2"/>
      <c r="Z164" s="2"/>
      <c r="AA164" s="2"/>
      <c r="AB164" s="2"/>
      <c r="AC164" s="940"/>
      <c r="AD164" s="2"/>
      <c r="AE164" s="2"/>
      <c r="AF164" s="2"/>
      <c r="AG164" s="2"/>
      <c r="AH164" s="2"/>
      <c r="AI164" s="2"/>
      <c r="AJ164" s="2"/>
      <c r="AK164" s="2"/>
      <c r="AL164" s="2"/>
      <c r="AM164" s="2"/>
      <c r="AN164" s="2"/>
      <c r="AO164" s="2"/>
      <c r="AP164" s="2"/>
      <c r="AQ164" s="2"/>
      <c r="AR164" s="2"/>
      <c r="AS164" s="2"/>
      <c r="AT164" s="2"/>
      <c r="AU164" s="2"/>
      <c r="AV164" s="2"/>
      <c r="AW164" s="2"/>
    </row>
    <row r="165">
      <c r="A165" s="2"/>
      <c r="B165" s="2"/>
      <c r="C165" s="2"/>
      <c r="D165" s="2"/>
      <c r="E165" s="2"/>
      <c r="F165" s="2"/>
      <c r="G165" s="2"/>
      <c r="H165" s="2"/>
      <c r="I165" s="2"/>
      <c r="J165" s="2"/>
      <c r="K165" s="2"/>
      <c r="L165" s="2"/>
      <c r="M165" s="2"/>
      <c r="N165" s="2"/>
      <c r="O165" s="2"/>
      <c r="P165" s="2"/>
      <c r="Q165" s="938"/>
      <c r="R165" s="2"/>
      <c r="S165" s="939"/>
      <c r="T165" s="938"/>
      <c r="U165" s="938"/>
      <c r="V165" s="938"/>
      <c r="W165" s="2"/>
      <c r="X165" s="2"/>
      <c r="Y165" s="2"/>
      <c r="Z165" s="2"/>
      <c r="AA165" s="2"/>
      <c r="AB165" s="2"/>
      <c r="AC165" s="940"/>
      <c r="AD165" s="2"/>
      <c r="AE165" s="2"/>
      <c r="AF165" s="2"/>
      <c r="AG165" s="2"/>
      <c r="AH165" s="2"/>
      <c r="AI165" s="2"/>
      <c r="AJ165" s="2"/>
      <c r="AK165" s="2"/>
      <c r="AL165" s="2"/>
      <c r="AM165" s="2"/>
      <c r="AN165" s="2"/>
      <c r="AO165" s="2"/>
      <c r="AP165" s="2"/>
      <c r="AQ165" s="2"/>
      <c r="AR165" s="2"/>
      <c r="AS165" s="2"/>
      <c r="AT165" s="2"/>
      <c r="AU165" s="2"/>
      <c r="AV165" s="2"/>
      <c r="AW165" s="2"/>
    </row>
    <row r="166">
      <c r="A166" s="2"/>
      <c r="B166" s="2"/>
      <c r="C166" s="2"/>
      <c r="D166" s="2"/>
      <c r="E166" s="2"/>
      <c r="F166" s="2"/>
      <c r="G166" s="2"/>
      <c r="H166" s="2"/>
      <c r="I166" s="2"/>
      <c r="J166" s="2"/>
      <c r="K166" s="2"/>
      <c r="L166" s="2"/>
      <c r="M166" s="2"/>
      <c r="N166" s="2"/>
      <c r="O166" s="2"/>
      <c r="P166" s="2"/>
      <c r="Q166" s="938"/>
      <c r="R166" s="2"/>
      <c r="S166" s="939"/>
      <c r="T166" s="938"/>
      <c r="U166" s="938"/>
      <c r="V166" s="938"/>
      <c r="W166" s="2"/>
      <c r="X166" s="2"/>
      <c r="Y166" s="2"/>
      <c r="Z166" s="2"/>
      <c r="AA166" s="2"/>
      <c r="AB166" s="2"/>
      <c r="AC166" s="940"/>
      <c r="AD166" s="2"/>
      <c r="AE166" s="2"/>
      <c r="AF166" s="2"/>
      <c r="AG166" s="2"/>
      <c r="AH166" s="2"/>
      <c r="AI166" s="2"/>
      <c r="AJ166" s="2"/>
      <c r="AK166" s="2"/>
      <c r="AL166" s="2"/>
      <c r="AM166" s="2"/>
      <c r="AN166" s="2"/>
      <c r="AO166" s="2"/>
      <c r="AP166" s="2"/>
      <c r="AQ166" s="2"/>
      <c r="AR166" s="2"/>
      <c r="AS166" s="2"/>
      <c r="AT166" s="2"/>
      <c r="AU166" s="2"/>
      <c r="AV166" s="2"/>
      <c r="AW166" s="2"/>
    </row>
    <row r="167">
      <c r="A167" s="2"/>
      <c r="B167" s="2"/>
      <c r="C167" s="2"/>
      <c r="D167" s="2"/>
      <c r="E167" s="2"/>
      <c r="F167" s="2"/>
      <c r="G167" s="2"/>
      <c r="H167" s="2"/>
      <c r="I167" s="2"/>
      <c r="J167" s="2"/>
      <c r="K167" s="2"/>
      <c r="L167" s="2"/>
      <c r="M167" s="2"/>
      <c r="N167" s="2"/>
      <c r="O167" s="2"/>
      <c r="P167" s="2"/>
      <c r="Q167" s="938"/>
      <c r="R167" s="2"/>
      <c r="S167" s="939"/>
      <c r="T167" s="938"/>
      <c r="U167" s="938"/>
      <c r="V167" s="938"/>
      <c r="W167" s="2"/>
      <c r="X167" s="2"/>
      <c r="Y167" s="2"/>
      <c r="Z167" s="2"/>
      <c r="AA167" s="2"/>
      <c r="AB167" s="2"/>
      <c r="AC167" s="940"/>
      <c r="AD167" s="2"/>
      <c r="AE167" s="2"/>
      <c r="AF167" s="2"/>
      <c r="AG167" s="2"/>
      <c r="AH167" s="2"/>
      <c r="AI167" s="2"/>
      <c r="AJ167" s="2"/>
      <c r="AK167" s="2"/>
      <c r="AL167" s="2"/>
      <c r="AM167" s="2"/>
      <c r="AN167" s="2"/>
      <c r="AO167" s="2"/>
      <c r="AP167" s="2"/>
      <c r="AQ167" s="2"/>
      <c r="AR167" s="2"/>
      <c r="AS167" s="2"/>
      <c r="AT167" s="2"/>
      <c r="AU167" s="2"/>
      <c r="AV167" s="2"/>
      <c r="AW167" s="2"/>
    </row>
    <row r="168">
      <c r="A168" s="2"/>
      <c r="B168" s="2"/>
      <c r="C168" s="2"/>
      <c r="D168" s="2"/>
      <c r="E168" s="2"/>
      <c r="F168" s="2"/>
      <c r="G168" s="2"/>
      <c r="H168" s="2"/>
      <c r="I168" s="2"/>
      <c r="J168" s="2"/>
      <c r="K168" s="2"/>
      <c r="L168" s="2"/>
      <c r="M168" s="2"/>
      <c r="N168" s="2"/>
      <c r="O168" s="2"/>
      <c r="P168" s="2"/>
      <c r="Q168" s="938"/>
      <c r="R168" s="2"/>
      <c r="S168" s="939"/>
      <c r="T168" s="938"/>
      <c r="U168" s="938"/>
      <c r="V168" s="938"/>
      <c r="W168" s="2"/>
      <c r="X168" s="2"/>
      <c r="Y168" s="2"/>
      <c r="Z168" s="2"/>
      <c r="AA168" s="2"/>
      <c r="AB168" s="2"/>
      <c r="AC168" s="940"/>
      <c r="AD168" s="2"/>
      <c r="AE168" s="2"/>
      <c r="AF168" s="2"/>
      <c r="AG168" s="2"/>
      <c r="AH168" s="2"/>
      <c r="AI168" s="2"/>
      <c r="AJ168" s="2"/>
      <c r="AK168" s="2"/>
      <c r="AL168" s="2"/>
      <c r="AM168" s="2"/>
      <c r="AN168" s="2"/>
      <c r="AO168" s="2"/>
      <c r="AP168" s="2"/>
      <c r="AQ168" s="2"/>
      <c r="AR168" s="2"/>
      <c r="AS168" s="2"/>
      <c r="AT168" s="2"/>
      <c r="AU168" s="2"/>
      <c r="AV168" s="2"/>
      <c r="AW168" s="2"/>
    </row>
    <row r="169">
      <c r="A169" s="2"/>
      <c r="B169" s="2"/>
      <c r="C169" s="2"/>
      <c r="D169" s="2"/>
      <c r="E169" s="2"/>
      <c r="F169" s="2"/>
      <c r="G169" s="2"/>
      <c r="H169" s="2"/>
      <c r="I169" s="2"/>
      <c r="J169" s="2"/>
      <c r="K169" s="2"/>
      <c r="L169" s="2"/>
      <c r="M169" s="2"/>
      <c r="N169" s="2"/>
      <c r="O169" s="2"/>
      <c r="P169" s="2"/>
      <c r="Q169" s="938"/>
      <c r="R169" s="2"/>
      <c r="S169" s="939"/>
      <c r="T169" s="938"/>
      <c r="U169" s="938"/>
      <c r="V169" s="938"/>
      <c r="W169" s="2"/>
      <c r="X169" s="2"/>
      <c r="Y169" s="2"/>
      <c r="Z169" s="2"/>
      <c r="AA169" s="2"/>
      <c r="AB169" s="2"/>
      <c r="AC169" s="940"/>
      <c r="AD169" s="2"/>
      <c r="AE169" s="2"/>
      <c r="AF169" s="2"/>
      <c r="AG169" s="2"/>
      <c r="AH169" s="2"/>
      <c r="AI169" s="2"/>
      <c r="AJ169" s="2"/>
      <c r="AK169" s="2"/>
      <c r="AL169" s="2"/>
      <c r="AM169" s="2"/>
      <c r="AN169" s="2"/>
      <c r="AO169" s="2"/>
      <c r="AP169" s="2"/>
      <c r="AQ169" s="2"/>
      <c r="AR169" s="2"/>
      <c r="AS169" s="2"/>
      <c r="AT169" s="2"/>
      <c r="AU169" s="2"/>
      <c r="AV169" s="2"/>
      <c r="AW169" s="2"/>
    </row>
    <row r="170">
      <c r="A170" s="2"/>
      <c r="B170" s="2"/>
      <c r="C170" s="2"/>
      <c r="D170" s="2"/>
      <c r="E170" s="2"/>
      <c r="F170" s="2"/>
      <c r="G170" s="2"/>
      <c r="H170" s="2"/>
      <c r="I170" s="2"/>
      <c r="J170" s="2"/>
      <c r="K170" s="2"/>
      <c r="L170" s="2"/>
      <c r="M170" s="2"/>
      <c r="N170" s="2"/>
      <c r="O170" s="2"/>
      <c r="P170" s="2"/>
      <c r="Q170" s="938"/>
      <c r="R170" s="2"/>
      <c r="S170" s="939"/>
      <c r="T170" s="938"/>
      <c r="U170" s="938"/>
      <c r="V170" s="938"/>
      <c r="W170" s="2"/>
      <c r="X170" s="2"/>
      <c r="Y170" s="2"/>
      <c r="Z170" s="2"/>
      <c r="AA170" s="2"/>
      <c r="AB170" s="2"/>
      <c r="AC170" s="940"/>
      <c r="AD170" s="2"/>
      <c r="AE170" s="2"/>
      <c r="AF170" s="2"/>
      <c r="AG170" s="2"/>
      <c r="AH170" s="2"/>
      <c r="AI170" s="2"/>
      <c r="AJ170" s="2"/>
      <c r="AK170" s="2"/>
      <c r="AL170" s="2"/>
      <c r="AM170" s="2"/>
      <c r="AN170" s="2"/>
      <c r="AO170" s="2"/>
      <c r="AP170" s="2"/>
      <c r="AQ170" s="2"/>
      <c r="AR170" s="2"/>
      <c r="AS170" s="2"/>
      <c r="AT170" s="2"/>
      <c r="AU170" s="2"/>
      <c r="AV170" s="2"/>
      <c r="AW170" s="2"/>
    </row>
    <row r="171">
      <c r="A171" s="2"/>
      <c r="B171" s="2"/>
      <c r="C171" s="2"/>
      <c r="D171" s="2"/>
      <c r="E171" s="2"/>
      <c r="F171" s="2"/>
      <c r="G171" s="2"/>
      <c r="H171" s="2"/>
      <c r="I171" s="2"/>
      <c r="J171" s="2"/>
      <c r="K171" s="2"/>
      <c r="L171" s="2"/>
      <c r="M171" s="2"/>
      <c r="N171" s="2"/>
      <c r="O171" s="2"/>
      <c r="P171" s="2"/>
      <c r="Q171" s="938"/>
      <c r="R171" s="2"/>
      <c r="S171" s="939"/>
      <c r="T171" s="938"/>
      <c r="U171" s="938"/>
      <c r="V171" s="938"/>
      <c r="W171" s="2"/>
      <c r="X171" s="2"/>
      <c r="Y171" s="2"/>
      <c r="Z171" s="2"/>
      <c r="AA171" s="2"/>
      <c r="AB171" s="2"/>
      <c r="AC171" s="940"/>
      <c r="AD171" s="2"/>
      <c r="AE171" s="2"/>
      <c r="AF171" s="2"/>
      <c r="AG171" s="2"/>
      <c r="AH171" s="2"/>
      <c r="AI171" s="2"/>
      <c r="AJ171" s="2"/>
      <c r="AK171" s="2"/>
      <c r="AL171" s="2"/>
      <c r="AM171" s="2"/>
      <c r="AN171" s="2"/>
      <c r="AO171" s="2"/>
      <c r="AP171" s="2"/>
      <c r="AQ171" s="2"/>
      <c r="AR171" s="2"/>
      <c r="AS171" s="2"/>
      <c r="AT171" s="2"/>
      <c r="AU171" s="2"/>
      <c r="AV171" s="2"/>
      <c r="AW171" s="2"/>
    </row>
    <row r="172">
      <c r="A172" s="2"/>
      <c r="B172" s="2"/>
      <c r="C172" s="2"/>
      <c r="D172" s="2"/>
      <c r="E172" s="2"/>
      <c r="F172" s="2"/>
      <c r="G172" s="2"/>
      <c r="H172" s="2"/>
      <c r="I172" s="2"/>
      <c r="J172" s="2"/>
      <c r="K172" s="2"/>
      <c r="L172" s="2"/>
      <c r="M172" s="2"/>
      <c r="N172" s="2"/>
      <c r="O172" s="2"/>
      <c r="P172" s="2"/>
      <c r="Q172" s="938"/>
      <c r="R172" s="2"/>
      <c r="S172" s="939"/>
      <c r="T172" s="938"/>
      <c r="U172" s="938"/>
      <c r="V172" s="938"/>
      <c r="W172" s="2"/>
      <c r="X172" s="2"/>
      <c r="Y172" s="2"/>
      <c r="Z172" s="2"/>
      <c r="AA172" s="2"/>
      <c r="AB172" s="2"/>
      <c r="AC172" s="940"/>
      <c r="AD172" s="2"/>
      <c r="AE172" s="2"/>
      <c r="AF172" s="2"/>
      <c r="AG172" s="2"/>
      <c r="AH172" s="2"/>
      <c r="AI172" s="2"/>
      <c r="AJ172" s="2"/>
      <c r="AK172" s="2"/>
      <c r="AL172" s="2"/>
      <c r="AM172" s="2"/>
      <c r="AN172" s="2"/>
      <c r="AO172" s="2"/>
      <c r="AP172" s="2"/>
      <c r="AQ172" s="2"/>
      <c r="AR172" s="2"/>
      <c r="AS172" s="2"/>
      <c r="AT172" s="2"/>
      <c r="AU172" s="2"/>
      <c r="AV172" s="2"/>
      <c r="AW172" s="2"/>
    </row>
    <row r="173">
      <c r="A173" s="2"/>
      <c r="B173" s="2"/>
      <c r="C173" s="2"/>
      <c r="D173" s="2"/>
      <c r="E173" s="2"/>
      <c r="F173" s="2"/>
      <c r="G173" s="2"/>
      <c r="H173" s="2"/>
      <c r="I173" s="2"/>
      <c r="J173" s="2"/>
      <c r="K173" s="2"/>
      <c r="L173" s="2"/>
      <c r="M173" s="2"/>
      <c r="N173" s="2"/>
      <c r="O173" s="2"/>
      <c r="P173" s="2"/>
      <c r="Q173" s="938"/>
      <c r="R173" s="2"/>
      <c r="S173" s="939"/>
      <c r="T173" s="938"/>
      <c r="U173" s="938"/>
      <c r="V173" s="938"/>
      <c r="W173" s="2"/>
      <c r="X173" s="2"/>
      <c r="Y173" s="2"/>
      <c r="Z173" s="2"/>
      <c r="AA173" s="2"/>
      <c r="AB173" s="2"/>
      <c r="AC173" s="940"/>
      <c r="AD173" s="2"/>
      <c r="AE173" s="2"/>
      <c r="AF173" s="2"/>
      <c r="AG173" s="2"/>
      <c r="AH173" s="2"/>
      <c r="AI173" s="2"/>
      <c r="AJ173" s="2"/>
      <c r="AK173" s="2"/>
      <c r="AL173" s="2"/>
      <c r="AM173" s="2"/>
      <c r="AN173" s="2"/>
      <c r="AO173" s="2"/>
      <c r="AP173" s="2"/>
      <c r="AQ173" s="2"/>
      <c r="AR173" s="2"/>
      <c r="AS173" s="2"/>
      <c r="AT173" s="2"/>
      <c r="AU173" s="2"/>
      <c r="AV173" s="2"/>
      <c r="AW173" s="2"/>
    </row>
    <row r="174">
      <c r="A174" s="2"/>
      <c r="B174" s="2"/>
      <c r="C174" s="2"/>
      <c r="D174" s="2"/>
      <c r="E174" s="2"/>
      <c r="F174" s="2"/>
      <c r="G174" s="2"/>
      <c r="H174" s="2"/>
      <c r="I174" s="2"/>
      <c r="J174" s="2"/>
      <c r="K174" s="2"/>
      <c r="L174" s="2"/>
      <c r="M174" s="2"/>
      <c r="N174" s="2"/>
      <c r="O174" s="2"/>
      <c r="P174" s="2"/>
      <c r="Q174" s="938"/>
      <c r="R174" s="2"/>
      <c r="S174" s="939"/>
      <c r="T174" s="938"/>
      <c r="U174" s="938"/>
      <c r="V174" s="938"/>
      <c r="W174" s="2"/>
      <c r="X174" s="2"/>
      <c r="Y174" s="2"/>
      <c r="Z174" s="2"/>
      <c r="AA174" s="2"/>
      <c r="AB174" s="2"/>
      <c r="AC174" s="940"/>
      <c r="AD174" s="2"/>
      <c r="AE174" s="2"/>
      <c r="AF174" s="2"/>
      <c r="AG174" s="2"/>
      <c r="AH174" s="2"/>
      <c r="AI174" s="2"/>
      <c r="AJ174" s="2"/>
      <c r="AK174" s="2"/>
      <c r="AL174" s="2"/>
      <c r="AM174" s="2"/>
      <c r="AN174" s="2"/>
      <c r="AO174" s="2"/>
      <c r="AP174" s="2"/>
      <c r="AQ174" s="2"/>
      <c r="AR174" s="2"/>
      <c r="AS174" s="2"/>
      <c r="AT174" s="2"/>
      <c r="AU174" s="2"/>
      <c r="AV174" s="2"/>
      <c r="AW174" s="2"/>
    </row>
    <row r="175">
      <c r="A175" s="2"/>
      <c r="B175" s="2"/>
      <c r="C175" s="2"/>
      <c r="D175" s="2"/>
      <c r="E175" s="2"/>
      <c r="F175" s="2"/>
      <c r="G175" s="2"/>
      <c r="H175" s="2"/>
      <c r="I175" s="2"/>
      <c r="J175" s="2"/>
      <c r="K175" s="2"/>
      <c r="L175" s="2"/>
      <c r="M175" s="2"/>
      <c r="N175" s="2"/>
      <c r="O175" s="2"/>
      <c r="P175" s="2"/>
      <c r="Q175" s="938"/>
      <c r="R175" s="2"/>
      <c r="S175" s="939"/>
      <c r="T175" s="938"/>
      <c r="U175" s="938"/>
      <c r="V175" s="938"/>
      <c r="W175" s="2"/>
      <c r="X175" s="2"/>
      <c r="Y175" s="2"/>
      <c r="Z175" s="2"/>
      <c r="AA175" s="2"/>
      <c r="AB175" s="2"/>
      <c r="AC175" s="940"/>
      <c r="AD175" s="2"/>
      <c r="AE175" s="2"/>
      <c r="AF175" s="2"/>
      <c r="AG175" s="2"/>
      <c r="AH175" s="2"/>
      <c r="AI175" s="2"/>
      <c r="AJ175" s="2"/>
      <c r="AK175" s="2"/>
      <c r="AL175" s="2"/>
      <c r="AM175" s="2"/>
      <c r="AN175" s="2"/>
      <c r="AO175" s="2"/>
      <c r="AP175" s="2"/>
      <c r="AQ175" s="2"/>
      <c r="AR175" s="2"/>
      <c r="AS175" s="2"/>
      <c r="AT175" s="2"/>
      <c r="AU175" s="2"/>
      <c r="AV175" s="2"/>
      <c r="AW175" s="2"/>
    </row>
    <row r="176">
      <c r="A176" s="2"/>
      <c r="B176" s="2"/>
      <c r="C176" s="2"/>
      <c r="D176" s="2"/>
      <c r="E176" s="2"/>
      <c r="F176" s="2"/>
      <c r="G176" s="2"/>
      <c r="H176" s="2"/>
      <c r="I176" s="2"/>
      <c r="J176" s="2"/>
      <c r="K176" s="2"/>
      <c r="L176" s="2"/>
      <c r="M176" s="2"/>
      <c r="N176" s="2"/>
      <c r="O176" s="2"/>
      <c r="P176" s="2"/>
      <c r="Q176" s="938"/>
      <c r="R176" s="2"/>
      <c r="S176" s="939"/>
      <c r="T176" s="938"/>
      <c r="U176" s="938"/>
      <c r="V176" s="938"/>
      <c r="W176" s="2"/>
      <c r="X176" s="2"/>
      <c r="Y176" s="2"/>
      <c r="Z176" s="2"/>
      <c r="AA176" s="2"/>
      <c r="AB176" s="2"/>
      <c r="AC176" s="940"/>
      <c r="AD176" s="2"/>
      <c r="AE176" s="2"/>
      <c r="AF176" s="2"/>
      <c r="AG176" s="2"/>
      <c r="AH176" s="2"/>
      <c r="AI176" s="2"/>
      <c r="AJ176" s="2"/>
      <c r="AK176" s="2"/>
      <c r="AL176" s="2"/>
      <c r="AM176" s="2"/>
      <c r="AN176" s="2"/>
      <c r="AO176" s="2"/>
      <c r="AP176" s="2"/>
      <c r="AQ176" s="2"/>
      <c r="AR176" s="2"/>
      <c r="AS176" s="2"/>
      <c r="AT176" s="2"/>
      <c r="AU176" s="2"/>
      <c r="AV176" s="2"/>
      <c r="AW176" s="2"/>
    </row>
    <row r="177">
      <c r="A177" s="2"/>
      <c r="B177" s="2"/>
      <c r="C177" s="2"/>
      <c r="D177" s="2"/>
      <c r="E177" s="2"/>
      <c r="F177" s="2"/>
      <c r="G177" s="2"/>
      <c r="H177" s="2"/>
      <c r="I177" s="2"/>
      <c r="J177" s="2"/>
      <c r="K177" s="2"/>
      <c r="L177" s="2"/>
      <c r="M177" s="2"/>
      <c r="N177" s="2"/>
      <c r="O177" s="2"/>
      <c r="P177" s="2"/>
      <c r="Q177" s="938"/>
      <c r="R177" s="2"/>
      <c r="S177" s="939"/>
      <c r="T177" s="938"/>
      <c r="U177" s="938"/>
      <c r="V177" s="938"/>
      <c r="W177" s="2"/>
      <c r="X177" s="2"/>
      <c r="Y177" s="2"/>
      <c r="Z177" s="2"/>
      <c r="AA177" s="2"/>
      <c r="AB177" s="2"/>
      <c r="AC177" s="940"/>
      <c r="AD177" s="2"/>
      <c r="AE177" s="2"/>
      <c r="AF177" s="2"/>
      <c r="AG177" s="2"/>
      <c r="AH177" s="2"/>
      <c r="AI177" s="2"/>
      <c r="AJ177" s="2"/>
      <c r="AK177" s="2"/>
      <c r="AL177" s="2"/>
      <c r="AM177" s="2"/>
      <c r="AN177" s="2"/>
      <c r="AO177" s="2"/>
      <c r="AP177" s="2"/>
      <c r="AQ177" s="2"/>
      <c r="AR177" s="2"/>
      <c r="AS177" s="2"/>
      <c r="AT177" s="2"/>
      <c r="AU177" s="2"/>
      <c r="AV177" s="2"/>
      <c r="AW177" s="2"/>
    </row>
    <row r="178">
      <c r="A178" s="2"/>
      <c r="B178" s="2"/>
      <c r="C178" s="2"/>
      <c r="D178" s="2"/>
      <c r="E178" s="2"/>
      <c r="F178" s="2"/>
      <c r="G178" s="2"/>
      <c r="H178" s="2"/>
      <c r="I178" s="2"/>
      <c r="J178" s="2"/>
      <c r="K178" s="2"/>
      <c r="L178" s="2"/>
      <c r="M178" s="2"/>
      <c r="N178" s="2"/>
      <c r="O178" s="2"/>
      <c r="P178" s="2"/>
      <c r="Q178" s="938"/>
      <c r="R178" s="2"/>
      <c r="S178" s="939"/>
      <c r="T178" s="938"/>
      <c r="U178" s="938"/>
      <c r="V178" s="938"/>
      <c r="W178" s="2"/>
      <c r="X178" s="2"/>
      <c r="Y178" s="2"/>
      <c r="Z178" s="2"/>
      <c r="AA178" s="2"/>
      <c r="AB178" s="2"/>
      <c r="AC178" s="940"/>
      <c r="AD178" s="2"/>
      <c r="AE178" s="2"/>
      <c r="AF178" s="2"/>
      <c r="AG178" s="2"/>
      <c r="AH178" s="2"/>
      <c r="AI178" s="2"/>
      <c r="AJ178" s="2"/>
      <c r="AK178" s="2"/>
      <c r="AL178" s="2"/>
      <c r="AM178" s="2"/>
      <c r="AN178" s="2"/>
      <c r="AO178" s="2"/>
      <c r="AP178" s="2"/>
      <c r="AQ178" s="2"/>
      <c r="AR178" s="2"/>
      <c r="AS178" s="2"/>
      <c r="AT178" s="2"/>
      <c r="AU178" s="2"/>
      <c r="AV178" s="2"/>
      <c r="AW178" s="2"/>
    </row>
    <row r="179">
      <c r="A179" s="2"/>
      <c r="B179" s="2"/>
      <c r="C179" s="2"/>
      <c r="D179" s="2"/>
      <c r="E179" s="2"/>
      <c r="F179" s="2"/>
      <c r="G179" s="2"/>
      <c r="H179" s="2"/>
      <c r="I179" s="2"/>
      <c r="J179" s="2"/>
      <c r="K179" s="2"/>
      <c r="L179" s="2"/>
      <c r="M179" s="2"/>
      <c r="N179" s="2"/>
      <c r="O179" s="2"/>
      <c r="P179" s="2"/>
      <c r="Q179" s="938"/>
      <c r="R179" s="2"/>
      <c r="S179" s="939"/>
      <c r="T179" s="938"/>
      <c r="U179" s="938"/>
      <c r="V179" s="938"/>
      <c r="W179" s="2"/>
      <c r="X179" s="2"/>
      <c r="Y179" s="2"/>
      <c r="Z179" s="2"/>
      <c r="AA179" s="2"/>
      <c r="AB179" s="2"/>
      <c r="AC179" s="940"/>
      <c r="AD179" s="2"/>
      <c r="AE179" s="2"/>
      <c r="AF179" s="2"/>
      <c r="AG179" s="2"/>
      <c r="AH179" s="2"/>
      <c r="AI179" s="2"/>
      <c r="AJ179" s="2"/>
      <c r="AK179" s="2"/>
      <c r="AL179" s="2"/>
      <c r="AM179" s="2"/>
      <c r="AN179" s="2"/>
      <c r="AO179" s="2"/>
      <c r="AP179" s="2"/>
      <c r="AQ179" s="2"/>
      <c r="AR179" s="2"/>
      <c r="AS179" s="2"/>
      <c r="AT179" s="2"/>
      <c r="AU179" s="2"/>
      <c r="AV179" s="2"/>
      <c r="AW179" s="2"/>
    </row>
    <row r="180">
      <c r="A180" s="2"/>
      <c r="B180" s="2"/>
      <c r="C180" s="2"/>
      <c r="D180" s="2"/>
      <c r="E180" s="2"/>
      <c r="F180" s="2"/>
      <c r="G180" s="2"/>
      <c r="H180" s="2"/>
      <c r="I180" s="2"/>
      <c r="J180" s="2"/>
      <c r="K180" s="2"/>
      <c r="L180" s="2"/>
      <c r="M180" s="2"/>
      <c r="N180" s="2"/>
      <c r="O180" s="2"/>
      <c r="P180" s="2"/>
      <c r="Q180" s="938"/>
      <c r="R180" s="2"/>
      <c r="S180" s="939"/>
      <c r="T180" s="938"/>
      <c r="U180" s="938"/>
      <c r="V180" s="938"/>
      <c r="W180" s="2"/>
      <c r="X180" s="2"/>
      <c r="Y180" s="2"/>
      <c r="Z180" s="2"/>
      <c r="AA180" s="2"/>
      <c r="AB180" s="2"/>
      <c r="AC180" s="940"/>
      <c r="AD180" s="2"/>
      <c r="AE180" s="2"/>
      <c r="AF180" s="2"/>
      <c r="AG180" s="2"/>
      <c r="AH180" s="2"/>
      <c r="AI180" s="2"/>
      <c r="AJ180" s="2"/>
      <c r="AK180" s="2"/>
      <c r="AL180" s="2"/>
      <c r="AM180" s="2"/>
      <c r="AN180" s="2"/>
      <c r="AO180" s="2"/>
      <c r="AP180" s="2"/>
      <c r="AQ180" s="2"/>
      <c r="AR180" s="2"/>
      <c r="AS180" s="2"/>
      <c r="AT180" s="2"/>
      <c r="AU180" s="2"/>
      <c r="AV180" s="2"/>
      <c r="AW180" s="2"/>
    </row>
    <row r="181">
      <c r="A181" s="2"/>
      <c r="B181" s="2"/>
      <c r="C181" s="2"/>
      <c r="D181" s="2"/>
      <c r="E181" s="2"/>
      <c r="F181" s="2"/>
      <c r="G181" s="2"/>
      <c r="H181" s="2"/>
      <c r="I181" s="2"/>
      <c r="J181" s="2"/>
      <c r="K181" s="2"/>
      <c r="L181" s="2"/>
      <c r="M181" s="2"/>
      <c r="N181" s="2"/>
      <c r="O181" s="2"/>
      <c r="P181" s="2"/>
      <c r="Q181" s="938"/>
      <c r="R181" s="2"/>
      <c r="S181" s="939"/>
      <c r="T181" s="938"/>
      <c r="U181" s="938"/>
      <c r="V181" s="938"/>
      <c r="W181" s="2"/>
      <c r="X181" s="2"/>
      <c r="Y181" s="2"/>
      <c r="Z181" s="2"/>
      <c r="AA181" s="2"/>
      <c r="AB181" s="2"/>
      <c r="AC181" s="940"/>
      <c r="AD181" s="2"/>
      <c r="AE181" s="2"/>
      <c r="AF181" s="2"/>
      <c r="AG181" s="2"/>
      <c r="AH181" s="2"/>
      <c r="AI181" s="2"/>
      <c r="AJ181" s="2"/>
      <c r="AK181" s="2"/>
      <c r="AL181" s="2"/>
      <c r="AM181" s="2"/>
      <c r="AN181" s="2"/>
      <c r="AO181" s="2"/>
      <c r="AP181" s="2"/>
      <c r="AQ181" s="2"/>
      <c r="AR181" s="2"/>
      <c r="AS181" s="2"/>
      <c r="AT181" s="2"/>
      <c r="AU181" s="2"/>
      <c r="AV181" s="2"/>
      <c r="AW181" s="2"/>
    </row>
    <row r="182">
      <c r="A182" s="2"/>
      <c r="B182" s="2"/>
      <c r="C182" s="2"/>
      <c r="D182" s="2"/>
      <c r="E182" s="2"/>
      <c r="F182" s="2"/>
      <c r="G182" s="2"/>
      <c r="H182" s="2"/>
      <c r="I182" s="2"/>
      <c r="J182" s="2"/>
      <c r="K182" s="2"/>
      <c r="L182" s="2"/>
      <c r="M182" s="2"/>
      <c r="N182" s="2"/>
      <c r="O182" s="2"/>
      <c r="P182" s="2"/>
      <c r="Q182" s="938"/>
      <c r="R182" s="2"/>
      <c r="S182" s="939"/>
      <c r="T182" s="938"/>
      <c r="U182" s="938"/>
      <c r="V182" s="938"/>
      <c r="W182" s="2"/>
      <c r="X182" s="2"/>
      <c r="Y182" s="2"/>
      <c r="Z182" s="2"/>
      <c r="AA182" s="2"/>
      <c r="AB182" s="2"/>
      <c r="AC182" s="940"/>
      <c r="AD182" s="2"/>
      <c r="AE182" s="2"/>
      <c r="AF182" s="2"/>
      <c r="AG182" s="2"/>
      <c r="AH182" s="2"/>
      <c r="AI182" s="2"/>
      <c r="AJ182" s="2"/>
      <c r="AK182" s="2"/>
      <c r="AL182" s="2"/>
      <c r="AM182" s="2"/>
      <c r="AN182" s="2"/>
      <c r="AO182" s="2"/>
      <c r="AP182" s="2"/>
      <c r="AQ182" s="2"/>
      <c r="AR182" s="2"/>
      <c r="AS182" s="2"/>
      <c r="AT182" s="2"/>
      <c r="AU182" s="2"/>
      <c r="AV182" s="2"/>
      <c r="AW182" s="2"/>
    </row>
    <row r="183">
      <c r="A183" s="2"/>
      <c r="B183" s="2"/>
      <c r="C183" s="2"/>
      <c r="D183" s="2"/>
      <c r="E183" s="2"/>
      <c r="F183" s="2"/>
      <c r="G183" s="2"/>
      <c r="H183" s="2"/>
      <c r="I183" s="2"/>
      <c r="J183" s="2"/>
      <c r="K183" s="2"/>
      <c r="L183" s="2"/>
      <c r="M183" s="2"/>
      <c r="N183" s="2"/>
      <c r="O183" s="2"/>
      <c r="P183" s="2"/>
      <c r="Q183" s="938"/>
      <c r="R183" s="2"/>
      <c r="S183" s="939"/>
      <c r="T183" s="938"/>
      <c r="U183" s="938"/>
      <c r="V183" s="938"/>
      <c r="W183" s="2"/>
      <c r="X183" s="2"/>
      <c r="Y183" s="2"/>
      <c r="Z183" s="2"/>
      <c r="AA183" s="2"/>
      <c r="AB183" s="2"/>
      <c r="AC183" s="940"/>
      <c r="AD183" s="2"/>
      <c r="AE183" s="2"/>
      <c r="AF183" s="2"/>
      <c r="AG183" s="2"/>
      <c r="AH183" s="2"/>
      <c r="AI183" s="2"/>
      <c r="AJ183" s="2"/>
      <c r="AK183" s="2"/>
      <c r="AL183" s="2"/>
      <c r="AM183" s="2"/>
      <c r="AN183" s="2"/>
      <c r="AO183" s="2"/>
      <c r="AP183" s="2"/>
      <c r="AQ183" s="2"/>
      <c r="AR183" s="2"/>
      <c r="AS183" s="2"/>
      <c r="AT183" s="2"/>
      <c r="AU183" s="2"/>
      <c r="AV183" s="2"/>
      <c r="AW183" s="2"/>
    </row>
    <row r="184">
      <c r="A184" s="2"/>
      <c r="B184" s="2"/>
      <c r="C184" s="2"/>
      <c r="D184" s="2"/>
      <c r="E184" s="2"/>
      <c r="F184" s="2"/>
      <c r="G184" s="2"/>
      <c r="H184" s="2"/>
      <c r="I184" s="2"/>
      <c r="J184" s="2"/>
      <c r="K184" s="2"/>
      <c r="L184" s="2"/>
      <c r="M184" s="2"/>
      <c r="N184" s="2"/>
      <c r="O184" s="2"/>
      <c r="P184" s="2"/>
      <c r="Q184" s="938"/>
      <c r="R184" s="2"/>
      <c r="S184" s="939"/>
      <c r="T184" s="938"/>
      <c r="U184" s="938"/>
      <c r="V184" s="938"/>
      <c r="W184" s="2"/>
      <c r="X184" s="2"/>
      <c r="Y184" s="2"/>
      <c r="Z184" s="2"/>
      <c r="AA184" s="2"/>
      <c r="AB184" s="2"/>
      <c r="AC184" s="940"/>
      <c r="AD184" s="2"/>
      <c r="AE184" s="2"/>
      <c r="AF184" s="2"/>
      <c r="AG184" s="2"/>
      <c r="AH184" s="2"/>
      <c r="AI184" s="2"/>
      <c r="AJ184" s="2"/>
      <c r="AK184" s="2"/>
      <c r="AL184" s="2"/>
      <c r="AM184" s="2"/>
      <c r="AN184" s="2"/>
      <c r="AO184" s="2"/>
      <c r="AP184" s="2"/>
      <c r="AQ184" s="2"/>
      <c r="AR184" s="2"/>
      <c r="AS184" s="2"/>
      <c r="AT184" s="2"/>
      <c r="AU184" s="2"/>
      <c r="AV184" s="2"/>
      <c r="AW184" s="2"/>
    </row>
    <row r="185">
      <c r="A185" s="2"/>
      <c r="B185" s="2"/>
      <c r="C185" s="2"/>
      <c r="D185" s="2"/>
      <c r="E185" s="2"/>
      <c r="F185" s="2"/>
      <c r="G185" s="2"/>
      <c r="H185" s="2"/>
      <c r="I185" s="2"/>
      <c r="J185" s="2"/>
      <c r="K185" s="2"/>
      <c r="L185" s="2"/>
      <c r="M185" s="2"/>
      <c r="N185" s="2"/>
      <c r="O185" s="2"/>
      <c r="P185" s="2"/>
      <c r="Q185" s="938"/>
      <c r="R185" s="2"/>
      <c r="S185" s="939"/>
      <c r="T185" s="938"/>
      <c r="U185" s="938"/>
      <c r="V185" s="938"/>
      <c r="W185" s="2"/>
      <c r="X185" s="2"/>
      <c r="Y185" s="2"/>
      <c r="Z185" s="2"/>
      <c r="AA185" s="2"/>
      <c r="AB185" s="2"/>
      <c r="AC185" s="940"/>
      <c r="AD185" s="2"/>
      <c r="AE185" s="2"/>
      <c r="AF185" s="2"/>
      <c r="AG185" s="2"/>
      <c r="AH185" s="2"/>
      <c r="AI185" s="2"/>
      <c r="AJ185" s="2"/>
      <c r="AK185" s="2"/>
      <c r="AL185" s="2"/>
      <c r="AM185" s="2"/>
      <c r="AN185" s="2"/>
      <c r="AO185" s="2"/>
      <c r="AP185" s="2"/>
      <c r="AQ185" s="2"/>
      <c r="AR185" s="2"/>
      <c r="AS185" s="2"/>
      <c r="AT185" s="2"/>
      <c r="AU185" s="2"/>
      <c r="AV185" s="2"/>
      <c r="AW185" s="2"/>
    </row>
    <row r="186">
      <c r="A186" s="2"/>
      <c r="B186" s="2"/>
      <c r="C186" s="2"/>
      <c r="D186" s="2"/>
      <c r="E186" s="2"/>
      <c r="F186" s="2"/>
      <c r="G186" s="2"/>
      <c r="H186" s="2"/>
      <c r="I186" s="2"/>
      <c r="J186" s="2"/>
      <c r="K186" s="2"/>
      <c r="L186" s="2"/>
      <c r="M186" s="2"/>
      <c r="N186" s="2"/>
      <c r="O186" s="2"/>
      <c r="P186" s="2"/>
      <c r="Q186" s="938"/>
      <c r="R186" s="2"/>
      <c r="S186" s="939"/>
      <c r="T186" s="938"/>
      <c r="U186" s="938"/>
      <c r="V186" s="938"/>
      <c r="W186" s="2"/>
      <c r="X186" s="2"/>
      <c r="Y186" s="2"/>
      <c r="Z186" s="2"/>
      <c r="AA186" s="2"/>
      <c r="AB186" s="2"/>
      <c r="AC186" s="940"/>
      <c r="AD186" s="2"/>
      <c r="AE186" s="2"/>
      <c r="AF186" s="2"/>
      <c r="AG186" s="2"/>
      <c r="AH186" s="2"/>
      <c r="AI186" s="2"/>
      <c r="AJ186" s="2"/>
      <c r="AK186" s="2"/>
      <c r="AL186" s="2"/>
      <c r="AM186" s="2"/>
      <c r="AN186" s="2"/>
      <c r="AO186" s="2"/>
      <c r="AP186" s="2"/>
      <c r="AQ186" s="2"/>
      <c r="AR186" s="2"/>
      <c r="AS186" s="2"/>
      <c r="AT186" s="2"/>
      <c r="AU186" s="2"/>
      <c r="AV186" s="2"/>
      <c r="AW186" s="2"/>
    </row>
    <row r="187">
      <c r="A187" s="2"/>
      <c r="B187" s="2"/>
      <c r="C187" s="2"/>
      <c r="D187" s="2"/>
      <c r="E187" s="2"/>
      <c r="F187" s="2"/>
      <c r="G187" s="2"/>
      <c r="H187" s="2"/>
      <c r="I187" s="2"/>
      <c r="J187" s="2"/>
      <c r="K187" s="2"/>
      <c r="L187" s="2"/>
      <c r="M187" s="2"/>
      <c r="N187" s="2"/>
      <c r="O187" s="2"/>
      <c r="P187" s="2"/>
      <c r="Q187" s="938"/>
      <c r="R187" s="2"/>
      <c r="S187" s="939"/>
      <c r="T187" s="938"/>
      <c r="U187" s="938"/>
      <c r="V187" s="938"/>
      <c r="W187" s="2"/>
      <c r="X187" s="2"/>
      <c r="Y187" s="2"/>
      <c r="Z187" s="2"/>
      <c r="AA187" s="2"/>
      <c r="AB187" s="2"/>
      <c r="AC187" s="940"/>
      <c r="AD187" s="2"/>
      <c r="AE187" s="2"/>
      <c r="AF187" s="2"/>
      <c r="AG187" s="2"/>
      <c r="AH187" s="2"/>
      <c r="AI187" s="2"/>
      <c r="AJ187" s="2"/>
      <c r="AK187" s="2"/>
      <c r="AL187" s="2"/>
      <c r="AM187" s="2"/>
      <c r="AN187" s="2"/>
      <c r="AO187" s="2"/>
      <c r="AP187" s="2"/>
      <c r="AQ187" s="2"/>
      <c r="AR187" s="2"/>
      <c r="AS187" s="2"/>
      <c r="AT187" s="2"/>
      <c r="AU187" s="2"/>
      <c r="AV187" s="2"/>
      <c r="AW187" s="2"/>
    </row>
    <row r="188">
      <c r="A188" s="2"/>
      <c r="B188" s="2"/>
      <c r="C188" s="2"/>
      <c r="D188" s="2"/>
      <c r="E188" s="2"/>
      <c r="F188" s="2"/>
      <c r="G188" s="2"/>
      <c r="H188" s="2"/>
      <c r="I188" s="2"/>
      <c r="J188" s="2"/>
      <c r="K188" s="2"/>
      <c r="L188" s="2"/>
      <c r="M188" s="2"/>
      <c r="N188" s="2"/>
      <c r="O188" s="2"/>
      <c r="P188" s="2"/>
      <c r="Q188" s="938"/>
      <c r="R188" s="2"/>
      <c r="S188" s="939"/>
      <c r="T188" s="938"/>
      <c r="U188" s="938"/>
      <c r="V188" s="938"/>
      <c r="W188" s="2"/>
      <c r="X188" s="2"/>
      <c r="Y188" s="2"/>
      <c r="Z188" s="2"/>
      <c r="AA188" s="2"/>
      <c r="AB188" s="2"/>
      <c r="AC188" s="940"/>
      <c r="AD188" s="2"/>
      <c r="AE188" s="2"/>
      <c r="AF188" s="2"/>
      <c r="AG188" s="2"/>
      <c r="AH188" s="2"/>
      <c r="AI188" s="2"/>
      <c r="AJ188" s="2"/>
      <c r="AK188" s="2"/>
      <c r="AL188" s="2"/>
      <c r="AM188" s="2"/>
      <c r="AN188" s="2"/>
      <c r="AO188" s="2"/>
      <c r="AP188" s="2"/>
      <c r="AQ188" s="2"/>
      <c r="AR188" s="2"/>
      <c r="AS188" s="2"/>
      <c r="AT188" s="2"/>
      <c r="AU188" s="2"/>
      <c r="AV188" s="2"/>
      <c r="AW188" s="2"/>
    </row>
    <row r="189">
      <c r="A189" s="2"/>
      <c r="B189" s="2"/>
      <c r="C189" s="2"/>
      <c r="D189" s="2"/>
      <c r="E189" s="2"/>
      <c r="F189" s="2"/>
      <c r="G189" s="2"/>
      <c r="H189" s="2"/>
      <c r="I189" s="2"/>
      <c r="J189" s="2"/>
      <c r="K189" s="2"/>
      <c r="L189" s="2"/>
      <c r="M189" s="2"/>
      <c r="N189" s="2"/>
      <c r="O189" s="2"/>
      <c r="P189" s="2"/>
      <c r="Q189" s="938"/>
      <c r="R189" s="2"/>
      <c r="S189" s="939"/>
      <c r="T189" s="938"/>
      <c r="U189" s="938"/>
      <c r="V189" s="938"/>
      <c r="W189" s="2"/>
      <c r="X189" s="2"/>
      <c r="Y189" s="2"/>
      <c r="Z189" s="2"/>
      <c r="AA189" s="2"/>
      <c r="AB189" s="2"/>
      <c r="AC189" s="940"/>
      <c r="AD189" s="2"/>
      <c r="AE189" s="2"/>
      <c r="AF189" s="2"/>
      <c r="AG189" s="2"/>
      <c r="AH189" s="2"/>
      <c r="AI189" s="2"/>
      <c r="AJ189" s="2"/>
      <c r="AK189" s="2"/>
      <c r="AL189" s="2"/>
      <c r="AM189" s="2"/>
      <c r="AN189" s="2"/>
      <c r="AO189" s="2"/>
      <c r="AP189" s="2"/>
      <c r="AQ189" s="2"/>
      <c r="AR189" s="2"/>
      <c r="AS189" s="2"/>
      <c r="AT189" s="2"/>
      <c r="AU189" s="2"/>
      <c r="AV189" s="2"/>
      <c r="AW189" s="2"/>
    </row>
    <row r="190">
      <c r="A190" s="2"/>
      <c r="B190" s="2"/>
      <c r="C190" s="2"/>
      <c r="D190" s="2"/>
      <c r="E190" s="2"/>
      <c r="F190" s="2"/>
      <c r="G190" s="2"/>
      <c r="H190" s="2"/>
      <c r="I190" s="2"/>
      <c r="J190" s="2"/>
      <c r="K190" s="2"/>
      <c r="L190" s="2"/>
      <c r="M190" s="2"/>
      <c r="N190" s="2"/>
      <c r="O190" s="2"/>
      <c r="P190" s="2"/>
      <c r="Q190" s="938"/>
      <c r="R190" s="2"/>
      <c r="S190" s="939"/>
      <c r="T190" s="938"/>
      <c r="U190" s="938"/>
      <c r="V190" s="938"/>
      <c r="W190" s="2"/>
      <c r="X190" s="2"/>
      <c r="Y190" s="2"/>
      <c r="Z190" s="2"/>
      <c r="AA190" s="2"/>
      <c r="AB190" s="2"/>
      <c r="AC190" s="940"/>
      <c r="AD190" s="2"/>
      <c r="AE190" s="2"/>
      <c r="AF190" s="2"/>
      <c r="AG190" s="2"/>
      <c r="AH190" s="2"/>
      <c r="AI190" s="2"/>
      <c r="AJ190" s="2"/>
      <c r="AK190" s="2"/>
      <c r="AL190" s="2"/>
      <c r="AM190" s="2"/>
      <c r="AN190" s="2"/>
      <c r="AO190" s="2"/>
      <c r="AP190" s="2"/>
      <c r="AQ190" s="2"/>
      <c r="AR190" s="2"/>
      <c r="AS190" s="2"/>
      <c r="AT190" s="2"/>
      <c r="AU190" s="2"/>
      <c r="AV190" s="2"/>
      <c r="AW190" s="2"/>
    </row>
    <row r="191">
      <c r="A191" s="2"/>
      <c r="B191" s="2"/>
      <c r="C191" s="2"/>
      <c r="D191" s="2"/>
      <c r="E191" s="2"/>
      <c r="F191" s="2"/>
      <c r="G191" s="2"/>
      <c r="H191" s="2"/>
      <c r="I191" s="2"/>
      <c r="J191" s="2"/>
      <c r="K191" s="2"/>
      <c r="L191" s="2"/>
      <c r="M191" s="2"/>
      <c r="N191" s="2"/>
      <c r="O191" s="2"/>
      <c r="P191" s="2"/>
      <c r="Q191" s="938"/>
      <c r="R191" s="2"/>
      <c r="S191" s="939"/>
      <c r="T191" s="938"/>
      <c r="U191" s="938"/>
      <c r="V191" s="938"/>
      <c r="W191" s="2"/>
      <c r="X191" s="2"/>
      <c r="Y191" s="2"/>
      <c r="Z191" s="2"/>
      <c r="AA191" s="2"/>
      <c r="AB191" s="2"/>
      <c r="AC191" s="940"/>
      <c r="AD191" s="2"/>
      <c r="AE191" s="2"/>
      <c r="AF191" s="2"/>
      <c r="AG191" s="2"/>
      <c r="AH191" s="2"/>
      <c r="AI191" s="2"/>
      <c r="AJ191" s="2"/>
      <c r="AK191" s="2"/>
      <c r="AL191" s="2"/>
      <c r="AM191" s="2"/>
      <c r="AN191" s="2"/>
      <c r="AO191" s="2"/>
      <c r="AP191" s="2"/>
      <c r="AQ191" s="2"/>
      <c r="AR191" s="2"/>
      <c r="AS191" s="2"/>
      <c r="AT191" s="2"/>
      <c r="AU191" s="2"/>
      <c r="AV191" s="2"/>
      <c r="AW191" s="2"/>
    </row>
    <row r="192">
      <c r="A192" s="2"/>
      <c r="B192" s="2"/>
      <c r="C192" s="2"/>
      <c r="D192" s="2"/>
      <c r="E192" s="2"/>
      <c r="F192" s="2"/>
      <c r="G192" s="2"/>
      <c r="H192" s="2"/>
      <c r="I192" s="2"/>
      <c r="J192" s="2"/>
      <c r="K192" s="2"/>
      <c r="L192" s="2"/>
      <c r="M192" s="2"/>
      <c r="N192" s="2"/>
      <c r="O192" s="2"/>
      <c r="P192" s="2"/>
      <c r="Q192" s="938"/>
      <c r="R192" s="2"/>
      <c r="S192" s="939"/>
      <c r="T192" s="938"/>
      <c r="U192" s="938"/>
      <c r="V192" s="938"/>
      <c r="W192" s="2"/>
      <c r="X192" s="2"/>
      <c r="Y192" s="2"/>
      <c r="Z192" s="2"/>
      <c r="AA192" s="2"/>
      <c r="AB192" s="2"/>
      <c r="AC192" s="940"/>
      <c r="AD192" s="2"/>
      <c r="AE192" s="2"/>
      <c r="AF192" s="2"/>
      <c r="AG192" s="2"/>
      <c r="AH192" s="2"/>
      <c r="AI192" s="2"/>
      <c r="AJ192" s="2"/>
      <c r="AK192" s="2"/>
      <c r="AL192" s="2"/>
      <c r="AM192" s="2"/>
      <c r="AN192" s="2"/>
      <c r="AO192" s="2"/>
      <c r="AP192" s="2"/>
      <c r="AQ192" s="2"/>
      <c r="AR192" s="2"/>
      <c r="AS192" s="2"/>
      <c r="AT192" s="2"/>
      <c r="AU192" s="2"/>
      <c r="AV192" s="2"/>
      <c r="AW192" s="2"/>
    </row>
    <row r="193">
      <c r="A193" s="2"/>
      <c r="B193" s="2"/>
      <c r="C193" s="2"/>
      <c r="D193" s="2"/>
      <c r="E193" s="2"/>
      <c r="F193" s="2"/>
      <c r="G193" s="2"/>
      <c r="H193" s="2"/>
      <c r="I193" s="2"/>
      <c r="J193" s="2"/>
      <c r="K193" s="2"/>
      <c r="L193" s="2"/>
      <c r="M193" s="2"/>
      <c r="N193" s="2"/>
      <c r="O193" s="2"/>
      <c r="P193" s="2"/>
      <c r="Q193" s="938"/>
      <c r="R193" s="2"/>
      <c r="S193" s="939"/>
      <c r="T193" s="938"/>
      <c r="U193" s="938"/>
      <c r="V193" s="938"/>
      <c r="W193" s="2"/>
      <c r="X193" s="2"/>
      <c r="Y193" s="2"/>
      <c r="Z193" s="2"/>
      <c r="AA193" s="2"/>
      <c r="AB193" s="2"/>
      <c r="AC193" s="940"/>
      <c r="AD193" s="2"/>
      <c r="AE193" s="2"/>
      <c r="AF193" s="2"/>
      <c r="AG193" s="2"/>
      <c r="AH193" s="2"/>
      <c r="AI193" s="2"/>
      <c r="AJ193" s="2"/>
      <c r="AK193" s="2"/>
      <c r="AL193" s="2"/>
      <c r="AM193" s="2"/>
      <c r="AN193" s="2"/>
      <c r="AO193" s="2"/>
      <c r="AP193" s="2"/>
      <c r="AQ193" s="2"/>
      <c r="AR193" s="2"/>
      <c r="AS193" s="2"/>
      <c r="AT193" s="2"/>
      <c r="AU193" s="2"/>
      <c r="AV193" s="2"/>
      <c r="AW193" s="2"/>
    </row>
    <row r="194">
      <c r="A194" s="2"/>
      <c r="B194" s="2"/>
      <c r="C194" s="2"/>
      <c r="D194" s="2"/>
      <c r="E194" s="2"/>
      <c r="F194" s="2"/>
      <c r="G194" s="2"/>
      <c r="H194" s="2"/>
      <c r="I194" s="2"/>
      <c r="J194" s="2"/>
      <c r="K194" s="2"/>
      <c r="L194" s="2"/>
      <c r="M194" s="2"/>
      <c r="N194" s="2"/>
      <c r="O194" s="2"/>
      <c r="P194" s="2"/>
      <c r="Q194" s="938"/>
      <c r="R194" s="2"/>
      <c r="S194" s="939"/>
      <c r="T194" s="938"/>
      <c r="U194" s="938"/>
      <c r="V194" s="938"/>
      <c r="W194" s="2"/>
      <c r="X194" s="2"/>
      <c r="Y194" s="2"/>
      <c r="Z194" s="2"/>
      <c r="AA194" s="2"/>
      <c r="AB194" s="2"/>
      <c r="AC194" s="940"/>
      <c r="AD194" s="2"/>
      <c r="AE194" s="2"/>
      <c r="AF194" s="2"/>
      <c r="AG194" s="2"/>
      <c r="AH194" s="2"/>
      <c r="AI194" s="2"/>
      <c r="AJ194" s="2"/>
      <c r="AK194" s="2"/>
      <c r="AL194" s="2"/>
      <c r="AM194" s="2"/>
      <c r="AN194" s="2"/>
      <c r="AO194" s="2"/>
      <c r="AP194" s="2"/>
      <c r="AQ194" s="2"/>
      <c r="AR194" s="2"/>
      <c r="AS194" s="2"/>
      <c r="AT194" s="2"/>
      <c r="AU194" s="2"/>
      <c r="AV194" s="2"/>
      <c r="AW194" s="2"/>
    </row>
    <row r="195">
      <c r="A195" s="2"/>
      <c r="B195" s="2"/>
      <c r="C195" s="2"/>
      <c r="D195" s="2"/>
      <c r="E195" s="2"/>
      <c r="F195" s="2"/>
      <c r="G195" s="2"/>
      <c r="H195" s="2"/>
      <c r="I195" s="2"/>
      <c r="J195" s="2"/>
      <c r="K195" s="2"/>
      <c r="L195" s="2"/>
      <c r="M195" s="2"/>
      <c r="N195" s="2"/>
      <c r="O195" s="2"/>
      <c r="P195" s="2"/>
      <c r="Q195" s="938"/>
      <c r="R195" s="2"/>
      <c r="S195" s="939"/>
      <c r="T195" s="938"/>
      <c r="U195" s="938"/>
      <c r="V195" s="938"/>
      <c r="W195" s="2"/>
      <c r="X195" s="2"/>
      <c r="Y195" s="2"/>
      <c r="Z195" s="2"/>
      <c r="AA195" s="2"/>
      <c r="AB195" s="2"/>
      <c r="AC195" s="940"/>
      <c r="AD195" s="2"/>
      <c r="AE195" s="2"/>
      <c r="AF195" s="2"/>
      <c r="AG195" s="2"/>
      <c r="AH195" s="2"/>
      <c r="AI195" s="2"/>
      <c r="AJ195" s="2"/>
      <c r="AK195" s="2"/>
      <c r="AL195" s="2"/>
      <c r="AM195" s="2"/>
      <c r="AN195" s="2"/>
      <c r="AO195" s="2"/>
      <c r="AP195" s="2"/>
      <c r="AQ195" s="2"/>
      <c r="AR195" s="2"/>
      <c r="AS195" s="2"/>
      <c r="AT195" s="2"/>
      <c r="AU195" s="2"/>
      <c r="AV195" s="2"/>
      <c r="AW195" s="2"/>
    </row>
    <row r="196">
      <c r="A196" s="2"/>
      <c r="B196" s="2"/>
      <c r="C196" s="2"/>
      <c r="D196" s="2"/>
      <c r="E196" s="2"/>
      <c r="F196" s="2"/>
      <c r="G196" s="2"/>
      <c r="H196" s="2"/>
      <c r="I196" s="2"/>
      <c r="J196" s="2"/>
      <c r="K196" s="2"/>
      <c r="L196" s="2"/>
      <c r="M196" s="2"/>
      <c r="N196" s="2"/>
      <c r="O196" s="2"/>
      <c r="P196" s="2"/>
      <c r="Q196" s="938"/>
      <c r="R196" s="2"/>
      <c r="S196" s="939"/>
      <c r="T196" s="938"/>
      <c r="U196" s="938"/>
      <c r="V196" s="938"/>
      <c r="W196" s="2"/>
      <c r="X196" s="2"/>
      <c r="Y196" s="2"/>
      <c r="Z196" s="2"/>
      <c r="AA196" s="2"/>
      <c r="AB196" s="2"/>
      <c r="AC196" s="940"/>
      <c r="AD196" s="2"/>
      <c r="AE196" s="2"/>
      <c r="AF196" s="2"/>
      <c r="AG196" s="2"/>
      <c r="AH196" s="2"/>
      <c r="AI196" s="2"/>
      <c r="AJ196" s="2"/>
      <c r="AK196" s="2"/>
      <c r="AL196" s="2"/>
      <c r="AM196" s="2"/>
      <c r="AN196" s="2"/>
      <c r="AO196" s="2"/>
      <c r="AP196" s="2"/>
      <c r="AQ196" s="2"/>
      <c r="AR196" s="2"/>
      <c r="AS196" s="2"/>
      <c r="AT196" s="2"/>
      <c r="AU196" s="2"/>
      <c r="AV196" s="2"/>
      <c r="AW196" s="2"/>
    </row>
    <row r="197">
      <c r="A197" s="2"/>
      <c r="B197" s="2"/>
      <c r="C197" s="2"/>
      <c r="D197" s="2"/>
      <c r="E197" s="2"/>
      <c r="F197" s="2"/>
      <c r="G197" s="2"/>
      <c r="H197" s="2"/>
      <c r="I197" s="2"/>
      <c r="J197" s="2"/>
      <c r="K197" s="2"/>
      <c r="L197" s="2"/>
      <c r="M197" s="2"/>
      <c r="N197" s="2"/>
      <c r="O197" s="2"/>
      <c r="P197" s="2"/>
      <c r="Q197" s="938"/>
      <c r="R197" s="2"/>
      <c r="S197" s="939"/>
      <c r="T197" s="938"/>
      <c r="U197" s="938"/>
      <c r="V197" s="938"/>
      <c r="W197" s="2"/>
      <c r="X197" s="2"/>
      <c r="Y197" s="2"/>
      <c r="Z197" s="2"/>
      <c r="AA197" s="2"/>
      <c r="AB197" s="2"/>
      <c r="AC197" s="940"/>
      <c r="AD197" s="2"/>
      <c r="AE197" s="2"/>
      <c r="AF197" s="2"/>
      <c r="AG197" s="2"/>
      <c r="AH197" s="2"/>
      <c r="AI197" s="2"/>
      <c r="AJ197" s="2"/>
      <c r="AK197" s="2"/>
      <c r="AL197" s="2"/>
      <c r="AM197" s="2"/>
      <c r="AN197" s="2"/>
      <c r="AO197" s="2"/>
      <c r="AP197" s="2"/>
      <c r="AQ197" s="2"/>
      <c r="AR197" s="2"/>
      <c r="AS197" s="2"/>
      <c r="AT197" s="2"/>
      <c r="AU197" s="2"/>
      <c r="AV197" s="2"/>
      <c r="AW197" s="2"/>
    </row>
    <row r="198">
      <c r="A198" s="2"/>
      <c r="B198" s="2"/>
      <c r="C198" s="2"/>
      <c r="D198" s="2"/>
      <c r="E198" s="2"/>
      <c r="F198" s="2"/>
      <c r="G198" s="2"/>
      <c r="H198" s="2"/>
      <c r="I198" s="2"/>
      <c r="J198" s="2"/>
      <c r="K198" s="2"/>
      <c r="L198" s="2"/>
      <c r="M198" s="2"/>
      <c r="N198" s="2"/>
      <c r="O198" s="2"/>
      <c r="P198" s="2"/>
      <c r="Q198" s="938"/>
      <c r="R198" s="2"/>
      <c r="S198" s="939"/>
      <c r="T198" s="938"/>
      <c r="U198" s="938"/>
      <c r="V198" s="938"/>
      <c r="W198" s="2"/>
      <c r="X198" s="2"/>
      <c r="Y198" s="2"/>
      <c r="Z198" s="2"/>
      <c r="AA198" s="2"/>
      <c r="AB198" s="2"/>
      <c r="AC198" s="940"/>
      <c r="AD198" s="2"/>
      <c r="AE198" s="2"/>
      <c r="AF198" s="2"/>
      <c r="AG198" s="2"/>
      <c r="AH198" s="2"/>
      <c r="AI198" s="2"/>
      <c r="AJ198" s="2"/>
      <c r="AK198" s="2"/>
      <c r="AL198" s="2"/>
      <c r="AM198" s="2"/>
      <c r="AN198" s="2"/>
      <c r="AO198" s="2"/>
      <c r="AP198" s="2"/>
      <c r="AQ198" s="2"/>
      <c r="AR198" s="2"/>
      <c r="AS198" s="2"/>
      <c r="AT198" s="2"/>
      <c r="AU198" s="2"/>
      <c r="AV198" s="2"/>
      <c r="AW198" s="2"/>
    </row>
    <row r="199">
      <c r="A199" s="2"/>
      <c r="B199" s="2"/>
      <c r="C199" s="2"/>
      <c r="D199" s="2"/>
      <c r="E199" s="2"/>
      <c r="F199" s="2"/>
      <c r="G199" s="2"/>
      <c r="H199" s="2"/>
      <c r="I199" s="2"/>
      <c r="J199" s="2"/>
      <c r="K199" s="2"/>
      <c r="L199" s="2"/>
      <c r="M199" s="2"/>
      <c r="N199" s="2"/>
      <c r="O199" s="2"/>
      <c r="P199" s="2"/>
      <c r="Q199" s="938"/>
      <c r="R199" s="2"/>
      <c r="S199" s="939"/>
      <c r="T199" s="938"/>
      <c r="U199" s="938"/>
      <c r="V199" s="938"/>
      <c r="W199" s="2"/>
      <c r="X199" s="2"/>
      <c r="Y199" s="2"/>
      <c r="Z199" s="2"/>
      <c r="AA199" s="2"/>
      <c r="AB199" s="2"/>
      <c r="AC199" s="940"/>
      <c r="AD199" s="2"/>
      <c r="AE199" s="2"/>
      <c r="AF199" s="2"/>
      <c r="AG199" s="2"/>
      <c r="AH199" s="2"/>
      <c r="AI199" s="2"/>
      <c r="AJ199" s="2"/>
      <c r="AK199" s="2"/>
      <c r="AL199" s="2"/>
      <c r="AM199" s="2"/>
      <c r="AN199" s="2"/>
      <c r="AO199" s="2"/>
      <c r="AP199" s="2"/>
      <c r="AQ199" s="2"/>
      <c r="AR199" s="2"/>
      <c r="AS199" s="2"/>
      <c r="AT199" s="2"/>
      <c r="AU199" s="2"/>
      <c r="AV199" s="2"/>
      <c r="AW199" s="2"/>
    </row>
    <row r="200">
      <c r="A200" s="2"/>
      <c r="B200" s="2"/>
      <c r="C200" s="2"/>
      <c r="D200" s="2"/>
      <c r="E200" s="2"/>
      <c r="F200" s="2"/>
      <c r="G200" s="2"/>
      <c r="H200" s="2"/>
      <c r="I200" s="2"/>
      <c r="J200" s="2"/>
      <c r="K200" s="2"/>
      <c r="L200" s="2"/>
      <c r="M200" s="2"/>
      <c r="N200" s="2"/>
      <c r="O200" s="2"/>
      <c r="P200" s="2"/>
      <c r="Q200" s="938"/>
      <c r="R200" s="2"/>
      <c r="S200" s="939"/>
      <c r="T200" s="938"/>
      <c r="U200" s="938"/>
      <c r="V200" s="938"/>
      <c r="W200" s="2"/>
      <c r="X200" s="2"/>
      <c r="Y200" s="2"/>
      <c r="Z200" s="2"/>
      <c r="AA200" s="2"/>
      <c r="AB200" s="2"/>
      <c r="AC200" s="940"/>
      <c r="AD200" s="2"/>
      <c r="AE200" s="2"/>
      <c r="AF200" s="2"/>
      <c r="AG200" s="2"/>
      <c r="AH200" s="2"/>
      <c r="AI200" s="2"/>
      <c r="AJ200" s="2"/>
      <c r="AK200" s="2"/>
      <c r="AL200" s="2"/>
      <c r="AM200" s="2"/>
      <c r="AN200" s="2"/>
      <c r="AO200" s="2"/>
      <c r="AP200" s="2"/>
      <c r="AQ200" s="2"/>
      <c r="AR200" s="2"/>
      <c r="AS200" s="2"/>
      <c r="AT200" s="2"/>
      <c r="AU200" s="2"/>
      <c r="AV200" s="2"/>
      <c r="AW200" s="2"/>
    </row>
    <row r="201">
      <c r="A201" s="2"/>
      <c r="B201" s="2"/>
      <c r="C201" s="2"/>
      <c r="D201" s="2"/>
      <c r="E201" s="2"/>
      <c r="F201" s="2"/>
      <c r="G201" s="2"/>
      <c r="H201" s="2"/>
      <c r="I201" s="2"/>
      <c r="J201" s="2"/>
      <c r="K201" s="2"/>
      <c r="L201" s="2"/>
      <c r="M201" s="2"/>
      <c r="N201" s="2"/>
      <c r="O201" s="2"/>
      <c r="P201" s="2"/>
      <c r="Q201" s="938"/>
      <c r="R201" s="2"/>
      <c r="S201" s="939"/>
      <c r="T201" s="938"/>
      <c r="U201" s="938"/>
      <c r="V201" s="938"/>
      <c r="W201" s="2"/>
      <c r="X201" s="2"/>
      <c r="Y201" s="2"/>
      <c r="Z201" s="2"/>
      <c r="AA201" s="2"/>
      <c r="AB201" s="2"/>
      <c r="AC201" s="940"/>
      <c r="AD201" s="2"/>
      <c r="AE201" s="2"/>
      <c r="AF201" s="2"/>
      <c r="AG201" s="2"/>
      <c r="AH201" s="2"/>
      <c r="AI201" s="2"/>
      <c r="AJ201" s="2"/>
      <c r="AK201" s="2"/>
      <c r="AL201" s="2"/>
      <c r="AM201" s="2"/>
      <c r="AN201" s="2"/>
      <c r="AO201" s="2"/>
      <c r="AP201" s="2"/>
      <c r="AQ201" s="2"/>
      <c r="AR201" s="2"/>
      <c r="AS201" s="2"/>
      <c r="AT201" s="2"/>
      <c r="AU201" s="2"/>
      <c r="AV201" s="2"/>
      <c r="AW201" s="2"/>
    </row>
    <row r="202">
      <c r="A202" s="2"/>
      <c r="B202" s="2"/>
      <c r="C202" s="2"/>
      <c r="D202" s="2"/>
      <c r="E202" s="2"/>
      <c r="F202" s="2"/>
      <c r="G202" s="2"/>
      <c r="H202" s="2"/>
      <c r="I202" s="2"/>
      <c r="J202" s="2"/>
      <c r="K202" s="2"/>
      <c r="L202" s="2"/>
      <c r="M202" s="2"/>
      <c r="N202" s="2"/>
      <c r="O202" s="2"/>
      <c r="P202" s="2"/>
      <c r="Q202" s="938"/>
      <c r="R202" s="2"/>
      <c r="S202" s="939"/>
      <c r="T202" s="938"/>
      <c r="U202" s="938"/>
      <c r="V202" s="938"/>
      <c r="W202" s="2"/>
      <c r="X202" s="2"/>
      <c r="Y202" s="2"/>
      <c r="Z202" s="2"/>
      <c r="AA202" s="2"/>
      <c r="AB202" s="2"/>
      <c r="AC202" s="940"/>
      <c r="AD202" s="2"/>
      <c r="AE202" s="2"/>
      <c r="AF202" s="2"/>
      <c r="AG202" s="2"/>
      <c r="AH202" s="2"/>
      <c r="AI202" s="2"/>
      <c r="AJ202" s="2"/>
      <c r="AK202" s="2"/>
      <c r="AL202" s="2"/>
      <c r="AM202" s="2"/>
      <c r="AN202" s="2"/>
      <c r="AO202" s="2"/>
      <c r="AP202" s="2"/>
      <c r="AQ202" s="2"/>
      <c r="AR202" s="2"/>
      <c r="AS202" s="2"/>
      <c r="AT202" s="2"/>
      <c r="AU202" s="2"/>
      <c r="AV202" s="2"/>
      <c r="AW202" s="2"/>
    </row>
    <row r="203">
      <c r="A203" s="2"/>
      <c r="B203" s="2"/>
      <c r="C203" s="2"/>
      <c r="D203" s="2"/>
      <c r="E203" s="2"/>
      <c r="F203" s="2"/>
      <c r="G203" s="2"/>
      <c r="H203" s="2"/>
      <c r="I203" s="2"/>
      <c r="J203" s="2"/>
      <c r="K203" s="2"/>
      <c r="L203" s="2"/>
      <c r="M203" s="2"/>
      <c r="N203" s="2"/>
      <c r="O203" s="2"/>
      <c r="P203" s="2"/>
      <c r="Q203" s="938"/>
      <c r="R203" s="2"/>
      <c r="S203" s="939"/>
      <c r="T203" s="938"/>
      <c r="U203" s="938"/>
      <c r="V203" s="938"/>
      <c r="W203" s="2"/>
      <c r="X203" s="2"/>
      <c r="Y203" s="2"/>
      <c r="Z203" s="2"/>
      <c r="AA203" s="2"/>
      <c r="AB203" s="2"/>
      <c r="AC203" s="940"/>
      <c r="AD203" s="2"/>
      <c r="AE203" s="2"/>
      <c r="AF203" s="2"/>
      <c r="AG203" s="2"/>
      <c r="AH203" s="2"/>
      <c r="AI203" s="2"/>
      <c r="AJ203" s="2"/>
      <c r="AK203" s="2"/>
      <c r="AL203" s="2"/>
      <c r="AM203" s="2"/>
      <c r="AN203" s="2"/>
      <c r="AO203" s="2"/>
      <c r="AP203" s="2"/>
      <c r="AQ203" s="2"/>
      <c r="AR203" s="2"/>
      <c r="AS203" s="2"/>
      <c r="AT203" s="2"/>
      <c r="AU203" s="2"/>
      <c r="AV203" s="2"/>
      <c r="AW203" s="2"/>
    </row>
    <row r="204">
      <c r="A204" s="2"/>
      <c r="B204" s="2"/>
      <c r="C204" s="2"/>
      <c r="D204" s="2"/>
      <c r="E204" s="2"/>
      <c r="F204" s="2"/>
      <c r="G204" s="2"/>
      <c r="H204" s="2"/>
      <c r="I204" s="2"/>
      <c r="J204" s="2"/>
      <c r="K204" s="2"/>
      <c r="L204" s="2"/>
      <c r="M204" s="2"/>
      <c r="N204" s="2"/>
      <c r="O204" s="2"/>
      <c r="P204" s="2"/>
      <c r="Q204" s="938"/>
      <c r="R204" s="2"/>
      <c r="S204" s="939"/>
      <c r="T204" s="938"/>
      <c r="U204" s="938"/>
      <c r="V204" s="938"/>
      <c r="W204" s="2"/>
      <c r="X204" s="2"/>
      <c r="Y204" s="2"/>
      <c r="Z204" s="2"/>
      <c r="AA204" s="2"/>
      <c r="AB204" s="2"/>
      <c r="AC204" s="940"/>
      <c r="AD204" s="2"/>
      <c r="AE204" s="2"/>
      <c r="AF204" s="2"/>
      <c r="AG204" s="2"/>
      <c r="AH204" s="2"/>
      <c r="AI204" s="2"/>
      <c r="AJ204" s="2"/>
      <c r="AK204" s="2"/>
      <c r="AL204" s="2"/>
      <c r="AM204" s="2"/>
      <c r="AN204" s="2"/>
      <c r="AO204" s="2"/>
      <c r="AP204" s="2"/>
      <c r="AQ204" s="2"/>
      <c r="AR204" s="2"/>
      <c r="AS204" s="2"/>
      <c r="AT204" s="2"/>
      <c r="AU204" s="2"/>
      <c r="AV204" s="2"/>
      <c r="AW204" s="2"/>
    </row>
    <row r="205">
      <c r="A205" s="2"/>
      <c r="B205" s="2"/>
      <c r="C205" s="2"/>
      <c r="D205" s="2"/>
      <c r="E205" s="2"/>
      <c r="F205" s="2"/>
      <c r="G205" s="2"/>
      <c r="H205" s="2"/>
      <c r="I205" s="2"/>
      <c r="J205" s="2"/>
      <c r="K205" s="2"/>
      <c r="L205" s="2"/>
      <c r="M205" s="2"/>
      <c r="N205" s="2"/>
      <c r="O205" s="2"/>
      <c r="P205" s="2"/>
      <c r="Q205" s="938"/>
      <c r="R205" s="2"/>
      <c r="S205" s="939"/>
      <c r="T205" s="938"/>
      <c r="U205" s="938"/>
      <c r="V205" s="938"/>
      <c r="W205" s="2"/>
      <c r="X205" s="2"/>
      <c r="Y205" s="2"/>
      <c r="Z205" s="2"/>
      <c r="AA205" s="2"/>
      <c r="AB205" s="2"/>
      <c r="AC205" s="940"/>
      <c r="AD205" s="2"/>
      <c r="AE205" s="2"/>
      <c r="AF205" s="2"/>
      <c r="AG205" s="2"/>
      <c r="AH205" s="2"/>
      <c r="AI205" s="2"/>
      <c r="AJ205" s="2"/>
      <c r="AK205" s="2"/>
      <c r="AL205" s="2"/>
      <c r="AM205" s="2"/>
      <c r="AN205" s="2"/>
      <c r="AO205" s="2"/>
      <c r="AP205" s="2"/>
      <c r="AQ205" s="2"/>
      <c r="AR205" s="2"/>
      <c r="AS205" s="2"/>
      <c r="AT205" s="2"/>
      <c r="AU205" s="2"/>
      <c r="AV205" s="2"/>
      <c r="AW205" s="2"/>
    </row>
    <row r="206">
      <c r="A206" s="2"/>
      <c r="B206" s="2"/>
      <c r="C206" s="2"/>
      <c r="D206" s="2"/>
      <c r="E206" s="2"/>
      <c r="F206" s="2"/>
      <c r="G206" s="2"/>
      <c r="H206" s="2"/>
      <c r="I206" s="2"/>
      <c r="J206" s="2"/>
      <c r="K206" s="2"/>
      <c r="L206" s="2"/>
      <c r="M206" s="2"/>
      <c r="N206" s="2"/>
      <c r="O206" s="2"/>
      <c r="P206" s="2"/>
      <c r="Q206" s="938"/>
      <c r="R206" s="2"/>
      <c r="S206" s="939"/>
      <c r="T206" s="938"/>
      <c r="U206" s="938"/>
      <c r="V206" s="938"/>
      <c r="W206" s="2"/>
      <c r="X206" s="2"/>
      <c r="Y206" s="2"/>
      <c r="Z206" s="2"/>
      <c r="AA206" s="2"/>
      <c r="AB206" s="2"/>
      <c r="AC206" s="940"/>
      <c r="AD206" s="2"/>
      <c r="AE206" s="2"/>
      <c r="AF206" s="2"/>
      <c r="AG206" s="2"/>
      <c r="AH206" s="2"/>
      <c r="AI206" s="2"/>
      <c r="AJ206" s="2"/>
      <c r="AK206" s="2"/>
      <c r="AL206" s="2"/>
      <c r="AM206" s="2"/>
      <c r="AN206" s="2"/>
      <c r="AO206" s="2"/>
      <c r="AP206" s="2"/>
      <c r="AQ206" s="2"/>
      <c r="AR206" s="2"/>
      <c r="AS206" s="2"/>
      <c r="AT206" s="2"/>
      <c r="AU206" s="2"/>
      <c r="AV206" s="2"/>
      <c r="AW206" s="2"/>
    </row>
    <row r="207">
      <c r="A207" s="2"/>
      <c r="B207" s="2"/>
      <c r="C207" s="2"/>
      <c r="D207" s="2"/>
      <c r="E207" s="2"/>
      <c r="F207" s="2"/>
      <c r="G207" s="2"/>
      <c r="H207" s="2"/>
      <c r="I207" s="2"/>
      <c r="J207" s="2"/>
      <c r="K207" s="2"/>
      <c r="L207" s="2"/>
      <c r="M207" s="2"/>
      <c r="N207" s="2"/>
      <c r="O207" s="2"/>
      <c r="P207" s="2"/>
      <c r="Q207" s="938"/>
      <c r="R207" s="2"/>
      <c r="S207" s="939"/>
      <c r="T207" s="938"/>
      <c r="U207" s="938"/>
      <c r="V207" s="938"/>
      <c r="W207" s="2"/>
      <c r="X207" s="2"/>
      <c r="Y207" s="2"/>
      <c r="Z207" s="2"/>
      <c r="AA207" s="2"/>
      <c r="AB207" s="2"/>
      <c r="AC207" s="940"/>
      <c r="AD207" s="2"/>
      <c r="AE207" s="2"/>
      <c r="AF207" s="2"/>
      <c r="AG207" s="2"/>
      <c r="AH207" s="2"/>
      <c r="AI207" s="2"/>
      <c r="AJ207" s="2"/>
      <c r="AK207" s="2"/>
      <c r="AL207" s="2"/>
      <c r="AM207" s="2"/>
      <c r="AN207" s="2"/>
      <c r="AO207" s="2"/>
      <c r="AP207" s="2"/>
      <c r="AQ207" s="2"/>
      <c r="AR207" s="2"/>
      <c r="AS207" s="2"/>
      <c r="AT207" s="2"/>
      <c r="AU207" s="2"/>
      <c r="AV207" s="2"/>
      <c r="AW207" s="2"/>
    </row>
    <row r="208">
      <c r="A208" s="2"/>
      <c r="B208" s="2"/>
      <c r="C208" s="2"/>
      <c r="D208" s="2"/>
      <c r="E208" s="2"/>
      <c r="F208" s="2"/>
      <c r="G208" s="2"/>
      <c r="H208" s="2"/>
      <c r="I208" s="2"/>
      <c r="J208" s="2"/>
      <c r="K208" s="2"/>
      <c r="L208" s="2"/>
      <c r="M208" s="2"/>
      <c r="N208" s="2"/>
      <c r="O208" s="2"/>
      <c r="P208" s="2"/>
      <c r="Q208" s="938"/>
      <c r="R208" s="2"/>
      <c r="S208" s="939"/>
      <c r="T208" s="938"/>
      <c r="U208" s="938"/>
      <c r="V208" s="938"/>
      <c r="W208" s="2"/>
      <c r="X208" s="2"/>
      <c r="Y208" s="2"/>
      <c r="Z208" s="2"/>
      <c r="AA208" s="2"/>
      <c r="AB208" s="2"/>
      <c r="AC208" s="940"/>
      <c r="AD208" s="2"/>
      <c r="AE208" s="2"/>
      <c r="AF208" s="2"/>
      <c r="AG208" s="2"/>
      <c r="AH208" s="2"/>
      <c r="AI208" s="2"/>
      <c r="AJ208" s="2"/>
      <c r="AK208" s="2"/>
      <c r="AL208" s="2"/>
      <c r="AM208" s="2"/>
      <c r="AN208" s="2"/>
      <c r="AO208" s="2"/>
      <c r="AP208" s="2"/>
      <c r="AQ208" s="2"/>
      <c r="AR208" s="2"/>
      <c r="AS208" s="2"/>
      <c r="AT208" s="2"/>
      <c r="AU208" s="2"/>
      <c r="AV208" s="2"/>
      <c r="AW208" s="2"/>
    </row>
    <row r="209">
      <c r="A209" s="2"/>
      <c r="B209" s="2"/>
      <c r="C209" s="2"/>
      <c r="D209" s="2"/>
      <c r="E209" s="2"/>
      <c r="F209" s="2"/>
      <c r="G209" s="2"/>
      <c r="H209" s="2"/>
      <c r="I209" s="2"/>
      <c r="J209" s="2"/>
      <c r="K209" s="2"/>
      <c r="L209" s="2"/>
      <c r="M209" s="2"/>
      <c r="N209" s="2"/>
      <c r="O209" s="2"/>
      <c r="P209" s="2"/>
      <c r="Q209" s="938"/>
      <c r="R209" s="2"/>
      <c r="S209" s="939"/>
      <c r="T209" s="938"/>
      <c r="U209" s="938"/>
      <c r="V209" s="938"/>
      <c r="W209" s="2"/>
      <c r="X209" s="2"/>
      <c r="Y209" s="2"/>
      <c r="Z209" s="2"/>
      <c r="AA209" s="2"/>
      <c r="AB209" s="2"/>
      <c r="AC209" s="940"/>
      <c r="AD209" s="2"/>
      <c r="AE209" s="2"/>
      <c r="AF209" s="2"/>
      <c r="AG209" s="2"/>
      <c r="AH209" s="2"/>
      <c r="AI209" s="2"/>
      <c r="AJ209" s="2"/>
      <c r="AK209" s="2"/>
      <c r="AL209" s="2"/>
      <c r="AM209" s="2"/>
      <c r="AN209" s="2"/>
      <c r="AO209" s="2"/>
      <c r="AP209" s="2"/>
      <c r="AQ209" s="2"/>
      <c r="AR209" s="2"/>
      <c r="AS209" s="2"/>
      <c r="AT209" s="2"/>
      <c r="AU209" s="2"/>
      <c r="AV209" s="2"/>
      <c r="AW209" s="2"/>
    </row>
    <row r="210">
      <c r="A210" s="2"/>
      <c r="B210" s="2"/>
      <c r="C210" s="2"/>
      <c r="D210" s="2"/>
      <c r="E210" s="2"/>
      <c r="F210" s="2"/>
      <c r="G210" s="2"/>
      <c r="H210" s="2"/>
      <c r="I210" s="2"/>
      <c r="J210" s="2"/>
      <c r="K210" s="2"/>
      <c r="L210" s="2"/>
      <c r="M210" s="2"/>
      <c r="N210" s="2"/>
      <c r="O210" s="2"/>
      <c r="P210" s="2"/>
      <c r="Q210" s="938"/>
      <c r="R210" s="2"/>
      <c r="S210" s="939"/>
      <c r="T210" s="938"/>
      <c r="U210" s="938"/>
      <c r="V210" s="938"/>
      <c r="W210" s="2"/>
      <c r="X210" s="2"/>
      <c r="Y210" s="2"/>
      <c r="Z210" s="2"/>
      <c r="AA210" s="2"/>
      <c r="AB210" s="2"/>
      <c r="AC210" s="940"/>
      <c r="AD210" s="2"/>
      <c r="AE210" s="2"/>
      <c r="AF210" s="2"/>
      <c r="AG210" s="2"/>
      <c r="AH210" s="2"/>
      <c r="AI210" s="2"/>
      <c r="AJ210" s="2"/>
      <c r="AK210" s="2"/>
      <c r="AL210" s="2"/>
      <c r="AM210" s="2"/>
      <c r="AN210" s="2"/>
      <c r="AO210" s="2"/>
      <c r="AP210" s="2"/>
      <c r="AQ210" s="2"/>
      <c r="AR210" s="2"/>
      <c r="AS210" s="2"/>
      <c r="AT210" s="2"/>
      <c r="AU210" s="2"/>
      <c r="AV210" s="2"/>
      <c r="AW210" s="2"/>
    </row>
    <row r="211">
      <c r="A211" s="2"/>
      <c r="B211" s="2"/>
      <c r="C211" s="2"/>
      <c r="D211" s="2"/>
      <c r="E211" s="2"/>
      <c r="F211" s="2"/>
      <c r="G211" s="2"/>
      <c r="H211" s="2"/>
      <c r="I211" s="2"/>
      <c r="J211" s="2"/>
      <c r="K211" s="2"/>
      <c r="L211" s="2"/>
      <c r="M211" s="2"/>
      <c r="N211" s="2"/>
      <c r="O211" s="2"/>
      <c r="P211" s="2"/>
      <c r="Q211" s="938"/>
      <c r="R211" s="2"/>
      <c r="S211" s="939"/>
      <c r="T211" s="938"/>
      <c r="U211" s="938"/>
      <c r="V211" s="938"/>
      <c r="W211" s="2"/>
      <c r="X211" s="2"/>
      <c r="Y211" s="2"/>
      <c r="Z211" s="2"/>
      <c r="AA211" s="2"/>
      <c r="AB211" s="2"/>
      <c r="AC211" s="940"/>
      <c r="AD211" s="2"/>
      <c r="AE211" s="2"/>
      <c r="AF211" s="2"/>
      <c r="AG211" s="2"/>
      <c r="AH211" s="2"/>
      <c r="AI211" s="2"/>
      <c r="AJ211" s="2"/>
      <c r="AK211" s="2"/>
      <c r="AL211" s="2"/>
      <c r="AM211" s="2"/>
      <c r="AN211" s="2"/>
      <c r="AO211" s="2"/>
      <c r="AP211" s="2"/>
      <c r="AQ211" s="2"/>
      <c r="AR211" s="2"/>
      <c r="AS211" s="2"/>
      <c r="AT211" s="2"/>
      <c r="AU211" s="2"/>
      <c r="AV211" s="2"/>
      <c r="AW211" s="2"/>
    </row>
    <row r="212">
      <c r="A212" s="2"/>
      <c r="B212" s="2"/>
      <c r="C212" s="2"/>
      <c r="D212" s="2"/>
      <c r="E212" s="2"/>
      <c r="F212" s="2"/>
      <c r="G212" s="2"/>
      <c r="H212" s="2"/>
      <c r="I212" s="2"/>
      <c r="J212" s="2"/>
      <c r="K212" s="2"/>
      <c r="L212" s="2"/>
      <c r="M212" s="2"/>
      <c r="N212" s="2"/>
      <c r="O212" s="2"/>
      <c r="P212" s="2"/>
      <c r="Q212" s="938"/>
      <c r="R212" s="2"/>
      <c r="S212" s="939"/>
      <c r="T212" s="938"/>
      <c r="U212" s="938"/>
      <c r="V212" s="938"/>
      <c r="W212" s="2"/>
      <c r="X212" s="2"/>
      <c r="Y212" s="2"/>
      <c r="Z212" s="2"/>
      <c r="AA212" s="2"/>
      <c r="AB212" s="2"/>
      <c r="AC212" s="940"/>
      <c r="AD212" s="2"/>
      <c r="AE212" s="2"/>
      <c r="AF212" s="2"/>
      <c r="AG212" s="2"/>
      <c r="AH212" s="2"/>
      <c r="AI212" s="2"/>
      <c r="AJ212" s="2"/>
      <c r="AK212" s="2"/>
      <c r="AL212" s="2"/>
      <c r="AM212" s="2"/>
      <c r="AN212" s="2"/>
      <c r="AO212" s="2"/>
      <c r="AP212" s="2"/>
      <c r="AQ212" s="2"/>
      <c r="AR212" s="2"/>
      <c r="AS212" s="2"/>
      <c r="AT212" s="2"/>
      <c r="AU212" s="2"/>
      <c r="AV212" s="2"/>
      <c r="AW212" s="2"/>
    </row>
    <row r="213">
      <c r="A213" s="2"/>
      <c r="B213" s="2"/>
      <c r="C213" s="2"/>
      <c r="D213" s="2"/>
      <c r="E213" s="2"/>
      <c r="F213" s="2"/>
      <c r="G213" s="2"/>
      <c r="H213" s="2"/>
      <c r="I213" s="2"/>
      <c r="J213" s="2"/>
      <c r="K213" s="2"/>
      <c r="L213" s="2"/>
      <c r="M213" s="2"/>
      <c r="N213" s="2"/>
      <c r="O213" s="2"/>
      <c r="P213" s="2"/>
      <c r="Q213" s="938"/>
      <c r="R213" s="2"/>
      <c r="S213" s="939"/>
      <c r="T213" s="938"/>
      <c r="U213" s="938"/>
      <c r="V213" s="938"/>
      <c r="W213" s="2"/>
      <c r="X213" s="2"/>
      <c r="Y213" s="2"/>
      <c r="Z213" s="2"/>
      <c r="AA213" s="2"/>
      <c r="AB213" s="2"/>
      <c r="AC213" s="940"/>
      <c r="AD213" s="2"/>
      <c r="AE213" s="2"/>
      <c r="AF213" s="2"/>
      <c r="AG213" s="2"/>
      <c r="AH213" s="2"/>
      <c r="AI213" s="2"/>
      <c r="AJ213" s="2"/>
      <c r="AK213" s="2"/>
      <c r="AL213" s="2"/>
      <c r="AM213" s="2"/>
      <c r="AN213" s="2"/>
      <c r="AO213" s="2"/>
      <c r="AP213" s="2"/>
      <c r="AQ213" s="2"/>
      <c r="AR213" s="2"/>
      <c r="AS213" s="2"/>
      <c r="AT213" s="2"/>
      <c r="AU213" s="2"/>
      <c r="AV213" s="2"/>
      <c r="AW213" s="2"/>
    </row>
    <row r="214">
      <c r="A214" s="2"/>
      <c r="B214" s="2"/>
      <c r="C214" s="2"/>
      <c r="D214" s="2"/>
      <c r="E214" s="2"/>
      <c r="F214" s="2"/>
      <c r="G214" s="2"/>
      <c r="H214" s="2"/>
      <c r="I214" s="2"/>
      <c r="J214" s="2"/>
      <c r="K214" s="2"/>
      <c r="L214" s="2"/>
      <c r="M214" s="2"/>
      <c r="N214" s="2"/>
      <c r="O214" s="2"/>
      <c r="P214" s="2"/>
      <c r="Q214" s="938"/>
      <c r="R214" s="2"/>
      <c r="S214" s="939"/>
      <c r="T214" s="938"/>
      <c r="U214" s="938"/>
      <c r="V214" s="938"/>
      <c r="W214" s="2"/>
      <c r="X214" s="2"/>
      <c r="Y214" s="2"/>
      <c r="Z214" s="2"/>
      <c r="AA214" s="2"/>
      <c r="AB214" s="2"/>
      <c r="AC214" s="940"/>
      <c r="AD214" s="2"/>
      <c r="AE214" s="2"/>
      <c r="AF214" s="2"/>
      <c r="AG214" s="2"/>
      <c r="AH214" s="2"/>
      <c r="AI214" s="2"/>
      <c r="AJ214" s="2"/>
      <c r="AK214" s="2"/>
      <c r="AL214" s="2"/>
      <c r="AM214" s="2"/>
      <c r="AN214" s="2"/>
      <c r="AO214" s="2"/>
      <c r="AP214" s="2"/>
      <c r="AQ214" s="2"/>
      <c r="AR214" s="2"/>
      <c r="AS214" s="2"/>
      <c r="AT214" s="2"/>
      <c r="AU214" s="2"/>
      <c r="AV214" s="2"/>
      <c r="AW214" s="2"/>
    </row>
    <row r="215">
      <c r="A215" s="2"/>
      <c r="B215" s="2"/>
      <c r="C215" s="2"/>
      <c r="D215" s="2"/>
      <c r="E215" s="2"/>
      <c r="F215" s="2"/>
      <c r="G215" s="2"/>
      <c r="H215" s="2"/>
      <c r="I215" s="2"/>
      <c r="J215" s="2"/>
      <c r="K215" s="2"/>
      <c r="L215" s="2"/>
      <c r="M215" s="2"/>
      <c r="N215" s="2"/>
      <c r="O215" s="2"/>
      <c r="P215" s="2"/>
      <c r="Q215" s="938"/>
      <c r="R215" s="2"/>
      <c r="S215" s="939"/>
      <c r="T215" s="938"/>
      <c r="U215" s="938"/>
      <c r="V215" s="938"/>
      <c r="W215" s="2"/>
      <c r="X215" s="2"/>
      <c r="Y215" s="2"/>
      <c r="Z215" s="2"/>
      <c r="AA215" s="2"/>
      <c r="AB215" s="2"/>
      <c r="AC215" s="940"/>
      <c r="AD215" s="2"/>
      <c r="AE215" s="2"/>
      <c r="AF215" s="2"/>
      <c r="AG215" s="2"/>
      <c r="AH215" s="2"/>
      <c r="AI215" s="2"/>
      <c r="AJ215" s="2"/>
      <c r="AK215" s="2"/>
      <c r="AL215" s="2"/>
      <c r="AM215" s="2"/>
      <c r="AN215" s="2"/>
      <c r="AO215" s="2"/>
      <c r="AP215" s="2"/>
      <c r="AQ215" s="2"/>
      <c r="AR215" s="2"/>
      <c r="AS215" s="2"/>
      <c r="AT215" s="2"/>
      <c r="AU215" s="2"/>
      <c r="AV215" s="2"/>
      <c r="AW215" s="2"/>
    </row>
    <row r="216">
      <c r="A216" s="2"/>
      <c r="B216" s="2"/>
      <c r="C216" s="2"/>
      <c r="D216" s="2"/>
      <c r="E216" s="2"/>
      <c r="F216" s="2"/>
      <c r="G216" s="2"/>
      <c r="H216" s="2"/>
      <c r="I216" s="2"/>
      <c r="J216" s="2"/>
      <c r="K216" s="2"/>
      <c r="L216" s="2"/>
      <c r="M216" s="2"/>
      <c r="N216" s="2"/>
      <c r="O216" s="2"/>
      <c r="P216" s="2"/>
      <c r="Q216" s="938"/>
      <c r="R216" s="2"/>
      <c r="S216" s="939"/>
      <c r="T216" s="938"/>
      <c r="U216" s="938"/>
      <c r="V216" s="938"/>
      <c r="W216" s="2"/>
      <c r="X216" s="2"/>
      <c r="Y216" s="2"/>
      <c r="Z216" s="2"/>
      <c r="AA216" s="2"/>
      <c r="AB216" s="2"/>
      <c r="AC216" s="940"/>
      <c r="AD216" s="2"/>
      <c r="AE216" s="2"/>
      <c r="AF216" s="2"/>
      <c r="AG216" s="2"/>
      <c r="AH216" s="2"/>
      <c r="AI216" s="2"/>
      <c r="AJ216" s="2"/>
      <c r="AK216" s="2"/>
      <c r="AL216" s="2"/>
      <c r="AM216" s="2"/>
      <c r="AN216" s="2"/>
      <c r="AO216" s="2"/>
      <c r="AP216" s="2"/>
      <c r="AQ216" s="2"/>
      <c r="AR216" s="2"/>
      <c r="AS216" s="2"/>
      <c r="AT216" s="2"/>
      <c r="AU216" s="2"/>
      <c r="AV216" s="2"/>
      <c r="AW216" s="2"/>
    </row>
    <row r="217">
      <c r="A217" s="2"/>
      <c r="B217" s="2"/>
      <c r="C217" s="2"/>
      <c r="D217" s="2"/>
      <c r="E217" s="2"/>
      <c r="F217" s="2"/>
      <c r="G217" s="2"/>
      <c r="H217" s="2"/>
      <c r="I217" s="2"/>
      <c r="J217" s="2"/>
      <c r="K217" s="2"/>
      <c r="L217" s="2"/>
      <c r="M217" s="2"/>
      <c r="N217" s="2"/>
      <c r="O217" s="2"/>
      <c r="P217" s="2"/>
      <c r="Q217" s="938"/>
      <c r="R217" s="2"/>
      <c r="S217" s="939"/>
      <c r="T217" s="938"/>
      <c r="U217" s="938"/>
      <c r="V217" s="938"/>
      <c r="W217" s="2"/>
      <c r="X217" s="2"/>
      <c r="Y217" s="2"/>
      <c r="Z217" s="2"/>
      <c r="AA217" s="2"/>
      <c r="AB217" s="2"/>
      <c r="AC217" s="940"/>
      <c r="AD217" s="2"/>
      <c r="AE217" s="2"/>
      <c r="AF217" s="2"/>
      <c r="AG217" s="2"/>
      <c r="AH217" s="2"/>
      <c r="AI217" s="2"/>
      <c r="AJ217" s="2"/>
      <c r="AK217" s="2"/>
      <c r="AL217" s="2"/>
      <c r="AM217" s="2"/>
      <c r="AN217" s="2"/>
      <c r="AO217" s="2"/>
      <c r="AP217" s="2"/>
      <c r="AQ217" s="2"/>
      <c r="AR217" s="2"/>
      <c r="AS217" s="2"/>
      <c r="AT217" s="2"/>
      <c r="AU217" s="2"/>
      <c r="AV217" s="2"/>
      <c r="AW217" s="2"/>
    </row>
    <row r="218">
      <c r="A218" s="2"/>
      <c r="B218" s="2"/>
      <c r="C218" s="2"/>
      <c r="D218" s="2"/>
      <c r="E218" s="2"/>
      <c r="F218" s="2"/>
      <c r="G218" s="2"/>
      <c r="H218" s="2"/>
      <c r="I218" s="2"/>
      <c r="J218" s="2"/>
      <c r="K218" s="2"/>
      <c r="L218" s="2"/>
      <c r="M218" s="2"/>
      <c r="N218" s="2"/>
      <c r="O218" s="2"/>
      <c r="P218" s="2"/>
      <c r="Q218" s="938"/>
      <c r="R218" s="2"/>
      <c r="S218" s="939"/>
      <c r="T218" s="938"/>
      <c r="U218" s="938"/>
      <c r="V218" s="938"/>
      <c r="W218" s="2"/>
      <c r="X218" s="2"/>
      <c r="Y218" s="2"/>
      <c r="Z218" s="2"/>
      <c r="AA218" s="2"/>
      <c r="AB218" s="2"/>
      <c r="AC218" s="940"/>
      <c r="AD218" s="2"/>
      <c r="AE218" s="2"/>
      <c r="AF218" s="2"/>
      <c r="AG218" s="2"/>
      <c r="AH218" s="2"/>
      <c r="AI218" s="2"/>
      <c r="AJ218" s="2"/>
      <c r="AK218" s="2"/>
      <c r="AL218" s="2"/>
      <c r="AM218" s="2"/>
      <c r="AN218" s="2"/>
      <c r="AO218" s="2"/>
      <c r="AP218" s="2"/>
      <c r="AQ218" s="2"/>
      <c r="AR218" s="2"/>
      <c r="AS218" s="2"/>
      <c r="AT218" s="2"/>
      <c r="AU218" s="2"/>
      <c r="AV218" s="2"/>
      <c r="AW218" s="2"/>
    </row>
    <row r="219">
      <c r="A219" s="2"/>
      <c r="B219" s="2"/>
      <c r="C219" s="2"/>
      <c r="D219" s="2"/>
      <c r="E219" s="2"/>
      <c r="F219" s="2"/>
      <c r="G219" s="2"/>
      <c r="H219" s="2"/>
      <c r="I219" s="2"/>
      <c r="J219" s="2"/>
      <c r="K219" s="2"/>
      <c r="L219" s="2"/>
      <c r="M219" s="2"/>
      <c r="N219" s="2"/>
      <c r="O219" s="2"/>
      <c r="P219" s="2"/>
      <c r="Q219" s="938"/>
      <c r="R219" s="2"/>
      <c r="S219" s="939"/>
      <c r="T219" s="938"/>
      <c r="U219" s="938"/>
      <c r="V219" s="938"/>
      <c r="W219" s="2"/>
      <c r="X219" s="2"/>
      <c r="Y219" s="2"/>
      <c r="Z219" s="2"/>
      <c r="AA219" s="2"/>
      <c r="AB219" s="2"/>
      <c r="AC219" s="940"/>
      <c r="AD219" s="2"/>
      <c r="AE219" s="2"/>
      <c r="AF219" s="2"/>
      <c r="AG219" s="2"/>
      <c r="AH219" s="2"/>
      <c r="AI219" s="2"/>
      <c r="AJ219" s="2"/>
      <c r="AK219" s="2"/>
      <c r="AL219" s="2"/>
      <c r="AM219" s="2"/>
      <c r="AN219" s="2"/>
      <c r="AO219" s="2"/>
      <c r="AP219" s="2"/>
      <c r="AQ219" s="2"/>
      <c r="AR219" s="2"/>
      <c r="AS219" s="2"/>
      <c r="AT219" s="2"/>
      <c r="AU219" s="2"/>
      <c r="AV219" s="2"/>
      <c r="AW219" s="2"/>
    </row>
    <row r="220">
      <c r="A220" s="2"/>
      <c r="B220" s="2"/>
      <c r="C220" s="2"/>
      <c r="D220" s="2"/>
      <c r="E220" s="2"/>
      <c r="F220" s="2"/>
      <c r="G220" s="2"/>
      <c r="H220" s="2"/>
      <c r="I220" s="2"/>
      <c r="J220" s="2"/>
      <c r="K220" s="2"/>
      <c r="L220" s="2"/>
      <c r="M220" s="2"/>
      <c r="N220" s="2"/>
      <c r="O220" s="2"/>
      <c r="P220" s="2"/>
      <c r="Q220" s="938"/>
      <c r="R220" s="2"/>
      <c r="S220" s="939"/>
      <c r="T220" s="938"/>
      <c r="U220" s="938"/>
      <c r="V220" s="938"/>
      <c r="W220" s="2"/>
      <c r="X220" s="2"/>
      <c r="Y220" s="2"/>
      <c r="Z220" s="2"/>
      <c r="AA220" s="2"/>
      <c r="AB220" s="2"/>
      <c r="AC220" s="940"/>
      <c r="AD220" s="2"/>
      <c r="AE220" s="2"/>
      <c r="AF220" s="2"/>
      <c r="AG220" s="2"/>
      <c r="AH220" s="2"/>
      <c r="AI220" s="2"/>
      <c r="AJ220" s="2"/>
      <c r="AK220" s="2"/>
      <c r="AL220" s="2"/>
      <c r="AM220" s="2"/>
      <c r="AN220" s="2"/>
      <c r="AO220" s="2"/>
      <c r="AP220" s="2"/>
      <c r="AQ220" s="2"/>
      <c r="AR220" s="2"/>
      <c r="AS220" s="2"/>
      <c r="AT220" s="2"/>
      <c r="AU220" s="2"/>
      <c r="AV220" s="2"/>
      <c r="AW220" s="2"/>
    </row>
    <row r="221">
      <c r="A221" s="2"/>
      <c r="B221" s="2"/>
      <c r="C221" s="2"/>
      <c r="D221" s="2"/>
      <c r="E221" s="2"/>
      <c r="F221" s="2"/>
      <c r="G221" s="2"/>
      <c r="H221" s="2"/>
      <c r="I221" s="2"/>
      <c r="J221" s="2"/>
      <c r="K221" s="2"/>
      <c r="L221" s="2"/>
      <c r="M221" s="2"/>
      <c r="N221" s="2"/>
      <c r="O221" s="2"/>
      <c r="P221" s="2"/>
      <c r="Q221" s="938"/>
      <c r="R221" s="2"/>
      <c r="S221" s="939"/>
      <c r="T221" s="938"/>
      <c r="U221" s="938"/>
      <c r="V221" s="938"/>
      <c r="W221" s="2"/>
      <c r="X221" s="2"/>
      <c r="Y221" s="2"/>
      <c r="Z221" s="2"/>
      <c r="AA221" s="2"/>
      <c r="AB221" s="2"/>
      <c r="AC221" s="940"/>
      <c r="AD221" s="2"/>
      <c r="AE221" s="2"/>
      <c r="AF221" s="2"/>
      <c r="AG221" s="2"/>
      <c r="AH221" s="2"/>
      <c r="AI221" s="2"/>
      <c r="AJ221" s="2"/>
      <c r="AK221" s="2"/>
      <c r="AL221" s="2"/>
      <c r="AM221" s="2"/>
      <c r="AN221" s="2"/>
      <c r="AO221" s="2"/>
      <c r="AP221" s="2"/>
      <c r="AQ221" s="2"/>
      <c r="AR221" s="2"/>
      <c r="AS221" s="2"/>
      <c r="AT221" s="2"/>
      <c r="AU221" s="2"/>
      <c r="AV221" s="2"/>
      <c r="AW221" s="2"/>
    </row>
    <row r="222">
      <c r="A222" s="2"/>
      <c r="B222" s="2"/>
      <c r="C222" s="2"/>
      <c r="D222" s="2"/>
      <c r="E222" s="2"/>
      <c r="F222" s="2"/>
      <c r="G222" s="2"/>
      <c r="H222" s="2"/>
      <c r="I222" s="2"/>
      <c r="J222" s="2"/>
      <c r="K222" s="2"/>
      <c r="L222" s="2"/>
      <c r="M222" s="2"/>
      <c r="N222" s="2"/>
      <c r="O222" s="2"/>
      <c r="P222" s="2"/>
      <c r="Q222" s="938"/>
      <c r="R222" s="2"/>
      <c r="S222" s="939"/>
      <c r="T222" s="938"/>
      <c r="U222" s="938"/>
      <c r="V222" s="938"/>
      <c r="W222" s="2"/>
      <c r="X222" s="2"/>
      <c r="Y222" s="2"/>
      <c r="Z222" s="2"/>
      <c r="AA222" s="2"/>
      <c r="AB222" s="2"/>
      <c r="AC222" s="940"/>
      <c r="AD222" s="2"/>
      <c r="AE222" s="2"/>
      <c r="AF222" s="2"/>
      <c r="AG222" s="2"/>
      <c r="AH222" s="2"/>
      <c r="AI222" s="2"/>
      <c r="AJ222" s="2"/>
      <c r="AK222" s="2"/>
      <c r="AL222" s="2"/>
      <c r="AM222" s="2"/>
      <c r="AN222" s="2"/>
      <c r="AO222" s="2"/>
      <c r="AP222" s="2"/>
      <c r="AQ222" s="2"/>
      <c r="AR222" s="2"/>
      <c r="AS222" s="2"/>
      <c r="AT222" s="2"/>
      <c r="AU222" s="2"/>
      <c r="AV222" s="2"/>
      <c r="AW222" s="2"/>
    </row>
    <row r="223">
      <c r="A223" s="2"/>
      <c r="B223" s="2"/>
      <c r="C223" s="2"/>
      <c r="D223" s="2"/>
      <c r="E223" s="2"/>
      <c r="F223" s="2"/>
      <c r="G223" s="2"/>
      <c r="H223" s="2"/>
      <c r="I223" s="2"/>
      <c r="J223" s="2"/>
      <c r="K223" s="2"/>
      <c r="L223" s="2"/>
      <c r="M223" s="2"/>
      <c r="N223" s="2"/>
      <c r="O223" s="2"/>
      <c r="P223" s="2"/>
      <c r="Q223" s="938"/>
      <c r="R223" s="2"/>
      <c r="S223" s="939"/>
      <c r="T223" s="938"/>
      <c r="U223" s="938"/>
      <c r="V223" s="938"/>
      <c r="W223" s="2"/>
      <c r="X223" s="2"/>
      <c r="Y223" s="2"/>
      <c r="Z223" s="2"/>
      <c r="AA223" s="2"/>
      <c r="AB223" s="2"/>
      <c r="AC223" s="940"/>
      <c r="AD223" s="2"/>
      <c r="AE223" s="2"/>
      <c r="AF223" s="2"/>
      <c r="AG223" s="2"/>
      <c r="AH223" s="2"/>
      <c r="AI223" s="2"/>
      <c r="AJ223" s="2"/>
      <c r="AK223" s="2"/>
      <c r="AL223" s="2"/>
      <c r="AM223" s="2"/>
      <c r="AN223" s="2"/>
      <c r="AO223" s="2"/>
      <c r="AP223" s="2"/>
      <c r="AQ223" s="2"/>
      <c r="AR223" s="2"/>
      <c r="AS223" s="2"/>
      <c r="AT223" s="2"/>
      <c r="AU223" s="2"/>
      <c r="AV223" s="2"/>
      <c r="AW223" s="2"/>
    </row>
    <row r="224">
      <c r="A224" s="2"/>
      <c r="B224" s="2"/>
      <c r="C224" s="2"/>
      <c r="D224" s="2"/>
      <c r="E224" s="2"/>
      <c r="F224" s="2"/>
      <c r="G224" s="2"/>
      <c r="H224" s="2"/>
      <c r="I224" s="2"/>
      <c r="J224" s="2"/>
      <c r="K224" s="2"/>
      <c r="L224" s="2"/>
      <c r="M224" s="2"/>
      <c r="N224" s="2"/>
      <c r="O224" s="2"/>
      <c r="P224" s="2"/>
      <c r="Q224" s="938"/>
      <c r="R224" s="2"/>
      <c r="S224" s="939"/>
      <c r="T224" s="938"/>
      <c r="U224" s="938"/>
      <c r="V224" s="938"/>
      <c r="W224" s="2"/>
      <c r="X224" s="2"/>
      <c r="Y224" s="2"/>
      <c r="Z224" s="2"/>
      <c r="AA224" s="2"/>
      <c r="AB224" s="2"/>
      <c r="AC224" s="940"/>
      <c r="AD224" s="2"/>
      <c r="AE224" s="2"/>
      <c r="AF224" s="2"/>
      <c r="AG224" s="2"/>
      <c r="AH224" s="2"/>
      <c r="AI224" s="2"/>
      <c r="AJ224" s="2"/>
      <c r="AK224" s="2"/>
      <c r="AL224" s="2"/>
      <c r="AM224" s="2"/>
      <c r="AN224" s="2"/>
      <c r="AO224" s="2"/>
      <c r="AP224" s="2"/>
      <c r="AQ224" s="2"/>
      <c r="AR224" s="2"/>
      <c r="AS224" s="2"/>
      <c r="AT224" s="2"/>
      <c r="AU224" s="2"/>
      <c r="AV224" s="2"/>
      <c r="AW224" s="2"/>
    </row>
    <row r="225">
      <c r="A225" s="2"/>
      <c r="B225" s="2"/>
      <c r="C225" s="2"/>
      <c r="D225" s="2"/>
      <c r="E225" s="2"/>
      <c r="F225" s="2"/>
      <c r="G225" s="2"/>
      <c r="H225" s="2"/>
      <c r="I225" s="2"/>
      <c r="J225" s="2"/>
      <c r="K225" s="2"/>
      <c r="L225" s="2"/>
      <c r="M225" s="2"/>
      <c r="N225" s="2"/>
      <c r="O225" s="2"/>
      <c r="P225" s="2"/>
      <c r="Q225" s="938"/>
      <c r="R225" s="2"/>
      <c r="S225" s="939"/>
      <c r="T225" s="938"/>
      <c r="U225" s="938"/>
      <c r="V225" s="938"/>
      <c r="W225" s="2"/>
      <c r="X225" s="2"/>
      <c r="Y225" s="2"/>
      <c r="Z225" s="2"/>
      <c r="AA225" s="2"/>
      <c r="AB225" s="2"/>
      <c r="AC225" s="940"/>
      <c r="AD225" s="2"/>
      <c r="AE225" s="2"/>
      <c r="AF225" s="2"/>
      <c r="AG225" s="2"/>
      <c r="AH225" s="2"/>
      <c r="AI225" s="2"/>
      <c r="AJ225" s="2"/>
      <c r="AK225" s="2"/>
      <c r="AL225" s="2"/>
      <c r="AM225" s="2"/>
      <c r="AN225" s="2"/>
      <c r="AO225" s="2"/>
      <c r="AP225" s="2"/>
      <c r="AQ225" s="2"/>
      <c r="AR225" s="2"/>
      <c r="AS225" s="2"/>
      <c r="AT225" s="2"/>
      <c r="AU225" s="2"/>
      <c r="AV225" s="2"/>
      <c r="AW225" s="2"/>
    </row>
    <row r="226">
      <c r="A226" s="2"/>
      <c r="B226" s="2"/>
      <c r="C226" s="2"/>
      <c r="D226" s="2"/>
      <c r="E226" s="2"/>
      <c r="F226" s="2"/>
      <c r="G226" s="2"/>
      <c r="H226" s="2"/>
      <c r="I226" s="2"/>
      <c r="J226" s="2"/>
      <c r="K226" s="2"/>
      <c r="L226" s="2"/>
      <c r="M226" s="2"/>
      <c r="N226" s="2"/>
      <c r="O226" s="2"/>
      <c r="P226" s="2"/>
      <c r="Q226" s="938"/>
      <c r="R226" s="2"/>
      <c r="S226" s="939"/>
      <c r="T226" s="938"/>
      <c r="U226" s="938"/>
      <c r="V226" s="938"/>
      <c r="W226" s="2"/>
      <c r="X226" s="2"/>
      <c r="Y226" s="2"/>
      <c r="Z226" s="2"/>
      <c r="AA226" s="2"/>
      <c r="AB226" s="2"/>
      <c r="AC226" s="940"/>
      <c r="AD226" s="2"/>
      <c r="AE226" s="2"/>
      <c r="AF226" s="2"/>
      <c r="AG226" s="2"/>
      <c r="AH226" s="2"/>
      <c r="AI226" s="2"/>
      <c r="AJ226" s="2"/>
      <c r="AK226" s="2"/>
      <c r="AL226" s="2"/>
      <c r="AM226" s="2"/>
      <c r="AN226" s="2"/>
      <c r="AO226" s="2"/>
      <c r="AP226" s="2"/>
      <c r="AQ226" s="2"/>
      <c r="AR226" s="2"/>
      <c r="AS226" s="2"/>
      <c r="AT226" s="2"/>
      <c r="AU226" s="2"/>
      <c r="AV226" s="2"/>
      <c r="AW226" s="2"/>
    </row>
    <row r="227">
      <c r="A227" s="2"/>
      <c r="B227" s="2"/>
      <c r="C227" s="2"/>
      <c r="D227" s="2"/>
      <c r="E227" s="2"/>
      <c r="F227" s="2"/>
      <c r="G227" s="2"/>
      <c r="H227" s="2"/>
      <c r="I227" s="2"/>
      <c r="J227" s="2"/>
      <c r="K227" s="2"/>
      <c r="L227" s="2"/>
      <c r="M227" s="2"/>
      <c r="N227" s="2"/>
      <c r="O227" s="2"/>
      <c r="P227" s="2"/>
      <c r="Q227" s="938"/>
      <c r="R227" s="2"/>
      <c r="S227" s="939"/>
      <c r="T227" s="938"/>
      <c r="U227" s="938"/>
      <c r="V227" s="938"/>
      <c r="W227" s="2"/>
      <c r="X227" s="2"/>
      <c r="Y227" s="2"/>
      <c r="Z227" s="2"/>
      <c r="AA227" s="2"/>
      <c r="AB227" s="2"/>
      <c r="AC227" s="940"/>
      <c r="AD227" s="2"/>
      <c r="AE227" s="2"/>
      <c r="AF227" s="2"/>
      <c r="AG227" s="2"/>
      <c r="AH227" s="2"/>
      <c r="AI227" s="2"/>
      <c r="AJ227" s="2"/>
      <c r="AK227" s="2"/>
      <c r="AL227" s="2"/>
      <c r="AM227" s="2"/>
      <c r="AN227" s="2"/>
      <c r="AO227" s="2"/>
      <c r="AP227" s="2"/>
      <c r="AQ227" s="2"/>
      <c r="AR227" s="2"/>
      <c r="AS227" s="2"/>
      <c r="AT227" s="2"/>
      <c r="AU227" s="2"/>
      <c r="AV227" s="2"/>
      <c r="AW227" s="2"/>
    </row>
    <row r="228">
      <c r="A228" s="2"/>
      <c r="B228" s="2"/>
      <c r="C228" s="2"/>
      <c r="D228" s="2"/>
      <c r="E228" s="2"/>
      <c r="F228" s="2"/>
      <c r="G228" s="2"/>
      <c r="H228" s="2"/>
      <c r="I228" s="2"/>
      <c r="J228" s="2"/>
      <c r="K228" s="2"/>
      <c r="L228" s="2"/>
      <c r="M228" s="2"/>
      <c r="N228" s="2"/>
      <c r="O228" s="2"/>
      <c r="P228" s="2"/>
      <c r="Q228" s="938"/>
      <c r="R228" s="2"/>
      <c r="S228" s="939"/>
      <c r="T228" s="938"/>
      <c r="U228" s="938"/>
      <c r="V228" s="938"/>
      <c r="W228" s="2"/>
      <c r="X228" s="2"/>
      <c r="Y228" s="2"/>
      <c r="Z228" s="2"/>
      <c r="AA228" s="2"/>
      <c r="AB228" s="2"/>
      <c r="AC228" s="940"/>
      <c r="AD228" s="2"/>
      <c r="AE228" s="2"/>
      <c r="AF228" s="2"/>
      <c r="AG228" s="2"/>
      <c r="AH228" s="2"/>
      <c r="AI228" s="2"/>
      <c r="AJ228" s="2"/>
      <c r="AK228" s="2"/>
      <c r="AL228" s="2"/>
      <c r="AM228" s="2"/>
      <c r="AN228" s="2"/>
      <c r="AO228" s="2"/>
      <c r="AP228" s="2"/>
      <c r="AQ228" s="2"/>
      <c r="AR228" s="2"/>
      <c r="AS228" s="2"/>
      <c r="AT228" s="2"/>
      <c r="AU228" s="2"/>
      <c r="AV228" s="2"/>
      <c r="AW228" s="2"/>
    </row>
    <row r="229">
      <c r="A229" s="2"/>
      <c r="B229" s="2"/>
      <c r="C229" s="2"/>
      <c r="D229" s="2"/>
      <c r="E229" s="2"/>
      <c r="F229" s="2"/>
      <c r="G229" s="2"/>
      <c r="H229" s="2"/>
      <c r="I229" s="2"/>
      <c r="J229" s="2"/>
      <c r="K229" s="2"/>
      <c r="L229" s="2"/>
      <c r="M229" s="2"/>
      <c r="N229" s="2"/>
      <c r="O229" s="2"/>
      <c r="P229" s="2"/>
      <c r="Q229" s="938"/>
      <c r="R229" s="2"/>
      <c r="S229" s="939"/>
      <c r="T229" s="938"/>
      <c r="U229" s="938"/>
      <c r="V229" s="938"/>
      <c r="W229" s="2"/>
      <c r="X229" s="2"/>
      <c r="Y229" s="2"/>
      <c r="Z229" s="2"/>
      <c r="AA229" s="2"/>
      <c r="AB229" s="2"/>
      <c r="AC229" s="940"/>
      <c r="AD229" s="2"/>
      <c r="AE229" s="2"/>
      <c r="AF229" s="2"/>
      <c r="AG229" s="2"/>
      <c r="AH229" s="2"/>
      <c r="AI229" s="2"/>
      <c r="AJ229" s="2"/>
      <c r="AK229" s="2"/>
      <c r="AL229" s="2"/>
      <c r="AM229" s="2"/>
      <c r="AN229" s="2"/>
      <c r="AO229" s="2"/>
      <c r="AP229" s="2"/>
      <c r="AQ229" s="2"/>
      <c r="AR229" s="2"/>
      <c r="AS229" s="2"/>
      <c r="AT229" s="2"/>
      <c r="AU229" s="2"/>
      <c r="AV229" s="2"/>
      <c r="AW229" s="2"/>
    </row>
    <row r="230">
      <c r="A230" s="2"/>
      <c r="B230" s="2"/>
      <c r="C230" s="2"/>
      <c r="D230" s="2"/>
      <c r="E230" s="2"/>
      <c r="F230" s="2"/>
      <c r="G230" s="2"/>
      <c r="H230" s="2"/>
      <c r="I230" s="2"/>
      <c r="J230" s="2"/>
      <c r="K230" s="2"/>
      <c r="L230" s="2"/>
      <c r="M230" s="2"/>
      <c r="N230" s="2"/>
      <c r="O230" s="2"/>
      <c r="P230" s="2"/>
      <c r="Q230" s="938"/>
      <c r="R230" s="2"/>
      <c r="S230" s="939"/>
      <c r="T230" s="938"/>
      <c r="U230" s="938"/>
      <c r="V230" s="938"/>
      <c r="W230" s="2"/>
      <c r="X230" s="2"/>
      <c r="Y230" s="2"/>
      <c r="Z230" s="2"/>
      <c r="AA230" s="2"/>
      <c r="AB230" s="2"/>
      <c r="AC230" s="940"/>
      <c r="AD230" s="2"/>
      <c r="AE230" s="2"/>
      <c r="AF230" s="2"/>
      <c r="AG230" s="2"/>
      <c r="AH230" s="2"/>
      <c r="AI230" s="2"/>
      <c r="AJ230" s="2"/>
      <c r="AK230" s="2"/>
      <c r="AL230" s="2"/>
      <c r="AM230" s="2"/>
      <c r="AN230" s="2"/>
      <c r="AO230" s="2"/>
      <c r="AP230" s="2"/>
      <c r="AQ230" s="2"/>
      <c r="AR230" s="2"/>
      <c r="AS230" s="2"/>
      <c r="AT230" s="2"/>
      <c r="AU230" s="2"/>
      <c r="AV230" s="2"/>
      <c r="AW230" s="2"/>
    </row>
    <row r="231">
      <c r="A231" s="2"/>
      <c r="B231" s="2"/>
      <c r="C231" s="2"/>
      <c r="D231" s="2"/>
      <c r="E231" s="2"/>
      <c r="F231" s="2"/>
      <c r="G231" s="2"/>
      <c r="H231" s="2"/>
      <c r="I231" s="2"/>
      <c r="J231" s="2"/>
      <c r="K231" s="2"/>
      <c r="L231" s="2"/>
      <c r="M231" s="2"/>
      <c r="N231" s="2"/>
      <c r="O231" s="2"/>
      <c r="P231" s="2"/>
      <c r="Q231" s="938"/>
      <c r="R231" s="2"/>
      <c r="S231" s="939"/>
      <c r="T231" s="938"/>
      <c r="U231" s="938"/>
      <c r="V231" s="938"/>
      <c r="W231" s="2"/>
      <c r="X231" s="2"/>
      <c r="Y231" s="2"/>
      <c r="Z231" s="2"/>
      <c r="AA231" s="2"/>
      <c r="AB231" s="2"/>
      <c r="AC231" s="940"/>
      <c r="AD231" s="2"/>
      <c r="AE231" s="2"/>
      <c r="AF231" s="2"/>
      <c r="AG231" s="2"/>
      <c r="AH231" s="2"/>
      <c r="AI231" s="2"/>
      <c r="AJ231" s="2"/>
      <c r="AK231" s="2"/>
      <c r="AL231" s="2"/>
      <c r="AM231" s="2"/>
      <c r="AN231" s="2"/>
      <c r="AO231" s="2"/>
      <c r="AP231" s="2"/>
      <c r="AQ231" s="2"/>
      <c r="AR231" s="2"/>
      <c r="AS231" s="2"/>
      <c r="AT231" s="2"/>
      <c r="AU231" s="2"/>
      <c r="AV231" s="2"/>
      <c r="AW231" s="2"/>
    </row>
    <row r="232">
      <c r="A232" s="2"/>
      <c r="B232" s="2"/>
      <c r="C232" s="2"/>
      <c r="D232" s="2"/>
      <c r="E232" s="2"/>
      <c r="F232" s="2"/>
      <c r="G232" s="2"/>
      <c r="H232" s="2"/>
      <c r="I232" s="2"/>
      <c r="J232" s="2"/>
      <c r="K232" s="2"/>
      <c r="L232" s="2"/>
      <c r="M232" s="2"/>
      <c r="N232" s="2"/>
      <c r="O232" s="2"/>
      <c r="P232" s="2"/>
      <c r="Q232" s="938"/>
      <c r="R232" s="2"/>
      <c r="S232" s="939"/>
      <c r="T232" s="938"/>
      <c r="U232" s="938"/>
      <c r="V232" s="938"/>
      <c r="W232" s="2"/>
      <c r="X232" s="2"/>
      <c r="Y232" s="2"/>
      <c r="Z232" s="2"/>
      <c r="AA232" s="2"/>
      <c r="AB232" s="2"/>
      <c r="AC232" s="940"/>
      <c r="AD232" s="2"/>
      <c r="AE232" s="2"/>
      <c r="AF232" s="2"/>
      <c r="AG232" s="2"/>
      <c r="AH232" s="2"/>
      <c r="AI232" s="2"/>
      <c r="AJ232" s="2"/>
      <c r="AK232" s="2"/>
      <c r="AL232" s="2"/>
      <c r="AM232" s="2"/>
      <c r="AN232" s="2"/>
      <c r="AO232" s="2"/>
      <c r="AP232" s="2"/>
      <c r="AQ232" s="2"/>
      <c r="AR232" s="2"/>
      <c r="AS232" s="2"/>
      <c r="AT232" s="2"/>
      <c r="AU232" s="2"/>
      <c r="AV232" s="2"/>
      <c r="AW232" s="2"/>
    </row>
    <row r="233">
      <c r="A233" s="2"/>
      <c r="B233" s="2"/>
      <c r="C233" s="2"/>
      <c r="D233" s="2"/>
      <c r="E233" s="2"/>
      <c r="F233" s="2"/>
      <c r="G233" s="2"/>
      <c r="H233" s="2"/>
      <c r="I233" s="2"/>
      <c r="J233" s="2"/>
      <c r="K233" s="2"/>
      <c r="L233" s="2"/>
      <c r="M233" s="2"/>
      <c r="N233" s="2"/>
      <c r="O233" s="2"/>
      <c r="P233" s="2"/>
      <c r="Q233" s="938"/>
      <c r="R233" s="2"/>
      <c r="S233" s="939"/>
      <c r="T233" s="938"/>
      <c r="U233" s="938"/>
      <c r="V233" s="938"/>
      <c r="W233" s="2"/>
      <c r="X233" s="2"/>
      <c r="Y233" s="2"/>
      <c r="Z233" s="2"/>
      <c r="AA233" s="2"/>
      <c r="AB233" s="2"/>
      <c r="AC233" s="940"/>
      <c r="AD233" s="2"/>
      <c r="AE233" s="2"/>
      <c r="AF233" s="2"/>
      <c r="AG233" s="2"/>
      <c r="AH233" s="2"/>
      <c r="AI233" s="2"/>
      <c r="AJ233" s="2"/>
      <c r="AK233" s="2"/>
      <c r="AL233" s="2"/>
      <c r="AM233" s="2"/>
      <c r="AN233" s="2"/>
      <c r="AO233" s="2"/>
      <c r="AP233" s="2"/>
      <c r="AQ233" s="2"/>
      <c r="AR233" s="2"/>
      <c r="AS233" s="2"/>
      <c r="AT233" s="2"/>
      <c r="AU233" s="2"/>
      <c r="AV233" s="2"/>
      <c r="AW233" s="2"/>
    </row>
    <row r="234">
      <c r="A234" s="2"/>
      <c r="B234" s="2"/>
      <c r="C234" s="2"/>
      <c r="D234" s="2"/>
      <c r="E234" s="2"/>
      <c r="F234" s="2"/>
      <c r="G234" s="2"/>
      <c r="H234" s="2"/>
      <c r="I234" s="2"/>
      <c r="J234" s="2"/>
      <c r="K234" s="2"/>
      <c r="L234" s="2"/>
      <c r="M234" s="2"/>
      <c r="N234" s="2"/>
      <c r="O234" s="2"/>
      <c r="P234" s="2"/>
      <c r="Q234" s="938"/>
      <c r="R234" s="2"/>
      <c r="S234" s="939"/>
      <c r="T234" s="938"/>
      <c r="U234" s="938"/>
      <c r="V234" s="938"/>
      <c r="W234" s="2"/>
      <c r="X234" s="2"/>
      <c r="Y234" s="2"/>
      <c r="Z234" s="2"/>
      <c r="AA234" s="2"/>
      <c r="AB234" s="2"/>
      <c r="AC234" s="940"/>
      <c r="AD234" s="2"/>
      <c r="AE234" s="2"/>
      <c r="AF234" s="2"/>
      <c r="AG234" s="2"/>
      <c r="AH234" s="2"/>
      <c r="AI234" s="2"/>
      <c r="AJ234" s="2"/>
      <c r="AK234" s="2"/>
      <c r="AL234" s="2"/>
      <c r="AM234" s="2"/>
      <c r="AN234" s="2"/>
      <c r="AO234" s="2"/>
      <c r="AP234" s="2"/>
      <c r="AQ234" s="2"/>
      <c r="AR234" s="2"/>
      <c r="AS234" s="2"/>
      <c r="AT234" s="2"/>
      <c r="AU234" s="2"/>
      <c r="AV234" s="2"/>
      <c r="AW234" s="2"/>
    </row>
    <row r="235">
      <c r="A235" s="2"/>
      <c r="B235" s="2"/>
      <c r="C235" s="2"/>
      <c r="D235" s="2"/>
      <c r="E235" s="2"/>
      <c r="F235" s="2"/>
      <c r="G235" s="2"/>
      <c r="H235" s="2"/>
      <c r="I235" s="2"/>
      <c r="J235" s="2"/>
      <c r="K235" s="2"/>
      <c r="L235" s="2"/>
      <c r="M235" s="2"/>
      <c r="N235" s="2"/>
      <c r="O235" s="2"/>
      <c r="P235" s="2"/>
      <c r="Q235" s="938"/>
      <c r="R235" s="2"/>
      <c r="S235" s="939"/>
      <c r="T235" s="938"/>
      <c r="U235" s="938"/>
      <c r="V235" s="938"/>
      <c r="W235" s="2"/>
      <c r="X235" s="2"/>
      <c r="Y235" s="2"/>
      <c r="Z235" s="2"/>
      <c r="AA235" s="2"/>
      <c r="AB235" s="2"/>
      <c r="AC235" s="940"/>
      <c r="AD235" s="2"/>
      <c r="AE235" s="2"/>
      <c r="AF235" s="2"/>
      <c r="AG235" s="2"/>
      <c r="AH235" s="2"/>
      <c r="AI235" s="2"/>
      <c r="AJ235" s="2"/>
      <c r="AK235" s="2"/>
      <c r="AL235" s="2"/>
      <c r="AM235" s="2"/>
      <c r="AN235" s="2"/>
      <c r="AO235" s="2"/>
      <c r="AP235" s="2"/>
      <c r="AQ235" s="2"/>
      <c r="AR235" s="2"/>
      <c r="AS235" s="2"/>
      <c r="AT235" s="2"/>
      <c r="AU235" s="2"/>
      <c r="AV235" s="2"/>
      <c r="AW235" s="2"/>
    </row>
    <row r="236">
      <c r="A236" s="2"/>
      <c r="B236" s="2"/>
      <c r="C236" s="2"/>
      <c r="D236" s="2"/>
      <c r="E236" s="2"/>
      <c r="F236" s="2"/>
      <c r="G236" s="2"/>
      <c r="H236" s="2"/>
      <c r="I236" s="2"/>
      <c r="J236" s="2"/>
      <c r="K236" s="2"/>
      <c r="L236" s="2"/>
      <c r="M236" s="2"/>
      <c r="N236" s="2"/>
      <c r="O236" s="2"/>
      <c r="P236" s="2"/>
      <c r="Q236" s="938"/>
      <c r="R236" s="2"/>
      <c r="S236" s="939"/>
      <c r="T236" s="938"/>
      <c r="U236" s="938"/>
      <c r="V236" s="938"/>
      <c r="W236" s="2"/>
      <c r="X236" s="2"/>
      <c r="Y236" s="2"/>
      <c r="Z236" s="2"/>
      <c r="AA236" s="2"/>
      <c r="AB236" s="2"/>
      <c r="AC236" s="940"/>
      <c r="AD236" s="2"/>
      <c r="AE236" s="2"/>
      <c r="AF236" s="2"/>
      <c r="AG236" s="2"/>
      <c r="AH236" s="2"/>
      <c r="AI236" s="2"/>
      <c r="AJ236" s="2"/>
      <c r="AK236" s="2"/>
      <c r="AL236" s="2"/>
      <c r="AM236" s="2"/>
      <c r="AN236" s="2"/>
      <c r="AO236" s="2"/>
      <c r="AP236" s="2"/>
      <c r="AQ236" s="2"/>
      <c r="AR236" s="2"/>
      <c r="AS236" s="2"/>
      <c r="AT236" s="2"/>
      <c r="AU236" s="2"/>
      <c r="AV236" s="2"/>
      <c r="AW236" s="2"/>
    </row>
    <row r="237">
      <c r="A237" s="2"/>
      <c r="B237" s="2"/>
      <c r="C237" s="2"/>
      <c r="D237" s="2"/>
      <c r="E237" s="2"/>
      <c r="F237" s="2"/>
      <c r="G237" s="2"/>
      <c r="H237" s="2"/>
      <c r="I237" s="2"/>
      <c r="J237" s="2"/>
      <c r="K237" s="2"/>
      <c r="L237" s="2"/>
      <c r="M237" s="2"/>
      <c r="N237" s="2"/>
      <c r="O237" s="2"/>
      <c r="P237" s="2"/>
      <c r="Q237" s="938"/>
      <c r="R237" s="2"/>
      <c r="S237" s="939"/>
      <c r="T237" s="938"/>
      <c r="U237" s="938"/>
      <c r="V237" s="938"/>
      <c r="W237" s="2"/>
      <c r="X237" s="2"/>
      <c r="Y237" s="2"/>
      <c r="Z237" s="2"/>
      <c r="AA237" s="2"/>
      <c r="AB237" s="2"/>
      <c r="AC237" s="940"/>
      <c r="AD237" s="2"/>
      <c r="AE237" s="2"/>
      <c r="AF237" s="2"/>
      <c r="AG237" s="2"/>
      <c r="AH237" s="2"/>
      <c r="AI237" s="2"/>
      <c r="AJ237" s="2"/>
      <c r="AK237" s="2"/>
      <c r="AL237" s="2"/>
      <c r="AM237" s="2"/>
      <c r="AN237" s="2"/>
      <c r="AO237" s="2"/>
      <c r="AP237" s="2"/>
      <c r="AQ237" s="2"/>
      <c r="AR237" s="2"/>
      <c r="AS237" s="2"/>
      <c r="AT237" s="2"/>
      <c r="AU237" s="2"/>
      <c r="AV237" s="2"/>
      <c r="AW237" s="2"/>
    </row>
    <row r="238">
      <c r="A238" s="2"/>
      <c r="B238" s="2"/>
      <c r="C238" s="2"/>
      <c r="D238" s="2"/>
      <c r="E238" s="2"/>
      <c r="F238" s="2"/>
      <c r="G238" s="2"/>
      <c r="H238" s="2"/>
      <c r="I238" s="2"/>
      <c r="J238" s="2"/>
      <c r="K238" s="2"/>
      <c r="L238" s="2"/>
      <c r="M238" s="2"/>
      <c r="N238" s="2"/>
      <c r="O238" s="2"/>
      <c r="P238" s="2"/>
      <c r="Q238" s="938"/>
      <c r="R238" s="2"/>
      <c r="S238" s="939"/>
      <c r="T238" s="938"/>
      <c r="U238" s="938"/>
      <c r="V238" s="938"/>
      <c r="W238" s="2"/>
      <c r="X238" s="2"/>
      <c r="Y238" s="2"/>
      <c r="Z238" s="2"/>
      <c r="AA238" s="2"/>
      <c r="AB238" s="2"/>
      <c r="AC238" s="940"/>
      <c r="AD238" s="2"/>
      <c r="AE238" s="2"/>
      <c r="AF238" s="2"/>
      <c r="AG238" s="2"/>
      <c r="AH238" s="2"/>
      <c r="AI238" s="2"/>
      <c r="AJ238" s="2"/>
      <c r="AK238" s="2"/>
      <c r="AL238" s="2"/>
      <c r="AM238" s="2"/>
      <c r="AN238" s="2"/>
      <c r="AO238" s="2"/>
      <c r="AP238" s="2"/>
      <c r="AQ238" s="2"/>
      <c r="AR238" s="2"/>
      <c r="AS238" s="2"/>
      <c r="AT238" s="2"/>
      <c r="AU238" s="2"/>
      <c r="AV238" s="2"/>
      <c r="AW238" s="2"/>
    </row>
    <row r="239">
      <c r="A239" s="2"/>
      <c r="B239" s="2"/>
      <c r="C239" s="2"/>
      <c r="D239" s="2"/>
      <c r="E239" s="2"/>
      <c r="F239" s="2"/>
      <c r="G239" s="2"/>
      <c r="H239" s="2"/>
      <c r="I239" s="2"/>
      <c r="J239" s="2"/>
      <c r="K239" s="2"/>
      <c r="L239" s="2"/>
      <c r="M239" s="2"/>
      <c r="N239" s="2"/>
      <c r="O239" s="2"/>
      <c r="P239" s="2"/>
      <c r="Q239" s="938"/>
      <c r="R239" s="2"/>
      <c r="S239" s="939"/>
      <c r="T239" s="938"/>
      <c r="U239" s="938"/>
      <c r="V239" s="938"/>
      <c r="W239" s="2"/>
      <c r="X239" s="2"/>
      <c r="Y239" s="2"/>
      <c r="Z239" s="2"/>
      <c r="AA239" s="2"/>
      <c r="AB239" s="2"/>
      <c r="AC239" s="940"/>
      <c r="AD239" s="2"/>
      <c r="AE239" s="2"/>
      <c r="AF239" s="2"/>
      <c r="AG239" s="2"/>
      <c r="AH239" s="2"/>
      <c r="AI239" s="2"/>
      <c r="AJ239" s="2"/>
      <c r="AK239" s="2"/>
      <c r="AL239" s="2"/>
      <c r="AM239" s="2"/>
      <c r="AN239" s="2"/>
      <c r="AO239" s="2"/>
      <c r="AP239" s="2"/>
      <c r="AQ239" s="2"/>
      <c r="AR239" s="2"/>
      <c r="AS239" s="2"/>
      <c r="AT239" s="2"/>
      <c r="AU239" s="2"/>
      <c r="AV239" s="2"/>
      <c r="AW239" s="2"/>
    </row>
    <row r="240">
      <c r="A240" s="2"/>
      <c r="B240" s="2"/>
      <c r="C240" s="2"/>
      <c r="D240" s="2"/>
      <c r="E240" s="2"/>
      <c r="F240" s="2"/>
      <c r="G240" s="2"/>
      <c r="H240" s="2"/>
      <c r="I240" s="2"/>
      <c r="J240" s="2"/>
      <c r="K240" s="2"/>
      <c r="L240" s="2"/>
      <c r="M240" s="2"/>
      <c r="N240" s="2"/>
      <c r="O240" s="2"/>
      <c r="P240" s="2"/>
      <c r="Q240" s="938"/>
      <c r="R240" s="2"/>
      <c r="S240" s="939"/>
      <c r="T240" s="938"/>
      <c r="U240" s="938"/>
      <c r="V240" s="938"/>
      <c r="W240" s="2"/>
      <c r="X240" s="2"/>
      <c r="Y240" s="2"/>
      <c r="Z240" s="2"/>
      <c r="AA240" s="2"/>
      <c r="AB240" s="2"/>
      <c r="AC240" s="940"/>
      <c r="AD240" s="2"/>
      <c r="AE240" s="2"/>
      <c r="AF240" s="2"/>
      <c r="AG240" s="2"/>
      <c r="AH240" s="2"/>
      <c r="AI240" s="2"/>
      <c r="AJ240" s="2"/>
      <c r="AK240" s="2"/>
      <c r="AL240" s="2"/>
      <c r="AM240" s="2"/>
      <c r="AN240" s="2"/>
      <c r="AO240" s="2"/>
      <c r="AP240" s="2"/>
      <c r="AQ240" s="2"/>
      <c r="AR240" s="2"/>
      <c r="AS240" s="2"/>
      <c r="AT240" s="2"/>
      <c r="AU240" s="2"/>
      <c r="AV240" s="2"/>
      <c r="AW240" s="2"/>
    </row>
    <row r="241">
      <c r="A241" s="2"/>
      <c r="B241" s="2"/>
      <c r="C241" s="2"/>
      <c r="D241" s="2"/>
      <c r="E241" s="2"/>
      <c r="F241" s="2"/>
      <c r="G241" s="2"/>
      <c r="H241" s="2"/>
      <c r="I241" s="2"/>
      <c r="J241" s="2"/>
      <c r="K241" s="2"/>
      <c r="L241" s="2"/>
      <c r="M241" s="2"/>
      <c r="N241" s="2"/>
      <c r="O241" s="2"/>
      <c r="P241" s="2"/>
      <c r="Q241" s="938"/>
      <c r="R241" s="2"/>
      <c r="S241" s="939"/>
      <c r="T241" s="938"/>
      <c r="U241" s="938"/>
      <c r="V241" s="938"/>
      <c r="W241" s="2"/>
      <c r="X241" s="2"/>
      <c r="Y241" s="2"/>
      <c r="Z241" s="2"/>
      <c r="AA241" s="2"/>
      <c r="AB241" s="2"/>
      <c r="AC241" s="940"/>
      <c r="AD241" s="2"/>
      <c r="AE241" s="2"/>
      <c r="AF241" s="2"/>
      <c r="AG241" s="2"/>
      <c r="AH241" s="2"/>
      <c r="AI241" s="2"/>
      <c r="AJ241" s="2"/>
      <c r="AK241" s="2"/>
      <c r="AL241" s="2"/>
      <c r="AM241" s="2"/>
      <c r="AN241" s="2"/>
      <c r="AO241" s="2"/>
      <c r="AP241" s="2"/>
      <c r="AQ241" s="2"/>
      <c r="AR241" s="2"/>
      <c r="AS241" s="2"/>
      <c r="AT241" s="2"/>
      <c r="AU241" s="2"/>
      <c r="AV241" s="2"/>
      <c r="AW241" s="2"/>
    </row>
    <row r="242">
      <c r="A242" s="2"/>
      <c r="B242" s="2"/>
      <c r="C242" s="2"/>
      <c r="D242" s="2"/>
      <c r="E242" s="2"/>
      <c r="F242" s="2"/>
      <c r="G242" s="2"/>
      <c r="H242" s="2"/>
      <c r="I242" s="2"/>
      <c r="J242" s="2"/>
      <c r="K242" s="2"/>
      <c r="L242" s="2"/>
      <c r="M242" s="2"/>
      <c r="N242" s="2"/>
      <c r="O242" s="2"/>
      <c r="P242" s="2"/>
      <c r="Q242" s="938"/>
      <c r="R242" s="2"/>
      <c r="S242" s="939"/>
      <c r="T242" s="938"/>
      <c r="U242" s="938"/>
      <c r="V242" s="938"/>
      <c r="W242" s="2"/>
      <c r="X242" s="2"/>
      <c r="Y242" s="2"/>
      <c r="Z242" s="2"/>
      <c r="AA242" s="2"/>
      <c r="AB242" s="2"/>
      <c r="AC242" s="940"/>
      <c r="AD242" s="2"/>
      <c r="AE242" s="2"/>
      <c r="AF242" s="2"/>
      <c r="AG242" s="2"/>
      <c r="AH242" s="2"/>
      <c r="AI242" s="2"/>
      <c r="AJ242" s="2"/>
      <c r="AK242" s="2"/>
      <c r="AL242" s="2"/>
      <c r="AM242" s="2"/>
      <c r="AN242" s="2"/>
      <c r="AO242" s="2"/>
      <c r="AP242" s="2"/>
      <c r="AQ242" s="2"/>
      <c r="AR242" s="2"/>
      <c r="AS242" s="2"/>
      <c r="AT242" s="2"/>
      <c r="AU242" s="2"/>
      <c r="AV242" s="2"/>
      <c r="AW242" s="2"/>
    </row>
    <row r="243">
      <c r="A243" s="2"/>
      <c r="B243" s="2"/>
      <c r="C243" s="2"/>
      <c r="D243" s="2"/>
      <c r="E243" s="2"/>
      <c r="F243" s="2"/>
      <c r="G243" s="2"/>
      <c r="H243" s="2"/>
      <c r="I243" s="2"/>
      <c r="J243" s="2"/>
      <c r="K243" s="2"/>
      <c r="L243" s="2"/>
      <c r="M243" s="2"/>
      <c r="N243" s="2"/>
      <c r="O243" s="2"/>
      <c r="P243" s="2"/>
      <c r="Q243" s="938"/>
      <c r="R243" s="2"/>
      <c r="S243" s="939"/>
      <c r="T243" s="938"/>
      <c r="U243" s="938"/>
      <c r="V243" s="938"/>
      <c r="W243" s="2"/>
      <c r="X243" s="2"/>
      <c r="Y243" s="2"/>
      <c r="Z243" s="2"/>
      <c r="AA243" s="2"/>
      <c r="AB243" s="2"/>
      <c r="AC243" s="940"/>
      <c r="AD243" s="2"/>
      <c r="AE243" s="2"/>
      <c r="AF243" s="2"/>
      <c r="AG243" s="2"/>
      <c r="AH243" s="2"/>
      <c r="AI243" s="2"/>
      <c r="AJ243" s="2"/>
      <c r="AK243" s="2"/>
      <c r="AL243" s="2"/>
      <c r="AM243" s="2"/>
      <c r="AN243" s="2"/>
      <c r="AO243" s="2"/>
      <c r="AP243" s="2"/>
      <c r="AQ243" s="2"/>
      <c r="AR243" s="2"/>
      <c r="AS243" s="2"/>
      <c r="AT243" s="2"/>
      <c r="AU243" s="2"/>
      <c r="AV243" s="2"/>
      <c r="AW243" s="2"/>
    </row>
    <row r="244">
      <c r="A244" s="2"/>
      <c r="B244" s="2"/>
      <c r="C244" s="2"/>
      <c r="D244" s="2"/>
      <c r="E244" s="2"/>
      <c r="F244" s="2"/>
      <c r="G244" s="2"/>
      <c r="H244" s="2"/>
      <c r="I244" s="2"/>
      <c r="J244" s="2"/>
      <c r="K244" s="2"/>
      <c r="L244" s="2"/>
      <c r="M244" s="2"/>
      <c r="N244" s="2"/>
      <c r="O244" s="2"/>
      <c r="P244" s="2"/>
      <c r="Q244" s="938"/>
      <c r="R244" s="2"/>
      <c r="S244" s="939"/>
      <c r="T244" s="938"/>
      <c r="U244" s="938"/>
      <c r="V244" s="938"/>
      <c r="W244" s="2"/>
      <c r="X244" s="2"/>
      <c r="Y244" s="2"/>
      <c r="Z244" s="2"/>
      <c r="AA244" s="2"/>
      <c r="AB244" s="2"/>
      <c r="AC244" s="940"/>
      <c r="AD244" s="2"/>
      <c r="AE244" s="2"/>
      <c r="AF244" s="2"/>
      <c r="AG244" s="2"/>
      <c r="AH244" s="2"/>
      <c r="AI244" s="2"/>
      <c r="AJ244" s="2"/>
      <c r="AK244" s="2"/>
      <c r="AL244" s="2"/>
      <c r="AM244" s="2"/>
      <c r="AN244" s="2"/>
      <c r="AO244" s="2"/>
      <c r="AP244" s="2"/>
      <c r="AQ244" s="2"/>
      <c r="AR244" s="2"/>
      <c r="AS244" s="2"/>
      <c r="AT244" s="2"/>
      <c r="AU244" s="2"/>
      <c r="AV244" s="2"/>
      <c r="AW244" s="2"/>
    </row>
    <row r="245">
      <c r="A245" s="2"/>
      <c r="B245" s="2"/>
      <c r="C245" s="2"/>
      <c r="D245" s="2"/>
      <c r="E245" s="2"/>
      <c r="F245" s="2"/>
      <c r="G245" s="2"/>
      <c r="H245" s="2"/>
      <c r="I245" s="2"/>
      <c r="J245" s="2"/>
      <c r="K245" s="2"/>
      <c r="L245" s="2"/>
      <c r="M245" s="2"/>
      <c r="N245" s="2"/>
      <c r="O245" s="2"/>
      <c r="P245" s="2"/>
      <c r="Q245" s="938"/>
      <c r="R245" s="2"/>
      <c r="S245" s="939"/>
      <c r="T245" s="938"/>
      <c r="U245" s="938"/>
      <c r="V245" s="938"/>
      <c r="W245" s="2"/>
      <c r="X245" s="2"/>
      <c r="Y245" s="2"/>
      <c r="Z245" s="2"/>
      <c r="AA245" s="2"/>
      <c r="AB245" s="2"/>
      <c r="AC245" s="940"/>
      <c r="AD245" s="2"/>
      <c r="AE245" s="2"/>
      <c r="AF245" s="2"/>
      <c r="AG245" s="2"/>
      <c r="AH245" s="2"/>
      <c r="AI245" s="2"/>
      <c r="AJ245" s="2"/>
      <c r="AK245" s="2"/>
      <c r="AL245" s="2"/>
      <c r="AM245" s="2"/>
      <c r="AN245" s="2"/>
      <c r="AO245" s="2"/>
      <c r="AP245" s="2"/>
      <c r="AQ245" s="2"/>
      <c r="AR245" s="2"/>
      <c r="AS245" s="2"/>
      <c r="AT245" s="2"/>
      <c r="AU245" s="2"/>
      <c r="AV245" s="2"/>
      <c r="AW245" s="2"/>
    </row>
    <row r="246">
      <c r="A246" s="2"/>
      <c r="B246" s="2"/>
      <c r="C246" s="2"/>
      <c r="D246" s="2"/>
      <c r="E246" s="2"/>
      <c r="F246" s="2"/>
      <c r="G246" s="2"/>
      <c r="H246" s="2"/>
      <c r="I246" s="2"/>
      <c r="J246" s="2"/>
      <c r="K246" s="2"/>
      <c r="L246" s="2"/>
      <c r="M246" s="2"/>
      <c r="N246" s="2"/>
      <c r="O246" s="2"/>
      <c r="P246" s="2"/>
      <c r="Q246" s="938"/>
      <c r="R246" s="2"/>
      <c r="S246" s="939"/>
      <c r="T246" s="938"/>
      <c r="U246" s="938"/>
      <c r="V246" s="938"/>
      <c r="W246" s="2"/>
      <c r="X246" s="2"/>
      <c r="Y246" s="2"/>
      <c r="Z246" s="2"/>
      <c r="AA246" s="2"/>
      <c r="AB246" s="2"/>
      <c r="AC246" s="940"/>
      <c r="AD246" s="2"/>
      <c r="AE246" s="2"/>
      <c r="AF246" s="2"/>
      <c r="AG246" s="2"/>
      <c r="AH246" s="2"/>
      <c r="AI246" s="2"/>
      <c r="AJ246" s="2"/>
      <c r="AK246" s="2"/>
      <c r="AL246" s="2"/>
      <c r="AM246" s="2"/>
      <c r="AN246" s="2"/>
      <c r="AO246" s="2"/>
      <c r="AP246" s="2"/>
      <c r="AQ246" s="2"/>
      <c r="AR246" s="2"/>
      <c r="AS246" s="2"/>
      <c r="AT246" s="2"/>
      <c r="AU246" s="2"/>
      <c r="AV246" s="2"/>
      <c r="AW246" s="2"/>
    </row>
    <row r="247">
      <c r="A247" s="2"/>
      <c r="B247" s="2"/>
      <c r="C247" s="2"/>
      <c r="D247" s="2"/>
      <c r="E247" s="2"/>
      <c r="F247" s="2"/>
      <c r="G247" s="2"/>
      <c r="H247" s="2"/>
      <c r="I247" s="2"/>
      <c r="J247" s="2"/>
      <c r="K247" s="2"/>
      <c r="L247" s="2"/>
      <c r="M247" s="2"/>
      <c r="N247" s="2"/>
      <c r="O247" s="2"/>
      <c r="P247" s="2"/>
      <c r="Q247" s="938"/>
      <c r="R247" s="2"/>
      <c r="S247" s="939"/>
      <c r="T247" s="938"/>
      <c r="U247" s="938"/>
      <c r="V247" s="938"/>
      <c r="W247" s="2"/>
      <c r="X247" s="2"/>
      <c r="Y247" s="2"/>
      <c r="Z247" s="2"/>
      <c r="AA247" s="2"/>
      <c r="AB247" s="2"/>
      <c r="AC247" s="940"/>
      <c r="AD247" s="2"/>
      <c r="AE247" s="2"/>
      <c r="AF247" s="2"/>
      <c r="AG247" s="2"/>
      <c r="AH247" s="2"/>
      <c r="AI247" s="2"/>
      <c r="AJ247" s="2"/>
      <c r="AK247" s="2"/>
      <c r="AL247" s="2"/>
      <c r="AM247" s="2"/>
      <c r="AN247" s="2"/>
      <c r="AO247" s="2"/>
      <c r="AP247" s="2"/>
      <c r="AQ247" s="2"/>
      <c r="AR247" s="2"/>
      <c r="AS247" s="2"/>
      <c r="AT247" s="2"/>
      <c r="AU247" s="2"/>
      <c r="AV247" s="2"/>
      <c r="AW247" s="2"/>
    </row>
    <row r="248">
      <c r="A248" s="2"/>
      <c r="B248" s="2"/>
      <c r="C248" s="2"/>
      <c r="D248" s="2"/>
      <c r="E248" s="2"/>
      <c r="F248" s="2"/>
      <c r="G248" s="2"/>
      <c r="H248" s="2"/>
      <c r="I248" s="2"/>
      <c r="J248" s="2"/>
      <c r="K248" s="2"/>
      <c r="L248" s="2"/>
      <c r="M248" s="2"/>
      <c r="N248" s="2"/>
      <c r="O248" s="2"/>
      <c r="P248" s="2"/>
      <c r="Q248" s="938"/>
      <c r="R248" s="2"/>
      <c r="S248" s="939"/>
      <c r="T248" s="938"/>
      <c r="U248" s="938"/>
      <c r="V248" s="938"/>
      <c r="W248" s="2"/>
      <c r="X248" s="2"/>
      <c r="Y248" s="2"/>
      <c r="Z248" s="2"/>
      <c r="AA248" s="2"/>
      <c r="AB248" s="2"/>
      <c r="AC248" s="940"/>
      <c r="AD248" s="2"/>
      <c r="AE248" s="2"/>
      <c r="AF248" s="2"/>
      <c r="AG248" s="2"/>
      <c r="AH248" s="2"/>
      <c r="AI248" s="2"/>
      <c r="AJ248" s="2"/>
      <c r="AK248" s="2"/>
      <c r="AL248" s="2"/>
      <c r="AM248" s="2"/>
      <c r="AN248" s="2"/>
      <c r="AO248" s="2"/>
      <c r="AP248" s="2"/>
      <c r="AQ248" s="2"/>
      <c r="AR248" s="2"/>
      <c r="AS248" s="2"/>
      <c r="AT248" s="2"/>
      <c r="AU248" s="2"/>
      <c r="AV248" s="2"/>
      <c r="AW248" s="2"/>
    </row>
    <row r="249">
      <c r="A249" s="2"/>
      <c r="B249" s="2"/>
      <c r="C249" s="2"/>
      <c r="D249" s="2"/>
      <c r="E249" s="2"/>
      <c r="F249" s="2"/>
      <c r="G249" s="2"/>
      <c r="H249" s="2"/>
      <c r="I249" s="2"/>
      <c r="J249" s="2"/>
      <c r="K249" s="2"/>
      <c r="L249" s="2"/>
      <c r="M249" s="2"/>
      <c r="N249" s="2"/>
      <c r="O249" s="2"/>
      <c r="P249" s="2"/>
      <c r="Q249" s="938"/>
      <c r="R249" s="2"/>
      <c r="S249" s="939"/>
      <c r="T249" s="938"/>
      <c r="U249" s="938"/>
      <c r="V249" s="938"/>
      <c r="W249" s="2"/>
      <c r="X249" s="2"/>
      <c r="Y249" s="2"/>
      <c r="Z249" s="2"/>
      <c r="AA249" s="2"/>
      <c r="AB249" s="2"/>
      <c r="AC249" s="940"/>
      <c r="AD249" s="2"/>
      <c r="AE249" s="2"/>
      <c r="AF249" s="2"/>
      <c r="AG249" s="2"/>
      <c r="AH249" s="2"/>
      <c r="AI249" s="2"/>
      <c r="AJ249" s="2"/>
      <c r="AK249" s="2"/>
      <c r="AL249" s="2"/>
      <c r="AM249" s="2"/>
      <c r="AN249" s="2"/>
      <c r="AO249" s="2"/>
      <c r="AP249" s="2"/>
      <c r="AQ249" s="2"/>
      <c r="AR249" s="2"/>
      <c r="AS249" s="2"/>
      <c r="AT249" s="2"/>
      <c r="AU249" s="2"/>
      <c r="AV249" s="2"/>
      <c r="AW249" s="2"/>
    </row>
    <row r="250">
      <c r="A250" s="2"/>
      <c r="B250" s="2"/>
      <c r="C250" s="2"/>
      <c r="D250" s="2"/>
      <c r="E250" s="2"/>
      <c r="F250" s="2"/>
      <c r="G250" s="2"/>
      <c r="H250" s="2"/>
      <c r="I250" s="2"/>
      <c r="J250" s="2"/>
      <c r="K250" s="2"/>
      <c r="L250" s="2"/>
      <c r="M250" s="2"/>
      <c r="N250" s="2"/>
      <c r="O250" s="2"/>
      <c r="P250" s="2"/>
      <c r="Q250" s="938"/>
      <c r="R250" s="2"/>
      <c r="S250" s="939"/>
      <c r="T250" s="938"/>
      <c r="U250" s="938"/>
      <c r="V250" s="938"/>
      <c r="W250" s="2"/>
      <c r="X250" s="2"/>
      <c r="Y250" s="2"/>
      <c r="Z250" s="2"/>
      <c r="AA250" s="2"/>
      <c r="AB250" s="2"/>
      <c r="AC250" s="940"/>
      <c r="AD250" s="2"/>
      <c r="AE250" s="2"/>
      <c r="AF250" s="2"/>
      <c r="AG250" s="2"/>
      <c r="AH250" s="2"/>
      <c r="AI250" s="2"/>
      <c r="AJ250" s="2"/>
      <c r="AK250" s="2"/>
      <c r="AL250" s="2"/>
      <c r="AM250" s="2"/>
      <c r="AN250" s="2"/>
      <c r="AO250" s="2"/>
      <c r="AP250" s="2"/>
      <c r="AQ250" s="2"/>
      <c r="AR250" s="2"/>
      <c r="AS250" s="2"/>
      <c r="AT250" s="2"/>
      <c r="AU250" s="2"/>
      <c r="AV250" s="2"/>
      <c r="AW250" s="2"/>
    </row>
    <row r="251">
      <c r="A251" s="2"/>
      <c r="B251" s="2"/>
      <c r="C251" s="2"/>
      <c r="D251" s="2"/>
      <c r="E251" s="2"/>
      <c r="F251" s="2"/>
      <c r="G251" s="2"/>
      <c r="H251" s="2"/>
      <c r="I251" s="2"/>
      <c r="J251" s="2"/>
      <c r="K251" s="2"/>
      <c r="L251" s="2"/>
      <c r="M251" s="2"/>
      <c r="N251" s="2"/>
      <c r="O251" s="2"/>
      <c r="P251" s="2"/>
      <c r="Q251" s="938"/>
      <c r="R251" s="2"/>
      <c r="S251" s="939"/>
      <c r="T251" s="938"/>
      <c r="U251" s="938"/>
      <c r="V251" s="938"/>
      <c r="W251" s="2"/>
      <c r="X251" s="2"/>
      <c r="Y251" s="2"/>
      <c r="Z251" s="2"/>
      <c r="AA251" s="2"/>
      <c r="AB251" s="2"/>
      <c r="AC251" s="940"/>
      <c r="AD251" s="2"/>
      <c r="AE251" s="2"/>
      <c r="AF251" s="2"/>
      <c r="AG251" s="2"/>
      <c r="AH251" s="2"/>
      <c r="AI251" s="2"/>
      <c r="AJ251" s="2"/>
      <c r="AK251" s="2"/>
      <c r="AL251" s="2"/>
      <c r="AM251" s="2"/>
      <c r="AN251" s="2"/>
      <c r="AO251" s="2"/>
      <c r="AP251" s="2"/>
      <c r="AQ251" s="2"/>
      <c r="AR251" s="2"/>
      <c r="AS251" s="2"/>
      <c r="AT251" s="2"/>
      <c r="AU251" s="2"/>
      <c r="AV251" s="2"/>
      <c r="AW251" s="2"/>
    </row>
    <row r="252">
      <c r="A252" s="2"/>
      <c r="B252" s="2"/>
      <c r="C252" s="2"/>
      <c r="D252" s="2"/>
      <c r="E252" s="2"/>
      <c r="F252" s="2"/>
      <c r="G252" s="2"/>
      <c r="H252" s="2"/>
      <c r="I252" s="2"/>
      <c r="J252" s="2"/>
      <c r="K252" s="2"/>
      <c r="L252" s="2"/>
      <c r="M252" s="2"/>
      <c r="N252" s="2"/>
      <c r="O252" s="2"/>
      <c r="P252" s="2"/>
      <c r="Q252" s="938"/>
      <c r="R252" s="2"/>
      <c r="S252" s="939"/>
      <c r="T252" s="938"/>
      <c r="U252" s="938"/>
      <c r="V252" s="938"/>
      <c r="W252" s="2"/>
      <c r="X252" s="2"/>
      <c r="Y252" s="2"/>
      <c r="Z252" s="2"/>
      <c r="AA252" s="2"/>
      <c r="AB252" s="2"/>
      <c r="AC252" s="940"/>
      <c r="AD252" s="2"/>
      <c r="AE252" s="2"/>
      <c r="AF252" s="2"/>
      <c r="AG252" s="2"/>
      <c r="AH252" s="2"/>
      <c r="AI252" s="2"/>
      <c r="AJ252" s="2"/>
      <c r="AK252" s="2"/>
      <c r="AL252" s="2"/>
      <c r="AM252" s="2"/>
      <c r="AN252" s="2"/>
      <c r="AO252" s="2"/>
      <c r="AP252" s="2"/>
      <c r="AQ252" s="2"/>
      <c r="AR252" s="2"/>
      <c r="AS252" s="2"/>
      <c r="AT252" s="2"/>
      <c r="AU252" s="2"/>
      <c r="AV252" s="2"/>
      <c r="AW252" s="2"/>
    </row>
    <row r="253">
      <c r="A253" s="2"/>
      <c r="B253" s="2"/>
      <c r="C253" s="2"/>
      <c r="D253" s="2"/>
      <c r="E253" s="2"/>
      <c r="F253" s="2"/>
      <c r="G253" s="2"/>
      <c r="H253" s="2"/>
      <c r="I253" s="2"/>
      <c r="J253" s="2"/>
      <c r="K253" s="2"/>
      <c r="L253" s="2"/>
      <c r="M253" s="2"/>
      <c r="N253" s="2"/>
      <c r="O253" s="2"/>
      <c r="P253" s="2"/>
      <c r="Q253" s="938"/>
      <c r="R253" s="2"/>
      <c r="S253" s="939"/>
      <c r="T253" s="938"/>
      <c r="U253" s="938"/>
      <c r="V253" s="938"/>
      <c r="W253" s="2"/>
      <c r="X253" s="2"/>
      <c r="Y253" s="2"/>
      <c r="Z253" s="2"/>
      <c r="AA253" s="2"/>
      <c r="AB253" s="2"/>
      <c r="AC253" s="940"/>
      <c r="AD253" s="2"/>
      <c r="AE253" s="2"/>
      <c r="AF253" s="2"/>
      <c r="AG253" s="2"/>
      <c r="AH253" s="2"/>
      <c r="AI253" s="2"/>
      <c r="AJ253" s="2"/>
      <c r="AK253" s="2"/>
      <c r="AL253" s="2"/>
      <c r="AM253" s="2"/>
      <c r="AN253" s="2"/>
      <c r="AO253" s="2"/>
      <c r="AP253" s="2"/>
      <c r="AQ253" s="2"/>
      <c r="AR253" s="2"/>
      <c r="AS253" s="2"/>
      <c r="AT253" s="2"/>
      <c r="AU253" s="2"/>
      <c r="AV253" s="2"/>
      <c r="AW253" s="2"/>
    </row>
    <row r="254">
      <c r="A254" s="2"/>
      <c r="B254" s="2"/>
      <c r="C254" s="2"/>
      <c r="D254" s="2"/>
      <c r="E254" s="2"/>
      <c r="F254" s="2"/>
      <c r="G254" s="2"/>
      <c r="H254" s="2"/>
      <c r="I254" s="2"/>
      <c r="J254" s="2"/>
      <c r="K254" s="2"/>
      <c r="L254" s="2"/>
      <c r="M254" s="2"/>
      <c r="N254" s="2"/>
      <c r="O254" s="2"/>
      <c r="P254" s="2"/>
      <c r="Q254" s="938"/>
      <c r="R254" s="2"/>
      <c r="S254" s="939"/>
      <c r="T254" s="938"/>
      <c r="U254" s="938"/>
      <c r="V254" s="938"/>
      <c r="W254" s="2"/>
      <c r="X254" s="2"/>
      <c r="Y254" s="2"/>
      <c r="Z254" s="2"/>
      <c r="AA254" s="2"/>
      <c r="AB254" s="2"/>
      <c r="AC254" s="940"/>
      <c r="AD254" s="2"/>
      <c r="AE254" s="2"/>
      <c r="AF254" s="2"/>
      <c r="AG254" s="2"/>
      <c r="AH254" s="2"/>
      <c r="AI254" s="2"/>
      <c r="AJ254" s="2"/>
      <c r="AK254" s="2"/>
      <c r="AL254" s="2"/>
      <c r="AM254" s="2"/>
      <c r="AN254" s="2"/>
      <c r="AO254" s="2"/>
      <c r="AP254" s="2"/>
      <c r="AQ254" s="2"/>
      <c r="AR254" s="2"/>
      <c r="AS254" s="2"/>
      <c r="AT254" s="2"/>
      <c r="AU254" s="2"/>
      <c r="AV254" s="2"/>
      <c r="AW254" s="2"/>
    </row>
    <row r="255">
      <c r="A255" s="2"/>
      <c r="B255" s="2"/>
      <c r="C255" s="2"/>
      <c r="D255" s="2"/>
      <c r="E255" s="2"/>
      <c r="F255" s="2"/>
      <c r="G255" s="2"/>
      <c r="H255" s="2"/>
      <c r="I255" s="2"/>
      <c r="J255" s="2"/>
      <c r="K255" s="2"/>
      <c r="L255" s="2"/>
      <c r="M255" s="2"/>
      <c r="N255" s="2"/>
      <c r="O255" s="2"/>
      <c r="P255" s="2"/>
      <c r="Q255" s="938"/>
      <c r="R255" s="2"/>
      <c r="S255" s="939"/>
      <c r="T255" s="938"/>
      <c r="U255" s="938"/>
      <c r="V255" s="938"/>
      <c r="W255" s="2"/>
      <c r="X255" s="2"/>
      <c r="Y255" s="2"/>
      <c r="Z255" s="2"/>
      <c r="AA255" s="2"/>
      <c r="AB255" s="2"/>
      <c r="AC255" s="940"/>
      <c r="AD255" s="2"/>
      <c r="AE255" s="2"/>
      <c r="AF255" s="2"/>
      <c r="AG255" s="2"/>
      <c r="AH255" s="2"/>
      <c r="AI255" s="2"/>
      <c r="AJ255" s="2"/>
      <c r="AK255" s="2"/>
      <c r="AL255" s="2"/>
      <c r="AM255" s="2"/>
      <c r="AN255" s="2"/>
      <c r="AO255" s="2"/>
      <c r="AP255" s="2"/>
      <c r="AQ255" s="2"/>
      <c r="AR255" s="2"/>
      <c r="AS255" s="2"/>
      <c r="AT255" s="2"/>
      <c r="AU255" s="2"/>
      <c r="AV255" s="2"/>
      <c r="AW255" s="2"/>
    </row>
    <row r="256">
      <c r="A256" s="2"/>
      <c r="B256" s="2"/>
      <c r="C256" s="2"/>
      <c r="D256" s="2"/>
      <c r="E256" s="2"/>
      <c r="F256" s="2"/>
      <c r="G256" s="2"/>
      <c r="H256" s="2"/>
      <c r="I256" s="2"/>
      <c r="J256" s="2"/>
      <c r="K256" s="2"/>
      <c r="L256" s="2"/>
      <c r="M256" s="2"/>
      <c r="N256" s="2"/>
      <c r="O256" s="2"/>
      <c r="P256" s="2"/>
      <c r="Q256" s="938"/>
      <c r="R256" s="2"/>
      <c r="S256" s="939"/>
      <c r="T256" s="938"/>
      <c r="U256" s="938"/>
      <c r="V256" s="938"/>
      <c r="W256" s="2"/>
      <c r="X256" s="2"/>
      <c r="Y256" s="2"/>
      <c r="Z256" s="2"/>
      <c r="AA256" s="2"/>
      <c r="AB256" s="2"/>
      <c r="AC256" s="940"/>
      <c r="AD256" s="2"/>
      <c r="AE256" s="2"/>
      <c r="AF256" s="2"/>
      <c r="AG256" s="2"/>
      <c r="AH256" s="2"/>
      <c r="AI256" s="2"/>
      <c r="AJ256" s="2"/>
      <c r="AK256" s="2"/>
      <c r="AL256" s="2"/>
      <c r="AM256" s="2"/>
      <c r="AN256" s="2"/>
      <c r="AO256" s="2"/>
      <c r="AP256" s="2"/>
      <c r="AQ256" s="2"/>
      <c r="AR256" s="2"/>
      <c r="AS256" s="2"/>
      <c r="AT256" s="2"/>
      <c r="AU256" s="2"/>
      <c r="AV256" s="2"/>
      <c r="AW256" s="2"/>
    </row>
    <row r="257">
      <c r="A257" s="2"/>
      <c r="B257" s="2"/>
      <c r="C257" s="2"/>
      <c r="D257" s="2"/>
      <c r="E257" s="2"/>
      <c r="F257" s="2"/>
      <c r="G257" s="2"/>
      <c r="H257" s="2"/>
      <c r="I257" s="2"/>
      <c r="J257" s="2"/>
      <c r="K257" s="2"/>
      <c r="L257" s="2"/>
      <c r="M257" s="2"/>
      <c r="N257" s="2"/>
      <c r="O257" s="2"/>
      <c r="P257" s="2"/>
      <c r="Q257" s="938"/>
      <c r="R257" s="2"/>
      <c r="S257" s="939"/>
      <c r="T257" s="938"/>
      <c r="U257" s="938"/>
      <c r="V257" s="938"/>
      <c r="W257" s="2"/>
      <c r="X257" s="2"/>
      <c r="Y257" s="2"/>
      <c r="Z257" s="2"/>
      <c r="AA257" s="2"/>
      <c r="AB257" s="2"/>
      <c r="AC257" s="940"/>
      <c r="AD257" s="2"/>
      <c r="AE257" s="2"/>
      <c r="AF257" s="2"/>
      <c r="AG257" s="2"/>
      <c r="AH257" s="2"/>
      <c r="AI257" s="2"/>
      <c r="AJ257" s="2"/>
      <c r="AK257" s="2"/>
      <c r="AL257" s="2"/>
      <c r="AM257" s="2"/>
      <c r="AN257" s="2"/>
      <c r="AO257" s="2"/>
      <c r="AP257" s="2"/>
      <c r="AQ257" s="2"/>
      <c r="AR257" s="2"/>
      <c r="AS257" s="2"/>
      <c r="AT257" s="2"/>
      <c r="AU257" s="2"/>
      <c r="AV257" s="2"/>
      <c r="AW257" s="2"/>
    </row>
    <row r="258">
      <c r="A258" s="2"/>
      <c r="B258" s="2"/>
      <c r="C258" s="2"/>
      <c r="D258" s="2"/>
      <c r="E258" s="2"/>
      <c r="F258" s="2"/>
      <c r="G258" s="2"/>
      <c r="H258" s="2"/>
      <c r="I258" s="2"/>
      <c r="J258" s="2"/>
      <c r="K258" s="2"/>
      <c r="L258" s="2"/>
      <c r="M258" s="2"/>
      <c r="N258" s="2"/>
      <c r="O258" s="2"/>
      <c r="P258" s="2"/>
      <c r="Q258" s="938"/>
      <c r="R258" s="2"/>
      <c r="S258" s="939"/>
      <c r="T258" s="938"/>
      <c r="U258" s="938"/>
      <c r="V258" s="938"/>
      <c r="W258" s="2"/>
      <c r="X258" s="2"/>
      <c r="Y258" s="2"/>
      <c r="Z258" s="2"/>
      <c r="AA258" s="2"/>
      <c r="AB258" s="2"/>
      <c r="AC258" s="940"/>
      <c r="AD258" s="2"/>
      <c r="AE258" s="2"/>
      <c r="AF258" s="2"/>
      <c r="AG258" s="2"/>
      <c r="AH258" s="2"/>
      <c r="AI258" s="2"/>
      <c r="AJ258" s="2"/>
      <c r="AK258" s="2"/>
      <c r="AL258" s="2"/>
      <c r="AM258" s="2"/>
      <c r="AN258" s="2"/>
      <c r="AO258" s="2"/>
      <c r="AP258" s="2"/>
      <c r="AQ258" s="2"/>
      <c r="AR258" s="2"/>
      <c r="AS258" s="2"/>
      <c r="AT258" s="2"/>
      <c r="AU258" s="2"/>
      <c r="AV258" s="2"/>
      <c r="AW258" s="2"/>
    </row>
    <row r="259">
      <c r="A259" s="2"/>
      <c r="B259" s="2"/>
      <c r="C259" s="2"/>
      <c r="D259" s="2"/>
      <c r="E259" s="2"/>
      <c r="F259" s="2"/>
      <c r="G259" s="2"/>
      <c r="H259" s="2"/>
      <c r="I259" s="2"/>
      <c r="J259" s="2"/>
      <c r="K259" s="2"/>
      <c r="L259" s="2"/>
      <c r="M259" s="2"/>
      <c r="N259" s="2"/>
      <c r="O259" s="2"/>
      <c r="P259" s="2"/>
      <c r="Q259" s="938"/>
      <c r="R259" s="2"/>
      <c r="S259" s="939"/>
      <c r="T259" s="938"/>
      <c r="U259" s="938"/>
      <c r="V259" s="938"/>
      <c r="W259" s="2"/>
      <c r="X259" s="2"/>
      <c r="Y259" s="2"/>
      <c r="Z259" s="2"/>
      <c r="AA259" s="2"/>
      <c r="AB259" s="2"/>
      <c r="AC259" s="940"/>
      <c r="AD259" s="2"/>
      <c r="AE259" s="2"/>
      <c r="AF259" s="2"/>
      <c r="AG259" s="2"/>
      <c r="AH259" s="2"/>
      <c r="AI259" s="2"/>
      <c r="AJ259" s="2"/>
      <c r="AK259" s="2"/>
      <c r="AL259" s="2"/>
      <c r="AM259" s="2"/>
      <c r="AN259" s="2"/>
      <c r="AO259" s="2"/>
      <c r="AP259" s="2"/>
      <c r="AQ259" s="2"/>
      <c r="AR259" s="2"/>
      <c r="AS259" s="2"/>
      <c r="AT259" s="2"/>
      <c r="AU259" s="2"/>
      <c r="AV259" s="2"/>
      <c r="AW259" s="2"/>
    </row>
    <row r="260">
      <c r="A260" s="2"/>
      <c r="B260" s="2"/>
      <c r="C260" s="2"/>
      <c r="D260" s="2"/>
      <c r="E260" s="2"/>
      <c r="F260" s="2"/>
      <c r="G260" s="2"/>
      <c r="H260" s="2"/>
      <c r="I260" s="2"/>
      <c r="J260" s="2"/>
      <c r="K260" s="2"/>
      <c r="L260" s="2"/>
      <c r="M260" s="2"/>
      <c r="N260" s="2"/>
      <c r="O260" s="2"/>
      <c r="P260" s="2"/>
      <c r="Q260" s="938"/>
      <c r="R260" s="2"/>
      <c r="S260" s="939"/>
      <c r="T260" s="938"/>
      <c r="U260" s="938"/>
      <c r="V260" s="938"/>
      <c r="W260" s="2"/>
      <c r="X260" s="2"/>
      <c r="Y260" s="2"/>
      <c r="Z260" s="2"/>
      <c r="AA260" s="2"/>
      <c r="AB260" s="2"/>
      <c r="AC260" s="940"/>
      <c r="AD260" s="2"/>
      <c r="AE260" s="2"/>
      <c r="AF260" s="2"/>
      <c r="AG260" s="2"/>
      <c r="AH260" s="2"/>
      <c r="AI260" s="2"/>
      <c r="AJ260" s="2"/>
      <c r="AK260" s="2"/>
      <c r="AL260" s="2"/>
      <c r="AM260" s="2"/>
      <c r="AN260" s="2"/>
      <c r="AO260" s="2"/>
      <c r="AP260" s="2"/>
      <c r="AQ260" s="2"/>
      <c r="AR260" s="2"/>
      <c r="AS260" s="2"/>
      <c r="AT260" s="2"/>
      <c r="AU260" s="2"/>
      <c r="AV260" s="2"/>
      <c r="AW260" s="2"/>
    </row>
    <row r="261">
      <c r="A261" s="2"/>
      <c r="B261" s="2"/>
      <c r="C261" s="2"/>
      <c r="D261" s="2"/>
      <c r="E261" s="2"/>
      <c r="F261" s="2"/>
      <c r="G261" s="2"/>
      <c r="H261" s="2"/>
      <c r="I261" s="2"/>
      <c r="J261" s="2"/>
      <c r="K261" s="2"/>
      <c r="L261" s="2"/>
      <c r="M261" s="2"/>
      <c r="N261" s="2"/>
      <c r="O261" s="2"/>
      <c r="P261" s="2"/>
      <c r="Q261" s="938"/>
      <c r="R261" s="2"/>
      <c r="S261" s="939"/>
      <c r="T261" s="938"/>
      <c r="U261" s="938"/>
      <c r="V261" s="938"/>
      <c r="W261" s="2"/>
      <c r="X261" s="2"/>
      <c r="Y261" s="2"/>
      <c r="Z261" s="2"/>
      <c r="AA261" s="2"/>
      <c r="AB261" s="2"/>
      <c r="AC261" s="940"/>
      <c r="AD261" s="2"/>
      <c r="AE261" s="2"/>
      <c r="AF261" s="2"/>
      <c r="AG261" s="2"/>
      <c r="AH261" s="2"/>
      <c r="AI261" s="2"/>
      <c r="AJ261" s="2"/>
      <c r="AK261" s="2"/>
      <c r="AL261" s="2"/>
      <c r="AM261" s="2"/>
      <c r="AN261" s="2"/>
      <c r="AO261" s="2"/>
      <c r="AP261" s="2"/>
      <c r="AQ261" s="2"/>
      <c r="AR261" s="2"/>
      <c r="AS261" s="2"/>
      <c r="AT261" s="2"/>
      <c r="AU261" s="2"/>
      <c r="AV261" s="2"/>
      <c r="AW261" s="2"/>
    </row>
    <row r="262">
      <c r="A262" s="2"/>
      <c r="B262" s="2"/>
      <c r="C262" s="2"/>
      <c r="D262" s="2"/>
      <c r="E262" s="2"/>
      <c r="F262" s="2"/>
      <c r="G262" s="2"/>
      <c r="H262" s="2"/>
      <c r="I262" s="2"/>
      <c r="J262" s="2"/>
      <c r="K262" s="2"/>
      <c r="L262" s="2"/>
      <c r="M262" s="2"/>
      <c r="N262" s="2"/>
      <c r="O262" s="2"/>
      <c r="P262" s="2"/>
      <c r="Q262" s="938"/>
      <c r="R262" s="2"/>
      <c r="S262" s="939"/>
      <c r="T262" s="938"/>
      <c r="U262" s="938"/>
      <c r="V262" s="938"/>
      <c r="W262" s="2"/>
      <c r="X262" s="2"/>
      <c r="Y262" s="2"/>
      <c r="Z262" s="2"/>
      <c r="AA262" s="2"/>
      <c r="AB262" s="2"/>
      <c r="AC262" s="940"/>
      <c r="AD262" s="2"/>
      <c r="AE262" s="2"/>
      <c r="AF262" s="2"/>
      <c r="AG262" s="2"/>
      <c r="AH262" s="2"/>
      <c r="AI262" s="2"/>
      <c r="AJ262" s="2"/>
      <c r="AK262" s="2"/>
      <c r="AL262" s="2"/>
      <c r="AM262" s="2"/>
      <c r="AN262" s="2"/>
      <c r="AO262" s="2"/>
      <c r="AP262" s="2"/>
      <c r="AQ262" s="2"/>
      <c r="AR262" s="2"/>
      <c r="AS262" s="2"/>
      <c r="AT262" s="2"/>
      <c r="AU262" s="2"/>
      <c r="AV262" s="2"/>
      <c r="AW262" s="2"/>
    </row>
    <row r="263">
      <c r="A263" s="2"/>
      <c r="B263" s="2"/>
      <c r="C263" s="2"/>
      <c r="D263" s="2"/>
      <c r="E263" s="2"/>
      <c r="F263" s="2"/>
      <c r="G263" s="2"/>
      <c r="H263" s="2"/>
      <c r="I263" s="2"/>
      <c r="J263" s="2"/>
      <c r="K263" s="2"/>
      <c r="L263" s="2"/>
      <c r="M263" s="2"/>
      <c r="N263" s="2"/>
      <c r="O263" s="2"/>
      <c r="P263" s="2"/>
      <c r="Q263" s="938"/>
      <c r="R263" s="2"/>
      <c r="S263" s="939"/>
      <c r="T263" s="938"/>
      <c r="U263" s="938"/>
      <c r="V263" s="938"/>
      <c r="W263" s="2"/>
      <c r="X263" s="2"/>
      <c r="Y263" s="2"/>
      <c r="Z263" s="2"/>
      <c r="AA263" s="2"/>
      <c r="AB263" s="2"/>
      <c r="AC263" s="940"/>
      <c r="AD263" s="2"/>
      <c r="AE263" s="2"/>
      <c r="AF263" s="2"/>
      <c r="AG263" s="2"/>
      <c r="AH263" s="2"/>
      <c r="AI263" s="2"/>
      <c r="AJ263" s="2"/>
      <c r="AK263" s="2"/>
      <c r="AL263" s="2"/>
      <c r="AM263" s="2"/>
      <c r="AN263" s="2"/>
      <c r="AO263" s="2"/>
      <c r="AP263" s="2"/>
      <c r="AQ263" s="2"/>
      <c r="AR263" s="2"/>
      <c r="AS263" s="2"/>
      <c r="AT263" s="2"/>
      <c r="AU263" s="2"/>
      <c r="AV263" s="2"/>
      <c r="AW263" s="2"/>
    </row>
    <row r="264">
      <c r="A264" s="2"/>
      <c r="B264" s="2"/>
      <c r="C264" s="2"/>
      <c r="D264" s="2"/>
      <c r="E264" s="2"/>
      <c r="F264" s="2"/>
      <c r="G264" s="2"/>
      <c r="H264" s="2"/>
      <c r="I264" s="2"/>
      <c r="J264" s="2"/>
      <c r="K264" s="2"/>
      <c r="L264" s="2"/>
      <c r="M264" s="2"/>
      <c r="N264" s="2"/>
      <c r="O264" s="2"/>
      <c r="P264" s="2"/>
      <c r="Q264" s="938"/>
      <c r="R264" s="2"/>
      <c r="S264" s="939"/>
      <c r="T264" s="938"/>
      <c r="U264" s="938"/>
      <c r="V264" s="938"/>
      <c r="W264" s="2"/>
      <c r="X264" s="2"/>
      <c r="Y264" s="2"/>
      <c r="Z264" s="2"/>
      <c r="AA264" s="2"/>
      <c r="AB264" s="2"/>
      <c r="AC264" s="940"/>
      <c r="AD264" s="2"/>
      <c r="AE264" s="2"/>
      <c r="AF264" s="2"/>
      <c r="AG264" s="2"/>
      <c r="AH264" s="2"/>
      <c r="AI264" s="2"/>
      <c r="AJ264" s="2"/>
      <c r="AK264" s="2"/>
      <c r="AL264" s="2"/>
      <c r="AM264" s="2"/>
      <c r="AN264" s="2"/>
      <c r="AO264" s="2"/>
      <c r="AP264" s="2"/>
      <c r="AQ264" s="2"/>
      <c r="AR264" s="2"/>
      <c r="AS264" s="2"/>
      <c r="AT264" s="2"/>
      <c r="AU264" s="2"/>
      <c r="AV264" s="2"/>
      <c r="AW264" s="2"/>
    </row>
    <row r="265">
      <c r="A265" s="2"/>
      <c r="B265" s="2"/>
      <c r="C265" s="2"/>
      <c r="D265" s="2"/>
      <c r="E265" s="2"/>
      <c r="F265" s="2"/>
      <c r="G265" s="2"/>
      <c r="H265" s="2"/>
      <c r="I265" s="2"/>
      <c r="J265" s="2"/>
      <c r="K265" s="2"/>
      <c r="L265" s="2"/>
      <c r="M265" s="2"/>
      <c r="N265" s="2"/>
      <c r="O265" s="2"/>
      <c r="P265" s="2"/>
      <c r="Q265" s="938"/>
      <c r="R265" s="2"/>
      <c r="S265" s="939"/>
      <c r="T265" s="938"/>
      <c r="U265" s="938"/>
      <c r="V265" s="938"/>
      <c r="W265" s="2"/>
      <c r="X265" s="2"/>
      <c r="Y265" s="2"/>
      <c r="Z265" s="2"/>
      <c r="AA265" s="2"/>
      <c r="AB265" s="2"/>
      <c r="AC265" s="940"/>
      <c r="AD265" s="2"/>
      <c r="AE265" s="2"/>
      <c r="AF265" s="2"/>
      <c r="AG265" s="2"/>
      <c r="AH265" s="2"/>
      <c r="AI265" s="2"/>
      <c r="AJ265" s="2"/>
      <c r="AK265" s="2"/>
      <c r="AL265" s="2"/>
      <c r="AM265" s="2"/>
      <c r="AN265" s="2"/>
      <c r="AO265" s="2"/>
      <c r="AP265" s="2"/>
      <c r="AQ265" s="2"/>
      <c r="AR265" s="2"/>
      <c r="AS265" s="2"/>
      <c r="AT265" s="2"/>
      <c r="AU265" s="2"/>
      <c r="AV265" s="2"/>
      <c r="AW265" s="2"/>
    </row>
    <row r="266">
      <c r="A266" s="2"/>
      <c r="B266" s="2"/>
      <c r="C266" s="2"/>
      <c r="D266" s="2"/>
      <c r="E266" s="2"/>
      <c r="F266" s="2"/>
      <c r="G266" s="2"/>
      <c r="H266" s="2"/>
      <c r="I266" s="2"/>
      <c r="J266" s="2"/>
      <c r="K266" s="2"/>
      <c r="L266" s="2"/>
      <c r="M266" s="2"/>
      <c r="N266" s="2"/>
      <c r="O266" s="2"/>
      <c r="P266" s="2"/>
      <c r="Q266" s="938"/>
      <c r="R266" s="2"/>
      <c r="S266" s="939"/>
      <c r="T266" s="938"/>
      <c r="U266" s="938"/>
      <c r="V266" s="938"/>
      <c r="W266" s="2"/>
      <c r="X266" s="2"/>
      <c r="Y266" s="2"/>
      <c r="Z266" s="2"/>
      <c r="AA266" s="2"/>
      <c r="AB266" s="2"/>
      <c r="AC266" s="940"/>
      <c r="AD266" s="2"/>
      <c r="AE266" s="2"/>
      <c r="AF266" s="2"/>
      <c r="AG266" s="2"/>
      <c r="AH266" s="2"/>
      <c r="AI266" s="2"/>
      <c r="AJ266" s="2"/>
      <c r="AK266" s="2"/>
      <c r="AL266" s="2"/>
      <c r="AM266" s="2"/>
      <c r="AN266" s="2"/>
      <c r="AO266" s="2"/>
      <c r="AP266" s="2"/>
      <c r="AQ266" s="2"/>
      <c r="AR266" s="2"/>
      <c r="AS266" s="2"/>
      <c r="AT266" s="2"/>
      <c r="AU266" s="2"/>
      <c r="AV266" s="2"/>
      <c r="AW266" s="2"/>
    </row>
    <row r="267">
      <c r="A267" s="2"/>
      <c r="B267" s="2"/>
      <c r="C267" s="2"/>
      <c r="D267" s="2"/>
      <c r="E267" s="2"/>
      <c r="F267" s="2"/>
      <c r="G267" s="2"/>
      <c r="H267" s="2"/>
      <c r="I267" s="2"/>
      <c r="J267" s="2"/>
      <c r="K267" s="2"/>
      <c r="L267" s="2"/>
      <c r="M267" s="2"/>
      <c r="N267" s="2"/>
      <c r="O267" s="2"/>
      <c r="P267" s="2"/>
      <c r="Q267" s="938"/>
      <c r="R267" s="2"/>
      <c r="S267" s="939"/>
      <c r="T267" s="938"/>
      <c r="U267" s="938"/>
      <c r="V267" s="938"/>
      <c r="W267" s="2"/>
      <c r="X267" s="2"/>
      <c r="Y267" s="2"/>
      <c r="Z267" s="2"/>
      <c r="AA267" s="2"/>
      <c r="AB267" s="2"/>
      <c r="AC267" s="940"/>
      <c r="AD267" s="2"/>
      <c r="AE267" s="2"/>
      <c r="AF267" s="2"/>
      <c r="AG267" s="2"/>
      <c r="AH267" s="2"/>
      <c r="AI267" s="2"/>
      <c r="AJ267" s="2"/>
      <c r="AK267" s="2"/>
      <c r="AL267" s="2"/>
      <c r="AM267" s="2"/>
      <c r="AN267" s="2"/>
      <c r="AO267" s="2"/>
      <c r="AP267" s="2"/>
      <c r="AQ267" s="2"/>
      <c r="AR267" s="2"/>
      <c r="AS267" s="2"/>
      <c r="AT267" s="2"/>
      <c r="AU267" s="2"/>
      <c r="AV267" s="2"/>
      <c r="AW267" s="2"/>
    </row>
    <row r="268">
      <c r="A268" s="2"/>
      <c r="B268" s="2"/>
      <c r="C268" s="2"/>
      <c r="D268" s="2"/>
      <c r="E268" s="2"/>
      <c r="F268" s="2"/>
      <c r="G268" s="2"/>
      <c r="H268" s="2"/>
      <c r="I268" s="2"/>
      <c r="J268" s="2"/>
      <c r="K268" s="2"/>
      <c r="L268" s="2"/>
      <c r="M268" s="2"/>
      <c r="N268" s="2"/>
      <c r="O268" s="2"/>
      <c r="P268" s="2"/>
      <c r="Q268" s="938"/>
      <c r="R268" s="2"/>
      <c r="S268" s="939"/>
      <c r="T268" s="938"/>
      <c r="U268" s="938"/>
      <c r="V268" s="938"/>
      <c r="W268" s="2"/>
      <c r="X268" s="2"/>
      <c r="Y268" s="2"/>
      <c r="Z268" s="2"/>
      <c r="AA268" s="2"/>
      <c r="AB268" s="2"/>
      <c r="AC268" s="940"/>
      <c r="AD268" s="2"/>
      <c r="AE268" s="2"/>
      <c r="AF268" s="2"/>
      <c r="AG268" s="2"/>
      <c r="AH268" s="2"/>
      <c r="AI268" s="2"/>
      <c r="AJ268" s="2"/>
      <c r="AK268" s="2"/>
      <c r="AL268" s="2"/>
      <c r="AM268" s="2"/>
      <c r="AN268" s="2"/>
      <c r="AO268" s="2"/>
      <c r="AP268" s="2"/>
      <c r="AQ268" s="2"/>
      <c r="AR268" s="2"/>
      <c r="AS268" s="2"/>
      <c r="AT268" s="2"/>
      <c r="AU268" s="2"/>
      <c r="AV268" s="2"/>
      <c r="AW268" s="2"/>
    </row>
    <row r="269">
      <c r="A269" s="2"/>
      <c r="B269" s="2"/>
      <c r="C269" s="2"/>
      <c r="D269" s="2"/>
      <c r="E269" s="2"/>
      <c r="F269" s="2"/>
      <c r="G269" s="2"/>
      <c r="H269" s="2"/>
      <c r="I269" s="2"/>
      <c r="J269" s="2"/>
      <c r="K269" s="2"/>
      <c r="L269" s="2"/>
      <c r="M269" s="2"/>
      <c r="N269" s="2"/>
      <c r="O269" s="2"/>
      <c r="P269" s="2"/>
      <c r="Q269" s="938"/>
      <c r="R269" s="2"/>
      <c r="S269" s="939"/>
      <c r="T269" s="938"/>
      <c r="U269" s="938"/>
      <c r="V269" s="938"/>
      <c r="W269" s="2"/>
      <c r="X269" s="2"/>
      <c r="Y269" s="2"/>
      <c r="Z269" s="2"/>
      <c r="AA269" s="2"/>
      <c r="AB269" s="2"/>
      <c r="AC269" s="940"/>
      <c r="AD269" s="2"/>
      <c r="AE269" s="2"/>
      <c r="AF269" s="2"/>
      <c r="AG269" s="2"/>
      <c r="AH269" s="2"/>
      <c r="AI269" s="2"/>
      <c r="AJ269" s="2"/>
      <c r="AK269" s="2"/>
      <c r="AL269" s="2"/>
      <c r="AM269" s="2"/>
      <c r="AN269" s="2"/>
      <c r="AO269" s="2"/>
      <c r="AP269" s="2"/>
      <c r="AQ269" s="2"/>
      <c r="AR269" s="2"/>
      <c r="AS269" s="2"/>
      <c r="AT269" s="2"/>
      <c r="AU269" s="2"/>
      <c r="AV269" s="2"/>
      <c r="AW269" s="2"/>
    </row>
    <row r="270">
      <c r="A270" s="2"/>
      <c r="B270" s="2"/>
      <c r="C270" s="2"/>
      <c r="D270" s="2"/>
      <c r="E270" s="2"/>
      <c r="F270" s="2"/>
      <c r="G270" s="2"/>
      <c r="H270" s="2"/>
      <c r="I270" s="2"/>
      <c r="J270" s="2"/>
      <c r="K270" s="2"/>
      <c r="L270" s="2"/>
      <c r="M270" s="2"/>
      <c r="N270" s="2"/>
      <c r="O270" s="2"/>
      <c r="P270" s="2"/>
      <c r="Q270" s="938"/>
      <c r="R270" s="2"/>
      <c r="S270" s="939"/>
      <c r="T270" s="938"/>
      <c r="U270" s="938"/>
      <c r="V270" s="938"/>
      <c r="W270" s="2"/>
      <c r="X270" s="2"/>
      <c r="Y270" s="2"/>
      <c r="Z270" s="2"/>
      <c r="AA270" s="2"/>
      <c r="AB270" s="2"/>
      <c r="AC270" s="940"/>
      <c r="AD270" s="2"/>
      <c r="AE270" s="2"/>
      <c r="AF270" s="2"/>
      <c r="AG270" s="2"/>
      <c r="AH270" s="2"/>
      <c r="AI270" s="2"/>
      <c r="AJ270" s="2"/>
      <c r="AK270" s="2"/>
      <c r="AL270" s="2"/>
      <c r="AM270" s="2"/>
      <c r="AN270" s="2"/>
      <c r="AO270" s="2"/>
      <c r="AP270" s="2"/>
      <c r="AQ270" s="2"/>
      <c r="AR270" s="2"/>
      <c r="AS270" s="2"/>
      <c r="AT270" s="2"/>
      <c r="AU270" s="2"/>
      <c r="AV270" s="2"/>
      <c r="AW270" s="2"/>
    </row>
    <row r="271">
      <c r="A271" s="2"/>
      <c r="B271" s="2"/>
      <c r="C271" s="2"/>
      <c r="D271" s="2"/>
      <c r="E271" s="2"/>
      <c r="F271" s="2"/>
      <c r="G271" s="2"/>
      <c r="H271" s="2"/>
      <c r="I271" s="2"/>
      <c r="J271" s="2"/>
      <c r="K271" s="2"/>
      <c r="L271" s="2"/>
      <c r="M271" s="2"/>
      <c r="N271" s="2"/>
      <c r="O271" s="2"/>
      <c r="P271" s="2"/>
      <c r="Q271" s="938"/>
      <c r="R271" s="2"/>
      <c r="S271" s="939"/>
      <c r="T271" s="938"/>
      <c r="U271" s="938"/>
      <c r="V271" s="938"/>
      <c r="W271" s="2"/>
      <c r="X271" s="2"/>
      <c r="Y271" s="2"/>
      <c r="Z271" s="2"/>
      <c r="AA271" s="2"/>
      <c r="AB271" s="2"/>
      <c r="AC271" s="940"/>
      <c r="AD271" s="2"/>
      <c r="AE271" s="2"/>
      <c r="AF271" s="2"/>
      <c r="AG271" s="2"/>
      <c r="AH271" s="2"/>
      <c r="AI271" s="2"/>
      <c r="AJ271" s="2"/>
      <c r="AK271" s="2"/>
      <c r="AL271" s="2"/>
      <c r="AM271" s="2"/>
      <c r="AN271" s="2"/>
      <c r="AO271" s="2"/>
      <c r="AP271" s="2"/>
      <c r="AQ271" s="2"/>
      <c r="AR271" s="2"/>
      <c r="AS271" s="2"/>
      <c r="AT271" s="2"/>
      <c r="AU271" s="2"/>
      <c r="AV271" s="2"/>
      <c r="AW271" s="2"/>
    </row>
    <row r="272">
      <c r="A272" s="2"/>
      <c r="B272" s="2"/>
      <c r="C272" s="2"/>
      <c r="D272" s="2"/>
      <c r="E272" s="2"/>
      <c r="F272" s="2"/>
      <c r="G272" s="2"/>
      <c r="H272" s="2"/>
      <c r="I272" s="2"/>
      <c r="J272" s="2"/>
      <c r="K272" s="2"/>
      <c r="L272" s="2"/>
      <c r="M272" s="2"/>
      <c r="N272" s="2"/>
      <c r="O272" s="2"/>
      <c r="P272" s="2"/>
      <c r="Q272" s="938"/>
      <c r="R272" s="2"/>
      <c r="S272" s="939"/>
      <c r="T272" s="938"/>
      <c r="U272" s="938"/>
      <c r="V272" s="938"/>
      <c r="W272" s="2"/>
      <c r="X272" s="2"/>
      <c r="Y272" s="2"/>
      <c r="Z272" s="2"/>
      <c r="AA272" s="2"/>
      <c r="AB272" s="2"/>
      <c r="AC272" s="940"/>
      <c r="AD272" s="2"/>
      <c r="AE272" s="2"/>
      <c r="AF272" s="2"/>
      <c r="AG272" s="2"/>
      <c r="AH272" s="2"/>
      <c r="AI272" s="2"/>
      <c r="AJ272" s="2"/>
      <c r="AK272" s="2"/>
      <c r="AL272" s="2"/>
      <c r="AM272" s="2"/>
      <c r="AN272" s="2"/>
      <c r="AO272" s="2"/>
      <c r="AP272" s="2"/>
      <c r="AQ272" s="2"/>
      <c r="AR272" s="2"/>
      <c r="AS272" s="2"/>
      <c r="AT272" s="2"/>
      <c r="AU272" s="2"/>
      <c r="AV272" s="2"/>
      <c r="AW272" s="2"/>
    </row>
    <row r="273">
      <c r="A273" s="2"/>
      <c r="B273" s="2"/>
      <c r="C273" s="2"/>
      <c r="D273" s="2"/>
      <c r="E273" s="2"/>
      <c r="F273" s="2"/>
      <c r="G273" s="2"/>
      <c r="H273" s="2"/>
      <c r="I273" s="2"/>
      <c r="J273" s="2"/>
      <c r="K273" s="2"/>
      <c r="L273" s="2"/>
      <c r="M273" s="2"/>
      <c r="N273" s="2"/>
      <c r="O273" s="2"/>
      <c r="P273" s="2"/>
      <c r="Q273" s="938"/>
      <c r="R273" s="2"/>
      <c r="S273" s="939"/>
      <c r="T273" s="938"/>
      <c r="U273" s="938"/>
      <c r="V273" s="938"/>
      <c r="W273" s="2"/>
      <c r="X273" s="2"/>
      <c r="Y273" s="2"/>
      <c r="Z273" s="2"/>
      <c r="AA273" s="2"/>
      <c r="AB273" s="2"/>
      <c r="AC273" s="940"/>
      <c r="AD273" s="2"/>
      <c r="AE273" s="2"/>
      <c r="AF273" s="2"/>
      <c r="AG273" s="2"/>
      <c r="AH273" s="2"/>
      <c r="AI273" s="2"/>
      <c r="AJ273" s="2"/>
      <c r="AK273" s="2"/>
      <c r="AL273" s="2"/>
      <c r="AM273" s="2"/>
      <c r="AN273" s="2"/>
      <c r="AO273" s="2"/>
      <c r="AP273" s="2"/>
      <c r="AQ273" s="2"/>
      <c r="AR273" s="2"/>
      <c r="AS273" s="2"/>
      <c r="AT273" s="2"/>
      <c r="AU273" s="2"/>
      <c r="AV273" s="2"/>
      <c r="AW273" s="2"/>
    </row>
    <row r="274">
      <c r="A274" s="2"/>
      <c r="B274" s="2"/>
      <c r="C274" s="2"/>
      <c r="D274" s="2"/>
      <c r="E274" s="2"/>
      <c r="F274" s="2"/>
      <c r="G274" s="2"/>
      <c r="H274" s="2"/>
      <c r="I274" s="2"/>
      <c r="J274" s="2"/>
      <c r="K274" s="2"/>
      <c r="L274" s="2"/>
      <c r="M274" s="2"/>
      <c r="N274" s="2"/>
      <c r="O274" s="2"/>
      <c r="P274" s="2"/>
      <c r="Q274" s="938"/>
      <c r="R274" s="2"/>
      <c r="S274" s="939"/>
      <c r="T274" s="938"/>
      <c r="U274" s="938"/>
      <c r="V274" s="938"/>
      <c r="W274" s="2"/>
      <c r="X274" s="2"/>
      <c r="Y274" s="2"/>
      <c r="Z274" s="2"/>
      <c r="AA274" s="2"/>
      <c r="AB274" s="2"/>
      <c r="AC274" s="940"/>
      <c r="AD274" s="2"/>
      <c r="AE274" s="2"/>
      <c r="AF274" s="2"/>
      <c r="AG274" s="2"/>
      <c r="AH274" s="2"/>
      <c r="AI274" s="2"/>
      <c r="AJ274" s="2"/>
      <c r="AK274" s="2"/>
      <c r="AL274" s="2"/>
      <c r="AM274" s="2"/>
      <c r="AN274" s="2"/>
      <c r="AO274" s="2"/>
      <c r="AP274" s="2"/>
      <c r="AQ274" s="2"/>
      <c r="AR274" s="2"/>
      <c r="AS274" s="2"/>
      <c r="AT274" s="2"/>
      <c r="AU274" s="2"/>
      <c r="AV274" s="2"/>
      <c r="AW274" s="2"/>
    </row>
    <row r="275">
      <c r="A275" s="2"/>
      <c r="B275" s="2"/>
      <c r="C275" s="2"/>
      <c r="D275" s="2"/>
      <c r="E275" s="2"/>
      <c r="F275" s="2"/>
      <c r="G275" s="2"/>
      <c r="H275" s="2"/>
      <c r="I275" s="2"/>
      <c r="J275" s="2"/>
      <c r="K275" s="2"/>
      <c r="L275" s="2"/>
      <c r="M275" s="2"/>
      <c r="N275" s="2"/>
      <c r="O275" s="2"/>
      <c r="P275" s="2"/>
      <c r="Q275" s="938"/>
      <c r="R275" s="2"/>
      <c r="S275" s="939"/>
      <c r="T275" s="938"/>
      <c r="U275" s="938"/>
      <c r="V275" s="938"/>
      <c r="W275" s="2"/>
      <c r="X275" s="2"/>
      <c r="Y275" s="2"/>
      <c r="Z275" s="2"/>
      <c r="AA275" s="2"/>
      <c r="AB275" s="2"/>
      <c r="AC275" s="940"/>
      <c r="AD275" s="2"/>
      <c r="AE275" s="2"/>
      <c r="AF275" s="2"/>
      <c r="AG275" s="2"/>
      <c r="AH275" s="2"/>
      <c r="AI275" s="2"/>
      <c r="AJ275" s="2"/>
      <c r="AK275" s="2"/>
      <c r="AL275" s="2"/>
      <c r="AM275" s="2"/>
      <c r="AN275" s="2"/>
      <c r="AO275" s="2"/>
      <c r="AP275" s="2"/>
      <c r="AQ275" s="2"/>
      <c r="AR275" s="2"/>
      <c r="AS275" s="2"/>
      <c r="AT275" s="2"/>
      <c r="AU275" s="2"/>
      <c r="AV275" s="2"/>
      <c r="AW275" s="2"/>
    </row>
    <row r="276">
      <c r="A276" s="2"/>
      <c r="B276" s="2"/>
      <c r="C276" s="2"/>
      <c r="D276" s="2"/>
      <c r="E276" s="2"/>
      <c r="F276" s="2"/>
      <c r="G276" s="2"/>
      <c r="H276" s="2"/>
      <c r="I276" s="2"/>
      <c r="J276" s="2"/>
      <c r="K276" s="2"/>
      <c r="L276" s="2"/>
      <c r="M276" s="2"/>
      <c r="N276" s="2"/>
      <c r="O276" s="2"/>
      <c r="P276" s="2"/>
      <c r="Q276" s="938"/>
      <c r="R276" s="2"/>
      <c r="S276" s="939"/>
      <c r="T276" s="938"/>
      <c r="U276" s="938"/>
      <c r="V276" s="938"/>
      <c r="W276" s="2"/>
      <c r="X276" s="2"/>
      <c r="Y276" s="2"/>
      <c r="Z276" s="2"/>
      <c r="AA276" s="2"/>
      <c r="AB276" s="2"/>
      <c r="AC276" s="940"/>
      <c r="AD276" s="2"/>
      <c r="AE276" s="2"/>
      <c r="AF276" s="2"/>
      <c r="AG276" s="2"/>
      <c r="AH276" s="2"/>
      <c r="AI276" s="2"/>
      <c r="AJ276" s="2"/>
      <c r="AK276" s="2"/>
      <c r="AL276" s="2"/>
      <c r="AM276" s="2"/>
      <c r="AN276" s="2"/>
      <c r="AO276" s="2"/>
      <c r="AP276" s="2"/>
      <c r="AQ276" s="2"/>
      <c r="AR276" s="2"/>
      <c r="AS276" s="2"/>
      <c r="AT276" s="2"/>
      <c r="AU276" s="2"/>
      <c r="AV276" s="2"/>
      <c r="AW276" s="2"/>
    </row>
    <row r="277">
      <c r="A277" s="2"/>
      <c r="B277" s="2"/>
      <c r="C277" s="2"/>
      <c r="D277" s="2"/>
      <c r="E277" s="2"/>
      <c r="F277" s="2"/>
      <c r="G277" s="2"/>
      <c r="H277" s="2"/>
      <c r="I277" s="2"/>
      <c r="J277" s="2"/>
      <c r="K277" s="2"/>
      <c r="L277" s="2"/>
      <c r="M277" s="2"/>
      <c r="N277" s="2"/>
      <c r="O277" s="2"/>
      <c r="P277" s="2"/>
      <c r="Q277" s="938"/>
      <c r="R277" s="2"/>
      <c r="S277" s="939"/>
      <c r="T277" s="938"/>
      <c r="U277" s="938"/>
      <c r="V277" s="938"/>
      <c r="W277" s="2"/>
      <c r="X277" s="2"/>
      <c r="Y277" s="2"/>
      <c r="Z277" s="2"/>
      <c r="AA277" s="2"/>
      <c r="AB277" s="2"/>
      <c r="AC277" s="940"/>
      <c r="AD277" s="2"/>
      <c r="AE277" s="2"/>
      <c r="AF277" s="2"/>
      <c r="AG277" s="2"/>
      <c r="AH277" s="2"/>
      <c r="AI277" s="2"/>
      <c r="AJ277" s="2"/>
      <c r="AK277" s="2"/>
      <c r="AL277" s="2"/>
      <c r="AM277" s="2"/>
      <c r="AN277" s="2"/>
      <c r="AO277" s="2"/>
      <c r="AP277" s="2"/>
      <c r="AQ277" s="2"/>
      <c r="AR277" s="2"/>
      <c r="AS277" s="2"/>
      <c r="AT277" s="2"/>
      <c r="AU277" s="2"/>
      <c r="AV277" s="2"/>
      <c r="AW277" s="2"/>
    </row>
    <row r="278">
      <c r="A278" s="2"/>
      <c r="B278" s="2"/>
      <c r="C278" s="2"/>
      <c r="D278" s="2"/>
      <c r="E278" s="2"/>
      <c r="F278" s="2"/>
      <c r="G278" s="2"/>
      <c r="H278" s="2"/>
      <c r="I278" s="2"/>
      <c r="J278" s="2"/>
      <c r="K278" s="2"/>
      <c r="L278" s="2"/>
      <c r="M278" s="2"/>
      <c r="N278" s="2"/>
      <c r="O278" s="2"/>
      <c r="P278" s="2"/>
      <c r="Q278" s="938"/>
      <c r="R278" s="2"/>
      <c r="S278" s="939"/>
      <c r="T278" s="938"/>
      <c r="U278" s="938"/>
      <c r="V278" s="938"/>
      <c r="W278" s="2"/>
      <c r="X278" s="2"/>
      <c r="Y278" s="2"/>
      <c r="Z278" s="2"/>
      <c r="AA278" s="2"/>
      <c r="AB278" s="2"/>
      <c r="AC278" s="940"/>
      <c r="AD278" s="2"/>
      <c r="AE278" s="2"/>
      <c r="AF278" s="2"/>
      <c r="AG278" s="2"/>
      <c r="AH278" s="2"/>
      <c r="AI278" s="2"/>
      <c r="AJ278" s="2"/>
      <c r="AK278" s="2"/>
      <c r="AL278" s="2"/>
      <c r="AM278" s="2"/>
      <c r="AN278" s="2"/>
      <c r="AO278" s="2"/>
      <c r="AP278" s="2"/>
      <c r="AQ278" s="2"/>
      <c r="AR278" s="2"/>
      <c r="AS278" s="2"/>
      <c r="AT278" s="2"/>
      <c r="AU278" s="2"/>
      <c r="AV278" s="2"/>
      <c r="AW278" s="2"/>
    </row>
    <row r="279">
      <c r="A279" s="2"/>
      <c r="B279" s="2"/>
      <c r="C279" s="2"/>
      <c r="D279" s="2"/>
      <c r="E279" s="2"/>
      <c r="F279" s="2"/>
      <c r="G279" s="2"/>
      <c r="H279" s="2"/>
      <c r="I279" s="2"/>
      <c r="J279" s="2"/>
      <c r="K279" s="2"/>
      <c r="L279" s="2"/>
      <c r="M279" s="2"/>
      <c r="N279" s="2"/>
      <c r="O279" s="2"/>
      <c r="P279" s="2"/>
      <c r="Q279" s="938"/>
      <c r="R279" s="2"/>
      <c r="S279" s="939"/>
      <c r="T279" s="938"/>
      <c r="U279" s="938"/>
      <c r="V279" s="938"/>
      <c r="W279" s="2"/>
      <c r="X279" s="2"/>
      <c r="Y279" s="2"/>
      <c r="Z279" s="2"/>
      <c r="AA279" s="2"/>
      <c r="AB279" s="2"/>
      <c r="AC279" s="940"/>
      <c r="AD279" s="2"/>
      <c r="AE279" s="2"/>
      <c r="AF279" s="2"/>
      <c r="AG279" s="2"/>
      <c r="AH279" s="2"/>
      <c r="AI279" s="2"/>
      <c r="AJ279" s="2"/>
      <c r="AK279" s="2"/>
      <c r="AL279" s="2"/>
      <c r="AM279" s="2"/>
      <c r="AN279" s="2"/>
      <c r="AO279" s="2"/>
      <c r="AP279" s="2"/>
      <c r="AQ279" s="2"/>
      <c r="AR279" s="2"/>
      <c r="AS279" s="2"/>
      <c r="AT279" s="2"/>
      <c r="AU279" s="2"/>
      <c r="AV279" s="2"/>
      <c r="AW279" s="2"/>
    </row>
    <row r="280">
      <c r="A280" s="2"/>
      <c r="B280" s="2"/>
      <c r="C280" s="2"/>
      <c r="D280" s="2"/>
      <c r="E280" s="2"/>
      <c r="F280" s="2"/>
      <c r="G280" s="2"/>
      <c r="H280" s="2"/>
      <c r="I280" s="2"/>
      <c r="J280" s="2"/>
      <c r="K280" s="2"/>
      <c r="L280" s="2"/>
      <c r="M280" s="2"/>
      <c r="N280" s="2"/>
      <c r="O280" s="2"/>
      <c r="P280" s="2"/>
      <c r="Q280" s="938"/>
      <c r="R280" s="2"/>
      <c r="S280" s="939"/>
      <c r="T280" s="938"/>
      <c r="U280" s="938"/>
      <c r="V280" s="938"/>
      <c r="W280" s="2"/>
      <c r="X280" s="2"/>
      <c r="Y280" s="2"/>
      <c r="Z280" s="2"/>
      <c r="AA280" s="2"/>
      <c r="AB280" s="2"/>
      <c r="AC280" s="940"/>
      <c r="AD280" s="2"/>
      <c r="AE280" s="2"/>
      <c r="AF280" s="2"/>
      <c r="AG280" s="2"/>
      <c r="AH280" s="2"/>
      <c r="AI280" s="2"/>
      <c r="AJ280" s="2"/>
      <c r="AK280" s="2"/>
      <c r="AL280" s="2"/>
      <c r="AM280" s="2"/>
      <c r="AN280" s="2"/>
      <c r="AO280" s="2"/>
      <c r="AP280" s="2"/>
      <c r="AQ280" s="2"/>
      <c r="AR280" s="2"/>
      <c r="AS280" s="2"/>
      <c r="AT280" s="2"/>
      <c r="AU280" s="2"/>
      <c r="AV280" s="2"/>
      <c r="AW280" s="2"/>
    </row>
    <row r="281">
      <c r="A281" s="2"/>
      <c r="B281" s="2"/>
      <c r="C281" s="2"/>
      <c r="D281" s="2"/>
      <c r="E281" s="2"/>
      <c r="F281" s="2"/>
      <c r="G281" s="2"/>
      <c r="H281" s="2"/>
      <c r="I281" s="2"/>
      <c r="J281" s="2"/>
      <c r="K281" s="2"/>
      <c r="L281" s="2"/>
      <c r="M281" s="2"/>
      <c r="N281" s="2"/>
      <c r="O281" s="2"/>
      <c r="P281" s="2"/>
      <c r="Q281" s="938"/>
      <c r="R281" s="2"/>
      <c r="S281" s="939"/>
      <c r="T281" s="938"/>
      <c r="U281" s="938"/>
      <c r="V281" s="938"/>
      <c r="W281" s="2"/>
      <c r="X281" s="2"/>
      <c r="Y281" s="2"/>
      <c r="Z281" s="2"/>
      <c r="AA281" s="2"/>
      <c r="AB281" s="2"/>
      <c r="AC281" s="940"/>
      <c r="AD281" s="2"/>
      <c r="AE281" s="2"/>
      <c r="AF281" s="2"/>
      <c r="AG281" s="2"/>
      <c r="AH281" s="2"/>
      <c r="AI281" s="2"/>
      <c r="AJ281" s="2"/>
      <c r="AK281" s="2"/>
      <c r="AL281" s="2"/>
      <c r="AM281" s="2"/>
      <c r="AN281" s="2"/>
      <c r="AO281" s="2"/>
      <c r="AP281" s="2"/>
      <c r="AQ281" s="2"/>
      <c r="AR281" s="2"/>
      <c r="AS281" s="2"/>
      <c r="AT281" s="2"/>
      <c r="AU281" s="2"/>
      <c r="AV281" s="2"/>
      <c r="AW281" s="2"/>
    </row>
    <row r="282">
      <c r="A282" s="2"/>
      <c r="B282" s="2"/>
      <c r="C282" s="2"/>
      <c r="D282" s="2"/>
      <c r="E282" s="2"/>
      <c r="F282" s="2"/>
      <c r="G282" s="2"/>
      <c r="H282" s="2"/>
      <c r="I282" s="2"/>
      <c r="J282" s="2"/>
      <c r="K282" s="2"/>
      <c r="L282" s="2"/>
      <c r="M282" s="2"/>
      <c r="N282" s="2"/>
      <c r="O282" s="2"/>
      <c r="P282" s="2"/>
      <c r="Q282" s="938"/>
      <c r="R282" s="2"/>
      <c r="S282" s="939"/>
      <c r="T282" s="938"/>
      <c r="U282" s="938"/>
      <c r="V282" s="938"/>
      <c r="W282" s="2"/>
      <c r="X282" s="2"/>
      <c r="Y282" s="2"/>
      <c r="Z282" s="2"/>
      <c r="AA282" s="2"/>
      <c r="AB282" s="2"/>
      <c r="AC282" s="940"/>
      <c r="AD282" s="2"/>
      <c r="AE282" s="2"/>
      <c r="AF282" s="2"/>
      <c r="AG282" s="2"/>
      <c r="AH282" s="2"/>
      <c r="AI282" s="2"/>
      <c r="AJ282" s="2"/>
      <c r="AK282" s="2"/>
      <c r="AL282" s="2"/>
      <c r="AM282" s="2"/>
      <c r="AN282" s="2"/>
      <c r="AO282" s="2"/>
      <c r="AP282" s="2"/>
      <c r="AQ282" s="2"/>
      <c r="AR282" s="2"/>
      <c r="AS282" s="2"/>
      <c r="AT282" s="2"/>
      <c r="AU282" s="2"/>
      <c r="AV282" s="2"/>
      <c r="AW282" s="2"/>
    </row>
    <row r="283">
      <c r="A283" s="2"/>
      <c r="B283" s="2"/>
      <c r="C283" s="2"/>
      <c r="D283" s="2"/>
      <c r="E283" s="2"/>
      <c r="F283" s="2"/>
      <c r="G283" s="2"/>
      <c r="H283" s="2"/>
      <c r="I283" s="2"/>
      <c r="J283" s="2"/>
      <c r="K283" s="2"/>
      <c r="L283" s="2"/>
      <c r="M283" s="2"/>
      <c r="N283" s="2"/>
      <c r="O283" s="2"/>
      <c r="P283" s="2"/>
      <c r="Q283" s="938"/>
      <c r="R283" s="2"/>
      <c r="S283" s="939"/>
      <c r="T283" s="938"/>
      <c r="U283" s="938"/>
      <c r="V283" s="938"/>
      <c r="W283" s="2"/>
      <c r="X283" s="2"/>
      <c r="Y283" s="2"/>
      <c r="Z283" s="2"/>
      <c r="AA283" s="2"/>
      <c r="AB283" s="2"/>
      <c r="AC283" s="940"/>
      <c r="AD283" s="2"/>
      <c r="AE283" s="2"/>
      <c r="AF283" s="2"/>
      <c r="AG283" s="2"/>
      <c r="AH283" s="2"/>
      <c r="AI283" s="2"/>
      <c r="AJ283" s="2"/>
      <c r="AK283" s="2"/>
      <c r="AL283" s="2"/>
      <c r="AM283" s="2"/>
      <c r="AN283" s="2"/>
      <c r="AO283" s="2"/>
      <c r="AP283" s="2"/>
      <c r="AQ283" s="2"/>
      <c r="AR283" s="2"/>
      <c r="AS283" s="2"/>
      <c r="AT283" s="2"/>
      <c r="AU283" s="2"/>
      <c r="AV283" s="2"/>
      <c r="AW283" s="2"/>
    </row>
    <row r="284">
      <c r="A284" s="2"/>
      <c r="B284" s="2"/>
      <c r="C284" s="2"/>
      <c r="D284" s="2"/>
      <c r="E284" s="2"/>
      <c r="F284" s="2"/>
      <c r="G284" s="2"/>
      <c r="H284" s="2"/>
      <c r="I284" s="2"/>
      <c r="J284" s="2"/>
      <c r="K284" s="2"/>
      <c r="L284" s="2"/>
      <c r="M284" s="2"/>
      <c r="N284" s="2"/>
      <c r="O284" s="2"/>
      <c r="P284" s="2"/>
      <c r="Q284" s="938"/>
      <c r="R284" s="2"/>
      <c r="S284" s="939"/>
      <c r="T284" s="938"/>
      <c r="U284" s="938"/>
      <c r="V284" s="938"/>
      <c r="W284" s="2"/>
      <c r="X284" s="2"/>
      <c r="Y284" s="2"/>
      <c r="Z284" s="2"/>
      <c r="AA284" s="2"/>
      <c r="AB284" s="2"/>
      <c r="AC284" s="940"/>
      <c r="AD284" s="2"/>
      <c r="AE284" s="2"/>
      <c r="AF284" s="2"/>
      <c r="AG284" s="2"/>
      <c r="AH284" s="2"/>
      <c r="AI284" s="2"/>
      <c r="AJ284" s="2"/>
      <c r="AK284" s="2"/>
      <c r="AL284" s="2"/>
      <c r="AM284" s="2"/>
      <c r="AN284" s="2"/>
      <c r="AO284" s="2"/>
      <c r="AP284" s="2"/>
      <c r="AQ284" s="2"/>
      <c r="AR284" s="2"/>
      <c r="AS284" s="2"/>
      <c r="AT284" s="2"/>
      <c r="AU284" s="2"/>
      <c r="AV284" s="2"/>
      <c r="AW284" s="2"/>
    </row>
    <row r="285">
      <c r="A285" s="2"/>
      <c r="B285" s="2"/>
      <c r="C285" s="2"/>
      <c r="D285" s="2"/>
      <c r="E285" s="2"/>
      <c r="F285" s="2"/>
      <c r="G285" s="2"/>
      <c r="H285" s="2"/>
      <c r="I285" s="2"/>
      <c r="J285" s="2"/>
      <c r="K285" s="2"/>
      <c r="L285" s="2"/>
      <c r="M285" s="2"/>
      <c r="N285" s="2"/>
      <c r="O285" s="2"/>
      <c r="P285" s="2"/>
      <c r="Q285" s="938"/>
      <c r="R285" s="2"/>
      <c r="S285" s="939"/>
      <c r="T285" s="938"/>
      <c r="U285" s="938"/>
      <c r="V285" s="938"/>
      <c r="W285" s="2"/>
      <c r="X285" s="2"/>
      <c r="Y285" s="2"/>
      <c r="Z285" s="2"/>
      <c r="AA285" s="2"/>
      <c r="AB285" s="2"/>
      <c r="AC285" s="940"/>
      <c r="AD285" s="2"/>
      <c r="AE285" s="2"/>
      <c r="AF285" s="2"/>
      <c r="AG285" s="2"/>
      <c r="AH285" s="2"/>
      <c r="AI285" s="2"/>
      <c r="AJ285" s="2"/>
      <c r="AK285" s="2"/>
      <c r="AL285" s="2"/>
      <c r="AM285" s="2"/>
      <c r="AN285" s="2"/>
      <c r="AO285" s="2"/>
      <c r="AP285" s="2"/>
      <c r="AQ285" s="2"/>
      <c r="AR285" s="2"/>
      <c r="AS285" s="2"/>
      <c r="AT285" s="2"/>
      <c r="AU285" s="2"/>
      <c r="AV285" s="2"/>
      <c r="AW285" s="2"/>
    </row>
    <row r="286">
      <c r="A286" s="2"/>
      <c r="B286" s="2"/>
      <c r="C286" s="2"/>
      <c r="D286" s="2"/>
      <c r="E286" s="2"/>
      <c r="F286" s="2"/>
      <c r="G286" s="2"/>
      <c r="H286" s="2"/>
      <c r="I286" s="2"/>
      <c r="J286" s="2"/>
      <c r="K286" s="2"/>
      <c r="L286" s="2"/>
      <c r="M286" s="2"/>
      <c r="N286" s="2"/>
      <c r="O286" s="2"/>
      <c r="P286" s="2"/>
      <c r="Q286" s="938"/>
      <c r="R286" s="2"/>
      <c r="S286" s="939"/>
      <c r="T286" s="938"/>
      <c r="U286" s="938"/>
      <c r="V286" s="938"/>
      <c r="W286" s="2"/>
      <c r="X286" s="2"/>
      <c r="Y286" s="2"/>
      <c r="Z286" s="2"/>
      <c r="AA286" s="2"/>
      <c r="AB286" s="2"/>
      <c r="AC286" s="940"/>
      <c r="AD286" s="2"/>
      <c r="AE286" s="2"/>
      <c r="AF286" s="2"/>
      <c r="AG286" s="2"/>
      <c r="AH286" s="2"/>
      <c r="AI286" s="2"/>
      <c r="AJ286" s="2"/>
      <c r="AK286" s="2"/>
      <c r="AL286" s="2"/>
      <c r="AM286" s="2"/>
      <c r="AN286" s="2"/>
      <c r="AO286" s="2"/>
      <c r="AP286" s="2"/>
      <c r="AQ286" s="2"/>
      <c r="AR286" s="2"/>
      <c r="AS286" s="2"/>
      <c r="AT286" s="2"/>
      <c r="AU286" s="2"/>
      <c r="AV286" s="2"/>
      <c r="AW286" s="2"/>
    </row>
    <row r="287">
      <c r="A287" s="2"/>
      <c r="B287" s="2"/>
      <c r="C287" s="2"/>
      <c r="D287" s="2"/>
      <c r="E287" s="2"/>
      <c r="F287" s="2"/>
      <c r="G287" s="2"/>
      <c r="H287" s="2"/>
      <c r="I287" s="2"/>
      <c r="J287" s="2"/>
      <c r="K287" s="2"/>
      <c r="L287" s="2"/>
      <c r="M287" s="2"/>
      <c r="N287" s="2"/>
      <c r="O287" s="2"/>
      <c r="P287" s="2"/>
      <c r="Q287" s="938"/>
      <c r="R287" s="2"/>
      <c r="S287" s="939"/>
      <c r="T287" s="938"/>
      <c r="U287" s="938"/>
      <c r="V287" s="938"/>
      <c r="W287" s="2"/>
      <c r="X287" s="2"/>
      <c r="Y287" s="2"/>
      <c r="Z287" s="2"/>
      <c r="AA287" s="2"/>
      <c r="AB287" s="2"/>
      <c r="AC287" s="940"/>
      <c r="AD287" s="2"/>
      <c r="AE287" s="2"/>
      <c r="AF287" s="2"/>
      <c r="AG287" s="2"/>
      <c r="AH287" s="2"/>
      <c r="AI287" s="2"/>
      <c r="AJ287" s="2"/>
      <c r="AK287" s="2"/>
      <c r="AL287" s="2"/>
      <c r="AM287" s="2"/>
      <c r="AN287" s="2"/>
      <c r="AO287" s="2"/>
      <c r="AP287" s="2"/>
      <c r="AQ287" s="2"/>
      <c r="AR287" s="2"/>
      <c r="AS287" s="2"/>
      <c r="AT287" s="2"/>
      <c r="AU287" s="2"/>
      <c r="AV287" s="2"/>
      <c r="AW287" s="2"/>
    </row>
    <row r="288">
      <c r="A288" s="2"/>
      <c r="B288" s="2"/>
      <c r="C288" s="2"/>
      <c r="D288" s="2"/>
      <c r="E288" s="2"/>
      <c r="F288" s="2"/>
      <c r="G288" s="2"/>
      <c r="H288" s="2"/>
      <c r="I288" s="2"/>
      <c r="J288" s="2"/>
      <c r="K288" s="2"/>
      <c r="L288" s="2"/>
      <c r="M288" s="2"/>
      <c r="N288" s="2"/>
      <c r="O288" s="2"/>
      <c r="P288" s="2"/>
      <c r="Q288" s="938"/>
      <c r="R288" s="2"/>
      <c r="S288" s="939"/>
      <c r="T288" s="938"/>
      <c r="U288" s="938"/>
      <c r="V288" s="938"/>
      <c r="W288" s="2"/>
      <c r="X288" s="2"/>
      <c r="Y288" s="2"/>
      <c r="Z288" s="2"/>
      <c r="AA288" s="2"/>
      <c r="AB288" s="2"/>
      <c r="AC288" s="940"/>
      <c r="AD288" s="2"/>
      <c r="AE288" s="2"/>
      <c r="AF288" s="2"/>
      <c r="AG288" s="2"/>
      <c r="AH288" s="2"/>
      <c r="AI288" s="2"/>
      <c r="AJ288" s="2"/>
      <c r="AK288" s="2"/>
      <c r="AL288" s="2"/>
      <c r="AM288" s="2"/>
      <c r="AN288" s="2"/>
      <c r="AO288" s="2"/>
      <c r="AP288" s="2"/>
      <c r="AQ288" s="2"/>
      <c r="AR288" s="2"/>
      <c r="AS288" s="2"/>
      <c r="AT288" s="2"/>
      <c r="AU288" s="2"/>
      <c r="AV288" s="2"/>
      <c r="AW288" s="2"/>
    </row>
    <row r="289">
      <c r="A289" s="2"/>
      <c r="B289" s="2"/>
      <c r="C289" s="2"/>
      <c r="D289" s="2"/>
      <c r="E289" s="2"/>
      <c r="F289" s="2"/>
      <c r="G289" s="2"/>
      <c r="H289" s="2"/>
      <c r="I289" s="2"/>
      <c r="J289" s="2"/>
      <c r="K289" s="2"/>
      <c r="L289" s="2"/>
      <c r="M289" s="2"/>
      <c r="N289" s="2"/>
      <c r="O289" s="2"/>
      <c r="P289" s="2"/>
      <c r="Q289" s="938"/>
      <c r="R289" s="2"/>
      <c r="S289" s="939"/>
      <c r="T289" s="938"/>
      <c r="U289" s="938"/>
      <c r="V289" s="938"/>
      <c r="W289" s="2"/>
      <c r="X289" s="2"/>
      <c r="Y289" s="2"/>
      <c r="Z289" s="2"/>
      <c r="AA289" s="2"/>
      <c r="AB289" s="2"/>
      <c r="AC289" s="940"/>
      <c r="AD289" s="2"/>
      <c r="AE289" s="2"/>
      <c r="AF289" s="2"/>
      <c r="AG289" s="2"/>
      <c r="AH289" s="2"/>
      <c r="AI289" s="2"/>
      <c r="AJ289" s="2"/>
      <c r="AK289" s="2"/>
      <c r="AL289" s="2"/>
      <c r="AM289" s="2"/>
      <c r="AN289" s="2"/>
      <c r="AO289" s="2"/>
      <c r="AP289" s="2"/>
      <c r="AQ289" s="2"/>
      <c r="AR289" s="2"/>
      <c r="AS289" s="2"/>
      <c r="AT289" s="2"/>
      <c r="AU289" s="2"/>
      <c r="AV289" s="2"/>
      <c r="AW289" s="2"/>
    </row>
    <row r="290">
      <c r="A290" s="2"/>
      <c r="B290" s="2"/>
      <c r="C290" s="2"/>
      <c r="D290" s="2"/>
      <c r="E290" s="2"/>
      <c r="F290" s="2"/>
      <c r="G290" s="2"/>
      <c r="H290" s="2"/>
      <c r="I290" s="2"/>
      <c r="J290" s="2"/>
      <c r="K290" s="2"/>
      <c r="L290" s="2"/>
      <c r="M290" s="2"/>
      <c r="N290" s="2"/>
      <c r="O290" s="2"/>
      <c r="P290" s="2"/>
      <c r="Q290" s="938"/>
      <c r="R290" s="2"/>
      <c r="S290" s="939"/>
      <c r="T290" s="938"/>
      <c r="U290" s="938"/>
      <c r="V290" s="938"/>
      <c r="W290" s="2"/>
      <c r="X290" s="2"/>
      <c r="Y290" s="2"/>
      <c r="Z290" s="2"/>
      <c r="AA290" s="2"/>
      <c r="AB290" s="2"/>
      <c r="AC290" s="940"/>
      <c r="AD290" s="2"/>
      <c r="AE290" s="2"/>
      <c r="AF290" s="2"/>
      <c r="AG290" s="2"/>
      <c r="AH290" s="2"/>
      <c r="AI290" s="2"/>
      <c r="AJ290" s="2"/>
      <c r="AK290" s="2"/>
      <c r="AL290" s="2"/>
      <c r="AM290" s="2"/>
      <c r="AN290" s="2"/>
      <c r="AO290" s="2"/>
      <c r="AP290" s="2"/>
      <c r="AQ290" s="2"/>
      <c r="AR290" s="2"/>
      <c r="AS290" s="2"/>
      <c r="AT290" s="2"/>
      <c r="AU290" s="2"/>
      <c r="AV290" s="2"/>
      <c r="AW290" s="2"/>
    </row>
    <row r="291">
      <c r="A291" s="2"/>
      <c r="B291" s="2"/>
      <c r="C291" s="2"/>
      <c r="D291" s="2"/>
      <c r="E291" s="2"/>
      <c r="F291" s="2"/>
      <c r="G291" s="2"/>
      <c r="H291" s="2"/>
      <c r="I291" s="2"/>
      <c r="J291" s="2"/>
      <c r="K291" s="2"/>
      <c r="L291" s="2"/>
      <c r="M291" s="2"/>
      <c r="N291" s="2"/>
      <c r="O291" s="2"/>
      <c r="P291" s="2"/>
      <c r="Q291" s="938"/>
      <c r="R291" s="2"/>
      <c r="S291" s="939"/>
      <c r="T291" s="938"/>
      <c r="U291" s="938"/>
      <c r="V291" s="938"/>
      <c r="W291" s="2"/>
      <c r="X291" s="2"/>
      <c r="Y291" s="2"/>
      <c r="Z291" s="2"/>
      <c r="AA291" s="2"/>
      <c r="AB291" s="2"/>
      <c r="AC291" s="940"/>
      <c r="AD291" s="2"/>
      <c r="AE291" s="2"/>
      <c r="AF291" s="2"/>
      <c r="AG291" s="2"/>
      <c r="AH291" s="2"/>
      <c r="AI291" s="2"/>
      <c r="AJ291" s="2"/>
      <c r="AK291" s="2"/>
      <c r="AL291" s="2"/>
      <c r="AM291" s="2"/>
      <c r="AN291" s="2"/>
      <c r="AO291" s="2"/>
      <c r="AP291" s="2"/>
      <c r="AQ291" s="2"/>
      <c r="AR291" s="2"/>
      <c r="AS291" s="2"/>
      <c r="AT291" s="2"/>
      <c r="AU291" s="2"/>
      <c r="AV291" s="2"/>
      <c r="AW291" s="2"/>
    </row>
    <row r="292">
      <c r="A292" s="2"/>
      <c r="B292" s="2"/>
      <c r="C292" s="2"/>
      <c r="D292" s="2"/>
      <c r="E292" s="2"/>
      <c r="F292" s="2"/>
      <c r="G292" s="2"/>
      <c r="H292" s="2"/>
      <c r="I292" s="2"/>
      <c r="J292" s="2"/>
      <c r="K292" s="2"/>
      <c r="L292" s="2"/>
      <c r="M292" s="2"/>
      <c r="N292" s="2"/>
      <c r="O292" s="2"/>
      <c r="P292" s="2"/>
      <c r="Q292" s="938"/>
      <c r="R292" s="2"/>
      <c r="S292" s="939"/>
      <c r="T292" s="938"/>
      <c r="U292" s="938"/>
      <c r="V292" s="938"/>
      <c r="W292" s="2"/>
      <c r="X292" s="2"/>
      <c r="Y292" s="2"/>
      <c r="Z292" s="2"/>
      <c r="AA292" s="2"/>
      <c r="AB292" s="2"/>
      <c r="AC292" s="940"/>
      <c r="AD292" s="2"/>
      <c r="AE292" s="2"/>
      <c r="AF292" s="2"/>
      <c r="AG292" s="2"/>
      <c r="AH292" s="2"/>
      <c r="AI292" s="2"/>
      <c r="AJ292" s="2"/>
      <c r="AK292" s="2"/>
      <c r="AL292" s="2"/>
      <c r="AM292" s="2"/>
      <c r="AN292" s="2"/>
      <c r="AO292" s="2"/>
      <c r="AP292" s="2"/>
      <c r="AQ292" s="2"/>
      <c r="AR292" s="2"/>
      <c r="AS292" s="2"/>
      <c r="AT292" s="2"/>
      <c r="AU292" s="2"/>
      <c r="AV292" s="2"/>
      <c r="AW292" s="2"/>
    </row>
    <row r="293">
      <c r="A293" s="2"/>
      <c r="B293" s="2"/>
      <c r="C293" s="2"/>
      <c r="D293" s="2"/>
      <c r="E293" s="2"/>
      <c r="F293" s="2"/>
      <c r="G293" s="2"/>
      <c r="H293" s="2"/>
      <c r="I293" s="2"/>
      <c r="J293" s="2"/>
      <c r="K293" s="2"/>
      <c r="L293" s="2"/>
      <c r="M293" s="2"/>
      <c r="N293" s="2"/>
      <c r="O293" s="2"/>
      <c r="P293" s="2"/>
      <c r="Q293" s="938"/>
      <c r="R293" s="2"/>
      <c r="S293" s="939"/>
      <c r="T293" s="938"/>
      <c r="U293" s="938"/>
      <c r="V293" s="938"/>
      <c r="W293" s="2"/>
      <c r="X293" s="2"/>
      <c r="Y293" s="2"/>
      <c r="Z293" s="2"/>
      <c r="AA293" s="2"/>
      <c r="AB293" s="2"/>
      <c r="AC293" s="940"/>
      <c r="AD293" s="2"/>
      <c r="AE293" s="2"/>
      <c r="AF293" s="2"/>
      <c r="AG293" s="2"/>
      <c r="AH293" s="2"/>
      <c r="AI293" s="2"/>
      <c r="AJ293" s="2"/>
      <c r="AK293" s="2"/>
      <c r="AL293" s="2"/>
      <c r="AM293" s="2"/>
      <c r="AN293" s="2"/>
      <c r="AO293" s="2"/>
      <c r="AP293" s="2"/>
      <c r="AQ293" s="2"/>
      <c r="AR293" s="2"/>
      <c r="AS293" s="2"/>
      <c r="AT293" s="2"/>
      <c r="AU293" s="2"/>
      <c r="AV293" s="2"/>
      <c r="AW293" s="2"/>
    </row>
    <row r="294">
      <c r="A294" s="2"/>
      <c r="B294" s="2"/>
      <c r="C294" s="2"/>
      <c r="D294" s="2"/>
      <c r="E294" s="2"/>
      <c r="F294" s="2"/>
      <c r="G294" s="2"/>
      <c r="H294" s="2"/>
      <c r="I294" s="2"/>
      <c r="J294" s="2"/>
      <c r="K294" s="2"/>
      <c r="L294" s="2"/>
      <c r="M294" s="2"/>
      <c r="N294" s="2"/>
      <c r="O294" s="2"/>
      <c r="P294" s="2"/>
      <c r="Q294" s="938"/>
      <c r="R294" s="2"/>
      <c r="S294" s="939"/>
      <c r="T294" s="938"/>
      <c r="U294" s="938"/>
      <c r="V294" s="938"/>
      <c r="W294" s="2"/>
      <c r="X294" s="2"/>
      <c r="Y294" s="2"/>
      <c r="Z294" s="2"/>
      <c r="AA294" s="2"/>
      <c r="AB294" s="2"/>
      <c r="AC294" s="940"/>
      <c r="AD294" s="2"/>
      <c r="AE294" s="2"/>
      <c r="AF294" s="2"/>
      <c r="AG294" s="2"/>
      <c r="AH294" s="2"/>
      <c r="AI294" s="2"/>
      <c r="AJ294" s="2"/>
      <c r="AK294" s="2"/>
      <c r="AL294" s="2"/>
      <c r="AM294" s="2"/>
      <c r="AN294" s="2"/>
      <c r="AO294" s="2"/>
      <c r="AP294" s="2"/>
      <c r="AQ294" s="2"/>
      <c r="AR294" s="2"/>
      <c r="AS294" s="2"/>
      <c r="AT294" s="2"/>
      <c r="AU294" s="2"/>
      <c r="AV294" s="2"/>
      <c r="AW294" s="2"/>
    </row>
    <row r="295">
      <c r="A295" s="2"/>
      <c r="B295" s="2"/>
      <c r="C295" s="2"/>
      <c r="D295" s="2"/>
      <c r="E295" s="2"/>
      <c r="F295" s="2"/>
      <c r="G295" s="2"/>
      <c r="H295" s="2"/>
      <c r="I295" s="2"/>
      <c r="J295" s="2"/>
      <c r="K295" s="2"/>
      <c r="L295" s="2"/>
      <c r="M295" s="2"/>
      <c r="N295" s="2"/>
      <c r="O295" s="2"/>
      <c r="P295" s="2"/>
      <c r="Q295" s="938"/>
      <c r="R295" s="2"/>
      <c r="S295" s="939"/>
      <c r="T295" s="938"/>
      <c r="U295" s="938"/>
      <c r="V295" s="938"/>
      <c r="W295" s="2"/>
      <c r="X295" s="2"/>
      <c r="Y295" s="2"/>
      <c r="Z295" s="2"/>
      <c r="AA295" s="2"/>
      <c r="AB295" s="2"/>
      <c r="AC295" s="940"/>
      <c r="AD295" s="2"/>
      <c r="AE295" s="2"/>
      <c r="AF295" s="2"/>
      <c r="AG295" s="2"/>
      <c r="AH295" s="2"/>
      <c r="AI295" s="2"/>
      <c r="AJ295" s="2"/>
      <c r="AK295" s="2"/>
      <c r="AL295" s="2"/>
      <c r="AM295" s="2"/>
      <c r="AN295" s="2"/>
      <c r="AO295" s="2"/>
      <c r="AP295" s="2"/>
      <c r="AQ295" s="2"/>
      <c r="AR295" s="2"/>
      <c r="AS295" s="2"/>
      <c r="AT295" s="2"/>
      <c r="AU295" s="2"/>
      <c r="AV295" s="2"/>
      <c r="AW295" s="2"/>
    </row>
    <row r="296">
      <c r="A296" s="2"/>
      <c r="B296" s="2"/>
      <c r="C296" s="2"/>
      <c r="D296" s="2"/>
      <c r="E296" s="2"/>
      <c r="F296" s="2"/>
      <c r="G296" s="2"/>
      <c r="H296" s="2"/>
      <c r="I296" s="2"/>
      <c r="J296" s="2"/>
      <c r="K296" s="2"/>
      <c r="L296" s="2"/>
      <c r="M296" s="2"/>
      <c r="N296" s="2"/>
      <c r="O296" s="2"/>
      <c r="P296" s="2"/>
      <c r="Q296" s="938"/>
      <c r="R296" s="2"/>
      <c r="S296" s="939"/>
      <c r="T296" s="938"/>
      <c r="U296" s="938"/>
      <c r="V296" s="938"/>
      <c r="W296" s="2"/>
      <c r="X296" s="2"/>
      <c r="Y296" s="2"/>
      <c r="Z296" s="2"/>
      <c r="AA296" s="2"/>
      <c r="AB296" s="2"/>
      <c r="AC296" s="940"/>
      <c r="AD296" s="2"/>
      <c r="AE296" s="2"/>
      <c r="AF296" s="2"/>
      <c r="AG296" s="2"/>
      <c r="AH296" s="2"/>
      <c r="AI296" s="2"/>
      <c r="AJ296" s="2"/>
      <c r="AK296" s="2"/>
      <c r="AL296" s="2"/>
      <c r="AM296" s="2"/>
      <c r="AN296" s="2"/>
      <c r="AO296" s="2"/>
      <c r="AP296" s="2"/>
      <c r="AQ296" s="2"/>
      <c r="AR296" s="2"/>
      <c r="AS296" s="2"/>
      <c r="AT296" s="2"/>
      <c r="AU296" s="2"/>
      <c r="AV296" s="2"/>
      <c r="AW296" s="2"/>
    </row>
    <row r="297">
      <c r="A297" s="2"/>
      <c r="B297" s="2"/>
      <c r="C297" s="2"/>
      <c r="D297" s="2"/>
      <c r="E297" s="2"/>
      <c r="F297" s="2"/>
      <c r="G297" s="2"/>
      <c r="H297" s="2"/>
      <c r="I297" s="2"/>
      <c r="J297" s="2"/>
      <c r="K297" s="2"/>
      <c r="L297" s="2"/>
      <c r="M297" s="2"/>
      <c r="N297" s="2"/>
      <c r="O297" s="2"/>
      <c r="P297" s="2"/>
      <c r="Q297" s="938"/>
      <c r="R297" s="2"/>
      <c r="S297" s="939"/>
      <c r="T297" s="938"/>
      <c r="U297" s="938"/>
      <c r="V297" s="938"/>
      <c r="W297" s="2"/>
      <c r="X297" s="2"/>
      <c r="Y297" s="2"/>
      <c r="Z297" s="2"/>
      <c r="AA297" s="2"/>
      <c r="AB297" s="2"/>
      <c r="AC297" s="940"/>
      <c r="AD297" s="2"/>
      <c r="AE297" s="2"/>
      <c r="AF297" s="2"/>
      <c r="AG297" s="2"/>
      <c r="AH297" s="2"/>
      <c r="AI297" s="2"/>
      <c r="AJ297" s="2"/>
      <c r="AK297" s="2"/>
      <c r="AL297" s="2"/>
      <c r="AM297" s="2"/>
      <c r="AN297" s="2"/>
      <c r="AO297" s="2"/>
      <c r="AP297" s="2"/>
      <c r="AQ297" s="2"/>
      <c r="AR297" s="2"/>
      <c r="AS297" s="2"/>
      <c r="AT297" s="2"/>
      <c r="AU297" s="2"/>
      <c r="AV297" s="2"/>
      <c r="AW297" s="2"/>
    </row>
    <row r="298">
      <c r="A298" s="2"/>
      <c r="B298" s="2"/>
      <c r="C298" s="2"/>
      <c r="D298" s="2"/>
      <c r="E298" s="2"/>
      <c r="F298" s="2"/>
      <c r="G298" s="2"/>
      <c r="H298" s="2"/>
      <c r="I298" s="2"/>
      <c r="J298" s="2"/>
      <c r="K298" s="2"/>
      <c r="L298" s="2"/>
      <c r="M298" s="2"/>
      <c r="N298" s="2"/>
      <c r="O298" s="2"/>
      <c r="P298" s="2"/>
      <c r="Q298" s="938"/>
      <c r="R298" s="2"/>
      <c r="S298" s="939"/>
      <c r="T298" s="938"/>
      <c r="U298" s="938"/>
      <c r="V298" s="938"/>
      <c r="W298" s="2"/>
      <c r="X298" s="2"/>
      <c r="Y298" s="2"/>
      <c r="Z298" s="2"/>
      <c r="AA298" s="2"/>
      <c r="AB298" s="2"/>
      <c r="AC298" s="940"/>
      <c r="AD298" s="2"/>
      <c r="AE298" s="2"/>
      <c r="AF298" s="2"/>
      <c r="AG298" s="2"/>
      <c r="AH298" s="2"/>
      <c r="AI298" s="2"/>
      <c r="AJ298" s="2"/>
      <c r="AK298" s="2"/>
      <c r="AL298" s="2"/>
      <c r="AM298" s="2"/>
      <c r="AN298" s="2"/>
      <c r="AO298" s="2"/>
      <c r="AP298" s="2"/>
      <c r="AQ298" s="2"/>
      <c r="AR298" s="2"/>
      <c r="AS298" s="2"/>
      <c r="AT298" s="2"/>
      <c r="AU298" s="2"/>
      <c r="AV298" s="2"/>
      <c r="AW298" s="2"/>
    </row>
    <row r="299">
      <c r="A299" s="2"/>
      <c r="B299" s="2"/>
      <c r="C299" s="2"/>
      <c r="D299" s="2"/>
      <c r="E299" s="2"/>
      <c r="F299" s="2"/>
      <c r="G299" s="2"/>
      <c r="H299" s="2"/>
      <c r="I299" s="2"/>
      <c r="J299" s="2"/>
      <c r="K299" s="2"/>
      <c r="L299" s="2"/>
      <c r="M299" s="2"/>
      <c r="N299" s="2"/>
      <c r="O299" s="2"/>
      <c r="P299" s="2"/>
      <c r="Q299" s="938"/>
      <c r="R299" s="2"/>
      <c r="S299" s="939"/>
      <c r="T299" s="938"/>
      <c r="U299" s="938"/>
      <c r="V299" s="938"/>
      <c r="W299" s="2"/>
      <c r="X299" s="2"/>
      <c r="Y299" s="2"/>
      <c r="Z299" s="2"/>
      <c r="AA299" s="2"/>
      <c r="AB299" s="2"/>
      <c r="AC299" s="940"/>
      <c r="AD299" s="2"/>
      <c r="AE299" s="2"/>
      <c r="AF299" s="2"/>
      <c r="AG299" s="2"/>
      <c r="AH299" s="2"/>
      <c r="AI299" s="2"/>
      <c r="AJ299" s="2"/>
      <c r="AK299" s="2"/>
      <c r="AL299" s="2"/>
      <c r="AM299" s="2"/>
      <c r="AN299" s="2"/>
      <c r="AO299" s="2"/>
      <c r="AP299" s="2"/>
      <c r="AQ299" s="2"/>
      <c r="AR299" s="2"/>
      <c r="AS299" s="2"/>
      <c r="AT299" s="2"/>
      <c r="AU299" s="2"/>
      <c r="AV299" s="2"/>
      <c r="AW299" s="2"/>
    </row>
    <row r="300">
      <c r="A300" s="2"/>
      <c r="B300" s="2"/>
      <c r="C300" s="2"/>
      <c r="D300" s="2"/>
      <c r="E300" s="2"/>
      <c r="F300" s="2"/>
      <c r="G300" s="2"/>
      <c r="H300" s="2"/>
      <c r="I300" s="2"/>
      <c r="J300" s="2"/>
      <c r="K300" s="2"/>
      <c r="L300" s="2"/>
      <c r="M300" s="2"/>
      <c r="N300" s="2"/>
      <c r="O300" s="2"/>
      <c r="P300" s="2"/>
      <c r="Q300" s="938"/>
      <c r="R300" s="2"/>
      <c r="S300" s="939"/>
      <c r="T300" s="938"/>
      <c r="U300" s="938"/>
      <c r="V300" s="938"/>
      <c r="W300" s="2"/>
      <c r="X300" s="2"/>
      <c r="Y300" s="2"/>
      <c r="Z300" s="2"/>
      <c r="AA300" s="2"/>
      <c r="AB300" s="2"/>
      <c r="AC300" s="940"/>
      <c r="AD300" s="2"/>
      <c r="AE300" s="2"/>
      <c r="AF300" s="2"/>
      <c r="AG300" s="2"/>
      <c r="AH300" s="2"/>
      <c r="AI300" s="2"/>
      <c r="AJ300" s="2"/>
      <c r="AK300" s="2"/>
      <c r="AL300" s="2"/>
      <c r="AM300" s="2"/>
      <c r="AN300" s="2"/>
      <c r="AO300" s="2"/>
      <c r="AP300" s="2"/>
      <c r="AQ300" s="2"/>
      <c r="AR300" s="2"/>
      <c r="AS300" s="2"/>
      <c r="AT300" s="2"/>
      <c r="AU300" s="2"/>
      <c r="AV300" s="2"/>
      <c r="AW300" s="2"/>
    </row>
    <row r="301">
      <c r="A301" s="2"/>
      <c r="B301" s="2"/>
      <c r="C301" s="2"/>
      <c r="D301" s="2"/>
      <c r="E301" s="2"/>
      <c r="F301" s="2"/>
      <c r="G301" s="2"/>
      <c r="H301" s="2"/>
      <c r="I301" s="2"/>
      <c r="J301" s="2"/>
      <c r="K301" s="2"/>
      <c r="L301" s="2"/>
      <c r="M301" s="2"/>
      <c r="N301" s="2"/>
      <c r="O301" s="2"/>
      <c r="P301" s="2"/>
      <c r="Q301" s="938"/>
      <c r="R301" s="2"/>
      <c r="S301" s="939"/>
      <c r="T301" s="938"/>
      <c r="U301" s="938"/>
      <c r="V301" s="938"/>
      <c r="W301" s="2"/>
      <c r="X301" s="2"/>
      <c r="Y301" s="2"/>
      <c r="Z301" s="2"/>
      <c r="AA301" s="2"/>
      <c r="AB301" s="2"/>
      <c r="AC301" s="940"/>
      <c r="AD301" s="2"/>
      <c r="AE301" s="2"/>
      <c r="AF301" s="2"/>
      <c r="AG301" s="2"/>
      <c r="AH301" s="2"/>
      <c r="AI301" s="2"/>
      <c r="AJ301" s="2"/>
      <c r="AK301" s="2"/>
      <c r="AL301" s="2"/>
      <c r="AM301" s="2"/>
      <c r="AN301" s="2"/>
      <c r="AO301" s="2"/>
      <c r="AP301" s="2"/>
      <c r="AQ301" s="2"/>
      <c r="AR301" s="2"/>
      <c r="AS301" s="2"/>
      <c r="AT301" s="2"/>
      <c r="AU301" s="2"/>
      <c r="AV301" s="2"/>
      <c r="AW301" s="2"/>
    </row>
    <row r="302">
      <c r="A302" s="2"/>
      <c r="B302" s="2"/>
      <c r="C302" s="2"/>
      <c r="D302" s="2"/>
      <c r="E302" s="2"/>
      <c r="F302" s="2"/>
      <c r="G302" s="2"/>
      <c r="H302" s="2"/>
      <c r="I302" s="2"/>
      <c r="J302" s="2"/>
      <c r="K302" s="2"/>
      <c r="L302" s="2"/>
      <c r="M302" s="2"/>
      <c r="N302" s="2"/>
      <c r="O302" s="2"/>
      <c r="P302" s="2"/>
      <c r="Q302" s="938"/>
      <c r="R302" s="2"/>
      <c r="S302" s="939"/>
      <c r="T302" s="938"/>
      <c r="U302" s="938"/>
      <c r="V302" s="938"/>
      <c r="W302" s="2"/>
      <c r="X302" s="2"/>
      <c r="Y302" s="2"/>
      <c r="Z302" s="2"/>
      <c r="AA302" s="2"/>
      <c r="AB302" s="2"/>
      <c r="AC302" s="940"/>
      <c r="AD302" s="2"/>
      <c r="AE302" s="2"/>
      <c r="AF302" s="2"/>
      <c r="AG302" s="2"/>
      <c r="AH302" s="2"/>
      <c r="AI302" s="2"/>
      <c r="AJ302" s="2"/>
      <c r="AK302" s="2"/>
      <c r="AL302" s="2"/>
      <c r="AM302" s="2"/>
      <c r="AN302" s="2"/>
      <c r="AO302" s="2"/>
      <c r="AP302" s="2"/>
      <c r="AQ302" s="2"/>
      <c r="AR302" s="2"/>
      <c r="AS302" s="2"/>
      <c r="AT302" s="2"/>
      <c r="AU302" s="2"/>
      <c r="AV302" s="2"/>
      <c r="AW302" s="2"/>
    </row>
    <row r="303">
      <c r="A303" s="2"/>
      <c r="B303" s="2"/>
      <c r="C303" s="2"/>
      <c r="D303" s="2"/>
      <c r="E303" s="2"/>
      <c r="F303" s="2"/>
      <c r="G303" s="2"/>
      <c r="H303" s="2"/>
      <c r="I303" s="2"/>
      <c r="J303" s="2"/>
      <c r="K303" s="2"/>
      <c r="L303" s="2"/>
      <c r="M303" s="2"/>
      <c r="N303" s="2"/>
      <c r="O303" s="2"/>
      <c r="P303" s="2"/>
      <c r="Q303" s="938"/>
      <c r="R303" s="2"/>
      <c r="S303" s="939"/>
      <c r="T303" s="938"/>
      <c r="U303" s="938"/>
      <c r="V303" s="938"/>
      <c r="W303" s="2"/>
      <c r="X303" s="2"/>
      <c r="Y303" s="2"/>
      <c r="Z303" s="2"/>
      <c r="AA303" s="2"/>
      <c r="AB303" s="2"/>
      <c r="AC303" s="940"/>
      <c r="AD303" s="2"/>
      <c r="AE303" s="2"/>
      <c r="AF303" s="2"/>
      <c r="AG303" s="2"/>
      <c r="AH303" s="2"/>
      <c r="AI303" s="2"/>
      <c r="AJ303" s="2"/>
      <c r="AK303" s="2"/>
      <c r="AL303" s="2"/>
      <c r="AM303" s="2"/>
      <c r="AN303" s="2"/>
      <c r="AO303" s="2"/>
      <c r="AP303" s="2"/>
      <c r="AQ303" s="2"/>
      <c r="AR303" s="2"/>
      <c r="AS303" s="2"/>
      <c r="AT303" s="2"/>
      <c r="AU303" s="2"/>
      <c r="AV303" s="2"/>
      <c r="AW303" s="2"/>
    </row>
    <row r="304">
      <c r="A304" s="2"/>
      <c r="B304" s="2"/>
      <c r="C304" s="2"/>
      <c r="D304" s="2"/>
      <c r="E304" s="2"/>
      <c r="F304" s="2"/>
      <c r="G304" s="2"/>
      <c r="H304" s="2"/>
      <c r="I304" s="2"/>
      <c r="J304" s="2"/>
      <c r="K304" s="2"/>
      <c r="L304" s="2"/>
      <c r="M304" s="2"/>
      <c r="N304" s="2"/>
      <c r="O304" s="2"/>
      <c r="P304" s="2"/>
      <c r="Q304" s="938"/>
      <c r="R304" s="2"/>
      <c r="S304" s="939"/>
      <c r="T304" s="938"/>
      <c r="U304" s="938"/>
      <c r="V304" s="938"/>
      <c r="W304" s="2"/>
      <c r="X304" s="2"/>
      <c r="Y304" s="2"/>
      <c r="Z304" s="2"/>
      <c r="AA304" s="2"/>
      <c r="AB304" s="2"/>
      <c r="AC304" s="940"/>
      <c r="AD304" s="2"/>
      <c r="AE304" s="2"/>
      <c r="AF304" s="2"/>
      <c r="AG304" s="2"/>
      <c r="AH304" s="2"/>
      <c r="AI304" s="2"/>
      <c r="AJ304" s="2"/>
      <c r="AK304" s="2"/>
      <c r="AL304" s="2"/>
      <c r="AM304" s="2"/>
      <c r="AN304" s="2"/>
      <c r="AO304" s="2"/>
      <c r="AP304" s="2"/>
      <c r="AQ304" s="2"/>
      <c r="AR304" s="2"/>
      <c r="AS304" s="2"/>
      <c r="AT304" s="2"/>
      <c r="AU304" s="2"/>
      <c r="AV304" s="2"/>
      <c r="AW304" s="2"/>
    </row>
    <row r="305">
      <c r="A305" s="2"/>
      <c r="B305" s="2"/>
      <c r="C305" s="2"/>
      <c r="D305" s="2"/>
      <c r="E305" s="2"/>
      <c r="F305" s="2"/>
      <c r="G305" s="2"/>
      <c r="H305" s="2"/>
      <c r="I305" s="2"/>
      <c r="J305" s="2"/>
      <c r="K305" s="2"/>
      <c r="L305" s="2"/>
      <c r="M305" s="2"/>
      <c r="N305" s="2"/>
      <c r="O305" s="2"/>
      <c r="P305" s="2"/>
      <c r="Q305" s="938"/>
      <c r="R305" s="2"/>
      <c r="S305" s="939"/>
      <c r="T305" s="938"/>
      <c r="U305" s="938"/>
      <c r="V305" s="938"/>
      <c r="W305" s="2"/>
      <c r="X305" s="2"/>
      <c r="Y305" s="2"/>
      <c r="Z305" s="2"/>
      <c r="AA305" s="2"/>
      <c r="AB305" s="2"/>
      <c r="AC305" s="940"/>
      <c r="AD305" s="2"/>
      <c r="AE305" s="2"/>
      <c r="AF305" s="2"/>
      <c r="AG305" s="2"/>
      <c r="AH305" s="2"/>
      <c r="AI305" s="2"/>
      <c r="AJ305" s="2"/>
      <c r="AK305" s="2"/>
      <c r="AL305" s="2"/>
      <c r="AM305" s="2"/>
      <c r="AN305" s="2"/>
      <c r="AO305" s="2"/>
      <c r="AP305" s="2"/>
      <c r="AQ305" s="2"/>
      <c r="AR305" s="2"/>
      <c r="AS305" s="2"/>
      <c r="AT305" s="2"/>
      <c r="AU305" s="2"/>
      <c r="AV305" s="2"/>
      <c r="AW305" s="2"/>
    </row>
    <row r="306">
      <c r="A306" s="2"/>
      <c r="B306" s="2"/>
      <c r="C306" s="2"/>
      <c r="D306" s="2"/>
      <c r="E306" s="2"/>
      <c r="F306" s="2"/>
      <c r="G306" s="2"/>
      <c r="H306" s="2"/>
      <c r="I306" s="2"/>
      <c r="J306" s="2"/>
      <c r="K306" s="2"/>
      <c r="L306" s="2"/>
      <c r="M306" s="2"/>
      <c r="N306" s="2"/>
      <c r="O306" s="2"/>
      <c r="P306" s="2"/>
      <c r="Q306" s="938"/>
      <c r="R306" s="2"/>
      <c r="S306" s="939"/>
      <c r="T306" s="938"/>
      <c r="U306" s="938"/>
      <c r="V306" s="938"/>
      <c r="W306" s="2"/>
      <c r="X306" s="2"/>
      <c r="Y306" s="2"/>
      <c r="Z306" s="2"/>
      <c r="AA306" s="2"/>
      <c r="AB306" s="2"/>
      <c r="AC306" s="940"/>
      <c r="AD306" s="2"/>
      <c r="AE306" s="2"/>
      <c r="AF306" s="2"/>
      <c r="AG306" s="2"/>
      <c r="AH306" s="2"/>
      <c r="AI306" s="2"/>
      <c r="AJ306" s="2"/>
      <c r="AK306" s="2"/>
      <c r="AL306" s="2"/>
      <c r="AM306" s="2"/>
      <c r="AN306" s="2"/>
      <c r="AO306" s="2"/>
      <c r="AP306" s="2"/>
      <c r="AQ306" s="2"/>
      <c r="AR306" s="2"/>
      <c r="AS306" s="2"/>
      <c r="AT306" s="2"/>
      <c r="AU306" s="2"/>
      <c r="AV306" s="2"/>
      <c r="AW306" s="2"/>
    </row>
    <row r="307">
      <c r="A307" s="2"/>
      <c r="B307" s="2"/>
      <c r="C307" s="2"/>
      <c r="D307" s="2"/>
      <c r="E307" s="2"/>
      <c r="F307" s="2"/>
      <c r="G307" s="2"/>
      <c r="H307" s="2"/>
      <c r="I307" s="2"/>
      <c r="J307" s="2"/>
      <c r="K307" s="2"/>
      <c r="L307" s="2"/>
      <c r="M307" s="2"/>
      <c r="N307" s="2"/>
      <c r="O307" s="2"/>
      <c r="P307" s="2"/>
      <c r="Q307" s="938"/>
      <c r="R307" s="2"/>
      <c r="S307" s="939"/>
      <c r="T307" s="938"/>
      <c r="U307" s="938"/>
      <c r="V307" s="938"/>
      <c r="W307" s="2"/>
      <c r="X307" s="2"/>
      <c r="Y307" s="2"/>
      <c r="Z307" s="2"/>
      <c r="AA307" s="2"/>
      <c r="AB307" s="2"/>
      <c r="AC307" s="940"/>
      <c r="AD307" s="2"/>
      <c r="AE307" s="2"/>
      <c r="AF307" s="2"/>
      <c r="AG307" s="2"/>
      <c r="AH307" s="2"/>
      <c r="AI307" s="2"/>
      <c r="AJ307" s="2"/>
      <c r="AK307" s="2"/>
      <c r="AL307" s="2"/>
      <c r="AM307" s="2"/>
      <c r="AN307" s="2"/>
      <c r="AO307" s="2"/>
      <c r="AP307" s="2"/>
      <c r="AQ307" s="2"/>
      <c r="AR307" s="2"/>
      <c r="AS307" s="2"/>
      <c r="AT307" s="2"/>
      <c r="AU307" s="2"/>
      <c r="AV307" s="2"/>
      <c r="AW307" s="2"/>
    </row>
    <row r="308">
      <c r="A308" s="2"/>
      <c r="B308" s="2"/>
      <c r="C308" s="2"/>
      <c r="D308" s="2"/>
      <c r="E308" s="2"/>
      <c r="F308" s="2"/>
      <c r="G308" s="2"/>
      <c r="H308" s="2"/>
      <c r="I308" s="2"/>
      <c r="J308" s="2"/>
      <c r="K308" s="2"/>
      <c r="L308" s="2"/>
      <c r="M308" s="2"/>
      <c r="N308" s="2"/>
      <c r="O308" s="2"/>
      <c r="P308" s="2"/>
      <c r="Q308" s="938"/>
      <c r="R308" s="2"/>
      <c r="S308" s="939"/>
      <c r="T308" s="938"/>
      <c r="U308" s="938"/>
      <c r="V308" s="938"/>
      <c r="W308" s="2"/>
      <c r="X308" s="2"/>
      <c r="Y308" s="2"/>
      <c r="Z308" s="2"/>
      <c r="AA308" s="2"/>
      <c r="AB308" s="2"/>
      <c r="AC308" s="940"/>
      <c r="AD308" s="2"/>
      <c r="AE308" s="2"/>
      <c r="AF308" s="2"/>
      <c r="AG308" s="2"/>
      <c r="AH308" s="2"/>
      <c r="AI308" s="2"/>
      <c r="AJ308" s="2"/>
      <c r="AK308" s="2"/>
      <c r="AL308" s="2"/>
      <c r="AM308" s="2"/>
      <c r="AN308" s="2"/>
      <c r="AO308" s="2"/>
      <c r="AP308" s="2"/>
      <c r="AQ308" s="2"/>
      <c r="AR308" s="2"/>
      <c r="AS308" s="2"/>
      <c r="AT308" s="2"/>
      <c r="AU308" s="2"/>
      <c r="AV308" s="2"/>
      <c r="AW308" s="2"/>
    </row>
    <row r="309">
      <c r="A309" s="2"/>
      <c r="B309" s="2"/>
      <c r="C309" s="2"/>
      <c r="D309" s="2"/>
      <c r="E309" s="2"/>
      <c r="F309" s="2"/>
      <c r="G309" s="2"/>
      <c r="H309" s="2"/>
      <c r="I309" s="2"/>
      <c r="J309" s="2"/>
      <c r="K309" s="2"/>
      <c r="L309" s="2"/>
      <c r="M309" s="2"/>
      <c r="N309" s="2"/>
      <c r="O309" s="2"/>
      <c r="P309" s="2"/>
      <c r="Q309" s="938"/>
      <c r="R309" s="2"/>
      <c r="S309" s="939"/>
      <c r="T309" s="938"/>
      <c r="U309" s="938"/>
      <c r="V309" s="938"/>
      <c r="W309" s="2"/>
      <c r="X309" s="2"/>
      <c r="Y309" s="2"/>
      <c r="Z309" s="2"/>
      <c r="AA309" s="2"/>
      <c r="AB309" s="2"/>
      <c r="AC309" s="940"/>
      <c r="AD309" s="2"/>
      <c r="AE309" s="2"/>
      <c r="AF309" s="2"/>
      <c r="AG309" s="2"/>
      <c r="AH309" s="2"/>
      <c r="AI309" s="2"/>
      <c r="AJ309" s="2"/>
      <c r="AK309" s="2"/>
      <c r="AL309" s="2"/>
      <c r="AM309" s="2"/>
      <c r="AN309" s="2"/>
      <c r="AO309" s="2"/>
      <c r="AP309" s="2"/>
      <c r="AQ309" s="2"/>
      <c r="AR309" s="2"/>
      <c r="AS309" s="2"/>
      <c r="AT309" s="2"/>
      <c r="AU309" s="2"/>
      <c r="AV309" s="2"/>
      <c r="AW309" s="2"/>
    </row>
    <row r="310">
      <c r="A310" s="2"/>
      <c r="B310" s="2"/>
      <c r="C310" s="2"/>
      <c r="D310" s="2"/>
      <c r="E310" s="2"/>
      <c r="F310" s="2"/>
      <c r="G310" s="2"/>
      <c r="H310" s="2"/>
      <c r="I310" s="2"/>
      <c r="J310" s="2"/>
      <c r="K310" s="2"/>
      <c r="L310" s="2"/>
      <c r="M310" s="2"/>
      <c r="N310" s="2"/>
      <c r="O310" s="2"/>
      <c r="P310" s="2"/>
      <c r="Q310" s="938"/>
      <c r="R310" s="2"/>
      <c r="S310" s="939"/>
      <c r="T310" s="938"/>
      <c r="U310" s="938"/>
      <c r="V310" s="938"/>
      <c r="W310" s="2"/>
      <c r="X310" s="2"/>
      <c r="Y310" s="2"/>
      <c r="Z310" s="2"/>
      <c r="AA310" s="2"/>
      <c r="AB310" s="2"/>
      <c r="AC310" s="940"/>
      <c r="AD310" s="2"/>
      <c r="AE310" s="2"/>
      <c r="AF310" s="2"/>
      <c r="AG310" s="2"/>
      <c r="AH310" s="2"/>
      <c r="AI310" s="2"/>
      <c r="AJ310" s="2"/>
      <c r="AK310" s="2"/>
      <c r="AL310" s="2"/>
      <c r="AM310" s="2"/>
      <c r="AN310" s="2"/>
      <c r="AO310" s="2"/>
      <c r="AP310" s="2"/>
      <c r="AQ310" s="2"/>
      <c r="AR310" s="2"/>
      <c r="AS310" s="2"/>
      <c r="AT310" s="2"/>
      <c r="AU310" s="2"/>
      <c r="AV310" s="2"/>
      <c r="AW310" s="2"/>
    </row>
    <row r="311">
      <c r="A311" s="2"/>
      <c r="B311" s="2"/>
      <c r="C311" s="2"/>
      <c r="D311" s="2"/>
      <c r="E311" s="2"/>
      <c r="F311" s="2"/>
      <c r="G311" s="2"/>
      <c r="H311" s="2"/>
      <c r="I311" s="2"/>
      <c r="J311" s="2"/>
      <c r="K311" s="2"/>
      <c r="L311" s="2"/>
      <c r="M311" s="2"/>
      <c r="N311" s="2"/>
      <c r="O311" s="2"/>
      <c r="P311" s="2"/>
      <c r="Q311" s="938"/>
      <c r="R311" s="2"/>
      <c r="S311" s="939"/>
      <c r="T311" s="938"/>
      <c r="U311" s="938"/>
      <c r="V311" s="938"/>
      <c r="W311" s="2"/>
      <c r="X311" s="2"/>
      <c r="Y311" s="2"/>
      <c r="Z311" s="2"/>
      <c r="AA311" s="2"/>
      <c r="AB311" s="2"/>
      <c r="AC311" s="940"/>
      <c r="AD311" s="2"/>
      <c r="AE311" s="2"/>
      <c r="AF311" s="2"/>
      <c r="AG311" s="2"/>
      <c r="AH311" s="2"/>
      <c r="AI311" s="2"/>
      <c r="AJ311" s="2"/>
      <c r="AK311" s="2"/>
      <c r="AL311" s="2"/>
      <c r="AM311" s="2"/>
      <c r="AN311" s="2"/>
      <c r="AO311" s="2"/>
      <c r="AP311" s="2"/>
      <c r="AQ311" s="2"/>
      <c r="AR311" s="2"/>
      <c r="AS311" s="2"/>
      <c r="AT311" s="2"/>
      <c r="AU311" s="2"/>
      <c r="AV311" s="2"/>
      <c r="AW311" s="2"/>
    </row>
    <row r="312">
      <c r="A312" s="2"/>
      <c r="B312" s="2"/>
      <c r="C312" s="2"/>
      <c r="D312" s="2"/>
      <c r="E312" s="2"/>
      <c r="F312" s="2"/>
      <c r="G312" s="2"/>
      <c r="H312" s="2"/>
      <c r="I312" s="2"/>
      <c r="J312" s="2"/>
      <c r="K312" s="2"/>
      <c r="L312" s="2"/>
      <c r="M312" s="2"/>
      <c r="N312" s="2"/>
      <c r="O312" s="2"/>
      <c r="P312" s="2"/>
      <c r="Q312" s="938"/>
      <c r="R312" s="2"/>
      <c r="S312" s="939"/>
      <c r="T312" s="938"/>
      <c r="U312" s="938"/>
      <c r="V312" s="938"/>
      <c r="W312" s="2"/>
      <c r="X312" s="2"/>
      <c r="Y312" s="2"/>
      <c r="Z312" s="2"/>
      <c r="AA312" s="2"/>
      <c r="AB312" s="2"/>
      <c r="AC312" s="940"/>
      <c r="AD312" s="2"/>
      <c r="AE312" s="2"/>
      <c r="AF312" s="2"/>
      <c r="AG312" s="2"/>
      <c r="AH312" s="2"/>
      <c r="AI312" s="2"/>
      <c r="AJ312" s="2"/>
      <c r="AK312" s="2"/>
      <c r="AL312" s="2"/>
      <c r="AM312" s="2"/>
      <c r="AN312" s="2"/>
      <c r="AO312" s="2"/>
      <c r="AP312" s="2"/>
      <c r="AQ312" s="2"/>
      <c r="AR312" s="2"/>
      <c r="AS312" s="2"/>
      <c r="AT312" s="2"/>
      <c r="AU312" s="2"/>
      <c r="AV312" s="2"/>
      <c r="AW312" s="2"/>
    </row>
    <row r="313">
      <c r="A313" s="2"/>
      <c r="B313" s="2"/>
      <c r="C313" s="2"/>
      <c r="D313" s="2"/>
      <c r="E313" s="2"/>
      <c r="F313" s="2"/>
      <c r="G313" s="2"/>
      <c r="H313" s="2"/>
      <c r="I313" s="2"/>
      <c r="J313" s="2"/>
      <c r="K313" s="2"/>
      <c r="L313" s="2"/>
      <c r="M313" s="2"/>
      <c r="N313" s="2"/>
      <c r="O313" s="2"/>
      <c r="P313" s="2"/>
      <c r="Q313" s="938"/>
      <c r="R313" s="2"/>
      <c r="S313" s="939"/>
      <c r="T313" s="938"/>
      <c r="U313" s="938"/>
      <c r="V313" s="938"/>
      <c r="W313" s="2"/>
      <c r="X313" s="2"/>
      <c r="Y313" s="2"/>
      <c r="Z313" s="2"/>
      <c r="AA313" s="2"/>
      <c r="AB313" s="2"/>
      <c r="AC313" s="940"/>
      <c r="AD313" s="2"/>
      <c r="AE313" s="2"/>
      <c r="AF313" s="2"/>
      <c r="AG313" s="2"/>
      <c r="AH313" s="2"/>
      <c r="AI313" s="2"/>
      <c r="AJ313" s="2"/>
      <c r="AK313" s="2"/>
      <c r="AL313" s="2"/>
      <c r="AM313" s="2"/>
      <c r="AN313" s="2"/>
      <c r="AO313" s="2"/>
      <c r="AP313" s="2"/>
      <c r="AQ313" s="2"/>
      <c r="AR313" s="2"/>
      <c r="AS313" s="2"/>
      <c r="AT313" s="2"/>
      <c r="AU313" s="2"/>
      <c r="AV313" s="2"/>
      <c r="AW313" s="2"/>
    </row>
    <row r="314">
      <c r="A314" s="2"/>
      <c r="B314" s="2"/>
      <c r="C314" s="2"/>
      <c r="D314" s="2"/>
      <c r="E314" s="2"/>
      <c r="F314" s="2"/>
      <c r="G314" s="2"/>
      <c r="H314" s="2"/>
      <c r="I314" s="2"/>
      <c r="J314" s="2"/>
      <c r="K314" s="2"/>
      <c r="L314" s="2"/>
      <c r="M314" s="2"/>
      <c r="N314" s="2"/>
      <c r="O314" s="2"/>
      <c r="P314" s="2"/>
      <c r="Q314" s="938"/>
      <c r="R314" s="2"/>
      <c r="S314" s="939"/>
      <c r="T314" s="938"/>
      <c r="U314" s="938"/>
      <c r="V314" s="938"/>
      <c r="W314" s="2"/>
      <c r="X314" s="2"/>
      <c r="Y314" s="2"/>
      <c r="Z314" s="2"/>
      <c r="AA314" s="2"/>
      <c r="AB314" s="2"/>
      <c r="AC314" s="940"/>
      <c r="AD314" s="2"/>
      <c r="AE314" s="2"/>
      <c r="AF314" s="2"/>
      <c r="AG314" s="2"/>
      <c r="AH314" s="2"/>
      <c r="AI314" s="2"/>
      <c r="AJ314" s="2"/>
      <c r="AK314" s="2"/>
      <c r="AL314" s="2"/>
      <c r="AM314" s="2"/>
      <c r="AN314" s="2"/>
      <c r="AO314" s="2"/>
      <c r="AP314" s="2"/>
      <c r="AQ314" s="2"/>
      <c r="AR314" s="2"/>
      <c r="AS314" s="2"/>
      <c r="AT314" s="2"/>
      <c r="AU314" s="2"/>
      <c r="AV314" s="2"/>
      <c r="AW314" s="2"/>
    </row>
    <row r="315">
      <c r="A315" s="2"/>
      <c r="B315" s="2"/>
      <c r="C315" s="2"/>
      <c r="D315" s="2"/>
      <c r="E315" s="2"/>
      <c r="F315" s="2"/>
      <c r="G315" s="2"/>
      <c r="H315" s="2"/>
      <c r="I315" s="2"/>
      <c r="J315" s="2"/>
      <c r="K315" s="2"/>
      <c r="L315" s="2"/>
      <c r="M315" s="2"/>
      <c r="N315" s="2"/>
      <c r="O315" s="2"/>
      <c r="P315" s="2"/>
      <c r="Q315" s="938"/>
      <c r="R315" s="2"/>
      <c r="S315" s="939"/>
      <c r="T315" s="938"/>
      <c r="U315" s="938"/>
      <c r="V315" s="938"/>
      <c r="W315" s="2"/>
      <c r="X315" s="2"/>
      <c r="Y315" s="2"/>
      <c r="Z315" s="2"/>
      <c r="AA315" s="2"/>
      <c r="AB315" s="2"/>
      <c r="AC315" s="940"/>
      <c r="AD315" s="2"/>
      <c r="AE315" s="2"/>
      <c r="AF315" s="2"/>
      <c r="AG315" s="2"/>
      <c r="AH315" s="2"/>
      <c r="AI315" s="2"/>
      <c r="AJ315" s="2"/>
      <c r="AK315" s="2"/>
      <c r="AL315" s="2"/>
      <c r="AM315" s="2"/>
      <c r="AN315" s="2"/>
      <c r="AO315" s="2"/>
      <c r="AP315" s="2"/>
      <c r="AQ315" s="2"/>
      <c r="AR315" s="2"/>
      <c r="AS315" s="2"/>
      <c r="AT315" s="2"/>
      <c r="AU315" s="2"/>
      <c r="AV315" s="2"/>
      <c r="AW315" s="2"/>
    </row>
    <row r="316">
      <c r="A316" s="2"/>
      <c r="B316" s="2"/>
      <c r="C316" s="2"/>
      <c r="D316" s="2"/>
      <c r="E316" s="2"/>
      <c r="F316" s="2"/>
      <c r="G316" s="2"/>
      <c r="H316" s="2"/>
      <c r="I316" s="2"/>
      <c r="J316" s="2"/>
      <c r="K316" s="2"/>
      <c r="L316" s="2"/>
      <c r="M316" s="2"/>
      <c r="N316" s="2"/>
      <c r="O316" s="2"/>
      <c r="P316" s="2"/>
      <c r="Q316" s="938"/>
      <c r="R316" s="2"/>
      <c r="S316" s="939"/>
      <c r="T316" s="938"/>
      <c r="U316" s="938"/>
      <c r="V316" s="938"/>
      <c r="W316" s="2"/>
      <c r="X316" s="2"/>
      <c r="Y316" s="2"/>
      <c r="Z316" s="2"/>
      <c r="AA316" s="2"/>
      <c r="AB316" s="2"/>
      <c r="AC316" s="940"/>
      <c r="AD316" s="2"/>
      <c r="AE316" s="2"/>
      <c r="AF316" s="2"/>
      <c r="AG316" s="2"/>
      <c r="AH316" s="2"/>
      <c r="AI316" s="2"/>
      <c r="AJ316" s="2"/>
      <c r="AK316" s="2"/>
      <c r="AL316" s="2"/>
      <c r="AM316" s="2"/>
      <c r="AN316" s="2"/>
      <c r="AO316" s="2"/>
      <c r="AP316" s="2"/>
      <c r="AQ316" s="2"/>
      <c r="AR316" s="2"/>
      <c r="AS316" s="2"/>
      <c r="AT316" s="2"/>
      <c r="AU316" s="2"/>
      <c r="AV316" s="2"/>
      <c r="AW316" s="2"/>
    </row>
    <row r="317">
      <c r="A317" s="2"/>
      <c r="B317" s="2"/>
      <c r="C317" s="2"/>
      <c r="D317" s="2"/>
      <c r="E317" s="2"/>
      <c r="F317" s="2"/>
      <c r="G317" s="2"/>
      <c r="H317" s="2"/>
      <c r="I317" s="2"/>
      <c r="J317" s="2"/>
      <c r="K317" s="2"/>
      <c r="L317" s="2"/>
      <c r="M317" s="2"/>
      <c r="N317" s="2"/>
      <c r="O317" s="2"/>
      <c r="P317" s="2"/>
      <c r="Q317" s="938"/>
      <c r="R317" s="2"/>
      <c r="S317" s="939"/>
      <c r="T317" s="938"/>
      <c r="U317" s="938"/>
      <c r="V317" s="938"/>
      <c r="W317" s="2"/>
      <c r="X317" s="2"/>
      <c r="Y317" s="2"/>
      <c r="Z317" s="2"/>
      <c r="AA317" s="2"/>
      <c r="AB317" s="2"/>
      <c r="AC317" s="940"/>
      <c r="AD317" s="2"/>
      <c r="AE317" s="2"/>
      <c r="AF317" s="2"/>
      <c r="AG317" s="2"/>
      <c r="AH317" s="2"/>
      <c r="AI317" s="2"/>
      <c r="AJ317" s="2"/>
      <c r="AK317" s="2"/>
      <c r="AL317" s="2"/>
      <c r="AM317" s="2"/>
      <c r="AN317" s="2"/>
      <c r="AO317" s="2"/>
      <c r="AP317" s="2"/>
      <c r="AQ317" s="2"/>
      <c r="AR317" s="2"/>
      <c r="AS317" s="2"/>
      <c r="AT317" s="2"/>
      <c r="AU317" s="2"/>
      <c r="AV317" s="2"/>
      <c r="AW317" s="2"/>
    </row>
    <row r="318">
      <c r="A318" s="2"/>
      <c r="B318" s="2"/>
      <c r="C318" s="2"/>
      <c r="D318" s="2"/>
      <c r="E318" s="2"/>
      <c r="F318" s="2"/>
      <c r="G318" s="2"/>
      <c r="H318" s="2"/>
      <c r="I318" s="2"/>
      <c r="J318" s="2"/>
      <c r="K318" s="2"/>
      <c r="L318" s="2"/>
      <c r="M318" s="2"/>
      <c r="N318" s="2"/>
      <c r="O318" s="2"/>
      <c r="P318" s="2"/>
      <c r="Q318" s="938"/>
      <c r="R318" s="2"/>
      <c r="S318" s="939"/>
      <c r="T318" s="938"/>
      <c r="U318" s="938"/>
      <c r="V318" s="938"/>
      <c r="W318" s="2"/>
      <c r="X318" s="2"/>
      <c r="Y318" s="2"/>
      <c r="Z318" s="2"/>
      <c r="AA318" s="2"/>
      <c r="AB318" s="2"/>
      <c r="AC318" s="940"/>
      <c r="AD318" s="2"/>
      <c r="AE318" s="2"/>
      <c r="AF318" s="2"/>
      <c r="AG318" s="2"/>
      <c r="AH318" s="2"/>
      <c r="AI318" s="2"/>
      <c r="AJ318" s="2"/>
      <c r="AK318" s="2"/>
      <c r="AL318" s="2"/>
      <c r="AM318" s="2"/>
      <c r="AN318" s="2"/>
      <c r="AO318" s="2"/>
      <c r="AP318" s="2"/>
      <c r="AQ318" s="2"/>
      <c r="AR318" s="2"/>
      <c r="AS318" s="2"/>
      <c r="AT318" s="2"/>
      <c r="AU318" s="2"/>
      <c r="AV318" s="2"/>
      <c r="AW318" s="2"/>
    </row>
    <row r="319">
      <c r="A319" s="2"/>
      <c r="B319" s="2"/>
      <c r="C319" s="2"/>
      <c r="D319" s="2"/>
      <c r="E319" s="2"/>
      <c r="F319" s="2"/>
      <c r="G319" s="2"/>
      <c r="H319" s="2"/>
      <c r="I319" s="2"/>
      <c r="J319" s="2"/>
      <c r="K319" s="2"/>
      <c r="L319" s="2"/>
      <c r="M319" s="2"/>
      <c r="N319" s="2"/>
      <c r="O319" s="2"/>
      <c r="P319" s="2"/>
      <c r="Q319" s="938"/>
      <c r="R319" s="2"/>
      <c r="S319" s="939"/>
      <c r="T319" s="938"/>
      <c r="U319" s="938"/>
      <c r="V319" s="938"/>
      <c r="W319" s="2"/>
      <c r="X319" s="2"/>
      <c r="Y319" s="2"/>
      <c r="Z319" s="2"/>
      <c r="AA319" s="2"/>
      <c r="AB319" s="2"/>
      <c r="AC319" s="940"/>
      <c r="AD319" s="2"/>
      <c r="AE319" s="2"/>
      <c r="AF319" s="2"/>
      <c r="AG319" s="2"/>
      <c r="AH319" s="2"/>
      <c r="AI319" s="2"/>
      <c r="AJ319" s="2"/>
      <c r="AK319" s="2"/>
      <c r="AL319" s="2"/>
      <c r="AM319" s="2"/>
      <c r="AN319" s="2"/>
      <c r="AO319" s="2"/>
      <c r="AP319" s="2"/>
      <c r="AQ319" s="2"/>
      <c r="AR319" s="2"/>
      <c r="AS319" s="2"/>
      <c r="AT319" s="2"/>
      <c r="AU319" s="2"/>
      <c r="AV319" s="2"/>
      <c r="AW319" s="2"/>
    </row>
    <row r="320">
      <c r="A320" s="2"/>
      <c r="B320" s="2"/>
      <c r="C320" s="2"/>
      <c r="D320" s="2"/>
      <c r="E320" s="2"/>
      <c r="F320" s="2"/>
      <c r="G320" s="2"/>
      <c r="H320" s="2"/>
      <c r="I320" s="2"/>
      <c r="J320" s="2"/>
      <c r="K320" s="2"/>
      <c r="L320" s="2"/>
      <c r="M320" s="2"/>
      <c r="N320" s="2"/>
      <c r="O320" s="2"/>
      <c r="P320" s="2"/>
      <c r="Q320" s="938"/>
      <c r="R320" s="2"/>
      <c r="S320" s="939"/>
      <c r="T320" s="938"/>
      <c r="U320" s="938"/>
      <c r="V320" s="938"/>
      <c r="W320" s="2"/>
      <c r="X320" s="2"/>
      <c r="Y320" s="2"/>
      <c r="Z320" s="2"/>
      <c r="AA320" s="2"/>
      <c r="AB320" s="2"/>
      <c r="AC320" s="940"/>
      <c r="AD320" s="2"/>
      <c r="AE320" s="2"/>
      <c r="AF320" s="2"/>
      <c r="AG320" s="2"/>
      <c r="AH320" s="2"/>
      <c r="AI320" s="2"/>
      <c r="AJ320" s="2"/>
      <c r="AK320" s="2"/>
      <c r="AL320" s="2"/>
      <c r="AM320" s="2"/>
      <c r="AN320" s="2"/>
      <c r="AO320" s="2"/>
      <c r="AP320" s="2"/>
      <c r="AQ320" s="2"/>
      <c r="AR320" s="2"/>
      <c r="AS320" s="2"/>
      <c r="AT320" s="2"/>
      <c r="AU320" s="2"/>
      <c r="AV320" s="2"/>
      <c r="AW320" s="2"/>
    </row>
    <row r="321">
      <c r="A321" s="2"/>
      <c r="B321" s="2"/>
      <c r="C321" s="2"/>
      <c r="D321" s="2"/>
      <c r="E321" s="2"/>
      <c r="F321" s="2"/>
      <c r="G321" s="2"/>
      <c r="H321" s="2"/>
      <c r="I321" s="2"/>
      <c r="J321" s="2"/>
      <c r="K321" s="2"/>
      <c r="L321" s="2"/>
      <c r="M321" s="2"/>
      <c r="N321" s="2"/>
      <c r="O321" s="2"/>
      <c r="P321" s="2"/>
      <c r="Q321" s="938"/>
      <c r="R321" s="2"/>
      <c r="S321" s="939"/>
      <c r="T321" s="938"/>
      <c r="U321" s="938"/>
      <c r="V321" s="938"/>
      <c r="W321" s="2"/>
      <c r="X321" s="2"/>
      <c r="Y321" s="2"/>
      <c r="Z321" s="2"/>
      <c r="AA321" s="2"/>
      <c r="AB321" s="2"/>
      <c r="AC321" s="940"/>
      <c r="AD321" s="2"/>
      <c r="AE321" s="2"/>
      <c r="AF321" s="2"/>
      <c r="AG321" s="2"/>
      <c r="AH321" s="2"/>
      <c r="AI321" s="2"/>
      <c r="AJ321" s="2"/>
      <c r="AK321" s="2"/>
      <c r="AL321" s="2"/>
      <c r="AM321" s="2"/>
      <c r="AN321" s="2"/>
      <c r="AO321" s="2"/>
      <c r="AP321" s="2"/>
      <c r="AQ321" s="2"/>
      <c r="AR321" s="2"/>
      <c r="AS321" s="2"/>
      <c r="AT321" s="2"/>
      <c r="AU321" s="2"/>
      <c r="AV321" s="2"/>
      <c r="AW321" s="2"/>
    </row>
    <row r="322">
      <c r="A322" s="2"/>
      <c r="B322" s="2"/>
      <c r="C322" s="2"/>
      <c r="D322" s="2"/>
      <c r="E322" s="2"/>
      <c r="F322" s="2"/>
      <c r="G322" s="2"/>
      <c r="H322" s="2"/>
      <c r="I322" s="2"/>
      <c r="J322" s="2"/>
      <c r="K322" s="2"/>
      <c r="L322" s="2"/>
      <c r="M322" s="2"/>
      <c r="N322" s="2"/>
      <c r="O322" s="2"/>
      <c r="P322" s="2"/>
      <c r="Q322" s="938"/>
      <c r="R322" s="2"/>
      <c r="S322" s="939"/>
      <c r="T322" s="938"/>
      <c r="U322" s="938"/>
      <c r="V322" s="938"/>
      <c r="W322" s="2"/>
      <c r="X322" s="2"/>
      <c r="Y322" s="2"/>
      <c r="Z322" s="2"/>
      <c r="AA322" s="2"/>
      <c r="AB322" s="2"/>
      <c r="AC322" s="940"/>
      <c r="AD322" s="2"/>
      <c r="AE322" s="2"/>
      <c r="AF322" s="2"/>
      <c r="AG322" s="2"/>
      <c r="AH322" s="2"/>
      <c r="AI322" s="2"/>
      <c r="AJ322" s="2"/>
      <c r="AK322" s="2"/>
      <c r="AL322" s="2"/>
      <c r="AM322" s="2"/>
      <c r="AN322" s="2"/>
      <c r="AO322" s="2"/>
      <c r="AP322" s="2"/>
      <c r="AQ322" s="2"/>
      <c r="AR322" s="2"/>
      <c r="AS322" s="2"/>
      <c r="AT322" s="2"/>
      <c r="AU322" s="2"/>
      <c r="AV322" s="2"/>
      <c r="AW322" s="2"/>
    </row>
    <row r="323">
      <c r="A323" s="2"/>
      <c r="B323" s="2"/>
      <c r="C323" s="2"/>
      <c r="D323" s="2"/>
      <c r="E323" s="2"/>
      <c r="F323" s="2"/>
      <c r="G323" s="2"/>
      <c r="H323" s="2"/>
      <c r="I323" s="2"/>
      <c r="J323" s="2"/>
      <c r="K323" s="2"/>
      <c r="L323" s="2"/>
      <c r="M323" s="2"/>
      <c r="N323" s="2"/>
      <c r="O323" s="2"/>
      <c r="P323" s="2"/>
      <c r="Q323" s="938"/>
      <c r="R323" s="2"/>
      <c r="S323" s="939"/>
      <c r="T323" s="938"/>
      <c r="U323" s="938"/>
      <c r="V323" s="938"/>
      <c r="W323" s="2"/>
      <c r="X323" s="2"/>
      <c r="Y323" s="2"/>
      <c r="Z323" s="2"/>
      <c r="AA323" s="2"/>
      <c r="AB323" s="2"/>
      <c r="AC323" s="940"/>
      <c r="AD323" s="2"/>
      <c r="AE323" s="2"/>
      <c r="AF323" s="2"/>
      <c r="AG323" s="2"/>
      <c r="AH323" s="2"/>
      <c r="AI323" s="2"/>
      <c r="AJ323" s="2"/>
      <c r="AK323" s="2"/>
      <c r="AL323" s="2"/>
      <c r="AM323" s="2"/>
      <c r="AN323" s="2"/>
      <c r="AO323" s="2"/>
      <c r="AP323" s="2"/>
      <c r="AQ323" s="2"/>
      <c r="AR323" s="2"/>
      <c r="AS323" s="2"/>
      <c r="AT323" s="2"/>
      <c r="AU323" s="2"/>
      <c r="AV323" s="2"/>
      <c r="AW323" s="2"/>
    </row>
    <row r="324">
      <c r="A324" s="2"/>
      <c r="B324" s="2"/>
      <c r="C324" s="2"/>
      <c r="D324" s="2"/>
      <c r="E324" s="2"/>
      <c r="F324" s="2"/>
      <c r="G324" s="2"/>
      <c r="H324" s="2"/>
      <c r="I324" s="2"/>
      <c r="J324" s="2"/>
      <c r="K324" s="2"/>
      <c r="L324" s="2"/>
      <c r="M324" s="2"/>
      <c r="N324" s="2"/>
      <c r="O324" s="2"/>
      <c r="P324" s="2"/>
      <c r="Q324" s="938"/>
      <c r="R324" s="2"/>
      <c r="S324" s="939"/>
      <c r="T324" s="938"/>
      <c r="U324" s="938"/>
      <c r="V324" s="938"/>
      <c r="W324" s="2"/>
      <c r="X324" s="2"/>
      <c r="Y324" s="2"/>
      <c r="Z324" s="2"/>
      <c r="AA324" s="2"/>
      <c r="AB324" s="2"/>
      <c r="AC324" s="940"/>
      <c r="AD324" s="2"/>
      <c r="AE324" s="2"/>
      <c r="AF324" s="2"/>
      <c r="AG324" s="2"/>
      <c r="AH324" s="2"/>
      <c r="AI324" s="2"/>
      <c r="AJ324" s="2"/>
      <c r="AK324" s="2"/>
      <c r="AL324" s="2"/>
      <c r="AM324" s="2"/>
      <c r="AN324" s="2"/>
      <c r="AO324" s="2"/>
      <c r="AP324" s="2"/>
      <c r="AQ324" s="2"/>
      <c r="AR324" s="2"/>
      <c r="AS324" s="2"/>
      <c r="AT324" s="2"/>
      <c r="AU324" s="2"/>
      <c r="AV324" s="2"/>
      <c r="AW324" s="2"/>
    </row>
    <row r="325">
      <c r="A325" s="2"/>
      <c r="B325" s="2"/>
      <c r="C325" s="2"/>
      <c r="D325" s="2"/>
      <c r="E325" s="2"/>
      <c r="F325" s="2"/>
      <c r="G325" s="2"/>
      <c r="H325" s="2"/>
      <c r="I325" s="2"/>
      <c r="J325" s="2"/>
      <c r="K325" s="2"/>
      <c r="L325" s="2"/>
      <c r="M325" s="2"/>
      <c r="N325" s="2"/>
      <c r="O325" s="2"/>
      <c r="P325" s="2"/>
      <c r="Q325" s="938"/>
      <c r="R325" s="2"/>
      <c r="S325" s="939"/>
      <c r="T325" s="938"/>
      <c r="U325" s="938"/>
      <c r="V325" s="938"/>
      <c r="W325" s="2"/>
      <c r="X325" s="2"/>
      <c r="Y325" s="2"/>
      <c r="Z325" s="2"/>
      <c r="AA325" s="2"/>
      <c r="AB325" s="2"/>
      <c r="AC325" s="940"/>
      <c r="AD325" s="2"/>
      <c r="AE325" s="2"/>
      <c r="AF325" s="2"/>
      <c r="AG325" s="2"/>
      <c r="AH325" s="2"/>
      <c r="AI325" s="2"/>
      <c r="AJ325" s="2"/>
      <c r="AK325" s="2"/>
      <c r="AL325" s="2"/>
      <c r="AM325" s="2"/>
      <c r="AN325" s="2"/>
      <c r="AO325" s="2"/>
      <c r="AP325" s="2"/>
      <c r="AQ325" s="2"/>
      <c r="AR325" s="2"/>
      <c r="AS325" s="2"/>
      <c r="AT325" s="2"/>
      <c r="AU325" s="2"/>
      <c r="AV325" s="2"/>
      <c r="AW325" s="2"/>
    </row>
    <row r="326">
      <c r="A326" s="2"/>
      <c r="B326" s="2"/>
      <c r="C326" s="2"/>
      <c r="D326" s="2"/>
      <c r="E326" s="2"/>
      <c r="F326" s="2"/>
      <c r="G326" s="2"/>
      <c r="H326" s="2"/>
      <c r="I326" s="2"/>
      <c r="J326" s="2"/>
      <c r="K326" s="2"/>
      <c r="L326" s="2"/>
      <c r="M326" s="2"/>
      <c r="N326" s="2"/>
      <c r="O326" s="2"/>
      <c r="P326" s="2"/>
      <c r="Q326" s="938"/>
      <c r="R326" s="2"/>
      <c r="S326" s="939"/>
      <c r="T326" s="938"/>
      <c r="U326" s="938"/>
      <c r="V326" s="938"/>
      <c r="W326" s="2"/>
      <c r="X326" s="2"/>
      <c r="Y326" s="2"/>
      <c r="Z326" s="2"/>
      <c r="AA326" s="2"/>
      <c r="AB326" s="2"/>
      <c r="AC326" s="940"/>
      <c r="AD326" s="2"/>
      <c r="AE326" s="2"/>
      <c r="AF326" s="2"/>
      <c r="AG326" s="2"/>
      <c r="AH326" s="2"/>
      <c r="AI326" s="2"/>
      <c r="AJ326" s="2"/>
      <c r="AK326" s="2"/>
      <c r="AL326" s="2"/>
      <c r="AM326" s="2"/>
      <c r="AN326" s="2"/>
      <c r="AO326" s="2"/>
      <c r="AP326" s="2"/>
      <c r="AQ326" s="2"/>
      <c r="AR326" s="2"/>
      <c r="AS326" s="2"/>
      <c r="AT326" s="2"/>
      <c r="AU326" s="2"/>
      <c r="AV326" s="2"/>
      <c r="AW326" s="2"/>
    </row>
    <row r="327">
      <c r="A327" s="2"/>
      <c r="B327" s="2"/>
      <c r="C327" s="2"/>
      <c r="D327" s="2"/>
      <c r="E327" s="2"/>
      <c r="F327" s="2"/>
      <c r="G327" s="2"/>
      <c r="H327" s="2"/>
      <c r="I327" s="2"/>
      <c r="J327" s="2"/>
      <c r="K327" s="2"/>
      <c r="L327" s="2"/>
      <c r="M327" s="2"/>
      <c r="N327" s="2"/>
      <c r="O327" s="2"/>
      <c r="P327" s="2"/>
      <c r="Q327" s="938"/>
      <c r="R327" s="2"/>
      <c r="S327" s="939"/>
      <c r="T327" s="938"/>
      <c r="U327" s="938"/>
      <c r="V327" s="938"/>
      <c r="W327" s="2"/>
      <c r="X327" s="2"/>
      <c r="Y327" s="2"/>
      <c r="Z327" s="2"/>
      <c r="AA327" s="2"/>
      <c r="AB327" s="2"/>
      <c r="AC327" s="940"/>
      <c r="AD327" s="2"/>
      <c r="AE327" s="2"/>
      <c r="AF327" s="2"/>
      <c r="AG327" s="2"/>
      <c r="AH327" s="2"/>
      <c r="AI327" s="2"/>
      <c r="AJ327" s="2"/>
      <c r="AK327" s="2"/>
      <c r="AL327" s="2"/>
      <c r="AM327" s="2"/>
      <c r="AN327" s="2"/>
      <c r="AO327" s="2"/>
      <c r="AP327" s="2"/>
      <c r="AQ327" s="2"/>
      <c r="AR327" s="2"/>
      <c r="AS327" s="2"/>
      <c r="AT327" s="2"/>
      <c r="AU327" s="2"/>
      <c r="AV327" s="2"/>
      <c r="AW327" s="2"/>
    </row>
    <row r="328">
      <c r="A328" s="2"/>
      <c r="B328" s="2"/>
      <c r="C328" s="2"/>
      <c r="D328" s="2"/>
      <c r="E328" s="2"/>
      <c r="F328" s="2"/>
      <c r="G328" s="2"/>
      <c r="H328" s="2"/>
      <c r="I328" s="2"/>
      <c r="J328" s="2"/>
      <c r="K328" s="2"/>
      <c r="L328" s="2"/>
      <c r="M328" s="2"/>
      <c r="N328" s="2"/>
      <c r="O328" s="2"/>
      <c r="P328" s="2"/>
      <c r="Q328" s="938"/>
      <c r="R328" s="2"/>
      <c r="S328" s="939"/>
      <c r="T328" s="938"/>
      <c r="U328" s="938"/>
      <c r="V328" s="938"/>
      <c r="W328" s="2"/>
      <c r="X328" s="2"/>
      <c r="Y328" s="2"/>
      <c r="Z328" s="2"/>
      <c r="AA328" s="2"/>
      <c r="AB328" s="2"/>
      <c r="AC328" s="940"/>
      <c r="AD328" s="2"/>
      <c r="AE328" s="2"/>
      <c r="AF328" s="2"/>
      <c r="AG328" s="2"/>
      <c r="AH328" s="2"/>
      <c r="AI328" s="2"/>
      <c r="AJ328" s="2"/>
      <c r="AK328" s="2"/>
      <c r="AL328" s="2"/>
      <c r="AM328" s="2"/>
      <c r="AN328" s="2"/>
      <c r="AO328" s="2"/>
      <c r="AP328" s="2"/>
      <c r="AQ328" s="2"/>
      <c r="AR328" s="2"/>
      <c r="AS328" s="2"/>
      <c r="AT328" s="2"/>
      <c r="AU328" s="2"/>
      <c r="AV328" s="2"/>
      <c r="AW328" s="2"/>
    </row>
    <row r="329">
      <c r="A329" s="2"/>
      <c r="B329" s="2"/>
      <c r="C329" s="2"/>
      <c r="D329" s="2"/>
      <c r="E329" s="2"/>
      <c r="F329" s="2"/>
      <c r="G329" s="2"/>
      <c r="H329" s="2"/>
      <c r="I329" s="2"/>
      <c r="J329" s="2"/>
      <c r="K329" s="2"/>
      <c r="L329" s="2"/>
      <c r="M329" s="2"/>
      <c r="N329" s="2"/>
      <c r="O329" s="2"/>
      <c r="P329" s="2"/>
      <c r="Q329" s="938"/>
      <c r="R329" s="2"/>
      <c r="S329" s="939"/>
      <c r="T329" s="938"/>
      <c r="U329" s="938"/>
      <c r="V329" s="938"/>
      <c r="W329" s="2"/>
      <c r="X329" s="2"/>
      <c r="Y329" s="2"/>
      <c r="Z329" s="2"/>
      <c r="AA329" s="2"/>
      <c r="AB329" s="2"/>
      <c r="AC329" s="940"/>
      <c r="AD329" s="2"/>
      <c r="AE329" s="2"/>
      <c r="AF329" s="2"/>
      <c r="AG329" s="2"/>
      <c r="AH329" s="2"/>
      <c r="AI329" s="2"/>
      <c r="AJ329" s="2"/>
      <c r="AK329" s="2"/>
      <c r="AL329" s="2"/>
      <c r="AM329" s="2"/>
      <c r="AN329" s="2"/>
      <c r="AO329" s="2"/>
      <c r="AP329" s="2"/>
      <c r="AQ329" s="2"/>
      <c r="AR329" s="2"/>
      <c r="AS329" s="2"/>
      <c r="AT329" s="2"/>
      <c r="AU329" s="2"/>
      <c r="AV329" s="2"/>
      <c r="AW329" s="2"/>
    </row>
    <row r="330">
      <c r="A330" s="2"/>
      <c r="B330" s="2"/>
      <c r="C330" s="2"/>
      <c r="D330" s="2"/>
      <c r="E330" s="2"/>
      <c r="F330" s="2"/>
      <c r="G330" s="2"/>
      <c r="H330" s="2"/>
      <c r="I330" s="2"/>
      <c r="J330" s="2"/>
      <c r="K330" s="2"/>
      <c r="L330" s="2"/>
      <c r="M330" s="2"/>
      <c r="N330" s="2"/>
      <c r="O330" s="2"/>
      <c r="P330" s="2"/>
      <c r="Q330" s="938"/>
      <c r="R330" s="2"/>
      <c r="S330" s="939"/>
      <c r="T330" s="938"/>
      <c r="U330" s="938"/>
      <c r="V330" s="938"/>
      <c r="W330" s="2"/>
      <c r="X330" s="2"/>
      <c r="Y330" s="2"/>
      <c r="Z330" s="2"/>
      <c r="AA330" s="2"/>
      <c r="AB330" s="2"/>
      <c r="AC330" s="940"/>
      <c r="AD330" s="2"/>
      <c r="AE330" s="2"/>
      <c r="AF330" s="2"/>
      <c r="AG330" s="2"/>
      <c r="AH330" s="2"/>
      <c r="AI330" s="2"/>
      <c r="AJ330" s="2"/>
      <c r="AK330" s="2"/>
      <c r="AL330" s="2"/>
      <c r="AM330" s="2"/>
      <c r="AN330" s="2"/>
      <c r="AO330" s="2"/>
      <c r="AP330" s="2"/>
      <c r="AQ330" s="2"/>
      <c r="AR330" s="2"/>
      <c r="AS330" s="2"/>
      <c r="AT330" s="2"/>
      <c r="AU330" s="2"/>
      <c r="AV330" s="2"/>
      <c r="AW330" s="2"/>
    </row>
    <row r="331">
      <c r="A331" s="2"/>
      <c r="B331" s="2"/>
      <c r="C331" s="2"/>
      <c r="D331" s="2"/>
      <c r="E331" s="2"/>
      <c r="F331" s="2"/>
      <c r="G331" s="2"/>
      <c r="H331" s="2"/>
      <c r="I331" s="2"/>
      <c r="J331" s="2"/>
      <c r="K331" s="2"/>
      <c r="L331" s="2"/>
      <c r="M331" s="2"/>
      <c r="N331" s="2"/>
      <c r="O331" s="2"/>
      <c r="P331" s="2"/>
      <c r="Q331" s="938"/>
      <c r="R331" s="2"/>
      <c r="S331" s="939"/>
      <c r="T331" s="938"/>
      <c r="U331" s="938"/>
      <c r="V331" s="938"/>
      <c r="W331" s="2"/>
      <c r="X331" s="2"/>
      <c r="Y331" s="2"/>
      <c r="Z331" s="2"/>
      <c r="AA331" s="2"/>
      <c r="AB331" s="2"/>
      <c r="AC331" s="940"/>
      <c r="AD331" s="2"/>
      <c r="AE331" s="2"/>
      <c r="AF331" s="2"/>
      <c r="AG331" s="2"/>
      <c r="AH331" s="2"/>
      <c r="AI331" s="2"/>
      <c r="AJ331" s="2"/>
      <c r="AK331" s="2"/>
      <c r="AL331" s="2"/>
      <c r="AM331" s="2"/>
      <c r="AN331" s="2"/>
      <c r="AO331" s="2"/>
      <c r="AP331" s="2"/>
      <c r="AQ331" s="2"/>
      <c r="AR331" s="2"/>
      <c r="AS331" s="2"/>
      <c r="AT331" s="2"/>
      <c r="AU331" s="2"/>
      <c r="AV331" s="2"/>
      <c r="AW331" s="2"/>
    </row>
    <row r="332">
      <c r="A332" s="2"/>
      <c r="B332" s="2"/>
      <c r="C332" s="2"/>
      <c r="D332" s="2"/>
      <c r="E332" s="2"/>
      <c r="F332" s="2"/>
      <c r="G332" s="2"/>
      <c r="H332" s="2"/>
      <c r="I332" s="2"/>
      <c r="J332" s="2"/>
      <c r="K332" s="2"/>
      <c r="L332" s="2"/>
      <c r="M332" s="2"/>
      <c r="N332" s="2"/>
      <c r="O332" s="2"/>
      <c r="P332" s="2"/>
      <c r="Q332" s="938"/>
      <c r="R332" s="2"/>
      <c r="S332" s="939"/>
      <c r="T332" s="938"/>
      <c r="U332" s="938"/>
      <c r="V332" s="938"/>
      <c r="W332" s="2"/>
      <c r="X332" s="2"/>
      <c r="Y332" s="2"/>
      <c r="Z332" s="2"/>
      <c r="AA332" s="2"/>
      <c r="AB332" s="2"/>
      <c r="AC332" s="940"/>
      <c r="AD332" s="2"/>
      <c r="AE332" s="2"/>
      <c r="AF332" s="2"/>
      <c r="AG332" s="2"/>
      <c r="AH332" s="2"/>
      <c r="AI332" s="2"/>
      <c r="AJ332" s="2"/>
      <c r="AK332" s="2"/>
      <c r="AL332" s="2"/>
      <c r="AM332" s="2"/>
      <c r="AN332" s="2"/>
      <c r="AO332" s="2"/>
      <c r="AP332" s="2"/>
      <c r="AQ332" s="2"/>
      <c r="AR332" s="2"/>
      <c r="AS332" s="2"/>
      <c r="AT332" s="2"/>
      <c r="AU332" s="2"/>
      <c r="AV332" s="2"/>
      <c r="AW332" s="2"/>
    </row>
    <row r="333">
      <c r="A333" s="2"/>
      <c r="B333" s="2"/>
      <c r="C333" s="2"/>
      <c r="D333" s="2"/>
      <c r="E333" s="2"/>
      <c r="F333" s="2"/>
      <c r="G333" s="2"/>
      <c r="H333" s="2"/>
      <c r="I333" s="2"/>
      <c r="J333" s="2"/>
      <c r="K333" s="2"/>
      <c r="L333" s="2"/>
      <c r="M333" s="2"/>
      <c r="N333" s="2"/>
      <c r="O333" s="2"/>
      <c r="P333" s="2"/>
      <c r="Q333" s="938"/>
      <c r="R333" s="2"/>
      <c r="S333" s="939"/>
      <c r="T333" s="938"/>
      <c r="U333" s="938"/>
      <c r="V333" s="938"/>
      <c r="W333" s="2"/>
      <c r="X333" s="2"/>
      <c r="Y333" s="2"/>
      <c r="Z333" s="2"/>
      <c r="AA333" s="2"/>
      <c r="AB333" s="2"/>
      <c r="AC333" s="940"/>
      <c r="AD333" s="2"/>
      <c r="AE333" s="2"/>
      <c r="AF333" s="2"/>
      <c r="AG333" s="2"/>
      <c r="AH333" s="2"/>
      <c r="AI333" s="2"/>
      <c r="AJ333" s="2"/>
      <c r="AK333" s="2"/>
      <c r="AL333" s="2"/>
      <c r="AM333" s="2"/>
      <c r="AN333" s="2"/>
      <c r="AO333" s="2"/>
      <c r="AP333" s="2"/>
      <c r="AQ333" s="2"/>
      <c r="AR333" s="2"/>
      <c r="AS333" s="2"/>
      <c r="AT333" s="2"/>
      <c r="AU333" s="2"/>
      <c r="AV333" s="2"/>
      <c r="AW333" s="2"/>
    </row>
    <row r="334">
      <c r="A334" s="2"/>
      <c r="B334" s="2"/>
      <c r="C334" s="2"/>
      <c r="D334" s="2"/>
      <c r="E334" s="2"/>
      <c r="F334" s="2"/>
      <c r="G334" s="2"/>
      <c r="H334" s="2"/>
      <c r="I334" s="2"/>
      <c r="J334" s="2"/>
      <c r="K334" s="2"/>
      <c r="L334" s="2"/>
      <c r="M334" s="2"/>
      <c r="N334" s="2"/>
      <c r="O334" s="2"/>
      <c r="P334" s="2"/>
      <c r="Q334" s="938"/>
      <c r="R334" s="2"/>
      <c r="S334" s="939"/>
      <c r="T334" s="938"/>
      <c r="U334" s="938"/>
      <c r="V334" s="938"/>
      <c r="W334" s="2"/>
      <c r="X334" s="2"/>
      <c r="Y334" s="2"/>
      <c r="Z334" s="2"/>
      <c r="AA334" s="2"/>
      <c r="AB334" s="2"/>
      <c r="AC334" s="940"/>
      <c r="AD334" s="2"/>
      <c r="AE334" s="2"/>
      <c r="AF334" s="2"/>
      <c r="AG334" s="2"/>
      <c r="AH334" s="2"/>
      <c r="AI334" s="2"/>
      <c r="AJ334" s="2"/>
      <c r="AK334" s="2"/>
      <c r="AL334" s="2"/>
      <c r="AM334" s="2"/>
      <c r="AN334" s="2"/>
      <c r="AO334" s="2"/>
      <c r="AP334" s="2"/>
      <c r="AQ334" s="2"/>
      <c r="AR334" s="2"/>
      <c r="AS334" s="2"/>
      <c r="AT334" s="2"/>
      <c r="AU334" s="2"/>
      <c r="AV334" s="2"/>
      <c r="AW334" s="2"/>
    </row>
    <row r="335">
      <c r="A335" s="2"/>
      <c r="B335" s="2"/>
      <c r="C335" s="2"/>
      <c r="D335" s="2"/>
      <c r="E335" s="2"/>
      <c r="F335" s="2"/>
      <c r="G335" s="2"/>
      <c r="H335" s="2"/>
      <c r="I335" s="2"/>
      <c r="J335" s="2"/>
      <c r="K335" s="2"/>
      <c r="L335" s="2"/>
      <c r="M335" s="2"/>
      <c r="N335" s="2"/>
      <c r="O335" s="2"/>
      <c r="P335" s="2"/>
      <c r="Q335" s="938"/>
      <c r="R335" s="2"/>
      <c r="S335" s="939"/>
      <c r="T335" s="938"/>
      <c r="U335" s="938"/>
      <c r="V335" s="938"/>
      <c r="W335" s="2"/>
      <c r="X335" s="2"/>
      <c r="Y335" s="2"/>
      <c r="Z335" s="2"/>
      <c r="AA335" s="2"/>
      <c r="AB335" s="2"/>
      <c r="AC335" s="940"/>
      <c r="AD335" s="2"/>
      <c r="AE335" s="2"/>
      <c r="AF335" s="2"/>
      <c r="AG335" s="2"/>
      <c r="AH335" s="2"/>
      <c r="AI335" s="2"/>
      <c r="AJ335" s="2"/>
      <c r="AK335" s="2"/>
      <c r="AL335" s="2"/>
      <c r="AM335" s="2"/>
      <c r="AN335" s="2"/>
      <c r="AO335" s="2"/>
      <c r="AP335" s="2"/>
      <c r="AQ335" s="2"/>
      <c r="AR335" s="2"/>
      <c r="AS335" s="2"/>
      <c r="AT335" s="2"/>
      <c r="AU335" s="2"/>
      <c r="AV335" s="2"/>
      <c r="AW335" s="2"/>
    </row>
    <row r="336">
      <c r="A336" s="2"/>
      <c r="B336" s="2"/>
      <c r="C336" s="2"/>
      <c r="D336" s="2"/>
      <c r="E336" s="2"/>
      <c r="F336" s="2"/>
      <c r="G336" s="2"/>
      <c r="H336" s="2"/>
      <c r="I336" s="2"/>
      <c r="J336" s="2"/>
      <c r="K336" s="2"/>
      <c r="L336" s="2"/>
      <c r="M336" s="2"/>
      <c r="N336" s="2"/>
      <c r="O336" s="2"/>
      <c r="P336" s="2"/>
      <c r="Q336" s="938"/>
      <c r="R336" s="2"/>
      <c r="S336" s="939"/>
      <c r="T336" s="938"/>
      <c r="U336" s="938"/>
      <c r="V336" s="938"/>
      <c r="W336" s="2"/>
      <c r="X336" s="2"/>
      <c r="Y336" s="2"/>
      <c r="Z336" s="2"/>
      <c r="AA336" s="2"/>
      <c r="AB336" s="2"/>
      <c r="AC336" s="940"/>
      <c r="AD336" s="2"/>
      <c r="AE336" s="2"/>
      <c r="AF336" s="2"/>
      <c r="AG336" s="2"/>
      <c r="AH336" s="2"/>
      <c r="AI336" s="2"/>
      <c r="AJ336" s="2"/>
      <c r="AK336" s="2"/>
      <c r="AL336" s="2"/>
      <c r="AM336" s="2"/>
      <c r="AN336" s="2"/>
      <c r="AO336" s="2"/>
      <c r="AP336" s="2"/>
      <c r="AQ336" s="2"/>
      <c r="AR336" s="2"/>
      <c r="AS336" s="2"/>
      <c r="AT336" s="2"/>
      <c r="AU336" s="2"/>
      <c r="AV336" s="2"/>
      <c r="AW336" s="2"/>
    </row>
    <row r="337">
      <c r="A337" s="2"/>
      <c r="B337" s="2"/>
      <c r="C337" s="2"/>
      <c r="D337" s="2"/>
      <c r="E337" s="2"/>
      <c r="F337" s="2"/>
      <c r="G337" s="2"/>
      <c r="H337" s="2"/>
      <c r="I337" s="2"/>
      <c r="J337" s="2"/>
      <c r="K337" s="2"/>
      <c r="L337" s="2"/>
      <c r="M337" s="2"/>
      <c r="N337" s="2"/>
      <c r="O337" s="2"/>
      <c r="P337" s="2"/>
      <c r="Q337" s="938"/>
      <c r="R337" s="2"/>
      <c r="S337" s="939"/>
      <c r="T337" s="938"/>
      <c r="U337" s="938"/>
      <c r="V337" s="938"/>
      <c r="W337" s="2"/>
      <c r="X337" s="2"/>
      <c r="Y337" s="2"/>
      <c r="Z337" s="2"/>
      <c r="AA337" s="2"/>
      <c r="AB337" s="2"/>
      <c r="AC337" s="940"/>
      <c r="AD337" s="2"/>
      <c r="AE337" s="2"/>
      <c r="AF337" s="2"/>
      <c r="AG337" s="2"/>
      <c r="AH337" s="2"/>
      <c r="AI337" s="2"/>
      <c r="AJ337" s="2"/>
      <c r="AK337" s="2"/>
      <c r="AL337" s="2"/>
      <c r="AM337" s="2"/>
      <c r="AN337" s="2"/>
      <c r="AO337" s="2"/>
      <c r="AP337" s="2"/>
      <c r="AQ337" s="2"/>
      <c r="AR337" s="2"/>
      <c r="AS337" s="2"/>
      <c r="AT337" s="2"/>
      <c r="AU337" s="2"/>
      <c r="AV337" s="2"/>
      <c r="AW337" s="2"/>
    </row>
    <row r="338">
      <c r="A338" s="2"/>
      <c r="B338" s="2"/>
      <c r="C338" s="2"/>
      <c r="D338" s="2"/>
      <c r="E338" s="2"/>
      <c r="F338" s="2"/>
      <c r="G338" s="2"/>
      <c r="H338" s="2"/>
      <c r="I338" s="2"/>
      <c r="J338" s="2"/>
      <c r="K338" s="2"/>
      <c r="L338" s="2"/>
      <c r="M338" s="2"/>
      <c r="N338" s="2"/>
      <c r="O338" s="2"/>
      <c r="P338" s="2"/>
      <c r="Q338" s="938"/>
      <c r="R338" s="2"/>
      <c r="S338" s="939"/>
      <c r="T338" s="938"/>
      <c r="U338" s="938"/>
      <c r="V338" s="938"/>
      <c r="W338" s="2"/>
      <c r="X338" s="2"/>
      <c r="Y338" s="2"/>
      <c r="Z338" s="2"/>
      <c r="AA338" s="2"/>
      <c r="AB338" s="2"/>
      <c r="AC338" s="940"/>
      <c r="AD338" s="2"/>
      <c r="AE338" s="2"/>
      <c r="AF338" s="2"/>
      <c r="AG338" s="2"/>
      <c r="AH338" s="2"/>
      <c r="AI338" s="2"/>
      <c r="AJ338" s="2"/>
      <c r="AK338" s="2"/>
      <c r="AL338" s="2"/>
      <c r="AM338" s="2"/>
      <c r="AN338" s="2"/>
      <c r="AO338" s="2"/>
      <c r="AP338" s="2"/>
      <c r="AQ338" s="2"/>
      <c r="AR338" s="2"/>
      <c r="AS338" s="2"/>
      <c r="AT338" s="2"/>
      <c r="AU338" s="2"/>
      <c r="AV338" s="2"/>
      <c r="AW338" s="2"/>
    </row>
    <row r="339">
      <c r="A339" s="2"/>
      <c r="B339" s="2"/>
      <c r="C339" s="2"/>
      <c r="D339" s="2"/>
      <c r="E339" s="2"/>
      <c r="F339" s="2"/>
      <c r="G339" s="2"/>
      <c r="H339" s="2"/>
      <c r="I339" s="2"/>
      <c r="J339" s="2"/>
      <c r="K339" s="2"/>
      <c r="L339" s="2"/>
      <c r="M339" s="2"/>
      <c r="N339" s="2"/>
      <c r="O339" s="2"/>
      <c r="P339" s="2"/>
      <c r="Q339" s="938"/>
      <c r="R339" s="2"/>
      <c r="S339" s="939"/>
      <c r="T339" s="938"/>
      <c r="U339" s="938"/>
      <c r="V339" s="938"/>
      <c r="W339" s="2"/>
      <c r="X339" s="2"/>
      <c r="Y339" s="2"/>
      <c r="Z339" s="2"/>
      <c r="AA339" s="2"/>
      <c r="AB339" s="2"/>
      <c r="AC339" s="940"/>
      <c r="AD339" s="2"/>
      <c r="AE339" s="2"/>
      <c r="AF339" s="2"/>
      <c r="AG339" s="2"/>
      <c r="AH339" s="2"/>
      <c r="AI339" s="2"/>
      <c r="AJ339" s="2"/>
      <c r="AK339" s="2"/>
      <c r="AL339" s="2"/>
      <c r="AM339" s="2"/>
      <c r="AN339" s="2"/>
      <c r="AO339" s="2"/>
      <c r="AP339" s="2"/>
      <c r="AQ339" s="2"/>
      <c r="AR339" s="2"/>
      <c r="AS339" s="2"/>
      <c r="AT339" s="2"/>
      <c r="AU339" s="2"/>
      <c r="AV339" s="2"/>
      <c r="AW339" s="2"/>
    </row>
    <row r="340">
      <c r="A340" s="2"/>
      <c r="B340" s="2"/>
      <c r="C340" s="2"/>
      <c r="D340" s="2"/>
      <c r="E340" s="2"/>
      <c r="F340" s="2"/>
      <c r="G340" s="2"/>
      <c r="H340" s="2"/>
      <c r="I340" s="2"/>
      <c r="J340" s="2"/>
      <c r="K340" s="2"/>
      <c r="L340" s="2"/>
      <c r="M340" s="2"/>
      <c r="N340" s="2"/>
      <c r="O340" s="2"/>
      <c r="P340" s="2"/>
      <c r="Q340" s="938"/>
      <c r="R340" s="2"/>
      <c r="S340" s="939"/>
      <c r="T340" s="938"/>
      <c r="U340" s="938"/>
      <c r="V340" s="938"/>
      <c r="W340" s="2"/>
      <c r="X340" s="2"/>
      <c r="Y340" s="2"/>
      <c r="Z340" s="2"/>
      <c r="AA340" s="2"/>
      <c r="AB340" s="2"/>
      <c r="AC340" s="940"/>
      <c r="AD340" s="2"/>
      <c r="AE340" s="2"/>
      <c r="AF340" s="2"/>
      <c r="AG340" s="2"/>
      <c r="AH340" s="2"/>
      <c r="AI340" s="2"/>
      <c r="AJ340" s="2"/>
      <c r="AK340" s="2"/>
      <c r="AL340" s="2"/>
      <c r="AM340" s="2"/>
      <c r="AN340" s="2"/>
      <c r="AO340" s="2"/>
      <c r="AP340" s="2"/>
      <c r="AQ340" s="2"/>
      <c r="AR340" s="2"/>
      <c r="AS340" s="2"/>
      <c r="AT340" s="2"/>
      <c r="AU340" s="2"/>
      <c r="AV340" s="2"/>
      <c r="AW340" s="2"/>
    </row>
    <row r="341">
      <c r="A341" s="2"/>
      <c r="B341" s="2"/>
      <c r="C341" s="2"/>
      <c r="D341" s="2"/>
      <c r="E341" s="2"/>
      <c r="F341" s="2"/>
      <c r="G341" s="2"/>
      <c r="H341" s="2"/>
      <c r="I341" s="2"/>
      <c r="J341" s="2"/>
      <c r="K341" s="2"/>
      <c r="L341" s="2"/>
      <c r="M341" s="2"/>
      <c r="N341" s="2"/>
      <c r="O341" s="2"/>
      <c r="P341" s="2"/>
      <c r="Q341" s="938"/>
      <c r="R341" s="2"/>
      <c r="S341" s="939"/>
      <c r="T341" s="938"/>
      <c r="U341" s="938"/>
      <c r="V341" s="938"/>
      <c r="W341" s="2"/>
      <c r="X341" s="2"/>
      <c r="Y341" s="2"/>
      <c r="Z341" s="2"/>
      <c r="AA341" s="2"/>
      <c r="AB341" s="2"/>
      <c r="AC341" s="940"/>
      <c r="AD341" s="2"/>
      <c r="AE341" s="2"/>
      <c r="AF341" s="2"/>
      <c r="AG341" s="2"/>
      <c r="AH341" s="2"/>
      <c r="AI341" s="2"/>
      <c r="AJ341" s="2"/>
      <c r="AK341" s="2"/>
      <c r="AL341" s="2"/>
      <c r="AM341" s="2"/>
      <c r="AN341" s="2"/>
      <c r="AO341" s="2"/>
      <c r="AP341" s="2"/>
      <c r="AQ341" s="2"/>
      <c r="AR341" s="2"/>
      <c r="AS341" s="2"/>
      <c r="AT341" s="2"/>
      <c r="AU341" s="2"/>
      <c r="AV341" s="2"/>
      <c r="AW341" s="2"/>
    </row>
    <row r="342">
      <c r="A342" s="2"/>
      <c r="B342" s="2"/>
      <c r="C342" s="2"/>
      <c r="D342" s="2"/>
      <c r="E342" s="2"/>
      <c r="F342" s="2"/>
      <c r="G342" s="2"/>
      <c r="H342" s="2"/>
      <c r="I342" s="2"/>
      <c r="J342" s="2"/>
      <c r="K342" s="2"/>
      <c r="L342" s="2"/>
      <c r="M342" s="2"/>
      <c r="N342" s="2"/>
      <c r="O342" s="2"/>
      <c r="P342" s="2"/>
      <c r="Q342" s="938"/>
      <c r="R342" s="2"/>
      <c r="S342" s="939"/>
      <c r="T342" s="938"/>
      <c r="U342" s="938"/>
      <c r="V342" s="938"/>
      <c r="W342" s="2"/>
      <c r="X342" s="2"/>
      <c r="Y342" s="2"/>
      <c r="Z342" s="2"/>
      <c r="AA342" s="2"/>
      <c r="AB342" s="2"/>
      <c r="AC342" s="940"/>
      <c r="AD342" s="2"/>
      <c r="AE342" s="2"/>
      <c r="AF342" s="2"/>
      <c r="AG342" s="2"/>
      <c r="AH342" s="2"/>
      <c r="AI342" s="2"/>
      <c r="AJ342" s="2"/>
      <c r="AK342" s="2"/>
      <c r="AL342" s="2"/>
      <c r="AM342" s="2"/>
      <c r="AN342" s="2"/>
      <c r="AO342" s="2"/>
      <c r="AP342" s="2"/>
      <c r="AQ342" s="2"/>
      <c r="AR342" s="2"/>
      <c r="AS342" s="2"/>
      <c r="AT342" s="2"/>
      <c r="AU342" s="2"/>
      <c r="AV342" s="2"/>
      <c r="AW342" s="2"/>
    </row>
    <row r="343">
      <c r="A343" s="2"/>
      <c r="B343" s="2"/>
      <c r="C343" s="2"/>
      <c r="D343" s="2"/>
      <c r="E343" s="2"/>
      <c r="F343" s="2"/>
      <c r="G343" s="2"/>
      <c r="H343" s="2"/>
      <c r="I343" s="2"/>
      <c r="J343" s="2"/>
      <c r="K343" s="2"/>
      <c r="L343" s="2"/>
      <c r="M343" s="2"/>
      <c r="N343" s="2"/>
      <c r="O343" s="2"/>
      <c r="P343" s="2"/>
      <c r="Q343" s="938"/>
      <c r="R343" s="2"/>
      <c r="S343" s="939"/>
      <c r="T343" s="938"/>
      <c r="U343" s="938"/>
      <c r="V343" s="938"/>
      <c r="W343" s="2"/>
      <c r="X343" s="2"/>
      <c r="Y343" s="2"/>
      <c r="Z343" s="2"/>
      <c r="AA343" s="2"/>
      <c r="AB343" s="2"/>
      <c r="AC343" s="940"/>
      <c r="AD343" s="2"/>
      <c r="AE343" s="2"/>
      <c r="AF343" s="2"/>
      <c r="AG343" s="2"/>
      <c r="AH343" s="2"/>
      <c r="AI343" s="2"/>
      <c r="AJ343" s="2"/>
      <c r="AK343" s="2"/>
      <c r="AL343" s="2"/>
      <c r="AM343" s="2"/>
      <c r="AN343" s="2"/>
      <c r="AO343" s="2"/>
      <c r="AP343" s="2"/>
      <c r="AQ343" s="2"/>
      <c r="AR343" s="2"/>
      <c r="AS343" s="2"/>
      <c r="AT343" s="2"/>
      <c r="AU343" s="2"/>
      <c r="AV343" s="2"/>
      <c r="AW343" s="2"/>
    </row>
    <row r="344">
      <c r="A344" s="2"/>
      <c r="B344" s="2"/>
      <c r="C344" s="2"/>
      <c r="D344" s="2"/>
      <c r="E344" s="2"/>
      <c r="F344" s="2"/>
      <c r="G344" s="2"/>
      <c r="H344" s="2"/>
      <c r="I344" s="2"/>
      <c r="J344" s="2"/>
      <c r="K344" s="2"/>
      <c r="L344" s="2"/>
      <c r="M344" s="2"/>
      <c r="N344" s="2"/>
      <c r="O344" s="2"/>
      <c r="P344" s="2"/>
      <c r="Q344" s="938"/>
      <c r="R344" s="2"/>
      <c r="S344" s="939"/>
      <c r="T344" s="938"/>
      <c r="U344" s="938"/>
      <c r="V344" s="938"/>
      <c r="W344" s="2"/>
      <c r="X344" s="2"/>
      <c r="Y344" s="2"/>
      <c r="Z344" s="2"/>
      <c r="AA344" s="2"/>
      <c r="AB344" s="2"/>
      <c r="AC344" s="940"/>
      <c r="AD344" s="2"/>
      <c r="AE344" s="2"/>
      <c r="AF344" s="2"/>
      <c r="AG344" s="2"/>
      <c r="AH344" s="2"/>
      <c r="AI344" s="2"/>
      <c r="AJ344" s="2"/>
      <c r="AK344" s="2"/>
      <c r="AL344" s="2"/>
      <c r="AM344" s="2"/>
      <c r="AN344" s="2"/>
      <c r="AO344" s="2"/>
      <c r="AP344" s="2"/>
      <c r="AQ344" s="2"/>
      <c r="AR344" s="2"/>
      <c r="AS344" s="2"/>
      <c r="AT344" s="2"/>
      <c r="AU344" s="2"/>
      <c r="AV344" s="2"/>
      <c r="AW344" s="2"/>
    </row>
    <row r="345">
      <c r="A345" s="2"/>
      <c r="B345" s="2"/>
      <c r="C345" s="2"/>
      <c r="D345" s="2"/>
      <c r="E345" s="2"/>
      <c r="F345" s="2"/>
      <c r="G345" s="2"/>
      <c r="H345" s="2"/>
      <c r="I345" s="2"/>
      <c r="J345" s="2"/>
      <c r="K345" s="2"/>
      <c r="L345" s="2"/>
      <c r="M345" s="2"/>
      <c r="N345" s="2"/>
      <c r="O345" s="2"/>
      <c r="P345" s="2"/>
      <c r="Q345" s="938"/>
      <c r="R345" s="2"/>
      <c r="S345" s="939"/>
      <c r="T345" s="938"/>
      <c r="U345" s="938"/>
      <c r="V345" s="938"/>
      <c r="W345" s="2"/>
      <c r="X345" s="2"/>
      <c r="Y345" s="2"/>
      <c r="Z345" s="2"/>
      <c r="AA345" s="2"/>
      <c r="AB345" s="2"/>
      <c r="AC345" s="940"/>
      <c r="AD345" s="2"/>
      <c r="AE345" s="2"/>
      <c r="AF345" s="2"/>
      <c r="AG345" s="2"/>
      <c r="AH345" s="2"/>
      <c r="AI345" s="2"/>
      <c r="AJ345" s="2"/>
      <c r="AK345" s="2"/>
      <c r="AL345" s="2"/>
      <c r="AM345" s="2"/>
      <c r="AN345" s="2"/>
      <c r="AO345" s="2"/>
      <c r="AP345" s="2"/>
      <c r="AQ345" s="2"/>
      <c r="AR345" s="2"/>
      <c r="AS345" s="2"/>
      <c r="AT345" s="2"/>
      <c r="AU345" s="2"/>
      <c r="AV345" s="2"/>
      <c r="AW345" s="2"/>
    </row>
    <row r="346">
      <c r="A346" s="2"/>
      <c r="B346" s="2"/>
      <c r="C346" s="2"/>
      <c r="D346" s="2"/>
      <c r="E346" s="2"/>
      <c r="F346" s="2"/>
      <c r="G346" s="2"/>
      <c r="H346" s="2"/>
      <c r="I346" s="2"/>
      <c r="J346" s="2"/>
      <c r="K346" s="2"/>
      <c r="L346" s="2"/>
      <c r="M346" s="2"/>
      <c r="N346" s="2"/>
      <c r="O346" s="2"/>
      <c r="P346" s="2"/>
      <c r="Q346" s="938"/>
      <c r="R346" s="2"/>
      <c r="S346" s="939"/>
      <c r="T346" s="938"/>
      <c r="U346" s="938"/>
      <c r="V346" s="938"/>
      <c r="W346" s="2"/>
      <c r="X346" s="2"/>
      <c r="Y346" s="2"/>
      <c r="Z346" s="2"/>
      <c r="AA346" s="2"/>
      <c r="AB346" s="2"/>
      <c r="AC346" s="940"/>
      <c r="AD346" s="2"/>
      <c r="AE346" s="2"/>
      <c r="AF346" s="2"/>
      <c r="AG346" s="2"/>
      <c r="AH346" s="2"/>
      <c r="AI346" s="2"/>
      <c r="AJ346" s="2"/>
      <c r="AK346" s="2"/>
      <c r="AL346" s="2"/>
      <c r="AM346" s="2"/>
      <c r="AN346" s="2"/>
      <c r="AO346" s="2"/>
      <c r="AP346" s="2"/>
      <c r="AQ346" s="2"/>
      <c r="AR346" s="2"/>
      <c r="AS346" s="2"/>
      <c r="AT346" s="2"/>
      <c r="AU346" s="2"/>
      <c r="AV346" s="2"/>
      <c r="AW346" s="2"/>
    </row>
    <row r="347">
      <c r="A347" s="2"/>
      <c r="B347" s="2"/>
      <c r="C347" s="2"/>
      <c r="D347" s="2"/>
      <c r="E347" s="2"/>
      <c r="F347" s="2"/>
      <c r="G347" s="2"/>
      <c r="H347" s="2"/>
      <c r="I347" s="2"/>
      <c r="J347" s="2"/>
      <c r="K347" s="2"/>
      <c r="L347" s="2"/>
      <c r="M347" s="2"/>
      <c r="N347" s="2"/>
      <c r="O347" s="2"/>
      <c r="P347" s="2"/>
      <c r="Q347" s="938"/>
      <c r="R347" s="2"/>
      <c r="S347" s="939"/>
      <c r="T347" s="938"/>
      <c r="U347" s="938"/>
      <c r="V347" s="938"/>
      <c r="W347" s="2"/>
      <c r="X347" s="2"/>
      <c r="Y347" s="2"/>
      <c r="Z347" s="2"/>
      <c r="AA347" s="2"/>
      <c r="AB347" s="2"/>
      <c r="AC347" s="940"/>
      <c r="AD347" s="2"/>
      <c r="AE347" s="2"/>
      <c r="AF347" s="2"/>
      <c r="AG347" s="2"/>
      <c r="AH347" s="2"/>
      <c r="AI347" s="2"/>
      <c r="AJ347" s="2"/>
      <c r="AK347" s="2"/>
      <c r="AL347" s="2"/>
      <c r="AM347" s="2"/>
      <c r="AN347" s="2"/>
      <c r="AO347" s="2"/>
      <c r="AP347" s="2"/>
      <c r="AQ347" s="2"/>
      <c r="AR347" s="2"/>
      <c r="AS347" s="2"/>
      <c r="AT347" s="2"/>
      <c r="AU347" s="2"/>
      <c r="AV347" s="2"/>
      <c r="AW347" s="2"/>
    </row>
    <row r="348">
      <c r="A348" s="2"/>
      <c r="B348" s="2"/>
      <c r="C348" s="2"/>
      <c r="D348" s="2"/>
      <c r="E348" s="2"/>
      <c r="F348" s="2"/>
      <c r="G348" s="2"/>
      <c r="H348" s="2"/>
      <c r="I348" s="2"/>
      <c r="J348" s="2"/>
      <c r="K348" s="2"/>
      <c r="L348" s="2"/>
      <c r="M348" s="2"/>
      <c r="N348" s="2"/>
      <c r="O348" s="2"/>
      <c r="P348" s="2"/>
      <c r="Q348" s="938"/>
      <c r="R348" s="2"/>
      <c r="S348" s="939"/>
      <c r="T348" s="938"/>
      <c r="U348" s="938"/>
      <c r="V348" s="938"/>
      <c r="W348" s="2"/>
      <c r="X348" s="2"/>
      <c r="Y348" s="2"/>
      <c r="Z348" s="2"/>
      <c r="AA348" s="2"/>
      <c r="AB348" s="2"/>
      <c r="AC348" s="940"/>
      <c r="AD348" s="2"/>
      <c r="AE348" s="2"/>
      <c r="AF348" s="2"/>
      <c r="AG348" s="2"/>
      <c r="AH348" s="2"/>
      <c r="AI348" s="2"/>
      <c r="AJ348" s="2"/>
      <c r="AK348" s="2"/>
      <c r="AL348" s="2"/>
      <c r="AM348" s="2"/>
      <c r="AN348" s="2"/>
      <c r="AO348" s="2"/>
      <c r="AP348" s="2"/>
      <c r="AQ348" s="2"/>
      <c r="AR348" s="2"/>
      <c r="AS348" s="2"/>
      <c r="AT348" s="2"/>
      <c r="AU348" s="2"/>
      <c r="AV348" s="2"/>
      <c r="AW348" s="2"/>
    </row>
    <row r="349">
      <c r="A349" s="2"/>
      <c r="B349" s="2"/>
      <c r="C349" s="2"/>
      <c r="D349" s="2"/>
      <c r="E349" s="2"/>
      <c r="F349" s="2"/>
      <c r="G349" s="2"/>
      <c r="H349" s="2"/>
      <c r="I349" s="2"/>
      <c r="J349" s="2"/>
      <c r="K349" s="2"/>
      <c r="L349" s="2"/>
      <c r="M349" s="2"/>
      <c r="N349" s="2"/>
      <c r="O349" s="2"/>
      <c r="P349" s="2"/>
      <c r="Q349" s="938"/>
      <c r="R349" s="2"/>
      <c r="S349" s="939"/>
      <c r="T349" s="938"/>
      <c r="U349" s="938"/>
      <c r="V349" s="938"/>
      <c r="W349" s="2"/>
      <c r="X349" s="2"/>
      <c r="Y349" s="2"/>
      <c r="Z349" s="2"/>
      <c r="AA349" s="2"/>
      <c r="AB349" s="2"/>
      <c r="AC349" s="940"/>
      <c r="AD349" s="2"/>
      <c r="AE349" s="2"/>
      <c r="AF349" s="2"/>
      <c r="AG349" s="2"/>
      <c r="AH349" s="2"/>
      <c r="AI349" s="2"/>
      <c r="AJ349" s="2"/>
      <c r="AK349" s="2"/>
      <c r="AL349" s="2"/>
      <c r="AM349" s="2"/>
      <c r="AN349" s="2"/>
      <c r="AO349" s="2"/>
      <c r="AP349" s="2"/>
      <c r="AQ349" s="2"/>
      <c r="AR349" s="2"/>
      <c r="AS349" s="2"/>
      <c r="AT349" s="2"/>
      <c r="AU349" s="2"/>
      <c r="AV349" s="2"/>
      <c r="AW349" s="2"/>
    </row>
    <row r="350">
      <c r="A350" s="2"/>
      <c r="B350" s="2"/>
      <c r="C350" s="2"/>
      <c r="D350" s="2"/>
      <c r="E350" s="2"/>
      <c r="F350" s="2"/>
      <c r="G350" s="2"/>
      <c r="H350" s="2"/>
      <c r="I350" s="2"/>
      <c r="J350" s="2"/>
      <c r="K350" s="2"/>
      <c r="L350" s="2"/>
      <c r="M350" s="2"/>
      <c r="N350" s="2"/>
      <c r="O350" s="2"/>
      <c r="P350" s="2"/>
      <c r="Q350" s="938"/>
      <c r="R350" s="2"/>
      <c r="S350" s="939"/>
      <c r="T350" s="938"/>
      <c r="U350" s="938"/>
      <c r="V350" s="938"/>
      <c r="W350" s="2"/>
      <c r="X350" s="2"/>
      <c r="Y350" s="2"/>
      <c r="Z350" s="2"/>
      <c r="AA350" s="2"/>
      <c r="AB350" s="2"/>
      <c r="AC350" s="940"/>
      <c r="AD350" s="2"/>
      <c r="AE350" s="2"/>
      <c r="AF350" s="2"/>
      <c r="AG350" s="2"/>
      <c r="AH350" s="2"/>
      <c r="AI350" s="2"/>
      <c r="AJ350" s="2"/>
      <c r="AK350" s="2"/>
      <c r="AL350" s="2"/>
      <c r="AM350" s="2"/>
      <c r="AN350" s="2"/>
      <c r="AO350" s="2"/>
      <c r="AP350" s="2"/>
      <c r="AQ350" s="2"/>
      <c r="AR350" s="2"/>
      <c r="AS350" s="2"/>
      <c r="AT350" s="2"/>
      <c r="AU350" s="2"/>
      <c r="AV350" s="2"/>
      <c r="AW350" s="2"/>
    </row>
    <row r="351">
      <c r="A351" s="2"/>
      <c r="B351" s="2"/>
      <c r="C351" s="2"/>
      <c r="D351" s="2"/>
      <c r="E351" s="2"/>
      <c r="F351" s="2"/>
      <c r="G351" s="2"/>
      <c r="H351" s="2"/>
      <c r="I351" s="2"/>
      <c r="J351" s="2"/>
      <c r="K351" s="2"/>
      <c r="L351" s="2"/>
      <c r="M351" s="2"/>
      <c r="N351" s="2"/>
      <c r="O351" s="2"/>
      <c r="P351" s="2"/>
      <c r="Q351" s="938"/>
      <c r="R351" s="2"/>
      <c r="S351" s="939"/>
      <c r="T351" s="938"/>
      <c r="U351" s="938"/>
      <c r="V351" s="938"/>
      <c r="W351" s="2"/>
      <c r="X351" s="2"/>
      <c r="Y351" s="2"/>
      <c r="Z351" s="2"/>
      <c r="AA351" s="2"/>
      <c r="AB351" s="2"/>
      <c r="AC351" s="940"/>
      <c r="AD351" s="2"/>
      <c r="AE351" s="2"/>
      <c r="AF351" s="2"/>
      <c r="AG351" s="2"/>
      <c r="AH351" s="2"/>
      <c r="AI351" s="2"/>
      <c r="AJ351" s="2"/>
      <c r="AK351" s="2"/>
      <c r="AL351" s="2"/>
      <c r="AM351" s="2"/>
      <c r="AN351" s="2"/>
      <c r="AO351" s="2"/>
      <c r="AP351" s="2"/>
      <c r="AQ351" s="2"/>
      <c r="AR351" s="2"/>
      <c r="AS351" s="2"/>
      <c r="AT351" s="2"/>
      <c r="AU351" s="2"/>
      <c r="AV351" s="2"/>
      <c r="AW351" s="2"/>
    </row>
    <row r="352">
      <c r="A352" s="2"/>
      <c r="B352" s="2"/>
      <c r="C352" s="2"/>
      <c r="D352" s="2"/>
      <c r="E352" s="2"/>
      <c r="F352" s="2"/>
      <c r="G352" s="2"/>
      <c r="H352" s="2"/>
      <c r="I352" s="2"/>
      <c r="J352" s="2"/>
      <c r="K352" s="2"/>
      <c r="L352" s="2"/>
      <c r="M352" s="2"/>
      <c r="N352" s="2"/>
      <c r="O352" s="2"/>
      <c r="P352" s="2"/>
      <c r="Q352" s="938"/>
      <c r="R352" s="2"/>
      <c r="S352" s="939"/>
      <c r="T352" s="938"/>
      <c r="U352" s="938"/>
      <c r="V352" s="938"/>
      <c r="W352" s="2"/>
      <c r="X352" s="2"/>
      <c r="Y352" s="2"/>
      <c r="Z352" s="2"/>
      <c r="AA352" s="2"/>
      <c r="AB352" s="2"/>
      <c r="AC352" s="940"/>
      <c r="AD352" s="2"/>
      <c r="AE352" s="2"/>
      <c r="AF352" s="2"/>
      <c r="AG352" s="2"/>
      <c r="AH352" s="2"/>
      <c r="AI352" s="2"/>
      <c r="AJ352" s="2"/>
      <c r="AK352" s="2"/>
      <c r="AL352" s="2"/>
      <c r="AM352" s="2"/>
      <c r="AN352" s="2"/>
      <c r="AO352" s="2"/>
      <c r="AP352" s="2"/>
      <c r="AQ352" s="2"/>
      <c r="AR352" s="2"/>
      <c r="AS352" s="2"/>
      <c r="AT352" s="2"/>
      <c r="AU352" s="2"/>
      <c r="AV352" s="2"/>
      <c r="AW352" s="2"/>
    </row>
    <row r="353">
      <c r="A353" s="2"/>
      <c r="B353" s="2"/>
      <c r="C353" s="2"/>
      <c r="D353" s="2"/>
      <c r="E353" s="2"/>
      <c r="F353" s="2"/>
      <c r="G353" s="2"/>
      <c r="H353" s="2"/>
      <c r="I353" s="2"/>
      <c r="J353" s="2"/>
      <c r="K353" s="2"/>
      <c r="L353" s="2"/>
      <c r="M353" s="2"/>
      <c r="N353" s="2"/>
      <c r="O353" s="2"/>
      <c r="P353" s="2"/>
      <c r="Q353" s="938"/>
      <c r="R353" s="2"/>
      <c r="S353" s="939"/>
      <c r="T353" s="938"/>
      <c r="U353" s="938"/>
      <c r="V353" s="938"/>
      <c r="W353" s="2"/>
      <c r="X353" s="2"/>
      <c r="Y353" s="2"/>
      <c r="Z353" s="2"/>
      <c r="AA353" s="2"/>
      <c r="AB353" s="2"/>
      <c r="AC353" s="940"/>
      <c r="AD353" s="2"/>
      <c r="AE353" s="2"/>
      <c r="AF353" s="2"/>
      <c r="AG353" s="2"/>
      <c r="AH353" s="2"/>
      <c r="AI353" s="2"/>
      <c r="AJ353" s="2"/>
      <c r="AK353" s="2"/>
      <c r="AL353" s="2"/>
      <c r="AM353" s="2"/>
      <c r="AN353" s="2"/>
      <c r="AO353" s="2"/>
      <c r="AP353" s="2"/>
      <c r="AQ353" s="2"/>
      <c r="AR353" s="2"/>
      <c r="AS353" s="2"/>
      <c r="AT353" s="2"/>
      <c r="AU353" s="2"/>
      <c r="AV353" s="2"/>
      <c r="AW353" s="2"/>
    </row>
    <row r="354">
      <c r="A354" s="2"/>
      <c r="B354" s="2"/>
      <c r="C354" s="2"/>
      <c r="D354" s="2"/>
      <c r="E354" s="2"/>
      <c r="F354" s="2"/>
      <c r="G354" s="2"/>
      <c r="H354" s="2"/>
      <c r="I354" s="2"/>
      <c r="J354" s="2"/>
      <c r="K354" s="2"/>
      <c r="L354" s="2"/>
      <c r="M354" s="2"/>
      <c r="N354" s="2"/>
      <c r="O354" s="2"/>
      <c r="P354" s="2"/>
      <c r="Q354" s="938"/>
      <c r="R354" s="2"/>
      <c r="S354" s="939"/>
      <c r="T354" s="938"/>
      <c r="U354" s="938"/>
      <c r="V354" s="938"/>
      <c r="W354" s="2"/>
      <c r="X354" s="2"/>
      <c r="Y354" s="2"/>
      <c r="Z354" s="2"/>
      <c r="AA354" s="2"/>
      <c r="AB354" s="2"/>
      <c r="AC354" s="940"/>
      <c r="AD354" s="2"/>
      <c r="AE354" s="2"/>
      <c r="AF354" s="2"/>
      <c r="AG354" s="2"/>
      <c r="AH354" s="2"/>
      <c r="AI354" s="2"/>
      <c r="AJ354" s="2"/>
      <c r="AK354" s="2"/>
      <c r="AL354" s="2"/>
      <c r="AM354" s="2"/>
      <c r="AN354" s="2"/>
      <c r="AO354" s="2"/>
      <c r="AP354" s="2"/>
      <c r="AQ354" s="2"/>
      <c r="AR354" s="2"/>
      <c r="AS354" s="2"/>
      <c r="AT354" s="2"/>
      <c r="AU354" s="2"/>
      <c r="AV354" s="2"/>
      <c r="AW354" s="2"/>
    </row>
    <row r="355">
      <c r="A355" s="2"/>
      <c r="B355" s="2"/>
      <c r="C355" s="2"/>
      <c r="D355" s="2"/>
      <c r="E355" s="2"/>
      <c r="F355" s="2"/>
      <c r="G355" s="2"/>
      <c r="H355" s="2"/>
      <c r="I355" s="2"/>
      <c r="J355" s="2"/>
      <c r="K355" s="2"/>
      <c r="L355" s="2"/>
      <c r="M355" s="2"/>
      <c r="N355" s="2"/>
      <c r="O355" s="2"/>
      <c r="P355" s="2"/>
      <c r="Q355" s="938"/>
      <c r="R355" s="2"/>
      <c r="S355" s="939"/>
      <c r="T355" s="938"/>
      <c r="U355" s="938"/>
      <c r="V355" s="938"/>
      <c r="W355" s="2"/>
      <c r="X355" s="2"/>
      <c r="Y355" s="2"/>
      <c r="Z355" s="2"/>
      <c r="AA355" s="2"/>
      <c r="AB355" s="2"/>
      <c r="AC355" s="940"/>
      <c r="AD355" s="2"/>
      <c r="AE355" s="2"/>
      <c r="AF355" s="2"/>
      <c r="AG355" s="2"/>
      <c r="AH355" s="2"/>
      <c r="AI355" s="2"/>
      <c r="AJ355" s="2"/>
      <c r="AK355" s="2"/>
      <c r="AL355" s="2"/>
      <c r="AM355" s="2"/>
      <c r="AN355" s="2"/>
      <c r="AO355" s="2"/>
      <c r="AP355" s="2"/>
      <c r="AQ355" s="2"/>
      <c r="AR355" s="2"/>
      <c r="AS355" s="2"/>
      <c r="AT355" s="2"/>
      <c r="AU355" s="2"/>
      <c r="AV355" s="2"/>
      <c r="AW355" s="2"/>
    </row>
    <row r="356">
      <c r="A356" s="2"/>
      <c r="B356" s="2"/>
      <c r="C356" s="2"/>
      <c r="D356" s="2"/>
      <c r="E356" s="2"/>
      <c r="F356" s="2"/>
      <c r="G356" s="2"/>
      <c r="H356" s="2"/>
      <c r="I356" s="2"/>
      <c r="J356" s="2"/>
      <c r="K356" s="2"/>
      <c r="L356" s="2"/>
      <c r="M356" s="2"/>
      <c r="N356" s="2"/>
      <c r="O356" s="2"/>
      <c r="P356" s="2"/>
      <c r="Q356" s="938"/>
      <c r="R356" s="2"/>
      <c r="S356" s="939"/>
      <c r="T356" s="938"/>
      <c r="U356" s="938"/>
      <c r="V356" s="938"/>
      <c r="W356" s="2"/>
      <c r="X356" s="2"/>
      <c r="Y356" s="2"/>
      <c r="Z356" s="2"/>
      <c r="AA356" s="2"/>
      <c r="AB356" s="2"/>
      <c r="AC356" s="940"/>
      <c r="AD356" s="2"/>
      <c r="AE356" s="2"/>
      <c r="AF356" s="2"/>
      <c r="AG356" s="2"/>
      <c r="AH356" s="2"/>
      <c r="AI356" s="2"/>
      <c r="AJ356" s="2"/>
      <c r="AK356" s="2"/>
      <c r="AL356" s="2"/>
      <c r="AM356" s="2"/>
      <c r="AN356" s="2"/>
      <c r="AO356" s="2"/>
      <c r="AP356" s="2"/>
      <c r="AQ356" s="2"/>
      <c r="AR356" s="2"/>
      <c r="AS356" s="2"/>
      <c r="AT356" s="2"/>
      <c r="AU356" s="2"/>
      <c r="AV356" s="2"/>
      <c r="AW356" s="2"/>
    </row>
    <row r="357">
      <c r="A357" s="2"/>
      <c r="B357" s="2"/>
      <c r="C357" s="2"/>
      <c r="D357" s="2"/>
      <c r="E357" s="2"/>
      <c r="F357" s="2"/>
      <c r="G357" s="2"/>
      <c r="H357" s="2"/>
      <c r="I357" s="2"/>
      <c r="J357" s="2"/>
      <c r="K357" s="2"/>
      <c r="L357" s="2"/>
      <c r="M357" s="2"/>
      <c r="N357" s="2"/>
      <c r="O357" s="2"/>
      <c r="P357" s="2"/>
      <c r="Q357" s="938"/>
      <c r="R357" s="2"/>
      <c r="S357" s="939"/>
      <c r="T357" s="938"/>
      <c r="U357" s="938"/>
      <c r="V357" s="938"/>
      <c r="W357" s="2"/>
      <c r="X357" s="2"/>
      <c r="Y357" s="2"/>
      <c r="Z357" s="2"/>
      <c r="AA357" s="2"/>
      <c r="AB357" s="2"/>
      <c r="AC357" s="940"/>
      <c r="AD357" s="2"/>
      <c r="AE357" s="2"/>
      <c r="AF357" s="2"/>
      <c r="AG357" s="2"/>
      <c r="AH357" s="2"/>
      <c r="AI357" s="2"/>
      <c r="AJ357" s="2"/>
      <c r="AK357" s="2"/>
      <c r="AL357" s="2"/>
      <c r="AM357" s="2"/>
      <c r="AN357" s="2"/>
      <c r="AO357" s="2"/>
      <c r="AP357" s="2"/>
      <c r="AQ357" s="2"/>
      <c r="AR357" s="2"/>
      <c r="AS357" s="2"/>
      <c r="AT357" s="2"/>
      <c r="AU357" s="2"/>
      <c r="AV357" s="2"/>
      <c r="AW357" s="2"/>
    </row>
    <row r="358">
      <c r="A358" s="2"/>
      <c r="B358" s="2"/>
      <c r="C358" s="2"/>
      <c r="D358" s="2"/>
      <c r="E358" s="2"/>
      <c r="F358" s="2"/>
      <c r="G358" s="2"/>
      <c r="H358" s="2"/>
      <c r="I358" s="2"/>
      <c r="J358" s="2"/>
      <c r="K358" s="2"/>
      <c r="L358" s="2"/>
      <c r="M358" s="2"/>
      <c r="N358" s="2"/>
      <c r="O358" s="2"/>
      <c r="P358" s="2"/>
      <c r="Q358" s="938"/>
      <c r="R358" s="2"/>
      <c r="S358" s="939"/>
      <c r="T358" s="938"/>
      <c r="U358" s="938"/>
      <c r="V358" s="938"/>
      <c r="W358" s="2"/>
      <c r="X358" s="2"/>
      <c r="Y358" s="2"/>
      <c r="Z358" s="2"/>
      <c r="AA358" s="2"/>
      <c r="AB358" s="2"/>
      <c r="AC358" s="940"/>
      <c r="AD358" s="2"/>
      <c r="AE358" s="2"/>
      <c r="AF358" s="2"/>
      <c r="AG358" s="2"/>
      <c r="AH358" s="2"/>
      <c r="AI358" s="2"/>
      <c r="AJ358" s="2"/>
      <c r="AK358" s="2"/>
      <c r="AL358" s="2"/>
      <c r="AM358" s="2"/>
      <c r="AN358" s="2"/>
      <c r="AO358" s="2"/>
      <c r="AP358" s="2"/>
      <c r="AQ358" s="2"/>
      <c r="AR358" s="2"/>
      <c r="AS358" s="2"/>
      <c r="AT358" s="2"/>
      <c r="AU358" s="2"/>
      <c r="AV358" s="2"/>
      <c r="AW358" s="2"/>
    </row>
    <row r="359">
      <c r="A359" s="2"/>
      <c r="B359" s="2"/>
      <c r="C359" s="2"/>
      <c r="D359" s="2"/>
      <c r="E359" s="2"/>
      <c r="F359" s="2"/>
      <c r="G359" s="2"/>
      <c r="H359" s="2"/>
      <c r="I359" s="2"/>
      <c r="J359" s="2"/>
      <c r="K359" s="2"/>
      <c r="L359" s="2"/>
      <c r="M359" s="2"/>
      <c r="N359" s="2"/>
      <c r="O359" s="2"/>
      <c r="P359" s="2"/>
      <c r="Q359" s="938"/>
      <c r="R359" s="2"/>
      <c r="S359" s="939"/>
      <c r="T359" s="938"/>
      <c r="U359" s="938"/>
      <c r="V359" s="938"/>
      <c r="W359" s="2"/>
      <c r="X359" s="2"/>
      <c r="Y359" s="2"/>
      <c r="Z359" s="2"/>
      <c r="AA359" s="2"/>
      <c r="AB359" s="2"/>
      <c r="AC359" s="940"/>
      <c r="AD359" s="2"/>
      <c r="AE359" s="2"/>
      <c r="AF359" s="2"/>
      <c r="AG359" s="2"/>
      <c r="AH359" s="2"/>
      <c r="AI359" s="2"/>
      <c r="AJ359" s="2"/>
      <c r="AK359" s="2"/>
      <c r="AL359" s="2"/>
      <c r="AM359" s="2"/>
      <c r="AN359" s="2"/>
      <c r="AO359" s="2"/>
      <c r="AP359" s="2"/>
      <c r="AQ359" s="2"/>
      <c r="AR359" s="2"/>
      <c r="AS359" s="2"/>
      <c r="AT359" s="2"/>
      <c r="AU359" s="2"/>
      <c r="AV359" s="2"/>
      <c r="AW359" s="2"/>
    </row>
    <row r="360">
      <c r="A360" s="2"/>
      <c r="B360" s="2"/>
      <c r="C360" s="2"/>
      <c r="D360" s="2"/>
      <c r="E360" s="2"/>
      <c r="F360" s="2"/>
      <c r="G360" s="2"/>
      <c r="H360" s="2"/>
      <c r="I360" s="2"/>
      <c r="J360" s="2"/>
      <c r="K360" s="2"/>
      <c r="L360" s="2"/>
      <c r="M360" s="2"/>
      <c r="N360" s="2"/>
      <c r="O360" s="2"/>
      <c r="P360" s="2"/>
      <c r="Q360" s="938"/>
      <c r="R360" s="2"/>
      <c r="S360" s="939"/>
      <c r="T360" s="938"/>
      <c r="U360" s="938"/>
      <c r="V360" s="938"/>
      <c r="W360" s="2"/>
      <c r="X360" s="2"/>
      <c r="Y360" s="2"/>
      <c r="Z360" s="2"/>
      <c r="AA360" s="2"/>
      <c r="AB360" s="2"/>
      <c r="AC360" s="940"/>
      <c r="AD360" s="2"/>
      <c r="AE360" s="2"/>
      <c r="AF360" s="2"/>
      <c r="AG360" s="2"/>
      <c r="AH360" s="2"/>
      <c r="AI360" s="2"/>
      <c r="AJ360" s="2"/>
      <c r="AK360" s="2"/>
      <c r="AL360" s="2"/>
      <c r="AM360" s="2"/>
      <c r="AN360" s="2"/>
      <c r="AO360" s="2"/>
      <c r="AP360" s="2"/>
      <c r="AQ360" s="2"/>
      <c r="AR360" s="2"/>
      <c r="AS360" s="2"/>
      <c r="AT360" s="2"/>
      <c r="AU360" s="2"/>
      <c r="AV360" s="2"/>
      <c r="AW360" s="2"/>
    </row>
    <row r="361">
      <c r="A361" s="2"/>
      <c r="B361" s="2"/>
      <c r="C361" s="2"/>
      <c r="D361" s="2"/>
      <c r="E361" s="2"/>
      <c r="F361" s="2"/>
      <c r="G361" s="2"/>
      <c r="H361" s="2"/>
      <c r="I361" s="2"/>
      <c r="J361" s="2"/>
      <c r="K361" s="2"/>
      <c r="L361" s="2"/>
      <c r="M361" s="2"/>
      <c r="N361" s="2"/>
      <c r="O361" s="2"/>
      <c r="P361" s="2"/>
      <c r="Q361" s="938"/>
      <c r="R361" s="2"/>
      <c r="S361" s="939"/>
      <c r="T361" s="938"/>
      <c r="U361" s="938"/>
      <c r="V361" s="938"/>
      <c r="W361" s="2"/>
      <c r="X361" s="2"/>
      <c r="Y361" s="2"/>
      <c r="Z361" s="2"/>
      <c r="AA361" s="2"/>
      <c r="AB361" s="2"/>
      <c r="AC361" s="940"/>
      <c r="AD361" s="2"/>
      <c r="AE361" s="2"/>
      <c r="AF361" s="2"/>
      <c r="AG361" s="2"/>
      <c r="AH361" s="2"/>
      <c r="AI361" s="2"/>
      <c r="AJ361" s="2"/>
      <c r="AK361" s="2"/>
      <c r="AL361" s="2"/>
      <c r="AM361" s="2"/>
      <c r="AN361" s="2"/>
      <c r="AO361" s="2"/>
      <c r="AP361" s="2"/>
      <c r="AQ361" s="2"/>
      <c r="AR361" s="2"/>
      <c r="AS361" s="2"/>
      <c r="AT361" s="2"/>
      <c r="AU361" s="2"/>
      <c r="AV361" s="2"/>
      <c r="AW361" s="2"/>
    </row>
    <row r="362">
      <c r="A362" s="2"/>
      <c r="B362" s="2"/>
      <c r="C362" s="2"/>
      <c r="D362" s="2"/>
      <c r="E362" s="2"/>
      <c r="F362" s="2"/>
      <c r="G362" s="2"/>
      <c r="H362" s="2"/>
      <c r="I362" s="2"/>
      <c r="J362" s="2"/>
      <c r="K362" s="2"/>
      <c r="L362" s="2"/>
      <c r="M362" s="2"/>
      <c r="N362" s="2"/>
      <c r="O362" s="2"/>
      <c r="P362" s="2"/>
      <c r="Q362" s="938"/>
      <c r="R362" s="2"/>
      <c r="S362" s="939"/>
      <c r="T362" s="938"/>
      <c r="U362" s="938"/>
      <c r="V362" s="938"/>
      <c r="W362" s="2"/>
      <c r="X362" s="2"/>
      <c r="Y362" s="2"/>
      <c r="Z362" s="2"/>
      <c r="AA362" s="2"/>
      <c r="AB362" s="2"/>
      <c r="AC362" s="940"/>
      <c r="AD362" s="2"/>
      <c r="AE362" s="2"/>
      <c r="AF362" s="2"/>
      <c r="AG362" s="2"/>
      <c r="AH362" s="2"/>
      <c r="AI362" s="2"/>
      <c r="AJ362" s="2"/>
      <c r="AK362" s="2"/>
      <c r="AL362" s="2"/>
      <c r="AM362" s="2"/>
      <c r="AN362" s="2"/>
      <c r="AO362" s="2"/>
      <c r="AP362" s="2"/>
      <c r="AQ362" s="2"/>
      <c r="AR362" s="2"/>
      <c r="AS362" s="2"/>
      <c r="AT362" s="2"/>
      <c r="AU362" s="2"/>
      <c r="AV362" s="2"/>
      <c r="AW362" s="2"/>
    </row>
    <row r="363">
      <c r="A363" s="2"/>
      <c r="B363" s="2"/>
      <c r="C363" s="2"/>
      <c r="D363" s="2"/>
      <c r="E363" s="2"/>
      <c r="F363" s="2"/>
      <c r="G363" s="2"/>
      <c r="H363" s="2"/>
      <c r="I363" s="2"/>
      <c r="J363" s="2"/>
      <c r="K363" s="2"/>
      <c r="L363" s="2"/>
      <c r="M363" s="2"/>
      <c r="N363" s="2"/>
      <c r="O363" s="2"/>
      <c r="P363" s="2"/>
      <c r="Q363" s="938"/>
      <c r="R363" s="2"/>
      <c r="S363" s="939"/>
      <c r="T363" s="938"/>
      <c r="U363" s="938"/>
      <c r="V363" s="938"/>
      <c r="W363" s="2"/>
      <c r="X363" s="2"/>
      <c r="Y363" s="2"/>
      <c r="Z363" s="2"/>
      <c r="AA363" s="2"/>
      <c r="AB363" s="2"/>
      <c r="AC363" s="940"/>
      <c r="AD363" s="2"/>
      <c r="AE363" s="2"/>
      <c r="AF363" s="2"/>
      <c r="AG363" s="2"/>
      <c r="AH363" s="2"/>
      <c r="AI363" s="2"/>
      <c r="AJ363" s="2"/>
      <c r="AK363" s="2"/>
      <c r="AL363" s="2"/>
      <c r="AM363" s="2"/>
      <c r="AN363" s="2"/>
      <c r="AO363" s="2"/>
      <c r="AP363" s="2"/>
      <c r="AQ363" s="2"/>
      <c r="AR363" s="2"/>
      <c r="AS363" s="2"/>
      <c r="AT363" s="2"/>
      <c r="AU363" s="2"/>
      <c r="AV363" s="2"/>
      <c r="AW363" s="2"/>
    </row>
    <row r="364">
      <c r="A364" s="2"/>
      <c r="B364" s="2"/>
      <c r="C364" s="2"/>
      <c r="D364" s="2"/>
      <c r="E364" s="2"/>
      <c r="F364" s="2"/>
      <c r="G364" s="2"/>
      <c r="H364" s="2"/>
      <c r="I364" s="2"/>
      <c r="J364" s="2"/>
      <c r="K364" s="2"/>
      <c r="L364" s="2"/>
      <c r="M364" s="2"/>
      <c r="N364" s="2"/>
      <c r="O364" s="2"/>
      <c r="P364" s="2"/>
      <c r="Q364" s="938"/>
      <c r="R364" s="2"/>
      <c r="S364" s="939"/>
      <c r="T364" s="938"/>
      <c r="U364" s="938"/>
      <c r="V364" s="938"/>
      <c r="W364" s="2"/>
      <c r="X364" s="2"/>
      <c r="Y364" s="2"/>
      <c r="Z364" s="2"/>
      <c r="AA364" s="2"/>
      <c r="AB364" s="2"/>
      <c r="AC364" s="940"/>
      <c r="AD364" s="2"/>
      <c r="AE364" s="2"/>
      <c r="AF364" s="2"/>
      <c r="AG364" s="2"/>
      <c r="AH364" s="2"/>
      <c r="AI364" s="2"/>
      <c r="AJ364" s="2"/>
      <c r="AK364" s="2"/>
      <c r="AL364" s="2"/>
      <c r="AM364" s="2"/>
      <c r="AN364" s="2"/>
      <c r="AO364" s="2"/>
      <c r="AP364" s="2"/>
      <c r="AQ364" s="2"/>
      <c r="AR364" s="2"/>
      <c r="AS364" s="2"/>
      <c r="AT364" s="2"/>
      <c r="AU364" s="2"/>
      <c r="AV364" s="2"/>
      <c r="AW364" s="2"/>
    </row>
    <row r="365">
      <c r="A365" s="2"/>
      <c r="B365" s="2"/>
      <c r="C365" s="2"/>
      <c r="D365" s="2"/>
      <c r="E365" s="2"/>
      <c r="F365" s="2"/>
      <c r="G365" s="2"/>
      <c r="H365" s="2"/>
      <c r="I365" s="2"/>
      <c r="J365" s="2"/>
      <c r="K365" s="2"/>
      <c r="L365" s="2"/>
      <c r="M365" s="2"/>
      <c r="N365" s="2"/>
      <c r="O365" s="2"/>
      <c r="P365" s="2"/>
      <c r="Q365" s="938"/>
      <c r="R365" s="2"/>
      <c r="S365" s="939"/>
      <c r="T365" s="938"/>
      <c r="U365" s="938"/>
      <c r="V365" s="938"/>
      <c r="W365" s="2"/>
      <c r="X365" s="2"/>
      <c r="Y365" s="2"/>
      <c r="Z365" s="2"/>
      <c r="AA365" s="2"/>
      <c r="AB365" s="2"/>
      <c r="AC365" s="940"/>
      <c r="AD365" s="2"/>
      <c r="AE365" s="2"/>
      <c r="AF365" s="2"/>
      <c r="AG365" s="2"/>
      <c r="AH365" s="2"/>
      <c r="AI365" s="2"/>
      <c r="AJ365" s="2"/>
      <c r="AK365" s="2"/>
      <c r="AL365" s="2"/>
      <c r="AM365" s="2"/>
      <c r="AN365" s="2"/>
      <c r="AO365" s="2"/>
      <c r="AP365" s="2"/>
      <c r="AQ365" s="2"/>
      <c r="AR365" s="2"/>
      <c r="AS365" s="2"/>
      <c r="AT365" s="2"/>
      <c r="AU365" s="2"/>
      <c r="AV365" s="2"/>
      <c r="AW365" s="2"/>
    </row>
    <row r="366">
      <c r="A366" s="2"/>
      <c r="B366" s="2"/>
      <c r="C366" s="2"/>
      <c r="D366" s="2"/>
      <c r="E366" s="2"/>
      <c r="F366" s="2"/>
      <c r="G366" s="2"/>
      <c r="H366" s="2"/>
      <c r="I366" s="2"/>
      <c r="J366" s="2"/>
      <c r="K366" s="2"/>
      <c r="L366" s="2"/>
      <c r="M366" s="2"/>
      <c r="N366" s="2"/>
      <c r="O366" s="2"/>
      <c r="P366" s="2"/>
      <c r="Q366" s="938"/>
      <c r="R366" s="2"/>
      <c r="S366" s="939"/>
      <c r="T366" s="938"/>
      <c r="U366" s="938"/>
      <c r="V366" s="938"/>
      <c r="W366" s="2"/>
      <c r="X366" s="2"/>
      <c r="Y366" s="2"/>
      <c r="Z366" s="2"/>
      <c r="AA366" s="2"/>
      <c r="AB366" s="2"/>
      <c r="AC366" s="940"/>
      <c r="AD366" s="2"/>
      <c r="AE366" s="2"/>
      <c r="AF366" s="2"/>
      <c r="AG366" s="2"/>
      <c r="AH366" s="2"/>
      <c r="AI366" s="2"/>
      <c r="AJ366" s="2"/>
      <c r="AK366" s="2"/>
      <c r="AL366" s="2"/>
      <c r="AM366" s="2"/>
      <c r="AN366" s="2"/>
      <c r="AO366" s="2"/>
      <c r="AP366" s="2"/>
      <c r="AQ366" s="2"/>
      <c r="AR366" s="2"/>
      <c r="AS366" s="2"/>
      <c r="AT366" s="2"/>
      <c r="AU366" s="2"/>
      <c r="AV366" s="2"/>
      <c r="AW366" s="2"/>
    </row>
    <row r="367">
      <c r="A367" s="2"/>
      <c r="B367" s="2"/>
      <c r="C367" s="2"/>
      <c r="D367" s="2"/>
      <c r="E367" s="2"/>
      <c r="F367" s="2"/>
      <c r="G367" s="2"/>
      <c r="H367" s="2"/>
      <c r="I367" s="2"/>
      <c r="J367" s="2"/>
      <c r="K367" s="2"/>
      <c r="L367" s="2"/>
      <c r="M367" s="2"/>
      <c r="N367" s="2"/>
      <c r="O367" s="2"/>
      <c r="P367" s="2"/>
      <c r="Q367" s="938"/>
      <c r="R367" s="2"/>
      <c r="S367" s="939"/>
      <c r="T367" s="938"/>
      <c r="U367" s="938"/>
      <c r="V367" s="938"/>
      <c r="W367" s="2"/>
      <c r="X367" s="2"/>
      <c r="Y367" s="2"/>
      <c r="Z367" s="2"/>
      <c r="AA367" s="2"/>
      <c r="AB367" s="2"/>
      <c r="AC367" s="940"/>
      <c r="AD367" s="2"/>
      <c r="AE367" s="2"/>
      <c r="AF367" s="2"/>
      <c r="AG367" s="2"/>
      <c r="AH367" s="2"/>
      <c r="AI367" s="2"/>
      <c r="AJ367" s="2"/>
      <c r="AK367" s="2"/>
      <c r="AL367" s="2"/>
      <c r="AM367" s="2"/>
      <c r="AN367" s="2"/>
      <c r="AO367" s="2"/>
      <c r="AP367" s="2"/>
      <c r="AQ367" s="2"/>
      <c r="AR367" s="2"/>
      <c r="AS367" s="2"/>
      <c r="AT367" s="2"/>
      <c r="AU367" s="2"/>
      <c r="AV367" s="2"/>
      <c r="AW367" s="2"/>
    </row>
    <row r="368">
      <c r="A368" s="2"/>
      <c r="B368" s="2"/>
      <c r="C368" s="2"/>
      <c r="D368" s="2"/>
      <c r="E368" s="2"/>
      <c r="F368" s="2"/>
      <c r="G368" s="2"/>
      <c r="H368" s="2"/>
      <c r="I368" s="2"/>
      <c r="J368" s="2"/>
      <c r="K368" s="2"/>
      <c r="L368" s="2"/>
      <c r="M368" s="2"/>
      <c r="N368" s="2"/>
      <c r="O368" s="2"/>
      <c r="P368" s="2"/>
      <c r="Q368" s="938"/>
      <c r="R368" s="2"/>
      <c r="S368" s="939"/>
      <c r="T368" s="938"/>
      <c r="U368" s="938"/>
      <c r="V368" s="938"/>
      <c r="W368" s="2"/>
      <c r="X368" s="2"/>
      <c r="Y368" s="2"/>
      <c r="Z368" s="2"/>
      <c r="AA368" s="2"/>
      <c r="AB368" s="2"/>
      <c r="AC368" s="940"/>
      <c r="AD368" s="2"/>
      <c r="AE368" s="2"/>
      <c r="AF368" s="2"/>
      <c r="AG368" s="2"/>
      <c r="AH368" s="2"/>
      <c r="AI368" s="2"/>
      <c r="AJ368" s="2"/>
      <c r="AK368" s="2"/>
      <c r="AL368" s="2"/>
      <c r="AM368" s="2"/>
      <c r="AN368" s="2"/>
      <c r="AO368" s="2"/>
      <c r="AP368" s="2"/>
      <c r="AQ368" s="2"/>
      <c r="AR368" s="2"/>
      <c r="AS368" s="2"/>
      <c r="AT368" s="2"/>
      <c r="AU368" s="2"/>
      <c r="AV368" s="2"/>
      <c r="AW368" s="2"/>
    </row>
    <row r="369">
      <c r="A369" s="2"/>
      <c r="B369" s="2"/>
      <c r="C369" s="2"/>
      <c r="D369" s="2"/>
      <c r="E369" s="2"/>
      <c r="F369" s="2"/>
      <c r="G369" s="2"/>
      <c r="H369" s="2"/>
      <c r="I369" s="2"/>
      <c r="J369" s="2"/>
      <c r="K369" s="2"/>
      <c r="L369" s="2"/>
      <c r="M369" s="2"/>
      <c r="N369" s="2"/>
      <c r="O369" s="2"/>
      <c r="P369" s="2"/>
      <c r="Q369" s="938"/>
      <c r="R369" s="2"/>
      <c r="S369" s="939"/>
      <c r="T369" s="938"/>
      <c r="U369" s="938"/>
      <c r="V369" s="938"/>
      <c r="W369" s="2"/>
      <c r="X369" s="2"/>
      <c r="Y369" s="2"/>
      <c r="Z369" s="2"/>
      <c r="AA369" s="2"/>
      <c r="AB369" s="2"/>
      <c r="AC369" s="940"/>
      <c r="AD369" s="2"/>
      <c r="AE369" s="2"/>
      <c r="AF369" s="2"/>
      <c r="AG369" s="2"/>
      <c r="AH369" s="2"/>
      <c r="AI369" s="2"/>
      <c r="AJ369" s="2"/>
      <c r="AK369" s="2"/>
      <c r="AL369" s="2"/>
      <c r="AM369" s="2"/>
      <c r="AN369" s="2"/>
      <c r="AO369" s="2"/>
      <c r="AP369" s="2"/>
      <c r="AQ369" s="2"/>
      <c r="AR369" s="2"/>
      <c r="AS369" s="2"/>
      <c r="AT369" s="2"/>
      <c r="AU369" s="2"/>
      <c r="AV369" s="2"/>
      <c r="AW369" s="2"/>
    </row>
    <row r="370">
      <c r="A370" s="2"/>
      <c r="B370" s="2"/>
      <c r="C370" s="2"/>
      <c r="D370" s="2"/>
      <c r="E370" s="2"/>
      <c r="F370" s="2"/>
      <c r="G370" s="2"/>
      <c r="H370" s="2"/>
      <c r="I370" s="2"/>
      <c r="J370" s="2"/>
      <c r="K370" s="2"/>
      <c r="L370" s="2"/>
      <c r="M370" s="2"/>
      <c r="N370" s="2"/>
      <c r="O370" s="2"/>
      <c r="P370" s="2"/>
      <c r="Q370" s="938"/>
      <c r="R370" s="2"/>
      <c r="S370" s="939"/>
      <c r="T370" s="938"/>
      <c r="U370" s="938"/>
      <c r="V370" s="938"/>
      <c r="W370" s="2"/>
      <c r="X370" s="2"/>
      <c r="Y370" s="2"/>
      <c r="Z370" s="2"/>
      <c r="AA370" s="2"/>
      <c r="AB370" s="2"/>
      <c r="AC370" s="940"/>
      <c r="AD370" s="2"/>
      <c r="AE370" s="2"/>
      <c r="AF370" s="2"/>
      <c r="AG370" s="2"/>
      <c r="AH370" s="2"/>
      <c r="AI370" s="2"/>
      <c r="AJ370" s="2"/>
      <c r="AK370" s="2"/>
      <c r="AL370" s="2"/>
      <c r="AM370" s="2"/>
      <c r="AN370" s="2"/>
      <c r="AO370" s="2"/>
      <c r="AP370" s="2"/>
      <c r="AQ370" s="2"/>
      <c r="AR370" s="2"/>
      <c r="AS370" s="2"/>
      <c r="AT370" s="2"/>
      <c r="AU370" s="2"/>
      <c r="AV370" s="2"/>
      <c r="AW370" s="2"/>
    </row>
    <row r="371">
      <c r="A371" s="2"/>
      <c r="B371" s="2"/>
      <c r="C371" s="2"/>
      <c r="D371" s="2"/>
      <c r="E371" s="2"/>
      <c r="F371" s="2"/>
      <c r="G371" s="2"/>
      <c r="H371" s="2"/>
      <c r="I371" s="2"/>
      <c r="J371" s="2"/>
      <c r="K371" s="2"/>
      <c r="L371" s="2"/>
      <c r="M371" s="2"/>
      <c r="N371" s="2"/>
      <c r="O371" s="2"/>
      <c r="P371" s="2"/>
      <c r="Q371" s="938"/>
      <c r="R371" s="2"/>
      <c r="S371" s="939"/>
      <c r="T371" s="938"/>
      <c r="U371" s="938"/>
      <c r="V371" s="938"/>
      <c r="W371" s="2"/>
      <c r="X371" s="2"/>
      <c r="Y371" s="2"/>
      <c r="Z371" s="2"/>
      <c r="AA371" s="2"/>
      <c r="AB371" s="2"/>
      <c r="AC371" s="940"/>
      <c r="AD371" s="2"/>
      <c r="AE371" s="2"/>
      <c r="AF371" s="2"/>
      <c r="AG371" s="2"/>
      <c r="AH371" s="2"/>
      <c r="AI371" s="2"/>
      <c r="AJ371" s="2"/>
      <c r="AK371" s="2"/>
      <c r="AL371" s="2"/>
      <c r="AM371" s="2"/>
      <c r="AN371" s="2"/>
      <c r="AO371" s="2"/>
      <c r="AP371" s="2"/>
      <c r="AQ371" s="2"/>
      <c r="AR371" s="2"/>
      <c r="AS371" s="2"/>
      <c r="AT371" s="2"/>
      <c r="AU371" s="2"/>
      <c r="AV371" s="2"/>
      <c r="AW371" s="2"/>
    </row>
    <row r="372">
      <c r="A372" s="2"/>
      <c r="B372" s="2"/>
      <c r="C372" s="2"/>
      <c r="D372" s="2"/>
      <c r="E372" s="2"/>
      <c r="F372" s="2"/>
      <c r="G372" s="2"/>
      <c r="H372" s="2"/>
      <c r="I372" s="2"/>
      <c r="J372" s="2"/>
      <c r="K372" s="2"/>
      <c r="L372" s="2"/>
      <c r="M372" s="2"/>
      <c r="N372" s="2"/>
      <c r="O372" s="2"/>
      <c r="P372" s="2"/>
      <c r="Q372" s="938"/>
      <c r="R372" s="2"/>
      <c r="S372" s="939"/>
      <c r="T372" s="938"/>
      <c r="U372" s="938"/>
      <c r="V372" s="938"/>
      <c r="W372" s="2"/>
      <c r="X372" s="2"/>
      <c r="Y372" s="2"/>
      <c r="Z372" s="2"/>
      <c r="AA372" s="2"/>
      <c r="AB372" s="2"/>
      <c r="AC372" s="940"/>
      <c r="AD372" s="2"/>
      <c r="AE372" s="2"/>
      <c r="AF372" s="2"/>
      <c r="AG372" s="2"/>
      <c r="AH372" s="2"/>
      <c r="AI372" s="2"/>
      <c r="AJ372" s="2"/>
      <c r="AK372" s="2"/>
      <c r="AL372" s="2"/>
      <c r="AM372" s="2"/>
      <c r="AN372" s="2"/>
      <c r="AO372" s="2"/>
      <c r="AP372" s="2"/>
      <c r="AQ372" s="2"/>
      <c r="AR372" s="2"/>
      <c r="AS372" s="2"/>
      <c r="AT372" s="2"/>
      <c r="AU372" s="2"/>
      <c r="AV372" s="2"/>
      <c r="AW372" s="2"/>
    </row>
    <row r="373">
      <c r="A373" s="2"/>
      <c r="B373" s="2"/>
      <c r="C373" s="2"/>
      <c r="D373" s="2"/>
      <c r="E373" s="2"/>
      <c r="F373" s="2"/>
      <c r="G373" s="2"/>
      <c r="H373" s="2"/>
      <c r="I373" s="2"/>
      <c r="J373" s="2"/>
      <c r="K373" s="2"/>
      <c r="L373" s="2"/>
      <c r="M373" s="2"/>
      <c r="N373" s="2"/>
      <c r="O373" s="2"/>
      <c r="P373" s="2"/>
      <c r="Q373" s="938"/>
      <c r="R373" s="2"/>
      <c r="S373" s="939"/>
      <c r="T373" s="938"/>
      <c r="U373" s="938"/>
      <c r="V373" s="938"/>
      <c r="W373" s="2"/>
      <c r="X373" s="2"/>
      <c r="Y373" s="2"/>
      <c r="Z373" s="2"/>
      <c r="AA373" s="2"/>
      <c r="AB373" s="2"/>
      <c r="AC373" s="940"/>
      <c r="AD373" s="2"/>
      <c r="AE373" s="2"/>
      <c r="AF373" s="2"/>
      <c r="AG373" s="2"/>
      <c r="AH373" s="2"/>
      <c r="AI373" s="2"/>
      <c r="AJ373" s="2"/>
      <c r="AK373" s="2"/>
      <c r="AL373" s="2"/>
      <c r="AM373" s="2"/>
      <c r="AN373" s="2"/>
      <c r="AO373" s="2"/>
      <c r="AP373" s="2"/>
      <c r="AQ373" s="2"/>
      <c r="AR373" s="2"/>
      <c r="AS373" s="2"/>
      <c r="AT373" s="2"/>
      <c r="AU373" s="2"/>
      <c r="AV373" s="2"/>
      <c r="AW373" s="2"/>
    </row>
    <row r="374">
      <c r="A374" s="2"/>
      <c r="B374" s="2"/>
      <c r="C374" s="2"/>
      <c r="D374" s="2"/>
      <c r="E374" s="2"/>
      <c r="F374" s="2"/>
      <c r="G374" s="2"/>
      <c r="H374" s="2"/>
      <c r="I374" s="2"/>
      <c r="J374" s="2"/>
      <c r="K374" s="2"/>
      <c r="L374" s="2"/>
      <c r="M374" s="2"/>
      <c r="N374" s="2"/>
      <c r="O374" s="2"/>
      <c r="P374" s="2"/>
      <c r="Q374" s="938"/>
      <c r="R374" s="2"/>
      <c r="S374" s="939"/>
      <c r="T374" s="938"/>
      <c r="U374" s="938"/>
      <c r="V374" s="938"/>
      <c r="W374" s="2"/>
      <c r="X374" s="2"/>
      <c r="Y374" s="2"/>
      <c r="Z374" s="2"/>
      <c r="AA374" s="2"/>
      <c r="AB374" s="2"/>
      <c r="AC374" s="940"/>
      <c r="AD374" s="2"/>
      <c r="AE374" s="2"/>
      <c r="AF374" s="2"/>
      <c r="AG374" s="2"/>
      <c r="AH374" s="2"/>
      <c r="AI374" s="2"/>
      <c r="AJ374" s="2"/>
      <c r="AK374" s="2"/>
      <c r="AL374" s="2"/>
      <c r="AM374" s="2"/>
      <c r="AN374" s="2"/>
      <c r="AO374" s="2"/>
      <c r="AP374" s="2"/>
      <c r="AQ374" s="2"/>
      <c r="AR374" s="2"/>
      <c r="AS374" s="2"/>
      <c r="AT374" s="2"/>
      <c r="AU374" s="2"/>
      <c r="AV374" s="2"/>
      <c r="AW374" s="2"/>
    </row>
    <row r="375">
      <c r="A375" s="2"/>
      <c r="B375" s="2"/>
      <c r="C375" s="2"/>
      <c r="D375" s="2"/>
      <c r="E375" s="2"/>
      <c r="F375" s="2"/>
      <c r="G375" s="2"/>
      <c r="H375" s="2"/>
      <c r="I375" s="2"/>
      <c r="J375" s="2"/>
      <c r="K375" s="2"/>
      <c r="L375" s="2"/>
      <c r="M375" s="2"/>
      <c r="N375" s="2"/>
      <c r="O375" s="2"/>
      <c r="P375" s="2"/>
      <c r="Q375" s="938"/>
      <c r="R375" s="2"/>
      <c r="S375" s="939"/>
      <c r="T375" s="938"/>
      <c r="U375" s="938"/>
      <c r="V375" s="938"/>
      <c r="W375" s="2"/>
      <c r="X375" s="2"/>
      <c r="Y375" s="2"/>
      <c r="Z375" s="2"/>
      <c r="AA375" s="2"/>
      <c r="AB375" s="2"/>
      <c r="AC375" s="940"/>
      <c r="AD375" s="2"/>
      <c r="AE375" s="2"/>
      <c r="AF375" s="2"/>
      <c r="AG375" s="2"/>
      <c r="AH375" s="2"/>
      <c r="AI375" s="2"/>
      <c r="AJ375" s="2"/>
      <c r="AK375" s="2"/>
      <c r="AL375" s="2"/>
      <c r="AM375" s="2"/>
      <c r="AN375" s="2"/>
      <c r="AO375" s="2"/>
      <c r="AP375" s="2"/>
      <c r="AQ375" s="2"/>
      <c r="AR375" s="2"/>
      <c r="AS375" s="2"/>
      <c r="AT375" s="2"/>
      <c r="AU375" s="2"/>
      <c r="AV375" s="2"/>
      <c r="AW375" s="2"/>
    </row>
    <row r="376">
      <c r="A376" s="2"/>
      <c r="B376" s="2"/>
      <c r="C376" s="2"/>
      <c r="D376" s="2"/>
      <c r="E376" s="2"/>
      <c r="F376" s="2"/>
      <c r="G376" s="2"/>
      <c r="H376" s="2"/>
      <c r="I376" s="2"/>
      <c r="J376" s="2"/>
      <c r="K376" s="2"/>
      <c r="L376" s="2"/>
      <c r="M376" s="2"/>
      <c r="N376" s="2"/>
      <c r="O376" s="2"/>
      <c r="P376" s="2"/>
      <c r="Q376" s="938"/>
      <c r="R376" s="2"/>
      <c r="S376" s="939"/>
      <c r="T376" s="938"/>
      <c r="U376" s="938"/>
      <c r="V376" s="938"/>
      <c r="W376" s="2"/>
      <c r="X376" s="2"/>
      <c r="Y376" s="2"/>
      <c r="Z376" s="2"/>
      <c r="AA376" s="2"/>
      <c r="AB376" s="2"/>
      <c r="AC376" s="940"/>
      <c r="AD376" s="2"/>
      <c r="AE376" s="2"/>
      <c r="AF376" s="2"/>
      <c r="AG376" s="2"/>
      <c r="AH376" s="2"/>
      <c r="AI376" s="2"/>
      <c r="AJ376" s="2"/>
      <c r="AK376" s="2"/>
      <c r="AL376" s="2"/>
      <c r="AM376" s="2"/>
      <c r="AN376" s="2"/>
      <c r="AO376" s="2"/>
      <c r="AP376" s="2"/>
      <c r="AQ376" s="2"/>
      <c r="AR376" s="2"/>
      <c r="AS376" s="2"/>
      <c r="AT376" s="2"/>
      <c r="AU376" s="2"/>
      <c r="AV376" s="2"/>
      <c r="AW376" s="2"/>
    </row>
    <row r="377">
      <c r="A377" s="2"/>
      <c r="B377" s="2"/>
      <c r="C377" s="2"/>
      <c r="D377" s="2"/>
      <c r="E377" s="2"/>
      <c r="F377" s="2"/>
      <c r="G377" s="2"/>
      <c r="H377" s="2"/>
      <c r="I377" s="2"/>
      <c r="J377" s="2"/>
      <c r="K377" s="2"/>
      <c r="L377" s="2"/>
      <c r="M377" s="2"/>
      <c r="N377" s="2"/>
      <c r="O377" s="2"/>
      <c r="P377" s="2"/>
      <c r="Q377" s="938"/>
      <c r="R377" s="2"/>
      <c r="S377" s="939"/>
      <c r="T377" s="938"/>
      <c r="U377" s="938"/>
      <c r="V377" s="938"/>
      <c r="W377" s="2"/>
      <c r="X377" s="2"/>
      <c r="Y377" s="2"/>
      <c r="Z377" s="2"/>
      <c r="AA377" s="2"/>
      <c r="AB377" s="2"/>
      <c r="AC377" s="940"/>
      <c r="AD377" s="2"/>
      <c r="AE377" s="2"/>
      <c r="AF377" s="2"/>
      <c r="AG377" s="2"/>
      <c r="AH377" s="2"/>
      <c r="AI377" s="2"/>
      <c r="AJ377" s="2"/>
      <c r="AK377" s="2"/>
      <c r="AL377" s="2"/>
      <c r="AM377" s="2"/>
      <c r="AN377" s="2"/>
      <c r="AO377" s="2"/>
      <c r="AP377" s="2"/>
      <c r="AQ377" s="2"/>
      <c r="AR377" s="2"/>
      <c r="AS377" s="2"/>
      <c r="AT377" s="2"/>
      <c r="AU377" s="2"/>
      <c r="AV377" s="2"/>
      <c r="AW377" s="2"/>
    </row>
    <row r="378">
      <c r="A378" s="2"/>
      <c r="B378" s="2"/>
      <c r="C378" s="2"/>
      <c r="D378" s="2"/>
      <c r="E378" s="2"/>
      <c r="F378" s="2"/>
      <c r="G378" s="2"/>
      <c r="H378" s="2"/>
      <c r="I378" s="2"/>
      <c r="J378" s="2"/>
      <c r="K378" s="2"/>
      <c r="L378" s="2"/>
      <c r="M378" s="2"/>
      <c r="N378" s="2"/>
      <c r="O378" s="2"/>
      <c r="P378" s="2"/>
      <c r="Q378" s="938"/>
      <c r="R378" s="2"/>
      <c r="S378" s="939"/>
      <c r="T378" s="938"/>
      <c r="U378" s="938"/>
      <c r="V378" s="938"/>
      <c r="W378" s="2"/>
      <c r="X378" s="2"/>
      <c r="Y378" s="2"/>
      <c r="Z378" s="2"/>
      <c r="AA378" s="2"/>
      <c r="AB378" s="2"/>
      <c r="AC378" s="940"/>
      <c r="AD378" s="2"/>
      <c r="AE378" s="2"/>
      <c r="AF378" s="2"/>
      <c r="AG378" s="2"/>
      <c r="AH378" s="2"/>
      <c r="AI378" s="2"/>
      <c r="AJ378" s="2"/>
      <c r="AK378" s="2"/>
      <c r="AL378" s="2"/>
      <c r="AM378" s="2"/>
      <c r="AN378" s="2"/>
      <c r="AO378" s="2"/>
      <c r="AP378" s="2"/>
      <c r="AQ378" s="2"/>
      <c r="AR378" s="2"/>
      <c r="AS378" s="2"/>
      <c r="AT378" s="2"/>
      <c r="AU378" s="2"/>
      <c r="AV378" s="2"/>
      <c r="AW378" s="2"/>
    </row>
    <row r="379">
      <c r="A379" s="2"/>
      <c r="B379" s="2"/>
      <c r="C379" s="2"/>
      <c r="D379" s="2"/>
      <c r="E379" s="2"/>
      <c r="F379" s="2"/>
      <c r="G379" s="2"/>
      <c r="H379" s="2"/>
      <c r="I379" s="2"/>
      <c r="J379" s="2"/>
      <c r="K379" s="2"/>
      <c r="L379" s="2"/>
      <c r="M379" s="2"/>
      <c r="N379" s="2"/>
      <c r="O379" s="2"/>
      <c r="P379" s="2"/>
      <c r="Q379" s="938"/>
      <c r="R379" s="2"/>
      <c r="S379" s="939"/>
      <c r="T379" s="938"/>
      <c r="U379" s="938"/>
      <c r="V379" s="938"/>
      <c r="W379" s="2"/>
      <c r="X379" s="2"/>
      <c r="Y379" s="2"/>
      <c r="Z379" s="2"/>
      <c r="AA379" s="2"/>
      <c r="AB379" s="2"/>
      <c r="AC379" s="940"/>
      <c r="AD379" s="2"/>
      <c r="AE379" s="2"/>
      <c r="AF379" s="2"/>
      <c r="AG379" s="2"/>
      <c r="AH379" s="2"/>
      <c r="AI379" s="2"/>
      <c r="AJ379" s="2"/>
      <c r="AK379" s="2"/>
      <c r="AL379" s="2"/>
      <c r="AM379" s="2"/>
      <c r="AN379" s="2"/>
      <c r="AO379" s="2"/>
      <c r="AP379" s="2"/>
      <c r="AQ379" s="2"/>
      <c r="AR379" s="2"/>
      <c r="AS379" s="2"/>
      <c r="AT379" s="2"/>
      <c r="AU379" s="2"/>
      <c r="AV379" s="2"/>
      <c r="AW379" s="2"/>
    </row>
    <row r="380">
      <c r="A380" s="2"/>
      <c r="B380" s="2"/>
      <c r="C380" s="2"/>
      <c r="D380" s="2"/>
      <c r="E380" s="2"/>
      <c r="F380" s="2"/>
      <c r="G380" s="2"/>
      <c r="H380" s="2"/>
      <c r="I380" s="2"/>
      <c r="J380" s="2"/>
      <c r="K380" s="2"/>
      <c r="L380" s="2"/>
      <c r="M380" s="2"/>
      <c r="N380" s="2"/>
      <c r="O380" s="2"/>
      <c r="P380" s="2"/>
      <c r="Q380" s="938"/>
      <c r="R380" s="2"/>
      <c r="S380" s="939"/>
      <c r="T380" s="938"/>
      <c r="U380" s="938"/>
      <c r="V380" s="938"/>
      <c r="W380" s="2"/>
      <c r="X380" s="2"/>
      <c r="Y380" s="2"/>
      <c r="Z380" s="2"/>
      <c r="AA380" s="2"/>
      <c r="AB380" s="2"/>
      <c r="AC380" s="940"/>
      <c r="AD380" s="2"/>
      <c r="AE380" s="2"/>
      <c r="AF380" s="2"/>
      <c r="AG380" s="2"/>
      <c r="AH380" s="2"/>
      <c r="AI380" s="2"/>
      <c r="AJ380" s="2"/>
      <c r="AK380" s="2"/>
      <c r="AL380" s="2"/>
      <c r="AM380" s="2"/>
      <c r="AN380" s="2"/>
      <c r="AO380" s="2"/>
      <c r="AP380" s="2"/>
      <c r="AQ380" s="2"/>
      <c r="AR380" s="2"/>
      <c r="AS380" s="2"/>
      <c r="AT380" s="2"/>
      <c r="AU380" s="2"/>
      <c r="AV380" s="2"/>
      <c r="AW380" s="2"/>
    </row>
    <row r="381">
      <c r="A381" s="2"/>
      <c r="B381" s="2"/>
      <c r="C381" s="2"/>
      <c r="D381" s="2"/>
      <c r="E381" s="2"/>
      <c r="F381" s="2"/>
      <c r="G381" s="2"/>
      <c r="H381" s="2"/>
      <c r="I381" s="2"/>
      <c r="J381" s="2"/>
      <c r="K381" s="2"/>
      <c r="L381" s="2"/>
      <c r="M381" s="2"/>
      <c r="N381" s="2"/>
      <c r="O381" s="2"/>
      <c r="P381" s="2"/>
      <c r="Q381" s="938"/>
      <c r="R381" s="2"/>
      <c r="S381" s="939"/>
      <c r="T381" s="938"/>
      <c r="U381" s="938"/>
      <c r="V381" s="938"/>
      <c r="W381" s="2"/>
      <c r="X381" s="2"/>
      <c r="Y381" s="2"/>
      <c r="Z381" s="2"/>
      <c r="AA381" s="2"/>
      <c r="AB381" s="2"/>
      <c r="AC381" s="940"/>
      <c r="AD381" s="2"/>
      <c r="AE381" s="2"/>
      <c r="AF381" s="2"/>
      <c r="AG381" s="2"/>
      <c r="AH381" s="2"/>
      <c r="AI381" s="2"/>
      <c r="AJ381" s="2"/>
      <c r="AK381" s="2"/>
      <c r="AL381" s="2"/>
      <c r="AM381" s="2"/>
      <c r="AN381" s="2"/>
      <c r="AO381" s="2"/>
      <c r="AP381" s="2"/>
      <c r="AQ381" s="2"/>
      <c r="AR381" s="2"/>
      <c r="AS381" s="2"/>
      <c r="AT381" s="2"/>
      <c r="AU381" s="2"/>
      <c r="AV381" s="2"/>
      <c r="AW381" s="2"/>
    </row>
    <row r="382">
      <c r="A382" s="2"/>
      <c r="B382" s="2"/>
      <c r="C382" s="2"/>
      <c r="D382" s="2"/>
      <c r="E382" s="2"/>
      <c r="F382" s="2"/>
      <c r="G382" s="2"/>
      <c r="H382" s="2"/>
      <c r="I382" s="2"/>
      <c r="J382" s="2"/>
      <c r="K382" s="2"/>
      <c r="L382" s="2"/>
      <c r="M382" s="2"/>
      <c r="N382" s="2"/>
      <c r="O382" s="2"/>
      <c r="P382" s="2"/>
      <c r="Q382" s="938"/>
      <c r="R382" s="2"/>
      <c r="S382" s="939"/>
      <c r="T382" s="938"/>
      <c r="U382" s="938"/>
      <c r="V382" s="938"/>
      <c r="W382" s="2"/>
      <c r="X382" s="2"/>
      <c r="Y382" s="2"/>
      <c r="Z382" s="2"/>
      <c r="AA382" s="2"/>
      <c r="AB382" s="2"/>
      <c r="AC382" s="940"/>
      <c r="AD382" s="2"/>
      <c r="AE382" s="2"/>
      <c r="AF382" s="2"/>
      <c r="AG382" s="2"/>
      <c r="AH382" s="2"/>
      <c r="AI382" s="2"/>
      <c r="AJ382" s="2"/>
      <c r="AK382" s="2"/>
      <c r="AL382" s="2"/>
      <c r="AM382" s="2"/>
      <c r="AN382" s="2"/>
      <c r="AO382" s="2"/>
      <c r="AP382" s="2"/>
      <c r="AQ382" s="2"/>
      <c r="AR382" s="2"/>
      <c r="AS382" s="2"/>
      <c r="AT382" s="2"/>
      <c r="AU382" s="2"/>
      <c r="AV382" s="2"/>
      <c r="AW382" s="2"/>
    </row>
    <row r="383">
      <c r="A383" s="2"/>
      <c r="B383" s="2"/>
      <c r="C383" s="2"/>
      <c r="D383" s="2"/>
      <c r="E383" s="2"/>
      <c r="F383" s="2"/>
      <c r="G383" s="2"/>
      <c r="H383" s="2"/>
      <c r="I383" s="2"/>
      <c r="J383" s="2"/>
      <c r="K383" s="2"/>
      <c r="L383" s="2"/>
      <c r="M383" s="2"/>
      <c r="N383" s="2"/>
      <c r="O383" s="2"/>
      <c r="P383" s="2"/>
      <c r="Q383" s="938"/>
      <c r="R383" s="2"/>
      <c r="S383" s="939"/>
      <c r="T383" s="938"/>
      <c r="U383" s="938"/>
      <c r="V383" s="938"/>
      <c r="W383" s="2"/>
      <c r="X383" s="2"/>
      <c r="Y383" s="2"/>
      <c r="Z383" s="2"/>
      <c r="AA383" s="2"/>
      <c r="AB383" s="2"/>
      <c r="AC383" s="940"/>
      <c r="AD383" s="2"/>
      <c r="AE383" s="2"/>
      <c r="AF383" s="2"/>
      <c r="AG383" s="2"/>
      <c r="AH383" s="2"/>
      <c r="AI383" s="2"/>
      <c r="AJ383" s="2"/>
      <c r="AK383" s="2"/>
      <c r="AL383" s="2"/>
      <c r="AM383" s="2"/>
      <c r="AN383" s="2"/>
      <c r="AO383" s="2"/>
      <c r="AP383" s="2"/>
      <c r="AQ383" s="2"/>
      <c r="AR383" s="2"/>
      <c r="AS383" s="2"/>
      <c r="AT383" s="2"/>
      <c r="AU383" s="2"/>
      <c r="AV383" s="2"/>
      <c r="AW383" s="2"/>
    </row>
    <row r="384">
      <c r="A384" s="2"/>
      <c r="B384" s="2"/>
      <c r="C384" s="2"/>
      <c r="D384" s="2"/>
      <c r="E384" s="2"/>
      <c r="F384" s="2"/>
      <c r="G384" s="2"/>
      <c r="H384" s="2"/>
      <c r="I384" s="2"/>
      <c r="J384" s="2"/>
      <c r="K384" s="2"/>
      <c r="L384" s="2"/>
      <c r="M384" s="2"/>
      <c r="N384" s="2"/>
      <c r="O384" s="2"/>
      <c r="P384" s="2"/>
      <c r="Q384" s="938"/>
      <c r="R384" s="2"/>
      <c r="S384" s="939"/>
      <c r="T384" s="938"/>
      <c r="U384" s="938"/>
      <c r="V384" s="938"/>
      <c r="W384" s="2"/>
      <c r="X384" s="2"/>
      <c r="Y384" s="2"/>
      <c r="Z384" s="2"/>
      <c r="AA384" s="2"/>
      <c r="AB384" s="2"/>
      <c r="AC384" s="940"/>
      <c r="AD384" s="2"/>
      <c r="AE384" s="2"/>
      <c r="AF384" s="2"/>
      <c r="AG384" s="2"/>
      <c r="AH384" s="2"/>
      <c r="AI384" s="2"/>
      <c r="AJ384" s="2"/>
      <c r="AK384" s="2"/>
      <c r="AL384" s="2"/>
      <c r="AM384" s="2"/>
      <c r="AN384" s="2"/>
      <c r="AO384" s="2"/>
      <c r="AP384" s="2"/>
      <c r="AQ384" s="2"/>
      <c r="AR384" s="2"/>
      <c r="AS384" s="2"/>
      <c r="AT384" s="2"/>
      <c r="AU384" s="2"/>
      <c r="AV384" s="2"/>
      <c r="AW384" s="2"/>
    </row>
    <row r="385">
      <c r="A385" s="2"/>
      <c r="B385" s="2"/>
      <c r="C385" s="2"/>
      <c r="D385" s="2"/>
      <c r="E385" s="2"/>
      <c r="F385" s="2"/>
      <c r="G385" s="2"/>
      <c r="H385" s="2"/>
      <c r="I385" s="2"/>
      <c r="J385" s="2"/>
      <c r="K385" s="2"/>
      <c r="L385" s="2"/>
      <c r="M385" s="2"/>
      <c r="N385" s="2"/>
      <c r="O385" s="2"/>
      <c r="P385" s="2"/>
      <c r="Q385" s="938"/>
      <c r="R385" s="2"/>
      <c r="S385" s="939"/>
      <c r="T385" s="938"/>
      <c r="U385" s="938"/>
      <c r="V385" s="938"/>
      <c r="W385" s="2"/>
      <c r="X385" s="2"/>
      <c r="Y385" s="2"/>
      <c r="Z385" s="2"/>
      <c r="AA385" s="2"/>
      <c r="AB385" s="2"/>
      <c r="AC385" s="940"/>
      <c r="AD385" s="2"/>
      <c r="AE385" s="2"/>
      <c r="AF385" s="2"/>
      <c r="AG385" s="2"/>
      <c r="AH385" s="2"/>
      <c r="AI385" s="2"/>
      <c r="AJ385" s="2"/>
      <c r="AK385" s="2"/>
      <c r="AL385" s="2"/>
      <c r="AM385" s="2"/>
      <c r="AN385" s="2"/>
      <c r="AO385" s="2"/>
      <c r="AP385" s="2"/>
      <c r="AQ385" s="2"/>
      <c r="AR385" s="2"/>
      <c r="AS385" s="2"/>
      <c r="AT385" s="2"/>
      <c r="AU385" s="2"/>
      <c r="AV385" s="2"/>
      <c r="AW385" s="2"/>
    </row>
    <row r="386">
      <c r="A386" s="2"/>
      <c r="B386" s="2"/>
      <c r="C386" s="2"/>
      <c r="D386" s="2"/>
      <c r="E386" s="2"/>
      <c r="F386" s="2"/>
      <c r="G386" s="2"/>
      <c r="H386" s="2"/>
      <c r="I386" s="2"/>
      <c r="J386" s="2"/>
      <c r="K386" s="2"/>
      <c r="L386" s="2"/>
      <c r="M386" s="2"/>
      <c r="N386" s="2"/>
      <c r="O386" s="2"/>
      <c r="P386" s="2"/>
      <c r="Q386" s="938"/>
      <c r="R386" s="2"/>
      <c r="S386" s="939"/>
      <c r="T386" s="938"/>
      <c r="U386" s="938"/>
      <c r="V386" s="938"/>
      <c r="W386" s="2"/>
      <c r="X386" s="2"/>
      <c r="Y386" s="2"/>
      <c r="Z386" s="2"/>
      <c r="AA386" s="2"/>
      <c r="AB386" s="2"/>
      <c r="AC386" s="940"/>
      <c r="AD386" s="2"/>
      <c r="AE386" s="2"/>
      <c r="AF386" s="2"/>
      <c r="AG386" s="2"/>
      <c r="AH386" s="2"/>
      <c r="AI386" s="2"/>
      <c r="AJ386" s="2"/>
      <c r="AK386" s="2"/>
      <c r="AL386" s="2"/>
      <c r="AM386" s="2"/>
      <c r="AN386" s="2"/>
      <c r="AO386" s="2"/>
      <c r="AP386" s="2"/>
      <c r="AQ386" s="2"/>
      <c r="AR386" s="2"/>
      <c r="AS386" s="2"/>
      <c r="AT386" s="2"/>
      <c r="AU386" s="2"/>
      <c r="AV386" s="2"/>
      <c r="AW386" s="2"/>
    </row>
    <row r="387">
      <c r="A387" s="2"/>
      <c r="B387" s="2"/>
      <c r="C387" s="2"/>
      <c r="D387" s="2"/>
      <c r="E387" s="2"/>
      <c r="F387" s="2"/>
      <c r="G387" s="2"/>
      <c r="H387" s="2"/>
      <c r="I387" s="2"/>
      <c r="J387" s="2"/>
      <c r="K387" s="2"/>
      <c r="L387" s="2"/>
      <c r="M387" s="2"/>
      <c r="N387" s="2"/>
      <c r="O387" s="2"/>
      <c r="P387" s="2"/>
      <c r="Q387" s="938"/>
      <c r="R387" s="2"/>
      <c r="S387" s="939"/>
      <c r="T387" s="938"/>
      <c r="U387" s="938"/>
      <c r="V387" s="938"/>
      <c r="W387" s="2"/>
      <c r="X387" s="2"/>
      <c r="Y387" s="2"/>
      <c r="Z387" s="2"/>
      <c r="AA387" s="2"/>
      <c r="AB387" s="2"/>
      <c r="AC387" s="940"/>
      <c r="AD387" s="2"/>
      <c r="AE387" s="2"/>
      <c r="AF387" s="2"/>
      <c r="AG387" s="2"/>
      <c r="AH387" s="2"/>
      <c r="AI387" s="2"/>
      <c r="AJ387" s="2"/>
      <c r="AK387" s="2"/>
      <c r="AL387" s="2"/>
      <c r="AM387" s="2"/>
      <c r="AN387" s="2"/>
      <c r="AO387" s="2"/>
      <c r="AP387" s="2"/>
      <c r="AQ387" s="2"/>
      <c r="AR387" s="2"/>
      <c r="AS387" s="2"/>
      <c r="AT387" s="2"/>
      <c r="AU387" s="2"/>
      <c r="AV387" s="2"/>
      <c r="AW387" s="2"/>
    </row>
    <row r="388">
      <c r="A388" s="2"/>
      <c r="B388" s="2"/>
      <c r="C388" s="2"/>
      <c r="D388" s="2"/>
      <c r="E388" s="2"/>
      <c r="F388" s="2"/>
      <c r="G388" s="2"/>
      <c r="H388" s="2"/>
      <c r="I388" s="2"/>
      <c r="J388" s="2"/>
      <c r="K388" s="2"/>
      <c r="L388" s="2"/>
      <c r="M388" s="2"/>
      <c r="N388" s="2"/>
      <c r="O388" s="2"/>
      <c r="P388" s="2"/>
      <c r="Q388" s="938"/>
      <c r="R388" s="2"/>
      <c r="S388" s="939"/>
      <c r="T388" s="938"/>
      <c r="U388" s="938"/>
      <c r="V388" s="938"/>
      <c r="W388" s="2"/>
      <c r="X388" s="2"/>
      <c r="Y388" s="2"/>
      <c r="Z388" s="2"/>
      <c r="AA388" s="2"/>
      <c r="AB388" s="2"/>
      <c r="AC388" s="940"/>
      <c r="AD388" s="2"/>
      <c r="AE388" s="2"/>
      <c r="AF388" s="2"/>
      <c r="AG388" s="2"/>
      <c r="AH388" s="2"/>
      <c r="AI388" s="2"/>
      <c r="AJ388" s="2"/>
      <c r="AK388" s="2"/>
      <c r="AL388" s="2"/>
      <c r="AM388" s="2"/>
      <c r="AN388" s="2"/>
      <c r="AO388" s="2"/>
      <c r="AP388" s="2"/>
      <c r="AQ388" s="2"/>
      <c r="AR388" s="2"/>
      <c r="AS388" s="2"/>
      <c r="AT388" s="2"/>
      <c r="AU388" s="2"/>
      <c r="AV388" s="2"/>
      <c r="AW388" s="2"/>
    </row>
    <row r="389">
      <c r="A389" s="2"/>
      <c r="B389" s="2"/>
      <c r="C389" s="2"/>
      <c r="D389" s="2"/>
      <c r="E389" s="2"/>
      <c r="F389" s="2"/>
      <c r="G389" s="2"/>
      <c r="H389" s="2"/>
      <c r="I389" s="2"/>
      <c r="J389" s="2"/>
      <c r="K389" s="2"/>
      <c r="L389" s="2"/>
      <c r="M389" s="2"/>
      <c r="N389" s="2"/>
      <c r="O389" s="2"/>
      <c r="P389" s="2"/>
      <c r="Q389" s="938"/>
      <c r="R389" s="2"/>
      <c r="S389" s="939"/>
      <c r="T389" s="938"/>
      <c r="U389" s="938"/>
      <c r="V389" s="938"/>
      <c r="W389" s="2"/>
      <c r="X389" s="2"/>
      <c r="Y389" s="2"/>
      <c r="Z389" s="2"/>
      <c r="AA389" s="2"/>
      <c r="AB389" s="2"/>
      <c r="AC389" s="940"/>
      <c r="AD389" s="2"/>
      <c r="AE389" s="2"/>
      <c r="AF389" s="2"/>
      <c r="AG389" s="2"/>
      <c r="AH389" s="2"/>
      <c r="AI389" s="2"/>
      <c r="AJ389" s="2"/>
      <c r="AK389" s="2"/>
      <c r="AL389" s="2"/>
      <c r="AM389" s="2"/>
      <c r="AN389" s="2"/>
      <c r="AO389" s="2"/>
      <c r="AP389" s="2"/>
      <c r="AQ389" s="2"/>
      <c r="AR389" s="2"/>
      <c r="AS389" s="2"/>
      <c r="AT389" s="2"/>
      <c r="AU389" s="2"/>
      <c r="AV389" s="2"/>
      <c r="AW389" s="2"/>
    </row>
    <row r="390">
      <c r="A390" s="2"/>
      <c r="B390" s="2"/>
      <c r="C390" s="2"/>
      <c r="D390" s="2"/>
      <c r="E390" s="2"/>
      <c r="F390" s="2"/>
      <c r="G390" s="2"/>
      <c r="H390" s="2"/>
      <c r="I390" s="2"/>
      <c r="J390" s="2"/>
      <c r="K390" s="2"/>
      <c r="L390" s="2"/>
      <c r="M390" s="2"/>
      <c r="N390" s="2"/>
      <c r="O390" s="2"/>
      <c r="P390" s="2"/>
      <c r="Q390" s="938"/>
      <c r="R390" s="2"/>
      <c r="S390" s="939"/>
      <c r="T390" s="938"/>
      <c r="U390" s="938"/>
      <c r="V390" s="938"/>
      <c r="W390" s="2"/>
      <c r="X390" s="2"/>
      <c r="Y390" s="2"/>
      <c r="Z390" s="2"/>
      <c r="AA390" s="2"/>
      <c r="AB390" s="2"/>
      <c r="AC390" s="940"/>
      <c r="AD390" s="2"/>
      <c r="AE390" s="2"/>
      <c r="AF390" s="2"/>
      <c r="AG390" s="2"/>
      <c r="AH390" s="2"/>
      <c r="AI390" s="2"/>
      <c r="AJ390" s="2"/>
      <c r="AK390" s="2"/>
      <c r="AL390" s="2"/>
      <c r="AM390" s="2"/>
      <c r="AN390" s="2"/>
      <c r="AO390" s="2"/>
      <c r="AP390" s="2"/>
      <c r="AQ390" s="2"/>
      <c r="AR390" s="2"/>
      <c r="AS390" s="2"/>
      <c r="AT390" s="2"/>
      <c r="AU390" s="2"/>
      <c r="AV390" s="2"/>
      <c r="AW390" s="2"/>
    </row>
    <row r="391">
      <c r="A391" s="2"/>
      <c r="B391" s="2"/>
      <c r="C391" s="2"/>
      <c r="D391" s="2"/>
      <c r="E391" s="2"/>
      <c r="F391" s="2"/>
      <c r="G391" s="2"/>
      <c r="H391" s="2"/>
      <c r="I391" s="2"/>
      <c r="J391" s="2"/>
      <c r="K391" s="2"/>
      <c r="L391" s="2"/>
      <c r="M391" s="2"/>
      <c r="N391" s="2"/>
      <c r="O391" s="2"/>
      <c r="P391" s="2"/>
      <c r="Q391" s="938"/>
      <c r="R391" s="2"/>
      <c r="S391" s="939"/>
      <c r="T391" s="938"/>
      <c r="U391" s="938"/>
      <c r="V391" s="938"/>
      <c r="W391" s="2"/>
      <c r="X391" s="2"/>
      <c r="Y391" s="2"/>
      <c r="Z391" s="2"/>
      <c r="AA391" s="2"/>
      <c r="AB391" s="2"/>
      <c r="AC391" s="940"/>
      <c r="AD391" s="2"/>
      <c r="AE391" s="2"/>
      <c r="AF391" s="2"/>
      <c r="AG391" s="2"/>
      <c r="AH391" s="2"/>
      <c r="AI391" s="2"/>
      <c r="AJ391" s="2"/>
      <c r="AK391" s="2"/>
      <c r="AL391" s="2"/>
      <c r="AM391" s="2"/>
      <c r="AN391" s="2"/>
      <c r="AO391" s="2"/>
      <c r="AP391" s="2"/>
      <c r="AQ391" s="2"/>
      <c r="AR391" s="2"/>
      <c r="AS391" s="2"/>
      <c r="AT391" s="2"/>
      <c r="AU391" s="2"/>
      <c r="AV391" s="2"/>
      <c r="AW391" s="2"/>
    </row>
    <row r="392">
      <c r="A392" s="2"/>
      <c r="B392" s="2"/>
      <c r="C392" s="2"/>
      <c r="D392" s="2"/>
      <c r="E392" s="2"/>
      <c r="F392" s="2"/>
      <c r="G392" s="2"/>
      <c r="H392" s="2"/>
      <c r="I392" s="2"/>
      <c r="J392" s="2"/>
      <c r="K392" s="2"/>
      <c r="L392" s="2"/>
      <c r="M392" s="2"/>
      <c r="N392" s="2"/>
      <c r="O392" s="2"/>
      <c r="P392" s="2"/>
      <c r="Q392" s="938"/>
      <c r="R392" s="2"/>
      <c r="S392" s="939"/>
      <c r="T392" s="938"/>
      <c r="U392" s="938"/>
      <c r="V392" s="938"/>
      <c r="W392" s="2"/>
      <c r="X392" s="2"/>
      <c r="Y392" s="2"/>
      <c r="Z392" s="2"/>
      <c r="AA392" s="2"/>
      <c r="AB392" s="2"/>
      <c r="AC392" s="940"/>
      <c r="AD392" s="2"/>
      <c r="AE392" s="2"/>
      <c r="AF392" s="2"/>
      <c r="AG392" s="2"/>
      <c r="AH392" s="2"/>
      <c r="AI392" s="2"/>
      <c r="AJ392" s="2"/>
      <c r="AK392" s="2"/>
      <c r="AL392" s="2"/>
      <c r="AM392" s="2"/>
      <c r="AN392" s="2"/>
      <c r="AO392" s="2"/>
      <c r="AP392" s="2"/>
      <c r="AQ392" s="2"/>
      <c r="AR392" s="2"/>
      <c r="AS392" s="2"/>
      <c r="AT392" s="2"/>
      <c r="AU392" s="2"/>
      <c r="AV392" s="2"/>
      <c r="AW392" s="2"/>
    </row>
    <row r="393">
      <c r="A393" s="2"/>
      <c r="B393" s="2"/>
      <c r="C393" s="2"/>
      <c r="D393" s="2"/>
      <c r="E393" s="2"/>
      <c r="F393" s="2"/>
      <c r="G393" s="2"/>
      <c r="H393" s="2"/>
      <c r="I393" s="2"/>
      <c r="J393" s="2"/>
      <c r="K393" s="2"/>
      <c r="L393" s="2"/>
      <c r="M393" s="2"/>
      <c r="N393" s="2"/>
      <c r="O393" s="2"/>
      <c r="P393" s="2"/>
      <c r="Q393" s="938"/>
      <c r="R393" s="2"/>
      <c r="S393" s="939"/>
      <c r="T393" s="938"/>
      <c r="U393" s="938"/>
      <c r="V393" s="938"/>
      <c r="W393" s="2"/>
      <c r="X393" s="2"/>
      <c r="Y393" s="2"/>
      <c r="Z393" s="2"/>
      <c r="AA393" s="2"/>
      <c r="AB393" s="2"/>
      <c r="AC393" s="940"/>
      <c r="AD393" s="2"/>
      <c r="AE393" s="2"/>
      <c r="AF393" s="2"/>
      <c r="AG393" s="2"/>
      <c r="AH393" s="2"/>
      <c r="AI393" s="2"/>
      <c r="AJ393" s="2"/>
      <c r="AK393" s="2"/>
      <c r="AL393" s="2"/>
      <c r="AM393" s="2"/>
      <c r="AN393" s="2"/>
      <c r="AO393" s="2"/>
      <c r="AP393" s="2"/>
      <c r="AQ393" s="2"/>
      <c r="AR393" s="2"/>
      <c r="AS393" s="2"/>
      <c r="AT393" s="2"/>
      <c r="AU393" s="2"/>
      <c r="AV393" s="2"/>
      <c r="AW393" s="2"/>
    </row>
    <row r="394">
      <c r="A394" s="2"/>
      <c r="B394" s="2"/>
      <c r="C394" s="2"/>
      <c r="D394" s="2"/>
      <c r="E394" s="2"/>
      <c r="F394" s="2"/>
      <c r="G394" s="2"/>
      <c r="H394" s="2"/>
      <c r="I394" s="2"/>
      <c r="J394" s="2"/>
      <c r="K394" s="2"/>
      <c r="L394" s="2"/>
      <c r="M394" s="2"/>
      <c r="N394" s="2"/>
      <c r="O394" s="2"/>
      <c r="P394" s="2"/>
      <c r="Q394" s="938"/>
      <c r="R394" s="2"/>
      <c r="S394" s="939"/>
      <c r="T394" s="938"/>
      <c r="U394" s="938"/>
      <c r="V394" s="938"/>
      <c r="W394" s="2"/>
      <c r="X394" s="2"/>
      <c r="Y394" s="2"/>
      <c r="Z394" s="2"/>
      <c r="AA394" s="2"/>
      <c r="AB394" s="2"/>
      <c r="AC394" s="940"/>
      <c r="AD394" s="2"/>
      <c r="AE394" s="2"/>
      <c r="AF394" s="2"/>
      <c r="AG394" s="2"/>
      <c r="AH394" s="2"/>
      <c r="AI394" s="2"/>
      <c r="AJ394" s="2"/>
      <c r="AK394" s="2"/>
      <c r="AL394" s="2"/>
      <c r="AM394" s="2"/>
      <c r="AN394" s="2"/>
      <c r="AO394" s="2"/>
      <c r="AP394" s="2"/>
      <c r="AQ394" s="2"/>
      <c r="AR394" s="2"/>
      <c r="AS394" s="2"/>
      <c r="AT394" s="2"/>
      <c r="AU394" s="2"/>
      <c r="AV394" s="2"/>
      <c r="AW394" s="2"/>
    </row>
    <row r="395">
      <c r="A395" s="2"/>
      <c r="B395" s="2"/>
      <c r="C395" s="2"/>
      <c r="D395" s="2"/>
      <c r="E395" s="2"/>
      <c r="F395" s="2"/>
      <c r="G395" s="2"/>
      <c r="H395" s="2"/>
      <c r="I395" s="2"/>
      <c r="J395" s="2"/>
      <c r="K395" s="2"/>
      <c r="L395" s="2"/>
      <c r="M395" s="2"/>
      <c r="N395" s="2"/>
      <c r="O395" s="2"/>
      <c r="P395" s="2"/>
      <c r="Q395" s="938"/>
      <c r="R395" s="2"/>
      <c r="S395" s="939"/>
      <c r="T395" s="938"/>
      <c r="U395" s="938"/>
      <c r="V395" s="938"/>
      <c r="W395" s="2"/>
      <c r="X395" s="2"/>
      <c r="Y395" s="2"/>
      <c r="Z395" s="2"/>
      <c r="AA395" s="2"/>
      <c r="AB395" s="2"/>
      <c r="AC395" s="940"/>
      <c r="AD395" s="2"/>
      <c r="AE395" s="2"/>
      <c r="AF395" s="2"/>
      <c r="AG395" s="2"/>
      <c r="AH395" s="2"/>
      <c r="AI395" s="2"/>
      <c r="AJ395" s="2"/>
      <c r="AK395" s="2"/>
      <c r="AL395" s="2"/>
      <c r="AM395" s="2"/>
      <c r="AN395" s="2"/>
      <c r="AO395" s="2"/>
      <c r="AP395" s="2"/>
      <c r="AQ395" s="2"/>
      <c r="AR395" s="2"/>
      <c r="AS395" s="2"/>
      <c r="AT395" s="2"/>
      <c r="AU395" s="2"/>
      <c r="AV395" s="2"/>
      <c r="AW395" s="2"/>
    </row>
    <row r="396">
      <c r="A396" s="2"/>
      <c r="B396" s="2"/>
      <c r="C396" s="2"/>
      <c r="D396" s="2"/>
      <c r="E396" s="2"/>
      <c r="F396" s="2"/>
      <c r="G396" s="2"/>
      <c r="H396" s="2"/>
      <c r="I396" s="2"/>
      <c r="J396" s="2"/>
      <c r="K396" s="2"/>
      <c r="L396" s="2"/>
      <c r="M396" s="2"/>
      <c r="N396" s="2"/>
      <c r="O396" s="2"/>
      <c r="P396" s="2"/>
      <c r="Q396" s="938"/>
      <c r="R396" s="2"/>
      <c r="S396" s="939"/>
      <c r="T396" s="938"/>
      <c r="U396" s="938"/>
      <c r="V396" s="938"/>
      <c r="W396" s="2"/>
      <c r="X396" s="2"/>
      <c r="Y396" s="2"/>
      <c r="Z396" s="2"/>
      <c r="AA396" s="2"/>
      <c r="AB396" s="2"/>
      <c r="AC396" s="940"/>
      <c r="AD396" s="2"/>
      <c r="AE396" s="2"/>
      <c r="AF396" s="2"/>
      <c r="AG396" s="2"/>
      <c r="AH396" s="2"/>
      <c r="AI396" s="2"/>
      <c r="AJ396" s="2"/>
      <c r="AK396" s="2"/>
      <c r="AL396" s="2"/>
      <c r="AM396" s="2"/>
      <c r="AN396" s="2"/>
      <c r="AO396" s="2"/>
      <c r="AP396" s="2"/>
      <c r="AQ396" s="2"/>
      <c r="AR396" s="2"/>
      <c r="AS396" s="2"/>
      <c r="AT396" s="2"/>
      <c r="AU396" s="2"/>
      <c r="AV396" s="2"/>
      <c r="AW396" s="2"/>
    </row>
    <row r="397">
      <c r="A397" s="2"/>
      <c r="B397" s="2"/>
      <c r="C397" s="2"/>
      <c r="D397" s="2"/>
      <c r="E397" s="2"/>
      <c r="F397" s="2"/>
      <c r="G397" s="2"/>
      <c r="H397" s="2"/>
      <c r="I397" s="2"/>
      <c r="J397" s="2"/>
      <c r="K397" s="2"/>
      <c r="L397" s="2"/>
      <c r="M397" s="2"/>
      <c r="N397" s="2"/>
      <c r="O397" s="2"/>
      <c r="P397" s="2"/>
      <c r="Q397" s="938"/>
      <c r="R397" s="2"/>
      <c r="S397" s="939"/>
      <c r="T397" s="938"/>
      <c r="U397" s="938"/>
      <c r="V397" s="938"/>
      <c r="W397" s="2"/>
      <c r="X397" s="2"/>
      <c r="Y397" s="2"/>
      <c r="Z397" s="2"/>
      <c r="AA397" s="2"/>
      <c r="AB397" s="2"/>
      <c r="AC397" s="940"/>
      <c r="AD397" s="2"/>
      <c r="AE397" s="2"/>
      <c r="AF397" s="2"/>
      <c r="AG397" s="2"/>
      <c r="AH397" s="2"/>
      <c r="AI397" s="2"/>
      <c r="AJ397" s="2"/>
      <c r="AK397" s="2"/>
      <c r="AL397" s="2"/>
      <c r="AM397" s="2"/>
      <c r="AN397" s="2"/>
      <c r="AO397" s="2"/>
      <c r="AP397" s="2"/>
      <c r="AQ397" s="2"/>
      <c r="AR397" s="2"/>
      <c r="AS397" s="2"/>
      <c r="AT397" s="2"/>
      <c r="AU397" s="2"/>
      <c r="AV397" s="2"/>
      <c r="AW397" s="2"/>
    </row>
    <row r="398">
      <c r="A398" s="2"/>
      <c r="B398" s="2"/>
      <c r="C398" s="2"/>
      <c r="D398" s="2"/>
      <c r="E398" s="2"/>
      <c r="F398" s="2"/>
      <c r="G398" s="2"/>
      <c r="H398" s="2"/>
      <c r="I398" s="2"/>
      <c r="J398" s="2"/>
      <c r="K398" s="2"/>
      <c r="L398" s="2"/>
      <c r="M398" s="2"/>
      <c r="N398" s="2"/>
      <c r="O398" s="2"/>
      <c r="P398" s="2"/>
      <c r="Q398" s="938"/>
      <c r="R398" s="2"/>
      <c r="S398" s="939"/>
      <c r="T398" s="938"/>
      <c r="U398" s="938"/>
      <c r="V398" s="938"/>
      <c r="W398" s="2"/>
      <c r="X398" s="2"/>
      <c r="Y398" s="2"/>
      <c r="Z398" s="2"/>
      <c r="AA398" s="2"/>
      <c r="AB398" s="2"/>
      <c r="AC398" s="940"/>
      <c r="AD398" s="2"/>
      <c r="AE398" s="2"/>
      <c r="AF398" s="2"/>
      <c r="AG398" s="2"/>
      <c r="AH398" s="2"/>
      <c r="AI398" s="2"/>
      <c r="AJ398" s="2"/>
      <c r="AK398" s="2"/>
      <c r="AL398" s="2"/>
      <c r="AM398" s="2"/>
      <c r="AN398" s="2"/>
      <c r="AO398" s="2"/>
      <c r="AP398" s="2"/>
      <c r="AQ398" s="2"/>
      <c r="AR398" s="2"/>
      <c r="AS398" s="2"/>
      <c r="AT398" s="2"/>
      <c r="AU398" s="2"/>
      <c r="AV398" s="2"/>
      <c r="AW398" s="2"/>
    </row>
    <row r="399">
      <c r="A399" s="2"/>
      <c r="B399" s="2"/>
      <c r="C399" s="2"/>
      <c r="D399" s="2"/>
      <c r="E399" s="2"/>
      <c r="F399" s="2"/>
      <c r="G399" s="2"/>
      <c r="H399" s="2"/>
      <c r="I399" s="2"/>
      <c r="J399" s="2"/>
      <c r="K399" s="2"/>
      <c r="L399" s="2"/>
      <c r="M399" s="2"/>
      <c r="N399" s="2"/>
      <c r="O399" s="2"/>
      <c r="P399" s="2"/>
      <c r="Q399" s="938"/>
      <c r="R399" s="2"/>
      <c r="S399" s="939"/>
      <c r="T399" s="938"/>
      <c r="U399" s="938"/>
      <c r="V399" s="938"/>
      <c r="W399" s="2"/>
      <c r="X399" s="2"/>
      <c r="Y399" s="2"/>
      <c r="Z399" s="2"/>
      <c r="AA399" s="2"/>
      <c r="AB399" s="2"/>
      <c r="AC399" s="940"/>
      <c r="AD399" s="2"/>
      <c r="AE399" s="2"/>
      <c r="AF399" s="2"/>
      <c r="AG399" s="2"/>
      <c r="AH399" s="2"/>
      <c r="AI399" s="2"/>
      <c r="AJ399" s="2"/>
      <c r="AK399" s="2"/>
      <c r="AL399" s="2"/>
      <c r="AM399" s="2"/>
      <c r="AN399" s="2"/>
      <c r="AO399" s="2"/>
      <c r="AP399" s="2"/>
      <c r="AQ399" s="2"/>
      <c r="AR399" s="2"/>
      <c r="AS399" s="2"/>
      <c r="AT399" s="2"/>
      <c r="AU399" s="2"/>
      <c r="AV399" s="2"/>
      <c r="AW399" s="2"/>
    </row>
    <row r="400">
      <c r="A400" s="2"/>
      <c r="B400" s="2"/>
      <c r="C400" s="2"/>
      <c r="D400" s="2"/>
      <c r="E400" s="2"/>
      <c r="F400" s="2"/>
      <c r="G400" s="2"/>
      <c r="H400" s="2"/>
      <c r="I400" s="2"/>
      <c r="J400" s="2"/>
      <c r="K400" s="2"/>
      <c r="L400" s="2"/>
      <c r="M400" s="2"/>
      <c r="N400" s="2"/>
      <c r="O400" s="2"/>
      <c r="P400" s="2"/>
      <c r="Q400" s="938"/>
      <c r="R400" s="2"/>
      <c r="S400" s="939"/>
      <c r="T400" s="938"/>
      <c r="U400" s="938"/>
      <c r="V400" s="938"/>
      <c r="W400" s="2"/>
      <c r="X400" s="2"/>
      <c r="Y400" s="2"/>
      <c r="Z400" s="2"/>
      <c r="AA400" s="2"/>
      <c r="AB400" s="2"/>
      <c r="AC400" s="940"/>
      <c r="AD400" s="2"/>
      <c r="AE400" s="2"/>
      <c r="AF400" s="2"/>
      <c r="AG400" s="2"/>
      <c r="AH400" s="2"/>
      <c r="AI400" s="2"/>
      <c r="AJ400" s="2"/>
      <c r="AK400" s="2"/>
      <c r="AL400" s="2"/>
      <c r="AM400" s="2"/>
      <c r="AN400" s="2"/>
      <c r="AO400" s="2"/>
      <c r="AP400" s="2"/>
      <c r="AQ400" s="2"/>
      <c r="AR400" s="2"/>
      <c r="AS400" s="2"/>
      <c r="AT400" s="2"/>
      <c r="AU400" s="2"/>
      <c r="AV400" s="2"/>
      <c r="AW400" s="2"/>
    </row>
    <row r="401">
      <c r="A401" s="2"/>
      <c r="B401" s="2"/>
      <c r="C401" s="2"/>
      <c r="D401" s="2"/>
      <c r="E401" s="2"/>
      <c r="F401" s="2"/>
      <c r="G401" s="2"/>
      <c r="H401" s="2"/>
      <c r="I401" s="2"/>
      <c r="J401" s="2"/>
      <c r="K401" s="2"/>
      <c r="L401" s="2"/>
      <c r="M401" s="2"/>
      <c r="N401" s="2"/>
      <c r="O401" s="2"/>
      <c r="P401" s="2"/>
      <c r="Q401" s="938"/>
      <c r="R401" s="2"/>
      <c r="S401" s="939"/>
      <c r="T401" s="938"/>
      <c r="U401" s="938"/>
      <c r="V401" s="938"/>
      <c r="W401" s="2"/>
      <c r="X401" s="2"/>
      <c r="Y401" s="2"/>
      <c r="Z401" s="2"/>
      <c r="AA401" s="2"/>
      <c r="AB401" s="2"/>
      <c r="AC401" s="940"/>
      <c r="AD401" s="2"/>
      <c r="AE401" s="2"/>
      <c r="AF401" s="2"/>
      <c r="AG401" s="2"/>
      <c r="AH401" s="2"/>
      <c r="AI401" s="2"/>
      <c r="AJ401" s="2"/>
      <c r="AK401" s="2"/>
      <c r="AL401" s="2"/>
      <c r="AM401" s="2"/>
      <c r="AN401" s="2"/>
      <c r="AO401" s="2"/>
      <c r="AP401" s="2"/>
      <c r="AQ401" s="2"/>
      <c r="AR401" s="2"/>
      <c r="AS401" s="2"/>
      <c r="AT401" s="2"/>
      <c r="AU401" s="2"/>
      <c r="AV401" s="2"/>
      <c r="AW401" s="2"/>
    </row>
    <row r="402">
      <c r="A402" s="2"/>
      <c r="B402" s="2"/>
      <c r="C402" s="2"/>
      <c r="D402" s="2"/>
      <c r="E402" s="2"/>
      <c r="F402" s="2"/>
      <c r="G402" s="2"/>
      <c r="H402" s="2"/>
      <c r="I402" s="2"/>
      <c r="J402" s="2"/>
      <c r="K402" s="2"/>
      <c r="L402" s="2"/>
      <c r="M402" s="2"/>
      <c r="N402" s="2"/>
      <c r="O402" s="2"/>
      <c r="P402" s="2"/>
      <c r="Q402" s="938"/>
      <c r="R402" s="2"/>
      <c r="S402" s="939"/>
      <c r="T402" s="938"/>
      <c r="U402" s="938"/>
      <c r="V402" s="938"/>
      <c r="W402" s="2"/>
      <c r="X402" s="2"/>
      <c r="Y402" s="2"/>
      <c r="Z402" s="2"/>
      <c r="AA402" s="2"/>
      <c r="AB402" s="2"/>
      <c r="AC402" s="940"/>
      <c r="AD402" s="2"/>
      <c r="AE402" s="2"/>
      <c r="AF402" s="2"/>
      <c r="AG402" s="2"/>
      <c r="AH402" s="2"/>
      <c r="AI402" s="2"/>
      <c r="AJ402" s="2"/>
      <c r="AK402" s="2"/>
      <c r="AL402" s="2"/>
      <c r="AM402" s="2"/>
      <c r="AN402" s="2"/>
      <c r="AO402" s="2"/>
      <c r="AP402" s="2"/>
      <c r="AQ402" s="2"/>
      <c r="AR402" s="2"/>
      <c r="AS402" s="2"/>
      <c r="AT402" s="2"/>
      <c r="AU402" s="2"/>
      <c r="AV402" s="2"/>
      <c r="AW402" s="2"/>
    </row>
    <row r="403">
      <c r="A403" s="2"/>
      <c r="B403" s="2"/>
      <c r="C403" s="2"/>
      <c r="D403" s="2"/>
      <c r="E403" s="2"/>
      <c r="F403" s="2"/>
      <c r="G403" s="2"/>
      <c r="H403" s="2"/>
      <c r="I403" s="2"/>
      <c r="J403" s="2"/>
      <c r="K403" s="2"/>
      <c r="L403" s="2"/>
      <c r="M403" s="2"/>
      <c r="N403" s="2"/>
      <c r="O403" s="2"/>
      <c r="P403" s="2"/>
      <c r="Q403" s="938"/>
      <c r="R403" s="2"/>
      <c r="S403" s="939"/>
      <c r="T403" s="938"/>
      <c r="U403" s="938"/>
      <c r="V403" s="938"/>
      <c r="W403" s="2"/>
      <c r="X403" s="2"/>
      <c r="Y403" s="2"/>
      <c r="Z403" s="2"/>
      <c r="AA403" s="2"/>
      <c r="AB403" s="2"/>
      <c r="AC403" s="940"/>
      <c r="AD403" s="2"/>
      <c r="AE403" s="2"/>
      <c r="AF403" s="2"/>
      <c r="AG403" s="2"/>
      <c r="AH403" s="2"/>
      <c r="AI403" s="2"/>
      <c r="AJ403" s="2"/>
      <c r="AK403" s="2"/>
      <c r="AL403" s="2"/>
      <c r="AM403" s="2"/>
      <c r="AN403" s="2"/>
      <c r="AO403" s="2"/>
      <c r="AP403" s="2"/>
      <c r="AQ403" s="2"/>
      <c r="AR403" s="2"/>
      <c r="AS403" s="2"/>
      <c r="AT403" s="2"/>
      <c r="AU403" s="2"/>
      <c r="AV403" s="2"/>
      <c r="AW403" s="2"/>
    </row>
    <row r="404">
      <c r="A404" s="2"/>
      <c r="B404" s="2"/>
      <c r="C404" s="2"/>
      <c r="D404" s="2"/>
      <c r="E404" s="2"/>
      <c r="F404" s="2"/>
      <c r="G404" s="2"/>
      <c r="H404" s="2"/>
      <c r="I404" s="2"/>
      <c r="J404" s="2"/>
      <c r="K404" s="2"/>
      <c r="L404" s="2"/>
      <c r="M404" s="2"/>
      <c r="N404" s="2"/>
      <c r="O404" s="2"/>
      <c r="P404" s="2"/>
      <c r="Q404" s="938"/>
      <c r="R404" s="2"/>
      <c r="S404" s="939"/>
      <c r="T404" s="938"/>
      <c r="U404" s="938"/>
      <c r="V404" s="938"/>
      <c r="W404" s="2"/>
      <c r="X404" s="2"/>
      <c r="Y404" s="2"/>
      <c r="Z404" s="2"/>
      <c r="AA404" s="2"/>
      <c r="AB404" s="2"/>
      <c r="AC404" s="940"/>
      <c r="AD404" s="2"/>
      <c r="AE404" s="2"/>
      <c r="AF404" s="2"/>
      <c r="AG404" s="2"/>
      <c r="AH404" s="2"/>
      <c r="AI404" s="2"/>
      <c r="AJ404" s="2"/>
      <c r="AK404" s="2"/>
      <c r="AL404" s="2"/>
      <c r="AM404" s="2"/>
      <c r="AN404" s="2"/>
      <c r="AO404" s="2"/>
      <c r="AP404" s="2"/>
      <c r="AQ404" s="2"/>
      <c r="AR404" s="2"/>
      <c r="AS404" s="2"/>
      <c r="AT404" s="2"/>
      <c r="AU404" s="2"/>
      <c r="AV404" s="2"/>
      <c r="AW404" s="2"/>
    </row>
    <row r="405">
      <c r="A405" s="2"/>
      <c r="B405" s="2"/>
      <c r="C405" s="2"/>
      <c r="D405" s="2"/>
      <c r="E405" s="2"/>
      <c r="F405" s="2"/>
      <c r="G405" s="2"/>
      <c r="H405" s="2"/>
      <c r="I405" s="2"/>
      <c r="J405" s="2"/>
      <c r="K405" s="2"/>
      <c r="L405" s="2"/>
      <c r="M405" s="2"/>
      <c r="N405" s="2"/>
      <c r="O405" s="2"/>
      <c r="P405" s="2"/>
      <c r="Q405" s="938"/>
      <c r="R405" s="2"/>
      <c r="S405" s="939"/>
      <c r="T405" s="938"/>
      <c r="U405" s="938"/>
      <c r="V405" s="938"/>
      <c r="W405" s="2"/>
      <c r="X405" s="2"/>
      <c r="Y405" s="2"/>
      <c r="Z405" s="2"/>
      <c r="AA405" s="2"/>
      <c r="AB405" s="2"/>
      <c r="AC405" s="940"/>
      <c r="AD405" s="2"/>
      <c r="AE405" s="2"/>
      <c r="AF405" s="2"/>
      <c r="AG405" s="2"/>
      <c r="AH405" s="2"/>
      <c r="AI405" s="2"/>
      <c r="AJ405" s="2"/>
      <c r="AK405" s="2"/>
      <c r="AL405" s="2"/>
      <c r="AM405" s="2"/>
      <c r="AN405" s="2"/>
      <c r="AO405" s="2"/>
      <c r="AP405" s="2"/>
      <c r="AQ405" s="2"/>
      <c r="AR405" s="2"/>
      <c r="AS405" s="2"/>
      <c r="AT405" s="2"/>
      <c r="AU405" s="2"/>
      <c r="AV405" s="2"/>
      <c r="AW405" s="2"/>
    </row>
    <row r="406">
      <c r="A406" s="2"/>
      <c r="B406" s="2"/>
      <c r="C406" s="2"/>
      <c r="D406" s="2"/>
      <c r="E406" s="2"/>
      <c r="F406" s="2"/>
      <c r="G406" s="2"/>
      <c r="H406" s="2"/>
      <c r="I406" s="2"/>
      <c r="J406" s="2"/>
      <c r="K406" s="2"/>
      <c r="L406" s="2"/>
      <c r="M406" s="2"/>
      <c r="N406" s="2"/>
      <c r="O406" s="2"/>
      <c r="P406" s="2"/>
      <c r="Q406" s="938"/>
      <c r="R406" s="2"/>
      <c r="S406" s="939"/>
      <c r="T406" s="938"/>
      <c r="U406" s="938"/>
      <c r="V406" s="938"/>
      <c r="W406" s="2"/>
      <c r="X406" s="2"/>
      <c r="Y406" s="2"/>
      <c r="Z406" s="2"/>
      <c r="AA406" s="2"/>
      <c r="AB406" s="2"/>
      <c r="AC406" s="940"/>
      <c r="AD406" s="2"/>
      <c r="AE406" s="2"/>
      <c r="AF406" s="2"/>
      <c r="AG406" s="2"/>
      <c r="AH406" s="2"/>
      <c r="AI406" s="2"/>
      <c r="AJ406" s="2"/>
      <c r="AK406" s="2"/>
      <c r="AL406" s="2"/>
      <c r="AM406" s="2"/>
      <c r="AN406" s="2"/>
      <c r="AO406" s="2"/>
      <c r="AP406" s="2"/>
      <c r="AQ406" s="2"/>
      <c r="AR406" s="2"/>
      <c r="AS406" s="2"/>
      <c r="AT406" s="2"/>
      <c r="AU406" s="2"/>
      <c r="AV406" s="2"/>
      <c r="AW406" s="2"/>
    </row>
    <row r="407">
      <c r="A407" s="2"/>
      <c r="B407" s="2"/>
      <c r="C407" s="2"/>
      <c r="D407" s="2"/>
      <c r="E407" s="2"/>
      <c r="F407" s="2"/>
      <c r="G407" s="2"/>
      <c r="H407" s="2"/>
      <c r="I407" s="2"/>
      <c r="J407" s="2"/>
      <c r="K407" s="2"/>
      <c r="L407" s="2"/>
      <c r="M407" s="2"/>
      <c r="N407" s="2"/>
      <c r="O407" s="2"/>
      <c r="P407" s="2"/>
      <c r="Q407" s="938"/>
      <c r="R407" s="2"/>
      <c r="S407" s="939"/>
      <c r="T407" s="938"/>
      <c r="U407" s="938"/>
      <c r="V407" s="938"/>
      <c r="W407" s="2"/>
      <c r="X407" s="2"/>
      <c r="Y407" s="2"/>
      <c r="Z407" s="2"/>
      <c r="AA407" s="2"/>
      <c r="AB407" s="2"/>
      <c r="AC407" s="940"/>
      <c r="AD407" s="2"/>
      <c r="AE407" s="2"/>
      <c r="AF407" s="2"/>
      <c r="AG407" s="2"/>
      <c r="AH407" s="2"/>
      <c r="AI407" s="2"/>
      <c r="AJ407" s="2"/>
      <c r="AK407" s="2"/>
      <c r="AL407" s="2"/>
      <c r="AM407" s="2"/>
      <c r="AN407" s="2"/>
      <c r="AO407" s="2"/>
      <c r="AP407" s="2"/>
      <c r="AQ407" s="2"/>
      <c r="AR407" s="2"/>
      <c r="AS407" s="2"/>
      <c r="AT407" s="2"/>
      <c r="AU407" s="2"/>
      <c r="AV407" s="2"/>
      <c r="AW407" s="2"/>
    </row>
    <row r="408">
      <c r="A408" s="2"/>
      <c r="B408" s="2"/>
      <c r="C408" s="2"/>
      <c r="D408" s="2"/>
      <c r="E408" s="2"/>
      <c r="F408" s="2"/>
      <c r="G408" s="2"/>
      <c r="H408" s="2"/>
      <c r="I408" s="2"/>
      <c r="J408" s="2"/>
      <c r="K408" s="2"/>
      <c r="L408" s="2"/>
      <c r="M408" s="2"/>
      <c r="N408" s="2"/>
      <c r="O408" s="2"/>
      <c r="P408" s="2"/>
      <c r="Q408" s="938"/>
      <c r="R408" s="2"/>
      <c r="S408" s="939"/>
      <c r="T408" s="938"/>
      <c r="U408" s="938"/>
      <c r="V408" s="938"/>
      <c r="W408" s="2"/>
      <c r="X408" s="2"/>
      <c r="Y408" s="2"/>
      <c r="Z408" s="2"/>
      <c r="AA408" s="2"/>
      <c r="AB408" s="2"/>
      <c r="AC408" s="940"/>
      <c r="AD408" s="2"/>
      <c r="AE408" s="2"/>
      <c r="AF408" s="2"/>
      <c r="AG408" s="2"/>
      <c r="AH408" s="2"/>
      <c r="AI408" s="2"/>
      <c r="AJ408" s="2"/>
      <c r="AK408" s="2"/>
      <c r="AL408" s="2"/>
      <c r="AM408" s="2"/>
      <c r="AN408" s="2"/>
      <c r="AO408" s="2"/>
      <c r="AP408" s="2"/>
      <c r="AQ408" s="2"/>
      <c r="AR408" s="2"/>
      <c r="AS408" s="2"/>
      <c r="AT408" s="2"/>
      <c r="AU408" s="2"/>
      <c r="AV408" s="2"/>
      <c r="AW408" s="2"/>
    </row>
    <row r="409">
      <c r="A409" s="2"/>
      <c r="B409" s="2"/>
      <c r="C409" s="2"/>
      <c r="D409" s="2"/>
      <c r="E409" s="2"/>
      <c r="F409" s="2"/>
      <c r="G409" s="2"/>
      <c r="H409" s="2"/>
      <c r="I409" s="2"/>
      <c r="J409" s="2"/>
      <c r="K409" s="2"/>
      <c r="L409" s="2"/>
      <c r="M409" s="2"/>
      <c r="N409" s="2"/>
      <c r="O409" s="2"/>
      <c r="P409" s="2"/>
      <c r="Q409" s="938"/>
      <c r="R409" s="2"/>
      <c r="S409" s="939"/>
      <c r="T409" s="938"/>
      <c r="U409" s="938"/>
      <c r="V409" s="938"/>
      <c r="W409" s="2"/>
      <c r="X409" s="2"/>
      <c r="Y409" s="2"/>
      <c r="Z409" s="2"/>
      <c r="AA409" s="2"/>
      <c r="AB409" s="2"/>
      <c r="AC409" s="940"/>
      <c r="AD409" s="2"/>
      <c r="AE409" s="2"/>
      <c r="AF409" s="2"/>
      <c r="AG409" s="2"/>
      <c r="AH409" s="2"/>
      <c r="AI409" s="2"/>
      <c r="AJ409" s="2"/>
      <c r="AK409" s="2"/>
      <c r="AL409" s="2"/>
      <c r="AM409" s="2"/>
      <c r="AN409" s="2"/>
      <c r="AO409" s="2"/>
      <c r="AP409" s="2"/>
      <c r="AQ409" s="2"/>
      <c r="AR409" s="2"/>
      <c r="AS409" s="2"/>
      <c r="AT409" s="2"/>
      <c r="AU409" s="2"/>
      <c r="AV409" s="2"/>
      <c r="AW409" s="2"/>
    </row>
    <row r="410">
      <c r="A410" s="2"/>
      <c r="B410" s="2"/>
      <c r="C410" s="2"/>
      <c r="D410" s="2"/>
      <c r="E410" s="2"/>
      <c r="F410" s="2"/>
      <c r="G410" s="2"/>
      <c r="H410" s="2"/>
      <c r="I410" s="2"/>
      <c r="J410" s="2"/>
      <c r="K410" s="2"/>
      <c r="L410" s="2"/>
      <c r="M410" s="2"/>
      <c r="N410" s="2"/>
      <c r="O410" s="2"/>
      <c r="P410" s="2"/>
      <c r="Q410" s="938"/>
      <c r="R410" s="2"/>
      <c r="S410" s="939"/>
      <c r="T410" s="938"/>
      <c r="U410" s="938"/>
      <c r="V410" s="938"/>
      <c r="W410" s="2"/>
      <c r="X410" s="2"/>
      <c r="Y410" s="2"/>
      <c r="Z410" s="2"/>
      <c r="AA410" s="2"/>
      <c r="AB410" s="2"/>
      <c r="AC410" s="940"/>
      <c r="AD410" s="2"/>
      <c r="AE410" s="2"/>
      <c r="AF410" s="2"/>
      <c r="AG410" s="2"/>
      <c r="AH410" s="2"/>
      <c r="AI410" s="2"/>
      <c r="AJ410" s="2"/>
      <c r="AK410" s="2"/>
      <c r="AL410" s="2"/>
      <c r="AM410" s="2"/>
      <c r="AN410" s="2"/>
      <c r="AO410" s="2"/>
      <c r="AP410" s="2"/>
      <c r="AQ410" s="2"/>
      <c r="AR410" s="2"/>
      <c r="AS410" s="2"/>
      <c r="AT410" s="2"/>
      <c r="AU410" s="2"/>
      <c r="AV410" s="2"/>
      <c r="AW410" s="2"/>
    </row>
    <row r="411">
      <c r="A411" s="2"/>
      <c r="B411" s="2"/>
      <c r="C411" s="2"/>
      <c r="D411" s="2"/>
      <c r="E411" s="2"/>
      <c r="F411" s="2"/>
      <c r="G411" s="2"/>
      <c r="H411" s="2"/>
      <c r="I411" s="2"/>
      <c r="J411" s="2"/>
      <c r="K411" s="2"/>
      <c r="L411" s="2"/>
      <c r="M411" s="2"/>
      <c r="N411" s="2"/>
      <c r="O411" s="2"/>
      <c r="P411" s="2"/>
      <c r="Q411" s="938"/>
      <c r="R411" s="2"/>
      <c r="S411" s="939"/>
      <c r="T411" s="938"/>
      <c r="U411" s="938"/>
      <c r="V411" s="938"/>
      <c r="W411" s="2"/>
      <c r="X411" s="2"/>
      <c r="Y411" s="2"/>
      <c r="Z411" s="2"/>
      <c r="AA411" s="2"/>
      <c r="AB411" s="2"/>
      <c r="AC411" s="940"/>
      <c r="AD411" s="2"/>
      <c r="AE411" s="2"/>
      <c r="AF411" s="2"/>
      <c r="AG411" s="2"/>
      <c r="AH411" s="2"/>
      <c r="AI411" s="2"/>
      <c r="AJ411" s="2"/>
      <c r="AK411" s="2"/>
      <c r="AL411" s="2"/>
      <c r="AM411" s="2"/>
      <c r="AN411" s="2"/>
      <c r="AO411" s="2"/>
      <c r="AP411" s="2"/>
      <c r="AQ411" s="2"/>
      <c r="AR411" s="2"/>
      <c r="AS411" s="2"/>
      <c r="AT411" s="2"/>
      <c r="AU411" s="2"/>
      <c r="AV411" s="2"/>
      <c r="AW411" s="2"/>
    </row>
    <row r="412">
      <c r="A412" s="2"/>
      <c r="B412" s="2"/>
      <c r="C412" s="2"/>
      <c r="D412" s="2"/>
      <c r="E412" s="2"/>
      <c r="F412" s="2"/>
      <c r="G412" s="2"/>
      <c r="H412" s="2"/>
      <c r="I412" s="2"/>
      <c r="J412" s="2"/>
      <c r="K412" s="2"/>
      <c r="L412" s="2"/>
      <c r="M412" s="2"/>
      <c r="N412" s="2"/>
      <c r="O412" s="2"/>
      <c r="P412" s="2"/>
      <c r="Q412" s="938"/>
      <c r="R412" s="2"/>
      <c r="S412" s="939"/>
      <c r="T412" s="938"/>
      <c r="U412" s="938"/>
      <c r="V412" s="938"/>
      <c r="W412" s="2"/>
      <c r="X412" s="2"/>
      <c r="Y412" s="2"/>
      <c r="Z412" s="2"/>
      <c r="AA412" s="2"/>
      <c r="AB412" s="2"/>
      <c r="AC412" s="940"/>
      <c r="AD412" s="2"/>
      <c r="AE412" s="2"/>
      <c r="AF412" s="2"/>
      <c r="AG412" s="2"/>
      <c r="AH412" s="2"/>
      <c r="AI412" s="2"/>
      <c r="AJ412" s="2"/>
      <c r="AK412" s="2"/>
      <c r="AL412" s="2"/>
      <c r="AM412" s="2"/>
      <c r="AN412" s="2"/>
      <c r="AO412" s="2"/>
      <c r="AP412" s="2"/>
      <c r="AQ412" s="2"/>
      <c r="AR412" s="2"/>
      <c r="AS412" s="2"/>
      <c r="AT412" s="2"/>
      <c r="AU412" s="2"/>
      <c r="AV412" s="2"/>
      <c r="AW412" s="2"/>
    </row>
    <row r="413">
      <c r="A413" s="2"/>
      <c r="B413" s="2"/>
      <c r="C413" s="2"/>
      <c r="D413" s="2"/>
      <c r="E413" s="2"/>
      <c r="F413" s="2"/>
      <c r="G413" s="2"/>
      <c r="H413" s="2"/>
      <c r="I413" s="2"/>
      <c r="J413" s="2"/>
      <c r="K413" s="2"/>
      <c r="L413" s="2"/>
      <c r="M413" s="2"/>
      <c r="N413" s="2"/>
      <c r="O413" s="2"/>
      <c r="P413" s="2"/>
      <c r="Q413" s="938"/>
      <c r="R413" s="2"/>
      <c r="S413" s="939"/>
      <c r="T413" s="938"/>
      <c r="U413" s="938"/>
      <c r="V413" s="938"/>
      <c r="W413" s="2"/>
      <c r="X413" s="2"/>
      <c r="Y413" s="2"/>
      <c r="Z413" s="2"/>
      <c r="AA413" s="2"/>
      <c r="AB413" s="2"/>
      <c r="AC413" s="940"/>
      <c r="AD413" s="2"/>
      <c r="AE413" s="2"/>
      <c r="AF413" s="2"/>
      <c r="AG413" s="2"/>
      <c r="AH413" s="2"/>
      <c r="AI413" s="2"/>
      <c r="AJ413" s="2"/>
      <c r="AK413" s="2"/>
      <c r="AL413" s="2"/>
      <c r="AM413" s="2"/>
      <c r="AN413" s="2"/>
      <c r="AO413" s="2"/>
      <c r="AP413" s="2"/>
      <c r="AQ413" s="2"/>
      <c r="AR413" s="2"/>
      <c r="AS413" s="2"/>
      <c r="AT413" s="2"/>
      <c r="AU413" s="2"/>
      <c r="AV413" s="2"/>
      <c r="AW413" s="2"/>
    </row>
    <row r="414">
      <c r="A414" s="2"/>
      <c r="B414" s="2"/>
      <c r="C414" s="2"/>
      <c r="D414" s="2"/>
      <c r="E414" s="2"/>
      <c r="F414" s="2"/>
      <c r="G414" s="2"/>
      <c r="H414" s="2"/>
      <c r="I414" s="2"/>
      <c r="J414" s="2"/>
      <c r="K414" s="2"/>
      <c r="L414" s="2"/>
      <c r="M414" s="2"/>
      <c r="N414" s="2"/>
      <c r="O414" s="2"/>
      <c r="P414" s="2"/>
      <c r="Q414" s="938"/>
      <c r="R414" s="2"/>
      <c r="S414" s="939"/>
      <c r="T414" s="938"/>
      <c r="U414" s="938"/>
      <c r="V414" s="938"/>
      <c r="W414" s="2"/>
      <c r="X414" s="2"/>
      <c r="Y414" s="2"/>
      <c r="Z414" s="2"/>
      <c r="AA414" s="2"/>
      <c r="AB414" s="2"/>
      <c r="AC414" s="940"/>
      <c r="AD414" s="2"/>
      <c r="AE414" s="2"/>
      <c r="AF414" s="2"/>
      <c r="AG414" s="2"/>
      <c r="AH414" s="2"/>
      <c r="AI414" s="2"/>
      <c r="AJ414" s="2"/>
      <c r="AK414" s="2"/>
      <c r="AL414" s="2"/>
      <c r="AM414" s="2"/>
      <c r="AN414" s="2"/>
      <c r="AO414" s="2"/>
      <c r="AP414" s="2"/>
      <c r="AQ414" s="2"/>
      <c r="AR414" s="2"/>
      <c r="AS414" s="2"/>
      <c r="AT414" s="2"/>
      <c r="AU414" s="2"/>
      <c r="AV414" s="2"/>
      <c r="AW414" s="2"/>
    </row>
    <row r="415">
      <c r="A415" s="2"/>
      <c r="B415" s="2"/>
      <c r="C415" s="2"/>
      <c r="D415" s="2"/>
      <c r="E415" s="2"/>
      <c r="F415" s="2"/>
      <c r="G415" s="2"/>
      <c r="H415" s="2"/>
      <c r="I415" s="2"/>
      <c r="J415" s="2"/>
      <c r="K415" s="2"/>
      <c r="L415" s="2"/>
      <c r="M415" s="2"/>
      <c r="N415" s="2"/>
      <c r="O415" s="2"/>
      <c r="P415" s="2"/>
      <c r="Q415" s="938"/>
      <c r="R415" s="2"/>
      <c r="S415" s="939"/>
      <c r="T415" s="938"/>
      <c r="U415" s="938"/>
      <c r="V415" s="938"/>
      <c r="W415" s="2"/>
      <c r="X415" s="2"/>
      <c r="Y415" s="2"/>
      <c r="Z415" s="2"/>
      <c r="AA415" s="2"/>
      <c r="AB415" s="2"/>
      <c r="AC415" s="940"/>
      <c r="AD415" s="2"/>
      <c r="AE415" s="2"/>
      <c r="AF415" s="2"/>
      <c r="AG415" s="2"/>
      <c r="AH415" s="2"/>
      <c r="AI415" s="2"/>
      <c r="AJ415" s="2"/>
      <c r="AK415" s="2"/>
      <c r="AL415" s="2"/>
      <c r="AM415" s="2"/>
      <c r="AN415" s="2"/>
      <c r="AO415" s="2"/>
      <c r="AP415" s="2"/>
      <c r="AQ415" s="2"/>
      <c r="AR415" s="2"/>
      <c r="AS415" s="2"/>
      <c r="AT415" s="2"/>
      <c r="AU415" s="2"/>
      <c r="AV415" s="2"/>
      <c r="AW415" s="2"/>
    </row>
    <row r="416">
      <c r="A416" s="2"/>
      <c r="B416" s="2"/>
      <c r="C416" s="2"/>
      <c r="D416" s="2"/>
      <c r="E416" s="2"/>
      <c r="F416" s="2"/>
      <c r="G416" s="2"/>
      <c r="H416" s="2"/>
      <c r="I416" s="2"/>
      <c r="J416" s="2"/>
      <c r="K416" s="2"/>
      <c r="L416" s="2"/>
      <c r="M416" s="2"/>
      <c r="N416" s="2"/>
      <c r="O416" s="2"/>
      <c r="P416" s="2"/>
      <c r="Q416" s="938"/>
      <c r="R416" s="2"/>
      <c r="S416" s="939"/>
      <c r="T416" s="938"/>
      <c r="U416" s="938"/>
      <c r="V416" s="938"/>
      <c r="W416" s="2"/>
      <c r="X416" s="2"/>
      <c r="Y416" s="2"/>
      <c r="Z416" s="2"/>
      <c r="AA416" s="2"/>
      <c r="AB416" s="2"/>
      <c r="AC416" s="940"/>
      <c r="AD416" s="2"/>
      <c r="AE416" s="2"/>
      <c r="AF416" s="2"/>
      <c r="AG416" s="2"/>
      <c r="AH416" s="2"/>
      <c r="AI416" s="2"/>
      <c r="AJ416" s="2"/>
      <c r="AK416" s="2"/>
      <c r="AL416" s="2"/>
      <c r="AM416" s="2"/>
      <c r="AN416" s="2"/>
      <c r="AO416" s="2"/>
      <c r="AP416" s="2"/>
      <c r="AQ416" s="2"/>
      <c r="AR416" s="2"/>
      <c r="AS416" s="2"/>
      <c r="AT416" s="2"/>
      <c r="AU416" s="2"/>
      <c r="AV416" s="2"/>
      <c r="AW416" s="2"/>
    </row>
    <row r="417">
      <c r="A417" s="2"/>
      <c r="B417" s="2"/>
      <c r="C417" s="2"/>
      <c r="D417" s="2"/>
      <c r="E417" s="2"/>
      <c r="F417" s="2"/>
      <c r="G417" s="2"/>
      <c r="H417" s="2"/>
      <c r="I417" s="2"/>
      <c r="J417" s="2"/>
      <c r="K417" s="2"/>
      <c r="L417" s="2"/>
      <c r="M417" s="2"/>
      <c r="N417" s="2"/>
      <c r="O417" s="2"/>
      <c r="P417" s="2"/>
      <c r="Q417" s="938"/>
      <c r="R417" s="2"/>
      <c r="S417" s="939"/>
      <c r="T417" s="938"/>
      <c r="U417" s="938"/>
      <c r="V417" s="938"/>
      <c r="W417" s="2"/>
      <c r="X417" s="2"/>
      <c r="Y417" s="2"/>
      <c r="Z417" s="2"/>
      <c r="AA417" s="2"/>
      <c r="AB417" s="2"/>
      <c r="AC417" s="940"/>
      <c r="AD417" s="2"/>
      <c r="AE417" s="2"/>
      <c r="AF417" s="2"/>
      <c r="AG417" s="2"/>
      <c r="AH417" s="2"/>
      <c r="AI417" s="2"/>
      <c r="AJ417" s="2"/>
      <c r="AK417" s="2"/>
      <c r="AL417" s="2"/>
      <c r="AM417" s="2"/>
      <c r="AN417" s="2"/>
      <c r="AO417" s="2"/>
      <c r="AP417" s="2"/>
      <c r="AQ417" s="2"/>
      <c r="AR417" s="2"/>
      <c r="AS417" s="2"/>
      <c r="AT417" s="2"/>
      <c r="AU417" s="2"/>
      <c r="AV417" s="2"/>
      <c r="AW417" s="2"/>
    </row>
    <row r="418">
      <c r="A418" s="2"/>
      <c r="B418" s="2"/>
      <c r="C418" s="2"/>
      <c r="D418" s="2"/>
      <c r="E418" s="2"/>
      <c r="F418" s="2"/>
      <c r="G418" s="2"/>
      <c r="H418" s="2"/>
      <c r="I418" s="2"/>
      <c r="J418" s="2"/>
      <c r="K418" s="2"/>
      <c r="L418" s="2"/>
      <c r="M418" s="2"/>
      <c r="N418" s="2"/>
      <c r="O418" s="2"/>
      <c r="P418" s="2"/>
      <c r="Q418" s="938"/>
      <c r="R418" s="2"/>
      <c r="S418" s="939"/>
      <c r="T418" s="938"/>
      <c r="U418" s="938"/>
      <c r="V418" s="938"/>
      <c r="W418" s="2"/>
      <c r="X418" s="2"/>
      <c r="Y418" s="2"/>
      <c r="Z418" s="2"/>
      <c r="AA418" s="2"/>
      <c r="AB418" s="2"/>
      <c r="AC418" s="940"/>
      <c r="AD418" s="2"/>
      <c r="AE418" s="2"/>
      <c r="AF418" s="2"/>
      <c r="AG418" s="2"/>
      <c r="AH418" s="2"/>
      <c r="AI418" s="2"/>
      <c r="AJ418" s="2"/>
      <c r="AK418" s="2"/>
      <c r="AL418" s="2"/>
      <c r="AM418" s="2"/>
      <c r="AN418" s="2"/>
      <c r="AO418" s="2"/>
      <c r="AP418" s="2"/>
      <c r="AQ418" s="2"/>
      <c r="AR418" s="2"/>
      <c r="AS418" s="2"/>
      <c r="AT418" s="2"/>
      <c r="AU418" s="2"/>
      <c r="AV418" s="2"/>
      <c r="AW418" s="2"/>
    </row>
    <row r="419">
      <c r="A419" s="2"/>
      <c r="B419" s="2"/>
      <c r="C419" s="2"/>
      <c r="D419" s="2"/>
      <c r="E419" s="2"/>
      <c r="F419" s="2"/>
      <c r="G419" s="2"/>
      <c r="H419" s="2"/>
      <c r="I419" s="2"/>
      <c r="J419" s="2"/>
      <c r="K419" s="2"/>
      <c r="L419" s="2"/>
      <c r="M419" s="2"/>
      <c r="N419" s="2"/>
      <c r="O419" s="2"/>
      <c r="P419" s="2"/>
      <c r="Q419" s="938"/>
      <c r="R419" s="2"/>
      <c r="S419" s="939"/>
      <c r="T419" s="938"/>
      <c r="U419" s="938"/>
      <c r="V419" s="938"/>
      <c r="W419" s="2"/>
      <c r="X419" s="2"/>
      <c r="Y419" s="2"/>
      <c r="Z419" s="2"/>
      <c r="AA419" s="2"/>
      <c r="AB419" s="2"/>
      <c r="AC419" s="940"/>
      <c r="AD419" s="2"/>
      <c r="AE419" s="2"/>
      <c r="AF419" s="2"/>
      <c r="AG419" s="2"/>
      <c r="AH419" s="2"/>
      <c r="AI419" s="2"/>
      <c r="AJ419" s="2"/>
      <c r="AK419" s="2"/>
      <c r="AL419" s="2"/>
      <c r="AM419" s="2"/>
      <c r="AN419" s="2"/>
      <c r="AO419" s="2"/>
      <c r="AP419" s="2"/>
      <c r="AQ419" s="2"/>
      <c r="AR419" s="2"/>
      <c r="AS419" s="2"/>
      <c r="AT419" s="2"/>
      <c r="AU419" s="2"/>
      <c r="AV419" s="2"/>
      <c r="AW419" s="2"/>
    </row>
    <row r="420">
      <c r="A420" s="2"/>
      <c r="B420" s="2"/>
      <c r="C420" s="2"/>
      <c r="D420" s="2"/>
      <c r="E420" s="2"/>
      <c r="F420" s="2"/>
      <c r="G420" s="2"/>
      <c r="H420" s="2"/>
      <c r="I420" s="2"/>
      <c r="J420" s="2"/>
      <c r="K420" s="2"/>
      <c r="L420" s="2"/>
      <c r="M420" s="2"/>
      <c r="N420" s="2"/>
      <c r="O420" s="2"/>
      <c r="P420" s="2"/>
      <c r="Q420" s="938"/>
      <c r="R420" s="2"/>
      <c r="S420" s="939"/>
      <c r="T420" s="938"/>
      <c r="U420" s="938"/>
      <c r="V420" s="938"/>
      <c r="W420" s="2"/>
      <c r="X420" s="2"/>
      <c r="Y420" s="2"/>
      <c r="Z420" s="2"/>
      <c r="AA420" s="2"/>
      <c r="AB420" s="2"/>
      <c r="AC420" s="940"/>
      <c r="AD420" s="2"/>
      <c r="AE420" s="2"/>
      <c r="AF420" s="2"/>
      <c r="AG420" s="2"/>
      <c r="AH420" s="2"/>
      <c r="AI420" s="2"/>
      <c r="AJ420" s="2"/>
      <c r="AK420" s="2"/>
      <c r="AL420" s="2"/>
      <c r="AM420" s="2"/>
      <c r="AN420" s="2"/>
      <c r="AO420" s="2"/>
      <c r="AP420" s="2"/>
      <c r="AQ420" s="2"/>
      <c r="AR420" s="2"/>
      <c r="AS420" s="2"/>
      <c r="AT420" s="2"/>
      <c r="AU420" s="2"/>
      <c r="AV420" s="2"/>
      <c r="AW420" s="2"/>
    </row>
    <row r="421">
      <c r="A421" s="2"/>
      <c r="B421" s="2"/>
      <c r="C421" s="2"/>
      <c r="D421" s="2"/>
      <c r="E421" s="2"/>
      <c r="F421" s="2"/>
      <c r="G421" s="2"/>
      <c r="H421" s="2"/>
      <c r="I421" s="2"/>
      <c r="J421" s="2"/>
      <c r="K421" s="2"/>
      <c r="L421" s="2"/>
      <c r="M421" s="2"/>
      <c r="N421" s="2"/>
      <c r="O421" s="2"/>
      <c r="P421" s="2"/>
      <c r="Q421" s="938"/>
      <c r="R421" s="2"/>
      <c r="S421" s="939"/>
      <c r="T421" s="938"/>
      <c r="U421" s="938"/>
      <c r="V421" s="938"/>
      <c r="W421" s="2"/>
      <c r="X421" s="2"/>
      <c r="Y421" s="2"/>
      <c r="Z421" s="2"/>
      <c r="AA421" s="2"/>
      <c r="AB421" s="2"/>
      <c r="AC421" s="940"/>
      <c r="AD421" s="2"/>
      <c r="AE421" s="2"/>
      <c r="AF421" s="2"/>
      <c r="AG421" s="2"/>
      <c r="AH421" s="2"/>
      <c r="AI421" s="2"/>
      <c r="AJ421" s="2"/>
      <c r="AK421" s="2"/>
      <c r="AL421" s="2"/>
      <c r="AM421" s="2"/>
      <c r="AN421" s="2"/>
      <c r="AO421" s="2"/>
      <c r="AP421" s="2"/>
      <c r="AQ421" s="2"/>
      <c r="AR421" s="2"/>
      <c r="AS421" s="2"/>
      <c r="AT421" s="2"/>
      <c r="AU421" s="2"/>
      <c r="AV421" s="2"/>
      <c r="AW421" s="2"/>
    </row>
    <row r="422">
      <c r="A422" s="2"/>
      <c r="B422" s="2"/>
      <c r="C422" s="2"/>
      <c r="D422" s="2"/>
      <c r="E422" s="2"/>
      <c r="F422" s="2"/>
      <c r="G422" s="2"/>
      <c r="H422" s="2"/>
      <c r="I422" s="2"/>
      <c r="J422" s="2"/>
      <c r="K422" s="2"/>
      <c r="L422" s="2"/>
      <c r="M422" s="2"/>
      <c r="N422" s="2"/>
      <c r="O422" s="2"/>
      <c r="P422" s="2"/>
      <c r="Q422" s="938"/>
      <c r="R422" s="2"/>
      <c r="S422" s="939"/>
      <c r="T422" s="938"/>
      <c r="U422" s="938"/>
      <c r="V422" s="938"/>
      <c r="W422" s="2"/>
      <c r="X422" s="2"/>
      <c r="Y422" s="2"/>
      <c r="Z422" s="2"/>
      <c r="AA422" s="2"/>
      <c r="AB422" s="2"/>
      <c r="AC422" s="940"/>
      <c r="AD422" s="2"/>
      <c r="AE422" s="2"/>
      <c r="AF422" s="2"/>
      <c r="AG422" s="2"/>
      <c r="AH422" s="2"/>
      <c r="AI422" s="2"/>
      <c r="AJ422" s="2"/>
      <c r="AK422" s="2"/>
      <c r="AL422" s="2"/>
      <c r="AM422" s="2"/>
      <c r="AN422" s="2"/>
      <c r="AO422" s="2"/>
      <c r="AP422" s="2"/>
      <c r="AQ422" s="2"/>
      <c r="AR422" s="2"/>
      <c r="AS422" s="2"/>
      <c r="AT422" s="2"/>
      <c r="AU422" s="2"/>
      <c r="AV422" s="2"/>
      <c r="AW422" s="2"/>
    </row>
    <row r="423">
      <c r="A423" s="2"/>
      <c r="B423" s="2"/>
      <c r="C423" s="2"/>
      <c r="D423" s="2"/>
      <c r="E423" s="2"/>
      <c r="F423" s="2"/>
      <c r="G423" s="2"/>
      <c r="H423" s="2"/>
      <c r="I423" s="2"/>
      <c r="J423" s="2"/>
      <c r="K423" s="2"/>
      <c r="L423" s="2"/>
      <c r="M423" s="2"/>
      <c r="N423" s="2"/>
      <c r="O423" s="2"/>
      <c r="P423" s="2"/>
      <c r="Q423" s="938"/>
      <c r="R423" s="2"/>
      <c r="S423" s="939"/>
      <c r="T423" s="938"/>
      <c r="U423" s="938"/>
      <c r="V423" s="938"/>
      <c r="W423" s="2"/>
      <c r="X423" s="2"/>
      <c r="Y423" s="2"/>
      <c r="Z423" s="2"/>
      <c r="AA423" s="2"/>
      <c r="AB423" s="2"/>
      <c r="AC423" s="940"/>
      <c r="AD423" s="2"/>
      <c r="AE423" s="2"/>
      <c r="AF423" s="2"/>
      <c r="AG423" s="2"/>
      <c r="AH423" s="2"/>
      <c r="AI423" s="2"/>
      <c r="AJ423" s="2"/>
      <c r="AK423" s="2"/>
      <c r="AL423" s="2"/>
      <c r="AM423" s="2"/>
      <c r="AN423" s="2"/>
      <c r="AO423" s="2"/>
      <c r="AP423" s="2"/>
      <c r="AQ423" s="2"/>
      <c r="AR423" s="2"/>
      <c r="AS423" s="2"/>
      <c r="AT423" s="2"/>
      <c r="AU423" s="2"/>
      <c r="AV423" s="2"/>
      <c r="AW423" s="2"/>
    </row>
    <row r="424">
      <c r="A424" s="2"/>
      <c r="B424" s="2"/>
      <c r="C424" s="2"/>
      <c r="D424" s="2"/>
      <c r="E424" s="2"/>
      <c r="F424" s="2"/>
      <c r="G424" s="2"/>
      <c r="H424" s="2"/>
      <c r="I424" s="2"/>
      <c r="J424" s="2"/>
      <c r="K424" s="2"/>
      <c r="L424" s="2"/>
      <c r="M424" s="2"/>
      <c r="N424" s="2"/>
      <c r="O424" s="2"/>
      <c r="P424" s="2"/>
      <c r="Q424" s="938"/>
      <c r="R424" s="2"/>
      <c r="S424" s="939"/>
      <c r="T424" s="938"/>
      <c r="U424" s="938"/>
      <c r="V424" s="938"/>
      <c r="W424" s="2"/>
      <c r="X424" s="2"/>
      <c r="Y424" s="2"/>
      <c r="Z424" s="2"/>
      <c r="AA424" s="2"/>
      <c r="AB424" s="2"/>
      <c r="AC424" s="940"/>
      <c r="AD424" s="2"/>
      <c r="AE424" s="2"/>
      <c r="AF424" s="2"/>
      <c r="AG424" s="2"/>
      <c r="AH424" s="2"/>
      <c r="AI424" s="2"/>
      <c r="AJ424" s="2"/>
      <c r="AK424" s="2"/>
      <c r="AL424" s="2"/>
      <c r="AM424" s="2"/>
      <c r="AN424" s="2"/>
      <c r="AO424" s="2"/>
      <c r="AP424" s="2"/>
      <c r="AQ424" s="2"/>
      <c r="AR424" s="2"/>
      <c r="AS424" s="2"/>
      <c r="AT424" s="2"/>
      <c r="AU424" s="2"/>
      <c r="AV424" s="2"/>
      <c r="AW424" s="2"/>
    </row>
    <row r="425">
      <c r="A425" s="2"/>
      <c r="B425" s="2"/>
      <c r="C425" s="2"/>
      <c r="D425" s="2"/>
      <c r="E425" s="2"/>
      <c r="F425" s="2"/>
      <c r="G425" s="2"/>
      <c r="H425" s="2"/>
      <c r="I425" s="2"/>
      <c r="J425" s="2"/>
      <c r="K425" s="2"/>
      <c r="L425" s="2"/>
      <c r="M425" s="2"/>
      <c r="N425" s="2"/>
      <c r="O425" s="2"/>
      <c r="P425" s="2"/>
      <c r="Q425" s="938"/>
      <c r="R425" s="2"/>
      <c r="S425" s="939"/>
      <c r="T425" s="938"/>
      <c r="U425" s="938"/>
      <c r="V425" s="938"/>
      <c r="W425" s="2"/>
      <c r="X425" s="2"/>
      <c r="Y425" s="2"/>
      <c r="Z425" s="2"/>
      <c r="AA425" s="2"/>
      <c r="AB425" s="2"/>
      <c r="AC425" s="940"/>
      <c r="AD425" s="2"/>
      <c r="AE425" s="2"/>
      <c r="AF425" s="2"/>
      <c r="AG425" s="2"/>
      <c r="AH425" s="2"/>
      <c r="AI425" s="2"/>
      <c r="AJ425" s="2"/>
      <c r="AK425" s="2"/>
      <c r="AL425" s="2"/>
      <c r="AM425" s="2"/>
      <c r="AN425" s="2"/>
      <c r="AO425" s="2"/>
      <c r="AP425" s="2"/>
      <c r="AQ425" s="2"/>
      <c r="AR425" s="2"/>
      <c r="AS425" s="2"/>
      <c r="AT425" s="2"/>
      <c r="AU425" s="2"/>
      <c r="AV425" s="2"/>
      <c r="AW425" s="2"/>
    </row>
    <row r="426">
      <c r="A426" s="2"/>
      <c r="B426" s="2"/>
      <c r="C426" s="2"/>
      <c r="D426" s="2"/>
      <c r="E426" s="2"/>
      <c r="F426" s="2"/>
      <c r="G426" s="2"/>
      <c r="H426" s="2"/>
      <c r="I426" s="2"/>
      <c r="J426" s="2"/>
      <c r="K426" s="2"/>
      <c r="L426" s="2"/>
      <c r="M426" s="2"/>
      <c r="N426" s="2"/>
      <c r="O426" s="2"/>
      <c r="P426" s="2"/>
      <c r="Q426" s="938"/>
      <c r="R426" s="2"/>
      <c r="S426" s="939"/>
      <c r="T426" s="938"/>
      <c r="U426" s="938"/>
      <c r="V426" s="938"/>
      <c r="W426" s="2"/>
      <c r="X426" s="2"/>
      <c r="Y426" s="2"/>
      <c r="Z426" s="2"/>
      <c r="AA426" s="2"/>
      <c r="AB426" s="2"/>
      <c r="AC426" s="940"/>
      <c r="AD426" s="2"/>
      <c r="AE426" s="2"/>
      <c r="AF426" s="2"/>
      <c r="AG426" s="2"/>
      <c r="AH426" s="2"/>
      <c r="AI426" s="2"/>
      <c r="AJ426" s="2"/>
      <c r="AK426" s="2"/>
      <c r="AL426" s="2"/>
      <c r="AM426" s="2"/>
      <c r="AN426" s="2"/>
      <c r="AO426" s="2"/>
      <c r="AP426" s="2"/>
      <c r="AQ426" s="2"/>
      <c r="AR426" s="2"/>
      <c r="AS426" s="2"/>
      <c r="AT426" s="2"/>
      <c r="AU426" s="2"/>
      <c r="AV426" s="2"/>
      <c r="AW426" s="2"/>
    </row>
    <row r="427">
      <c r="A427" s="2"/>
      <c r="B427" s="2"/>
      <c r="C427" s="2"/>
      <c r="D427" s="2"/>
      <c r="E427" s="2"/>
      <c r="F427" s="2"/>
      <c r="G427" s="2"/>
      <c r="H427" s="2"/>
      <c r="I427" s="2"/>
      <c r="J427" s="2"/>
      <c r="K427" s="2"/>
      <c r="L427" s="2"/>
      <c r="M427" s="2"/>
      <c r="N427" s="2"/>
      <c r="O427" s="2"/>
      <c r="P427" s="2"/>
      <c r="Q427" s="938"/>
      <c r="R427" s="2"/>
      <c r="S427" s="939"/>
      <c r="T427" s="938"/>
      <c r="U427" s="938"/>
      <c r="V427" s="938"/>
      <c r="W427" s="2"/>
      <c r="X427" s="2"/>
      <c r="Y427" s="2"/>
      <c r="Z427" s="2"/>
      <c r="AA427" s="2"/>
      <c r="AB427" s="2"/>
      <c r="AC427" s="940"/>
      <c r="AD427" s="2"/>
      <c r="AE427" s="2"/>
      <c r="AF427" s="2"/>
      <c r="AG427" s="2"/>
      <c r="AH427" s="2"/>
      <c r="AI427" s="2"/>
      <c r="AJ427" s="2"/>
      <c r="AK427" s="2"/>
      <c r="AL427" s="2"/>
      <c r="AM427" s="2"/>
      <c r="AN427" s="2"/>
      <c r="AO427" s="2"/>
      <c r="AP427" s="2"/>
      <c r="AQ427" s="2"/>
      <c r="AR427" s="2"/>
      <c r="AS427" s="2"/>
      <c r="AT427" s="2"/>
      <c r="AU427" s="2"/>
      <c r="AV427" s="2"/>
      <c r="AW427" s="2"/>
    </row>
    <row r="428">
      <c r="A428" s="2"/>
      <c r="B428" s="2"/>
      <c r="C428" s="2"/>
      <c r="D428" s="2"/>
      <c r="E428" s="2"/>
      <c r="F428" s="2"/>
      <c r="G428" s="2"/>
      <c r="H428" s="2"/>
      <c r="I428" s="2"/>
      <c r="J428" s="2"/>
      <c r="K428" s="2"/>
      <c r="L428" s="2"/>
      <c r="M428" s="2"/>
      <c r="N428" s="2"/>
      <c r="O428" s="2"/>
      <c r="P428" s="2"/>
      <c r="Q428" s="938"/>
      <c r="R428" s="2"/>
      <c r="S428" s="939"/>
      <c r="T428" s="938"/>
      <c r="U428" s="938"/>
      <c r="V428" s="938"/>
      <c r="W428" s="2"/>
      <c r="X428" s="2"/>
      <c r="Y428" s="2"/>
      <c r="Z428" s="2"/>
      <c r="AA428" s="2"/>
      <c r="AB428" s="2"/>
      <c r="AC428" s="940"/>
      <c r="AD428" s="2"/>
      <c r="AE428" s="2"/>
      <c r="AF428" s="2"/>
      <c r="AG428" s="2"/>
      <c r="AH428" s="2"/>
      <c r="AI428" s="2"/>
      <c r="AJ428" s="2"/>
      <c r="AK428" s="2"/>
      <c r="AL428" s="2"/>
      <c r="AM428" s="2"/>
      <c r="AN428" s="2"/>
      <c r="AO428" s="2"/>
      <c r="AP428" s="2"/>
      <c r="AQ428" s="2"/>
      <c r="AR428" s="2"/>
      <c r="AS428" s="2"/>
      <c r="AT428" s="2"/>
      <c r="AU428" s="2"/>
      <c r="AV428" s="2"/>
      <c r="AW428" s="2"/>
    </row>
    <row r="429">
      <c r="A429" s="2"/>
      <c r="B429" s="2"/>
      <c r="C429" s="2"/>
      <c r="D429" s="2"/>
      <c r="E429" s="2"/>
      <c r="F429" s="2"/>
      <c r="G429" s="2"/>
      <c r="H429" s="2"/>
      <c r="I429" s="2"/>
      <c r="J429" s="2"/>
      <c r="K429" s="2"/>
      <c r="L429" s="2"/>
      <c r="M429" s="2"/>
      <c r="N429" s="2"/>
      <c r="O429" s="2"/>
      <c r="P429" s="2"/>
      <c r="Q429" s="938"/>
      <c r="R429" s="2"/>
      <c r="S429" s="939"/>
      <c r="T429" s="938"/>
      <c r="U429" s="938"/>
      <c r="V429" s="938"/>
      <c r="W429" s="2"/>
      <c r="X429" s="2"/>
      <c r="Y429" s="2"/>
      <c r="Z429" s="2"/>
      <c r="AA429" s="2"/>
      <c r="AB429" s="2"/>
      <c r="AC429" s="940"/>
      <c r="AD429" s="2"/>
      <c r="AE429" s="2"/>
      <c r="AF429" s="2"/>
      <c r="AG429" s="2"/>
      <c r="AH429" s="2"/>
      <c r="AI429" s="2"/>
      <c r="AJ429" s="2"/>
      <c r="AK429" s="2"/>
      <c r="AL429" s="2"/>
      <c r="AM429" s="2"/>
      <c r="AN429" s="2"/>
      <c r="AO429" s="2"/>
      <c r="AP429" s="2"/>
      <c r="AQ429" s="2"/>
      <c r="AR429" s="2"/>
      <c r="AS429" s="2"/>
      <c r="AT429" s="2"/>
      <c r="AU429" s="2"/>
      <c r="AV429" s="2"/>
      <c r="AW429" s="2"/>
    </row>
    <row r="430">
      <c r="A430" s="2"/>
      <c r="B430" s="2"/>
      <c r="C430" s="2"/>
      <c r="D430" s="2"/>
      <c r="E430" s="2"/>
      <c r="F430" s="2"/>
      <c r="G430" s="2"/>
      <c r="H430" s="2"/>
      <c r="I430" s="2"/>
      <c r="J430" s="2"/>
      <c r="K430" s="2"/>
      <c r="L430" s="2"/>
      <c r="M430" s="2"/>
      <c r="N430" s="2"/>
      <c r="O430" s="2"/>
      <c r="P430" s="2"/>
      <c r="Q430" s="938"/>
      <c r="R430" s="2"/>
      <c r="S430" s="939"/>
      <c r="T430" s="938"/>
      <c r="U430" s="938"/>
      <c r="V430" s="938"/>
      <c r="W430" s="2"/>
      <c r="X430" s="2"/>
      <c r="Y430" s="2"/>
      <c r="Z430" s="2"/>
      <c r="AA430" s="2"/>
      <c r="AB430" s="2"/>
      <c r="AC430" s="940"/>
      <c r="AD430" s="2"/>
      <c r="AE430" s="2"/>
      <c r="AF430" s="2"/>
      <c r="AG430" s="2"/>
      <c r="AH430" s="2"/>
      <c r="AI430" s="2"/>
      <c r="AJ430" s="2"/>
      <c r="AK430" s="2"/>
      <c r="AL430" s="2"/>
      <c r="AM430" s="2"/>
      <c r="AN430" s="2"/>
      <c r="AO430" s="2"/>
      <c r="AP430" s="2"/>
      <c r="AQ430" s="2"/>
      <c r="AR430" s="2"/>
      <c r="AS430" s="2"/>
      <c r="AT430" s="2"/>
      <c r="AU430" s="2"/>
      <c r="AV430" s="2"/>
      <c r="AW430" s="2"/>
    </row>
    <row r="431">
      <c r="A431" s="2"/>
      <c r="B431" s="2"/>
      <c r="C431" s="2"/>
      <c r="D431" s="2"/>
      <c r="E431" s="2"/>
      <c r="F431" s="2"/>
      <c r="G431" s="2"/>
      <c r="H431" s="2"/>
      <c r="I431" s="2"/>
      <c r="J431" s="2"/>
      <c r="K431" s="2"/>
      <c r="L431" s="2"/>
      <c r="M431" s="2"/>
      <c r="N431" s="2"/>
      <c r="O431" s="2"/>
      <c r="P431" s="2"/>
      <c r="Q431" s="938"/>
      <c r="R431" s="2"/>
      <c r="S431" s="939"/>
      <c r="T431" s="938"/>
      <c r="U431" s="938"/>
      <c r="V431" s="938"/>
      <c r="W431" s="2"/>
      <c r="X431" s="2"/>
      <c r="Y431" s="2"/>
      <c r="Z431" s="2"/>
      <c r="AA431" s="2"/>
      <c r="AB431" s="2"/>
      <c r="AC431" s="940"/>
      <c r="AD431" s="2"/>
      <c r="AE431" s="2"/>
      <c r="AF431" s="2"/>
      <c r="AG431" s="2"/>
      <c r="AH431" s="2"/>
      <c r="AI431" s="2"/>
      <c r="AJ431" s="2"/>
      <c r="AK431" s="2"/>
      <c r="AL431" s="2"/>
      <c r="AM431" s="2"/>
      <c r="AN431" s="2"/>
      <c r="AO431" s="2"/>
      <c r="AP431" s="2"/>
      <c r="AQ431" s="2"/>
      <c r="AR431" s="2"/>
      <c r="AS431" s="2"/>
      <c r="AT431" s="2"/>
      <c r="AU431" s="2"/>
      <c r="AV431" s="2"/>
      <c r="AW431" s="2"/>
    </row>
    <row r="432">
      <c r="A432" s="2"/>
      <c r="B432" s="2"/>
      <c r="C432" s="2"/>
      <c r="D432" s="2"/>
      <c r="E432" s="2"/>
      <c r="F432" s="2"/>
      <c r="G432" s="2"/>
      <c r="H432" s="2"/>
      <c r="I432" s="2"/>
      <c r="J432" s="2"/>
      <c r="K432" s="2"/>
      <c r="L432" s="2"/>
      <c r="M432" s="2"/>
      <c r="N432" s="2"/>
      <c r="O432" s="2"/>
      <c r="P432" s="2"/>
      <c r="Q432" s="938"/>
      <c r="R432" s="2"/>
      <c r="S432" s="939"/>
      <c r="T432" s="938"/>
      <c r="U432" s="938"/>
      <c r="V432" s="938"/>
      <c r="W432" s="2"/>
      <c r="X432" s="2"/>
      <c r="Y432" s="2"/>
      <c r="Z432" s="2"/>
      <c r="AA432" s="2"/>
      <c r="AB432" s="2"/>
      <c r="AC432" s="940"/>
      <c r="AD432" s="2"/>
      <c r="AE432" s="2"/>
      <c r="AF432" s="2"/>
      <c r="AG432" s="2"/>
      <c r="AH432" s="2"/>
      <c r="AI432" s="2"/>
      <c r="AJ432" s="2"/>
      <c r="AK432" s="2"/>
      <c r="AL432" s="2"/>
      <c r="AM432" s="2"/>
      <c r="AN432" s="2"/>
      <c r="AO432" s="2"/>
      <c r="AP432" s="2"/>
      <c r="AQ432" s="2"/>
      <c r="AR432" s="2"/>
      <c r="AS432" s="2"/>
      <c r="AT432" s="2"/>
      <c r="AU432" s="2"/>
      <c r="AV432" s="2"/>
      <c r="AW432" s="2"/>
    </row>
    <row r="433">
      <c r="A433" s="2"/>
      <c r="B433" s="2"/>
      <c r="C433" s="2"/>
      <c r="D433" s="2"/>
      <c r="E433" s="2"/>
      <c r="F433" s="2"/>
      <c r="G433" s="2"/>
      <c r="H433" s="2"/>
      <c r="I433" s="2"/>
      <c r="J433" s="2"/>
      <c r="K433" s="2"/>
      <c r="L433" s="2"/>
      <c r="M433" s="2"/>
      <c r="N433" s="2"/>
      <c r="O433" s="2"/>
      <c r="P433" s="2"/>
      <c r="Q433" s="938"/>
      <c r="R433" s="2"/>
      <c r="S433" s="939"/>
      <c r="T433" s="938"/>
      <c r="U433" s="938"/>
      <c r="V433" s="938"/>
      <c r="W433" s="2"/>
      <c r="X433" s="2"/>
      <c r="Y433" s="2"/>
      <c r="Z433" s="2"/>
      <c r="AA433" s="2"/>
      <c r="AB433" s="2"/>
      <c r="AC433" s="940"/>
      <c r="AD433" s="2"/>
      <c r="AE433" s="2"/>
      <c r="AF433" s="2"/>
      <c r="AG433" s="2"/>
      <c r="AH433" s="2"/>
      <c r="AI433" s="2"/>
      <c r="AJ433" s="2"/>
      <c r="AK433" s="2"/>
      <c r="AL433" s="2"/>
      <c r="AM433" s="2"/>
      <c r="AN433" s="2"/>
      <c r="AO433" s="2"/>
      <c r="AP433" s="2"/>
      <c r="AQ433" s="2"/>
      <c r="AR433" s="2"/>
      <c r="AS433" s="2"/>
      <c r="AT433" s="2"/>
      <c r="AU433" s="2"/>
      <c r="AV433" s="2"/>
      <c r="AW433" s="2"/>
    </row>
    <row r="434">
      <c r="A434" s="2"/>
      <c r="B434" s="2"/>
      <c r="C434" s="2"/>
      <c r="D434" s="2"/>
      <c r="E434" s="2"/>
      <c r="F434" s="2"/>
      <c r="G434" s="2"/>
      <c r="H434" s="2"/>
      <c r="I434" s="2"/>
      <c r="J434" s="2"/>
      <c r="K434" s="2"/>
      <c r="L434" s="2"/>
      <c r="M434" s="2"/>
      <c r="N434" s="2"/>
      <c r="O434" s="2"/>
      <c r="P434" s="2"/>
      <c r="Q434" s="938"/>
      <c r="R434" s="2"/>
      <c r="S434" s="939"/>
      <c r="T434" s="938"/>
      <c r="U434" s="938"/>
      <c r="V434" s="938"/>
      <c r="W434" s="2"/>
      <c r="X434" s="2"/>
      <c r="Y434" s="2"/>
      <c r="Z434" s="2"/>
      <c r="AA434" s="2"/>
      <c r="AB434" s="2"/>
      <c r="AC434" s="940"/>
      <c r="AD434" s="2"/>
      <c r="AE434" s="2"/>
      <c r="AF434" s="2"/>
      <c r="AG434" s="2"/>
      <c r="AH434" s="2"/>
      <c r="AI434" s="2"/>
      <c r="AJ434" s="2"/>
      <c r="AK434" s="2"/>
      <c r="AL434" s="2"/>
      <c r="AM434" s="2"/>
      <c r="AN434" s="2"/>
      <c r="AO434" s="2"/>
      <c r="AP434" s="2"/>
      <c r="AQ434" s="2"/>
      <c r="AR434" s="2"/>
      <c r="AS434" s="2"/>
      <c r="AT434" s="2"/>
      <c r="AU434" s="2"/>
      <c r="AV434" s="2"/>
      <c r="AW434" s="2"/>
    </row>
    <row r="435">
      <c r="A435" s="2"/>
      <c r="B435" s="2"/>
      <c r="C435" s="2"/>
      <c r="D435" s="2"/>
      <c r="E435" s="2"/>
      <c r="F435" s="2"/>
      <c r="G435" s="2"/>
      <c r="H435" s="2"/>
      <c r="I435" s="2"/>
      <c r="J435" s="2"/>
      <c r="K435" s="2"/>
      <c r="L435" s="2"/>
      <c r="M435" s="2"/>
      <c r="N435" s="2"/>
      <c r="O435" s="2"/>
      <c r="P435" s="2"/>
      <c r="Q435" s="938"/>
      <c r="R435" s="2"/>
      <c r="S435" s="939"/>
      <c r="T435" s="938"/>
      <c r="U435" s="938"/>
      <c r="V435" s="938"/>
      <c r="W435" s="2"/>
      <c r="X435" s="2"/>
      <c r="Y435" s="2"/>
      <c r="Z435" s="2"/>
      <c r="AA435" s="2"/>
      <c r="AB435" s="2"/>
      <c r="AC435" s="940"/>
      <c r="AD435" s="2"/>
      <c r="AE435" s="2"/>
      <c r="AF435" s="2"/>
      <c r="AG435" s="2"/>
      <c r="AH435" s="2"/>
      <c r="AI435" s="2"/>
      <c r="AJ435" s="2"/>
      <c r="AK435" s="2"/>
      <c r="AL435" s="2"/>
      <c r="AM435" s="2"/>
      <c r="AN435" s="2"/>
      <c r="AO435" s="2"/>
      <c r="AP435" s="2"/>
      <c r="AQ435" s="2"/>
      <c r="AR435" s="2"/>
      <c r="AS435" s="2"/>
      <c r="AT435" s="2"/>
      <c r="AU435" s="2"/>
      <c r="AV435" s="2"/>
      <c r="AW435" s="2"/>
    </row>
    <row r="436">
      <c r="A436" s="2"/>
      <c r="B436" s="2"/>
      <c r="C436" s="2"/>
      <c r="D436" s="2"/>
      <c r="E436" s="2"/>
      <c r="F436" s="2"/>
      <c r="G436" s="2"/>
      <c r="H436" s="2"/>
      <c r="I436" s="2"/>
      <c r="J436" s="2"/>
      <c r="K436" s="2"/>
      <c r="L436" s="2"/>
      <c r="M436" s="2"/>
      <c r="N436" s="2"/>
      <c r="O436" s="2"/>
      <c r="P436" s="2"/>
      <c r="Q436" s="938"/>
      <c r="R436" s="2"/>
      <c r="S436" s="939"/>
      <c r="T436" s="938"/>
      <c r="U436" s="938"/>
      <c r="V436" s="938"/>
      <c r="W436" s="2"/>
      <c r="X436" s="2"/>
      <c r="Y436" s="2"/>
      <c r="Z436" s="2"/>
      <c r="AA436" s="2"/>
      <c r="AB436" s="2"/>
      <c r="AC436" s="940"/>
      <c r="AD436" s="2"/>
      <c r="AE436" s="2"/>
      <c r="AF436" s="2"/>
      <c r="AG436" s="2"/>
      <c r="AH436" s="2"/>
      <c r="AI436" s="2"/>
      <c r="AJ436" s="2"/>
      <c r="AK436" s="2"/>
      <c r="AL436" s="2"/>
      <c r="AM436" s="2"/>
      <c r="AN436" s="2"/>
      <c r="AO436" s="2"/>
      <c r="AP436" s="2"/>
      <c r="AQ436" s="2"/>
      <c r="AR436" s="2"/>
      <c r="AS436" s="2"/>
      <c r="AT436" s="2"/>
      <c r="AU436" s="2"/>
      <c r="AV436" s="2"/>
      <c r="AW436" s="2"/>
    </row>
    <row r="437">
      <c r="A437" s="2"/>
      <c r="B437" s="2"/>
      <c r="C437" s="2"/>
      <c r="D437" s="2"/>
      <c r="E437" s="2"/>
      <c r="F437" s="2"/>
      <c r="G437" s="2"/>
      <c r="H437" s="2"/>
      <c r="I437" s="2"/>
      <c r="J437" s="2"/>
      <c r="K437" s="2"/>
      <c r="L437" s="2"/>
      <c r="M437" s="2"/>
      <c r="N437" s="2"/>
      <c r="O437" s="2"/>
      <c r="P437" s="2"/>
      <c r="Q437" s="938"/>
      <c r="R437" s="2"/>
      <c r="S437" s="939"/>
      <c r="T437" s="938"/>
      <c r="U437" s="938"/>
      <c r="V437" s="938"/>
      <c r="W437" s="2"/>
      <c r="X437" s="2"/>
      <c r="Y437" s="2"/>
      <c r="Z437" s="2"/>
      <c r="AA437" s="2"/>
      <c r="AB437" s="2"/>
      <c r="AC437" s="940"/>
      <c r="AD437" s="2"/>
      <c r="AE437" s="2"/>
      <c r="AF437" s="2"/>
      <c r="AG437" s="2"/>
      <c r="AH437" s="2"/>
      <c r="AI437" s="2"/>
      <c r="AJ437" s="2"/>
      <c r="AK437" s="2"/>
      <c r="AL437" s="2"/>
      <c r="AM437" s="2"/>
      <c r="AN437" s="2"/>
      <c r="AO437" s="2"/>
      <c r="AP437" s="2"/>
      <c r="AQ437" s="2"/>
      <c r="AR437" s="2"/>
      <c r="AS437" s="2"/>
      <c r="AT437" s="2"/>
      <c r="AU437" s="2"/>
      <c r="AV437" s="2"/>
      <c r="AW437" s="2"/>
    </row>
    <row r="438">
      <c r="A438" s="2"/>
      <c r="B438" s="2"/>
      <c r="C438" s="2"/>
      <c r="D438" s="2"/>
      <c r="E438" s="2"/>
      <c r="F438" s="2"/>
      <c r="G438" s="2"/>
      <c r="H438" s="2"/>
      <c r="I438" s="2"/>
      <c r="J438" s="2"/>
      <c r="K438" s="2"/>
      <c r="L438" s="2"/>
      <c r="M438" s="2"/>
      <c r="N438" s="2"/>
      <c r="O438" s="2"/>
      <c r="P438" s="2"/>
      <c r="Q438" s="938"/>
      <c r="R438" s="2"/>
      <c r="S438" s="939"/>
      <c r="T438" s="938"/>
      <c r="U438" s="938"/>
      <c r="V438" s="938"/>
      <c r="W438" s="2"/>
      <c r="X438" s="2"/>
      <c r="Y438" s="2"/>
      <c r="Z438" s="2"/>
      <c r="AA438" s="2"/>
      <c r="AB438" s="2"/>
      <c r="AC438" s="940"/>
      <c r="AD438" s="2"/>
      <c r="AE438" s="2"/>
      <c r="AF438" s="2"/>
      <c r="AG438" s="2"/>
      <c r="AH438" s="2"/>
      <c r="AI438" s="2"/>
      <c r="AJ438" s="2"/>
      <c r="AK438" s="2"/>
      <c r="AL438" s="2"/>
      <c r="AM438" s="2"/>
      <c r="AN438" s="2"/>
      <c r="AO438" s="2"/>
      <c r="AP438" s="2"/>
      <c r="AQ438" s="2"/>
      <c r="AR438" s="2"/>
      <c r="AS438" s="2"/>
      <c r="AT438" s="2"/>
      <c r="AU438" s="2"/>
      <c r="AV438" s="2"/>
      <c r="AW438" s="2"/>
    </row>
    <row r="439">
      <c r="A439" s="2"/>
      <c r="B439" s="2"/>
      <c r="C439" s="2"/>
      <c r="D439" s="2"/>
      <c r="E439" s="2"/>
      <c r="F439" s="2"/>
      <c r="G439" s="2"/>
      <c r="H439" s="2"/>
      <c r="I439" s="2"/>
      <c r="J439" s="2"/>
      <c r="K439" s="2"/>
      <c r="L439" s="2"/>
      <c r="M439" s="2"/>
      <c r="N439" s="2"/>
      <c r="O439" s="2"/>
      <c r="P439" s="2"/>
      <c r="Q439" s="938"/>
      <c r="R439" s="2"/>
      <c r="S439" s="939"/>
      <c r="T439" s="938"/>
      <c r="U439" s="938"/>
      <c r="V439" s="938"/>
      <c r="W439" s="2"/>
      <c r="X439" s="2"/>
      <c r="Y439" s="2"/>
      <c r="Z439" s="2"/>
      <c r="AA439" s="2"/>
      <c r="AB439" s="2"/>
      <c r="AC439" s="940"/>
      <c r="AD439" s="2"/>
      <c r="AE439" s="2"/>
      <c r="AF439" s="2"/>
      <c r="AG439" s="2"/>
      <c r="AH439" s="2"/>
      <c r="AI439" s="2"/>
      <c r="AJ439" s="2"/>
      <c r="AK439" s="2"/>
      <c r="AL439" s="2"/>
      <c r="AM439" s="2"/>
      <c r="AN439" s="2"/>
      <c r="AO439" s="2"/>
      <c r="AP439" s="2"/>
      <c r="AQ439" s="2"/>
      <c r="AR439" s="2"/>
      <c r="AS439" s="2"/>
      <c r="AT439" s="2"/>
      <c r="AU439" s="2"/>
      <c r="AV439" s="2"/>
      <c r="AW439" s="2"/>
    </row>
    <row r="440">
      <c r="A440" s="2"/>
      <c r="B440" s="2"/>
      <c r="C440" s="2"/>
      <c r="D440" s="2"/>
      <c r="E440" s="2"/>
      <c r="F440" s="2"/>
      <c r="G440" s="2"/>
      <c r="H440" s="2"/>
      <c r="I440" s="2"/>
      <c r="J440" s="2"/>
      <c r="K440" s="2"/>
      <c r="L440" s="2"/>
      <c r="M440" s="2"/>
      <c r="N440" s="2"/>
      <c r="O440" s="2"/>
      <c r="P440" s="2"/>
      <c r="Q440" s="938"/>
      <c r="R440" s="2"/>
      <c r="S440" s="939"/>
      <c r="T440" s="938"/>
      <c r="U440" s="938"/>
      <c r="V440" s="938"/>
      <c r="W440" s="2"/>
      <c r="X440" s="2"/>
      <c r="Y440" s="2"/>
      <c r="Z440" s="2"/>
      <c r="AA440" s="2"/>
      <c r="AB440" s="2"/>
      <c r="AC440" s="940"/>
      <c r="AD440" s="2"/>
      <c r="AE440" s="2"/>
      <c r="AF440" s="2"/>
      <c r="AG440" s="2"/>
      <c r="AH440" s="2"/>
      <c r="AI440" s="2"/>
      <c r="AJ440" s="2"/>
      <c r="AK440" s="2"/>
      <c r="AL440" s="2"/>
      <c r="AM440" s="2"/>
      <c r="AN440" s="2"/>
      <c r="AO440" s="2"/>
      <c r="AP440" s="2"/>
      <c r="AQ440" s="2"/>
      <c r="AR440" s="2"/>
      <c r="AS440" s="2"/>
      <c r="AT440" s="2"/>
      <c r="AU440" s="2"/>
      <c r="AV440" s="2"/>
      <c r="AW440" s="2"/>
    </row>
    <row r="441">
      <c r="A441" s="2"/>
      <c r="B441" s="2"/>
      <c r="C441" s="2"/>
      <c r="D441" s="2"/>
      <c r="E441" s="2"/>
      <c r="F441" s="2"/>
      <c r="G441" s="2"/>
      <c r="H441" s="2"/>
      <c r="I441" s="2"/>
      <c r="J441" s="2"/>
      <c r="K441" s="2"/>
      <c r="L441" s="2"/>
      <c r="M441" s="2"/>
      <c r="N441" s="2"/>
      <c r="O441" s="2"/>
      <c r="P441" s="2"/>
      <c r="Q441" s="938"/>
      <c r="R441" s="2"/>
      <c r="S441" s="939"/>
      <c r="T441" s="938"/>
      <c r="U441" s="938"/>
      <c r="V441" s="938"/>
      <c r="W441" s="2"/>
      <c r="X441" s="2"/>
      <c r="Y441" s="2"/>
      <c r="Z441" s="2"/>
      <c r="AA441" s="2"/>
      <c r="AB441" s="2"/>
      <c r="AC441" s="940"/>
      <c r="AD441" s="2"/>
      <c r="AE441" s="2"/>
      <c r="AF441" s="2"/>
      <c r="AG441" s="2"/>
      <c r="AH441" s="2"/>
      <c r="AI441" s="2"/>
      <c r="AJ441" s="2"/>
      <c r="AK441" s="2"/>
      <c r="AL441" s="2"/>
      <c r="AM441" s="2"/>
      <c r="AN441" s="2"/>
      <c r="AO441" s="2"/>
      <c r="AP441" s="2"/>
      <c r="AQ441" s="2"/>
      <c r="AR441" s="2"/>
      <c r="AS441" s="2"/>
      <c r="AT441" s="2"/>
      <c r="AU441" s="2"/>
      <c r="AV441" s="2"/>
      <c r="AW441" s="2"/>
    </row>
    <row r="442">
      <c r="A442" s="2"/>
      <c r="B442" s="2"/>
      <c r="C442" s="2"/>
      <c r="D442" s="2"/>
      <c r="E442" s="2"/>
      <c r="F442" s="2"/>
      <c r="G442" s="2"/>
      <c r="H442" s="2"/>
      <c r="I442" s="2"/>
      <c r="J442" s="2"/>
      <c r="K442" s="2"/>
      <c r="L442" s="2"/>
      <c r="M442" s="2"/>
      <c r="N442" s="2"/>
      <c r="O442" s="2"/>
      <c r="P442" s="2"/>
      <c r="Q442" s="938"/>
      <c r="R442" s="2"/>
      <c r="S442" s="939"/>
      <c r="T442" s="938"/>
      <c r="U442" s="938"/>
      <c r="V442" s="938"/>
      <c r="W442" s="2"/>
      <c r="X442" s="2"/>
      <c r="Y442" s="2"/>
      <c r="Z442" s="2"/>
      <c r="AA442" s="2"/>
      <c r="AB442" s="2"/>
      <c r="AC442" s="940"/>
      <c r="AD442" s="2"/>
      <c r="AE442" s="2"/>
      <c r="AF442" s="2"/>
      <c r="AG442" s="2"/>
      <c r="AH442" s="2"/>
      <c r="AI442" s="2"/>
      <c r="AJ442" s="2"/>
      <c r="AK442" s="2"/>
      <c r="AL442" s="2"/>
      <c r="AM442" s="2"/>
      <c r="AN442" s="2"/>
      <c r="AO442" s="2"/>
      <c r="AP442" s="2"/>
      <c r="AQ442" s="2"/>
      <c r="AR442" s="2"/>
      <c r="AS442" s="2"/>
      <c r="AT442" s="2"/>
      <c r="AU442" s="2"/>
      <c r="AV442" s="2"/>
      <c r="AW442" s="2"/>
    </row>
    <row r="443">
      <c r="A443" s="2"/>
      <c r="B443" s="2"/>
      <c r="C443" s="2"/>
      <c r="D443" s="2"/>
      <c r="E443" s="2"/>
      <c r="F443" s="2"/>
      <c r="G443" s="2"/>
      <c r="H443" s="2"/>
      <c r="I443" s="2"/>
      <c r="J443" s="2"/>
      <c r="K443" s="2"/>
      <c r="L443" s="2"/>
      <c r="M443" s="2"/>
      <c r="N443" s="2"/>
      <c r="O443" s="2"/>
      <c r="P443" s="2"/>
      <c r="Q443" s="938"/>
      <c r="R443" s="2"/>
      <c r="S443" s="939"/>
      <c r="T443" s="938"/>
      <c r="U443" s="938"/>
      <c r="V443" s="938"/>
      <c r="W443" s="2"/>
      <c r="X443" s="2"/>
      <c r="Y443" s="2"/>
      <c r="Z443" s="2"/>
      <c r="AA443" s="2"/>
      <c r="AB443" s="2"/>
      <c r="AC443" s="940"/>
      <c r="AD443" s="2"/>
      <c r="AE443" s="2"/>
      <c r="AF443" s="2"/>
      <c r="AG443" s="2"/>
      <c r="AH443" s="2"/>
      <c r="AI443" s="2"/>
      <c r="AJ443" s="2"/>
      <c r="AK443" s="2"/>
      <c r="AL443" s="2"/>
      <c r="AM443" s="2"/>
      <c r="AN443" s="2"/>
      <c r="AO443" s="2"/>
      <c r="AP443" s="2"/>
      <c r="AQ443" s="2"/>
      <c r="AR443" s="2"/>
      <c r="AS443" s="2"/>
      <c r="AT443" s="2"/>
      <c r="AU443" s="2"/>
      <c r="AV443" s="2"/>
      <c r="AW443" s="2"/>
    </row>
    <row r="444">
      <c r="A444" s="2"/>
      <c r="B444" s="2"/>
      <c r="C444" s="2"/>
      <c r="D444" s="2"/>
      <c r="E444" s="2"/>
      <c r="F444" s="2"/>
      <c r="G444" s="2"/>
      <c r="H444" s="2"/>
      <c r="I444" s="2"/>
      <c r="J444" s="2"/>
      <c r="K444" s="2"/>
      <c r="L444" s="2"/>
      <c r="M444" s="2"/>
      <c r="N444" s="2"/>
      <c r="O444" s="2"/>
      <c r="P444" s="2"/>
      <c r="Q444" s="938"/>
      <c r="R444" s="2"/>
      <c r="S444" s="939"/>
      <c r="T444" s="938"/>
      <c r="U444" s="938"/>
      <c r="V444" s="938"/>
      <c r="W444" s="2"/>
      <c r="X444" s="2"/>
      <c r="Y444" s="2"/>
      <c r="Z444" s="2"/>
      <c r="AA444" s="2"/>
      <c r="AB444" s="2"/>
      <c r="AC444" s="940"/>
      <c r="AD444" s="2"/>
      <c r="AE444" s="2"/>
      <c r="AF444" s="2"/>
      <c r="AG444" s="2"/>
      <c r="AH444" s="2"/>
      <c r="AI444" s="2"/>
      <c r="AJ444" s="2"/>
      <c r="AK444" s="2"/>
      <c r="AL444" s="2"/>
      <c r="AM444" s="2"/>
      <c r="AN444" s="2"/>
      <c r="AO444" s="2"/>
      <c r="AP444" s="2"/>
      <c r="AQ444" s="2"/>
      <c r="AR444" s="2"/>
      <c r="AS444" s="2"/>
      <c r="AT444" s="2"/>
      <c r="AU444" s="2"/>
      <c r="AV444" s="2"/>
      <c r="AW444" s="2"/>
    </row>
    <row r="445">
      <c r="A445" s="2"/>
      <c r="B445" s="2"/>
      <c r="C445" s="2"/>
      <c r="D445" s="2"/>
      <c r="E445" s="2"/>
      <c r="F445" s="2"/>
      <c r="G445" s="2"/>
      <c r="H445" s="2"/>
      <c r="I445" s="2"/>
      <c r="J445" s="2"/>
      <c r="K445" s="2"/>
      <c r="L445" s="2"/>
      <c r="M445" s="2"/>
      <c r="N445" s="2"/>
      <c r="O445" s="2"/>
      <c r="P445" s="2"/>
      <c r="Q445" s="938"/>
      <c r="R445" s="2"/>
      <c r="S445" s="939"/>
      <c r="T445" s="938"/>
      <c r="U445" s="938"/>
      <c r="V445" s="938"/>
      <c r="W445" s="2"/>
      <c r="X445" s="2"/>
      <c r="Y445" s="2"/>
      <c r="Z445" s="2"/>
      <c r="AA445" s="2"/>
      <c r="AB445" s="2"/>
      <c r="AC445" s="940"/>
      <c r="AD445" s="2"/>
      <c r="AE445" s="2"/>
      <c r="AF445" s="2"/>
      <c r="AG445" s="2"/>
      <c r="AH445" s="2"/>
      <c r="AI445" s="2"/>
      <c r="AJ445" s="2"/>
      <c r="AK445" s="2"/>
      <c r="AL445" s="2"/>
      <c r="AM445" s="2"/>
      <c r="AN445" s="2"/>
      <c r="AO445" s="2"/>
      <c r="AP445" s="2"/>
      <c r="AQ445" s="2"/>
      <c r="AR445" s="2"/>
      <c r="AS445" s="2"/>
      <c r="AT445" s="2"/>
      <c r="AU445" s="2"/>
      <c r="AV445" s="2"/>
      <c r="AW445" s="2"/>
    </row>
    <row r="446">
      <c r="A446" s="2"/>
      <c r="B446" s="2"/>
      <c r="C446" s="2"/>
      <c r="D446" s="2"/>
      <c r="E446" s="2"/>
      <c r="F446" s="2"/>
      <c r="G446" s="2"/>
      <c r="H446" s="2"/>
      <c r="I446" s="2"/>
      <c r="J446" s="2"/>
      <c r="K446" s="2"/>
      <c r="L446" s="2"/>
      <c r="M446" s="2"/>
      <c r="N446" s="2"/>
      <c r="O446" s="2"/>
      <c r="P446" s="2"/>
      <c r="Q446" s="938"/>
      <c r="R446" s="2"/>
      <c r="S446" s="939"/>
      <c r="T446" s="938"/>
      <c r="U446" s="938"/>
      <c r="V446" s="938"/>
      <c r="W446" s="2"/>
      <c r="X446" s="2"/>
      <c r="Y446" s="2"/>
      <c r="Z446" s="2"/>
      <c r="AA446" s="2"/>
      <c r="AB446" s="2"/>
      <c r="AC446" s="940"/>
      <c r="AD446" s="2"/>
      <c r="AE446" s="2"/>
      <c r="AF446" s="2"/>
      <c r="AG446" s="2"/>
      <c r="AH446" s="2"/>
      <c r="AI446" s="2"/>
      <c r="AJ446" s="2"/>
      <c r="AK446" s="2"/>
      <c r="AL446" s="2"/>
      <c r="AM446" s="2"/>
      <c r="AN446" s="2"/>
      <c r="AO446" s="2"/>
      <c r="AP446" s="2"/>
      <c r="AQ446" s="2"/>
      <c r="AR446" s="2"/>
      <c r="AS446" s="2"/>
      <c r="AT446" s="2"/>
      <c r="AU446" s="2"/>
      <c r="AV446" s="2"/>
      <c r="AW446" s="2"/>
    </row>
    <row r="447">
      <c r="A447" s="2"/>
      <c r="B447" s="2"/>
      <c r="C447" s="2"/>
      <c r="D447" s="2"/>
      <c r="E447" s="2"/>
      <c r="F447" s="2"/>
      <c r="G447" s="2"/>
      <c r="H447" s="2"/>
      <c r="I447" s="2"/>
      <c r="J447" s="2"/>
      <c r="K447" s="2"/>
      <c r="L447" s="2"/>
      <c r="M447" s="2"/>
      <c r="N447" s="2"/>
      <c r="O447" s="2"/>
      <c r="P447" s="2"/>
      <c r="Q447" s="938"/>
      <c r="R447" s="2"/>
      <c r="S447" s="939"/>
      <c r="T447" s="938"/>
      <c r="U447" s="938"/>
      <c r="V447" s="938"/>
      <c r="W447" s="2"/>
      <c r="X447" s="2"/>
      <c r="Y447" s="2"/>
      <c r="Z447" s="2"/>
      <c r="AA447" s="2"/>
      <c r="AB447" s="2"/>
      <c r="AC447" s="940"/>
      <c r="AD447" s="2"/>
      <c r="AE447" s="2"/>
      <c r="AF447" s="2"/>
      <c r="AG447" s="2"/>
      <c r="AH447" s="2"/>
      <c r="AI447" s="2"/>
      <c r="AJ447" s="2"/>
      <c r="AK447" s="2"/>
      <c r="AL447" s="2"/>
      <c r="AM447" s="2"/>
      <c r="AN447" s="2"/>
      <c r="AO447" s="2"/>
      <c r="AP447" s="2"/>
      <c r="AQ447" s="2"/>
      <c r="AR447" s="2"/>
      <c r="AS447" s="2"/>
      <c r="AT447" s="2"/>
      <c r="AU447" s="2"/>
      <c r="AV447" s="2"/>
      <c r="AW447" s="2"/>
    </row>
    <row r="448">
      <c r="A448" s="2"/>
      <c r="B448" s="2"/>
      <c r="C448" s="2"/>
      <c r="D448" s="2"/>
      <c r="E448" s="2"/>
      <c r="F448" s="2"/>
      <c r="G448" s="2"/>
      <c r="H448" s="2"/>
      <c r="I448" s="2"/>
      <c r="J448" s="2"/>
      <c r="K448" s="2"/>
      <c r="L448" s="2"/>
      <c r="M448" s="2"/>
      <c r="N448" s="2"/>
      <c r="O448" s="2"/>
      <c r="P448" s="2"/>
      <c r="Q448" s="938"/>
      <c r="R448" s="2"/>
      <c r="S448" s="939"/>
      <c r="T448" s="938"/>
      <c r="U448" s="938"/>
      <c r="V448" s="938"/>
      <c r="W448" s="2"/>
      <c r="X448" s="2"/>
      <c r="Y448" s="2"/>
      <c r="Z448" s="2"/>
      <c r="AA448" s="2"/>
      <c r="AB448" s="2"/>
      <c r="AC448" s="940"/>
      <c r="AD448" s="2"/>
      <c r="AE448" s="2"/>
      <c r="AF448" s="2"/>
      <c r="AG448" s="2"/>
      <c r="AH448" s="2"/>
      <c r="AI448" s="2"/>
      <c r="AJ448" s="2"/>
      <c r="AK448" s="2"/>
      <c r="AL448" s="2"/>
      <c r="AM448" s="2"/>
      <c r="AN448" s="2"/>
      <c r="AO448" s="2"/>
      <c r="AP448" s="2"/>
      <c r="AQ448" s="2"/>
      <c r="AR448" s="2"/>
      <c r="AS448" s="2"/>
      <c r="AT448" s="2"/>
      <c r="AU448" s="2"/>
      <c r="AV448" s="2"/>
      <c r="AW448" s="2"/>
    </row>
    <row r="449">
      <c r="A449" s="2"/>
      <c r="B449" s="2"/>
      <c r="C449" s="2"/>
      <c r="D449" s="2"/>
      <c r="E449" s="2"/>
      <c r="F449" s="2"/>
      <c r="G449" s="2"/>
      <c r="H449" s="2"/>
      <c r="I449" s="2"/>
      <c r="J449" s="2"/>
      <c r="K449" s="2"/>
      <c r="L449" s="2"/>
      <c r="M449" s="2"/>
      <c r="N449" s="2"/>
      <c r="O449" s="2"/>
      <c r="P449" s="2"/>
      <c r="Q449" s="938"/>
      <c r="R449" s="2"/>
      <c r="S449" s="939"/>
      <c r="T449" s="938"/>
      <c r="U449" s="938"/>
      <c r="V449" s="938"/>
      <c r="W449" s="2"/>
      <c r="X449" s="2"/>
      <c r="Y449" s="2"/>
      <c r="Z449" s="2"/>
      <c r="AA449" s="2"/>
      <c r="AB449" s="2"/>
      <c r="AC449" s="940"/>
      <c r="AD449" s="2"/>
      <c r="AE449" s="2"/>
      <c r="AF449" s="2"/>
      <c r="AG449" s="2"/>
      <c r="AH449" s="2"/>
      <c r="AI449" s="2"/>
      <c r="AJ449" s="2"/>
      <c r="AK449" s="2"/>
      <c r="AL449" s="2"/>
      <c r="AM449" s="2"/>
      <c r="AN449" s="2"/>
      <c r="AO449" s="2"/>
      <c r="AP449" s="2"/>
      <c r="AQ449" s="2"/>
      <c r="AR449" s="2"/>
      <c r="AS449" s="2"/>
      <c r="AT449" s="2"/>
      <c r="AU449" s="2"/>
      <c r="AV449" s="2"/>
      <c r="AW449" s="2"/>
    </row>
    <row r="450">
      <c r="A450" s="2"/>
      <c r="B450" s="2"/>
      <c r="C450" s="2"/>
      <c r="D450" s="2"/>
      <c r="E450" s="2"/>
      <c r="F450" s="2"/>
      <c r="G450" s="2"/>
      <c r="H450" s="2"/>
      <c r="I450" s="2"/>
      <c r="J450" s="2"/>
      <c r="K450" s="2"/>
      <c r="L450" s="2"/>
      <c r="M450" s="2"/>
      <c r="N450" s="2"/>
      <c r="O450" s="2"/>
      <c r="P450" s="2"/>
      <c r="Q450" s="938"/>
      <c r="R450" s="2"/>
      <c r="S450" s="939"/>
      <c r="T450" s="938"/>
      <c r="U450" s="938"/>
      <c r="V450" s="938"/>
      <c r="W450" s="2"/>
      <c r="X450" s="2"/>
      <c r="Y450" s="2"/>
      <c r="Z450" s="2"/>
      <c r="AA450" s="2"/>
      <c r="AB450" s="2"/>
      <c r="AC450" s="940"/>
      <c r="AD450" s="2"/>
      <c r="AE450" s="2"/>
      <c r="AF450" s="2"/>
      <c r="AG450" s="2"/>
      <c r="AH450" s="2"/>
      <c r="AI450" s="2"/>
      <c r="AJ450" s="2"/>
      <c r="AK450" s="2"/>
      <c r="AL450" s="2"/>
      <c r="AM450" s="2"/>
      <c r="AN450" s="2"/>
      <c r="AO450" s="2"/>
      <c r="AP450" s="2"/>
      <c r="AQ450" s="2"/>
      <c r="AR450" s="2"/>
      <c r="AS450" s="2"/>
      <c r="AT450" s="2"/>
      <c r="AU450" s="2"/>
      <c r="AV450" s="2"/>
      <c r="AW450" s="2"/>
    </row>
    <row r="451">
      <c r="A451" s="2"/>
      <c r="B451" s="2"/>
      <c r="C451" s="2"/>
      <c r="D451" s="2"/>
      <c r="E451" s="2"/>
      <c r="F451" s="2"/>
      <c r="G451" s="2"/>
      <c r="H451" s="2"/>
      <c r="I451" s="2"/>
      <c r="J451" s="2"/>
      <c r="K451" s="2"/>
      <c r="L451" s="2"/>
      <c r="M451" s="2"/>
      <c r="N451" s="2"/>
      <c r="O451" s="2"/>
      <c r="P451" s="2"/>
      <c r="Q451" s="938"/>
      <c r="R451" s="2"/>
      <c r="S451" s="939"/>
      <c r="T451" s="938"/>
      <c r="U451" s="938"/>
      <c r="V451" s="938"/>
      <c r="W451" s="2"/>
      <c r="X451" s="2"/>
      <c r="Y451" s="2"/>
      <c r="Z451" s="2"/>
      <c r="AA451" s="2"/>
      <c r="AB451" s="2"/>
      <c r="AC451" s="940"/>
      <c r="AD451" s="2"/>
      <c r="AE451" s="2"/>
      <c r="AF451" s="2"/>
      <c r="AG451" s="2"/>
      <c r="AH451" s="2"/>
      <c r="AI451" s="2"/>
      <c r="AJ451" s="2"/>
      <c r="AK451" s="2"/>
      <c r="AL451" s="2"/>
      <c r="AM451" s="2"/>
      <c r="AN451" s="2"/>
      <c r="AO451" s="2"/>
      <c r="AP451" s="2"/>
      <c r="AQ451" s="2"/>
      <c r="AR451" s="2"/>
      <c r="AS451" s="2"/>
      <c r="AT451" s="2"/>
      <c r="AU451" s="2"/>
      <c r="AV451" s="2"/>
      <c r="AW451" s="2"/>
    </row>
    <row r="452">
      <c r="A452" s="2"/>
      <c r="B452" s="2"/>
      <c r="C452" s="2"/>
      <c r="D452" s="2"/>
      <c r="E452" s="2"/>
      <c r="F452" s="2"/>
      <c r="G452" s="2"/>
      <c r="H452" s="2"/>
      <c r="I452" s="2"/>
      <c r="J452" s="2"/>
      <c r="K452" s="2"/>
      <c r="L452" s="2"/>
      <c r="M452" s="2"/>
      <c r="N452" s="2"/>
      <c r="O452" s="2"/>
      <c r="P452" s="2"/>
      <c r="Q452" s="938"/>
      <c r="R452" s="2"/>
      <c r="S452" s="939"/>
      <c r="T452" s="938"/>
      <c r="U452" s="938"/>
      <c r="V452" s="938"/>
      <c r="W452" s="2"/>
      <c r="X452" s="2"/>
      <c r="Y452" s="2"/>
      <c r="Z452" s="2"/>
      <c r="AA452" s="2"/>
      <c r="AB452" s="2"/>
      <c r="AC452" s="940"/>
      <c r="AD452" s="2"/>
      <c r="AE452" s="2"/>
      <c r="AF452" s="2"/>
      <c r="AG452" s="2"/>
      <c r="AH452" s="2"/>
      <c r="AI452" s="2"/>
      <c r="AJ452" s="2"/>
      <c r="AK452" s="2"/>
      <c r="AL452" s="2"/>
      <c r="AM452" s="2"/>
      <c r="AN452" s="2"/>
      <c r="AO452" s="2"/>
      <c r="AP452" s="2"/>
      <c r="AQ452" s="2"/>
      <c r="AR452" s="2"/>
      <c r="AS452" s="2"/>
      <c r="AT452" s="2"/>
      <c r="AU452" s="2"/>
      <c r="AV452" s="2"/>
      <c r="AW452" s="2"/>
    </row>
    <row r="453">
      <c r="A453" s="2"/>
      <c r="B453" s="2"/>
      <c r="C453" s="2"/>
      <c r="D453" s="2"/>
      <c r="E453" s="2"/>
      <c r="F453" s="2"/>
      <c r="G453" s="2"/>
      <c r="H453" s="2"/>
      <c r="I453" s="2"/>
      <c r="J453" s="2"/>
      <c r="K453" s="2"/>
      <c r="L453" s="2"/>
      <c r="M453" s="2"/>
      <c r="N453" s="2"/>
      <c r="O453" s="2"/>
      <c r="P453" s="2"/>
      <c r="Q453" s="938"/>
      <c r="R453" s="2"/>
      <c r="S453" s="939"/>
      <c r="T453" s="938"/>
      <c r="U453" s="938"/>
      <c r="V453" s="938"/>
      <c r="W453" s="2"/>
      <c r="X453" s="2"/>
      <c r="Y453" s="2"/>
      <c r="Z453" s="2"/>
      <c r="AA453" s="2"/>
      <c r="AB453" s="2"/>
      <c r="AC453" s="940"/>
      <c r="AD453" s="2"/>
      <c r="AE453" s="2"/>
      <c r="AF453" s="2"/>
      <c r="AG453" s="2"/>
      <c r="AH453" s="2"/>
      <c r="AI453" s="2"/>
      <c r="AJ453" s="2"/>
      <c r="AK453" s="2"/>
      <c r="AL453" s="2"/>
      <c r="AM453" s="2"/>
      <c r="AN453" s="2"/>
      <c r="AO453" s="2"/>
      <c r="AP453" s="2"/>
      <c r="AQ453" s="2"/>
      <c r="AR453" s="2"/>
      <c r="AS453" s="2"/>
      <c r="AT453" s="2"/>
      <c r="AU453" s="2"/>
      <c r="AV453" s="2"/>
      <c r="AW453" s="2"/>
    </row>
    <row r="454">
      <c r="A454" s="2"/>
      <c r="B454" s="2"/>
      <c r="C454" s="2"/>
      <c r="D454" s="2"/>
      <c r="E454" s="2"/>
      <c r="F454" s="2"/>
      <c r="G454" s="2"/>
      <c r="H454" s="2"/>
      <c r="I454" s="2"/>
      <c r="J454" s="2"/>
      <c r="K454" s="2"/>
      <c r="L454" s="2"/>
      <c r="M454" s="2"/>
      <c r="N454" s="2"/>
      <c r="O454" s="2"/>
      <c r="P454" s="2"/>
      <c r="Q454" s="938"/>
      <c r="R454" s="2"/>
      <c r="S454" s="939"/>
      <c r="T454" s="938"/>
      <c r="U454" s="938"/>
      <c r="V454" s="938"/>
      <c r="W454" s="2"/>
      <c r="X454" s="2"/>
      <c r="Y454" s="2"/>
      <c r="Z454" s="2"/>
      <c r="AA454" s="2"/>
      <c r="AB454" s="2"/>
      <c r="AC454" s="940"/>
      <c r="AD454" s="2"/>
      <c r="AE454" s="2"/>
      <c r="AF454" s="2"/>
      <c r="AG454" s="2"/>
      <c r="AH454" s="2"/>
      <c r="AI454" s="2"/>
      <c r="AJ454" s="2"/>
      <c r="AK454" s="2"/>
      <c r="AL454" s="2"/>
      <c r="AM454" s="2"/>
      <c r="AN454" s="2"/>
      <c r="AO454" s="2"/>
      <c r="AP454" s="2"/>
      <c r="AQ454" s="2"/>
      <c r="AR454" s="2"/>
      <c r="AS454" s="2"/>
      <c r="AT454" s="2"/>
      <c r="AU454" s="2"/>
      <c r="AV454" s="2"/>
      <c r="AW454" s="2"/>
    </row>
    <row r="455">
      <c r="A455" s="2"/>
      <c r="B455" s="2"/>
      <c r="C455" s="2"/>
      <c r="D455" s="2"/>
      <c r="E455" s="2"/>
      <c r="F455" s="2"/>
      <c r="G455" s="2"/>
      <c r="H455" s="2"/>
      <c r="I455" s="2"/>
      <c r="J455" s="2"/>
      <c r="K455" s="2"/>
      <c r="L455" s="2"/>
      <c r="M455" s="2"/>
      <c r="N455" s="2"/>
      <c r="O455" s="2"/>
      <c r="P455" s="2"/>
      <c r="Q455" s="938"/>
      <c r="R455" s="2"/>
      <c r="S455" s="939"/>
      <c r="T455" s="938"/>
      <c r="U455" s="938"/>
      <c r="V455" s="938"/>
      <c r="W455" s="2"/>
      <c r="X455" s="2"/>
      <c r="Y455" s="2"/>
      <c r="Z455" s="2"/>
      <c r="AA455" s="2"/>
      <c r="AB455" s="2"/>
      <c r="AC455" s="940"/>
      <c r="AD455" s="2"/>
      <c r="AE455" s="2"/>
      <c r="AF455" s="2"/>
      <c r="AG455" s="2"/>
      <c r="AH455" s="2"/>
      <c r="AI455" s="2"/>
      <c r="AJ455" s="2"/>
      <c r="AK455" s="2"/>
      <c r="AL455" s="2"/>
      <c r="AM455" s="2"/>
      <c r="AN455" s="2"/>
      <c r="AO455" s="2"/>
      <c r="AP455" s="2"/>
      <c r="AQ455" s="2"/>
      <c r="AR455" s="2"/>
      <c r="AS455" s="2"/>
      <c r="AT455" s="2"/>
      <c r="AU455" s="2"/>
      <c r="AV455" s="2"/>
      <c r="AW455" s="2"/>
    </row>
    <row r="456">
      <c r="A456" s="2"/>
      <c r="B456" s="2"/>
      <c r="C456" s="2"/>
      <c r="D456" s="2"/>
      <c r="E456" s="2"/>
      <c r="F456" s="2"/>
      <c r="G456" s="2"/>
      <c r="H456" s="2"/>
      <c r="I456" s="2"/>
      <c r="J456" s="2"/>
      <c r="K456" s="2"/>
      <c r="L456" s="2"/>
      <c r="M456" s="2"/>
      <c r="N456" s="2"/>
      <c r="O456" s="2"/>
      <c r="P456" s="2"/>
      <c r="Q456" s="938"/>
      <c r="R456" s="2"/>
      <c r="S456" s="939"/>
      <c r="T456" s="938"/>
      <c r="U456" s="938"/>
      <c r="V456" s="938"/>
      <c r="W456" s="2"/>
      <c r="X456" s="2"/>
      <c r="Y456" s="2"/>
      <c r="Z456" s="2"/>
      <c r="AA456" s="2"/>
      <c r="AB456" s="2"/>
      <c r="AC456" s="940"/>
      <c r="AD456" s="2"/>
      <c r="AE456" s="2"/>
      <c r="AF456" s="2"/>
      <c r="AG456" s="2"/>
      <c r="AH456" s="2"/>
      <c r="AI456" s="2"/>
      <c r="AJ456" s="2"/>
      <c r="AK456" s="2"/>
      <c r="AL456" s="2"/>
      <c r="AM456" s="2"/>
      <c r="AN456" s="2"/>
      <c r="AO456" s="2"/>
      <c r="AP456" s="2"/>
      <c r="AQ456" s="2"/>
      <c r="AR456" s="2"/>
      <c r="AS456" s="2"/>
      <c r="AT456" s="2"/>
      <c r="AU456" s="2"/>
      <c r="AV456" s="2"/>
      <c r="AW456" s="2"/>
    </row>
    <row r="457">
      <c r="A457" s="2"/>
      <c r="B457" s="2"/>
      <c r="C457" s="2"/>
      <c r="D457" s="2"/>
      <c r="E457" s="2"/>
      <c r="F457" s="2"/>
      <c r="G457" s="2"/>
      <c r="H457" s="2"/>
      <c r="I457" s="2"/>
      <c r="J457" s="2"/>
      <c r="K457" s="2"/>
      <c r="L457" s="2"/>
      <c r="M457" s="2"/>
      <c r="N457" s="2"/>
      <c r="O457" s="2"/>
      <c r="P457" s="2"/>
      <c r="Q457" s="938"/>
      <c r="R457" s="2"/>
      <c r="S457" s="939"/>
      <c r="T457" s="938"/>
      <c r="U457" s="938"/>
      <c r="V457" s="938"/>
      <c r="W457" s="2"/>
      <c r="X457" s="2"/>
      <c r="Y457" s="2"/>
      <c r="Z457" s="2"/>
      <c r="AA457" s="2"/>
      <c r="AB457" s="2"/>
      <c r="AC457" s="940"/>
      <c r="AD457" s="2"/>
      <c r="AE457" s="2"/>
      <c r="AF457" s="2"/>
      <c r="AG457" s="2"/>
      <c r="AH457" s="2"/>
      <c r="AI457" s="2"/>
      <c r="AJ457" s="2"/>
      <c r="AK457" s="2"/>
      <c r="AL457" s="2"/>
      <c r="AM457" s="2"/>
      <c r="AN457" s="2"/>
      <c r="AO457" s="2"/>
      <c r="AP457" s="2"/>
      <c r="AQ457" s="2"/>
      <c r="AR457" s="2"/>
      <c r="AS457" s="2"/>
      <c r="AT457" s="2"/>
      <c r="AU457" s="2"/>
      <c r="AV457" s="2"/>
      <c r="AW457" s="2"/>
    </row>
    <row r="458">
      <c r="A458" s="2"/>
      <c r="B458" s="2"/>
      <c r="C458" s="2"/>
      <c r="D458" s="2"/>
      <c r="E458" s="2"/>
      <c r="F458" s="2"/>
      <c r="G458" s="2"/>
      <c r="H458" s="2"/>
      <c r="I458" s="2"/>
      <c r="J458" s="2"/>
      <c r="K458" s="2"/>
      <c r="L458" s="2"/>
      <c r="M458" s="2"/>
      <c r="N458" s="2"/>
      <c r="O458" s="2"/>
      <c r="P458" s="2"/>
      <c r="Q458" s="938"/>
      <c r="R458" s="2"/>
      <c r="S458" s="939"/>
      <c r="T458" s="938"/>
      <c r="U458" s="938"/>
      <c r="V458" s="938"/>
      <c r="W458" s="2"/>
      <c r="X458" s="2"/>
      <c r="Y458" s="2"/>
      <c r="Z458" s="2"/>
      <c r="AA458" s="2"/>
      <c r="AB458" s="2"/>
      <c r="AC458" s="940"/>
      <c r="AD458" s="2"/>
      <c r="AE458" s="2"/>
      <c r="AF458" s="2"/>
      <c r="AG458" s="2"/>
      <c r="AH458" s="2"/>
      <c r="AI458" s="2"/>
      <c r="AJ458" s="2"/>
      <c r="AK458" s="2"/>
      <c r="AL458" s="2"/>
      <c r="AM458" s="2"/>
      <c r="AN458" s="2"/>
      <c r="AO458" s="2"/>
      <c r="AP458" s="2"/>
      <c r="AQ458" s="2"/>
      <c r="AR458" s="2"/>
      <c r="AS458" s="2"/>
      <c r="AT458" s="2"/>
      <c r="AU458" s="2"/>
      <c r="AV458" s="2"/>
      <c r="AW458" s="2"/>
    </row>
    <row r="459">
      <c r="A459" s="2"/>
      <c r="B459" s="2"/>
      <c r="C459" s="2"/>
      <c r="D459" s="2"/>
      <c r="E459" s="2"/>
      <c r="F459" s="2"/>
      <c r="G459" s="2"/>
      <c r="H459" s="2"/>
      <c r="I459" s="2"/>
      <c r="J459" s="2"/>
      <c r="K459" s="2"/>
      <c r="L459" s="2"/>
      <c r="M459" s="2"/>
      <c r="N459" s="2"/>
      <c r="O459" s="2"/>
      <c r="P459" s="2"/>
      <c r="Q459" s="938"/>
      <c r="R459" s="2"/>
      <c r="S459" s="939"/>
      <c r="T459" s="938"/>
      <c r="U459" s="938"/>
      <c r="V459" s="938"/>
      <c r="W459" s="2"/>
      <c r="X459" s="2"/>
      <c r="Y459" s="2"/>
      <c r="Z459" s="2"/>
      <c r="AA459" s="2"/>
      <c r="AB459" s="2"/>
      <c r="AC459" s="940"/>
      <c r="AD459" s="2"/>
      <c r="AE459" s="2"/>
      <c r="AF459" s="2"/>
      <c r="AG459" s="2"/>
      <c r="AH459" s="2"/>
      <c r="AI459" s="2"/>
      <c r="AJ459" s="2"/>
      <c r="AK459" s="2"/>
      <c r="AL459" s="2"/>
      <c r="AM459" s="2"/>
      <c r="AN459" s="2"/>
      <c r="AO459" s="2"/>
      <c r="AP459" s="2"/>
      <c r="AQ459" s="2"/>
      <c r="AR459" s="2"/>
      <c r="AS459" s="2"/>
      <c r="AT459" s="2"/>
      <c r="AU459" s="2"/>
      <c r="AV459" s="2"/>
      <c r="AW459" s="2"/>
    </row>
    <row r="460">
      <c r="A460" s="2"/>
      <c r="B460" s="2"/>
      <c r="C460" s="2"/>
      <c r="D460" s="2"/>
      <c r="E460" s="2"/>
      <c r="F460" s="2"/>
      <c r="G460" s="2"/>
      <c r="H460" s="2"/>
      <c r="I460" s="2"/>
      <c r="J460" s="2"/>
      <c r="K460" s="2"/>
      <c r="L460" s="2"/>
      <c r="M460" s="2"/>
      <c r="N460" s="2"/>
      <c r="O460" s="2"/>
      <c r="P460" s="2"/>
      <c r="Q460" s="938"/>
      <c r="R460" s="2"/>
      <c r="S460" s="939"/>
      <c r="T460" s="938"/>
      <c r="U460" s="938"/>
      <c r="V460" s="938"/>
      <c r="W460" s="2"/>
      <c r="X460" s="2"/>
      <c r="Y460" s="2"/>
      <c r="Z460" s="2"/>
      <c r="AA460" s="2"/>
      <c r="AB460" s="2"/>
      <c r="AC460" s="940"/>
      <c r="AD460" s="2"/>
      <c r="AE460" s="2"/>
      <c r="AF460" s="2"/>
      <c r="AG460" s="2"/>
      <c r="AH460" s="2"/>
      <c r="AI460" s="2"/>
      <c r="AJ460" s="2"/>
      <c r="AK460" s="2"/>
      <c r="AL460" s="2"/>
      <c r="AM460" s="2"/>
      <c r="AN460" s="2"/>
      <c r="AO460" s="2"/>
      <c r="AP460" s="2"/>
      <c r="AQ460" s="2"/>
      <c r="AR460" s="2"/>
      <c r="AS460" s="2"/>
      <c r="AT460" s="2"/>
      <c r="AU460" s="2"/>
      <c r="AV460" s="2"/>
      <c r="AW460" s="2"/>
    </row>
    <row r="461">
      <c r="A461" s="2"/>
      <c r="B461" s="2"/>
      <c r="C461" s="2"/>
      <c r="D461" s="2"/>
      <c r="E461" s="2"/>
      <c r="F461" s="2"/>
      <c r="G461" s="2"/>
      <c r="H461" s="2"/>
      <c r="I461" s="2"/>
      <c r="J461" s="2"/>
      <c r="K461" s="2"/>
      <c r="L461" s="2"/>
      <c r="M461" s="2"/>
      <c r="N461" s="2"/>
      <c r="O461" s="2"/>
      <c r="P461" s="2"/>
      <c r="Q461" s="938"/>
      <c r="R461" s="2"/>
      <c r="S461" s="939"/>
      <c r="T461" s="938"/>
      <c r="U461" s="938"/>
      <c r="V461" s="938"/>
      <c r="W461" s="2"/>
      <c r="X461" s="2"/>
      <c r="Y461" s="2"/>
      <c r="Z461" s="2"/>
      <c r="AA461" s="2"/>
      <c r="AB461" s="2"/>
      <c r="AC461" s="940"/>
      <c r="AD461" s="2"/>
      <c r="AE461" s="2"/>
      <c r="AF461" s="2"/>
      <c r="AG461" s="2"/>
      <c r="AH461" s="2"/>
      <c r="AI461" s="2"/>
      <c r="AJ461" s="2"/>
      <c r="AK461" s="2"/>
      <c r="AL461" s="2"/>
      <c r="AM461" s="2"/>
      <c r="AN461" s="2"/>
      <c r="AO461" s="2"/>
      <c r="AP461" s="2"/>
      <c r="AQ461" s="2"/>
      <c r="AR461" s="2"/>
      <c r="AS461" s="2"/>
      <c r="AT461" s="2"/>
      <c r="AU461" s="2"/>
      <c r="AV461" s="2"/>
      <c r="AW461" s="2"/>
    </row>
    <row r="462">
      <c r="A462" s="2"/>
      <c r="B462" s="2"/>
      <c r="C462" s="2"/>
      <c r="D462" s="2"/>
      <c r="E462" s="2"/>
      <c r="F462" s="2"/>
      <c r="G462" s="2"/>
      <c r="H462" s="2"/>
      <c r="I462" s="2"/>
      <c r="J462" s="2"/>
      <c r="K462" s="2"/>
      <c r="L462" s="2"/>
      <c r="M462" s="2"/>
      <c r="N462" s="2"/>
      <c r="O462" s="2"/>
      <c r="P462" s="2"/>
      <c r="Q462" s="938"/>
      <c r="R462" s="2"/>
      <c r="S462" s="939"/>
      <c r="T462" s="938"/>
      <c r="U462" s="938"/>
      <c r="V462" s="938"/>
      <c r="W462" s="2"/>
      <c r="X462" s="2"/>
      <c r="Y462" s="2"/>
      <c r="Z462" s="2"/>
      <c r="AA462" s="2"/>
      <c r="AB462" s="2"/>
      <c r="AC462" s="940"/>
      <c r="AD462" s="2"/>
      <c r="AE462" s="2"/>
      <c r="AF462" s="2"/>
      <c r="AG462" s="2"/>
      <c r="AH462" s="2"/>
      <c r="AI462" s="2"/>
      <c r="AJ462" s="2"/>
      <c r="AK462" s="2"/>
      <c r="AL462" s="2"/>
      <c r="AM462" s="2"/>
      <c r="AN462" s="2"/>
      <c r="AO462" s="2"/>
      <c r="AP462" s="2"/>
      <c r="AQ462" s="2"/>
      <c r="AR462" s="2"/>
      <c r="AS462" s="2"/>
      <c r="AT462" s="2"/>
      <c r="AU462" s="2"/>
      <c r="AV462" s="2"/>
      <c r="AW462" s="2"/>
    </row>
    <row r="463">
      <c r="A463" s="2"/>
      <c r="B463" s="2"/>
      <c r="C463" s="2"/>
      <c r="D463" s="2"/>
      <c r="E463" s="2"/>
      <c r="F463" s="2"/>
      <c r="G463" s="2"/>
      <c r="H463" s="2"/>
      <c r="I463" s="2"/>
      <c r="J463" s="2"/>
      <c r="K463" s="2"/>
      <c r="L463" s="2"/>
      <c r="M463" s="2"/>
      <c r="N463" s="2"/>
      <c r="O463" s="2"/>
      <c r="P463" s="2"/>
      <c r="Q463" s="938"/>
      <c r="R463" s="2"/>
      <c r="S463" s="939"/>
      <c r="T463" s="938"/>
      <c r="U463" s="938"/>
      <c r="V463" s="938"/>
      <c r="W463" s="2"/>
      <c r="X463" s="2"/>
      <c r="Y463" s="2"/>
      <c r="Z463" s="2"/>
      <c r="AA463" s="2"/>
      <c r="AB463" s="2"/>
      <c r="AC463" s="940"/>
      <c r="AD463" s="2"/>
      <c r="AE463" s="2"/>
      <c r="AF463" s="2"/>
      <c r="AG463" s="2"/>
      <c r="AH463" s="2"/>
      <c r="AI463" s="2"/>
      <c r="AJ463" s="2"/>
      <c r="AK463" s="2"/>
      <c r="AL463" s="2"/>
      <c r="AM463" s="2"/>
      <c r="AN463" s="2"/>
      <c r="AO463" s="2"/>
      <c r="AP463" s="2"/>
      <c r="AQ463" s="2"/>
      <c r="AR463" s="2"/>
      <c r="AS463" s="2"/>
      <c r="AT463" s="2"/>
      <c r="AU463" s="2"/>
      <c r="AV463" s="2"/>
      <c r="AW463" s="2"/>
    </row>
    <row r="464">
      <c r="A464" s="2"/>
      <c r="B464" s="2"/>
      <c r="C464" s="2"/>
      <c r="D464" s="2"/>
      <c r="E464" s="2"/>
      <c r="F464" s="2"/>
      <c r="G464" s="2"/>
      <c r="H464" s="2"/>
      <c r="I464" s="2"/>
      <c r="J464" s="2"/>
      <c r="K464" s="2"/>
      <c r="L464" s="2"/>
      <c r="M464" s="2"/>
      <c r="N464" s="2"/>
      <c r="O464" s="2"/>
      <c r="P464" s="2"/>
      <c r="Q464" s="938"/>
      <c r="R464" s="2"/>
      <c r="S464" s="939"/>
      <c r="T464" s="938"/>
      <c r="U464" s="938"/>
      <c r="V464" s="938"/>
      <c r="W464" s="2"/>
      <c r="X464" s="2"/>
      <c r="Y464" s="2"/>
      <c r="Z464" s="2"/>
      <c r="AA464" s="2"/>
      <c r="AB464" s="2"/>
      <c r="AC464" s="940"/>
      <c r="AD464" s="2"/>
      <c r="AE464" s="2"/>
      <c r="AF464" s="2"/>
      <c r="AG464" s="2"/>
      <c r="AH464" s="2"/>
      <c r="AI464" s="2"/>
      <c r="AJ464" s="2"/>
      <c r="AK464" s="2"/>
      <c r="AL464" s="2"/>
      <c r="AM464" s="2"/>
      <c r="AN464" s="2"/>
      <c r="AO464" s="2"/>
      <c r="AP464" s="2"/>
      <c r="AQ464" s="2"/>
      <c r="AR464" s="2"/>
      <c r="AS464" s="2"/>
      <c r="AT464" s="2"/>
      <c r="AU464" s="2"/>
      <c r="AV464" s="2"/>
      <c r="AW464" s="2"/>
    </row>
    <row r="465">
      <c r="A465" s="2"/>
      <c r="B465" s="2"/>
      <c r="C465" s="2"/>
      <c r="D465" s="2"/>
      <c r="E465" s="2"/>
      <c r="F465" s="2"/>
      <c r="G465" s="2"/>
      <c r="H465" s="2"/>
      <c r="I465" s="2"/>
      <c r="J465" s="2"/>
      <c r="K465" s="2"/>
      <c r="L465" s="2"/>
      <c r="M465" s="2"/>
      <c r="N465" s="2"/>
      <c r="O465" s="2"/>
      <c r="P465" s="2"/>
      <c r="Q465" s="938"/>
      <c r="R465" s="2"/>
      <c r="S465" s="939"/>
      <c r="T465" s="938"/>
      <c r="U465" s="938"/>
      <c r="V465" s="938"/>
      <c r="W465" s="2"/>
      <c r="X465" s="2"/>
      <c r="Y465" s="2"/>
      <c r="Z465" s="2"/>
      <c r="AA465" s="2"/>
      <c r="AB465" s="2"/>
      <c r="AC465" s="940"/>
      <c r="AD465" s="2"/>
      <c r="AE465" s="2"/>
      <c r="AF465" s="2"/>
      <c r="AG465" s="2"/>
      <c r="AH465" s="2"/>
      <c r="AI465" s="2"/>
      <c r="AJ465" s="2"/>
      <c r="AK465" s="2"/>
      <c r="AL465" s="2"/>
      <c r="AM465" s="2"/>
      <c r="AN465" s="2"/>
      <c r="AO465" s="2"/>
      <c r="AP465" s="2"/>
      <c r="AQ465" s="2"/>
      <c r="AR465" s="2"/>
      <c r="AS465" s="2"/>
      <c r="AT465" s="2"/>
      <c r="AU465" s="2"/>
      <c r="AV465" s="2"/>
      <c r="AW465" s="2"/>
    </row>
    <row r="466">
      <c r="A466" s="2"/>
      <c r="B466" s="2"/>
      <c r="C466" s="2"/>
      <c r="D466" s="2"/>
      <c r="E466" s="2"/>
      <c r="F466" s="2"/>
      <c r="G466" s="2"/>
      <c r="H466" s="2"/>
      <c r="I466" s="2"/>
      <c r="J466" s="2"/>
      <c r="K466" s="2"/>
      <c r="L466" s="2"/>
      <c r="M466" s="2"/>
      <c r="N466" s="2"/>
      <c r="O466" s="2"/>
      <c r="P466" s="2"/>
      <c r="Q466" s="938"/>
      <c r="R466" s="2"/>
      <c r="S466" s="939"/>
      <c r="T466" s="938"/>
      <c r="U466" s="938"/>
      <c r="V466" s="938"/>
      <c r="W466" s="2"/>
      <c r="X466" s="2"/>
      <c r="Y466" s="2"/>
      <c r="Z466" s="2"/>
      <c r="AA466" s="2"/>
      <c r="AB466" s="2"/>
      <c r="AC466" s="940"/>
      <c r="AD466" s="2"/>
      <c r="AE466" s="2"/>
      <c r="AF466" s="2"/>
      <c r="AG466" s="2"/>
      <c r="AH466" s="2"/>
      <c r="AI466" s="2"/>
      <c r="AJ466" s="2"/>
      <c r="AK466" s="2"/>
      <c r="AL466" s="2"/>
      <c r="AM466" s="2"/>
      <c r="AN466" s="2"/>
      <c r="AO466" s="2"/>
      <c r="AP466" s="2"/>
      <c r="AQ466" s="2"/>
      <c r="AR466" s="2"/>
      <c r="AS466" s="2"/>
      <c r="AT466" s="2"/>
      <c r="AU466" s="2"/>
      <c r="AV466" s="2"/>
      <c r="AW466" s="2"/>
    </row>
    <row r="467">
      <c r="A467" s="2"/>
      <c r="B467" s="2"/>
      <c r="C467" s="2"/>
      <c r="D467" s="2"/>
      <c r="E467" s="2"/>
      <c r="F467" s="2"/>
      <c r="G467" s="2"/>
      <c r="H467" s="2"/>
      <c r="I467" s="2"/>
      <c r="J467" s="2"/>
      <c r="K467" s="2"/>
      <c r="L467" s="2"/>
      <c r="M467" s="2"/>
      <c r="N467" s="2"/>
      <c r="O467" s="2"/>
      <c r="P467" s="2"/>
      <c r="Q467" s="938"/>
      <c r="R467" s="2"/>
      <c r="S467" s="939"/>
      <c r="T467" s="938"/>
      <c r="U467" s="938"/>
      <c r="V467" s="938"/>
      <c r="W467" s="2"/>
      <c r="X467" s="2"/>
      <c r="Y467" s="2"/>
      <c r="Z467" s="2"/>
      <c r="AA467" s="2"/>
      <c r="AB467" s="2"/>
      <c r="AC467" s="940"/>
      <c r="AD467" s="2"/>
      <c r="AE467" s="2"/>
      <c r="AF467" s="2"/>
      <c r="AG467" s="2"/>
      <c r="AH467" s="2"/>
      <c r="AI467" s="2"/>
      <c r="AJ467" s="2"/>
      <c r="AK467" s="2"/>
      <c r="AL467" s="2"/>
      <c r="AM467" s="2"/>
      <c r="AN467" s="2"/>
      <c r="AO467" s="2"/>
      <c r="AP467" s="2"/>
      <c r="AQ467" s="2"/>
      <c r="AR467" s="2"/>
      <c r="AS467" s="2"/>
      <c r="AT467" s="2"/>
      <c r="AU467" s="2"/>
      <c r="AV467" s="2"/>
      <c r="AW467" s="2"/>
    </row>
    <row r="468">
      <c r="A468" s="2"/>
      <c r="B468" s="2"/>
      <c r="C468" s="2"/>
      <c r="D468" s="2"/>
      <c r="E468" s="2"/>
      <c r="F468" s="2"/>
      <c r="G468" s="2"/>
      <c r="H468" s="2"/>
      <c r="I468" s="2"/>
      <c r="J468" s="2"/>
      <c r="K468" s="2"/>
      <c r="L468" s="2"/>
      <c r="M468" s="2"/>
      <c r="N468" s="2"/>
      <c r="O468" s="2"/>
      <c r="P468" s="2"/>
      <c r="Q468" s="938"/>
      <c r="R468" s="2"/>
      <c r="S468" s="939"/>
      <c r="T468" s="938"/>
      <c r="U468" s="938"/>
      <c r="V468" s="938"/>
      <c r="W468" s="2"/>
      <c r="X468" s="2"/>
      <c r="Y468" s="2"/>
      <c r="Z468" s="2"/>
      <c r="AA468" s="2"/>
      <c r="AB468" s="2"/>
      <c r="AC468" s="940"/>
      <c r="AD468" s="2"/>
      <c r="AE468" s="2"/>
      <c r="AF468" s="2"/>
      <c r="AG468" s="2"/>
      <c r="AH468" s="2"/>
      <c r="AI468" s="2"/>
      <c r="AJ468" s="2"/>
      <c r="AK468" s="2"/>
      <c r="AL468" s="2"/>
      <c r="AM468" s="2"/>
      <c r="AN468" s="2"/>
      <c r="AO468" s="2"/>
      <c r="AP468" s="2"/>
      <c r="AQ468" s="2"/>
      <c r="AR468" s="2"/>
      <c r="AS468" s="2"/>
      <c r="AT468" s="2"/>
      <c r="AU468" s="2"/>
      <c r="AV468" s="2"/>
      <c r="AW468" s="2"/>
    </row>
    <row r="469">
      <c r="A469" s="2"/>
      <c r="B469" s="2"/>
      <c r="C469" s="2"/>
      <c r="D469" s="2"/>
      <c r="E469" s="2"/>
      <c r="F469" s="2"/>
      <c r="G469" s="2"/>
      <c r="H469" s="2"/>
      <c r="I469" s="2"/>
      <c r="J469" s="2"/>
      <c r="K469" s="2"/>
      <c r="L469" s="2"/>
      <c r="M469" s="2"/>
      <c r="N469" s="2"/>
      <c r="O469" s="2"/>
      <c r="P469" s="2"/>
      <c r="Q469" s="938"/>
      <c r="R469" s="2"/>
      <c r="S469" s="939"/>
      <c r="T469" s="938"/>
      <c r="U469" s="938"/>
      <c r="V469" s="938"/>
      <c r="W469" s="2"/>
      <c r="X469" s="2"/>
      <c r="Y469" s="2"/>
      <c r="Z469" s="2"/>
      <c r="AA469" s="2"/>
      <c r="AB469" s="2"/>
      <c r="AC469" s="940"/>
      <c r="AD469" s="2"/>
      <c r="AE469" s="2"/>
      <c r="AF469" s="2"/>
      <c r="AG469" s="2"/>
      <c r="AH469" s="2"/>
      <c r="AI469" s="2"/>
      <c r="AJ469" s="2"/>
      <c r="AK469" s="2"/>
      <c r="AL469" s="2"/>
      <c r="AM469" s="2"/>
      <c r="AN469" s="2"/>
      <c r="AO469" s="2"/>
      <c r="AP469" s="2"/>
      <c r="AQ469" s="2"/>
      <c r="AR469" s="2"/>
      <c r="AS469" s="2"/>
      <c r="AT469" s="2"/>
      <c r="AU469" s="2"/>
      <c r="AV469" s="2"/>
      <c r="AW469" s="2"/>
    </row>
    <row r="470">
      <c r="A470" s="2"/>
      <c r="B470" s="2"/>
      <c r="C470" s="2"/>
      <c r="D470" s="2"/>
      <c r="E470" s="2"/>
      <c r="F470" s="2"/>
      <c r="G470" s="2"/>
      <c r="H470" s="2"/>
      <c r="I470" s="2"/>
      <c r="J470" s="2"/>
      <c r="K470" s="2"/>
      <c r="L470" s="2"/>
      <c r="M470" s="2"/>
      <c r="N470" s="2"/>
      <c r="O470" s="2"/>
      <c r="P470" s="2"/>
      <c r="Q470" s="938"/>
      <c r="R470" s="2"/>
      <c r="S470" s="939"/>
      <c r="T470" s="938"/>
      <c r="U470" s="938"/>
      <c r="V470" s="938"/>
      <c r="W470" s="2"/>
      <c r="X470" s="2"/>
      <c r="Y470" s="2"/>
      <c r="Z470" s="2"/>
      <c r="AA470" s="2"/>
      <c r="AB470" s="2"/>
      <c r="AC470" s="940"/>
      <c r="AD470" s="2"/>
      <c r="AE470" s="2"/>
      <c r="AF470" s="2"/>
      <c r="AG470" s="2"/>
      <c r="AH470" s="2"/>
      <c r="AI470" s="2"/>
      <c r="AJ470" s="2"/>
      <c r="AK470" s="2"/>
      <c r="AL470" s="2"/>
      <c r="AM470" s="2"/>
      <c r="AN470" s="2"/>
      <c r="AO470" s="2"/>
      <c r="AP470" s="2"/>
      <c r="AQ470" s="2"/>
      <c r="AR470" s="2"/>
      <c r="AS470" s="2"/>
      <c r="AT470" s="2"/>
      <c r="AU470" s="2"/>
      <c r="AV470" s="2"/>
      <c r="AW470" s="2"/>
    </row>
    <row r="471">
      <c r="A471" s="2"/>
      <c r="B471" s="2"/>
      <c r="C471" s="2"/>
      <c r="D471" s="2"/>
      <c r="E471" s="2"/>
      <c r="F471" s="2"/>
      <c r="G471" s="2"/>
      <c r="H471" s="2"/>
      <c r="I471" s="2"/>
      <c r="J471" s="2"/>
      <c r="K471" s="2"/>
      <c r="L471" s="2"/>
      <c r="M471" s="2"/>
      <c r="N471" s="2"/>
      <c r="O471" s="2"/>
      <c r="P471" s="2"/>
      <c r="Q471" s="938"/>
      <c r="R471" s="2"/>
      <c r="S471" s="939"/>
      <c r="T471" s="938"/>
      <c r="U471" s="938"/>
      <c r="V471" s="938"/>
      <c r="W471" s="2"/>
      <c r="X471" s="2"/>
      <c r="Y471" s="2"/>
      <c r="Z471" s="2"/>
      <c r="AA471" s="2"/>
      <c r="AB471" s="2"/>
      <c r="AC471" s="940"/>
      <c r="AD471" s="2"/>
      <c r="AE471" s="2"/>
      <c r="AF471" s="2"/>
      <c r="AG471" s="2"/>
      <c r="AH471" s="2"/>
      <c r="AI471" s="2"/>
      <c r="AJ471" s="2"/>
      <c r="AK471" s="2"/>
      <c r="AL471" s="2"/>
      <c r="AM471" s="2"/>
      <c r="AN471" s="2"/>
      <c r="AO471" s="2"/>
      <c r="AP471" s="2"/>
      <c r="AQ471" s="2"/>
      <c r="AR471" s="2"/>
      <c r="AS471" s="2"/>
      <c r="AT471" s="2"/>
      <c r="AU471" s="2"/>
      <c r="AV471" s="2"/>
      <c r="AW471" s="2"/>
    </row>
    <row r="472">
      <c r="A472" s="2"/>
      <c r="B472" s="2"/>
      <c r="C472" s="2"/>
      <c r="D472" s="2"/>
      <c r="E472" s="2"/>
      <c r="F472" s="2"/>
      <c r="G472" s="2"/>
      <c r="H472" s="2"/>
      <c r="I472" s="2"/>
      <c r="J472" s="2"/>
      <c r="K472" s="2"/>
      <c r="L472" s="2"/>
      <c r="M472" s="2"/>
      <c r="N472" s="2"/>
      <c r="O472" s="2"/>
      <c r="P472" s="2"/>
      <c r="Q472" s="938"/>
      <c r="R472" s="2"/>
      <c r="S472" s="939"/>
      <c r="T472" s="938"/>
      <c r="U472" s="938"/>
      <c r="V472" s="938"/>
      <c r="W472" s="2"/>
      <c r="X472" s="2"/>
      <c r="Y472" s="2"/>
      <c r="Z472" s="2"/>
      <c r="AA472" s="2"/>
      <c r="AB472" s="2"/>
      <c r="AC472" s="940"/>
      <c r="AD472" s="2"/>
      <c r="AE472" s="2"/>
      <c r="AF472" s="2"/>
      <c r="AG472" s="2"/>
      <c r="AH472" s="2"/>
      <c r="AI472" s="2"/>
      <c r="AJ472" s="2"/>
      <c r="AK472" s="2"/>
      <c r="AL472" s="2"/>
      <c r="AM472" s="2"/>
      <c r="AN472" s="2"/>
      <c r="AO472" s="2"/>
      <c r="AP472" s="2"/>
      <c r="AQ472" s="2"/>
      <c r="AR472" s="2"/>
      <c r="AS472" s="2"/>
      <c r="AT472" s="2"/>
      <c r="AU472" s="2"/>
      <c r="AV472" s="2"/>
      <c r="AW472" s="2"/>
    </row>
    <row r="473">
      <c r="A473" s="2"/>
      <c r="B473" s="2"/>
      <c r="C473" s="2"/>
      <c r="D473" s="2"/>
      <c r="E473" s="2"/>
      <c r="F473" s="2"/>
      <c r="G473" s="2"/>
      <c r="H473" s="2"/>
      <c r="I473" s="2"/>
      <c r="J473" s="2"/>
      <c r="K473" s="2"/>
      <c r="L473" s="2"/>
      <c r="M473" s="2"/>
      <c r="N473" s="2"/>
      <c r="O473" s="2"/>
      <c r="P473" s="2"/>
      <c r="Q473" s="938"/>
      <c r="R473" s="2"/>
      <c r="S473" s="939"/>
      <c r="T473" s="938"/>
      <c r="U473" s="938"/>
      <c r="V473" s="938"/>
      <c r="W473" s="2"/>
      <c r="X473" s="2"/>
      <c r="Y473" s="2"/>
      <c r="Z473" s="2"/>
      <c r="AA473" s="2"/>
      <c r="AB473" s="2"/>
      <c r="AC473" s="940"/>
      <c r="AD473" s="2"/>
      <c r="AE473" s="2"/>
      <c r="AF473" s="2"/>
      <c r="AG473" s="2"/>
      <c r="AH473" s="2"/>
      <c r="AI473" s="2"/>
      <c r="AJ473" s="2"/>
      <c r="AK473" s="2"/>
      <c r="AL473" s="2"/>
      <c r="AM473" s="2"/>
      <c r="AN473" s="2"/>
      <c r="AO473" s="2"/>
      <c r="AP473" s="2"/>
      <c r="AQ473" s="2"/>
      <c r="AR473" s="2"/>
      <c r="AS473" s="2"/>
      <c r="AT473" s="2"/>
      <c r="AU473" s="2"/>
      <c r="AV473" s="2"/>
      <c r="AW473" s="2"/>
    </row>
    <row r="474">
      <c r="A474" s="2"/>
      <c r="B474" s="2"/>
      <c r="C474" s="2"/>
      <c r="D474" s="2"/>
      <c r="E474" s="2"/>
      <c r="F474" s="2"/>
      <c r="G474" s="2"/>
      <c r="H474" s="2"/>
      <c r="I474" s="2"/>
      <c r="J474" s="2"/>
      <c r="K474" s="2"/>
      <c r="L474" s="2"/>
      <c r="M474" s="2"/>
      <c r="N474" s="2"/>
      <c r="O474" s="2"/>
      <c r="P474" s="2"/>
      <c r="Q474" s="938"/>
      <c r="R474" s="2"/>
      <c r="S474" s="939"/>
      <c r="T474" s="938"/>
      <c r="U474" s="938"/>
      <c r="V474" s="938"/>
      <c r="W474" s="2"/>
      <c r="X474" s="2"/>
      <c r="Y474" s="2"/>
      <c r="Z474" s="2"/>
      <c r="AA474" s="2"/>
      <c r="AB474" s="2"/>
      <c r="AC474" s="940"/>
      <c r="AD474" s="2"/>
      <c r="AE474" s="2"/>
      <c r="AF474" s="2"/>
      <c r="AG474" s="2"/>
      <c r="AH474" s="2"/>
      <c r="AI474" s="2"/>
      <c r="AJ474" s="2"/>
      <c r="AK474" s="2"/>
      <c r="AL474" s="2"/>
      <c r="AM474" s="2"/>
      <c r="AN474" s="2"/>
      <c r="AO474" s="2"/>
      <c r="AP474" s="2"/>
      <c r="AQ474" s="2"/>
      <c r="AR474" s="2"/>
      <c r="AS474" s="2"/>
      <c r="AT474" s="2"/>
      <c r="AU474" s="2"/>
      <c r="AV474" s="2"/>
      <c r="AW474" s="2"/>
    </row>
    <row r="475">
      <c r="A475" s="2"/>
      <c r="B475" s="2"/>
      <c r="C475" s="2"/>
      <c r="D475" s="2"/>
      <c r="E475" s="2"/>
      <c r="F475" s="2"/>
      <c r="G475" s="2"/>
      <c r="H475" s="2"/>
      <c r="I475" s="2"/>
      <c r="J475" s="2"/>
      <c r="K475" s="2"/>
      <c r="L475" s="2"/>
      <c r="M475" s="2"/>
      <c r="N475" s="2"/>
      <c r="O475" s="2"/>
      <c r="P475" s="2"/>
      <c r="Q475" s="938"/>
      <c r="R475" s="2"/>
      <c r="S475" s="939"/>
      <c r="T475" s="938"/>
      <c r="U475" s="938"/>
      <c r="V475" s="938"/>
      <c r="W475" s="2"/>
      <c r="X475" s="2"/>
      <c r="Y475" s="2"/>
      <c r="Z475" s="2"/>
      <c r="AA475" s="2"/>
      <c r="AB475" s="2"/>
      <c r="AC475" s="940"/>
      <c r="AD475" s="2"/>
      <c r="AE475" s="2"/>
      <c r="AF475" s="2"/>
      <c r="AG475" s="2"/>
      <c r="AH475" s="2"/>
      <c r="AI475" s="2"/>
      <c r="AJ475" s="2"/>
      <c r="AK475" s="2"/>
      <c r="AL475" s="2"/>
      <c r="AM475" s="2"/>
      <c r="AN475" s="2"/>
      <c r="AO475" s="2"/>
      <c r="AP475" s="2"/>
      <c r="AQ475" s="2"/>
      <c r="AR475" s="2"/>
      <c r="AS475" s="2"/>
      <c r="AT475" s="2"/>
      <c r="AU475" s="2"/>
      <c r="AV475" s="2"/>
      <c r="AW475" s="2"/>
    </row>
    <row r="476">
      <c r="A476" s="2"/>
      <c r="B476" s="2"/>
      <c r="C476" s="2"/>
      <c r="D476" s="2"/>
      <c r="E476" s="2"/>
      <c r="F476" s="2"/>
      <c r="G476" s="2"/>
      <c r="H476" s="2"/>
      <c r="I476" s="2"/>
      <c r="J476" s="2"/>
      <c r="K476" s="2"/>
      <c r="L476" s="2"/>
      <c r="M476" s="2"/>
      <c r="N476" s="2"/>
      <c r="O476" s="2"/>
      <c r="P476" s="2"/>
      <c r="Q476" s="938"/>
      <c r="R476" s="2"/>
      <c r="S476" s="939"/>
      <c r="T476" s="938"/>
      <c r="U476" s="938"/>
      <c r="V476" s="938"/>
      <c r="W476" s="2"/>
      <c r="X476" s="2"/>
      <c r="Y476" s="2"/>
      <c r="Z476" s="2"/>
      <c r="AA476" s="2"/>
      <c r="AB476" s="2"/>
      <c r="AC476" s="940"/>
      <c r="AD476" s="2"/>
      <c r="AE476" s="2"/>
      <c r="AF476" s="2"/>
      <c r="AG476" s="2"/>
      <c r="AH476" s="2"/>
      <c r="AI476" s="2"/>
      <c r="AJ476" s="2"/>
      <c r="AK476" s="2"/>
      <c r="AL476" s="2"/>
      <c r="AM476" s="2"/>
      <c r="AN476" s="2"/>
      <c r="AO476" s="2"/>
      <c r="AP476" s="2"/>
      <c r="AQ476" s="2"/>
      <c r="AR476" s="2"/>
      <c r="AS476" s="2"/>
      <c r="AT476" s="2"/>
      <c r="AU476" s="2"/>
      <c r="AV476" s="2"/>
      <c r="AW476" s="2"/>
    </row>
    <row r="477">
      <c r="A477" s="2"/>
      <c r="B477" s="2"/>
      <c r="C477" s="2"/>
      <c r="D477" s="2"/>
      <c r="E477" s="2"/>
      <c r="F477" s="2"/>
      <c r="G477" s="2"/>
      <c r="H477" s="2"/>
      <c r="I477" s="2"/>
      <c r="J477" s="2"/>
      <c r="K477" s="2"/>
      <c r="L477" s="2"/>
      <c r="M477" s="2"/>
      <c r="N477" s="2"/>
      <c r="O477" s="2"/>
      <c r="P477" s="2"/>
      <c r="Q477" s="938"/>
      <c r="R477" s="2"/>
      <c r="S477" s="939"/>
      <c r="T477" s="938"/>
      <c r="U477" s="938"/>
      <c r="V477" s="938"/>
      <c r="W477" s="2"/>
      <c r="X477" s="2"/>
      <c r="Y477" s="2"/>
      <c r="Z477" s="2"/>
      <c r="AA477" s="2"/>
      <c r="AB477" s="2"/>
      <c r="AC477" s="940"/>
      <c r="AD477" s="2"/>
      <c r="AE477" s="2"/>
      <c r="AF477" s="2"/>
      <c r="AG477" s="2"/>
      <c r="AH477" s="2"/>
      <c r="AI477" s="2"/>
      <c r="AJ477" s="2"/>
      <c r="AK477" s="2"/>
      <c r="AL477" s="2"/>
      <c r="AM477" s="2"/>
      <c r="AN477" s="2"/>
      <c r="AO477" s="2"/>
      <c r="AP477" s="2"/>
      <c r="AQ477" s="2"/>
      <c r="AR477" s="2"/>
      <c r="AS477" s="2"/>
      <c r="AT477" s="2"/>
      <c r="AU477" s="2"/>
      <c r="AV477" s="2"/>
      <c r="AW477" s="2"/>
    </row>
    <row r="478">
      <c r="A478" s="2"/>
      <c r="B478" s="2"/>
      <c r="C478" s="2"/>
      <c r="D478" s="2"/>
      <c r="E478" s="2"/>
      <c r="F478" s="2"/>
      <c r="G478" s="2"/>
      <c r="H478" s="2"/>
      <c r="I478" s="2"/>
      <c r="J478" s="2"/>
      <c r="K478" s="2"/>
      <c r="L478" s="2"/>
      <c r="M478" s="2"/>
      <c r="N478" s="2"/>
      <c r="O478" s="2"/>
      <c r="P478" s="2"/>
      <c r="Q478" s="938"/>
      <c r="R478" s="2"/>
      <c r="S478" s="939"/>
      <c r="T478" s="938"/>
      <c r="U478" s="938"/>
      <c r="V478" s="938"/>
      <c r="W478" s="2"/>
      <c r="X478" s="2"/>
      <c r="Y478" s="2"/>
      <c r="Z478" s="2"/>
      <c r="AA478" s="2"/>
      <c r="AB478" s="2"/>
      <c r="AC478" s="940"/>
      <c r="AD478" s="2"/>
      <c r="AE478" s="2"/>
      <c r="AF478" s="2"/>
      <c r="AG478" s="2"/>
      <c r="AH478" s="2"/>
      <c r="AI478" s="2"/>
      <c r="AJ478" s="2"/>
      <c r="AK478" s="2"/>
      <c r="AL478" s="2"/>
      <c r="AM478" s="2"/>
      <c r="AN478" s="2"/>
      <c r="AO478" s="2"/>
      <c r="AP478" s="2"/>
      <c r="AQ478" s="2"/>
      <c r="AR478" s="2"/>
      <c r="AS478" s="2"/>
      <c r="AT478" s="2"/>
      <c r="AU478" s="2"/>
      <c r="AV478" s="2"/>
      <c r="AW478" s="2"/>
    </row>
    <row r="479">
      <c r="A479" s="2"/>
      <c r="B479" s="2"/>
      <c r="C479" s="2"/>
      <c r="D479" s="2"/>
      <c r="E479" s="2"/>
      <c r="F479" s="2"/>
      <c r="G479" s="2"/>
      <c r="H479" s="2"/>
      <c r="I479" s="2"/>
      <c r="J479" s="2"/>
      <c r="K479" s="2"/>
      <c r="L479" s="2"/>
      <c r="M479" s="2"/>
      <c r="N479" s="2"/>
      <c r="O479" s="2"/>
      <c r="P479" s="2"/>
      <c r="Q479" s="938"/>
      <c r="R479" s="2"/>
      <c r="S479" s="939"/>
      <c r="T479" s="938"/>
      <c r="U479" s="938"/>
      <c r="V479" s="938"/>
      <c r="W479" s="2"/>
      <c r="X479" s="2"/>
      <c r="Y479" s="2"/>
      <c r="Z479" s="2"/>
      <c r="AA479" s="2"/>
      <c r="AB479" s="2"/>
      <c r="AC479" s="940"/>
      <c r="AD479" s="2"/>
      <c r="AE479" s="2"/>
      <c r="AF479" s="2"/>
      <c r="AG479" s="2"/>
      <c r="AH479" s="2"/>
      <c r="AI479" s="2"/>
      <c r="AJ479" s="2"/>
      <c r="AK479" s="2"/>
      <c r="AL479" s="2"/>
      <c r="AM479" s="2"/>
      <c r="AN479" s="2"/>
      <c r="AO479" s="2"/>
      <c r="AP479" s="2"/>
      <c r="AQ479" s="2"/>
      <c r="AR479" s="2"/>
      <c r="AS479" s="2"/>
      <c r="AT479" s="2"/>
      <c r="AU479" s="2"/>
      <c r="AV479" s="2"/>
      <c r="AW479" s="2"/>
    </row>
    <row r="480">
      <c r="A480" s="2"/>
      <c r="B480" s="2"/>
      <c r="C480" s="2"/>
      <c r="D480" s="2"/>
      <c r="E480" s="2"/>
      <c r="F480" s="2"/>
      <c r="G480" s="2"/>
      <c r="H480" s="2"/>
      <c r="I480" s="2"/>
      <c r="J480" s="2"/>
      <c r="K480" s="2"/>
      <c r="L480" s="2"/>
      <c r="M480" s="2"/>
      <c r="N480" s="2"/>
      <c r="O480" s="2"/>
      <c r="P480" s="2"/>
      <c r="Q480" s="938"/>
      <c r="R480" s="2"/>
      <c r="S480" s="939"/>
      <c r="T480" s="938"/>
      <c r="U480" s="938"/>
      <c r="V480" s="938"/>
      <c r="W480" s="2"/>
      <c r="X480" s="2"/>
      <c r="Y480" s="2"/>
      <c r="Z480" s="2"/>
      <c r="AA480" s="2"/>
      <c r="AB480" s="2"/>
      <c r="AC480" s="940"/>
      <c r="AD480" s="2"/>
      <c r="AE480" s="2"/>
      <c r="AF480" s="2"/>
      <c r="AG480" s="2"/>
      <c r="AH480" s="2"/>
      <c r="AI480" s="2"/>
      <c r="AJ480" s="2"/>
      <c r="AK480" s="2"/>
      <c r="AL480" s="2"/>
      <c r="AM480" s="2"/>
      <c r="AN480" s="2"/>
      <c r="AO480" s="2"/>
      <c r="AP480" s="2"/>
      <c r="AQ480" s="2"/>
      <c r="AR480" s="2"/>
      <c r="AS480" s="2"/>
      <c r="AT480" s="2"/>
      <c r="AU480" s="2"/>
      <c r="AV480" s="2"/>
      <c r="AW480" s="2"/>
    </row>
    <row r="481">
      <c r="A481" s="2"/>
      <c r="B481" s="2"/>
      <c r="C481" s="2"/>
      <c r="D481" s="2"/>
      <c r="E481" s="2"/>
      <c r="F481" s="2"/>
      <c r="G481" s="2"/>
      <c r="H481" s="2"/>
      <c r="I481" s="2"/>
      <c r="J481" s="2"/>
      <c r="K481" s="2"/>
      <c r="L481" s="2"/>
      <c r="M481" s="2"/>
      <c r="N481" s="2"/>
      <c r="O481" s="2"/>
      <c r="P481" s="2"/>
      <c r="Q481" s="938"/>
      <c r="R481" s="2"/>
      <c r="S481" s="939"/>
      <c r="T481" s="938"/>
      <c r="U481" s="938"/>
      <c r="V481" s="938"/>
      <c r="W481" s="2"/>
      <c r="X481" s="2"/>
      <c r="Y481" s="2"/>
      <c r="Z481" s="2"/>
      <c r="AA481" s="2"/>
      <c r="AB481" s="2"/>
      <c r="AC481" s="940"/>
      <c r="AD481" s="2"/>
      <c r="AE481" s="2"/>
      <c r="AF481" s="2"/>
      <c r="AG481" s="2"/>
      <c r="AH481" s="2"/>
      <c r="AI481" s="2"/>
      <c r="AJ481" s="2"/>
      <c r="AK481" s="2"/>
      <c r="AL481" s="2"/>
      <c r="AM481" s="2"/>
      <c r="AN481" s="2"/>
      <c r="AO481" s="2"/>
      <c r="AP481" s="2"/>
      <c r="AQ481" s="2"/>
      <c r="AR481" s="2"/>
      <c r="AS481" s="2"/>
      <c r="AT481" s="2"/>
      <c r="AU481" s="2"/>
      <c r="AV481" s="2"/>
      <c r="AW481" s="2"/>
    </row>
    <row r="482">
      <c r="A482" s="2"/>
      <c r="B482" s="2"/>
      <c r="C482" s="2"/>
      <c r="D482" s="2"/>
      <c r="E482" s="2"/>
      <c r="F482" s="2"/>
      <c r="G482" s="2"/>
      <c r="H482" s="2"/>
      <c r="I482" s="2"/>
      <c r="J482" s="2"/>
      <c r="K482" s="2"/>
      <c r="L482" s="2"/>
      <c r="M482" s="2"/>
      <c r="N482" s="2"/>
      <c r="O482" s="2"/>
      <c r="P482" s="2"/>
      <c r="Q482" s="938"/>
      <c r="R482" s="2"/>
      <c r="S482" s="939"/>
      <c r="T482" s="938"/>
      <c r="U482" s="938"/>
      <c r="V482" s="938"/>
      <c r="W482" s="2"/>
      <c r="X482" s="2"/>
      <c r="Y482" s="2"/>
      <c r="Z482" s="2"/>
      <c r="AA482" s="2"/>
      <c r="AB482" s="2"/>
      <c r="AC482" s="940"/>
      <c r="AD482" s="2"/>
      <c r="AE482" s="2"/>
      <c r="AF482" s="2"/>
      <c r="AG482" s="2"/>
      <c r="AH482" s="2"/>
      <c r="AI482" s="2"/>
      <c r="AJ482" s="2"/>
      <c r="AK482" s="2"/>
      <c r="AL482" s="2"/>
      <c r="AM482" s="2"/>
      <c r="AN482" s="2"/>
      <c r="AO482" s="2"/>
      <c r="AP482" s="2"/>
      <c r="AQ482" s="2"/>
      <c r="AR482" s="2"/>
      <c r="AS482" s="2"/>
      <c r="AT482" s="2"/>
      <c r="AU482" s="2"/>
      <c r="AV482" s="2"/>
      <c r="AW482" s="2"/>
    </row>
    <row r="483">
      <c r="A483" s="2"/>
      <c r="B483" s="2"/>
      <c r="C483" s="2"/>
      <c r="D483" s="2"/>
      <c r="E483" s="2"/>
      <c r="F483" s="2"/>
      <c r="G483" s="2"/>
      <c r="H483" s="2"/>
      <c r="I483" s="2"/>
      <c r="J483" s="2"/>
      <c r="K483" s="2"/>
      <c r="L483" s="2"/>
      <c r="M483" s="2"/>
      <c r="N483" s="2"/>
      <c r="O483" s="2"/>
      <c r="P483" s="2"/>
      <c r="Q483" s="938"/>
      <c r="R483" s="2"/>
      <c r="S483" s="939"/>
      <c r="T483" s="938"/>
      <c r="U483" s="938"/>
      <c r="V483" s="938"/>
      <c r="W483" s="2"/>
      <c r="X483" s="2"/>
      <c r="Y483" s="2"/>
      <c r="Z483" s="2"/>
      <c r="AA483" s="2"/>
      <c r="AB483" s="2"/>
      <c r="AC483" s="940"/>
      <c r="AD483" s="2"/>
      <c r="AE483" s="2"/>
      <c r="AF483" s="2"/>
      <c r="AG483" s="2"/>
      <c r="AH483" s="2"/>
      <c r="AI483" s="2"/>
      <c r="AJ483" s="2"/>
      <c r="AK483" s="2"/>
      <c r="AL483" s="2"/>
      <c r="AM483" s="2"/>
      <c r="AN483" s="2"/>
      <c r="AO483" s="2"/>
      <c r="AP483" s="2"/>
      <c r="AQ483" s="2"/>
      <c r="AR483" s="2"/>
      <c r="AS483" s="2"/>
      <c r="AT483" s="2"/>
      <c r="AU483" s="2"/>
      <c r="AV483" s="2"/>
      <c r="AW483" s="2"/>
    </row>
    <row r="484">
      <c r="A484" s="2"/>
      <c r="B484" s="2"/>
      <c r="C484" s="2"/>
      <c r="D484" s="2"/>
      <c r="E484" s="2"/>
      <c r="F484" s="2"/>
      <c r="G484" s="2"/>
      <c r="H484" s="2"/>
      <c r="I484" s="2"/>
      <c r="J484" s="2"/>
      <c r="K484" s="2"/>
      <c r="L484" s="2"/>
      <c r="M484" s="2"/>
      <c r="N484" s="2"/>
      <c r="O484" s="2"/>
      <c r="P484" s="2"/>
      <c r="Q484" s="938"/>
      <c r="R484" s="2"/>
      <c r="S484" s="939"/>
      <c r="T484" s="938"/>
      <c r="U484" s="938"/>
      <c r="V484" s="938"/>
      <c r="W484" s="2"/>
      <c r="X484" s="2"/>
      <c r="Y484" s="2"/>
      <c r="Z484" s="2"/>
      <c r="AA484" s="2"/>
      <c r="AB484" s="2"/>
      <c r="AC484" s="940"/>
      <c r="AD484" s="2"/>
      <c r="AE484" s="2"/>
      <c r="AF484" s="2"/>
      <c r="AG484" s="2"/>
      <c r="AH484" s="2"/>
      <c r="AI484" s="2"/>
      <c r="AJ484" s="2"/>
      <c r="AK484" s="2"/>
      <c r="AL484" s="2"/>
      <c r="AM484" s="2"/>
      <c r="AN484" s="2"/>
      <c r="AO484" s="2"/>
      <c r="AP484" s="2"/>
      <c r="AQ484" s="2"/>
      <c r="AR484" s="2"/>
      <c r="AS484" s="2"/>
      <c r="AT484" s="2"/>
      <c r="AU484" s="2"/>
      <c r="AV484" s="2"/>
      <c r="AW484" s="2"/>
    </row>
    <row r="485">
      <c r="A485" s="2"/>
      <c r="B485" s="2"/>
      <c r="C485" s="2"/>
      <c r="D485" s="2"/>
      <c r="E485" s="2"/>
      <c r="F485" s="2"/>
      <c r="G485" s="2"/>
      <c r="H485" s="2"/>
      <c r="I485" s="2"/>
      <c r="J485" s="2"/>
      <c r="K485" s="2"/>
      <c r="L485" s="2"/>
      <c r="M485" s="2"/>
      <c r="N485" s="2"/>
      <c r="O485" s="2"/>
      <c r="P485" s="2"/>
      <c r="Q485" s="938"/>
      <c r="R485" s="2"/>
      <c r="S485" s="939"/>
      <c r="T485" s="938"/>
      <c r="U485" s="938"/>
      <c r="V485" s="938"/>
      <c r="W485" s="2"/>
      <c r="X485" s="2"/>
      <c r="Y485" s="2"/>
      <c r="Z485" s="2"/>
      <c r="AA485" s="2"/>
      <c r="AB485" s="2"/>
      <c r="AC485" s="940"/>
      <c r="AD485" s="2"/>
      <c r="AE485" s="2"/>
      <c r="AF485" s="2"/>
      <c r="AG485" s="2"/>
      <c r="AH485" s="2"/>
      <c r="AI485" s="2"/>
      <c r="AJ485" s="2"/>
      <c r="AK485" s="2"/>
      <c r="AL485" s="2"/>
      <c r="AM485" s="2"/>
      <c r="AN485" s="2"/>
      <c r="AO485" s="2"/>
      <c r="AP485" s="2"/>
      <c r="AQ485" s="2"/>
      <c r="AR485" s="2"/>
      <c r="AS485" s="2"/>
      <c r="AT485" s="2"/>
      <c r="AU485" s="2"/>
      <c r="AV485" s="2"/>
      <c r="AW485" s="2"/>
    </row>
    <row r="486">
      <c r="A486" s="2"/>
      <c r="B486" s="2"/>
      <c r="C486" s="2"/>
      <c r="D486" s="2"/>
      <c r="E486" s="2"/>
      <c r="F486" s="2"/>
      <c r="G486" s="2"/>
      <c r="H486" s="2"/>
      <c r="I486" s="2"/>
      <c r="J486" s="2"/>
      <c r="K486" s="2"/>
      <c r="L486" s="2"/>
      <c r="M486" s="2"/>
      <c r="N486" s="2"/>
      <c r="O486" s="2"/>
      <c r="P486" s="2"/>
      <c r="Q486" s="938"/>
      <c r="R486" s="2"/>
      <c r="S486" s="939"/>
      <c r="T486" s="938"/>
      <c r="U486" s="938"/>
      <c r="V486" s="938"/>
      <c r="W486" s="2"/>
      <c r="X486" s="2"/>
      <c r="Y486" s="2"/>
      <c r="Z486" s="2"/>
      <c r="AA486" s="2"/>
      <c r="AB486" s="2"/>
      <c r="AC486" s="940"/>
      <c r="AD486" s="2"/>
      <c r="AE486" s="2"/>
      <c r="AF486" s="2"/>
      <c r="AG486" s="2"/>
      <c r="AH486" s="2"/>
      <c r="AI486" s="2"/>
      <c r="AJ486" s="2"/>
      <c r="AK486" s="2"/>
      <c r="AL486" s="2"/>
      <c r="AM486" s="2"/>
      <c r="AN486" s="2"/>
      <c r="AO486" s="2"/>
      <c r="AP486" s="2"/>
      <c r="AQ486" s="2"/>
      <c r="AR486" s="2"/>
      <c r="AS486" s="2"/>
      <c r="AT486" s="2"/>
      <c r="AU486" s="2"/>
      <c r="AV486" s="2"/>
      <c r="AW486" s="2"/>
    </row>
    <row r="487">
      <c r="A487" s="2"/>
      <c r="B487" s="2"/>
      <c r="C487" s="2"/>
      <c r="D487" s="2"/>
      <c r="E487" s="2"/>
      <c r="F487" s="2"/>
      <c r="G487" s="2"/>
      <c r="H487" s="2"/>
      <c r="I487" s="2"/>
      <c r="J487" s="2"/>
      <c r="K487" s="2"/>
      <c r="L487" s="2"/>
      <c r="M487" s="2"/>
      <c r="N487" s="2"/>
      <c r="O487" s="2"/>
      <c r="P487" s="2"/>
      <c r="Q487" s="938"/>
      <c r="R487" s="2"/>
      <c r="S487" s="939"/>
      <c r="T487" s="938"/>
      <c r="U487" s="938"/>
      <c r="V487" s="938"/>
      <c r="W487" s="2"/>
      <c r="X487" s="2"/>
      <c r="Y487" s="2"/>
      <c r="Z487" s="2"/>
      <c r="AA487" s="2"/>
      <c r="AB487" s="2"/>
      <c r="AC487" s="940"/>
      <c r="AD487" s="2"/>
      <c r="AE487" s="2"/>
      <c r="AF487" s="2"/>
      <c r="AG487" s="2"/>
      <c r="AH487" s="2"/>
      <c r="AI487" s="2"/>
      <c r="AJ487" s="2"/>
      <c r="AK487" s="2"/>
      <c r="AL487" s="2"/>
      <c r="AM487" s="2"/>
      <c r="AN487" s="2"/>
      <c r="AO487" s="2"/>
      <c r="AP487" s="2"/>
      <c r="AQ487" s="2"/>
      <c r="AR487" s="2"/>
      <c r="AS487" s="2"/>
      <c r="AT487" s="2"/>
      <c r="AU487" s="2"/>
      <c r="AV487" s="2"/>
      <c r="AW487" s="2"/>
    </row>
    <row r="488">
      <c r="A488" s="2"/>
      <c r="B488" s="2"/>
      <c r="C488" s="2"/>
      <c r="D488" s="2"/>
      <c r="E488" s="2"/>
      <c r="F488" s="2"/>
      <c r="G488" s="2"/>
      <c r="H488" s="2"/>
      <c r="I488" s="2"/>
      <c r="J488" s="2"/>
      <c r="K488" s="2"/>
      <c r="L488" s="2"/>
      <c r="M488" s="2"/>
      <c r="N488" s="2"/>
      <c r="O488" s="2"/>
      <c r="P488" s="2"/>
      <c r="Q488" s="938"/>
      <c r="R488" s="2"/>
      <c r="S488" s="939"/>
      <c r="T488" s="938"/>
      <c r="U488" s="938"/>
      <c r="V488" s="938"/>
      <c r="W488" s="2"/>
      <c r="X488" s="2"/>
      <c r="Y488" s="2"/>
      <c r="Z488" s="2"/>
      <c r="AA488" s="2"/>
      <c r="AB488" s="2"/>
      <c r="AC488" s="940"/>
      <c r="AD488" s="2"/>
      <c r="AE488" s="2"/>
      <c r="AF488" s="2"/>
      <c r="AG488" s="2"/>
      <c r="AH488" s="2"/>
      <c r="AI488" s="2"/>
      <c r="AJ488" s="2"/>
      <c r="AK488" s="2"/>
      <c r="AL488" s="2"/>
      <c r="AM488" s="2"/>
      <c r="AN488" s="2"/>
      <c r="AO488" s="2"/>
      <c r="AP488" s="2"/>
      <c r="AQ488" s="2"/>
      <c r="AR488" s="2"/>
      <c r="AS488" s="2"/>
      <c r="AT488" s="2"/>
      <c r="AU488" s="2"/>
      <c r="AV488" s="2"/>
      <c r="AW488" s="2"/>
    </row>
    <row r="489">
      <c r="A489" s="2"/>
      <c r="B489" s="2"/>
      <c r="C489" s="2"/>
      <c r="D489" s="2"/>
      <c r="E489" s="2"/>
      <c r="F489" s="2"/>
      <c r="G489" s="2"/>
      <c r="H489" s="2"/>
      <c r="I489" s="2"/>
      <c r="J489" s="2"/>
      <c r="K489" s="2"/>
      <c r="L489" s="2"/>
      <c r="M489" s="2"/>
      <c r="N489" s="2"/>
      <c r="O489" s="2"/>
      <c r="P489" s="2"/>
      <c r="Q489" s="938"/>
      <c r="R489" s="2"/>
      <c r="S489" s="939"/>
      <c r="T489" s="938"/>
      <c r="U489" s="938"/>
      <c r="V489" s="938"/>
      <c r="W489" s="2"/>
      <c r="X489" s="2"/>
      <c r="Y489" s="2"/>
      <c r="Z489" s="2"/>
      <c r="AA489" s="2"/>
      <c r="AB489" s="2"/>
      <c r="AC489" s="940"/>
      <c r="AD489" s="2"/>
      <c r="AE489" s="2"/>
      <c r="AF489" s="2"/>
      <c r="AG489" s="2"/>
      <c r="AH489" s="2"/>
      <c r="AI489" s="2"/>
      <c r="AJ489" s="2"/>
      <c r="AK489" s="2"/>
      <c r="AL489" s="2"/>
      <c r="AM489" s="2"/>
      <c r="AN489" s="2"/>
      <c r="AO489" s="2"/>
      <c r="AP489" s="2"/>
      <c r="AQ489" s="2"/>
      <c r="AR489" s="2"/>
      <c r="AS489" s="2"/>
      <c r="AT489" s="2"/>
      <c r="AU489" s="2"/>
      <c r="AV489" s="2"/>
      <c r="AW489" s="2"/>
    </row>
    <row r="490">
      <c r="A490" s="2"/>
      <c r="B490" s="2"/>
      <c r="C490" s="2"/>
      <c r="D490" s="2"/>
      <c r="E490" s="2"/>
      <c r="F490" s="2"/>
      <c r="G490" s="2"/>
      <c r="H490" s="2"/>
      <c r="I490" s="2"/>
      <c r="J490" s="2"/>
      <c r="K490" s="2"/>
      <c r="L490" s="2"/>
      <c r="M490" s="2"/>
      <c r="N490" s="2"/>
      <c r="O490" s="2"/>
      <c r="P490" s="2"/>
      <c r="Q490" s="938"/>
      <c r="R490" s="2"/>
      <c r="S490" s="939"/>
      <c r="T490" s="938"/>
      <c r="U490" s="938"/>
      <c r="V490" s="938"/>
      <c r="W490" s="2"/>
      <c r="X490" s="2"/>
      <c r="Y490" s="2"/>
      <c r="Z490" s="2"/>
      <c r="AA490" s="2"/>
      <c r="AB490" s="2"/>
      <c r="AC490" s="940"/>
      <c r="AD490" s="2"/>
      <c r="AE490" s="2"/>
      <c r="AF490" s="2"/>
      <c r="AG490" s="2"/>
      <c r="AH490" s="2"/>
      <c r="AI490" s="2"/>
      <c r="AJ490" s="2"/>
      <c r="AK490" s="2"/>
      <c r="AL490" s="2"/>
      <c r="AM490" s="2"/>
      <c r="AN490" s="2"/>
      <c r="AO490" s="2"/>
      <c r="AP490" s="2"/>
      <c r="AQ490" s="2"/>
      <c r="AR490" s="2"/>
      <c r="AS490" s="2"/>
      <c r="AT490" s="2"/>
      <c r="AU490" s="2"/>
      <c r="AV490" s="2"/>
      <c r="AW490" s="2"/>
    </row>
    <row r="491">
      <c r="A491" s="2"/>
      <c r="B491" s="2"/>
      <c r="C491" s="2"/>
      <c r="D491" s="2"/>
      <c r="E491" s="2"/>
      <c r="F491" s="2"/>
      <c r="G491" s="2"/>
      <c r="H491" s="2"/>
      <c r="I491" s="2"/>
      <c r="J491" s="2"/>
      <c r="K491" s="2"/>
      <c r="L491" s="2"/>
      <c r="M491" s="2"/>
      <c r="N491" s="2"/>
      <c r="O491" s="2"/>
      <c r="P491" s="2"/>
      <c r="Q491" s="938"/>
      <c r="R491" s="2"/>
      <c r="S491" s="939"/>
      <c r="T491" s="938"/>
      <c r="U491" s="938"/>
      <c r="V491" s="938"/>
      <c r="W491" s="2"/>
      <c r="X491" s="2"/>
      <c r="Y491" s="2"/>
      <c r="Z491" s="2"/>
      <c r="AA491" s="2"/>
      <c r="AB491" s="2"/>
      <c r="AC491" s="940"/>
      <c r="AD491" s="2"/>
      <c r="AE491" s="2"/>
      <c r="AF491" s="2"/>
      <c r="AG491" s="2"/>
      <c r="AH491" s="2"/>
      <c r="AI491" s="2"/>
      <c r="AJ491" s="2"/>
      <c r="AK491" s="2"/>
      <c r="AL491" s="2"/>
      <c r="AM491" s="2"/>
      <c r="AN491" s="2"/>
      <c r="AO491" s="2"/>
      <c r="AP491" s="2"/>
      <c r="AQ491" s="2"/>
      <c r="AR491" s="2"/>
      <c r="AS491" s="2"/>
      <c r="AT491" s="2"/>
      <c r="AU491" s="2"/>
      <c r="AV491" s="2"/>
      <c r="AW491" s="2"/>
    </row>
    <row r="492">
      <c r="A492" s="2"/>
      <c r="B492" s="2"/>
      <c r="C492" s="2"/>
      <c r="D492" s="2"/>
      <c r="E492" s="2"/>
      <c r="F492" s="2"/>
      <c r="G492" s="2"/>
      <c r="H492" s="2"/>
      <c r="I492" s="2"/>
      <c r="J492" s="2"/>
      <c r="K492" s="2"/>
      <c r="L492" s="2"/>
      <c r="M492" s="2"/>
      <c r="N492" s="2"/>
      <c r="O492" s="2"/>
      <c r="P492" s="2"/>
      <c r="Q492" s="938"/>
      <c r="R492" s="2"/>
      <c r="S492" s="939"/>
      <c r="T492" s="938"/>
      <c r="U492" s="938"/>
      <c r="V492" s="938"/>
      <c r="W492" s="2"/>
      <c r="X492" s="2"/>
      <c r="Y492" s="2"/>
      <c r="Z492" s="2"/>
      <c r="AA492" s="2"/>
      <c r="AB492" s="2"/>
      <c r="AC492" s="940"/>
      <c r="AD492" s="2"/>
      <c r="AE492" s="2"/>
      <c r="AF492" s="2"/>
      <c r="AG492" s="2"/>
      <c r="AH492" s="2"/>
      <c r="AI492" s="2"/>
      <c r="AJ492" s="2"/>
      <c r="AK492" s="2"/>
      <c r="AL492" s="2"/>
      <c r="AM492" s="2"/>
      <c r="AN492" s="2"/>
      <c r="AO492" s="2"/>
      <c r="AP492" s="2"/>
      <c r="AQ492" s="2"/>
      <c r="AR492" s="2"/>
      <c r="AS492" s="2"/>
      <c r="AT492" s="2"/>
      <c r="AU492" s="2"/>
      <c r="AV492" s="2"/>
      <c r="AW492" s="2"/>
    </row>
    <row r="493">
      <c r="A493" s="2"/>
      <c r="B493" s="2"/>
      <c r="C493" s="2"/>
      <c r="D493" s="2"/>
      <c r="E493" s="2"/>
      <c r="F493" s="2"/>
      <c r="G493" s="2"/>
      <c r="H493" s="2"/>
      <c r="I493" s="2"/>
      <c r="J493" s="2"/>
      <c r="K493" s="2"/>
      <c r="L493" s="2"/>
      <c r="M493" s="2"/>
      <c r="N493" s="2"/>
      <c r="O493" s="2"/>
      <c r="P493" s="2"/>
      <c r="Q493" s="938"/>
      <c r="R493" s="2"/>
      <c r="S493" s="939"/>
      <c r="T493" s="938"/>
      <c r="U493" s="938"/>
      <c r="V493" s="938"/>
      <c r="W493" s="2"/>
      <c r="X493" s="2"/>
      <c r="Y493" s="2"/>
      <c r="Z493" s="2"/>
      <c r="AA493" s="2"/>
      <c r="AB493" s="2"/>
      <c r="AC493" s="940"/>
      <c r="AD493" s="2"/>
      <c r="AE493" s="2"/>
      <c r="AF493" s="2"/>
      <c r="AG493" s="2"/>
      <c r="AH493" s="2"/>
      <c r="AI493" s="2"/>
      <c r="AJ493" s="2"/>
      <c r="AK493" s="2"/>
      <c r="AL493" s="2"/>
      <c r="AM493" s="2"/>
      <c r="AN493" s="2"/>
      <c r="AO493" s="2"/>
      <c r="AP493" s="2"/>
      <c r="AQ493" s="2"/>
      <c r="AR493" s="2"/>
      <c r="AS493" s="2"/>
      <c r="AT493" s="2"/>
      <c r="AU493" s="2"/>
      <c r="AV493" s="2"/>
      <c r="AW493" s="2"/>
    </row>
    <row r="494">
      <c r="A494" s="2"/>
      <c r="B494" s="2"/>
      <c r="C494" s="2"/>
      <c r="D494" s="2"/>
      <c r="E494" s="2"/>
      <c r="F494" s="2"/>
      <c r="G494" s="2"/>
      <c r="H494" s="2"/>
      <c r="I494" s="2"/>
      <c r="J494" s="2"/>
      <c r="K494" s="2"/>
      <c r="L494" s="2"/>
      <c r="M494" s="2"/>
      <c r="N494" s="2"/>
      <c r="O494" s="2"/>
      <c r="P494" s="2"/>
      <c r="Q494" s="938"/>
      <c r="R494" s="2"/>
      <c r="S494" s="939"/>
      <c r="T494" s="938"/>
      <c r="U494" s="938"/>
      <c r="V494" s="938"/>
      <c r="W494" s="2"/>
      <c r="X494" s="2"/>
      <c r="Y494" s="2"/>
      <c r="Z494" s="2"/>
      <c r="AA494" s="2"/>
      <c r="AB494" s="2"/>
      <c r="AC494" s="940"/>
      <c r="AD494" s="2"/>
      <c r="AE494" s="2"/>
      <c r="AF494" s="2"/>
      <c r="AG494" s="2"/>
      <c r="AH494" s="2"/>
      <c r="AI494" s="2"/>
      <c r="AJ494" s="2"/>
      <c r="AK494" s="2"/>
      <c r="AL494" s="2"/>
      <c r="AM494" s="2"/>
      <c r="AN494" s="2"/>
      <c r="AO494" s="2"/>
      <c r="AP494" s="2"/>
      <c r="AQ494" s="2"/>
      <c r="AR494" s="2"/>
      <c r="AS494" s="2"/>
      <c r="AT494" s="2"/>
      <c r="AU494" s="2"/>
      <c r="AV494" s="2"/>
      <c r="AW494" s="2"/>
    </row>
    <row r="495">
      <c r="A495" s="2"/>
      <c r="B495" s="2"/>
      <c r="C495" s="2"/>
      <c r="D495" s="2"/>
      <c r="E495" s="2"/>
      <c r="F495" s="2"/>
      <c r="G495" s="2"/>
      <c r="H495" s="2"/>
      <c r="I495" s="2"/>
      <c r="J495" s="2"/>
      <c r="K495" s="2"/>
      <c r="L495" s="2"/>
      <c r="M495" s="2"/>
      <c r="N495" s="2"/>
      <c r="O495" s="2"/>
      <c r="P495" s="2"/>
      <c r="Q495" s="938"/>
      <c r="R495" s="2"/>
      <c r="S495" s="939"/>
      <c r="T495" s="938"/>
      <c r="U495" s="938"/>
      <c r="V495" s="938"/>
      <c r="W495" s="2"/>
      <c r="X495" s="2"/>
      <c r="Y495" s="2"/>
      <c r="Z495" s="2"/>
      <c r="AA495" s="2"/>
      <c r="AB495" s="2"/>
      <c r="AC495" s="940"/>
      <c r="AD495" s="2"/>
      <c r="AE495" s="2"/>
      <c r="AF495" s="2"/>
      <c r="AG495" s="2"/>
      <c r="AH495" s="2"/>
      <c r="AI495" s="2"/>
      <c r="AJ495" s="2"/>
      <c r="AK495" s="2"/>
      <c r="AL495" s="2"/>
      <c r="AM495" s="2"/>
      <c r="AN495" s="2"/>
      <c r="AO495" s="2"/>
      <c r="AP495" s="2"/>
      <c r="AQ495" s="2"/>
      <c r="AR495" s="2"/>
      <c r="AS495" s="2"/>
      <c r="AT495" s="2"/>
      <c r="AU495" s="2"/>
      <c r="AV495" s="2"/>
      <c r="AW495" s="2"/>
    </row>
    <row r="496">
      <c r="A496" s="2"/>
      <c r="B496" s="2"/>
      <c r="C496" s="2"/>
      <c r="D496" s="2"/>
      <c r="E496" s="2"/>
      <c r="F496" s="2"/>
      <c r="G496" s="2"/>
      <c r="H496" s="2"/>
      <c r="I496" s="2"/>
      <c r="J496" s="2"/>
      <c r="K496" s="2"/>
      <c r="L496" s="2"/>
      <c r="M496" s="2"/>
      <c r="N496" s="2"/>
      <c r="O496" s="2"/>
      <c r="P496" s="2"/>
      <c r="Q496" s="938"/>
      <c r="R496" s="2"/>
      <c r="S496" s="939"/>
      <c r="T496" s="938"/>
      <c r="U496" s="938"/>
      <c r="V496" s="938"/>
      <c r="W496" s="2"/>
      <c r="X496" s="2"/>
      <c r="Y496" s="2"/>
      <c r="Z496" s="2"/>
      <c r="AA496" s="2"/>
      <c r="AB496" s="2"/>
      <c r="AC496" s="940"/>
      <c r="AD496" s="2"/>
      <c r="AE496" s="2"/>
      <c r="AF496" s="2"/>
      <c r="AG496" s="2"/>
      <c r="AH496" s="2"/>
      <c r="AI496" s="2"/>
      <c r="AJ496" s="2"/>
      <c r="AK496" s="2"/>
      <c r="AL496" s="2"/>
      <c r="AM496" s="2"/>
      <c r="AN496" s="2"/>
      <c r="AO496" s="2"/>
      <c r="AP496" s="2"/>
      <c r="AQ496" s="2"/>
      <c r="AR496" s="2"/>
      <c r="AS496" s="2"/>
      <c r="AT496" s="2"/>
      <c r="AU496" s="2"/>
      <c r="AV496" s="2"/>
      <c r="AW496" s="2"/>
    </row>
    <row r="497">
      <c r="A497" s="2"/>
      <c r="B497" s="2"/>
      <c r="C497" s="2"/>
      <c r="D497" s="2"/>
      <c r="E497" s="2"/>
      <c r="F497" s="2"/>
      <c r="G497" s="2"/>
      <c r="H497" s="2"/>
      <c r="I497" s="2"/>
      <c r="J497" s="2"/>
      <c r="K497" s="2"/>
      <c r="L497" s="2"/>
      <c r="M497" s="2"/>
      <c r="N497" s="2"/>
      <c r="O497" s="2"/>
      <c r="P497" s="2"/>
      <c r="Q497" s="938"/>
      <c r="R497" s="2"/>
      <c r="S497" s="939"/>
      <c r="T497" s="938"/>
      <c r="U497" s="938"/>
      <c r="V497" s="938"/>
      <c r="W497" s="2"/>
      <c r="X497" s="2"/>
      <c r="Y497" s="2"/>
      <c r="Z497" s="2"/>
      <c r="AA497" s="2"/>
      <c r="AB497" s="2"/>
      <c r="AC497" s="940"/>
      <c r="AD497" s="2"/>
      <c r="AE497" s="2"/>
      <c r="AF497" s="2"/>
      <c r="AG497" s="2"/>
      <c r="AH497" s="2"/>
      <c r="AI497" s="2"/>
      <c r="AJ497" s="2"/>
      <c r="AK497" s="2"/>
      <c r="AL497" s="2"/>
      <c r="AM497" s="2"/>
      <c r="AN497" s="2"/>
      <c r="AO497" s="2"/>
      <c r="AP497" s="2"/>
      <c r="AQ497" s="2"/>
      <c r="AR497" s="2"/>
      <c r="AS497" s="2"/>
      <c r="AT497" s="2"/>
      <c r="AU497" s="2"/>
      <c r="AV497" s="2"/>
      <c r="AW497" s="2"/>
    </row>
    <row r="498">
      <c r="A498" s="2"/>
      <c r="B498" s="2"/>
      <c r="C498" s="2"/>
      <c r="D498" s="2"/>
      <c r="E498" s="2"/>
      <c r="F498" s="2"/>
      <c r="G498" s="2"/>
      <c r="H498" s="2"/>
      <c r="I498" s="2"/>
      <c r="J498" s="2"/>
      <c r="K498" s="2"/>
      <c r="L498" s="2"/>
      <c r="M498" s="2"/>
      <c r="N498" s="2"/>
      <c r="O498" s="2"/>
      <c r="P498" s="2"/>
      <c r="Q498" s="938"/>
      <c r="R498" s="2"/>
      <c r="S498" s="939"/>
      <c r="T498" s="938"/>
      <c r="U498" s="938"/>
      <c r="V498" s="938"/>
      <c r="W498" s="2"/>
      <c r="X498" s="2"/>
      <c r="Y498" s="2"/>
      <c r="Z498" s="2"/>
      <c r="AA498" s="2"/>
      <c r="AB498" s="2"/>
      <c r="AC498" s="940"/>
      <c r="AD498" s="2"/>
      <c r="AE498" s="2"/>
      <c r="AF498" s="2"/>
      <c r="AG498" s="2"/>
      <c r="AH498" s="2"/>
      <c r="AI498" s="2"/>
      <c r="AJ498" s="2"/>
      <c r="AK498" s="2"/>
      <c r="AL498" s="2"/>
      <c r="AM498" s="2"/>
      <c r="AN498" s="2"/>
      <c r="AO498" s="2"/>
      <c r="AP498" s="2"/>
      <c r="AQ498" s="2"/>
      <c r="AR498" s="2"/>
      <c r="AS498" s="2"/>
      <c r="AT498" s="2"/>
      <c r="AU498" s="2"/>
      <c r="AV498" s="2"/>
      <c r="AW498" s="2"/>
    </row>
    <row r="499">
      <c r="A499" s="2"/>
      <c r="B499" s="2"/>
      <c r="C499" s="2"/>
      <c r="D499" s="2"/>
      <c r="E499" s="2"/>
      <c r="F499" s="2"/>
      <c r="G499" s="2"/>
      <c r="H499" s="2"/>
      <c r="I499" s="2"/>
      <c r="J499" s="2"/>
      <c r="K499" s="2"/>
      <c r="L499" s="2"/>
      <c r="M499" s="2"/>
      <c r="N499" s="2"/>
      <c r="O499" s="2"/>
      <c r="P499" s="2"/>
      <c r="Q499" s="938"/>
      <c r="R499" s="2"/>
      <c r="S499" s="939"/>
      <c r="T499" s="938"/>
      <c r="U499" s="938"/>
      <c r="V499" s="938"/>
      <c r="W499" s="2"/>
      <c r="X499" s="2"/>
      <c r="Y499" s="2"/>
      <c r="Z499" s="2"/>
      <c r="AA499" s="2"/>
      <c r="AB499" s="2"/>
      <c r="AC499" s="940"/>
      <c r="AD499" s="2"/>
      <c r="AE499" s="2"/>
      <c r="AF499" s="2"/>
      <c r="AG499" s="2"/>
      <c r="AH499" s="2"/>
      <c r="AI499" s="2"/>
      <c r="AJ499" s="2"/>
      <c r="AK499" s="2"/>
      <c r="AL499" s="2"/>
      <c r="AM499" s="2"/>
      <c r="AN499" s="2"/>
      <c r="AO499" s="2"/>
      <c r="AP499" s="2"/>
      <c r="AQ499" s="2"/>
      <c r="AR499" s="2"/>
      <c r="AS499" s="2"/>
      <c r="AT499" s="2"/>
      <c r="AU499" s="2"/>
      <c r="AV499" s="2"/>
      <c r="AW499" s="2"/>
    </row>
    <row r="500">
      <c r="A500" s="2"/>
      <c r="B500" s="2"/>
      <c r="C500" s="2"/>
      <c r="D500" s="2"/>
      <c r="E500" s="2"/>
      <c r="F500" s="2"/>
      <c r="G500" s="2"/>
      <c r="H500" s="2"/>
      <c r="I500" s="2"/>
      <c r="J500" s="2"/>
      <c r="K500" s="2"/>
      <c r="L500" s="2"/>
      <c r="M500" s="2"/>
      <c r="N500" s="2"/>
      <c r="O500" s="2"/>
      <c r="P500" s="2"/>
      <c r="Q500" s="938"/>
      <c r="R500" s="2"/>
      <c r="S500" s="939"/>
      <c r="T500" s="938"/>
      <c r="U500" s="938"/>
      <c r="V500" s="938"/>
      <c r="W500" s="2"/>
      <c r="X500" s="2"/>
      <c r="Y500" s="2"/>
      <c r="Z500" s="2"/>
      <c r="AA500" s="2"/>
      <c r="AB500" s="2"/>
      <c r="AC500" s="940"/>
      <c r="AD500" s="2"/>
      <c r="AE500" s="2"/>
      <c r="AF500" s="2"/>
      <c r="AG500" s="2"/>
      <c r="AH500" s="2"/>
      <c r="AI500" s="2"/>
      <c r="AJ500" s="2"/>
      <c r="AK500" s="2"/>
      <c r="AL500" s="2"/>
      <c r="AM500" s="2"/>
      <c r="AN500" s="2"/>
      <c r="AO500" s="2"/>
      <c r="AP500" s="2"/>
      <c r="AQ500" s="2"/>
      <c r="AR500" s="2"/>
      <c r="AS500" s="2"/>
      <c r="AT500" s="2"/>
      <c r="AU500" s="2"/>
      <c r="AV500" s="2"/>
      <c r="AW500" s="2"/>
    </row>
    <row r="501">
      <c r="A501" s="2"/>
      <c r="B501" s="2"/>
      <c r="C501" s="2"/>
      <c r="D501" s="2"/>
      <c r="E501" s="2"/>
      <c r="F501" s="2"/>
      <c r="G501" s="2"/>
      <c r="H501" s="2"/>
      <c r="I501" s="2"/>
      <c r="J501" s="2"/>
      <c r="K501" s="2"/>
      <c r="L501" s="2"/>
      <c r="M501" s="2"/>
      <c r="N501" s="2"/>
      <c r="O501" s="2"/>
      <c r="P501" s="2"/>
      <c r="Q501" s="938"/>
      <c r="R501" s="2"/>
      <c r="S501" s="939"/>
      <c r="T501" s="938"/>
      <c r="U501" s="938"/>
      <c r="V501" s="938"/>
      <c r="W501" s="2"/>
      <c r="X501" s="2"/>
      <c r="Y501" s="2"/>
      <c r="Z501" s="2"/>
      <c r="AA501" s="2"/>
      <c r="AB501" s="2"/>
      <c r="AC501" s="940"/>
      <c r="AD501" s="2"/>
      <c r="AE501" s="2"/>
      <c r="AF501" s="2"/>
      <c r="AG501" s="2"/>
      <c r="AH501" s="2"/>
      <c r="AI501" s="2"/>
      <c r="AJ501" s="2"/>
      <c r="AK501" s="2"/>
      <c r="AL501" s="2"/>
      <c r="AM501" s="2"/>
      <c r="AN501" s="2"/>
      <c r="AO501" s="2"/>
      <c r="AP501" s="2"/>
      <c r="AQ501" s="2"/>
      <c r="AR501" s="2"/>
      <c r="AS501" s="2"/>
      <c r="AT501" s="2"/>
      <c r="AU501" s="2"/>
      <c r="AV501" s="2"/>
      <c r="AW501" s="2"/>
    </row>
    <row r="502">
      <c r="A502" s="2"/>
      <c r="B502" s="2"/>
      <c r="C502" s="2"/>
      <c r="D502" s="2"/>
      <c r="E502" s="2"/>
      <c r="F502" s="2"/>
      <c r="G502" s="2"/>
      <c r="H502" s="2"/>
      <c r="I502" s="2"/>
      <c r="J502" s="2"/>
      <c r="K502" s="2"/>
      <c r="L502" s="2"/>
      <c r="M502" s="2"/>
      <c r="N502" s="2"/>
      <c r="O502" s="2"/>
      <c r="P502" s="2"/>
      <c r="Q502" s="938"/>
      <c r="R502" s="2"/>
      <c r="S502" s="939"/>
      <c r="T502" s="938"/>
      <c r="U502" s="938"/>
      <c r="V502" s="938"/>
      <c r="W502" s="2"/>
      <c r="X502" s="2"/>
      <c r="Y502" s="2"/>
      <c r="Z502" s="2"/>
      <c r="AA502" s="2"/>
      <c r="AB502" s="2"/>
      <c r="AC502" s="940"/>
      <c r="AD502" s="2"/>
      <c r="AE502" s="2"/>
      <c r="AF502" s="2"/>
      <c r="AG502" s="2"/>
      <c r="AH502" s="2"/>
      <c r="AI502" s="2"/>
      <c r="AJ502" s="2"/>
      <c r="AK502" s="2"/>
      <c r="AL502" s="2"/>
      <c r="AM502" s="2"/>
      <c r="AN502" s="2"/>
      <c r="AO502" s="2"/>
      <c r="AP502" s="2"/>
      <c r="AQ502" s="2"/>
      <c r="AR502" s="2"/>
      <c r="AS502" s="2"/>
      <c r="AT502" s="2"/>
      <c r="AU502" s="2"/>
      <c r="AV502" s="2"/>
      <c r="AW502" s="2"/>
    </row>
    <row r="503">
      <c r="A503" s="2"/>
      <c r="B503" s="2"/>
      <c r="C503" s="2"/>
      <c r="D503" s="2"/>
      <c r="E503" s="2"/>
      <c r="F503" s="2"/>
      <c r="G503" s="2"/>
      <c r="H503" s="2"/>
      <c r="I503" s="2"/>
      <c r="J503" s="2"/>
      <c r="K503" s="2"/>
      <c r="L503" s="2"/>
      <c r="M503" s="2"/>
      <c r="N503" s="2"/>
      <c r="O503" s="2"/>
      <c r="P503" s="2"/>
      <c r="Q503" s="938"/>
      <c r="R503" s="2"/>
      <c r="S503" s="939"/>
      <c r="T503" s="938"/>
      <c r="U503" s="938"/>
      <c r="V503" s="938"/>
      <c r="W503" s="2"/>
      <c r="X503" s="2"/>
      <c r="Y503" s="2"/>
      <c r="Z503" s="2"/>
      <c r="AA503" s="2"/>
      <c r="AB503" s="2"/>
      <c r="AC503" s="940"/>
      <c r="AD503" s="2"/>
      <c r="AE503" s="2"/>
      <c r="AF503" s="2"/>
      <c r="AG503" s="2"/>
      <c r="AH503" s="2"/>
      <c r="AI503" s="2"/>
      <c r="AJ503" s="2"/>
      <c r="AK503" s="2"/>
      <c r="AL503" s="2"/>
      <c r="AM503" s="2"/>
      <c r="AN503" s="2"/>
      <c r="AO503" s="2"/>
      <c r="AP503" s="2"/>
      <c r="AQ503" s="2"/>
      <c r="AR503" s="2"/>
      <c r="AS503" s="2"/>
      <c r="AT503" s="2"/>
      <c r="AU503" s="2"/>
      <c r="AV503" s="2"/>
      <c r="AW503" s="2"/>
    </row>
    <row r="504">
      <c r="A504" s="2"/>
      <c r="B504" s="2"/>
      <c r="C504" s="2"/>
      <c r="D504" s="2"/>
      <c r="E504" s="2"/>
      <c r="F504" s="2"/>
      <c r="G504" s="2"/>
      <c r="H504" s="2"/>
      <c r="I504" s="2"/>
      <c r="J504" s="2"/>
      <c r="K504" s="2"/>
      <c r="L504" s="2"/>
      <c r="M504" s="2"/>
      <c r="N504" s="2"/>
      <c r="O504" s="2"/>
      <c r="P504" s="2"/>
      <c r="Q504" s="938"/>
      <c r="R504" s="2"/>
      <c r="S504" s="939"/>
      <c r="T504" s="938"/>
      <c r="U504" s="938"/>
      <c r="V504" s="938"/>
      <c r="W504" s="2"/>
      <c r="X504" s="2"/>
      <c r="Y504" s="2"/>
      <c r="Z504" s="2"/>
      <c r="AA504" s="2"/>
      <c r="AB504" s="2"/>
      <c r="AC504" s="940"/>
      <c r="AD504" s="2"/>
      <c r="AE504" s="2"/>
      <c r="AF504" s="2"/>
      <c r="AG504" s="2"/>
      <c r="AH504" s="2"/>
      <c r="AI504" s="2"/>
      <c r="AJ504" s="2"/>
      <c r="AK504" s="2"/>
      <c r="AL504" s="2"/>
      <c r="AM504" s="2"/>
      <c r="AN504" s="2"/>
      <c r="AO504" s="2"/>
      <c r="AP504" s="2"/>
      <c r="AQ504" s="2"/>
      <c r="AR504" s="2"/>
      <c r="AS504" s="2"/>
      <c r="AT504" s="2"/>
      <c r="AU504" s="2"/>
      <c r="AV504" s="2"/>
      <c r="AW504" s="2"/>
    </row>
    <row r="505">
      <c r="A505" s="2"/>
      <c r="B505" s="2"/>
      <c r="C505" s="2"/>
      <c r="D505" s="2"/>
      <c r="E505" s="2"/>
      <c r="F505" s="2"/>
      <c r="G505" s="2"/>
      <c r="H505" s="2"/>
      <c r="I505" s="2"/>
      <c r="J505" s="2"/>
      <c r="K505" s="2"/>
      <c r="L505" s="2"/>
      <c r="M505" s="2"/>
      <c r="N505" s="2"/>
      <c r="O505" s="2"/>
      <c r="P505" s="2"/>
      <c r="Q505" s="938"/>
      <c r="R505" s="2"/>
      <c r="S505" s="939"/>
      <c r="T505" s="938"/>
      <c r="U505" s="938"/>
      <c r="V505" s="938"/>
      <c r="W505" s="2"/>
      <c r="X505" s="2"/>
      <c r="Y505" s="2"/>
      <c r="Z505" s="2"/>
      <c r="AA505" s="2"/>
      <c r="AB505" s="2"/>
      <c r="AC505" s="940"/>
      <c r="AD505" s="2"/>
      <c r="AE505" s="2"/>
      <c r="AF505" s="2"/>
      <c r="AG505" s="2"/>
      <c r="AH505" s="2"/>
      <c r="AI505" s="2"/>
      <c r="AJ505" s="2"/>
      <c r="AK505" s="2"/>
      <c r="AL505" s="2"/>
      <c r="AM505" s="2"/>
      <c r="AN505" s="2"/>
      <c r="AO505" s="2"/>
      <c r="AP505" s="2"/>
      <c r="AQ505" s="2"/>
      <c r="AR505" s="2"/>
      <c r="AS505" s="2"/>
      <c r="AT505" s="2"/>
      <c r="AU505" s="2"/>
      <c r="AV505" s="2"/>
      <c r="AW505" s="2"/>
    </row>
    <row r="506">
      <c r="A506" s="2"/>
      <c r="B506" s="2"/>
      <c r="C506" s="2"/>
      <c r="D506" s="2"/>
      <c r="E506" s="2"/>
      <c r="F506" s="2"/>
      <c r="G506" s="2"/>
      <c r="H506" s="2"/>
      <c r="I506" s="2"/>
      <c r="J506" s="2"/>
      <c r="K506" s="2"/>
      <c r="L506" s="2"/>
      <c r="M506" s="2"/>
      <c r="N506" s="2"/>
      <c r="O506" s="2"/>
      <c r="P506" s="2"/>
      <c r="Q506" s="938"/>
      <c r="R506" s="2"/>
      <c r="S506" s="939"/>
      <c r="T506" s="938"/>
      <c r="U506" s="938"/>
      <c r="V506" s="938"/>
      <c r="W506" s="2"/>
      <c r="X506" s="2"/>
      <c r="Y506" s="2"/>
      <c r="Z506" s="2"/>
      <c r="AA506" s="2"/>
      <c r="AB506" s="2"/>
      <c r="AC506" s="940"/>
      <c r="AD506" s="2"/>
      <c r="AE506" s="2"/>
      <c r="AF506" s="2"/>
      <c r="AG506" s="2"/>
      <c r="AH506" s="2"/>
      <c r="AI506" s="2"/>
      <c r="AJ506" s="2"/>
      <c r="AK506" s="2"/>
      <c r="AL506" s="2"/>
      <c r="AM506" s="2"/>
      <c r="AN506" s="2"/>
      <c r="AO506" s="2"/>
      <c r="AP506" s="2"/>
      <c r="AQ506" s="2"/>
      <c r="AR506" s="2"/>
      <c r="AS506" s="2"/>
      <c r="AT506" s="2"/>
      <c r="AU506" s="2"/>
      <c r="AV506" s="2"/>
      <c r="AW506" s="2"/>
    </row>
    <row r="507">
      <c r="A507" s="2"/>
      <c r="B507" s="2"/>
      <c r="C507" s="2"/>
      <c r="D507" s="2"/>
      <c r="E507" s="2"/>
      <c r="F507" s="2"/>
      <c r="G507" s="2"/>
      <c r="H507" s="2"/>
      <c r="I507" s="2"/>
      <c r="J507" s="2"/>
      <c r="K507" s="2"/>
      <c r="L507" s="2"/>
      <c r="M507" s="2"/>
      <c r="N507" s="2"/>
      <c r="O507" s="2"/>
      <c r="P507" s="2"/>
      <c r="Q507" s="938"/>
      <c r="R507" s="2"/>
      <c r="S507" s="939"/>
      <c r="T507" s="938"/>
      <c r="U507" s="938"/>
      <c r="V507" s="938"/>
      <c r="W507" s="2"/>
      <c r="X507" s="2"/>
      <c r="Y507" s="2"/>
      <c r="Z507" s="2"/>
      <c r="AA507" s="2"/>
      <c r="AB507" s="2"/>
      <c r="AC507" s="940"/>
      <c r="AD507" s="2"/>
      <c r="AE507" s="2"/>
      <c r="AF507" s="2"/>
      <c r="AG507" s="2"/>
      <c r="AH507" s="2"/>
      <c r="AI507" s="2"/>
      <c r="AJ507" s="2"/>
      <c r="AK507" s="2"/>
      <c r="AL507" s="2"/>
      <c r="AM507" s="2"/>
      <c r="AN507" s="2"/>
      <c r="AO507" s="2"/>
      <c r="AP507" s="2"/>
      <c r="AQ507" s="2"/>
      <c r="AR507" s="2"/>
      <c r="AS507" s="2"/>
      <c r="AT507" s="2"/>
      <c r="AU507" s="2"/>
      <c r="AV507" s="2"/>
      <c r="AW507" s="2"/>
    </row>
    <row r="508">
      <c r="A508" s="2"/>
      <c r="B508" s="2"/>
      <c r="C508" s="2"/>
      <c r="D508" s="2"/>
      <c r="E508" s="2"/>
      <c r="F508" s="2"/>
      <c r="G508" s="2"/>
      <c r="H508" s="2"/>
      <c r="I508" s="2"/>
      <c r="J508" s="2"/>
      <c r="K508" s="2"/>
      <c r="L508" s="2"/>
      <c r="M508" s="2"/>
      <c r="N508" s="2"/>
      <c r="O508" s="2"/>
      <c r="P508" s="2"/>
      <c r="Q508" s="938"/>
      <c r="R508" s="2"/>
      <c r="S508" s="939"/>
      <c r="T508" s="938"/>
      <c r="U508" s="938"/>
      <c r="V508" s="938"/>
      <c r="W508" s="2"/>
      <c r="X508" s="2"/>
      <c r="Y508" s="2"/>
      <c r="Z508" s="2"/>
      <c r="AA508" s="2"/>
      <c r="AB508" s="2"/>
      <c r="AC508" s="940"/>
      <c r="AD508" s="2"/>
      <c r="AE508" s="2"/>
      <c r="AF508" s="2"/>
      <c r="AG508" s="2"/>
      <c r="AH508" s="2"/>
      <c r="AI508" s="2"/>
      <c r="AJ508" s="2"/>
      <c r="AK508" s="2"/>
      <c r="AL508" s="2"/>
      <c r="AM508" s="2"/>
      <c r="AN508" s="2"/>
      <c r="AO508" s="2"/>
      <c r="AP508" s="2"/>
      <c r="AQ508" s="2"/>
      <c r="AR508" s="2"/>
      <c r="AS508" s="2"/>
      <c r="AT508" s="2"/>
      <c r="AU508" s="2"/>
      <c r="AV508" s="2"/>
      <c r="AW508" s="2"/>
    </row>
    <row r="509">
      <c r="A509" s="2"/>
      <c r="B509" s="2"/>
      <c r="C509" s="2"/>
      <c r="D509" s="2"/>
      <c r="E509" s="2"/>
      <c r="F509" s="2"/>
      <c r="G509" s="2"/>
      <c r="H509" s="2"/>
      <c r="I509" s="2"/>
      <c r="J509" s="2"/>
      <c r="K509" s="2"/>
      <c r="L509" s="2"/>
      <c r="M509" s="2"/>
      <c r="N509" s="2"/>
      <c r="O509" s="2"/>
      <c r="P509" s="2"/>
      <c r="Q509" s="938"/>
      <c r="R509" s="2"/>
      <c r="S509" s="939"/>
      <c r="T509" s="938"/>
      <c r="U509" s="938"/>
      <c r="V509" s="938"/>
      <c r="W509" s="2"/>
      <c r="X509" s="2"/>
      <c r="Y509" s="2"/>
      <c r="Z509" s="2"/>
      <c r="AA509" s="2"/>
      <c r="AB509" s="2"/>
      <c r="AC509" s="940"/>
      <c r="AD509" s="2"/>
      <c r="AE509" s="2"/>
      <c r="AF509" s="2"/>
      <c r="AG509" s="2"/>
      <c r="AH509" s="2"/>
      <c r="AI509" s="2"/>
      <c r="AJ509" s="2"/>
      <c r="AK509" s="2"/>
      <c r="AL509" s="2"/>
      <c r="AM509" s="2"/>
      <c r="AN509" s="2"/>
      <c r="AO509" s="2"/>
      <c r="AP509" s="2"/>
      <c r="AQ509" s="2"/>
      <c r="AR509" s="2"/>
      <c r="AS509" s="2"/>
      <c r="AT509" s="2"/>
      <c r="AU509" s="2"/>
      <c r="AV509" s="2"/>
      <c r="AW509" s="2"/>
    </row>
    <row r="510">
      <c r="A510" s="2"/>
      <c r="B510" s="2"/>
      <c r="C510" s="2"/>
      <c r="D510" s="2"/>
      <c r="E510" s="2"/>
      <c r="F510" s="2"/>
      <c r="G510" s="2"/>
      <c r="H510" s="2"/>
      <c r="I510" s="2"/>
      <c r="J510" s="2"/>
      <c r="K510" s="2"/>
      <c r="L510" s="2"/>
      <c r="M510" s="2"/>
      <c r="N510" s="2"/>
      <c r="O510" s="2"/>
      <c r="P510" s="2"/>
      <c r="Q510" s="938"/>
      <c r="R510" s="2"/>
      <c r="S510" s="939"/>
      <c r="T510" s="938"/>
      <c r="U510" s="938"/>
      <c r="V510" s="938"/>
      <c r="W510" s="2"/>
      <c r="X510" s="2"/>
      <c r="Y510" s="2"/>
      <c r="Z510" s="2"/>
      <c r="AA510" s="2"/>
      <c r="AB510" s="2"/>
      <c r="AC510" s="940"/>
      <c r="AD510" s="2"/>
      <c r="AE510" s="2"/>
      <c r="AF510" s="2"/>
      <c r="AG510" s="2"/>
      <c r="AH510" s="2"/>
      <c r="AI510" s="2"/>
      <c r="AJ510" s="2"/>
      <c r="AK510" s="2"/>
      <c r="AL510" s="2"/>
      <c r="AM510" s="2"/>
      <c r="AN510" s="2"/>
      <c r="AO510" s="2"/>
      <c r="AP510" s="2"/>
      <c r="AQ510" s="2"/>
      <c r="AR510" s="2"/>
      <c r="AS510" s="2"/>
      <c r="AT510" s="2"/>
      <c r="AU510" s="2"/>
      <c r="AV510" s="2"/>
      <c r="AW510" s="2"/>
    </row>
    <row r="511">
      <c r="A511" s="2"/>
      <c r="B511" s="2"/>
      <c r="C511" s="2"/>
      <c r="D511" s="2"/>
      <c r="E511" s="2"/>
      <c r="F511" s="2"/>
      <c r="G511" s="2"/>
      <c r="H511" s="2"/>
      <c r="I511" s="2"/>
      <c r="J511" s="2"/>
      <c r="K511" s="2"/>
      <c r="L511" s="2"/>
      <c r="M511" s="2"/>
      <c r="N511" s="2"/>
      <c r="O511" s="2"/>
      <c r="P511" s="2"/>
      <c r="Q511" s="938"/>
      <c r="R511" s="2"/>
      <c r="S511" s="939"/>
      <c r="T511" s="938"/>
      <c r="U511" s="938"/>
      <c r="V511" s="938"/>
      <c r="W511" s="2"/>
      <c r="X511" s="2"/>
      <c r="Y511" s="2"/>
      <c r="Z511" s="2"/>
      <c r="AA511" s="2"/>
      <c r="AB511" s="2"/>
      <c r="AC511" s="940"/>
      <c r="AD511" s="2"/>
      <c r="AE511" s="2"/>
      <c r="AF511" s="2"/>
      <c r="AG511" s="2"/>
      <c r="AH511" s="2"/>
      <c r="AI511" s="2"/>
      <c r="AJ511" s="2"/>
      <c r="AK511" s="2"/>
      <c r="AL511" s="2"/>
      <c r="AM511" s="2"/>
      <c r="AN511" s="2"/>
      <c r="AO511" s="2"/>
      <c r="AP511" s="2"/>
      <c r="AQ511" s="2"/>
      <c r="AR511" s="2"/>
      <c r="AS511" s="2"/>
      <c r="AT511" s="2"/>
      <c r="AU511" s="2"/>
      <c r="AV511" s="2"/>
      <c r="AW511" s="2"/>
    </row>
    <row r="512">
      <c r="A512" s="2"/>
      <c r="B512" s="2"/>
      <c r="C512" s="2"/>
      <c r="D512" s="2"/>
      <c r="E512" s="2"/>
      <c r="F512" s="2"/>
      <c r="G512" s="2"/>
      <c r="H512" s="2"/>
      <c r="I512" s="2"/>
      <c r="J512" s="2"/>
      <c r="K512" s="2"/>
      <c r="L512" s="2"/>
      <c r="M512" s="2"/>
      <c r="N512" s="2"/>
      <c r="O512" s="2"/>
      <c r="P512" s="2"/>
      <c r="Q512" s="938"/>
      <c r="R512" s="2"/>
      <c r="S512" s="939"/>
      <c r="T512" s="938"/>
      <c r="U512" s="938"/>
      <c r="V512" s="938"/>
      <c r="W512" s="2"/>
      <c r="X512" s="2"/>
      <c r="Y512" s="2"/>
      <c r="Z512" s="2"/>
      <c r="AA512" s="2"/>
      <c r="AB512" s="2"/>
      <c r="AC512" s="940"/>
      <c r="AD512" s="2"/>
      <c r="AE512" s="2"/>
      <c r="AF512" s="2"/>
      <c r="AG512" s="2"/>
      <c r="AH512" s="2"/>
      <c r="AI512" s="2"/>
      <c r="AJ512" s="2"/>
      <c r="AK512" s="2"/>
      <c r="AL512" s="2"/>
      <c r="AM512" s="2"/>
      <c r="AN512" s="2"/>
      <c r="AO512" s="2"/>
      <c r="AP512" s="2"/>
      <c r="AQ512" s="2"/>
      <c r="AR512" s="2"/>
      <c r="AS512" s="2"/>
      <c r="AT512" s="2"/>
      <c r="AU512" s="2"/>
      <c r="AV512" s="2"/>
      <c r="AW512" s="2"/>
    </row>
    <row r="513">
      <c r="A513" s="2"/>
      <c r="B513" s="2"/>
      <c r="C513" s="2"/>
      <c r="D513" s="2"/>
      <c r="E513" s="2"/>
      <c r="F513" s="2"/>
      <c r="G513" s="2"/>
      <c r="H513" s="2"/>
      <c r="I513" s="2"/>
      <c r="J513" s="2"/>
      <c r="K513" s="2"/>
      <c r="L513" s="2"/>
      <c r="M513" s="2"/>
      <c r="N513" s="2"/>
      <c r="O513" s="2"/>
      <c r="P513" s="2"/>
      <c r="Q513" s="938"/>
      <c r="R513" s="2"/>
      <c r="S513" s="939"/>
      <c r="T513" s="938"/>
      <c r="U513" s="938"/>
      <c r="V513" s="938"/>
      <c r="W513" s="2"/>
      <c r="X513" s="2"/>
      <c r="Y513" s="2"/>
      <c r="Z513" s="2"/>
      <c r="AA513" s="2"/>
      <c r="AB513" s="2"/>
      <c r="AC513" s="940"/>
      <c r="AD513" s="2"/>
      <c r="AE513" s="2"/>
      <c r="AF513" s="2"/>
      <c r="AG513" s="2"/>
      <c r="AH513" s="2"/>
      <c r="AI513" s="2"/>
      <c r="AJ513" s="2"/>
      <c r="AK513" s="2"/>
      <c r="AL513" s="2"/>
      <c r="AM513" s="2"/>
      <c r="AN513" s="2"/>
      <c r="AO513" s="2"/>
      <c r="AP513" s="2"/>
      <c r="AQ513" s="2"/>
      <c r="AR513" s="2"/>
      <c r="AS513" s="2"/>
      <c r="AT513" s="2"/>
      <c r="AU513" s="2"/>
      <c r="AV513" s="2"/>
      <c r="AW513" s="2"/>
    </row>
    <row r="514">
      <c r="A514" s="2"/>
      <c r="B514" s="2"/>
      <c r="C514" s="2"/>
      <c r="D514" s="2"/>
      <c r="E514" s="2"/>
      <c r="F514" s="2"/>
      <c r="G514" s="2"/>
      <c r="H514" s="2"/>
      <c r="I514" s="2"/>
      <c r="J514" s="2"/>
      <c r="K514" s="2"/>
      <c r="L514" s="2"/>
      <c r="M514" s="2"/>
      <c r="N514" s="2"/>
      <c r="O514" s="2"/>
      <c r="P514" s="2"/>
      <c r="Q514" s="938"/>
      <c r="R514" s="2"/>
      <c r="S514" s="939"/>
      <c r="T514" s="938"/>
      <c r="U514" s="938"/>
      <c r="V514" s="938"/>
      <c r="W514" s="2"/>
      <c r="X514" s="2"/>
      <c r="Y514" s="2"/>
      <c r="Z514" s="2"/>
      <c r="AA514" s="2"/>
      <c r="AB514" s="2"/>
      <c r="AC514" s="940"/>
      <c r="AD514" s="2"/>
      <c r="AE514" s="2"/>
      <c r="AF514" s="2"/>
      <c r="AG514" s="2"/>
      <c r="AH514" s="2"/>
      <c r="AI514" s="2"/>
      <c r="AJ514" s="2"/>
      <c r="AK514" s="2"/>
      <c r="AL514" s="2"/>
      <c r="AM514" s="2"/>
      <c r="AN514" s="2"/>
      <c r="AO514" s="2"/>
      <c r="AP514" s="2"/>
      <c r="AQ514" s="2"/>
      <c r="AR514" s="2"/>
      <c r="AS514" s="2"/>
      <c r="AT514" s="2"/>
      <c r="AU514" s="2"/>
      <c r="AV514" s="2"/>
      <c r="AW514" s="2"/>
    </row>
    <row r="515">
      <c r="A515" s="2"/>
      <c r="B515" s="2"/>
      <c r="C515" s="2"/>
      <c r="D515" s="2"/>
      <c r="E515" s="2"/>
      <c r="F515" s="2"/>
      <c r="G515" s="2"/>
      <c r="H515" s="2"/>
      <c r="I515" s="2"/>
      <c r="J515" s="2"/>
      <c r="K515" s="2"/>
      <c r="L515" s="2"/>
      <c r="M515" s="2"/>
      <c r="N515" s="2"/>
      <c r="O515" s="2"/>
      <c r="P515" s="2"/>
      <c r="Q515" s="938"/>
      <c r="R515" s="2"/>
      <c r="S515" s="939"/>
      <c r="T515" s="938"/>
      <c r="U515" s="938"/>
      <c r="V515" s="938"/>
      <c r="W515" s="2"/>
      <c r="X515" s="2"/>
      <c r="Y515" s="2"/>
      <c r="Z515" s="2"/>
      <c r="AA515" s="2"/>
      <c r="AB515" s="2"/>
      <c r="AC515" s="940"/>
      <c r="AD515" s="2"/>
      <c r="AE515" s="2"/>
      <c r="AF515" s="2"/>
      <c r="AG515" s="2"/>
      <c r="AH515" s="2"/>
      <c r="AI515" s="2"/>
      <c r="AJ515" s="2"/>
      <c r="AK515" s="2"/>
      <c r="AL515" s="2"/>
      <c r="AM515" s="2"/>
      <c r="AN515" s="2"/>
      <c r="AO515" s="2"/>
      <c r="AP515" s="2"/>
      <c r="AQ515" s="2"/>
      <c r="AR515" s="2"/>
      <c r="AS515" s="2"/>
      <c r="AT515" s="2"/>
      <c r="AU515" s="2"/>
      <c r="AV515" s="2"/>
      <c r="AW515" s="2"/>
    </row>
    <row r="516">
      <c r="A516" s="2"/>
      <c r="B516" s="2"/>
      <c r="C516" s="2"/>
      <c r="D516" s="2"/>
      <c r="E516" s="2"/>
      <c r="F516" s="2"/>
      <c r="G516" s="2"/>
      <c r="H516" s="2"/>
      <c r="I516" s="2"/>
      <c r="J516" s="2"/>
      <c r="K516" s="2"/>
      <c r="L516" s="2"/>
      <c r="M516" s="2"/>
      <c r="N516" s="2"/>
      <c r="O516" s="2"/>
      <c r="P516" s="2"/>
      <c r="Q516" s="938"/>
      <c r="R516" s="2"/>
      <c r="S516" s="939"/>
      <c r="T516" s="938"/>
      <c r="U516" s="938"/>
      <c r="V516" s="938"/>
      <c r="W516" s="2"/>
      <c r="X516" s="2"/>
      <c r="Y516" s="2"/>
      <c r="Z516" s="2"/>
      <c r="AA516" s="2"/>
      <c r="AB516" s="2"/>
      <c r="AC516" s="940"/>
      <c r="AD516" s="2"/>
      <c r="AE516" s="2"/>
      <c r="AF516" s="2"/>
      <c r="AG516" s="2"/>
      <c r="AH516" s="2"/>
      <c r="AI516" s="2"/>
      <c r="AJ516" s="2"/>
      <c r="AK516" s="2"/>
      <c r="AL516" s="2"/>
      <c r="AM516" s="2"/>
      <c r="AN516" s="2"/>
      <c r="AO516" s="2"/>
      <c r="AP516" s="2"/>
      <c r="AQ516" s="2"/>
      <c r="AR516" s="2"/>
      <c r="AS516" s="2"/>
      <c r="AT516" s="2"/>
      <c r="AU516" s="2"/>
      <c r="AV516" s="2"/>
      <c r="AW516" s="2"/>
    </row>
    <row r="517">
      <c r="A517" s="2"/>
      <c r="B517" s="2"/>
      <c r="C517" s="2"/>
      <c r="D517" s="2"/>
      <c r="E517" s="2"/>
      <c r="F517" s="2"/>
      <c r="G517" s="2"/>
      <c r="H517" s="2"/>
      <c r="I517" s="2"/>
      <c r="J517" s="2"/>
      <c r="K517" s="2"/>
      <c r="L517" s="2"/>
      <c r="M517" s="2"/>
      <c r="N517" s="2"/>
      <c r="O517" s="2"/>
      <c r="P517" s="2"/>
      <c r="Q517" s="938"/>
      <c r="R517" s="2"/>
      <c r="S517" s="939"/>
      <c r="T517" s="938"/>
      <c r="U517" s="938"/>
      <c r="V517" s="938"/>
      <c r="W517" s="2"/>
      <c r="X517" s="2"/>
      <c r="Y517" s="2"/>
      <c r="Z517" s="2"/>
      <c r="AA517" s="2"/>
      <c r="AB517" s="2"/>
      <c r="AC517" s="940"/>
      <c r="AD517" s="2"/>
      <c r="AE517" s="2"/>
      <c r="AF517" s="2"/>
      <c r="AG517" s="2"/>
      <c r="AH517" s="2"/>
      <c r="AI517" s="2"/>
      <c r="AJ517" s="2"/>
      <c r="AK517" s="2"/>
      <c r="AL517" s="2"/>
      <c r="AM517" s="2"/>
      <c r="AN517" s="2"/>
      <c r="AO517" s="2"/>
      <c r="AP517" s="2"/>
      <c r="AQ517" s="2"/>
      <c r="AR517" s="2"/>
      <c r="AS517" s="2"/>
      <c r="AT517" s="2"/>
      <c r="AU517" s="2"/>
      <c r="AV517" s="2"/>
      <c r="AW517" s="2"/>
    </row>
    <row r="518">
      <c r="A518" s="2"/>
      <c r="B518" s="2"/>
      <c r="C518" s="2"/>
      <c r="D518" s="2"/>
      <c r="E518" s="2"/>
      <c r="F518" s="2"/>
      <c r="G518" s="2"/>
      <c r="H518" s="2"/>
      <c r="I518" s="2"/>
      <c r="J518" s="2"/>
      <c r="K518" s="2"/>
      <c r="L518" s="2"/>
      <c r="M518" s="2"/>
      <c r="N518" s="2"/>
      <c r="O518" s="2"/>
      <c r="P518" s="2"/>
      <c r="Q518" s="938"/>
      <c r="R518" s="2"/>
      <c r="S518" s="939"/>
      <c r="T518" s="938"/>
      <c r="U518" s="938"/>
      <c r="V518" s="938"/>
      <c r="W518" s="2"/>
      <c r="X518" s="2"/>
      <c r="Y518" s="2"/>
      <c r="Z518" s="2"/>
      <c r="AA518" s="2"/>
      <c r="AB518" s="2"/>
      <c r="AC518" s="940"/>
      <c r="AD518" s="2"/>
      <c r="AE518" s="2"/>
      <c r="AF518" s="2"/>
      <c r="AG518" s="2"/>
      <c r="AH518" s="2"/>
      <c r="AI518" s="2"/>
      <c r="AJ518" s="2"/>
      <c r="AK518" s="2"/>
      <c r="AL518" s="2"/>
      <c r="AM518" s="2"/>
      <c r="AN518" s="2"/>
      <c r="AO518" s="2"/>
      <c r="AP518" s="2"/>
      <c r="AQ518" s="2"/>
      <c r="AR518" s="2"/>
      <c r="AS518" s="2"/>
      <c r="AT518" s="2"/>
      <c r="AU518" s="2"/>
      <c r="AV518" s="2"/>
      <c r="AW518" s="2"/>
    </row>
    <row r="519">
      <c r="A519" s="2"/>
      <c r="B519" s="2"/>
      <c r="C519" s="2"/>
      <c r="D519" s="2"/>
      <c r="E519" s="2"/>
      <c r="F519" s="2"/>
      <c r="G519" s="2"/>
      <c r="H519" s="2"/>
      <c r="I519" s="2"/>
      <c r="J519" s="2"/>
      <c r="K519" s="2"/>
      <c r="L519" s="2"/>
      <c r="M519" s="2"/>
      <c r="N519" s="2"/>
      <c r="O519" s="2"/>
      <c r="P519" s="2"/>
      <c r="Q519" s="938"/>
      <c r="R519" s="2"/>
      <c r="S519" s="939"/>
      <c r="T519" s="938"/>
      <c r="U519" s="938"/>
      <c r="V519" s="938"/>
      <c r="W519" s="2"/>
      <c r="X519" s="2"/>
      <c r="Y519" s="2"/>
      <c r="Z519" s="2"/>
      <c r="AA519" s="2"/>
      <c r="AB519" s="2"/>
      <c r="AC519" s="940"/>
      <c r="AD519" s="2"/>
      <c r="AE519" s="2"/>
      <c r="AF519" s="2"/>
      <c r="AG519" s="2"/>
      <c r="AH519" s="2"/>
      <c r="AI519" s="2"/>
      <c r="AJ519" s="2"/>
      <c r="AK519" s="2"/>
      <c r="AL519" s="2"/>
      <c r="AM519" s="2"/>
      <c r="AN519" s="2"/>
      <c r="AO519" s="2"/>
      <c r="AP519" s="2"/>
      <c r="AQ519" s="2"/>
      <c r="AR519" s="2"/>
      <c r="AS519" s="2"/>
      <c r="AT519" s="2"/>
      <c r="AU519" s="2"/>
      <c r="AV519" s="2"/>
      <c r="AW519" s="2"/>
    </row>
    <row r="520">
      <c r="A520" s="2"/>
      <c r="B520" s="2"/>
      <c r="C520" s="2"/>
      <c r="D520" s="2"/>
      <c r="E520" s="2"/>
      <c r="F520" s="2"/>
      <c r="G520" s="2"/>
      <c r="H520" s="2"/>
      <c r="I520" s="2"/>
      <c r="J520" s="2"/>
      <c r="K520" s="2"/>
      <c r="L520" s="2"/>
      <c r="M520" s="2"/>
      <c r="N520" s="2"/>
      <c r="O520" s="2"/>
      <c r="P520" s="2"/>
      <c r="Q520" s="938"/>
      <c r="R520" s="2"/>
      <c r="S520" s="939"/>
      <c r="T520" s="938"/>
      <c r="U520" s="938"/>
      <c r="V520" s="938"/>
      <c r="W520" s="2"/>
      <c r="X520" s="2"/>
      <c r="Y520" s="2"/>
      <c r="Z520" s="2"/>
      <c r="AA520" s="2"/>
      <c r="AB520" s="2"/>
      <c r="AC520" s="940"/>
      <c r="AD520" s="2"/>
      <c r="AE520" s="2"/>
      <c r="AF520" s="2"/>
      <c r="AG520" s="2"/>
      <c r="AH520" s="2"/>
      <c r="AI520" s="2"/>
      <c r="AJ520" s="2"/>
      <c r="AK520" s="2"/>
      <c r="AL520" s="2"/>
      <c r="AM520" s="2"/>
      <c r="AN520" s="2"/>
      <c r="AO520" s="2"/>
      <c r="AP520" s="2"/>
      <c r="AQ520" s="2"/>
      <c r="AR520" s="2"/>
      <c r="AS520" s="2"/>
      <c r="AT520" s="2"/>
      <c r="AU520" s="2"/>
      <c r="AV520" s="2"/>
      <c r="AW520" s="2"/>
    </row>
    <row r="521">
      <c r="A521" s="2"/>
      <c r="B521" s="2"/>
      <c r="C521" s="2"/>
      <c r="D521" s="2"/>
      <c r="E521" s="2"/>
      <c r="F521" s="2"/>
      <c r="G521" s="2"/>
      <c r="H521" s="2"/>
      <c r="I521" s="2"/>
      <c r="J521" s="2"/>
      <c r="K521" s="2"/>
      <c r="L521" s="2"/>
      <c r="M521" s="2"/>
      <c r="N521" s="2"/>
      <c r="O521" s="2"/>
      <c r="P521" s="2"/>
      <c r="Q521" s="938"/>
      <c r="R521" s="2"/>
      <c r="S521" s="939"/>
      <c r="T521" s="938"/>
      <c r="U521" s="938"/>
      <c r="V521" s="938"/>
      <c r="W521" s="2"/>
      <c r="X521" s="2"/>
      <c r="Y521" s="2"/>
      <c r="Z521" s="2"/>
      <c r="AA521" s="2"/>
      <c r="AB521" s="2"/>
      <c r="AC521" s="940"/>
      <c r="AD521" s="2"/>
      <c r="AE521" s="2"/>
      <c r="AF521" s="2"/>
      <c r="AG521" s="2"/>
      <c r="AH521" s="2"/>
      <c r="AI521" s="2"/>
      <c r="AJ521" s="2"/>
      <c r="AK521" s="2"/>
      <c r="AL521" s="2"/>
      <c r="AM521" s="2"/>
      <c r="AN521" s="2"/>
      <c r="AO521" s="2"/>
      <c r="AP521" s="2"/>
      <c r="AQ521" s="2"/>
      <c r="AR521" s="2"/>
      <c r="AS521" s="2"/>
      <c r="AT521" s="2"/>
      <c r="AU521" s="2"/>
      <c r="AV521" s="2"/>
      <c r="AW521" s="2"/>
    </row>
    <row r="522">
      <c r="A522" s="2"/>
      <c r="B522" s="2"/>
      <c r="C522" s="2"/>
      <c r="D522" s="2"/>
      <c r="E522" s="2"/>
      <c r="F522" s="2"/>
      <c r="G522" s="2"/>
      <c r="H522" s="2"/>
      <c r="I522" s="2"/>
      <c r="J522" s="2"/>
      <c r="K522" s="2"/>
      <c r="L522" s="2"/>
      <c r="M522" s="2"/>
      <c r="N522" s="2"/>
      <c r="O522" s="2"/>
      <c r="P522" s="2"/>
      <c r="Q522" s="938"/>
      <c r="R522" s="2"/>
      <c r="S522" s="939"/>
      <c r="T522" s="938"/>
      <c r="U522" s="938"/>
      <c r="V522" s="938"/>
      <c r="W522" s="2"/>
      <c r="X522" s="2"/>
      <c r="Y522" s="2"/>
      <c r="Z522" s="2"/>
      <c r="AA522" s="2"/>
      <c r="AB522" s="2"/>
      <c r="AC522" s="940"/>
      <c r="AD522" s="2"/>
      <c r="AE522" s="2"/>
      <c r="AF522" s="2"/>
      <c r="AG522" s="2"/>
      <c r="AH522" s="2"/>
      <c r="AI522" s="2"/>
      <c r="AJ522" s="2"/>
      <c r="AK522" s="2"/>
      <c r="AL522" s="2"/>
      <c r="AM522" s="2"/>
      <c r="AN522" s="2"/>
      <c r="AO522" s="2"/>
      <c r="AP522" s="2"/>
      <c r="AQ522" s="2"/>
      <c r="AR522" s="2"/>
      <c r="AS522" s="2"/>
      <c r="AT522" s="2"/>
      <c r="AU522" s="2"/>
      <c r="AV522" s="2"/>
      <c r="AW522" s="2"/>
    </row>
    <row r="523">
      <c r="A523" s="2"/>
      <c r="B523" s="2"/>
      <c r="C523" s="2"/>
      <c r="D523" s="2"/>
      <c r="E523" s="2"/>
      <c r="F523" s="2"/>
      <c r="G523" s="2"/>
      <c r="H523" s="2"/>
      <c r="I523" s="2"/>
      <c r="J523" s="2"/>
      <c r="K523" s="2"/>
      <c r="L523" s="2"/>
      <c r="M523" s="2"/>
      <c r="N523" s="2"/>
      <c r="O523" s="2"/>
      <c r="P523" s="2"/>
      <c r="Q523" s="938"/>
      <c r="R523" s="2"/>
      <c r="S523" s="939"/>
      <c r="T523" s="938"/>
      <c r="U523" s="938"/>
      <c r="V523" s="938"/>
      <c r="W523" s="2"/>
      <c r="X523" s="2"/>
      <c r="Y523" s="2"/>
      <c r="Z523" s="2"/>
      <c r="AA523" s="2"/>
      <c r="AB523" s="2"/>
      <c r="AC523" s="940"/>
      <c r="AD523" s="2"/>
      <c r="AE523" s="2"/>
      <c r="AF523" s="2"/>
      <c r="AG523" s="2"/>
      <c r="AH523" s="2"/>
      <c r="AI523" s="2"/>
      <c r="AJ523" s="2"/>
      <c r="AK523" s="2"/>
      <c r="AL523" s="2"/>
      <c r="AM523" s="2"/>
      <c r="AN523" s="2"/>
      <c r="AO523" s="2"/>
      <c r="AP523" s="2"/>
      <c r="AQ523" s="2"/>
      <c r="AR523" s="2"/>
      <c r="AS523" s="2"/>
      <c r="AT523" s="2"/>
      <c r="AU523" s="2"/>
      <c r="AV523" s="2"/>
      <c r="AW523" s="2"/>
    </row>
    <row r="524">
      <c r="A524" s="2"/>
      <c r="B524" s="2"/>
      <c r="C524" s="2"/>
      <c r="D524" s="2"/>
      <c r="E524" s="2"/>
      <c r="F524" s="2"/>
      <c r="G524" s="2"/>
      <c r="H524" s="2"/>
      <c r="I524" s="2"/>
      <c r="J524" s="2"/>
      <c r="K524" s="2"/>
      <c r="L524" s="2"/>
      <c r="M524" s="2"/>
      <c r="N524" s="2"/>
      <c r="O524" s="2"/>
      <c r="P524" s="2"/>
      <c r="Q524" s="938"/>
      <c r="R524" s="2"/>
      <c r="S524" s="939"/>
      <c r="T524" s="938"/>
      <c r="U524" s="938"/>
      <c r="V524" s="938"/>
      <c r="W524" s="2"/>
      <c r="X524" s="2"/>
      <c r="Y524" s="2"/>
      <c r="Z524" s="2"/>
      <c r="AA524" s="2"/>
      <c r="AB524" s="2"/>
      <c r="AC524" s="940"/>
      <c r="AD524" s="2"/>
      <c r="AE524" s="2"/>
      <c r="AF524" s="2"/>
      <c r="AG524" s="2"/>
      <c r="AH524" s="2"/>
      <c r="AI524" s="2"/>
      <c r="AJ524" s="2"/>
      <c r="AK524" s="2"/>
      <c r="AL524" s="2"/>
      <c r="AM524" s="2"/>
      <c r="AN524" s="2"/>
      <c r="AO524" s="2"/>
      <c r="AP524" s="2"/>
      <c r="AQ524" s="2"/>
      <c r="AR524" s="2"/>
      <c r="AS524" s="2"/>
      <c r="AT524" s="2"/>
      <c r="AU524" s="2"/>
      <c r="AV524" s="2"/>
      <c r="AW524" s="2"/>
    </row>
    <row r="525">
      <c r="A525" s="2"/>
      <c r="B525" s="2"/>
      <c r="C525" s="2"/>
      <c r="D525" s="2"/>
      <c r="E525" s="2"/>
      <c r="F525" s="2"/>
      <c r="G525" s="2"/>
      <c r="H525" s="2"/>
      <c r="I525" s="2"/>
      <c r="J525" s="2"/>
      <c r="K525" s="2"/>
      <c r="L525" s="2"/>
      <c r="M525" s="2"/>
      <c r="N525" s="2"/>
      <c r="O525" s="2"/>
      <c r="P525" s="2"/>
      <c r="Q525" s="938"/>
      <c r="R525" s="2"/>
      <c r="S525" s="939"/>
      <c r="T525" s="938"/>
      <c r="U525" s="938"/>
      <c r="V525" s="938"/>
      <c r="W525" s="2"/>
      <c r="X525" s="2"/>
      <c r="Y525" s="2"/>
      <c r="Z525" s="2"/>
      <c r="AA525" s="2"/>
      <c r="AB525" s="2"/>
      <c r="AC525" s="940"/>
      <c r="AD525" s="2"/>
      <c r="AE525" s="2"/>
      <c r="AF525" s="2"/>
      <c r="AG525" s="2"/>
      <c r="AH525" s="2"/>
      <c r="AI525" s="2"/>
      <c r="AJ525" s="2"/>
      <c r="AK525" s="2"/>
      <c r="AL525" s="2"/>
      <c r="AM525" s="2"/>
      <c r="AN525" s="2"/>
      <c r="AO525" s="2"/>
      <c r="AP525" s="2"/>
      <c r="AQ525" s="2"/>
      <c r="AR525" s="2"/>
      <c r="AS525" s="2"/>
      <c r="AT525" s="2"/>
      <c r="AU525" s="2"/>
      <c r="AV525" s="2"/>
      <c r="AW525" s="2"/>
    </row>
    <row r="526">
      <c r="A526" s="2"/>
      <c r="B526" s="2"/>
      <c r="C526" s="2"/>
      <c r="D526" s="2"/>
      <c r="E526" s="2"/>
      <c r="F526" s="2"/>
      <c r="G526" s="2"/>
      <c r="H526" s="2"/>
      <c r="I526" s="2"/>
      <c r="J526" s="2"/>
      <c r="K526" s="2"/>
      <c r="L526" s="2"/>
      <c r="M526" s="2"/>
      <c r="N526" s="2"/>
      <c r="O526" s="2"/>
      <c r="P526" s="2"/>
      <c r="Q526" s="938"/>
      <c r="R526" s="2"/>
      <c r="S526" s="939"/>
      <c r="T526" s="938"/>
      <c r="U526" s="938"/>
      <c r="V526" s="938"/>
      <c r="W526" s="2"/>
      <c r="X526" s="2"/>
      <c r="Y526" s="2"/>
      <c r="Z526" s="2"/>
      <c r="AA526" s="2"/>
      <c r="AB526" s="2"/>
      <c r="AC526" s="940"/>
      <c r="AD526" s="2"/>
      <c r="AE526" s="2"/>
      <c r="AF526" s="2"/>
      <c r="AG526" s="2"/>
      <c r="AH526" s="2"/>
      <c r="AI526" s="2"/>
      <c r="AJ526" s="2"/>
      <c r="AK526" s="2"/>
      <c r="AL526" s="2"/>
      <c r="AM526" s="2"/>
      <c r="AN526" s="2"/>
      <c r="AO526" s="2"/>
      <c r="AP526" s="2"/>
      <c r="AQ526" s="2"/>
      <c r="AR526" s="2"/>
      <c r="AS526" s="2"/>
      <c r="AT526" s="2"/>
      <c r="AU526" s="2"/>
      <c r="AV526" s="2"/>
      <c r="AW526" s="2"/>
    </row>
    <row r="527">
      <c r="A527" s="2"/>
      <c r="B527" s="2"/>
      <c r="C527" s="2"/>
      <c r="D527" s="2"/>
      <c r="E527" s="2"/>
      <c r="F527" s="2"/>
      <c r="G527" s="2"/>
      <c r="H527" s="2"/>
      <c r="I527" s="2"/>
      <c r="J527" s="2"/>
      <c r="K527" s="2"/>
      <c r="L527" s="2"/>
      <c r="M527" s="2"/>
      <c r="N527" s="2"/>
      <c r="O527" s="2"/>
      <c r="P527" s="2"/>
      <c r="Q527" s="938"/>
      <c r="R527" s="2"/>
      <c r="S527" s="939"/>
      <c r="T527" s="938"/>
      <c r="U527" s="938"/>
      <c r="V527" s="938"/>
      <c r="W527" s="2"/>
      <c r="X527" s="2"/>
      <c r="Y527" s="2"/>
      <c r="Z527" s="2"/>
      <c r="AA527" s="2"/>
      <c r="AB527" s="2"/>
      <c r="AC527" s="940"/>
      <c r="AD527" s="2"/>
      <c r="AE527" s="2"/>
      <c r="AF527" s="2"/>
      <c r="AG527" s="2"/>
      <c r="AH527" s="2"/>
      <c r="AI527" s="2"/>
      <c r="AJ527" s="2"/>
      <c r="AK527" s="2"/>
      <c r="AL527" s="2"/>
      <c r="AM527" s="2"/>
      <c r="AN527" s="2"/>
      <c r="AO527" s="2"/>
      <c r="AP527" s="2"/>
      <c r="AQ527" s="2"/>
      <c r="AR527" s="2"/>
      <c r="AS527" s="2"/>
      <c r="AT527" s="2"/>
      <c r="AU527" s="2"/>
      <c r="AV527" s="2"/>
      <c r="AW527" s="2"/>
    </row>
    <row r="528">
      <c r="A528" s="2"/>
      <c r="B528" s="2"/>
      <c r="C528" s="2"/>
      <c r="D528" s="2"/>
      <c r="E528" s="2"/>
      <c r="F528" s="2"/>
      <c r="G528" s="2"/>
      <c r="H528" s="2"/>
      <c r="I528" s="2"/>
      <c r="J528" s="2"/>
      <c r="K528" s="2"/>
      <c r="L528" s="2"/>
      <c r="M528" s="2"/>
      <c r="N528" s="2"/>
      <c r="O528" s="2"/>
      <c r="P528" s="2"/>
      <c r="Q528" s="938"/>
      <c r="R528" s="2"/>
      <c r="S528" s="939"/>
      <c r="T528" s="938"/>
      <c r="U528" s="938"/>
      <c r="V528" s="938"/>
      <c r="W528" s="2"/>
      <c r="X528" s="2"/>
      <c r="Y528" s="2"/>
      <c r="Z528" s="2"/>
      <c r="AA528" s="2"/>
      <c r="AB528" s="2"/>
      <c r="AC528" s="940"/>
      <c r="AD528" s="2"/>
      <c r="AE528" s="2"/>
      <c r="AF528" s="2"/>
      <c r="AG528" s="2"/>
      <c r="AH528" s="2"/>
      <c r="AI528" s="2"/>
      <c r="AJ528" s="2"/>
      <c r="AK528" s="2"/>
      <c r="AL528" s="2"/>
      <c r="AM528" s="2"/>
      <c r="AN528" s="2"/>
      <c r="AO528" s="2"/>
      <c r="AP528" s="2"/>
      <c r="AQ528" s="2"/>
      <c r="AR528" s="2"/>
      <c r="AS528" s="2"/>
      <c r="AT528" s="2"/>
      <c r="AU528" s="2"/>
      <c r="AV528" s="2"/>
      <c r="AW528" s="2"/>
    </row>
    <row r="529">
      <c r="A529" s="2"/>
      <c r="B529" s="2"/>
      <c r="C529" s="2"/>
      <c r="D529" s="2"/>
      <c r="E529" s="2"/>
      <c r="F529" s="2"/>
      <c r="G529" s="2"/>
      <c r="H529" s="2"/>
      <c r="I529" s="2"/>
      <c r="J529" s="2"/>
      <c r="K529" s="2"/>
      <c r="L529" s="2"/>
      <c r="M529" s="2"/>
      <c r="N529" s="2"/>
      <c r="O529" s="2"/>
      <c r="P529" s="2"/>
      <c r="Q529" s="938"/>
      <c r="R529" s="2"/>
      <c r="S529" s="939"/>
      <c r="T529" s="938"/>
      <c r="U529" s="938"/>
      <c r="V529" s="938"/>
      <c r="W529" s="2"/>
      <c r="X529" s="2"/>
      <c r="Y529" s="2"/>
      <c r="Z529" s="2"/>
      <c r="AA529" s="2"/>
      <c r="AB529" s="2"/>
      <c r="AC529" s="940"/>
      <c r="AD529" s="2"/>
      <c r="AE529" s="2"/>
      <c r="AF529" s="2"/>
      <c r="AG529" s="2"/>
      <c r="AH529" s="2"/>
      <c r="AI529" s="2"/>
      <c r="AJ529" s="2"/>
      <c r="AK529" s="2"/>
      <c r="AL529" s="2"/>
      <c r="AM529" s="2"/>
      <c r="AN529" s="2"/>
      <c r="AO529" s="2"/>
      <c r="AP529" s="2"/>
      <c r="AQ529" s="2"/>
      <c r="AR529" s="2"/>
      <c r="AS529" s="2"/>
      <c r="AT529" s="2"/>
      <c r="AU529" s="2"/>
      <c r="AV529" s="2"/>
      <c r="AW529" s="2"/>
    </row>
    <row r="530">
      <c r="A530" s="2"/>
      <c r="B530" s="2"/>
      <c r="C530" s="2"/>
      <c r="D530" s="2"/>
      <c r="E530" s="2"/>
      <c r="F530" s="2"/>
      <c r="G530" s="2"/>
      <c r="H530" s="2"/>
      <c r="I530" s="2"/>
      <c r="J530" s="2"/>
      <c r="K530" s="2"/>
      <c r="L530" s="2"/>
      <c r="M530" s="2"/>
      <c r="N530" s="2"/>
      <c r="O530" s="2"/>
      <c r="P530" s="2"/>
      <c r="Q530" s="938"/>
      <c r="R530" s="2"/>
      <c r="S530" s="939"/>
      <c r="T530" s="938"/>
      <c r="U530" s="938"/>
      <c r="V530" s="938"/>
      <c r="W530" s="2"/>
      <c r="X530" s="2"/>
      <c r="Y530" s="2"/>
      <c r="Z530" s="2"/>
      <c r="AA530" s="2"/>
      <c r="AB530" s="2"/>
      <c r="AC530" s="940"/>
      <c r="AD530" s="2"/>
      <c r="AE530" s="2"/>
      <c r="AF530" s="2"/>
      <c r="AG530" s="2"/>
      <c r="AH530" s="2"/>
      <c r="AI530" s="2"/>
      <c r="AJ530" s="2"/>
      <c r="AK530" s="2"/>
      <c r="AL530" s="2"/>
      <c r="AM530" s="2"/>
      <c r="AN530" s="2"/>
      <c r="AO530" s="2"/>
      <c r="AP530" s="2"/>
      <c r="AQ530" s="2"/>
      <c r="AR530" s="2"/>
      <c r="AS530" s="2"/>
      <c r="AT530" s="2"/>
      <c r="AU530" s="2"/>
      <c r="AV530" s="2"/>
      <c r="AW530" s="2"/>
    </row>
    <row r="531">
      <c r="A531" s="2"/>
      <c r="B531" s="2"/>
      <c r="C531" s="2"/>
      <c r="D531" s="2"/>
      <c r="E531" s="2"/>
      <c r="F531" s="2"/>
      <c r="G531" s="2"/>
      <c r="H531" s="2"/>
      <c r="I531" s="2"/>
      <c r="J531" s="2"/>
      <c r="K531" s="2"/>
      <c r="L531" s="2"/>
      <c r="M531" s="2"/>
      <c r="N531" s="2"/>
      <c r="O531" s="2"/>
      <c r="P531" s="2"/>
      <c r="Q531" s="938"/>
      <c r="R531" s="2"/>
      <c r="S531" s="939"/>
      <c r="T531" s="938"/>
      <c r="U531" s="938"/>
      <c r="V531" s="938"/>
      <c r="W531" s="2"/>
      <c r="X531" s="2"/>
      <c r="Y531" s="2"/>
      <c r="Z531" s="2"/>
      <c r="AA531" s="2"/>
      <c r="AB531" s="2"/>
      <c r="AC531" s="940"/>
      <c r="AD531" s="2"/>
      <c r="AE531" s="2"/>
      <c r="AF531" s="2"/>
      <c r="AG531" s="2"/>
      <c r="AH531" s="2"/>
      <c r="AI531" s="2"/>
      <c r="AJ531" s="2"/>
      <c r="AK531" s="2"/>
      <c r="AL531" s="2"/>
      <c r="AM531" s="2"/>
      <c r="AN531" s="2"/>
      <c r="AO531" s="2"/>
      <c r="AP531" s="2"/>
      <c r="AQ531" s="2"/>
      <c r="AR531" s="2"/>
      <c r="AS531" s="2"/>
      <c r="AT531" s="2"/>
      <c r="AU531" s="2"/>
      <c r="AV531" s="2"/>
      <c r="AW531" s="2"/>
    </row>
    <row r="532">
      <c r="A532" s="2"/>
      <c r="B532" s="2"/>
      <c r="C532" s="2"/>
      <c r="D532" s="2"/>
      <c r="E532" s="2"/>
      <c r="F532" s="2"/>
      <c r="G532" s="2"/>
      <c r="H532" s="2"/>
      <c r="I532" s="2"/>
      <c r="J532" s="2"/>
      <c r="K532" s="2"/>
      <c r="L532" s="2"/>
      <c r="M532" s="2"/>
      <c r="N532" s="2"/>
      <c r="O532" s="2"/>
      <c r="P532" s="2"/>
      <c r="Q532" s="938"/>
      <c r="R532" s="2"/>
      <c r="S532" s="939"/>
      <c r="T532" s="938"/>
      <c r="U532" s="938"/>
      <c r="V532" s="938"/>
      <c r="W532" s="2"/>
      <c r="X532" s="2"/>
      <c r="Y532" s="2"/>
      <c r="Z532" s="2"/>
      <c r="AA532" s="2"/>
      <c r="AB532" s="2"/>
      <c r="AC532" s="940"/>
      <c r="AD532" s="2"/>
      <c r="AE532" s="2"/>
      <c r="AF532" s="2"/>
      <c r="AG532" s="2"/>
      <c r="AH532" s="2"/>
      <c r="AI532" s="2"/>
      <c r="AJ532" s="2"/>
      <c r="AK532" s="2"/>
      <c r="AL532" s="2"/>
      <c r="AM532" s="2"/>
      <c r="AN532" s="2"/>
      <c r="AO532" s="2"/>
      <c r="AP532" s="2"/>
      <c r="AQ532" s="2"/>
      <c r="AR532" s="2"/>
      <c r="AS532" s="2"/>
      <c r="AT532" s="2"/>
      <c r="AU532" s="2"/>
      <c r="AV532" s="2"/>
      <c r="AW532" s="2"/>
    </row>
    <row r="533">
      <c r="A533" s="2"/>
      <c r="B533" s="2"/>
      <c r="C533" s="2"/>
      <c r="D533" s="2"/>
      <c r="E533" s="2"/>
      <c r="F533" s="2"/>
      <c r="G533" s="2"/>
      <c r="H533" s="2"/>
      <c r="I533" s="2"/>
      <c r="J533" s="2"/>
      <c r="K533" s="2"/>
      <c r="L533" s="2"/>
      <c r="M533" s="2"/>
      <c r="N533" s="2"/>
      <c r="O533" s="2"/>
      <c r="P533" s="2"/>
      <c r="Q533" s="938"/>
      <c r="R533" s="2"/>
      <c r="S533" s="939"/>
      <c r="T533" s="938"/>
      <c r="U533" s="938"/>
      <c r="V533" s="938"/>
      <c r="W533" s="2"/>
      <c r="X533" s="2"/>
      <c r="Y533" s="2"/>
      <c r="Z533" s="2"/>
      <c r="AA533" s="2"/>
      <c r="AB533" s="2"/>
      <c r="AC533" s="940"/>
      <c r="AD533" s="2"/>
      <c r="AE533" s="2"/>
      <c r="AF533" s="2"/>
      <c r="AG533" s="2"/>
      <c r="AH533" s="2"/>
      <c r="AI533" s="2"/>
      <c r="AJ533" s="2"/>
      <c r="AK533" s="2"/>
      <c r="AL533" s="2"/>
      <c r="AM533" s="2"/>
      <c r="AN533" s="2"/>
      <c r="AO533" s="2"/>
      <c r="AP533" s="2"/>
      <c r="AQ533" s="2"/>
      <c r="AR533" s="2"/>
      <c r="AS533" s="2"/>
      <c r="AT533" s="2"/>
      <c r="AU533" s="2"/>
      <c r="AV533" s="2"/>
      <c r="AW533" s="2"/>
    </row>
    <row r="534">
      <c r="A534" s="2"/>
      <c r="B534" s="2"/>
      <c r="C534" s="2"/>
      <c r="D534" s="2"/>
      <c r="E534" s="2"/>
      <c r="F534" s="2"/>
      <c r="G534" s="2"/>
      <c r="H534" s="2"/>
      <c r="I534" s="2"/>
      <c r="J534" s="2"/>
      <c r="K534" s="2"/>
      <c r="L534" s="2"/>
      <c r="M534" s="2"/>
      <c r="N534" s="2"/>
      <c r="O534" s="2"/>
      <c r="P534" s="2"/>
      <c r="Q534" s="938"/>
      <c r="R534" s="2"/>
      <c r="S534" s="939"/>
      <c r="T534" s="938"/>
      <c r="U534" s="938"/>
      <c r="V534" s="938"/>
      <c r="W534" s="2"/>
      <c r="X534" s="2"/>
      <c r="Y534" s="2"/>
      <c r="Z534" s="2"/>
      <c r="AA534" s="2"/>
      <c r="AB534" s="2"/>
      <c r="AC534" s="940"/>
      <c r="AD534" s="2"/>
      <c r="AE534" s="2"/>
      <c r="AF534" s="2"/>
      <c r="AG534" s="2"/>
      <c r="AH534" s="2"/>
      <c r="AI534" s="2"/>
      <c r="AJ534" s="2"/>
      <c r="AK534" s="2"/>
      <c r="AL534" s="2"/>
      <c r="AM534" s="2"/>
      <c r="AN534" s="2"/>
      <c r="AO534" s="2"/>
      <c r="AP534" s="2"/>
      <c r="AQ534" s="2"/>
      <c r="AR534" s="2"/>
      <c r="AS534" s="2"/>
      <c r="AT534" s="2"/>
      <c r="AU534" s="2"/>
      <c r="AV534" s="2"/>
      <c r="AW534" s="2"/>
    </row>
    <row r="535">
      <c r="A535" s="2"/>
      <c r="B535" s="2"/>
      <c r="C535" s="2"/>
      <c r="D535" s="2"/>
      <c r="E535" s="2"/>
      <c r="F535" s="2"/>
      <c r="G535" s="2"/>
      <c r="H535" s="2"/>
      <c r="I535" s="2"/>
      <c r="J535" s="2"/>
      <c r="K535" s="2"/>
      <c r="L535" s="2"/>
      <c r="M535" s="2"/>
      <c r="N535" s="2"/>
      <c r="O535" s="2"/>
      <c r="P535" s="2"/>
      <c r="Q535" s="938"/>
      <c r="R535" s="2"/>
      <c r="S535" s="939"/>
      <c r="T535" s="938"/>
      <c r="U535" s="938"/>
      <c r="V535" s="938"/>
      <c r="W535" s="2"/>
      <c r="X535" s="2"/>
      <c r="Y535" s="2"/>
      <c r="Z535" s="2"/>
      <c r="AA535" s="2"/>
      <c r="AB535" s="2"/>
      <c r="AC535" s="940"/>
      <c r="AD535" s="2"/>
      <c r="AE535" s="2"/>
      <c r="AF535" s="2"/>
      <c r="AG535" s="2"/>
      <c r="AH535" s="2"/>
      <c r="AI535" s="2"/>
      <c r="AJ535" s="2"/>
      <c r="AK535" s="2"/>
      <c r="AL535" s="2"/>
      <c r="AM535" s="2"/>
      <c r="AN535" s="2"/>
      <c r="AO535" s="2"/>
      <c r="AP535" s="2"/>
      <c r="AQ535" s="2"/>
      <c r="AR535" s="2"/>
      <c r="AS535" s="2"/>
      <c r="AT535" s="2"/>
      <c r="AU535" s="2"/>
      <c r="AV535" s="2"/>
      <c r="AW535" s="2"/>
    </row>
    <row r="536">
      <c r="A536" s="2"/>
      <c r="B536" s="2"/>
      <c r="C536" s="2"/>
      <c r="D536" s="2"/>
      <c r="E536" s="2"/>
      <c r="F536" s="2"/>
      <c r="G536" s="2"/>
      <c r="H536" s="2"/>
      <c r="I536" s="2"/>
      <c r="J536" s="2"/>
      <c r="K536" s="2"/>
      <c r="L536" s="2"/>
      <c r="M536" s="2"/>
      <c r="N536" s="2"/>
      <c r="O536" s="2"/>
      <c r="P536" s="2"/>
      <c r="Q536" s="938"/>
      <c r="R536" s="2"/>
      <c r="S536" s="939"/>
      <c r="T536" s="938"/>
      <c r="U536" s="938"/>
      <c r="V536" s="938"/>
      <c r="W536" s="2"/>
      <c r="X536" s="2"/>
      <c r="Y536" s="2"/>
      <c r="Z536" s="2"/>
      <c r="AA536" s="2"/>
      <c r="AB536" s="2"/>
      <c r="AC536" s="940"/>
      <c r="AD536" s="2"/>
      <c r="AE536" s="2"/>
      <c r="AF536" s="2"/>
      <c r="AG536" s="2"/>
      <c r="AH536" s="2"/>
      <c r="AI536" s="2"/>
      <c r="AJ536" s="2"/>
      <c r="AK536" s="2"/>
      <c r="AL536" s="2"/>
      <c r="AM536" s="2"/>
      <c r="AN536" s="2"/>
      <c r="AO536" s="2"/>
      <c r="AP536" s="2"/>
      <c r="AQ536" s="2"/>
      <c r="AR536" s="2"/>
      <c r="AS536" s="2"/>
      <c r="AT536" s="2"/>
      <c r="AU536" s="2"/>
      <c r="AV536" s="2"/>
      <c r="AW536" s="2"/>
    </row>
    <row r="537">
      <c r="A537" s="2"/>
      <c r="B537" s="2"/>
      <c r="C537" s="2"/>
      <c r="D537" s="2"/>
      <c r="E537" s="2"/>
      <c r="F537" s="2"/>
      <c r="G537" s="2"/>
      <c r="H537" s="2"/>
      <c r="I537" s="2"/>
      <c r="J537" s="2"/>
      <c r="K537" s="2"/>
      <c r="L537" s="2"/>
      <c r="M537" s="2"/>
      <c r="N537" s="2"/>
      <c r="O537" s="2"/>
      <c r="P537" s="2"/>
      <c r="Q537" s="938"/>
      <c r="R537" s="2"/>
      <c r="S537" s="939"/>
      <c r="T537" s="938"/>
      <c r="U537" s="938"/>
      <c r="V537" s="938"/>
      <c r="W537" s="2"/>
      <c r="X537" s="2"/>
      <c r="Y537" s="2"/>
      <c r="Z537" s="2"/>
      <c r="AA537" s="2"/>
      <c r="AB537" s="2"/>
      <c r="AC537" s="940"/>
      <c r="AD537" s="2"/>
      <c r="AE537" s="2"/>
      <c r="AF537" s="2"/>
      <c r="AG537" s="2"/>
      <c r="AH537" s="2"/>
      <c r="AI537" s="2"/>
      <c r="AJ537" s="2"/>
      <c r="AK537" s="2"/>
      <c r="AL537" s="2"/>
      <c r="AM537" s="2"/>
      <c r="AN537" s="2"/>
      <c r="AO537" s="2"/>
      <c r="AP537" s="2"/>
      <c r="AQ537" s="2"/>
      <c r="AR537" s="2"/>
      <c r="AS537" s="2"/>
      <c r="AT537" s="2"/>
      <c r="AU537" s="2"/>
      <c r="AV537" s="2"/>
      <c r="AW537" s="2"/>
    </row>
    <row r="538">
      <c r="A538" s="2"/>
      <c r="B538" s="2"/>
      <c r="C538" s="2"/>
      <c r="D538" s="2"/>
      <c r="E538" s="2"/>
      <c r="F538" s="2"/>
      <c r="G538" s="2"/>
      <c r="H538" s="2"/>
      <c r="I538" s="2"/>
      <c r="J538" s="2"/>
      <c r="K538" s="2"/>
      <c r="L538" s="2"/>
      <c r="M538" s="2"/>
      <c r="N538" s="2"/>
      <c r="O538" s="2"/>
      <c r="P538" s="2"/>
      <c r="Q538" s="938"/>
      <c r="R538" s="2"/>
      <c r="S538" s="939"/>
      <c r="T538" s="938"/>
      <c r="U538" s="938"/>
      <c r="V538" s="938"/>
      <c r="W538" s="2"/>
      <c r="X538" s="2"/>
      <c r="Y538" s="2"/>
      <c r="Z538" s="2"/>
      <c r="AA538" s="2"/>
      <c r="AB538" s="2"/>
      <c r="AC538" s="940"/>
      <c r="AD538" s="2"/>
      <c r="AE538" s="2"/>
      <c r="AF538" s="2"/>
      <c r="AG538" s="2"/>
      <c r="AH538" s="2"/>
      <c r="AI538" s="2"/>
      <c r="AJ538" s="2"/>
      <c r="AK538" s="2"/>
      <c r="AL538" s="2"/>
      <c r="AM538" s="2"/>
      <c r="AN538" s="2"/>
      <c r="AO538" s="2"/>
      <c r="AP538" s="2"/>
      <c r="AQ538" s="2"/>
      <c r="AR538" s="2"/>
      <c r="AS538" s="2"/>
      <c r="AT538" s="2"/>
      <c r="AU538" s="2"/>
      <c r="AV538" s="2"/>
      <c r="AW538" s="2"/>
    </row>
    <row r="539">
      <c r="A539" s="2"/>
      <c r="B539" s="2"/>
      <c r="C539" s="2"/>
      <c r="D539" s="2"/>
      <c r="E539" s="2"/>
      <c r="F539" s="2"/>
      <c r="G539" s="2"/>
      <c r="H539" s="2"/>
      <c r="I539" s="2"/>
      <c r="J539" s="2"/>
      <c r="K539" s="2"/>
      <c r="L539" s="2"/>
      <c r="M539" s="2"/>
      <c r="N539" s="2"/>
      <c r="O539" s="2"/>
      <c r="P539" s="2"/>
      <c r="Q539" s="938"/>
      <c r="R539" s="2"/>
      <c r="S539" s="939"/>
      <c r="T539" s="938"/>
      <c r="U539" s="938"/>
      <c r="V539" s="938"/>
      <c r="W539" s="2"/>
      <c r="X539" s="2"/>
      <c r="Y539" s="2"/>
      <c r="Z539" s="2"/>
      <c r="AA539" s="2"/>
      <c r="AB539" s="2"/>
      <c r="AC539" s="940"/>
      <c r="AD539" s="2"/>
      <c r="AE539" s="2"/>
      <c r="AF539" s="2"/>
      <c r="AG539" s="2"/>
      <c r="AH539" s="2"/>
      <c r="AI539" s="2"/>
      <c r="AJ539" s="2"/>
      <c r="AK539" s="2"/>
      <c r="AL539" s="2"/>
      <c r="AM539" s="2"/>
      <c r="AN539" s="2"/>
      <c r="AO539" s="2"/>
      <c r="AP539" s="2"/>
      <c r="AQ539" s="2"/>
      <c r="AR539" s="2"/>
      <c r="AS539" s="2"/>
      <c r="AT539" s="2"/>
      <c r="AU539" s="2"/>
      <c r="AV539" s="2"/>
      <c r="AW539" s="2"/>
    </row>
    <row r="540">
      <c r="A540" s="2"/>
      <c r="B540" s="2"/>
      <c r="C540" s="2"/>
      <c r="D540" s="2"/>
      <c r="E540" s="2"/>
      <c r="F540" s="2"/>
      <c r="G540" s="2"/>
      <c r="H540" s="2"/>
      <c r="I540" s="2"/>
      <c r="J540" s="2"/>
      <c r="K540" s="2"/>
      <c r="L540" s="2"/>
      <c r="M540" s="2"/>
      <c r="N540" s="2"/>
      <c r="O540" s="2"/>
      <c r="P540" s="2"/>
      <c r="Q540" s="938"/>
      <c r="R540" s="2"/>
      <c r="S540" s="939"/>
      <c r="T540" s="938"/>
      <c r="U540" s="938"/>
      <c r="V540" s="938"/>
      <c r="W540" s="2"/>
      <c r="X540" s="2"/>
      <c r="Y540" s="2"/>
      <c r="Z540" s="2"/>
      <c r="AA540" s="2"/>
      <c r="AB540" s="2"/>
      <c r="AC540" s="940"/>
      <c r="AD540" s="2"/>
      <c r="AE540" s="2"/>
      <c r="AF540" s="2"/>
      <c r="AG540" s="2"/>
      <c r="AH540" s="2"/>
      <c r="AI540" s="2"/>
      <c r="AJ540" s="2"/>
      <c r="AK540" s="2"/>
      <c r="AL540" s="2"/>
      <c r="AM540" s="2"/>
      <c r="AN540" s="2"/>
      <c r="AO540" s="2"/>
      <c r="AP540" s="2"/>
      <c r="AQ540" s="2"/>
      <c r="AR540" s="2"/>
      <c r="AS540" s="2"/>
      <c r="AT540" s="2"/>
      <c r="AU540" s="2"/>
      <c r="AV540" s="2"/>
      <c r="AW540" s="2"/>
    </row>
    <row r="541">
      <c r="A541" s="2"/>
      <c r="B541" s="2"/>
      <c r="C541" s="2"/>
      <c r="D541" s="2"/>
      <c r="E541" s="2"/>
      <c r="F541" s="2"/>
      <c r="G541" s="2"/>
      <c r="H541" s="2"/>
      <c r="I541" s="2"/>
      <c r="J541" s="2"/>
      <c r="K541" s="2"/>
      <c r="L541" s="2"/>
      <c r="M541" s="2"/>
      <c r="N541" s="2"/>
      <c r="O541" s="2"/>
      <c r="P541" s="2"/>
      <c r="Q541" s="938"/>
      <c r="R541" s="2"/>
      <c r="S541" s="939"/>
      <c r="T541" s="938"/>
      <c r="U541" s="938"/>
      <c r="V541" s="938"/>
      <c r="W541" s="2"/>
      <c r="X541" s="2"/>
      <c r="Y541" s="2"/>
      <c r="Z541" s="2"/>
      <c r="AA541" s="2"/>
      <c r="AB541" s="2"/>
      <c r="AC541" s="940"/>
      <c r="AD541" s="2"/>
      <c r="AE541" s="2"/>
      <c r="AF541" s="2"/>
      <c r="AG541" s="2"/>
      <c r="AH541" s="2"/>
      <c r="AI541" s="2"/>
      <c r="AJ541" s="2"/>
      <c r="AK541" s="2"/>
      <c r="AL541" s="2"/>
      <c r="AM541" s="2"/>
      <c r="AN541" s="2"/>
      <c r="AO541" s="2"/>
      <c r="AP541" s="2"/>
      <c r="AQ541" s="2"/>
      <c r="AR541" s="2"/>
      <c r="AS541" s="2"/>
      <c r="AT541" s="2"/>
      <c r="AU541" s="2"/>
      <c r="AV541" s="2"/>
      <c r="AW541" s="2"/>
    </row>
    <row r="542">
      <c r="A542" s="2"/>
      <c r="B542" s="2"/>
      <c r="C542" s="2"/>
      <c r="D542" s="2"/>
      <c r="E542" s="2"/>
      <c r="F542" s="2"/>
      <c r="G542" s="2"/>
      <c r="H542" s="2"/>
      <c r="I542" s="2"/>
      <c r="J542" s="2"/>
      <c r="K542" s="2"/>
      <c r="L542" s="2"/>
      <c r="M542" s="2"/>
      <c r="N542" s="2"/>
      <c r="O542" s="2"/>
      <c r="P542" s="2"/>
      <c r="Q542" s="938"/>
      <c r="R542" s="2"/>
      <c r="S542" s="939"/>
      <c r="T542" s="938"/>
      <c r="U542" s="938"/>
      <c r="V542" s="938"/>
      <c r="W542" s="2"/>
      <c r="X542" s="2"/>
      <c r="Y542" s="2"/>
      <c r="Z542" s="2"/>
      <c r="AA542" s="2"/>
      <c r="AB542" s="2"/>
      <c r="AC542" s="940"/>
      <c r="AD542" s="2"/>
      <c r="AE542" s="2"/>
      <c r="AF542" s="2"/>
      <c r="AG542" s="2"/>
      <c r="AH542" s="2"/>
      <c r="AI542" s="2"/>
      <c r="AJ542" s="2"/>
      <c r="AK542" s="2"/>
      <c r="AL542" s="2"/>
      <c r="AM542" s="2"/>
      <c r="AN542" s="2"/>
      <c r="AO542" s="2"/>
      <c r="AP542" s="2"/>
      <c r="AQ542" s="2"/>
      <c r="AR542" s="2"/>
      <c r="AS542" s="2"/>
      <c r="AT542" s="2"/>
      <c r="AU542" s="2"/>
      <c r="AV542" s="2"/>
      <c r="AW542" s="2"/>
    </row>
    <row r="543">
      <c r="A543" s="2"/>
      <c r="B543" s="2"/>
      <c r="C543" s="2"/>
      <c r="D543" s="2"/>
      <c r="E543" s="2"/>
      <c r="F543" s="2"/>
      <c r="G543" s="2"/>
      <c r="H543" s="2"/>
      <c r="I543" s="2"/>
      <c r="J543" s="2"/>
      <c r="K543" s="2"/>
      <c r="L543" s="2"/>
      <c r="M543" s="2"/>
      <c r="N543" s="2"/>
      <c r="O543" s="2"/>
      <c r="P543" s="2"/>
      <c r="Q543" s="938"/>
      <c r="R543" s="2"/>
      <c r="S543" s="939"/>
      <c r="T543" s="938"/>
      <c r="U543" s="938"/>
      <c r="V543" s="938"/>
      <c r="W543" s="2"/>
      <c r="X543" s="2"/>
      <c r="Y543" s="2"/>
      <c r="Z543" s="2"/>
      <c r="AA543" s="2"/>
      <c r="AB543" s="2"/>
      <c r="AC543" s="940"/>
      <c r="AD543" s="2"/>
      <c r="AE543" s="2"/>
      <c r="AF543" s="2"/>
      <c r="AG543" s="2"/>
      <c r="AH543" s="2"/>
      <c r="AI543" s="2"/>
      <c r="AJ543" s="2"/>
      <c r="AK543" s="2"/>
      <c r="AL543" s="2"/>
      <c r="AM543" s="2"/>
      <c r="AN543" s="2"/>
      <c r="AO543" s="2"/>
      <c r="AP543" s="2"/>
      <c r="AQ543" s="2"/>
      <c r="AR543" s="2"/>
      <c r="AS543" s="2"/>
      <c r="AT543" s="2"/>
      <c r="AU543" s="2"/>
      <c r="AV543" s="2"/>
      <c r="AW543" s="2"/>
    </row>
    <row r="544">
      <c r="A544" s="2"/>
      <c r="B544" s="2"/>
      <c r="C544" s="2"/>
      <c r="D544" s="2"/>
      <c r="E544" s="2"/>
      <c r="F544" s="2"/>
      <c r="G544" s="2"/>
      <c r="H544" s="2"/>
      <c r="I544" s="2"/>
      <c r="J544" s="2"/>
      <c r="K544" s="2"/>
      <c r="L544" s="2"/>
      <c r="M544" s="2"/>
      <c r="N544" s="2"/>
      <c r="O544" s="2"/>
      <c r="P544" s="2"/>
      <c r="Q544" s="938"/>
      <c r="R544" s="2"/>
      <c r="S544" s="939"/>
      <c r="T544" s="938"/>
      <c r="U544" s="938"/>
      <c r="V544" s="938"/>
      <c r="W544" s="2"/>
      <c r="X544" s="2"/>
      <c r="Y544" s="2"/>
      <c r="Z544" s="2"/>
      <c r="AA544" s="2"/>
      <c r="AB544" s="2"/>
      <c r="AC544" s="940"/>
      <c r="AD544" s="2"/>
      <c r="AE544" s="2"/>
      <c r="AF544" s="2"/>
      <c r="AG544" s="2"/>
      <c r="AH544" s="2"/>
      <c r="AI544" s="2"/>
      <c r="AJ544" s="2"/>
      <c r="AK544" s="2"/>
      <c r="AL544" s="2"/>
      <c r="AM544" s="2"/>
      <c r="AN544" s="2"/>
      <c r="AO544" s="2"/>
      <c r="AP544" s="2"/>
      <c r="AQ544" s="2"/>
      <c r="AR544" s="2"/>
      <c r="AS544" s="2"/>
      <c r="AT544" s="2"/>
      <c r="AU544" s="2"/>
      <c r="AV544" s="2"/>
      <c r="AW544" s="2"/>
    </row>
    <row r="545">
      <c r="A545" s="2"/>
      <c r="B545" s="2"/>
      <c r="C545" s="2"/>
      <c r="D545" s="2"/>
      <c r="E545" s="2"/>
      <c r="F545" s="2"/>
      <c r="G545" s="2"/>
      <c r="H545" s="2"/>
      <c r="I545" s="2"/>
      <c r="J545" s="2"/>
      <c r="K545" s="2"/>
      <c r="L545" s="2"/>
      <c r="M545" s="2"/>
      <c r="N545" s="2"/>
      <c r="O545" s="2"/>
      <c r="P545" s="2"/>
      <c r="Q545" s="938"/>
      <c r="R545" s="2"/>
      <c r="S545" s="939"/>
      <c r="T545" s="938"/>
      <c r="U545" s="938"/>
      <c r="V545" s="938"/>
      <c r="W545" s="2"/>
      <c r="X545" s="2"/>
      <c r="Y545" s="2"/>
      <c r="Z545" s="2"/>
      <c r="AA545" s="2"/>
      <c r="AB545" s="2"/>
      <c r="AC545" s="940"/>
      <c r="AD545" s="2"/>
      <c r="AE545" s="2"/>
      <c r="AF545" s="2"/>
      <c r="AG545" s="2"/>
      <c r="AH545" s="2"/>
      <c r="AI545" s="2"/>
      <c r="AJ545" s="2"/>
      <c r="AK545" s="2"/>
      <c r="AL545" s="2"/>
      <c r="AM545" s="2"/>
      <c r="AN545" s="2"/>
      <c r="AO545" s="2"/>
      <c r="AP545" s="2"/>
      <c r="AQ545" s="2"/>
      <c r="AR545" s="2"/>
      <c r="AS545" s="2"/>
      <c r="AT545" s="2"/>
      <c r="AU545" s="2"/>
      <c r="AV545" s="2"/>
      <c r="AW545" s="2"/>
    </row>
    <row r="546">
      <c r="A546" s="2"/>
      <c r="B546" s="2"/>
      <c r="C546" s="2"/>
      <c r="D546" s="2"/>
      <c r="E546" s="2"/>
      <c r="F546" s="2"/>
      <c r="G546" s="2"/>
      <c r="H546" s="2"/>
      <c r="I546" s="2"/>
      <c r="J546" s="2"/>
      <c r="K546" s="2"/>
      <c r="L546" s="2"/>
      <c r="M546" s="2"/>
      <c r="N546" s="2"/>
      <c r="O546" s="2"/>
      <c r="P546" s="2"/>
      <c r="Q546" s="938"/>
      <c r="R546" s="2"/>
      <c r="S546" s="939"/>
      <c r="T546" s="938"/>
      <c r="U546" s="938"/>
      <c r="V546" s="938"/>
      <c r="W546" s="2"/>
      <c r="X546" s="2"/>
      <c r="Y546" s="2"/>
      <c r="Z546" s="2"/>
      <c r="AA546" s="2"/>
      <c r="AB546" s="2"/>
      <c r="AC546" s="940"/>
      <c r="AD546" s="2"/>
      <c r="AE546" s="2"/>
      <c r="AF546" s="2"/>
      <c r="AG546" s="2"/>
      <c r="AH546" s="2"/>
      <c r="AI546" s="2"/>
      <c r="AJ546" s="2"/>
      <c r="AK546" s="2"/>
      <c r="AL546" s="2"/>
      <c r="AM546" s="2"/>
      <c r="AN546" s="2"/>
      <c r="AO546" s="2"/>
      <c r="AP546" s="2"/>
      <c r="AQ546" s="2"/>
      <c r="AR546" s="2"/>
      <c r="AS546" s="2"/>
      <c r="AT546" s="2"/>
      <c r="AU546" s="2"/>
      <c r="AV546" s="2"/>
      <c r="AW546" s="2"/>
    </row>
    <row r="547">
      <c r="A547" s="2"/>
      <c r="B547" s="2"/>
      <c r="C547" s="2"/>
      <c r="D547" s="2"/>
      <c r="E547" s="2"/>
      <c r="F547" s="2"/>
      <c r="G547" s="2"/>
      <c r="H547" s="2"/>
      <c r="I547" s="2"/>
      <c r="J547" s="2"/>
      <c r="K547" s="2"/>
      <c r="L547" s="2"/>
      <c r="M547" s="2"/>
      <c r="N547" s="2"/>
      <c r="O547" s="2"/>
      <c r="P547" s="2"/>
      <c r="Q547" s="938"/>
      <c r="R547" s="2"/>
      <c r="S547" s="939"/>
      <c r="T547" s="938"/>
      <c r="U547" s="938"/>
      <c r="V547" s="938"/>
      <c r="W547" s="2"/>
      <c r="X547" s="2"/>
      <c r="Y547" s="2"/>
      <c r="Z547" s="2"/>
      <c r="AA547" s="2"/>
      <c r="AB547" s="2"/>
      <c r="AC547" s="940"/>
      <c r="AD547" s="2"/>
      <c r="AE547" s="2"/>
      <c r="AF547" s="2"/>
      <c r="AG547" s="2"/>
      <c r="AH547" s="2"/>
      <c r="AI547" s="2"/>
      <c r="AJ547" s="2"/>
      <c r="AK547" s="2"/>
      <c r="AL547" s="2"/>
      <c r="AM547" s="2"/>
      <c r="AN547" s="2"/>
      <c r="AO547" s="2"/>
      <c r="AP547" s="2"/>
      <c r="AQ547" s="2"/>
      <c r="AR547" s="2"/>
      <c r="AS547" s="2"/>
      <c r="AT547" s="2"/>
      <c r="AU547" s="2"/>
      <c r="AV547" s="2"/>
      <c r="AW547" s="2"/>
    </row>
    <row r="548">
      <c r="A548" s="2"/>
      <c r="B548" s="2"/>
      <c r="C548" s="2"/>
      <c r="D548" s="2"/>
      <c r="E548" s="2"/>
      <c r="F548" s="2"/>
      <c r="G548" s="2"/>
      <c r="H548" s="2"/>
      <c r="I548" s="2"/>
      <c r="J548" s="2"/>
      <c r="K548" s="2"/>
      <c r="L548" s="2"/>
      <c r="M548" s="2"/>
      <c r="N548" s="2"/>
      <c r="O548" s="2"/>
      <c r="P548" s="2"/>
      <c r="Q548" s="938"/>
      <c r="R548" s="2"/>
      <c r="S548" s="939"/>
      <c r="T548" s="938"/>
      <c r="U548" s="938"/>
      <c r="V548" s="938"/>
      <c r="W548" s="2"/>
      <c r="X548" s="2"/>
      <c r="Y548" s="2"/>
      <c r="Z548" s="2"/>
      <c r="AA548" s="2"/>
      <c r="AB548" s="2"/>
      <c r="AC548" s="940"/>
      <c r="AD548" s="2"/>
      <c r="AE548" s="2"/>
      <c r="AF548" s="2"/>
      <c r="AG548" s="2"/>
      <c r="AH548" s="2"/>
      <c r="AI548" s="2"/>
      <c r="AJ548" s="2"/>
      <c r="AK548" s="2"/>
      <c r="AL548" s="2"/>
      <c r="AM548" s="2"/>
      <c r="AN548" s="2"/>
      <c r="AO548" s="2"/>
      <c r="AP548" s="2"/>
      <c r="AQ548" s="2"/>
      <c r="AR548" s="2"/>
      <c r="AS548" s="2"/>
      <c r="AT548" s="2"/>
      <c r="AU548" s="2"/>
      <c r="AV548" s="2"/>
      <c r="AW548" s="2"/>
    </row>
    <row r="549">
      <c r="A549" s="2"/>
      <c r="B549" s="2"/>
      <c r="C549" s="2"/>
      <c r="D549" s="2"/>
      <c r="E549" s="2"/>
      <c r="F549" s="2"/>
      <c r="G549" s="2"/>
      <c r="H549" s="2"/>
      <c r="I549" s="2"/>
      <c r="J549" s="2"/>
      <c r="K549" s="2"/>
      <c r="L549" s="2"/>
      <c r="M549" s="2"/>
      <c r="N549" s="2"/>
      <c r="O549" s="2"/>
      <c r="P549" s="2"/>
      <c r="Q549" s="938"/>
      <c r="R549" s="2"/>
      <c r="S549" s="939"/>
      <c r="T549" s="938"/>
      <c r="U549" s="938"/>
      <c r="V549" s="938"/>
      <c r="W549" s="2"/>
      <c r="X549" s="2"/>
      <c r="Y549" s="2"/>
      <c r="Z549" s="2"/>
      <c r="AA549" s="2"/>
      <c r="AB549" s="2"/>
      <c r="AC549" s="940"/>
      <c r="AD549" s="2"/>
      <c r="AE549" s="2"/>
      <c r="AF549" s="2"/>
      <c r="AG549" s="2"/>
      <c r="AH549" s="2"/>
      <c r="AI549" s="2"/>
      <c r="AJ549" s="2"/>
      <c r="AK549" s="2"/>
      <c r="AL549" s="2"/>
      <c r="AM549" s="2"/>
      <c r="AN549" s="2"/>
      <c r="AO549" s="2"/>
      <c r="AP549" s="2"/>
      <c r="AQ549" s="2"/>
      <c r="AR549" s="2"/>
      <c r="AS549" s="2"/>
      <c r="AT549" s="2"/>
      <c r="AU549" s="2"/>
      <c r="AV549" s="2"/>
      <c r="AW549" s="2"/>
    </row>
    <row r="550">
      <c r="A550" s="2"/>
      <c r="B550" s="2"/>
      <c r="C550" s="2"/>
      <c r="D550" s="2"/>
      <c r="E550" s="2"/>
      <c r="F550" s="2"/>
      <c r="G550" s="2"/>
      <c r="H550" s="2"/>
      <c r="I550" s="2"/>
      <c r="J550" s="2"/>
      <c r="K550" s="2"/>
      <c r="L550" s="2"/>
      <c r="M550" s="2"/>
      <c r="N550" s="2"/>
      <c r="O550" s="2"/>
      <c r="P550" s="2"/>
      <c r="Q550" s="938"/>
      <c r="R550" s="2"/>
      <c r="S550" s="939"/>
      <c r="T550" s="938"/>
      <c r="U550" s="938"/>
      <c r="V550" s="938"/>
      <c r="W550" s="2"/>
      <c r="X550" s="2"/>
      <c r="Y550" s="2"/>
      <c r="Z550" s="2"/>
      <c r="AA550" s="2"/>
      <c r="AB550" s="2"/>
      <c r="AC550" s="940"/>
      <c r="AD550" s="2"/>
      <c r="AE550" s="2"/>
      <c r="AF550" s="2"/>
      <c r="AG550" s="2"/>
      <c r="AH550" s="2"/>
      <c r="AI550" s="2"/>
      <c r="AJ550" s="2"/>
      <c r="AK550" s="2"/>
      <c r="AL550" s="2"/>
      <c r="AM550" s="2"/>
      <c r="AN550" s="2"/>
      <c r="AO550" s="2"/>
      <c r="AP550" s="2"/>
      <c r="AQ550" s="2"/>
      <c r="AR550" s="2"/>
      <c r="AS550" s="2"/>
      <c r="AT550" s="2"/>
      <c r="AU550" s="2"/>
      <c r="AV550" s="2"/>
      <c r="AW550" s="2"/>
    </row>
    <row r="551">
      <c r="A551" s="2"/>
      <c r="B551" s="2"/>
      <c r="C551" s="2"/>
      <c r="D551" s="2"/>
      <c r="E551" s="2"/>
      <c r="F551" s="2"/>
      <c r="G551" s="2"/>
      <c r="H551" s="2"/>
      <c r="I551" s="2"/>
      <c r="J551" s="2"/>
      <c r="K551" s="2"/>
      <c r="L551" s="2"/>
      <c r="M551" s="2"/>
      <c r="N551" s="2"/>
      <c r="O551" s="2"/>
      <c r="P551" s="2"/>
      <c r="Q551" s="938"/>
      <c r="R551" s="2"/>
      <c r="S551" s="939"/>
      <c r="T551" s="938"/>
      <c r="U551" s="938"/>
      <c r="V551" s="938"/>
      <c r="W551" s="2"/>
      <c r="X551" s="2"/>
      <c r="Y551" s="2"/>
      <c r="Z551" s="2"/>
      <c r="AA551" s="2"/>
      <c r="AB551" s="2"/>
      <c r="AC551" s="940"/>
      <c r="AD551" s="2"/>
      <c r="AE551" s="2"/>
      <c r="AF551" s="2"/>
      <c r="AG551" s="2"/>
      <c r="AH551" s="2"/>
      <c r="AI551" s="2"/>
      <c r="AJ551" s="2"/>
      <c r="AK551" s="2"/>
      <c r="AL551" s="2"/>
      <c r="AM551" s="2"/>
      <c r="AN551" s="2"/>
      <c r="AO551" s="2"/>
      <c r="AP551" s="2"/>
      <c r="AQ551" s="2"/>
      <c r="AR551" s="2"/>
      <c r="AS551" s="2"/>
      <c r="AT551" s="2"/>
      <c r="AU551" s="2"/>
      <c r="AV551" s="2"/>
      <c r="AW551" s="2"/>
    </row>
    <row r="552">
      <c r="A552" s="2"/>
      <c r="B552" s="2"/>
      <c r="C552" s="2"/>
      <c r="D552" s="2"/>
      <c r="E552" s="2"/>
      <c r="F552" s="2"/>
      <c r="G552" s="2"/>
      <c r="H552" s="2"/>
      <c r="I552" s="2"/>
      <c r="J552" s="2"/>
      <c r="K552" s="2"/>
      <c r="L552" s="2"/>
      <c r="M552" s="2"/>
      <c r="N552" s="2"/>
      <c r="O552" s="2"/>
      <c r="P552" s="2"/>
      <c r="Q552" s="938"/>
      <c r="R552" s="2"/>
      <c r="S552" s="939"/>
      <c r="T552" s="938"/>
      <c r="U552" s="938"/>
      <c r="V552" s="938"/>
      <c r="W552" s="2"/>
      <c r="X552" s="2"/>
      <c r="Y552" s="2"/>
      <c r="Z552" s="2"/>
      <c r="AA552" s="2"/>
      <c r="AB552" s="2"/>
      <c r="AC552" s="940"/>
      <c r="AD552" s="2"/>
      <c r="AE552" s="2"/>
      <c r="AF552" s="2"/>
      <c r="AG552" s="2"/>
      <c r="AH552" s="2"/>
      <c r="AI552" s="2"/>
      <c r="AJ552" s="2"/>
      <c r="AK552" s="2"/>
      <c r="AL552" s="2"/>
      <c r="AM552" s="2"/>
      <c r="AN552" s="2"/>
      <c r="AO552" s="2"/>
      <c r="AP552" s="2"/>
      <c r="AQ552" s="2"/>
      <c r="AR552" s="2"/>
      <c r="AS552" s="2"/>
      <c r="AT552" s="2"/>
      <c r="AU552" s="2"/>
      <c r="AV552" s="2"/>
      <c r="AW552" s="2"/>
    </row>
    <row r="553">
      <c r="A553" s="2"/>
      <c r="B553" s="2"/>
      <c r="C553" s="2"/>
      <c r="D553" s="2"/>
      <c r="E553" s="2"/>
      <c r="F553" s="2"/>
      <c r="G553" s="2"/>
      <c r="H553" s="2"/>
      <c r="I553" s="2"/>
      <c r="J553" s="2"/>
      <c r="K553" s="2"/>
      <c r="L553" s="2"/>
      <c r="M553" s="2"/>
      <c r="N553" s="2"/>
      <c r="O553" s="2"/>
      <c r="P553" s="2"/>
      <c r="Q553" s="938"/>
      <c r="R553" s="2"/>
      <c r="S553" s="939"/>
      <c r="T553" s="938"/>
      <c r="U553" s="938"/>
      <c r="V553" s="938"/>
      <c r="W553" s="2"/>
      <c r="X553" s="2"/>
      <c r="Y553" s="2"/>
      <c r="Z553" s="2"/>
      <c r="AA553" s="2"/>
      <c r="AB553" s="2"/>
      <c r="AC553" s="940"/>
      <c r="AD553" s="2"/>
      <c r="AE553" s="2"/>
      <c r="AF553" s="2"/>
      <c r="AG553" s="2"/>
      <c r="AH553" s="2"/>
      <c r="AI553" s="2"/>
      <c r="AJ553" s="2"/>
      <c r="AK553" s="2"/>
      <c r="AL553" s="2"/>
      <c r="AM553" s="2"/>
      <c r="AN553" s="2"/>
      <c r="AO553" s="2"/>
      <c r="AP553" s="2"/>
      <c r="AQ553" s="2"/>
      <c r="AR553" s="2"/>
      <c r="AS553" s="2"/>
      <c r="AT553" s="2"/>
      <c r="AU553" s="2"/>
      <c r="AV553" s="2"/>
      <c r="AW553" s="2"/>
    </row>
    <row r="554">
      <c r="A554" s="2"/>
      <c r="B554" s="2"/>
      <c r="C554" s="2"/>
      <c r="D554" s="2"/>
      <c r="E554" s="2"/>
      <c r="F554" s="2"/>
      <c r="G554" s="2"/>
      <c r="H554" s="2"/>
      <c r="I554" s="2"/>
      <c r="J554" s="2"/>
      <c r="K554" s="2"/>
      <c r="L554" s="2"/>
      <c r="M554" s="2"/>
      <c r="N554" s="2"/>
      <c r="O554" s="2"/>
      <c r="P554" s="2"/>
      <c r="Q554" s="938"/>
      <c r="R554" s="2"/>
      <c r="S554" s="939"/>
      <c r="T554" s="938"/>
      <c r="U554" s="938"/>
      <c r="V554" s="938"/>
      <c r="W554" s="2"/>
      <c r="X554" s="2"/>
      <c r="Y554" s="2"/>
      <c r="Z554" s="2"/>
      <c r="AA554" s="2"/>
      <c r="AB554" s="2"/>
      <c r="AC554" s="940"/>
      <c r="AD554" s="2"/>
      <c r="AE554" s="2"/>
      <c r="AF554" s="2"/>
      <c r="AG554" s="2"/>
      <c r="AH554" s="2"/>
      <c r="AI554" s="2"/>
      <c r="AJ554" s="2"/>
      <c r="AK554" s="2"/>
      <c r="AL554" s="2"/>
      <c r="AM554" s="2"/>
      <c r="AN554" s="2"/>
      <c r="AO554" s="2"/>
      <c r="AP554" s="2"/>
      <c r="AQ554" s="2"/>
      <c r="AR554" s="2"/>
      <c r="AS554" s="2"/>
      <c r="AT554" s="2"/>
      <c r="AU554" s="2"/>
      <c r="AV554" s="2"/>
      <c r="AW554" s="2"/>
    </row>
    <row r="555">
      <c r="A555" s="2"/>
      <c r="B555" s="2"/>
      <c r="C555" s="2"/>
      <c r="D555" s="2"/>
      <c r="E555" s="2"/>
      <c r="F555" s="2"/>
      <c r="G555" s="2"/>
      <c r="H555" s="2"/>
      <c r="I555" s="2"/>
      <c r="J555" s="2"/>
      <c r="K555" s="2"/>
      <c r="L555" s="2"/>
      <c r="M555" s="2"/>
      <c r="N555" s="2"/>
      <c r="O555" s="2"/>
      <c r="P555" s="2"/>
      <c r="Q555" s="938"/>
      <c r="R555" s="2"/>
      <c r="S555" s="939"/>
      <c r="T555" s="938"/>
      <c r="U555" s="938"/>
      <c r="V555" s="938"/>
      <c r="W555" s="2"/>
      <c r="X555" s="2"/>
      <c r="Y555" s="2"/>
      <c r="Z555" s="2"/>
      <c r="AA555" s="2"/>
      <c r="AB555" s="2"/>
      <c r="AC555" s="940"/>
      <c r="AD555" s="2"/>
      <c r="AE555" s="2"/>
      <c r="AF555" s="2"/>
      <c r="AG555" s="2"/>
      <c r="AH555" s="2"/>
      <c r="AI555" s="2"/>
      <c r="AJ555" s="2"/>
      <c r="AK555" s="2"/>
      <c r="AL555" s="2"/>
      <c r="AM555" s="2"/>
      <c r="AN555" s="2"/>
      <c r="AO555" s="2"/>
      <c r="AP555" s="2"/>
      <c r="AQ555" s="2"/>
      <c r="AR555" s="2"/>
      <c r="AS555" s="2"/>
      <c r="AT555" s="2"/>
      <c r="AU555" s="2"/>
      <c r="AV555" s="2"/>
      <c r="AW555" s="2"/>
    </row>
    <row r="556">
      <c r="A556" s="2"/>
      <c r="B556" s="2"/>
      <c r="C556" s="2"/>
      <c r="D556" s="2"/>
      <c r="E556" s="2"/>
      <c r="F556" s="2"/>
      <c r="G556" s="2"/>
      <c r="H556" s="2"/>
      <c r="I556" s="2"/>
      <c r="J556" s="2"/>
      <c r="K556" s="2"/>
      <c r="L556" s="2"/>
      <c r="M556" s="2"/>
      <c r="N556" s="2"/>
      <c r="O556" s="2"/>
      <c r="P556" s="2"/>
      <c r="Q556" s="938"/>
      <c r="R556" s="2"/>
      <c r="S556" s="939"/>
      <c r="T556" s="938"/>
      <c r="U556" s="938"/>
      <c r="V556" s="938"/>
      <c r="W556" s="2"/>
      <c r="X556" s="2"/>
      <c r="Y556" s="2"/>
      <c r="Z556" s="2"/>
      <c r="AA556" s="2"/>
      <c r="AB556" s="2"/>
      <c r="AC556" s="940"/>
      <c r="AD556" s="2"/>
      <c r="AE556" s="2"/>
      <c r="AF556" s="2"/>
      <c r="AG556" s="2"/>
      <c r="AH556" s="2"/>
      <c r="AI556" s="2"/>
      <c r="AJ556" s="2"/>
      <c r="AK556" s="2"/>
      <c r="AL556" s="2"/>
      <c r="AM556" s="2"/>
      <c r="AN556" s="2"/>
      <c r="AO556" s="2"/>
      <c r="AP556" s="2"/>
      <c r="AQ556" s="2"/>
      <c r="AR556" s="2"/>
      <c r="AS556" s="2"/>
      <c r="AT556" s="2"/>
      <c r="AU556" s="2"/>
      <c r="AV556" s="2"/>
      <c r="AW556" s="2"/>
    </row>
    <row r="557">
      <c r="A557" s="2"/>
      <c r="B557" s="2"/>
      <c r="C557" s="2"/>
      <c r="D557" s="2"/>
      <c r="E557" s="2"/>
      <c r="F557" s="2"/>
      <c r="G557" s="2"/>
      <c r="H557" s="2"/>
      <c r="I557" s="2"/>
      <c r="J557" s="2"/>
      <c r="K557" s="2"/>
      <c r="L557" s="2"/>
      <c r="M557" s="2"/>
      <c r="N557" s="2"/>
      <c r="O557" s="2"/>
      <c r="P557" s="2"/>
      <c r="Q557" s="938"/>
      <c r="R557" s="2"/>
      <c r="S557" s="939"/>
      <c r="T557" s="938"/>
      <c r="U557" s="938"/>
      <c r="V557" s="938"/>
      <c r="W557" s="2"/>
      <c r="X557" s="2"/>
      <c r="Y557" s="2"/>
      <c r="Z557" s="2"/>
      <c r="AA557" s="2"/>
      <c r="AB557" s="2"/>
      <c r="AC557" s="940"/>
      <c r="AD557" s="2"/>
      <c r="AE557" s="2"/>
      <c r="AF557" s="2"/>
      <c r="AG557" s="2"/>
      <c r="AH557" s="2"/>
      <c r="AI557" s="2"/>
      <c r="AJ557" s="2"/>
      <c r="AK557" s="2"/>
      <c r="AL557" s="2"/>
      <c r="AM557" s="2"/>
      <c r="AN557" s="2"/>
      <c r="AO557" s="2"/>
      <c r="AP557" s="2"/>
      <c r="AQ557" s="2"/>
      <c r="AR557" s="2"/>
      <c r="AS557" s="2"/>
      <c r="AT557" s="2"/>
      <c r="AU557" s="2"/>
      <c r="AV557" s="2"/>
      <c r="AW557" s="2"/>
    </row>
    <row r="558">
      <c r="A558" s="2"/>
      <c r="B558" s="2"/>
      <c r="C558" s="2"/>
      <c r="D558" s="2"/>
      <c r="E558" s="2"/>
      <c r="F558" s="2"/>
      <c r="G558" s="2"/>
      <c r="H558" s="2"/>
      <c r="I558" s="2"/>
      <c r="J558" s="2"/>
      <c r="K558" s="2"/>
      <c r="L558" s="2"/>
      <c r="M558" s="2"/>
      <c r="N558" s="2"/>
      <c r="O558" s="2"/>
      <c r="P558" s="2"/>
      <c r="Q558" s="938"/>
      <c r="R558" s="2"/>
      <c r="S558" s="939"/>
      <c r="T558" s="938"/>
      <c r="U558" s="938"/>
      <c r="V558" s="938"/>
      <c r="W558" s="2"/>
      <c r="X558" s="2"/>
      <c r="Y558" s="2"/>
      <c r="Z558" s="2"/>
      <c r="AA558" s="2"/>
      <c r="AB558" s="2"/>
      <c r="AC558" s="940"/>
      <c r="AD558" s="2"/>
      <c r="AE558" s="2"/>
      <c r="AF558" s="2"/>
      <c r="AG558" s="2"/>
      <c r="AH558" s="2"/>
      <c r="AI558" s="2"/>
      <c r="AJ558" s="2"/>
      <c r="AK558" s="2"/>
      <c r="AL558" s="2"/>
      <c r="AM558" s="2"/>
      <c r="AN558" s="2"/>
      <c r="AO558" s="2"/>
      <c r="AP558" s="2"/>
      <c r="AQ558" s="2"/>
      <c r="AR558" s="2"/>
      <c r="AS558" s="2"/>
      <c r="AT558" s="2"/>
      <c r="AU558" s="2"/>
      <c r="AV558" s="2"/>
      <c r="AW558" s="2"/>
    </row>
    <row r="559">
      <c r="A559" s="2"/>
      <c r="B559" s="2"/>
      <c r="C559" s="2"/>
      <c r="D559" s="2"/>
      <c r="E559" s="2"/>
      <c r="F559" s="2"/>
      <c r="G559" s="2"/>
      <c r="H559" s="2"/>
      <c r="I559" s="2"/>
      <c r="J559" s="2"/>
      <c r="K559" s="2"/>
      <c r="L559" s="2"/>
      <c r="M559" s="2"/>
      <c r="N559" s="2"/>
      <c r="O559" s="2"/>
      <c r="P559" s="2"/>
      <c r="Q559" s="938"/>
      <c r="R559" s="2"/>
      <c r="S559" s="939"/>
      <c r="T559" s="938"/>
      <c r="U559" s="938"/>
      <c r="V559" s="938"/>
      <c r="W559" s="2"/>
      <c r="X559" s="2"/>
      <c r="Y559" s="2"/>
      <c r="Z559" s="2"/>
      <c r="AA559" s="2"/>
      <c r="AB559" s="2"/>
      <c r="AC559" s="940"/>
      <c r="AD559" s="2"/>
      <c r="AE559" s="2"/>
      <c r="AF559" s="2"/>
      <c r="AG559" s="2"/>
      <c r="AH559" s="2"/>
      <c r="AI559" s="2"/>
      <c r="AJ559" s="2"/>
      <c r="AK559" s="2"/>
      <c r="AL559" s="2"/>
      <c r="AM559" s="2"/>
      <c r="AN559" s="2"/>
      <c r="AO559" s="2"/>
      <c r="AP559" s="2"/>
      <c r="AQ559" s="2"/>
      <c r="AR559" s="2"/>
      <c r="AS559" s="2"/>
      <c r="AT559" s="2"/>
      <c r="AU559" s="2"/>
      <c r="AV559" s="2"/>
      <c r="AW559" s="2"/>
    </row>
    <row r="560">
      <c r="A560" s="2"/>
      <c r="B560" s="2"/>
      <c r="C560" s="2"/>
      <c r="D560" s="2"/>
      <c r="E560" s="2"/>
      <c r="F560" s="2"/>
      <c r="G560" s="2"/>
      <c r="H560" s="2"/>
      <c r="I560" s="2"/>
      <c r="J560" s="2"/>
      <c r="K560" s="2"/>
      <c r="L560" s="2"/>
      <c r="M560" s="2"/>
      <c r="N560" s="2"/>
      <c r="O560" s="2"/>
      <c r="P560" s="2"/>
      <c r="Q560" s="938"/>
      <c r="R560" s="2"/>
      <c r="S560" s="939"/>
      <c r="T560" s="938"/>
      <c r="U560" s="938"/>
      <c r="V560" s="938"/>
      <c r="W560" s="2"/>
      <c r="X560" s="2"/>
      <c r="Y560" s="2"/>
      <c r="Z560" s="2"/>
      <c r="AA560" s="2"/>
      <c r="AB560" s="2"/>
      <c r="AC560" s="940"/>
      <c r="AD560" s="2"/>
      <c r="AE560" s="2"/>
      <c r="AF560" s="2"/>
      <c r="AG560" s="2"/>
      <c r="AH560" s="2"/>
      <c r="AI560" s="2"/>
      <c r="AJ560" s="2"/>
      <c r="AK560" s="2"/>
      <c r="AL560" s="2"/>
      <c r="AM560" s="2"/>
      <c r="AN560" s="2"/>
      <c r="AO560" s="2"/>
      <c r="AP560" s="2"/>
      <c r="AQ560" s="2"/>
      <c r="AR560" s="2"/>
      <c r="AS560" s="2"/>
      <c r="AT560" s="2"/>
      <c r="AU560" s="2"/>
      <c r="AV560" s="2"/>
      <c r="AW560" s="2"/>
    </row>
    <row r="561">
      <c r="A561" s="2"/>
      <c r="B561" s="2"/>
      <c r="C561" s="2"/>
      <c r="D561" s="2"/>
      <c r="E561" s="2"/>
      <c r="F561" s="2"/>
      <c r="G561" s="2"/>
      <c r="H561" s="2"/>
      <c r="I561" s="2"/>
      <c r="J561" s="2"/>
      <c r="K561" s="2"/>
      <c r="L561" s="2"/>
      <c r="M561" s="2"/>
      <c r="N561" s="2"/>
      <c r="O561" s="2"/>
      <c r="P561" s="2"/>
      <c r="Q561" s="938"/>
      <c r="R561" s="2"/>
      <c r="S561" s="939"/>
      <c r="T561" s="938"/>
      <c r="U561" s="938"/>
      <c r="V561" s="938"/>
      <c r="W561" s="2"/>
      <c r="X561" s="2"/>
      <c r="Y561" s="2"/>
      <c r="Z561" s="2"/>
      <c r="AA561" s="2"/>
      <c r="AB561" s="2"/>
      <c r="AC561" s="940"/>
      <c r="AD561" s="2"/>
      <c r="AE561" s="2"/>
      <c r="AF561" s="2"/>
      <c r="AG561" s="2"/>
      <c r="AH561" s="2"/>
      <c r="AI561" s="2"/>
      <c r="AJ561" s="2"/>
      <c r="AK561" s="2"/>
      <c r="AL561" s="2"/>
      <c r="AM561" s="2"/>
      <c r="AN561" s="2"/>
      <c r="AO561" s="2"/>
      <c r="AP561" s="2"/>
      <c r="AQ561" s="2"/>
      <c r="AR561" s="2"/>
      <c r="AS561" s="2"/>
      <c r="AT561" s="2"/>
      <c r="AU561" s="2"/>
      <c r="AV561" s="2"/>
      <c r="AW561" s="2"/>
    </row>
    <row r="562">
      <c r="A562" s="2"/>
      <c r="B562" s="2"/>
      <c r="C562" s="2"/>
      <c r="D562" s="2"/>
      <c r="E562" s="2"/>
      <c r="F562" s="2"/>
      <c r="G562" s="2"/>
      <c r="H562" s="2"/>
      <c r="I562" s="2"/>
      <c r="J562" s="2"/>
      <c r="K562" s="2"/>
      <c r="L562" s="2"/>
      <c r="M562" s="2"/>
      <c r="N562" s="2"/>
      <c r="O562" s="2"/>
      <c r="P562" s="2"/>
      <c r="Q562" s="938"/>
      <c r="R562" s="2"/>
      <c r="S562" s="939"/>
      <c r="T562" s="938"/>
      <c r="U562" s="938"/>
      <c r="V562" s="938"/>
      <c r="W562" s="2"/>
      <c r="X562" s="2"/>
      <c r="Y562" s="2"/>
      <c r="Z562" s="2"/>
      <c r="AA562" s="2"/>
      <c r="AB562" s="2"/>
      <c r="AC562" s="940"/>
      <c r="AD562" s="2"/>
      <c r="AE562" s="2"/>
      <c r="AF562" s="2"/>
      <c r="AG562" s="2"/>
      <c r="AH562" s="2"/>
      <c r="AI562" s="2"/>
      <c r="AJ562" s="2"/>
      <c r="AK562" s="2"/>
      <c r="AL562" s="2"/>
      <c r="AM562" s="2"/>
      <c r="AN562" s="2"/>
      <c r="AO562" s="2"/>
      <c r="AP562" s="2"/>
      <c r="AQ562" s="2"/>
      <c r="AR562" s="2"/>
      <c r="AS562" s="2"/>
      <c r="AT562" s="2"/>
      <c r="AU562" s="2"/>
      <c r="AV562" s="2"/>
      <c r="AW562" s="2"/>
    </row>
    <row r="563">
      <c r="A563" s="2"/>
      <c r="B563" s="2"/>
      <c r="C563" s="2"/>
      <c r="D563" s="2"/>
      <c r="E563" s="2"/>
      <c r="F563" s="2"/>
      <c r="G563" s="2"/>
      <c r="H563" s="2"/>
      <c r="I563" s="2"/>
      <c r="J563" s="2"/>
      <c r="K563" s="2"/>
      <c r="L563" s="2"/>
      <c r="M563" s="2"/>
      <c r="N563" s="2"/>
      <c r="O563" s="2"/>
      <c r="P563" s="2"/>
      <c r="Q563" s="938"/>
      <c r="R563" s="2"/>
      <c r="S563" s="939"/>
      <c r="T563" s="938"/>
      <c r="U563" s="938"/>
      <c r="V563" s="938"/>
      <c r="W563" s="2"/>
      <c r="X563" s="2"/>
      <c r="Y563" s="2"/>
      <c r="Z563" s="2"/>
      <c r="AA563" s="2"/>
      <c r="AB563" s="2"/>
      <c r="AC563" s="940"/>
      <c r="AD563" s="2"/>
      <c r="AE563" s="2"/>
      <c r="AF563" s="2"/>
      <c r="AG563" s="2"/>
      <c r="AH563" s="2"/>
      <c r="AI563" s="2"/>
      <c r="AJ563" s="2"/>
      <c r="AK563" s="2"/>
      <c r="AL563" s="2"/>
      <c r="AM563" s="2"/>
      <c r="AN563" s="2"/>
      <c r="AO563" s="2"/>
      <c r="AP563" s="2"/>
      <c r="AQ563" s="2"/>
      <c r="AR563" s="2"/>
      <c r="AS563" s="2"/>
      <c r="AT563" s="2"/>
      <c r="AU563" s="2"/>
      <c r="AV563" s="2"/>
      <c r="AW563" s="2"/>
    </row>
    <row r="564">
      <c r="A564" s="2"/>
      <c r="B564" s="2"/>
      <c r="C564" s="2"/>
      <c r="D564" s="2"/>
      <c r="E564" s="2"/>
      <c r="F564" s="2"/>
      <c r="G564" s="2"/>
      <c r="H564" s="2"/>
      <c r="I564" s="2"/>
      <c r="J564" s="2"/>
      <c r="K564" s="2"/>
      <c r="L564" s="2"/>
      <c r="M564" s="2"/>
      <c r="N564" s="2"/>
      <c r="O564" s="2"/>
      <c r="P564" s="2"/>
      <c r="Q564" s="938"/>
      <c r="R564" s="2"/>
      <c r="S564" s="939"/>
      <c r="T564" s="938"/>
      <c r="U564" s="938"/>
      <c r="V564" s="938"/>
      <c r="W564" s="2"/>
      <c r="X564" s="2"/>
      <c r="Y564" s="2"/>
      <c r="Z564" s="2"/>
      <c r="AA564" s="2"/>
      <c r="AB564" s="2"/>
      <c r="AC564" s="940"/>
      <c r="AD564" s="2"/>
      <c r="AE564" s="2"/>
      <c r="AF564" s="2"/>
      <c r="AG564" s="2"/>
      <c r="AH564" s="2"/>
      <c r="AI564" s="2"/>
      <c r="AJ564" s="2"/>
      <c r="AK564" s="2"/>
      <c r="AL564" s="2"/>
      <c r="AM564" s="2"/>
      <c r="AN564" s="2"/>
      <c r="AO564" s="2"/>
      <c r="AP564" s="2"/>
      <c r="AQ564" s="2"/>
      <c r="AR564" s="2"/>
      <c r="AS564" s="2"/>
      <c r="AT564" s="2"/>
      <c r="AU564" s="2"/>
      <c r="AV564" s="2"/>
      <c r="AW564" s="2"/>
    </row>
    <row r="565">
      <c r="A565" s="2"/>
      <c r="B565" s="2"/>
      <c r="C565" s="2"/>
      <c r="D565" s="2"/>
      <c r="E565" s="2"/>
      <c r="F565" s="2"/>
      <c r="G565" s="2"/>
      <c r="H565" s="2"/>
      <c r="I565" s="2"/>
      <c r="J565" s="2"/>
      <c r="K565" s="2"/>
      <c r="L565" s="2"/>
      <c r="M565" s="2"/>
      <c r="N565" s="2"/>
      <c r="O565" s="2"/>
      <c r="P565" s="2"/>
      <c r="Q565" s="938"/>
      <c r="R565" s="2"/>
      <c r="S565" s="939"/>
      <c r="T565" s="938"/>
      <c r="U565" s="938"/>
      <c r="V565" s="938"/>
      <c r="W565" s="2"/>
      <c r="X565" s="2"/>
      <c r="Y565" s="2"/>
      <c r="Z565" s="2"/>
      <c r="AA565" s="2"/>
      <c r="AB565" s="2"/>
      <c r="AC565" s="940"/>
      <c r="AD565" s="2"/>
      <c r="AE565" s="2"/>
      <c r="AF565" s="2"/>
      <c r="AG565" s="2"/>
      <c r="AH565" s="2"/>
      <c r="AI565" s="2"/>
      <c r="AJ565" s="2"/>
      <c r="AK565" s="2"/>
      <c r="AL565" s="2"/>
      <c r="AM565" s="2"/>
      <c r="AN565" s="2"/>
      <c r="AO565" s="2"/>
      <c r="AP565" s="2"/>
      <c r="AQ565" s="2"/>
      <c r="AR565" s="2"/>
      <c r="AS565" s="2"/>
      <c r="AT565" s="2"/>
      <c r="AU565" s="2"/>
      <c r="AV565" s="2"/>
      <c r="AW565" s="2"/>
    </row>
    <row r="566">
      <c r="A566" s="2"/>
      <c r="B566" s="2"/>
      <c r="C566" s="2"/>
      <c r="D566" s="2"/>
      <c r="E566" s="2"/>
      <c r="F566" s="2"/>
      <c r="G566" s="2"/>
      <c r="H566" s="2"/>
      <c r="I566" s="2"/>
      <c r="J566" s="2"/>
      <c r="K566" s="2"/>
      <c r="L566" s="2"/>
      <c r="M566" s="2"/>
      <c r="N566" s="2"/>
      <c r="O566" s="2"/>
      <c r="P566" s="2"/>
      <c r="Q566" s="938"/>
      <c r="R566" s="2"/>
      <c r="S566" s="939"/>
      <c r="T566" s="938"/>
      <c r="U566" s="938"/>
      <c r="V566" s="938"/>
      <c r="W566" s="2"/>
      <c r="X566" s="2"/>
      <c r="Y566" s="2"/>
      <c r="Z566" s="2"/>
      <c r="AA566" s="2"/>
      <c r="AB566" s="2"/>
      <c r="AC566" s="940"/>
      <c r="AD566" s="2"/>
      <c r="AE566" s="2"/>
      <c r="AF566" s="2"/>
      <c r="AG566" s="2"/>
      <c r="AH566" s="2"/>
      <c r="AI566" s="2"/>
      <c r="AJ566" s="2"/>
      <c r="AK566" s="2"/>
      <c r="AL566" s="2"/>
      <c r="AM566" s="2"/>
      <c r="AN566" s="2"/>
      <c r="AO566" s="2"/>
      <c r="AP566" s="2"/>
      <c r="AQ566" s="2"/>
      <c r="AR566" s="2"/>
      <c r="AS566" s="2"/>
      <c r="AT566" s="2"/>
      <c r="AU566" s="2"/>
      <c r="AV566" s="2"/>
      <c r="AW566" s="2"/>
    </row>
    <row r="567">
      <c r="A567" s="2"/>
      <c r="B567" s="2"/>
      <c r="C567" s="2"/>
      <c r="D567" s="2"/>
      <c r="E567" s="2"/>
      <c r="F567" s="2"/>
      <c r="G567" s="2"/>
      <c r="H567" s="2"/>
      <c r="I567" s="2"/>
      <c r="J567" s="2"/>
      <c r="K567" s="2"/>
      <c r="L567" s="2"/>
      <c r="M567" s="2"/>
      <c r="N567" s="2"/>
      <c r="O567" s="2"/>
      <c r="P567" s="2"/>
      <c r="Q567" s="938"/>
      <c r="R567" s="2"/>
      <c r="S567" s="939"/>
      <c r="T567" s="938"/>
      <c r="U567" s="938"/>
      <c r="V567" s="938"/>
      <c r="W567" s="2"/>
      <c r="X567" s="2"/>
      <c r="Y567" s="2"/>
      <c r="Z567" s="2"/>
      <c r="AA567" s="2"/>
      <c r="AB567" s="2"/>
      <c r="AC567" s="940"/>
      <c r="AD567" s="2"/>
      <c r="AE567" s="2"/>
      <c r="AF567" s="2"/>
      <c r="AG567" s="2"/>
      <c r="AH567" s="2"/>
      <c r="AI567" s="2"/>
      <c r="AJ567" s="2"/>
      <c r="AK567" s="2"/>
      <c r="AL567" s="2"/>
      <c r="AM567" s="2"/>
      <c r="AN567" s="2"/>
      <c r="AO567" s="2"/>
      <c r="AP567" s="2"/>
      <c r="AQ567" s="2"/>
      <c r="AR567" s="2"/>
      <c r="AS567" s="2"/>
      <c r="AT567" s="2"/>
      <c r="AU567" s="2"/>
      <c r="AV567" s="2"/>
      <c r="AW567" s="2"/>
    </row>
    <row r="568">
      <c r="A568" s="2"/>
      <c r="B568" s="2"/>
      <c r="C568" s="2"/>
      <c r="D568" s="2"/>
      <c r="E568" s="2"/>
      <c r="F568" s="2"/>
      <c r="G568" s="2"/>
      <c r="H568" s="2"/>
      <c r="I568" s="2"/>
      <c r="J568" s="2"/>
      <c r="K568" s="2"/>
      <c r="L568" s="2"/>
      <c r="M568" s="2"/>
      <c r="N568" s="2"/>
      <c r="O568" s="2"/>
      <c r="P568" s="2"/>
      <c r="Q568" s="938"/>
      <c r="R568" s="2"/>
      <c r="S568" s="939"/>
      <c r="T568" s="938"/>
      <c r="U568" s="938"/>
      <c r="V568" s="938"/>
      <c r="W568" s="2"/>
      <c r="X568" s="2"/>
      <c r="Y568" s="2"/>
      <c r="Z568" s="2"/>
      <c r="AA568" s="2"/>
      <c r="AB568" s="2"/>
      <c r="AC568" s="940"/>
      <c r="AD568" s="2"/>
      <c r="AE568" s="2"/>
      <c r="AF568" s="2"/>
      <c r="AG568" s="2"/>
      <c r="AH568" s="2"/>
      <c r="AI568" s="2"/>
      <c r="AJ568" s="2"/>
      <c r="AK568" s="2"/>
      <c r="AL568" s="2"/>
      <c r="AM568" s="2"/>
      <c r="AN568" s="2"/>
      <c r="AO568" s="2"/>
      <c r="AP568" s="2"/>
      <c r="AQ568" s="2"/>
      <c r="AR568" s="2"/>
      <c r="AS568" s="2"/>
      <c r="AT568" s="2"/>
      <c r="AU568" s="2"/>
      <c r="AV568" s="2"/>
      <c r="AW568" s="2"/>
    </row>
    <row r="569">
      <c r="A569" s="2"/>
      <c r="B569" s="2"/>
      <c r="C569" s="2"/>
      <c r="D569" s="2"/>
      <c r="E569" s="2"/>
      <c r="F569" s="2"/>
      <c r="G569" s="2"/>
      <c r="H569" s="2"/>
      <c r="I569" s="2"/>
      <c r="J569" s="2"/>
      <c r="K569" s="2"/>
      <c r="L569" s="2"/>
      <c r="M569" s="2"/>
      <c r="N569" s="2"/>
      <c r="O569" s="2"/>
      <c r="P569" s="2"/>
      <c r="Q569" s="938"/>
      <c r="R569" s="2"/>
      <c r="S569" s="939"/>
      <c r="T569" s="938"/>
      <c r="U569" s="938"/>
      <c r="V569" s="938"/>
      <c r="W569" s="2"/>
      <c r="X569" s="2"/>
      <c r="Y569" s="2"/>
      <c r="Z569" s="2"/>
      <c r="AA569" s="2"/>
      <c r="AB569" s="2"/>
      <c r="AC569" s="940"/>
      <c r="AD569" s="2"/>
      <c r="AE569" s="2"/>
      <c r="AF569" s="2"/>
      <c r="AG569" s="2"/>
      <c r="AH569" s="2"/>
      <c r="AI569" s="2"/>
      <c r="AJ569" s="2"/>
      <c r="AK569" s="2"/>
      <c r="AL569" s="2"/>
      <c r="AM569" s="2"/>
      <c r="AN569" s="2"/>
      <c r="AO569" s="2"/>
      <c r="AP569" s="2"/>
      <c r="AQ569" s="2"/>
      <c r="AR569" s="2"/>
      <c r="AS569" s="2"/>
      <c r="AT569" s="2"/>
      <c r="AU569" s="2"/>
      <c r="AV569" s="2"/>
      <c r="AW569" s="2"/>
    </row>
    <row r="570">
      <c r="A570" s="2"/>
      <c r="B570" s="2"/>
      <c r="C570" s="2"/>
      <c r="D570" s="2"/>
      <c r="E570" s="2"/>
      <c r="F570" s="2"/>
      <c r="G570" s="2"/>
      <c r="H570" s="2"/>
      <c r="I570" s="2"/>
      <c r="J570" s="2"/>
      <c r="K570" s="2"/>
      <c r="L570" s="2"/>
      <c r="M570" s="2"/>
      <c r="N570" s="2"/>
      <c r="O570" s="2"/>
      <c r="P570" s="2"/>
      <c r="Q570" s="938"/>
      <c r="R570" s="2"/>
      <c r="S570" s="939"/>
      <c r="T570" s="938"/>
      <c r="U570" s="938"/>
      <c r="V570" s="938"/>
      <c r="W570" s="2"/>
      <c r="X570" s="2"/>
      <c r="Y570" s="2"/>
      <c r="Z570" s="2"/>
      <c r="AA570" s="2"/>
      <c r="AB570" s="2"/>
      <c r="AC570" s="940"/>
      <c r="AD570" s="2"/>
      <c r="AE570" s="2"/>
      <c r="AF570" s="2"/>
      <c r="AG570" s="2"/>
      <c r="AH570" s="2"/>
      <c r="AI570" s="2"/>
      <c r="AJ570" s="2"/>
      <c r="AK570" s="2"/>
      <c r="AL570" s="2"/>
      <c r="AM570" s="2"/>
      <c r="AN570" s="2"/>
      <c r="AO570" s="2"/>
      <c r="AP570" s="2"/>
      <c r="AQ570" s="2"/>
      <c r="AR570" s="2"/>
      <c r="AS570" s="2"/>
      <c r="AT570" s="2"/>
      <c r="AU570" s="2"/>
      <c r="AV570" s="2"/>
      <c r="AW570" s="2"/>
    </row>
    <row r="571">
      <c r="A571" s="2"/>
      <c r="B571" s="2"/>
      <c r="C571" s="2"/>
      <c r="D571" s="2"/>
      <c r="E571" s="2"/>
      <c r="F571" s="2"/>
      <c r="G571" s="2"/>
      <c r="H571" s="2"/>
      <c r="I571" s="2"/>
      <c r="J571" s="2"/>
      <c r="K571" s="2"/>
      <c r="L571" s="2"/>
      <c r="M571" s="2"/>
      <c r="N571" s="2"/>
      <c r="O571" s="2"/>
      <c r="P571" s="2"/>
      <c r="Q571" s="938"/>
      <c r="R571" s="2"/>
      <c r="S571" s="939"/>
      <c r="T571" s="938"/>
      <c r="U571" s="938"/>
      <c r="V571" s="938"/>
      <c r="W571" s="2"/>
      <c r="X571" s="2"/>
      <c r="Y571" s="2"/>
      <c r="Z571" s="2"/>
      <c r="AA571" s="2"/>
      <c r="AB571" s="2"/>
      <c r="AC571" s="940"/>
      <c r="AD571" s="2"/>
      <c r="AE571" s="2"/>
      <c r="AF571" s="2"/>
      <c r="AG571" s="2"/>
      <c r="AH571" s="2"/>
      <c r="AI571" s="2"/>
      <c r="AJ571" s="2"/>
      <c r="AK571" s="2"/>
      <c r="AL571" s="2"/>
      <c r="AM571" s="2"/>
      <c r="AN571" s="2"/>
      <c r="AO571" s="2"/>
      <c r="AP571" s="2"/>
      <c r="AQ571" s="2"/>
      <c r="AR571" s="2"/>
      <c r="AS571" s="2"/>
      <c r="AT571" s="2"/>
      <c r="AU571" s="2"/>
      <c r="AV571" s="2"/>
      <c r="AW571" s="2"/>
    </row>
    <row r="572">
      <c r="A572" s="2"/>
      <c r="B572" s="2"/>
      <c r="C572" s="2"/>
      <c r="D572" s="2"/>
      <c r="E572" s="2"/>
      <c r="F572" s="2"/>
      <c r="G572" s="2"/>
      <c r="H572" s="2"/>
      <c r="I572" s="2"/>
      <c r="J572" s="2"/>
      <c r="K572" s="2"/>
      <c r="L572" s="2"/>
      <c r="M572" s="2"/>
      <c r="N572" s="2"/>
      <c r="O572" s="2"/>
      <c r="P572" s="2"/>
      <c r="Q572" s="938"/>
      <c r="R572" s="2"/>
      <c r="S572" s="939"/>
      <c r="T572" s="938"/>
      <c r="U572" s="938"/>
      <c r="V572" s="938"/>
      <c r="W572" s="2"/>
      <c r="X572" s="2"/>
      <c r="Y572" s="2"/>
      <c r="Z572" s="2"/>
      <c r="AA572" s="2"/>
      <c r="AB572" s="2"/>
      <c r="AC572" s="940"/>
      <c r="AD572" s="2"/>
      <c r="AE572" s="2"/>
      <c r="AF572" s="2"/>
      <c r="AG572" s="2"/>
      <c r="AH572" s="2"/>
      <c r="AI572" s="2"/>
      <c r="AJ572" s="2"/>
      <c r="AK572" s="2"/>
      <c r="AL572" s="2"/>
      <c r="AM572" s="2"/>
      <c r="AN572" s="2"/>
      <c r="AO572" s="2"/>
      <c r="AP572" s="2"/>
      <c r="AQ572" s="2"/>
      <c r="AR572" s="2"/>
      <c r="AS572" s="2"/>
      <c r="AT572" s="2"/>
      <c r="AU572" s="2"/>
      <c r="AV572" s="2"/>
      <c r="AW572" s="2"/>
    </row>
    <row r="573">
      <c r="A573" s="2"/>
      <c r="B573" s="2"/>
      <c r="C573" s="2"/>
      <c r="D573" s="2"/>
      <c r="E573" s="2"/>
      <c r="F573" s="2"/>
      <c r="G573" s="2"/>
      <c r="H573" s="2"/>
      <c r="I573" s="2"/>
      <c r="J573" s="2"/>
      <c r="K573" s="2"/>
      <c r="L573" s="2"/>
      <c r="M573" s="2"/>
      <c r="N573" s="2"/>
      <c r="O573" s="2"/>
      <c r="P573" s="2"/>
      <c r="Q573" s="938"/>
      <c r="R573" s="2"/>
      <c r="S573" s="939"/>
      <c r="T573" s="938"/>
      <c r="U573" s="938"/>
      <c r="V573" s="938"/>
      <c r="W573" s="2"/>
      <c r="X573" s="2"/>
      <c r="Y573" s="2"/>
      <c r="Z573" s="2"/>
      <c r="AA573" s="2"/>
      <c r="AB573" s="2"/>
      <c r="AC573" s="940"/>
      <c r="AD573" s="2"/>
      <c r="AE573" s="2"/>
      <c r="AF573" s="2"/>
      <c r="AG573" s="2"/>
      <c r="AH573" s="2"/>
      <c r="AI573" s="2"/>
      <c r="AJ573" s="2"/>
      <c r="AK573" s="2"/>
      <c r="AL573" s="2"/>
      <c r="AM573" s="2"/>
      <c r="AN573" s="2"/>
      <c r="AO573" s="2"/>
      <c r="AP573" s="2"/>
      <c r="AQ573" s="2"/>
      <c r="AR573" s="2"/>
      <c r="AS573" s="2"/>
      <c r="AT573" s="2"/>
      <c r="AU573" s="2"/>
      <c r="AV573" s="2"/>
      <c r="AW573" s="2"/>
    </row>
    <row r="574">
      <c r="A574" s="2"/>
      <c r="B574" s="2"/>
      <c r="C574" s="2"/>
      <c r="D574" s="2"/>
      <c r="E574" s="2"/>
      <c r="F574" s="2"/>
      <c r="G574" s="2"/>
      <c r="H574" s="2"/>
      <c r="I574" s="2"/>
      <c r="J574" s="2"/>
      <c r="K574" s="2"/>
      <c r="L574" s="2"/>
      <c r="M574" s="2"/>
      <c r="N574" s="2"/>
      <c r="O574" s="2"/>
      <c r="P574" s="2"/>
      <c r="Q574" s="938"/>
      <c r="R574" s="2"/>
      <c r="S574" s="939"/>
      <c r="T574" s="938"/>
      <c r="U574" s="938"/>
      <c r="V574" s="938"/>
      <c r="W574" s="2"/>
      <c r="X574" s="2"/>
      <c r="Y574" s="2"/>
      <c r="Z574" s="2"/>
      <c r="AA574" s="2"/>
      <c r="AB574" s="2"/>
      <c r="AC574" s="940"/>
      <c r="AD574" s="2"/>
      <c r="AE574" s="2"/>
      <c r="AF574" s="2"/>
      <c r="AG574" s="2"/>
      <c r="AH574" s="2"/>
      <c r="AI574" s="2"/>
      <c r="AJ574" s="2"/>
      <c r="AK574" s="2"/>
      <c r="AL574" s="2"/>
      <c r="AM574" s="2"/>
      <c r="AN574" s="2"/>
      <c r="AO574" s="2"/>
      <c r="AP574" s="2"/>
      <c r="AQ574" s="2"/>
      <c r="AR574" s="2"/>
      <c r="AS574" s="2"/>
      <c r="AT574" s="2"/>
      <c r="AU574" s="2"/>
      <c r="AV574" s="2"/>
      <c r="AW574" s="2"/>
    </row>
    <row r="575">
      <c r="A575" s="2"/>
      <c r="B575" s="2"/>
      <c r="C575" s="2"/>
      <c r="D575" s="2"/>
      <c r="E575" s="2"/>
      <c r="F575" s="2"/>
      <c r="G575" s="2"/>
      <c r="H575" s="2"/>
      <c r="I575" s="2"/>
      <c r="J575" s="2"/>
      <c r="K575" s="2"/>
      <c r="L575" s="2"/>
      <c r="M575" s="2"/>
      <c r="N575" s="2"/>
      <c r="O575" s="2"/>
      <c r="P575" s="2"/>
      <c r="Q575" s="938"/>
      <c r="R575" s="2"/>
      <c r="S575" s="939"/>
      <c r="T575" s="938"/>
      <c r="U575" s="938"/>
      <c r="V575" s="938"/>
      <c r="W575" s="2"/>
      <c r="X575" s="2"/>
      <c r="Y575" s="2"/>
      <c r="Z575" s="2"/>
      <c r="AA575" s="2"/>
      <c r="AB575" s="2"/>
      <c r="AC575" s="940"/>
      <c r="AD575" s="2"/>
      <c r="AE575" s="2"/>
      <c r="AF575" s="2"/>
      <c r="AG575" s="2"/>
      <c r="AH575" s="2"/>
      <c r="AI575" s="2"/>
      <c r="AJ575" s="2"/>
      <c r="AK575" s="2"/>
      <c r="AL575" s="2"/>
      <c r="AM575" s="2"/>
      <c r="AN575" s="2"/>
      <c r="AO575" s="2"/>
      <c r="AP575" s="2"/>
      <c r="AQ575" s="2"/>
      <c r="AR575" s="2"/>
      <c r="AS575" s="2"/>
      <c r="AT575" s="2"/>
      <c r="AU575" s="2"/>
      <c r="AV575" s="2"/>
      <c r="AW575" s="2"/>
    </row>
    <row r="576">
      <c r="A576" s="2"/>
      <c r="B576" s="2"/>
      <c r="C576" s="2"/>
      <c r="D576" s="2"/>
      <c r="E576" s="2"/>
      <c r="F576" s="2"/>
      <c r="G576" s="2"/>
      <c r="H576" s="2"/>
      <c r="I576" s="2"/>
      <c r="J576" s="2"/>
      <c r="K576" s="2"/>
      <c r="L576" s="2"/>
      <c r="M576" s="2"/>
      <c r="N576" s="2"/>
      <c r="O576" s="2"/>
      <c r="P576" s="2"/>
      <c r="Q576" s="938"/>
      <c r="R576" s="2"/>
      <c r="S576" s="939"/>
      <c r="T576" s="938"/>
      <c r="U576" s="938"/>
      <c r="V576" s="938"/>
      <c r="W576" s="2"/>
      <c r="X576" s="2"/>
      <c r="Y576" s="2"/>
      <c r="Z576" s="2"/>
      <c r="AA576" s="2"/>
      <c r="AB576" s="2"/>
      <c r="AC576" s="940"/>
      <c r="AD576" s="2"/>
      <c r="AE576" s="2"/>
      <c r="AF576" s="2"/>
      <c r="AG576" s="2"/>
      <c r="AH576" s="2"/>
      <c r="AI576" s="2"/>
      <c r="AJ576" s="2"/>
      <c r="AK576" s="2"/>
      <c r="AL576" s="2"/>
      <c r="AM576" s="2"/>
      <c r="AN576" s="2"/>
      <c r="AO576" s="2"/>
      <c r="AP576" s="2"/>
      <c r="AQ576" s="2"/>
      <c r="AR576" s="2"/>
      <c r="AS576" s="2"/>
      <c r="AT576" s="2"/>
      <c r="AU576" s="2"/>
      <c r="AV576" s="2"/>
      <c r="AW576" s="2"/>
    </row>
    <row r="577">
      <c r="A577" s="2"/>
      <c r="B577" s="2"/>
      <c r="C577" s="2"/>
      <c r="D577" s="2"/>
      <c r="E577" s="2"/>
      <c r="F577" s="2"/>
      <c r="G577" s="2"/>
      <c r="H577" s="2"/>
      <c r="I577" s="2"/>
      <c r="J577" s="2"/>
      <c r="K577" s="2"/>
      <c r="L577" s="2"/>
      <c r="M577" s="2"/>
      <c r="N577" s="2"/>
      <c r="O577" s="2"/>
      <c r="P577" s="2"/>
      <c r="Q577" s="938"/>
      <c r="R577" s="2"/>
      <c r="S577" s="939"/>
      <c r="T577" s="938"/>
      <c r="U577" s="938"/>
      <c r="V577" s="938"/>
      <c r="W577" s="2"/>
      <c r="X577" s="2"/>
      <c r="Y577" s="2"/>
      <c r="Z577" s="2"/>
      <c r="AA577" s="2"/>
      <c r="AB577" s="2"/>
      <c r="AC577" s="940"/>
      <c r="AD577" s="2"/>
      <c r="AE577" s="2"/>
      <c r="AF577" s="2"/>
      <c r="AG577" s="2"/>
      <c r="AH577" s="2"/>
      <c r="AI577" s="2"/>
      <c r="AJ577" s="2"/>
      <c r="AK577" s="2"/>
      <c r="AL577" s="2"/>
      <c r="AM577" s="2"/>
      <c r="AN577" s="2"/>
      <c r="AO577" s="2"/>
      <c r="AP577" s="2"/>
      <c r="AQ577" s="2"/>
      <c r="AR577" s="2"/>
      <c r="AS577" s="2"/>
      <c r="AT577" s="2"/>
      <c r="AU577" s="2"/>
      <c r="AV577" s="2"/>
      <c r="AW577" s="2"/>
    </row>
    <row r="578">
      <c r="A578" s="2"/>
      <c r="B578" s="2"/>
      <c r="C578" s="2"/>
      <c r="D578" s="2"/>
      <c r="E578" s="2"/>
      <c r="F578" s="2"/>
      <c r="G578" s="2"/>
      <c r="H578" s="2"/>
      <c r="I578" s="2"/>
      <c r="J578" s="2"/>
      <c r="K578" s="2"/>
      <c r="L578" s="2"/>
      <c r="M578" s="2"/>
      <c r="N578" s="2"/>
      <c r="O578" s="2"/>
      <c r="P578" s="2"/>
      <c r="Q578" s="938"/>
      <c r="R578" s="2"/>
      <c r="S578" s="939"/>
      <c r="T578" s="938"/>
      <c r="U578" s="938"/>
      <c r="V578" s="938"/>
      <c r="W578" s="2"/>
      <c r="X578" s="2"/>
      <c r="Y578" s="2"/>
      <c r="Z578" s="2"/>
      <c r="AA578" s="2"/>
      <c r="AB578" s="2"/>
      <c r="AC578" s="940"/>
      <c r="AD578" s="2"/>
      <c r="AE578" s="2"/>
      <c r="AF578" s="2"/>
      <c r="AG578" s="2"/>
      <c r="AH578" s="2"/>
      <c r="AI578" s="2"/>
      <c r="AJ578" s="2"/>
      <c r="AK578" s="2"/>
      <c r="AL578" s="2"/>
      <c r="AM578" s="2"/>
      <c r="AN578" s="2"/>
      <c r="AO578" s="2"/>
      <c r="AP578" s="2"/>
      <c r="AQ578" s="2"/>
      <c r="AR578" s="2"/>
      <c r="AS578" s="2"/>
      <c r="AT578" s="2"/>
      <c r="AU578" s="2"/>
      <c r="AV578" s="2"/>
      <c r="AW578" s="2"/>
    </row>
    <row r="579">
      <c r="A579" s="2"/>
      <c r="B579" s="2"/>
      <c r="C579" s="2"/>
      <c r="D579" s="2"/>
      <c r="E579" s="2"/>
      <c r="F579" s="2"/>
      <c r="G579" s="2"/>
      <c r="H579" s="2"/>
      <c r="I579" s="2"/>
      <c r="J579" s="2"/>
      <c r="K579" s="2"/>
      <c r="L579" s="2"/>
      <c r="M579" s="2"/>
      <c r="N579" s="2"/>
      <c r="O579" s="2"/>
      <c r="P579" s="2"/>
      <c r="Q579" s="938"/>
      <c r="R579" s="2"/>
      <c r="S579" s="939"/>
      <c r="T579" s="938"/>
      <c r="U579" s="938"/>
      <c r="V579" s="938"/>
      <c r="W579" s="2"/>
      <c r="X579" s="2"/>
      <c r="Y579" s="2"/>
      <c r="Z579" s="2"/>
      <c r="AA579" s="2"/>
      <c r="AB579" s="2"/>
      <c r="AC579" s="940"/>
      <c r="AD579" s="2"/>
      <c r="AE579" s="2"/>
      <c r="AF579" s="2"/>
      <c r="AG579" s="2"/>
      <c r="AH579" s="2"/>
      <c r="AI579" s="2"/>
      <c r="AJ579" s="2"/>
      <c r="AK579" s="2"/>
      <c r="AL579" s="2"/>
      <c r="AM579" s="2"/>
      <c r="AN579" s="2"/>
      <c r="AO579" s="2"/>
      <c r="AP579" s="2"/>
      <c r="AQ579" s="2"/>
      <c r="AR579" s="2"/>
      <c r="AS579" s="2"/>
      <c r="AT579" s="2"/>
      <c r="AU579" s="2"/>
      <c r="AV579" s="2"/>
      <c r="AW579" s="2"/>
    </row>
    <row r="580">
      <c r="A580" s="2"/>
      <c r="B580" s="2"/>
      <c r="C580" s="2"/>
      <c r="D580" s="2"/>
      <c r="E580" s="2"/>
      <c r="F580" s="2"/>
      <c r="G580" s="2"/>
      <c r="H580" s="2"/>
      <c r="I580" s="2"/>
      <c r="J580" s="2"/>
      <c r="K580" s="2"/>
      <c r="L580" s="2"/>
      <c r="M580" s="2"/>
      <c r="N580" s="2"/>
      <c r="O580" s="2"/>
      <c r="P580" s="2"/>
      <c r="Q580" s="938"/>
      <c r="R580" s="2"/>
      <c r="S580" s="939"/>
      <c r="T580" s="938"/>
      <c r="U580" s="938"/>
      <c r="V580" s="938"/>
      <c r="W580" s="2"/>
      <c r="X580" s="2"/>
      <c r="Y580" s="2"/>
      <c r="Z580" s="2"/>
      <c r="AA580" s="2"/>
      <c r="AB580" s="2"/>
      <c r="AC580" s="940"/>
      <c r="AD580" s="2"/>
      <c r="AE580" s="2"/>
      <c r="AF580" s="2"/>
      <c r="AG580" s="2"/>
      <c r="AH580" s="2"/>
      <c r="AI580" s="2"/>
      <c r="AJ580" s="2"/>
      <c r="AK580" s="2"/>
      <c r="AL580" s="2"/>
      <c r="AM580" s="2"/>
      <c r="AN580" s="2"/>
      <c r="AO580" s="2"/>
      <c r="AP580" s="2"/>
      <c r="AQ580" s="2"/>
      <c r="AR580" s="2"/>
      <c r="AS580" s="2"/>
      <c r="AT580" s="2"/>
      <c r="AU580" s="2"/>
      <c r="AV580" s="2"/>
      <c r="AW580" s="2"/>
    </row>
    <row r="581">
      <c r="A581" s="2"/>
      <c r="B581" s="2"/>
      <c r="C581" s="2"/>
      <c r="D581" s="2"/>
      <c r="E581" s="2"/>
      <c r="F581" s="2"/>
      <c r="G581" s="2"/>
      <c r="H581" s="2"/>
      <c r="I581" s="2"/>
      <c r="J581" s="2"/>
      <c r="K581" s="2"/>
      <c r="L581" s="2"/>
      <c r="M581" s="2"/>
      <c r="N581" s="2"/>
      <c r="O581" s="2"/>
      <c r="P581" s="2"/>
      <c r="Q581" s="938"/>
      <c r="R581" s="2"/>
      <c r="S581" s="939"/>
      <c r="T581" s="938"/>
      <c r="U581" s="938"/>
      <c r="V581" s="938"/>
      <c r="W581" s="2"/>
      <c r="X581" s="2"/>
      <c r="Y581" s="2"/>
      <c r="Z581" s="2"/>
      <c r="AA581" s="2"/>
      <c r="AB581" s="2"/>
      <c r="AC581" s="940"/>
      <c r="AD581" s="2"/>
      <c r="AE581" s="2"/>
      <c r="AF581" s="2"/>
      <c r="AG581" s="2"/>
      <c r="AH581" s="2"/>
      <c r="AI581" s="2"/>
      <c r="AJ581" s="2"/>
      <c r="AK581" s="2"/>
      <c r="AL581" s="2"/>
      <c r="AM581" s="2"/>
      <c r="AN581" s="2"/>
      <c r="AO581" s="2"/>
      <c r="AP581" s="2"/>
      <c r="AQ581" s="2"/>
      <c r="AR581" s="2"/>
      <c r="AS581" s="2"/>
      <c r="AT581" s="2"/>
      <c r="AU581" s="2"/>
      <c r="AV581" s="2"/>
      <c r="AW581" s="2"/>
    </row>
    <row r="582">
      <c r="A582" s="2"/>
      <c r="B582" s="2"/>
      <c r="C582" s="2"/>
      <c r="D582" s="2"/>
      <c r="E582" s="2"/>
      <c r="F582" s="2"/>
      <c r="G582" s="2"/>
      <c r="H582" s="2"/>
      <c r="I582" s="2"/>
      <c r="J582" s="2"/>
      <c r="K582" s="2"/>
      <c r="L582" s="2"/>
      <c r="M582" s="2"/>
      <c r="N582" s="2"/>
      <c r="O582" s="2"/>
      <c r="P582" s="2"/>
      <c r="Q582" s="938"/>
      <c r="R582" s="2"/>
      <c r="S582" s="939"/>
      <c r="T582" s="938"/>
      <c r="U582" s="938"/>
      <c r="V582" s="938"/>
      <c r="W582" s="2"/>
      <c r="X582" s="2"/>
      <c r="Y582" s="2"/>
      <c r="Z582" s="2"/>
      <c r="AA582" s="2"/>
      <c r="AB582" s="2"/>
      <c r="AC582" s="940"/>
      <c r="AD582" s="2"/>
      <c r="AE582" s="2"/>
      <c r="AF582" s="2"/>
      <c r="AG582" s="2"/>
      <c r="AH582" s="2"/>
      <c r="AI582" s="2"/>
      <c r="AJ582" s="2"/>
      <c r="AK582" s="2"/>
      <c r="AL582" s="2"/>
      <c r="AM582" s="2"/>
      <c r="AN582" s="2"/>
      <c r="AO582" s="2"/>
      <c r="AP582" s="2"/>
      <c r="AQ582" s="2"/>
      <c r="AR582" s="2"/>
      <c r="AS582" s="2"/>
      <c r="AT582" s="2"/>
      <c r="AU582" s="2"/>
      <c r="AV582" s="2"/>
      <c r="AW582" s="2"/>
    </row>
    <row r="583">
      <c r="A583" s="2"/>
      <c r="B583" s="2"/>
      <c r="C583" s="2"/>
      <c r="D583" s="2"/>
      <c r="E583" s="2"/>
      <c r="F583" s="2"/>
      <c r="G583" s="2"/>
      <c r="H583" s="2"/>
      <c r="I583" s="2"/>
      <c r="J583" s="2"/>
      <c r="K583" s="2"/>
      <c r="L583" s="2"/>
      <c r="M583" s="2"/>
      <c r="N583" s="2"/>
      <c r="O583" s="2"/>
      <c r="P583" s="2"/>
      <c r="Q583" s="938"/>
      <c r="R583" s="2"/>
      <c r="S583" s="939"/>
      <c r="T583" s="938"/>
      <c r="U583" s="938"/>
      <c r="V583" s="938"/>
      <c r="W583" s="2"/>
      <c r="X583" s="2"/>
      <c r="Y583" s="2"/>
      <c r="Z583" s="2"/>
      <c r="AA583" s="2"/>
      <c r="AB583" s="2"/>
      <c r="AC583" s="940"/>
      <c r="AD583" s="2"/>
      <c r="AE583" s="2"/>
      <c r="AF583" s="2"/>
      <c r="AG583" s="2"/>
      <c r="AH583" s="2"/>
      <c r="AI583" s="2"/>
      <c r="AJ583" s="2"/>
      <c r="AK583" s="2"/>
      <c r="AL583" s="2"/>
      <c r="AM583" s="2"/>
      <c r="AN583" s="2"/>
      <c r="AO583" s="2"/>
      <c r="AP583" s="2"/>
      <c r="AQ583" s="2"/>
      <c r="AR583" s="2"/>
      <c r="AS583" s="2"/>
      <c r="AT583" s="2"/>
      <c r="AU583" s="2"/>
      <c r="AV583" s="2"/>
      <c r="AW583" s="2"/>
    </row>
    <row r="584">
      <c r="A584" s="2"/>
      <c r="B584" s="2"/>
      <c r="C584" s="2"/>
      <c r="D584" s="2"/>
      <c r="E584" s="2"/>
      <c r="F584" s="2"/>
      <c r="G584" s="2"/>
      <c r="H584" s="2"/>
      <c r="I584" s="2"/>
      <c r="J584" s="2"/>
      <c r="K584" s="2"/>
      <c r="L584" s="2"/>
      <c r="M584" s="2"/>
      <c r="N584" s="2"/>
      <c r="O584" s="2"/>
      <c r="P584" s="2"/>
      <c r="Q584" s="938"/>
      <c r="R584" s="2"/>
      <c r="S584" s="939"/>
      <c r="T584" s="938"/>
      <c r="U584" s="938"/>
      <c r="V584" s="938"/>
      <c r="W584" s="2"/>
      <c r="X584" s="2"/>
      <c r="Y584" s="2"/>
      <c r="Z584" s="2"/>
      <c r="AA584" s="2"/>
      <c r="AB584" s="2"/>
      <c r="AC584" s="940"/>
      <c r="AD584" s="2"/>
      <c r="AE584" s="2"/>
      <c r="AF584" s="2"/>
      <c r="AG584" s="2"/>
      <c r="AH584" s="2"/>
      <c r="AI584" s="2"/>
      <c r="AJ584" s="2"/>
      <c r="AK584" s="2"/>
      <c r="AL584" s="2"/>
      <c r="AM584" s="2"/>
      <c r="AN584" s="2"/>
      <c r="AO584" s="2"/>
      <c r="AP584" s="2"/>
      <c r="AQ584" s="2"/>
      <c r="AR584" s="2"/>
      <c r="AS584" s="2"/>
      <c r="AT584" s="2"/>
      <c r="AU584" s="2"/>
      <c r="AV584" s="2"/>
      <c r="AW584" s="2"/>
    </row>
    <row r="585">
      <c r="A585" s="2"/>
      <c r="B585" s="2"/>
      <c r="C585" s="2"/>
      <c r="D585" s="2"/>
      <c r="E585" s="2"/>
      <c r="F585" s="2"/>
      <c r="G585" s="2"/>
      <c r="H585" s="2"/>
      <c r="I585" s="2"/>
      <c r="J585" s="2"/>
      <c r="K585" s="2"/>
      <c r="L585" s="2"/>
      <c r="M585" s="2"/>
      <c r="N585" s="2"/>
      <c r="O585" s="2"/>
      <c r="P585" s="2"/>
      <c r="Q585" s="938"/>
      <c r="R585" s="2"/>
      <c r="S585" s="939"/>
      <c r="T585" s="938"/>
      <c r="U585" s="938"/>
      <c r="V585" s="938"/>
      <c r="W585" s="2"/>
      <c r="X585" s="2"/>
      <c r="Y585" s="2"/>
      <c r="Z585" s="2"/>
      <c r="AA585" s="2"/>
      <c r="AB585" s="2"/>
      <c r="AC585" s="940"/>
      <c r="AD585" s="2"/>
      <c r="AE585" s="2"/>
      <c r="AF585" s="2"/>
      <c r="AG585" s="2"/>
      <c r="AH585" s="2"/>
      <c r="AI585" s="2"/>
      <c r="AJ585" s="2"/>
      <c r="AK585" s="2"/>
      <c r="AL585" s="2"/>
      <c r="AM585" s="2"/>
      <c r="AN585" s="2"/>
      <c r="AO585" s="2"/>
      <c r="AP585" s="2"/>
      <c r="AQ585" s="2"/>
      <c r="AR585" s="2"/>
      <c r="AS585" s="2"/>
      <c r="AT585" s="2"/>
      <c r="AU585" s="2"/>
      <c r="AV585" s="2"/>
      <c r="AW585" s="2"/>
    </row>
    <row r="586">
      <c r="A586" s="2"/>
      <c r="B586" s="2"/>
      <c r="C586" s="2"/>
      <c r="D586" s="2"/>
      <c r="E586" s="2"/>
      <c r="F586" s="2"/>
      <c r="G586" s="2"/>
      <c r="H586" s="2"/>
      <c r="I586" s="2"/>
      <c r="J586" s="2"/>
      <c r="K586" s="2"/>
      <c r="L586" s="2"/>
      <c r="M586" s="2"/>
      <c r="N586" s="2"/>
      <c r="O586" s="2"/>
      <c r="P586" s="2"/>
      <c r="Q586" s="938"/>
      <c r="R586" s="2"/>
      <c r="S586" s="939"/>
      <c r="T586" s="938"/>
      <c r="U586" s="938"/>
      <c r="V586" s="938"/>
      <c r="W586" s="2"/>
      <c r="X586" s="2"/>
      <c r="Y586" s="2"/>
      <c r="Z586" s="2"/>
      <c r="AA586" s="2"/>
      <c r="AB586" s="2"/>
      <c r="AC586" s="940"/>
      <c r="AD586" s="2"/>
      <c r="AE586" s="2"/>
      <c r="AF586" s="2"/>
      <c r="AG586" s="2"/>
      <c r="AH586" s="2"/>
      <c r="AI586" s="2"/>
      <c r="AJ586" s="2"/>
      <c r="AK586" s="2"/>
      <c r="AL586" s="2"/>
      <c r="AM586" s="2"/>
      <c r="AN586" s="2"/>
      <c r="AO586" s="2"/>
      <c r="AP586" s="2"/>
      <c r="AQ586" s="2"/>
      <c r="AR586" s="2"/>
      <c r="AS586" s="2"/>
      <c r="AT586" s="2"/>
      <c r="AU586" s="2"/>
      <c r="AV586" s="2"/>
      <c r="AW586" s="2"/>
    </row>
    <row r="587">
      <c r="A587" s="2"/>
      <c r="B587" s="2"/>
      <c r="C587" s="2"/>
      <c r="D587" s="2"/>
      <c r="E587" s="2"/>
      <c r="F587" s="2"/>
      <c r="G587" s="2"/>
      <c r="H587" s="2"/>
      <c r="I587" s="2"/>
      <c r="J587" s="2"/>
      <c r="K587" s="2"/>
      <c r="L587" s="2"/>
      <c r="M587" s="2"/>
      <c r="N587" s="2"/>
      <c r="O587" s="2"/>
      <c r="P587" s="2"/>
      <c r="Q587" s="938"/>
      <c r="R587" s="2"/>
      <c r="S587" s="939"/>
      <c r="T587" s="938"/>
      <c r="U587" s="938"/>
      <c r="V587" s="938"/>
      <c r="W587" s="2"/>
      <c r="X587" s="2"/>
      <c r="Y587" s="2"/>
      <c r="Z587" s="2"/>
      <c r="AA587" s="2"/>
      <c r="AB587" s="2"/>
      <c r="AC587" s="940"/>
      <c r="AD587" s="2"/>
      <c r="AE587" s="2"/>
      <c r="AF587" s="2"/>
      <c r="AG587" s="2"/>
      <c r="AH587" s="2"/>
      <c r="AI587" s="2"/>
      <c r="AJ587" s="2"/>
      <c r="AK587" s="2"/>
      <c r="AL587" s="2"/>
      <c r="AM587" s="2"/>
      <c r="AN587" s="2"/>
      <c r="AO587" s="2"/>
      <c r="AP587" s="2"/>
      <c r="AQ587" s="2"/>
      <c r="AR587" s="2"/>
      <c r="AS587" s="2"/>
      <c r="AT587" s="2"/>
      <c r="AU587" s="2"/>
      <c r="AV587" s="2"/>
      <c r="AW587" s="2"/>
    </row>
    <row r="588">
      <c r="A588" s="2"/>
      <c r="B588" s="2"/>
      <c r="C588" s="2"/>
      <c r="D588" s="2"/>
      <c r="E588" s="2"/>
      <c r="F588" s="2"/>
      <c r="G588" s="2"/>
      <c r="H588" s="2"/>
      <c r="I588" s="2"/>
      <c r="J588" s="2"/>
      <c r="K588" s="2"/>
      <c r="L588" s="2"/>
      <c r="M588" s="2"/>
      <c r="N588" s="2"/>
      <c r="O588" s="2"/>
      <c r="P588" s="2"/>
      <c r="Q588" s="938"/>
      <c r="R588" s="2"/>
      <c r="S588" s="939"/>
      <c r="T588" s="938"/>
      <c r="U588" s="938"/>
      <c r="V588" s="938"/>
      <c r="W588" s="2"/>
      <c r="X588" s="2"/>
      <c r="Y588" s="2"/>
      <c r="Z588" s="2"/>
      <c r="AA588" s="2"/>
      <c r="AB588" s="2"/>
      <c r="AC588" s="940"/>
      <c r="AD588" s="2"/>
      <c r="AE588" s="2"/>
      <c r="AF588" s="2"/>
      <c r="AG588" s="2"/>
      <c r="AH588" s="2"/>
      <c r="AI588" s="2"/>
      <c r="AJ588" s="2"/>
      <c r="AK588" s="2"/>
      <c r="AL588" s="2"/>
      <c r="AM588" s="2"/>
      <c r="AN588" s="2"/>
      <c r="AO588" s="2"/>
      <c r="AP588" s="2"/>
      <c r="AQ588" s="2"/>
      <c r="AR588" s="2"/>
      <c r="AS588" s="2"/>
      <c r="AT588" s="2"/>
      <c r="AU588" s="2"/>
      <c r="AV588" s="2"/>
      <c r="AW588" s="2"/>
    </row>
    <row r="589">
      <c r="A589" s="2"/>
      <c r="B589" s="2"/>
      <c r="C589" s="2"/>
      <c r="D589" s="2"/>
      <c r="E589" s="2"/>
      <c r="F589" s="2"/>
      <c r="G589" s="2"/>
      <c r="H589" s="2"/>
      <c r="I589" s="2"/>
      <c r="J589" s="2"/>
      <c r="K589" s="2"/>
      <c r="L589" s="2"/>
      <c r="M589" s="2"/>
      <c r="N589" s="2"/>
      <c r="O589" s="2"/>
      <c r="P589" s="2"/>
      <c r="Q589" s="938"/>
      <c r="R589" s="2"/>
      <c r="S589" s="939"/>
      <c r="T589" s="938"/>
      <c r="U589" s="938"/>
      <c r="V589" s="938"/>
      <c r="W589" s="2"/>
      <c r="X589" s="2"/>
      <c r="Y589" s="2"/>
      <c r="Z589" s="2"/>
      <c r="AA589" s="2"/>
      <c r="AB589" s="2"/>
      <c r="AC589" s="940"/>
      <c r="AD589" s="2"/>
      <c r="AE589" s="2"/>
      <c r="AF589" s="2"/>
      <c r="AG589" s="2"/>
      <c r="AH589" s="2"/>
      <c r="AI589" s="2"/>
      <c r="AJ589" s="2"/>
      <c r="AK589" s="2"/>
      <c r="AL589" s="2"/>
      <c r="AM589" s="2"/>
      <c r="AN589" s="2"/>
      <c r="AO589" s="2"/>
      <c r="AP589" s="2"/>
      <c r="AQ589" s="2"/>
      <c r="AR589" s="2"/>
      <c r="AS589" s="2"/>
      <c r="AT589" s="2"/>
      <c r="AU589" s="2"/>
      <c r="AV589" s="2"/>
      <c r="AW589" s="2"/>
    </row>
    <row r="590">
      <c r="A590" s="2"/>
      <c r="B590" s="2"/>
      <c r="C590" s="2"/>
      <c r="D590" s="2"/>
      <c r="E590" s="2"/>
      <c r="F590" s="2"/>
      <c r="G590" s="2"/>
      <c r="H590" s="2"/>
      <c r="I590" s="2"/>
      <c r="J590" s="2"/>
      <c r="K590" s="2"/>
      <c r="L590" s="2"/>
      <c r="M590" s="2"/>
      <c r="N590" s="2"/>
      <c r="O590" s="2"/>
      <c r="P590" s="2"/>
      <c r="Q590" s="938"/>
      <c r="R590" s="2"/>
      <c r="S590" s="939"/>
      <c r="T590" s="938"/>
      <c r="U590" s="938"/>
      <c r="V590" s="938"/>
      <c r="W590" s="2"/>
      <c r="X590" s="2"/>
      <c r="Y590" s="2"/>
      <c r="Z590" s="2"/>
      <c r="AA590" s="2"/>
      <c r="AB590" s="2"/>
      <c r="AC590" s="940"/>
      <c r="AD590" s="2"/>
      <c r="AE590" s="2"/>
      <c r="AF590" s="2"/>
      <c r="AG590" s="2"/>
      <c r="AH590" s="2"/>
      <c r="AI590" s="2"/>
      <c r="AJ590" s="2"/>
      <c r="AK590" s="2"/>
      <c r="AL590" s="2"/>
      <c r="AM590" s="2"/>
      <c r="AN590" s="2"/>
      <c r="AO590" s="2"/>
      <c r="AP590" s="2"/>
      <c r="AQ590" s="2"/>
      <c r="AR590" s="2"/>
      <c r="AS590" s="2"/>
      <c r="AT590" s="2"/>
      <c r="AU590" s="2"/>
      <c r="AV590" s="2"/>
      <c r="AW590" s="2"/>
    </row>
    <row r="591">
      <c r="A591" s="2"/>
      <c r="B591" s="2"/>
      <c r="C591" s="2"/>
      <c r="D591" s="2"/>
      <c r="E591" s="2"/>
      <c r="F591" s="2"/>
      <c r="G591" s="2"/>
      <c r="H591" s="2"/>
      <c r="I591" s="2"/>
      <c r="J591" s="2"/>
      <c r="K591" s="2"/>
      <c r="L591" s="2"/>
      <c r="M591" s="2"/>
      <c r="N591" s="2"/>
      <c r="O591" s="2"/>
      <c r="P591" s="2"/>
      <c r="Q591" s="938"/>
      <c r="R591" s="2"/>
      <c r="S591" s="939"/>
      <c r="T591" s="938"/>
      <c r="U591" s="938"/>
      <c r="V591" s="938"/>
      <c r="W591" s="2"/>
      <c r="X591" s="2"/>
      <c r="Y591" s="2"/>
      <c r="Z591" s="2"/>
      <c r="AA591" s="2"/>
      <c r="AB591" s="2"/>
      <c r="AC591" s="940"/>
      <c r="AD591" s="2"/>
      <c r="AE591" s="2"/>
      <c r="AF591" s="2"/>
      <c r="AG591" s="2"/>
      <c r="AH591" s="2"/>
      <c r="AI591" s="2"/>
      <c r="AJ591" s="2"/>
      <c r="AK591" s="2"/>
      <c r="AL591" s="2"/>
      <c r="AM591" s="2"/>
      <c r="AN591" s="2"/>
      <c r="AO591" s="2"/>
      <c r="AP591" s="2"/>
      <c r="AQ591" s="2"/>
      <c r="AR591" s="2"/>
      <c r="AS591" s="2"/>
      <c r="AT591" s="2"/>
      <c r="AU591" s="2"/>
      <c r="AV591" s="2"/>
      <c r="AW591" s="2"/>
    </row>
    <row r="592">
      <c r="A592" s="2"/>
      <c r="B592" s="2"/>
      <c r="C592" s="2"/>
      <c r="D592" s="2"/>
      <c r="E592" s="2"/>
      <c r="F592" s="2"/>
      <c r="G592" s="2"/>
      <c r="H592" s="2"/>
      <c r="I592" s="2"/>
      <c r="J592" s="2"/>
      <c r="K592" s="2"/>
      <c r="L592" s="2"/>
      <c r="M592" s="2"/>
      <c r="N592" s="2"/>
      <c r="O592" s="2"/>
      <c r="P592" s="2"/>
      <c r="Q592" s="938"/>
      <c r="R592" s="2"/>
      <c r="S592" s="939"/>
      <c r="T592" s="938"/>
      <c r="U592" s="938"/>
      <c r="V592" s="938"/>
      <c r="W592" s="2"/>
      <c r="X592" s="2"/>
      <c r="Y592" s="2"/>
      <c r="Z592" s="2"/>
      <c r="AA592" s="2"/>
      <c r="AB592" s="2"/>
      <c r="AC592" s="940"/>
      <c r="AD592" s="2"/>
      <c r="AE592" s="2"/>
      <c r="AF592" s="2"/>
      <c r="AG592" s="2"/>
      <c r="AH592" s="2"/>
      <c r="AI592" s="2"/>
      <c r="AJ592" s="2"/>
      <c r="AK592" s="2"/>
      <c r="AL592" s="2"/>
      <c r="AM592" s="2"/>
      <c r="AN592" s="2"/>
      <c r="AO592" s="2"/>
      <c r="AP592" s="2"/>
      <c r="AQ592" s="2"/>
      <c r="AR592" s="2"/>
      <c r="AS592" s="2"/>
      <c r="AT592" s="2"/>
      <c r="AU592" s="2"/>
      <c r="AV592" s="2"/>
      <c r="AW592" s="2"/>
    </row>
    <row r="593">
      <c r="A593" s="2"/>
      <c r="B593" s="2"/>
      <c r="C593" s="2"/>
      <c r="D593" s="2"/>
      <c r="E593" s="2"/>
      <c r="F593" s="2"/>
      <c r="G593" s="2"/>
      <c r="H593" s="2"/>
      <c r="I593" s="2"/>
      <c r="J593" s="2"/>
      <c r="K593" s="2"/>
      <c r="L593" s="2"/>
      <c r="M593" s="2"/>
      <c r="N593" s="2"/>
      <c r="O593" s="2"/>
      <c r="P593" s="2"/>
      <c r="Q593" s="938"/>
      <c r="R593" s="2"/>
      <c r="S593" s="939"/>
      <c r="T593" s="938"/>
      <c r="U593" s="938"/>
      <c r="V593" s="938"/>
      <c r="W593" s="2"/>
      <c r="X593" s="2"/>
      <c r="Y593" s="2"/>
      <c r="Z593" s="2"/>
      <c r="AA593" s="2"/>
      <c r="AB593" s="2"/>
      <c r="AC593" s="940"/>
      <c r="AD593" s="2"/>
      <c r="AE593" s="2"/>
      <c r="AF593" s="2"/>
      <c r="AG593" s="2"/>
      <c r="AH593" s="2"/>
      <c r="AI593" s="2"/>
      <c r="AJ593" s="2"/>
      <c r="AK593" s="2"/>
      <c r="AL593" s="2"/>
      <c r="AM593" s="2"/>
      <c r="AN593" s="2"/>
      <c r="AO593" s="2"/>
      <c r="AP593" s="2"/>
      <c r="AQ593" s="2"/>
      <c r="AR593" s="2"/>
      <c r="AS593" s="2"/>
      <c r="AT593" s="2"/>
      <c r="AU593" s="2"/>
      <c r="AV593" s="2"/>
      <c r="AW593" s="2"/>
    </row>
    <row r="594">
      <c r="A594" s="2"/>
      <c r="B594" s="2"/>
      <c r="C594" s="2"/>
      <c r="D594" s="2"/>
      <c r="E594" s="2"/>
      <c r="F594" s="2"/>
      <c r="G594" s="2"/>
      <c r="H594" s="2"/>
      <c r="I594" s="2"/>
      <c r="J594" s="2"/>
      <c r="K594" s="2"/>
      <c r="L594" s="2"/>
      <c r="M594" s="2"/>
      <c r="N594" s="2"/>
      <c r="O594" s="2"/>
      <c r="P594" s="2"/>
      <c r="Q594" s="938"/>
      <c r="R594" s="2"/>
      <c r="S594" s="939"/>
      <c r="T594" s="938"/>
      <c r="U594" s="938"/>
      <c r="V594" s="938"/>
      <c r="W594" s="2"/>
      <c r="X594" s="2"/>
      <c r="Y594" s="2"/>
      <c r="Z594" s="2"/>
      <c r="AA594" s="2"/>
      <c r="AB594" s="2"/>
      <c r="AC594" s="940"/>
      <c r="AD594" s="2"/>
      <c r="AE594" s="2"/>
      <c r="AF594" s="2"/>
      <c r="AG594" s="2"/>
      <c r="AH594" s="2"/>
      <c r="AI594" s="2"/>
      <c r="AJ594" s="2"/>
      <c r="AK594" s="2"/>
      <c r="AL594" s="2"/>
      <c r="AM594" s="2"/>
      <c r="AN594" s="2"/>
      <c r="AO594" s="2"/>
      <c r="AP594" s="2"/>
      <c r="AQ594" s="2"/>
      <c r="AR594" s="2"/>
      <c r="AS594" s="2"/>
      <c r="AT594" s="2"/>
      <c r="AU594" s="2"/>
      <c r="AV594" s="2"/>
      <c r="AW594" s="2"/>
    </row>
    <row r="595">
      <c r="A595" s="2"/>
      <c r="B595" s="2"/>
      <c r="C595" s="2"/>
      <c r="D595" s="2"/>
      <c r="E595" s="2"/>
      <c r="F595" s="2"/>
      <c r="G595" s="2"/>
      <c r="H595" s="2"/>
      <c r="I595" s="2"/>
      <c r="J595" s="2"/>
      <c r="K595" s="2"/>
      <c r="L595" s="2"/>
      <c r="M595" s="2"/>
      <c r="N595" s="2"/>
      <c r="O595" s="2"/>
      <c r="P595" s="2"/>
      <c r="Q595" s="938"/>
      <c r="R595" s="2"/>
      <c r="S595" s="939"/>
      <c r="T595" s="938"/>
      <c r="U595" s="938"/>
      <c r="V595" s="938"/>
      <c r="W595" s="2"/>
      <c r="X595" s="2"/>
      <c r="Y595" s="2"/>
      <c r="Z595" s="2"/>
      <c r="AA595" s="2"/>
      <c r="AB595" s="2"/>
      <c r="AC595" s="940"/>
      <c r="AD595" s="2"/>
      <c r="AE595" s="2"/>
      <c r="AF595" s="2"/>
      <c r="AG595" s="2"/>
      <c r="AH595" s="2"/>
      <c r="AI595" s="2"/>
      <c r="AJ595" s="2"/>
      <c r="AK595" s="2"/>
      <c r="AL595" s="2"/>
      <c r="AM595" s="2"/>
      <c r="AN595" s="2"/>
      <c r="AO595" s="2"/>
      <c r="AP595" s="2"/>
      <c r="AQ595" s="2"/>
      <c r="AR595" s="2"/>
      <c r="AS595" s="2"/>
      <c r="AT595" s="2"/>
      <c r="AU595" s="2"/>
      <c r="AV595" s="2"/>
      <c r="AW595" s="2"/>
    </row>
    <row r="596">
      <c r="A596" s="2"/>
      <c r="B596" s="2"/>
      <c r="C596" s="2"/>
      <c r="D596" s="2"/>
      <c r="E596" s="2"/>
      <c r="F596" s="2"/>
      <c r="G596" s="2"/>
      <c r="H596" s="2"/>
      <c r="I596" s="2"/>
      <c r="J596" s="2"/>
      <c r="K596" s="2"/>
      <c r="L596" s="2"/>
      <c r="M596" s="2"/>
      <c r="N596" s="2"/>
      <c r="O596" s="2"/>
      <c r="P596" s="2"/>
      <c r="Q596" s="938"/>
      <c r="R596" s="2"/>
      <c r="S596" s="939"/>
      <c r="T596" s="938"/>
      <c r="U596" s="938"/>
      <c r="V596" s="938"/>
      <c r="W596" s="2"/>
      <c r="X596" s="2"/>
      <c r="Y596" s="2"/>
      <c r="Z596" s="2"/>
      <c r="AA596" s="2"/>
      <c r="AB596" s="2"/>
      <c r="AC596" s="940"/>
      <c r="AD596" s="2"/>
      <c r="AE596" s="2"/>
      <c r="AF596" s="2"/>
      <c r="AG596" s="2"/>
      <c r="AH596" s="2"/>
      <c r="AI596" s="2"/>
      <c r="AJ596" s="2"/>
      <c r="AK596" s="2"/>
      <c r="AL596" s="2"/>
      <c r="AM596" s="2"/>
      <c r="AN596" s="2"/>
      <c r="AO596" s="2"/>
      <c r="AP596" s="2"/>
      <c r="AQ596" s="2"/>
      <c r="AR596" s="2"/>
      <c r="AS596" s="2"/>
      <c r="AT596" s="2"/>
      <c r="AU596" s="2"/>
      <c r="AV596" s="2"/>
      <c r="AW596" s="2"/>
    </row>
    <row r="597">
      <c r="A597" s="2"/>
      <c r="B597" s="2"/>
      <c r="C597" s="2"/>
      <c r="D597" s="2"/>
      <c r="E597" s="2"/>
      <c r="F597" s="2"/>
      <c r="G597" s="2"/>
      <c r="H597" s="2"/>
      <c r="I597" s="2"/>
      <c r="J597" s="2"/>
      <c r="K597" s="2"/>
      <c r="L597" s="2"/>
      <c r="M597" s="2"/>
      <c r="N597" s="2"/>
      <c r="O597" s="2"/>
      <c r="P597" s="2"/>
      <c r="Q597" s="938"/>
      <c r="R597" s="2"/>
      <c r="S597" s="939"/>
      <c r="T597" s="938"/>
      <c r="U597" s="938"/>
      <c r="V597" s="938"/>
      <c r="W597" s="2"/>
      <c r="X597" s="2"/>
      <c r="Y597" s="2"/>
      <c r="Z597" s="2"/>
      <c r="AA597" s="2"/>
      <c r="AB597" s="2"/>
      <c r="AC597" s="940"/>
      <c r="AD597" s="2"/>
      <c r="AE597" s="2"/>
      <c r="AF597" s="2"/>
      <c r="AG597" s="2"/>
      <c r="AH597" s="2"/>
      <c r="AI597" s="2"/>
      <c r="AJ597" s="2"/>
      <c r="AK597" s="2"/>
      <c r="AL597" s="2"/>
      <c r="AM597" s="2"/>
      <c r="AN597" s="2"/>
      <c r="AO597" s="2"/>
      <c r="AP597" s="2"/>
      <c r="AQ597" s="2"/>
      <c r="AR597" s="2"/>
      <c r="AS597" s="2"/>
      <c r="AT597" s="2"/>
      <c r="AU597" s="2"/>
      <c r="AV597" s="2"/>
      <c r="AW597" s="2"/>
    </row>
    <row r="598">
      <c r="A598" s="2"/>
      <c r="B598" s="2"/>
      <c r="C598" s="2"/>
      <c r="D598" s="2"/>
      <c r="E598" s="2"/>
      <c r="F598" s="2"/>
      <c r="G598" s="2"/>
      <c r="H598" s="2"/>
      <c r="I598" s="2"/>
      <c r="J598" s="2"/>
      <c r="K598" s="2"/>
      <c r="L598" s="2"/>
      <c r="M598" s="2"/>
      <c r="N598" s="2"/>
      <c r="O598" s="2"/>
      <c r="P598" s="2"/>
      <c r="Q598" s="938"/>
      <c r="R598" s="2"/>
      <c r="S598" s="939"/>
      <c r="T598" s="938"/>
      <c r="U598" s="938"/>
      <c r="V598" s="938"/>
      <c r="W598" s="2"/>
      <c r="X598" s="2"/>
      <c r="Y598" s="2"/>
      <c r="Z598" s="2"/>
      <c r="AA598" s="2"/>
      <c r="AB598" s="2"/>
      <c r="AC598" s="940"/>
      <c r="AD598" s="2"/>
      <c r="AE598" s="2"/>
      <c r="AF598" s="2"/>
      <c r="AG598" s="2"/>
      <c r="AH598" s="2"/>
      <c r="AI598" s="2"/>
      <c r="AJ598" s="2"/>
      <c r="AK598" s="2"/>
      <c r="AL598" s="2"/>
      <c r="AM598" s="2"/>
      <c r="AN598" s="2"/>
      <c r="AO598" s="2"/>
      <c r="AP598" s="2"/>
      <c r="AQ598" s="2"/>
      <c r="AR598" s="2"/>
      <c r="AS598" s="2"/>
      <c r="AT598" s="2"/>
      <c r="AU598" s="2"/>
      <c r="AV598" s="2"/>
      <c r="AW598" s="2"/>
    </row>
    <row r="599">
      <c r="A599" s="2"/>
      <c r="B599" s="2"/>
      <c r="C599" s="2"/>
      <c r="D599" s="2"/>
      <c r="E599" s="2"/>
      <c r="F599" s="2"/>
      <c r="G599" s="2"/>
      <c r="H599" s="2"/>
      <c r="I599" s="2"/>
      <c r="J599" s="2"/>
      <c r="K599" s="2"/>
      <c r="L599" s="2"/>
      <c r="M599" s="2"/>
      <c r="N599" s="2"/>
      <c r="O599" s="2"/>
      <c r="P599" s="2"/>
      <c r="Q599" s="938"/>
      <c r="R599" s="2"/>
      <c r="S599" s="939"/>
      <c r="T599" s="938"/>
      <c r="U599" s="938"/>
      <c r="V599" s="938"/>
      <c r="W599" s="2"/>
      <c r="X599" s="2"/>
      <c r="Y599" s="2"/>
      <c r="Z599" s="2"/>
      <c r="AA599" s="2"/>
      <c r="AB599" s="2"/>
      <c r="AC599" s="940"/>
      <c r="AD599" s="2"/>
      <c r="AE599" s="2"/>
      <c r="AF599" s="2"/>
      <c r="AG599" s="2"/>
      <c r="AH599" s="2"/>
      <c r="AI599" s="2"/>
      <c r="AJ599" s="2"/>
      <c r="AK599" s="2"/>
      <c r="AL599" s="2"/>
      <c r="AM599" s="2"/>
      <c r="AN599" s="2"/>
      <c r="AO599" s="2"/>
      <c r="AP599" s="2"/>
      <c r="AQ599" s="2"/>
      <c r="AR599" s="2"/>
      <c r="AS599" s="2"/>
      <c r="AT599" s="2"/>
      <c r="AU599" s="2"/>
      <c r="AV599" s="2"/>
      <c r="AW599" s="2"/>
    </row>
    <row r="600">
      <c r="A600" s="2"/>
      <c r="B600" s="2"/>
      <c r="C600" s="2"/>
      <c r="D600" s="2"/>
      <c r="E600" s="2"/>
      <c r="F600" s="2"/>
      <c r="G600" s="2"/>
      <c r="H600" s="2"/>
      <c r="I600" s="2"/>
      <c r="J600" s="2"/>
      <c r="K600" s="2"/>
      <c r="L600" s="2"/>
      <c r="M600" s="2"/>
      <c r="N600" s="2"/>
      <c r="O600" s="2"/>
      <c r="P600" s="2"/>
      <c r="Q600" s="938"/>
      <c r="R600" s="2"/>
      <c r="S600" s="939"/>
      <c r="T600" s="938"/>
      <c r="U600" s="938"/>
      <c r="V600" s="938"/>
      <c r="W600" s="2"/>
      <c r="X600" s="2"/>
      <c r="Y600" s="2"/>
      <c r="Z600" s="2"/>
      <c r="AA600" s="2"/>
      <c r="AB600" s="2"/>
      <c r="AC600" s="940"/>
      <c r="AD600" s="2"/>
      <c r="AE600" s="2"/>
      <c r="AF600" s="2"/>
      <c r="AG600" s="2"/>
      <c r="AH600" s="2"/>
      <c r="AI600" s="2"/>
      <c r="AJ600" s="2"/>
      <c r="AK600" s="2"/>
      <c r="AL600" s="2"/>
      <c r="AM600" s="2"/>
      <c r="AN600" s="2"/>
      <c r="AO600" s="2"/>
      <c r="AP600" s="2"/>
      <c r="AQ600" s="2"/>
      <c r="AR600" s="2"/>
      <c r="AS600" s="2"/>
      <c r="AT600" s="2"/>
      <c r="AU600" s="2"/>
      <c r="AV600" s="2"/>
      <c r="AW600" s="2"/>
    </row>
    <row r="601">
      <c r="A601" s="2"/>
      <c r="B601" s="2"/>
      <c r="C601" s="2"/>
      <c r="D601" s="2"/>
      <c r="E601" s="2"/>
      <c r="F601" s="2"/>
      <c r="G601" s="2"/>
      <c r="H601" s="2"/>
      <c r="I601" s="2"/>
      <c r="J601" s="2"/>
      <c r="K601" s="2"/>
      <c r="L601" s="2"/>
      <c r="M601" s="2"/>
      <c r="N601" s="2"/>
      <c r="O601" s="2"/>
      <c r="P601" s="2"/>
      <c r="Q601" s="938"/>
      <c r="R601" s="2"/>
      <c r="S601" s="939"/>
      <c r="T601" s="938"/>
      <c r="U601" s="938"/>
      <c r="V601" s="938"/>
      <c r="W601" s="2"/>
      <c r="X601" s="2"/>
      <c r="Y601" s="2"/>
      <c r="Z601" s="2"/>
      <c r="AA601" s="2"/>
      <c r="AB601" s="2"/>
      <c r="AC601" s="940"/>
      <c r="AD601" s="2"/>
      <c r="AE601" s="2"/>
      <c r="AF601" s="2"/>
      <c r="AG601" s="2"/>
      <c r="AH601" s="2"/>
      <c r="AI601" s="2"/>
      <c r="AJ601" s="2"/>
      <c r="AK601" s="2"/>
      <c r="AL601" s="2"/>
      <c r="AM601" s="2"/>
      <c r="AN601" s="2"/>
      <c r="AO601" s="2"/>
      <c r="AP601" s="2"/>
      <c r="AQ601" s="2"/>
      <c r="AR601" s="2"/>
      <c r="AS601" s="2"/>
      <c r="AT601" s="2"/>
      <c r="AU601" s="2"/>
      <c r="AV601" s="2"/>
      <c r="AW601" s="2"/>
    </row>
    <row r="602">
      <c r="A602" s="2"/>
      <c r="B602" s="2"/>
      <c r="C602" s="2"/>
      <c r="D602" s="2"/>
      <c r="E602" s="2"/>
      <c r="F602" s="2"/>
      <c r="G602" s="2"/>
      <c r="H602" s="2"/>
      <c r="I602" s="2"/>
      <c r="J602" s="2"/>
      <c r="K602" s="2"/>
      <c r="L602" s="2"/>
      <c r="M602" s="2"/>
      <c r="N602" s="2"/>
      <c r="O602" s="2"/>
      <c r="P602" s="2"/>
      <c r="Q602" s="938"/>
      <c r="R602" s="2"/>
      <c r="S602" s="939"/>
      <c r="T602" s="938"/>
      <c r="U602" s="938"/>
      <c r="V602" s="938"/>
      <c r="W602" s="2"/>
      <c r="X602" s="2"/>
      <c r="Y602" s="2"/>
      <c r="Z602" s="2"/>
      <c r="AA602" s="2"/>
      <c r="AB602" s="2"/>
      <c r="AC602" s="940"/>
      <c r="AD602" s="2"/>
      <c r="AE602" s="2"/>
      <c r="AF602" s="2"/>
      <c r="AG602" s="2"/>
      <c r="AH602" s="2"/>
      <c r="AI602" s="2"/>
      <c r="AJ602" s="2"/>
      <c r="AK602" s="2"/>
      <c r="AL602" s="2"/>
      <c r="AM602" s="2"/>
      <c r="AN602" s="2"/>
      <c r="AO602" s="2"/>
      <c r="AP602" s="2"/>
      <c r="AQ602" s="2"/>
      <c r="AR602" s="2"/>
      <c r="AS602" s="2"/>
      <c r="AT602" s="2"/>
      <c r="AU602" s="2"/>
      <c r="AV602" s="2"/>
      <c r="AW602" s="2"/>
    </row>
    <row r="603">
      <c r="A603" s="2"/>
      <c r="B603" s="2"/>
      <c r="C603" s="2"/>
      <c r="D603" s="2"/>
      <c r="E603" s="2"/>
      <c r="F603" s="2"/>
      <c r="G603" s="2"/>
      <c r="H603" s="2"/>
      <c r="I603" s="2"/>
      <c r="J603" s="2"/>
      <c r="K603" s="2"/>
      <c r="L603" s="2"/>
      <c r="M603" s="2"/>
      <c r="N603" s="2"/>
      <c r="O603" s="2"/>
      <c r="P603" s="2"/>
      <c r="Q603" s="938"/>
      <c r="R603" s="2"/>
      <c r="S603" s="939"/>
      <c r="T603" s="938"/>
      <c r="U603" s="938"/>
      <c r="V603" s="938"/>
      <c r="W603" s="2"/>
      <c r="X603" s="2"/>
      <c r="Y603" s="2"/>
      <c r="Z603" s="2"/>
      <c r="AA603" s="2"/>
      <c r="AB603" s="2"/>
      <c r="AC603" s="940"/>
      <c r="AD603" s="2"/>
      <c r="AE603" s="2"/>
      <c r="AF603" s="2"/>
      <c r="AG603" s="2"/>
      <c r="AH603" s="2"/>
      <c r="AI603" s="2"/>
      <c r="AJ603" s="2"/>
      <c r="AK603" s="2"/>
      <c r="AL603" s="2"/>
      <c r="AM603" s="2"/>
      <c r="AN603" s="2"/>
      <c r="AO603" s="2"/>
      <c r="AP603" s="2"/>
      <c r="AQ603" s="2"/>
      <c r="AR603" s="2"/>
      <c r="AS603" s="2"/>
      <c r="AT603" s="2"/>
      <c r="AU603" s="2"/>
      <c r="AV603" s="2"/>
      <c r="AW603" s="2"/>
    </row>
    <row r="604">
      <c r="A604" s="2"/>
      <c r="B604" s="2"/>
      <c r="C604" s="2"/>
      <c r="D604" s="2"/>
      <c r="E604" s="2"/>
      <c r="F604" s="2"/>
      <c r="G604" s="2"/>
      <c r="H604" s="2"/>
      <c r="I604" s="2"/>
      <c r="J604" s="2"/>
      <c r="K604" s="2"/>
      <c r="L604" s="2"/>
      <c r="M604" s="2"/>
      <c r="N604" s="2"/>
      <c r="O604" s="2"/>
      <c r="P604" s="2"/>
      <c r="Q604" s="938"/>
      <c r="R604" s="2"/>
      <c r="S604" s="939"/>
      <c r="T604" s="938"/>
      <c r="U604" s="938"/>
      <c r="V604" s="938"/>
      <c r="W604" s="2"/>
      <c r="X604" s="2"/>
      <c r="Y604" s="2"/>
      <c r="Z604" s="2"/>
      <c r="AA604" s="2"/>
      <c r="AB604" s="2"/>
      <c r="AC604" s="940"/>
      <c r="AD604" s="2"/>
      <c r="AE604" s="2"/>
      <c r="AF604" s="2"/>
      <c r="AG604" s="2"/>
      <c r="AH604" s="2"/>
      <c r="AI604" s="2"/>
      <c r="AJ604" s="2"/>
      <c r="AK604" s="2"/>
      <c r="AL604" s="2"/>
      <c r="AM604" s="2"/>
      <c r="AN604" s="2"/>
      <c r="AO604" s="2"/>
      <c r="AP604" s="2"/>
      <c r="AQ604" s="2"/>
      <c r="AR604" s="2"/>
      <c r="AS604" s="2"/>
      <c r="AT604" s="2"/>
      <c r="AU604" s="2"/>
      <c r="AV604" s="2"/>
      <c r="AW604" s="2"/>
    </row>
    <row r="605">
      <c r="A605" s="2"/>
      <c r="B605" s="2"/>
      <c r="C605" s="2"/>
      <c r="D605" s="2"/>
      <c r="E605" s="2"/>
      <c r="F605" s="2"/>
      <c r="G605" s="2"/>
      <c r="H605" s="2"/>
      <c r="I605" s="2"/>
      <c r="J605" s="2"/>
      <c r="K605" s="2"/>
      <c r="L605" s="2"/>
      <c r="M605" s="2"/>
      <c r="N605" s="2"/>
      <c r="O605" s="2"/>
      <c r="P605" s="2"/>
      <c r="Q605" s="938"/>
      <c r="R605" s="2"/>
      <c r="S605" s="939"/>
      <c r="T605" s="938"/>
      <c r="U605" s="938"/>
      <c r="V605" s="938"/>
      <c r="W605" s="2"/>
      <c r="X605" s="2"/>
      <c r="Y605" s="2"/>
      <c r="Z605" s="2"/>
      <c r="AA605" s="2"/>
      <c r="AB605" s="2"/>
      <c r="AC605" s="940"/>
      <c r="AD605" s="2"/>
      <c r="AE605" s="2"/>
      <c r="AF605" s="2"/>
      <c r="AG605" s="2"/>
      <c r="AH605" s="2"/>
      <c r="AI605" s="2"/>
      <c r="AJ605" s="2"/>
      <c r="AK605" s="2"/>
      <c r="AL605" s="2"/>
      <c r="AM605" s="2"/>
      <c r="AN605" s="2"/>
      <c r="AO605" s="2"/>
      <c r="AP605" s="2"/>
      <c r="AQ605" s="2"/>
      <c r="AR605" s="2"/>
      <c r="AS605" s="2"/>
      <c r="AT605" s="2"/>
      <c r="AU605" s="2"/>
      <c r="AV605" s="2"/>
      <c r="AW605" s="2"/>
    </row>
    <row r="606">
      <c r="A606" s="2"/>
      <c r="B606" s="2"/>
      <c r="C606" s="2"/>
      <c r="D606" s="2"/>
      <c r="E606" s="2"/>
      <c r="F606" s="2"/>
      <c r="G606" s="2"/>
      <c r="H606" s="2"/>
      <c r="I606" s="2"/>
      <c r="J606" s="2"/>
      <c r="K606" s="2"/>
      <c r="L606" s="2"/>
      <c r="M606" s="2"/>
      <c r="N606" s="2"/>
      <c r="O606" s="2"/>
      <c r="P606" s="2"/>
      <c r="Q606" s="938"/>
      <c r="R606" s="2"/>
      <c r="S606" s="939"/>
      <c r="T606" s="938"/>
      <c r="U606" s="938"/>
      <c r="V606" s="938"/>
      <c r="W606" s="2"/>
      <c r="X606" s="2"/>
      <c r="Y606" s="2"/>
      <c r="Z606" s="2"/>
      <c r="AA606" s="2"/>
      <c r="AB606" s="2"/>
      <c r="AC606" s="940"/>
      <c r="AD606" s="2"/>
      <c r="AE606" s="2"/>
      <c r="AF606" s="2"/>
      <c r="AG606" s="2"/>
      <c r="AH606" s="2"/>
      <c r="AI606" s="2"/>
      <c r="AJ606" s="2"/>
      <c r="AK606" s="2"/>
      <c r="AL606" s="2"/>
      <c r="AM606" s="2"/>
      <c r="AN606" s="2"/>
      <c r="AO606" s="2"/>
      <c r="AP606" s="2"/>
      <c r="AQ606" s="2"/>
      <c r="AR606" s="2"/>
      <c r="AS606" s="2"/>
      <c r="AT606" s="2"/>
      <c r="AU606" s="2"/>
      <c r="AV606" s="2"/>
      <c r="AW606" s="2"/>
    </row>
    <row r="607">
      <c r="A607" s="2"/>
      <c r="B607" s="2"/>
      <c r="C607" s="2"/>
      <c r="D607" s="2"/>
      <c r="E607" s="2"/>
      <c r="F607" s="2"/>
      <c r="G607" s="2"/>
      <c r="H607" s="2"/>
      <c r="I607" s="2"/>
      <c r="J607" s="2"/>
      <c r="K607" s="2"/>
      <c r="L607" s="2"/>
      <c r="M607" s="2"/>
      <c r="N607" s="2"/>
      <c r="O607" s="2"/>
      <c r="P607" s="2"/>
      <c r="Q607" s="938"/>
      <c r="R607" s="2"/>
      <c r="S607" s="939"/>
      <c r="T607" s="938"/>
      <c r="U607" s="938"/>
      <c r="V607" s="938"/>
      <c r="W607" s="2"/>
      <c r="X607" s="2"/>
      <c r="Y607" s="2"/>
      <c r="Z607" s="2"/>
      <c r="AA607" s="2"/>
      <c r="AB607" s="2"/>
      <c r="AC607" s="940"/>
      <c r="AD607" s="2"/>
      <c r="AE607" s="2"/>
      <c r="AF607" s="2"/>
      <c r="AG607" s="2"/>
      <c r="AH607" s="2"/>
      <c r="AI607" s="2"/>
      <c r="AJ607" s="2"/>
      <c r="AK607" s="2"/>
      <c r="AL607" s="2"/>
      <c r="AM607" s="2"/>
      <c r="AN607" s="2"/>
      <c r="AO607" s="2"/>
      <c r="AP607" s="2"/>
      <c r="AQ607" s="2"/>
      <c r="AR607" s="2"/>
      <c r="AS607" s="2"/>
      <c r="AT607" s="2"/>
      <c r="AU607" s="2"/>
      <c r="AV607" s="2"/>
      <c r="AW607" s="2"/>
    </row>
    <row r="608">
      <c r="A608" s="2"/>
      <c r="B608" s="2"/>
      <c r="C608" s="2"/>
      <c r="D608" s="2"/>
      <c r="E608" s="2"/>
      <c r="F608" s="2"/>
      <c r="G608" s="2"/>
      <c r="H608" s="2"/>
      <c r="I608" s="2"/>
      <c r="J608" s="2"/>
      <c r="K608" s="2"/>
      <c r="L608" s="2"/>
      <c r="M608" s="2"/>
      <c r="N608" s="2"/>
      <c r="O608" s="2"/>
      <c r="P608" s="2"/>
      <c r="Q608" s="938"/>
      <c r="R608" s="2"/>
      <c r="S608" s="939"/>
      <c r="T608" s="938"/>
      <c r="U608" s="938"/>
      <c r="V608" s="938"/>
      <c r="W608" s="2"/>
      <c r="X608" s="2"/>
      <c r="Y608" s="2"/>
      <c r="Z608" s="2"/>
      <c r="AA608" s="2"/>
      <c r="AB608" s="2"/>
      <c r="AC608" s="940"/>
      <c r="AD608" s="2"/>
      <c r="AE608" s="2"/>
      <c r="AF608" s="2"/>
      <c r="AG608" s="2"/>
      <c r="AH608" s="2"/>
      <c r="AI608" s="2"/>
      <c r="AJ608" s="2"/>
      <c r="AK608" s="2"/>
      <c r="AL608" s="2"/>
      <c r="AM608" s="2"/>
      <c r="AN608" s="2"/>
      <c r="AO608" s="2"/>
      <c r="AP608" s="2"/>
      <c r="AQ608" s="2"/>
      <c r="AR608" s="2"/>
      <c r="AS608" s="2"/>
      <c r="AT608" s="2"/>
      <c r="AU608" s="2"/>
      <c r="AV608" s="2"/>
      <c r="AW608" s="2"/>
    </row>
    <row r="609">
      <c r="A609" s="2"/>
      <c r="B609" s="2"/>
      <c r="C609" s="2"/>
      <c r="D609" s="2"/>
      <c r="E609" s="2"/>
      <c r="F609" s="2"/>
      <c r="G609" s="2"/>
      <c r="H609" s="2"/>
      <c r="I609" s="2"/>
      <c r="J609" s="2"/>
      <c r="K609" s="2"/>
      <c r="L609" s="2"/>
      <c r="M609" s="2"/>
      <c r="N609" s="2"/>
      <c r="O609" s="2"/>
      <c r="P609" s="2"/>
      <c r="Q609" s="938"/>
      <c r="R609" s="2"/>
      <c r="S609" s="939"/>
      <c r="T609" s="938"/>
      <c r="U609" s="938"/>
      <c r="V609" s="938"/>
      <c r="W609" s="2"/>
      <c r="X609" s="2"/>
      <c r="Y609" s="2"/>
      <c r="Z609" s="2"/>
      <c r="AA609" s="2"/>
      <c r="AB609" s="2"/>
      <c r="AC609" s="940"/>
      <c r="AD609" s="2"/>
      <c r="AE609" s="2"/>
      <c r="AF609" s="2"/>
      <c r="AG609" s="2"/>
      <c r="AH609" s="2"/>
      <c r="AI609" s="2"/>
      <c r="AJ609" s="2"/>
      <c r="AK609" s="2"/>
      <c r="AL609" s="2"/>
      <c r="AM609" s="2"/>
      <c r="AN609" s="2"/>
      <c r="AO609" s="2"/>
      <c r="AP609" s="2"/>
      <c r="AQ609" s="2"/>
      <c r="AR609" s="2"/>
      <c r="AS609" s="2"/>
      <c r="AT609" s="2"/>
      <c r="AU609" s="2"/>
      <c r="AV609" s="2"/>
      <c r="AW609" s="2"/>
    </row>
    <row r="610">
      <c r="A610" s="2"/>
      <c r="B610" s="2"/>
      <c r="C610" s="2"/>
      <c r="D610" s="2"/>
      <c r="E610" s="2"/>
      <c r="F610" s="2"/>
      <c r="G610" s="2"/>
      <c r="H610" s="2"/>
      <c r="I610" s="2"/>
      <c r="J610" s="2"/>
      <c r="K610" s="2"/>
      <c r="L610" s="2"/>
      <c r="M610" s="2"/>
      <c r="N610" s="2"/>
      <c r="O610" s="2"/>
      <c r="P610" s="2"/>
      <c r="Q610" s="938"/>
      <c r="R610" s="2"/>
      <c r="S610" s="939"/>
      <c r="T610" s="938"/>
      <c r="U610" s="938"/>
      <c r="V610" s="938"/>
      <c r="W610" s="2"/>
      <c r="X610" s="2"/>
      <c r="Y610" s="2"/>
      <c r="Z610" s="2"/>
      <c r="AA610" s="2"/>
      <c r="AB610" s="2"/>
      <c r="AC610" s="940"/>
      <c r="AD610" s="2"/>
      <c r="AE610" s="2"/>
      <c r="AF610" s="2"/>
      <c r="AG610" s="2"/>
      <c r="AH610" s="2"/>
      <c r="AI610" s="2"/>
      <c r="AJ610" s="2"/>
      <c r="AK610" s="2"/>
      <c r="AL610" s="2"/>
      <c r="AM610" s="2"/>
      <c r="AN610" s="2"/>
      <c r="AO610" s="2"/>
      <c r="AP610" s="2"/>
      <c r="AQ610" s="2"/>
      <c r="AR610" s="2"/>
      <c r="AS610" s="2"/>
      <c r="AT610" s="2"/>
      <c r="AU610" s="2"/>
      <c r="AV610" s="2"/>
      <c r="AW610" s="2"/>
    </row>
    <row r="611">
      <c r="A611" s="2"/>
      <c r="B611" s="2"/>
      <c r="C611" s="2"/>
      <c r="D611" s="2"/>
      <c r="E611" s="2"/>
      <c r="F611" s="2"/>
      <c r="G611" s="2"/>
      <c r="H611" s="2"/>
      <c r="I611" s="2"/>
      <c r="J611" s="2"/>
      <c r="K611" s="2"/>
      <c r="L611" s="2"/>
      <c r="M611" s="2"/>
      <c r="N611" s="2"/>
      <c r="O611" s="2"/>
      <c r="P611" s="2"/>
      <c r="Q611" s="938"/>
      <c r="R611" s="2"/>
      <c r="S611" s="939"/>
      <c r="T611" s="938"/>
      <c r="U611" s="938"/>
      <c r="V611" s="938"/>
      <c r="W611" s="2"/>
      <c r="X611" s="2"/>
      <c r="Y611" s="2"/>
      <c r="Z611" s="2"/>
      <c r="AA611" s="2"/>
      <c r="AB611" s="2"/>
      <c r="AC611" s="940"/>
      <c r="AD611" s="2"/>
      <c r="AE611" s="2"/>
      <c r="AF611" s="2"/>
      <c r="AG611" s="2"/>
      <c r="AH611" s="2"/>
      <c r="AI611" s="2"/>
      <c r="AJ611" s="2"/>
      <c r="AK611" s="2"/>
      <c r="AL611" s="2"/>
      <c r="AM611" s="2"/>
      <c r="AN611" s="2"/>
      <c r="AO611" s="2"/>
      <c r="AP611" s="2"/>
      <c r="AQ611" s="2"/>
      <c r="AR611" s="2"/>
      <c r="AS611" s="2"/>
      <c r="AT611" s="2"/>
      <c r="AU611" s="2"/>
      <c r="AV611" s="2"/>
      <c r="AW611" s="2"/>
    </row>
    <row r="612">
      <c r="A612" s="2"/>
      <c r="B612" s="2"/>
      <c r="C612" s="2"/>
      <c r="D612" s="2"/>
      <c r="E612" s="2"/>
      <c r="F612" s="2"/>
      <c r="G612" s="2"/>
      <c r="H612" s="2"/>
      <c r="I612" s="2"/>
      <c r="J612" s="2"/>
      <c r="K612" s="2"/>
      <c r="L612" s="2"/>
      <c r="M612" s="2"/>
      <c r="N612" s="2"/>
      <c r="O612" s="2"/>
      <c r="P612" s="2"/>
      <c r="Q612" s="938"/>
      <c r="R612" s="2"/>
      <c r="S612" s="939"/>
      <c r="T612" s="938"/>
      <c r="U612" s="938"/>
      <c r="V612" s="938"/>
      <c r="W612" s="2"/>
      <c r="X612" s="2"/>
      <c r="Y612" s="2"/>
      <c r="Z612" s="2"/>
      <c r="AA612" s="2"/>
      <c r="AB612" s="2"/>
      <c r="AC612" s="940"/>
      <c r="AD612" s="2"/>
      <c r="AE612" s="2"/>
      <c r="AF612" s="2"/>
      <c r="AG612" s="2"/>
      <c r="AH612" s="2"/>
      <c r="AI612" s="2"/>
      <c r="AJ612" s="2"/>
      <c r="AK612" s="2"/>
      <c r="AL612" s="2"/>
      <c r="AM612" s="2"/>
      <c r="AN612" s="2"/>
      <c r="AO612" s="2"/>
      <c r="AP612" s="2"/>
      <c r="AQ612" s="2"/>
      <c r="AR612" s="2"/>
      <c r="AS612" s="2"/>
      <c r="AT612" s="2"/>
      <c r="AU612" s="2"/>
      <c r="AV612" s="2"/>
      <c r="AW612" s="2"/>
    </row>
    <row r="613">
      <c r="A613" s="2"/>
      <c r="B613" s="2"/>
      <c r="C613" s="2"/>
      <c r="D613" s="2"/>
      <c r="E613" s="2"/>
      <c r="F613" s="2"/>
      <c r="G613" s="2"/>
      <c r="H613" s="2"/>
      <c r="I613" s="2"/>
      <c r="J613" s="2"/>
      <c r="K613" s="2"/>
      <c r="L613" s="2"/>
      <c r="M613" s="2"/>
      <c r="N613" s="2"/>
      <c r="O613" s="2"/>
      <c r="P613" s="2"/>
      <c r="Q613" s="938"/>
      <c r="R613" s="2"/>
      <c r="S613" s="939"/>
      <c r="T613" s="938"/>
      <c r="U613" s="938"/>
      <c r="V613" s="938"/>
      <c r="W613" s="2"/>
      <c r="X613" s="2"/>
      <c r="Y613" s="2"/>
      <c r="Z613" s="2"/>
      <c r="AA613" s="2"/>
      <c r="AB613" s="2"/>
      <c r="AC613" s="940"/>
      <c r="AD613" s="2"/>
      <c r="AE613" s="2"/>
      <c r="AF613" s="2"/>
      <c r="AG613" s="2"/>
      <c r="AH613" s="2"/>
      <c r="AI613" s="2"/>
      <c r="AJ613" s="2"/>
      <c r="AK613" s="2"/>
      <c r="AL613" s="2"/>
      <c r="AM613" s="2"/>
      <c r="AN613" s="2"/>
      <c r="AO613" s="2"/>
      <c r="AP613" s="2"/>
      <c r="AQ613" s="2"/>
      <c r="AR613" s="2"/>
      <c r="AS613" s="2"/>
      <c r="AT613" s="2"/>
      <c r="AU613" s="2"/>
      <c r="AV613" s="2"/>
      <c r="AW613" s="2"/>
    </row>
    <row r="614">
      <c r="A614" s="2"/>
      <c r="B614" s="2"/>
      <c r="C614" s="2"/>
      <c r="D614" s="2"/>
      <c r="E614" s="2"/>
      <c r="F614" s="2"/>
      <c r="G614" s="2"/>
      <c r="H614" s="2"/>
      <c r="I614" s="2"/>
      <c r="J614" s="2"/>
      <c r="K614" s="2"/>
      <c r="L614" s="2"/>
      <c r="M614" s="2"/>
      <c r="N614" s="2"/>
      <c r="O614" s="2"/>
      <c r="P614" s="2"/>
      <c r="Q614" s="938"/>
      <c r="R614" s="2"/>
      <c r="S614" s="939"/>
      <c r="T614" s="938"/>
      <c r="U614" s="938"/>
      <c r="V614" s="938"/>
      <c r="W614" s="2"/>
      <c r="X614" s="2"/>
      <c r="Y614" s="2"/>
      <c r="Z614" s="2"/>
      <c r="AA614" s="2"/>
      <c r="AB614" s="2"/>
      <c r="AC614" s="940"/>
      <c r="AD614" s="2"/>
      <c r="AE614" s="2"/>
      <c r="AF614" s="2"/>
      <c r="AG614" s="2"/>
      <c r="AH614" s="2"/>
      <c r="AI614" s="2"/>
      <c r="AJ614" s="2"/>
      <c r="AK614" s="2"/>
      <c r="AL614" s="2"/>
      <c r="AM614" s="2"/>
      <c r="AN614" s="2"/>
      <c r="AO614" s="2"/>
      <c r="AP614" s="2"/>
      <c r="AQ614" s="2"/>
      <c r="AR614" s="2"/>
      <c r="AS614" s="2"/>
      <c r="AT614" s="2"/>
      <c r="AU614" s="2"/>
      <c r="AV614" s="2"/>
      <c r="AW614" s="2"/>
    </row>
    <row r="615">
      <c r="A615" s="2"/>
      <c r="B615" s="2"/>
      <c r="C615" s="2"/>
      <c r="D615" s="2"/>
      <c r="E615" s="2"/>
      <c r="F615" s="2"/>
      <c r="G615" s="2"/>
      <c r="H615" s="2"/>
      <c r="I615" s="2"/>
      <c r="J615" s="2"/>
      <c r="K615" s="2"/>
      <c r="L615" s="2"/>
      <c r="M615" s="2"/>
      <c r="N615" s="2"/>
      <c r="O615" s="2"/>
      <c r="P615" s="2"/>
      <c r="Q615" s="938"/>
      <c r="R615" s="2"/>
      <c r="S615" s="939"/>
      <c r="T615" s="938"/>
      <c r="U615" s="938"/>
      <c r="V615" s="938"/>
      <c r="W615" s="2"/>
      <c r="X615" s="2"/>
      <c r="Y615" s="2"/>
      <c r="Z615" s="2"/>
      <c r="AA615" s="2"/>
      <c r="AB615" s="2"/>
      <c r="AC615" s="940"/>
      <c r="AD615" s="2"/>
      <c r="AE615" s="2"/>
      <c r="AF615" s="2"/>
      <c r="AG615" s="2"/>
      <c r="AH615" s="2"/>
      <c r="AI615" s="2"/>
      <c r="AJ615" s="2"/>
      <c r="AK615" s="2"/>
      <c r="AL615" s="2"/>
      <c r="AM615" s="2"/>
      <c r="AN615" s="2"/>
      <c r="AO615" s="2"/>
      <c r="AP615" s="2"/>
      <c r="AQ615" s="2"/>
      <c r="AR615" s="2"/>
      <c r="AS615" s="2"/>
      <c r="AT615" s="2"/>
      <c r="AU615" s="2"/>
      <c r="AV615" s="2"/>
      <c r="AW615" s="2"/>
    </row>
    <row r="616">
      <c r="A616" s="2"/>
      <c r="B616" s="2"/>
      <c r="C616" s="2"/>
      <c r="D616" s="2"/>
      <c r="E616" s="2"/>
      <c r="F616" s="2"/>
      <c r="G616" s="2"/>
      <c r="H616" s="2"/>
      <c r="I616" s="2"/>
      <c r="J616" s="2"/>
      <c r="K616" s="2"/>
      <c r="L616" s="2"/>
      <c r="M616" s="2"/>
      <c r="N616" s="2"/>
      <c r="O616" s="2"/>
      <c r="P616" s="2"/>
      <c r="Q616" s="938"/>
      <c r="R616" s="2"/>
      <c r="S616" s="939"/>
      <c r="T616" s="938"/>
      <c r="U616" s="938"/>
      <c r="V616" s="938"/>
      <c r="W616" s="2"/>
      <c r="X616" s="2"/>
      <c r="Y616" s="2"/>
      <c r="Z616" s="2"/>
      <c r="AA616" s="2"/>
      <c r="AB616" s="2"/>
      <c r="AC616" s="940"/>
      <c r="AD616" s="2"/>
      <c r="AE616" s="2"/>
      <c r="AF616" s="2"/>
      <c r="AG616" s="2"/>
      <c r="AH616" s="2"/>
      <c r="AI616" s="2"/>
      <c r="AJ616" s="2"/>
      <c r="AK616" s="2"/>
      <c r="AL616" s="2"/>
      <c r="AM616" s="2"/>
      <c r="AN616" s="2"/>
      <c r="AO616" s="2"/>
      <c r="AP616" s="2"/>
      <c r="AQ616" s="2"/>
      <c r="AR616" s="2"/>
      <c r="AS616" s="2"/>
      <c r="AT616" s="2"/>
      <c r="AU616" s="2"/>
      <c r="AV616" s="2"/>
      <c r="AW616" s="2"/>
    </row>
    <row r="617">
      <c r="A617" s="2"/>
      <c r="B617" s="2"/>
      <c r="C617" s="2"/>
      <c r="D617" s="2"/>
      <c r="E617" s="2"/>
      <c r="F617" s="2"/>
      <c r="G617" s="2"/>
      <c r="H617" s="2"/>
      <c r="I617" s="2"/>
      <c r="J617" s="2"/>
      <c r="K617" s="2"/>
      <c r="L617" s="2"/>
      <c r="M617" s="2"/>
      <c r="N617" s="2"/>
      <c r="O617" s="2"/>
      <c r="P617" s="2"/>
      <c r="Q617" s="938"/>
      <c r="R617" s="2"/>
      <c r="S617" s="939"/>
      <c r="T617" s="938"/>
      <c r="U617" s="938"/>
      <c r="V617" s="938"/>
      <c r="W617" s="2"/>
      <c r="X617" s="2"/>
      <c r="Y617" s="2"/>
      <c r="Z617" s="2"/>
      <c r="AA617" s="2"/>
      <c r="AB617" s="2"/>
      <c r="AC617" s="940"/>
      <c r="AD617" s="2"/>
      <c r="AE617" s="2"/>
      <c r="AF617" s="2"/>
      <c r="AG617" s="2"/>
      <c r="AH617" s="2"/>
      <c r="AI617" s="2"/>
      <c r="AJ617" s="2"/>
      <c r="AK617" s="2"/>
      <c r="AL617" s="2"/>
      <c r="AM617" s="2"/>
      <c r="AN617" s="2"/>
      <c r="AO617" s="2"/>
      <c r="AP617" s="2"/>
      <c r="AQ617" s="2"/>
      <c r="AR617" s="2"/>
      <c r="AS617" s="2"/>
      <c r="AT617" s="2"/>
      <c r="AU617" s="2"/>
      <c r="AV617" s="2"/>
      <c r="AW617" s="2"/>
    </row>
    <row r="618">
      <c r="A618" s="2"/>
      <c r="B618" s="2"/>
      <c r="C618" s="2"/>
      <c r="D618" s="2"/>
      <c r="E618" s="2"/>
      <c r="F618" s="2"/>
      <c r="G618" s="2"/>
      <c r="H618" s="2"/>
      <c r="I618" s="2"/>
      <c r="J618" s="2"/>
      <c r="K618" s="2"/>
      <c r="L618" s="2"/>
      <c r="M618" s="2"/>
      <c r="N618" s="2"/>
      <c r="O618" s="2"/>
      <c r="P618" s="2"/>
      <c r="Q618" s="938"/>
      <c r="R618" s="2"/>
      <c r="S618" s="939"/>
      <c r="T618" s="938"/>
      <c r="U618" s="938"/>
      <c r="V618" s="938"/>
      <c r="W618" s="2"/>
      <c r="X618" s="2"/>
      <c r="Y618" s="2"/>
      <c r="Z618" s="2"/>
      <c r="AA618" s="2"/>
      <c r="AB618" s="2"/>
      <c r="AC618" s="940"/>
      <c r="AD618" s="2"/>
      <c r="AE618" s="2"/>
      <c r="AF618" s="2"/>
      <c r="AG618" s="2"/>
      <c r="AH618" s="2"/>
      <c r="AI618" s="2"/>
      <c r="AJ618" s="2"/>
      <c r="AK618" s="2"/>
      <c r="AL618" s="2"/>
      <c r="AM618" s="2"/>
      <c r="AN618" s="2"/>
      <c r="AO618" s="2"/>
      <c r="AP618" s="2"/>
      <c r="AQ618" s="2"/>
      <c r="AR618" s="2"/>
      <c r="AS618" s="2"/>
      <c r="AT618" s="2"/>
      <c r="AU618" s="2"/>
      <c r="AV618" s="2"/>
      <c r="AW618" s="2"/>
    </row>
    <row r="619">
      <c r="A619" s="2"/>
      <c r="B619" s="2"/>
      <c r="C619" s="2"/>
      <c r="D619" s="2"/>
      <c r="E619" s="2"/>
      <c r="F619" s="2"/>
      <c r="G619" s="2"/>
      <c r="H619" s="2"/>
      <c r="I619" s="2"/>
      <c r="J619" s="2"/>
      <c r="K619" s="2"/>
      <c r="L619" s="2"/>
      <c r="M619" s="2"/>
      <c r="N619" s="2"/>
      <c r="O619" s="2"/>
      <c r="P619" s="2"/>
      <c r="Q619" s="938"/>
      <c r="R619" s="2"/>
      <c r="S619" s="939"/>
      <c r="T619" s="938"/>
      <c r="U619" s="938"/>
      <c r="V619" s="938"/>
      <c r="W619" s="2"/>
      <c r="X619" s="2"/>
      <c r="Y619" s="2"/>
      <c r="Z619" s="2"/>
      <c r="AA619" s="2"/>
      <c r="AB619" s="2"/>
      <c r="AC619" s="940"/>
      <c r="AD619" s="2"/>
      <c r="AE619" s="2"/>
      <c r="AF619" s="2"/>
      <c r="AG619" s="2"/>
      <c r="AH619" s="2"/>
      <c r="AI619" s="2"/>
      <c r="AJ619" s="2"/>
      <c r="AK619" s="2"/>
      <c r="AL619" s="2"/>
      <c r="AM619" s="2"/>
      <c r="AN619" s="2"/>
      <c r="AO619" s="2"/>
      <c r="AP619" s="2"/>
      <c r="AQ619" s="2"/>
      <c r="AR619" s="2"/>
      <c r="AS619" s="2"/>
      <c r="AT619" s="2"/>
      <c r="AU619" s="2"/>
      <c r="AV619" s="2"/>
      <c r="AW619" s="2"/>
    </row>
    <row r="620">
      <c r="A620" s="2"/>
      <c r="B620" s="2"/>
      <c r="C620" s="2"/>
      <c r="D620" s="2"/>
      <c r="E620" s="2"/>
      <c r="F620" s="2"/>
      <c r="G620" s="2"/>
      <c r="H620" s="2"/>
      <c r="I620" s="2"/>
      <c r="J620" s="2"/>
      <c r="K620" s="2"/>
      <c r="L620" s="2"/>
      <c r="M620" s="2"/>
      <c r="N620" s="2"/>
      <c r="O620" s="2"/>
      <c r="P620" s="2"/>
      <c r="Q620" s="938"/>
      <c r="R620" s="2"/>
      <c r="S620" s="939"/>
      <c r="T620" s="938"/>
      <c r="U620" s="938"/>
      <c r="V620" s="938"/>
      <c r="W620" s="2"/>
      <c r="X620" s="2"/>
      <c r="Y620" s="2"/>
      <c r="Z620" s="2"/>
      <c r="AA620" s="2"/>
      <c r="AB620" s="2"/>
      <c r="AC620" s="940"/>
      <c r="AD620" s="2"/>
      <c r="AE620" s="2"/>
      <c r="AF620" s="2"/>
      <c r="AG620" s="2"/>
      <c r="AH620" s="2"/>
      <c r="AI620" s="2"/>
      <c r="AJ620" s="2"/>
      <c r="AK620" s="2"/>
      <c r="AL620" s="2"/>
      <c r="AM620" s="2"/>
      <c r="AN620" s="2"/>
      <c r="AO620" s="2"/>
      <c r="AP620" s="2"/>
      <c r="AQ620" s="2"/>
      <c r="AR620" s="2"/>
      <c r="AS620" s="2"/>
      <c r="AT620" s="2"/>
      <c r="AU620" s="2"/>
      <c r="AV620" s="2"/>
      <c r="AW620" s="2"/>
    </row>
    <row r="621">
      <c r="A621" s="2"/>
      <c r="B621" s="2"/>
      <c r="C621" s="2"/>
      <c r="D621" s="2"/>
      <c r="E621" s="2"/>
      <c r="F621" s="2"/>
      <c r="G621" s="2"/>
      <c r="H621" s="2"/>
      <c r="I621" s="2"/>
      <c r="J621" s="2"/>
      <c r="K621" s="2"/>
      <c r="L621" s="2"/>
      <c r="M621" s="2"/>
      <c r="N621" s="2"/>
      <c r="O621" s="2"/>
      <c r="P621" s="2"/>
      <c r="Q621" s="938"/>
      <c r="R621" s="2"/>
      <c r="S621" s="939"/>
      <c r="T621" s="938"/>
      <c r="U621" s="938"/>
      <c r="V621" s="938"/>
      <c r="W621" s="2"/>
      <c r="X621" s="2"/>
      <c r="Y621" s="2"/>
      <c r="Z621" s="2"/>
      <c r="AA621" s="2"/>
      <c r="AB621" s="2"/>
      <c r="AC621" s="940"/>
      <c r="AD621" s="2"/>
      <c r="AE621" s="2"/>
      <c r="AF621" s="2"/>
      <c r="AG621" s="2"/>
      <c r="AH621" s="2"/>
      <c r="AI621" s="2"/>
      <c r="AJ621" s="2"/>
      <c r="AK621" s="2"/>
      <c r="AL621" s="2"/>
      <c r="AM621" s="2"/>
      <c r="AN621" s="2"/>
      <c r="AO621" s="2"/>
      <c r="AP621" s="2"/>
      <c r="AQ621" s="2"/>
      <c r="AR621" s="2"/>
      <c r="AS621" s="2"/>
      <c r="AT621" s="2"/>
      <c r="AU621" s="2"/>
      <c r="AV621" s="2"/>
      <c r="AW621" s="2"/>
    </row>
    <row r="622">
      <c r="A622" s="2"/>
      <c r="B622" s="2"/>
      <c r="C622" s="2"/>
      <c r="D622" s="2"/>
      <c r="E622" s="2"/>
      <c r="F622" s="2"/>
      <c r="G622" s="2"/>
      <c r="H622" s="2"/>
      <c r="I622" s="2"/>
      <c r="J622" s="2"/>
      <c r="K622" s="2"/>
      <c r="L622" s="2"/>
      <c r="M622" s="2"/>
      <c r="N622" s="2"/>
      <c r="O622" s="2"/>
      <c r="P622" s="2"/>
      <c r="Q622" s="938"/>
      <c r="R622" s="2"/>
      <c r="S622" s="939"/>
      <c r="T622" s="938"/>
      <c r="U622" s="938"/>
      <c r="V622" s="938"/>
      <c r="W622" s="2"/>
      <c r="X622" s="2"/>
      <c r="Y622" s="2"/>
      <c r="Z622" s="2"/>
      <c r="AA622" s="2"/>
      <c r="AB622" s="2"/>
      <c r="AC622" s="940"/>
      <c r="AD622" s="2"/>
      <c r="AE622" s="2"/>
      <c r="AF622" s="2"/>
      <c r="AG622" s="2"/>
      <c r="AH622" s="2"/>
      <c r="AI622" s="2"/>
      <c r="AJ622" s="2"/>
      <c r="AK622" s="2"/>
      <c r="AL622" s="2"/>
      <c r="AM622" s="2"/>
      <c r="AN622" s="2"/>
      <c r="AO622" s="2"/>
      <c r="AP622" s="2"/>
      <c r="AQ622" s="2"/>
      <c r="AR622" s="2"/>
      <c r="AS622" s="2"/>
      <c r="AT622" s="2"/>
      <c r="AU622" s="2"/>
      <c r="AV622" s="2"/>
      <c r="AW622" s="2"/>
    </row>
    <row r="623">
      <c r="A623" s="2"/>
      <c r="B623" s="2"/>
      <c r="C623" s="2"/>
      <c r="D623" s="2"/>
      <c r="E623" s="2"/>
      <c r="F623" s="2"/>
      <c r="G623" s="2"/>
      <c r="H623" s="2"/>
      <c r="I623" s="2"/>
      <c r="J623" s="2"/>
      <c r="K623" s="2"/>
      <c r="L623" s="2"/>
      <c r="M623" s="2"/>
      <c r="N623" s="2"/>
      <c r="O623" s="2"/>
      <c r="P623" s="2"/>
      <c r="Q623" s="938"/>
      <c r="R623" s="2"/>
      <c r="S623" s="939"/>
      <c r="T623" s="938"/>
      <c r="U623" s="938"/>
      <c r="V623" s="938"/>
      <c r="W623" s="2"/>
      <c r="X623" s="2"/>
      <c r="Y623" s="2"/>
      <c r="Z623" s="2"/>
      <c r="AA623" s="2"/>
      <c r="AB623" s="2"/>
      <c r="AC623" s="940"/>
      <c r="AD623" s="2"/>
      <c r="AE623" s="2"/>
      <c r="AF623" s="2"/>
      <c r="AG623" s="2"/>
      <c r="AH623" s="2"/>
      <c r="AI623" s="2"/>
      <c r="AJ623" s="2"/>
      <c r="AK623" s="2"/>
      <c r="AL623" s="2"/>
      <c r="AM623" s="2"/>
      <c r="AN623" s="2"/>
      <c r="AO623" s="2"/>
      <c r="AP623" s="2"/>
      <c r="AQ623" s="2"/>
      <c r="AR623" s="2"/>
      <c r="AS623" s="2"/>
      <c r="AT623" s="2"/>
      <c r="AU623" s="2"/>
      <c r="AV623" s="2"/>
      <c r="AW623" s="2"/>
    </row>
    <row r="624">
      <c r="A624" s="2"/>
      <c r="B624" s="2"/>
      <c r="C624" s="2"/>
      <c r="D624" s="2"/>
      <c r="E624" s="2"/>
      <c r="F624" s="2"/>
      <c r="G624" s="2"/>
      <c r="H624" s="2"/>
      <c r="I624" s="2"/>
      <c r="J624" s="2"/>
      <c r="K624" s="2"/>
      <c r="L624" s="2"/>
      <c r="M624" s="2"/>
      <c r="N624" s="2"/>
      <c r="O624" s="2"/>
      <c r="P624" s="2"/>
      <c r="Q624" s="938"/>
      <c r="R624" s="2"/>
      <c r="S624" s="939"/>
      <c r="T624" s="938"/>
      <c r="U624" s="938"/>
      <c r="V624" s="938"/>
      <c r="W624" s="2"/>
      <c r="X624" s="2"/>
      <c r="Y624" s="2"/>
      <c r="Z624" s="2"/>
      <c r="AA624" s="2"/>
      <c r="AB624" s="2"/>
      <c r="AC624" s="940"/>
      <c r="AD624" s="2"/>
      <c r="AE624" s="2"/>
      <c r="AF624" s="2"/>
      <c r="AG624" s="2"/>
      <c r="AH624" s="2"/>
      <c r="AI624" s="2"/>
      <c r="AJ624" s="2"/>
      <c r="AK624" s="2"/>
      <c r="AL624" s="2"/>
      <c r="AM624" s="2"/>
      <c r="AN624" s="2"/>
      <c r="AO624" s="2"/>
      <c r="AP624" s="2"/>
      <c r="AQ624" s="2"/>
      <c r="AR624" s="2"/>
      <c r="AS624" s="2"/>
      <c r="AT624" s="2"/>
      <c r="AU624" s="2"/>
      <c r="AV624" s="2"/>
      <c r="AW624" s="2"/>
    </row>
    <row r="625">
      <c r="A625" s="2"/>
      <c r="B625" s="2"/>
      <c r="C625" s="2"/>
      <c r="D625" s="2"/>
      <c r="E625" s="2"/>
      <c r="F625" s="2"/>
      <c r="G625" s="2"/>
      <c r="H625" s="2"/>
      <c r="I625" s="2"/>
      <c r="J625" s="2"/>
      <c r="K625" s="2"/>
      <c r="L625" s="2"/>
      <c r="M625" s="2"/>
      <c r="N625" s="2"/>
      <c r="O625" s="2"/>
      <c r="P625" s="2"/>
      <c r="Q625" s="938"/>
      <c r="R625" s="2"/>
      <c r="S625" s="939"/>
      <c r="T625" s="938"/>
      <c r="U625" s="938"/>
      <c r="V625" s="938"/>
      <c r="W625" s="2"/>
      <c r="X625" s="2"/>
      <c r="Y625" s="2"/>
      <c r="Z625" s="2"/>
      <c r="AA625" s="2"/>
      <c r="AB625" s="2"/>
      <c r="AC625" s="940"/>
      <c r="AD625" s="2"/>
      <c r="AE625" s="2"/>
      <c r="AF625" s="2"/>
      <c r="AG625" s="2"/>
      <c r="AH625" s="2"/>
      <c r="AI625" s="2"/>
      <c r="AJ625" s="2"/>
      <c r="AK625" s="2"/>
      <c r="AL625" s="2"/>
      <c r="AM625" s="2"/>
      <c r="AN625" s="2"/>
      <c r="AO625" s="2"/>
      <c r="AP625" s="2"/>
      <c r="AQ625" s="2"/>
      <c r="AR625" s="2"/>
      <c r="AS625" s="2"/>
      <c r="AT625" s="2"/>
      <c r="AU625" s="2"/>
      <c r="AV625" s="2"/>
      <c r="AW625" s="2"/>
    </row>
    <row r="626">
      <c r="A626" s="2"/>
      <c r="B626" s="2"/>
      <c r="C626" s="2"/>
      <c r="D626" s="2"/>
      <c r="E626" s="2"/>
      <c r="F626" s="2"/>
      <c r="G626" s="2"/>
      <c r="H626" s="2"/>
      <c r="I626" s="2"/>
      <c r="J626" s="2"/>
      <c r="K626" s="2"/>
      <c r="L626" s="2"/>
      <c r="M626" s="2"/>
      <c r="N626" s="2"/>
      <c r="O626" s="2"/>
      <c r="P626" s="2"/>
      <c r="Q626" s="938"/>
      <c r="R626" s="2"/>
      <c r="S626" s="939"/>
      <c r="T626" s="938"/>
      <c r="U626" s="938"/>
      <c r="V626" s="938"/>
      <c r="W626" s="2"/>
      <c r="X626" s="2"/>
      <c r="Y626" s="2"/>
      <c r="Z626" s="2"/>
      <c r="AA626" s="2"/>
      <c r="AB626" s="2"/>
      <c r="AC626" s="940"/>
      <c r="AD626" s="2"/>
      <c r="AE626" s="2"/>
      <c r="AF626" s="2"/>
      <c r="AG626" s="2"/>
      <c r="AH626" s="2"/>
      <c r="AI626" s="2"/>
      <c r="AJ626" s="2"/>
      <c r="AK626" s="2"/>
      <c r="AL626" s="2"/>
      <c r="AM626" s="2"/>
      <c r="AN626" s="2"/>
      <c r="AO626" s="2"/>
      <c r="AP626" s="2"/>
      <c r="AQ626" s="2"/>
      <c r="AR626" s="2"/>
      <c r="AS626" s="2"/>
      <c r="AT626" s="2"/>
      <c r="AU626" s="2"/>
      <c r="AV626" s="2"/>
      <c r="AW626" s="2"/>
    </row>
    <row r="627">
      <c r="A627" s="2"/>
      <c r="B627" s="2"/>
      <c r="C627" s="2"/>
      <c r="D627" s="2"/>
      <c r="E627" s="2"/>
      <c r="F627" s="2"/>
      <c r="G627" s="2"/>
      <c r="H627" s="2"/>
      <c r="I627" s="2"/>
      <c r="J627" s="2"/>
      <c r="K627" s="2"/>
      <c r="L627" s="2"/>
      <c r="M627" s="2"/>
      <c r="N627" s="2"/>
      <c r="O627" s="2"/>
      <c r="P627" s="2"/>
      <c r="Q627" s="938"/>
      <c r="R627" s="2"/>
      <c r="S627" s="939"/>
      <c r="T627" s="938"/>
      <c r="U627" s="938"/>
      <c r="V627" s="938"/>
      <c r="W627" s="2"/>
      <c r="X627" s="2"/>
      <c r="Y627" s="2"/>
      <c r="Z627" s="2"/>
      <c r="AA627" s="2"/>
      <c r="AB627" s="2"/>
      <c r="AC627" s="940"/>
      <c r="AD627" s="2"/>
      <c r="AE627" s="2"/>
      <c r="AF627" s="2"/>
      <c r="AG627" s="2"/>
      <c r="AH627" s="2"/>
      <c r="AI627" s="2"/>
      <c r="AJ627" s="2"/>
      <c r="AK627" s="2"/>
      <c r="AL627" s="2"/>
      <c r="AM627" s="2"/>
      <c r="AN627" s="2"/>
      <c r="AO627" s="2"/>
      <c r="AP627" s="2"/>
      <c r="AQ627" s="2"/>
      <c r="AR627" s="2"/>
      <c r="AS627" s="2"/>
      <c r="AT627" s="2"/>
      <c r="AU627" s="2"/>
      <c r="AV627" s="2"/>
      <c r="AW627" s="2"/>
    </row>
    <row r="628">
      <c r="A628" s="2"/>
      <c r="B628" s="2"/>
      <c r="C628" s="2"/>
      <c r="D628" s="2"/>
      <c r="E628" s="2"/>
      <c r="F628" s="2"/>
      <c r="G628" s="2"/>
      <c r="H628" s="2"/>
      <c r="I628" s="2"/>
      <c r="J628" s="2"/>
      <c r="K628" s="2"/>
      <c r="L628" s="2"/>
      <c r="M628" s="2"/>
      <c r="N628" s="2"/>
      <c r="O628" s="2"/>
      <c r="P628" s="2"/>
      <c r="Q628" s="938"/>
      <c r="R628" s="2"/>
      <c r="S628" s="939"/>
      <c r="T628" s="938"/>
      <c r="U628" s="938"/>
      <c r="V628" s="938"/>
      <c r="W628" s="2"/>
      <c r="X628" s="2"/>
      <c r="Y628" s="2"/>
      <c r="Z628" s="2"/>
      <c r="AA628" s="2"/>
      <c r="AB628" s="2"/>
      <c r="AC628" s="940"/>
      <c r="AD628" s="2"/>
      <c r="AE628" s="2"/>
      <c r="AF628" s="2"/>
      <c r="AG628" s="2"/>
      <c r="AH628" s="2"/>
      <c r="AI628" s="2"/>
      <c r="AJ628" s="2"/>
      <c r="AK628" s="2"/>
      <c r="AL628" s="2"/>
      <c r="AM628" s="2"/>
      <c r="AN628" s="2"/>
      <c r="AO628" s="2"/>
      <c r="AP628" s="2"/>
      <c r="AQ628" s="2"/>
      <c r="AR628" s="2"/>
      <c r="AS628" s="2"/>
      <c r="AT628" s="2"/>
      <c r="AU628" s="2"/>
      <c r="AV628" s="2"/>
      <c r="AW628" s="2"/>
    </row>
    <row r="629">
      <c r="A629" s="2"/>
      <c r="B629" s="2"/>
      <c r="C629" s="2"/>
      <c r="D629" s="2"/>
      <c r="E629" s="2"/>
      <c r="F629" s="2"/>
      <c r="G629" s="2"/>
      <c r="H629" s="2"/>
      <c r="I629" s="2"/>
      <c r="J629" s="2"/>
      <c r="K629" s="2"/>
      <c r="L629" s="2"/>
      <c r="M629" s="2"/>
      <c r="N629" s="2"/>
      <c r="O629" s="2"/>
      <c r="P629" s="2"/>
      <c r="Q629" s="938"/>
      <c r="R629" s="2"/>
      <c r="S629" s="939"/>
      <c r="T629" s="938"/>
      <c r="U629" s="938"/>
      <c r="V629" s="938"/>
      <c r="W629" s="2"/>
      <c r="X629" s="2"/>
      <c r="Y629" s="2"/>
      <c r="Z629" s="2"/>
      <c r="AA629" s="2"/>
      <c r="AB629" s="2"/>
      <c r="AC629" s="940"/>
      <c r="AD629" s="2"/>
      <c r="AE629" s="2"/>
      <c r="AF629" s="2"/>
      <c r="AG629" s="2"/>
      <c r="AH629" s="2"/>
      <c r="AI629" s="2"/>
      <c r="AJ629" s="2"/>
      <c r="AK629" s="2"/>
      <c r="AL629" s="2"/>
      <c r="AM629" s="2"/>
      <c r="AN629" s="2"/>
      <c r="AO629" s="2"/>
      <c r="AP629" s="2"/>
      <c r="AQ629" s="2"/>
      <c r="AR629" s="2"/>
      <c r="AS629" s="2"/>
      <c r="AT629" s="2"/>
      <c r="AU629" s="2"/>
      <c r="AV629" s="2"/>
      <c r="AW629" s="2"/>
    </row>
    <row r="630">
      <c r="A630" s="2"/>
      <c r="B630" s="2"/>
      <c r="C630" s="2"/>
      <c r="D630" s="2"/>
      <c r="E630" s="2"/>
      <c r="F630" s="2"/>
      <c r="G630" s="2"/>
      <c r="H630" s="2"/>
      <c r="I630" s="2"/>
      <c r="J630" s="2"/>
      <c r="K630" s="2"/>
      <c r="L630" s="2"/>
      <c r="M630" s="2"/>
      <c r="N630" s="2"/>
      <c r="O630" s="2"/>
      <c r="P630" s="2"/>
      <c r="Q630" s="938"/>
      <c r="R630" s="2"/>
      <c r="S630" s="939"/>
      <c r="T630" s="938"/>
      <c r="U630" s="938"/>
      <c r="V630" s="938"/>
      <c r="W630" s="2"/>
      <c r="X630" s="2"/>
      <c r="Y630" s="2"/>
      <c r="Z630" s="2"/>
      <c r="AA630" s="2"/>
      <c r="AB630" s="2"/>
      <c r="AC630" s="940"/>
      <c r="AD630" s="2"/>
      <c r="AE630" s="2"/>
      <c r="AF630" s="2"/>
      <c r="AG630" s="2"/>
      <c r="AH630" s="2"/>
      <c r="AI630" s="2"/>
      <c r="AJ630" s="2"/>
      <c r="AK630" s="2"/>
      <c r="AL630" s="2"/>
      <c r="AM630" s="2"/>
      <c r="AN630" s="2"/>
      <c r="AO630" s="2"/>
      <c r="AP630" s="2"/>
      <c r="AQ630" s="2"/>
      <c r="AR630" s="2"/>
      <c r="AS630" s="2"/>
      <c r="AT630" s="2"/>
      <c r="AU630" s="2"/>
      <c r="AV630" s="2"/>
      <c r="AW630" s="2"/>
    </row>
    <row r="631">
      <c r="A631" s="2"/>
      <c r="B631" s="2"/>
      <c r="C631" s="2"/>
      <c r="D631" s="2"/>
      <c r="E631" s="2"/>
      <c r="F631" s="2"/>
      <c r="G631" s="2"/>
      <c r="H631" s="2"/>
      <c r="I631" s="2"/>
      <c r="J631" s="2"/>
      <c r="K631" s="2"/>
      <c r="L631" s="2"/>
      <c r="M631" s="2"/>
      <c r="N631" s="2"/>
      <c r="O631" s="2"/>
      <c r="P631" s="2"/>
      <c r="Q631" s="938"/>
      <c r="R631" s="2"/>
      <c r="S631" s="939"/>
      <c r="T631" s="938"/>
      <c r="U631" s="938"/>
      <c r="V631" s="938"/>
      <c r="W631" s="2"/>
      <c r="X631" s="2"/>
      <c r="Y631" s="2"/>
      <c r="Z631" s="2"/>
      <c r="AA631" s="2"/>
      <c r="AB631" s="2"/>
      <c r="AC631" s="940"/>
      <c r="AD631" s="2"/>
      <c r="AE631" s="2"/>
      <c r="AF631" s="2"/>
      <c r="AG631" s="2"/>
      <c r="AH631" s="2"/>
      <c r="AI631" s="2"/>
      <c r="AJ631" s="2"/>
      <c r="AK631" s="2"/>
      <c r="AL631" s="2"/>
      <c r="AM631" s="2"/>
      <c r="AN631" s="2"/>
      <c r="AO631" s="2"/>
      <c r="AP631" s="2"/>
      <c r="AQ631" s="2"/>
      <c r="AR631" s="2"/>
      <c r="AS631" s="2"/>
      <c r="AT631" s="2"/>
      <c r="AU631" s="2"/>
      <c r="AV631" s="2"/>
      <c r="AW631" s="2"/>
    </row>
    <row r="632">
      <c r="A632" s="2"/>
      <c r="B632" s="2"/>
      <c r="C632" s="2"/>
      <c r="D632" s="2"/>
      <c r="E632" s="2"/>
      <c r="F632" s="2"/>
      <c r="G632" s="2"/>
      <c r="H632" s="2"/>
      <c r="I632" s="2"/>
      <c r="J632" s="2"/>
      <c r="K632" s="2"/>
      <c r="L632" s="2"/>
      <c r="M632" s="2"/>
      <c r="N632" s="2"/>
      <c r="O632" s="2"/>
      <c r="P632" s="2"/>
      <c r="Q632" s="938"/>
      <c r="R632" s="2"/>
      <c r="S632" s="939"/>
      <c r="T632" s="938"/>
      <c r="U632" s="938"/>
      <c r="V632" s="938"/>
      <c r="W632" s="2"/>
      <c r="X632" s="2"/>
      <c r="Y632" s="2"/>
      <c r="Z632" s="2"/>
      <c r="AA632" s="2"/>
      <c r="AB632" s="2"/>
      <c r="AC632" s="940"/>
      <c r="AD632" s="2"/>
      <c r="AE632" s="2"/>
      <c r="AF632" s="2"/>
      <c r="AG632" s="2"/>
      <c r="AH632" s="2"/>
      <c r="AI632" s="2"/>
      <c r="AJ632" s="2"/>
      <c r="AK632" s="2"/>
      <c r="AL632" s="2"/>
      <c r="AM632" s="2"/>
      <c r="AN632" s="2"/>
      <c r="AO632" s="2"/>
      <c r="AP632" s="2"/>
      <c r="AQ632" s="2"/>
      <c r="AR632" s="2"/>
      <c r="AS632" s="2"/>
      <c r="AT632" s="2"/>
      <c r="AU632" s="2"/>
      <c r="AV632" s="2"/>
      <c r="AW632" s="2"/>
    </row>
    <row r="633">
      <c r="A633" s="2"/>
      <c r="B633" s="2"/>
      <c r="C633" s="2"/>
      <c r="D633" s="2"/>
      <c r="E633" s="2"/>
      <c r="F633" s="2"/>
      <c r="G633" s="2"/>
      <c r="H633" s="2"/>
      <c r="I633" s="2"/>
      <c r="J633" s="2"/>
      <c r="K633" s="2"/>
      <c r="L633" s="2"/>
      <c r="M633" s="2"/>
      <c r="N633" s="2"/>
      <c r="O633" s="2"/>
      <c r="P633" s="2"/>
      <c r="Q633" s="938"/>
      <c r="R633" s="2"/>
      <c r="S633" s="939"/>
      <c r="T633" s="938"/>
      <c r="U633" s="938"/>
      <c r="V633" s="938"/>
      <c r="W633" s="2"/>
      <c r="X633" s="2"/>
      <c r="Y633" s="2"/>
      <c r="Z633" s="2"/>
      <c r="AA633" s="2"/>
      <c r="AB633" s="2"/>
      <c r="AC633" s="940"/>
      <c r="AD633" s="2"/>
      <c r="AE633" s="2"/>
      <c r="AF633" s="2"/>
      <c r="AG633" s="2"/>
      <c r="AH633" s="2"/>
      <c r="AI633" s="2"/>
      <c r="AJ633" s="2"/>
      <c r="AK633" s="2"/>
      <c r="AL633" s="2"/>
      <c r="AM633" s="2"/>
      <c r="AN633" s="2"/>
      <c r="AO633" s="2"/>
      <c r="AP633" s="2"/>
      <c r="AQ633" s="2"/>
      <c r="AR633" s="2"/>
      <c r="AS633" s="2"/>
      <c r="AT633" s="2"/>
      <c r="AU633" s="2"/>
      <c r="AV633" s="2"/>
      <c r="AW633" s="2"/>
    </row>
    <row r="634">
      <c r="A634" s="2"/>
      <c r="B634" s="2"/>
      <c r="C634" s="2"/>
      <c r="D634" s="2"/>
      <c r="E634" s="2"/>
      <c r="F634" s="2"/>
      <c r="G634" s="2"/>
      <c r="H634" s="2"/>
      <c r="I634" s="2"/>
      <c r="J634" s="2"/>
      <c r="K634" s="2"/>
      <c r="L634" s="2"/>
      <c r="M634" s="2"/>
      <c r="N634" s="2"/>
      <c r="O634" s="2"/>
      <c r="P634" s="2"/>
      <c r="Q634" s="938"/>
      <c r="R634" s="2"/>
      <c r="S634" s="939"/>
      <c r="T634" s="938"/>
      <c r="U634" s="938"/>
      <c r="V634" s="938"/>
      <c r="W634" s="2"/>
      <c r="X634" s="2"/>
      <c r="Y634" s="2"/>
      <c r="Z634" s="2"/>
      <c r="AA634" s="2"/>
      <c r="AB634" s="2"/>
      <c r="AC634" s="940"/>
      <c r="AD634" s="2"/>
      <c r="AE634" s="2"/>
      <c r="AF634" s="2"/>
      <c r="AG634" s="2"/>
      <c r="AH634" s="2"/>
      <c r="AI634" s="2"/>
      <c r="AJ634" s="2"/>
      <c r="AK634" s="2"/>
      <c r="AL634" s="2"/>
      <c r="AM634" s="2"/>
      <c r="AN634" s="2"/>
      <c r="AO634" s="2"/>
      <c r="AP634" s="2"/>
      <c r="AQ634" s="2"/>
      <c r="AR634" s="2"/>
      <c r="AS634" s="2"/>
      <c r="AT634" s="2"/>
      <c r="AU634" s="2"/>
      <c r="AV634" s="2"/>
      <c r="AW634" s="2"/>
    </row>
    <row r="635">
      <c r="A635" s="2"/>
      <c r="B635" s="2"/>
      <c r="C635" s="2"/>
      <c r="D635" s="2"/>
      <c r="E635" s="2"/>
      <c r="F635" s="2"/>
      <c r="G635" s="2"/>
      <c r="H635" s="2"/>
      <c r="I635" s="2"/>
      <c r="J635" s="2"/>
      <c r="K635" s="2"/>
      <c r="L635" s="2"/>
      <c r="M635" s="2"/>
      <c r="N635" s="2"/>
      <c r="O635" s="2"/>
      <c r="P635" s="2"/>
      <c r="Q635" s="938"/>
      <c r="R635" s="2"/>
      <c r="S635" s="939"/>
      <c r="T635" s="938"/>
      <c r="U635" s="938"/>
      <c r="V635" s="938"/>
      <c r="W635" s="2"/>
      <c r="X635" s="2"/>
      <c r="Y635" s="2"/>
      <c r="Z635" s="2"/>
      <c r="AA635" s="2"/>
      <c r="AB635" s="2"/>
      <c r="AC635" s="940"/>
      <c r="AD635" s="2"/>
      <c r="AE635" s="2"/>
      <c r="AF635" s="2"/>
      <c r="AG635" s="2"/>
      <c r="AH635" s="2"/>
      <c r="AI635" s="2"/>
      <c r="AJ635" s="2"/>
      <c r="AK635" s="2"/>
      <c r="AL635" s="2"/>
      <c r="AM635" s="2"/>
      <c r="AN635" s="2"/>
      <c r="AO635" s="2"/>
      <c r="AP635" s="2"/>
      <c r="AQ635" s="2"/>
      <c r="AR635" s="2"/>
      <c r="AS635" s="2"/>
      <c r="AT635" s="2"/>
      <c r="AU635" s="2"/>
      <c r="AV635" s="2"/>
      <c r="AW635" s="2"/>
    </row>
    <row r="636">
      <c r="A636" s="2"/>
      <c r="B636" s="2"/>
      <c r="C636" s="2"/>
      <c r="D636" s="2"/>
      <c r="E636" s="2"/>
      <c r="F636" s="2"/>
      <c r="G636" s="2"/>
      <c r="H636" s="2"/>
      <c r="I636" s="2"/>
      <c r="J636" s="2"/>
      <c r="K636" s="2"/>
      <c r="L636" s="2"/>
      <c r="M636" s="2"/>
      <c r="N636" s="2"/>
      <c r="O636" s="2"/>
      <c r="P636" s="2"/>
      <c r="Q636" s="938"/>
      <c r="R636" s="2"/>
      <c r="S636" s="939"/>
      <c r="T636" s="938"/>
      <c r="U636" s="938"/>
      <c r="V636" s="938"/>
      <c r="W636" s="2"/>
      <c r="X636" s="2"/>
      <c r="Y636" s="2"/>
      <c r="Z636" s="2"/>
      <c r="AA636" s="2"/>
      <c r="AB636" s="2"/>
      <c r="AC636" s="940"/>
      <c r="AD636" s="2"/>
      <c r="AE636" s="2"/>
      <c r="AF636" s="2"/>
      <c r="AG636" s="2"/>
      <c r="AH636" s="2"/>
      <c r="AI636" s="2"/>
      <c r="AJ636" s="2"/>
      <c r="AK636" s="2"/>
      <c r="AL636" s="2"/>
      <c r="AM636" s="2"/>
      <c r="AN636" s="2"/>
      <c r="AO636" s="2"/>
      <c r="AP636" s="2"/>
      <c r="AQ636" s="2"/>
      <c r="AR636" s="2"/>
      <c r="AS636" s="2"/>
      <c r="AT636" s="2"/>
      <c r="AU636" s="2"/>
      <c r="AV636" s="2"/>
      <c r="AW636" s="2"/>
    </row>
    <row r="637">
      <c r="A637" s="2"/>
      <c r="B637" s="2"/>
      <c r="C637" s="2"/>
      <c r="D637" s="2"/>
      <c r="E637" s="2"/>
      <c r="F637" s="2"/>
      <c r="G637" s="2"/>
      <c r="H637" s="2"/>
      <c r="I637" s="2"/>
      <c r="J637" s="2"/>
      <c r="K637" s="2"/>
      <c r="L637" s="2"/>
      <c r="M637" s="2"/>
      <c r="N637" s="2"/>
      <c r="O637" s="2"/>
      <c r="P637" s="2"/>
      <c r="Q637" s="938"/>
      <c r="R637" s="2"/>
      <c r="S637" s="939"/>
      <c r="T637" s="938"/>
      <c r="U637" s="938"/>
      <c r="V637" s="938"/>
      <c r="W637" s="2"/>
      <c r="X637" s="2"/>
      <c r="Y637" s="2"/>
      <c r="Z637" s="2"/>
      <c r="AA637" s="2"/>
      <c r="AB637" s="2"/>
      <c r="AC637" s="940"/>
      <c r="AD637" s="2"/>
      <c r="AE637" s="2"/>
      <c r="AF637" s="2"/>
      <c r="AG637" s="2"/>
      <c r="AH637" s="2"/>
      <c r="AI637" s="2"/>
      <c r="AJ637" s="2"/>
      <c r="AK637" s="2"/>
      <c r="AL637" s="2"/>
      <c r="AM637" s="2"/>
      <c r="AN637" s="2"/>
      <c r="AO637" s="2"/>
      <c r="AP637" s="2"/>
      <c r="AQ637" s="2"/>
      <c r="AR637" s="2"/>
      <c r="AS637" s="2"/>
      <c r="AT637" s="2"/>
      <c r="AU637" s="2"/>
      <c r="AV637" s="2"/>
      <c r="AW637" s="2"/>
    </row>
    <row r="638">
      <c r="A638" s="2"/>
      <c r="B638" s="2"/>
      <c r="C638" s="2"/>
      <c r="D638" s="2"/>
      <c r="E638" s="2"/>
      <c r="F638" s="2"/>
      <c r="G638" s="2"/>
      <c r="H638" s="2"/>
      <c r="I638" s="2"/>
      <c r="J638" s="2"/>
      <c r="K638" s="2"/>
      <c r="L638" s="2"/>
      <c r="M638" s="2"/>
      <c r="N638" s="2"/>
      <c r="O638" s="2"/>
      <c r="P638" s="2"/>
      <c r="Q638" s="938"/>
      <c r="R638" s="2"/>
      <c r="S638" s="939"/>
      <c r="T638" s="938"/>
      <c r="U638" s="938"/>
      <c r="V638" s="938"/>
      <c r="W638" s="2"/>
      <c r="X638" s="2"/>
      <c r="Y638" s="2"/>
      <c r="Z638" s="2"/>
      <c r="AA638" s="2"/>
      <c r="AB638" s="2"/>
      <c r="AC638" s="940"/>
      <c r="AD638" s="2"/>
      <c r="AE638" s="2"/>
      <c r="AF638" s="2"/>
      <c r="AG638" s="2"/>
      <c r="AH638" s="2"/>
      <c r="AI638" s="2"/>
      <c r="AJ638" s="2"/>
      <c r="AK638" s="2"/>
      <c r="AL638" s="2"/>
      <c r="AM638" s="2"/>
      <c r="AN638" s="2"/>
      <c r="AO638" s="2"/>
      <c r="AP638" s="2"/>
      <c r="AQ638" s="2"/>
      <c r="AR638" s="2"/>
      <c r="AS638" s="2"/>
      <c r="AT638" s="2"/>
      <c r="AU638" s="2"/>
      <c r="AV638" s="2"/>
      <c r="AW638" s="2"/>
    </row>
    <row r="639">
      <c r="A639" s="2"/>
      <c r="B639" s="2"/>
      <c r="C639" s="2"/>
      <c r="D639" s="2"/>
      <c r="E639" s="2"/>
      <c r="F639" s="2"/>
      <c r="G639" s="2"/>
      <c r="H639" s="2"/>
      <c r="I639" s="2"/>
      <c r="J639" s="2"/>
      <c r="K639" s="2"/>
      <c r="L639" s="2"/>
      <c r="M639" s="2"/>
      <c r="N639" s="2"/>
      <c r="O639" s="2"/>
      <c r="P639" s="2"/>
      <c r="Q639" s="938"/>
      <c r="R639" s="2"/>
      <c r="S639" s="939"/>
      <c r="T639" s="938"/>
      <c r="U639" s="938"/>
      <c r="V639" s="938"/>
      <c r="W639" s="2"/>
      <c r="X639" s="2"/>
      <c r="Y639" s="2"/>
      <c r="Z639" s="2"/>
      <c r="AA639" s="2"/>
      <c r="AB639" s="2"/>
      <c r="AC639" s="940"/>
      <c r="AD639" s="2"/>
      <c r="AE639" s="2"/>
      <c r="AF639" s="2"/>
      <c r="AG639" s="2"/>
      <c r="AH639" s="2"/>
      <c r="AI639" s="2"/>
      <c r="AJ639" s="2"/>
      <c r="AK639" s="2"/>
      <c r="AL639" s="2"/>
      <c r="AM639" s="2"/>
      <c r="AN639" s="2"/>
      <c r="AO639" s="2"/>
      <c r="AP639" s="2"/>
      <c r="AQ639" s="2"/>
      <c r="AR639" s="2"/>
      <c r="AS639" s="2"/>
      <c r="AT639" s="2"/>
      <c r="AU639" s="2"/>
      <c r="AV639" s="2"/>
      <c r="AW639" s="2"/>
    </row>
    <row r="640">
      <c r="A640" s="2"/>
      <c r="B640" s="2"/>
      <c r="C640" s="2"/>
      <c r="D640" s="2"/>
      <c r="E640" s="2"/>
      <c r="F640" s="2"/>
      <c r="G640" s="2"/>
      <c r="H640" s="2"/>
      <c r="I640" s="2"/>
      <c r="J640" s="2"/>
      <c r="K640" s="2"/>
      <c r="L640" s="2"/>
      <c r="M640" s="2"/>
      <c r="N640" s="2"/>
      <c r="O640" s="2"/>
      <c r="P640" s="2"/>
      <c r="Q640" s="938"/>
      <c r="R640" s="2"/>
      <c r="S640" s="939"/>
      <c r="T640" s="938"/>
      <c r="U640" s="938"/>
      <c r="V640" s="938"/>
      <c r="W640" s="2"/>
      <c r="X640" s="2"/>
      <c r="Y640" s="2"/>
      <c r="Z640" s="2"/>
      <c r="AA640" s="2"/>
      <c r="AB640" s="2"/>
      <c r="AC640" s="940"/>
      <c r="AD640" s="2"/>
      <c r="AE640" s="2"/>
      <c r="AF640" s="2"/>
      <c r="AG640" s="2"/>
      <c r="AH640" s="2"/>
      <c r="AI640" s="2"/>
      <c r="AJ640" s="2"/>
      <c r="AK640" s="2"/>
      <c r="AL640" s="2"/>
      <c r="AM640" s="2"/>
      <c r="AN640" s="2"/>
      <c r="AO640" s="2"/>
      <c r="AP640" s="2"/>
      <c r="AQ640" s="2"/>
      <c r="AR640" s="2"/>
      <c r="AS640" s="2"/>
      <c r="AT640" s="2"/>
      <c r="AU640" s="2"/>
      <c r="AV640" s="2"/>
      <c r="AW640" s="2"/>
    </row>
    <row r="641">
      <c r="A641" s="2"/>
      <c r="B641" s="2"/>
      <c r="C641" s="2"/>
      <c r="D641" s="2"/>
      <c r="E641" s="2"/>
      <c r="F641" s="2"/>
      <c r="G641" s="2"/>
      <c r="H641" s="2"/>
      <c r="I641" s="2"/>
      <c r="J641" s="2"/>
      <c r="K641" s="2"/>
      <c r="L641" s="2"/>
      <c r="M641" s="2"/>
      <c r="N641" s="2"/>
      <c r="O641" s="2"/>
      <c r="P641" s="2"/>
      <c r="Q641" s="938"/>
      <c r="R641" s="2"/>
      <c r="S641" s="939"/>
      <c r="T641" s="938"/>
      <c r="U641" s="938"/>
      <c r="V641" s="938"/>
      <c r="W641" s="2"/>
      <c r="X641" s="2"/>
      <c r="Y641" s="2"/>
      <c r="Z641" s="2"/>
      <c r="AA641" s="2"/>
      <c r="AB641" s="2"/>
      <c r="AC641" s="940"/>
      <c r="AD641" s="2"/>
      <c r="AE641" s="2"/>
      <c r="AF641" s="2"/>
      <c r="AG641" s="2"/>
      <c r="AH641" s="2"/>
      <c r="AI641" s="2"/>
      <c r="AJ641" s="2"/>
      <c r="AK641" s="2"/>
      <c r="AL641" s="2"/>
      <c r="AM641" s="2"/>
      <c r="AN641" s="2"/>
      <c r="AO641" s="2"/>
      <c r="AP641" s="2"/>
      <c r="AQ641" s="2"/>
      <c r="AR641" s="2"/>
      <c r="AS641" s="2"/>
      <c r="AT641" s="2"/>
      <c r="AU641" s="2"/>
      <c r="AV641" s="2"/>
      <c r="AW641" s="2"/>
    </row>
    <row r="642">
      <c r="A642" s="2"/>
      <c r="B642" s="2"/>
      <c r="C642" s="2"/>
      <c r="D642" s="2"/>
      <c r="E642" s="2"/>
      <c r="F642" s="2"/>
      <c r="G642" s="2"/>
      <c r="H642" s="2"/>
      <c r="I642" s="2"/>
      <c r="J642" s="2"/>
      <c r="K642" s="2"/>
      <c r="L642" s="2"/>
      <c r="M642" s="2"/>
      <c r="N642" s="2"/>
      <c r="O642" s="2"/>
      <c r="P642" s="2"/>
      <c r="Q642" s="938"/>
      <c r="R642" s="2"/>
      <c r="S642" s="939"/>
      <c r="T642" s="938"/>
      <c r="U642" s="938"/>
      <c r="V642" s="938"/>
      <c r="W642" s="2"/>
      <c r="X642" s="2"/>
      <c r="Y642" s="2"/>
      <c r="Z642" s="2"/>
      <c r="AA642" s="2"/>
      <c r="AB642" s="2"/>
      <c r="AC642" s="940"/>
      <c r="AD642" s="2"/>
      <c r="AE642" s="2"/>
      <c r="AF642" s="2"/>
      <c r="AG642" s="2"/>
      <c r="AH642" s="2"/>
      <c r="AI642" s="2"/>
      <c r="AJ642" s="2"/>
      <c r="AK642" s="2"/>
      <c r="AL642" s="2"/>
      <c r="AM642" s="2"/>
      <c r="AN642" s="2"/>
      <c r="AO642" s="2"/>
      <c r="AP642" s="2"/>
      <c r="AQ642" s="2"/>
      <c r="AR642" s="2"/>
      <c r="AS642" s="2"/>
      <c r="AT642" s="2"/>
      <c r="AU642" s="2"/>
      <c r="AV642" s="2"/>
      <c r="AW642" s="2"/>
    </row>
    <row r="643">
      <c r="A643" s="2"/>
      <c r="B643" s="2"/>
      <c r="C643" s="2"/>
      <c r="D643" s="2"/>
      <c r="E643" s="2"/>
      <c r="F643" s="2"/>
      <c r="G643" s="2"/>
      <c r="H643" s="2"/>
      <c r="I643" s="2"/>
      <c r="J643" s="2"/>
      <c r="K643" s="2"/>
      <c r="L643" s="2"/>
      <c r="M643" s="2"/>
      <c r="N643" s="2"/>
      <c r="O643" s="2"/>
      <c r="P643" s="2"/>
      <c r="Q643" s="938"/>
      <c r="R643" s="2"/>
      <c r="S643" s="939"/>
      <c r="T643" s="938"/>
      <c r="U643" s="938"/>
      <c r="V643" s="938"/>
      <c r="W643" s="2"/>
      <c r="X643" s="2"/>
      <c r="Y643" s="2"/>
      <c r="Z643" s="2"/>
      <c r="AA643" s="2"/>
      <c r="AB643" s="2"/>
      <c r="AC643" s="940"/>
      <c r="AD643" s="2"/>
      <c r="AE643" s="2"/>
      <c r="AF643" s="2"/>
      <c r="AG643" s="2"/>
      <c r="AH643" s="2"/>
      <c r="AI643" s="2"/>
      <c r="AJ643" s="2"/>
      <c r="AK643" s="2"/>
      <c r="AL643" s="2"/>
      <c r="AM643" s="2"/>
      <c r="AN643" s="2"/>
      <c r="AO643" s="2"/>
      <c r="AP643" s="2"/>
      <c r="AQ643" s="2"/>
      <c r="AR643" s="2"/>
      <c r="AS643" s="2"/>
      <c r="AT643" s="2"/>
      <c r="AU643" s="2"/>
      <c r="AV643" s="2"/>
      <c r="AW643" s="2"/>
    </row>
    <row r="644">
      <c r="A644" s="2"/>
      <c r="B644" s="2"/>
      <c r="C644" s="2"/>
      <c r="D644" s="2"/>
      <c r="E644" s="2"/>
      <c r="F644" s="2"/>
      <c r="G644" s="2"/>
      <c r="H644" s="2"/>
      <c r="I644" s="2"/>
      <c r="J644" s="2"/>
      <c r="K644" s="2"/>
      <c r="L644" s="2"/>
      <c r="M644" s="2"/>
      <c r="N644" s="2"/>
      <c r="O644" s="2"/>
      <c r="P644" s="2"/>
      <c r="Q644" s="938"/>
      <c r="R644" s="2"/>
      <c r="S644" s="939"/>
      <c r="T644" s="938"/>
      <c r="U644" s="938"/>
      <c r="V644" s="938"/>
      <c r="W644" s="2"/>
      <c r="X644" s="2"/>
      <c r="Y644" s="2"/>
      <c r="Z644" s="2"/>
      <c r="AA644" s="2"/>
      <c r="AB644" s="2"/>
      <c r="AC644" s="940"/>
      <c r="AD644" s="2"/>
      <c r="AE644" s="2"/>
      <c r="AF644" s="2"/>
      <c r="AG644" s="2"/>
      <c r="AH644" s="2"/>
      <c r="AI644" s="2"/>
      <c r="AJ644" s="2"/>
      <c r="AK644" s="2"/>
      <c r="AL644" s="2"/>
      <c r="AM644" s="2"/>
      <c r="AN644" s="2"/>
      <c r="AO644" s="2"/>
      <c r="AP644" s="2"/>
      <c r="AQ644" s="2"/>
      <c r="AR644" s="2"/>
      <c r="AS644" s="2"/>
      <c r="AT644" s="2"/>
      <c r="AU644" s="2"/>
      <c r="AV644" s="2"/>
      <c r="AW644" s="2"/>
    </row>
    <row r="645">
      <c r="A645" s="2"/>
      <c r="B645" s="2"/>
      <c r="C645" s="2"/>
      <c r="D645" s="2"/>
      <c r="E645" s="2"/>
      <c r="F645" s="2"/>
      <c r="G645" s="2"/>
      <c r="H645" s="2"/>
      <c r="I645" s="2"/>
      <c r="J645" s="2"/>
      <c r="K645" s="2"/>
      <c r="L645" s="2"/>
      <c r="M645" s="2"/>
      <c r="N645" s="2"/>
      <c r="O645" s="2"/>
      <c r="P645" s="2"/>
      <c r="Q645" s="938"/>
      <c r="R645" s="2"/>
      <c r="S645" s="939"/>
      <c r="T645" s="938"/>
      <c r="U645" s="938"/>
      <c r="V645" s="938"/>
      <c r="W645" s="2"/>
      <c r="X645" s="2"/>
      <c r="Y645" s="2"/>
      <c r="Z645" s="2"/>
      <c r="AA645" s="2"/>
      <c r="AB645" s="2"/>
      <c r="AC645" s="940"/>
      <c r="AD645" s="2"/>
      <c r="AE645" s="2"/>
      <c r="AF645" s="2"/>
      <c r="AG645" s="2"/>
      <c r="AH645" s="2"/>
      <c r="AI645" s="2"/>
      <c r="AJ645" s="2"/>
      <c r="AK645" s="2"/>
      <c r="AL645" s="2"/>
      <c r="AM645" s="2"/>
      <c r="AN645" s="2"/>
      <c r="AO645" s="2"/>
      <c r="AP645" s="2"/>
      <c r="AQ645" s="2"/>
      <c r="AR645" s="2"/>
      <c r="AS645" s="2"/>
      <c r="AT645" s="2"/>
      <c r="AU645" s="2"/>
      <c r="AV645" s="2"/>
      <c r="AW645" s="2"/>
    </row>
    <row r="646">
      <c r="A646" s="2"/>
      <c r="B646" s="2"/>
      <c r="C646" s="2"/>
      <c r="D646" s="2"/>
      <c r="E646" s="2"/>
      <c r="F646" s="2"/>
      <c r="G646" s="2"/>
      <c r="H646" s="2"/>
      <c r="I646" s="2"/>
      <c r="J646" s="2"/>
      <c r="K646" s="2"/>
      <c r="L646" s="2"/>
      <c r="M646" s="2"/>
      <c r="N646" s="2"/>
      <c r="O646" s="2"/>
      <c r="P646" s="2"/>
      <c r="Q646" s="938"/>
      <c r="R646" s="2"/>
      <c r="S646" s="939"/>
      <c r="T646" s="938"/>
      <c r="U646" s="938"/>
      <c r="V646" s="938"/>
      <c r="W646" s="2"/>
      <c r="X646" s="2"/>
      <c r="Y646" s="2"/>
      <c r="Z646" s="2"/>
      <c r="AA646" s="2"/>
      <c r="AB646" s="2"/>
      <c r="AC646" s="940"/>
      <c r="AD646" s="2"/>
      <c r="AE646" s="2"/>
      <c r="AF646" s="2"/>
      <c r="AG646" s="2"/>
      <c r="AH646" s="2"/>
      <c r="AI646" s="2"/>
      <c r="AJ646" s="2"/>
      <c r="AK646" s="2"/>
      <c r="AL646" s="2"/>
      <c r="AM646" s="2"/>
      <c r="AN646" s="2"/>
      <c r="AO646" s="2"/>
      <c r="AP646" s="2"/>
      <c r="AQ646" s="2"/>
      <c r="AR646" s="2"/>
      <c r="AS646" s="2"/>
      <c r="AT646" s="2"/>
      <c r="AU646" s="2"/>
      <c r="AV646" s="2"/>
      <c r="AW646" s="2"/>
    </row>
    <row r="647">
      <c r="A647" s="2"/>
      <c r="B647" s="2"/>
      <c r="C647" s="2"/>
      <c r="D647" s="2"/>
      <c r="E647" s="2"/>
      <c r="F647" s="2"/>
      <c r="G647" s="2"/>
      <c r="H647" s="2"/>
      <c r="I647" s="2"/>
      <c r="J647" s="2"/>
      <c r="K647" s="2"/>
      <c r="L647" s="2"/>
      <c r="M647" s="2"/>
      <c r="N647" s="2"/>
      <c r="O647" s="2"/>
      <c r="P647" s="2"/>
      <c r="Q647" s="938"/>
      <c r="R647" s="2"/>
      <c r="S647" s="939"/>
      <c r="T647" s="938"/>
      <c r="U647" s="938"/>
      <c r="V647" s="938"/>
      <c r="W647" s="2"/>
      <c r="X647" s="2"/>
      <c r="Y647" s="2"/>
      <c r="Z647" s="2"/>
      <c r="AA647" s="2"/>
      <c r="AB647" s="2"/>
      <c r="AC647" s="940"/>
      <c r="AD647" s="2"/>
      <c r="AE647" s="2"/>
      <c r="AF647" s="2"/>
      <c r="AG647" s="2"/>
      <c r="AH647" s="2"/>
      <c r="AI647" s="2"/>
      <c r="AJ647" s="2"/>
      <c r="AK647" s="2"/>
      <c r="AL647" s="2"/>
      <c r="AM647" s="2"/>
      <c r="AN647" s="2"/>
      <c r="AO647" s="2"/>
      <c r="AP647" s="2"/>
      <c r="AQ647" s="2"/>
      <c r="AR647" s="2"/>
      <c r="AS647" s="2"/>
      <c r="AT647" s="2"/>
      <c r="AU647" s="2"/>
      <c r="AV647" s="2"/>
      <c r="AW647" s="2"/>
    </row>
    <row r="648">
      <c r="A648" s="2"/>
      <c r="B648" s="2"/>
      <c r="C648" s="2"/>
      <c r="D648" s="2"/>
      <c r="E648" s="2"/>
      <c r="F648" s="2"/>
      <c r="G648" s="2"/>
      <c r="H648" s="2"/>
      <c r="I648" s="2"/>
      <c r="J648" s="2"/>
      <c r="K648" s="2"/>
      <c r="L648" s="2"/>
      <c r="M648" s="2"/>
      <c r="N648" s="2"/>
      <c r="O648" s="2"/>
      <c r="P648" s="2"/>
      <c r="Q648" s="938"/>
      <c r="R648" s="2"/>
      <c r="S648" s="939"/>
      <c r="T648" s="938"/>
      <c r="U648" s="938"/>
      <c r="V648" s="938"/>
      <c r="W648" s="2"/>
      <c r="X648" s="2"/>
      <c r="Y648" s="2"/>
      <c r="Z648" s="2"/>
      <c r="AA648" s="2"/>
      <c r="AB648" s="2"/>
      <c r="AC648" s="940"/>
      <c r="AD648" s="2"/>
      <c r="AE648" s="2"/>
      <c r="AF648" s="2"/>
      <c r="AG648" s="2"/>
      <c r="AH648" s="2"/>
      <c r="AI648" s="2"/>
      <c r="AJ648" s="2"/>
      <c r="AK648" s="2"/>
      <c r="AL648" s="2"/>
      <c r="AM648" s="2"/>
      <c r="AN648" s="2"/>
      <c r="AO648" s="2"/>
      <c r="AP648" s="2"/>
      <c r="AQ648" s="2"/>
      <c r="AR648" s="2"/>
      <c r="AS648" s="2"/>
      <c r="AT648" s="2"/>
      <c r="AU648" s="2"/>
      <c r="AV648" s="2"/>
      <c r="AW648" s="2"/>
    </row>
    <row r="649">
      <c r="A649" s="2"/>
      <c r="B649" s="2"/>
      <c r="C649" s="2"/>
      <c r="D649" s="2"/>
      <c r="E649" s="2"/>
      <c r="F649" s="2"/>
      <c r="G649" s="2"/>
      <c r="H649" s="2"/>
      <c r="I649" s="2"/>
      <c r="J649" s="2"/>
      <c r="K649" s="2"/>
      <c r="L649" s="2"/>
      <c r="M649" s="2"/>
      <c r="N649" s="2"/>
      <c r="O649" s="2"/>
      <c r="P649" s="2"/>
      <c r="Q649" s="938"/>
      <c r="R649" s="2"/>
      <c r="S649" s="939"/>
      <c r="T649" s="938"/>
      <c r="U649" s="938"/>
      <c r="V649" s="938"/>
      <c r="W649" s="2"/>
      <c r="X649" s="2"/>
      <c r="Y649" s="2"/>
      <c r="Z649" s="2"/>
      <c r="AA649" s="2"/>
      <c r="AB649" s="2"/>
      <c r="AC649" s="940"/>
      <c r="AD649" s="2"/>
      <c r="AE649" s="2"/>
      <c r="AF649" s="2"/>
      <c r="AG649" s="2"/>
      <c r="AH649" s="2"/>
      <c r="AI649" s="2"/>
      <c r="AJ649" s="2"/>
      <c r="AK649" s="2"/>
      <c r="AL649" s="2"/>
      <c r="AM649" s="2"/>
      <c r="AN649" s="2"/>
      <c r="AO649" s="2"/>
      <c r="AP649" s="2"/>
      <c r="AQ649" s="2"/>
      <c r="AR649" s="2"/>
      <c r="AS649" s="2"/>
      <c r="AT649" s="2"/>
      <c r="AU649" s="2"/>
      <c r="AV649" s="2"/>
      <c r="AW649" s="2"/>
    </row>
    <row r="650">
      <c r="A650" s="2"/>
      <c r="B650" s="2"/>
      <c r="C650" s="2"/>
      <c r="D650" s="2"/>
      <c r="E650" s="2"/>
      <c r="F650" s="2"/>
      <c r="G650" s="2"/>
      <c r="H650" s="2"/>
      <c r="I650" s="2"/>
      <c r="J650" s="2"/>
      <c r="K650" s="2"/>
      <c r="L650" s="2"/>
      <c r="M650" s="2"/>
      <c r="N650" s="2"/>
      <c r="O650" s="2"/>
      <c r="P650" s="2"/>
      <c r="Q650" s="938"/>
      <c r="R650" s="2"/>
      <c r="S650" s="939"/>
      <c r="T650" s="938"/>
      <c r="U650" s="938"/>
      <c r="V650" s="938"/>
      <c r="W650" s="2"/>
      <c r="X650" s="2"/>
      <c r="Y650" s="2"/>
      <c r="Z650" s="2"/>
      <c r="AA650" s="2"/>
      <c r="AB650" s="2"/>
      <c r="AC650" s="940"/>
      <c r="AD650" s="2"/>
      <c r="AE650" s="2"/>
      <c r="AF650" s="2"/>
      <c r="AG650" s="2"/>
      <c r="AH650" s="2"/>
      <c r="AI650" s="2"/>
      <c r="AJ650" s="2"/>
      <c r="AK650" s="2"/>
      <c r="AL650" s="2"/>
      <c r="AM650" s="2"/>
      <c r="AN650" s="2"/>
      <c r="AO650" s="2"/>
      <c r="AP650" s="2"/>
      <c r="AQ650" s="2"/>
      <c r="AR650" s="2"/>
      <c r="AS650" s="2"/>
      <c r="AT650" s="2"/>
      <c r="AU650" s="2"/>
      <c r="AV650" s="2"/>
      <c r="AW650" s="2"/>
    </row>
    <row r="651">
      <c r="A651" s="2"/>
      <c r="B651" s="2"/>
      <c r="C651" s="2"/>
      <c r="D651" s="2"/>
      <c r="E651" s="2"/>
      <c r="F651" s="2"/>
      <c r="G651" s="2"/>
      <c r="H651" s="2"/>
      <c r="I651" s="2"/>
      <c r="J651" s="2"/>
      <c r="K651" s="2"/>
      <c r="L651" s="2"/>
      <c r="M651" s="2"/>
      <c r="N651" s="2"/>
      <c r="O651" s="2"/>
      <c r="P651" s="2"/>
      <c r="Q651" s="938"/>
      <c r="R651" s="2"/>
      <c r="S651" s="939"/>
      <c r="T651" s="938"/>
      <c r="U651" s="938"/>
      <c r="V651" s="938"/>
      <c r="W651" s="2"/>
      <c r="X651" s="2"/>
      <c r="Y651" s="2"/>
      <c r="Z651" s="2"/>
      <c r="AA651" s="2"/>
      <c r="AB651" s="2"/>
      <c r="AC651" s="940"/>
      <c r="AD651" s="2"/>
      <c r="AE651" s="2"/>
      <c r="AF651" s="2"/>
      <c r="AG651" s="2"/>
      <c r="AH651" s="2"/>
      <c r="AI651" s="2"/>
      <c r="AJ651" s="2"/>
      <c r="AK651" s="2"/>
      <c r="AL651" s="2"/>
      <c r="AM651" s="2"/>
      <c r="AN651" s="2"/>
      <c r="AO651" s="2"/>
      <c r="AP651" s="2"/>
      <c r="AQ651" s="2"/>
      <c r="AR651" s="2"/>
      <c r="AS651" s="2"/>
      <c r="AT651" s="2"/>
      <c r="AU651" s="2"/>
      <c r="AV651" s="2"/>
      <c r="AW651" s="2"/>
    </row>
    <row r="652">
      <c r="A652" s="2"/>
      <c r="B652" s="2"/>
      <c r="C652" s="2"/>
      <c r="D652" s="2"/>
      <c r="E652" s="2"/>
      <c r="F652" s="2"/>
      <c r="G652" s="2"/>
      <c r="H652" s="2"/>
      <c r="I652" s="2"/>
      <c r="J652" s="2"/>
      <c r="K652" s="2"/>
      <c r="L652" s="2"/>
      <c r="M652" s="2"/>
      <c r="N652" s="2"/>
      <c r="O652" s="2"/>
      <c r="P652" s="2"/>
      <c r="Q652" s="938"/>
      <c r="R652" s="2"/>
      <c r="S652" s="939"/>
      <c r="T652" s="938"/>
      <c r="U652" s="938"/>
      <c r="V652" s="938"/>
      <c r="W652" s="2"/>
      <c r="X652" s="2"/>
      <c r="Y652" s="2"/>
      <c r="Z652" s="2"/>
      <c r="AA652" s="2"/>
      <c r="AB652" s="2"/>
      <c r="AC652" s="940"/>
      <c r="AD652" s="2"/>
      <c r="AE652" s="2"/>
      <c r="AF652" s="2"/>
      <c r="AG652" s="2"/>
      <c r="AH652" s="2"/>
      <c r="AI652" s="2"/>
      <c r="AJ652" s="2"/>
      <c r="AK652" s="2"/>
      <c r="AL652" s="2"/>
      <c r="AM652" s="2"/>
      <c r="AN652" s="2"/>
      <c r="AO652" s="2"/>
      <c r="AP652" s="2"/>
      <c r="AQ652" s="2"/>
      <c r="AR652" s="2"/>
      <c r="AS652" s="2"/>
      <c r="AT652" s="2"/>
      <c r="AU652" s="2"/>
      <c r="AV652" s="2"/>
      <c r="AW652" s="2"/>
    </row>
    <row r="653">
      <c r="A653" s="2"/>
      <c r="B653" s="2"/>
      <c r="C653" s="2"/>
      <c r="D653" s="2"/>
      <c r="E653" s="2"/>
      <c r="F653" s="2"/>
      <c r="G653" s="2"/>
      <c r="H653" s="2"/>
      <c r="I653" s="2"/>
      <c r="J653" s="2"/>
      <c r="K653" s="2"/>
      <c r="L653" s="2"/>
      <c r="M653" s="2"/>
      <c r="N653" s="2"/>
      <c r="O653" s="2"/>
      <c r="P653" s="2"/>
      <c r="Q653" s="938"/>
      <c r="R653" s="2"/>
      <c r="S653" s="939"/>
      <c r="T653" s="938"/>
      <c r="U653" s="938"/>
      <c r="V653" s="938"/>
      <c r="W653" s="2"/>
      <c r="X653" s="2"/>
      <c r="Y653" s="2"/>
      <c r="Z653" s="2"/>
      <c r="AA653" s="2"/>
      <c r="AB653" s="2"/>
      <c r="AC653" s="940"/>
      <c r="AD653" s="2"/>
      <c r="AE653" s="2"/>
      <c r="AF653" s="2"/>
      <c r="AG653" s="2"/>
      <c r="AH653" s="2"/>
      <c r="AI653" s="2"/>
      <c r="AJ653" s="2"/>
      <c r="AK653" s="2"/>
      <c r="AL653" s="2"/>
      <c r="AM653" s="2"/>
      <c r="AN653" s="2"/>
      <c r="AO653" s="2"/>
      <c r="AP653" s="2"/>
      <c r="AQ653" s="2"/>
      <c r="AR653" s="2"/>
      <c r="AS653" s="2"/>
      <c r="AT653" s="2"/>
      <c r="AU653" s="2"/>
      <c r="AV653" s="2"/>
      <c r="AW653" s="2"/>
    </row>
    <row r="654">
      <c r="A654" s="2"/>
      <c r="B654" s="2"/>
      <c r="C654" s="2"/>
      <c r="D654" s="2"/>
      <c r="E654" s="2"/>
      <c r="F654" s="2"/>
      <c r="G654" s="2"/>
      <c r="H654" s="2"/>
      <c r="I654" s="2"/>
      <c r="J654" s="2"/>
      <c r="K654" s="2"/>
      <c r="L654" s="2"/>
      <c r="M654" s="2"/>
      <c r="N654" s="2"/>
      <c r="O654" s="2"/>
      <c r="P654" s="2"/>
      <c r="Q654" s="938"/>
      <c r="R654" s="2"/>
      <c r="S654" s="939"/>
      <c r="T654" s="938"/>
      <c r="U654" s="938"/>
      <c r="V654" s="938"/>
      <c r="W654" s="2"/>
      <c r="X654" s="2"/>
      <c r="Y654" s="2"/>
      <c r="Z654" s="2"/>
      <c r="AA654" s="2"/>
      <c r="AB654" s="2"/>
      <c r="AC654" s="940"/>
      <c r="AD654" s="2"/>
      <c r="AE654" s="2"/>
      <c r="AF654" s="2"/>
      <c r="AG654" s="2"/>
      <c r="AH654" s="2"/>
      <c r="AI654" s="2"/>
      <c r="AJ654" s="2"/>
      <c r="AK654" s="2"/>
      <c r="AL654" s="2"/>
      <c r="AM654" s="2"/>
      <c r="AN654" s="2"/>
      <c r="AO654" s="2"/>
      <c r="AP654" s="2"/>
      <c r="AQ654" s="2"/>
      <c r="AR654" s="2"/>
      <c r="AS654" s="2"/>
      <c r="AT654" s="2"/>
      <c r="AU654" s="2"/>
      <c r="AV654" s="2"/>
      <c r="AW654" s="2"/>
    </row>
    <row r="655">
      <c r="A655" s="2"/>
      <c r="B655" s="2"/>
      <c r="C655" s="2"/>
      <c r="D655" s="2"/>
      <c r="E655" s="2"/>
      <c r="F655" s="2"/>
      <c r="G655" s="2"/>
      <c r="H655" s="2"/>
      <c r="I655" s="2"/>
      <c r="J655" s="2"/>
      <c r="K655" s="2"/>
      <c r="L655" s="2"/>
      <c r="M655" s="2"/>
      <c r="N655" s="2"/>
      <c r="O655" s="2"/>
      <c r="P655" s="2"/>
      <c r="Q655" s="938"/>
      <c r="R655" s="2"/>
      <c r="S655" s="939"/>
      <c r="T655" s="938"/>
      <c r="U655" s="938"/>
      <c r="V655" s="938"/>
      <c r="W655" s="2"/>
      <c r="X655" s="2"/>
      <c r="Y655" s="2"/>
      <c r="Z655" s="2"/>
      <c r="AA655" s="2"/>
      <c r="AB655" s="2"/>
      <c r="AC655" s="940"/>
      <c r="AD655" s="2"/>
      <c r="AE655" s="2"/>
      <c r="AF655" s="2"/>
      <c r="AG655" s="2"/>
      <c r="AH655" s="2"/>
      <c r="AI655" s="2"/>
      <c r="AJ655" s="2"/>
      <c r="AK655" s="2"/>
      <c r="AL655" s="2"/>
      <c r="AM655" s="2"/>
      <c r="AN655" s="2"/>
      <c r="AO655" s="2"/>
      <c r="AP655" s="2"/>
      <c r="AQ655" s="2"/>
      <c r="AR655" s="2"/>
      <c r="AS655" s="2"/>
      <c r="AT655" s="2"/>
      <c r="AU655" s="2"/>
      <c r="AV655" s="2"/>
      <c r="AW655" s="2"/>
    </row>
    <row r="656">
      <c r="A656" s="2"/>
      <c r="B656" s="2"/>
      <c r="C656" s="2"/>
      <c r="D656" s="2"/>
      <c r="E656" s="2"/>
      <c r="F656" s="2"/>
      <c r="G656" s="2"/>
      <c r="H656" s="2"/>
      <c r="I656" s="2"/>
      <c r="J656" s="2"/>
      <c r="K656" s="2"/>
      <c r="L656" s="2"/>
      <c r="M656" s="2"/>
      <c r="N656" s="2"/>
      <c r="O656" s="2"/>
      <c r="P656" s="2"/>
      <c r="Q656" s="938"/>
      <c r="R656" s="2"/>
      <c r="S656" s="939"/>
      <c r="T656" s="938"/>
      <c r="U656" s="938"/>
      <c r="V656" s="938"/>
      <c r="W656" s="2"/>
      <c r="X656" s="2"/>
      <c r="Y656" s="2"/>
      <c r="Z656" s="2"/>
      <c r="AA656" s="2"/>
      <c r="AB656" s="2"/>
      <c r="AC656" s="940"/>
      <c r="AD656" s="2"/>
      <c r="AE656" s="2"/>
      <c r="AF656" s="2"/>
      <c r="AG656" s="2"/>
      <c r="AH656" s="2"/>
      <c r="AI656" s="2"/>
      <c r="AJ656" s="2"/>
      <c r="AK656" s="2"/>
      <c r="AL656" s="2"/>
      <c r="AM656" s="2"/>
      <c r="AN656" s="2"/>
      <c r="AO656" s="2"/>
      <c r="AP656" s="2"/>
      <c r="AQ656" s="2"/>
      <c r="AR656" s="2"/>
      <c r="AS656" s="2"/>
      <c r="AT656" s="2"/>
      <c r="AU656" s="2"/>
      <c r="AV656" s="2"/>
      <c r="AW656" s="2"/>
    </row>
    <row r="657">
      <c r="A657" s="2"/>
      <c r="B657" s="2"/>
      <c r="C657" s="2"/>
      <c r="D657" s="2"/>
      <c r="E657" s="2"/>
      <c r="F657" s="2"/>
      <c r="G657" s="2"/>
      <c r="H657" s="2"/>
      <c r="I657" s="2"/>
      <c r="J657" s="2"/>
      <c r="K657" s="2"/>
      <c r="L657" s="2"/>
      <c r="M657" s="2"/>
      <c r="N657" s="2"/>
      <c r="O657" s="2"/>
      <c r="P657" s="2"/>
      <c r="Q657" s="938"/>
      <c r="R657" s="2"/>
      <c r="S657" s="939"/>
      <c r="T657" s="938"/>
      <c r="U657" s="938"/>
      <c r="V657" s="938"/>
      <c r="W657" s="2"/>
      <c r="X657" s="2"/>
      <c r="Y657" s="2"/>
      <c r="Z657" s="2"/>
      <c r="AA657" s="2"/>
      <c r="AB657" s="2"/>
      <c r="AC657" s="940"/>
      <c r="AD657" s="2"/>
      <c r="AE657" s="2"/>
      <c r="AF657" s="2"/>
      <c r="AG657" s="2"/>
      <c r="AH657" s="2"/>
      <c r="AI657" s="2"/>
      <c r="AJ657" s="2"/>
      <c r="AK657" s="2"/>
      <c r="AL657" s="2"/>
      <c r="AM657" s="2"/>
      <c r="AN657" s="2"/>
      <c r="AO657" s="2"/>
      <c r="AP657" s="2"/>
      <c r="AQ657" s="2"/>
      <c r="AR657" s="2"/>
      <c r="AS657" s="2"/>
      <c r="AT657" s="2"/>
      <c r="AU657" s="2"/>
      <c r="AV657" s="2"/>
      <c r="AW657" s="2"/>
    </row>
    <row r="658">
      <c r="A658" s="2"/>
      <c r="B658" s="2"/>
      <c r="C658" s="2"/>
      <c r="D658" s="2"/>
      <c r="E658" s="2"/>
      <c r="F658" s="2"/>
      <c r="G658" s="2"/>
      <c r="H658" s="2"/>
      <c r="I658" s="2"/>
      <c r="J658" s="2"/>
      <c r="K658" s="2"/>
      <c r="L658" s="2"/>
      <c r="M658" s="2"/>
      <c r="N658" s="2"/>
      <c r="O658" s="2"/>
      <c r="P658" s="2"/>
      <c r="Q658" s="938"/>
      <c r="R658" s="2"/>
      <c r="S658" s="939"/>
      <c r="T658" s="938"/>
      <c r="U658" s="938"/>
      <c r="V658" s="938"/>
      <c r="W658" s="2"/>
      <c r="X658" s="2"/>
      <c r="Y658" s="2"/>
      <c r="Z658" s="2"/>
      <c r="AA658" s="2"/>
      <c r="AB658" s="2"/>
      <c r="AC658" s="940"/>
      <c r="AD658" s="2"/>
      <c r="AE658" s="2"/>
      <c r="AF658" s="2"/>
      <c r="AG658" s="2"/>
      <c r="AH658" s="2"/>
      <c r="AI658" s="2"/>
      <c r="AJ658" s="2"/>
      <c r="AK658" s="2"/>
      <c r="AL658" s="2"/>
      <c r="AM658" s="2"/>
      <c r="AN658" s="2"/>
      <c r="AO658" s="2"/>
      <c r="AP658" s="2"/>
      <c r="AQ658" s="2"/>
      <c r="AR658" s="2"/>
      <c r="AS658" s="2"/>
      <c r="AT658" s="2"/>
      <c r="AU658" s="2"/>
      <c r="AV658" s="2"/>
      <c r="AW658" s="2"/>
    </row>
    <row r="659">
      <c r="A659" s="2"/>
      <c r="B659" s="2"/>
      <c r="C659" s="2"/>
      <c r="D659" s="2"/>
      <c r="E659" s="2"/>
      <c r="F659" s="2"/>
      <c r="G659" s="2"/>
      <c r="H659" s="2"/>
      <c r="I659" s="2"/>
      <c r="J659" s="2"/>
      <c r="K659" s="2"/>
      <c r="L659" s="2"/>
      <c r="M659" s="2"/>
      <c r="N659" s="2"/>
      <c r="O659" s="2"/>
      <c r="P659" s="2"/>
      <c r="Q659" s="938"/>
      <c r="R659" s="2"/>
      <c r="S659" s="939"/>
      <c r="T659" s="938"/>
      <c r="U659" s="938"/>
      <c r="V659" s="938"/>
      <c r="W659" s="2"/>
      <c r="X659" s="2"/>
      <c r="Y659" s="2"/>
      <c r="Z659" s="2"/>
      <c r="AA659" s="2"/>
      <c r="AB659" s="2"/>
      <c r="AC659" s="940"/>
      <c r="AD659" s="2"/>
      <c r="AE659" s="2"/>
      <c r="AF659" s="2"/>
      <c r="AG659" s="2"/>
      <c r="AH659" s="2"/>
      <c r="AI659" s="2"/>
      <c r="AJ659" s="2"/>
      <c r="AK659" s="2"/>
      <c r="AL659" s="2"/>
      <c r="AM659" s="2"/>
      <c r="AN659" s="2"/>
      <c r="AO659" s="2"/>
      <c r="AP659" s="2"/>
      <c r="AQ659" s="2"/>
      <c r="AR659" s="2"/>
      <c r="AS659" s="2"/>
      <c r="AT659" s="2"/>
      <c r="AU659" s="2"/>
      <c r="AV659" s="2"/>
      <c r="AW659" s="2"/>
    </row>
    <row r="660">
      <c r="A660" s="2"/>
      <c r="B660" s="2"/>
      <c r="C660" s="2"/>
      <c r="D660" s="2"/>
      <c r="E660" s="2"/>
      <c r="F660" s="2"/>
      <c r="G660" s="2"/>
      <c r="H660" s="2"/>
      <c r="I660" s="2"/>
      <c r="J660" s="2"/>
      <c r="K660" s="2"/>
      <c r="L660" s="2"/>
      <c r="M660" s="2"/>
      <c r="N660" s="2"/>
      <c r="O660" s="2"/>
      <c r="P660" s="2"/>
      <c r="Q660" s="938"/>
      <c r="R660" s="2"/>
      <c r="S660" s="939"/>
      <c r="T660" s="938"/>
      <c r="U660" s="938"/>
      <c r="V660" s="938"/>
      <c r="W660" s="2"/>
      <c r="X660" s="2"/>
      <c r="Y660" s="2"/>
      <c r="Z660" s="2"/>
      <c r="AA660" s="2"/>
      <c r="AB660" s="2"/>
      <c r="AC660" s="940"/>
      <c r="AD660" s="2"/>
      <c r="AE660" s="2"/>
      <c r="AF660" s="2"/>
      <c r="AG660" s="2"/>
      <c r="AH660" s="2"/>
      <c r="AI660" s="2"/>
      <c r="AJ660" s="2"/>
      <c r="AK660" s="2"/>
      <c r="AL660" s="2"/>
      <c r="AM660" s="2"/>
      <c r="AN660" s="2"/>
      <c r="AO660" s="2"/>
      <c r="AP660" s="2"/>
      <c r="AQ660" s="2"/>
      <c r="AR660" s="2"/>
      <c r="AS660" s="2"/>
      <c r="AT660" s="2"/>
      <c r="AU660" s="2"/>
      <c r="AV660" s="2"/>
      <c r="AW660" s="2"/>
    </row>
    <row r="661">
      <c r="A661" s="2"/>
      <c r="B661" s="2"/>
      <c r="C661" s="2"/>
      <c r="D661" s="2"/>
      <c r="E661" s="2"/>
      <c r="F661" s="2"/>
      <c r="G661" s="2"/>
      <c r="H661" s="2"/>
      <c r="I661" s="2"/>
      <c r="J661" s="2"/>
      <c r="K661" s="2"/>
      <c r="L661" s="2"/>
      <c r="M661" s="2"/>
      <c r="N661" s="2"/>
      <c r="O661" s="2"/>
      <c r="P661" s="2"/>
      <c r="Q661" s="938"/>
      <c r="R661" s="2"/>
      <c r="S661" s="939"/>
      <c r="T661" s="938"/>
      <c r="U661" s="938"/>
      <c r="V661" s="938"/>
      <c r="W661" s="2"/>
      <c r="X661" s="2"/>
      <c r="Y661" s="2"/>
      <c r="Z661" s="2"/>
      <c r="AA661" s="2"/>
      <c r="AB661" s="2"/>
      <c r="AC661" s="940"/>
      <c r="AD661" s="2"/>
      <c r="AE661" s="2"/>
      <c r="AF661" s="2"/>
      <c r="AG661" s="2"/>
      <c r="AH661" s="2"/>
      <c r="AI661" s="2"/>
      <c r="AJ661" s="2"/>
      <c r="AK661" s="2"/>
      <c r="AL661" s="2"/>
      <c r="AM661" s="2"/>
      <c r="AN661" s="2"/>
      <c r="AO661" s="2"/>
      <c r="AP661" s="2"/>
      <c r="AQ661" s="2"/>
      <c r="AR661" s="2"/>
      <c r="AS661" s="2"/>
      <c r="AT661" s="2"/>
      <c r="AU661" s="2"/>
      <c r="AV661" s="2"/>
      <c r="AW661" s="2"/>
    </row>
    <row r="662">
      <c r="A662" s="2"/>
      <c r="B662" s="2"/>
      <c r="C662" s="2"/>
      <c r="D662" s="2"/>
      <c r="E662" s="2"/>
      <c r="F662" s="2"/>
      <c r="G662" s="2"/>
      <c r="H662" s="2"/>
      <c r="I662" s="2"/>
      <c r="J662" s="2"/>
      <c r="K662" s="2"/>
      <c r="L662" s="2"/>
      <c r="M662" s="2"/>
      <c r="N662" s="2"/>
      <c r="O662" s="2"/>
      <c r="P662" s="2"/>
      <c r="Q662" s="938"/>
      <c r="R662" s="2"/>
      <c r="S662" s="939"/>
      <c r="T662" s="938"/>
      <c r="U662" s="938"/>
      <c r="V662" s="938"/>
      <c r="W662" s="2"/>
      <c r="X662" s="2"/>
      <c r="Y662" s="2"/>
      <c r="Z662" s="2"/>
      <c r="AA662" s="2"/>
      <c r="AB662" s="2"/>
      <c r="AC662" s="940"/>
      <c r="AD662" s="2"/>
      <c r="AE662" s="2"/>
      <c r="AF662" s="2"/>
      <c r="AG662" s="2"/>
      <c r="AH662" s="2"/>
      <c r="AI662" s="2"/>
      <c r="AJ662" s="2"/>
      <c r="AK662" s="2"/>
      <c r="AL662" s="2"/>
      <c r="AM662" s="2"/>
      <c r="AN662" s="2"/>
      <c r="AO662" s="2"/>
      <c r="AP662" s="2"/>
      <c r="AQ662" s="2"/>
      <c r="AR662" s="2"/>
      <c r="AS662" s="2"/>
      <c r="AT662" s="2"/>
      <c r="AU662" s="2"/>
      <c r="AV662" s="2"/>
      <c r="AW662" s="2"/>
    </row>
    <row r="663">
      <c r="A663" s="2"/>
      <c r="B663" s="2"/>
      <c r="C663" s="2"/>
      <c r="D663" s="2"/>
      <c r="E663" s="2"/>
      <c r="F663" s="2"/>
      <c r="G663" s="2"/>
      <c r="H663" s="2"/>
      <c r="I663" s="2"/>
      <c r="J663" s="2"/>
      <c r="K663" s="2"/>
      <c r="L663" s="2"/>
      <c r="M663" s="2"/>
      <c r="N663" s="2"/>
      <c r="O663" s="2"/>
      <c r="P663" s="2"/>
      <c r="Q663" s="938"/>
      <c r="R663" s="2"/>
      <c r="S663" s="939"/>
      <c r="T663" s="938"/>
      <c r="U663" s="938"/>
      <c r="V663" s="938"/>
      <c r="W663" s="2"/>
      <c r="X663" s="2"/>
      <c r="Y663" s="2"/>
      <c r="Z663" s="2"/>
      <c r="AA663" s="2"/>
      <c r="AB663" s="2"/>
      <c r="AC663" s="940"/>
      <c r="AD663" s="2"/>
      <c r="AE663" s="2"/>
      <c r="AF663" s="2"/>
      <c r="AG663" s="2"/>
      <c r="AH663" s="2"/>
      <c r="AI663" s="2"/>
      <c r="AJ663" s="2"/>
      <c r="AK663" s="2"/>
      <c r="AL663" s="2"/>
      <c r="AM663" s="2"/>
      <c r="AN663" s="2"/>
      <c r="AO663" s="2"/>
      <c r="AP663" s="2"/>
      <c r="AQ663" s="2"/>
      <c r="AR663" s="2"/>
      <c r="AS663" s="2"/>
      <c r="AT663" s="2"/>
      <c r="AU663" s="2"/>
      <c r="AV663" s="2"/>
      <c r="AW663" s="2"/>
    </row>
    <row r="664">
      <c r="A664" s="2"/>
      <c r="B664" s="2"/>
      <c r="C664" s="2"/>
      <c r="D664" s="2"/>
      <c r="E664" s="2"/>
      <c r="F664" s="2"/>
      <c r="G664" s="2"/>
      <c r="H664" s="2"/>
      <c r="I664" s="2"/>
      <c r="J664" s="2"/>
      <c r="K664" s="2"/>
      <c r="L664" s="2"/>
      <c r="M664" s="2"/>
      <c r="N664" s="2"/>
      <c r="O664" s="2"/>
      <c r="P664" s="2"/>
      <c r="Q664" s="938"/>
      <c r="R664" s="2"/>
      <c r="S664" s="939"/>
      <c r="T664" s="938"/>
      <c r="U664" s="938"/>
      <c r="V664" s="938"/>
      <c r="W664" s="2"/>
      <c r="X664" s="2"/>
      <c r="Y664" s="2"/>
      <c r="Z664" s="2"/>
      <c r="AA664" s="2"/>
      <c r="AB664" s="2"/>
      <c r="AC664" s="940"/>
      <c r="AD664" s="2"/>
      <c r="AE664" s="2"/>
      <c r="AF664" s="2"/>
      <c r="AG664" s="2"/>
      <c r="AH664" s="2"/>
      <c r="AI664" s="2"/>
      <c r="AJ664" s="2"/>
      <c r="AK664" s="2"/>
      <c r="AL664" s="2"/>
      <c r="AM664" s="2"/>
      <c r="AN664" s="2"/>
      <c r="AO664" s="2"/>
      <c r="AP664" s="2"/>
      <c r="AQ664" s="2"/>
      <c r="AR664" s="2"/>
      <c r="AS664" s="2"/>
      <c r="AT664" s="2"/>
      <c r="AU664" s="2"/>
      <c r="AV664" s="2"/>
      <c r="AW664" s="2"/>
    </row>
    <row r="665">
      <c r="A665" s="2"/>
      <c r="B665" s="2"/>
      <c r="C665" s="2"/>
      <c r="D665" s="2"/>
      <c r="E665" s="2"/>
      <c r="F665" s="2"/>
      <c r="G665" s="2"/>
      <c r="H665" s="2"/>
      <c r="I665" s="2"/>
      <c r="J665" s="2"/>
      <c r="K665" s="2"/>
      <c r="L665" s="2"/>
      <c r="M665" s="2"/>
      <c r="N665" s="2"/>
      <c r="O665" s="2"/>
      <c r="P665" s="2"/>
      <c r="Q665" s="938"/>
      <c r="R665" s="2"/>
      <c r="S665" s="939"/>
      <c r="T665" s="938"/>
      <c r="U665" s="938"/>
      <c r="V665" s="938"/>
      <c r="W665" s="2"/>
      <c r="X665" s="2"/>
      <c r="Y665" s="2"/>
      <c r="Z665" s="2"/>
      <c r="AA665" s="2"/>
      <c r="AB665" s="2"/>
      <c r="AC665" s="940"/>
      <c r="AD665" s="2"/>
      <c r="AE665" s="2"/>
      <c r="AF665" s="2"/>
      <c r="AG665" s="2"/>
      <c r="AH665" s="2"/>
      <c r="AI665" s="2"/>
      <c r="AJ665" s="2"/>
      <c r="AK665" s="2"/>
      <c r="AL665" s="2"/>
      <c r="AM665" s="2"/>
      <c r="AN665" s="2"/>
      <c r="AO665" s="2"/>
      <c r="AP665" s="2"/>
      <c r="AQ665" s="2"/>
      <c r="AR665" s="2"/>
      <c r="AS665" s="2"/>
      <c r="AT665" s="2"/>
      <c r="AU665" s="2"/>
      <c r="AV665" s="2"/>
      <c r="AW665" s="2"/>
    </row>
    <row r="666">
      <c r="A666" s="2"/>
      <c r="B666" s="2"/>
      <c r="C666" s="2"/>
      <c r="D666" s="2"/>
      <c r="E666" s="2"/>
      <c r="F666" s="2"/>
      <c r="G666" s="2"/>
      <c r="H666" s="2"/>
      <c r="I666" s="2"/>
      <c r="J666" s="2"/>
      <c r="K666" s="2"/>
      <c r="L666" s="2"/>
      <c r="M666" s="2"/>
      <c r="N666" s="2"/>
      <c r="O666" s="2"/>
      <c r="P666" s="2"/>
      <c r="Q666" s="938"/>
      <c r="R666" s="2"/>
      <c r="S666" s="939"/>
      <c r="T666" s="938"/>
      <c r="U666" s="938"/>
      <c r="V666" s="938"/>
      <c r="W666" s="2"/>
      <c r="X666" s="2"/>
      <c r="Y666" s="2"/>
      <c r="Z666" s="2"/>
      <c r="AA666" s="2"/>
      <c r="AB666" s="2"/>
      <c r="AC666" s="940"/>
      <c r="AD666" s="2"/>
      <c r="AE666" s="2"/>
      <c r="AF666" s="2"/>
      <c r="AG666" s="2"/>
      <c r="AH666" s="2"/>
      <c r="AI666" s="2"/>
      <c r="AJ666" s="2"/>
      <c r="AK666" s="2"/>
      <c r="AL666" s="2"/>
      <c r="AM666" s="2"/>
      <c r="AN666" s="2"/>
      <c r="AO666" s="2"/>
      <c r="AP666" s="2"/>
      <c r="AQ666" s="2"/>
      <c r="AR666" s="2"/>
      <c r="AS666" s="2"/>
      <c r="AT666" s="2"/>
      <c r="AU666" s="2"/>
      <c r="AV666" s="2"/>
      <c r="AW666" s="2"/>
    </row>
    <row r="667">
      <c r="A667" s="2"/>
      <c r="B667" s="2"/>
      <c r="C667" s="2"/>
      <c r="D667" s="2"/>
      <c r="E667" s="2"/>
      <c r="F667" s="2"/>
      <c r="G667" s="2"/>
      <c r="H667" s="2"/>
      <c r="I667" s="2"/>
      <c r="J667" s="2"/>
      <c r="K667" s="2"/>
      <c r="L667" s="2"/>
      <c r="M667" s="2"/>
      <c r="N667" s="2"/>
      <c r="O667" s="2"/>
      <c r="P667" s="2"/>
      <c r="Q667" s="938"/>
      <c r="R667" s="2"/>
      <c r="S667" s="939"/>
      <c r="T667" s="938"/>
      <c r="U667" s="938"/>
      <c r="V667" s="938"/>
      <c r="W667" s="2"/>
      <c r="X667" s="2"/>
      <c r="Y667" s="2"/>
      <c r="Z667" s="2"/>
      <c r="AA667" s="2"/>
      <c r="AB667" s="2"/>
      <c r="AC667" s="940"/>
      <c r="AD667" s="2"/>
      <c r="AE667" s="2"/>
      <c r="AF667" s="2"/>
      <c r="AG667" s="2"/>
      <c r="AH667" s="2"/>
      <c r="AI667" s="2"/>
      <c r="AJ667" s="2"/>
      <c r="AK667" s="2"/>
      <c r="AL667" s="2"/>
      <c r="AM667" s="2"/>
      <c r="AN667" s="2"/>
      <c r="AO667" s="2"/>
      <c r="AP667" s="2"/>
      <c r="AQ667" s="2"/>
      <c r="AR667" s="2"/>
      <c r="AS667" s="2"/>
      <c r="AT667" s="2"/>
      <c r="AU667" s="2"/>
      <c r="AV667" s="2"/>
      <c r="AW667" s="2"/>
    </row>
    <row r="668">
      <c r="A668" s="2"/>
      <c r="B668" s="2"/>
      <c r="C668" s="2"/>
      <c r="D668" s="2"/>
      <c r="E668" s="2"/>
      <c r="F668" s="2"/>
      <c r="G668" s="2"/>
      <c r="H668" s="2"/>
      <c r="I668" s="2"/>
      <c r="J668" s="2"/>
      <c r="K668" s="2"/>
      <c r="L668" s="2"/>
      <c r="M668" s="2"/>
      <c r="N668" s="2"/>
      <c r="O668" s="2"/>
      <c r="P668" s="2"/>
      <c r="Q668" s="938"/>
      <c r="R668" s="2"/>
      <c r="S668" s="939"/>
      <c r="T668" s="938"/>
      <c r="U668" s="938"/>
      <c r="V668" s="938"/>
      <c r="W668" s="2"/>
      <c r="X668" s="2"/>
      <c r="Y668" s="2"/>
      <c r="Z668" s="2"/>
      <c r="AA668" s="2"/>
      <c r="AB668" s="2"/>
      <c r="AC668" s="940"/>
      <c r="AD668" s="2"/>
      <c r="AE668" s="2"/>
      <c r="AF668" s="2"/>
      <c r="AG668" s="2"/>
      <c r="AH668" s="2"/>
      <c r="AI668" s="2"/>
      <c r="AJ668" s="2"/>
      <c r="AK668" s="2"/>
      <c r="AL668" s="2"/>
      <c r="AM668" s="2"/>
      <c r="AN668" s="2"/>
      <c r="AO668" s="2"/>
      <c r="AP668" s="2"/>
      <c r="AQ668" s="2"/>
      <c r="AR668" s="2"/>
      <c r="AS668" s="2"/>
      <c r="AT668" s="2"/>
      <c r="AU668" s="2"/>
      <c r="AV668" s="2"/>
      <c r="AW668" s="2"/>
    </row>
    <row r="669">
      <c r="A669" s="2"/>
      <c r="B669" s="2"/>
      <c r="C669" s="2"/>
      <c r="D669" s="2"/>
      <c r="E669" s="2"/>
      <c r="F669" s="2"/>
      <c r="G669" s="2"/>
      <c r="H669" s="2"/>
      <c r="I669" s="2"/>
      <c r="J669" s="2"/>
      <c r="K669" s="2"/>
      <c r="L669" s="2"/>
      <c r="M669" s="2"/>
      <c r="N669" s="2"/>
      <c r="O669" s="2"/>
      <c r="P669" s="2"/>
      <c r="Q669" s="938"/>
      <c r="R669" s="2"/>
      <c r="S669" s="939"/>
      <c r="T669" s="938"/>
      <c r="U669" s="938"/>
      <c r="V669" s="938"/>
      <c r="W669" s="2"/>
      <c r="X669" s="2"/>
      <c r="Y669" s="2"/>
      <c r="Z669" s="2"/>
      <c r="AA669" s="2"/>
      <c r="AB669" s="2"/>
      <c r="AC669" s="940"/>
      <c r="AD669" s="2"/>
      <c r="AE669" s="2"/>
      <c r="AF669" s="2"/>
      <c r="AG669" s="2"/>
      <c r="AH669" s="2"/>
      <c r="AI669" s="2"/>
      <c r="AJ669" s="2"/>
      <c r="AK669" s="2"/>
      <c r="AL669" s="2"/>
      <c r="AM669" s="2"/>
      <c r="AN669" s="2"/>
      <c r="AO669" s="2"/>
      <c r="AP669" s="2"/>
      <c r="AQ669" s="2"/>
      <c r="AR669" s="2"/>
      <c r="AS669" s="2"/>
      <c r="AT669" s="2"/>
      <c r="AU669" s="2"/>
      <c r="AV669" s="2"/>
      <c r="AW669" s="2"/>
    </row>
    <row r="670">
      <c r="A670" s="2"/>
      <c r="B670" s="2"/>
      <c r="C670" s="2"/>
      <c r="D670" s="2"/>
      <c r="E670" s="2"/>
      <c r="F670" s="2"/>
      <c r="G670" s="2"/>
      <c r="H670" s="2"/>
      <c r="I670" s="2"/>
      <c r="J670" s="2"/>
      <c r="K670" s="2"/>
      <c r="L670" s="2"/>
      <c r="M670" s="2"/>
      <c r="N670" s="2"/>
      <c r="O670" s="2"/>
      <c r="P670" s="2"/>
      <c r="Q670" s="938"/>
      <c r="R670" s="2"/>
      <c r="S670" s="939"/>
      <c r="T670" s="938"/>
      <c r="U670" s="938"/>
      <c r="V670" s="938"/>
      <c r="W670" s="2"/>
      <c r="X670" s="2"/>
      <c r="Y670" s="2"/>
      <c r="Z670" s="2"/>
      <c r="AA670" s="2"/>
      <c r="AB670" s="2"/>
      <c r="AC670" s="940"/>
      <c r="AD670" s="2"/>
      <c r="AE670" s="2"/>
      <c r="AF670" s="2"/>
      <c r="AG670" s="2"/>
      <c r="AH670" s="2"/>
      <c r="AI670" s="2"/>
      <c r="AJ670" s="2"/>
      <c r="AK670" s="2"/>
      <c r="AL670" s="2"/>
      <c r="AM670" s="2"/>
      <c r="AN670" s="2"/>
      <c r="AO670" s="2"/>
      <c r="AP670" s="2"/>
      <c r="AQ670" s="2"/>
      <c r="AR670" s="2"/>
      <c r="AS670" s="2"/>
      <c r="AT670" s="2"/>
      <c r="AU670" s="2"/>
      <c r="AV670" s="2"/>
      <c r="AW670" s="2"/>
    </row>
    <row r="671">
      <c r="A671" s="2"/>
      <c r="B671" s="2"/>
      <c r="C671" s="2"/>
      <c r="D671" s="2"/>
      <c r="E671" s="2"/>
      <c r="F671" s="2"/>
      <c r="G671" s="2"/>
      <c r="H671" s="2"/>
      <c r="I671" s="2"/>
      <c r="J671" s="2"/>
      <c r="K671" s="2"/>
      <c r="L671" s="2"/>
      <c r="M671" s="2"/>
      <c r="N671" s="2"/>
      <c r="O671" s="2"/>
      <c r="P671" s="2"/>
      <c r="Q671" s="938"/>
      <c r="R671" s="2"/>
      <c r="S671" s="939"/>
      <c r="T671" s="938"/>
      <c r="U671" s="938"/>
      <c r="V671" s="938"/>
      <c r="W671" s="2"/>
      <c r="X671" s="2"/>
      <c r="Y671" s="2"/>
      <c r="Z671" s="2"/>
      <c r="AA671" s="2"/>
      <c r="AB671" s="2"/>
      <c r="AC671" s="940"/>
      <c r="AD671" s="2"/>
      <c r="AE671" s="2"/>
      <c r="AF671" s="2"/>
      <c r="AG671" s="2"/>
      <c r="AH671" s="2"/>
      <c r="AI671" s="2"/>
      <c r="AJ671" s="2"/>
      <c r="AK671" s="2"/>
      <c r="AL671" s="2"/>
      <c r="AM671" s="2"/>
      <c r="AN671" s="2"/>
      <c r="AO671" s="2"/>
      <c r="AP671" s="2"/>
      <c r="AQ671" s="2"/>
      <c r="AR671" s="2"/>
      <c r="AS671" s="2"/>
      <c r="AT671" s="2"/>
      <c r="AU671" s="2"/>
      <c r="AV671" s="2"/>
      <c r="AW671" s="2"/>
    </row>
    <row r="672">
      <c r="A672" s="2"/>
      <c r="B672" s="2"/>
      <c r="C672" s="2"/>
      <c r="D672" s="2"/>
      <c r="E672" s="2"/>
      <c r="F672" s="2"/>
      <c r="G672" s="2"/>
      <c r="H672" s="2"/>
      <c r="I672" s="2"/>
      <c r="J672" s="2"/>
      <c r="K672" s="2"/>
      <c r="L672" s="2"/>
      <c r="M672" s="2"/>
      <c r="N672" s="2"/>
      <c r="O672" s="2"/>
      <c r="P672" s="2"/>
      <c r="Q672" s="938"/>
      <c r="R672" s="2"/>
      <c r="S672" s="939"/>
      <c r="T672" s="938"/>
      <c r="U672" s="938"/>
      <c r="V672" s="938"/>
      <c r="W672" s="2"/>
      <c r="X672" s="2"/>
      <c r="Y672" s="2"/>
      <c r="Z672" s="2"/>
      <c r="AA672" s="2"/>
      <c r="AB672" s="2"/>
      <c r="AC672" s="940"/>
      <c r="AD672" s="2"/>
      <c r="AE672" s="2"/>
      <c r="AF672" s="2"/>
      <c r="AG672" s="2"/>
      <c r="AH672" s="2"/>
      <c r="AI672" s="2"/>
      <c r="AJ672" s="2"/>
      <c r="AK672" s="2"/>
      <c r="AL672" s="2"/>
      <c r="AM672" s="2"/>
      <c r="AN672" s="2"/>
      <c r="AO672" s="2"/>
      <c r="AP672" s="2"/>
      <c r="AQ672" s="2"/>
      <c r="AR672" s="2"/>
      <c r="AS672" s="2"/>
      <c r="AT672" s="2"/>
      <c r="AU672" s="2"/>
      <c r="AV672" s="2"/>
      <c r="AW672" s="2"/>
    </row>
    <row r="673">
      <c r="A673" s="2"/>
      <c r="B673" s="2"/>
      <c r="C673" s="2"/>
      <c r="D673" s="2"/>
      <c r="E673" s="2"/>
      <c r="F673" s="2"/>
      <c r="G673" s="2"/>
      <c r="H673" s="2"/>
      <c r="I673" s="2"/>
      <c r="J673" s="2"/>
      <c r="K673" s="2"/>
      <c r="L673" s="2"/>
      <c r="M673" s="2"/>
      <c r="N673" s="2"/>
      <c r="O673" s="2"/>
      <c r="P673" s="2"/>
      <c r="Q673" s="938"/>
      <c r="R673" s="2"/>
      <c r="S673" s="939"/>
      <c r="T673" s="938"/>
      <c r="U673" s="938"/>
      <c r="V673" s="938"/>
      <c r="W673" s="2"/>
      <c r="X673" s="2"/>
      <c r="Y673" s="2"/>
      <c r="Z673" s="2"/>
      <c r="AA673" s="2"/>
      <c r="AB673" s="2"/>
      <c r="AC673" s="940"/>
      <c r="AD673" s="2"/>
      <c r="AE673" s="2"/>
      <c r="AF673" s="2"/>
      <c r="AG673" s="2"/>
      <c r="AH673" s="2"/>
      <c r="AI673" s="2"/>
      <c r="AJ673" s="2"/>
      <c r="AK673" s="2"/>
      <c r="AL673" s="2"/>
      <c r="AM673" s="2"/>
      <c r="AN673" s="2"/>
      <c r="AO673" s="2"/>
      <c r="AP673" s="2"/>
      <c r="AQ673" s="2"/>
      <c r="AR673" s="2"/>
      <c r="AS673" s="2"/>
      <c r="AT673" s="2"/>
      <c r="AU673" s="2"/>
      <c r="AV673" s="2"/>
      <c r="AW673" s="2"/>
    </row>
    <row r="674">
      <c r="A674" s="2"/>
      <c r="B674" s="2"/>
      <c r="C674" s="2"/>
      <c r="D674" s="2"/>
      <c r="E674" s="2"/>
      <c r="F674" s="2"/>
      <c r="G674" s="2"/>
      <c r="H674" s="2"/>
      <c r="I674" s="2"/>
      <c r="J674" s="2"/>
      <c r="K674" s="2"/>
      <c r="L674" s="2"/>
      <c r="M674" s="2"/>
      <c r="N674" s="2"/>
      <c r="O674" s="2"/>
      <c r="P674" s="2"/>
      <c r="Q674" s="938"/>
      <c r="R674" s="2"/>
      <c r="S674" s="939"/>
      <c r="T674" s="938"/>
      <c r="U674" s="938"/>
      <c r="V674" s="938"/>
      <c r="W674" s="2"/>
      <c r="X674" s="2"/>
      <c r="Y674" s="2"/>
      <c r="Z674" s="2"/>
      <c r="AA674" s="2"/>
      <c r="AB674" s="2"/>
      <c r="AC674" s="940"/>
      <c r="AD674" s="2"/>
      <c r="AE674" s="2"/>
      <c r="AF674" s="2"/>
      <c r="AG674" s="2"/>
      <c r="AH674" s="2"/>
      <c r="AI674" s="2"/>
      <c r="AJ674" s="2"/>
      <c r="AK674" s="2"/>
      <c r="AL674" s="2"/>
      <c r="AM674" s="2"/>
      <c r="AN674" s="2"/>
      <c r="AO674" s="2"/>
      <c r="AP674" s="2"/>
      <c r="AQ674" s="2"/>
      <c r="AR674" s="2"/>
      <c r="AS674" s="2"/>
      <c r="AT674" s="2"/>
      <c r="AU674" s="2"/>
      <c r="AV674" s="2"/>
      <c r="AW674" s="2"/>
    </row>
    <row r="675">
      <c r="A675" s="2"/>
      <c r="B675" s="2"/>
      <c r="C675" s="2"/>
      <c r="D675" s="2"/>
      <c r="E675" s="2"/>
      <c r="F675" s="2"/>
      <c r="G675" s="2"/>
      <c r="H675" s="2"/>
      <c r="I675" s="2"/>
      <c r="J675" s="2"/>
      <c r="K675" s="2"/>
      <c r="L675" s="2"/>
      <c r="M675" s="2"/>
      <c r="N675" s="2"/>
      <c r="O675" s="2"/>
      <c r="P675" s="2"/>
      <c r="Q675" s="938"/>
      <c r="R675" s="2"/>
      <c r="S675" s="939"/>
      <c r="T675" s="938"/>
      <c r="U675" s="938"/>
      <c r="V675" s="938"/>
      <c r="W675" s="2"/>
      <c r="X675" s="2"/>
      <c r="Y675" s="2"/>
      <c r="Z675" s="2"/>
      <c r="AA675" s="2"/>
      <c r="AB675" s="2"/>
      <c r="AC675" s="940"/>
      <c r="AD675" s="2"/>
      <c r="AE675" s="2"/>
      <c r="AF675" s="2"/>
      <c r="AG675" s="2"/>
      <c r="AH675" s="2"/>
      <c r="AI675" s="2"/>
      <c r="AJ675" s="2"/>
      <c r="AK675" s="2"/>
      <c r="AL675" s="2"/>
      <c r="AM675" s="2"/>
      <c r="AN675" s="2"/>
      <c r="AO675" s="2"/>
      <c r="AP675" s="2"/>
      <c r="AQ675" s="2"/>
      <c r="AR675" s="2"/>
      <c r="AS675" s="2"/>
      <c r="AT675" s="2"/>
      <c r="AU675" s="2"/>
      <c r="AV675" s="2"/>
      <c r="AW675" s="2"/>
    </row>
    <row r="676">
      <c r="A676" s="2"/>
      <c r="B676" s="2"/>
      <c r="C676" s="2"/>
      <c r="D676" s="2"/>
      <c r="E676" s="2"/>
      <c r="F676" s="2"/>
      <c r="G676" s="2"/>
      <c r="H676" s="2"/>
      <c r="I676" s="2"/>
      <c r="J676" s="2"/>
      <c r="K676" s="2"/>
      <c r="L676" s="2"/>
      <c r="M676" s="2"/>
      <c r="N676" s="2"/>
      <c r="O676" s="2"/>
      <c r="P676" s="2"/>
      <c r="Q676" s="938"/>
      <c r="R676" s="2"/>
      <c r="S676" s="939"/>
      <c r="T676" s="938"/>
      <c r="U676" s="938"/>
      <c r="V676" s="938"/>
      <c r="W676" s="2"/>
      <c r="X676" s="2"/>
      <c r="Y676" s="2"/>
      <c r="Z676" s="2"/>
      <c r="AA676" s="2"/>
      <c r="AB676" s="2"/>
      <c r="AC676" s="940"/>
      <c r="AD676" s="2"/>
      <c r="AE676" s="2"/>
      <c r="AF676" s="2"/>
      <c r="AG676" s="2"/>
      <c r="AH676" s="2"/>
      <c r="AI676" s="2"/>
      <c r="AJ676" s="2"/>
      <c r="AK676" s="2"/>
      <c r="AL676" s="2"/>
      <c r="AM676" s="2"/>
      <c r="AN676" s="2"/>
      <c r="AO676" s="2"/>
      <c r="AP676" s="2"/>
      <c r="AQ676" s="2"/>
      <c r="AR676" s="2"/>
      <c r="AS676" s="2"/>
      <c r="AT676" s="2"/>
      <c r="AU676" s="2"/>
      <c r="AV676" s="2"/>
      <c r="AW676" s="2"/>
    </row>
    <row r="677">
      <c r="A677" s="2"/>
      <c r="B677" s="2"/>
      <c r="C677" s="2"/>
      <c r="D677" s="2"/>
      <c r="E677" s="2"/>
      <c r="F677" s="2"/>
      <c r="G677" s="2"/>
      <c r="H677" s="2"/>
      <c r="I677" s="2"/>
      <c r="J677" s="2"/>
      <c r="K677" s="2"/>
      <c r="L677" s="2"/>
      <c r="M677" s="2"/>
      <c r="N677" s="2"/>
      <c r="O677" s="2"/>
      <c r="P677" s="2"/>
      <c r="Q677" s="938"/>
      <c r="R677" s="2"/>
      <c r="S677" s="939"/>
      <c r="T677" s="938"/>
      <c r="U677" s="938"/>
      <c r="V677" s="938"/>
      <c r="W677" s="2"/>
      <c r="X677" s="2"/>
      <c r="Y677" s="2"/>
      <c r="Z677" s="2"/>
      <c r="AA677" s="2"/>
      <c r="AB677" s="2"/>
      <c r="AC677" s="940"/>
      <c r="AD677" s="2"/>
      <c r="AE677" s="2"/>
      <c r="AF677" s="2"/>
      <c r="AG677" s="2"/>
      <c r="AH677" s="2"/>
      <c r="AI677" s="2"/>
      <c r="AJ677" s="2"/>
      <c r="AK677" s="2"/>
      <c r="AL677" s="2"/>
      <c r="AM677" s="2"/>
      <c r="AN677" s="2"/>
      <c r="AO677" s="2"/>
      <c r="AP677" s="2"/>
      <c r="AQ677" s="2"/>
      <c r="AR677" s="2"/>
      <c r="AS677" s="2"/>
      <c r="AT677" s="2"/>
      <c r="AU677" s="2"/>
      <c r="AV677" s="2"/>
      <c r="AW677" s="2"/>
    </row>
    <row r="678">
      <c r="A678" s="2"/>
      <c r="B678" s="2"/>
      <c r="C678" s="2"/>
      <c r="D678" s="2"/>
      <c r="E678" s="2"/>
      <c r="F678" s="2"/>
      <c r="G678" s="2"/>
      <c r="H678" s="2"/>
      <c r="I678" s="2"/>
      <c r="J678" s="2"/>
      <c r="K678" s="2"/>
      <c r="L678" s="2"/>
      <c r="M678" s="2"/>
      <c r="N678" s="2"/>
      <c r="O678" s="2"/>
      <c r="P678" s="2"/>
      <c r="Q678" s="938"/>
      <c r="R678" s="2"/>
      <c r="S678" s="939"/>
      <c r="T678" s="938"/>
      <c r="U678" s="938"/>
      <c r="V678" s="938"/>
      <c r="W678" s="2"/>
      <c r="X678" s="2"/>
      <c r="Y678" s="2"/>
      <c r="Z678" s="2"/>
      <c r="AA678" s="2"/>
      <c r="AB678" s="2"/>
      <c r="AC678" s="940"/>
      <c r="AD678" s="2"/>
      <c r="AE678" s="2"/>
      <c r="AF678" s="2"/>
      <c r="AG678" s="2"/>
      <c r="AH678" s="2"/>
      <c r="AI678" s="2"/>
      <c r="AJ678" s="2"/>
      <c r="AK678" s="2"/>
      <c r="AL678" s="2"/>
      <c r="AM678" s="2"/>
      <c r="AN678" s="2"/>
      <c r="AO678" s="2"/>
      <c r="AP678" s="2"/>
      <c r="AQ678" s="2"/>
      <c r="AR678" s="2"/>
      <c r="AS678" s="2"/>
      <c r="AT678" s="2"/>
      <c r="AU678" s="2"/>
      <c r="AV678" s="2"/>
      <c r="AW678" s="2"/>
    </row>
    <row r="679">
      <c r="A679" s="2"/>
      <c r="B679" s="2"/>
      <c r="C679" s="2"/>
      <c r="D679" s="2"/>
      <c r="E679" s="2"/>
      <c r="F679" s="2"/>
      <c r="G679" s="2"/>
      <c r="H679" s="2"/>
      <c r="I679" s="2"/>
      <c r="J679" s="2"/>
      <c r="K679" s="2"/>
      <c r="L679" s="2"/>
      <c r="M679" s="2"/>
      <c r="N679" s="2"/>
      <c r="O679" s="2"/>
      <c r="P679" s="2"/>
      <c r="Q679" s="938"/>
      <c r="R679" s="2"/>
      <c r="S679" s="939"/>
      <c r="T679" s="938"/>
      <c r="U679" s="938"/>
      <c r="V679" s="938"/>
      <c r="W679" s="2"/>
      <c r="X679" s="2"/>
      <c r="Y679" s="2"/>
      <c r="Z679" s="2"/>
      <c r="AA679" s="2"/>
      <c r="AB679" s="2"/>
      <c r="AC679" s="940"/>
      <c r="AD679" s="2"/>
      <c r="AE679" s="2"/>
      <c r="AF679" s="2"/>
      <c r="AG679" s="2"/>
      <c r="AH679" s="2"/>
      <c r="AI679" s="2"/>
      <c r="AJ679" s="2"/>
      <c r="AK679" s="2"/>
      <c r="AL679" s="2"/>
      <c r="AM679" s="2"/>
      <c r="AN679" s="2"/>
      <c r="AO679" s="2"/>
      <c r="AP679" s="2"/>
      <c r="AQ679" s="2"/>
      <c r="AR679" s="2"/>
      <c r="AS679" s="2"/>
      <c r="AT679" s="2"/>
      <c r="AU679" s="2"/>
      <c r="AV679" s="2"/>
      <c r="AW679" s="2"/>
    </row>
    <row r="680">
      <c r="A680" s="2"/>
      <c r="B680" s="2"/>
      <c r="C680" s="2"/>
      <c r="D680" s="2"/>
      <c r="E680" s="2"/>
      <c r="F680" s="2"/>
      <c r="G680" s="2"/>
      <c r="H680" s="2"/>
      <c r="I680" s="2"/>
      <c r="J680" s="2"/>
      <c r="K680" s="2"/>
      <c r="L680" s="2"/>
      <c r="M680" s="2"/>
      <c r="N680" s="2"/>
      <c r="O680" s="2"/>
      <c r="P680" s="2"/>
      <c r="Q680" s="938"/>
      <c r="R680" s="2"/>
      <c r="S680" s="939"/>
      <c r="T680" s="938"/>
      <c r="U680" s="938"/>
      <c r="V680" s="938"/>
      <c r="W680" s="2"/>
      <c r="X680" s="2"/>
      <c r="Y680" s="2"/>
      <c r="Z680" s="2"/>
      <c r="AA680" s="2"/>
      <c r="AB680" s="2"/>
      <c r="AC680" s="940"/>
      <c r="AD680" s="2"/>
      <c r="AE680" s="2"/>
      <c r="AF680" s="2"/>
      <c r="AG680" s="2"/>
      <c r="AH680" s="2"/>
      <c r="AI680" s="2"/>
      <c r="AJ680" s="2"/>
      <c r="AK680" s="2"/>
      <c r="AL680" s="2"/>
      <c r="AM680" s="2"/>
      <c r="AN680" s="2"/>
      <c r="AO680" s="2"/>
      <c r="AP680" s="2"/>
      <c r="AQ680" s="2"/>
      <c r="AR680" s="2"/>
      <c r="AS680" s="2"/>
      <c r="AT680" s="2"/>
      <c r="AU680" s="2"/>
      <c r="AV680" s="2"/>
      <c r="AW680" s="2"/>
    </row>
    <row r="681">
      <c r="A681" s="2"/>
      <c r="B681" s="2"/>
      <c r="C681" s="2"/>
      <c r="D681" s="2"/>
      <c r="E681" s="2"/>
      <c r="F681" s="2"/>
      <c r="G681" s="2"/>
      <c r="H681" s="2"/>
      <c r="I681" s="2"/>
      <c r="J681" s="2"/>
      <c r="K681" s="2"/>
      <c r="L681" s="2"/>
      <c r="M681" s="2"/>
      <c r="N681" s="2"/>
      <c r="O681" s="2"/>
      <c r="P681" s="2"/>
      <c r="Q681" s="938"/>
      <c r="R681" s="2"/>
      <c r="S681" s="939"/>
      <c r="T681" s="938"/>
      <c r="U681" s="938"/>
      <c r="V681" s="938"/>
      <c r="W681" s="2"/>
      <c r="X681" s="2"/>
      <c r="Y681" s="2"/>
      <c r="Z681" s="2"/>
      <c r="AA681" s="2"/>
      <c r="AB681" s="2"/>
      <c r="AC681" s="940"/>
      <c r="AD681" s="2"/>
      <c r="AE681" s="2"/>
      <c r="AF681" s="2"/>
      <c r="AG681" s="2"/>
      <c r="AH681" s="2"/>
      <c r="AI681" s="2"/>
      <c r="AJ681" s="2"/>
      <c r="AK681" s="2"/>
      <c r="AL681" s="2"/>
      <c r="AM681" s="2"/>
      <c r="AN681" s="2"/>
      <c r="AO681" s="2"/>
      <c r="AP681" s="2"/>
      <c r="AQ681" s="2"/>
      <c r="AR681" s="2"/>
      <c r="AS681" s="2"/>
      <c r="AT681" s="2"/>
      <c r="AU681" s="2"/>
      <c r="AV681" s="2"/>
      <c r="AW681" s="2"/>
    </row>
    <row r="682">
      <c r="A682" s="2"/>
      <c r="B682" s="2"/>
      <c r="C682" s="2"/>
      <c r="D682" s="2"/>
      <c r="E682" s="2"/>
      <c r="F682" s="2"/>
      <c r="G682" s="2"/>
      <c r="H682" s="2"/>
      <c r="I682" s="2"/>
      <c r="J682" s="2"/>
      <c r="K682" s="2"/>
      <c r="L682" s="2"/>
      <c r="M682" s="2"/>
      <c r="N682" s="2"/>
      <c r="O682" s="2"/>
      <c r="P682" s="2"/>
      <c r="Q682" s="938"/>
      <c r="R682" s="2"/>
      <c r="S682" s="939"/>
      <c r="T682" s="938"/>
      <c r="U682" s="938"/>
      <c r="V682" s="938"/>
      <c r="W682" s="2"/>
      <c r="X682" s="2"/>
      <c r="Y682" s="2"/>
      <c r="Z682" s="2"/>
      <c r="AA682" s="2"/>
      <c r="AB682" s="2"/>
      <c r="AC682" s="940"/>
      <c r="AD682" s="2"/>
      <c r="AE682" s="2"/>
      <c r="AF682" s="2"/>
      <c r="AG682" s="2"/>
      <c r="AH682" s="2"/>
      <c r="AI682" s="2"/>
      <c r="AJ682" s="2"/>
      <c r="AK682" s="2"/>
      <c r="AL682" s="2"/>
      <c r="AM682" s="2"/>
      <c r="AN682" s="2"/>
      <c r="AO682" s="2"/>
      <c r="AP682" s="2"/>
      <c r="AQ682" s="2"/>
      <c r="AR682" s="2"/>
      <c r="AS682" s="2"/>
      <c r="AT682" s="2"/>
      <c r="AU682" s="2"/>
      <c r="AV682" s="2"/>
      <c r="AW682" s="2"/>
    </row>
    <row r="683">
      <c r="A683" s="2"/>
      <c r="B683" s="2"/>
      <c r="C683" s="2"/>
      <c r="D683" s="2"/>
      <c r="E683" s="2"/>
      <c r="F683" s="2"/>
      <c r="G683" s="2"/>
      <c r="H683" s="2"/>
      <c r="I683" s="2"/>
      <c r="J683" s="2"/>
      <c r="K683" s="2"/>
      <c r="L683" s="2"/>
      <c r="M683" s="2"/>
      <c r="N683" s="2"/>
      <c r="O683" s="2"/>
      <c r="P683" s="2"/>
      <c r="Q683" s="938"/>
      <c r="R683" s="2"/>
      <c r="S683" s="939"/>
      <c r="T683" s="938"/>
      <c r="U683" s="938"/>
      <c r="V683" s="938"/>
      <c r="W683" s="2"/>
      <c r="X683" s="2"/>
      <c r="Y683" s="2"/>
      <c r="Z683" s="2"/>
      <c r="AA683" s="2"/>
      <c r="AB683" s="2"/>
      <c r="AC683" s="940"/>
      <c r="AD683" s="2"/>
      <c r="AE683" s="2"/>
      <c r="AF683" s="2"/>
      <c r="AG683" s="2"/>
      <c r="AH683" s="2"/>
      <c r="AI683" s="2"/>
      <c r="AJ683" s="2"/>
      <c r="AK683" s="2"/>
      <c r="AL683" s="2"/>
      <c r="AM683" s="2"/>
      <c r="AN683" s="2"/>
      <c r="AO683" s="2"/>
      <c r="AP683" s="2"/>
      <c r="AQ683" s="2"/>
      <c r="AR683" s="2"/>
      <c r="AS683" s="2"/>
      <c r="AT683" s="2"/>
      <c r="AU683" s="2"/>
      <c r="AV683" s="2"/>
      <c r="AW683" s="2"/>
    </row>
    <row r="684">
      <c r="A684" s="2"/>
      <c r="B684" s="2"/>
      <c r="C684" s="2"/>
      <c r="D684" s="2"/>
      <c r="E684" s="2"/>
      <c r="F684" s="2"/>
      <c r="G684" s="2"/>
      <c r="H684" s="2"/>
      <c r="I684" s="2"/>
      <c r="J684" s="2"/>
      <c r="K684" s="2"/>
      <c r="L684" s="2"/>
      <c r="M684" s="2"/>
      <c r="N684" s="2"/>
      <c r="O684" s="2"/>
      <c r="P684" s="2"/>
      <c r="Q684" s="938"/>
      <c r="R684" s="2"/>
      <c r="S684" s="939"/>
      <c r="T684" s="938"/>
      <c r="U684" s="938"/>
      <c r="V684" s="938"/>
      <c r="W684" s="2"/>
      <c r="X684" s="2"/>
      <c r="Y684" s="2"/>
      <c r="Z684" s="2"/>
      <c r="AA684" s="2"/>
      <c r="AB684" s="2"/>
      <c r="AC684" s="940"/>
      <c r="AD684" s="2"/>
      <c r="AE684" s="2"/>
      <c r="AF684" s="2"/>
      <c r="AG684" s="2"/>
      <c r="AH684" s="2"/>
      <c r="AI684" s="2"/>
      <c r="AJ684" s="2"/>
      <c r="AK684" s="2"/>
      <c r="AL684" s="2"/>
      <c r="AM684" s="2"/>
      <c r="AN684" s="2"/>
      <c r="AO684" s="2"/>
      <c r="AP684" s="2"/>
      <c r="AQ684" s="2"/>
      <c r="AR684" s="2"/>
      <c r="AS684" s="2"/>
      <c r="AT684" s="2"/>
      <c r="AU684" s="2"/>
      <c r="AV684" s="2"/>
      <c r="AW684" s="2"/>
    </row>
    <row r="685">
      <c r="A685" s="2"/>
      <c r="B685" s="2"/>
      <c r="C685" s="2"/>
      <c r="D685" s="2"/>
      <c r="E685" s="2"/>
      <c r="F685" s="2"/>
      <c r="G685" s="2"/>
      <c r="H685" s="2"/>
      <c r="I685" s="2"/>
      <c r="J685" s="2"/>
      <c r="K685" s="2"/>
      <c r="L685" s="2"/>
      <c r="M685" s="2"/>
      <c r="N685" s="2"/>
      <c r="O685" s="2"/>
      <c r="P685" s="2"/>
      <c r="Q685" s="938"/>
      <c r="R685" s="2"/>
      <c r="S685" s="939"/>
      <c r="T685" s="938"/>
      <c r="U685" s="938"/>
      <c r="V685" s="938"/>
      <c r="W685" s="2"/>
      <c r="X685" s="2"/>
      <c r="Y685" s="2"/>
      <c r="Z685" s="2"/>
      <c r="AA685" s="2"/>
      <c r="AB685" s="2"/>
      <c r="AC685" s="940"/>
      <c r="AD685" s="2"/>
      <c r="AE685" s="2"/>
      <c r="AF685" s="2"/>
      <c r="AG685" s="2"/>
      <c r="AH685" s="2"/>
      <c r="AI685" s="2"/>
      <c r="AJ685" s="2"/>
      <c r="AK685" s="2"/>
      <c r="AL685" s="2"/>
      <c r="AM685" s="2"/>
      <c r="AN685" s="2"/>
      <c r="AO685" s="2"/>
      <c r="AP685" s="2"/>
      <c r="AQ685" s="2"/>
      <c r="AR685" s="2"/>
      <c r="AS685" s="2"/>
      <c r="AT685" s="2"/>
      <c r="AU685" s="2"/>
      <c r="AV685" s="2"/>
      <c r="AW685" s="2"/>
    </row>
    <row r="686">
      <c r="A686" s="2"/>
      <c r="B686" s="2"/>
      <c r="C686" s="2"/>
      <c r="D686" s="2"/>
      <c r="E686" s="2"/>
      <c r="F686" s="2"/>
      <c r="G686" s="2"/>
      <c r="H686" s="2"/>
      <c r="I686" s="2"/>
      <c r="J686" s="2"/>
      <c r="K686" s="2"/>
      <c r="L686" s="2"/>
      <c r="M686" s="2"/>
      <c r="N686" s="2"/>
      <c r="O686" s="2"/>
      <c r="P686" s="2"/>
      <c r="Q686" s="938"/>
      <c r="R686" s="2"/>
      <c r="S686" s="939"/>
      <c r="T686" s="938"/>
      <c r="U686" s="938"/>
      <c r="V686" s="938"/>
      <c r="W686" s="2"/>
      <c r="X686" s="2"/>
      <c r="Y686" s="2"/>
      <c r="Z686" s="2"/>
      <c r="AA686" s="2"/>
      <c r="AB686" s="2"/>
      <c r="AC686" s="940"/>
      <c r="AD686" s="2"/>
      <c r="AE686" s="2"/>
      <c r="AF686" s="2"/>
      <c r="AG686" s="2"/>
      <c r="AH686" s="2"/>
      <c r="AI686" s="2"/>
      <c r="AJ686" s="2"/>
      <c r="AK686" s="2"/>
      <c r="AL686" s="2"/>
      <c r="AM686" s="2"/>
      <c r="AN686" s="2"/>
      <c r="AO686" s="2"/>
      <c r="AP686" s="2"/>
      <c r="AQ686" s="2"/>
      <c r="AR686" s="2"/>
      <c r="AS686" s="2"/>
      <c r="AT686" s="2"/>
      <c r="AU686" s="2"/>
      <c r="AV686" s="2"/>
      <c r="AW686" s="2"/>
    </row>
    <row r="687">
      <c r="A687" s="2"/>
      <c r="B687" s="2"/>
      <c r="C687" s="2"/>
      <c r="D687" s="2"/>
      <c r="E687" s="2"/>
      <c r="F687" s="2"/>
      <c r="G687" s="2"/>
      <c r="H687" s="2"/>
      <c r="I687" s="2"/>
      <c r="J687" s="2"/>
      <c r="K687" s="2"/>
      <c r="L687" s="2"/>
      <c r="M687" s="2"/>
      <c r="N687" s="2"/>
      <c r="O687" s="2"/>
      <c r="P687" s="2"/>
      <c r="Q687" s="938"/>
      <c r="R687" s="2"/>
      <c r="S687" s="939"/>
      <c r="T687" s="938"/>
      <c r="U687" s="938"/>
      <c r="V687" s="938"/>
      <c r="W687" s="2"/>
      <c r="X687" s="2"/>
      <c r="Y687" s="2"/>
      <c r="Z687" s="2"/>
      <c r="AA687" s="2"/>
      <c r="AB687" s="2"/>
      <c r="AC687" s="940"/>
      <c r="AD687" s="2"/>
      <c r="AE687" s="2"/>
      <c r="AF687" s="2"/>
      <c r="AG687" s="2"/>
      <c r="AH687" s="2"/>
      <c r="AI687" s="2"/>
      <c r="AJ687" s="2"/>
      <c r="AK687" s="2"/>
      <c r="AL687" s="2"/>
      <c r="AM687" s="2"/>
      <c r="AN687" s="2"/>
      <c r="AO687" s="2"/>
      <c r="AP687" s="2"/>
      <c r="AQ687" s="2"/>
      <c r="AR687" s="2"/>
      <c r="AS687" s="2"/>
      <c r="AT687" s="2"/>
      <c r="AU687" s="2"/>
      <c r="AV687" s="2"/>
      <c r="AW687" s="2"/>
    </row>
    <row r="688">
      <c r="A688" s="2"/>
      <c r="B688" s="2"/>
      <c r="C688" s="2"/>
      <c r="D688" s="2"/>
      <c r="E688" s="2"/>
      <c r="F688" s="2"/>
      <c r="G688" s="2"/>
      <c r="H688" s="2"/>
      <c r="I688" s="2"/>
      <c r="J688" s="2"/>
      <c r="K688" s="2"/>
      <c r="L688" s="2"/>
      <c r="M688" s="2"/>
      <c r="N688" s="2"/>
      <c r="O688" s="2"/>
      <c r="P688" s="2"/>
      <c r="Q688" s="938"/>
      <c r="R688" s="2"/>
      <c r="S688" s="939"/>
      <c r="T688" s="938"/>
      <c r="U688" s="938"/>
      <c r="V688" s="938"/>
      <c r="W688" s="2"/>
      <c r="X688" s="2"/>
      <c r="Y688" s="2"/>
      <c r="Z688" s="2"/>
      <c r="AA688" s="2"/>
      <c r="AB688" s="2"/>
      <c r="AC688" s="940"/>
      <c r="AD688" s="2"/>
      <c r="AE688" s="2"/>
      <c r="AF688" s="2"/>
      <c r="AG688" s="2"/>
      <c r="AH688" s="2"/>
      <c r="AI688" s="2"/>
      <c r="AJ688" s="2"/>
      <c r="AK688" s="2"/>
      <c r="AL688" s="2"/>
      <c r="AM688" s="2"/>
      <c r="AN688" s="2"/>
      <c r="AO688" s="2"/>
      <c r="AP688" s="2"/>
      <c r="AQ688" s="2"/>
      <c r="AR688" s="2"/>
      <c r="AS688" s="2"/>
      <c r="AT688" s="2"/>
      <c r="AU688" s="2"/>
      <c r="AV688" s="2"/>
      <c r="AW688" s="2"/>
    </row>
    <row r="689">
      <c r="A689" s="2"/>
      <c r="B689" s="2"/>
      <c r="C689" s="2"/>
      <c r="D689" s="2"/>
      <c r="E689" s="2"/>
      <c r="F689" s="2"/>
      <c r="G689" s="2"/>
      <c r="H689" s="2"/>
      <c r="I689" s="2"/>
      <c r="J689" s="2"/>
      <c r="K689" s="2"/>
      <c r="L689" s="2"/>
      <c r="M689" s="2"/>
      <c r="N689" s="2"/>
      <c r="O689" s="2"/>
      <c r="P689" s="2"/>
      <c r="Q689" s="938"/>
      <c r="R689" s="2"/>
      <c r="S689" s="939"/>
      <c r="T689" s="938"/>
      <c r="U689" s="938"/>
      <c r="V689" s="938"/>
      <c r="W689" s="2"/>
      <c r="X689" s="2"/>
      <c r="Y689" s="2"/>
      <c r="Z689" s="2"/>
      <c r="AA689" s="2"/>
      <c r="AB689" s="2"/>
      <c r="AC689" s="940"/>
      <c r="AD689" s="2"/>
      <c r="AE689" s="2"/>
      <c r="AF689" s="2"/>
      <c r="AG689" s="2"/>
      <c r="AH689" s="2"/>
      <c r="AI689" s="2"/>
      <c r="AJ689" s="2"/>
      <c r="AK689" s="2"/>
      <c r="AL689" s="2"/>
      <c r="AM689" s="2"/>
      <c r="AN689" s="2"/>
      <c r="AO689" s="2"/>
      <c r="AP689" s="2"/>
      <c r="AQ689" s="2"/>
      <c r="AR689" s="2"/>
      <c r="AS689" s="2"/>
      <c r="AT689" s="2"/>
      <c r="AU689" s="2"/>
      <c r="AV689" s="2"/>
      <c r="AW689" s="2"/>
    </row>
    <row r="690">
      <c r="A690" s="2"/>
      <c r="B690" s="2"/>
      <c r="C690" s="2"/>
      <c r="D690" s="2"/>
      <c r="E690" s="2"/>
      <c r="F690" s="2"/>
      <c r="G690" s="2"/>
      <c r="H690" s="2"/>
      <c r="I690" s="2"/>
      <c r="J690" s="2"/>
      <c r="K690" s="2"/>
      <c r="L690" s="2"/>
      <c r="M690" s="2"/>
      <c r="N690" s="2"/>
      <c r="O690" s="2"/>
      <c r="P690" s="2"/>
      <c r="Q690" s="938"/>
      <c r="R690" s="2"/>
      <c r="S690" s="939"/>
      <c r="T690" s="938"/>
      <c r="U690" s="938"/>
      <c r="V690" s="938"/>
      <c r="W690" s="2"/>
      <c r="X690" s="2"/>
      <c r="Y690" s="2"/>
      <c r="Z690" s="2"/>
      <c r="AA690" s="2"/>
      <c r="AB690" s="2"/>
      <c r="AC690" s="940"/>
      <c r="AD690" s="2"/>
      <c r="AE690" s="2"/>
      <c r="AF690" s="2"/>
      <c r="AG690" s="2"/>
      <c r="AH690" s="2"/>
      <c r="AI690" s="2"/>
      <c r="AJ690" s="2"/>
      <c r="AK690" s="2"/>
      <c r="AL690" s="2"/>
      <c r="AM690" s="2"/>
      <c r="AN690" s="2"/>
      <c r="AO690" s="2"/>
      <c r="AP690" s="2"/>
      <c r="AQ690" s="2"/>
      <c r="AR690" s="2"/>
      <c r="AS690" s="2"/>
      <c r="AT690" s="2"/>
      <c r="AU690" s="2"/>
      <c r="AV690" s="2"/>
      <c r="AW690" s="2"/>
    </row>
    <row r="691">
      <c r="A691" s="2"/>
      <c r="B691" s="2"/>
      <c r="C691" s="2"/>
      <c r="D691" s="2"/>
      <c r="E691" s="2"/>
      <c r="F691" s="2"/>
      <c r="G691" s="2"/>
      <c r="H691" s="2"/>
      <c r="I691" s="2"/>
      <c r="J691" s="2"/>
      <c r="K691" s="2"/>
      <c r="L691" s="2"/>
      <c r="M691" s="2"/>
      <c r="N691" s="2"/>
      <c r="O691" s="2"/>
      <c r="P691" s="2"/>
      <c r="Q691" s="938"/>
      <c r="R691" s="2"/>
      <c r="S691" s="939"/>
      <c r="T691" s="938"/>
      <c r="U691" s="938"/>
      <c r="V691" s="938"/>
      <c r="W691" s="2"/>
      <c r="X691" s="2"/>
      <c r="Y691" s="2"/>
      <c r="Z691" s="2"/>
      <c r="AA691" s="2"/>
      <c r="AB691" s="2"/>
      <c r="AC691" s="940"/>
      <c r="AD691" s="2"/>
      <c r="AE691" s="2"/>
      <c r="AF691" s="2"/>
      <c r="AG691" s="2"/>
      <c r="AH691" s="2"/>
      <c r="AI691" s="2"/>
      <c r="AJ691" s="2"/>
      <c r="AK691" s="2"/>
      <c r="AL691" s="2"/>
      <c r="AM691" s="2"/>
      <c r="AN691" s="2"/>
      <c r="AO691" s="2"/>
      <c r="AP691" s="2"/>
      <c r="AQ691" s="2"/>
      <c r="AR691" s="2"/>
      <c r="AS691" s="2"/>
      <c r="AT691" s="2"/>
      <c r="AU691" s="2"/>
      <c r="AV691" s="2"/>
      <c r="AW691" s="2"/>
    </row>
    <row r="692">
      <c r="A692" s="2"/>
      <c r="B692" s="2"/>
      <c r="C692" s="2"/>
      <c r="D692" s="2"/>
      <c r="E692" s="2"/>
      <c r="F692" s="2"/>
      <c r="G692" s="2"/>
      <c r="H692" s="2"/>
      <c r="I692" s="2"/>
      <c r="J692" s="2"/>
      <c r="K692" s="2"/>
      <c r="L692" s="2"/>
      <c r="M692" s="2"/>
      <c r="N692" s="2"/>
      <c r="O692" s="2"/>
      <c r="P692" s="2"/>
      <c r="Q692" s="938"/>
      <c r="R692" s="2"/>
      <c r="S692" s="939"/>
      <c r="T692" s="938"/>
      <c r="U692" s="938"/>
      <c r="V692" s="938"/>
      <c r="W692" s="2"/>
      <c r="X692" s="2"/>
      <c r="Y692" s="2"/>
      <c r="Z692" s="2"/>
      <c r="AA692" s="2"/>
      <c r="AB692" s="2"/>
      <c r="AC692" s="940"/>
      <c r="AD692" s="2"/>
      <c r="AE692" s="2"/>
      <c r="AF692" s="2"/>
      <c r="AG692" s="2"/>
      <c r="AH692" s="2"/>
      <c r="AI692" s="2"/>
      <c r="AJ692" s="2"/>
      <c r="AK692" s="2"/>
      <c r="AL692" s="2"/>
      <c r="AM692" s="2"/>
      <c r="AN692" s="2"/>
      <c r="AO692" s="2"/>
      <c r="AP692" s="2"/>
      <c r="AQ692" s="2"/>
      <c r="AR692" s="2"/>
      <c r="AS692" s="2"/>
      <c r="AT692" s="2"/>
      <c r="AU692" s="2"/>
      <c r="AV692" s="2"/>
      <c r="AW692" s="2"/>
    </row>
    <row r="693">
      <c r="A693" s="2"/>
      <c r="B693" s="2"/>
      <c r="C693" s="2"/>
      <c r="D693" s="2"/>
      <c r="E693" s="2"/>
      <c r="F693" s="2"/>
      <c r="G693" s="2"/>
      <c r="H693" s="2"/>
      <c r="I693" s="2"/>
      <c r="J693" s="2"/>
      <c r="K693" s="2"/>
      <c r="L693" s="2"/>
      <c r="M693" s="2"/>
      <c r="N693" s="2"/>
      <c r="O693" s="2"/>
      <c r="P693" s="2"/>
      <c r="Q693" s="938"/>
      <c r="R693" s="2"/>
      <c r="S693" s="939"/>
      <c r="T693" s="938"/>
      <c r="U693" s="938"/>
      <c r="V693" s="938"/>
      <c r="W693" s="2"/>
      <c r="X693" s="2"/>
      <c r="Y693" s="2"/>
      <c r="Z693" s="2"/>
      <c r="AA693" s="2"/>
      <c r="AB693" s="2"/>
      <c r="AC693" s="940"/>
      <c r="AD693" s="2"/>
      <c r="AE693" s="2"/>
      <c r="AF693" s="2"/>
      <c r="AG693" s="2"/>
      <c r="AH693" s="2"/>
      <c r="AI693" s="2"/>
      <c r="AJ693" s="2"/>
      <c r="AK693" s="2"/>
      <c r="AL693" s="2"/>
      <c r="AM693" s="2"/>
      <c r="AN693" s="2"/>
      <c r="AO693" s="2"/>
      <c r="AP693" s="2"/>
      <c r="AQ693" s="2"/>
      <c r="AR693" s="2"/>
      <c r="AS693" s="2"/>
      <c r="AT693" s="2"/>
      <c r="AU693" s="2"/>
      <c r="AV693" s="2"/>
      <c r="AW693" s="2"/>
    </row>
    <row r="694">
      <c r="A694" s="2"/>
      <c r="B694" s="2"/>
      <c r="C694" s="2"/>
      <c r="D694" s="2"/>
      <c r="E694" s="2"/>
      <c r="F694" s="2"/>
      <c r="G694" s="2"/>
      <c r="H694" s="2"/>
      <c r="I694" s="2"/>
      <c r="J694" s="2"/>
      <c r="K694" s="2"/>
      <c r="L694" s="2"/>
      <c r="M694" s="2"/>
      <c r="N694" s="2"/>
      <c r="O694" s="2"/>
      <c r="P694" s="2"/>
      <c r="Q694" s="938"/>
      <c r="R694" s="2"/>
      <c r="S694" s="939"/>
      <c r="T694" s="938"/>
      <c r="U694" s="938"/>
      <c r="V694" s="938"/>
      <c r="W694" s="2"/>
      <c r="X694" s="2"/>
      <c r="Y694" s="2"/>
      <c r="Z694" s="2"/>
      <c r="AA694" s="2"/>
      <c r="AB694" s="2"/>
      <c r="AC694" s="940"/>
      <c r="AD694" s="2"/>
      <c r="AE694" s="2"/>
      <c r="AF694" s="2"/>
      <c r="AG694" s="2"/>
      <c r="AH694" s="2"/>
      <c r="AI694" s="2"/>
      <c r="AJ694" s="2"/>
      <c r="AK694" s="2"/>
      <c r="AL694" s="2"/>
      <c r="AM694" s="2"/>
      <c r="AN694" s="2"/>
      <c r="AO694" s="2"/>
      <c r="AP694" s="2"/>
      <c r="AQ694" s="2"/>
      <c r="AR694" s="2"/>
      <c r="AS694" s="2"/>
      <c r="AT694" s="2"/>
      <c r="AU694" s="2"/>
      <c r="AV694" s="2"/>
      <c r="AW694" s="2"/>
    </row>
    <row r="695">
      <c r="A695" s="2"/>
      <c r="B695" s="2"/>
      <c r="C695" s="2"/>
      <c r="D695" s="2"/>
      <c r="E695" s="2"/>
      <c r="F695" s="2"/>
      <c r="G695" s="2"/>
      <c r="H695" s="2"/>
      <c r="I695" s="2"/>
      <c r="J695" s="2"/>
      <c r="K695" s="2"/>
      <c r="L695" s="2"/>
      <c r="M695" s="2"/>
      <c r="N695" s="2"/>
      <c r="O695" s="2"/>
      <c r="P695" s="2"/>
      <c r="Q695" s="938"/>
      <c r="R695" s="2"/>
      <c r="S695" s="939"/>
      <c r="T695" s="938"/>
      <c r="U695" s="938"/>
      <c r="V695" s="938"/>
      <c r="W695" s="2"/>
      <c r="X695" s="2"/>
      <c r="Y695" s="2"/>
      <c r="Z695" s="2"/>
      <c r="AA695" s="2"/>
      <c r="AB695" s="2"/>
      <c r="AC695" s="940"/>
      <c r="AD695" s="2"/>
      <c r="AE695" s="2"/>
      <c r="AF695" s="2"/>
      <c r="AG695" s="2"/>
      <c r="AH695" s="2"/>
      <c r="AI695" s="2"/>
      <c r="AJ695" s="2"/>
      <c r="AK695" s="2"/>
      <c r="AL695" s="2"/>
      <c r="AM695" s="2"/>
      <c r="AN695" s="2"/>
      <c r="AO695" s="2"/>
      <c r="AP695" s="2"/>
      <c r="AQ695" s="2"/>
      <c r="AR695" s="2"/>
      <c r="AS695" s="2"/>
      <c r="AT695" s="2"/>
      <c r="AU695" s="2"/>
      <c r="AV695" s="2"/>
      <c r="AW695" s="2"/>
    </row>
    <row r="696">
      <c r="A696" s="2"/>
      <c r="B696" s="2"/>
      <c r="C696" s="2"/>
      <c r="D696" s="2"/>
      <c r="E696" s="2"/>
      <c r="F696" s="2"/>
      <c r="G696" s="2"/>
      <c r="H696" s="2"/>
      <c r="I696" s="2"/>
      <c r="J696" s="2"/>
      <c r="K696" s="2"/>
      <c r="L696" s="2"/>
      <c r="M696" s="2"/>
      <c r="N696" s="2"/>
      <c r="O696" s="2"/>
      <c r="P696" s="2"/>
      <c r="Q696" s="938"/>
      <c r="R696" s="2"/>
      <c r="S696" s="939"/>
      <c r="T696" s="938"/>
      <c r="U696" s="938"/>
      <c r="V696" s="938"/>
      <c r="W696" s="2"/>
      <c r="X696" s="2"/>
      <c r="Y696" s="2"/>
      <c r="Z696" s="2"/>
      <c r="AA696" s="2"/>
      <c r="AB696" s="2"/>
      <c r="AC696" s="940"/>
      <c r="AD696" s="2"/>
      <c r="AE696" s="2"/>
      <c r="AF696" s="2"/>
      <c r="AG696" s="2"/>
      <c r="AH696" s="2"/>
      <c r="AI696" s="2"/>
      <c r="AJ696" s="2"/>
      <c r="AK696" s="2"/>
      <c r="AL696" s="2"/>
      <c r="AM696" s="2"/>
      <c r="AN696" s="2"/>
      <c r="AO696" s="2"/>
      <c r="AP696" s="2"/>
      <c r="AQ696" s="2"/>
      <c r="AR696" s="2"/>
      <c r="AS696" s="2"/>
      <c r="AT696" s="2"/>
      <c r="AU696" s="2"/>
      <c r="AV696" s="2"/>
      <c r="AW696" s="2"/>
    </row>
    <row r="697">
      <c r="A697" s="2"/>
      <c r="B697" s="2"/>
      <c r="C697" s="2"/>
      <c r="D697" s="2"/>
      <c r="E697" s="2"/>
      <c r="F697" s="2"/>
      <c r="G697" s="2"/>
      <c r="H697" s="2"/>
      <c r="I697" s="2"/>
      <c r="J697" s="2"/>
      <c r="K697" s="2"/>
      <c r="L697" s="2"/>
      <c r="M697" s="2"/>
      <c r="N697" s="2"/>
      <c r="O697" s="2"/>
      <c r="P697" s="2"/>
      <c r="Q697" s="938"/>
      <c r="R697" s="2"/>
      <c r="S697" s="939"/>
      <c r="T697" s="938"/>
      <c r="U697" s="938"/>
      <c r="V697" s="938"/>
      <c r="W697" s="2"/>
      <c r="X697" s="2"/>
      <c r="Y697" s="2"/>
      <c r="Z697" s="2"/>
      <c r="AA697" s="2"/>
      <c r="AB697" s="2"/>
      <c r="AC697" s="940"/>
      <c r="AD697" s="2"/>
      <c r="AE697" s="2"/>
      <c r="AF697" s="2"/>
      <c r="AG697" s="2"/>
      <c r="AH697" s="2"/>
      <c r="AI697" s="2"/>
      <c r="AJ697" s="2"/>
      <c r="AK697" s="2"/>
      <c r="AL697" s="2"/>
      <c r="AM697" s="2"/>
      <c r="AN697" s="2"/>
      <c r="AO697" s="2"/>
      <c r="AP697" s="2"/>
      <c r="AQ697" s="2"/>
      <c r="AR697" s="2"/>
      <c r="AS697" s="2"/>
      <c r="AT697" s="2"/>
      <c r="AU697" s="2"/>
      <c r="AV697" s="2"/>
      <c r="AW697" s="2"/>
    </row>
    <row r="698">
      <c r="A698" s="2"/>
      <c r="B698" s="2"/>
      <c r="C698" s="2"/>
      <c r="D698" s="2"/>
      <c r="E698" s="2"/>
      <c r="F698" s="2"/>
      <c r="G698" s="2"/>
      <c r="H698" s="2"/>
      <c r="I698" s="2"/>
      <c r="J698" s="2"/>
      <c r="K698" s="2"/>
      <c r="L698" s="2"/>
      <c r="M698" s="2"/>
      <c r="N698" s="2"/>
      <c r="O698" s="2"/>
      <c r="P698" s="2"/>
      <c r="Q698" s="938"/>
      <c r="R698" s="2"/>
      <c r="S698" s="939"/>
      <c r="T698" s="938"/>
      <c r="U698" s="938"/>
      <c r="V698" s="938"/>
      <c r="W698" s="2"/>
      <c r="X698" s="2"/>
      <c r="Y698" s="2"/>
      <c r="Z698" s="2"/>
      <c r="AA698" s="2"/>
      <c r="AB698" s="2"/>
      <c r="AC698" s="940"/>
      <c r="AD698" s="2"/>
      <c r="AE698" s="2"/>
      <c r="AF698" s="2"/>
      <c r="AG698" s="2"/>
      <c r="AH698" s="2"/>
      <c r="AI698" s="2"/>
      <c r="AJ698" s="2"/>
      <c r="AK698" s="2"/>
      <c r="AL698" s="2"/>
      <c r="AM698" s="2"/>
      <c r="AN698" s="2"/>
      <c r="AO698" s="2"/>
      <c r="AP698" s="2"/>
      <c r="AQ698" s="2"/>
      <c r="AR698" s="2"/>
      <c r="AS698" s="2"/>
      <c r="AT698" s="2"/>
      <c r="AU698" s="2"/>
      <c r="AV698" s="2"/>
      <c r="AW698" s="2"/>
    </row>
    <row r="699">
      <c r="A699" s="2"/>
      <c r="B699" s="2"/>
      <c r="C699" s="2"/>
      <c r="D699" s="2"/>
      <c r="E699" s="2"/>
      <c r="F699" s="2"/>
      <c r="G699" s="2"/>
      <c r="H699" s="2"/>
      <c r="I699" s="2"/>
      <c r="J699" s="2"/>
      <c r="K699" s="2"/>
      <c r="L699" s="2"/>
      <c r="M699" s="2"/>
      <c r="N699" s="2"/>
      <c r="O699" s="2"/>
      <c r="P699" s="2"/>
      <c r="Q699" s="938"/>
      <c r="R699" s="2"/>
      <c r="S699" s="939"/>
      <c r="T699" s="938"/>
      <c r="U699" s="938"/>
      <c r="V699" s="938"/>
      <c r="W699" s="2"/>
      <c r="X699" s="2"/>
      <c r="Y699" s="2"/>
      <c r="Z699" s="2"/>
      <c r="AA699" s="2"/>
      <c r="AB699" s="2"/>
      <c r="AC699" s="940"/>
      <c r="AD699" s="2"/>
      <c r="AE699" s="2"/>
      <c r="AF699" s="2"/>
      <c r="AG699" s="2"/>
      <c r="AH699" s="2"/>
      <c r="AI699" s="2"/>
      <c r="AJ699" s="2"/>
      <c r="AK699" s="2"/>
      <c r="AL699" s="2"/>
      <c r="AM699" s="2"/>
      <c r="AN699" s="2"/>
      <c r="AO699" s="2"/>
      <c r="AP699" s="2"/>
      <c r="AQ699" s="2"/>
      <c r="AR699" s="2"/>
      <c r="AS699" s="2"/>
      <c r="AT699" s="2"/>
      <c r="AU699" s="2"/>
      <c r="AV699" s="2"/>
      <c r="AW699" s="2"/>
    </row>
    <row r="700">
      <c r="A700" s="2"/>
      <c r="B700" s="2"/>
      <c r="C700" s="2"/>
      <c r="D700" s="2"/>
      <c r="E700" s="2"/>
      <c r="F700" s="2"/>
      <c r="G700" s="2"/>
      <c r="H700" s="2"/>
      <c r="I700" s="2"/>
      <c r="J700" s="2"/>
      <c r="K700" s="2"/>
      <c r="L700" s="2"/>
      <c r="M700" s="2"/>
      <c r="N700" s="2"/>
      <c r="O700" s="2"/>
      <c r="P700" s="2"/>
      <c r="Q700" s="938"/>
      <c r="R700" s="2"/>
      <c r="S700" s="939"/>
      <c r="T700" s="938"/>
      <c r="U700" s="938"/>
      <c r="V700" s="938"/>
      <c r="W700" s="2"/>
      <c r="X700" s="2"/>
      <c r="Y700" s="2"/>
      <c r="Z700" s="2"/>
      <c r="AA700" s="2"/>
      <c r="AB700" s="2"/>
      <c r="AC700" s="940"/>
      <c r="AD700" s="2"/>
      <c r="AE700" s="2"/>
      <c r="AF700" s="2"/>
      <c r="AG700" s="2"/>
      <c r="AH700" s="2"/>
      <c r="AI700" s="2"/>
      <c r="AJ700" s="2"/>
      <c r="AK700" s="2"/>
      <c r="AL700" s="2"/>
      <c r="AM700" s="2"/>
      <c r="AN700" s="2"/>
      <c r="AO700" s="2"/>
      <c r="AP700" s="2"/>
      <c r="AQ700" s="2"/>
      <c r="AR700" s="2"/>
      <c r="AS700" s="2"/>
      <c r="AT700" s="2"/>
      <c r="AU700" s="2"/>
      <c r="AV700" s="2"/>
      <c r="AW700" s="2"/>
    </row>
    <row r="701">
      <c r="A701" s="2"/>
      <c r="B701" s="2"/>
      <c r="C701" s="2"/>
      <c r="D701" s="2"/>
      <c r="E701" s="2"/>
      <c r="F701" s="2"/>
      <c r="G701" s="2"/>
      <c r="H701" s="2"/>
      <c r="I701" s="2"/>
      <c r="J701" s="2"/>
      <c r="K701" s="2"/>
      <c r="L701" s="2"/>
      <c r="M701" s="2"/>
      <c r="N701" s="2"/>
      <c r="O701" s="2"/>
      <c r="P701" s="2"/>
      <c r="Q701" s="938"/>
      <c r="R701" s="2"/>
      <c r="S701" s="939"/>
      <c r="T701" s="938"/>
      <c r="U701" s="938"/>
      <c r="V701" s="938"/>
      <c r="W701" s="2"/>
      <c r="X701" s="2"/>
      <c r="Y701" s="2"/>
      <c r="Z701" s="2"/>
      <c r="AA701" s="2"/>
      <c r="AB701" s="2"/>
      <c r="AC701" s="940"/>
      <c r="AD701" s="2"/>
      <c r="AE701" s="2"/>
      <c r="AF701" s="2"/>
      <c r="AG701" s="2"/>
      <c r="AH701" s="2"/>
      <c r="AI701" s="2"/>
      <c r="AJ701" s="2"/>
      <c r="AK701" s="2"/>
      <c r="AL701" s="2"/>
      <c r="AM701" s="2"/>
      <c r="AN701" s="2"/>
      <c r="AO701" s="2"/>
      <c r="AP701" s="2"/>
      <c r="AQ701" s="2"/>
      <c r="AR701" s="2"/>
      <c r="AS701" s="2"/>
      <c r="AT701" s="2"/>
      <c r="AU701" s="2"/>
      <c r="AV701" s="2"/>
      <c r="AW701" s="2"/>
    </row>
    <row r="702">
      <c r="A702" s="2"/>
      <c r="B702" s="2"/>
      <c r="C702" s="2"/>
      <c r="D702" s="2"/>
      <c r="E702" s="2"/>
      <c r="F702" s="2"/>
      <c r="G702" s="2"/>
      <c r="H702" s="2"/>
      <c r="I702" s="2"/>
      <c r="J702" s="2"/>
      <c r="K702" s="2"/>
      <c r="L702" s="2"/>
      <c r="M702" s="2"/>
      <c r="N702" s="2"/>
      <c r="O702" s="2"/>
      <c r="P702" s="2"/>
      <c r="Q702" s="938"/>
      <c r="R702" s="2"/>
      <c r="S702" s="939"/>
      <c r="T702" s="938"/>
      <c r="U702" s="938"/>
      <c r="V702" s="938"/>
      <c r="W702" s="2"/>
      <c r="X702" s="2"/>
      <c r="Y702" s="2"/>
      <c r="Z702" s="2"/>
      <c r="AA702" s="2"/>
      <c r="AB702" s="2"/>
      <c r="AC702" s="940"/>
      <c r="AD702" s="2"/>
      <c r="AE702" s="2"/>
      <c r="AF702" s="2"/>
      <c r="AG702" s="2"/>
      <c r="AH702" s="2"/>
      <c r="AI702" s="2"/>
      <c r="AJ702" s="2"/>
      <c r="AK702" s="2"/>
      <c r="AL702" s="2"/>
      <c r="AM702" s="2"/>
      <c r="AN702" s="2"/>
      <c r="AO702" s="2"/>
      <c r="AP702" s="2"/>
      <c r="AQ702" s="2"/>
      <c r="AR702" s="2"/>
      <c r="AS702" s="2"/>
      <c r="AT702" s="2"/>
      <c r="AU702" s="2"/>
      <c r="AV702" s="2"/>
      <c r="AW702" s="2"/>
    </row>
    <row r="703">
      <c r="A703" s="2"/>
      <c r="B703" s="2"/>
      <c r="C703" s="2"/>
      <c r="D703" s="2"/>
      <c r="E703" s="2"/>
      <c r="F703" s="2"/>
      <c r="G703" s="2"/>
      <c r="H703" s="2"/>
      <c r="I703" s="2"/>
      <c r="J703" s="2"/>
      <c r="K703" s="2"/>
      <c r="L703" s="2"/>
      <c r="M703" s="2"/>
      <c r="N703" s="2"/>
      <c r="O703" s="2"/>
      <c r="P703" s="2"/>
      <c r="Q703" s="938"/>
      <c r="R703" s="2"/>
      <c r="S703" s="939"/>
      <c r="T703" s="938"/>
      <c r="U703" s="938"/>
      <c r="V703" s="938"/>
      <c r="W703" s="2"/>
      <c r="X703" s="2"/>
      <c r="Y703" s="2"/>
      <c r="Z703" s="2"/>
      <c r="AA703" s="2"/>
      <c r="AB703" s="2"/>
      <c r="AC703" s="940"/>
      <c r="AD703" s="2"/>
      <c r="AE703" s="2"/>
      <c r="AF703" s="2"/>
      <c r="AG703" s="2"/>
      <c r="AH703" s="2"/>
      <c r="AI703" s="2"/>
      <c r="AJ703" s="2"/>
      <c r="AK703" s="2"/>
      <c r="AL703" s="2"/>
      <c r="AM703" s="2"/>
      <c r="AN703" s="2"/>
      <c r="AO703" s="2"/>
      <c r="AP703" s="2"/>
      <c r="AQ703" s="2"/>
      <c r="AR703" s="2"/>
      <c r="AS703" s="2"/>
      <c r="AT703" s="2"/>
      <c r="AU703" s="2"/>
      <c r="AV703" s="2"/>
      <c r="AW703" s="2"/>
    </row>
    <row r="704">
      <c r="A704" s="2"/>
      <c r="B704" s="2"/>
      <c r="C704" s="2"/>
      <c r="D704" s="2"/>
      <c r="E704" s="2"/>
      <c r="F704" s="2"/>
      <c r="G704" s="2"/>
      <c r="H704" s="2"/>
      <c r="I704" s="2"/>
      <c r="J704" s="2"/>
      <c r="K704" s="2"/>
      <c r="L704" s="2"/>
      <c r="M704" s="2"/>
      <c r="N704" s="2"/>
      <c r="O704" s="2"/>
      <c r="P704" s="2"/>
      <c r="Q704" s="938"/>
      <c r="R704" s="2"/>
      <c r="S704" s="939"/>
      <c r="T704" s="938"/>
      <c r="U704" s="938"/>
      <c r="V704" s="938"/>
      <c r="W704" s="2"/>
      <c r="X704" s="2"/>
      <c r="Y704" s="2"/>
      <c r="Z704" s="2"/>
      <c r="AA704" s="2"/>
      <c r="AB704" s="2"/>
      <c r="AC704" s="940"/>
      <c r="AD704" s="2"/>
      <c r="AE704" s="2"/>
      <c r="AF704" s="2"/>
      <c r="AG704" s="2"/>
      <c r="AH704" s="2"/>
      <c r="AI704" s="2"/>
      <c r="AJ704" s="2"/>
      <c r="AK704" s="2"/>
      <c r="AL704" s="2"/>
      <c r="AM704" s="2"/>
      <c r="AN704" s="2"/>
      <c r="AO704" s="2"/>
      <c r="AP704" s="2"/>
      <c r="AQ704" s="2"/>
      <c r="AR704" s="2"/>
      <c r="AS704" s="2"/>
      <c r="AT704" s="2"/>
      <c r="AU704" s="2"/>
      <c r="AV704" s="2"/>
      <c r="AW704" s="2"/>
    </row>
    <row r="705">
      <c r="A705" s="2"/>
      <c r="B705" s="2"/>
      <c r="C705" s="2"/>
      <c r="D705" s="2"/>
      <c r="E705" s="2"/>
      <c r="F705" s="2"/>
      <c r="G705" s="2"/>
      <c r="H705" s="2"/>
      <c r="I705" s="2"/>
      <c r="J705" s="2"/>
      <c r="K705" s="2"/>
      <c r="L705" s="2"/>
      <c r="M705" s="2"/>
      <c r="N705" s="2"/>
      <c r="O705" s="2"/>
      <c r="P705" s="2"/>
      <c r="Q705" s="938"/>
      <c r="R705" s="2"/>
      <c r="S705" s="939"/>
      <c r="T705" s="938"/>
      <c r="U705" s="938"/>
      <c r="V705" s="938"/>
      <c r="W705" s="2"/>
      <c r="X705" s="2"/>
      <c r="Y705" s="2"/>
      <c r="Z705" s="2"/>
      <c r="AA705" s="2"/>
      <c r="AB705" s="2"/>
      <c r="AC705" s="940"/>
      <c r="AD705" s="2"/>
      <c r="AE705" s="2"/>
      <c r="AF705" s="2"/>
      <c r="AG705" s="2"/>
      <c r="AH705" s="2"/>
      <c r="AI705" s="2"/>
      <c r="AJ705" s="2"/>
      <c r="AK705" s="2"/>
      <c r="AL705" s="2"/>
      <c r="AM705" s="2"/>
      <c r="AN705" s="2"/>
      <c r="AO705" s="2"/>
      <c r="AP705" s="2"/>
      <c r="AQ705" s="2"/>
      <c r="AR705" s="2"/>
      <c r="AS705" s="2"/>
      <c r="AT705" s="2"/>
      <c r="AU705" s="2"/>
      <c r="AV705" s="2"/>
      <c r="AW705" s="2"/>
    </row>
    <row r="706">
      <c r="A706" s="2"/>
      <c r="B706" s="2"/>
      <c r="C706" s="2"/>
      <c r="D706" s="2"/>
      <c r="E706" s="2"/>
      <c r="F706" s="2"/>
      <c r="G706" s="2"/>
      <c r="H706" s="2"/>
      <c r="I706" s="2"/>
      <c r="J706" s="2"/>
      <c r="K706" s="2"/>
      <c r="L706" s="2"/>
      <c r="M706" s="2"/>
      <c r="N706" s="2"/>
      <c r="O706" s="2"/>
      <c r="P706" s="2"/>
      <c r="Q706" s="938"/>
      <c r="R706" s="2"/>
      <c r="S706" s="939"/>
      <c r="T706" s="938"/>
      <c r="U706" s="938"/>
      <c r="V706" s="938"/>
      <c r="W706" s="2"/>
      <c r="X706" s="2"/>
      <c r="Y706" s="2"/>
      <c r="Z706" s="2"/>
      <c r="AA706" s="2"/>
      <c r="AB706" s="2"/>
      <c r="AC706" s="940"/>
      <c r="AD706" s="2"/>
      <c r="AE706" s="2"/>
      <c r="AF706" s="2"/>
      <c r="AG706" s="2"/>
      <c r="AH706" s="2"/>
      <c r="AI706" s="2"/>
      <c r="AJ706" s="2"/>
      <c r="AK706" s="2"/>
      <c r="AL706" s="2"/>
      <c r="AM706" s="2"/>
      <c r="AN706" s="2"/>
      <c r="AO706" s="2"/>
      <c r="AP706" s="2"/>
      <c r="AQ706" s="2"/>
      <c r="AR706" s="2"/>
      <c r="AS706" s="2"/>
      <c r="AT706" s="2"/>
      <c r="AU706" s="2"/>
      <c r="AV706" s="2"/>
      <c r="AW706" s="2"/>
    </row>
    <row r="707">
      <c r="A707" s="2"/>
      <c r="B707" s="2"/>
      <c r="C707" s="2"/>
      <c r="D707" s="2"/>
      <c r="E707" s="2"/>
      <c r="F707" s="2"/>
      <c r="G707" s="2"/>
      <c r="H707" s="2"/>
      <c r="I707" s="2"/>
      <c r="J707" s="2"/>
      <c r="K707" s="2"/>
      <c r="L707" s="2"/>
      <c r="M707" s="2"/>
      <c r="N707" s="2"/>
      <c r="O707" s="2"/>
      <c r="P707" s="2"/>
      <c r="Q707" s="938"/>
      <c r="R707" s="2"/>
      <c r="S707" s="939"/>
      <c r="T707" s="938"/>
      <c r="U707" s="938"/>
      <c r="V707" s="938"/>
      <c r="W707" s="2"/>
      <c r="X707" s="2"/>
      <c r="Y707" s="2"/>
      <c r="Z707" s="2"/>
      <c r="AA707" s="2"/>
      <c r="AB707" s="2"/>
      <c r="AC707" s="940"/>
      <c r="AD707" s="2"/>
      <c r="AE707" s="2"/>
      <c r="AF707" s="2"/>
      <c r="AG707" s="2"/>
      <c r="AH707" s="2"/>
      <c r="AI707" s="2"/>
      <c r="AJ707" s="2"/>
      <c r="AK707" s="2"/>
      <c r="AL707" s="2"/>
      <c r="AM707" s="2"/>
      <c r="AN707" s="2"/>
      <c r="AO707" s="2"/>
      <c r="AP707" s="2"/>
      <c r="AQ707" s="2"/>
      <c r="AR707" s="2"/>
      <c r="AS707" s="2"/>
      <c r="AT707" s="2"/>
      <c r="AU707" s="2"/>
      <c r="AV707" s="2"/>
      <c r="AW707" s="2"/>
    </row>
    <row r="708">
      <c r="A708" s="2"/>
      <c r="B708" s="2"/>
      <c r="C708" s="2"/>
      <c r="D708" s="2"/>
      <c r="E708" s="2"/>
      <c r="F708" s="2"/>
      <c r="G708" s="2"/>
      <c r="H708" s="2"/>
      <c r="I708" s="2"/>
      <c r="J708" s="2"/>
      <c r="K708" s="2"/>
      <c r="L708" s="2"/>
      <c r="M708" s="2"/>
      <c r="N708" s="2"/>
      <c r="O708" s="2"/>
      <c r="P708" s="2"/>
      <c r="Q708" s="938"/>
      <c r="R708" s="2"/>
      <c r="S708" s="939"/>
      <c r="T708" s="938"/>
      <c r="U708" s="938"/>
      <c r="V708" s="938"/>
      <c r="W708" s="2"/>
      <c r="X708" s="2"/>
      <c r="Y708" s="2"/>
      <c r="Z708" s="2"/>
      <c r="AA708" s="2"/>
      <c r="AB708" s="2"/>
      <c r="AC708" s="940"/>
      <c r="AD708" s="2"/>
      <c r="AE708" s="2"/>
      <c r="AF708" s="2"/>
      <c r="AG708" s="2"/>
      <c r="AH708" s="2"/>
      <c r="AI708" s="2"/>
      <c r="AJ708" s="2"/>
      <c r="AK708" s="2"/>
      <c r="AL708" s="2"/>
      <c r="AM708" s="2"/>
      <c r="AN708" s="2"/>
      <c r="AO708" s="2"/>
      <c r="AP708" s="2"/>
      <c r="AQ708" s="2"/>
      <c r="AR708" s="2"/>
      <c r="AS708" s="2"/>
      <c r="AT708" s="2"/>
      <c r="AU708" s="2"/>
      <c r="AV708" s="2"/>
      <c r="AW708" s="2"/>
    </row>
    <row r="709">
      <c r="A709" s="2"/>
      <c r="B709" s="2"/>
      <c r="C709" s="2"/>
      <c r="D709" s="2"/>
      <c r="E709" s="2"/>
      <c r="F709" s="2"/>
      <c r="G709" s="2"/>
      <c r="H709" s="2"/>
      <c r="I709" s="2"/>
      <c r="J709" s="2"/>
      <c r="K709" s="2"/>
      <c r="L709" s="2"/>
      <c r="M709" s="2"/>
      <c r="N709" s="2"/>
      <c r="O709" s="2"/>
      <c r="P709" s="2"/>
      <c r="Q709" s="938"/>
      <c r="R709" s="2"/>
      <c r="S709" s="939"/>
      <c r="T709" s="938"/>
      <c r="U709" s="938"/>
      <c r="V709" s="938"/>
      <c r="W709" s="2"/>
      <c r="X709" s="2"/>
      <c r="Y709" s="2"/>
      <c r="Z709" s="2"/>
      <c r="AA709" s="2"/>
      <c r="AB709" s="2"/>
      <c r="AC709" s="940"/>
      <c r="AD709" s="2"/>
      <c r="AE709" s="2"/>
      <c r="AF709" s="2"/>
      <c r="AG709" s="2"/>
      <c r="AH709" s="2"/>
      <c r="AI709" s="2"/>
      <c r="AJ709" s="2"/>
      <c r="AK709" s="2"/>
      <c r="AL709" s="2"/>
      <c r="AM709" s="2"/>
      <c r="AN709" s="2"/>
      <c r="AO709" s="2"/>
      <c r="AP709" s="2"/>
      <c r="AQ709" s="2"/>
      <c r="AR709" s="2"/>
      <c r="AS709" s="2"/>
      <c r="AT709" s="2"/>
      <c r="AU709" s="2"/>
      <c r="AV709" s="2"/>
      <c r="AW709" s="2"/>
    </row>
    <row r="710">
      <c r="A710" s="2"/>
      <c r="B710" s="2"/>
      <c r="C710" s="2"/>
      <c r="D710" s="2"/>
      <c r="E710" s="2"/>
      <c r="F710" s="2"/>
      <c r="G710" s="2"/>
      <c r="H710" s="2"/>
      <c r="I710" s="2"/>
      <c r="J710" s="2"/>
      <c r="K710" s="2"/>
      <c r="L710" s="2"/>
      <c r="M710" s="2"/>
      <c r="N710" s="2"/>
      <c r="O710" s="2"/>
      <c r="P710" s="2"/>
      <c r="Q710" s="938"/>
      <c r="R710" s="2"/>
      <c r="S710" s="939"/>
      <c r="T710" s="938"/>
      <c r="U710" s="938"/>
      <c r="V710" s="938"/>
      <c r="W710" s="2"/>
      <c r="X710" s="2"/>
      <c r="Y710" s="2"/>
      <c r="Z710" s="2"/>
      <c r="AA710" s="2"/>
      <c r="AB710" s="2"/>
      <c r="AC710" s="940"/>
      <c r="AD710" s="2"/>
      <c r="AE710" s="2"/>
      <c r="AF710" s="2"/>
      <c r="AG710" s="2"/>
      <c r="AH710" s="2"/>
      <c r="AI710" s="2"/>
      <c r="AJ710" s="2"/>
      <c r="AK710" s="2"/>
      <c r="AL710" s="2"/>
      <c r="AM710" s="2"/>
      <c r="AN710" s="2"/>
      <c r="AO710" s="2"/>
      <c r="AP710" s="2"/>
      <c r="AQ710" s="2"/>
      <c r="AR710" s="2"/>
      <c r="AS710" s="2"/>
      <c r="AT710" s="2"/>
      <c r="AU710" s="2"/>
      <c r="AV710" s="2"/>
      <c r="AW710" s="2"/>
    </row>
    <row r="711">
      <c r="A711" s="2"/>
      <c r="B711" s="2"/>
      <c r="C711" s="2"/>
      <c r="D711" s="2"/>
      <c r="E711" s="2"/>
      <c r="F711" s="2"/>
      <c r="G711" s="2"/>
      <c r="H711" s="2"/>
      <c r="I711" s="2"/>
      <c r="J711" s="2"/>
      <c r="K711" s="2"/>
      <c r="L711" s="2"/>
      <c r="M711" s="2"/>
      <c r="N711" s="2"/>
      <c r="O711" s="2"/>
      <c r="P711" s="2"/>
      <c r="Q711" s="938"/>
      <c r="R711" s="2"/>
      <c r="S711" s="939"/>
      <c r="T711" s="938"/>
      <c r="U711" s="938"/>
      <c r="V711" s="938"/>
      <c r="W711" s="2"/>
      <c r="X711" s="2"/>
      <c r="Y711" s="2"/>
      <c r="Z711" s="2"/>
      <c r="AA711" s="2"/>
      <c r="AB711" s="2"/>
      <c r="AC711" s="940"/>
      <c r="AD711" s="2"/>
      <c r="AE711" s="2"/>
      <c r="AF711" s="2"/>
      <c r="AG711" s="2"/>
      <c r="AH711" s="2"/>
      <c r="AI711" s="2"/>
      <c r="AJ711" s="2"/>
      <c r="AK711" s="2"/>
      <c r="AL711" s="2"/>
      <c r="AM711" s="2"/>
      <c r="AN711" s="2"/>
      <c r="AO711" s="2"/>
      <c r="AP711" s="2"/>
      <c r="AQ711" s="2"/>
      <c r="AR711" s="2"/>
      <c r="AS711" s="2"/>
      <c r="AT711" s="2"/>
      <c r="AU711" s="2"/>
      <c r="AV711" s="2"/>
      <c r="AW711" s="2"/>
    </row>
    <row r="712">
      <c r="A712" s="2"/>
      <c r="B712" s="2"/>
      <c r="C712" s="2"/>
      <c r="D712" s="2"/>
      <c r="E712" s="2"/>
      <c r="F712" s="2"/>
      <c r="G712" s="2"/>
      <c r="H712" s="2"/>
      <c r="I712" s="2"/>
      <c r="J712" s="2"/>
      <c r="K712" s="2"/>
      <c r="L712" s="2"/>
      <c r="M712" s="2"/>
      <c r="N712" s="2"/>
      <c r="O712" s="2"/>
      <c r="P712" s="2"/>
      <c r="Q712" s="938"/>
      <c r="R712" s="2"/>
      <c r="S712" s="939"/>
      <c r="T712" s="938"/>
      <c r="U712" s="938"/>
      <c r="V712" s="938"/>
      <c r="W712" s="2"/>
      <c r="X712" s="2"/>
      <c r="Y712" s="2"/>
      <c r="Z712" s="2"/>
      <c r="AA712" s="2"/>
      <c r="AB712" s="2"/>
      <c r="AC712" s="940"/>
      <c r="AD712" s="2"/>
      <c r="AE712" s="2"/>
      <c r="AF712" s="2"/>
      <c r="AG712" s="2"/>
      <c r="AH712" s="2"/>
      <c r="AI712" s="2"/>
      <c r="AJ712" s="2"/>
      <c r="AK712" s="2"/>
      <c r="AL712" s="2"/>
      <c r="AM712" s="2"/>
      <c r="AN712" s="2"/>
      <c r="AO712" s="2"/>
      <c r="AP712" s="2"/>
      <c r="AQ712" s="2"/>
      <c r="AR712" s="2"/>
      <c r="AS712" s="2"/>
      <c r="AT712" s="2"/>
      <c r="AU712" s="2"/>
      <c r="AV712" s="2"/>
      <c r="AW712" s="2"/>
    </row>
    <row r="713">
      <c r="A713" s="2"/>
      <c r="B713" s="2"/>
      <c r="C713" s="2"/>
      <c r="D713" s="2"/>
      <c r="E713" s="2"/>
      <c r="F713" s="2"/>
      <c r="G713" s="2"/>
      <c r="H713" s="2"/>
      <c r="I713" s="2"/>
      <c r="J713" s="2"/>
      <c r="K713" s="2"/>
      <c r="L713" s="2"/>
      <c r="M713" s="2"/>
      <c r="N713" s="2"/>
      <c r="O713" s="2"/>
      <c r="P713" s="2"/>
      <c r="Q713" s="938"/>
      <c r="R713" s="2"/>
      <c r="S713" s="939"/>
      <c r="T713" s="938"/>
      <c r="U713" s="938"/>
      <c r="V713" s="938"/>
      <c r="W713" s="2"/>
      <c r="X713" s="2"/>
      <c r="Y713" s="2"/>
      <c r="Z713" s="2"/>
      <c r="AA713" s="2"/>
      <c r="AB713" s="2"/>
      <c r="AC713" s="940"/>
      <c r="AD713" s="2"/>
      <c r="AE713" s="2"/>
      <c r="AF713" s="2"/>
      <c r="AG713" s="2"/>
      <c r="AH713" s="2"/>
      <c r="AI713" s="2"/>
      <c r="AJ713" s="2"/>
      <c r="AK713" s="2"/>
      <c r="AL713" s="2"/>
      <c r="AM713" s="2"/>
      <c r="AN713" s="2"/>
      <c r="AO713" s="2"/>
      <c r="AP713" s="2"/>
      <c r="AQ713" s="2"/>
      <c r="AR713" s="2"/>
      <c r="AS713" s="2"/>
      <c r="AT713" s="2"/>
      <c r="AU713" s="2"/>
      <c r="AV713" s="2"/>
      <c r="AW713" s="2"/>
    </row>
    <row r="714">
      <c r="A714" s="2"/>
      <c r="B714" s="2"/>
      <c r="C714" s="2"/>
      <c r="D714" s="2"/>
      <c r="E714" s="2"/>
      <c r="F714" s="2"/>
      <c r="G714" s="2"/>
      <c r="H714" s="2"/>
      <c r="I714" s="2"/>
      <c r="J714" s="2"/>
      <c r="K714" s="2"/>
      <c r="L714" s="2"/>
      <c r="M714" s="2"/>
      <c r="N714" s="2"/>
      <c r="O714" s="2"/>
      <c r="P714" s="2"/>
      <c r="Q714" s="938"/>
      <c r="R714" s="2"/>
      <c r="S714" s="939"/>
      <c r="T714" s="938"/>
      <c r="U714" s="938"/>
      <c r="V714" s="938"/>
      <c r="W714" s="2"/>
      <c r="X714" s="2"/>
      <c r="Y714" s="2"/>
      <c r="Z714" s="2"/>
      <c r="AA714" s="2"/>
      <c r="AB714" s="2"/>
      <c r="AC714" s="940"/>
      <c r="AD714" s="2"/>
      <c r="AE714" s="2"/>
      <c r="AF714" s="2"/>
      <c r="AG714" s="2"/>
      <c r="AH714" s="2"/>
      <c r="AI714" s="2"/>
      <c r="AJ714" s="2"/>
      <c r="AK714" s="2"/>
      <c r="AL714" s="2"/>
      <c r="AM714" s="2"/>
      <c r="AN714" s="2"/>
      <c r="AO714" s="2"/>
      <c r="AP714" s="2"/>
      <c r="AQ714" s="2"/>
      <c r="AR714" s="2"/>
      <c r="AS714" s="2"/>
      <c r="AT714" s="2"/>
      <c r="AU714" s="2"/>
      <c r="AV714" s="2"/>
      <c r="AW714" s="2"/>
    </row>
    <row r="715">
      <c r="A715" s="2"/>
      <c r="B715" s="2"/>
      <c r="C715" s="2"/>
      <c r="D715" s="2"/>
      <c r="E715" s="2"/>
      <c r="F715" s="2"/>
      <c r="G715" s="2"/>
      <c r="H715" s="2"/>
      <c r="I715" s="2"/>
      <c r="J715" s="2"/>
      <c r="K715" s="2"/>
      <c r="L715" s="2"/>
      <c r="M715" s="2"/>
      <c r="N715" s="2"/>
      <c r="O715" s="2"/>
      <c r="P715" s="2"/>
      <c r="Q715" s="938"/>
      <c r="R715" s="2"/>
      <c r="S715" s="939"/>
      <c r="T715" s="938"/>
      <c r="U715" s="938"/>
      <c r="V715" s="938"/>
      <c r="W715" s="2"/>
      <c r="X715" s="2"/>
      <c r="Y715" s="2"/>
      <c r="Z715" s="2"/>
      <c r="AA715" s="2"/>
      <c r="AB715" s="2"/>
      <c r="AC715" s="940"/>
      <c r="AD715" s="2"/>
      <c r="AE715" s="2"/>
      <c r="AF715" s="2"/>
      <c r="AG715" s="2"/>
      <c r="AH715" s="2"/>
      <c r="AI715" s="2"/>
      <c r="AJ715" s="2"/>
      <c r="AK715" s="2"/>
      <c r="AL715" s="2"/>
      <c r="AM715" s="2"/>
      <c r="AN715" s="2"/>
      <c r="AO715" s="2"/>
      <c r="AP715" s="2"/>
      <c r="AQ715" s="2"/>
      <c r="AR715" s="2"/>
      <c r="AS715" s="2"/>
      <c r="AT715" s="2"/>
      <c r="AU715" s="2"/>
      <c r="AV715" s="2"/>
      <c r="AW715" s="2"/>
    </row>
    <row r="716">
      <c r="A716" s="2"/>
      <c r="B716" s="2"/>
      <c r="C716" s="2"/>
      <c r="D716" s="2"/>
      <c r="E716" s="2"/>
      <c r="F716" s="2"/>
      <c r="G716" s="2"/>
      <c r="H716" s="2"/>
      <c r="I716" s="2"/>
      <c r="J716" s="2"/>
      <c r="K716" s="2"/>
      <c r="L716" s="2"/>
      <c r="M716" s="2"/>
      <c r="N716" s="2"/>
      <c r="O716" s="2"/>
      <c r="P716" s="2"/>
      <c r="Q716" s="938"/>
      <c r="R716" s="2"/>
      <c r="S716" s="939"/>
      <c r="T716" s="938"/>
      <c r="U716" s="938"/>
      <c r="V716" s="938"/>
      <c r="W716" s="2"/>
      <c r="X716" s="2"/>
      <c r="Y716" s="2"/>
      <c r="Z716" s="2"/>
      <c r="AA716" s="2"/>
      <c r="AB716" s="2"/>
      <c r="AC716" s="940"/>
      <c r="AD716" s="2"/>
      <c r="AE716" s="2"/>
      <c r="AF716" s="2"/>
      <c r="AG716" s="2"/>
      <c r="AH716" s="2"/>
      <c r="AI716" s="2"/>
      <c r="AJ716" s="2"/>
      <c r="AK716" s="2"/>
      <c r="AL716" s="2"/>
      <c r="AM716" s="2"/>
      <c r="AN716" s="2"/>
      <c r="AO716" s="2"/>
      <c r="AP716" s="2"/>
      <c r="AQ716" s="2"/>
      <c r="AR716" s="2"/>
      <c r="AS716" s="2"/>
      <c r="AT716" s="2"/>
      <c r="AU716" s="2"/>
      <c r="AV716" s="2"/>
      <c r="AW716" s="2"/>
    </row>
    <row r="717">
      <c r="A717" s="2"/>
      <c r="B717" s="2"/>
      <c r="C717" s="2"/>
      <c r="D717" s="2"/>
      <c r="E717" s="2"/>
      <c r="F717" s="2"/>
      <c r="G717" s="2"/>
      <c r="H717" s="2"/>
      <c r="I717" s="2"/>
      <c r="J717" s="2"/>
      <c r="K717" s="2"/>
      <c r="L717" s="2"/>
      <c r="M717" s="2"/>
      <c r="N717" s="2"/>
      <c r="O717" s="2"/>
      <c r="P717" s="2"/>
      <c r="Q717" s="938"/>
      <c r="R717" s="2"/>
      <c r="S717" s="939"/>
      <c r="T717" s="938"/>
      <c r="U717" s="938"/>
      <c r="V717" s="938"/>
      <c r="W717" s="2"/>
      <c r="X717" s="2"/>
      <c r="Y717" s="2"/>
      <c r="Z717" s="2"/>
      <c r="AA717" s="2"/>
      <c r="AB717" s="2"/>
      <c r="AC717" s="940"/>
      <c r="AD717" s="2"/>
      <c r="AE717" s="2"/>
      <c r="AF717" s="2"/>
      <c r="AG717" s="2"/>
      <c r="AH717" s="2"/>
      <c r="AI717" s="2"/>
      <c r="AJ717" s="2"/>
      <c r="AK717" s="2"/>
      <c r="AL717" s="2"/>
      <c r="AM717" s="2"/>
      <c r="AN717" s="2"/>
      <c r="AO717" s="2"/>
      <c r="AP717" s="2"/>
      <c r="AQ717" s="2"/>
      <c r="AR717" s="2"/>
      <c r="AS717" s="2"/>
      <c r="AT717" s="2"/>
      <c r="AU717" s="2"/>
      <c r="AV717" s="2"/>
      <c r="AW717" s="2"/>
    </row>
    <row r="718">
      <c r="A718" s="2"/>
      <c r="B718" s="2"/>
      <c r="C718" s="2"/>
      <c r="D718" s="2"/>
      <c r="E718" s="2"/>
      <c r="F718" s="2"/>
      <c r="G718" s="2"/>
      <c r="H718" s="2"/>
      <c r="I718" s="2"/>
      <c r="J718" s="2"/>
      <c r="K718" s="2"/>
      <c r="L718" s="2"/>
      <c r="M718" s="2"/>
      <c r="N718" s="2"/>
      <c r="O718" s="2"/>
      <c r="P718" s="2"/>
      <c r="Q718" s="938"/>
      <c r="R718" s="2"/>
      <c r="S718" s="939"/>
      <c r="T718" s="938"/>
      <c r="U718" s="938"/>
      <c r="V718" s="938"/>
      <c r="W718" s="2"/>
      <c r="X718" s="2"/>
      <c r="Y718" s="2"/>
      <c r="Z718" s="2"/>
      <c r="AA718" s="2"/>
      <c r="AB718" s="2"/>
      <c r="AC718" s="940"/>
      <c r="AD718" s="2"/>
      <c r="AE718" s="2"/>
      <c r="AF718" s="2"/>
      <c r="AG718" s="2"/>
      <c r="AH718" s="2"/>
      <c r="AI718" s="2"/>
      <c r="AJ718" s="2"/>
      <c r="AK718" s="2"/>
      <c r="AL718" s="2"/>
      <c r="AM718" s="2"/>
      <c r="AN718" s="2"/>
      <c r="AO718" s="2"/>
      <c r="AP718" s="2"/>
      <c r="AQ718" s="2"/>
      <c r="AR718" s="2"/>
      <c r="AS718" s="2"/>
      <c r="AT718" s="2"/>
      <c r="AU718" s="2"/>
      <c r="AV718" s="2"/>
      <c r="AW718" s="2"/>
    </row>
    <row r="719">
      <c r="A719" s="2"/>
      <c r="B719" s="2"/>
      <c r="C719" s="2"/>
      <c r="D719" s="2"/>
      <c r="E719" s="2"/>
      <c r="F719" s="2"/>
      <c r="G719" s="2"/>
      <c r="H719" s="2"/>
      <c r="I719" s="2"/>
      <c r="J719" s="2"/>
      <c r="K719" s="2"/>
      <c r="L719" s="2"/>
      <c r="M719" s="2"/>
      <c r="N719" s="2"/>
      <c r="O719" s="2"/>
      <c r="P719" s="2"/>
      <c r="Q719" s="938"/>
      <c r="R719" s="2"/>
      <c r="S719" s="939"/>
      <c r="T719" s="938"/>
      <c r="U719" s="938"/>
      <c r="V719" s="938"/>
      <c r="W719" s="2"/>
      <c r="X719" s="2"/>
      <c r="Y719" s="2"/>
      <c r="Z719" s="2"/>
      <c r="AA719" s="2"/>
      <c r="AB719" s="2"/>
      <c r="AC719" s="940"/>
      <c r="AD719" s="2"/>
      <c r="AE719" s="2"/>
      <c r="AF719" s="2"/>
      <c r="AG719" s="2"/>
      <c r="AH719" s="2"/>
      <c r="AI719" s="2"/>
      <c r="AJ719" s="2"/>
      <c r="AK719" s="2"/>
      <c r="AL719" s="2"/>
      <c r="AM719" s="2"/>
      <c r="AN719" s="2"/>
      <c r="AO719" s="2"/>
      <c r="AP719" s="2"/>
      <c r="AQ719" s="2"/>
      <c r="AR719" s="2"/>
      <c r="AS719" s="2"/>
      <c r="AT719" s="2"/>
      <c r="AU719" s="2"/>
      <c r="AV719" s="2"/>
      <c r="AW719" s="2"/>
    </row>
    <row r="720">
      <c r="A720" s="2"/>
      <c r="B720" s="2"/>
      <c r="C720" s="2"/>
      <c r="D720" s="2"/>
      <c r="E720" s="2"/>
      <c r="F720" s="2"/>
      <c r="G720" s="2"/>
      <c r="H720" s="2"/>
      <c r="I720" s="2"/>
      <c r="J720" s="2"/>
      <c r="K720" s="2"/>
      <c r="L720" s="2"/>
      <c r="M720" s="2"/>
      <c r="N720" s="2"/>
      <c r="O720" s="2"/>
      <c r="P720" s="2"/>
      <c r="Q720" s="938"/>
      <c r="R720" s="2"/>
      <c r="S720" s="939"/>
      <c r="T720" s="938"/>
      <c r="U720" s="938"/>
      <c r="V720" s="938"/>
      <c r="W720" s="2"/>
      <c r="X720" s="2"/>
      <c r="Y720" s="2"/>
      <c r="Z720" s="2"/>
      <c r="AA720" s="2"/>
      <c r="AB720" s="2"/>
      <c r="AC720" s="940"/>
      <c r="AD720" s="2"/>
      <c r="AE720" s="2"/>
      <c r="AF720" s="2"/>
      <c r="AG720" s="2"/>
      <c r="AH720" s="2"/>
      <c r="AI720" s="2"/>
      <c r="AJ720" s="2"/>
      <c r="AK720" s="2"/>
      <c r="AL720" s="2"/>
      <c r="AM720" s="2"/>
      <c r="AN720" s="2"/>
      <c r="AO720" s="2"/>
      <c r="AP720" s="2"/>
      <c r="AQ720" s="2"/>
      <c r="AR720" s="2"/>
      <c r="AS720" s="2"/>
      <c r="AT720" s="2"/>
      <c r="AU720" s="2"/>
      <c r="AV720" s="2"/>
      <c r="AW720" s="2"/>
    </row>
    <row r="721">
      <c r="A721" s="2"/>
      <c r="B721" s="2"/>
      <c r="C721" s="2"/>
      <c r="D721" s="2"/>
      <c r="E721" s="2"/>
      <c r="F721" s="2"/>
      <c r="G721" s="2"/>
      <c r="H721" s="2"/>
      <c r="I721" s="2"/>
      <c r="J721" s="2"/>
      <c r="K721" s="2"/>
      <c r="L721" s="2"/>
      <c r="M721" s="2"/>
      <c r="N721" s="2"/>
      <c r="O721" s="2"/>
      <c r="P721" s="2"/>
      <c r="Q721" s="938"/>
      <c r="R721" s="2"/>
      <c r="S721" s="939"/>
      <c r="T721" s="938"/>
      <c r="U721" s="938"/>
      <c r="V721" s="938"/>
      <c r="W721" s="2"/>
      <c r="X721" s="2"/>
      <c r="Y721" s="2"/>
      <c r="Z721" s="2"/>
      <c r="AA721" s="2"/>
      <c r="AB721" s="2"/>
      <c r="AC721" s="940"/>
      <c r="AD721" s="2"/>
      <c r="AE721" s="2"/>
      <c r="AF721" s="2"/>
      <c r="AG721" s="2"/>
      <c r="AH721" s="2"/>
      <c r="AI721" s="2"/>
      <c r="AJ721" s="2"/>
      <c r="AK721" s="2"/>
      <c r="AL721" s="2"/>
      <c r="AM721" s="2"/>
      <c r="AN721" s="2"/>
      <c r="AO721" s="2"/>
      <c r="AP721" s="2"/>
      <c r="AQ721" s="2"/>
      <c r="AR721" s="2"/>
      <c r="AS721" s="2"/>
      <c r="AT721" s="2"/>
      <c r="AU721" s="2"/>
      <c r="AV721" s="2"/>
      <c r="AW721" s="2"/>
    </row>
    <row r="722">
      <c r="A722" s="2"/>
      <c r="B722" s="2"/>
      <c r="C722" s="2"/>
      <c r="D722" s="2"/>
      <c r="E722" s="2"/>
      <c r="F722" s="2"/>
      <c r="G722" s="2"/>
      <c r="H722" s="2"/>
      <c r="I722" s="2"/>
      <c r="J722" s="2"/>
      <c r="K722" s="2"/>
      <c r="L722" s="2"/>
      <c r="M722" s="2"/>
      <c r="N722" s="2"/>
      <c r="O722" s="2"/>
      <c r="P722" s="2"/>
      <c r="Q722" s="938"/>
      <c r="R722" s="2"/>
      <c r="S722" s="939"/>
      <c r="T722" s="938"/>
      <c r="U722" s="938"/>
      <c r="V722" s="938"/>
      <c r="W722" s="2"/>
      <c r="X722" s="2"/>
      <c r="Y722" s="2"/>
      <c r="Z722" s="2"/>
      <c r="AA722" s="2"/>
      <c r="AB722" s="2"/>
      <c r="AC722" s="940"/>
      <c r="AD722" s="2"/>
      <c r="AE722" s="2"/>
      <c r="AF722" s="2"/>
      <c r="AG722" s="2"/>
      <c r="AH722" s="2"/>
      <c r="AI722" s="2"/>
      <c r="AJ722" s="2"/>
      <c r="AK722" s="2"/>
      <c r="AL722" s="2"/>
      <c r="AM722" s="2"/>
      <c r="AN722" s="2"/>
      <c r="AO722" s="2"/>
      <c r="AP722" s="2"/>
      <c r="AQ722" s="2"/>
      <c r="AR722" s="2"/>
      <c r="AS722" s="2"/>
      <c r="AT722" s="2"/>
      <c r="AU722" s="2"/>
      <c r="AV722" s="2"/>
      <c r="AW722" s="2"/>
    </row>
    <row r="723">
      <c r="A723" s="2"/>
      <c r="B723" s="2"/>
      <c r="C723" s="2"/>
      <c r="D723" s="2"/>
      <c r="E723" s="2"/>
      <c r="F723" s="2"/>
      <c r="G723" s="2"/>
      <c r="H723" s="2"/>
      <c r="I723" s="2"/>
      <c r="J723" s="2"/>
      <c r="K723" s="2"/>
      <c r="L723" s="2"/>
      <c r="M723" s="2"/>
      <c r="N723" s="2"/>
      <c r="O723" s="2"/>
      <c r="P723" s="2"/>
      <c r="Q723" s="938"/>
      <c r="R723" s="2"/>
      <c r="S723" s="939"/>
      <c r="T723" s="938"/>
      <c r="U723" s="938"/>
      <c r="V723" s="938"/>
      <c r="W723" s="2"/>
      <c r="X723" s="2"/>
      <c r="Y723" s="2"/>
      <c r="Z723" s="2"/>
      <c r="AA723" s="2"/>
      <c r="AB723" s="2"/>
      <c r="AC723" s="940"/>
      <c r="AD723" s="2"/>
      <c r="AE723" s="2"/>
      <c r="AF723" s="2"/>
      <c r="AG723" s="2"/>
      <c r="AH723" s="2"/>
      <c r="AI723" s="2"/>
      <c r="AJ723" s="2"/>
      <c r="AK723" s="2"/>
      <c r="AL723" s="2"/>
      <c r="AM723" s="2"/>
      <c r="AN723" s="2"/>
      <c r="AO723" s="2"/>
      <c r="AP723" s="2"/>
      <c r="AQ723" s="2"/>
      <c r="AR723" s="2"/>
      <c r="AS723" s="2"/>
      <c r="AT723" s="2"/>
      <c r="AU723" s="2"/>
      <c r="AV723" s="2"/>
      <c r="AW723" s="2"/>
    </row>
    <row r="724">
      <c r="A724" s="2"/>
      <c r="B724" s="2"/>
      <c r="C724" s="2"/>
      <c r="D724" s="2"/>
      <c r="E724" s="2"/>
      <c r="F724" s="2"/>
      <c r="G724" s="2"/>
      <c r="H724" s="2"/>
      <c r="I724" s="2"/>
      <c r="J724" s="2"/>
      <c r="K724" s="2"/>
      <c r="L724" s="2"/>
      <c r="M724" s="2"/>
      <c r="N724" s="2"/>
      <c r="O724" s="2"/>
      <c r="P724" s="2"/>
      <c r="Q724" s="938"/>
      <c r="R724" s="2"/>
      <c r="S724" s="939"/>
      <c r="T724" s="938"/>
      <c r="U724" s="938"/>
      <c r="V724" s="938"/>
      <c r="W724" s="2"/>
      <c r="X724" s="2"/>
      <c r="Y724" s="2"/>
      <c r="Z724" s="2"/>
      <c r="AA724" s="2"/>
      <c r="AB724" s="2"/>
      <c r="AC724" s="940"/>
      <c r="AD724" s="2"/>
      <c r="AE724" s="2"/>
      <c r="AF724" s="2"/>
      <c r="AG724" s="2"/>
      <c r="AH724" s="2"/>
      <c r="AI724" s="2"/>
      <c r="AJ724" s="2"/>
      <c r="AK724" s="2"/>
      <c r="AL724" s="2"/>
      <c r="AM724" s="2"/>
      <c r="AN724" s="2"/>
      <c r="AO724" s="2"/>
      <c r="AP724" s="2"/>
      <c r="AQ724" s="2"/>
      <c r="AR724" s="2"/>
      <c r="AS724" s="2"/>
      <c r="AT724" s="2"/>
      <c r="AU724" s="2"/>
      <c r="AV724" s="2"/>
      <c r="AW724" s="2"/>
    </row>
    <row r="725">
      <c r="A725" s="2"/>
      <c r="B725" s="2"/>
      <c r="C725" s="2"/>
      <c r="D725" s="2"/>
      <c r="E725" s="2"/>
      <c r="F725" s="2"/>
      <c r="G725" s="2"/>
      <c r="H725" s="2"/>
      <c r="I725" s="2"/>
      <c r="J725" s="2"/>
      <c r="K725" s="2"/>
      <c r="L725" s="2"/>
      <c r="M725" s="2"/>
      <c r="N725" s="2"/>
      <c r="O725" s="2"/>
      <c r="P725" s="2"/>
      <c r="Q725" s="938"/>
      <c r="R725" s="2"/>
      <c r="S725" s="939"/>
      <c r="T725" s="938"/>
      <c r="U725" s="938"/>
      <c r="V725" s="938"/>
      <c r="W725" s="2"/>
      <c r="X725" s="2"/>
      <c r="Y725" s="2"/>
      <c r="Z725" s="2"/>
      <c r="AA725" s="2"/>
      <c r="AB725" s="2"/>
      <c r="AC725" s="940"/>
      <c r="AD725" s="2"/>
      <c r="AE725" s="2"/>
      <c r="AF725" s="2"/>
      <c r="AG725" s="2"/>
      <c r="AH725" s="2"/>
      <c r="AI725" s="2"/>
      <c r="AJ725" s="2"/>
      <c r="AK725" s="2"/>
      <c r="AL725" s="2"/>
      <c r="AM725" s="2"/>
      <c r="AN725" s="2"/>
      <c r="AO725" s="2"/>
      <c r="AP725" s="2"/>
      <c r="AQ725" s="2"/>
      <c r="AR725" s="2"/>
      <c r="AS725" s="2"/>
      <c r="AT725" s="2"/>
      <c r="AU725" s="2"/>
      <c r="AV725" s="2"/>
      <c r="AW725" s="2"/>
    </row>
    <row r="726">
      <c r="A726" s="2"/>
      <c r="B726" s="2"/>
      <c r="C726" s="2"/>
      <c r="D726" s="2"/>
      <c r="E726" s="2"/>
      <c r="F726" s="2"/>
      <c r="G726" s="2"/>
      <c r="H726" s="2"/>
      <c r="I726" s="2"/>
      <c r="J726" s="2"/>
      <c r="K726" s="2"/>
      <c r="L726" s="2"/>
      <c r="M726" s="2"/>
      <c r="N726" s="2"/>
      <c r="O726" s="2"/>
      <c r="P726" s="2"/>
      <c r="Q726" s="938"/>
      <c r="R726" s="2"/>
      <c r="S726" s="939"/>
      <c r="T726" s="938"/>
      <c r="U726" s="938"/>
      <c r="V726" s="938"/>
      <c r="W726" s="2"/>
      <c r="X726" s="2"/>
      <c r="Y726" s="2"/>
      <c r="Z726" s="2"/>
      <c r="AA726" s="2"/>
      <c r="AB726" s="2"/>
      <c r="AC726" s="940"/>
      <c r="AD726" s="2"/>
      <c r="AE726" s="2"/>
      <c r="AF726" s="2"/>
      <c r="AG726" s="2"/>
      <c r="AH726" s="2"/>
      <c r="AI726" s="2"/>
      <c r="AJ726" s="2"/>
      <c r="AK726" s="2"/>
      <c r="AL726" s="2"/>
      <c r="AM726" s="2"/>
      <c r="AN726" s="2"/>
      <c r="AO726" s="2"/>
      <c r="AP726" s="2"/>
      <c r="AQ726" s="2"/>
      <c r="AR726" s="2"/>
      <c r="AS726" s="2"/>
      <c r="AT726" s="2"/>
      <c r="AU726" s="2"/>
      <c r="AV726" s="2"/>
      <c r="AW726" s="2"/>
    </row>
    <row r="727">
      <c r="A727" s="2"/>
      <c r="B727" s="2"/>
      <c r="C727" s="2"/>
      <c r="D727" s="2"/>
      <c r="E727" s="2"/>
      <c r="F727" s="2"/>
      <c r="G727" s="2"/>
      <c r="H727" s="2"/>
      <c r="I727" s="2"/>
      <c r="J727" s="2"/>
      <c r="K727" s="2"/>
      <c r="L727" s="2"/>
      <c r="M727" s="2"/>
      <c r="N727" s="2"/>
      <c r="O727" s="2"/>
      <c r="P727" s="2"/>
      <c r="Q727" s="938"/>
      <c r="R727" s="2"/>
      <c r="S727" s="939"/>
      <c r="T727" s="938"/>
      <c r="U727" s="938"/>
      <c r="V727" s="938"/>
      <c r="W727" s="2"/>
      <c r="X727" s="2"/>
      <c r="Y727" s="2"/>
      <c r="Z727" s="2"/>
      <c r="AA727" s="2"/>
      <c r="AB727" s="2"/>
      <c r="AC727" s="940"/>
      <c r="AD727" s="2"/>
      <c r="AE727" s="2"/>
      <c r="AF727" s="2"/>
      <c r="AG727" s="2"/>
      <c r="AH727" s="2"/>
      <c r="AI727" s="2"/>
      <c r="AJ727" s="2"/>
      <c r="AK727" s="2"/>
      <c r="AL727" s="2"/>
      <c r="AM727" s="2"/>
      <c r="AN727" s="2"/>
      <c r="AO727" s="2"/>
      <c r="AP727" s="2"/>
      <c r="AQ727" s="2"/>
      <c r="AR727" s="2"/>
      <c r="AS727" s="2"/>
      <c r="AT727" s="2"/>
      <c r="AU727" s="2"/>
      <c r="AV727" s="2"/>
      <c r="AW727" s="2"/>
    </row>
    <row r="728">
      <c r="A728" s="2"/>
      <c r="B728" s="2"/>
      <c r="C728" s="2"/>
      <c r="D728" s="2"/>
      <c r="E728" s="2"/>
      <c r="F728" s="2"/>
      <c r="G728" s="2"/>
      <c r="H728" s="2"/>
      <c r="I728" s="2"/>
      <c r="J728" s="2"/>
      <c r="K728" s="2"/>
      <c r="L728" s="2"/>
      <c r="M728" s="2"/>
      <c r="N728" s="2"/>
      <c r="O728" s="2"/>
      <c r="P728" s="2"/>
      <c r="Q728" s="938"/>
      <c r="R728" s="2"/>
      <c r="S728" s="939"/>
      <c r="T728" s="938"/>
      <c r="U728" s="938"/>
      <c r="V728" s="938"/>
      <c r="W728" s="2"/>
      <c r="X728" s="2"/>
      <c r="Y728" s="2"/>
      <c r="Z728" s="2"/>
      <c r="AA728" s="2"/>
      <c r="AB728" s="2"/>
      <c r="AC728" s="940"/>
      <c r="AD728" s="2"/>
      <c r="AE728" s="2"/>
      <c r="AF728" s="2"/>
      <c r="AG728" s="2"/>
      <c r="AH728" s="2"/>
      <c r="AI728" s="2"/>
      <c r="AJ728" s="2"/>
      <c r="AK728" s="2"/>
      <c r="AL728" s="2"/>
      <c r="AM728" s="2"/>
      <c r="AN728" s="2"/>
      <c r="AO728" s="2"/>
      <c r="AP728" s="2"/>
      <c r="AQ728" s="2"/>
      <c r="AR728" s="2"/>
      <c r="AS728" s="2"/>
      <c r="AT728" s="2"/>
      <c r="AU728" s="2"/>
      <c r="AV728" s="2"/>
      <c r="AW728" s="2"/>
    </row>
    <row r="729">
      <c r="A729" s="2"/>
      <c r="B729" s="2"/>
      <c r="C729" s="2"/>
      <c r="D729" s="2"/>
      <c r="E729" s="2"/>
      <c r="F729" s="2"/>
      <c r="G729" s="2"/>
      <c r="H729" s="2"/>
      <c r="I729" s="2"/>
      <c r="J729" s="2"/>
      <c r="K729" s="2"/>
      <c r="L729" s="2"/>
      <c r="M729" s="2"/>
      <c r="N729" s="2"/>
      <c r="O729" s="2"/>
      <c r="P729" s="2"/>
      <c r="Q729" s="938"/>
      <c r="R729" s="2"/>
      <c r="S729" s="939"/>
      <c r="T729" s="938"/>
      <c r="U729" s="938"/>
      <c r="V729" s="938"/>
      <c r="W729" s="2"/>
      <c r="X729" s="2"/>
      <c r="Y729" s="2"/>
      <c r="Z729" s="2"/>
      <c r="AA729" s="2"/>
      <c r="AB729" s="2"/>
      <c r="AC729" s="940"/>
      <c r="AD729" s="2"/>
      <c r="AE729" s="2"/>
      <c r="AF729" s="2"/>
      <c r="AG729" s="2"/>
      <c r="AH729" s="2"/>
      <c r="AI729" s="2"/>
      <c r="AJ729" s="2"/>
      <c r="AK729" s="2"/>
      <c r="AL729" s="2"/>
      <c r="AM729" s="2"/>
      <c r="AN729" s="2"/>
      <c r="AO729" s="2"/>
      <c r="AP729" s="2"/>
      <c r="AQ729" s="2"/>
      <c r="AR729" s="2"/>
      <c r="AS729" s="2"/>
      <c r="AT729" s="2"/>
      <c r="AU729" s="2"/>
      <c r="AV729" s="2"/>
      <c r="AW729" s="2"/>
    </row>
    <row r="730">
      <c r="A730" s="2"/>
      <c r="B730" s="2"/>
      <c r="C730" s="2"/>
      <c r="D730" s="2"/>
      <c r="E730" s="2"/>
      <c r="F730" s="2"/>
      <c r="G730" s="2"/>
      <c r="H730" s="2"/>
      <c r="I730" s="2"/>
      <c r="J730" s="2"/>
      <c r="K730" s="2"/>
      <c r="L730" s="2"/>
      <c r="M730" s="2"/>
      <c r="N730" s="2"/>
      <c r="O730" s="2"/>
      <c r="P730" s="2"/>
      <c r="Q730" s="938"/>
      <c r="R730" s="2"/>
      <c r="S730" s="939"/>
      <c r="T730" s="938"/>
      <c r="U730" s="938"/>
      <c r="V730" s="938"/>
      <c r="W730" s="2"/>
      <c r="X730" s="2"/>
      <c r="Y730" s="2"/>
      <c r="Z730" s="2"/>
      <c r="AA730" s="2"/>
      <c r="AB730" s="2"/>
      <c r="AC730" s="940"/>
      <c r="AD730" s="2"/>
      <c r="AE730" s="2"/>
      <c r="AF730" s="2"/>
      <c r="AG730" s="2"/>
      <c r="AH730" s="2"/>
      <c r="AI730" s="2"/>
      <c r="AJ730" s="2"/>
      <c r="AK730" s="2"/>
      <c r="AL730" s="2"/>
      <c r="AM730" s="2"/>
      <c r="AN730" s="2"/>
      <c r="AO730" s="2"/>
      <c r="AP730" s="2"/>
      <c r="AQ730" s="2"/>
      <c r="AR730" s="2"/>
      <c r="AS730" s="2"/>
      <c r="AT730" s="2"/>
      <c r="AU730" s="2"/>
      <c r="AV730" s="2"/>
      <c r="AW730" s="2"/>
    </row>
    <row r="731">
      <c r="A731" s="2"/>
      <c r="B731" s="2"/>
      <c r="C731" s="2"/>
      <c r="D731" s="2"/>
      <c r="E731" s="2"/>
      <c r="F731" s="2"/>
      <c r="G731" s="2"/>
      <c r="H731" s="2"/>
      <c r="I731" s="2"/>
      <c r="J731" s="2"/>
      <c r="K731" s="2"/>
      <c r="L731" s="2"/>
      <c r="M731" s="2"/>
      <c r="N731" s="2"/>
      <c r="O731" s="2"/>
      <c r="P731" s="2"/>
      <c r="Q731" s="938"/>
      <c r="R731" s="2"/>
      <c r="S731" s="939"/>
      <c r="T731" s="938"/>
      <c r="U731" s="938"/>
      <c r="V731" s="938"/>
      <c r="W731" s="2"/>
      <c r="X731" s="2"/>
      <c r="Y731" s="2"/>
      <c r="Z731" s="2"/>
      <c r="AA731" s="2"/>
      <c r="AB731" s="2"/>
      <c r="AC731" s="940"/>
      <c r="AD731" s="2"/>
      <c r="AE731" s="2"/>
      <c r="AF731" s="2"/>
      <c r="AG731" s="2"/>
      <c r="AH731" s="2"/>
      <c r="AI731" s="2"/>
      <c r="AJ731" s="2"/>
      <c r="AK731" s="2"/>
      <c r="AL731" s="2"/>
      <c r="AM731" s="2"/>
      <c r="AN731" s="2"/>
      <c r="AO731" s="2"/>
      <c r="AP731" s="2"/>
      <c r="AQ731" s="2"/>
      <c r="AR731" s="2"/>
      <c r="AS731" s="2"/>
      <c r="AT731" s="2"/>
      <c r="AU731" s="2"/>
      <c r="AV731" s="2"/>
      <c r="AW731" s="2"/>
    </row>
    <row r="732">
      <c r="A732" s="2"/>
      <c r="B732" s="2"/>
      <c r="C732" s="2"/>
      <c r="D732" s="2"/>
      <c r="E732" s="2"/>
      <c r="F732" s="2"/>
      <c r="G732" s="2"/>
      <c r="H732" s="2"/>
      <c r="I732" s="2"/>
      <c r="J732" s="2"/>
      <c r="K732" s="2"/>
      <c r="L732" s="2"/>
      <c r="M732" s="2"/>
      <c r="N732" s="2"/>
      <c r="O732" s="2"/>
      <c r="P732" s="2"/>
      <c r="Q732" s="938"/>
      <c r="R732" s="2"/>
      <c r="S732" s="939"/>
      <c r="T732" s="938"/>
      <c r="U732" s="938"/>
      <c r="V732" s="938"/>
      <c r="W732" s="2"/>
      <c r="X732" s="2"/>
      <c r="Y732" s="2"/>
      <c r="Z732" s="2"/>
      <c r="AA732" s="2"/>
      <c r="AB732" s="2"/>
      <c r="AC732" s="940"/>
      <c r="AD732" s="2"/>
      <c r="AE732" s="2"/>
      <c r="AF732" s="2"/>
      <c r="AG732" s="2"/>
      <c r="AH732" s="2"/>
      <c r="AI732" s="2"/>
      <c r="AJ732" s="2"/>
      <c r="AK732" s="2"/>
      <c r="AL732" s="2"/>
      <c r="AM732" s="2"/>
      <c r="AN732" s="2"/>
      <c r="AO732" s="2"/>
      <c r="AP732" s="2"/>
      <c r="AQ732" s="2"/>
      <c r="AR732" s="2"/>
      <c r="AS732" s="2"/>
      <c r="AT732" s="2"/>
      <c r="AU732" s="2"/>
      <c r="AV732" s="2"/>
      <c r="AW732" s="2"/>
    </row>
    <row r="733">
      <c r="A733" s="2"/>
      <c r="B733" s="2"/>
      <c r="C733" s="2"/>
      <c r="D733" s="2"/>
      <c r="E733" s="2"/>
      <c r="F733" s="2"/>
      <c r="G733" s="2"/>
      <c r="H733" s="2"/>
      <c r="I733" s="2"/>
      <c r="J733" s="2"/>
      <c r="K733" s="2"/>
      <c r="L733" s="2"/>
      <c r="M733" s="2"/>
      <c r="N733" s="2"/>
      <c r="O733" s="2"/>
      <c r="P733" s="2"/>
      <c r="Q733" s="938"/>
      <c r="R733" s="2"/>
      <c r="S733" s="939"/>
      <c r="T733" s="938"/>
      <c r="U733" s="938"/>
      <c r="V733" s="938"/>
      <c r="W733" s="2"/>
      <c r="X733" s="2"/>
      <c r="Y733" s="2"/>
      <c r="Z733" s="2"/>
      <c r="AA733" s="2"/>
      <c r="AB733" s="2"/>
      <c r="AC733" s="940"/>
      <c r="AD733" s="2"/>
      <c r="AE733" s="2"/>
      <c r="AF733" s="2"/>
      <c r="AG733" s="2"/>
      <c r="AH733" s="2"/>
      <c r="AI733" s="2"/>
      <c r="AJ733" s="2"/>
      <c r="AK733" s="2"/>
      <c r="AL733" s="2"/>
      <c r="AM733" s="2"/>
      <c r="AN733" s="2"/>
      <c r="AO733" s="2"/>
      <c r="AP733" s="2"/>
      <c r="AQ733" s="2"/>
      <c r="AR733" s="2"/>
      <c r="AS733" s="2"/>
      <c r="AT733" s="2"/>
      <c r="AU733" s="2"/>
      <c r="AV733" s="2"/>
      <c r="AW733" s="2"/>
    </row>
    <row r="734">
      <c r="A734" s="2"/>
      <c r="B734" s="2"/>
      <c r="C734" s="2"/>
      <c r="D734" s="2"/>
      <c r="E734" s="2"/>
      <c r="F734" s="2"/>
      <c r="G734" s="2"/>
      <c r="H734" s="2"/>
      <c r="I734" s="2"/>
      <c r="J734" s="2"/>
      <c r="K734" s="2"/>
      <c r="L734" s="2"/>
      <c r="M734" s="2"/>
      <c r="N734" s="2"/>
      <c r="O734" s="2"/>
      <c r="P734" s="2"/>
      <c r="Q734" s="938"/>
      <c r="R734" s="2"/>
      <c r="S734" s="939"/>
      <c r="T734" s="938"/>
      <c r="U734" s="938"/>
      <c r="V734" s="938"/>
      <c r="W734" s="2"/>
      <c r="X734" s="2"/>
      <c r="Y734" s="2"/>
      <c r="Z734" s="2"/>
      <c r="AA734" s="2"/>
      <c r="AB734" s="2"/>
      <c r="AC734" s="940"/>
      <c r="AD734" s="2"/>
      <c r="AE734" s="2"/>
      <c r="AF734" s="2"/>
      <c r="AG734" s="2"/>
      <c r="AH734" s="2"/>
      <c r="AI734" s="2"/>
      <c r="AJ734" s="2"/>
      <c r="AK734" s="2"/>
      <c r="AL734" s="2"/>
      <c r="AM734" s="2"/>
      <c r="AN734" s="2"/>
      <c r="AO734" s="2"/>
      <c r="AP734" s="2"/>
      <c r="AQ734" s="2"/>
      <c r="AR734" s="2"/>
      <c r="AS734" s="2"/>
      <c r="AT734" s="2"/>
      <c r="AU734" s="2"/>
      <c r="AV734" s="2"/>
      <c r="AW734" s="2"/>
    </row>
    <row r="735">
      <c r="A735" s="2"/>
      <c r="B735" s="2"/>
      <c r="C735" s="2"/>
      <c r="D735" s="2"/>
      <c r="E735" s="2"/>
      <c r="F735" s="2"/>
      <c r="G735" s="2"/>
      <c r="H735" s="2"/>
      <c r="I735" s="2"/>
      <c r="J735" s="2"/>
      <c r="K735" s="2"/>
      <c r="L735" s="2"/>
      <c r="M735" s="2"/>
      <c r="N735" s="2"/>
      <c r="O735" s="2"/>
      <c r="P735" s="2"/>
      <c r="Q735" s="938"/>
      <c r="R735" s="2"/>
      <c r="S735" s="939"/>
      <c r="T735" s="938"/>
      <c r="U735" s="938"/>
      <c r="V735" s="938"/>
      <c r="W735" s="2"/>
      <c r="X735" s="2"/>
      <c r="Y735" s="2"/>
      <c r="Z735" s="2"/>
      <c r="AA735" s="2"/>
      <c r="AB735" s="2"/>
      <c r="AC735" s="940"/>
      <c r="AD735" s="2"/>
      <c r="AE735" s="2"/>
      <c r="AF735" s="2"/>
      <c r="AG735" s="2"/>
      <c r="AH735" s="2"/>
      <c r="AI735" s="2"/>
      <c r="AJ735" s="2"/>
      <c r="AK735" s="2"/>
      <c r="AL735" s="2"/>
      <c r="AM735" s="2"/>
      <c r="AN735" s="2"/>
      <c r="AO735" s="2"/>
      <c r="AP735" s="2"/>
      <c r="AQ735" s="2"/>
      <c r="AR735" s="2"/>
      <c r="AS735" s="2"/>
      <c r="AT735" s="2"/>
      <c r="AU735" s="2"/>
      <c r="AV735" s="2"/>
      <c r="AW735" s="2"/>
    </row>
    <row r="736">
      <c r="A736" s="2"/>
      <c r="B736" s="2"/>
      <c r="C736" s="2"/>
      <c r="D736" s="2"/>
      <c r="E736" s="2"/>
      <c r="F736" s="2"/>
      <c r="G736" s="2"/>
      <c r="H736" s="2"/>
      <c r="I736" s="2"/>
      <c r="J736" s="2"/>
      <c r="K736" s="2"/>
      <c r="L736" s="2"/>
      <c r="M736" s="2"/>
      <c r="N736" s="2"/>
      <c r="O736" s="2"/>
      <c r="P736" s="2"/>
      <c r="Q736" s="938"/>
      <c r="R736" s="2"/>
      <c r="S736" s="939"/>
      <c r="T736" s="938"/>
      <c r="U736" s="938"/>
      <c r="V736" s="938"/>
      <c r="W736" s="2"/>
      <c r="X736" s="2"/>
      <c r="Y736" s="2"/>
      <c r="Z736" s="2"/>
      <c r="AA736" s="2"/>
      <c r="AB736" s="2"/>
      <c r="AC736" s="940"/>
      <c r="AD736" s="2"/>
      <c r="AE736" s="2"/>
      <c r="AF736" s="2"/>
      <c r="AG736" s="2"/>
      <c r="AH736" s="2"/>
      <c r="AI736" s="2"/>
      <c r="AJ736" s="2"/>
      <c r="AK736" s="2"/>
      <c r="AL736" s="2"/>
      <c r="AM736" s="2"/>
      <c r="AN736" s="2"/>
      <c r="AO736" s="2"/>
      <c r="AP736" s="2"/>
      <c r="AQ736" s="2"/>
      <c r="AR736" s="2"/>
      <c r="AS736" s="2"/>
      <c r="AT736" s="2"/>
      <c r="AU736" s="2"/>
      <c r="AV736" s="2"/>
      <c r="AW736" s="2"/>
    </row>
    <row r="737">
      <c r="A737" s="2"/>
      <c r="B737" s="2"/>
      <c r="C737" s="2"/>
      <c r="D737" s="2"/>
      <c r="E737" s="2"/>
      <c r="F737" s="2"/>
      <c r="G737" s="2"/>
      <c r="H737" s="2"/>
      <c r="I737" s="2"/>
      <c r="J737" s="2"/>
      <c r="K737" s="2"/>
      <c r="L737" s="2"/>
      <c r="M737" s="2"/>
      <c r="N737" s="2"/>
      <c r="O737" s="2"/>
      <c r="P737" s="2"/>
      <c r="Q737" s="938"/>
      <c r="R737" s="2"/>
      <c r="S737" s="939"/>
      <c r="T737" s="938"/>
      <c r="U737" s="938"/>
      <c r="V737" s="938"/>
      <c r="W737" s="2"/>
      <c r="X737" s="2"/>
      <c r="Y737" s="2"/>
      <c r="Z737" s="2"/>
      <c r="AA737" s="2"/>
      <c r="AB737" s="2"/>
      <c r="AC737" s="940"/>
      <c r="AD737" s="2"/>
      <c r="AE737" s="2"/>
      <c r="AF737" s="2"/>
      <c r="AG737" s="2"/>
      <c r="AH737" s="2"/>
      <c r="AI737" s="2"/>
      <c r="AJ737" s="2"/>
      <c r="AK737" s="2"/>
      <c r="AL737" s="2"/>
      <c r="AM737" s="2"/>
      <c r="AN737" s="2"/>
      <c r="AO737" s="2"/>
      <c r="AP737" s="2"/>
      <c r="AQ737" s="2"/>
      <c r="AR737" s="2"/>
      <c r="AS737" s="2"/>
      <c r="AT737" s="2"/>
      <c r="AU737" s="2"/>
      <c r="AV737" s="2"/>
      <c r="AW737" s="2"/>
    </row>
    <row r="738">
      <c r="A738" s="2"/>
      <c r="B738" s="2"/>
      <c r="C738" s="2"/>
      <c r="D738" s="2"/>
      <c r="E738" s="2"/>
      <c r="F738" s="2"/>
      <c r="G738" s="2"/>
      <c r="H738" s="2"/>
      <c r="I738" s="2"/>
      <c r="J738" s="2"/>
      <c r="K738" s="2"/>
      <c r="L738" s="2"/>
      <c r="M738" s="2"/>
      <c r="N738" s="2"/>
      <c r="O738" s="2"/>
      <c r="P738" s="2"/>
      <c r="Q738" s="938"/>
      <c r="R738" s="2"/>
      <c r="S738" s="939"/>
      <c r="T738" s="938"/>
      <c r="U738" s="938"/>
      <c r="V738" s="938"/>
      <c r="W738" s="2"/>
      <c r="X738" s="2"/>
      <c r="Y738" s="2"/>
      <c r="Z738" s="2"/>
      <c r="AA738" s="2"/>
      <c r="AB738" s="2"/>
      <c r="AC738" s="940"/>
      <c r="AD738" s="2"/>
      <c r="AE738" s="2"/>
      <c r="AF738" s="2"/>
      <c r="AG738" s="2"/>
      <c r="AH738" s="2"/>
      <c r="AI738" s="2"/>
      <c r="AJ738" s="2"/>
      <c r="AK738" s="2"/>
      <c r="AL738" s="2"/>
      <c r="AM738" s="2"/>
      <c r="AN738" s="2"/>
      <c r="AO738" s="2"/>
      <c r="AP738" s="2"/>
      <c r="AQ738" s="2"/>
      <c r="AR738" s="2"/>
      <c r="AS738" s="2"/>
      <c r="AT738" s="2"/>
      <c r="AU738" s="2"/>
      <c r="AV738" s="2"/>
      <c r="AW738" s="2"/>
    </row>
    <row r="739">
      <c r="A739" s="2"/>
      <c r="B739" s="2"/>
      <c r="C739" s="2"/>
      <c r="D739" s="2"/>
      <c r="E739" s="2"/>
      <c r="F739" s="2"/>
      <c r="G739" s="2"/>
      <c r="H739" s="2"/>
      <c r="I739" s="2"/>
      <c r="J739" s="2"/>
      <c r="K739" s="2"/>
      <c r="L739" s="2"/>
      <c r="M739" s="2"/>
      <c r="N739" s="2"/>
      <c r="O739" s="2"/>
      <c r="P739" s="2"/>
      <c r="Q739" s="938"/>
      <c r="R739" s="2"/>
      <c r="S739" s="939"/>
      <c r="T739" s="938"/>
      <c r="U739" s="938"/>
      <c r="V739" s="938"/>
      <c r="W739" s="2"/>
      <c r="X739" s="2"/>
      <c r="Y739" s="2"/>
      <c r="Z739" s="2"/>
      <c r="AA739" s="2"/>
      <c r="AB739" s="2"/>
      <c r="AC739" s="940"/>
      <c r="AD739" s="2"/>
      <c r="AE739" s="2"/>
      <c r="AF739" s="2"/>
      <c r="AG739" s="2"/>
      <c r="AH739" s="2"/>
      <c r="AI739" s="2"/>
      <c r="AJ739" s="2"/>
      <c r="AK739" s="2"/>
      <c r="AL739" s="2"/>
      <c r="AM739" s="2"/>
      <c r="AN739" s="2"/>
      <c r="AO739" s="2"/>
      <c r="AP739" s="2"/>
      <c r="AQ739" s="2"/>
      <c r="AR739" s="2"/>
      <c r="AS739" s="2"/>
      <c r="AT739" s="2"/>
      <c r="AU739" s="2"/>
      <c r="AV739" s="2"/>
      <c r="AW739" s="2"/>
    </row>
    <row r="740">
      <c r="A740" s="2"/>
      <c r="B740" s="2"/>
      <c r="C740" s="2"/>
      <c r="D740" s="2"/>
      <c r="E740" s="2"/>
      <c r="F740" s="2"/>
      <c r="G740" s="2"/>
      <c r="H740" s="2"/>
      <c r="I740" s="2"/>
      <c r="J740" s="2"/>
      <c r="K740" s="2"/>
      <c r="L740" s="2"/>
      <c r="M740" s="2"/>
      <c r="N740" s="2"/>
      <c r="O740" s="2"/>
      <c r="P740" s="2"/>
      <c r="Q740" s="938"/>
      <c r="R740" s="2"/>
      <c r="S740" s="939"/>
      <c r="T740" s="938"/>
      <c r="U740" s="938"/>
      <c r="V740" s="938"/>
      <c r="W740" s="2"/>
      <c r="X740" s="2"/>
      <c r="Y740" s="2"/>
      <c r="Z740" s="2"/>
      <c r="AA740" s="2"/>
      <c r="AB740" s="2"/>
      <c r="AC740" s="940"/>
      <c r="AD740" s="2"/>
      <c r="AE740" s="2"/>
      <c r="AF740" s="2"/>
      <c r="AG740" s="2"/>
      <c r="AH740" s="2"/>
      <c r="AI740" s="2"/>
      <c r="AJ740" s="2"/>
      <c r="AK740" s="2"/>
      <c r="AL740" s="2"/>
      <c r="AM740" s="2"/>
      <c r="AN740" s="2"/>
      <c r="AO740" s="2"/>
      <c r="AP740" s="2"/>
      <c r="AQ740" s="2"/>
      <c r="AR740" s="2"/>
      <c r="AS740" s="2"/>
      <c r="AT740" s="2"/>
      <c r="AU740" s="2"/>
      <c r="AV740" s="2"/>
      <c r="AW740" s="2"/>
    </row>
    <row r="741">
      <c r="A741" s="2"/>
      <c r="B741" s="2"/>
      <c r="C741" s="2"/>
      <c r="D741" s="2"/>
      <c r="E741" s="2"/>
      <c r="F741" s="2"/>
      <c r="G741" s="2"/>
      <c r="H741" s="2"/>
      <c r="I741" s="2"/>
      <c r="J741" s="2"/>
      <c r="K741" s="2"/>
      <c r="L741" s="2"/>
      <c r="M741" s="2"/>
      <c r="N741" s="2"/>
      <c r="O741" s="2"/>
      <c r="P741" s="2"/>
      <c r="Q741" s="938"/>
      <c r="R741" s="2"/>
      <c r="S741" s="939"/>
      <c r="T741" s="938"/>
      <c r="U741" s="938"/>
      <c r="V741" s="938"/>
      <c r="W741" s="2"/>
      <c r="X741" s="2"/>
      <c r="Y741" s="2"/>
      <c r="Z741" s="2"/>
      <c r="AA741" s="2"/>
      <c r="AB741" s="2"/>
      <c r="AC741" s="940"/>
      <c r="AD741" s="2"/>
      <c r="AE741" s="2"/>
      <c r="AF741" s="2"/>
      <c r="AG741" s="2"/>
      <c r="AH741" s="2"/>
      <c r="AI741" s="2"/>
      <c r="AJ741" s="2"/>
      <c r="AK741" s="2"/>
      <c r="AL741" s="2"/>
      <c r="AM741" s="2"/>
      <c r="AN741" s="2"/>
      <c r="AO741" s="2"/>
      <c r="AP741" s="2"/>
      <c r="AQ741" s="2"/>
      <c r="AR741" s="2"/>
      <c r="AS741" s="2"/>
      <c r="AT741" s="2"/>
      <c r="AU741" s="2"/>
      <c r="AV741" s="2"/>
      <c r="AW741" s="2"/>
    </row>
    <row r="742">
      <c r="A742" s="2"/>
      <c r="B742" s="2"/>
      <c r="C742" s="2"/>
      <c r="D742" s="2"/>
      <c r="E742" s="2"/>
      <c r="F742" s="2"/>
      <c r="G742" s="2"/>
      <c r="H742" s="2"/>
      <c r="I742" s="2"/>
      <c r="J742" s="2"/>
      <c r="K742" s="2"/>
      <c r="L742" s="2"/>
      <c r="M742" s="2"/>
      <c r="N742" s="2"/>
      <c r="O742" s="2"/>
      <c r="P742" s="2"/>
      <c r="Q742" s="938"/>
      <c r="R742" s="2"/>
      <c r="S742" s="939"/>
      <c r="T742" s="938"/>
      <c r="U742" s="938"/>
      <c r="V742" s="938"/>
      <c r="W742" s="2"/>
      <c r="X742" s="2"/>
      <c r="Y742" s="2"/>
      <c r="Z742" s="2"/>
      <c r="AA742" s="2"/>
      <c r="AB742" s="2"/>
      <c r="AC742" s="940"/>
      <c r="AD742" s="2"/>
      <c r="AE742" s="2"/>
      <c r="AF742" s="2"/>
      <c r="AG742" s="2"/>
      <c r="AH742" s="2"/>
      <c r="AI742" s="2"/>
      <c r="AJ742" s="2"/>
      <c r="AK742" s="2"/>
      <c r="AL742" s="2"/>
      <c r="AM742" s="2"/>
      <c r="AN742" s="2"/>
      <c r="AO742" s="2"/>
      <c r="AP742" s="2"/>
      <c r="AQ742" s="2"/>
      <c r="AR742" s="2"/>
      <c r="AS742" s="2"/>
      <c r="AT742" s="2"/>
      <c r="AU742" s="2"/>
      <c r="AV742" s="2"/>
      <c r="AW742" s="2"/>
    </row>
    <row r="743">
      <c r="A743" s="2"/>
      <c r="B743" s="2"/>
      <c r="C743" s="2"/>
      <c r="D743" s="2"/>
      <c r="E743" s="2"/>
      <c r="F743" s="2"/>
      <c r="G743" s="2"/>
      <c r="H743" s="2"/>
      <c r="I743" s="2"/>
      <c r="J743" s="2"/>
      <c r="K743" s="2"/>
      <c r="L743" s="2"/>
      <c r="M743" s="2"/>
      <c r="N743" s="2"/>
      <c r="O743" s="2"/>
      <c r="P743" s="2"/>
      <c r="Q743" s="938"/>
      <c r="R743" s="2"/>
      <c r="S743" s="939"/>
      <c r="T743" s="938"/>
      <c r="U743" s="938"/>
      <c r="V743" s="938"/>
      <c r="W743" s="2"/>
      <c r="X743" s="2"/>
      <c r="Y743" s="2"/>
      <c r="Z743" s="2"/>
      <c r="AA743" s="2"/>
      <c r="AB743" s="2"/>
      <c r="AC743" s="940"/>
      <c r="AD743" s="2"/>
      <c r="AE743" s="2"/>
      <c r="AF743" s="2"/>
      <c r="AG743" s="2"/>
      <c r="AH743" s="2"/>
      <c r="AI743" s="2"/>
      <c r="AJ743" s="2"/>
      <c r="AK743" s="2"/>
      <c r="AL743" s="2"/>
      <c r="AM743" s="2"/>
      <c r="AN743" s="2"/>
      <c r="AO743" s="2"/>
      <c r="AP743" s="2"/>
      <c r="AQ743" s="2"/>
      <c r="AR743" s="2"/>
      <c r="AS743" s="2"/>
      <c r="AT743" s="2"/>
      <c r="AU743" s="2"/>
      <c r="AV743" s="2"/>
      <c r="AW743" s="2"/>
    </row>
    <row r="744">
      <c r="A744" s="2"/>
      <c r="B744" s="2"/>
      <c r="C744" s="2"/>
      <c r="D744" s="2"/>
      <c r="E744" s="2"/>
      <c r="F744" s="2"/>
      <c r="G744" s="2"/>
      <c r="H744" s="2"/>
      <c r="I744" s="2"/>
      <c r="J744" s="2"/>
      <c r="K744" s="2"/>
      <c r="L744" s="2"/>
      <c r="M744" s="2"/>
      <c r="N744" s="2"/>
      <c r="O744" s="2"/>
      <c r="P744" s="2"/>
      <c r="Q744" s="938"/>
      <c r="R744" s="2"/>
      <c r="S744" s="939"/>
      <c r="T744" s="938"/>
      <c r="U744" s="938"/>
      <c r="V744" s="938"/>
      <c r="W744" s="2"/>
      <c r="X744" s="2"/>
      <c r="Y744" s="2"/>
      <c r="Z744" s="2"/>
      <c r="AA744" s="2"/>
      <c r="AB744" s="2"/>
      <c r="AC744" s="940"/>
      <c r="AD744" s="2"/>
      <c r="AE744" s="2"/>
      <c r="AF744" s="2"/>
      <c r="AG744" s="2"/>
      <c r="AH744" s="2"/>
      <c r="AI744" s="2"/>
      <c r="AJ744" s="2"/>
      <c r="AK744" s="2"/>
      <c r="AL744" s="2"/>
      <c r="AM744" s="2"/>
      <c r="AN744" s="2"/>
      <c r="AO744" s="2"/>
      <c r="AP744" s="2"/>
      <c r="AQ744" s="2"/>
      <c r="AR744" s="2"/>
      <c r="AS744" s="2"/>
      <c r="AT744" s="2"/>
      <c r="AU744" s="2"/>
      <c r="AV744" s="2"/>
      <c r="AW744" s="2"/>
    </row>
    <row r="745">
      <c r="A745" s="2"/>
      <c r="B745" s="2"/>
      <c r="C745" s="2"/>
      <c r="D745" s="2"/>
      <c r="E745" s="2"/>
      <c r="F745" s="2"/>
      <c r="G745" s="2"/>
      <c r="H745" s="2"/>
      <c r="I745" s="2"/>
      <c r="J745" s="2"/>
      <c r="K745" s="2"/>
      <c r="L745" s="2"/>
      <c r="M745" s="2"/>
      <c r="N745" s="2"/>
      <c r="O745" s="2"/>
      <c r="P745" s="2"/>
      <c r="Q745" s="938"/>
      <c r="R745" s="2"/>
      <c r="S745" s="939"/>
      <c r="T745" s="938"/>
      <c r="U745" s="938"/>
      <c r="V745" s="938"/>
      <c r="W745" s="2"/>
      <c r="X745" s="2"/>
      <c r="Y745" s="2"/>
      <c r="Z745" s="2"/>
      <c r="AA745" s="2"/>
      <c r="AB745" s="2"/>
      <c r="AC745" s="940"/>
      <c r="AD745" s="2"/>
      <c r="AE745" s="2"/>
      <c r="AF745" s="2"/>
      <c r="AG745" s="2"/>
      <c r="AH745" s="2"/>
      <c r="AI745" s="2"/>
      <c r="AJ745" s="2"/>
      <c r="AK745" s="2"/>
      <c r="AL745" s="2"/>
      <c r="AM745" s="2"/>
      <c r="AN745" s="2"/>
      <c r="AO745" s="2"/>
      <c r="AP745" s="2"/>
      <c r="AQ745" s="2"/>
      <c r="AR745" s="2"/>
      <c r="AS745" s="2"/>
      <c r="AT745" s="2"/>
      <c r="AU745" s="2"/>
      <c r="AV745" s="2"/>
      <c r="AW745" s="2"/>
    </row>
    <row r="746">
      <c r="A746" s="2"/>
      <c r="B746" s="2"/>
      <c r="C746" s="2"/>
      <c r="D746" s="2"/>
      <c r="E746" s="2"/>
      <c r="F746" s="2"/>
      <c r="G746" s="2"/>
      <c r="H746" s="2"/>
      <c r="I746" s="2"/>
      <c r="J746" s="2"/>
      <c r="K746" s="2"/>
      <c r="L746" s="2"/>
      <c r="M746" s="2"/>
      <c r="N746" s="2"/>
      <c r="O746" s="2"/>
      <c r="P746" s="2"/>
      <c r="Q746" s="938"/>
      <c r="R746" s="2"/>
      <c r="S746" s="939"/>
      <c r="T746" s="938"/>
      <c r="U746" s="938"/>
      <c r="V746" s="938"/>
      <c r="W746" s="2"/>
      <c r="X746" s="2"/>
      <c r="Y746" s="2"/>
      <c r="Z746" s="2"/>
      <c r="AA746" s="2"/>
      <c r="AB746" s="2"/>
      <c r="AC746" s="940"/>
      <c r="AD746" s="2"/>
      <c r="AE746" s="2"/>
      <c r="AF746" s="2"/>
      <c r="AG746" s="2"/>
      <c r="AH746" s="2"/>
      <c r="AI746" s="2"/>
      <c r="AJ746" s="2"/>
      <c r="AK746" s="2"/>
      <c r="AL746" s="2"/>
      <c r="AM746" s="2"/>
      <c r="AN746" s="2"/>
      <c r="AO746" s="2"/>
      <c r="AP746" s="2"/>
      <c r="AQ746" s="2"/>
      <c r="AR746" s="2"/>
      <c r="AS746" s="2"/>
      <c r="AT746" s="2"/>
      <c r="AU746" s="2"/>
      <c r="AV746" s="2"/>
      <c r="AW746" s="2"/>
    </row>
    <row r="747">
      <c r="A747" s="2"/>
      <c r="B747" s="2"/>
      <c r="C747" s="2"/>
      <c r="D747" s="2"/>
      <c r="E747" s="2"/>
      <c r="F747" s="2"/>
      <c r="G747" s="2"/>
      <c r="H747" s="2"/>
      <c r="I747" s="2"/>
      <c r="J747" s="2"/>
      <c r="K747" s="2"/>
      <c r="L747" s="2"/>
      <c r="M747" s="2"/>
      <c r="N747" s="2"/>
      <c r="O747" s="2"/>
      <c r="P747" s="2"/>
      <c r="Q747" s="938"/>
      <c r="R747" s="2"/>
      <c r="S747" s="939"/>
      <c r="T747" s="938"/>
      <c r="U747" s="938"/>
      <c r="V747" s="938"/>
      <c r="W747" s="2"/>
      <c r="X747" s="2"/>
      <c r="Y747" s="2"/>
      <c r="Z747" s="2"/>
      <c r="AA747" s="2"/>
      <c r="AB747" s="2"/>
      <c r="AC747" s="940"/>
      <c r="AD747" s="2"/>
      <c r="AE747" s="2"/>
      <c r="AF747" s="2"/>
      <c r="AG747" s="2"/>
      <c r="AH747" s="2"/>
      <c r="AI747" s="2"/>
      <c r="AJ747" s="2"/>
      <c r="AK747" s="2"/>
      <c r="AL747" s="2"/>
      <c r="AM747" s="2"/>
      <c r="AN747" s="2"/>
      <c r="AO747" s="2"/>
      <c r="AP747" s="2"/>
      <c r="AQ747" s="2"/>
      <c r="AR747" s="2"/>
      <c r="AS747" s="2"/>
      <c r="AT747" s="2"/>
      <c r="AU747" s="2"/>
      <c r="AV747" s="2"/>
      <c r="AW747" s="2"/>
    </row>
    <row r="748">
      <c r="A748" s="2"/>
      <c r="B748" s="2"/>
      <c r="C748" s="2"/>
      <c r="D748" s="2"/>
      <c r="E748" s="2"/>
      <c r="F748" s="2"/>
      <c r="G748" s="2"/>
      <c r="H748" s="2"/>
      <c r="I748" s="2"/>
      <c r="J748" s="2"/>
      <c r="K748" s="2"/>
      <c r="L748" s="2"/>
      <c r="M748" s="2"/>
      <c r="N748" s="2"/>
      <c r="O748" s="2"/>
      <c r="P748" s="2"/>
      <c r="Q748" s="938"/>
      <c r="R748" s="2"/>
      <c r="S748" s="939"/>
      <c r="T748" s="938"/>
      <c r="U748" s="938"/>
      <c r="V748" s="938"/>
      <c r="W748" s="2"/>
      <c r="X748" s="2"/>
      <c r="Y748" s="2"/>
      <c r="Z748" s="2"/>
      <c r="AA748" s="2"/>
      <c r="AB748" s="2"/>
      <c r="AC748" s="940"/>
      <c r="AD748" s="2"/>
      <c r="AE748" s="2"/>
      <c r="AF748" s="2"/>
      <c r="AG748" s="2"/>
      <c r="AH748" s="2"/>
      <c r="AI748" s="2"/>
      <c r="AJ748" s="2"/>
      <c r="AK748" s="2"/>
      <c r="AL748" s="2"/>
      <c r="AM748" s="2"/>
      <c r="AN748" s="2"/>
      <c r="AO748" s="2"/>
      <c r="AP748" s="2"/>
      <c r="AQ748" s="2"/>
      <c r="AR748" s="2"/>
      <c r="AS748" s="2"/>
      <c r="AT748" s="2"/>
      <c r="AU748" s="2"/>
      <c r="AV748" s="2"/>
      <c r="AW748" s="2"/>
    </row>
    <row r="749">
      <c r="A749" s="2"/>
      <c r="B749" s="2"/>
      <c r="C749" s="2"/>
      <c r="D749" s="2"/>
      <c r="E749" s="2"/>
      <c r="F749" s="2"/>
      <c r="G749" s="2"/>
      <c r="H749" s="2"/>
      <c r="I749" s="2"/>
      <c r="J749" s="2"/>
      <c r="K749" s="2"/>
      <c r="L749" s="2"/>
      <c r="M749" s="2"/>
      <c r="N749" s="2"/>
      <c r="O749" s="2"/>
      <c r="P749" s="2"/>
      <c r="Q749" s="938"/>
      <c r="R749" s="2"/>
      <c r="S749" s="939"/>
      <c r="T749" s="938"/>
      <c r="U749" s="938"/>
      <c r="V749" s="938"/>
      <c r="W749" s="2"/>
      <c r="X749" s="2"/>
      <c r="Y749" s="2"/>
      <c r="Z749" s="2"/>
      <c r="AA749" s="2"/>
      <c r="AB749" s="2"/>
      <c r="AC749" s="940"/>
      <c r="AD749" s="2"/>
      <c r="AE749" s="2"/>
      <c r="AF749" s="2"/>
      <c r="AG749" s="2"/>
      <c r="AH749" s="2"/>
      <c r="AI749" s="2"/>
      <c r="AJ749" s="2"/>
      <c r="AK749" s="2"/>
      <c r="AL749" s="2"/>
      <c r="AM749" s="2"/>
      <c r="AN749" s="2"/>
      <c r="AO749" s="2"/>
      <c r="AP749" s="2"/>
      <c r="AQ749" s="2"/>
      <c r="AR749" s="2"/>
      <c r="AS749" s="2"/>
      <c r="AT749" s="2"/>
      <c r="AU749" s="2"/>
      <c r="AV749" s="2"/>
      <c r="AW749" s="2"/>
    </row>
    <row r="750">
      <c r="A750" s="2"/>
      <c r="B750" s="2"/>
      <c r="C750" s="2"/>
      <c r="D750" s="2"/>
      <c r="E750" s="2"/>
      <c r="F750" s="2"/>
      <c r="G750" s="2"/>
      <c r="H750" s="2"/>
      <c r="I750" s="2"/>
      <c r="J750" s="2"/>
      <c r="K750" s="2"/>
      <c r="L750" s="2"/>
      <c r="M750" s="2"/>
      <c r="N750" s="2"/>
      <c r="O750" s="2"/>
      <c r="P750" s="2"/>
      <c r="Q750" s="938"/>
      <c r="R750" s="2"/>
      <c r="S750" s="939"/>
      <c r="T750" s="938"/>
      <c r="U750" s="938"/>
      <c r="V750" s="938"/>
      <c r="W750" s="2"/>
      <c r="X750" s="2"/>
      <c r="Y750" s="2"/>
      <c r="Z750" s="2"/>
      <c r="AA750" s="2"/>
      <c r="AB750" s="2"/>
      <c r="AC750" s="940"/>
      <c r="AD750" s="2"/>
      <c r="AE750" s="2"/>
      <c r="AF750" s="2"/>
      <c r="AG750" s="2"/>
      <c r="AH750" s="2"/>
      <c r="AI750" s="2"/>
      <c r="AJ750" s="2"/>
      <c r="AK750" s="2"/>
      <c r="AL750" s="2"/>
      <c r="AM750" s="2"/>
      <c r="AN750" s="2"/>
      <c r="AO750" s="2"/>
      <c r="AP750" s="2"/>
      <c r="AQ750" s="2"/>
      <c r="AR750" s="2"/>
      <c r="AS750" s="2"/>
      <c r="AT750" s="2"/>
      <c r="AU750" s="2"/>
      <c r="AV750" s="2"/>
      <c r="AW750" s="2"/>
    </row>
    <row r="751">
      <c r="A751" s="2"/>
      <c r="B751" s="2"/>
      <c r="C751" s="2"/>
      <c r="D751" s="2"/>
      <c r="E751" s="2"/>
      <c r="F751" s="2"/>
      <c r="G751" s="2"/>
      <c r="H751" s="2"/>
      <c r="I751" s="2"/>
      <c r="J751" s="2"/>
      <c r="K751" s="2"/>
      <c r="L751" s="2"/>
      <c r="M751" s="2"/>
      <c r="N751" s="2"/>
      <c r="O751" s="2"/>
      <c r="P751" s="2"/>
      <c r="Q751" s="938"/>
      <c r="R751" s="2"/>
      <c r="S751" s="939"/>
      <c r="T751" s="938"/>
      <c r="U751" s="938"/>
      <c r="V751" s="938"/>
      <c r="W751" s="2"/>
      <c r="X751" s="2"/>
      <c r="Y751" s="2"/>
      <c r="Z751" s="2"/>
      <c r="AA751" s="2"/>
      <c r="AB751" s="2"/>
      <c r="AC751" s="940"/>
      <c r="AD751" s="2"/>
      <c r="AE751" s="2"/>
      <c r="AF751" s="2"/>
      <c r="AG751" s="2"/>
      <c r="AH751" s="2"/>
      <c r="AI751" s="2"/>
      <c r="AJ751" s="2"/>
      <c r="AK751" s="2"/>
      <c r="AL751" s="2"/>
      <c r="AM751" s="2"/>
      <c r="AN751" s="2"/>
      <c r="AO751" s="2"/>
      <c r="AP751" s="2"/>
      <c r="AQ751" s="2"/>
      <c r="AR751" s="2"/>
      <c r="AS751" s="2"/>
      <c r="AT751" s="2"/>
      <c r="AU751" s="2"/>
      <c r="AV751" s="2"/>
      <c r="AW751" s="2"/>
    </row>
    <row r="752">
      <c r="A752" s="2"/>
      <c r="B752" s="2"/>
      <c r="C752" s="2"/>
      <c r="D752" s="2"/>
      <c r="E752" s="2"/>
      <c r="F752" s="2"/>
      <c r="G752" s="2"/>
      <c r="H752" s="2"/>
      <c r="I752" s="2"/>
      <c r="J752" s="2"/>
      <c r="K752" s="2"/>
      <c r="L752" s="2"/>
      <c r="M752" s="2"/>
      <c r="N752" s="2"/>
      <c r="O752" s="2"/>
      <c r="P752" s="2"/>
      <c r="Q752" s="938"/>
      <c r="R752" s="2"/>
      <c r="S752" s="939"/>
      <c r="T752" s="938"/>
      <c r="U752" s="938"/>
      <c r="V752" s="938"/>
      <c r="W752" s="2"/>
      <c r="X752" s="2"/>
      <c r="Y752" s="2"/>
      <c r="Z752" s="2"/>
      <c r="AA752" s="2"/>
      <c r="AB752" s="2"/>
      <c r="AC752" s="940"/>
      <c r="AD752" s="2"/>
      <c r="AE752" s="2"/>
      <c r="AF752" s="2"/>
      <c r="AG752" s="2"/>
      <c r="AH752" s="2"/>
      <c r="AI752" s="2"/>
      <c r="AJ752" s="2"/>
      <c r="AK752" s="2"/>
      <c r="AL752" s="2"/>
      <c r="AM752" s="2"/>
      <c r="AN752" s="2"/>
      <c r="AO752" s="2"/>
      <c r="AP752" s="2"/>
      <c r="AQ752" s="2"/>
      <c r="AR752" s="2"/>
      <c r="AS752" s="2"/>
      <c r="AT752" s="2"/>
      <c r="AU752" s="2"/>
      <c r="AV752" s="2"/>
      <c r="AW752" s="2"/>
    </row>
    <row r="753">
      <c r="A753" s="2"/>
      <c r="B753" s="2"/>
      <c r="C753" s="2"/>
      <c r="D753" s="2"/>
      <c r="E753" s="2"/>
      <c r="F753" s="2"/>
      <c r="G753" s="2"/>
      <c r="H753" s="2"/>
      <c r="I753" s="2"/>
      <c r="J753" s="2"/>
      <c r="K753" s="2"/>
      <c r="L753" s="2"/>
      <c r="M753" s="2"/>
      <c r="N753" s="2"/>
      <c r="O753" s="2"/>
      <c r="P753" s="2"/>
      <c r="Q753" s="938"/>
      <c r="R753" s="2"/>
      <c r="S753" s="939"/>
      <c r="T753" s="938"/>
      <c r="U753" s="938"/>
      <c r="V753" s="938"/>
      <c r="W753" s="2"/>
      <c r="X753" s="2"/>
      <c r="Y753" s="2"/>
      <c r="Z753" s="2"/>
      <c r="AA753" s="2"/>
      <c r="AB753" s="2"/>
      <c r="AC753" s="940"/>
      <c r="AD753" s="2"/>
      <c r="AE753" s="2"/>
      <c r="AF753" s="2"/>
      <c r="AG753" s="2"/>
      <c r="AH753" s="2"/>
      <c r="AI753" s="2"/>
      <c r="AJ753" s="2"/>
      <c r="AK753" s="2"/>
      <c r="AL753" s="2"/>
      <c r="AM753" s="2"/>
      <c r="AN753" s="2"/>
      <c r="AO753" s="2"/>
      <c r="AP753" s="2"/>
      <c r="AQ753" s="2"/>
      <c r="AR753" s="2"/>
      <c r="AS753" s="2"/>
      <c r="AT753" s="2"/>
      <c r="AU753" s="2"/>
      <c r="AV753" s="2"/>
      <c r="AW753" s="2"/>
    </row>
    <row r="754">
      <c r="A754" s="2"/>
      <c r="B754" s="2"/>
      <c r="C754" s="2"/>
      <c r="D754" s="2"/>
      <c r="E754" s="2"/>
      <c r="F754" s="2"/>
      <c r="G754" s="2"/>
      <c r="H754" s="2"/>
      <c r="I754" s="2"/>
      <c r="J754" s="2"/>
      <c r="K754" s="2"/>
      <c r="L754" s="2"/>
      <c r="M754" s="2"/>
      <c r="N754" s="2"/>
      <c r="O754" s="2"/>
      <c r="P754" s="2"/>
      <c r="Q754" s="938"/>
      <c r="R754" s="2"/>
      <c r="S754" s="939"/>
      <c r="T754" s="938"/>
      <c r="U754" s="938"/>
      <c r="V754" s="938"/>
      <c r="W754" s="2"/>
      <c r="X754" s="2"/>
      <c r="Y754" s="2"/>
      <c r="Z754" s="2"/>
      <c r="AA754" s="2"/>
      <c r="AB754" s="2"/>
      <c r="AC754" s="940"/>
      <c r="AD754" s="2"/>
      <c r="AE754" s="2"/>
      <c r="AF754" s="2"/>
      <c r="AG754" s="2"/>
      <c r="AH754" s="2"/>
      <c r="AI754" s="2"/>
      <c r="AJ754" s="2"/>
      <c r="AK754" s="2"/>
      <c r="AL754" s="2"/>
      <c r="AM754" s="2"/>
      <c r="AN754" s="2"/>
      <c r="AO754" s="2"/>
      <c r="AP754" s="2"/>
      <c r="AQ754" s="2"/>
      <c r="AR754" s="2"/>
      <c r="AS754" s="2"/>
      <c r="AT754" s="2"/>
      <c r="AU754" s="2"/>
      <c r="AV754" s="2"/>
      <c r="AW754" s="2"/>
    </row>
    <row r="755">
      <c r="A755" s="2"/>
      <c r="B755" s="2"/>
      <c r="C755" s="2"/>
      <c r="D755" s="2"/>
      <c r="E755" s="2"/>
      <c r="F755" s="2"/>
      <c r="G755" s="2"/>
      <c r="H755" s="2"/>
      <c r="I755" s="2"/>
      <c r="J755" s="2"/>
      <c r="K755" s="2"/>
      <c r="L755" s="2"/>
      <c r="M755" s="2"/>
      <c r="N755" s="2"/>
      <c r="O755" s="2"/>
      <c r="P755" s="2"/>
      <c r="Q755" s="938"/>
      <c r="R755" s="2"/>
      <c r="S755" s="939"/>
      <c r="T755" s="938"/>
      <c r="U755" s="938"/>
      <c r="V755" s="938"/>
      <c r="W755" s="2"/>
      <c r="X755" s="2"/>
      <c r="Y755" s="2"/>
      <c r="Z755" s="2"/>
      <c r="AA755" s="2"/>
      <c r="AB755" s="2"/>
      <c r="AC755" s="940"/>
      <c r="AD755" s="2"/>
      <c r="AE755" s="2"/>
      <c r="AF755" s="2"/>
      <c r="AG755" s="2"/>
      <c r="AH755" s="2"/>
      <c r="AI755" s="2"/>
      <c r="AJ755" s="2"/>
      <c r="AK755" s="2"/>
      <c r="AL755" s="2"/>
      <c r="AM755" s="2"/>
      <c r="AN755" s="2"/>
      <c r="AO755" s="2"/>
      <c r="AP755" s="2"/>
      <c r="AQ755" s="2"/>
      <c r="AR755" s="2"/>
      <c r="AS755" s="2"/>
      <c r="AT755" s="2"/>
      <c r="AU755" s="2"/>
      <c r="AV755" s="2"/>
      <c r="AW755" s="2"/>
    </row>
    <row r="756">
      <c r="A756" s="2"/>
      <c r="B756" s="2"/>
      <c r="C756" s="2"/>
      <c r="D756" s="2"/>
      <c r="E756" s="2"/>
      <c r="F756" s="2"/>
      <c r="G756" s="2"/>
      <c r="H756" s="2"/>
      <c r="I756" s="2"/>
      <c r="J756" s="2"/>
      <c r="K756" s="2"/>
      <c r="L756" s="2"/>
      <c r="M756" s="2"/>
      <c r="N756" s="2"/>
      <c r="O756" s="2"/>
      <c r="P756" s="2"/>
      <c r="Q756" s="938"/>
      <c r="R756" s="2"/>
      <c r="S756" s="939"/>
      <c r="T756" s="938"/>
      <c r="U756" s="938"/>
      <c r="V756" s="938"/>
      <c r="W756" s="2"/>
      <c r="X756" s="2"/>
      <c r="Y756" s="2"/>
      <c r="Z756" s="2"/>
      <c r="AA756" s="2"/>
      <c r="AB756" s="2"/>
      <c r="AC756" s="940"/>
      <c r="AD756" s="2"/>
      <c r="AE756" s="2"/>
      <c r="AF756" s="2"/>
      <c r="AG756" s="2"/>
      <c r="AH756" s="2"/>
      <c r="AI756" s="2"/>
      <c r="AJ756" s="2"/>
      <c r="AK756" s="2"/>
      <c r="AL756" s="2"/>
      <c r="AM756" s="2"/>
      <c r="AN756" s="2"/>
      <c r="AO756" s="2"/>
      <c r="AP756" s="2"/>
      <c r="AQ756" s="2"/>
      <c r="AR756" s="2"/>
      <c r="AS756" s="2"/>
      <c r="AT756" s="2"/>
      <c r="AU756" s="2"/>
      <c r="AV756" s="2"/>
      <c r="AW756" s="2"/>
    </row>
    <row r="757">
      <c r="A757" s="2"/>
      <c r="B757" s="2"/>
      <c r="C757" s="2"/>
      <c r="D757" s="2"/>
      <c r="E757" s="2"/>
      <c r="F757" s="2"/>
      <c r="G757" s="2"/>
      <c r="H757" s="2"/>
      <c r="I757" s="2"/>
      <c r="J757" s="2"/>
      <c r="K757" s="2"/>
      <c r="L757" s="2"/>
      <c r="M757" s="2"/>
      <c r="N757" s="2"/>
      <c r="O757" s="2"/>
      <c r="P757" s="2"/>
      <c r="Q757" s="938"/>
      <c r="R757" s="2"/>
      <c r="S757" s="939"/>
      <c r="T757" s="938"/>
      <c r="U757" s="938"/>
      <c r="V757" s="938"/>
      <c r="W757" s="2"/>
      <c r="X757" s="2"/>
      <c r="Y757" s="2"/>
      <c r="Z757" s="2"/>
      <c r="AA757" s="2"/>
      <c r="AB757" s="2"/>
      <c r="AC757" s="940"/>
      <c r="AD757" s="2"/>
      <c r="AE757" s="2"/>
      <c r="AF757" s="2"/>
      <c r="AG757" s="2"/>
      <c r="AH757" s="2"/>
      <c r="AI757" s="2"/>
      <c r="AJ757" s="2"/>
      <c r="AK757" s="2"/>
      <c r="AL757" s="2"/>
      <c r="AM757" s="2"/>
      <c r="AN757" s="2"/>
      <c r="AO757" s="2"/>
      <c r="AP757" s="2"/>
      <c r="AQ757" s="2"/>
      <c r="AR757" s="2"/>
      <c r="AS757" s="2"/>
      <c r="AT757" s="2"/>
      <c r="AU757" s="2"/>
      <c r="AV757" s="2"/>
      <c r="AW757" s="2"/>
    </row>
    <row r="758">
      <c r="A758" s="2"/>
      <c r="B758" s="2"/>
      <c r="C758" s="2"/>
      <c r="D758" s="2"/>
      <c r="E758" s="2"/>
      <c r="F758" s="2"/>
      <c r="G758" s="2"/>
      <c r="H758" s="2"/>
      <c r="I758" s="2"/>
      <c r="J758" s="2"/>
      <c r="K758" s="2"/>
      <c r="L758" s="2"/>
      <c r="M758" s="2"/>
      <c r="N758" s="2"/>
      <c r="O758" s="2"/>
      <c r="P758" s="2"/>
      <c r="Q758" s="938"/>
      <c r="R758" s="2"/>
      <c r="S758" s="939"/>
      <c r="T758" s="938"/>
      <c r="U758" s="938"/>
      <c r="V758" s="938"/>
      <c r="W758" s="2"/>
      <c r="X758" s="2"/>
      <c r="Y758" s="2"/>
      <c r="Z758" s="2"/>
      <c r="AA758" s="2"/>
      <c r="AB758" s="2"/>
      <c r="AC758" s="940"/>
      <c r="AD758" s="2"/>
      <c r="AE758" s="2"/>
      <c r="AF758" s="2"/>
      <c r="AG758" s="2"/>
      <c r="AH758" s="2"/>
      <c r="AI758" s="2"/>
      <c r="AJ758" s="2"/>
      <c r="AK758" s="2"/>
      <c r="AL758" s="2"/>
      <c r="AM758" s="2"/>
      <c r="AN758" s="2"/>
      <c r="AO758" s="2"/>
      <c r="AP758" s="2"/>
      <c r="AQ758" s="2"/>
      <c r="AR758" s="2"/>
      <c r="AS758" s="2"/>
      <c r="AT758" s="2"/>
      <c r="AU758" s="2"/>
      <c r="AV758" s="2"/>
      <c r="AW758" s="2"/>
    </row>
    <row r="759">
      <c r="A759" s="2"/>
      <c r="B759" s="2"/>
      <c r="C759" s="2"/>
      <c r="D759" s="2"/>
      <c r="E759" s="2"/>
      <c r="F759" s="2"/>
      <c r="G759" s="2"/>
      <c r="H759" s="2"/>
      <c r="I759" s="2"/>
      <c r="J759" s="2"/>
      <c r="K759" s="2"/>
      <c r="L759" s="2"/>
      <c r="M759" s="2"/>
      <c r="N759" s="2"/>
      <c r="O759" s="2"/>
      <c r="P759" s="2"/>
      <c r="Q759" s="938"/>
      <c r="R759" s="2"/>
      <c r="S759" s="939"/>
      <c r="T759" s="938"/>
      <c r="U759" s="938"/>
      <c r="V759" s="938"/>
      <c r="W759" s="2"/>
      <c r="X759" s="2"/>
      <c r="Y759" s="2"/>
      <c r="Z759" s="2"/>
      <c r="AA759" s="2"/>
      <c r="AB759" s="2"/>
      <c r="AC759" s="940"/>
      <c r="AD759" s="2"/>
      <c r="AE759" s="2"/>
      <c r="AF759" s="2"/>
      <c r="AG759" s="2"/>
      <c r="AH759" s="2"/>
      <c r="AI759" s="2"/>
      <c r="AJ759" s="2"/>
      <c r="AK759" s="2"/>
      <c r="AL759" s="2"/>
      <c r="AM759" s="2"/>
      <c r="AN759" s="2"/>
      <c r="AO759" s="2"/>
      <c r="AP759" s="2"/>
      <c r="AQ759" s="2"/>
      <c r="AR759" s="2"/>
      <c r="AS759" s="2"/>
      <c r="AT759" s="2"/>
      <c r="AU759" s="2"/>
      <c r="AV759" s="2"/>
      <c r="AW759" s="2"/>
    </row>
    <row r="760">
      <c r="A760" s="2"/>
      <c r="B760" s="2"/>
      <c r="C760" s="2"/>
      <c r="D760" s="2"/>
      <c r="E760" s="2"/>
      <c r="F760" s="2"/>
      <c r="G760" s="2"/>
      <c r="H760" s="2"/>
      <c r="I760" s="2"/>
      <c r="J760" s="2"/>
      <c r="K760" s="2"/>
      <c r="L760" s="2"/>
      <c r="M760" s="2"/>
      <c r="N760" s="2"/>
      <c r="O760" s="2"/>
      <c r="P760" s="2"/>
      <c r="Q760" s="938"/>
      <c r="R760" s="2"/>
      <c r="S760" s="939"/>
      <c r="T760" s="938"/>
      <c r="U760" s="938"/>
      <c r="V760" s="938"/>
      <c r="W760" s="2"/>
      <c r="X760" s="2"/>
      <c r="Y760" s="2"/>
      <c r="Z760" s="2"/>
      <c r="AA760" s="2"/>
      <c r="AB760" s="2"/>
      <c r="AC760" s="940"/>
      <c r="AD760" s="2"/>
      <c r="AE760" s="2"/>
      <c r="AF760" s="2"/>
      <c r="AG760" s="2"/>
      <c r="AH760" s="2"/>
      <c r="AI760" s="2"/>
      <c r="AJ760" s="2"/>
      <c r="AK760" s="2"/>
      <c r="AL760" s="2"/>
      <c r="AM760" s="2"/>
      <c r="AN760" s="2"/>
      <c r="AO760" s="2"/>
      <c r="AP760" s="2"/>
      <c r="AQ760" s="2"/>
      <c r="AR760" s="2"/>
      <c r="AS760" s="2"/>
      <c r="AT760" s="2"/>
      <c r="AU760" s="2"/>
      <c r="AV760" s="2"/>
      <c r="AW760" s="2"/>
    </row>
    <row r="761">
      <c r="A761" s="2"/>
      <c r="B761" s="2"/>
      <c r="C761" s="2"/>
      <c r="D761" s="2"/>
      <c r="E761" s="2"/>
      <c r="F761" s="2"/>
      <c r="G761" s="2"/>
      <c r="H761" s="2"/>
      <c r="I761" s="2"/>
      <c r="J761" s="2"/>
      <c r="K761" s="2"/>
      <c r="L761" s="2"/>
      <c r="M761" s="2"/>
      <c r="N761" s="2"/>
      <c r="O761" s="2"/>
      <c r="P761" s="2"/>
      <c r="Q761" s="938"/>
      <c r="R761" s="2"/>
      <c r="S761" s="939"/>
      <c r="T761" s="938"/>
      <c r="U761" s="938"/>
      <c r="V761" s="938"/>
      <c r="W761" s="2"/>
      <c r="X761" s="2"/>
      <c r="Y761" s="2"/>
      <c r="Z761" s="2"/>
      <c r="AA761" s="2"/>
      <c r="AB761" s="2"/>
      <c r="AC761" s="940"/>
      <c r="AD761" s="2"/>
      <c r="AE761" s="2"/>
      <c r="AF761" s="2"/>
      <c r="AG761" s="2"/>
      <c r="AH761" s="2"/>
      <c r="AI761" s="2"/>
      <c r="AJ761" s="2"/>
      <c r="AK761" s="2"/>
      <c r="AL761" s="2"/>
      <c r="AM761" s="2"/>
      <c r="AN761" s="2"/>
      <c r="AO761" s="2"/>
      <c r="AP761" s="2"/>
      <c r="AQ761" s="2"/>
      <c r="AR761" s="2"/>
      <c r="AS761" s="2"/>
      <c r="AT761" s="2"/>
      <c r="AU761" s="2"/>
      <c r="AV761" s="2"/>
      <c r="AW761" s="2"/>
    </row>
    <row r="762">
      <c r="A762" s="2"/>
      <c r="B762" s="2"/>
      <c r="C762" s="2"/>
      <c r="D762" s="2"/>
      <c r="E762" s="2"/>
      <c r="F762" s="2"/>
      <c r="G762" s="2"/>
      <c r="H762" s="2"/>
      <c r="I762" s="2"/>
      <c r="J762" s="2"/>
      <c r="K762" s="2"/>
      <c r="L762" s="2"/>
      <c r="M762" s="2"/>
      <c r="N762" s="2"/>
      <c r="O762" s="2"/>
      <c r="P762" s="2"/>
      <c r="Q762" s="938"/>
      <c r="R762" s="2"/>
      <c r="S762" s="939"/>
      <c r="T762" s="938"/>
      <c r="U762" s="938"/>
      <c r="V762" s="938"/>
      <c r="W762" s="2"/>
      <c r="X762" s="2"/>
      <c r="Y762" s="2"/>
      <c r="Z762" s="2"/>
      <c r="AA762" s="2"/>
      <c r="AB762" s="2"/>
      <c r="AC762" s="940"/>
      <c r="AD762" s="2"/>
      <c r="AE762" s="2"/>
      <c r="AF762" s="2"/>
      <c r="AG762" s="2"/>
      <c r="AH762" s="2"/>
      <c r="AI762" s="2"/>
      <c r="AJ762" s="2"/>
      <c r="AK762" s="2"/>
      <c r="AL762" s="2"/>
      <c r="AM762" s="2"/>
      <c r="AN762" s="2"/>
      <c r="AO762" s="2"/>
      <c r="AP762" s="2"/>
      <c r="AQ762" s="2"/>
      <c r="AR762" s="2"/>
      <c r="AS762" s="2"/>
      <c r="AT762" s="2"/>
      <c r="AU762" s="2"/>
      <c r="AV762" s="2"/>
      <c r="AW762" s="2"/>
    </row>
    <row r="763">
      <c r="A763" s="2"/>
      <c r="B763" s="2"/>
      <c r="C763" s="2"/>
      <c r="D763" s="2"/>
      <c r="E763" s="2"/>
      <c r="F763" s="2"/>
      <c r="G763" s="2"/>
      <c r="H763" s="2"/>
      <c r="I763" s="2"/>
      <c r="J763" s="2"/>
      <c r="K763" s="2"/>
      <c r="L763" s="2"/>
      <c r="M763" s="2"/>
      <c r="N763" s="2"/>
      <c r="O763" s="2"/>
      <c r="P763" s="2"/>
      <c r="Q763" s="938"/>
      <c r="R763" s="2"/>
      <c r="S763" s="939"/>
      <c r="T763" s="938"/>
      <c r="U763" s="938"/>
      <c r="V763" s="938"/>
      <c r="W763" s="2"/>
      <c r="X763" s="2"/>
      <c r="Y763" s="2"/>
      <c r="Z763" s="2"/>
      <c r="AA763" s="2"/>
      <c r="AB763" s="2"/>
      <c r="AC763" s="940"/>
      <c r="AD763" s="2"/>
      <c r="AE763" s="2"/>
      <c r="AF763" s="2"/>
      <c r="AG763" s="2"/>
      <c r="AH763" s="2"/>
      <c r="AI763" s="2"/>
      <c r="AJ763" s="2"/>
      <c r="AK763" s="2"/>
      <c r="AL763" s="2"/>
      <c r="AM763" s="2"/>
      <c r="AN763" s="2"/>
      <c r="AO763" s="2"/>
      <c r="AP763" s="2"/>
      <c r="AQ763" s="2"/>
      <c r="AR763" s="2"/>
      <c r="AS763" s="2"/>
      <c r="AT763" s="2"/>
      <c r="AU763" s="2"/>
      <c r="AV763" s="2"/>
      <c r="AW763" s="2"/>
    </row>
    <row r="764">
      <c r="A764" s="2"/>
      <c r="B764" s="2"/>
      <c r="C764" s="2"/>
      <c r="D764" s="2"/>
      <c r="E764" s="2"/>
      <c r="F764" s="2"/>
      <c r="G764" s="2"/>
      <c r="H764" s="2"/>
      <c r="I764" s="2"/>
      <c r="J764" s="2"/>
      <c r="K764" s="2"/>
      <c r="L764" s="2"/>
      <c r="M764" s="2"/>
      <c r="N764" s="2"/>
      <c r="O764" s="2"/>
      <c r="P764" s="2"/>
      <c r="Q764" s="938"/>
      <c r="R764" s="2"/>
      <c r="S764" s="939"/>
      <c r="T764" s="938"/>
      <c r="U764" s="938"/>
      <c r="V764" s="938"/>
      <c r="W764" s="2"/>
      <c r="X764" s="2"/>
      <c r="Y764" s="2"/>
      <c r="Z764" s="2"/>
      <c r="AA764" s="2"/>
      <c r="AB764" s="2"/>
      <c r="AC764" s="940"/>
      <c r="AD764" s="2"/>
      <c r="AE764" s="2"/>
      <c r="AF764" s="2"/>
      <c r="AG764" s="2"/>
      <c r="AH764" s="2"/>
      <c r="AI764" s="2"/>
      <c r="AJ764" s="2"/>
      <c r="AK764" s="2"/>
      <c r="AL764" s="2"/>
      <c r="AM764" s="2"/>
      <c r="AN764" s="2"/>
      <c r="AO764" s="2"/>
      <c r="AP764" s="2"/>
      <c r="AQ764" s="2"/>
      <c r="AR764" s="2"/>
      <c r="AS764" s="2"/>
      <c r="AT764" s="2"/>
      <c r="AU764" s="2"/>
      <c r="AV764" s="2"/>
      <c r="AW764" s="2"/>
    </row>
    <row r="765">
      <c r="A765" s="2"/>
      <c r="B765" s="2"/>
      <c r="C765" s="2"/>
      <c r="D765" s="2"/>
      <c r="E765" s="2"/>
      <c r="F765" s="2"/>
      <c r="G765" s="2"/>
      <c r="H765" s="2"/>
      <c r="I765" s="2"/>
      <c r="J765" s="2"/>
      <c r="K765" s="2"/>
      <c r="L765" s="2"/>
      <c r="M765" s="2"/>
      <c r="N765" s="2"/>
      <c r="O765" s="2"/>
      <c r="P765" s="2"/>
      <c r="Q765" s="938"/>
      <c r="R765" s="2"/>
      <c r="S765" s="939"/>
      <c r="T765" s="938"/>
      <c r="U765" s="938"/>
      <c r="V765" s="938"/>
      <c r="W765" s="2"/>
      <c r="X765" s="2"/>
      <c r="Y765" s="2"/>
      <c r="Z765" s="2"/>
      <c r="AA765" s="2"/>
      <c r="AB765" s="2"/>
      <c r="AC765" s="940"/>
      <c r="AD765" s="2"/>
      <c r="AE765" s="2"/>
      <c r="AF765" s="2"/>
      <c r="AG765" s="2"/>
      <c r="AH765" s="2"/>
      <c r="AI765" s="2"/>
      <c r="AJ765" s="2"/>
      <c r="AK765" s="2"/>
      <c r="AL765" s="2"/>
      <c r="AM765" s="2"/>
      <c r="AN765" s="2"/>
      <c r="AO765" s="2"/>
      <c r="AP765" s="2"/>
      <c r="AQ765" s="2"/>
      <c r="AR765" s="2"/>
      <c r="AS765" s="2"/>
      <c r="AT765" s="2"/>
      <c r="AU765" s="2"/>
      <c r="AV765" s="2"/>
      <c r="AW765" s="2"/>
    </row>
    <row r="766">
      <c r="A766" s="2"/>
      <c r="B766" s="2"/>
      <c r="C766" s="2"/>
      <c r="D766" s="2"/>
      <c r="E766" s="2"/>
      <c r="F766" s="2"/>
      <c r="G766" s="2"/>
      <c r="H766" s="2"/>
      <c r="I766" s="2"/>
      <c r="J766" s="2"/>
      <c r="K766" s="2"/>
      <c r="L766" s="2"/>
      <c r="M766" s="2"/>
      <c r="N766" s="2"/>
      <c r="O766" s="2"/>
      <c r="P766" s="2"/>
      <c r="Q766" s="938"/>
      <c r="R766" s="2"/>
      <c r="S766" s="939"/>
      <c r="T766" s="938"/>
      <c r="U766" s="938"/>
      <c r="V766" s="938"/>
      <c r="W766" s="2"/>
      <c r="X766" s="2"/>
      <c r="Y766" s="2"/>
      <c r="Z766" s="2"/>
      <c r="AA766" s="2"/>
      <c r="AB766" s="2"/>
      <c r="AC766" s="940"/>
      <c r="AD766" s="2"/>
      <c r="AE766" s="2"/>
      <c r="AF766" s="2"/>
      <c r="AG766" s="2"/>
      <c r="AH766" s="2"/>
      <c r="AI766" s="2"/>
      <c r="AJ766" s="2"/>
      <c r="AK766" s="2"/>
      <c r="AL766" s="2"/>
      <c r="AM766" s="2"/>
      <c r="AN766" s="2"/>
      <c r="AO766" s="2"/>
      <c r="AP766" s="2"/>
      <c r="AQ766" s="2"/>
      <c r="AR766" s="2"/>
      <c r="AS766" s="2"/>
      <c r="AT766" s="2"/>
      <c r="AU766" s="2"/>
      <c r="AV766" s="2"/>
      <c r="AW766" s="2"/>
    </row>
    <row r="767">
      <c r="A767" s="2"/>
      <c r="B767" s="2"/>
      <c r="C767" s="2"/>
      <c r="D767" s="2"/>
      <c r="E767" s="2"/>
      <c r="F767" s="2"/>
      <c r="G767" s="2"/>
      <c r="H767" s="2"/>
      <c r="I767" s="2"/>
      <c r="J767" s="2"/>
      <c r="K767" s="2"/>
      <c r="L767" s="2"/>
      <c r="M767" s="2"/>
      <c r="N767" s="2"/>
      <c r="O767" s="2"/>
      <c r="P767" s="2"/>
      <c r="Q767" s="938"/>
      <c r="R767" s="2"/>
      <c r="S767" s="939"/>
      <c r="T767" s="938"/>
      <c r="U767" s="938"/>
      <c r="V767" s="938"/>
      <c r="W767" s="2"/>
      <c r="X767" s="2"/>
      <c r="Y767" s="2"/>
      <c r="Z767" s="2"/>
      <c r="AA767" s="2"/>
      <c r="AB767" s="2"/>
      <c r="AC767" s="940"/>
      <c r="AD767" s="2"/>
      <c r="AE767" s="2"/>
      <c r="AF767" s="2"/>
      <c r="AG767" s="2"/>
      <c r="AH767" s="2"/>
      <c r="AI767" s="2"/>
      <c r="AJ767" s="2"/>
      <c r="AK767" s="2"/>
      <c r="AL767" s="2"/>
      <c r="AM767" s="2"/>
      <c r="AN767" s="2"/>
      <c r="AO767" s="2"/>
      <c r="AP767" s="2"/>
      <c r="AQ767" s="2"/>
      <c r="AR767" s="2"/>
      <c r="AS767" s="2"/>
      <c r="AT767" s="2"/>
      <c r="AU767" s="2"/>
      <c r="AV767" s="2"/>
      <c r="AW767" s="2"/>
    </row>
    <row r="768">
      <c r="A768" s="2"/>
      <c r="B768" s="2"/>
      <c r="C768" s="2"/>
      <c r="D768" s="2"/>
      <c r="E768" s="2"/>
      <c r="F768" s="2"/>
      <c r="G768" s="2"/>
      <c r="H768" s="2"/>
      <c r="I768" s="2"/>
      <c r="J768" s="2"/>
      <c r="K768" s="2"/>
      <c r="L768" s="2"/>
      <c r="M768" s="2"/>
      <c r="N768" s="2"/>
      <c r="O768" s="2"/>
      <c r="P768" s="2"/>
      <c r="Q768" s="938"/>
      <c r="R768" s="2"/>
      <c r="S768" s="939"/>
      <c r="T768" s="938"/>
      <c r="U768" s="938"/>
      <c r="V768" s="938"/>
      <c r="W768" s="2"/>
      <c r="X768" s="2"/>
      <c r="Y768" s="2"/>
      <c r="Z768" s="2"/>
      <c r="AA768" s="2"/>
      <c r="AB768" s="2"/>
      <c r="AC768" s="940"/>
      <c r="AD768" s="2"/>
      <c r="AE768" s="2"/>
      <c r="AF768" s="2"/>
      <c r="AG768" s="2"/>
      <c r="AH768" s="2"/>
      <c r="AI768" s="2"/>
      <c r="AJ768" s="2"/>
      <c r="AK768" s="2"/>
      <c r="AL768" s="2"/>
      <c r="AM768" s="2"/>
      <c r="AN768" s="2"/>
      <c r="AO768" s="2"/>
      <c r="AP768" s="2"/>
      <c r="AQ768" s="2"/>
      <c r="AR768" s="2"/>
      <c r="AS768" s="2"/>
      <c r="AT768" s="2"/>
      <c r="AU768" s="2"/>
      <c r="AV768" s="2"/>
      <c r="AW768" s="2"/>
    </row>
    <row r="769">
      <c r="A769" s="2"/>
      <c r="B769" s="2"/>
      <c r="C769" s="2"/>
      <c r="D769" s="2"/>
      <c r="E769" s="2"/>
      <c r="F769" s="2"/>
      <c r="G769" s="2"/>
      <c r="H769" s="2"/>
      <c r="I769" s="2"/>
      <c r="J769" s="2"/>
      <c r="K769" s="2"/>
      <c r="L769" s="2"/>
      <c r="M769" s="2"/>
      <c r="N769" s="2"/>
      <c r="O769" s="2"/>
      <c r="P769" s="2"/>
      <c r="Q769" s="938"/>
      <c r="R769" s="2"/>
      <c r="S769" s="939"/>
      <c r="T769" s="938"/>
      <c r="U769" s="938"/>
      <c r="V769" s="938"/>
      <c r="W769" s="2"/>
      <c r="X769" s="2"/>
      <c r="Y769" s="2"/>
      <c r="Z769" s="2"/>
      <c r="AA769" s="2"/>
      <c r="AB769" s="2"/>
      <c r="AC769" s="940"/>
      <c r="AD769" s="2"/>
      <c r="AE769" s="2"/>
      <c r="AF769" s="2"/>
      <c r="AG769" s="2"/>
      <c r="AH769" s="2"/>
      <c r="AI769" s="2"/>
      <c r="AJ769" s="2"/>
      <c r="AK769" s="2"/>
      <c r="AL769" s="2"/>
      <c r="AM769" s="2"/>
      <c r="AN769" s="2"/>
      <c r="AO769" s="2"/>
      <c r="AP769" s="2"/>
      <c r="AQ769" s="2"/>
      <c r="AR769" s="2"/>
      <c r="AS769" s="2"/>
      <c r="AT769" s="2"/>
      <c r="AU769" s="2"/>
      <c r="AV769" s="2"/>
      <c r="AW769" s="2"/>
    </row>
    <row r="770">
      <c r="A770" s="2"/>
      <c r="B770" s="2"/>
      <c r="C770" s="2"/>
      <c r="D770" s="2"/>
      <c r="E770" s="2"/>
      <c r="F770" s="2"/>
      <c r="G770" s="2"/>
      <c r="H770" s="2"/>
      <c r="I770" s="2"/>
      <c r="J770" s="2"/>
      <c r="K770" s="2"/>
      <c r="L770" s="2"/>
      <c r="M770" s="2"/>
      <c r="N770" s="2"/>
      <c r="O770" s="2"/>
      <c r="P770" s="2"/>
      <c r="Q770" s="938"/>
      <c r="R770" s="2"/>
      <c r="S770" s="939"/>
      <c r="T770" s="938"/>
      <c r="U770" s="938"/>
      <c r="V770" s="938"/>
      <c r="W770" s="2"/>
      <c r="X770" s="2"/>
      <c r="Y770" s="2"/>
      <c r="Z770" s="2"/>
      <c r="AA770" s="2"/>
      <c r="AB770" s="2"/>
      <c r="AC770" s="940"/>
      <c r="AD770" s="2"/>
      <c r="AE770" s="2"/>
      <c r="AF770" s="2"/>
      <c r="AG770" s="2"/>
      <c r="AH770" s="2"/>
      <c r="AI770" s="2"/>
      <c r="AJ770" s="2"/>
      <c r="AK770" s="2"/>
      <c r="AL770" s="2"/>
      <c r="AM770" s="2"/>
      <c r="AN770" s="2"/>
      <c r="AO770" s="2"/>
      <c r="AP770" s="2"/>
      <c r="AQ770" s="2"/>
      <c r="AR770" s="2"/>
      <c r="AS770" s="2"/>
      <c r="AT770" s="2"/>
      <c r="AU770" s="2"/>
      <c r="AV770" s="2"/>
      <c r="AW770" s="2"/>
    </row>
    <row r="771">
      <c r="A771" s="2"/>
      <c r="B771" s="2"/>
      <c r="C771" s="2"/>
      <c r="D771" s="2"/>
      <c r="E771" s="2"/>
      <c r="F771" s="2"/>
      <c r="G771" s="2"/>
      <c r="H771" s="2"/>
      <c r="I771" s="2"/>
      <c r="J771" s="2"/>
      <c r="K771" s="2"/>
      <c r="L771" s="2"/>
      <c r="M771" s="2"/>
      <c r="N771" s="2"/>
      <c r="O771" s="2"/>
      <c r="P771" s="2"/>
      <c r="Q771" s="938"/>
      <c r="R771" s="2"/>
      <c r="S771" s="939"/>
      <c r="T771" s="938"/>
      <c r="U771" s="938"/>
      <c r="V771" s="938"/>
      <c r="W771" s="2"/>
      <c r="X771" s="2"/>
      <c r="Y771" s="2"/>
      <c r="Z771" s="2"/>
      <c r="AA771" s="2"/>
      <c r="AB771" s="2"/>
      <c r="AC771" s="940"/>
      <c r="AD771" s="2"/>
      <c r="AE771" s="2"/>
      <c r="AF771" s="2"/>
      <c r="AG771" s="2"/>
      <c r="AH771" s="2"/>
      <c r="AI771" s="2"/>
      <c r="AJ771" s="2"/>
      <c r="AK771" s="2"/>
      <c r="AL771" s="2"/>
      <c r="AM771" s="2"/>
      <c r="AN771" s="2"/>
      <c r="AO771" s="2"/>
      <c r="AP771" s="2"/>
      <c r="AQ771" s="2"/>
      <c r="AR771" s="2"/>
      <c r="AS771" s="2"/>
      <c r="AT771" s="2"/>
      <c r="AU771" s="2"/>
      <c r="AV771" s="2"/>
      <c r="AW771" s="2"/>
    </row>
    <row r="772">
      <c r="A772" s="2"/>
      <c r="B772" s="2"/>
      <c r="C772" s="2"/>
      <c r="D772" s="2"/>
      <c r="E772" s="2"/>
      <c r="F772" s="2"/>
      <c r="G772" s="2"/>
      <c r="H772" s="2"/>
      <c r="I772" s="2"/>
      <c r="J772" s="2"/>
      <c r="K772" s="2"/>
      <c r="L772" s="2"/>
      <c r="M772" s="2"/>
      <c r="N772" s="2"/>
      <c r="O772" s="2"/>
      <c r="P772" s="2"/>
      <c r="Q772" s="938"/>
      <c r="R772" s="2"/>
      <c r="S772" s="939"/>
      <c r="T772" s="938"/>
      <c r="U772" s="938"/>
      <c r="V772" s="938"/>
      <c r="W772" s="2"/>
      <c r="X772" s="2"/>
      <c r="Y772" s="2"/>
      <c r="Z772" s="2"/>
      <c r="AA772" s="2"/>
      <c r="AB772" s="2"/>
      <c r="AC772" s="940"/>
      <c r="AD772" s="2"/>
      <c r="AE772" s="2"/>
      <c r="AF772" s="2"/>
      <c r="AG772" s="2"/>
      <c r="AH772" s="2"/>
      <c r="AI772" s="2"/>
      <c r="AJ772" s="2"/>
      <c r="AK772" s="2"/>
      <c r="AL772" s="2"/>
      <c r="AM772" s="2"/>
      <c r="AN772" s="2"/>
      <c r="AO772" s="2"/>
      <c r="AP772" s="2"/>
      <c r="AQ772" s="2"/>
      <c r="AR772" s="2"/>
      <c r="AS772" s="2"/>
      <c r="AT772" s="2"/>
      <c r="AU772" s="2"/>
      <c r="AV772" s="2"/>
      <c r="AW772" s="2"/>
    </row>
    <row r="773">
      <c r="A773" s="2"/>
      <c r="B773" s="2"/>
      <c r="C773" s="2"/>
      <c r="D773" s="2"/>
      <c r="E773" s="2"/>
      <c r="F773" s="2"/>
      <c r="G773" s="2"/>
      <c r="H773" s="2"/>
      <c r="I773" s="2"/>
      <c r="J773" s="2"/>
      <c r="K773" s="2"/>
      <c r="L773" s="2"/>
      <c r="M773" s="2"/>
      <c r="N773" s="2"/>
      <c r="O773" s="2"/>
      <c r="P773" s="2"/>
      <c r="Q773" s="938"/>
      <c r="R773" s="2"/>
      <c r="S773" s="939"/>
      <c r="T773" s="938"/>
      <c r="U773" s="938"/>
      <c r="V773" s="938"/>
      <c r="W773" s="2"/>
      <c r="X773" s="2"/>
      <c r="Y773" s="2"/>
      <c r="Z773" s="2"/>
      <c r="AA773" s="2"/>
      <c r="AB773" s="2"/>
      <c r="AC773" s="940"/>
      <c r="AD773" s="2"/>
      <c r="AE773" s="2"/>
      <c r="AF773" s="2"/>
      <c r="AG773" s="2"/>
      <c r="AH773" s="2"/>
      <c r="AI773" s="2"/>
      <c r="AJ773" s="2"/>
      <c r="AK773" s="2"/>
      <c r="AL773" s="2"/>
      <c r="AM773" s="2"/>
      <c r="AN773" s="2"/>
      <c r="AO773" s="2"/>
      <c r="AP773" s="2"/>
      <c r="AQ773" s="2"/>
      <c r="AR773" s="2"/>
      <c r="AS773" s="2"/>
      <c r="AT773" s="2"/>
      <c r="AU773" s="2"/>
      <c r="AV773" s="2"/>
      <c r="AW773" s="2"/>
    </row>
    <row r="774">
      <c r="A774" s="2"/>
      <c r="B774" s="2"/>
      <c r="C774" s="2"/>
      <c r="D774" s="2"/>
      <c r="E774" s="2"/>
      <c r="F774" s="2"/>
      <c r="G774" s="2"/>
      <c r="H774" s="2"/>
      <c r="I774" s="2"/>
      <c r="J774" s="2"/>
      <c r="K774" s="2"/>
      <c r="L774" s="2"/>
      <c r="M774" s="2"/>
      <c r="N774" s="2"/>
      <c r="O774" s="2"/>
      <c r="P774" s="2"/>
      <c r="Q774" s="938"/>
      <c r="R774" s="2"/>
      <c r="S774" s="939"/>
      <c r="T774" s="938"/>
      <c r="U774" s="938"/>
      <c r="V774" s="938"/>
      <c r="W774" s="2"/>
      <c r="X774" s="2"/>
      <c r="Y774" s="2"/>
      <c r="Z774" s="2"/>
      <c r="AA774" s="2"/>
      <c r="AB774" s="2"/>
      <c r="AC774" s="940"/>
      <c r="AD774" s="2"/>
      <c r="AE774" s="2"/>
      <c r="AF774" s="2"/>
      <c r="AG774" s="2"/>
      <c r="AH774" s="2"/>
      <c r="AI774" s="2"/>
      <c r="AJ774" s="2"/>
      <c r="AK774" s="2"/>
      <c r="AL774" s="2"/>
      <c r="AM774" s="2"/>
      <c r="AN774" s="2"/>
      <c r="AO774" s="2"/>
      <c r="AP774" s="2"/>
      <c r="AQ774" s="2"/>
      <c r="AR774" s="2"/>
      <c r="AS774" s="2"/>
      <c r="AT774" s="2"/>
      <c r="AU774" s="2"/>
      <c r="AV774" s="2"/>
      <c r="AW774" s="2"/>
    </row>
    <row r="775">
      <c r="A775" s="2"/>
      <c r="B775" s="2"/>
      <c r="C775" s="2"/>
      <c r="D775" s="2"/>
      <c r="E775" s="2"/>
      <c r="F775" s="2"/>
      <c r="G775" s="2"/>
      <c r="H775" s="2"/>
      <c r="I775" s="2"/>
      <c r="J775" s="2"/>
      <c r="K775" s="2"/>
      <c r="L775" s="2"/>
      <c r="M775" s="2"/>
      <c r="N775" s="2"/>
      <c r="O775" s="2"/>
      <c r="P775" s="2"/>
      <c r="Q775" s="938"/>
      <c r="R775" s="2"/>
      <c r="S775" s="939"/>
      <c r="T775" s="938"/>
      <c r="U775" s="938"/>
      <c r="V775" s="938"/>
      <c r="W775" s="2"/>
      <c r="X775" s="2"/>
      <c r="Y775" s="2"/>
      <c r="Z775" s="2"/>
      <c r="AA775" s="2"/>
      <c r="AB775" s="2"/>
      <c r="AC775" s="940"/>
      <c r="AD775" s="2"/>
      <c r="AE775" s="2"/>
      <c r="AF775" s="2"/>
      <c r="AG775" s="2"/>
      <c r="AH775" s="2"/>
      <c r="AI775" s="2"/>
      <c r="AJ775" s="2"/>
      <c r="AK775" s="2"/>
      <c r="AL775" s="2"/>
      <c r="AM775" s="2"/>
      <c r="AN775" s="2"/>
      <c r="AO775" s="2"/>
      <c r="AP775" s="2"/>
      <c r="AQ775" s="2"/>
      <c r="AR775" s="2"/>
      <c r="AS775" s="2"/>
      <c r="AT775" s="2"/>
      <c r="AU775" s="2"/>
      <c r="AV775" s="2"/>
      <c r="AW775" s="2"/>
    </row>
    <row r="776">
      <c r="A776" s="2"/>
      <c r="B776" s="2"/>
      <c r="C776" s="2"/>
      <c r="D776" s="2"/>
      <c r="E776" s="2"/>
      <c r="F776" s="2"/>
      <c r="G776" s="2"/>
      <c r="H776" s="2"/>
      <c r="I776" s="2"/>
      <c r="J776" s="2"/>
      <c r="K776" s="2"/>
      <c r="L776" s="2"/>
      <c r="M776" s="2"/>
      <c r="N776" s="2"/>
      <c r="O776" s="2"/>
      <c r="P776" s="2"/>
      <c r="Q776" s="938"/>
      <c r="R776" s="2"/>
      <c r="S776" s="939"/>
      <c r="T776" s="938"/>
      <c r="U776" s="938"/>
      <c r="V776" s="938"/>
      <c r="W776" s="2"/>
      <c r="X776" s="2"/>
      <c r="Y776" s="2"/>
      <c r="Z776" s="2"/>
      <c r="AA776" s="2"/>
      <c r="AB776" s="2"/>
      <c r="AC776" s="940"/>
      <c r="AD776" s="2"/>
      <c r="AE776" s="2"/>
      <c r="AF776" s="2"/>
      <c r="AG776" s="2"/>
      <c r="AH776" s="2"/>
      <c r="AI776" s="2"/>
      <c r="AJ776" s="2"/>
      <c r="AK776" s="2"/>
      <c r="AL776" s="2"/>
      <c r="AM776" s="2"/>
      <c r="AN776" s="2"/>
      <c r="AO776" s="2"/>
      <c r="AP776" s="2"/>
      <c r="AQ776" s="2"/>
      <c r="AR776" s="2"/>
      <c r="AS776" s="2"/>
      <c r="AT776" s="2"/>
      <c r="AU776" s="2"/>
      <c r="AV776" s="2"/>
      <c r="AW776" s="2"/>
    </row>
    <row r="777">
      <c r="A777" s="2"/>
      <c r="B777" s="2"/>
      <c r="C777" s="2"/>
      <c r="D777" s="2"/>
      <c r="E777" s="2"/>
      <c r="F777" s="2"/>
      <c r="G777" s="2"/>
      <c r="H777" s="2"/>
      <c r="I777" s="2"/>
      <c r="J777" s="2"/>
      <c r="K777" s="2"/>
      <c r="L777" s="2"/>
      <c r="M777" s="2"/>
      <c r="N777" s="2"/>
      <c r="O777" s="2"/>
      <c r="P777" s="2"/>
      <c r="Q777" s="938"/>
      <c r="R777" s="2"/>
      <c r="S777" s="939"/>
      <c r="T777" s="938"/>
      <c r="U777" s="938"/>
      <c r="V777" s="938"/>
      <c r="W777" s="2"/>
      <c r="X777" s="2"/>
      <c r="Y777" s="2"/>
      <c r="Z777" s="2"/>
      <c r="AA777" s="2"/>
      <c r="AB777" s="2"/>
      <c r="AC777" s="940"/>
      <c r="AD777" s="2"/>
      <c r="AE777" s="2"/>
      <c r="AF777" s="2"/>
      <c r="AG777" s="2"/>
      <c r="AH777" s="2"/>
      <c r="AI777" s="2"/>
      <c r="AJ777" s="2"/>
      <c r="AK777" s="2"/>
      <c r="AL777" s="2"/>
      <c r="AM777" s="2"/>
      <c r="AN777" s="2"/>
      <c r="AO777" s="2"/>
      <c r="AP777" s="2"/>
      <c r="AQ777" s="2"/>
      <c r="AR777" s="2"/>
      <c r="AS777" s="2"/>
      <c r="AT777" s="2"/>
      <c r="AU777" s="2"/>
      <c r="AV777" s="2"/>
      <c r="AW777" s="2"/>
    </row>
    <row r="778">
      <c r="A778" s="2"/>
      <c r="B778" s="2"/>
      <c r="C778" s="2"/>
      <c r="D778" s="2"/>
      <c r="E778" s="2"/>
      <c r="F778" s="2"/>
      <c r="G778" s="2"/>
      <c r="H778" s="2"/>
      <c r="I778" s="2"/>
      <c r="J778" s="2"/>
      <c r="K778" s="2"/>
      <c r="L778" s="2"/>
      <c r="M778" s="2"/>
      <c r="N778" s="2"/>
      <c r="O778" s="2"/>
      <c r="P778" s="2"/>
      <c r="Q778" s="938"/>
      <c r="R778" s="2"/>
      <c r="S778" s="939"/>
      <c r="T778" s="938"/>
      <c r="U778" s="938"/>
      <c r="V778" s="938"/>
      <c r="W778" s="2"/>
      <c r="X778" s="2"/>
      <c r="Y778" s="2"/>
      <c r="Z778" s="2"/>
      <c r="AA778" s="2"/>
      <c r="AB778" s="2"/>
      <c r="AC778" s="940"/>
      <c r="AD778" s="2"/>
      <c r="AE778" s="2"/>
      <c r="AF778" s="2"/>
      <c r="AG778" s="2"/>
      <c r="AH778" s="2"/>
      <c r="AI778" s="2"/>
      <c r="AJ778" s="2"/>
      <c r="AK778" s="2"/>
      <c r="AL778" s="2"/>
      <c r="AM778" s="2"/>
      <c r="AN778" s="2"/>
      <c r="AO778" s="2"/>
      <c r="AP778" s="2"/>
      <c r="AQ778" s="2"/>
      <c r="AR778" s="2"/>
      <c r="AS778" s="2"/>
      <c r="AT778" s="2"/>
      <c r="AU778" s="2"/>
      <c r="AV778" s="2"/>
      <c r="AW778" s="2"/>
    </row>
    <row r="779">
      <c r="A779" s="2"/>
      <c r="B779" s="2"/>
      <c r="C779" s="2"/>
      <c r="D779" s="2"/>
      <c r="E779" s="2"/>
      <c r="F779" s="2"/>
      <c r="G779" s="2"/>
      <c r="H779" s="2"/>
      <c r="I779" s="2"/>
      <c r="J779" s="2"/>
      <c r="K779" s="2"/>
      <c r="L779" s="2"/>
      <c r="M779" s="2"/>
      <c r="N779" s="2"/>
      <c r="O779" s="2"/>
      <c r="P779" s="2"/>
      <c r="Q779" s="938"/>
      <c r="R779" s="2"/>
      <c r="S779" s="939"/>
      <c r="T779" s="938"/>
      <c r="U779" s="938"/>
      <c r="V779" s="938"/>
      <c r="W779" s="2"/>
      <c r="X779" s="2"/>
      <c r="Y779" s="2"/>
      <c r="Z779" s="2"/>
      <c r="AA779" s="2"/>
      <c r="AB779" s="2"/>
      <c r="AC779" s="940"/>
      <c r="AD779" s="2"/>
      <c r="AE779" s="2"/>
      <c r="AF779" s="2"/>
      <c r="AG779" s="2"/>
      <c r="AH779" s="2"/>
      <c r="AI779" s="2"/>
      <c r="AJ779" s="2"/>
      <c r="AK779" s="2"/>
      <c r="AL779" s="2"/>
      <c r="AM779" s="2"/>
      <c r="AN779" s="2"/>
      <c r="AO779" s="2"/>
      <c r="AP779" s="2"/>
      <c r="AQ779" s="2"/>
      <c r="AR779" s="2"/>
      <c r="AS779" s="2"/>
      <c r="AT779" s="2"/>
      <c r="AU779" s="2"/>
      <c r="AV779" s="2"/>
      <c r="AW779" s="2"/>
    </row>
    <row r="780">
      <c r="A780" s="2"/>
      <c r="B780" s="2"/>
      <c r="C780" s="2"/>
      <c r="D780" s="2"/>
      <c r="E780" s="2"/>
      <c r="F780" s="2"/>
      <c r="G780" s="2"/>
      <c r="H780" s="2"/>
      <c r="I780" s="2"/>
      <c r="J780" s="2"/>
      <c r="K780" s="2"/>
      <c r="L780" s="2"/>
      <c r="M780" s="2"/>
      <c r="N780" s="2"/>
      <c r="O780" s="2"/>
      <c r="P780" s="2"/>
      <c r="Q780" s="938"/>
      <c r="R780" s="2"/>
      <c r="S780" s="939"/>
      <c r="T780" s="938"/>
      <c r="U780" s="938"/>
      <c r="V780" s="938"/>
      <c r="W780" s="2"/>
      <c r="X780" s="2"/>
      <c r="Y780" s="2"/>
      <c r="Z780" s="2"/>
      <c r="AA780" s="2"/>
      <c r="AB780" s="2"/>
      <c r="AC780" s="940"/>
      <c r="AD780" s="2"/>
      <c r="AE780" s="2"/>
      <c r="AF780" s="2"/>
      <c r="AG780" s="2"/>
      <c r="AH780" s="2"/>
      <c r="AI780" s="2"/>
      <c r="AJ780" s="2"/>
      <c r="AK780" s="2"/>
      <c r="AL780" s="2"/>
      <c r="AM780" s="2"/>
      <c r="AN780" s="2"/>
      <c r="AO780" s="2"/>
      <c r="AP780" s="2"/>
      <c r="AQ780" s="2"/>
      <c r="AR780" s="2"/>
      <c r="AS780" s="2"/>
      <c r="AT780" s="2"/>
      <c r="AU780" s="2"/>
      <c r="AV780" s="2"/>
      <c r="AW780" s="2"/>
    </row>
    <row r="781">
      <c r="A781" s="2"/>
      <c r="B781" s="2"/>
      <c r="C781" s="2"/>
      <c r="D781" s="2"/>
      <c r="E781" s="2"/>
      <c r="F781" s="2"/>
      <c r="G781" s="2"/>
      <c r="H781" s="2"/>
      <c r="I781" s="2"/>
      <c r="J781" s="2"/>
      <c r="K781" s="2"/>
      <c r="L781" s="2"/>
      <c r="M781" s="2"/>
      <c r="N781" s="2"/>
      <c r="O781" s="2"/>
      <c r="P781" s="2"/>
      <c r="Q781" s="938"/>
      <c r="R781" s="2"/>
      <c r="S781" s="939"/>
      <c r="T781" s="938"/>
      <c r="U781" s="938"/>
      <c r="V781" s="938"/>
      <c r="W781" s="2"/>
      <c r="X781" s="2"/>
      <c r="Y781" s="2"/>
      <c r="Z781" s="2"/>
      <c r="AA781" s="2"/>
      <c r="AB781" s="2"/>
      <c r="AC781" s="940"/>
      <c r="AD781" s="2"/>
      <c r="AE781" s="2"/>
      <c r="AF781" s="2"/>
      <c r="AG781" s="2"/>
      <c r="AH781" s="2"/>
      <c r="AI781" s="2"/>
      <c r="AJ781" s="2"/>
      <c r="AK781" s="2"/>
      <c r="AL781" s="2"/>
      <c r="AM781" s="2"/>
      <c r="AN781" s="2"/>
      <c r="AO781" s="2"/>
      <c r="AP781" s="2"/>
      <c r="AQ781" s="2"/>
      <c r="AR781" s="2"/>
      <c r="AS781" s="2"/>
      <c r="AT781" s="2"/>
      <c r="AU781" s="2"/>
      <c r="AV781" s="2"/>
      <c r="AW781" s="2"/>
    </row>
    <row r="782">
      <c r="A782" s="2"/>
      <c r="B782" s="2"/>
      <c r="C782" s="2"/>
      <c r="D782" s="2"/>
      <c r="E782" s="2"/>
      <c r="F782" s="2"/>
      <c r="G782" s="2"/>
      <c r="H782" s="2"/>
      <c r="I782" s="2"/>
      <c r="J782" s="2"/>
      <c r="K782" s="2"/>
      <c r="L782" s="2"/>
      <c r="M782" s="2"/>
      <c r="N782" s="2"/>
      <c r="O782" s="2"/>
      <c r="P782" s="2"/>
      <c r="Q782" s="938"/>
      <c r="R782" s="2"/>
      <c r="S782" s="939"/>
      <c r="T782" s="938"/>
      <c r="U782" s="938"/>
      <c r="V782" s="938"/>
      <c r="W782" s="2"/>
      <c r="X782" s="2"/>
      <c r="Y782" s="2"/>
      <c r="Z782" s="2"/>
      <c r="AA782" s="2"/>
      <c r="AB782" s="2"/>
      <c r="AC782" s="940"/>
      <c r="AD782" s="2"/>
      <c r="AE782" s="2"/>
      <c r="AF782" s="2"/>
      <c r="AG782" s="2"/>
      <c r="AH782" s="2"/>
      <c r="AI782" s="2"/>
      <c r="AJ782" s="2"/>
      <c r="AK782" s="2"/>
      <c r="AL782" s="2"/>
      <c r="AM782" s="2"/>
      <c r="AN782" s="2"/>
      <c r="AO782" s="2"/>
      <c r="AP782" s="2"/>
      <c r="AQ782" s="2"/>
      <c r="AR782" s="2"/>
      <c r="AS782" s="2"/>
      <c r="AT782" s="2"/>
      <c r="AU782" s="2"/>
      <c r="AV782" s="2"/>
      <c r="AW782" s="2"/>
    </row>
    <row r="783">
      <c r="A783" s="2"/>
      <c r="B783" s="2"/>
      <c r="C783" s="2"/>
      <c r="D783" s="2"/>
      <c r="E783" s="2"/>
      <c r="F783" s="2"/>
      <c r="G783" s="2"/>
      <c r="H783" s="2"/>
      <c r="I783" s="2"/>
      <c r="J783" s="2"/>
      <c r="K783" s="2"/>
      <c r="L783" s="2"/>
      <c r="M783" s="2"/>
      <c r="N783" s="2"/>
      <c r="O783" s="2"/>
      <c r="P783" s="2"/>
      <c r="Q783" s="938"/>
      <c r="R783" s="2"/>
      <c r="S783" s="939"/>
      <c r="T783" s="938"/>
      <c r="U783" s="938"/>
      <c r="V783" s="938"/>
      <c r="W783" s="2"/>
      <c r="X783" s="2"/>
      <c r="Y783" s="2"/>
      <c r="Z783" s="2"/>
      <c r="AA783" s="2"/>
      <c r="AB783" s="2"/>
      <c r="AC783" s="940"/>
      <c r="AD783" s="2"/>
      <c r="AE783" s="2"/>
      <c r="AF783" s="2"/>
      <c r="AG783" s="2"/>
      <c r="AH783" s="2"/>
      <c r="AI783" s="2"/>
      <c r="AJ783" s="2"/>
      <c r="AK783" s="2"/>
      <c r="AL783" s="2"/>
      <c r="AM783" s="2"/>
      <c r="AN783" s="2"/>
      <c r="AO783" s="2"/>
      <c r="AP783" s="2"/>
      <c r="AQ783" s="2"/>
      <c r="AR783" s="2"/>
      <c r="AS783" s="2"/>
      <c r="AT783" s="2"/>
      <c r="AU783" s="2"/>
      <c r="AV783" s="2"/>
      <c r="AW783" s="2"/>
    </row>
    <row r="784">
      <c r="A784" s="2"/>
      <c r="B784" s="2"/>
      <c r="C784" s="2"/>
      <c r="D784" s="2"/>
      <c r="E784" s="2"/>
      <c r="F784" s="2"/>
      <c r="G784" s="2"/>
      <c r="H784" s="2"/>
      <c r="I784" s="2"/>
      <c r="J784" s="2"/>
      <c r="K784" s="2"/>
      <c r="L784" s="2"/>
      <c r="M784" s="2"/>
      <c r="N784" s="2"/>
      <c r="O784" s="2"/>
      <c r="P784" s="2"/>
      <c r="Q784" s="938"/>
      <c r="R784" s="2"/>
      <c r="S784" s="939"/>
      <c r="T784" s="938"/>
      <c r="U784" s="938"/>
      <c r="V784" s="938"/>
      <c r="W784" s="2"/>
      <c r="X784" s="2"/>
      <c r="Y784" s="2"/>
      <c r="Z784" s="2"/>
      <c r="AA784" s="2"/>
      <c r="AB784" s="2"/>
      <c r="AC784" s="940"/>
      <c r="AD784" s="2"/>
      <c r="AE784" s="2"/>
      <c r="AF784" s="2"/>
      <c r="AG784" s="2"/>
      <c r="AH784" s="2"/>
      <c r="AI784" s="2"/>
      <c r="AJ784" s="2"/>
      <c r="AK784" s="2"/>
      <c r="AL784" s="2"/>
      <c r="AM784" s="2"/>
      <c r="AN784" s="2"/>
      <c r="AO784" s="2"/>
      <c r="AP784" s="2"/>
      <c r="AQ784" s="2"/>
      <c r="AR784" s="2"/>
      <c r="AS784" s="2"/>
      <c r="AT784" s="2"/>
      <c r="AU784" s="2"/>
      <c r="AV784" s="2"/>
      <c r="AW784" s="2"/>
    </row>
    <row r="785">
      <c r="A785" s="2"/>
      <c r="B785" s="2"/>
      <c r="C785" s="2"/>
      <c r="D785" s="2"/>
      <c r="E785" s="2"/>
      <c r="F785" s="2"/>
      <c r="G785" s="2"/>
      <c r="H785" s="2"/>
      <c r="I785" s="2"/>
      <c r="J785" s="2"/>
      <c r="K785" s="2"/>
      <c r="L785" s="2"/>
      <c r="M785" s="2"/>
      <c r="N785" s="2"/>
      <c r="O785" s="2"/>
      <c r="P785" s="2"/>
      <c r="Q785" s="938"/>
      <c r="R785" s="2"/>
      <c r="S785" s="939"/>
      <c r="T785" s="938"/>
      <c r="U785" s="938"/>
      <c r="V785" s="938"/>
      <c r="W785" s="2"/>
      <c r="X785" s="2"/>
      <c r="Y785" s="2"/>
      <c r="Z785" s="2"/>
      <c r="AA785" s="2"/>
      <c r="AB785" s="2"/>
      <c r="AC785" s="940"/>
      <c r="AD785" s="2"/>
      <c r="AE785" s="2"/>
      <c r="AF785" s="2"/>
      <c r="AG785" s="2"/>
      <c r="AH785" s="2"/>
      <c r="AI785" s="2"/>
      <c r="AJ785" s="2"/>
      <c r="AK785" s="2"/>
      <c r="AL785" s="2"/>
      <c r="AM785" s="2"/>
      <c r="AN785" s="2"/>
      <c r="AO785" s="2"/>
      <c r="AP785" s="2"/>
      <c r="AQ785" s="2"/>
      <c r="AR785" s="2"/>
      <c r="AS785" s="2"/>
      <c r="AT785" s="2"/>
      <c r="AU785" s="2"/>
      <c r="AV785" s="2"/>
      <c r="AW785" s="2"/>
    </row>
    <row r="786">
      <c r="A786" s="2"/>
      <c r="B786" s="2"/>
      <c r="C786" s="2"/>
      <c r="D786" s="2"/>
      <c r="E786" s="2"/>
      <c r="F786" s="2"/>
      <c r="G786" s="2"/>
      <c r="H786" s="2"/>
      <c r="I786" s="2"/>
      <c r="J786" s="2"/>
      <c r="K786" s="2"/>
      <c r="L786" s="2"/>
      <c r="M786" s="2"/>
      <c r="N786" s="2"/>
      <c r="O786" s="2"/>
      <c r="P786" s="2"/>
      <c r="Q786" s="938"/>
      <c r="R786" s="2"/>
      <c r="S786" s="939"/>
      <c r="T786" s="938"/>
      <c r="U786" s="938"/>
      <c r="V786" s="938"/>
      <c r="W786" s="2"/>
      <c r="X786" s="2"/>
      <c r="Y786" s="2"/>
      <c r="Z786" s="2"/>
      <c r="AA786" s="2"/>
      <c r="AB786" s="2"/>
      <c r="AC786" s="940"/>
      <c r="AD786" s="2"/>
      <c r="AE786" s="2"/>
      <c r="AF786" s="2"/>
      <c r="AG786" s="2"/>
      <c r="AH786" s="2"/>
      <c r="AI786" s="2"/>
      <c r="AJ786" s="2"/>
      <c r="AK786" s="2"/>
      <c r="AL786" s="2"/>
      <c r="AM786" s="2"/>
      <c r="AN786" s="2"/>
      <c r="AO786" s="2"/>
      <c r="AP786" s="2"/>
      <c r="AQ786" s="2"/>
      <c r="AR786" s="2"/>
      <c r="AS786" s="2"/>
      <c r="AT786" s="2"/>
      <c r="AU786" s="2"/>
      <c r="AV786" s="2"/>
      <c r="AW786" s="2"/>
    </row>
    <row r="787">
      <c r="A787" s="2"/>
      <c r="B787" s="2"/>
      <c r="C787" s="2"/>
      <c r="D787" s="2"/>
      <c r="E787" s="2"/>
      <c r="F787" s="2"/>
      <c r="G787" s="2"/>
      <c r="H787" s="2"/>
      <c r="I787" s="2"/>
      <c r="J787" s="2"/>
      <c r="K787" s="2"/>
      <c r="L787" s="2"/>
      <c r="M787" s="2"/>
      <c r="N787" s="2"/>
      <c r="O787" s="2"/>
      <c r="P787" s="2"/>
      <c r="Q787" s="938"/>
      <c r="R787" s="2"/>
      <c r="S787" s="939"/>
      <c r="T787" s="938"/>
      <c r="U787" s="938"/>
      <c r="V787" s="938"/>
      <c r="W787" s="2"/>
      <c r="X787" s="2"/>
      <c r="Y787" s="2"/>
      <c r="Z787" s="2"/>
      <c r="AA787" s="2"/>
      <c r="AB787" s="2"/>
      <c r="AC787" s="940"/>
      <c r="AD787" s="2"/>
      <c r="AE787" s="2"/>
      <c r="AF787" s="2"/>
      <c r="AG787" s="2"/>
      <c r="AH787" s="2"/>
      <c r="AI787" s="2"/>
      <c r="AJ787" s="2"/>
      <c r="AK787" s="2"/>
      <c r="AL787" s="2"/>
      <c r="AM787" s="2"/>
      <c r="AN787" s="2"/>
      <c r="AO787" s="2"/>
      <c r="AP787" s="2"/>
      <c r="AQ787" s="2"/>
      <c r="AR787" s="2"/>
      <c r="AS787" s="2"/>
      <c r="AT787" s="2"/>
      <c r="AU787" s="2"/>
      <c r="AV787" s="2"/>
      <c r="AW787" s="2"/>
    </row>
    <row r="788">
      <c r="A788" s="2"/>
      <c r="B788" s="2"/>
      <c r="C788" s="2"/>
      <c r="D788" s="2"/>
      <c r="E788" s="2"/>
      <c r="F788" s="2"/>
      <c r="G788" s="2"/>
      <c r="H788" s="2"/>
      <c r="I788" s="2"/>
      <c r="J788" s="2"/>
      <c r="K788" s="2"/>
      <c r="L788" s="2"/>
      <c r="M788" s="2"/>
      <c r="N788" s="2"/>
      <c r="O788" s="2"/>
      <c r="P788" s="2"/>
      <c r="Q788" s="938"/>
      <c r="R788" s="2"/>
      <c r="S788" s="939"/>
      <c r="T788" s="938"/>
      <c r="U788" s="938"/>
      <c r="V788" s="938"/>
      <c r="W788" s="2"/>
      <c r="X788" s="2"/>
      <c r="Y788" s="2"/>
      <c r="Z788" s="2"/>
      <c r="AA788" s="2"/>
      <c r="AB788" s="2"/>
      <c r="AC788" s="940"/>
      <c r="AD788" s="2"/>
      <c r="AE788" s="2"/>
      <c r="AF788" s="2"/>
      <c r="AG788" s="2"/>
      <c r="AH788" s="2"/>
      <c r="AI788" s="2"/>
      <c r="AJ788" s="2"/>
      <c r="AK788" s="2"/>
      <c r="AL788" s="2"/>
      <c r="AM788" s="2"/>
      <c r="AN788" s="2"/>
      <c r="AO788" s="2"/>
      <c r="AP788" s="2"/>
      <c r="AQ788" s="2"/>
      <c r="AR788" s="2"/>
      <c r="AS788" s="2"/>
      <c r="AT788" s="2"/>
      <c r="AU788" s="2"/>
      <c r="AV788" s="2"/>
      <c r="AW788" s="2"/>
    </row>
    <row r="789">
      <c r="A789" s="2"/>
      <c r="B789" s="2"/>
      <c r="C789" s="2"/>
      <c r="D789" s="2"/>
      <c r="E789" s="2"/>
      <c r="F789" s="2"/>
      <c r="G789" s="2"/>
      <c r="H789" s="2"/>
      <c r="I789" s="2"/>
      <c r="J789" s="2"/>
      <c r="K789" s="2"/>
      <c r="L789" s="2"/>
      <c r="M789" s="2"/>
      <c r="N789" s="2"/>
      <c r="O789" s="2"/>
      <c r="P789" s="2"/>
      <c r="Q789" s="938"/>
      <c r="R789" s="2"/>
      <c r="S789" s="939"/>
      <c r="T789" s="938"/>
      <c r="U789" s="938"/>
      <c r="V789" s="938"/>
      <c r="W789" s="2"/>
      <c r="X789" s="2"/>
      <c r="Y789" s="2"/>
      <c r="Z789" s="2"/>
      <c r="AA789" s="2"/>
      <c r="AB789" s="2"/>
      <c r="AC789" s="940"/>
      <c r="AD789" s="2"/>
      <c r="AE789" s="2"/>
      <c r="AF789" s="2"/>
      <c r="AG789" s="2"/>
      <c r="AH789" s="2"/>
      <c r="AI789" s="2"/>
      <c r="AJ789" s="2"/>
      <c r="AK789" s="2"/>
      <c r="AL789" s="2"/>
      <c r="AM789" s="2"/>
      <c r="AN789" s="2"/>
      <c r="AO789" s="2"/>
      <c r="AP789" s="2"/>
      <c r="AQ789" s="2"/>
      <c r="AR789" s="2"/>
      <c r="AS789" s="2"/>
      <c r="AT789" s="2"/>
      <c r="AU789" s="2"/>
      <c r="AV789" s="2"/>
      <c r="AW789" s="2"/>
    </row>
    <row r="790">
      <c r="A790" s="2"/>
      <c r="B790" s="2"/>
      <c r="C790" s="2"/>
      <c r="D790" s="2"/>
      <c r="E790" s="2"/>
      <c r="F790" s="2"/>
      <c r="G790" s="2"/>
      <c r="H790" s="2"/>
      <c r="I790" s="2"/>
      <c r="J790" s="2"/>
      <c r="K790" s="2"/>
      <c r="L790" s="2"/>
      <c r="M790" s="2"/>
      <c r="N790" s="2"/>
      <c r="O790" s="2"/>
      <c r="P790" s="2"/>
      <c r="Q790" s="938"/>
      <c r="R790" s="2"/>
      <c r="S790" s="939"/>
      <c r="T790" s="938"/>
      <c r="U790" s="938"/>
      <c r="V790" s="938"/>
      <c r="W790" s="2"/>
      <c r="X790" s="2"/>
      <c r="Y790" s="2"/>
      <c r="Z790" s="2"/>
      <c r="AA790" s="2"/>
      <c r="AB790" s="2"/>
      <c r="AC790" s="940"/>
      <c r="AD790" s="2"/>
      <c r="AE790" s="2"/>
      <c r="AF790" s="2"/>
      <c r="AG790" s="2"/>
      <c r="AH790" s="2"/>
      <c r="AI790" s="2"/>
      <c r="AJ790" s="2"/>
      <c r="AK790" s="2"/>
      <c r="AL790" s="2"/>
      <c r="AM790" s="2"/>
      <c r="AN790" s="2"/>
      <c r="AO790" s="2"/>
      <c r="AP790" s="2"/>
      <c r="AQ790" s="2"/>
      <c r="AR790" s="2"/>
      <c r="AS790" s="2"/>
      <c r="AT790" s="2"/>
      <c r="AU790" s="2"/>
      <c r="AV790" s="2"/>
      <c r="AW790" s="2"/>
    </row>
    <row r="791">
      <c r="A791" s="2"/>
      <c r="B791" s="2"/>
      <c r="C791" s="2"/>
      <c r="D791" s="2"/>
      <c r="E791" s="2"/>
      <c r="F791" s="2"/>
      <c r="G791" s="2"/>
      <c r="H791" s="2"/>
      <c r="I791" s="2"/>
      <c r="J791" s="2"/>
      <c r="K791" s="2"/>
      <c r="L791" s="2"/>
      <c r="M791" s="2"/>
      <c r="N791" s="2"/>
      <c r="O791" s="2"/>
      <c r="P791" s="2"/>
      <c r="Q791" s="938"/>
      <c r="R791" s="2"/>
      <c r="S791" s="939"/>
      <c r="T791" s="938"/>
      <c r="U791" s="938"/>
      <c r="V791" s="938"/>
      <c r="W791" s="2"/>
      <c r="X791" s="2"/>
      <c r="Y791" s="2"/>
      <c r="Z791" s="2"/>
      <c r="AA791" s="2"/>
      <c r="AB791" s="2"/>
      <c r="AC791" s="940"/>
      <c r="AD791" s="2"/>
      <c r="AE791" s="2"/>
      <c r="AF791" s="2"/>
      <c r="AG791" s="2"/>
      <c r="AH791" s="2"/>
      <c r="AI791" s="2"/>
      <c r="AJ791" s="2"/>
      <c r="AK791" s="2"/>
      <c r="AL791" s="2"/>
      <c r="AM791" s="2"/>
      <c r="AN791" s="2"/>
      <c r="AO791" s="2"/>
      <c r="AP791" s="2"/>
      <c r="AQ791" s="2"/>
      <c r="AR791" s="2"/>
      <c r="AS791" s="2"/>
      <c r="AT791" s="2"/>
      <c r="AU791" s="2"/>
      <c r="AV791" s="2"/>
      <c r="AW791" s="2"/>
    </row>
    <row r="792">
      <c r="A792" s="2"/>
      <c r="B792" s="2"/>
      <c r="C792" s="2"/>
      <c r="D792" s="2"/>
      <c r="E792" s="2"/>
      <c r="F792" s="2"/>
      <c r="G792" s="2"/>
      <c r="H792" s="2"/>
      <c r="I792" s="2"/>
      <c r="J792" s="2"/>
      <c r="K792" s="2"/>
      <c r="L792" s="2"/>
      <c r="M792" s="2"/>
      <c r="N792" s="2"/>
      <c r="O792" s="2"/>
      <c r="P792" s="2"/>
      <c r="Q792" s="938"/>
      <c r="R792" s="2"/>
      <c r="S792" s="939"/>
      <c r="T792" s="938"/>
      <c r="U792" s="938"/>
      <c r="V792" s="938"/>
      <c r="W792" s="2"/>
      <c r="X792" s="2"/>
      <c r="Y792" s="2"/>
      <c r="Z792" s="2"/>
      <c r="AA792" s="2"/>
      <c r="AB792" s="2"/>
      <c r="AC792" s="940"/>
      <c r="AD792" s="2"/>
      <c r="AE792" s="2"/>
      <c r="AF792" s="2"/>
      <c r="AG792" s="2"/>
      <c r="AH792" s="2"/>
      <c r="AI792" s="2"/>
      <c r="AJ792" s="2"/>
      <c r="AK792" s="2"/>
      <c r="AL792" s="2"/>
      <c r="AM792" s="2"/>
      <c r="AN792" s="2"/>
      <c r="AO792" s="2"/>
      <c r="AP792" s="2"/>
      <c r="AQ792" s="2"/>
      <c r="AR792" s="2"/>
      <c r="AS792" s="2"/>
      <c r="AT792" s="2"/>
      <c r="AU792" s="2"/>
      <c r="AV792" s="2"/>
      <c r="AW792" s="2"/>
    </row>
    <row r="793">
      <c r="A793" s="2"/>
      <c r="B793" s="2"/>
      <c r="C793" s="2"/>
      <c r="D793" s="2"/>
      <c r="E793" s="2"/>
      <c r="F793" s="2"/>
      <c r="G793" s="2"/>
      <c r="H793" s="2"/>
      <c r="I793" s="2"/>
      <c r="J793" s="2"/>
      <c r="K793" s="2"/>
      <c r="L793" s="2"/>
      <c r="M793" s="2"/>
      <c r="N793" s="2"/>
      <c r="O793" s="2"/>
      <c r="P793" s="2"/>
      <c r="Q793" s="938"/>
      <c r="R793" s="2"/>
      <c r="S793" s="939"/>
      <c r="T793" s="938"/>
      <c r="U793" s="938"/>
      <c r="V793" s="938"/>
      <c r="W793" s="2"/>
      <c r="X793" s="2"/>
      <c r="Y793" s="2"/>
      <c r="Z793" s="2"/>
      <c r="AA793" s="2"/>
      <c r="AB793" s="2"/>
      <c r="AC793" s="940"/>
      <c r="AD793" s="2"/>
      <c r="AE793" s="2"/>
      <c r="AF793" s="2"/>
      <c r="AG793" s="2"/>
      <c r="AH793" s="2"/>
      <c r="AI793" s="2"/>
      <c r="AJ793" s="2"/>
      <c r="AK793" s="2"/>
      <c r="AL793" s="2"/>
      <c r="AM793" s="2"/>
      <c r="AN793" s="2"/>
      <c r="AO793" s="2"/>
      <c r="AP793" s="2"/>
      <c r="AQ793" s="2"/>
      <c r="AR793" s="2"/>
      <c r="AS793" s="2"/>
      <c r="AT793" s="2"/>
      <c r="AU793" s="2"/>
      <c r="AV793" s="2"/>
      <c r="AW793" s="2"/>
    </row>
    <row r="794">
      <c r="A794" s="2"/>
      <c r="B794" s="2"/>
      <c r="C794" s="2"/>
      <c r="D794" s="2"/>
      <c r="E794" s="2"/>
      <c r="F794" s="2"/>
      <c r="G794" s="2"/>
      <c r="H794" s="2"/>
      <c r="I794" s="2"/>
      <c r="J794" s="2"/>
      <c r="K794" s="2"/>
      <c r="L794" s="2"/>
      <c r="M794" s="2"/>
      <c r="N794" s="2"/>
      <c r="O794" s="2"/>
      <c r="P794" s="2"/>
      <c r="Q794" s="938"/>
      <c r="R794" s="2"/>
      <c r="S794" s="939"/>
      <c r="T794" s="938"/>
      <c r="U794" s="938"/>
      <c r="V794" s="938"/>
      <c r="W794" s="2"/>
      <c r="X794" s="2"/>
      <c r="Y794" s="2"/>
      <c r="Z794" s="2"/>
      <c r="AA794" s="2"/>
      <c r="AB794" s="2"/>
      <c r="AC794" s="940"/>
      <c r="AD794" s="2"/>
      <c r="AE794" s="2"/>
      <c r="AF794" s="2"/>
      <c r="AG794" s="2"/>
      <c r="AH794" s="2"/>
      <c r="AI794" s="2"/>
      <c r="AJ794" s="2"/>
      <c r="AK794" s="2"/>
      <c r="AL794" s="2"/>
      <c r="AM794" s="2"/>
      <c r="AN794" s="2"/>
      <c r="AO794" s="2"/>
      <c r="AP794" s="2"/>
      <c r="AQ794" s="2"/>
      <c r="AR794" s="2"/>
      <c r="AS794" s="2"/>
      <c r="AT794" s="2"/>
      <c r="AU794" s="2"/>
      <c r="AV794" s="2"/>
      <c r="AW794" s="2"/>
    </row>
    <row r="795">
      <c r="A795" s="2"/>
      <c r="B795" s="2"/>
      <c r="C795" s="2"/>
      <c r="D795" s="2"/>
      <c r="E795" s="2"/>
      <c r="F795" s="2"/>
      <c r="G795" s="2"/>
      <c r="H795" s="2"/>
      <c r="I795" s="2"/>
      <c r="J795" s="2"/>
      <c r="K795" s="2"/>
      <c r="L795" s="2"/>
      <c r="M795" s="2"/>
      <c r="N795" s="2"/>
      <c r="O795" s="2"/>
      <c r="P795" s="2"/>
      <c r="Q795" s="938"/>
      <c r="R795" s="2"/>
      <c r="S795" s="939"/>
      <c r="T795" s="938"/>
      <c r="U795" s="938"/>
      <c r="V795" s="938"/>
      <c r="W795" s="2"/>
      <c r="X795" s="2"/>
      <c r="Y795" s="2"/>
      <c r="Z795" s="2"/>
      <c r="AA795" s="2"/>
      <c r="AB795" s="2"/>
      <c r="AC795" s="940"/>
      <c r="AD795" s="2"/>
      <c r="AE795" s="2"/>
      <c r="AF795" s="2"/>
      <c r="AG795" s="2"/>
      <c r="AH795" s="2"/>
      <c r="AI795" s="2"/>
      <c r="AJ795" s="2"/>
      <c r="AK795" s="2"/>
      <c r="AL795" s="2"/>
      <c r="AM795" s="2"/>
      <c r="AN795" s="2"/>
      <c r="AO795" s="2"/>
      <c r="AP795" s="2"/>
      <c r="AQ795" s="2"/>
      <c r="AR795" s="2"/>
      <c r="AS795" s="2"/>
      <c r="AT795" s="2"/>
      <c r="AU795" s="2"/>
      <c r="AV795" s="2"/>
      <c r="AW795" s="2"/>
    </row>
    <row r="796">
      <c r="A796" s="2"/>
      <c r="B796" s="2"/>
      <c r="C796" s="2"/>
      <c r="D796" s="2"/>
      <c r="E796" s="2"/>
      <c r="F796" s="2"/>
      <c r="G796" s="2"/>
      <c r="H796" s="2"/>
      <c r="I796" s="2"/>
      <c r="J796" s="2"/>
      <c r="K796" s="2"/>
      <c r="L796" s="2"/>
      <c r="M796" s="2"/>
      <c r="N796" s="2"/>
      <c r="O796" s="2"/>
      <c r="P796" s="2"/>
      <c r="Q796" s="938"/>
      <c r="R796" s="2"/>
      <c r="S796" s="939"/>
      <c r="T796" s="938"/>
      <c r="U796" s="938"/>
      <c r="V796" s="938"/>
      <c r="W796" s="2"/>
      <c r="X796" s="2"/>
      <c r="Y796" s="2"/>
      <c r="Z796" s="2"/>
      <c r="AA796" s="2"/>
      <c r="AB796" s="2"/>
      <c r="AC796" s="940"/>
      <c r="AD796" s="2"/>
      <c r="AE796" s="2"/>
      <c r="AF796" s="2"/>
      <c r="AG796" s="2"/>
      <c r="AH796" s="2"/>
      <c r="AI796" s="2"/>
      <c r="AJ796" s="2"/>
      <c r="AK796" s="2"/>
      <c r="AL796" s="2"/>
      <c r="AM796" s="2"/>
      <c r="AN796" s="2"/>
      <c r="AO796" s="2"/>
      <c r="AP796" s="2"/>
      <c r="AQ796" s="2"/>
      <c r="AR796" s="2"/>
      <c r="AS796" s="2"/>
      <c r="AT796" s="2"/>
      <c r="AU796" s="2"/>
      <c r="AV796" s="2"/>
      <c r="AW796" s="2"/>
    </row>
    <row r="797">
      <c r="A797" s="2"/>
      <c r="B797" s="2"/>
      <c r="C797" s="2"/>
      <c r="D797" s="2"/>
      <c r="E797" s="2"/>
      <c r="F797" s="2"/>
      <c r="G797" s="2"/>
      <c r="H797" s="2"/>
      <c r="I797" s="2"/>
      <c r="J797" s="2"/>
      <c r="K797" s="2"/>
      <c r="L797" s="2"/>
      <c r="M797" s="2"/>
      <c r="N797" s="2"/>
      <c r="O797" s="2"/>
      <c r="P797" s="2"/>
      <c r="Q797" s="938"/>
      <c r="R797" s="2"/>
      <c r="S797" s="939"/>
      <c r="T797" s="938"/>
      <c r="U797" s="938"/>
      <c r="V797" s="938"/>
      <c r="W797" s="2"/>
      <c r="X797" s="2"/>
      <c r="Y797" s="2"/>
      <c r="Z797" s="2"/>
      <c r="AA797" s="2"/>
      <c r="AB797" s="2"/>
      <c r="AC797" s="940"/>
      <c r="AD797" s="2"/>
      <c r="AE797" s="2"/>
      <c r="AF797" s="2"/>
      <c r="AG797" s="2"/>
      <c r="AH797" s="2"/>
      <c r="AI797" s="2"/>
      <c r="AJ797" s="2"/>
      <c r="AK797" s="2"/>
      <c r="AL797" s="2"/>
      <c r="AM797" s="2"/>
      <c r="AN797" s="2"/>
      <c r="AO797" s="2"/>
      <c r="AP797" s="2"/>
      <c r="AQ797" s="2"/>
      <c r="AR797" s="2"/>
      <c r="AS797" s="2"/>
      <c r="AT797" s="2"/>
      <c r="AU797" s="2"/>
      <c r="AV797" s="2"/>
      <c r="AW797" s="2"/>
    </row>
    <row r="798">
      <c r="A798" s="2"/>
      <c r="B798" s="2"/>
      <c r="C798" s="2"/>
      <c r="D798" s="2"/>
      <c r="E798" s="2"/>
      <c r="F798" s="2"/>
      <c r="G798" s="2"/>
      <c r="H798" s="2"/>
      <c r="I798" s="2"/>
      <c r="J798" s="2"/>
      <c r="K798" s="2"/>
      <c r="L798" s="2"/>
      <c r="M798" s="2"/>
      <c r="N798" s="2"/>
      <c r="O798" s="2"/>
      <c r="P798" s="2"/>
      <c r="Q798" s="938"/>
      <c r="R798" s="2"/>
      <c r="S798" s="939"/>
      <c r="T798" s="938"/>
      <c r="U798" s="938"/>
      <c r="V798" s="938"/>
      <c r="W798" s="2"/>
      <c r="X798" s="2"/>
      <c r="Y798" s="2"/>
      <c r="Z798" s="2"/>
      <c r="AA798" s="2"/>
      <c r="AB798" s="2"/>
      <c r="AC798" s="940"/>
      <c r="AD798" s="2"/>
      <c r="AE798" s="2"/>
      <c r="AF798" s="2"/>
      <c r="AG798" s="2"/>
      <c r="AH798" s="2"/>
      <c r="AI798" s="2"/>
      <c r="AJ798" s="2"/>
      <c r="AK798" s="2"/>
      <c r="AL798" s="2"/>
      <c r="AM798" s="2"/>
      <c r="AN798" s="2"/>
      <c r="AO798" s="2"/>
      <c r="AP798" s="2"/>
      <c r="AQ798" s="2"/>
      <c r="AR798" s="2"/>
      <c r="AS798" s="2"/>
      <c r="AT798" s="2"/>
      <c r="AU798" s="2"/>
      <c r="AV798" s="2"/>
      <c r="AW798" s="2"/>
    </row>
    <row r="799">
      <c r="A799" s="2"/>
      <c r="B799" s="2"/>
      <c r="C799" s="2"/>
      <c r="D799" s="2"/>
      <c r="E799" s="2"/>
      <c r="F799" s="2"/>
      <c r="G799" s="2"/>
      <c r="H799" s="2"/>
      <c r="I799" s="2"/>
      <c r="J799" s="2"/>
      <c r="K799" s="2"/>
      <c r="L799" s="2"/>
      <c r="M799" s="2"/>
      <c r="N799" s="2"/>
      <c r="O799" s="2"/>
      <c r="P799" s="2"/>
      <c r="Q799" s="938"/>
      <c r="R799" s="2"/>
      <c r="S799" s="939"/>
      <c r="T799" s="938"/>
      <c r="U799" s="938"/>
      <c r="V799" s="938"/>
      <c r="W799" s="2"/>
      <c r="X799" s="2"/>
      <c r="Y799" s="2"/>
      <c r="Z799" s="2"/>
      <c r="AA799" s="2"/>
      <c r="AB799" s="2"/>
      <c r="AC799" s="940"/>
      <c r="AD799" s="2"/>
      <c r="AE799" s="2"/>
      <c r="AF799" s="2"/>
      <c r="AG799" s="2"/>
      <c r="AH799" s="2"/>
      <c r="AI799" s="2"/>
      <c r="AJ799" s="2"/>
      <c r="AK799" s="2"/>
      <c r="AL799" s="2"/>
      <c r="AM799" s="2"/>
      <c r="AN799" s="2"/>
      <c r="AO799" s="2"/>
      <c r="AP799" s="2"/>
      <c r="AQ799" s="2"/>
      <c r="AR799" s="2"/>
      <c r="AS799" s="2"/>
      <c r="AT799" s="2"/>
      <c r="AU799" s="2"/>
      <c r="AV799" s="2"/>
      <c r="AW799" s="2"/>
    </row>
    <row r="800">
      <c r="A800" s="2"/>
      <c r="B800" s="2"/>
      <c r="C800" s="2"/>
      <c r="D800" s="2"/>
      <c r="E800" s="2"/>
      <c r="F800" s="2"/>
      <c r="G800" s="2"/>
      <c r="H800" s="2"/>
      <c r="I800" s="2"/>
      <c r="J800" s="2"/>
      <c r="K800" s="2"/>
      <c r="L800" s="2"/>
      <c r="M800" s="2"/>
      <c r="N800" s="2"/>
      <c r="O800" s="2"/>
      <c r="P800" s="2"/>
      <c r="Q800" s="938"/>
      <c r="R800" s="2"/>
      <c r="S800" s="939"/>
      <c r="T800" s="938"/>
      <c r="U800" s="938"/>
      <c r="V800" s="938"/>
      <c r="W800" s="2"/>
      <c r="X800" s="2"/>
      <c r="Y800" s="2"/>
      <c r="Z800" s="2"/>
      <c r="AA800" s="2"/>
      <c r="AB800" s="2"/>
      <c r="AC800" s="940"/>
      <c r="AD800" s="2"/>
      <c r="AE800" s="2"/>
      <c r="AF800" s="2"/>
      <c r="AG800" s="2"/>
      <c r="AH800" s="2"/>
      <c r="AI800" s="2"/>
      <c r="AJ800" s="2"/>
      <c r="AK800" s="2"/>
      <c r="AL800" s="2"/>
      <c r="AM800" s="2"/>
      <c r="AN800" s="2"/>
      <c r="AO800" s="2"/>
      <c r="AP800" s="2"/>
      <c r="AQ800" s="2"/>
      <c r="AR800" s="2"/>
      <c r="AS800" s="2"/>
      <c r="AT800" s="2"/>
      <c r="AU800" s="2"/>
      <c r="AV800" s="2"/>
      <c r="AW800" s="2"/>
    </row>
    <row r="801">
      <c r="A801" s="2"/>
      <c r="B801" s="2"/>
      <c r="C801" s="2"/>
      <c r="D801" s="2"/>
      <c r="E801" s="2"/>
      <c r="F801" s="2"/>
      <c r="G801" s="2"/>
      <c r="H801" s="2"/>
      <c r="I801" s="2"/>
      <c r="J801" s="2"/>
      <c r="K801" s="2"/>
      <c r="L801" s="2"/>
      <c r="M801" s="2"/>
      <c r="N801" s="2"/>
      <c r="O801" s="2"/>
      <c r="P801" s="2"/>
      <c r="Q801" s="938"/>
      <c r="R801" s="2"/>
      <c r="S801" s="939"/>
      <c r="T801" s="938"/>
      <c r="U801" s="938"/>
      <c r="V801" s="938"/>
      <c r="W801" s="2"/>
      <c r="X801" s="2"/>
      <c r="Y801" s="2"/>
      <c r="Z801" s="2"/>
      <c r="AA801" s="2"/>
      <c r="AB801" s="2"/>
      <c r="AC801" s="940"/>
      <c r="AD801" s="2"/>
      <c r="AE801" s="2"/>
      <c r="AF801" s="2"/>
      <c r="AG801" s="2"/>
      <c r="AH801" s="2"/>
      <c r="AI801" s="2"/>
      <c r="AJ801" s="2"/>
      <c r="AK801" s="2"/>
      <c r="AL801" s="2"/>
      <c r="AM801" s="2"/>
      <c r="AN801" s="2"/>
      <c r="AO801" s="2"/>
      <c r="AP801" s="2"/>
      <c r="AQ801" s="2"/>
      <c r="AR801" s="2"/>
      <c r="AS801" s="2"/>
      <c r="AT801" s="2"/>
      <c r="AU801" s="2"/>
      <c r="AV801" s="2"/>
      <c r="AW801" s="2"/>
    </row>
    <row r="802">
      <c r="A802" s="2"/>
      <c r="B802" s="2"/>
      <c r="C802" s="2"/>
      <c r="D802" s="2"/>
      <c r="E802" s="2"/>
      <c r="F802" s="2"/>
      <c r="G802" s="2"/>
      <c r="H802" s="2"/>
      <c r="I802" s="2"/>
      <c r="J802" s="2"/>
      <c r="K802" s="2"/>
      <c r="L802" s="2"/>
      <c r="M802" s="2"/>
      <c r="N802" s="2"/>
      <c r="O802" s="2"/>
      <c r="P802" s="2"/>
      <c r="Q802" s="938"/>
      <c r="R802" s="2"/>
      <c r="S802" s="939"/>
      <c r="T802" s="938"/>
      <c r="U802" s="938"/>
      <c r="V802" s="938"/>
      <c r="W802" s="2"/>
      <c r="X802" s="2"/>
      <c r="Y802" s="2"/>
      <c r="Z802" s="2"/>
      <c r="AA802" s="2"/>
      <c r="AB802" s="2"/>
      <c r="AC802" s="940"/>
      <c r="AD802" s="2"/>
      <c r="AE802" s="2"/>
      <c r="AF802" s="2"/>
      <c r="AG802" s="2"/>
      <c r="AH802" s="2"/>
      <c r="AI802" s="2"/>
      <c r="AJ802" s="2"/>
      <c r="AK802" s="2"/>
      <c r="AL802" s="2"/>
      <c r="AM802" s="2"/>
      <c r="AN802" s="2"/>
      <c r="AO802" s="2"/>
      <c r="AP802" s="2"/>
      <c r="AQ802" s="2"/>
      <c r="AR802" s="2"/>
      <c r="AS802" s="2"/>
      <c r="AT802" s="2"/>
      <c r="AU802" s="2"/>
      <c r="AV802" s="2"/>
      <c r="AW802" s="2"/>
    </row>
    <row r="803">
      <c r="A803" s="2"/>
      <c r="B803" s="2"/>
      <c r="C803" s="2"/>
      <c r="D803" s="2"/>
      <c r="E803" s="2"/>
      <c r="F803" s="2"/>
      <c r="G803" s="2"/>
      <c r="H803" s="2"/>
      <c r="I803" s="2"/>
      <c r="J803" s="2"/>
      <c r="K803" s="2"/>
      <c r="L803" s="2"/>
      <c r="M803" s="2"/>
      <c r="N803" s="2"/>
      <c r="O803" s="2"/>
      <c r="P803" s="2"/>
      <c r="Q803" s="938"/>
      <c r="R803" s="2"/>
      <c r="S803" s="939"/>
      <c r="T803" s="938"/>
      <c r="U803" s="938"/>
      <c r="V803" s="938"/>
      <c r="W803" s="2"/>
      <c r="X803" s="2"/>
      <c r="Y803" s="2"/>
      <c r="Z803" s="2"/>
      <c r="AA803" s="2"/>
      <c r="AB803" s="2"/>
      <c r="AC803" s="940"/>
      <c r="AD803" s="2"/>
      <c r="AE803" s="2"/>
      <c r="AF803" s="2"/>
      <c r="AG803" s="2"/>
      <c r="AH803" s="2"/>
      <c r="AI803" s="2"/>
      <c r="AJ803" s="2"/>
      <c r="AK803" s="2"/>
      <c r="AL803" s="2"/>
      <c r="AM803" s="2"/>
      <c r="AN803" s="2"/>
      <c r="AO803" s="2"/>
      <c r="AP803" s="2"/>
      <c r="AQ803" s="2"/>
      <c r="AR803" s="2"/>
      <c r="AS803" s="2"/>
      <c r="AT803" s="2"/>
      <c r="AU803" s="2"/>
      <c r="AV803" s="2"/>
      <c r="AW803" s="2"/>
    </row>
    <row r="804">
      <c r="A804" s="2"/>
      <c r="B804" s="2"/>
      <c r="C804" s="2"/>
      <c r="D804" s="2"/>
      <c r="E804" s="2"/>
      <c r="F804" s="2"/>
      <c r="G804" s="2"/>
      <c r="H804" s="2"/>
      <c r="I804" s="2"/>
      <c r="J804" s="2"/>
      <c r="K804" s="2"/>
      <c r="L804" s="2"/>
      <c r="M804" s="2"/>
      <c r="N804" s="2"/>
      <c r="O804" s="2"/>
      <c r="P804" s="2"/>
      <c r="Q804" s="938"/>
      <c r="R804" s="2"/>
      <c r="S804" s="939"/>
      <c r="T804" s="938"/>
      <c r="U804" s="938"/>
      <c r="V804" s="938"/>
      <c r="W804" s="2"/>
      <c r="X804" s="2"/>
      <c r="Y804" s="2"/>
      <c r="Z804" s="2"/>
      <c r="AA804" s="2"/>
      <c r="AB804" s="2"/>
      <c r="AC804" s="940"/>
      <c r="AD804" s="2"/>
      <c r="AE804" s="2"/>
      <c r="AF804" s="2"/>
      <c r="AG804" s="2"/>
      <c r="AH804" s="2"/>
      <c r="AI804" s="2"/>
      <c r="AJ804" s="2"/>
      <c r="AK804" s="2"/>
      <c r="AL804" s="2"/>
      <c r="AM804" s="2"/>
      <c r="AN804" s="2"/>
      <c r="AO804" s="2"/>
      <c r="AP804" s="2"/>
      <c r="AQ804" s="2"/>
      <c r="AR804" s="2"/>
      <c r="AS804" s="2"/>
      <c r="AT804" s="2"/>
      <c r="AU804" s="2"/>
      <c r="AV804" s="2"/>
      <c r="AW804" s="2"/>
    </row>
    <row r="805">
      <c r="A805" s="2"/>
      <c r="B805" s="2"/>
      <c r="C805" s="2"/>
      <c r="D805" s="2"/>
      <c r="E805" s="2"/>
      <c r="F805" s="2"/>
      <c r="G805" s="2"/>
      <c r="H805" s="2"/>
      <c r="I805" s="2"/>
      <c r="J805" s="2"/>
      <c r="K805" s="2"/>
      <c r="L805" s="2"/>
      <c r="M805" s="2"/>
      <c r="N805" s="2"/>
      <c r="O805" s="2"/>
      <c r="P805" s="2"/>
      <c r="Q805" s="938"/>
      <c r="R805" s="2"/>
      <c r="S805" s="939"/>
      <c r="T805" s="938"/>
      <c r="U805" s="938"/>
      <c r="V805" s="938"/>
      <c r="W805" s="2"/>
      <c r="X805" s="2"/>
      <c r="Y805" s="2"/>
      <c r="Z805" s="2"/>
      <c r="AA805" s="2"/>
      <c r="AB805" s="2"/>
      <c r="AC805" s="940"/>
      <c r="AD805" s="2"/>
      <c r="AE805" s="2"/>
      <c r="AF805" s="2"/>
      <c r="AG805" s="2"/>
      <c r="AH805" s="2"/>
      <c r="AI805" s="2"/>
      <c r="AJ805" s="2"/>
      <c r="AK805" s="2"/>
      <c r="AL805" s="2"/>
      <c r="AM805" s="2"/>
      <c r="AN805" s="2"/>
      <c r="AO805" s="2"/>
      <c r="AP805" s="2"/>
      <c r="AQ805" s="2"/>
      <c r="AR805" s="2"/>
      <c r="AS805" s="2"/>
      <c r="AT805" s="2"/>
      <c r="AU805" s="2"/>
      <c r="AV805" s="2"/>
      <c r="AW805" s="2"/>
    </row>
    <row r="806">
      <c r="A806" s="2"/>
      <c r="B806" s="2"/>
      <c r="C806" s="2"/>
      <c r="D806" s="2"/>
      <c r="E806" s="2"/>
      <c r="F806" s="2"/>
      <c r="G806" s="2"/>
      <c r="H806" s="2"/>
      <c r="I806" s="2"/>
      <c r="J806" s="2"/>
      <c r="K806" s="2"/>
      <c r="L806" s="2"/>
      <c r="M806" s="2"/>
      <c r="N806" s="2"/>
      <c r="O806" s="2"/>
      <c r="P806" s="2"/>
      <c r="Q806" s="938"/>
      <c r="R806" s="2"/>
      <c r="S806" s="939"/>
      <c r="T806" s="938"/>
      <c r="U806" s="938"/>
      <c r="V806" s="938"/>
      <c r="W806" s="2"/>
      <c r="X806" s="2"/>
      <c r="Y806" s="2"/>
      <c r="Z806" s="2"/>
      <c r="AA806" s="2"/>
      <c r="AB806" s="2"/>
      <c r="AC806" s="940"/>
      <c r="AD806" s="2"/>
      <c r="AE806" s="2"/>
      <c r="AF806" s="2"/>
      <c r="AG806" s="2"/>
      <c r="AH806" s="2"/>
      <c r="AI806" s="2"/>
      <c r="AJ806" s="2"/>
      <c r="AK806" s="2"/>
      <c r="AL806" s="2"/>
      <c r="AM806" s="2"/>
      <c r="AN806" s="2"/>
      <c r="AO806" s="2"/>
      <c r="AP806" s="2"/>
      <c r="AQ806" s="2"/>
      <c r="AR806" s="2"/>
      <c r="AS806" s="2"/>
      <c r="AT806" s="2"/>
      <c r="AU806" s="2"/>
      <c r="AV806" s="2"/>
      <c r="AW806" s="2"/>
    </row>
    <row r="807">
      <c r="A807" s="2"/>
      <c r="B807" s="2"/>
      <c r="C807" s="2"/>
      <c r="D807" s="2"/>
      <c r="E807" s="2"/>
      <c r="F807" s="2"/>
      <c r="G807" s="2"/>
      <c r="H807" s="2"/>
      <c r="I807" s="2"/>
      <c r="J807" s="2"/>
      <c r="K807" s="2"/>
      <c r="L807" s="2"/>
      <c r="M807" s="2"/>
      <c r="N807" s="2"/>
      <c r="O807" s="2"/>
      <c r="P807" s="2"/>
      <c r="Q807" s="938"/>
      <c r="R807" s="2"/>
      <c r="S807" s="939"/>
      <c r="T807" s="938"/>
      <c r="U807" s="938"/>
      <c r="V807" s="938"/>
      <c r="W807" s="2"/>
      <c r="X807" s="2"/>
      <c r="Y807" s="2"/>
      <c r="Z807" s="2"/>
      <c r="AA807" s="2"/>
      <c r="AB807" s="2"/>
      <c r="AC807" s="940"/>
      <c r="AD807" s="2"/>
      <c r="AE807" s="2"/>
      <c r="AF807" s="2"/>
      <c r="AG807" s="2"/>
      <c r="AH807" s="2"/>
      <c r="AI807" s="2"/>
      <c r="AJ807" s="2"/>
      <c r="AK807" s="2"/>
      <c r="AL807" s="2"/>
      <c r="AM807" s="2"/>
      <c r="AN807" s="2"/>
      <c r="AO807" s="2"/>
      <c r="AP807" s="2"/>
      <c r="AQ807" s="2"/>
      <c r="AR807" s="2"/>
      <c r="AS807" s="2"/>
      <c r="AT807" s="2"/>
      <c r="AU807" s="2"/>
      <c r="AV807" s="2"/>
      <c r="AW807" s="2"/>
    </row>
    <row r="808">
      <c r="A808" s="2"/>
      <c r="B808" s="2"/>
      <c r="C808" s="2"/>
      <c r="D808" s="2"/>
      <c r="E808" s="2"/>
      <c r="F808" s="2"/>
      <c r="G808" s="2"/>
      <c r="H808" s="2"/>
      <c r="I808" s="2"/>
      <c r="J808" s="2"/>
      <c r="K808" s="2"/>
      <c r="L808" s="2"/>
      <c r="M808" s="2"/>
      <c r="N808" s="2"/>
      <c r="O808" s="2"/>
      <c r="P808" s="2"/>
      <c r="Q808" s="938"/>
      <c r="R808" s="2"/>
      <c r="S808" s="939"/>
      <c r="T808" s="938"/>
      <c r="U808" s="938"/>
      <c r="V808" s="938"/>
      <c r="W808" s="2"/>
      <c r="X808" s="2"/>
      <c r="Y808" s="2"/>
      <c r="Z808" s="2"/>
      <c r="AA808" s="2"/>
      <c r="AB808" s="2"/>
      <c r="AC808" s="940"/>
      <c r="AD808" s="2"/>
      <c r="AE808" s="2"/>
      <c r="AF808" s="2"/>
      <c r="AG808" s="2"/>
      <c r="AH808" s="2"/>
      <c r="AI808" s="2"/>
      <c r="AJ808" s="2"/>
      <c r="AK808" s="2"/>
      <c r="AL808" s="2"/>
      <c r="AM808" s="2"/>
      <c r="AN808" s="2"/>
      <c r="AO808" s="2"/>
      <c r="AP808" s="2"/>
      <c r="AQ808" s="2"/>
      <c r="AR808" s="2"/>
      <c r="AS808" s="2"/>
      <c r="AT808" s="2"/>
      <c r="AU808" s="2"/>
      <c r="AV808" s="2"/>
      <c r="AW808" s="2"/>
    </row>
    <row r="809">
      <c r="A809" s="2"/>
      <c r="B809" s="2"/>
      <c r="C809" s="2"/>
      <c r="D809" s="2"/>
      <c r="E809" s="2"/>
      <c r="F809" s="2"/>
      <c r="G809" s="2"/>
      <c r="H809" s="2"/>
      <c r="I809" s="2"/>
      <c r="J809" s="2"/>
      <c r="K809" s="2"/>
      <c r="L809" s="2"/>
      <c r="M809" s="2"/>
      <c r="N809" s="2"/>
      <c r="O809" s="2"/>
      <c r="P809" s="2"/>
      <c r="Q809" s="938"/>
      <c r="R809" s="2"/>
      <c r="S809" s="939"/>
      <c r="T809" s="938"/>
      <c r="U809" s="938"/>
      <c r="V809" s="938"/>
      <c r="W809" s="2"/>
      <c r="X809" s="2"/>
      <c r="Y809" s="2"/>
      <c r="Z809" s="2"/>
      <c r="AA809" s="2"/>
      <c r="AB809" s="2"/>
      <c r="AC809" s="940"/>
      <c r="AD809" s="2"/>
      <c r="AE809" s="2"/>
      <c r="AF809" s="2"/>
      <c r="AG809" s="2"/>
      <c r="AH809" s="2"/>
      <c r="AI809" s="2"/>
      <c r="AJ809" s="2"/>
      <c r="AK809" s="2"/>
      <c r="AL809" s="2"/>
      <c r="AM809" s="2"/>
      <c r="AN809" s="2"/>
      <c r="AO809" s="2"/>
      <c r="AP809" s="2"/>
      <c r="AQ809" s="2"/>
      <c r="AR809" s="2"/>
      <c r="AS809" s="2"/>
      <c r="AT809" s="2"/>
      <c r="AU809" s="2"/>
      <c r="AV809" s="2"/>
      <c r="AW809" s="2"/>
    </row>
    <row r="810">
      <c r="A810" s="2"/>
      <c r="B810" s="2"/>
      <c r="C810" s="2"/>
      <c r="D810" s="2"/>
      <c r="E810" s="2"/>
      <c r="F810" s="2"/>
      <c r="G810" s="2"/>
      <c r="H810" s="2"/>
      <c r="I810" s="2"/>
      <c r="J810" s="2"/>
      <c r="K810" s="2"/>
      <c r="L810" s="2"/>
      <c r="M810" s="2"/>
      <c r="N810" s="2"/>
      <c r="O810" s="2"/>
      <c r="P810" s="2"/>
      <c r="Q810" s="938"/>
      <c r="R810" s="2"/>
      <c r="S810" s="939"/>
      <c r="T810" s="938"/>
      <c r="U810" s="938"/>
      <c r="V810" s="938"/>
      <c r="W810" s="2"/>
      <c r="X810" s="2"/>
      <c r="Y810" s="2"/>
      <c r="Z810" s="2"/>
      <c r="AA810" s="2"/>
      <c r="AB810" s="2"/>
      <c r="AC810" s="940"/>
      <c r="AD810" s="2"/>
      <c r="AE810" s="2"/>
      <c r="AF810" s="2"/>
      <c r="AG810" s="2"/>
      <c r="AH810" s="2"/>
      <c r="AI810" s="2"/>
      <c r="AJ810" s="2"/>
      <c r="AK810" s="2"/>
      <c r="AL810" s="2"/>
      <c r="AM810" s="2"/>
      <c r="AN810" s="2"/>
      <c r="AO810" s="2"/>
      <c r="AP810" s="2"/>
      <c r="AQ810" s="2"/>
      <c r="AR810" s="2"/>
      <c r="AS810" s="2"/>
      <c r="AT810" s="2"/>
      <c r="AU810" s="2"/>
      <c r="AV810" s="2"/>
      <c r="AW810" s="2"/>
    </row>
    <row r="811">
      <c r="A811" s="2"/>
      <c r="B811" s="2"/>
      <c r="C811" s="2"/>
      <c r="D811" s="2"/>
      <c r="E811" s="2"/>
      <c r="F811" s="2"/>
      <c r="G811" s="2"/>
      <c r="H811" s="2"/>
      <c r="I811" s="2"/>
      <c r="J811" s="2"/>
      <c r="K811" s="2"/>
      <c r="L811" s="2"/>
      <c r="M811" s="2"/>
      <c r="N811" s="2"/>
      <c r="O811" s="2"/>
      <c r="P811" s="2"/>
      <c r="Q811" s="938"/>
      <c r="R811" s="2"/>
      <c r="S811" s="939"/>
      <c r="T811" s="938"/>
      <c r="U811" s="938"/>
      <c r="V811" s="938"/>
      <c r="W811" s="2"/>
      <c r="X811" s="2"/>
      <c r="Y811" s="2"/>
      <c r="Z811" s="2"/>
      <c r="AA811" s="2"/>
      <c r="AB811" s="2"/>
      <c r="AC811" s="940"/>
      <c r="AD811" s="2"/>
      <c r="AE811" s="2"/>
      <c r="AF811" s="2"/>
      <c r="AG811" s="2"/>
      <c r="AH811" s="2"/>
      <c r="AI811" s="2"/>
      <c r="AJ811" s="2"/>
      <c r="AK811" s="2"/>
      <c r="AL811" s="2"/>
      <c r="AM811" s="2"/>
      <c r="AN811" s="2"/>
      <c r="AO811" s="2"/>
      <c r="AP811" s="2"/>
      <c r="AQ811" s="2"/>
      <c r="AR811" s="2"/>
      <c r="AS811" s="2"/>
      <c r="AT811" s="2"/>
      <c r="AU811" s="2"/>
      <c r="AV811" s="2"/>
      <c r="AW811" s="2"/>
    </row>
    <row r="812">
      <c r="A812" s="2"/>
      <c r="B812" s="2"/>
      <c r="C812" s="2"/>
      <c r="D812" s="2"/>
      <c r="E812" s="2"/>
      <c r="F812" s="2"/>
      <c r="G812" s="2"/>
      <c r="H812" s="2"/>
      <c r="I812" s="2"/>
      <c r="J812" s="2"/>
      <c r="K812" s="2"/>
      <c r="L812" s="2"/>
      <c r="M812" s="2"/>
      <c r="N812" s="2"/>
      <c r="O812" s="2"/>
      <c r="P812" s="2"/>
      <c r="Q812" s="938"/>
      <c r="R812" s="2"/>
      <c r="S812" s="939"/>
      <c r="T812" s="938"/>
      <c r="U812" s="938"/>
      <c r="V812" s="938"/>
      <c r="W812" s="2"/>
      <c r="X812" s="2"/>
      <c r="Y812" s="2"/>
      <c r="Z812" s="2"/>
      <c r="AA812" s="2"/>
      <c r="AB812" s="2"/>
      <c r="AC812" s="940"/>
      <c r="AD812" s="2"/>
      <c r="AE812" s="2"/>
      <c r="AF812" s="2"/>
      <c r="AG812" s="2"/>
      <c r="AH812" s="2"/>
      <c r="AI812" s="2"/>
      <c r="AJ812" s="2"/>
      <c r="AK812" s="2"/>
      <c r="AL812" s="2"/>
      <c r="AM812" s="2"/>
      <c r="AN812" s="2"/>
      <c r="AO812" s="2"/>
      <c r="AP812" s="2"/>
      <c r="AQ812" s="2"/>
      <c r="AR812" s="2"/>
      <c r="AS812" s="2"/>
      <c r="AT812" s="2"/>
      <c r="AU812" s="2"/>
      <c r="AV812" s="2"/>
      <c r="AW812" s="2"/>
    </row>
    <row r="813">
      <c r="A813" s="2"/>
      <c r="B813" s="2"/>
      <c r="C813" s="2"/>
      <c r="D813" s="2"/>
      <c r="E813" s="2"/>
      <c r="F813" s="2"/>
      <c r="G813" s="2"/>
      <c r="H813" s="2"/>
      <c r="I813" s="2"/>
      <c r="J813" s="2"/>
      <c r="K813" s="2"/>
      <c r="L813" s="2"/>
      <c r="M813" s="2"/>
      <c r="N813" s="2"/>
      <c r="O813" s="2"/>
      <c r="P813" s="2"/>
      <c r="Q813" s="938"/>
      <c r="R813" s="2"/>
      <c r="S813" s="939"/>
      <c r="T813" s="938"/>
      <c r="U813" s="938"/>
      <c r="V813" s="938"/>
      <c r="W813" s="2"/>
      <c r="X813" s="2"/>
      <c r="Y813" s="2"/>
      <c r="Z813" s="2"/>
      <c r="AA813" s="2"/>
      <c r="AB813" s="2"/>
      <c r="AC813" s="940"/>
      <c r="AD813" s="2"/>
      <c r="AE813" s="2"/>
      <c r="AF813" s="2"/>
      <c r="AG813" s="2"/>
      <c r="AH813" s="2"/>
      <c r="AI813" s="2"/>
      <c r="AJ813" s="2"/>
      <c r="AK813" s="2"/>
      <c r="AL813" s="2"/>
      <c r="AM813" s="2"/>
      <c r="AN813" s="2"/>
      <c r="AO813" s="2"/>
      <c r="AP813" s="2"/>
      <c r="AQ813" s="2"/>
      <c r="AR813" s="2"/>
      <c r="AS813" s="2"/>
      <c r="AT813" s="2"/>
      <c r="AU813" s="2"/>
      <c r="AV813" s="2"/>
      <c r="AW813" s="2"/>
    </row>
    <row r="814">
      <c r="A814" s="2"/>
      <c r="B814" s="2"/>
      <c r="C814" s="2"/>
      <c r="D814" s="2"/>
      <c r="E814" s="2"/>
      <c r="F814" s="2"/>
      <c r="G814" s="2"/>
      <c r="H814" s="2"/>
      <c r="I814" s="2"/>
      <c r="J814" s="2"/>
      <c r="K814" s="2"/>
      <c r="L814" s="2"/>
      <c r="M814" s="2"/>
      <c r="N814" s="2"/>
      <c r="O814" s="2"/>
      <c r="P814" s="2"/>
      <c r="Q814" s="938"/>
      <c r="R814" s="2"/>
      <c r="S814" s="939"/>
      <c r="T814" s="938"/>
      <c r="U814" s="938"/>
      <c r="V814" s="938"/>
      <c r="W814" s="2"/>
      <c r="X814" s="2"/>
      <c r="Y814" s="2"/>
      <c r="Z814" s="2"/>
      <c r="AA814" s="2"/>
      <c r="AB814" s="2"/>
      <c r="AC814" s="940"/>
      <c r="AD814" s="2"/>
      <c r="AE814" s="2"/>
      <c r="AF814" s="2"/>
      <c r="AG814" s="2"/>
      <c r="AH814" s="2"/>
      <c r="AI814" s="2"/>
      <c r="AJ814" s="2"/>
      <c r="AK814" s="2"/>
      <c r="AL814" s="2"/>
      <c r="AM814" s="2"/>
      <c r="AN814" s="2"/>
      <c r="AO814" s="2"/>
      <c r="AP814" s="2"/>
      <c r="AQ814" s="2"/>
      <c r="AR814" s="2"/>
      <c r="AS814" s="2"/>
      <c r="AT814" s="2"/>
      <c r="AU814" s="2"/>
      <c r="AV814" s="2"/>
      <c r="AW814" s="2"/>
    </row>
    <row r="815">
      <c r="A815" s="2"/>
      <c r="B815" s="2"/>
      <c r="C815" s="2"/>
      <c r="D815" s="2"/>
      <c r="E815" s="2"/>
      <c r="F815" s="2"/>
      <c r="G815" s="2"/>
      <c r="H815" s="2"/>
      <c r="I815" s="2"/>
      <c r="J815" s="2"/>
      <c r="K815" s="2"/>
      <c r="L815" s="2"/>
      <c r="M815" s="2"/>
      <c r="N815" s="2"/>
      <c r="O815" s="2"/>
      <c r="P815" s="2"/>
      <c r="Q815" s="938"/>
      <c r="R815" s="2"/>
      <c r="S815" s="939"/>
      <c r="T815" s="938"/>
      <c r="U815" s="938"/>
      <c r="V815" s="938"/>
      <c r="W815" s="2"/>
      <c r="X815" s="2"/>
      <c r="Y815" s="2"/>
      <c r="Z815" s="2"/>
      <c r="AA815" s="2"/>
      <c r="AB815" s="2"/>
      <c r="AC815" s="940"/>
      <c r="AD815" s="2"/>
      <c r="AE815" s="2"/>
      <c r="AF815" s="2"/>
      <c r="AG815" s="2"/>
      <c r="AH815" s="2"/>
      <c r="AI815" s="2"/>
      <c r="AJ815" s="2"/>
      <c r="AK815" s="2"/>
      <c r="AL815" s="2"/>
      <c r="AM815" s="2"/>
      <c r="AN815" s="2"/>
      <c r="AO815" s="2"/>
      <c r="AP815" s="2"/>
      <c r="AQ815" s="2"/>
      <c r="AR815" s="2"/>
      <c r="AS815" s="2"/>
      <c r="AT815" s="2"/>
      <c r="AU815" s="2"/>
      <c r="AV815" s="2"/>
      <c r="AW815" s="2"/>
    </row>
    <row r="816">
      <c r="A816" s="2"/>
      <c r="B816" s="2"/>
      <c r="C816" s="2"/>
      <c r="D816" s="2"/>
      <c r="E816" s="2"/>
      <c r="F816" s="2"/>
      <c r="G816" s="2"/>
      <c r="H816" s="2"/>
      <c r="I816" s="2"/>
      <c r="J816" s="2"/>
      <c r="K816" s="2"/>
      <c r="L816" s="2"/>
      <c r="M816" s="2"/>
      <c r="N816" s="2"/>
      <c r="O816" s="2"/>
      <c r="P816" s="2"/>
      <c r="Q816" s="938"/>
      <c r="R816" s="2"/>
      <c r="S816" s="939"/>
      <c r="T816" s="938"/>
      <c r="U816" s="938"/>
      <c r="V816" s="938"/>
      <c r="W816" s="2"/>
      <c r="X816" s="2"/>
      <c r="Y816" s="2"/>
      <c r="Z816" s="2"/>
      <c r="AA816" s="2"/>
      <c r="AB816" s="2"/>
      <c r="AC816" s="940"/>
      <c r="AD816" s="2"/>
      <c r="AE816" s="2"/>
      <c r="AF816" s="2"/>
      <c r="AG816" s="2"/>
      <c r="AH816" s="2"/>
      <c r="AI816" s="2"/>
      <c r="AJ816" s="2"/>
      <c r="AK816" s="2"/>
      <c r="AL816" s="2"/>
      <c r="AM816" s="2"/>
      <c r="AN816" s="2"/>
      <c r="AO816" s="2"/>
      <c r="AP816" s="2"/>
      <c r="AQ816" s="2"/>
      <c r="AR816" s="2"/>
      <c r="AS816" s="2"/>
      <c r="AT816" s="2"/>
      <c r="AU816" s="2"/>
      <c r="AV816" s="2"/>
      <c r="AW816" s="2"/>
    </row>
    <row r="817">
      <c r="A817" s="2"/>
      <c r="B817" s="2"/>
      <c r="C817" s="2"/>
      <c r="D817" s="2"/>
      <c r="E817" s="2"/>
      <c r="F817" s="2"/>
      <c r="G817" s="2"/>
      <c r="H817" s="2"/>
      <c r="I817" s="2"/>
      <c r="J817" s="2"/>
      <c r="K817" s="2"/>
      <c r="L817" s="2"/>
      <c r="M817" s="2"/>
      <c r="N817" s="2"/>
      <c r="O817" s="2"/>
      <c r="P817" s="2"/>
      <c r="Q817" s="938"/>
      <c r="R817" s="2"/>
      <c r="S817" s="939"/>
      <c r="T817" s="938"/>
      <c r="U817" s="938"/>
      <c r="V817" s="938"/>
      <c r="W817" s="2"/>
      <c r="X817" s="2"/>
      <c r="Y817" s="2"/>
      <c r="Z817" s="2"/>
      <c r="AA817" s="2"/>
      <c r="AB817" s="2"/>
      <c r="AC817" s="940"/>
      <c r="AD817" s="2"/>
      <c r="AE817" s="2"/>
      <c r="AF817" s="2"/>
      <c r="AG817" s="2"/>
      <c r="AH817" s="2"/>
      <c r="AI817" s="2"/>
      <c r="AJ817" s="2"/>
      <c r="AK817" s="2"/>
      <c r="AL817" s="2"/>
      <c r="AM817" s="2"/>
      <c r="AN817" s="2"/>
      <c r="AO817" s="2"/>
      <c r="AP817" s="2"/>
      <c r="AQ817" s="2"/>
      <c r="AR817" s="2"/>
      <c r="AS817" s="2"/>
      <c r="AT817" s="2"/>
      <c r="AU817" s="2"/>
      <c r="AV817" s="2"/>
      <c r="AW817" s="2"/>
    </row>
    <row r="818">
      <c r="A818" s="2"/>
      <c r="B818" s="2"/>
      <c r="C818" s="2"/>
      <c r="D818" s="2"/>
      <c r="E818" s="2"/>
      <c r="F818" s="2"/>
      <c r="G818" s="2"/>
      <c r="H818" s="2"/>
      <c r="I818" s="2"/>
      <c r="J818" s="2"/>
      <c r="K818" s="2"/>
      <c r="L818" s="2"/>
      <c r="M818" s="2"/>
      <c r="N818" s="2"/>
      <c r="O818" s="2"/>
      <c r="P818" s="2"/>
      <c r="Q818" s="938"/>
      <c r="R818" s="2"/>
      <c r="S818" s="939"/>
      <c r="T818" s="938"/>
      <c r="U818" s="938"/>
      <c r="V818" s="938"/>
      <c r="W818" s="2"/>
      <c r="X818" s="2"/>
      <c r="Y818" s="2"/>
      <c r="Z818" s="2"/>
      <c r="AA818" s="2"/>
      <c r="AB818" s="2"/>
      <c r="AC818" s="940"/>
      <c r="AD818" s="2"/>
      <c r="AE818" s="2"/>
      <c r="AF818" s="2"/>
      <c r="AG818" s="2"/>
      <c r="AH818" s="2"/>
      <c r="AI818" s="2"/>
      <c r="AJ818" s="2"/>
      <c r="AK818" s="2"/>
      <c r="AL818" s="2"/>
      <c r="AM818" s="2"/>
      <c r="AN818" s="2"/>
      <c r="AO818" s="2"/>
      <c r="AP818" s="2"/>
      <c r="AQ818" s="2"/>
      <c r="AR818" s="2"/>
      <c r="AS818" s="2"/>
      <c r="AT818" s="2"/>
      <c r="AU818" s="2"/>
      <c r="AV818" s="2"/>
      <c r="AW818" s="2"/>
    </row>
    <row r="819">
      <c r="A819" s="2"/>
      <c r="B819" s="2"/>
      <c r="C819" s="2"/>
      <c r="D819" s="2"/>
      <c r="E819" s="2"/>
      <c r="F819" s="2"/>
      <c r="G819" s="2"/>
      <c r="H819" s="2"/>
      <c r="I819" s="2"/>
      <c r="J819" s="2"/>
      <c r="K819" s="2"/>
      <c r="L819" s="2"/>
      <c r="M819" s="2"/>
      <c r="N819" s="2"/>
      <c r="O819" s="2"/>
      <c r="P819" s="2"/>
      <c r="Q819" s="938"/>
      <c r="R819" s="2"/>
      <c r="S819" s="939"/>
      <c r="T819" s="938"/>
      <c r="U819" s="938"/>
      <c r="V819" s="938"/>
      <c r="W819" s="2"/>
      <c r="X819" s="2"/>
      <c r="Y819" s="2"/>
      <c r="Z819" s="2"/>
      <c r="AA819" s="2"/>
      <c r="AB819" s="2"/>
      <c r="AC819" s="940"/>
      <c r="AD819" s="2"/>
      <c r="AE819" s="2"/>
      <c r="AF819" s="2"/>
      <c r="AG819" s="2"/>
      <c r="AH819" s="2"/>
      <c r="AI819" s="2"/>
      <c r="AJ819" s="2"/>
      <c r="AK819" s="2"/>
      <c r="AL819" s="2"/>
      <c r="AM819" s="2"/>
      <c r="AN819" s="2"/>
      <c r="AO819" s="2"/>
      <c r="AP819" s="2"/>
      <c r="AQ819" s="2"/>
      <c r="AR819" s="2"/>
      <c r="AS819" s="2"/>
      <c r="AT819" s="2"/>
      <c r="AU819" s="2"/>
      <c r="AV819" s="2"/>
      <c r="AW819" s="2"/>
    </row>
    <row r="820">
      <c r="A820" s="2"/>
      <c r="B820" s="2"/>
      <c r="C820" s="2"/>
      <c r="D820" s="2"/>
      <c r="E820" s="2"/>
      <c r="F820" s="2"/>
      <c r="G820" s="2"/>
      <c r="H820" s="2"/>
      <c r="I820" s="2"/>
      <c r="J820" s="2"/>
      <c r="K820" s="2"/>
      <c r="L820" s="2"/>
      <c r="M820" s="2"/>
      <c r="N820" s="2"/>
      <c r="O820" s="2"/>
      <c r="P820" s="2"/>
      <c r="Q820" s="938"/>
      <c r="R820" s="2"/>
      <c r="S820" s="939"/>
      <c r="T820" s="938"/>
      <c r="U820" s="938"/>
      <c r="V820" s="938"/>
      <c r="W820" s="2"/>
      <c r="X820" s="2"/>
      <c r="Y820" s="2"/>
      <c r="Z820" s="2"/>
      <c r="AA820" s="2"/>
      <c r="AB820" s="2"/>
      <c r="AC820" s="940"/>
      <c r="AD820" s="2"/>
      <c r="AE820" s="2"/>
      <c r="AF820" s="2"/>
      <c r="AG820" s="2"/>
      <c r="AH820" s="2"/>
      <c r="AI820" s="2"/>
      <c r="AJ820" s="2"/>
      <c r="AK820" s="2"/>
      <c r="AL820" s="2"/>
      <c r="AM820" s="2"/>
      <c r="AN820" s="2"/>
      <c r="AO820" s="2"/>
      <c r="AP820" s="2"/>
      <c r="AQ820" s="2"/>
      <c r="AR820" s="2"/>
      <c r="AS820" s="2"/>
      <c r="AT820" s="2"/>
      <c r="AU820" s="2"/>
      <c r="AV820" s="2"/>
      <c r="AW820" s="2"/>
    </row>
    <row r="821">
      <c r="A821" s="2"/>
      <c r="B821" s="2"/>
      <c r="C821" s="2"/>
      <c r="D821" s="2"/>
      <c r="E821" s="2"/>
      <c r="F821" s="2"/>
      <c r="G821" s="2"/>
      <c r="H821" s="2"/>
      <c r="I821" s="2"/>
      <c r="J821" s="2"/>
      <c r="K821" s="2"/>
      <c r="L821" s="2"/>
      <c r="M821" s="2"/>
      <c r="N821" s="2"/>
      <c r="O821" s="2"/>
      <c r="P821" s="2"/>
      <c r="Q821" s="938"/>
      <c r="R821" s="2"/>
      <c r="S821" s="939"/>
      <c r="T821" s="938"/>
      <c r="U821" s="938"/>
      <c r="V821" s="938"/>
      <c r="W821" s="2"/>
      <c r="X821" s="2"/>
      <c r="Y821" s="2"/>
      <c r="Z821" s="2"/>
      <c r="AA821" s="2"/>
      <c r="AB821" s="2"/>
      <c r="AC821" s="940"/>
      <c r="AD821" s="2"/>
      <c r="AE821" s="2"/>
      <c r="AF821" s="2"/>
      <c r="AG821" s="2"/>
      <c r="AH821" s="2"/>
      <c r="AI821" s="2"/>
      <c r="AJ821" s="2"/>
      <c r="AK821" s="2"/>
      <c r="AL821" s="2"/>
      <c r="AM821" s="2"/>
      <c r="AN821" s="2"/>
      <c r="AO821" s="2"/>
      <c r="AP821" s="2"/>
      <c r="AQ821" s="2"/>
      <c r="AR821" s="2"/>
      <c r="AS821" s="2"/>
      <c r="AT821" s="2"/>
      <c r="AU821" s="2"/>
      <c r="AV821" s="2"/>
      <c r="AW821" s="2"/>
    </row>
    <row r="822">
      <c r="A822" s="2"/>
      <c r="B822" s="2"/>
      <c r="C822" s="2"/>
      <c r="D822" s="2"/>
      <c r="E822" s="2"/>
      <c r="F822" s="2"/>
      <c r="G822" s="2"/>
      <c r="H822" s="2"/>
      <c r="I822" s="2"/>
      <c r="J822" s="2"/>
      <c r="K822" s="2"/>
      <c r="L822" s="2"/>
      <c r="M822" s="2"/>
      <c r="N822" s="2"/>
      <c r="O822" s="2"/>
      <c r="P822" s="2"/>
      <c r="Q822" s="938"/>
      <c r="R822" s="2"/>
      <c r="S822" s="939"/>
      <c r="T822" s="938"/>
      <c r="U822" s="938"/>
      <c r="V822" s="938"/>
      <c r="W822" s="2"/>
      <c r="X822" s="2"/>
      <c r="Y822" s="2"/>
      <c r="Z822" s="2"/>
      <c r="AA822" s="2"/>
      <c r="AB822" s="2"/>
      <c r="AC822" s="940"/>
      <c r="AD822" s="2"/>
      <c r="AE822" s="2"/>
      <c r="AF822" s="2"/>
      <c r="AG822" s="2"/>
      <c r="AH822" s="2"/>
      <c r="AI822" s="2"/>
      <c r="AJ822" s="2"/>
      <c r="AK822" s="2"/>
      <c r="AL822" s="2"/>
      <c r="AM822" s="2"/>
      <c r="AN822" s="2"/>
      <c r="AO822" s="2"/>
      <c r="AP822" s="2"/>
      <c r="AQ822" s="2"/>
      <c r="AR822" s="2"/>
      <c r="AS822" s="2"/>
      <c r="AT822" s="2"/>
      <c r="AU822" s="2"/>
      <c r="AV822" s="2"/>
      <c r="AW822" s="2"/>
    </row>
    <row r="823">
      <c r="A823" s="2"/>
      <c r="B823" s="2"/>
      <c r="C823" s="2"/>
      <c r="D823" s="2"/>
      <c r="E823" s="2"/>
      <c r="F823" s="2"/>
      <c r="G823" s="2"/>
      <c r="H823" s="2"/>
      <c r="I823" s="2"/>
      <c r="J823" s="2"/>
      <c r="K823" s="2"/>
      <c r="L823" s="2"/>
      <c r="M823" s="2"/>
      <c r="N823" s="2"/>
      <c r="O823" s="2"/>
      <c r="P823" s="2"/>
      <c r="Q823" s="938"/>
      <c r="R823" s="2"/>
      <c r="S823" s="939"/>
      <c r="T823" s="938"/>
      <c r="U823" s="938"/>
      <c r="V823" s="938"/>
      <c r="W823" s="2"/>
      <c r="X823" s="2"/>
      <c r="Y823" s="2"/>
      <c r="Z823" s="2"/>
      <c r="AA823" s="2"/>
      <c r="AB823" s="2"/>
      <c r="AC823" s="940"/>
      <c r="AD823" s="2"/>
      <c r="AE823" s="2"/>
      <c r="AF823" s="2"/>
      <c r="AG823" s="2"/>
      <c r="AH823" s="2"/>
      <c r="AI823" s="2"/>
      <c r="AJ823" s="2"/>
      <c r="AK823" s="2"/>
      <c r="AL823" s="2"/>
      <c r="AM823" s="2"/>
      <c r="AN823" s="2"/>
      <c r="AO823" s="2"/>
      <c r="AP823" s="2"/>
      <c r="AQ823" s="2"/>
      <c r="AR823" s="2"/>
      <c r="AS823" s="2"/>
      <c r="AT823" s="2"/>
      <c r="AU823" s="2"/>
      <c r="AV823" s="2"/>
      <c r="AW823" s="2"/>
    </row>
    <row r="824">
      <c r="A824" s="2"/>
      <c r="B824" s="2"/>
      <c r="C824" s="2"/>
      <c r="D824" s="2"/>
      <c r="E824" s="2"/>
      <c r="F824" s="2"/>
      <c r="G824" s="2"/>
      <c r="H824" s="2"/>
      <c r="I824" s="2"/>
      <c r="J824" s="2"/>
      <c r="K824" s="2"/>
      <c r="L824" s="2"/>
      <c r="M824" s="2"/>
      <c r="N824" s="2"/>
      <c r="O824" s="2"/>
      <c r="P824" s="2"/>
      <c r="Q824" s="938"/>
      <c r="R824" s="2"/>
      <c r="S824" s="939"/>
      <c r="T824" s="938"/>
      <c r="U824" s="938"/>
      <c r="V824" s="938"/>
      <c r="W824" s="2"/>
      <c r="X824" s="2"/>
      <c r="Y824" s="2"/>
      <c r="Z824" s="2"/>
      <c r="AA824" s="2"/>
      <c r="AB824" s="2"/>
      <c r="AC824" s="940"/>
      <c r="AD824" s="2"/>
      <c r="AE824" s="2"/>
      <c r="AF824" s="2"/>
      <c r="AG824" s="2"/>
      <c r="AH824" s="2"/>
      <c r="AI824" s="2"/>
      <c r="AJ824" s="2"/>
      <c r="AK824" s="2"/>
      <c r="AL824" s="2"/>
      <c r="AM824" s="2"/>
      <c r="AN824" s="2"/>
      <c r="AO824" s="2"/>
      <c r="AP824" s="2"/>
      <c r="AQ824" s="2"/>
      <c r="AR824" s="2"/>
      <c r="AS824" s="2"/>
      <c r="AT824" s="2"/>
      <c r="AU824" s="2"/>
      <c r="AV824" s="2"/>
      <c r="AW824" s="2"/>
    </row>
    <row r="825">
      <c r="A825" s="2"/>
      <c r="B825" s="2"/>
      <c r="C825" s="2"/>
      <c r="D825" s="2"/>
      <c r="E825" s="2"/>
      <c r="F825" s="2"/>
      <c r="G825" s="2"/>
      <c r="H825" s="2"/>
      <c r="I825" s="2"/>
      <c r="J825" s="2"/>
      <c r="K825" s="2"/>
      <c r="L825" s="2"/>
      <c r="M825" s="2"/>
      <c r="N825" s="2"/>
      <c r="O825" s="2"/>
      <c r="P825" s="2"/>
      <c r="Q825" s="938"/>
      <c r="R825" s="2"/>
      <c r="S825" s="939"/>
      <c r="T825" s="938"/>
      <c r="U825" s="938"/>
      <c r="V825" s="938"/>
      <c r="W825" s="2"/>
      <c r="X825" s="2"/>
      <c r="Y825" s="2"/>
      <c r="Z825" s="2"/>
      <c r="AA825" s="2"/>
      <c r="AB825" s="2"/>
      <c r="AC825" s="940"/>
      <c r="AD825" s="2"/>
      <c r="AE825" s="2"/>
      <c r="AF825" s="2"/>
      <c r="AG825" s="2"/>
      <c r="AH825" s="2"/>
      <c r="AI825" s="2"/>
      <c r="AJ825" s="2"/>
      <c r="AK825" s="2"/>
      <c r="AL825" s="2"/>
      <c r="AM825" s="2"/>
      <c r="AN825" s="2"/>
      <c r="AO825" s="2"/>
      <c r="AP825" s="2"/>
      <c r="AQ825" s="2"/>
      <c r="AR825" s="2"/>
      <c r="AS825" s="2"/>
      <c r="AT825" s="2"/>
      <c r="AU825" s="2"/>
      <c r="AV825" s="2"/>
      <c r="AW825" s="2"/>
    </row>
    <row r="826">
      <c r="A826" s="2"/>
      <c r="B826" s="2"/>
      <c r="C826" s="2"/>
      <c r="D826" s="2"/>
      <c r="E826" s="2"/>
      <c r="F826" s="2"/>
      <c r="G826" s="2"/>
      <c r="H826" s="2"/>
      <c r="I826" s="2"/>
      <c r="J826" s="2"/>
      <c r="K826" s="2"/>
      <c r="L826" s="2"/>
      <c r="M826" s="2"/>
      <c r="N826" s="2"/>
      <c r="O826" s="2"/>
      <c r="P826" s="2"/>
      <c r="Q826" s="938"/>
      <c r="R826" s="2"/>
      <c r="S826" s="939"/>
      <c r="T826" s="938"/>
      <c r="U826" s="938"/>
      <c r="V826" s="938"/>
      <c r="W826" s="2"/>
      <c r="X826" s="2"/>
      <c r="Y826" s="2"/>
      <c r="Z826" s="2"/>
      <c r="AA826" s="2"/>
      <c r="AB826" s="2"/>
      <c r="AC826" s="940"/>
      <c r="AD826" s="2"/>
      <c r="AE826" s="2"/>
      <c r="AF826" s="2"/>
      <c r="AG826" s="2"/>
      <c r="AH826" s="2"/>
      <c r="AI826" s="2"/>
      <c r="AJ826" s="2"/>
      <c r="AK826" s="2"/>
      <c r="AL826" s="2"/>
      <c r="AM826" s="2"/>
      <c r="AN826" s="2"/>
      <c r="AO826" s="2"/>
      <c r="AP826" s="2"/>
      <c r="AQ826" s="2"/>
      <c r="AR826" s="2"/>
      <c r="AS826" s="2"/>
      <c r="AT826" s="2"/>
      <c r="AU826" s="2"/>
      <c r="AV826" s="2"/>
      <c r="AW826" s="2"/>
    </row>
    <row r="827">
      <c r="A827" s="2"/>
      <c r="B827" s="2"/>
      <c r="C827" s="2"/>
      <c r="D827" s="2"/>
      <c r="E827" s="2"/>
      <c r="F827" s="2"/>
      <c r="G827" s="2"/>
      <c r="H827" s="2"/>
      <c r="I827" s="2"/>
      <c r="J827" s="2"/>
      <c r="K827" s="2"/>
      <c r="L827" s="2"/>
      <c r="M827" s="2"/>
      <c r="N827" s="2"/>
      <c r="O827" s="2"/>
      <c r="P827" s="2"/>
      <c r="Q827" s="938"/>
      <c r="R827" s="2"/>
      <c r="S827" s="939"/>
      <c r="T827" s="938"/>
      <c r="U827" s="938"/>
      <c r="V827" s="938"/>
      <c r="W827" s="2"/>
      <c r="X827" s="2"/>
      <c r="Y827" s="2"/>
      <c r="Z827" s="2"/>
      <c r="AA827" s="2"/>
      <c r="AB827" s="2"/>
      <c r="AC827" s="940"/>
      <c r="AD827" s="2"/>
      <c r="AE827" s="2"/>
      <c r="AF827" s="2"/>
      <c r="AG827" s="2"/>
      <c r="AH827" s="2"/>
      <c r="AI827" s="2"/>
      <c r="AJ827" s="2"/>
      <c r="AK827" s="2"/>
      <c r="AL827" s="2"/>
      <c r="AM827" s="2"/>
      <c r="AN827" s="2"/>
      <c r="AO827" s="2"/>
      <c r="AP827" s="2"/>
      <c r="AQ827" s="2"/>
      <c r="AR827" s="2"/>
      <c r="AS827" s="2"/>
      <c r="AT827" s="2"/>
      <c r="AU827" s="2"/>
      <c r="AV827" s="2"/>
      <c r="AW827" s="2"/>
    </row>
    <row r="828">
      <c r="A828" s="2"/>
      <c r="B828" s="2"/>
      <c r="C828" s="2"/>
      <c r="D828" s="2"/>
      <c r="E828" s="2"/>
      <c r="F828" s="2"/>
      <c r="G828" s="2"/>
      <c r="H828" s="2"/>
      <c r="I828" s="2"/>
      <c r="J828" s="2"/>
      <c r="K828" s="2"/>
      <c r="L828" s="2"/>
      <c r="M828" s="2"/>
      <c r="N828" s="2"/>
      <c r="O828" s="2"/>
      <c r="P828" s="2"/>
      <c r="Q828" s="938"/>
      <c r="R828" s="2"/>
      <c r="S828" s="939"/>
      <c r="T828" s="938"/>
      <c r="U828" s="938"/>
      <c r="V828" s="938"/>
      <c r="W828" s="2"/>
      <c r="X828" s="2"/>
      <c r="Y828" s="2"/>
      <c r="Z828" s="2"/>
      <c r="AA828" s="2"/>
      <c r="AB828" s="2"/>
      <c r="AC828" s="940"/>
      <c r="AD828" s="2"/>
      <c r="AE828" s="2"/>
      <c r="AF828" s="2"/>
      <c r="AG828" s="2"/>
      <c r="AH828" s="2"/>
      <c r="AI828" s="2"/>
      <c r="AJ828" s="2"/>
      <c r="AK828" s="2"/>
      <c r="AL828" s="2"/>
      <c r="AM828" s="2"/>
      <c r="AN828" s="2"/>
      <c r="AO828" s="2"/>
      <c r="AP828" s="2"/>
      <c r="AQ828" s="2"/>
      <c r="AR828" s="2"/>
      <c r="AS828" s="2"/>
      <c r="AT828" s="2"/>
      <c r="AU828" s="2"/>
      <c r="AV828" s="2"/>
      <c r="AW828" s="2"/>
    </row>
    <row r="829">
      <c r="A829" s="2"/>
      <c r="B829" s="2"/>
      <c r="C829" s="2"/>
      <c r="D829" s="2"/>
      <c r="E829" s="2"/>
      <c r="F829" s="2"/>
      <c r="G829" s="2"/>
      <c r="H829" s="2"/>
      <c r="I829" s="2"/>
      <c r="J829" s="2"/>
      <c r="K829" s="2"/>
      <c r="L829" s="2"/>
      <c r="M829" s="2"/>
      <c r="N829" s="2"/>
      <c r="O829" s="2"/>
      <c r="P829" s="2"/>
      <c r="Q829" s="938"/>
      <c r="R829" s="2"/>
      <c r="S829" s="939"/>
      <c r="T829" s="938"/>
      <c r="U829" s="938"/>
      <c r="V829" s="938"/>
      <c r="W829" s="2"/>
      <c r="X829" s="2"/>
      <c r="Y829" s="2"/>
      <c r="Z829" s="2"/>
      <c r="AA829" s="2"/>
      <c r="AB829" s="2"/>
      <c r="AC829" s="940"/>
      <c r="AD829" s="2"/>
      <c r="AE829" s="2"/>
      <c r="AF829" s="2"/>
      <c r="AG829" s="2"/>
      <c r="AH829" s="2"/>
      <c r="AI829" s="2"/>
      <c r="AJ829" s="2"/>
      <c r="AK829" s="2"/>
      <c r="AL829" s="2"/>
      <c r="AM829" s="2"/>
      <c r="AN829" s="2"/>
      <c r="AO829" s="2"/>
      <c r="AP829" s="2"/>
      <c r="AQ829" s="2"/>
      <c r="AR829" s="2"/>
      <c r="AS829" s="2"/>
      <c r="AT829" s="2"/>
      <c r="AU829" s="2"/>
      <c r="AV829" s="2"/>
      <c r="AW829" s="2"/>
    </row>
    <row r="830">
      <c r="A830" s="2"/>
      <c r="B830" s="2"/>
      <c r="C830" s="2"/>
      <c r="D830" s="2"/>
      <c r="E830" s="2"/>
      <c r="F830" s="2"/>
      <c r="G830" s="2"/>
      <c r="H830" s="2"/>
      <c r="I830" s="2"/>
      <c r="J830" s="2"/>
      <c r="K830" s="2"/>
      <c r="L830" s="2"/>
      <c r="M830" s="2"/>
      <c r="N830" s="2"/>
      <c r="O830" s="2"/>
      <c r="P830" s="2"/>
      <c r="Q830" s="938"/>
      <c r="R830" s="2"/>
      <c r="S830" s="939"/>
      <c r="T830" s="938"/>
      <c r="U830" s="938"/>
      <c r="V830" s="938"/>
      <c r="W830" s="2"/>
      <c r="X830" s="2"/>
      <c r="Y830" s="2"/>
      <c r="Z830" s="2"/>
      <c r="AA830" s="2"/>
      <c r="AB830" s="2"/>
      <c r="AC830" s="940"/>
      <c r="AD830" s="2"/>
      <c r="AE830" s="2"/>
      <c r="AF830" s="2"/>
      <c r="AG830" s="2"/>
      <c r="AH830" s="2"/>
      <c r="AI830" s="2"/>
      <c r="AJ830" s="2"/>
      <c r="AK830" s="2"/>
      <c r="AL830" s="2"/>
      <c r="AM830" s="2"/>
      <c r="AN830" s="2"/>
      <c r="AO830" s="2"/>
      <c r="AP830" s="2"/>
      <c r="AQ830" s="2"/>
      <c r="AR830" s="2"/>
      <c r="AS830" s="2"/>
      <c r="AT830" s="2"/>
      <c r="AU830" s="2"/>
      <c r="AV830" s="2"/>
      <c r="AW830" s="2"/>
    </row>
    <row r="831">
      <c r="A831" s="2"/>
      <c r="B831" s="2"/>
      <c r="C831" s="2"/>
      <c r="D831" s="2"/>
      <c r="E831" s="2"/>
      <c r="F831" s="2"/>
      <c r="G831" s="2"/>
      <c r="H831" s="2"/>
      <c r="I831" s="2"/>
      <c r="J831" s="2"/>
      <c r="K831" s="2"/>
      <c r="L831" s="2"/>
      <c r="M831" s="2"/>
      <c r="N831" s="2"/>
      <c r="O831" s="2"/>
      <c r="P831" s="2"/>
      <c r="Q831" s="938"/>
      <c r="R831" s="2"/>
      <c r="S831" s="939"/>
      <c r="T831" s="938"/>
      <c r="U831" s="938"/>
      <c r="V831" s="938"/>
      <c r="W831" s="2"/>
      <c r="X831" s="2"/>
      <c r="Y831" s="2"/>
      <c r="Z831" s="2"/>
      <c r="AA831" s="2"/>
      <c r="AB831" s="2"/>
      <c r="AC831" s="940"/>
      <c r="AD831" s="2"/>
      <c r="AE831" s="2"/>
      <c r="AF831" s="2"/>
      <c r="AG831" s="2"/>
      <c r="AH831" s="2"/>
      <c r="AI831" s="2"/>
      <c r="AJ831" s="2"/>
      <c r="AK831" s="2"/>
      <c r="AL831" s="2"/>
      <c r="AM831" s="2"/>
      <c r="AN831" s="2"/>
      <c r="AO831" s="2"/>
      <c r="AP831" s="2"/>
      <c r="AQ831" s="2"/>
      <c r="AR831" s="2"/>
      <c r="AS831" s="2"/>
      <c r="AT831" s="2"/>
      <c r="AU831" s="2"/>
      <c r="AV831" s="2"/>
      <c r="AW831" s="2"/>
    </row>
    <row r="832">
      <c r="A832" s="2"/>
      <c r="B832" s="2"/>
      <c r="C832" s="2"/>
      <c r="D832" s="2"/>
      <c r="E832" s="2"/>
      <c r="F832" s="2"/>
      <c r="G832" s="2"/>
      <c r="H832" s="2"/>
      <c r="I832" s="2"/>
      <c r="J832" s="2"/>
      <c r="K832" s="2"/>
      <c r="L832" s="2"/>
      <c r="M832" s="2"/>
      <c r="N832" s="2"/>
      <c r="O832" s="2"/>
      <c r="P832" s="2"/>
      <c r="Q832" s="938"/>
      <c r="R832" s="2"/>
      <c r="S832" s="939"/>
      <c r="T832" s="938"/>
      <c r="U832" s="938"/>
      <c r="V832" s="938"/>
      <c r="W832" s="2"/>
      <c r="X832" s="2"/>
      <c r="Y832" s="2"/>
      <c r="Z832" s="2"/>
      <c r="AA832" s="2"/>
      <c r="AB832" s="2"/>
      <c r="AC832" s="940"/>
      <c r="AD832" s="2"/>
      <c r="AE832" s="2"/>
      <c r="AF832" s="2"/>
      <c r="AG832" s="2"/>
      <c r="AH832" s="2"/>
      <c r="AI832" s="2"/>
      <c r="AJ832" s="2"/>
      <c r="AK832" s="2"/>
      <c r="AL832" s="2"/>
      <c r="AM832" s="2"/>
      <c r="AN832" s="2"/>
      <c r="AO832" s="2"/>
      <c r="AP832" s="2"/>
      <c r="AQ832" s="2"/>
      <c r="AR832" s="2"/>
      <c r="AS832" s="2"/>
      <c r="AT832" s="2"/>
      <c r="AU832" s="2"/>
      <c r="AV832" s="2"/>
      <c r="AW832" s="2"/>
    </row>
    <row r="833">
      <c r="A833" s="2"/>
      <c r="B833" s="2"/>
      <c r="C833" s="2"/>
      <c r="D833" s="2"/>
      <c r="E833" s="2"/>
      <c r="F833" s="2"/>
      <c r="G833" s="2"/>
      <c r="H833" s="2"/>
      <c r="I833" s="2"/>
      <c r="J833" s="2"/>
      <c r="K833" s="2"/>
      <c r="L833" s="2"/>
      <c r="M833" s="2"/>
      <c r="N833" s="2"/>
      <c r="O833" s="2"/>
      <c r="P833" s="2"/>
      <c r="Q833" s="938"/>
      <c r="R833" s="2"/>
      <c r="S833" s="939"/>
      <c r="T833" s="938"/>
      <c r="U833" s="938"/>
      <c r="V833" s="938"/>
      <c r="W833" s="2"/>
      <c r="X833" s="2"/>
      <c r="Y833" s="2"/>
      <c r="Z833" s="2"/>
      <c r="AA833" s="2"/>
      <c r="AB833" s="2"/>
      <c r="AC833" s="940"/>
      <c r="AD833" s="2"/>
      <c r="AE833" s="2"/>
      <c r="AF833" s="2"/>
      <c r="AG833" s="2"/>
      <c r="AH833" s="2"/>
      <c r="AI833" s="2"/>
      <c r="AJ833" s="2"/>
      <c r="AK833" s="2"/>
      <c r="AL833" s="2"/>
      <c r="AM833" s="2"/>
      <c r="AN833" s="2"/>
      <c r="AO833" s="2"/>
      <c r="AP833" s="2"/>
      <c r="AQ833" s="2"/>
      <c r="AR833" s="2"/>
      <c r="AS833" s="2"/>
      <c r="AT833" s="2"/>
      <c r="AU833" s="2"/>
      <c r="AV833" s="2"/>
      <c r="AW833" s="2"/>
    </row>
    <row r="834">
      <c r="A834" s="2"/>
      <c r="B834" s="2"/>
      <c r="C834" s="2"/>
      <c r="D834" s="2"/>
      <c r="E834" s="2"/>
      <c r="F834" s="2"/>
      <c r="G834" s="2"/>
      <c r="H834" s="2"/>
      <c r="I834" s="2"/>
      <c r="J834" s="2"/>
      <c r="K834" s="2"/>
      <c r="L834" s="2"/>
      <c r="M834" s="2"/>
      <c r="N834" s="2"/>
      <c r="O834" s="2"/>
      <c r="P834" s="2"/>
      <c r="Q834" s="938"/>
      <c r="R834" s="2"/>
      <c r="S834" s="939"/>
      <c r="T834" s="938"/>
      <c r="U834" s="938"/>
      <c r="V834" s="938"/>
      <c r="W834" s="2"/>
      <c r="X834" s="2"/>
      <c r="Y834" s="2"/>
      <c r="Z834" s="2"/>
      <c r="AA834" s="2"/>
      <c r="AB834" s="2"/>
      <c r="AC834" s="940"/>
      <c r="AD834" s="2"/>
      <c r="AE834" s="2"/>
      <c r="AF834" s="2"/>
      <c r="AG834" s="2"/>
      <c r="AH834" s="2"/>
      <c r="AI834" s="2"/>
      <c r="AJ834" s="2"/>
      <c r="AK834" s="2"/>
      <c r="AL834" s="2"/>
      <c r="AM834" s="2"/>
      <c r="AN834" s="2"/>
      <c r="AO834" s="2"/>
      <c r="AP834" s="2"/>
      <c r="AQ834" s="2"/>
      <c r="AR834" s="2"/>
      <c r="AS834" s="2"/>
      <c r="AT834" s="2"/>
      <c r="AU834" s="2"/>
      <c r="AV834" s="2"/>
      <c r="AW834" s="2"/>
    </row>
    <row r="835">
      <c r="A835" s="2"/>
      <c r="B835" s="2"/>
      <c r="C835" s="2"/>
      <c r="D835" s="2"/>
      <c r="E835" s="2"/>
      <c r="F835" s="2"/>
      <c r="G835" s="2"/>
      <c r="H835" s="2"/>
      <c r="I835" s="2"/>
      <c r="J835" s="2"/>
      <c r="K835" s="2"/>
      <c r="L835" s="2"/>
      <c r="M835" s="2"/>
      <c r="N835" s="2"/>
      <c r="O835" s="2"/>
      <c r="P835" s="2"/>
      <c r="Q835" s="938"/>
      <c r="R835" s="2"/>
      <c r="S835" s="939"/>
      <c r="T835" s="938"/>
      <c r="U835" s="938"/>
      <c r="V835" s="938"/>
      <c r="W835" s="2"/>
      <c r="X835" s="2"/>
      <c r="Y835" s="2"/>
      <c r="Z835" s="2"/>
      <c r="AA835" s="2"/>
      <c r="AB835" s="2"/>
      <c r="AC835" s="940"/>
      <c r="AD835" s="2"/>
      <c r="AE835" s="2"/>
      <c r="AF835" s="2"/>
      <c r="AG835" s="2"/>
      <c r="AH835" s="2"/>
      <c r="AI835" s="2"/>
      <c r="AJ835" s="2"/>
      <c r="AK835" s="2"/>
      <c r="AL835" s="2"/>
      <c r="AM835" s="2"/>
      <c r="AN835" s="2"/>
      <c r="AO835" s="2"/>
      <c r="AP835" s="2"/>
      <c r="AQ835" s="2"/>
      <c r="AR835" s="2"/>
      <c r="AS835" s="2"/>
      <c r="AT835" s="2"/>
      <c r="AU835" s="2"/>
      <c r="AV835" s="2"/>
      <c r="AW835" s="2"/>
    </row>
    <row r="836">
      <c r="A836" s="2"/>
      <c r="B836" s="2"/>
      <c r="C836" s="2"/>
      <c r="D836" s="2"/>
      <c r="E836" s="2"/>
      <c r="F836" s="2"/>
      <c r="G836" s="2"/>
      <c r="H836" s="2"/>
      <c r="I836" s="2"/>
      <c r="J836" s="2"/>
      <c r="K836" s="2"/>
      <c r="L836" s="2"/>
      <c r="M836" s="2"/>
      <c r="N836" s="2"/>
      <c r="O836" s="2"/>
      <c r="P836" s="2"/>
      <c r="Q836" s="938"/>
      <c r="R836" s="2"/>
      <c r="S836" s="939"/>
      <c r="T836" s="938"/>
      <c r="U836" s="938"/>
      <c r="V836" s="938"/>
      <c r="W836" s="2"/>
      <c r="X836" s="2"/>
      <c r="Y836" s="2"/>
      <c r="Z836" s="2"/>
      <c r="AA836" s="2"/>
      <c r="AB836" s="2"/>
      <c r="AC836" s="940"/>
      <c r="AD836" s="2"/>
      <c r="AE836" s="2"/>
      <c r="AF836" s="2"/>
      <c r="AG836" s="2"/>
      <c r="AH836" s="2"/>
      <c r="AI836" s="2"/>
      <c r="AJ836" s="2"/>
      <c r="AK836" s="2"/>
      <c r="AL836" s="2"/>
      <c r="AM836" s="2"/>
      <c r="AN836" s="2"/>
      <c r="AO836" s="2"/>
      <c r="AP836" s="2"/>
      <c r="AQ836" s="2"/>
      <c r="AR836" s="2"/>
      <c r="AS836" s="2"/>
      <c r="AT836" s="2"/>
      <c r="AU836" s="2"/>
      <c r="AV836" s="2"/>
      <c r="AW836" s="2"/>
    </row>
    <row r="837">
      <c r="A837" s="2"/>
      <c r="B837" s="2"/>
      <c r="C837" s="2"/>
      <c r="D837" s="2"/>
      <c r="E837" s="2"/>
      <c r="F837" s="2"/>
      <c r="G837" s="2"/>
      <c r="H837" s="2"/>
      <c r="I837" s="2"/>
      <c r="J837" s="2"/>
      <c r="K837" s="2"/>
      <c r="L837" s="2"/>
      <c r="M837" s="2"/>
      <c r="N837" s="2"/>
      <c r="O837" s="2"/>
      <c r="P837" s="2"/>
      <c r="Q837" s="938"/>
      <c r="R837" s="2"/>
      <c r="S837" s="939"/>
      <c r="T837" s="938"/>
      <c r="U837" s="938"/>
      <c r="V837" s="938"/>
      <c r="W837" s="2"/>
      <c r="X837" s="2"/>
      <c r="Y837" s="2"/>
      <c r="Z837" s="2"/>
      <c r="AA837" s="2"/>
      <c r="AB837" s="2"/>
      <c r="AC837" s="940"/>
      <c r="AD837" s="2"/>
      <c r="AE837" s="2"/>
      <c r="AF837" s="2"/>
      <c r="AG837" s="2"/>
      <c r="AH837" s="2"/>
      <c r="AI837" s="2"/>
      <c r="AJ837" s="2"/>
      <c r="AK837" s="2"/>
      <c r="AL837" s="2"/>
      <c r="AM837" s="2"/>
      <c r="AN837" s="2"/>
      <c r="AO837" s="2"/>
      <c r="AP837" s="2"/>
      <c r="AQ837" s="2"/>
      <c r="AR837" s="2"/>
      <c r="AS837" s="2"/>
      <c r="AT837" s="2"/>
      <c r="AU837" s="2"/>
      <c r="AV837" s="2"/>
      <c r="AW837" s="2"/>
    </row>
    <row r="838">
      <c r="A838" s="2"/>
      <c r="B838" s="2"/>
      <c r="C838" s="2"/>
      <c r="D838" s="2"/>
      <c r="E838" s="2"/>
      <c r="F838" s="2"/>
      <c r="G838" s="2"/>
      <c r="H838" s="2"/>
      <c r="I838" s="2"/>
      <c r="J838" s="2"/>
      <c r="K838" s="2"/>
      <c r="L838" s="2"/>
      <c r="M838" s="2"/>
      <c r="N838" s="2"/>
      <c r="O838" s="2"/>
      <c r="P838" s="2"/>
      <c r="Q838" s="938"/>
      <c r="R838" s="2"/>
      <c r="S838" s="939"/>
      <c r="T838" s="938"/>
      <c r="U838" s="938"/>
      <c r="V838" s="938"/>
      <c r="W838" s="2"/>
      <c r="X838" s="2"/>
      <c r="Y838" s="2"/>
      <c r="Z838" s="2"/>
      <c r="AA838" s="2"/>
      <c r="AB838" s="2"/>
      <c r="AC838" s="940"/>
      <c r="AD838" s="2"/>
      <c r="AE838" s="2"/>
      <c r="AF838" s="2"/>
      <c r="AG838" s="2"/>
      <c r="AH838" s="2"/>
      <c r="AI838" s="2"/>
      <c r="AJ838" s="2"/>
      <c r="AK838" s="2"/>
      <c r="AL838" s="2"/>
      <c r="AM838" s="2"/>
      <c r="AN838" s="2"/>
      <c r="AO838" s="2"/>
      <c r="AP838" s="2"/>
      <c r="AQ838" s="2"/>
      <c r="AR838" s="2"/>
      <c r="AS838" s="2"/>
      <c r="AT838" s="2"/>
      <c r="AU838" s="2"/>
      <c r="AV838" s="2"/>
      <c r="AW838" s="2"/>
    </row>
    <row r="839">
      <c r="A839" s="2"/>
      <c r="B839" s="2"/>
      <c r="C839" s="2"/>
      <c r="D839" s="2"/>
      <c r="E839" s="2"/>
      <c r="F839" s="2"/>
      <c r="G839" s="2"/>
      <c r="H839" s="2"/>
      <c r="I839" s="2"/>
      <c r="J839" s="2"/>
      <c r="K839" s="2"/>
      <c r="L839" s="2"/>
      <c r="M839" s="2"/>
      <c r="N839" s="2"/>
      <c r="O839" s="2"/>
      <c r="P839" s="2"/>
      <c r="Q839" s="938"/>
      <c r="R839" s="2"/>
      <c r="S839" s="939"/>
      <c r="T839" s="938"/>
      <c r="U839" s="938"/>
      <c r="V839" s="938"/>
      <c r="W839" s="2"/>
      <c r="X839" s="2"/>
      <c r="Y839" s="2"/>
      <c r="Z839" s="2"/>
      <c r="AA839" s="2"/>
      <c r="AB839" s="2"/>
      <c r="AC839" s="940"/>
      <c r="AD839" s="2"/>
      <c r="AE839" s="2"/>
      <c r="AF839" s="2"/>
      <c r="AG839" s="2"/>
      <c r="AH839" s="2"/>
      <c r="AI839" s="2"/>
      <c r="AJ839" s="2"/>
      <c r="AK839" s="2"/>
      <c r="AL839" s="2"/>
      <c r="AM839" s="2"/>
      <c r="AN839" s="2"/>
      <c r="AO839" s="2"/>
      <c r="AP839" s="2"/>
      <c r="AQ839" s="2"/>
      <c r="AR839" s="2"/>
      <c r="AS839" s="2"/>
      <c r="AT839" s="2"/>
      <c r="AU839" s="2"/>
      <c r="AV839" s="2"/>
      <c r="AW839" s="2"/>
    </row>
    <row r="840">
      <c r="A840" s="2"/>
      <c r="B840" s="2"/>
      <c r="C840" s="2"/>
      <c r="D840" s="2"/>
      <c r="E840" s="2"/>
      <c r="F840" s="2"/>
      <c r="G840" s="2"/>
      <c r="H840" s="2"/>
      <c r="I840" s="2"/>
      <c r="J840" s="2"/>
      <c r="K840" s="2"/>
      <c r="L840" s="2"/>
      <c r="M840" s="2"/>
      <c r="N840" s="2"/>
      <c r="O840" s="2"/>
      <c r="P840" s="2"/>
      <c r="Q840" s="938"/>
      <c r="R840" s="2"/>
      <c r="S840" s="939"/>
      <c r="T840" s="938"/>
      <c r="U840" s="938"/>
      <c r="V840" s="938"/>
      <c r="W840" s="2"/>
      <c r="X840" s="2"/>
      <c r="Y840" s="2"/>
      <c r="Z840" s="2"/>
      <c r="AA840" s="2"/>
      <c r="AB840" s="2"/>
      <c r="AC840" s="940"/>
      <c r="AD840" s="2"/>
      <c r="AE840" s="2"/>
      <c r="AF840" s="2"/>
      <c r="AG840" s="2"/>
      <c r="AH840" s="2"/>
      <c r="AI840" s="2"/>
      <c r="AJ840" s="2"/>
      <c r="AK840" s="2"/>
      <c r="AL840" s="2"/>
      <c r="AM840" s="2"/>
      <c r="AN840" s="2"/>
      <c r="AO840" s="2"/>
      <c r="AP840" s="2"/>
      <c r="AQ840" s="2"/>
      <c r="AR840" s="2"/>
      <c r="AS840" s="2"/>
      <c r="AT840" s="2"/>
      <c r="AU840" s="2"/>
      <c r="AV840" s="2"/>
      <c r="AW840" s="2"/>
    </row>
    <row r="841">
      <c r="A841" s="2"/>
      <c r="B841" s="2"/>
      <c r="C841" s="2"/>
      <c r="D841" s="2"/>
      <c r="E841" s="2"/>
      <c r="F841" s="2"/>
      <c r="G841" s="2"/>
      <c r="H841" s="2"/>
      <c r="I841" s="2"/>
      <c r="J841" s="2"/>
      <c r="K841" s="2"/>
      <c r="L841" s="2"/>
      <c r="M841" s="2"/>
      <c r="N841" s="2"/>
      <c r="O841" s="2"/>
      <c r="P841" s="2"/>
      <c r="Q841" s="938"/>
      <c r="R841" s="2"/>
      <c r="S841" s="939"/>
      <c r="T841" s="938"/>
      <c r="U841" s="938"/>
      <c r="V841" s="938"/>
      <c r="W841" s="2"/>
      <c r="X841" s="2"/>
      <c r="Y841" s="2"/>
      <c r="Z841" s="2"/>
      <c r="AA841" s="2"/>
      <c r="AB841" s="2"/>
      <c r="AC841" s="940"/>
      <c r="AD841" s="2"/>
      <c r="AE841" s="2"/>
      <c r="AF841" s="2"/>
      <c r="AG841" s="2"/>
      <c r="AH841" s="2"/>
      <c r="AI841" s="2"/>
      <c r="AJ841" s="2"/>
      <c r="AK841" s="2"/>
      <c r="AL841" s="2"/>
      <c r="AM841" s="2"/>
      <c r="AN841" s="2"/>
      <c r="AO841" s="2"/>
      <c r="AP841" s="2"/>
      <c r="AQ841" s="2"/>
      <c r="AR841" s="2"/>
      <c r="AS841" s="2"/>
      <c r="AT841" s="2"/>
      <c r="AU841" s="2"/>
      <c r="AV841" s="2"/>
      <c r="AW841" s="2"/>
    </row>
    <row r="842">
      <c r="A842" s="2"/>
      <c r="B842" s="2"/>
      <c r="C842" s="2"/>
      <c r="D842" s="2"/>
      <c r="E842" s="2"/>
      <c r="F842" s="2"/>
      <c r="G842" s="2"/>
      <c r="H842" s="2"/>
      <c r="I842" s="2"/>
      <c r="J842" s="2"/>
      <c r="K842" s="2"/>
      <c r="L842" s="2"/>
      <c r="M842" s="2"/>
      <c r="N842" s="2"/>
      <c r="O842" s="2"/>
      <c r="P842" s="2"/>
      <c r="Q842" s="938"/>
      <c r="R842" s="2"/>
      <c r="S842" s="939"/>
      <c r="T842" s="938"/>
      <c r="U842" s="938"/>
      <c r="V842" s="938"/>
      <c r="W842" s="2"/>
      <c r="X842" s="2"/>
      <c r="Y842" s="2"/>
      <c r="Z842" s="2"/>
      <c r="AA842" s="2"/>
      <c r="AB842" s="2"/>
      <c r="AC842" s="940"/>
      <c r="AD842" s="2"/>
      <c r="AE842" s="2"/>
      <c r="AF842" s="2"/>
      <c r="AG842" s="2"/>
      <c r="AH842" s="2"/>
      <c r="AI842" s="2"/>
      <c r="AJ842" s="2"/>
      <c r="AK842" s="2"/>
      <c r="AL842" s="2"/>
      <c r="AM842" s="2"/>
      <c r="AN842" s="2"/>
      <c r="AO842" s="2"/>
      <c r="AP842" s="2"/>
      <c r="AQ842" s="2"/>
      <c r="AR842" s="2"/>
      <c r="AS842" s="2"/>
      <c r="AT842" s="2"/>
      <c r="AU842" s="2"/>
      <c r="AV842" s="2"/>
      <c r="AW842" s="2"/>
    </row>
    <row r="843">
      <c r="A843" s="2"/>
      <c r="B843" s="2"/>
      <c r="C843" s="2"/>
      <c r="D843" s="2"/>
      <c r="E843" s="2"/>
      <c r="F843" s="2"/>
      <c r="G843" s="2"/>
      <c r="H843" s="2"/>
      <c r="I843" s="2"/>
      <c r="J843" s="2"/>
      <c r="K843" s="2"/>
      <c r="L843" s="2"/>
      <c r="M843" s="2"/>
      <c r="N843" s="2"/>
      <c r="O843" s="2"/>
      <c r="P843" s="2"/>
      <c r="Q843" s="938"/>
      <c r="R843" s="2"/>
      <c r="S843" s="939"/>
      <c r="T843" s="938"/>
      <c r="U843" s="938"/>
      <c r="V843" s="938"/>
      <c r="W843" s="2"/>
      <c r="X843" s="2"/>
      <c r="Y843" s="2"/>
      <c r="Z843" s="2"/>
      <c r="AA843" s="2"/>
      <c r="AB843" s="2"/>
      <c r="AC843" s="940"/>
      <c r="AD843" s="2"/>
      <c r="AE843" s="2"/>
      <c r="AF843" s="2"/>
      <c r="AG843" s="2"/>
      <c r="AH843" s="2"/>
      <c r="AI843" s="2"/>
      <c r="AJ843" s="2"/>
      <c r="AK843" s="2"/>
      <c r="AL843" s="2"/>
      <c r="AM843" s="2"/>
      <c r="AN843" s="2"/>
      <c r="AO843" s="2"/>
      <c r="AP843" s="2"/>
      <c r="AQ843" s="2"/>
      <c r="AR843" s="2"/>
      <c r="AS843" s="2"/>
      <c r="AT843" s="2"/>
      <c r="AU843" s="2"/>
      <c r="AV843" s="2"/>
      <c r="AW843" s="2"/>
    </row>
    <row r="844">
      <c r="A844" s="2"/>
      <c r="B844" s="2"/>
      <c r="C844" s="2"/>
      <c r="D844" s="2"/>
      <c r="E844" s="2"/>
      <c r="F844" s="2"/>
      <c r="G844" s="2"/>
      <c r="H844" s="2"/>
      <c r="I844" s="2"/>
      <c r="J844" s="2"/>
      <c r="K844" s="2"/>
      <c r="L844" s="2"/>
      <c r="M844" s="2"/>
      <c r="N844" s="2"/>
      <c r="O844" s="2"/>
      <c r="P844" s="2"/>
      <c r="Q844" s="938"/>
      <c r="R844" s="2"/>
      <c r="S844" s="939"/>
      <c r="T844" s="938"/>
      <c r="U844" s="938"/>
      <c r="V844" s="938"/>
      <c r="W844" s="2"/>
      <c r="X844" s="2"/>
      <c r="Y844" s="2"/>
      <c r="Z844" s="2"/>
      <c r="AA844" s="2"/>
      <c r="AB844" s="2"/>
      <c r="AC844" s="940"/>
      <c r="AD844" s="2"/>
      <c r="AE844" s="2"/>
      <c r="AF844" s="2"/>
      <c r="AG844" s="2"/>
      <c r="AH844" s="2"/>
      <c r="AI844" s="2"/>
      <c r="AJ844" s="2"/>
      <c r="AK844" s="2"/>
      <c r="AL844" s="2"/>
      <c r="AM844" s="2"/>
      <c r="AN844" s="2"/>
      <c r="AO844" s="2"/>
      <c r="AP844" s="2"/>
      <c r="AQ844" s="2"/>
      <c r="AR844" s="2"/>
      <c r="AS844" s="2"/>
      <c r="AT844" s="2"/>
      <c r="AU844" s="2"/>
      <c r="AV844" s="2"/>
      <c r="AW844" s="2"/>
    </row>
    <row r="845">
      <c r="A845" s="2"/>
      <c r="B845" s="2"/>
      <c r="C845" s="2"/>
      <c r="D845" s="2"/>
      <c r="E845" s="2"/>
      <c r="F845" s="2"/>
      <c r="G845" s="2"/>
      <c r="H845" s="2"/>
      <c r="I845" s="2"/>
      <c r="J845" s="2"/>
      <c r="K845" s="2"/>
      <c r="L845" s="2"/>
      <c r="M845" s="2"/>
      <c r="N845" s="2"/>
      <c r="O845" s="2"/>
      <c r="P845" s="2"/>
      <c r="Q845" s="938"/>
      <c r="R845" s="2"/>
      <c r="S845" s="939"/>
      <c r="T845" s="938"/>
      <c r="U845" s="938"/>
      <c r="V845" s="938"/>
      <c r="W845" s="2"/>
      <c r="X845" s="2"/>
      <c r="Y845" s="2"/>
      <c r="Z845" s="2"/>
      <c r="AA845" s="2"/>
      <c r="AB845" s="2"/>
      <c r="AC845" s="940"/>
      <c r="AD845" s="2"/>
      <c r="AE845" s="2"/>
      <c r="AF845" s="2"/>
      <c r="AG845" s="2"/>
      <c r="AH845" s="2"/>
      <c r="AI845" s="2"/>
      <c r="AJ845" s="2"/>
      <c r="AK845" s="2"/>
      <c r="AL845" s="2"/>
      <c r="AM845" s="2"/>
      <c r="AN845" s="2"/>
      <c r="AO845" s="2"/>
      <c r="AP845" s="2"/>
      <c r="AQ845" s="2"/>
      <c r="AR845" s="2"/>
      <c r="AS845" s="2"/>
      <c r="AT845" s="2"/>
      <c r="AU845" s="2"/>
      <c r="AV845" s="2"/>
      <c r="AW845" s="2"/>
    </row>
    <row r="846">
      <c r="A846" s="2"/>
      <c r="B846" s="2"/>
      <c r="C846" s="2"/>
      <c r="D846" s="2"/>
      <c r="E846" s="2"/>
      <c r="F846" s="2"/>
      <c r="G846" s="2"/>
      <c r="H846" s="2"/>
      <c r="I846" s="2"/>
      <c r="J846" s="2"/>
      <c r="K846" s="2"/>
      <c r="L846" s="2"/>
      <c r="M846" s="2"/>
      <c r="N846" s="2"/>
      <c r="O846" s="2"/>
      <c r="P846" s="2"/>
      <c r="Q846" s="938"/>
      <c r="R846" s="2"/>
      <c r="S846" s="939"/>
      <c r="T846" s="938"/>
      <c r="U846" s="938"/>
      <c r="V846" s="938"/>
      <c r="W846" s="2"/>
      <c r="X846" s="2"/>
      <c r="Y846" s="2"/>
      <c r="Z846" s="2"/>
      <c r="AA846" s="2"/>
      <c r="AB846" s="2"/>
      <c r="AC846" s="940"/>
      <c r="AD846" s="2"/>
      <c r="AE846" s="2"/>
      <c r="AF846" s="2"/>
      <c r="AG846" s="2"/>
      <c r="AH846" s="2"/>
      <c r="AI846" s="2"/>
      <c r="AJ846" s="2"/>
      <c r="AK846" s="2"/>
      <c r="AL846" s="2"/>
      <c r="AM846" s="2"/>
      <c r="AN846" s="2"/>
      <c r="AO846" s="2"/>
      <c r="AP846" s="2"/>
      <c r="AQ846" s="2"/>
      <c r="AR846" s="2"/>
      <c r="AS846" s="2"/>
      <c r="AT846" s="2"/>
      <c r="AU846" s="2"/>
      <c r="AV846" s="2"/>
      <c r="AW846" s="2"/>
    </row>
    <row r="847">
      <c r="A847" s="2"/>
      <c r="B847" s="2"/>
      <c r="C847" s="2"/>
      <c r="D847" s="2"/>
      <c r="E847" s="2"/>
      <c r="F847" s="2"/>
      <c r="G847" s="2"/>
      <c r="H847" s="2"/>
      <c r="I847" s="2"/>
      <c r="J847" s="2"/>
      <c r="K847" s="2"/>
      <c r="L847" s="2"/>
      <c r="M847" s="2"/>
      <c r="N847" s="2"/>
      <c r="O847" s="2"/>
      <c r="P847" s="2"/>
      <c r="Q847" s="938"/>
      <c r="R847" s="2"/>
      <c r="S847" s="939"/>
      <c r="T847" s="938"/>
      <c r="U847" s="938"/>
      <c r="V847" s="938"/>
      <c r="W847" s="2"/>
      <c r="X847" s="2"/>
      <c r="Y847" s="2"/>
      <c r="Z847" s="2"/>
      <c r="AA847" s="2"/>
      <c r="AB847" s="2"/>
      <c r="AC847" s="940"/>
      <c r="AD847" s="2"/>
      <c r="AE847" s="2"/>
      <c r="AF847" s="2"/>
      <c r="AG847" s="2"/>
      <c r="AH847" s="2"/>
      <c r="AI847" s="2"/>
      <c r="AJ847" s="2"/>
      <c r="AK847" s="2"/>
      <c r="AL847" s="2"/>
      <c r="AM847" s="2"/>
      <c r="AN847" s="2"/>
      <c r="AO847" s="2"/>
      <c r="AP847" s="2"/>
      <c r="AQ847" s="2"/>
      <c r="AR847" s="2"/>
      <c r="AS847" s="2"/>
      <c r="AT847" s="2"/>
      <c r="AU847" s="2"/>
      <c r="AV847" s="2"/>
      <c r="AW847" s="2"/>
    </row>
    <row r="848">
      <c r="A848" s="2"/>
      <c r="B848" s="2"/>
      <c r="C848" s="2"/>
      <c r="D848" s="2"/>
      <c r="E848" s="2"/>
      <c r="F848" s="2"/>
      <c r="G848" s="2"/>
      <c r="H848" s="2"/>
      <c r="I848" s="2"/>
      <c r="J848" s="2"/>
      <c r="K848" s="2"/>
      <c r="L848" s="2"/>
      <c r="M848" s="2"/>
      <c r="N848" s="2"/>
      <c r="O848" s="2"/>
      <c r="P848" s="2"/>
      <c r="Q848" s="938"/>
      <c r="R848" s="2"/>
      <c r="S848" s="939"/>
      <c r="T848" s="938"/>
      <c r="U848" s="938"/>
      <c r="V848" s="938"/>
      <c r="W848" s="2"/>
      <c r="X848" s="2"/>
      <c r="Y848" s="2"/>
      <c r="Z848" s="2"/>
      <c r="AA848" s="2"/>
      <c r="AB848" s="2"/>
      <c r="AC848" s="940"/>
      <c r="AD848" s="2"/>
      <c r="AE848" s="2"/>
      <c r="AF848" s="2"/>
      <c r="AG848" s="2"/>
      <c r="AH848" s="2"/>
      <c r="AI848" s="2"/>
      <c r="AJ848" s="2"/>
      <c r="AK848" s="2"/>
      <c r="AL848" s="2"/>
      <c r="AM848" s="2"/>
      <c r="AN848" s="2"/>
      <c r="AO848" s="2"/>
      <c r="AP848" s="2"/>
      <c r="AQ848" s="2"/>
      <c r="AR848" s="2"/>
      <c r="AS848" s="2"/>
      <c r="AT848" s="2"/>
      <c r="AU848" s="2"/>
      <c r="AV848" s="2"/>
      <c r="AW848" s="2"/>
    </row>
    <row r="849">
      <c r="A849" s="2"/>
      <c r="B849" s="2"/>
      <c r="C849" s="2"/>
      <c r="D849" s="2"/>
      <c r="E849" s="2"/>
      <c r="F849" s="2"/>
      <c r="G849" s="2"/>
      <c r="H849" s="2"/>
      <c r="I849" s="2"/>
      <c r="J849" s="2"/>
      <c r="K849" s="2"/>
      <c r="L849" s="2"/>
      <c r="M849" s="2"/>
      <c r="N849" s="2"/>
      <c r="O849" s="2"/>
      <c r="P849" s="2"/>
      <c r="Q849" s="938"/>
      <c r="R849" s="2"/>
      <c r="S849" s="939"/>
      <c r="T849" s="938"/>
      <c r="U849" s="938"/>
      <c r="V849" s="938"/>
      <c r="W849" s="2"/>
      <c r="X849" s="2"/>
      <c r="Y849" s="2"/>
      <c r="Z849" s="2"/>
      <c r="AA849" s="2"/>
      <c r="AB849" s="2"/>
      <c r="AC849" s="940"/>
      <c r="AD849" s="2"/>
      <c r="AE849" s="2"/>
      <c r="AF849" s="2"/>
      <c r="AG849" s="2"/>
      <c r="AH849" s="2"/>
      <c r="AI849" s="2"/>
      <c r="AJ849" s="2"/>
      <c r="AK849" s="2"/>
      <c r="AL849" s="2"/>
      <c r="AM849" s="2"/>
      <c r="AN849" s="2"/>
      <c r="AO849" s="2"/>
      <c r="AP849" s="2"/>
      <c r="AQ849" s="2"/>
      <c r="AR849" s="2"/>
      <c r="AS849" s="2"/>
      <c r="AT849" s="2"/>
      <c r="AU849" s="2"/>
      <c r="AV849" s="2"/>
      <c r="AW849" s="2"/>
    </row>
    <row r="850">
      <c r="A850" s="2"/>
      <c r="B850" s="2"/>
      <c r="C850" s="2"/>
      <c r="D850" s="2"/>
      <c r="E850" s="2"/>
      <c r="F850" s="2"/>
      <c r="G850" s="2"/>
      <c r="H850" s="2"/>
      <c r="I850" s="2"/>
      <c r="J850" s="2"/>
      <c r="K850" s="2"/>
      <c r="L850" s="2"/>
      <c r="M850" s="2"/>
      <c r="N850" s="2"/>
      <c r="O850" s="2"/>
      <c r="P850" s="2"/>
      <c r="Q850" s="938"/>
      <c r="R850" s="2"/>
      <c r="S850" s="939"/>
      <c r="T850" s="938"/>
      <c r="U850" s="938"/>
      <c r="V850" s="938"/>
      <c r="W850" s="2"/>
      <c r="X850" s="2"/>
      <c r="Y850" s="2"/>
      <c r="Z850" s="2"/>
      <c r="AA850" s="2"/>
      <c r="AB850" s="2"/>
      <c r="AC850" s="940"/>
      <c r="AD850" s="2"/>
      <c r="AE850" s="2"/>
      <c r="AF850" s="2"/>
      <c r="AG850" s="2"/>
      <c r="AH850" s="2"/>
      <c r="AI850" s="2"/>
      <c r="AJ850" s="2"/>
      <c r="AK850" s="2"/>
      <c r="AL850" s="2"/>
      <c r="AM850" s="2"/>
      <c r="AN850" s="2"/>
      <c r="AO850" s="2"/>
      <c r="AP850" s="2"/>
      <c r="AQ850" s="2"/>
      <c r="AR850" s="2"/>
      <c r="AS850" s="2"/>
      <c r="AT850" s="2"/>
      <c r="AU850" s="2"/>
      <c r="AV850" s="2"/>
      <c r="AW850" s="2"/>
    </row>
    <row r="851">
      <c r="A851" s="2"/>
      <c r="B851" s="2"/>
      <c r="C851" s="2"/>
      <c r="D851" s="2"/>
      <c r="E851" s="2"/>
      <c r="F851" s="2"/>
      <c r="G851" s="2"/>
      <c r="H851" s="2"/>
      <c r="I851" s="2"/>
      <c r="J851" s="2"/>
      <c r="K851" s="2"/>
      <c r="L851" s="2"/>
      <c r="M851" s="2"/>
      <c r="N851" s="2"/>
      <c r="O851" s="2"/>
      <c r="P851" s="2"/>
      <c r="Q851" s="938"/>
      <c r="R851" s="2"/>
      <c r="S851" s="939"/>
      <c r="T851" s="938"/>
      <c r="U851" s="938"/>
      <c r="V851" s="938"/>
      <c r="W851" s="2"/>
      <c r="X851" s="2"/>
      <c r="Y851" s="2"/>
      <c r="Z851" s="2"/>
      <c r="AA851" s="2"/>
      <c r="AB851" s="2"/>
      <c r="AC851" s="940"/>
      <c r="AD851" s="2"/>
      <c r="AE851" s="2"/>
      <c r="AF851" s="2"/>
      <c r="AG851" s="2"/>
      <c r="AH851" s="2"/>
      <c r="AI851" s="2"/>
      <c r="AJ851" s="2"/>
      <c r="AK851" s="2"/>
      <c r="AL851" s="2"/>
      <c r="AM851" s="2"/>
      <c r="AN851" s="2"/>
      <c r="AO851" s="2"/>
      <c r="AP851" s="2"/>
      <c r="AQ851" s="2"/>
      <c r="AR851" s="2"/>
      <c r="AS851" s="2"/>
      <c r="AT851" s="2"/>
      <c r="AU851" s="2"/>
      <c r="AV851" s="2"/>
      <c r="AW851" s="2"/>
    </row>
    <row r="852">
      <c r="A852" s="2"/>
      <c r="B852" s="2"/>
      <c r="C852" s="2"/>
      <c r="D852" s="2"/>
      <c r="E852" s="2"/>
      <c r="F852" s="2"/>
      <c r="G852" s="2"/>
      <c r="H852" s="2"/>
      <c r="I852" s="2"/>
      <c r="J852" s="2"/>
      <c r="K852" s="2"/>
      <c r="L852" s="2"/>
      <c r="M852" s="2"/>
      <c r="N852" s="2"/>
      <c r="O852" s="2"/>
      <c r="P852" s="2"/>
      <c r="Q852" s="938"/>
      <c r="R852" s="2"/>
      <c r="S852" s="939"/>
      <c r="T852" s="938"/>
      <c r="U852" s="938"/>
      <c r="V852" s="938"/>
      <c r="W852" s="2"/>
      <c r="X852" s="2"/>
      <c r="Y852" s="2"/>
      <c r="Z852" s="2"/>
      <c r="AA852" s="2"/>
      <c r="AB852" s="2"/>
      <c r="AC852" s="940"/>
      <c r="AD852" s="2"/>
      <c r="AE852" s="2"/>
      <c r="AF852" s="2"/>
      <c r="AG852" s="2"/>
      <c r="AH852" s="2"/>
      <c r="AI852" s="2"/>
      <c r="AJ852" s="2"/>
      <c r="AK852" s="2"/>
      <c r="AL852" s="2"/>
      <c r="AM852" s="2"/>
      <c r="AN852" s="2"/>
      <c r="AO852" s="2"/>
      <c r="AP852" s="2"/>
      <c r="AQ852" s="2"/>
      <c r="AR852" s="2"/>
      <c r="AS852" s="2"/>
      <c r="AT852" s="2"/>
      <c r="AU852" s="2"/>
      <c r="AV852" s="2"/>
      <c r="AW852" s="2"/>
    </row>
    <row r="853">
      <c r="A853" s="2"/>
      <c r="B853" s="2"/>
      <c r="C853" s="2"/>
      <c r="D853" s="2"/>
      <c r="E853" s="2"/>
      <c r="F853" s="2"/>
      <c r="G853" s="2"/>
      <c r="H853" s="2"/>
      <c r="I853" s="2"/>
      <c r="J853" s="2"/>
      <c r="K853" s="2"/>
      <c r="L853" s="2"/>
      <c r="M853" s="2"/>
      <c r="N853" s="2"/>
      <c r="O853" s="2"/>
      <c r="P853" s="2"/>
      <c r="Q853" s="938"/>
      <c r="R853" s="2"/>
      <c r="S853" s="939"/>
      <c r="T853" s="938"/>
      <c r="U853" s="938"/>
      <c r="V853" s="938"/>
      <c r="W853" s="2"/>
      <c r="X853" s="2"/>
      <c r="Y853" s="2"/>
      <c r="Z853" s="2"/>
      <c r="AA853" s="2"/>
      <c r="AB853" s="2"/>
      <c r="AC853" s="940"/>
      <c r="AD853" s="2"/>
      <c r="AE853" s="2"/>
      <c r="AF853" s="2"/>
      <c r="AG853" s="2"/>
      <c r="AH853" s="2"/>
      <c r="AI853" s="2"/>
      <c r="AJ853" s="2"/>
      <c r="AK853" s="2"/>
      <c r="AL853" s="2"/>
      <c r="AM853" s="2"/>
      <c r="AN853" s="2"/>
      <c r="AO853" s="2"/>
      <c r="AP853" s="2"/>
      <c r="AQ853" s="2"/>
      <c r="AR853" s="2"/>
      <c r="AS853" s="2"/>
      <c r="AT853" s="2"/>
      <c r="AU853" s="2"/>
      <c r="AV853" s="2"/>
      <c r="AW853" s="2"/>
    </row>
    <row r="854">
      <c r="A854" s="2"/>
      <c r="B854" s="2"/>
      <c r="C854" s="2"/>
      <c r="D854" s="2"/>
      <c r="E854" s="2"/>
      <c r="F854" s="2"/>
      <c r="G854" s="2"/>
      <c r="H854" s="2"/>
      <c r="I854" s="2"/>
      <c r="J854" s="2"/>
      <c r="K854" s="2"/>
      <c r="L854" s="2"/>
      <c r="M854" s="2"/>
      <c r="N854" s="2"/>
      <c r="O854" s="2"/>
      <c r="P854" s="2"/>
      <c r="Q854" s="938"/>
      <c r="R854" s="2"/>
      <c r="S854" s="939"/>
      <c r="T854" s="938"/>
      <c r="U854" s="938"/>
      <c r="V854" s="938"/>
      <c r="W854" s="2"/>
      <c r="X854" s="2"/>
      <c r="Y854" s="2"/>
      <c r="Z854" s="2"/>
      <c r="AA854" s="2"/>
      <c r="AB854" s="2"/>
      <c r="AC854" s="940"/>
      <c r="AD854" s="2"/>
      <c r="AE854" s="2"/>
      <c r="AF854" s="2"/>
      <c r="AG854" s="2"/>
      <c r="AH854" s="2"/>
      <c r="AI854" s="2"/>
      <c r="AJ854" s="2"/>
      <c r="AK854" s="2"/>
      <c r="AL854" s="2"/>
      <c r="AM854" s="2"/>
      <c r="AN854" s="2"/>
      <c r="AO854" s="2"/>
      <c r="AP854" s="2"/>
      <c r="AQ854" s="2"/>
      <c r="AR854" s="2"/>
      <c r="AS854" s="2"/>
      <c r="AT854" s="2"/>
      <c r="AU854" s="2"/>
      <c r="AV854" s="2"/>
      <c r="AW854" s="2"/>
    </row>
    <row r="855">
      <c r="A855" s="2"/>
      <c r="B855" s="2"/>
      <c r="C855" s="2"/>
      <c r="D855" s="2"/>
      <c r="E855" s="2"/>
      <c r="F855" s="2"/>
      <c r="G855" s="2"/>
      <c r="H855" s="2"/>
      <c r="I855" s="2"/>
      <c r="J855" s="2"/>
      <c r="K855" s="2"/>
      <c r="L855" s="2"/>
      <c r="M855" s="2"/>
      <c r="N855" s="2"/>
      <c r="O855" s="2"/>
      <c r="P855" s="2"/>
      <c r="Q855" s="938"/>
      <c r="R855" s="2"/>
      <c r="S855" s="939"/>
      <c r="T855" s="938"/>
      <c r="U855" s="938"/>
      <c r="V855" s="938"/>
      <c r="W855" s="2"/>
      <c r="X855" s="2"/>
      <c r="Y855" s="2"/>
      <c r="Z855" s="2"/>
      <c r="AA855" s="2"/>
      <c r="AB855" s="2"/>
      <c r="AC855" s="940"/>
      <c r="AD855" s="2"/>
      <c r="AE855" s="2"/>
      <c r="AF855" s="2"/>
      <c r="AG855" s="2"/>
      <c r="AH855" s="2"/>
      <c r="AI855" s="2"/>
      <c r="AJ855" s="2"/>
      <c r="AK855" s="2"/>
      <c r="AL855" s="2"/>
      <c r="AM855" s="2"/>
      <c r="AN855" s="2"/>
      <c r="AO855" s="2"/>
      <c r="AP855" s="2"/>
      <c r="AQ855" s="2"/>
      <c r="AR855" s="2"/>
      <c r="AS855" s="2"/>
      <c r="AT855" s="2"/>
      <c r="AU855" s="2"/>
      <c r="AV855" s="2"/>
      <c r="AW855" s="2"/>
    </row>
    <row r="856">
      <c r="A856" s="2"/>
      <c r="B856" s="2"/>
      <c r="C856" s="2"/>
      <c r="D856" s="2"/>
      <c r="E856" s="2"/>
      <c r="F856" s="2"/>
      <c r="G856" s="2"/>
      <c r="H856" s="2"/>
      <c r="I856" s="2"/>
      <c r="J856" s="2"/>
      <c r="K856" s="2"/>
      <c r="L856" s="2"/>
      <c r="M856" s="2"/>
      <c r="N856" s="2"/>
      <c r="O856" s="2"/>
      <c r="P856" s="2"/>
      <c r="Q856" s="938"/>
      <c r="R856" s="2"/>
      <c r="S856" s="939"/>
      <c r="T856" s="938"/>
      <c r="U856" s="938"/>
      <c r="V856" s="938"/>
      <c r="W856" s="2"/>
      <c r="X856" s="2"/>
      <c r="Y856" s="2"/>
      <c r="Z856" s="2"/>
      <c r="AA856" s="2"/>
      <c r="AB856" s="2"/>
      <c r="AC856" s="940"/>
      <c r="AD856" s="2"/>
      <c r="AE856" s="2"/>
      <c r="AF856" s="2"/>
      <c r="AG856" s="2"/>
      <c r="AH856" s="2"/>
      <c r="AI856" s="2"/>
      <c r="AJ856" s="2"/>
      <c r="AK856" s="2"/>
      <c r="AL856" s="2"/>
      <c r="AM856" s="2"/>
      <c r="AN856" s="2"/>
      <c r="AO856" s="2"/>
      <c r="AP856" s="2"/>
      <c r="AQ856" s="2"/>
      <c r="AR856" s="2"/>
      <c r="AS856" s="2"/>
      <c r="AT856" s="2"/>
      <c r="AU856" s="2"/>
      <c r="AV856" s="2"/>
      <c r="AW856" s="2"/>
    </row>
    <row r="857">
      <c r="A857" s="2"/>
      <c r="B857" s="2"/>
      <c r="C857" s="2"/>
      <c r="D857" s="2"/>
      <c r="E857" s="2"/>
      <c r="F857" s="2"/>
      <c r="G857" s="2"/>
      <c r="H857" s="2"/>
      <c r="I857" s="2"/>
      <c r="J857" s="2"/>
      <c r="K857" s="2"/>
      <c r="L857" s="2"/>
      <c r="M857" s="2"/>
      <c r="N857" s="2"/>
      <c r="O857" s="2"/>
      <c r="P857" s="2"/>
      <c r="Q857" s="938"/>
      <c r="R857" s="2"/>
      <c r="S857" s="939"/>
      <c r="T857" s="938"/>
      <c r="U857" s="938"/>
      <c r="V857" s="938"/>
      <c r="W857" s="2"/>
      <c r="X857" s="2"/>
      <c r="Y857" s="2"/>
      <c r="Z857" s="2"/>
      <c r="AA857" s="2"/>
      <c r="AB857" s="2"/>
      <c r="AC857" s="940"/>
      <c r="AD857" s="2"/>
      <c r="AE857" s="2"/>
      <c r="AF857" s="2"/>
      <c r="AG857" s="2"/>
      <c r="AH857" s="2"/>
      <c r="AI857" s="2"/>
      <c r="AJ857" s="2"/>
      <c r="AK857" s="2"/>
      <c r="AL857" s="2"/>
      <c r="AM857" s="2"/>
      <c r="AN857" s="2"/>
      <c r="AO857" s="2"/>
      <c r="AP857" s="2"/>
      <c r="AQ857" s="2"/>
      <c r="AR857" s="2"/>
      <c r="AS857" s="2"/>
      <c r="AT857" s="2"/>
      <c r="AU857" s="2"/>
      <c r="AV857" s="2"/>
      <c r="AW857" s="2"/>
    </row>
    <row r="858">
      <c r="A858" s="2"/>
      <c r="B858" s="2"/>
      <c r="C858" s="2"/>
      <c r="D858" s="2"/>
      <c r="E858" s="2"/>
      <c r="F858" s="2"/>
      <c r="G858" s="2"/>
      <c r="H858" s="2"/>
      <c r="I858" s="2"/>
      <c r="J858" s="2"/>
      <c r="K858" s="2"/>
      <c r="L858" s="2"/>
      <c r="M858" s="2"/>
      <c r="N858" s="2"/>
      <c r="O858" s="2"/>
      <c r="P858" s="2"/>
      <c r="Q858" s="938"/>
      <c r="R858" s="2"/>
      <c r="S858" s="939"/>
      <c r="T858" s="938"/>
      <c r="U858" s="938"/>
      <c r="V858" s="938"/>
      <c r="W858" s="2"/>
      <c r="X858" s="2"/>
      <c r="Y858" s="2"/>
      <c r="Z858" s="2"/>
      <c r="AA858" s="2"/>
      <c r="AB858" s="2"/>
      <c r="AC858" s="940"/>
      <c r="AD858" s="2"/>
      <c r="AE858" s="2"/>
      <c r="AF858" s="2"/>
      <c r="AG858" s="2"/>
      <c r="AH858" s="2"/>
      <c r="AI858" s="2"/>
      <c r="AJ858" s="2"/>
      <c r="AK858" s="2"/>
      <c r="AL858" s="2"/>
      <c r="AM858" s="2"/>
      <c r="AN858" s="2"/>
      <c r="AO858" s="2"/>
      <c r="AP858" s="2"/>
      <c r="AQ858" s="2"/>
      <c r="AR858" s="2"/>
      <c r="AS858" s="2"/>
      <c r="AT858" s="2"/>
      <c r="AU858" s="2"/>
      <c r="AV858" s="2"/>
      <c r="AW858" s="2"/>
    </row>
    <row r="859">
      <c r="A859" s="2"/>
      <c r="B859" s="2"/>
      <c r="C859" s="2"/>
      <c r="D859" s="2"/>
      <c r="E859" s="2"/>
      <c r="F859" s="2"/>
      <c r="G859" s="2"/>
      <c r="H859" s="2"/>
      <c r="I859" s="2"/>
      <c r="J859" s="2"/>
      <c r="K859" s="2"/>
      <c r="L859" s="2"/>
      <c r="M859" s="2"/>
      <c r="N859" s="2"/>
      <c r="O859" s="2"/>
      <c r="P859" s="2"/>
      <c r="Q859" s="938"/>
      <c r="R859" s="2"/>
      <c r="S859" s="939"/>
      <c r="T859" s="938"/>
      <c r="U859" s="938"/>
      <c r="V859" s="938"/>
      <c r="W859" s="2"/>
      <c r="X859" s="2"/>
      <c r="Y859" s="2"/>
      <c r="Z859" s="2"/>
      <c r="AA859" s="2"/>
      <c r="AB859" s="2"/>
      <c r="AC859" s="940"/>
      <c r="AD859" s="2"/>
      <c r="AE859" s="2"/>
      <c r="AF859" s="2"/>
      <c r="AG859" s="2"/>
      <c r="AH859" s="2"/>
      <c r="AI859" s="2"/>
      <c r="AJ859" s="2"/>
      <c r="AK859" s="2"/>
      <c r="AL859" s="2"/>
      <c r="AM859" s="2"/>
      <c r="AN859" s="2"/>
      <c r="AO859" s="2"/>
      <c r="AP859" s="2"/>
      <c r="AQ859" s="2"/>
      <c r="AR859" s="2"/>
      <c r="AS859" s="2"/>
      <c r="AT859" s="2"/>
      <c r="AU859" s="2"/>
      <c r="AV859" s="2"/>
      <c r="AW859" s="2"/>
    </row>
    <row r="860">
      <c r="A860" s="2"/>
      <c r="B860" s="2"/>
      <c r="C860" s="2"/>
      <c r="D860" s="2"/>
      <c r="E860" s="2"/>
      <c r="F860" s="2"/>
      <c r="G860" s="2"/>
      <c r="H860" s="2"/>
      <c r="I860" s="2"/>
      <c r="J860" s="2"/>
      <c r="K860" s="2"/>
      <c r="L860" s="2"/>
      <c r="M860" s="2"/>
      <c r="N860" s="2"/>
      <c r="O860" s="2"/>
      <c r="P860" s="2"/>
      <c r="Q860" s="938"/>
      <c r="R860" s="2"/>
      <c r="S860" s="939"/>
      <c r="T860" s="938"/>
      <c r="U860" s="938"/>
      <c r="V860" s="938"/>
      <c r="W860" s="2"/>
      <c r="X860" s="2"/>
      <c r="Y860" s="2"/>
      <c r="Z860" s="2"/>
      <c r="AA860" s="2"/>
      <c r="AB860" s="2"/>
      <c r="AC860" s="940"/>
      <c r="AD860" s="2"/>
      <c r="AE860" s="2"/>
      <c r="AF860" s="2"/>
      <c r="AG860" s="2"/>
      <c r="AH860" s="2"/>
      <c r="AI860" s="2"/>
      <c r="AJ860" s="2"/>
      <c r="AK860" s="2"/>
      <c r="AL860" s="2"/>
      <c r="AM860" s="2"/>
      <c r="AN860" s="2"/>
      <c r="AO860" s="2"/>
      <c r="AP860" s="2"/>
      <c r="AQ860" s="2"/>
      <c r="AR860" s="2"/>
      <c r="AS860" s="2"/>
      <c r="AT860" s="2"/>
      <c r="AU860" s="2"/>
      <c r="AV860" s="2"/>
      <c r="AW860" s="2"/>
    </row>
    <row r="861">
      <c r="A861" s="2"/>
      <c r="B861" s="2"/>
      <c r="C861" s="2"/>
      <c r="D861" s="2"/>
      <c r="E861" s="2"/>
      <c r="F861" s="2"/>
      <c r="G861" s="2"/>
      <c r="H861" s="2"/>
      <c r="I861" s="2"/>
      <c r="J861" s="2"/>
      <c r="K861" s="2"/>
      <c r="L861" s="2"/>
      <c r="M861" s="2"/>
      <c r="N861" s="2"/>
      <c r="O861" s="2"/>
      <c r="P861" s="2"/>
      <c r="Q861" s="938"/>
      <c r="R861" s="2"/>
      <c r="S861" s="939"/>
      <c r="T861" s="938"/>
      <c r="U861" s="938"/>
      <c r="V861" s="938"/>
      <c r="W861" s="2"/>
      <c r="X861" s="2"/>
      <c r="Y861" s="2"/>
      <c r="Z861" s="2"/>
      <c r="AA861" s="2"/>
      <c r="AB861" s="2"/>
      <c r="AC861" s="940"/>
      <c r="AD861" s="2"/>
      <c r="AE861" s="2"/>
      <c r="AF861" s="2"/>
      <c r="AG861" s="2"/>
      <c r="AH861" s="2"/>
      <c r="AI861" s="2"/>
      <c r="AJ861" s="2"/>
      <c r="AK861" s="2"/>
      <c r="AL861" s="2"/>
      <c r="AM861" s="2"/>
      <c r="AN861" s="2"/>
      <c r="AO861" s="2"/>
      <c r="AP861" s="2"/>
      <c r="AQ861" s="2"/>
      <c r="AR861" s="2"/>
      <c r="AS861" s="2"/>
      <c r="AT861" s="2"/>
      <c r="AU861" s="2"/>
      <c r="AV861" s="2"/>
      <c r="AW861" s="2"/>
    </row>
    <row r="862">
      <c r="A862" s="2"/>
      <c r="B862" s="2"/>
      <c r="C862" s="2"/>
      <c r="D862" s="2"/>
      <c r="E862" s="2"/>
      <c r="F862" s="2"/>
      <c r="G862" s="2"/>
      <c r="H862" s="2"/>
      <c r="I862" s="2"/>
      <c r="J862" s="2"/>
      <c r="K862" s="2"/>
      <c r="L862" s="2"/>
      <c r="M862" s="2"/>
      <c r="N862" s="2"/>
      <c r="O862" s="2"/>
      <c r="P862" s="2"/>
      <c r="Q862" s="938"/>
      <c r="R862" s="2"/>
      <c r="S862" s="939"/>
      <c r="T862" s="938"/>
      <c r="U862" s="938"/>
      <c r="V862" s="938"/>
      <c r="W862" s="2"/>
      <c r="X862" s="2"/>
      <c r="Y862" s="2"/>
      <c r="Z862" s="2"/>
      <c r="AA862" s="2"/>
      <c r="AB862" s="2"/>
      <c r="AC862" s="940"/>
      <c r="AD862" s="2"/>
      <c r="AE862" s="2"/>
      <c r="AF862" s="2"/>
      <c r="AG862" s="2"/>
      <c r="AH862" s="2"/>
      <c r="AI862" s="2"/>
      <c r="AJ862" s="2"/>
      <c r="AK862" s="2"/>
      <c r="AL862" s="2"/>
      <c r="AM862" s="2"/>
      <c r="AN862" s="2"/>
      <c r="AO862" s="2"/>
      <c r="AP862" s="2"/>
      <c r="AQ862" s="2"/>
      <c r="AR862" s="2"/>
      <c r="AS862" s="2"/>
      <c r="AT862" s="2"/>
      <c r="AU862" s="2"/>
      <c r="AV862" s="2"/>
      <c r="AW862" s="2"/>
    </row>
    <row r="863">
      <c r="A863" s="2"/>
      <c r="B863" s="2"/>
      <c r="C863" s="2"/>
      <c r="D863" s="2"/>
      <c r="E863" s="2"/>
      <c r="F863" s="2"/>
      <c r="G863" s="2"/>
      <c r="H863" s="2"/>
      <c r="I863" s="2"/>
      <c r="J863" s="2"/>
      <c r="K863" s="2"/>
      <c r="L863" s="2"/>
      <c r="M863" s="2"/>
      <c r="N863" s="2"/>
      <c r="O863" s="2"/>
      <c r="P863" s="2"/>
      <c r="Q863" s="938"/>
      <c r="R863" s="2"/>
      <c r="S863" s="939"/>
      <c r="T863" s="938"/>
      <c r="U863" s="938"/>
      <c r="V863" s="938"/>
      <c r="W863" s="2"/>
      <c r="X863" s="2"/>
      <c r="Y863" s="2"/>
      <c r="Z863" s="2"/>
      <c r="AA863" s="2"/>
      <c r="AB863" s="2"/>
      <c r="AC863" s="940"/>
      <c r="AD863" s="2"/>
      <c r="AE863" s="2"/>
      <c r="AF863" s="2"/>
      <c r="AG863" s="2"/>
      <c r="AH863" s="2"/>
      <c r="AI863" s="2"/>
      <c r="AJ863" s="2"/>
      <c r="AK863" s="2"/>
      <c r="AL863" s="2"/>
      <c r="AM863" s="2"/>
      <c r="AN863" s="2"/>
      <c r="AO863" s="2"/>
      <c r="AP863" s="2"/>
      <c r="AQ863" s="2"/>
      <c r="AR863" s="2"/>
      <c r="AS863" s="2"/>
      <c r="AT863" s="2"/>
      <c r="AU863" s="2"/>
      <c r="AV863" s="2"/>
      <c r="AW863" s="2"/>
    </row>
    <row r="864">
      <c r="A864" s="2"/>
      <c r="B864" s="2"/>
      <c r="C864" s="2"/>
      <c r="D864" s="2"/>
      <c r="E864" s="2"/>
      <c r="F864" s="2"/>
      <c r="G864" s="2"/>
      <c r="H864" s="2"/>
      <c r="I864" s="2"/>
      <c r="J864" s="2"/>
      <c r="K864" s="2"/>
      <c r="L864" s="2"/>
      <c r="M864" s="2"/>
      <c r="N864" s="2"/>
      <c r="O864" s="2"/>
      <c r="P864" s="2"/>
      <c r="Q864" s="938"/>
      <c r="R864" s="2"/>
      <c r="S864" s="939"/>
      <c r="T864" s="938"/>
      <c r="U864" s="938"/>
      <c r="V864" s="938"/>
      <c r="W864" s="2"/>
      <c r="X864" s="2"/>
      <c r="Y864" s="2"/>
      <c r="Z864" s="2"/>
      <c r="AA864" s="2"/>
      <c r="AB864" s="2"/>
      <c r="AC864" s="940"/>
      <c r="AD864" s="2"/>
      <c r="AE864" s="2"/>
      <c r="AF864" s="2"/>
      <c r="AG864" s="2"/>
      <c r="AH864" s="2"/>
      <c r="AI864" s="2"/>
      <c r="AJ864" s="2"/>
      <c r="AK864" s="2"/>
      <c r="AL864" s="2"/>
      <c r="AM864" s="2"/>
      <c r="AN864" s="2"/>
      <c r="AO864" s="2"/>
      <c r="AP864" s="2"/>
      <c r="AQ864" s="2"/>
      <c r="AR864" s="2"/>
      <c r="AS864" s="2"/>
      <c r="AT864" s="2"/>
      <c r="AU864" s="2"/>
      <c r="AV864" s="2"/>
      <c r="AW864" s="2"/>
    </row>
    <row r="865">
      <c r="A865" s="2"/>
      <c r="B865" s="2"/>
      <c r="C865" s="2"/>
      <c r="D865" s="2"/>
      <c r="E865" s="2"/>
      <c r="F865" s="2"/>
      <c r="G865" s="2"/>
      <c r="H865" s="2"/>
      <c r="I865" s="2"/>
      <c r="J865" s="2"/>
      <c r="K865" s="2"/>
      <c r="L865" s="2"/>
      <c r="M865" s="2"/>
      <c r="N865" s="2"/>
      <c r="O865" s="2"/>
      <c r="P865" s="2"/>
      <c r="Q865" s="938"/>
      <c r="R865" s="2"/>
      <c r="S865" s="939"/>
      <c r="T865" s="938"/>
      <c r="U865" s="938"/>
      <c r="V865" s="938"/>
      <c r="W865" s="2"/>
      <c r="X865" s="2"/>
      <c r="Y865" s="2"/>
      <c r="Z865" s="2"/>
      <c r="AA865" s="2"/>
      <c r="AB865" s="2"/>
      <c r="AC865" s="940"/>
      <c r="AD865" s="2"/>
      <c r="AE865" s="2"/>
      <c r="AF865" s="2"/>
      <c r="AG865" s="2"/>
      <c r="AH865" s="2"/>
      <c r="AI865" s="2"/>
      <c r="AJ865" s="2"/>
      <c r="AK865" s="2"/>
      <c r="AL865" s="2"/>
      <c r="AM865" s="2"/>
      <c r="AN865" s="2"/>
      <c r="AO865" s="2"/>
      <c r="AP865" s="2"/>
      <c r="AQ865" s="2"/>
      <c r="AR865" s="2"/>
      <c r="AS865" s="2"/>
      <c r="AT865" s="2"/>
      <c r="AU865" s="2"/>
      <c r="AV865" s="2"/>
      <c r="AW865" s="2"/>
    </row>
    <row r="866">
      <c r="A866" s="2"/>
      <c r="B866" s="2"/>
      <c r="C866" s="2"/>
      <c r="D866" s="2"/>
      <c r="E866" s="2"/>
      <c r="F866" s="2"/>
      <c r="G866" s="2"/>
      <c r="H866" s="2"/>
      <c r="I866" s="2"/>
      <c r="J866" s="2"/>
      <c r="K866" s="2"/>
      <c r="L866" s="2"/>
      <c r="M866" s="2"/>
      <c r="N866" s="2"/>
      <c r="O866" s="2"/>
      <c r="P866" s="2"/>
      <c r="Q866" s="938"/>
      <c r="R866" s="2"/>
      <c r="S866" s="939"/>
      <c r="T866" s="938"/>
      <c r="U866" s="938"/>
      <c r="V866" s="938"/>
      <c r="W866" s="2"/>
      <c r="X866" s="2"/>
      <c r="Y866" s="2"/>
      <c r="Z866" s="2"/>
      <c r="AA866" s="2"/>
      <c r="AB866" s="2"/>
      <c r="AC866" s="940"/>
      <c r="AD866" s="2"/>
      <c r="AE866" s="2"/>
      <c r="AF866" s="2"/>
      <c r="AG866" s="2"/>
      <c r="AH866" s="2"/>
      <c r="AI866" s="2"/>
      <c r="AJ866" s="2"/>
      <c r="AK866" s="2"/>
      <c r="AL866" s="2"/>
      <c r="AM866" s="2"/>
      <c r="AN866" s="2"/>
      <c r="AO866" s="2"/>
      <c r="AP866" s="2"/>
      <c r="AQ866" s="2"/>
      <c r="AR866" s="2"/>
      <c r="AS866" s="2"/>
      <c r="AT866" s="2"/>
      <c r="AU866" s="2"/>
      <c r="AV866" s="2"/>
      <c r="AW866" s="2"/>
    </row>
    <row r="867">
      <c r="A867" s="2"/>
      <c r="B867" s="2"/>
      <c r="C867" s="2"/>
      <c r="D867" s="2"/>
      <c r="E867" s="2"/>
      <c r="F867" s="2"/>
      <c r="G867" s="2"/>
      <c r="H867" s="2"/>
      <c r="I867" s="2"/>
      <c r="J867" s="2"/>
      <c r="K867" s="2"/>
      <c r="L867" s="2"/>
      <c r="M867" s="2"/>
      <c r="N867" s="2"/>
      <c r="O867" s="2"/>
      <c r="P867" s="2"/>
      <c r="Q867" s="938"/>
      <c r="R867" s="2"/>
      <c r="S867" s="939"/>
      <c r="T867" s="938"/>
      <c r="U867" s="938"/>
      <c r="V867" s="938"/>
      <c r="W867" s="2"/>
      <c r="X867" s="2"/>
      <c r="Y867" s="2"/>
      <c r="Z867" s="2"/>
      <c r="AA867" s="2"/>
      <c r="AB867" s="2"/>
      <c r="AC867" s="940"/>
      <c r="AD867" s="2"/>
      <c r="AE867" s="2"/>
      <c r="AF867" s="2"/>
      <c r="AG867" s="2"/>
      <c r="AH867" s="2"/>
      <c r="AI867" s="2"/>
      <c r="AJ867" s="2"/>
      <c r="AK867" s="2"/>
      <c r="AL867" s="2"/>
      <c r="AM867" s="2"/>
      <c r="AN867" s="2"/>
      <c r="AO867" s="2"/>
      <c r="AP867" s="2"/>
      <c r="AQ867" s="2"/>
      <c r="AR867" s="2"/>
      <c r="AS867" s="2"/>
      <c r="AT867" s="2"/>
      <c r="AU867" s="2"/>
      <c r="AV867" s="2"/>
      <c r="AW867" s="2"/>
    </row>
    <row r="868">
      <c r="A868" s="2"/>
      <c r="B868" s="2"/>
      <c r="C868" s="2"/>
      <c r="D868" s="2"/>
      <c r="E868" s="2"/>
      <c r="F868" s="2"/>
      <c r="G868" s="2"/>
      <c r="H868" s="2"/>
      <c r="I868" s="2"/>
      <c r="J868" s="2"/>
      <c r="K868" s="2"/>
      <c r="L868" s="2"/>
      <c r="M868" s="2"/>
      <c r="N868" s="2"/>
      <c r="O868" s="2"/>
      <c r="P868" s="2"/>
      <c r="Q868" s="938"/>
      <c r="R868" s="2"/>
      <c r="S868" s="939"/>
      <c r="T868" s="938"/>
      <c r="U868" s="938"/>
      <c r="V868" s="938"/>
      <c r="W868" s="2"/>
      <c r="X868" s="2"/>
      <c r="Y868" s="2"/>
      <c r="Z868" s="2"/>
      <c r="AA868" s="2"/>
      <c r="AB868" s="2"/>
      <c r="AC868" s="940"/>
      <c r="AD868" s="2"/>
      <c r="AE868" s="2"/>
      <c r="AF868" s="2"/>
      <c r="AG868" s="2"/>
      <c r="AH868" s="2"/>
      <c r="AI868" s="2"/>
      <c r="AJ868" s="2"/>
      <c r="AK868" s="2"/>
      <c r="AL868" s="2"/>
      <c r="AM868" s="2"/>
      <c r="AN868" s="2"/>
      <c r="AO868" s="2"/>
      <c r="AP868" s="2"/>
      <c r="AQ868" s="2"/>
      <c r="AR868" s="2"/>
      <c r="AS868" s="2"/>
      <c r="AT868" s="2"/>
      <c r="AU868" s="2"/>
      <c r="AV868" s="2"/>
      <c r="AW868" s="2"/>
    </row>
    <row r="869">
      <c r="A869" s="2"/>
      <c r="B869" s="2"/>
      <c r="C869" s="2"/>
      <c r="D869" s="2"/>
      <c r="E869" s="2"/>
      <c r="F869" s="2"/>
      <c r="G869" s="2"/>
      <c r="H869" s="2"/>
      <c r="I869" s="2"/>
      <c r="J869" s="2"/>
      <c r="K869" s="2"/>
      <c r="L869" s="2"/>
      <c r="M869" s="2"/>
      <c r="N869" s="2"/>
      <c r="O869" s="2"/>
      <c r="P869" s="2"/>
      <c r="Q869" s="938"/>
      <c r="R869" s="2"/>
      <c r="S869" s="939"/>
      <c r="T869" s="938"/>
      <c r="U869" s="938"/>
      <c r="V869" s="938"/>
      <c r="W869" s="2"/>
      <c r="X869" s="2"/>
      <c r="Y869" s="2"/>
      <c r="Z869" s="2"/>
      <c r="AA869" s="2"/>
      <c r="AB869" s="2"/>
      <c r="AC869" s="940"/>
      <c r="AD869" s="2"/>
      <c r="AE869" s="2"/>
      <c r="AF869" s="2"/>
      <c r="AG869" s="2"/>
      <c r="AH869" s="2"/>
      <c r="AI869" s="2"/>
      <c r="AJ869" s="2"/>
      <c r="AK869" s="2"/>
      <c r="AL869" s="2"/>
      <c r="AM869" s="2"/>
      <c r="AN869" s="2"/>
      <c r="AO869" s="2"/>
      <c r="AP869" s="2"/>
      <c r="AQ869" s="2"/>
      <c r="AR869" s="2"/>
      <c r="AS869" s="2"/>
      <c r="AT869" s="2"/>
      <c r="AU869" s="2"/>
      <c r="AV869" s="2"/>
      <c r="AW869" s="2"/>
    </row>
    <row r="870">
      <c r="A870" s="2"/>
      <c r="B870" s="2"/>
      <c r="C870" s="2"/>
      <c r="D870" s="2"/>
      <c r="E870" s="2"/>
      <c r="F870" s="2"/>
      <c r="G870" s="2"/>
      <c r="H870" s="2"/>
      <c r="I870" s="2"/>
      <c r="J870" s="2"/>
      <c r="K870" s="2"/>
      <c r="L870" s="2"/>
      <c r="M870" s="2"/>
      <c r="N870" s="2"/>
      <c r="O870" s="2"/>
      <c r="P870" s="2"/>
      <c r="Q870" s="938"/>
      <c r="R870" s="2"/>
      <c r="S870" s="939"/>
      <c r="T870" s="938"/>
      <c r="U870" s="938"/>
      <c r="V870" s="938"/>
      <c r="W870" s="2"/>
      <c r="X870" s="2"/>
      <c r="Y870" s="2"/>
      <c r="Z870" s="2"/>
      <c r="AA870" s="2"/>
      <c r="AB870" s="2"/>
      <c r="AC870" s="940"/>
      <c r="AD870" s="2"/>
      <c r="AE870" s="2"/>
      <c r="AF870" s="2"/>
      <c r="AG870" s="2"/>
      <c r="AH870" s="2"/>
      <c r="AI870" s="2"/>
      <c r="AJ870" s="2"/>
      <c r="AK870" s="2"/>
      <c r="AL870" s="2"/>
      <c r="AM870" s="2"/>
      <c r="AN870" s="2"/>
      <c r="AO870" s="2"/>
      <c r="AP870" s="2"/>
      <c r="AQ870" s="2"/>
      <c r="AR870" s="2"/>
      <c r="AS870" s="2"/>
      <c r="AT870" s="2"/>
      <c r="AU870" s="2"/>
      <c r="AV870" s="2"/>
      <c r="AW870" s="2"/>
    </row>
    <row r="871">
      <c r="A871" s="2"/>
      <c r="B871" s="2"/>
      <c r="C871" s="2"/>
      <c r="D871" s="2"/>
      <c r="E871" s="2"/>
      <c r="F871" s="2"/>
      <c r="G871" s="2"/>
      <c r="H871" s="2"/>
      <c r="I871" s="2"/>
      <c r="J871" s="2"/>
      <c r="K871" s="2"/>
      <c r="L871" s="2"/>
      <c r="M871" s="2"/>
      <c r="N871" s="2"/>
      <c r="O871" s="2"/>
      <c r="P871" s="2"/>
      <c r="Q871" s="938"/>
      <c r="R871" s="2"/>
      <c r="S871" s="939"/>
      <c r="T871" s="938"/>
      <c r="U871" s="938"/>
      <c r="V871" s="938"/>
      <c r="W871" s="2"/>
      <c r="X871" s="2"/>
      <c r="Y871" s="2"/>
      <c r="Z871" s="2"/>
      <c r="AA871" s="2"/>
      <c r="AB871" s="2"/>
      <c r="AC871" s="940"/>
      <c r="AD871" s="2"/>
      <c r="AE871" s="2"/>
      <c r="AF871" s="2"/>
      <c r="AG871" s="2"/>
      <c r="AH871" s="2"/>
      <c r="AI871" s="2"/>
      <c r="AJ871" s="2"/>
      <c r="AK871" s="2"/>
      <c r="AL871" s="2"/>
      <c r="AM871" s="2"/>
      <c r="AN871" s="2"/>
      <c r="AO871" s="2"/>
      <c r="AP871" s="2"/>
      <c r="AQ871" s="2"/>
      <c r="AR871" s="2"/>
      <c r="AS871" s="2"/>
      <c r="AT871" s="2"/>
      <c r="AU871" s="2"/>
      <c r="AV871" s="2"/>
      <c r="AW871" s="2"/>
    </row>
    <row r="872">
      <c r="A872" s="2"/>
      <c r="B872" s="2"/>
      <c r="C872" s="2"/>
      <c r="D872" s="2"/>
      <c r="E872" s="2"/>
      <c r="F872" s="2"/>
      <c r="G872" s="2"/>
      <c r="H872" s="2"/>
      <c r="I872" s="2"/>
      <c r="J872" s="2"/>
      <c r="K872" s="2"/>
      <c r="L872" s="2"/>
      <c r="M872" s="2"/>
      <c r="N872" s="2"/>
      <c r="O872" s="2"/>
      <c r="P872" s="2"/>
      <c r="Q872" s="938"/>
      <c r="R872" s="2"/>
      <c r="S872" s="939"/>
      <c r="T872" s="938"/>
      <c r="U872" s="938"/>
      <c r="V872" s="938"/>
      <c r="W872" s="2"/>
      <c r="X872" s="2"/>
      <c r="Y872" s="2"/>
      <c r="Z872" s="2"/>
      <c r="AA872" s="2"/>
      <c r="AB872" s="2"/>
      <c r="AC872" s="940"/>
      <c r="AD872" s="2"/>
      <c r="AE872" s="2"/>
      <c r="AF872" s="2"/>
      <c r="AG872" s="2"/>
      <c r="AH872" s="2"/>
      <c r="AI872" s="2"/>
      <c r="AJ872" s="2"/>
      <c r="AK872" s="2"/>
      <c r="AL872" s="2"/>
      <c r="AM872" s="2"/>
      <c r="AN872" s="2"/>
      <c r="AO872" s="2"/>
      <c r="AP872" s="2"/>
      <c r="AQ872" s="2"/>
      <c r="AR872" s="2"/>
      <c r="AS872" s="2"/>
      <c r="AT872" s="2"/>
      <c r="AU872" s="2"/>
      <c r="AV872" s="2"/>
      <c r="AW872" s="2"/>
    </row>
    <row r="873">
      <c r="A873" s="2"/>
      <c r="B873" s="2"/>
      <c r="C873" s="2"/>
      <c r="D873" s="2"/>
      <c r="E873" s="2"/>
      <c r="F873" s="2"/>
      <c r="G873" s="2"/>
      <c r="H873" s="2"/>
      <c r="I873" s="2"/>
      <c r="J873" s="2"/>
      <c r="K873" s="2"/>
      <c r="L873" s="2"/>
      <c r="M873" s="2"/>
      <c r="N873" s="2"/>
      <c r="O873" s="2"/>
      <c r="P873" s="2"/>
      <c r="Q873" s="938"/>
      <c r="R873" s="2"/>
      <c r="S873" s="939"/>
      <c r="T873" s="938"/>
      <c r="U873" s="938"/>
      <c r="V873" s="938"/>
      <c r="W873" s="2"/>
      <c r="X873" s="2"/>
      <c r="Y873" s="2"/>
      <c r="Z873" s="2"/>
      <c r="AA873" s="2"/>
      <c r="AB873" s="2"/>
      <c r="AC873" s="940"/>
      <c r="AD873" s="2"/>
      <c r="AE873" s="2"/>
      <c r="AF873" s="2"/>
      <c r="AG873" s="2"/>
      <c r="AH873" s="2"/>
      <c r="AI873" s="2"/>
      <c r="AJ873" s="2"/>
      <c r="AK873" s="2"/>
      <c r="AL873" s="2"/>
      <c r="AM873" s="2"/>
      <c r="AN873" s="2"/>
      <c r="AO873" s="2"/>
      <c r="AP873" s="2"/>
      <c r="AQ873" s="2"/>
      <c r="AR873" s="2"/>
      <c r="AS873" s="2"/>
      <c r="AT873" s="2"/>
      <c r="AU873" s="2"/>
      <c r="AV873" s="2"/>
      <c r="AW873" s="2"/>
    </row>
    <row r="874">
      <c r="A874" s="2"/>
      <c r="B874" s="2"/>
      <c r="C874" s="2"/>
      <c r="D874" s="2"/>
      <c r="E874" s="2"/>
      <c r="F874" s="2"/>
      <c r="G874" s="2"/>
      <c r="H874" s="2"/>
      <c r="I874" s="2"/>
      <c r="J874" s="2"/>
      <c r="K874" s="2"/>
      <c r="L874" s="2"/>
      <c r="M874" s="2"/>
      <c r="N874" s="2"/>
      <c r="O874" s="2"/>
      <c r="P874" s="2"/>
      <c r="Q874" s="938"/>
      <c r="R874" s="2"/>
      <c r="S874" s="939"/>
      <c r="T874" s="938"/>
      <c r="U874" s="938"/>
      <c r="V874" s="938"/>
      <c r="W874" s="2"/>
      <c r="X874" s="2"/>
      <c r="Y874" s="2"/>
      <c r="Z874" s="2"/>
      <c r="AA874" s="2"/>
      <c r="AB874" s="2"/>
      <c r="AC874" s="940"/>
      <c r="AD874" s="2"/>
      <c r="AE874" s="2"/>
      <c r="AF874" s="2"/>
      <c r="AG874" s="2"/>
      <c r="AH874" s="2"/>
      <c r="AI874" s="2"/>
      <c r="AJ874" s="2"/>
      <c r="AK874" s="2"/>
      <c r="AL874" s="2"/>
      <c r="AM874" s="2"/>
      <c r="AN874" s="2"/>
      <c r="AO874" s="2"/>
      <c r="AP874" s="2"/>
      <c r="AQ874" s="2"/>
      <c r="AR874" s="2"/>
      <c r="AS874" s="2"/>
      <c r="AT874" s="2"/>
      <c r="AU874" s="2"/>
      <c r="AV874" s="2"/>
      <c r="AW874" s="2"/>
    </row>
    <row r="875">
      <c r="A875" s="2"/>
      <c r="B875" s="2"/>
      <c r="C875" s="2"/>
      <c r="D875" s="2"/>
      <c r="E875" s="2"/>
      <c r="F875" s="2"/>
      <c r="G875" s="2"/>
      <c r="H875" s="2"/>
      <c r="I875" s="2"/>
      <c r="J875" s="2"/>
      <c r="K875" s="2"/>
      <c r="L875" s="2"/>
      <c r="M875" s="2"/>
      <c r="N875" s="2"/>
      <c r="O875" s="2"/>
      <c r="P875" s="2"/>
      <c r="Q875" s="938"/>
      <c r="R875" s="2"/>
      <c r="S875" s="939"/>
      <c r="T875" s="938"/>
      <c r="U875" s="938"/>
      <c r="V875" s="938"/>
      <c r="W875" s="2"/>
      <c r="X875" s="2"/>
      <c r="Y875" s="2"/>
      <c r="Z875" s="2"/>
      <c r="AA875" s="2"/>
      <c r="AB875" s="2"/>
      <c r="AC875" s="940"/>
      <c r="AD875" s="2"/>
      <c r="AE875" s="2"/>
      <c r="AF875" s="2"/>
      <c r="AG875" s="2"/>
      <c r="AH875" s="2"/>
      <c r="AI875" s="2"/>
      <c r="AJ875" s="2"/>
      <c r="AK875" s="2"/>
      <c r="AL875" s="2"/>
      <c r="AM875" s="2"/>
      <c r="AN875" s="2"/>
      <c r="AO875" s="2"/>
      <c r="AP875" s="2"/>
      <c r="AQ875" s="2"/>
      <c r="AR875" s="2"/>
      <c r="AS875" s="2"/>
      <c r="AT875" s="2"/>
      <c r="AU875" s="2"/>
      <c r="AV875" s="2"/>
      <c r="AW875" s="2"/>
    </row>
    <row r="876">
      <c r="A876" s="2"/>
      <c r="B876" s="2"/>
      <c r="C876" s="2"/>
      <c r="D876" s="2"/>
      <c r="E876" s="2"/>
      <c r="F876" s="2"/>
      <c r="G876" s="2"/>
      <c r="H876" s="2"/>
      <c r="I876" s="2"/>
      <c r="J876" s="2"/>
      <c r="K876" s="2"/>
      <c r="L876" s="2"/>
      <c r="M876" s="2"/>
      <c r="N876" s="2"/>
      <c r="O876" s="2"/>
      <c r="P876" s="2"/>
      <c r="Q876" s="938"/>
      <c r="R876" s="2"/>
      <c r="S876" s="939"/>
      <c r="T876" s="938"/>
      <c r="U876" s="938"/>
      <c r="V876" s="938"/>
      <c r="W876" s="2"/>
      <c r="X876" s="2"/>
      <c r="Y876" s="2"/>
      <c r="Z876" s="2"/>
      <c r="AA876" s="2"/>
      <c r="AB876" s="2"/>
      <c r="AC876" s="940"/>
      <c r="AD876" s="2"/>
      <c r="AE876" s="2"/>
      <c r="AF876" s="2"/>
      <c r="AG876" s="2"/>
      <c r="AH876" s="2"/>
      <c r="AI876" s="2"/>
      <c r="AJ876" s="2"/>
      <c r="AK876" s="2"/>
      <c r="AL876" s="2"/>
      <c r="AM876" s="2"/>
      <c r="AN876" s="2"/>
      <c r="AO876" s="2"/>
      <c r="AP876" s="2"/>
      <c r="AQ876" s="2"/>
      <c r="AR876" s="2"/>
      <c r="AS876" s="2"/>
      <c r="AT876" s="2"/>
      <c r="AU876" s="2"/>
      <c r="AV876" s="2"/>
      <c r="AW876" s="2"/>
    </row>
    <row r="877">
      <c r="A877" s="2"/>
      <c r="B877" s="2"/>
      <c r="C877" s="2"/>
      <c r="D877" s="2"/>
      <c r="E877" s="2"/>
      <c r="F877" s="2"/>
      <c r="G877" s="2"/>
      <c r="H877" s="2"/>
      <c r="I877" s="2"/>
      <c r="J877" s="2"/>
      <c r="K877" s="2"/>
      <c r="L877" s="2"/>
      <c r="M877" s="2"/>
      <c r="N877" s="2"/>
      <c r="O877" s="2"/>
      <c r="P877" s="2"/>
      <c r="Q877" s="938"/>
      <c r="R877" s="2"/>
      <c r="S877" s="939"/>
      <c r="T877" s="938"/>
      <c r="U877" s="938"/>
      <c r="V877" s="938"/>
      <c r="W877" s="2"/>
      <c r="X877" s="2"/>
      <c r="Y877" s="2"/>
      <c r="Z877" s="2"/>
      <c r="AA877" s="2"/>
      <c r="AB877" s="2"/>
      <c r="AC877" s="940"/>
      <c r="AD877" s="2"/>
      <c r="AE877" s="2"/>
      <c r="AF877" s="2"/>
      <c r="AG877" s="2"/>
      <c r="AH877" s="2"/>
      <c r="AI877" s="2"/>
      <c r="AJ877" s="2"/>
      <c r="AK877" s="2"/>
      <c r="AL877" s="2"/>
      <c r="AM877" s="2"/>
      <c r="AN877" s="2"/>
      <c r="AO877" s="2"/>
      <c r="AP877" s="2"/>
      <c r="AQ877" s="2"/>
      <c r="AR877" s="2"/>
      <c r="AS877" s="2"/>
      <c r="AT877" s="2"/>
      <c r="AU877" s="2"/>
      <c r="AV877" s="2"/>
      <c r="AW877" s="2"/>
    </row>
    <row r="878">
      <c r="A878" s="2"/>
      <c r="B878" s="2"/>
      <c r="C878" s="2"/>
      <c r="D878" s="2"/>
      <c r="E878" s="2"/>
      <c r="F878" s="2"/>
      <c r="G878" s="2"/>
      <c r="H878" s="2"/>
      <c r="I878" s="2"/>
      <c r="J878" s="2"/>
      <c r="K878" s="2"/>
      <c r="L878" s="2"/>
      <c r="M878" s="2"/>
      <c r="N878" s="2"/>
      <c r="O878" s="2"/>
      <c r="P878" s="2"/>
      <c r="Q878" s="938"/>
      <c r="R878" s="2"/>
      <c r="S878" s="939"/>
      <c r="T878" s="938"/>
      <c r="U878" s="938"/>
      <c r="V878" s="938"/>
      <c r="W878" s="2"/>
      <c r="X878" s="2"/>
      <c r="Y878" s="2"/>
      <c r="Z878" s="2"/>
      <c r="AA878" s="2"/>
      <c r="AB878" s="2"/>
      <c r="AC878" s="940"/>
      <c r="AD878" s="2"/>
      <c r="AE878" s="2"/>
      <c r="AF878" s="2"/>
      <c r="AG878" s="2"/>
      <c r="AH878" s="2"/>
      <c r="AI878" s="2"/>
      <c r="AJ878" s="2"/>
      <c r="AK878" s="2"/>
      <c r="AL878" s="2"/>
      <c r="AM878" s="2"/>
      <c r="AN878" s="2"/>
      <c r="AO878" s="2"/>
      <c r="AP878" s="2"/>
      <c r="AQ878" s="2"/>
      <c r="AR878" s="2"/>
      <c r="AS878" s="2"/>
      <c r="AT878" s="2"/>
      <c r="AU878" s="2"/>
      <c r="AV878" s="2"/>
      <c r="AW878" s="2"/>
    </row>
    <row r="879">
      <c r="A879" s="2"/>
      <c r="B879" s="2"/>
      <c r="C879" s="2"/>
      <c r="D879" s="2"/>
      <c r="E879" s="2"/>
      <c r="F879" s="2"/>
      <c r="G879" s="2"/>
      <c r="H879" s="2"/>
      <c r="I879" s="2"/>
      <c r="J879" s="2"/>
      <c r="K879" s="2"/>
      <c r="L879" s="2"/>
      <c r="M879" s="2"/>
      <c r="N879" s="2"/>
      <c r="O879" s="2"/>
      <c r="P879" s="2"/>
      <c r="Q879" s="938"/>
      <c r="R879" s="2"/>
      <c r="S879" s="939"/>
      <c r="T879" s="938"/>
      <c r="U879" s="938"/>
      <c r="V879" s="938"/>
      <c r="W879" s="2"/>
      <c r="X879" s="2"/>
      <c r="Y879" s="2"/>
      <c r="Z879" s="2"/>
      <c r="AA879" s="2"/>
      <c r="AB879" s="2"/>
      <c r="AC879" s="940"/>
      <c r="AD879" s="2"/>
      <c r="AE879" s="2"/>
      <c r="AF879" s="2"/>
      <c r="AG879" s="2"/>
      <c r="AH879" s="2"/>
      <c r="AI879" s="2"/>
      <c r="AJ879" s="2"/>
      <c r="AK879" s="2"/>
      <c r="AL879" s="2"/>
      <c r="AM879" s="2"/>
      <c r="AN879" s="2"/>
      <c r="AO879" s="2"/>
      <c r="AP879" s="2"/>
      <c r="AQ879" s="2"/>
      <c r="AR879" s="2"/>
      <c r="AS879" s="2"/>
      <c r="AT879" s="2"/>
      <c r="AU879" s="2"/>
      <c r="AV879" s="2"/>
      <c r="AW879" s="2"/>
    </row>
    <row r="880">
      <c r="A880" s="2"/>
      <c r="B880" s="2"/>
      <c r="C880" s="2"/>
      <c r="D880" s="2"/>
      <c r="E880" s="2"/>
      <c r="F880" s="2"/>
      <c r="G880" s="2"/>
      <c r="H880" s="2"/>
      <c r="I880" s="2"/>
      <c r="J880" s="2"/>
      <c r="K880" s="2"/>
      <c r="L880" s="2"/>
      <c r="M880" s="2"/>
      <c r="N880" s="2"/>
      <c r="O880" s="2"/>
      <c r="P880" s="2"/>
      <c r="Q880" s="938"/>
      <c r="R880" s="2"/>
      <c r="S880" s="939"/>
      <c r="T880" s="938"/>
      <c r="U880" s="938"/>
      <c r="V880" s="938"/>
      <c r="W880" s="2"/>
      <c r="X880" s="2"/>
      <c r="Y880" s="2"/>
      <c r="Z880" s="2"/>
      <c r="AA880" s="2"/>
      <c r="AB880" s="2"/>
      <c r="AC880" s="940"/>
      <c r="AD880" s="2"/>
      <c r="AE880" s="2"/>
      <c r="AF880" s="2"/>
      <c r="AG880" s="2"/>
      <c r="AH880" s="2"/>
      <c r="AI880" s="2"/>
      <c r="AJ880" s="2"/>
      <c r="AK880" s="2"/>
      <c r="AL880" s="2"/>
      <c r="AM880" s="2"/>
      <c r="AN880" s="2"/>
      <c r="AO880" s="2"/>
      <c r="AP880" s="2"/>
      <c r="AQ880" s="2"/>
      <c r="AR880" s="2"/>
      <c r="AS880" s="2"/>
      <c r="AT880" s="2"/>
      <c r="AU880" s="2"/>
      <c r="AV880" s="2"/>
      <c r="AW880" s="2"/>
    </row>
    <row r="881">
      <c r="A881" s="2"/>
      <c r="B881" s="2"/>
      <c r="C881" s="2"/>
      <c r="D881" s="2"/>
      <c r="E881" s="2"/>
      <c r="F881" s="2"/>
      <c r="G881" s="2"/>
      <c r="H881" s="2"/>
      <c r="I881" s="2"/>
      <c r="J881" s="2"/>
      <c r="K881" s="2"/>
      <c r="L881" s="2"/>
      <c r="M881" s="2"/>
      <c r="N881" s="2"/>
      <c r="O881" s="2"/>
      <c r="P881" s="2"/>
      <c r="Q881" s="938"/>
      <c r="R881" s="2"/>
      <c r="S881" s="939"/>
      <c r="T881" s="938"/>
      <c r="U881" s="938"/>
      <c r="V881" s="938"/>
      <c r="W881" s="2"/>
      <c r="X881" s="2"/>
      <c r="Y881" s="2"/>
      <c r="Z881" s="2"/>
      <c r="AA881" s="2"/>
      <c r="AB881" s="2"/>
      <c r="AC881" s="940"/>
      <c r="AD881" s="2"/>
      <c r="AE881" s="2"/>
      <c r="AF881" s="2"/>
      <c r="AG881" s="2"/>
      <c r="AH881" s="2"/>
      <c r="AI881" s="2"/>
      <c r="AJ881" s="2"/>
      <c r="AK881" s="2"/>
      <c r="AL881" s="2"/>
      <c r="AM881" s="2"/>
      <c r="AN881" s="2"/>
      <c r="AO881" s="2"/>
      <c r="AP881" s="2"/>
      <c r="AQ881" s="2"/>
      <c r="AR881" s="2"/>
      <c r="AS881" s="2"/>
      <c r="AT881" s="2"/>
      <c r="AU881" s="2"/>
      <c r="AV881" s="2"/>
      <c r="AW881" s="2"/>
    </row>
    <row r="882">
      <c r="A882" s="2"/>
      <c r="B882" s="2"/>
      <c r="C882" s="2"/>
      <c r="D882" s="2"/>
      <c r="E882" s="2"/>
      <c r="F882" s="2"/>
      <c r="G882" s="2"/>
      <c r="H882" s="2"/>
      <c r="I882" s="2"/>
      <c r="J882" s="2"/>
      <c r="K882" s="2"/>
      <c r="L882" s="2"/>
      <c r="M882" s="2"/>
      <c r="N882" s="2"/>
      <c r="O882" s="2"/>
      <c r="P882" s="2"/>
      <c r="Q882" s="938"/>
      <c r="R882" s="2"/>
      <c r="S882" s="939"/>
      <c r="T882" s="938"/>
      <c r="U882" s="938"/>
      <c r="V882" s="938"/>
      <c r="W882" s="2"/>
      <c r="X882" s="2"/>
      <c r="Y882" s="2"/>
      <c r="Z882" s="2"/>
      <c r="AA882" s="2"/>
      <c r="AB882" s="2"/>
      <c r="AC882" s="940"/>
      <c r="AD882" s="2"/>
      <c r="AE882" s="2"/>
      <c r="AF882" s="2"/>
      <c r="AG882" s="2"/>
      <c r="AH882" s="2"/>
      <c r="AI882" s="2"/>
      <c r="AJ882" s="2"/>
      <c r="AK882" s="2"/>
      <c r="AL882" s="2"/>
      <c r="AM882" s="2"/>
      <c r="AN882" s="2"/>
      <c r="AO882" s="2"/>
      <c r="AP882" s="2"/>
      <c r="AQ882" s="2"/>
      <c r="AR882" s="2"/>
      <c r="AS882" s="2"/>
      <c r="AT882" s="2"/>
      <c r="AU882" s="2"/>
      <c r="AV882" s="2"/>
      <c r="AW882" s="2"/>
    </row>
    <row r="883">
      <c r="A883" s="2"/>
      <c r="B883" s="2"/>
      <c r="C883" s="2"/>
      <c r="D883" s="2"/>
      <c r="E883" s="2"/>
      <c r="F883" s="2"/>
      <c r="G883" s="2"/>
      <c r="H883" s="2"/>
      <c r="I883" s="2"/>
      <c r="J883" s="2"/>
      <c r="K883" s="2"/>
      <c r="L883" s="2"/>
      <c r="M883" s="2"/>
      <c r="N883" s="2"/>
      <c r="O883" s="2"/>
      <c r="P883" s="2"/>
      <c r="Q883" s="938"/>
      <c r="R883" s="2"/>
      <c r="S883" s="939"/>
      <c r="T883" s="938"/>
      <c r="U883" s="938"/>
      <c r="V883" s="938"/>
      <c r="W883" s="2"/>
      <c r="X883" s="2"/>
      <c r="Y883" s="2"/>
      <c r="Z883" s="2"/>
      <c r="AA883" s="2"/>
      <c r="AB883" s="2"/>
      <c r="AC883" s="940"/>
      <c r="AD883" s="2"/>
      <c r="AE883" s="2"/>
      <c r="AF883" s="2"/>
      <c r="AG883" s="2"/>
      <c r="AH883" s="2"/>
      <c r="AI883" s="2"/>
      <c r="AJ883" s="2"/>
      <c r="AK883" s="2"/>
      <c r="AL883" s="2"/>
      <c r="AM883" s="2"/>
      <c r="AN883" s="2"/>
      <c r="AO883" s="2"/>
      <c r="AP883" s="2"/>
      <c r="AQ883" s="2"/>
      <c r="AR883" s="2"/>
      <c r="AS883" s="2"/>
      <c r="AT883" s="2"/>
      <c r="AU883" s="2"/>
      <c r="AV883" s="2"/>
      <c r="AW883" s="2"/>
    </row>
    <row r="884">
      <c r="A884" s="2"/>
      <c r="B884" s="2"/>
      <c r="C884" s="2"/>
      <c r="D884" s="2"/>
      <c r="E884" s="2"/>
      <c r="F884" s="2"/>
      <c r="G884" s="2"/>
      <c r="H884" s="2"/>
      <c r="I884" s="2"/>
      <c r="J884" s="2"/>
      <c r="K884" s="2"/>
      <c r="L884" s="2"/>
      <c r="M884" s="2"/>
      <c r="N884" s="2"/>
      <c r="O884" s="2"/>
      <c r="P884" s="2"/>
      <c r="Q884" s="938"/>
      <c r="R884" s="2"/>
      <c r="S884" s="939"/>
      <c r="T884" s="938"/>
      <c r="U884" s="938"/>
      <c r="V884" s="938"/>
      <c r="W884" s="2"/>
      <c r="X884" s="2"/>
      <c r="Y884" s="2"/>
      <c r="Z884" s="2"/>
      <c r="AA884" s="2"/>
      <c r="AB884" s="2"/>
      <c r="AC884" s="940"/>
      <c r="AD884" s="2"/>
      <c r="AE884" s="2"/>
      <c r="AF884" s="2"/>
      <c r="AG884" s="2"/>
      <c r="AH884" s="2"/>
      <c r="AI884" s="2"/>
      <c r="AJ884" s="2"/>
      <c r="AK884" s="2"/>
      <c r="AL884" s="2"/>
      <c r="AM884" s="2"/>
      <c r="AN884" s="2"/>
      <c r="AO884" s="2"/>
      <c r="AP884" s="2"/>
      <c r="AQ884" s="2"/>
      <c r="AR884" s="2"/>
      <c r="AS884" s="2"/>
      <c r="AT884" s="2"/>
      <c r="AU884" s="2"/>
      <c r="AV884" s="2"/>
      <c r="AW884" s="2"/>
    </row>
    <row r="885">
      <c r="A885" s="2"/>
      <c r="B885" s="2"/>
      <c r="C885" s="2"/>
      <c r="D885" s="2"/>
      <c r="E885" s="2"/>
      <c r="F885" s="2"/>
      <c r="G885" s="2"/>
      <c r="H885" s="2"/>
      <c r="I885" s="2"/>
      <c r="J885" s="2"/>
      <c r="K885" s="2"/>
      <c r="L885" s="2"/>
      <c r="M885" s="2"/>
      <c r="N885" s="2"/>
      <c r="O885" s="2"/>
      <c r="P885" s="2"/>
      <c r="Q885" s="938"/>
      <c r="R885" s="2"/>
      <c r="S885" s="939"/>
      <c r="T885" s="938"/>
      <c r="U885" s="938"/>
      <c r="V885" s="938"/>
      <c r="W885" s="2"/>
      <c r="X885" s="2"/>
      <c r="Y885" s="2"/>
      <c r="Z885" s="2"/>
      <c r="AA885" s="2"/>
      <c r="AB885" s="2"/>
      <c r="AC885" s="940"/>
      <c r="AD885" s="2"/>
      <c r="AE885" s="2"/>
      <c r="AF885" s="2"/>
      <c r="AG885" s="2"/>
      <c r="AH885" s="2"/>
      <c r="AI885" s="2"/>
      <c r="AJ885" s="2"/>
      <c r="AK885" s="2"/>
      <c r="AL885" s="2"/>
      <c r="AM885" s="2"/>
      <c r="AN885" s="2"/>
      <c r="AO885" s="2"/>
      <c r="AP885" s="2"/>
      <c r="AQ885" s="2"/>
      <c r="AR885" s="2"/>
      <c r="AS885" s="2"/>
      <c r="AT885" s="2"/>
      <c r="AU885" s="2"/>
      <c r="AV885" s="2"/>
      <c r="AW885" s="2"/>
    </row>
    <row r="886">
      <c r="A886" s="2"/>
      <c r="B886" s="2"/>
      <c r="C886" s="2"/>
      <c r="D886" s="2"/>
      <c r="E886" s="2"/>
      <c r="F886" s="2"/>
      <c r="G886" s="2"/>
      <c r="H886" s="2"/>
      <c r="I886" s="2"/>
      <c r="J886" s="2"/>
      <c r="K886" s="2"/>
      <c r="L886" s="2"/>
      <c r="M886" s="2"/>
      <c r="N886" s="2"/>
      <c r="O886" s="2"/>
      <c r="P886" s="2"/>
      <c r="Q886" s="938"/>
      <c r="R886" s="2"/>
      <c r="S886" s="939"/>
      <c r="T886" s="938"/>
      <c r="U886" s="938"/>
      <c r="V886" s="938"/>
      <c r="W886" s="2"/>
      <c r="X886" s="2"/>
      <c r="Y886" s="2"/>
      <c r="Z886" s="2"/>
      <c r="AA886" s="2"/>
      <c r="AB886" s="2"/>
      <c r="AC886" s="940"/>
      <c r="AD886" s="2"/>
      <c r="AE886" s="2"/>
      <c r="AF886" s="2"/>
      <c r="AG886" s="2"/>
      <c r="AH886" s="2"/>
      <c r="AI886" s="2"/>
      <c r="AJ886" s="2"/>
      <c r="AK886" s="2"/>
      <c r="AL886" s="2"/>
      <c r="AM886" s="2"/>
      <c r="AN886" s="2"/>
      <c r="AO886" s="2"/>
      <c r="AP886" s="2"/>
      <c r="AQ886" s="2"/>
      <c r="AR886" s="2"/>
      <c r="AS886" s="2"/>
      <c r="AT886" s="2"/>
      <c r="AU886" s="2"/>
      <c r="AV886" s="2"/>
      <c r="AW886" s="2"/>
    </row>
    <row r="887">
      <c r="A887" s="2"/>
      <c r="B887" s="2"/>
      <c r="C887" s="2"/>
      <c r="D887" s="2"/>
      <c r="E887" s="2"/>
      <c r="F887" s="2"/>
      <c r="G887" s="2"/>
      <c r="H887" s="2"/>
      <c r="I887" s="2"/>
      <c r="J887" s="2"/>
      <c r="K887" s="2"/>
      <c r="L887" s="2"/>
      <c r="M887" s="2"/>
      <c r="N887" s="2"/>
      <c r="O887" s="2"/>
      <c r="P887" s="2"/>
      <c r="Q887" s="938"/>
      <c r="R887" s="2"/>
      <c r="S887" s="939"/>
      <c r="T887" s="938"/>
      <c r="U887" s="938"/>
      <c r="V887" s="938"/>
      <c r="W887" s="2"/>
      <c r="X887" s="2"/>
      <c r="Y887" s="2"/>
      <c r="Z887" s="2"/>
      <c r="AA887" s="2"/>
      <c r="AB887" s="2"/>
      <c r="AC887" s="940"/>
      <c r="AD887" s="2"/>
      <c r="AE887" s="2"/>
      <c r="AF887" s="2"/>
      <c r="AG887" s="2"/>
      <c r="AH887" s="2"/>
      <c r="AI887" s="2"/>
      <c r="AJ887" s="2"/>
      <c r="AK887" s="2"/>
      <c r="AL887" s="2"/>
      <c r="AM887" s="2"/>
      <c r="AN887" s="2"/>
      <c r="AO887" s="2"/>
      <c r="AP887" s="2"/>
      <c r="AQ887" s="2"/>
      <c r="AR887" s="2"/>
      <c r="AS887" s="2"/>
      <c r="AT887" s="2"/>
      <c r="AU887" s="2"/>
      <c r="AV887" s="2"/>
      <c r="AW887" s="2"/>
    </row>
    <row r="888">
      <c r="A888" s="2"/>
      <c r="B888" s="2"/>
      <c r="C888" s="2"/>
      <c r="D888" s="2"/>
      <c r="E888" s="2"/>
      <c r="F888" s="2"/>
      <c r="G888" s="2"/>
      <c r="H888" s="2"/>
      <c r="I888" s="2"/>
      <c r="J888" s="2"/>
      <c r="K888" s="2"/>
      <c r="L888" s="2"/>
      <c r="M888" s="2"/>
      <c r="N888" s="2"/>
      <c r="O888" s="2"/>
      <c r="P888" s="2"/>
      <c r="Q888" s="938"/>
      <c r="R888" s="2"/>
      <c r="S888" s="939"/>
      <c r="T888" s="938"/>
      <c r="U888" s="938"/>
      <c r="V888" s="938"/>
      <c r="W888" s="2"/>
      <c r="X888" s="2"/>
      <c r="Y888" s="2"/>
      <c r="Z888" s="2"/>
      <c r="AA888" s="2"/>
      <c r="AB888" s="2"/>
      <c r="AC888" s="940"/>
      <c r="AD888" s="2"/>
      <c r="AE888" s="2"/>
      <c r="AF888" s="2"/>
      <c r="AG888" s="2"/>
      <c r="AH888" s="2"/>
      <c r="AI888" s="2"/>
      <c r="AJ888" s="2"/>
      <c r="AK888" s="2"/>
      <c r="AL888" s="2"/>
      <c r="AM888" s="2"/>
      <c r="AN888" s="2"/>
      <c r="AO888" s="2"/>
      <c r="AP888" s="2"/>
      <c r="AQ888" s="2"/>
      <c r="AR888" s="2"/>
      <c r="AS888" s="2"/>
      <c r="AT888" s="2"/>
      <c r="AU888" s="2"/>
      <c r="AV888" s="2"/>
      <c r="AW888" s="2"/>
    </row>
    <row r="889">
      <c r="A889" s="2"/>
      <c r="B889" s="2"/>
      <c r="C889" s="2"/>
      <c r="D889" s="2"/>
      <c r="E889" s="2"/>
      <c r="F889" s="2"/>
      <c r="G889" s="2"/>
      <c r="H889" s="2"/>
      <c r="I889" s="2"/>
      <c r="J889" s="2"/>
      <c r="K889" s="2"/>
      <c r="L889" s="2"/>
      <c r="M889" s="2"/>
      <c r="N889" s="2"/>
      <c r="O889" s="2"/>
      <c r="P889" s="2"/>
      <c r="Q889" s="938"/>
      <c r="R889" s="2"/>
      <c r="S889" s="939"/>
      <c r="T889" s="938"/>
      <c r="U889" s="938"/>
      <c r="V889" s="938"/>
      <c r="W889" s="2"/>
      <c r="X889" s="2"/>
      <c r="Y889" s="2"/>
      <c r="Z889" s="2"/>
      <c r="AA889" s="2"/>
      <c r="AB889" s="2"/>
      <c r="AC889" s="940"/>
      <c r="AD889" s="2"/>
      <c r="AE889" s="2"/>
      <c r="AF889" s="2"/>
      <c r="AG889" s="2"/>
      <c r="AH889" s="2"/>
      <c r="AI889" s="2"/>
      <c r="AJ889" s="2"/>
      <c r="AK889" s="2"/>
      <c r="AL889" s="2"/>
      <c r="AM889" s="2"/>
      <c r="AN889" s="2"/>
      <c r="AO889" s="2"/>
      <c r="AP889" s="2"/>
      <c r="AQ889" s="2"/>
      <c r="AR889" s="2"/>
      <c r="AS889" s="2"/>
      <c r="AT889" s="2"/>
      <c r="AU889" s="2"/>
      <c r="AV889" s="2"/>
      <c r="AW889" s="2"/>
    </row>
    <row r="890">
      <c r="A890" s="2"/>
      <c r="B890" s="2"/>
      <c r="C890" s="2"/>
      <c r="D890" s="2"/>
      <c r="E890" s="2"/>
      <c r="F890" s="2"/>
      <c r="G890" s="2"/>
      <c r="H890" s="2"/>
      <c r="I890" s="2"/>
      <c r="J890" s="2"/>
      <c r="K890" s="2"/>
      <c r="L890" s="2"/>
      <c r="M890" s="2"/>
      <c r="N890" s="2"/>
      <c r="O890" s="2"/>
      <c r="P890" s="2"/>
      <c r="Q890" s="938"/>
      <c r="R890" s="2"/>
      <c r="S890" s="939"/>
      <c r="T890" s="938"/>
      <c r="U890" s="938"/>
      <c r="V890" s="938"/>
      <c r="W890" s="2"/>
      <c r="X890" s="2"/>
      <c r="Y890" s="2"/>
      <c r="Z890" s="2"/>
      <c r="AA890" s="2"/>
      <c r="AB890" s="2"/>
      <c r="AC890" s="940"/>
      <c r="AD890" s="2"/>
      <c r="AE890" s="2"/>
      <c r="AF890" s="2"/>
      <c r="AG890" s="2"/>
      <c r="AH890" s="2"/>
      <c r="AI890" s="2"/>
      <c r="AJ890" s="2"/>
      <c r="AK890" s="2"/>
      <c r="AL890" s="2"/>
      <c r="AM890" s="2"/>
      <c r="AN890" s="2"/>
      <c r="AO890" s="2"/>
      <c r="AP890" s="2"/>
      <c r="AQ890" s="2"/>
      <c r="AR890" s="2"/>
      <c r="AS890" s="2"/>
      <c r="AT890" s="2"/>
      <c r="AU890" s="2"/>
      <c r="AV890" s="2"/>
      <c r="AW890" s="2"/>
    </row>
    <row r="891">
      <c r="A891" s="2"/>
      <c r="B891" s="2"/>
      <c r="C891" s="2"/>
      <c r="D891" s="2"/>
      <c r="E891" s="2"/>
      <c r="F891" s="2"/>
      <c r="G891" s="2"/>
      <c r="H891" s="2"/>
      <c r="I891" s="2"/>
      <c r="J891" s="2"/>
      <c r="K891" s="2"/>
      <c r="L891" s="2"/>
      <c r="M891" s="2"/>
      <c r="N891" s="2"/>
      <c r="O891" s="2"/>
      <c r="P891" s="2"/>
      <c r="Q891" s="938"/>
      <c r="R891" s="2"/>
      <c r="S891" s="939"/>
      <c r="T891" s="938"/>
      <c r="U891" s="938"/>
      <c r="V891" s="938"/>
      <c r="W891" s="2"/>
      <c r="X891" s="2"/>
      <c r="Y891" s="2"/>
      <c r="Z891" s="2"/>
      <c r="AA891" s="2"/>
      <c r="AB891" s="2"/>
      <c r="AC891" s="940"/>
      <c r="AD891" s="2"/>
      <c r="AE891" s="2"/>
      <c r="AF891" s="2"/>
      <c r="AG891" s="2"/>
      <c r="AH891" s="2"/>
      <c r="AI891" s="2"/>
      <c r="AJ891" s="2"/>
      <c r="AK891" s="2"/>
      <c r="AL891" s="2"/>
      <c r="AM891" s="2"/>
      <c r="AN891" s="2"/>
      <c r="AO891" s="2"/>
      <c r="AP891" s="2"/>
      <c r="AQ891" s="2"/>
      <c r="AR891" s="2"/>
      <c r="AS891" s="2"/>
      <c r="AT891" s="2"/>
      <c r="AU891" s="2"/>
      <c r="AV891" s="2"/>
      <c r="AW891" s="2"/>
    </row>
    <row r="892">
      <c r="A892" s="2"/>
      <c r="B892" s="2"/>
      <c r="C892" s="2"/>
      <c r="D892" s="2"/>
      <c r="E892" s="2"/>
      <c r="F892" s="2"/>
      <c r="G892" s="2"/>
      <c r="H892" s="2"/>
      <c r="I892" s="2"/>
      <c r="J892" s="2"/>
      <c r="K892" s="2"/>
      <c r="L892" s="2"/>
      <c r="M892" s="2"/>
      <c r="N892" s="2"/>
      <c r="O892" s="2"/>
      <c r="P892" s="2"/>
      <c r="Q892" s="938"/>
      <c r="R892" s="2"/>
      <c r="S892" s="939"/>
      <c r="T892" s="938"/>
      <c r="U892" s="938"/>
      <c r="V892" s="938"/>
      <c r="W892" s="2"/>
      <c r="X892" s="2"/>
      <c r="Y892" s="2"/>
      <c r="Z892" s="2"/>
      <c r="AA892" s="2"/>
      <c r="AB892" s="2"/>
      <c r="AC892" s="940"/>
      <c r="AD892" s="2"/>
      <c r="AE892" s="2"/>
      <c r="AF892" s="2"/>
      <c r="AG892" s="2"/>
      <c r="AH892" s="2"/>
      <c r="AI892" s="2"/>
      <c r="AJ892" s="2"/>
      <c r="AK892" s="2"/>
      <c r="AL892" s="2"/>
      <c r="AM892" s="2"/>
      <c r="AN892" s="2"/>
      <c r="AO892" s="2"/>
      <c r="AP892" s="2"/>
      <c r="AQ892" s="2"/>
      <c r="AR892" s="2"/>
      <c r="AS892" s="2"/>
      <c r="AT892" s="2"/>
      <c r="AU892" s="2"/>
      <c r="AV892" s="2"/>
      <c r="AW892" s="2"/>
    </row>
    <row r="893">
      <c r="A893" s="2"/>
      <c r="B893" s="2"/>
      <c r="C893" s="2"/>
      <c r="D893" s="2"/>
      <c r="E893" s="2"/>
      <c r="F893" s="2"/>
      <c r="G893" s="2"/>
      <c r="H893" s="2"/>
      <c r="I893" s="2"/>
      <c r="J893" s="2"/>
      <c r="K893" s="2"/>
      <c r="L893" s="2"/>
      <c r="M893" s="2"/>
      <c r="N893" s="2"/>
      <c r="O893" s="2"/>
      <c r="P893" s="2"/>
      <c r="Q893" s="938"/>
      <c r="R893" s="2"/>
      <c r="S893" s="939"/>
      <c r="T893" s="938"/>
      <c r="U893" s="938"/>
      <c r="V893" s="938"/>
      <c r="W893" s="2"/>
      <c r="X893" s="2"/>
      <c r="Y893" s="2"/>
      <c r="Z893" s="2"/>
      <c r="AA893" s="2"/>
      <c r="AB893" s="2"/>
      <c r="AC893" s="940"/>
      <c r="AD893" s="2"/>
      <c r="AE893" s="2"/>
      <c r="AF893" s="2"/>
      <c r="AG893" s="2"/>
      <c r="AH893" s="2"/>
      <c r="AI893" s="2"/>
      <c r="AJ893" s="2"/>
      <c r="AK893" s="2"/>
      <c r="AL893" s="2"/>
      <c r="AM893" s="2"/>
      <c r="AN893" s="2"/>
      <c r="AO893" s="2"/>
      <c r="AP893" s="2"/>
      <c r="AQ893" s="2"/>
      <c r="AR893" s="2"/>
      <c r="AS893" s="2"/>
      <c r="AT893" s="2"/>
      <c r="AU893" s="2"/>
      <c r="AV893" s="2"/>
      <c r="AW893" s="2"/>
    </row>
    <row r="894">
      <c r="A894" s="2"/>
      <c r="B894" s="2"/>
      <c r="C894" s="2"/>
      <c r="D894" s="2"/>
      <c r="E894" s="2"/>
      <c r="F894" s="2"/>
      <c r="G894" s="2"/>
      <c r="H894" s="2"/>
      <c r="I894" s="2"/>
      <c r="J894" s="2"/>
      <c r="K894" s="2"/>
      <c r="L894" s="2"/>
      <c r="M894" s="2"/>
      <c r="N894" s="2"/>
      <c r="O894" s="2"/>
      <c r="P894" s="2"/>
      <c r="Q894" s="938"/>
      <c r="R894" s="2"/>
      <c r="S894" s="939"/>
      <c r="T894" s="938"/>
      <c r="U894" s="938"/>
      <c r="V894" s="938"/>
      <c r="W894" s="2"/>
      <c r="X894" s="2"/>
      <c r="Y894" s="2"/>
      <c r="Z894" s="2"/>
      <c r="AA894" s="2"/>
      <c r="AB894" s="2"/>
      <c r="AC894" s="940"/>
      <c r="AD894" s="2"/>
      <c r="AE894" s="2"/>
      <c r="AF894" s="2"/>
      <c r="AG894" s="2"/>
      <c r="AH894" s="2"/>
      <c r="AI894" s="2"/>
      <c r="AJ894" s="2"/>
      <c r="AK894" s="2"/>
      <c r="AL894" s="2"/>
      <c r="AM894" s="2"/>
      <c r="AN894" s="2"/>
      <c r="AO894" s="2"/>
      <c r="AP894" s="2"/>
      <c r="AQ894" s="2"/>
      <c r="AR894" s="2"/>
      <c r="AS894" s="2"/>
      <c r="AT894" s="2"/>
      <c r="AU894" s="2"/>
      <c r="AV894" s="2"/>
      <c r="AW894" s="2"/>
    </row>
    <row r="895">
      <c r="A895" s="2"/>
      <c r="B895" s="2"/>
      <c r="C895" s="2"/>
      <c r="D895" s="2"/>
      <c r="E895" s="2"/>
      <c r="F895" s="2"/>
      <c r="G895" s="2"/>
      <c r="H895" s="2"/>
      <c r="I895" s="2"/>
      <c r="J895" s="2"/>
      <c r="K895" s="2"/>
      <c r="L895" s="2"/>
      <c r="M895" s="2"/>
      <c r="N895" s="2"/>
      <c r="O895" s="2"/>
      <c r="P895" s="2"/>
      <c r="Q895" s="938"/>
      <c r="R895" s="2"/>
      <c r="S895" s="939"/>
      <c r="T895" s="938"/>
      <c r="U895" s="938"/>
      <c r="V895" s="938"/>
      <c r="W895" s="2"/>
      <c r="X895" s="2"/>
      <c r="Y895" s="2"/>
      <c r="Z895" s="2"/>
      <c r="AA895" s="2"/>
      <c r="AB895" s="2"/>
      <c r="AC895" s="940"/>
      <c r="AD895" s="2"/>
      <c r="AE895" s="2"/>
      <c r="AF895" s="2"/>
      <c r="AG895" s="2"/>
      <c r="AH895" s="2"/>
      <c r="AI895" s="2"/>
      <c r="AJ895" s="2"/>
      <c r="AK895" s="2"/>
      <c r="AL895" s="2"/>
      <c r="AM895" s="2"/>
      <c r="AN895" s="2"/>
      <c r="AO895" s="2"/>
      <c r="AP895" s="2"/>
      <c r="AQ895" s="2"/>
      <c r="AR895" s="2"/>
      <c r="AS895" s="2"/>
      <c r="AT895" s="2"/>
      <c r="AU895" s="2"/>
      <c r="AV895" s="2"/>
      <c r="AW895" s="2"/>
    </row>
    <row r="896">
      <c r="A896" s="2"/>
      <c r="B896" s="2"/>
      <c r="C896" s="2"/>
      <c r="D896" s="2"/>
      <c r="E896" s="2"/>
      <c r="F896" s="2"/>
      <c r="G896" s="2"/>
      <c r="H896" s="2"/>
      <c r="I896" s="2"/>
      <c r="J896" s="2"/>
      <c r="K896" s="2"/>
      <c r="L896" s="2"/>
      <c r="M896" s="2"/>
      <c r="N896" s="2"/>
      <c r="O896" s="2"/>
      <c r="P896" s="2"/>
      <c r="Q896" s="938"/>
      <c r="R896" s="2"/>
      <c r="S896" s="939"/>
      <c r="T896" s="938"/>
      <c r="U896" s="938"/>
      <c r="V896" s="938"/>
      <c r="W896" s="2"/>
      <c r="X896" s="2"/>
      <c r="Y896" s="2"/>
      <c r="Z896" s="2"/>
      <c r="AA896" s="2"/>
      <c r="AB896" s="2"/>
      <c r="AC896" s="940"/>
      <c r="AD896" s="2"/>
      <c r="AE896" s="2"/>
      <c r="AF896" s="2"/>
      <c r="AG896" s="2"/>
      <c r="AH896" s="2"/>
      <c r="AI896" s="2"/>
      <c r="AJ896" s="2"/>
      <c r="AK896" s="2"/>
      <c r="AL896" s="2"/>
      <c r="AM896" s="2"/>
      <c r="AN896" s="2"/>
      <c r="AO896" s="2"/>
      <c r="AP896" s="2"/>
      <c r="AQ896" s="2"/>
      <c r="AR896" s="2"/>
      <c r="AS896" s="2"/>
      <c r="AT896" s="2"/>
      <c r="AU896" s="2"/>
      <c r="AV896" s="2"/>
      <c r="AW896" s="2"/>
    </row>
    <row r="897">
      <c r="A897" s="2"/>
      <c r="B897" s="2"/>
      <c r="C897" s="2"/>
      <c r="D897" s="2"/>
      <c r="E897" s="2"/>
      <c r="F897" s="2"/>
      <c r="G897" s="2"/>
      <c r="H897" s="2"/>
      <c r="I897" s="2"/>
      <c r="J897" s="2"/>
      <c r="K897" s="2"/>
      <c r="L897" s="2"/>
      <c r="M897" s="2"/>
      <c r="N897" s="2"/>
      <c r="O897" s="2"/>
      <c r="P897" s="2"/>
      <c r="Q897" s="938"/>
      <c r="R897" s="2"/>
      <c r="S897" s="939"/>
      <c r="T897" s="938"/>
      <c r="U897" s="938"/>
      <c r="V897" s="938"/>
      <c r="W897" s="2"/>
      <c r="X897" s="2"/>
      <c r="Y897" s="2"/>
      <c r="Z897" s="2"/>
      <c r="AA897" s="2"/>
      <c r="AB897" s="2"/>
      <c r="AC897" s="940"/>
      <c r="AD897" s="2"/>
      <c r="AE897" s="2"/>
      <c r="AF897" s="2"/>
      <c r="AG897" s="2"/>
      <c r="AH897" s="2"/>
      <c r="AI897" s="2"/>
      <c r="AJ897" s="2"/>
      <c r="AK897" s="2"/>
      <c r="AL897" s="2"/>
      <c r="AM897" s="2"/>
      <c r="AN897" s="2"/>
      <c r="AO897" s="2"/>
      <c r="AP897" s="2"/>
      <c r="AQ897" s="2"/>
      <c r="AR897" s="2"/>
      <c r="AS897" s="2"/>
      <c r="AT897" s="2"/>
      <c r="AU897" s="2"/>
      <c r="AV897" s="2"/>
      <c r="AW897" s="2"/>
    </row>
    <row r="898">
      <c r="A898" s="2"/>
      <c r="B898" s="2"/>
      <c r="C898" s="2"/>
      <c r="D898" s="2"/>
      <c r="E898" s="2"/>
      <c r="F898" s="2"/>
      <c r="G898" s="2"/>
      <c r="H898" s="2"/>
      <c r="I898" s="2"/>
      <c r="J898" s="2"/>
      <c r="K898" s="2"/>
      <c r="L898" s="2"/>
      <c r="M898" s="2"/>
      <c r="N898" s="2"/>
      <c r="O898" s="2"/>
      <c r="P898" s="2"/>
      <c r="Q898" s="938"/>
      <c r="R898" s="2"/>
      <c r="S898" s="939"/>
      <c r="T898" s="938"/>
      <c r="U898" s="938"/>
      <c r="V898" s="938"/>
      <c r="W898" s="2"/>
      <c r="X898" s="2"/>
      <c r="Y898" s="2"/>
      <c r="Z898" s="2"/>
      <c r="AA898" s="2"/>
      <c r="AB898" s="2"/>
      <c r="AC898" s="940"/>
      <c r="AD898" s="2"/>
      <c r="AE898" s="2"/>
      <c r="AF898" s="2"/>
      <c r="AG898" s="2"/>
      <c r="AH898" s="2"/>
      <c r="AI898" s="2"/>
      <c r="AJ898" s="2"/>
      <c r="AK898" s="2"/>
      <c r="AL898" s="2"/>
      <c r="AM898" s="2"/>
      <c r="AN898" s="2"/>
      <c r="AO898" s="2"/>
      <c r="AP898" s="2"/>
      <c r="AQ898" s="2"/>
      <c r="AR898" s="2"/>
      <c r="AS898" s="2"/>
      <c r="AT898" s="2"/>
      <c r="AU898" s="2"/>
      <c r="AV898" s="2"/>
      <c r="AW898" s="2"/>
    </row>
    <row r="899">
      <c r="A899" s="2"/>
      <c r="B899" s="2"/>
      <c r="C899" s="2"/>
      <c r="D899" s="2"/>
      <c r="E899" s="2"/>
      <c r="F899" s="2"/>
      <c r="G899" s="2"/>
      <c r="H899" s="2"/>
      <c r="I899" s="2"/>
      <c r="J899" s="2"/>
      <c r="K899" s="2"/>
      <c r="L899" s="2"/>
      <c r="M899" s="2"/>
      <c r="N899" s="2"/>
      <c r="O899" s="2"/>
      <c r="P899" s="2"/>
      <c r="Q899" s="938"/>
      <c r="R899" s="2"/>
      <c r="S899" s="939"/>
      <c r="T899" s="938"/>
      <c r="U899" s="938"/>
      <c r="V899" s="938"/>
      <c r="W899" s="2"/>
      <c r="X899" s="2"/>
      <c r="Y899" s="2"/>
      <c r="Z899" s="2"/>
      <c r="AA899" s="2"/>
      <c r="AB899" s="2"/>
      <c r="AC899" s="940"/>
      <c r="AD899" s="2"/>
      <c r="AE899" s="2"/>
      <c r="AF899" s="2"/>
      <c r="AG899" s="2"/>
      <c r="AH899" s="2"/>
      <c r="AI899" s="2"/>
      <c r="AJ899" s="2"/>
      <c r="AK899" s="2"/>
      <c r="AL899" s="2"/>
      <c r="AM899" s="2"/>
      <c r="AN899" s="2"/>
      <c r="AO899" s="2"/>
      <c r="AP899" s="2"/>
      <c r="AQ899" s="2"/>
      <c r="AR899" s="2"/>
      <c r="AS899" s="2"/>
      <c r="AT899" s="2"/>
      <c r="AU899" s="2"/>
      <c r="AV899" s="2"/>
      <c r="AW899" s="2"/>
    </row>
    <row r="900">
      <c r="A900" s="2"/>
      <c r="B900" s="2"/>
      <c r="C900" s="2"/>
      <c r="D900" s="2"/>
      <c r="E900" s="2"/>
      <c r="F900" s="2"/>
      <c r="G900" s="2"/>
      <c r="H900" s="2"/>
      <c r="I900" s="2"/>
      <c r="J900" s="2"/>
      <c r="K900" s="2"/>
      <c r="L900" s="2"/>
      <c r="M900" s="2"/>
      <c r="N900" s="2"/>
      <c r="O900" s="2"/>
      <c r="P900" s="2"/>
      <c r="Q900" s="938"/>
      <c r="R900" s="2"/>
      <c r="S900" s="939"/>
      <c r="T900" s="938"/>
      <c r="U900" s="938"/>
      <c r="V900" s="938"/>
      <c r="W900" s="2"/>
      <c r="X900" s="2"/>
      <c r="Y900" s="2"/>
      <c r="Z900" s="2"/>
      <c r="AA900" s="2"/>
      <c r="AB900" s="2"/>
      <c r="AC900" s="940"/>
      <c r="AD900" s="2"/>
      <c r="AE900" s="2"/>
      <c r="AF900" s="2"/>
      <c r="AG900" s="2"/>
      <c r="AH900" s="2"/>
      <c r="AI900" s="2"/>
      <c r="AJ900" s="2"/>
      <c r="AK900" s="2"/>
      <c r="AL900" s="2"/>
      <c r="AM900" s="2"/>
      <c r="AN900" s="2"/>
      <c r="AO900" s="2"/>
      <c r="AP900" s="2"/>
      <c r="AQ900" s="2"/>
      <c r="AR900" s="2"/>
      <c r="AS900" s="2"/>
      <c r="AT900" s="2"/>
      <c r="AU900" s="2"/>
      <c r="AV900" s="2"/>
      <c r="AW900" s="2"/>
    </row>
    <row r="901">
      <c r="A901" s="2"/>
      <c r="B901" s="2"/>
      <c r="C901" s="2"/>
      <c r="D901" s="2"/>
      <c r="E901" s="2"/>
      <c r="F901" s="2"/>
      <c r="G901" s="2"/>
      <c r="H901" s="2"/>
      <c r="I901" s="2"/>
      <c r="J901" s="2"/>
      <c r="K901" s="2"/>
      <c r="L901" s="2"/>
      <c r="M901" s="2"/>
      <c r="N901" s="2"/>
      <c r="O901" s="2"/>
      <c r="P901" s="2"/>
      <c r="Q901" s="938"/>
      <c r="R901" s="2"/>
      <c r="S901" s="939"/>
      <c r="T901" s="938"/>
      <c r="U901" s="938"/>
      <c r="V901" s="938"/>
      <c r="W901" s="2"/>
      <c r="X901" s="2"/>
      <c r="Y901" s="2"/>
      <c r="Z901" s="2"/>
      <c r="AA901" s="2"/>
      <c r="AB901" s="2"/>
      <c r="AC901" s="940"/>
      <c r="AD901" s="2"/>
      <c r="AE901" s="2"/>
      <c r="AF901" s="2"/>
      <c r="AG901" s="2"/>
      <c r="AH901" s="2"/>
      <c r="AI901" s="2"/>
      <c r="AJ901" s="2"/>
      <c r="AK901" s="2"/>
      <c r="AL901" s="2"/>
      <c r="AM901" s="2"/>
      <c r="AN901" s="2"/>
      <c r="AO901" s="2"/>
      <c r="AP901" s="2"/>
      <c r="AQ901" s="2"/>
      <c r="AR901" s="2"/>
      <c r="AS901" s="2"/>
      <c r="AT901" s="2"/>
      <c r="AU901" s="2"/>
      <c r="AV901" s="2"/>
      <c r="AW901" s="2"/>
    </row>
    <row r="902">
      <c r="A902" s="2"/>
      <c r="B902" s="2"/>
      <c r="C902" s="2"/>
      <c r="D902" s="2"/>
      <c r="E902" s="2"/>
      <c r="F902" s="2"/>
      <c r="G902" s="2"/>
      <c r="H902" s="2"/>
      <c r="I902" s="2"/>
      <c r="J902" s="2"/>
      <c r="K902" s="2"/>
      <c r="L902" s="2"/>
      <c r="M902" s="2"/>
      <c r="N902" s="2"/>
      <c r="O902" s="2"/>
      <c r="P902" s="2"/>
      <c r="Q902" s="938"/>
      <c r="R902" s="2"/>
      <c r="S902" s="939"/>
      <c r="T902" s="938"/>
      <c r="U902" s="938"/>
      <c r="V902" s="938"/>
      <c r="W902" s="2"/>
      <c r="X902" s="2"/>
      <c r="Y902" s="2"/>
      <c r="Z902" s="2"/>
      <c r="AA902" s="2"/>
      <c r="AB902" s="2"/>
      <c r="AC902" s="940"/>
      <c r="AD902" s="2"/>
      <c r="AE902" s="2"/>
      <c r="AF902" s="2"/>
      <c r="AG902" s="2"/>
      <c r="AH902" s="2"/>
      <c r="AI902" s="2"/>
      <c r="AJ902" s="2"/>
      <c r="AK902" s="2"/>
      <c r="AL902" s="2"/>
      <c r="AM902" s="2"/>
      <c r="AN902" s="2"/>
      <c r="AO902" s="2"/>
      <c r="AP902" s="2"/>
      <c r="AQ902" s="2"/>
      <c r="AR902" s="2"/>
      <c r="AS902" s="2"/>
      <c r="AT902" s="2"/>
      <c r="AU902" s="2"/>
      <c r="AV902" s="2"/>
      <c r="AW902" s="2"/>
    </row>
    <row r="903">
      <c r="A903" s="2"/>
      <c r="B903" s="2"/>
      <c r="C903" s="2"/>
      <c r="D903" s="2"/>
      <c r="E903" s="2"/>
      <c r="F903" s="2"/>
      <c r="G903" s="2"/>
      <c r="H903" s="2"/>
      <c r="I903" s="2"/>
      <c r="J903" s="2"/>
      <c r="K903" s="2"/>
      <c r="L903" s="2"/>
      <c r="M903" s="2"/>
      <c r="N903" s="2"/>
      <c r="O903" s="2"/>
      <c r="P903" s="2"/>
      <c r="Q903" s="938"/>
      <c r="R903" s="2"/>
      <c r="S903" s="939"/>
      <c r="T903" s="938"/>
      <c r="U903" s="938"/>
      <c r="V903" s="938"/>
      <c r="W903" s="2"/>
      <c r="X903" s="2"/>
      <c r="Y903" s="2"/>
      <c r="Z903" s="2"/>
      <c r="AA903" s="2"/>
      <c r="AB903" s="2"/>
      <c r="AC903" s="940"/>
      <c r="AD903" s="2"/>
      <c r="AE903" s="2"/>
      <c r="AF903" s="2"/>
      <c r="AG903" s="2"/>
      <c r="AH903" s="2"/>
      <c r="AI903" s="2"/>
      <c r="AJ903" s="2"/>
      <c r="AK903" s="2"/>
      <c r="AL903" s="2"/>
      <c r="AM903" s="2"/>
      <c r="AN903" s="2"/>
      <c r="AO903" s="2"/>
      <c r="AP903" s="2"/>
      <c r="AQ903" s="2"/>
      <c r="AR903" s="2"/>
      <c r="AS903" s="2"/>
      <c r="AT903" s="2"/>
      <c r="AU903" s="2"/>
      <c r="AV903" s="2"/>
      <c r="AW903" s="2"/>
    </row>
    <row r="904">
      <c r="A904" s="2"/>
      <c r="B904" s="2"/>
      <c r="C904" s="2"/>
      <c r="D904" s="2"/>
      <c r="E904" s="2"/>
      <c r="F904" s="2"/>
      <c r="G904" s="2"/>
      <c r="H904" s="2"/>
      <c r="I904" s="2"/>
      <c r="J904" s="2"/>
      <c r="K904" s="2"/>
      <c r="L904" s="2"/>
      <c r="M904" s="2"/>
      <c r="N904" s="2"/>
      <c r="O904" s="2"/>
      <c r="P904" s="2"/>
      <c r="Q904" s="938"/>
      <c r="R904" s="2"/>
      <c r="S904" s="939"/>
      <c r="T904" s="938"/>
      <c r="U904" s="938"/>
      <c r="V904" s="938"/>
      <c r="W904" s="2"/>
      <c r="X904" s="2"/>
      <c r="Y904" s="2"/>
      <c r="Z904" s="2"/>
      <c r="AA904" s="2"/>
      <c r="AB904" s="2"/>
      <c r="AC904" s="940"/>
      <c r="AD904" s="2"/>
      <c r="AE904" s="2"/>
      <c r="AF904" s="2"/>
      <c r="AG904" s="2"/>
      <c r="AH904" s="2"/>
      <c r="AI904" s="2"/>
      <c r="AJ904" s="2"/>
      <c r="AK904" s="2"/>
      <c r="AL904" s="2"/>
      <c r="AM904" s="2"/>
      <c r="AN904" s="2"/>
      <c r="AO904" s="2"/>
      <c r="AP904" s="2"/>
      <c r="AQ904" s="2"/>
      <c r="AR904" s="2"/>
      <c r="AS904" s="2"/>
      <c r="AT904" s="2"/>
      <c r="AU904" s="2"/>
      <c r="AV904" s="2"/>
      <c r="AW904" s="2"/>
    </row>
    <row r="905">
      <c r="A905" s="2"/>
      <c r="B905" s="2"/>
      <c r="C905" s="2"/>
      <c r="D905" s="2"/>
      <c r="E905" s="2"/>
      <c r="F905" s="2"/>
      <c r="G905" s="2"/>
      <c r="H905" s="2"/>
      <c r="I905" s="2"/>
      <c r="J905" s="2"/>
      <c r="K905" s="2"/>
      <c r="L905" s="2"/>
      <c r="M905" s="2"/>
      <c r="N905" s="2"/>
      <c r="O905" s="2"/>
      <c r="P905" s="2"/>
      <c r="Q905" s="938"/>
      <c r="R905" s="2"/>
      <c r="S905" s="939"/>
      <c r="T905" s="938"/>
      <c r="U905" s="938"/>
      <c r="V905" s="938"/>
      <c r="W905" s="2"/>
      <c r="X905" s="2"/>
      <c r="Y905" s="2"/>
      <c r="Z905" s="2"/>
      <c r="AA905" s="2"/>
      <c r="AB905" s="2"/>
      <c r="AC905" s="940"/>
      <c r="AD905" s="2"/>
      <c r="AE905" s="2"/>
      <c r="AF905" s="2"/>
      <c r="AG905" s="2"/>
      <c r="AH905" s="2"/>
      <c r="AI905" s="2"/>
      <c r="AJ905" s="2"/>
      <c r="AK905" s="2"/>
      <c r="AL905" s="2"/>
      <c r="AM905" s="2"/>
      <c r="AN905" s="2"/>
      <c r="AO905" s="2"/>
      <c r="AP905" s="2"/>
      <c r="AQ905" s="2"/>
      <c r="AR905" s="2"/>
      <c r="AS905" s="2"/>
      <c r="AT905" s="2"/>
      <c r="AU905" s="2"/>
      <c r="AV905" s="2"/>
      <c r="AW905" s="2"/>
    </row>
    <row r="906">
      <c r="A906" s="2"/>
      <c r="B906" s="2"/>
      <c r="C906" s="2"/>
      <c r="D906" s="2"/>
      <c r="E906" s="2"/>
      <c r="F906" s="2"/>
      <c r="G906" s="2"/>
      <c r="H906" s="2"/>
      <c r="I906" s="2"/>
      <c r="J906" s="2"/>
      <c r="K906" s="2"/>
      <c r="L906" s="2"/>
      <c r="M906" s="2"/>
      <c r="N906" s="2"/>
      <c r="O906" s="2"/>
      <c r="P906" s="2"/>
      <c r="Q906" s="938"/>
      <c r="R906" s="2"/>
      <c r="S906" s="939"/>
      <c r="T906" s="938"/>
      <c r="U906" s="938"/>
      <c r="V906" s="938"/>
      <c r="W906" s="2"/>
      <c r="X906" s="2"/>
      <c r="Y906" s="2"/>
      <c r="Z906" s="2"/>
      <c r="AA906" s="2"/>
      <c r="AB906" s="2"/>
      <c r="AC906" s="940"/>
      <c r="AD906" s="2"/>
      <c r="AE906" s="2"/>
      <c r="AF906" s="2"/>
      <c r="AG906" s="2"/>
      <c r="AH906" s="2"/>
      <c r="AI906" s="2"/>
      <c r="AJ906" s="2"/>
      <c r="AK906" s="2"/>
      <c r="AL906" s="2"/>
      <c r="AM906" s="2"/>
      <c r="AN906" s="2"/>
      <c r="AO906" s="2"/>
      <c r="AP906" s="2"/>
      <c r="AQ906" s="2"/>
      <c r="AR906" s="2"/>
      <c r="AS906" s="2"/>
      <c r="AT906" s="2"/>
      <c r="AU906" s="2"/>
      <c r="AV906" s="2"/>
      <c r="AW906" s="2"/>
    </row>
    <row r="907">
      <c r="A907" s="2"/>
      <c r="B907" s="2"/>
      <c r="C907" s="2"/>
      <c r="D907" s="2"/>
      <c r="E907" s="2"/>
      <c r="F907" s="2"/>
      <c r="G907" s="2"/>
      <c r="H907" s="2"/>
      <c r="I907" s="2"/>
      <c r="J907" s="2"/>
      <c r="K907" s="2"/>
      <c r="L907" s="2"/>
      <c r="M907" s="2"/>
      <c r="N907" s="2"/>
      <c r="O907" s="2"/>
      <c r="P907" s="2"/>
      <c r="Q907" s="938"/>
      <c r="R907" s="2"/>
      <c r="S907" s="939"/>
      <c r="T907" s="938"/>
      <c r="U907" s="938"/>
      <c r="V907" s="938"/>
      <c r="W907" s="2"/>
      <c r="X907" s="2"/>
      <c r="Y907" s="2"/>
      <c r="Z907" s="2"/>
      <c r="AA907" s="2"/>
      <c r="AB907" s="2"/>
      <c r="AC907" s="940"/>
      <c r="AD907" s="2"/>
      <c r="AE907" s="2"/>
      <c r="AF907" s="2"/>
      <c r="AG907" s="2"/>
      <c r="AH907" s="2"/>
      <c r="AI907" s="2"/>
      <c r="AJ907" s="2"/>
      <c r="AK907" s="2"/>
      <c r="AL907" s="2"/>
      <c r="AM907" s="2"/>
      <c r="AN907" s="2"/>
      <c r="AO907" s="2"/>
      <c r="AP907" s="2"/>
      <c r="AQ907" s="2"/>
      <c r="AR907" s="2"/>
      <c r="AS907" s="2"/>
      <c r="AT907" s="2"/>
      <c r="AU907" s="2"/>
      <c r="AV907" s="2"/>
      <c r="AW907" s="2"/>
    </row>
    <row r="908">
      <c r="A908" s="2"/>
      <c r="B908" s="2"/>
      <c r="C908" s="2"/>
      <c r="D908" s="2"/>
      <c r="E908" s="2"/>
      <c r="F908" s="2"/>
      <c r="G908" s="2"/>
      <c r="H908" s="2"/>
      <c r="I908" s="2"/>
      <c r="J908" s="2"/>
      <c r="K908" s="2"/>
      <c r="L908" s="2"/>
      <c r="M908" s="2"/>
      <c r="N908" s="2"/>
      <c r="O908" s="2"/>
      <c r="P908" s="2"/>
      <c r="Q908" s="938"/>
      <c r="R908" s="2"/>
      <c r="S908" s="939"/>
      <c r="T908" s="938"/>
      <c r="U908" s="938"/>
      <c r="V908" s="938"/>
      <c r="W908" s="2"/>
      <c r="X908" s="2"/>
      <c r="Y908" s="2"/>
      <c r="Z908" s="2"/>
      <c r="AA908" s="2"/>
      <c r="AB908" s="2"/>
      <c r="AC908" s="940"/>
      <c r="AD908" s="2"/>
      <c r="AE908" s="2"/>
      <c r="AF908" s="2"/>
      <c r="AG908" s="2"/>
      <c r="AH908" s="2"/>
      <c r="AI908" s="2"/>
      <c r="AJ908" s="2"/>
      <c r="AK908" s="2"/>
      <c r="AL908" s="2"/>
      <c r="AM908" s="2"/>
      <c r="AN908" s="2"/>
      <c r="AO908" s="2"/>
      <c r="AP908" s="2"/>
      <c r="AQ908" s="2"/>
      <c r="AR908" s="2"/>
      <c r="AS908" s="2"/>
      <c r="AT908" s="2"/>
      <c r="AU908" s="2"/>
      <c r="AV908" s="2"/>
      <c r="AW908" s="2"/>
    </row>
    <row r="909">
      <c r="A909" s="2"/>
      <c r="B909" s="2"/>
      <c r="C909" s="2"/>
      <c r="D909" s="2"/>
      <c r="E909" s="2"/>
      <c r="F909" s="2"/>
      <c r="G909" s="2"/>
      <c r="H909" s="2"/>
      <c r="I909" s="2"/>
      <c r="J909" s="2"/>
      <c r="K909" s="2"/>
      <c r="L909" s="2"/>
      <c r="M909" s="2"/>
      <c r="N909" s="2"/>
      <c r="O909" s="2"/>
      <c r="P909" s="2"/>
      <c r="Q909" s="938"/>
      <c r="R909" s="2"/>
      <c r="S909" s="939"/>
      <c r="T909" s="938"/>
      <c r="U909" s="938"/>
      <c r="V909" s="938"/>
      <c r="W909" s="2"/>
      <c r="X909" s="2"/>
      <c r="Y909" s="2"/>
      <c r="Z909" s="2"/>
      <c r="AA909" s="2"/>
      <c r="AB909" s="2"/>
      <c r="AC909" s="940"/>
      <c r="AD909" s="2"/>
      <c r="AE909" s="2"/>
      <c r="AF909" s="2"/>
      <c r="AG909" s="2"/>
      <c r="AH909" s="2"/>
      <c r="AI909" s="2"/>
      <c r="AJ909" s="2"/>
      <c r="AK909" s="2"/>
      <c r="AL909" s="2"/>
      <c r="AM909" s="2"/>
      <c r="AN909" s="2"/>
      <c r="AO909" s="2"/>
      <c r="AP909" s="2"/>
      <c r="AQ909" s="2"/>
      <c r="AR909" s="2"/>
      <c r="AS909" s="2"/>
      <c r="AT909" s="2"/>
      <c r="AU909" s="2"/>
      <c r="AV909" s="2"/>
      <c r="AW909" s="2"/>
    </row>
    <row r="910">
      <c r="A910" s="2"/>
      <c r="B910" s="2"/>
      <c r="C910" s="2"/>
      <c r="D910" s="2"/>
      <c r="E910" s="2"/>
      <c r="F910" s="2"/>
      <c r="G910" s="2"/>
      <c r="H910" s="2"/>
      <c r="I910" s="2"/>
      <c r="J910" s="2"/>
      <c r="K910" s="2"/>
      <c r="L910" s="2"/>
      <c r="M910" s="2"/>
      <c r="N910" s="2"/>
      <c r="O910" s="2"/>
      <c r="P910" s="2"/>
      <c r="Q910" s="938"/>
      <c r="R910" s="2"/>
      <c r="S910" s="939"/>
      <c r="T910" s="938"/>
      <c r="U910" s="938"/>
      <c r="V910" s="938"/>
      <c r="W910" s="2"/>
      <c r="X910" s="2"/>
      <c r="Y910" s="2"/>
      <c r="Z910" s="2"/>
      <c r="AA910" s="2"/>
      <c r="AB910" s="2"/>
      <c r="AC910" s="940"/>
      <c r="AD910" s="2"/>
      <c r="AE910" s="2"/>
      <c r="AF910" s="2"/>
      <c r="AG910" s="2"/>
      <c r="AH910" s="2"/>
      <c r="AI910" s="2"/>
      <c r="AJ910" s="2"/>
      <c r="AK910" s="2"/>
      <c r="AL910" s="2"/>
      <c r="AM910" s="2"/>
      <c r="AN910" s="2"/>
      <c r="AO910" s="2"/>
      <c r="AP910" s="2"/>
      <c r="AQ910" s="2"/>
      <c r="AR910" s="2"/>
      <c r="AS910" s="2"/>
      <c r="AT910" s="2"/>
      <c r="AU910" s="2"/>
      <c r="AV910" s="2"/>
      <c r="AW910" s="2"/>
    </row>
    <row r="911">
      <c r="A911" s="2"/>
      <c r="B911" s="2"/>
      <c r="C911" s="2"/>
      <c r="D911" s="2"/>
      <c r="E911" s="2"/>
      <c r="F911" s="2"/>
      <c r="G911" s="2"/>
      <c r="H911" s="2"/>
      <c r="I911" s="2"/>
      <c r="J911" s="2"/>
      <c r="K911" s="2"/>
      <c r="L911" s="2"/>
      <c r="M911" s="2"/>
      <c r="N911" s="2"/>
      <c r="O911" s="2"/>
      <c r="P911" s="2"/>
      <c r="Q911" s="938"/>
      <c r="R911" s="2"/>
      <c r="S911" s="939"/>
      <c r="T911" s="938"/>
      <c r="U911" s="938"/>
      <c r="V911" s="938"/>
      <c r="W911" s="2"/>
      <c r="X911" s="2"/>
      <c r="Y911" s="2"/>
      <c r="Z911" s="2"/>
      <c r="AA911" s="2"/>
      <c r="AB911" s="2"/>
      <c r="AC911" s="940"/>
      <c r="AD911" s="2"/>
      <c r="AE911" s="2"/>
      <c r="AF911" s="2"/>
      <c r="AG911" s="2"/>
      <c r="AH911" s="2"/>
      <c r="AI911" s="2"/>
      <c r="AJ911" s="2"/>
      <c r="AK911" s="2"/>
      <c r="AL911" s="2"/>
      <c r="AM911" s="2"/>
      <c r="AN911" s="2"/>
      <c r="AO911" s="2"/>
      <c r="AP911" s="2"/>
      <c r="AQ911" s="2"/>
      <c r="AR911" s="2"/>
      <c r="AS911" s="2"/>
      <c r="AT911" s="2"/>
      <c r="AU911" s="2"/>
      <c r="AV911" s="2"/>
      <c r="AW911" s="2"/>
    </row>
    <row r="912">
      <c r="A912" s="2"/>
      <c r="B912" s="2"/>
      <c r="C912" s="2"/>
      <c r="D912" s="2"/>
      <c r="E912" s="2"/>
      <c r="F912" s="2"/>
      <c r="G912" s="2"/>
      <c r="H912" s="2"/>
      <c r="I912" s="2"/>
      <c r="J912" s="2"/>
      <c r="K912" s="2"/>
      <c r="L912" s="2"/>
      <c r="M912" s="2"/>
      <c r="N912" s="2"/>
      <c r="O912" s="2"/>
      <c r="P912" s="2"/>
      <c r="Q912" s="938"/>
      <c r="R912" s="2"/>
      <c r="S912" s="939"/>
      <c r="T912" s="938"/>
      <c r="U912" s="938"/>
      <c r="V912" s="938"/>
      <c r="W912" s="2"/>
      <c r="X912" s="2"/>
      <c r="Y912" s="2"/>
      <c r="Z912" s="2"/>
      <c r="AA912" s="2"/>
      <c r="AB912" s="2"/>
      <c r="AC912" s="940"/>
      <c r="AD912" s="2"/>
      <c r="AE912" s="2"/>
      <c r="AF912" s="2"/>
      <c r="AG912" s="2"/>
      <c r="AH912" s="2"/>
      <c r="AI912" s="2"/>
      <c r="AJ912" s="2"/>
      <c r="AK912" s="2"/>
      <c r="AL912" s="2"/>
      <c r="AM912" s="2"/>
      <c r="AN912" s="2"/>
      <c r="AO912" s="2"/>
      <c r="AP912" s="2"/>
      <c r="AQ912" s="2"/>
      <c r="AR912" s="2"/>
      <c r="AS912" s="2"/>
      <c r="AT912" s="2"/>
      <c r="AU912" s="2"/>
      <c r="AV912" s="2"/>
      <c r="AW912" s="2"/>
    </row>
    <row r="913">
      <c r="A913" s="2"/>
      <c r="B913" s="2"/>
      <c r="C913" s="2"/>
      <c r="D913" s="2"/>
      <c r="E913" s="2"/>
      <c r="F913" s="2"/>
      <c r="G913" s="2"/>
      <c r="H913" s="2"/>
      <c r="I913" s="2"/>
      <c r="J913" s="2"/>
      <c r="K913" s="2"/>
      <c r="L913" s="2"/>
      <c r="M913" s="2"/>
      <c r="N913" s="2"/>
      <c r="O913" s="2"/>
      <c r="P913" s="2"/>
      <c r="Q913" s="938"/>
      <c r="R913" s="2"/>
      <c r="S913" s="939"/>
      <c r="T913" s="938"/>
      <c r="U913" s="938"/>
      <c r="V913" s="938"/>
      <c r="W913" s="2"/>
      <c r="X913" s="2"/>
      <c r="Y913" s="2"/>
      <c r="Z913" s="2"/>
      <c r="AA913" s="2"/>
      <c r="AB913" s="2"/>
      <c r="AC913" s="940"/>
      <c r="AD913" s="2"/>
      <c r="AE913" s="2"/>
      <c r="AF913" s="2"/>
      <c r="AG913" s="2"/>
      <c r="AH913" s="2"/>
      <c r="AI913" s="2"/>
      <c r="AJ913" s="2"/>
      <c r="AK913" s="2"/>
      <c r="AL913" s="2"/>
      <c r="AM913" s="2"/>
      <c r="AN913" s="2"/>
      <c r="AO913" s="2"/>
      <c r="AP913" s="2"/>
      <c r="AQ913" s="2"/>
      <c r="AR913" s="2"/>
      <c r="AS913" s="2"/>
      <c r="AT913" s="2"/>
      <c r="AU913" s="2"/>
      <c r="AV913" s="2"/>
      <c r="AW913" s="2"/>
    </row>
    <row r="914">
      <c r="A914" s="2"/>
      <c r="B914" s="2"/>
      <c r="C914" s="2"/>
      <c r="D914" s="2"/>
      <c r="E914" s="2"/>
      <c r="F914" s="2"/>
      <c r="G914" s="2"/>
      <c r="H914" s="2"/>
      <c r="I914" s="2"/>
      <c r="J914" s="2"/>
      <c r="K914" s="2"/>
      <c r="L914" s="2"/>
      <c r="M914" s="2"/>
      <c r="N914" s="2"/>
      <c r="O914" s="2"/>
      <c r="P914" s="2"/>
      <c r="Q914" s="938"/>
      <c r="R914" s="2"/>
      <c r="S914" s="939"/>
      <c r="T914" s="938"/>
      <c r="U914" s="938"/>
      <c r="V914" s="938"/>
      <c r="W914" s="2"/>
      <c r="X914" s="2"/>
      <c r="Y914" s="2"/>
      <c r="Z914" s="2"/>
      <c r="AA914" s="2"/>
      <c r="AB914" s="2"/>
      <c r="AC914" s="940"/>
      <c r="AD914" s="2"/>
      <c r="AE914" s="2"/>
      <c r="AF914" s="2"/>
      <c r="AG914" s="2"/>
      <c r="AH914" s="2"/>
      <c r="AI914" s="2"/>
      <c r="AJ914" s="2"/>
      <c r="AK914" s="2"/>
      <c r="AL914" s="2"/>
      <c r="AM914" s="2"/>
      <c r="AN914" s="2"/>
      <c r="AO914" s="2"/>
      <c r="AP914" s="2"/>
      <c r="AQ914" s="2"/>
      <c r="AR914" s="2"/>
      <c r="AS914" s="2"/>
      <c r="AT914" s="2"/>
      <c r="AU914" s="2"/>
      <c r="AV914" s="2"/>
      <c r="AW914" s="2"/>
    </row>
    <row r="915">
      <c r="A915" s="2"/>
      <c r="B915" s="2"/>
      <c r="C915" s="2"/>
      <c r="D915" s="2"/>
      <c r="E915" s="2"/>
      <c r="F915" s="2"/>
      <c r="G915" s="2"/>
      <c r="H915" s="2"/>
      <c r="I915" s="2"/>
      <c r="J915" s="2"/>
      <c r="K915" s="2"/>
      <c r="L915" s="2"/>
      <c r="M915" s="2"/>
      <c r="N915" s="2"/>
      <c r="O915" s="2"/>
      <c r="P915" s="2"/>
      <c r="Q915" s="938"/>
      <c r="R915" s="2"/>
      <c r="S915" s="939"/>
      <c r="T915" s="938"/>
      <c r="U915" s="938"/>
      <c r="V915" s="938"/>
      <c r="W915" s="2"/>
      <c r="X915" s="2"/>
      <c r="Y915" s="2"/>
      <c r="Z915" s="2"/>
      <c r="AA915" s="2"/>
      <c r="AB915" s="2"/>
      <c r="AC915" s="940"/>
      <c r="AD915" s="2"/>
      <c r="AE915" s="2"/>
      <c r="AF915" s="2"/>
      <c r="AG915" s="2"/>
      <c r="AH915" s="2"/>
      <c r="AI915" s="2"/>
      <c r="AJ915" s="2"/>
      <c r="AK915" s="2"/>
      <c r="AL915" s="2"/>
      <c r="AM915" s="2"/>
      <c r="AN915" s="2"/>
      <c r="AO915" s="2"/>
      <c r="AP915" s="2"/>
      <c r="AQ915" s="2"/>
      <c r="AR915" s="2"/>
      <c r="AS915" s="2"/>
      <c r="AT915" s="2"/>
      <c r="AU915" s="2"/>
      <c r="AV915" s="2"/>
      <c r="AW915" s="2"/>
    </row>
    <row r="916">
      <c r="A916" s="2"/>
      <c r="B916" s="2"/>
      <c r="C916" s="2"/>
      <c r="D916" s="2"/>
      <c r="E916" s="2"/>
      <c r="F916" s="2"/>
      <c r="G916" s="2"/>
      <c r="H916" s="2"/>
      <c r="I916" s="2"/>
      <c r="J916" s="2"/>
      <c r="K916" s="2"/>
      <c r="L916" s="2"/>
      <c r="M916" s="2"/>
      <c r="N916" s="2"/>
      <c r="O916" s="2"/>
      <c r="P916" s="2"/>
      <c r="Q916" s="938"/>
      <c r="R916" s="2"/>
      <c r="S916" s="939"/>
      <c r="T916" s="938"/>
      <c r="U916" s="938"/>
      <c r="V916" s="938"/>
      <c r="W916" s="2"/>
      <c r="X916" s="2"/>
      <c r="Y916" s="2"/>
      <c r="Z916" s="2"/>
      <c r="AA916" s="2"/>
      <c r="AB916" s="2"/>
      <c r="AC916" s="940"/>
      <c r="AD916" s="2"/>
      <c r="AE916" s="2"/>
      <c r="AF916" s="2"/>
      <c r="AG916" s="2"/>
      <c r="AH916" s="2"/>
      <c r="AI916" s="2"/>
      <c r="AJ916" s="2"/>
      <c r="AK916" s="2"/>
      <c r="AL916" s="2"/>
      <c r="AM916" s="2"/>
      <c r="AN916" s="2"/>
      <c r="AO916" s="2"/>
      <c r="AP916" s="2"/>
      <c r="AQ916" s="2"/>
      <c r="AR916" s="2"/>
      <c r="AS916" s="2"/>
      <c r="AT916" s="2"/>
      <c r="AU916" s="2"/>
      <c r="AV916" s="2"/>
      <c r="AW916" s="2"/>
    </row>
    <row r="917">
      <c r="A917" s="2"/>
      <c r="B917" s="2"/>
      <c r="C917" s="2"/>
      <c r="D917" s="2"/>
      <c r="E917" s="2"/>
      <c r="F917" s="2"/>
      <c r="G917" s="2"/>
      <c r="H917" s="2"/>
      <c r="I917" s="2"/>
      <c r="J917" s="2"/>
      <c r="K917" s="2"/>
      <c r="L917" s="2"/>
      <c r="M917" s="2"/>
      <c r="N917" s="2"/>
      <c r="O917" s="2"/>
      <c r="P917" s="2"/>
      <c r="Q917" s="938"/>
      <c r="R917" s="2"/>
      <c r="S917" s="939"/>
      <c r="T917" s="938"/>
      <c r="U917" s="938"/>
      <c r="V917" s="938"/>
      <c r="W917" s="2"/>
      <c r="X917" s="2"/>
      <c r="Y917" s="2"/>
      <c r="Z917" s="2"/>
      <c r="AA917" s="2"/>
      <c r="AB917" s="2"/>
      <c r="AC917" s="940"/>
      <c r="AD917" s="2"/>
      <c r="AE917" s="2"/>
      <c r="AF917" s="2"/>
      <c r="AG917" s="2"/>
      <c r="AH917" s="2"/>
      <c r="AI917" s="2"/>
      <c r="AJ917" s="2"/>
      <c r="AK917" s="2"/>
      <c r="AL917" s="2"/>
      <c r="AM917" s="2"/>
      <c r="AN917" s="2"/>
      <c r="AO917" s="2"/>
      <c r="AP917" s="2"/>
      <c r="AQ917" s="2"/>
      <c r="AR917" s="2"/>
      <c r="AS917" s="2"/>
      <c r="AT917" s="2"/>
      <c r="AU917" s="2"/>
      <c r="AV917" s="2"/>
      <c r="AW917" s="2"/>
    </row>
    <row r="918">
      <c r="A918" s="2"/>
      <c r="B918" s="2"/>
      <c r="C918" s="2"/>
      <c r="D918" s="2"/>
      <c r="E918" s="2"/>
      <c r="F918" s="2"/>
      <c r="G918" s="2"/>
      <c r="H918" s="2"/>
      <c r="I918" s="2"/>
      <c r="J918" s="2"/>
      <c r="K918" s="2"/>
      <c r="L918" s="2"/>
      <c r="M918" s="2"/>
      <c r="N918" s="2"/>
      <c r="O918" s="2"/>
      <c r="P918" s="2"/>
      <c r="Q918" s="938"/>
      <c r="R918" s="2"/>
      <c r="S918" s="939"/>
      <c r="T918" s="938"/>
      <c r="U918" s="938"/>
      <c r="V918" s="938"/>
      <c r="W918" s="2"/>
      <c r="X918" s="2"/>
      <c r="Y918" s="2"/>
      <c r="Z918" s="2"/>
      <c r="AA918" s="2"/>
      <c r="AB918" s="2"/>
      <c r="AC918" s="940"/>
      <c r="AD918" s="2"/>
      <c r="AE918" s="2"/>
      <c r="AF918" s="2"/>
      <c r="AG918" s="2"/>
      <c r="AH918" s="2"/>
      <c r="AI918" s="2"/>
      <c r="AJ918" s="2"/>
      <c r="AK918" s="2"/>
      <c r="AL918" s="2"/>
      <c r="AM918" s="2"/>
      <c r="AN918" s="2"/>
      <c r="AO918" s="2"/>
      <c r="AP918" s="2"/>
      <c r="AQ918" s="2"/>
      <c r="AR918" s="2"/>
      <c r="AS918" s="2"/>
      <c r="AT918" s="2"/>
      <c r="AU918" s="2"/>
      <c r="AV918" s="2"/>
      <c r="AW918" s="2"/>
    </row>
    <row r="919">
      <c r="A919" s="2"/>
      <c r="B919" s="2"/>
      <c r="C919" s="2"/>
      <c r="D919" s="2"/>
      <c r="E919" s="2"/>
      <c r="F919" s="2"/>
      <c r="G919" s="2"/>
      <c r="H919" s="2"/>
      <c r="I919" s="2"/>
      <c r="J919" s="2"/>
      <c r="K919" s="2"/>
      <c r="L919" s="2"/>
      <c r="M919" s="2"/>
      <c r="N919" s="2"/>
      <c r="O919" s="2"/>
      <c r="P919" s="2"/>
      <c r="Q919" s="938"/>
      <c r="R919" s="2"/>
      <c r="S919" s="939"/>
      <c r="T919" s="938"/>
      <c r="U919" s="938"/>
      <c r="V919" s="938"/>
      <c r="W919" s="2"/>
      <c r="X919" s="2"/>
      <c r="Y919" s="2"/>
      <c r="Z919" s="2"/>
      <c r="AA919" s="2"/>
      <c r="AB919" s="2"/>
      <c r="AC919" s="940"/>
      <c r="AD919" s="2"/>
      <c r="AE919" s="2"/>
      <c r="AF919" s="2"/>
      <c r="AG919" s="2"/>
      <c r="AH919" s="2"/>
      <c r="AI919" s="2"/>
      <c r="AJ919" s="2"/>
      <c r="AK919" s="2"/>
      <c r="AL919" s="2"/>
      <c r="AM919" s="2"/>
      <c r="AN919" s="2"/>
      <c r="AO919" s="2"/>
      <c r="AP919" s="2"/>
      <c r="AQ919" s="2"/>
      <c r="AR919" s="2"/>
      <c r="AS919" s="2"/>
      <c r="AT919" s="2"/>
      <c r="AU919" s="2"/>
      <c r="AV919" s="2"/>
      <c r="AW919" s="2"/>
    </row>
    <row r="920">
      <c r="A920" s="2"/>
      <c r="B920" s="2"/>
      <c r="C920" s="2"/>
      <c r="D920" s="2"/>
      <c r="E920" s="2"/>
      <c r="F920" s="2"/>
      <c r="G920" s="2"/>
      <c r="H920" s="2"/>
      <c r="I920" s="2"/>
      <c r="J920" s="2"/>
      <c r="K920" s="2"/>
      <c r="L920" s="2"/>
      <c r="M920" s="2"/>
      <c r="N920" s="2"/>
      <c r="O920" s="2"/>
      <c r="P920" s="2"/>
      <c r="Q920" s="938"/>
      <c r="R920" s="2"/>
      <c r="S920" s="939"/>
      <c r="T920" s="938"/>
      <c r="U920" s="938"/>
      <c r="V920" s="938"/>
      <c r="W920" s="2"/>
      <c r="X920" s="2"/>
      <c r="Y920" s="2"/>
      <c r="Z920" s="2"/>
      <c r="AA920" s="2"/>
      <c r="AB920" s="2"/>
      <c r="AC920" s="940"/>
      <c r="AD920" s="2"/>
      <c r="AE920" s="2"/>
      <c r="AF920" s="2"/>
      <c r="AG920" s="2"/>
      <c r="AH920" s="2"/>
      <c r="AI920" s="2"/>
      <c r="AJ920" s="2"/>
      <c r="AK920" s="2"/>
      <c r="AL920" s="2"/>
      <c r="AM920" s="2"/>
      <c r="AN920" s="2"/>
      <c r="AO920" s="2"/>
      <c r="AP920" s="2"/>
      <c r="AQ920" s="2"/>
      <c r="AR920" s="2"/>
      <c r="AS920" s="2"/>
      <c r="AT920" s="2"/>
      <c r="AU920" s="2"/>
      <c r="AV920" s="2"/>
      <c r="AW920" s="2"/>
    </row>
    <row r="921">
      <c r="A921" s="2"/>
      <c r="B921" s="2"/>
      <c r="C921" s="2"/>
      <c r="D921" s="2"/>
      <c r="E921" s="2"/>
      <c r="F921" s="2"/>
      <c r="G921" s="2"/>
      <c r="H921" s="2"/>
      <c r="I921" s="2"/>
      <c r="J921" s="2"/>
      <c r="K921" s="2"/>
      <c r="L921" s="2"/>
      <c r="M921" s="2"/>
      <c r="N921" s="2"/>
      <c r="O921" s="2"/>
      <c r="P921" s="2"/>
      <c r="Q921" s="938"/>
      <c r="R921" s="2"/>
      <c r="S921" s="939"/>
      <c r="T921" s="938"/>
      <c r="U921" s="938"/>
      <c r="V921" s="938"/>
      <c r="W921" s="2"/>
      <c r="X921" s="2"/>
      <c r="Y921" s="2"/>
      <c r="Z921" s="2"/>
      <c r="AA921" s="2"/>
      <c r="AB921" s="2"/>
      <c r="AC921" s="940"/>
      <c r="AD921" s="2"/>
      <c r="AE921" s="2"/>
      <c r="AF921" s="2"/>
      <c r="AG921" s="2"/>
      <c r="AH921" s="2"/>
      <c r="AI921" s="2"/>
      <c r="AJ921" s="2"/>
      <c r="AK921" s="2"/>
      <c r="AL921" s="2"/>
      <c r="AM921" s="2"/>
      <c r="AN921" s="2"/>
      <c r="AO921" s="2"/>
      <c r="AP921" s="2"/>
      <c r="AQ921" s="2"/>
      <c r="AR921" s="2"/>
      <c r="AS921" s="2"/>
      <c r="AT921" s="2"/>
      <c r="AU921" s="2"/>
      <c r="AV921" s="2"/>
      <c r="AW921" s="2"/>
    </row>
    <row r="922">
      <c r="A922" s="2"/>
      <c r="B922" s="2"/>
      <c r="C922" s="2"/>
      <c r="D922" s="2"/>
      <c r="E922" s="2"/>
      <c r="F922" s="2"/>
      <c r="G922" s="2"/>
      <c r="H922" s="2"/>
      <c r="I922" s="2"/>
      <c r="J922" s="2"/>
      <c r="K922" s="2"/>
      <c r="L922" s="2"/>
      <c r="M922" s="2"/>
      <c r="N922" s="2"/>
      <c r="O922" s="2"/>
      <c r="P922" s="2"/>
      <c r="Q922" s="938"/>
      <c r="R922" s="2"/>
      <c r="S922" s="939"/>
      <c r="T922" s="938"/>
      <c r="U922" s="938"/>
      <c r="V922" s="938"/>
      <c r="W922" s="2"/>
      <c r="X922" s="2"/>
      <c r="Y922" s="2"/>
      <c r="Z922" s="2"/>
      <c r="AA922" s="2"/>
      <c r="AB922" s="2"/>
      <c r="AC922" s="940"/>
      <c r="AD922" s="2"/>
      <c r="AE922" s="2"/>
      <c r="AF922" s="2"/>
      <c r="AG922" s="2"/>
      <c r="AH922" s="2"/>
      <c r="AI922" s="2"/>
      <c r="AJ922" s="2"/>
      <c r="AK922" s="2"/>
      <c r="AL922" s="2"/>
      <c r="AM922" s="2"/>
      <c r="AN922" s="2"/>
      <c r="AO922" s="2"/>
      <c r="AP922" s="2"/>
      <c r="AQ922" s="2"/>
      <c r="AR922" s="2"/>
      <c r="AS922" s="2"/>
      <c r="AT922" s="2"/>
      <c r="AU922" s="2"/>
      <c r="AV922" s="2"/>
      <c r="AW922" s="2"/>
    </row>
    <row r="923">
      <c r="A923" s="2"/>
      <c r="B923" s="2"/>
      <c r="C923" s="2"/>
      <c r="D923" s="2"/>
      <c r="E923" s="2"/>
      <c r="F923" s="2"/>
      <c r="G923" s="2"/>
      <c r="H923" s="2"/>
      <c r="I923" s="2"/>
      <c r="J923" s="2"/>
      <c r="K923" s="2"/>
      <c r="L923" s="2"/>
      <c r="M923" s="2"/>
      <c r="N923" s="2"/>
      <c r="O923" s="2"/>
      <c r="P923" s="2"/>
      <c r="Q923" s="938"/>
      <c r="R923" s="2"/>
      <c r="S923" s="939"/>
      <c r="T923" s="938"/>
      <c r="U923" s="938"/>
      <c r="V923" s="938"/>
      <c r="W923" s="2"/>
      <c r="X923" s="2"/>
      <c r="Y923" s="2"/>
      <c r="Z923" s="2"/>
      <c r="AA923" s="2"/>
      <c r="AB923" s="2"/>
      <c r="AC923" s="940"/>
      <c r="AD923" s="2"/>
      <c r="AE923" s="2"/>
      <c r="AF923" s="2"/>
      <c r="AG923" s="2"/>
      <c r="AH923" s="2"/>
      <c r="AI923" s="2"/>
      <c r="AJ923" s="2"/>
      <c r="AK923" s="2"/>
      <c r="AL923" s="2"/>
      <c r="AM923" s="2"/>
      <c r="AN923" s="2"/>
      <c r="AO923" s="2"/>
      <c r="AP923" s="2"/>
      <c r="AQ923" s="2"/>
      <c r="AR923" s="2"/>
      <c r="AS923" s="2"/>
      <c r="AT923" s="2"/>
      <c r="AU923" s="2"/>
      <c r="AV923" s="2"/>
      <c r="AW923" s="2"/>
    </row>
    <row r="924">
      <c r="A924" s="2"/>
      <c r="B924" s="2"/>
      <c r="C924" s="2"/>
      <c r="D924" s="2"/>
      <c r="E924" s="2"/>
      <c r="F924" s="2"/>
      <c r="G924" s="2"/>
      <c r="H924" s="2"/>
      <c r="I924" s="2"/>
      <c r="J924" s="2"/>
      <c r="K924" s="2"/>
      <c r="L924" s="2"/>
      <c r="M924" s="2"/>
      <c r="N924" s="2"/>
      <c r="O924" s="2"/>
      <c r="P924" s="2"/>
      <c r="Q924" s="938"/>
      <c r="R924" s="2"/>
      <c r="S924" s="939"/>
      <c r="T924" s="938"/>
      <c r="U924" s="938"/>
      <c r="V924" s="938"/>
      <c r="W924" s="2"/>
      <c r="X924" s="2"/>
      <c r="Y924" s="2"/>
      <c r="Z924" s="2"/>
      <c r="AA924" s="2"/>
      <c r="AB924" s="2"/>
      <c r="AC924" s="940"/>
      <c r="AD924" s="2"/>
      <c r="AE924" s="2"/>
      <c r="AF924" s="2"/>
      <c r="AG924" s="2"/>
      <c r="AH924" s="2"/>
      <c r="AI924" s="2"/>
      <c r="AJ924" s="2"/>
      <c r="AK924" s="2"/>
      <c r="AL924" s="2"/>
      <c r="AM924" s="2"/>
      <c r="AN924" s="2"/>
      <c r="AO924" s="2"/>
      <c r="AP924" s="2"/>
      <c r="AQ924" s="2"/>
      <c r="AR924" s="2"/>
      <c r="AS924" s="2"/>
      <c r="AT924" s="2"/>
      <c r="AU924" s="2"/>
      <c r="AV924" s="2"/>
      <c r="AW924" s="2"/>
    </row>
    <row r="925">
      <c r="A925" s="2"/>
      <c r="B925" s="2"/>
      <c r="C925" s="2"/>
      <c r="D925" s="2"/>
      <c r="E925" s="2"/>
      <c r="F925" s="2"/>
      <c r="G925" s="2"/>
      <c r="H925" s="2"/>
      <c r="I925" s="2"/>
      <c r="J925" s="2"/>
      <c r="K925" s="2"/>
      <c r="L925" s="2"/>
      <c r="M925" s="2"/>
      <c r="N925" s="2"/>
      <c r="O925" s="2"/>
      <c r="P925" s="2"/>
      <c r="Q925" s="938"/>
      <c r="R925" s="2"/>
      <c r="S925" s="939"/>
      <c r="T925" s="938"/>
      <c r="U925" s="938"/>
      <c r="V925" s="938"/>
      <c r="W925" s="2"/>
      <c r="X925" s="2"/>
      <c r="Y925" s="2"/>
      <c r="Z925" s="2"/>
      <c r="AA925" s="2"/>
      <c r="AB925" s="2"/>
      <c r="AC925" s="940"/>
      <c r="AD925" s="2"/>
      <c r="AE925" s="2"/>
      <c r="AF925" s="2"/>
      <c r="AG925" s="2"/>
      <c r="AH925" s="2"/>
      <c r="AI925" s="2"/>
      <c r="AJ925" s="2"/>
      <c r="AK925" s="2"/>
      <c r="AL925" s="2"/>
      <c r="AM925" s="2"/>
      <c r="AN925" s="2"/>
      <c r="AO925" s="2"/>
      <c r="AP925" s="2"/>
      <c r="AQ925" s="2"/>
      <c r="AR925" s="2"/>
      <c r="AS925" s="2"/>
      <c r="AT925" s="2"/>
      <c r="AU925" s="2"/>
      <c r="AV925" s="2"/>
      <c r="AW925" s="2"/>
    </row>
    <row r="926">
      <c r="A926" s="2"/>
      <c r="B926" s="2"/>
      <c r="C926" s="2"/>
      <c r="D926" s="2"/>
      <c r="E926" s="2"/>
      <c r="F926" s="2"/>
      <c r="G926" s="2"/>
      <c r="H926" s="2"/>
      <c r="I926" s="2"/>
      <c r="J926" s="2"/>
      <c r="K926" s="2"/>
      <c r="L926" s="2"/>
      <c r="M926" s="2"/>
      <c r="N926" s="2"/>
      <c r="O926" s="2"/>
      <c r="P926" s="2"/>
      <c r="Q926" s="938"/>
      <c r="R926" s="2"/>
      <c r="S926" s="939"/>
      <c r="T926" s="938"/>
      <c r="U926" s="938"/>
      <c r="V926" s="938"/>
      <c r="W926" s="2"/>
      <c r="X926" s="2"/>
      <c r="Y926" s="2"/>
      <c r="Z926" s="2"/>
      <c r="AA926" s="2"/>
      <c r="AB926" s="2"/>
      <c r="AC926" s="940"/>
      <c r="AD926" s="2"/>
      <c r="AE926" s="2"/>
      <c r="AF926" s="2"/>
      <c r="AG926" s="2"/>
      <c r="AH926" s="2"/>
      <c r="AI926" s="2"/>
      <c r="AJ926" s="2"/>
      <c r="AK926" s="2"/>
      <c r="AL926" s="2"/>
      <c r="AM926" s="2"/>
      <c r="AN926" s="2"/>
      <c r="AO926" s="2"/>
      <c r="AP926" s="2"/>
      <c r="AQ926" s="2"/>
      <c r="AR926" s="2"/>
      <c r="AS926" s="2"/>
      <c r="AT926" s="2"/>
      <c r="AU926" s="2"/>
      <c r="AV926" s="2"/>
      <c r="AW926" s="2"/>
    </row>
    <row r="927">
      <c r="A927" s="2"/>
      <c r="B927" s="2"/>
      <c r="C927" s="2"/>
      <c r="D927" s="2"/>
      <c r="E927" s="2"/>
      <c r="F927" s="2"/>
      <c r="G927" s="2"/>
      <c r="H927" s="2"/>
      <c r="I927" s="2"/>
      <c r="J927" s="2"/>
      <c r="K927" s="2"/>
      <c r="L927" s="2"/>
      <c r="M927" s="2"/>
      <c r="N927" s="2"/>
      <c r="O927" s="2"/>
      <c r="P927" s="2"/>
      <c r="Q927" s="938"/>
      <c r="R927" s="2"/>
      <c r="S927" s="939"/>
      <c r="T927" s="938"/>
      <c r="U927" s="938"/>
      <c r="V927" s="938"/>
      <c r="W927" s="2"/>
      <c r="X927" s="2"/>
      <c r="Y927" s="2"/>
      <c r="Z927" s="2"/>
      <c r="AA927" s="2"/>
      <c r="AB927" s="2"/>
      <c r="AC927" s="940"/>
      <c r="AD927" s="2"/>
      <c r="AE927" s="2"/>
      <c r="AF927" s="2"/>
      <c r="AG927" s="2"/>
      <c r="AH927" s="2"/>
      <c r="AI927" s="2"/>
      <c r="AJ927" s="2"/>
      <c r="AK927" s="2"/>
      <c r="AL927" s="2"/>
      <c r="AM927" s="2"/>
      <c r="AN927" s="2"/>
      <c r="AO927" s="2"/>
      <c r="AP927" s="2"/>
      <c r="AQ927" s="2"/>
      <c r="AR927" s="2"/>
      <c r="AS927" s="2"/>
      <c r="AT927" s="2"/>
      <c r="AU927" s="2"/>
      <c r="AV927" s="2"/>
      <c r="AW927" s="2"/>
    </row>
    <row r="928">
      <c r="A928" s="2"/>
      <c r="B928" s="2"/>
      <c r="C928" s="2"/>
      <c r="D928" s="2"/>
      <c r="E928" s="2"/>
      <c r="F928" s="2"/>
      <c r="G928" s="2"/>
      <c r="H928" s="2"/>
      <c r="I928" s="2"/>
      <c r="J928" s="2"/>
      <c r="K928" s="2"/>
      <c r="L928" s="2"/>
      <c r="M928" s="2"/>
      <c r="N928" s="2"/>
      <c r="O928" s="2"/>
      <c r="P928" s="2"/>
      <c r="Q928" s="938"/>
      <c r="R928" s="2"/>
      <c r="S928" s="939"/>
      <c r="T928" s="938"/>
      <c r="U928" s="938"/>
      <c r="V928" s="938"/>
      <c r="W928" s="2"/>
      <c r="X928" s="2"/>
      <c r="Y928" s="2"/>
      <c r="Z928" s="2"/>
      <c r="AA928" s="2"/>
      <c r="AB928" s="2"/>
      <c r="AC928" s="940"/>
      <c r="AD928" s="2"/>
      <c r="AE928" s="2"/>
      <c r="AF928" s="2"/>
      <c r="AG928" s="2"/>
      <c r="AH928" s="2"/>
      <c r="AI928" s="2"/>
      <c r="AJ928" s="2"/>
      <c r="AK928" s="2"/>
      <c r="AL928" s="2"/>
      <c r="AM928" s="2"/>
      <c r="AN928" s="2"/>
      <c r="AO928" s="2"/>
      <c r="AP928" s="2"/>
      <c r="AQ928" s="2"/>
      <c r="AR928" s="2"/>
      <c r="AS928" s="2"/>
      <c r="AT928" s="2"/>
      <c r="AU928" s="2"/>
      <c r="AV928" s="2"/>
      <c r="AW928" s="2"/>
    </row>
    <row r="929">
      <c r="A929" s="2"/>
      <c r="B929" s="2"/>
      <c r="C929" s="2"/>
      <c r="D929" s="2"/>
      <c r="E929" s="2"/>
      <c r="F929" s="2"/>
      <c r="G929" s="2"/>
      <c r="H929" s="2"/>
      <c r="I929" s="2"/>
      <c r="J929" s="2"/>
      <c r="K929" s="2"/>
      <c r="L929" s="2"/>
      <c r="M929" s="2"/>
      <c r="N929" s="2"/>
      <c r="O929" s="2"/>
      <c r="P929" s="2"/>
      <c r="Q929" s="938"/>
      <c r="R929" s="2"/>
      <c r="S929" s="939"/>
      <c r="T929" s="938"/>
      <c r="U929" s="938"/>
      <c r="V929" s="938"/>
      <c r="W929" s="2"/>
      <c r="X929" s="2"/>
      <c r="Y929" s="2"/>
      <c r="Z929" s="2"/>
      <c r="AA929" s="2"/>
      <c r="AB929" s="2"/>
      <c r="AC929" s="940"/>
      <c r="AD929" s="2"/>
      <c r="AE929" s="2"/>
      <c r="AF929" s="2"/>
      <c r="AG929" s="2"/>
      <c r="AH929" s="2"/>
      <c r="AI929" s="2"/>
      <c r="AJ929" s="2"/>
      <c r="AK929" s="2"/>
      <c r="AL929" s="2"/>
      <c r="AM929" s="2"/>
      <c r="AN929" s="2"/>
      <c r="AO929" s="2"/>
      <c r="AP929" s="2"/>
      <c r="AQ929" s="2"/>
      <c r="AR929" s="2"/>
      <c r="AS929" s="2"/>
      <c r="AT929" s="2"/>
      <c r="AU929" s="2"/>
      <c r="AV929" s="2"/>
      <c r="AW929" s="2"/>
    </row>
    <row r="930">
      <c r="A930" s="2"/>
      <c r="B930" s="2"/>
      <c r="C930" s="2"/>
      <c r="D930" s="2"/>
      <c r="E930" s="2"/>
      <c r="F930" s="2"/>
      <c r="G930" s="2"/>
      <c r="H930" s="2"/>
      <c r="I930" s="2"/>
      <c r="J930" s="2"/>
      <c r="K930" s="2"/>
      <c r="L930" s="2"/>
      <c r="M930" s="2"/>
      <c r="N930" s="2"/>
      <c r="O930" s="2"/>
      <c r="P930" s="2"/>
      <c r="Q930" s="938"/>
      <c r="R930" s="2"/>
      <c r="S930" s="939"/>
      <c r="T930" s="938"/>
      <c r="U930" s="938"/>
      <c r="V930" s="938"/>
      <c r="W930" s="2"/>
      <c r="X930" s="2"/>
      <c r="Y930" s="2"/>
      <c r="Z930" s="2"/>
      <c r="AA930" s="2"/>
      <c r="AB930" s="2"/>
      <c r="AC930" s="940"/>
      <c r="AD930" s="2"/>
      <c r="AE930" s="2"/>
      <c r="AF930" s="2"/>
      <c r="AG930" s="2"/>
      <c r="AH930" s="2"/>
      <c r="AI930" s="2"/>
      <c r="AJ930" s="2"/>
      <c r="AK930" s="2"/>
      <c r="AL930" s="2"/>
      <c r="AM930" s="2"/>
      <c r="AN930" s="2"/>
      <c r="AO930" s="2"/>
      <c r="AP930" s="2"/>
      <c r="AQ930" s="2"/>
      <c r="AR930" s="2"/>
      <c r="AS930" s="2"/>
      <c r="AT930" s="2"/>
      <c r="AU930" s="2"/>
      <c r="AV930" s="2"/>
      <c r="AW930" s="2"/>
    </row>
    <row r="931">
      <c r="A931" s="2"/>
      <c r="B931" s="2"/>
      <c r="C931" s="2"/>
      <c r="D931" s="2"/>
      <c r="E931" s="2"/>
      <c r="F931" s="2"/>
      <c r="G931" s="2"/>
      <c r="H931" s="2"/>
      <c r="I931" s="2"/>
      <c r="J931" s="2"/>
      <c r="K931" s="2"/>
      <c r="L931" s="2"/>
      <c r="M931" s="2"/>
      <c r="N931" s="2"/>
      <c r="O931" s="2"/>
      <c r="P931" s="2"/>
      <c r="Q931" s="938"/>
      <c r="R931" s="2"/>
      <c r="S931" s="939"/>
      <c r="T931" s="938"/>
      <c r="U931" s="938"/>
      <c r="V931" s="938"/>
      <c r="W931" s="2"/>
      <c r="X931" s="2"/>
      <c r="Y931" s="2"/>
      <c r="Z931" s="2"/>
      <c r="AA931" s="2"/>
      <c r="AB931" s="2"/>
      <c r="AC931" s="940"/>
      <c r="AD931" s="2"/>
      <c r="AE931" s="2"/>
      <c r="AF931" s="2"/>
      <c r="AG931" s="2"/>
      <c r="AH931" s="2"/>
      <c r="AI931" s="2"/>
      <c r="AJ931" s="2"/>
      <c r="AK931" s="2"/>
      <c r="AL931" s="2"/>
      <c r="AM931" s="2"/>
      <c r="AN931" s="2"/>
      <c r="AO931" s="2"/>
      <c r="AP931" s="2"/>
      <c r="AQ931" s="2"/>
      <c r="AR931" s="2"/>
      <c r="AS931" s="2"/>
      <c r="AT931" s="2"/>
      <c r="AU931" s="2"/>
      <c r="AV931" s="2"/>
      <c r="AW931" s="2"/>
    </row>
    <row r="932">
      <c r="A932" s="2"/>
      <c r="B932" s="2"/>
      <c r="C932" s="2"/>
      <c r="D932" s="2"/>
      <c r="E932" s="2"/>
      <c r="F932" s="2"/>
      <c r="G932" s="2"/>
      <c r="H932" s="2"/>
      <c r="I932" s="2"/>
      <c r="J932" s="2"/>
      <c r="K932" s="2"/>
      <c r="L932" s="2"/>
      <c r="M932" s="2"/>
      <c r="N932" s="2"/>
      <c r="O932" s="2"/>
      <c r="P932" s="2"/>
      <c r="Q932" s="938"/>
      <c r="R932" s="2"/>
      <c r="S932" s="939"/>
      <c r="T932" s="938"/>
      <c r="U932" s="938"/>
      <c r="V932" s="938"/>
      <c r="W932" s="2"/>
      <c r="X932" s="2"/>
      <c r="Y932" s="2"/>
      <c r="Z932" s="2"/>
      <c r="AA932" s="2"/>
      <c r="AB932" s="2"/>
      <c r="AC932" s="940"/>
      <c r="AD932" s="2"/>
      <c r="AE932" s="2"/>
      <c r="AF932" s="2"/>
      <c r="AG932" s="2"/>
      <c r="AH932" s="2"/>
      <c r="AI932" s="2"/>
      <c r="AJ932" s="2"/>
      <c r="AK932" s="2"/>
      <c r="AL932" s="2"/>
      <c r="AM932" s="2"/>
      <c r="AN932" s="2"/>
      <c r="AO932" s="2"/>
      <c r="AP932" s="2"/>
      <c r="AQ932" s="2"/>
      <c r="AR932" s="2"/>
      <c r="AS932" s="2"/>
      <c r="AT932" s="2"/>
      <c r="AU932" s="2"/>
      <c r="AV932" s="2"/>
      <c r="AW932" s="2"/>
    </row>
    <row r="933">
      <c r="A933" s="2"/>
      <c r="B933" s="2"/>
      <c r="C933" s="2"/>
      <c r="D933" s="2"/>
      <c r="E933" s="2"/>
      <c r="F933" s="2"/>
      <c r="G933" s="2"/>
      <c r="H933" s="2"/>
      <c r="I933" s="2"/>
      <c r="J933" s="2"/>
      <c r="K933" s="2"/>
      <c r="L933" s="2"/>
      <c r="M933" s="2"/>
      <c r="N933" s="2"/>
      <c r="O933" s="2"/>
      <c r="P933" s="2"/>
      <c r="Q933" s="938"/>
      <c r="R933" s="2"/>
      <c r="S933" s="939"/>
      <c r="T933" s="938"/>
      <c r="U933" s="938"/>
      <c r="V933" s="938"/>
      <c r="W933" s="2"/>
      <c r="X933" s="2"/>
      <c r="Y933" s="2"/>
      <c r="Z933" s="2"/>
      <c r="AA933" s="2"/>
      <c r="AB933" s="2"/>
      <c r="AC933" s="940"/>
      <c r="AD933" s="2"/>
      <c r="AE933" s="2"/>
      <c r="AF933" s="2"/>
      <c r="AG933" s="2"/>
      <c r="AH933" s="2"/>
      <c r="AI933" s="2"/>
      <c r="AJ933" s="2"/>
      <c r="AK933" s="2"/>
      <c r="AL933" s="2"/>
      <c r="AM933" s="2"/>
      <c r="AN933" s="2"/>
      <c r="AO933" s="2"/>
      <c r="AP933" s="2"/>
      <c r="AQ933" s="2"/>
      <c r="AR933" s="2"/>
      <c r="AS933" s="2"/>
      <c r="AT933" s="2"/>
      <c r="AU933" s="2"/>
      <c r="AV933" s="2"/>
      <c r="AW933" s="2"/>
    </row>
    <row r="934">
      <c r="A934" s="2"/>
      <c r="B934" s="2"/>
      <c r="C934" s="2"/>
      <c r="D934" s="2"/>
      <c r="E934" s="2"/>
      <c r="F934" s="2"/>
      <c r="G934" s="2"/>
      <c r="H934" s="2"/>
      <c r="I934" s="2"/>
      <c r="J934" s="2"/>
      <c r="K934" s="2"/>
      <c r="L934" s="2"/>
      <c r="M934" s="2"/>
      <c r="N934" s="2"/>
      <c r="O934" s="2"/>
      <c r="P934" s="2"/>
      <c r="Q934" s="938"/>
      <c r="R934" s="2"/>
      <c r="S934" s="939"/>
      <c r="T934" s="938"/>
      <c r="U934" s="938"/>
      <c r="V934" s="938"/>
      <c r="W934" s="2"/>
      <c r="X934" s="2"/>
      <c r="Y934" s="2"/>
      <c r="Z934" s="2"/>
      <c r="AA934" s="2"/>
      <c r="AB934" s="2"/>
      <c r="AC934" s="940"/>
      <c r="AD934" s="2"/>
      <c r="AE934" s="2"/>
      <c r="AF934" s="2"/>
      <c r="AG934" s="2"/>
      <c r="AH934" s="2"/>
      <c r="AI934" s="2"/>
      <c r="AJ934" s="2"/>
      <c r="AK934" s="2"/>
      <c r="AL934" s="2"/>
      <c r="AM934" s="2"/>
      <c r="AN934" s="2"/>
      <c r="AO934" s="2"/>
      <c r="AP934" s="2"/>
      <c r="AQ934" s="2"/>
      <c r="AR934" s="2"/>
      <c r="AS934" s="2"/>
      <c r="AT934" s="2"/>
      <c r="AU934" s="2"/>
      <c r="AV934" s="2"/>
      <c r="AW934" s="2"/>
    </row>
    <row r="935">
      <c r="A935" s="2"/>
      <c r="B935" s="2"/>
      <c r="C935" s="2"/>
      <c r="D935" s="2"/>
      <c r="E935" s="2"/>
      <c r="F935" s="2"/>
      <c r="G935" s="2"/>
      <c r="H935" s="2"/>
      <c r="I935" s="2"/>
      <c r="J935" s="2"/>
      <c r="K935" s="2"/>
      <c r="L935" s="2"/>
      <c r="M935" s="2"/>
      <c r="N935" s="2"/>
      <c r="O935" s="2"/>
      <c r="P935" s="2"/>
      <c r="Q935" s="938"/>
      <c r="R935" s="2"/>
      <c r="S935" s="939"/>
      <c r="T935" s="938"/>
      <c r="U935" s="938"/>
      <c r="V935" s="938"/>
      <c r="W935" s="2"/>
      <c r="X935" s="2"/>
      <c r="Y935" s="2"/>
      <c r="Z935" s="2"/>
      <c r="AA935" s="2"/>
      <c r="AB935" s="2"/>
      <c r="AC935" s="940"/>
      <c r="AD935" s="2"/>
      <c r="AE935" s="2"/>
      <c r="AF935" s="2"/>
      <c r="AG935" s="2"/>
      <c r="AH935" s="2"/>
      <c r="AI935" s="2"/>
      <c r="AJ935" s="2"/>
      <c r="AK935" s="2"/>
      <c r="AL935" s="2"/>
      <c r="AM935" s="2"/>
      <c r="AN935" s="2"/>
      <c r="AO935" s="2"/>
      <c r="AP935" s="2"/>
      <c r="AQ935" s="2"/>
      <c r="AR935" s="2"/>
      <c r="AS935" s="2"/>
      <c r="AT935" s="2"/>
      <c r="AU935" s="2"/>
      <c r="AV935" s="2"/>
      <c r="AW935" s="2"/>
    </row>
    <row r="936">
      <c r="A936" s="2"/>
      <c r="B936" s="2"/>
      <c r="C936" s="2"/>
      <c r="D936" s="2"/>
      <c r="E936" s="2"/>
      <c r="F936" s="2"/>
      <c r="G936" s="2"/>
      <c r="H936" s="2"/>
      <c r="I936" s="2"/>
      <c r="J936" s="2"/>
      <c r="K936" s="2"/>
      <c r="L936" s="2"/>
      <c r="M936" s="2"/>
      <c r="N936" s="2"/>
      <c r="O936" s="2"/>
      <c r="P936" s="2"/>
      <c r="Q936" s="938"/>
      <c r="R936" s="2"/>
      <c r="S936" s="939"/>
      <c r="T936" s="938"/>
      <c r="U936" s="938"/>
      <c r="V936" s="938"/>
      <c r="W936" s="2"/>
      <c r="X936" s="2"/>
      <c r="Y936" s="2"/>
      <c r="Z936" s="2"/>
      <c r="AA936" s="2"/>
      <c r="AB936" s="2"/>
      <c r="AC936" s="940"/>
      <c r="AD936" s="2"/>
      <c r="AE936" s="2"/>
      <c r="AF936" s="2"/>
      <c r="AG936" s="2"/>
      <c r="AH936" s="2"/>
      <c r="AI936" s="2"/>
      <c r="AJ936" s="2"/>
      <c r="AK936" s="2"/>
      <c r="AL936" s="2"/>
      <c r="AM936" s="2"/>
      <c r="AN936" s="2"/>
      <c r="AO936" s="2"/>
      <c r="AP936" s="2"/>
      <c r="AQ936" s="2"/>
      <c r="AR936" s="2"/>
      <c r="AS936" s="2"/>
      <c r="AT936" s="2"/>
      <c r="AU936" s="2"/>
      <c r="AV936" s="2"/>
      <c r="AW936" s="2"/>
    </row>
    <row r="937">
      <c r="A937" s="2"/>
      <c r="B937" s="2"/>
      <c r="C937" s="2"/>
      <c r="D937" s="2"/>
      <c r="E937" s="2"/>
      <c r="F937" s="2"/>
      <c r="G937" s="2"/>
      <c r="H937" s="2"/>
      <c r="I937" s="2"/>
      <c r="J937" s="2"/>
      <c r="K937" s="2"/>
      <c r="L937" s="2"/>
      <c r="M937" s="2"/>
      <c r="N937" s="2"/>
      <c r="O937" s="2"/>
      <c r="P937" s="2"/>
      <c r="Q937" s="938"/>
      <c r="R937" s="2"/>
      <c r="S937" s="939"/>
      <c r="T937" s="938"/>
      <c r="U937" s="938"/>
      <c r="V937" s="938"/>
      <c r="W937" s="2"/>
      <c r="X937" s="2"/>
      <c r="Y937" s="2"/>
      <c r="Z937" s="2"/>
      <c r="AA937" s="2"/>
      <c r="AB937" s="2"/>
      <c r="AC937" s="940"/>
      <c r="AD937" s="2"/>
      <c r="AE937" s="2"/>
      <c r="AF937" s="2"/>
      <c r="AG937" s="2"/>
      <c r="AH937" s="2"/>
      <c r="AI937" s="2"/>
      <c r="AJ937" s="2"/>
      <c r="AK937" s="2"/>
      <c r="AL937" s="2"/>
      <c r="AM937" s="2"/>
      <c r="AN937" s="2"/>
      <c r="AO937" s="2"/>
      <c r="AP937" s="2"/>
      <c r="AQ937" s="2"/>
      <c r="AR937" s="2"/>
      <c r="AS937" s="2"/>
      <c r="AT937" s="2"/>
      <c r="AU937" s="2"/>
      <c r="AV937" s="2"/>
      <c r="AW937" s="2"/>
    </row>
    <row r="938">
      <c r="A938" s="2"/>
      <c r="B938" s="2"/>
      <c r="C938" s="2"/>
      <c r="D938" s="2"/>
      <c r="E938" s="2"/>
      <c r="F938" s="2"/>
      <c r="G938" s="2"/>
      <c r="H938" s="2"/>
      <c r="I938" s="2"/>
      <c r="J938" s="2"/>
      <c r="K938" s="2"/>
      <c r="L938" s="2"/>
      <c r="M938" s="2"/>
      <c r="N938" s="2"/>
      <c r="O938" s="2"/>
      <c r="P938" s="2"/>
      <c r="Q938" s="938"/>
      <c r="R938" s="2"/>
      <c r="S938" s="939"/>
      <c r="T938" s="938"/>
      <c r="U938" s="938"/>
      <c r="V938" s="938"/>
      <c r="W938" s="2"/>
      <c r="X938" s="2"/>
      <c r="Y938" s="2"/>
      <c r="Z938" s="2"/>
      <c r="AA938" s="2"/>
      <c r="AB938" s="2"/>
      <c r="AC938" s="940"/>
      <c r="AD938" s="2"/>
      <c r="AE938" s="2"/>
      <c r="AF938" s="2"/>
      <c r="AG938" s="2"/>
      <c r="AH938" s="2"/>
      <c r="AI938" s="2"/>
      <c r="AJ938" s="2"/>
      <c r="AK938" s="2"/>
      <c r="AL938" s="2"/>
      <c r="AM938" s="2"/>
      <c r="AN938" s="2"/>
      <c r="AO938" s="2"/>
      <c r="AP938" s="2"/>
      <c r="AQ938" s="2"/>
      <c r="AR938" s="2"/>
      <c r="AS938" s="2"/>
      <c r="AT938" s="2"/>
      <c r="AU938" s="2"/>
      <c r="AV938" s="2"/>
      <c r="AW938" s="2"/>
    </row>
    <row r="939">
      <c r="A939" s="2"/>
      <c r="B939" s="2"/>
      <c r="C939" s="2"/>
      <c r="D939" s="2"/>
      <c r="E939" s="2"/>
      <c r="F939" s="2"/>
      <c r="G939" s="2"/>
      <c r="H939" s="2"/>
      <c r="I939" s="2"/>
      <c r="J939" s="2"/>
      <c r="K939" s="2"/>
      <c r="L939" s="2"/>
      <c r="M939" s="2"/>
      <c r="N939" s="2"/>
      <c r="O939" s="2"/>
      <c r="P939" s="2"/>
      <c r="Q939" s="938"/>
      <c r="R939" s="2"/>
      <c r="S939" s="939"/>
      <c r="T939" s="938"/>
      <c r="U939" s="938"/>
      <c r="V939" s="938"/>
      <c r="W939" s="2"/>
      <c r="X939" s="2"/>
      <c r="Y939" s="2"/>
      <c r="Z939" s="2"/>
      <c r="AA939" s="2"/>
      <c r="AB939" s="2"/>
      <c r="AC939" s="940"/>
      <c r="AD939" s="2"/>
      <c r="AE939" s="2"/>
      <c r="AF939" s="2"/>
      <c r="AG939" s="2"/>
      <c r="AH939" s="2"/>
      <c r="AI939" s="2"/>
      <c r="AJ939" s="2"/>
      <c r="AK939" s="2"/>
      <c r="AL939" s="2"/>
      <c r="AM939" s="2"/>
      <c r="AN939" s="2"/>
      <c r="AO939" s="2"/>
      <c r="AP939" s="2"/>
      <c r="AQ939" s="2"/>
      <c r="AR939" s="2"/>
      <c r="AS939" s="2"/>
      <c r="AT939" s="2"/>
      <c r="AU939" s="2"/>
      <c r="AV939" s="2"/>
      <c r="AW939" s="2"/>
    </row>
    <row r="940">
      <c r="A940" s="2"/>
      <c r="B940" s="2"/>
      <c r="C940" s="2"/>
      <c r="D940" s="2"/>
      <c r="E940" s="2"/>
      <c r="F940" s="2"/>
      <c r="G940" s="2"/>
      <c r="H940" s="2"/>
      <c r="I940" s="2"/>
      <c r="J940" s="2"/>
      <c r="K940" s="2"/>
      <c r="L940" s="2"/>
      <c r="M940" s="2"/>
      <c r="N940" s="2"/>
      <c r="O940" s="2"/>
      <c r="P940" s="2"/>
      <c r="Q940" s="938"/>
      <c r="R940" s="2"/>
      <c r="S940" s="939"/>
      <c r="T940" s="938"/>
      <c r="U940" s="938"/>
      <c r="V940" s="938"/>
      <c r="W940" s="2"/>
      <c r="X940" s="2"/>
      <c r="Y940" s="2"/>
      <c r="Z940" s="2"/>
      <c r="AA940" s="2"/>
      <c r="AB940" s="2"/>
      <c r="AC940" s="940"/>
      <c r="AD940" s="2"/>
      <c r="AE940" s="2"/>
      <c r="AF940" s="2"/>
      <c r="AG940" s="2"/>
      <c r="AH940" s="2"/>
      <c r="AI940" s="2"/>
      <c r="AJ940" s="2"/>
      <c r="AK940" s="2"/>
      <c r="AL940" s="2"/>
      <c r="AM940" s="2"/>
      <c r="AN940" s="2"/>
      <c r="AO940" s="2"/>
      <c r="AP940" s="2"/>
      <c r="AQ940" s="2"/>
      <c r="AR940" s="2"/>
      <c r="AS940" s="2"/>
      <c r="AT940" s="2"/>
      <c r="AU940" s="2"/>
      <c r="AV940" s="2"/>
      <c r="AW940" s="2"/>
    </row>
    <row r="941">
      <c r="A941" s="2"/>
      <c r="B941" s="2"/>
      <c r="C941" s="2"/>
      <c r="D941" s="2"/>
      <c r="E941" s="2"/>
      <c r="F941" s="2"/>
      <c r="G941" s="2"/>
      <c r="H941" s="2"/>
      <c r="I941" s="2"/>
      <c r="J941" s="2"/>
      <c r="K941" s="2"/>
      <c r="L941" s="2"/>
      <c r="M941" s="2"/>
      <c r="N941" s="2"/>
      <c r="O941" s="2"/>
      <c r="P941" s="2"/>
      <c r="Q941" s="938"/>
      <c r="R941" s="2"/>
      <c r="S941" s="939"/>
      <c r="T941" s="938"/>
      <c r="U941" s="938"/>
      <c r="V941" s="938"/>
      <c r="W941" s="2"/>
      <c r="X941" s="2"/>
      <c r="Y941" s="2"/>
      <c r="Z941" s="2"/>
      <c r="AA941" s="2"/>
      <c r="AB941" s="2"/>
      <c r="AC941" s="940"/>
      <c r="AD941" s="2"/>
      <c r="AE941" s="2"/>
      <c r="AF941" s="2"/>
      <c r="AG941" s="2"/>
      <c r="AH941" s="2"/>
      <c r="AI941" s="2"/>
      <c r="AJ941" s="2"/>
      <c r="AK941" s="2"/>
      <c r="AL941" s="2"/>
      <c r="AM941" s="2"/>
      <c r="AN941" s="2"/>
      <c r="AO941" s="2"/>
      <c r="AP941" s="2"/>
      <c r="AQ941" s="2"/>
      <c r="AR941" s="2"/>
      <c r="AS941" s="2"/>
      <c r="AT941" s="2"/>
      <c r="AU941" s="2"/>
      <c r="AV941" s="2"/>
      <c r="AW941" s="2"/>
    </row>
    <row r="942">
      <c r="A942" s="2"/>
      <c r="B942" s="2"/>
      <c r="C942" s="2"/>
      <c r="D942" s="2"/>
      <c r="E942" s="2"/>
      <c r="F942" s="2"/>
      <c r="G942" s="2"/>
      <c r="H942" s="2"/>
      <c r="I942" s="2"/>
      <c r="J942" s="2"/>
      <c r="K942" s="2"/>
      <c r="L942" s="2"/>
      <c r="M942" s="2"/>
      <c r="N942" s="2"/>
      <c r="O942" s="2"/>
      <c r="P942" s="2"/>
      <c r="Q942" s="938"/>
      <c r="R942" s="2"/>
      <c r="S942" s="939"/>
      <c r="T942" s="938"/>
      <c r="U942" s="938"/>
      <c r="V942" s="938"/>
      <c r="W942" s="2"/>
      <c r="X942" s="2"/>
      <c r="Y942" s="2"/>
      <c r="Z942" s="2"/>
      <c r="AA942" s="2"/>
      <c r="AB942" s="2"/>
      <c r="AC942" s="940"/>
      <c r="AD942" s="2"/>
      <c r="AE942" s="2"/>
      <c r="AF942" s="2"/>
      <c r="AG942" s="2"/>
      <c r="AH942" s="2"/>
      <c r="AI942" s="2"/>
      <c r="AJ942" s="2"/>
      <c r="AK942" s="2"/>
      <c r="AL942" s="2"/>
      <c r="AM942" s="2"/>
      <c r="AN942" s="2"/>
      <c r="AO942" s="2"/>
      <c r="AP942" s="2"/>
      <c r="AQ942" s="2"/>
      <c r="AR942" s="2"/>
      <c r="AS942" s="2"/>
      <c r="AT942" s="2"/>
      <c r="AU942" s="2"/>
      <c r="AV942" s="2"/>
      <c r="AW942" s="2"/>
    </row>
    <row r="943">
      <c r="A943" s="2"/>
      <c r="B943" s="2"/>
      <c r="C943" s="2"/>
      <c r="D943" s="2"/>
      <c r="E943" s="2"/>
      <c r="F943" s="2"/>
      <c r="G943" s="2"/>
      <c r="H943" s="2"/>
      <c r="I943" s="2"/>
      <c r="J943" s="2"/>
      <c r="K943" s="2"/>
      <c r="L943" s="2"/>
      <c r="M943" s="2"/>
      <c r="N943" s="2"/>
      <c r="O943" s="2"/>
      <c r="P943" s="2"/>
      <c r="Q943" s="938"/>
      <c r="R943" s="2"/>
      <c r="S943" s="939"/>
      <c r="T943" s="938"/>
      <c r="U943" s="938"/>
      <c r="V943" s="938"/>
      <c r="W943" s="2"/>
      <c r="X943" s="2"/>
      <c r="Y943" s="2"/>
      <c r="Z943" s="2"/>
      <c r="AA943" s="2"/>
      <c r="AB943" s="2"/>
      <c r="AC943" s="940"/>
      <c r="AD943" s="2"/>
      <c r="AE943" s="2"/>
      <c r="AF943" s="2"/>
      <c r="AG943" s="2"/>
      <c r="AH943" s="2"/>
      <c r="AI943" s="2"/>
      <c r="AJ943" s="2"/>
      <c r="AK943" s="2"/>
      <c r="AL943" s="2"/>
      <c r="AM943" s="2"/>
      <c r="AN943" s="2"/>
      <c r="AO943" s="2"/>
      <c r="AP943" s="2"/>
      <c r="AQ943" s="2"/>
      <c r="AR943" s="2"/>
      <c r="AS943" s="2"/>
      <c r="AT943" s="2"/>
      <c r="AU943" s="2"/>
      <c r="AV943" s="2"/>
      <c r="AW943" s="2"/>
    </row>
    <row r="944">
      <c r="A944" s="2"/>
      <c r="B944" s="2"/>
      <c r="C944" s="2"/>
      <c r="D944" s="2"/>
      <c r="E944" s="2"/>
      <c r="F944" s="2"/>
      <c r="G944" s="2"/>
      <c r="H944" s="2"/>
      <c r="I944" s="2"/>
      <c r="J944" s="2"/>
      <c r="K944" s="2"/>
      <c r="L944" s="2"/>
      <c r="M944" s="2"/>
      <c r="N944" s="2"/>
      <c r="O944" s="2"/>
      <c r="P944" s="2"/>
      <c r="Q944" s="938"/>
      <c r="R944" s="2"/>
      <c r="S944" s="939"/>
      <c r="T944" s="938"/>
      <c r="U944" s="938"/>
      <c r="V944" s="938"/>
      <c r="W944" s="2"/>
      <c r="X944" s="2"/>
      <c r="Y944" s="2"/>
      <c r="Z944" s="2"/>
      <c r="AA944" s="2"/>
      <c r="AB944" s="2"/>
      <c r="AC944" s="940"/>
      <c r="AD944" s="2"/>
      <c r="AE944" s="2"/>
      <c r="AF944" s="2"/>
      <c r="AG944" s="2"/>
      <c r="AH944" s="2"/>
      <c r="AI944" s="2"/>
      <c r="AJ944" s="2"/>
      <c r="AK944" s="2"/>
      <c r="AL944" s="2"/>
      <c r="AM944" s="2"/>
      <c r="AN944" s="2"/>
      <c r="AO944" s="2"/>
      <c r="AP944" s="2"/>
      <c r="AQ944" s="2"/>
      <c r="AR944" s="2"/>
      <c r="AS944" s="2"/>
      <c r="AT944" s="2"/>
      <c r="AU944" s="2"/>
      <c r="AV944" s="2"/>
      <c r="AW944" s="2"/>
    </row>
    <row r="945">
      <c r="A945" s="2"/>
      <c r="B945" s="2"/>
      <c r="C945" s="2"/>
      <c r="D945" s="2"/>
      <c r="E945" s="2"/>
      <c r="F945" s="2"/>
      <c r="G945" s="2"/>
      <c r="H945" s="2"/>
      <c r="I945" s="2"/>
      <c r="J945" s="2"/>
      <c r="K945" s="2"/>
      <c r="L945" s="2"/>
      <c r="M945" s="2"/>
      <c r="N945" s="2"/>
      <c r="O945" s="2"/>
      <c r="P945" s="2"/>
      <c r="Q945" s="938"/>
      <c r="R945" s="2"/>
      <c r="S945" s="939"/>
      <c r="T945" s="938"/>
      <c r="U945" s="938"/>
      <c r="V945" s="938"/>
      <c r="W945" s="2"/>
      <c r="X945" s="2"/>
      <c r="Y945" s="2"/>
      <c r="Z945" s="2"/>
      <c r="AA945" s="2"/>
      <c r="AB945" s="2"/>
      <c r="AC945" s="940"/>
      <c r="AD945" s="2"/>
      <c r="AE945" s="2"/>
      <c r="AF945" s="2"/>
      <c r="AG945" s="2"/>
      <c r="AH945" s="2"/>
      <c r="AI945" s="2"/>
      <c r="AJ945" s="2"/>
      <c r="AK945" s="2"/>
      <c r="AL945" s="2"/>
      <c r="AM945" s="2"/>
      <c r="AN945" s="2"/>
      <c r="AO945" s="2"/>
      <c r="AP945" s="2"/>
      <c r="AQ945" s="2"/>
      <c r="AR945" s="2"/>
      <c r="AS945" s="2"/>
      <c r="AT945" s="2"/>
      <c r="AU945" s="2"/>
      <c r="AV945" s="2"/>
      <c r="AW945" s="2"/>
    </row>
    <row r="946">
      <c r="A946" s="2"/>
      <c r="B946" s="2"/>
      <c r="C946" s="2"/>
      <c r="D946" s="2"/>
      <c r="E946" s="2"/>
      <c r="F946" s="2"/>
      <c r="G946" s="2"/>
      <c r="H946" s="2"/>
      <c r="I946" s="2"/>
      <c r="J946" s="2"/>
      <c r="K946" s="2"/>
      <c r="L946" s="2"/>
      <c r="M946" s="2"/>
      <c r="N946" s="2"/>
      <c r="O946" s="2"/>
      <c r="P946" s="2"/>
      <c r="Q946" s="938"/>
      <c r="R946" s="2"/>
      <c r="S946" s="939"/>
      <c r="T946" s="938"/>
      <c r="U946" s="938"/>
      <c r="V946" s="938"/>
      <c r="W946" s="2"/>
      <c r="X946" s="2"/>
      <c r="Y946" s="2"/>
      <c r="Z946" s="2"/>
      <c r="AA946" s="2"/>
      <c r="AB946" s="2"/>
      <c r="AC946" s="940"/>
      <c r="AD946" s="2"/>
      <c r="AE946" s="2"/>
      <c r="AF946" s="2"/>
      <c r="AG946" s="2"/>
      <c r="AH946" s="2"/>
      <c r="AI946" s="2"/>
      <c r="AJ946" s="2"/>
      <c r="AK946" s="2"/>
      <c r="AL946" s="2"/>
      <c r="AM946" s="2"/>
      <c r="AN946" s="2"/>
      <c r="AO946" s="2"/>
      <c r="AP946" s="2"/>
      <c r="AQ946" s="2"/>
      <c r="AR946" s="2"/>
      <c r="AS946" s="2"/>
      <c r="AT946" s="2"/>
      <c r="AU946" s="2"/>
      <c r="AV946" s="2"/>
      <c r="AW946" s="2"/>
    </row>
    <row r="947">
      <c r="A947" s="2"/>
      <c r="B947" s="2"/>
      <c r="C947" s="2"/>
      <c r="D947" s="2"/>
      <c r="E947" s="2"/>
      <c r="F947" s="2"/>
      <c r="G947" s="2"/>
      <c r="H947" s="2"/>
      <c r="I947" s="2"/>
      <c r="J947" s="2"/>
      <c r="K947" s="2"/>
      <c r="L947" s="2"/>
      <c r="M947" s="2"/>
      <c r="N947" s="2"/>
      <c r="O947" s="2"/>
      <c r="P947" s="2"/>
      <c r="Q947" s="938"/>
      <c r="R947" s="2"/>
      <c r="S947" s="939"/>
      <c r="T947" s="938"/>
      <c r="U947" s="938"/>
      <c r="V947" s="938"/>
      <c r="W947" s="2"/>
      <c r="X947" s="2"/>
      <c r="Y947" s="2"/>
      <c r="Z947" s="2"/>
      <c r="AA947" s="2"/>
      <c r="AB947" s="2"/>
      <c r="AC947" s="940"/>
      <c r="AD947" s="2"/>
      <c r="AE947" s="2"/>
      <c r="AF947" s="2"/>
      <c r="AG947" s="2"/>
      <c r="AH947" s="2"/>
      <c r="AI947" s="2"/>
      <c r="AJ947" s="2"/>
      <c r="AK947" s="2"/>
      <c r="AL947" s="2"/>
      <c r="AM947" s="2"/>
      <c r="AN947" s="2"/>
      <c r="AO947" s="2"/>
      <c r="AP947" s="2"/>
      <c r="AQ947" s="2"/>
      <c r="AR947" s="2"/>
      <c r="AS947" s="2"/>
      <c r="AT947" s="2"/>
      <c r="AU947" s="2"/>
      <c r="AV947" s="2"/>
      <c r="AW947" s="2"/>
    </row>
    <row r="948">
      <c r="A948" s="2"/>
      <c r="B948" s="2"/>
      <c r="C948" s="2"/>
      <c r="D948" s="2"/>
      <c r="E948" s="2"/>
      <c r="F948" s="2"/>
      <c r="G948" s="2"/>
      <c r="H948" s="2"/>
      <c r="I948" s="2"/>
      <c r="J948" s="2"/>
      <c r="K948" s="2"/>
      <c r="L948" s="2"/>
      <c r="M948" s="2"/>
      <c r="N948" s="2"/>
      <c r="O948" s="2"/>
      <c r="P948" s="2"/>
      <c r="Q948" s="938"/>
      <c r="R948" s="2"/>
      <c r="S948" s="939"/>
      <c r="T948" s="938"/>
      <c r="U948" s="938"/>
      <c r="V948" s="938"/>
      <c r="W948" s="2"/>
      <c r="X948" s="2"/>
      <c r="Y948" s="2"/>
      <c r="Z948" s="2"/>
      <c r="AA948" s="2"/>
      <c r="AB948" s="2"/>
      <c r="AC948" s="940"/>
      <c r="AD948" s="2"/>
      <c r="AE948" s="2"/>
      <c r="AF948" s="2"/>
      <c r="AG948" s="2"/>
      <c r="AH948" s="2"/>
      <c r="AI948" s="2"/>
      <c r="AJ948" s="2"/>
      <c r="AK948" s="2"/>
      <c r="AL948" s="2"/>
      <c r="AM948" s="2"/>
      <c r="AN948" s="2"/>
      <c r="AO948" s="2"/>
      <c r="AP948" s="2"/>
      <c r="AQ948" s="2"/>
      <c r="AR948" s="2"/>
      <c r="AS948" s="2"/>
      <c r="AT948" s="2"/>
      <c r="AU948" s="2"/>
      <c r="AV948" s="2"/>
      <c r="AW948" s="2"/>
    </row>
    <row r="949">
      <c r="A949" s="2"/>
      <c r="B949" s="2"/>
      <c r="C949" s="2"/>
      <c r="D949" s="2"/>
      <c r="E949" s="2"/>
      <c r="F949" s="2"/>
      <c r="G949" s="2"/>
      <c r="H949" s="2"/>
      <c r="I949" s="2"/>
      <c r="J949" s="2"/>
      <c r="K949" s="2"/>
      <c r="L949" s="2"/>
      <c r="M949" s="2"/>
      <c r="N949" s="2"/>
      <c r="O949" s="2"/>
      <c r="P949" s="2"/>
      <c r="Q949" s="938"/>
      <c r="R949" s="2"/>
      <c r="S949" s="939"/>
      <c r="T949" s="938"/>
      <c r="U949" s="938"/>
      <c r="V949" s="938"/>
      <c r="W949" s="2"/>
      <c r="X949" s="2"/>
      <c r="Y949" s="2"/>
      <c r="Z949" s="2"/>
      <c r="AA949" s="2"/>
      <c r="AB949" s="2"/>
      <c r="AC949" s="940"/>
      <c r="AD949" s="2"/>
      <c r="AE949" s="2"/>
      <c r="AF949" s="2"/>
      <c r="AG949" s="2"/>
      <c r="AH949" s="2"/>
      <c r="AI949" s="2"/>
      <c r="AJ949" s="2"/>
      <c r="AK949" s="2"/>
      <c r="AL949" s="2"/>
      <c r="AM949" s="2"/>
      <c r="AN949" s="2"/>
      <c r="AO949" s="2"/>
      <c r="AP949" s="2"/>
      <c r="AQ949" s="2"/>
      <c r="AR949" s="2"/>
      <c r="AS949" s="2"/>
      <c r="AT949" s="2"/>
      <c r="AU949" s="2"/>
      <c r="AV949" s="2"/>
      <c r="AW949" s="2"/>
    </row>
    <row r="950">
      <c r="A950" s="2"/>
      <c r="B950" s="2"/>
      <c r="C950" s="2"/>
      <c r="D950" s="2"/>
      <c r="E950" s="2"/>
      <c r="F950" s="2"/>
      <c r="G950" s="2"/>
      <c r="H950" s="2"/>
      <c r="I950" s="2"/>
      <c r="J950" s="2"/>
      <c r="K950" s="2"/>
      <c r="L950" s="2"/>
      <c r="M950" s="2"/>
      <c r="N950" s="2"/>
      <c r="O950" s="2"/>
      <c r="P950" s="2"/>
      <c r="Q950" s="938"/>
      <c r="R950" s="2"/>
      <c r="S950" s="939"/>
      <c r="T950" s="938"/>
      <c r="U950" s="938"/>
      <c r="V950" s="938"/>
      <c r="W950" s="2"/>
      <c r="X950" s="2"/>
      <c r="Y950" s="2"/>
      <c r="Z950" s="2"/>
      <c r="AA950" s="2"/>
      <c r="AB950" s="2"/>
      <c r="AC950" s="940"/>
      <c r="AD950" s="2"/>
      <c r="AE950" s="2"/>
      <c r="AF950" s="2"/>
      <c r="AG950" s="2"/>
      <c r="AH950" s="2"/>
      <c r="AI950" s="2"/>
      <c r="AJ950" s="2"/>
      <c r="AK950" s="2"/>
      <c r="AL950" s="2"/>
      <c r="AM950" s="2"/>
      <c r="AN950" s="2"/>
      <c r="AO950" s="2"/>
      <c r="AP950" s="2"/>
      <c r="AQ950" s="2"/>
      <c r="AR950" s="2"/>
      <c r="AS950" s="2"/>
      <c r="AT950" s="2"/>
      <c r="AU950" s="2"/>
      <c r="AV950" s="2"/>
      <c r="AW950" s="2"/>
    </row>
    <row r="951">
      <c r="A951" s="2"/>
      <c r="B951" s="2"/>
      <c r="C951" s="2"/>
      <c r="D951" s="2"/>
      <c r="E951" s="2"/>
      <c r="F951" s="2"/>
      <c r="G951" s="2"/>
      <c r="H951" s="2"/>
      <c r="I951" s="2"/>
      <c r="J951" s="2"/>
      <c r="K951" s="2"/>
      <c r="L951" s="2"/>
      <c r="M951" s="2"/>
      <c r="N951" s="2"/>
      <c r="O951" s="2"/>
      <c r="P951" s="2"/>
      <c r="Q951" s="938"/>
      <c r="R951" s="2"/>
      <c r="S951" s="939"/>
      <c r="T951" s="938"/>
      <c r="U951" s="938"/>
      <c r="V951" s="938"/>
      <c r="W951" s="2"/>
      <c r="X951" s="2"/>
      <c r="Y951" s="2"/>
      <c r="Z951" s="2"/>
      <c r="AA951" s="2"/>
      <c r="AB951" s="2"/>
      <c r="AC951" s="940"/>
      <c r="AD951" s="2"/>
      <c r="AE951" s="2"/>
      <c r="AF951" s="2"/>
      <c r="AG951" s="2"/>
      <c r="AH951" s="2"/>
      <c r="AI951" s="2"/>
      <c r="AJ951" s="2"/>
      <c r="AK951" s="2"/>
      <c r="AL951" s="2"/>
      <c r="AM951" s="2"/>
      <c r="AN951" s="2"/>
      <c r="AO951" s="2"/>
      <c r="AP951" s="2"/>
      <c r="AQ951" s="2"/>
      <c r="AR951" s="2"/>
      <c r="AS951" s="2"/>
      <c r="AT951" s="2"/>
      <c r="AU951" s="2"/>
      <c r="AV951" s="2"/>
      <c r="AW951" s="2"/>
    </row>
    <row r="952">
      <c r="A952" s="2"/>
      <c r="B952" s="2"/>
      <c r="C952" s="2"/>
      <c r="D952" s="2"/>
      <c r="E952" s="2"/>
      <c r="F952" s="2"/>
      <c r="G952" s="2"/>
      <c r="H952" s="2"/>
      <c r="I952" s="2"/>
      <c r="J952" s="2"/>
      <c r="K952" s="2"/>
      <c r="L952" s="2"/>
      <c r="M952" s="2"/>
      <c r="N952" s="2"/>
      <c r="O952" s="2"/>
      <c r="P952" s="2"/>
      <c r="Q952" s="938"/>
      <c r="R952" s="2"/>
      <c r="S952" s="939"/>
      <c r="T952" s="938"/>
      <c r="U952" s="938"/>
      <c r="V952" s="938"/>
      <c r="W952" s="2"/>
      <c r="X952" s="2"/>
      <c r="Y952" s="2"/>
      <c r="Z952" s="2"/>
      <c r="AA952" s="2"/>
      <c r="AB952" s="2"/>
      <c r="AC952" s="940"/>
      <c r="AD952" s="2"/>
      <c r="AE952" s="2"/>
      <c r="AF952" s="2"/>
      <c r="AG952" s="2"/>
      <c r="AH952" s="2"/>
      <c r="AI952" s="2"/>
      <c r="AJ952" s="2"/>
      <c r="AK952" s="2"/>
      <c r="AL952" s="2"/>
      <c r="AM952" s="2"/>
      <c r="AN952" s="2"/>
      <c r="AO952" s="2"/>
      <c r="AP952" s="2"/>
      <c r="AQ952" s="2"/>
      <c r="AR952" s="2"/>
      <c r="AS952" s="2"/>
      <c r="AT952" s="2"/>
      <c r="AU952" s="2"/>
      <c r="AV952" s="2"/>
      <c r="AW952" s="2"/>
    </row>
    <row r="953">
      <c r="A953" s="2"/>
      <c r="B953" s="2"/>
      <c r="C953" s="2"/>
      <c r="D953" s="2"/>
      <c r="E953" s="2"/>
      <c r="F953" s="2"/>
      <c r="G953" s="2"/>
      <c r="H953" s="2"/>
      <c r="I953" s="2"/>
      <c r="J953" s="2"/>
      <c r="K953" s="2"/>
      <c r="L953" s="2"/>
      <c r="M953" s="2"/>
      <c r="N953" s="2"/>
      <c r="O953" s="2"/>
      <c r="P953" s="2"/>
      <c r="Q953" s="938"/>
      <c r="R953" s="2"/>
      <c r="S953" s="939"/>
      <c r="T953" s="938"/>
      <c r="U953" s="938"/>
      <c r="V953" s="938"/>
      <c r="W953" s="2"/>
      <c r="X953" s="2"/>
      <c r="Y953" s="2"/>
      <c r="Z953" s="2"/>
      <c r="AA953" s="2"/>
      <c r="AB953" s="2"/>
      <c r="AC953" s="940"/>
      <c r="AD953" s="2"/>
      <c r="AE953" s="2"/>
      <c r="AF953" s="2"/>
      <c r="AG953" s="2"/>
      <c r="AH953" s="2"/>
      <c r="AI953" s="2"/>
      <c r="AJ953" s="2"/>
      <c r="AK953" s="2"/>
      <c r="AL953" s="2"/>
      <c r="AM953" s="2"/>
      <c r="AN953" s="2"/>
      <c r="AO953" s="2"/>
      <c r="AP953" s="2"/>
      <c r="AQ953" s="2"/>
      <c r="AR953" s="2"/>
      <c r="AS953" s="2"/>
      <c r="AT953" s="2"/>
      <c r="AU953" s="2"/>
      <c r="AV953" s="2"/>
      <c r="AW953" s="2"/>
    </row>
    <row r="954">
      <c r="A954" s="2"/>
      <c r="B954" s="2"/>
      <c r="C954" s="2"/>
      <c r="D954" s="2"/>
      <c r="E954" s="2"/>
      <c r="F954" s="2"/>
      <c r="G954" s="2"/>
      <c r="H954" s="2"/>
      <c r="I954" s="2"/>
      <c r="J954" s="2"/>
      <c r="K954" s="2"/>
      <c r="L954" s="2"/>
      <c r="M954" s="2"/>
      <c r="N954" s="2"/>
      <c r="O954" s="2"/>
      <c r="P954" s="2"/>
      <c r="Q954" s="938"/>
      <c r="R954" s="2"/>
      <c r="S954" s="939"/>
      <c r="T954" s="938"/>
      <c r="U954" s="938"/>
      <c r="V954" s="938"/>
      <c r="W954" s="2"/>
      <c r="X954" s="2"/>
      <c r="Y954" s="2"/>
      <c r="Z954" s="2"/>
      <c r="AA954" s="2"/>
      <c r="AB954" s="2"/>
      <c r="AC954" s="940"/>
      <c r="AD954" s="2"/>
      <c r="AE954" s="2"/>
      <c r="AF954" s="2"/>
      <c r="AG954" s="2"/>
      <c r="AH954" s="2"/>
      <c r="AI954" s="2"/>
      <c r="AJ954" s="2"/>
      <c r="AK954" s="2"/>
      <c r="AL954" s="2"/>
      <c r="AM954" s="2"/>
      <c r="AN954" s="2"/>
      <c r="AO954" s="2"/>
      <c r="AP954" s="2"/>
      <c r="AQ954" s="2"/>
      <c r="AR954" s="2"/>
      <c r="AS954" s="2"/>
      <c r="AT954" s="2"/>
      <c r="AU954" s="2"/>
      <c r="AV954" s="2"/>
      <c r="AW954" s="2"/>
    </row>
    <row r="955">
      <c r="A955" s="2"/>
      <c r="B955" s="2"/>
      <c r="C955" s="2"/>
      <c r="D955" s="2"/>
      <c r="E955" s="2"/>
      <c r="F955" s="2"/>
      <c r="G955" s="2"/>
      <c r="H955" s="2"/>
      <c r="I955" s="2"/>
      <c r="J955" s="2"/>
      <c r="K955" s="2"/>
      <c r="L955" s="2"/>
      <c r="M955" s="2"/>
      <c r="N955" s="2"/>
      <c r="O955" s="2"/>
      <c r="P955" s="2"/>
      <c r="Q955" s="938"/>
      <c r="R955" s="2"/>
      <c r="S955" s="939"/>
      <c r="T955" s="938"/>
      <c r="U955" s="938"/>
      <c r="V955" s="938"/>
      <c r="W955" s="2"/>
      <c r="X955" s="2"/>
      <c r="Y955" s="2"/>
      <c r="Z955" s="2"/>
      <c r="AA955" s="2"/>
      <c r="AB955" s="2"/>
      <c r="AC955" s="940"/>
      <c r="AD955" s="2"/>
      <c r="AE955" s="2"/>
      <c r="AF955" s="2"/>
      <c r="AG955" s="2"/>
      <c r="AH955" s="2"/>
      <c r="AI955" s="2"/>
      <c r="AJ955" s="2"/>
      <c r="AK955" s="2"/>
      <c r="AL955" s="2"/>
      <c r="AM955" s="2"/>
      <c r="AN955" s="2"/>
      <c r="AO955" s="2"/>
      <c r="AP955" s="2"/>
      <c r="AQ955" s="2"/>
      <c r="AR955" s="2"/>
      <c r="AS955" s="2"/>
      <c r="AT955" s="2"/>
      <c r="AU955" s="2"/>
      <c r="AV955" s="2"/>
      <c r="AW955" s="2"/>
    </row>
    <row r="956">
      <c r="A956" s="2"/>
      <c r="B956" s="2"/>
      <c r="C956" s="2"/>
      <c r="D956" s="2"/>
      <c r="E956" s="2"/>
      <c r="F956" s="2"/>
      <c r="G956" s="2"/>
      <c r="H956" s="2"/>
      <c r="I956" s="2"/>
      <c r="J956" s="2"/>
      <c r="K956" s="2"/>
      <c r="L956" s="2"/>
      <c r="M956" s="2"/>
      <c r="N956" s="2"/>
      <c r="O956" s="2"/>
      <c r="P956" s="2"/>
      <c r="Q956" s="938"/>
      <c r="R956" s="2"/>
      <c r="S956" s="939"/>
      <c r="T956" s="938"/>
      <c r="U956" s="938"/>
      <c r="V956" s="938"/>
      <c r="W956" s="2"/>
      <c r="X956" s="2"/>
      <c r="Y956" s="2"/>
      <c r="Z956" s="2"/>
      <c r="AA956" s="2"/>
      <c r="AB956" s="2"/>
      <c r="AC956" s="940"/>
      <c r="AD956" s="2"/>
      <c r="AE956" s="2"/>
      <c r="AF956" s="2"/>
      <c r="AG956" s="2"/>
      <c r="AH956" s="2"/>
      <c r="AI956" s="2"/>
      <c r="AJ956" s="2"/>
      <c r="AK956" s="2"/>
      <c r="AL956" s="2"/>
      <c r="AM956" s="2"/>
      <c r="AN956" s="2"/>
      <c r="AO956" s="2"/>
      <c r="AP956" s="2"/>
      <c r="AQ956" s="2"/>
      <c r="AR956" s="2"/>
      <c r="AS956" s="2"/>
      <c r="AT956" s="2"/>
      <c r="AU956" s="2"/>
      <c r="AV956" s="2"/>
      <c r="AW956" s="2"/>
    </row>
    <row r="957">
      <c r="A957" s="2"/>
      <c r="B957" s="2"/>
      <c r="C957" s="2"/>
      <c r="D957" s="2"/>
      <c r="E957" s="2"/>
      <c r="F957" s="2"/>
      <c r="G957" s="2"/>
      <c r="H957" s="2"/>
      <c r="I957" s="2"/>
      <c r="J957" s="2"/>
      <c r="K957" s="2"/>
      <c r="L957" s="2"/>
      <c r="M957" s="2"/>
      <c r="N957" s="2"/>
      <c r="O957" s="2"/>
      <c r="P957" s="2"/>
      <c r="Q957" s="938"/>
      <c r="R957" s="2"/>
      <c r="S957" s="939"/>
      <c r="T957" s="938"/>
      <c r="U957" s="938"/>
      <c r="V957" s="938"/>
      <c r="W957" s="2"/>
      <c r="X957" s="2"/>
      <c r="Y957" s="2"/>
      <c r="Z957" s="2"/>
      <c r="AA957" s="2"/>
      <c r="AB957" s="2"/>
      <c r="AC957" s="940"/>
      <c r="AD957" s="2"/>
      <c r="AE957" s="2"/>
      <c r="AF957" s="2"/>
      <c r="AG957" s="2"/>
      <c r="AH957" s="2"/>
      <c r="AI957" s="2"/>
      <c r="AJ957" s="2"/>
      <c r="AK957" s="2"/>
      <c r="AL957" s="2"/>
      <c r="AM957" s="2"/>
      <c r="AN957" s="2"/>
      <c r="AO957" s="2"/>
      <c r="AP957" s="2"/>
      <c r="AQ957" s="2"/>
      <c r="AR957" s="2"/>
      <c r="AS957" s="2"/>
      <c r="AT957" s="2"/>
      <c r="AU957" s="2"/>
      <c r="AV957" s="2"/>
      <c r="AW957" s="2"/>
    </row>
    <row r="958">
      <c r="A958" s="2"/>
      <c r="B958" s="2"/>
      <c r="C958" s="2"/>
      <c r="D958" s="2"/>
      <c r="E958" s="2"/>
      <c r="F958" s="2"/>
      <c r="G958" s="2"/>
      <c r="H958" s="2"/>
      <c r="I958" s="2"/>
      <c r="J958" s="2"/>
      <c r="K958" s="2"/>
      <c r="L958" s="2"/>
      <c r="M958" s="2"/>
      <c r="N958" s="2"/>
      <c r="O958" s="2"/>
      <c r="P958" s="2"/>
      <c r="Q958" s="938"/>
      <c r="R958" s="2"/>
      <c r="S958" s="939"/>
      <c r="T958" s="938"/>
      <c r="U958" s="938"/>
      <c r="V958" s="938"/>
      <c r="W958" s="2"/>
      <c r="X958" s="2"/>
      <c r="Y958" s="2"/>
      <c r="Z958" s="2"/>
      <c r="AA958" s="2"/>
      <c r="AB958" s="2"/>
      <c r="AC958" s="940"/>
      <c r="AD958" s="2"/>
      <c r="AE958" s="2"/>
      <c r="AF958" s="2"/>
      <c r="AG958" s="2"/>
      <c r="AH958" s="2"/>
      <c r="AI958" s="2"/>
      <c r="AJ958" s="2"/>
      <c r="AK958" s="2"/>
      <c r="AL958" s="2"/>
      <c r="AM958" s="2"/>
      <c r="AN958" s="2"/>
      <c r="AO958" s="2"/>
      <c r="AP958" s="2"/>
      <c r="AQ958" s="2"/>
      <c r="AR958" s="2"/>
      <c r="AS958" s="2"/>
      <c r="AT958" s="2"/>
      <c r="AU958" s="2"/>
      <c r="AV958" s="2"/>
      <c r="AW958" s="2"/>
    </row>
    <row r="959">
      <c r="A959" s="2"/>
      <c r="B959" s="2"/>
      <c r="C959" s="2"/>
      <c r="D959" s="2"/>
      <c r="E959" s="2"/>
      <c r="F959" s="2"/>
      <c r="G959" s="2"/>
      <c r="H959" s="2"/>
      <c r="I959" s="2"/>
      <c r="J959" s="2"/>
      <c r="K959" s="2"/>
      <c r="L959" s="2"/>
      <c r="M959" s="2"/>
      <c r="N959" s="2"/>
      <c r="O959" s="2"/>
      <c r="P959" s="2"/>
      <c r="Q959" s="938"/>
      <c r="R959" s="2"/>
      <c r="S959" s="939"/>
      <c r="T959" s="938"/>
      <c r="U959" s="938"/>
      <c r="V959" s="938"/>
      <c r="W959" s="2"/>
      <c r="X959" s="2"/>
      <c r="Y959" s="2"/>
      <c r="Z959" s="2"/>
      <c r="AA959" s="2"/>
      <c r="AB959" s="2"/>
      <c r="AC959" s="940"/>
      <c r="AD959" s="2"/>
      <c r="AE959" s="2"/>
      <c r="AF959" s="2"/>
      <c r="AG959" s="2"/>
      <c r="AH959" s="2"/>
      <c r="AI959" s="2"/>
      <c r="AJ959" s="2"/>
      <c r="AK959" s="2"/>
      <c r="AL959" s="2"/>
      <c r="AM959" s="2"/>
      <c r="AN959" s="2"/>
      <c r="AO959" s="2"/>
      <c r="AP959" s="2"/>
      <c r="AQ959" s="2"/>
      <c r="AR959" s="2"/>
      <c r="AS959" s="2"/>
      <c r="AT959" s="2"/>
      <c r="AU959" s="2"/>
      <c r="AV959" s="2"/>
      <c r="AW959" s="2"/>
    </row>
    <row r="960">
      <c r="A960" s="2"/>
      <c r="B960" s="2"/>
      <c r="C960" s="2"/>
      <c r="D960" s="2"/>
      <c r="E960" s="2"/>
      <c r="F960" s="2"/>
      <c r="G960" s="2"/>
      <c r="H960" s="2"/>
      <c r="I960" s="2"/>
      <c r="J960" s="2"/>
      <c r="K960" s="2"/>
      <c r="L960" s="2"/>
      <c r="M960" s="2"/>
      <c r="N960" s="2"/>
      <c r="O960" s="2"/>
      <c r="P960" s="2"/>
      <c r="Q960" s="938"/>
      <c r="R960" s="2"/>
      <c r="S960" s="939"/>
      <c r="T960" s="938"/>
      <c r="U960" s="938"/>
      <c r="V960" s="938"/>
      <c r="W960" s="2"/>
      <c r="X960" s="2"/>
      <c r="Y960" s="2"/>
      <c r="Z960" s="2"/>
      <c r="AA960" s="2"/>
      <c r="AB960" s="2"/>
      <c r="AC960" s="940"/>
      <c r="AD960" s="2"/>
      <c r="AE960" s="2"/>
      <c r="AF960" s="2"/>
      <c r="AG960" s="2"/>
      <c r="AH960" s="2"/>
      <c r="AI960" s="2"/>
      <c r="AJ960" s="2"/>
      <c r="AK960" s="2"/>
      <c r="AL960" s="2"/>
      <c r="AM960" s="2"/>
      <c r="AN960" s="2"/>
      <c r="AO960" s="2"/>
      <c r="AP960" s="2"/>
      <c r="AQ960" s="2"/>
      <c r="AR960" s="2"/>
      <c r="AS960" s="2"/>
      <c r="AT960" s="2"/>
      <c r="AU960" s="2"/>
      <c r="AV960" s="2"/>
      <c r="AW960" s="2"/>
    </row>
    <row r="961">
      <c r="A961" s="2"/>
      <c r="B961" s="2"/>
      <c r="C961" s="2"/>
      <c r="D961" s="2"/>
      <c r="E961" s="2"/>
      <c r="F961" s="2"/>
      <c r="G961" s="2"/>
      <c r="H961" s="2"/>
      <c r="I961" s="2"/>
      <c r="J961" s="2"/>
      <c r="K961" s="2"/>
      <c r="L961" s="2"/>
      <c r="M961" s="2"/>
      <c r="N961" s="2"/>
      <c r="O961" s="2"/>
      <c r="P961" s="2"/>
      <c r="Q961" s="938"/>
      <c r="R961" s="2"/>
      <c r="S961" s="939"/>
      <c r="T961" s="938"/>
      <c r="U961" s="938"/>
      <c r="V961" s="938"/>
      <c r="W961" s="2"/>
      <c r="X961" s="2"/>
      <c r="Y961" s="2"/>
      <c r="Z961" s="2"/>
      <c r="AA961" s="2"/>
      <c r="AB961" s="2"/>
      <c r="AC961" s="940"/>
      <c r="AD961" s="2"/>
      <c r="AE961" s="2"/>
      <c r="AF961" s="2"/>
      <c r="AG961" s="2"/>
      <c r="AH961" s="2"/>
      <c r="AI961" s="2"/>
      <c r="AJ961" s="2"/>
      <c r="AK961" s="2"/>
      <c r="AL961" s="2"/>
      <c r="AM961" s="2"/>
      <c r="AN961" s="2"/>
      <c r="AO961" s="2"/>
      <c r="AP961" s="2"/>
      <c r="AQ961" s="2"/>
      <c r="AR961" s="2"/>
      <c r="AS961" s="2"/>
      <c r="AT961" s="2"/>
      <c r="AU961" s="2"/>
      <c r="AV961" s="2"/>
      <c r="AW961" s="2"/>
    </row>
    <row r="962">
      <c r="A962" s="2"/>
      <c r="B962" s="2"/>
      <c r="C962" s="2"/>
      <c r="D962" s="2"/>
      <c r="E962" s="2"/>
      <c r="F962" s="2"/>
      <c r="G962" s="2"/>
      <c r="H962" s="2"/>
      <c r="I962" s="2"/>
      <c r="J962" s="2"/>
      <c r="K962" s="2"/>
      <c r="L962" s="2"/>
      <c r="M962" s="2"/>
      <c r="N962" s="2"/>
      <c r="O962" s="2"/>
      <c r="P962" s="2"/>
      <c r="Q962" s="938"/>
      <c r="R962" s="2"/>
      <c r="S962" s="939"/>
      <c r="T962" s="938"/>
      <c r="U962" s="938"/>
      <c r="V962" s="938"/>
      <c r="W962" s="2"/>
      <c r="X962" s="2"/>
      <c r="Y962" s="2"/>
      <c r="Z962" s="2"/>
      <c r="AA962" s="2"/>
      <c r="AB962" s="2"/>
      <c r="AC962" s="940"/>
      <c r="AD962" s="2"/>
      <c r="AE962" s="2"/>
      <c r="AF962" s="2"/>
      <c r="AG962" s="2"/>
      <c r="AH962" s="2"/>
      <c r="AI962" s="2"/>
      <c r="AJ962" s="2"/>
      <c r="AK962" s="2"/>
      <c r="AL962" s="2"/>
      <c r="AM962" s="2"/>
      <c r="AN962" s="2"/>
      <c r="AO962" s="2"/>
      <c r="AP962" s="2"/>
      <c r="AQ962" s="2"/>
      <c r="AR962" s="2"/>
      <c r="AS962" s="2"/>
      <c r="AT962" s="2"/>
      <c r="AU962" s="2"/>
      <c r="AV962" s="2"/>
      <c r="AW962" s="2"/>
    </row>
    <row r="963">
      <c r="A963" s="2"/>
      <c r="B963" s="2"/>
      <c r="C963" s="2"/>
      <c r="D963" s="2"/>
      <c r="E963" s="2"/>
      <c r="F963" s="2"/>
      <c r="G963" s="2"/>
      <c r="H963" s="2"/>
      <c r="I963" s="2"/>
      <c r="J963" s="2"/>
      <c r="K963" s="2"/>
      <c r="L963" s="2"/>
      <c r="M963" s="2"/>
      <c r="N963" s="2"/>
      <c r="O963" s="2"/>
      <c r="P963" s="2"/>
      <c r="Q963" s="938"/>
      <c r="R963" s="2"/>
      <c r="S963" s="939"/>
      <c r="T963" s="938"/>
      <c r="U963" s="938"/>
      <c r="V963" s="938"/>
      <c r="W963" s="2"/>
      <c r="X963" s="2"/>
      <c r="Y963" s="2"/>
      <c r="Z963" s="2"/>
      <c r="AA963" s="2"/>
      <c r="AB963" s="2"/>
      <c r="AC963" s="940"/>
      <c r="AD963" s="2"/>
      <c r="AE963" s="2"/>
      <c r="AF963" s="2"/>
      <c r="AG963" s="2"/>
      <c r="AH963" s="2"/>
      <c r="AI963" s="2"/>
      <c r="AJ963" s="2"/>
      <c r="AK963" s="2"/>
      <c r="AL963" s="2"/>
      <c r="AM963" s="2"/>
      <c r="AN963" s="2"/>
      <c r="AO963" s="2"/>
      <c r="AP963" s="2"/>
      <c r="AQ963" s="2"/>
      <c r="AR963" s="2"/>
      <c r="AS963" s="2"/>
      <c r="AT963" s="2"/>
      <c r="AU963" s="2"/>
      <c r="AV963" s="2"/>
      <c r="AW963" s="2"/>
    </row>
    <row r="964">
      <c r="A964" s="2"/>
      <c r="B964" s="2"/>
      <c r="C964" s="2"/>
      <c r="D964" s="2"/>
      <c r="E964" s="2"/>
      <c r="F964" s="2"/>
      <c r="G964" s="2"/>
      <c r="H964" s="2"/>
      <c r="I964" s="2"/>
      <c r="J964" s="2"/>
      <c r="K964" s="2"/>
      <c r="L964" s="2"/>
      <c r="M964" s="2"/>
      <c r="N964" s="2"/>
      <c r="O964" s="2"/>
      <c r="P964" s="2"/>
      <c r="Q964" s="938"/>
      <c r="R964" s="2"/>
      <c r="S964" s="939"/>
      <c r="T964" s="938"/>
      <c r="U964" s="938"/>
      <c r="V964" s="938"/>
      <c r="W964" s="2"/>
      <c r="X964" s="2"/>
      <c r="Y964" s="2"/>
      <c r="Z964" s="2"/>
      <c r="AA964" s="2"/>
      <c r="AB964" s="2"/>
      <c r="AC964" s="940"/>
      <c r="AD964" s="2"/>
      <c r="AE964" s="2"/>
      <c r="AF964" s="2"/>
      <c r="AG964" s="2"/>
      <c r="AH964" s="2"/>
      <c r="AI964" s="2"/>
      <c r="AJ964" s="2"/>
      <c r="AK964" s="2"/>
      <c r="AL964" s="2"/>
      <c r="AM964" s="2"/>
      <c r="AN964" s="2"/>
      <c r="AO964" s="2"/>
      <c r="AP964" s="2"/>
      <c r="AQ964" s="2"/>
      <c r="AR964" s="2"/>
      <c r="AS964" s="2"/>
      <c r="AT964" s="2"/>
      <c r="AU964" s="2"/>
      <c r="AV964" s="2"/>
      <c r="AW964" s="2"/>
    </row>
    <row r="965">
      <c r="A965" s="2"/>
      <c r="B965" s="2"/>
      <c r="C965" s="2"/>
      <c r="D965" s="2"/>
      <c r="E965" s="2"/>
      <c r="F965" s="2"/>
      <c r="G965" s="2"/>
      <c r="H965" s="2"/>
      <c r="I965" s="2"/>
      <c r="J965" s="2"/>
      <c r="K965" s="2"/>
      <c r="L965" s="2"/>
      <c r="M965" s="2"/>
      <c r="N965" s="2"/>
      <c r="O965" s="2"/>
      <c r="P965" s="2"/>
      <c r="Q965" s="938"/>
      <c r="R965" s="2"/>
      <c r="S965" s="939"/>
      <c r="T965" s="938"/>
      <c r="U965" s="938"/>
      <c r="V965" s="938"/>
      <c r="W965" s="2"/>
      <c r="X965" s="2"/>
      <c r="Y965" s="2"/>
      <c r="Z965" s="2"/>
      <c r="AA965" s="2"/>
      <c r="AB965" s="2"/>
      <c r="AC965" s="940"/>
      <c r="AD965" s="2"/>
      <c r="AE965" s="2"/>
      <c r="AF965" s="2"/>
      <c r="AG965" s="2"/>
      <c r="AH965" s="2"/>
      <c r="AI965" s="2"/>
      <c r="AJ965" s="2"/>
      <c r="AK965" s="2"/>
      <c r="AL965" s="2"/>
      <c r="AM965" s="2"/>
      <c r="AN965" s="2"/>
      <c r="AO965" s="2"/>
      <c r="AP965" s="2"/>
      <c r="AQ965" s="2"/>
      <c r="AR965" s="2"/>
      <c r="AS965" s="2"/>
      <c r="AT965" s="2"/>
      <c r="AU965" s="2"/>
      <c r="AV965" s="2"/>
      <c r="AW965" s="2"/>
    </row>
    <row r="966">
      <c r="A966" s="2"/>
      <c r="B966" s="2"/>
      <c r="C966" s="2"/>
      <c r="D966" s="2"/>
      <c r="E966" s="2"/>
      <c r="F966" s="2"/>
      <c r="G966" s="2"/>
      <c r="H966" s="2"/>
      <c r="I966" s="2"/>
      <c r="J966" s="2"/>
      <c r="K966" s="2"/>
      <c r="L966" s="2"/>
      <c r="M966" s="2"/>
      <c r="N966" s="2"/>
      <c r="O966" s="2"/>
      <c r="P966" s="2"/>
      <c r="Q966" s="938"/>
      <c r="R966" s="2"/>
      <c r="S966" s="939"/>
      <c r="T966" s="938"/>
      <c r="U966" s="938"/>
      <c r="V966" s="938"/>
      <c r="W966" s="2"/>
      <c r="X966" s="2"/>
      <c r="Y966" s="2"/>
      <c r="Z966" s="2"/>
      <c r="AA966" s="2"/>
      <c r="AB966" s="2"/>
      <c r="AC966" s="940"/>
      <c r="AD966" s="2"/>
      <c r="AE966" s="2"/>
      <c r="AF966" s="2"/>
      <c r="AG966" s="2"/>
      <c r="AH966" s="2"/>
      <c r="AI966" s="2"/>
      <c r="AJ966" s="2"/>
      <c r="AK966" s="2"/>
      <c r="AL966" s="2"/>
      <c r="AM966" s="2"/>
      <c r="AN966" s="2"/>
      <c r="AO966" s="2"/>
      <c r="AP966" s="2"/>
      <c r="AQ966" s="2"/>
      <c r="AR966" s="2"/>
      <c r="AS966" s="2"/>
      <c r="AT966" s="2"/>
      <c r="AU966" s="2"/>
      <c r="AV966" s="2"/>
      <c r="AW966" s="2"/>
    </row>
    <row r="967">
      <c r="A967" s="2"/>
      <c r="B967" s="2"/>
      <c r="C967" s="2"/>
      <c r="D967" s="2"/>
      <c r="E967" s="2"/>
      <c r="F967" s="2"/>
      <c r="G967" s="2"/>
      <c r="H967" s="2"/>
      <c r="I967" s="2"/>
      <c r="J967" s="2"/>
      <c r="K967" s="2"/>
      <c r="L967" s="2"/>
      <c r="M967" s="2"/>
      <c r="N967" s="2"/>
      <c r="O967" s="2"/>
      <c r="P967" s="2"/>
      <c r="Q967" s="938"/>
      <c r="R967" s="2"/>
      <c r="S967" s="939"/>
      <c r="T967" s="938"/>
      <c r="U967" s="938"/>
      <c r="V967" s="938"/>
      <c r="W967" s="2"/>
      <c r="X967" s="2"/>
      <c r="Y967" s="2"/>
      <c r="Z967" s="2"/>
      <c r="AA967" s="2"/>
      <c r="AB967" s="2"/>
      <c r="AC967" s="940"/>
      <c r="AD967" s="2"/>
      <c r="AE967" s="2"/>
      <c r="AF967" s="2"/>
      <c r="AG967" s="2"/>
      <c r="AH967" s="2"/>
      <c r="AI967" s="2"/>
      <c r="AJ967" s="2"/>
      <c r="AK967" s="2"/>
      <c r="AL967" s="2"/>
      <c r="AM967" s="2"/>
      <c r="AN967" s="2"/>
      <c r="AO967" s="2"/>
      <c r="AP967" s="2"/>
      <c r="AQ967" s="2"/>
      <c r="AR967" s="2"/>
      <c r="AS967" s="2"/>
      <c r="AT967" s="2"/>
      <c r="AU967" s="2"/>
      <c r="AV967" s="2"/>
      <c r="AW967" s="2"/>
    </row>
    <row r="968">
      <c r="A968" s="2"/>
      <c r="B968" s="2"/>
      <c r="C968" s="2"/>
      <c r="D968" s="2"/>
      <c r="E968" s="2"/>
      <c r="F968" s="2"/>
      <c r="G968" s="2"/>
      <c r="H968" s="2"/>
      <c r="I968" s="2"/>
      <c r="J968" s="2"/>
      <c r="K968" s="2"/>
      <c r="L968" s="2"/>
      <c r="M968" s="2"/>
      <c r="N968" s="2"/>
      <c r="O968" s="2"/>
      <c r="P968" s="2"/>
      <c r="Q968" s="938"/>
      <c r="R968" s="2"/>
      <c r="S968" s="939"/>
      <c r="T968" s="938"/>
      <c r="U968" s="938"/>
      <c r="V968" s="938"/>
      <c r="W968" s="2"/>
      <c r="X968" s="2"/>
      <c r="Y968" s="2"/>
      <c r="Z968" s="2"/>
      <c r="AA968" s="2"/>
      <c r="AB968" s="2"/>
      <c r="AC968" s="940"/>
      <c r="AD968" s="2"/>
      <c r="AE968" s="2"/>
      <c r="AF968" s="2"/>
      <c r="AG968" s="2"/>
      <c r="AH968" s="2"/>
      <c r="AI968" s="2"/>
      <c r="AJ968" s="2"/>
      <c r="AK968" s="2"/>
      <c r="AL968" s="2"/>
      <c r="AM968" s="2"/>
      <c r="AN968" s="2"/>
      <c r="AO968" s="2"/>
      <c r="AP968" s="2"/>
      <c r="AQ968" s="2"/>
      <c r="AR968" s="2"/>
      <c r="AS968" s="2"/>
      <c r="AT968" s="2"/>
      <c r="AU968" s="2"/>
      <c r="AV968" s="2"/>
      <c r="AW968" s="2"/>
    </row>
    <row r="969">
      <c r="A969" s="2"/>
      <c r="B969" s="2"/>
      <c r="C969" s="2"/>
      <c r="D969" s="2"/>
      <c r="E969" s="2"/>
      <c r="F969" s="2"/>
      <c r="G969" s="2"/>
      <c r="H969" s="2"/>
      <c r="I969" s="2"/>
      <c r="J969" s="2"/>
      <c r="K969" s="2"/>
      <c r="L969" s="2"/>
      <c r="M969" s="2"/>
      <c r="N969" s="2"/>
      <c r="O969" s="2"/>
      <c r="P969" s="2"/>
      <c r="Q969" s="938"/>
      <c r="R969" s="2"/>
      <c r="S969" s="939"/>
      <c r="T969" s="938"/>
      <c r="U969" s="938"/>
      <c r="V969" s="938"/>
      <c r="W969" s="2"/>
      <c r="X969" s="2"/>
      <c r="Y969" s="2"/>
      <c r="Z969" s="2"/>
      <c r="AA969" s="2"/>
      <c r="AB969" s="2"/>
      <c r="AC969" s="940"/>
      <c r="AD969" s="2"/>
      <c r="AE969" s="2"/>
      <c r="AF969" s="2"/>
      <c r="AG969" s="2"/>
      <c r="AH969" s="2"/>
      <c r="AI969" s="2"/>
      <c r="AJ969" s="2"/>
      <c r="AK969" s="2"/>
      <c r="AL969" s="2"/>
      <c r="AM969" s="2"/>
      <c r="AN969" s="2"/>
      <c r="AO969" s="2"/>
      <c r="AP969" s="2"/>
      <c r="AQ969" s="2"/>
      <c r="AR969" s="2"/>
      <c r="AS969" s="2"/>
      <c r="AT969" s="2"/>
      <c r="AU969" s="2"/>
      <c r="AV969" s="2"/>
      <c r="AW969" s="2"/>
    </row>
    <row r="970">
      <c r="A970" s="2"/>
      <c r="B970" s="2"/>
      <c r="C970" s="2"/>
      <c r="D970" s="2"/>
      <c r="E970" s="2"/>
      <c r="F970" s="2"/>
      <c r="G970" s="2"/>
      <c r="H970" s="2"/>
      <c r="I970" s="2"/>
      <c r="J970" s="2"/>
      <c r="K970" s="2"/>
      <c r="L970" s="2"/>
      <c r="M970" s="2"/>
      <c r="N970" s="2"/>
      <c r="O970" s="2"/>
      <c r="P970" s="2"/>
      <c r="Q970" s="938"/>
      <c r="R970" s="2"/>
      <c r="S970" s="939"/>
      <c r="T970" s="938"/>
      <c r="U970" s="938"/>
      <c r="V970" s="938"/>
      <c r="W970" s="2"/>
      <c r="X970" s="2"/>
      <c r="Y970" s="2"/>
      <c r="Z970" s="2"/>
      <c r="AA970" s="2"/>
      <c r="AB970" s="2"/>
      <c r="AC970" s="940"/>
      <c r="AD970" s="2"/>
      <c r="AE970" s="2"/>
      <c r="AF970" s="2"/>
      <c r="AG970" s="2"/>
      <c r="AH970" s="2"/>
      <c r="AI970" s="2"/>
      <c r="AJ970" s="2"/>
      <c r="AK970" s="2"/>
      <c r="AL970" s="2"/>
      <c r="AM970" s="2"/>
      <c r="AN970" s="2"/>
      <c r="AO970" s="2"/>
      <c r="AP970" s="2"/>
      <c r="AQ970" s="2"/>
      <c r="AR970" s="2"/>
      <c r="AS970" s="2"/>
      <c r="AT970" s="2"/>
      <c r="AU970" s="2"/>
      <c r="AV970" s="2"/>
      <c r="AW970" s="2"/>
    </row>
    <row r="971">
      <c r="A971" s="2"/>
      <c r="B971" s="2"/>
      <c r="C971" s="2"/>
      <c r="D971" s="2"/>
      <c r="E971" s="2"/>
      <c r="F971" s="2"/>
      <c r="G971" s="2"/>
      <c r="H971" s="2"/>
      <c r="I971" s="2"/>
      <c r="J971" s="2"/>
      <c r="K971" s="2"/>
      <c r="L971" s="2"/>
      <c r="M971" s="2"/>
      <c r="N971" s="2"/>
      <c r="O971" s="2"/>
      <c r="P971" s="2"/>
      <c r="Q971" s="938"/>
      <c r="R971" s="2"/>
      <c r="S971" s="939"/>
      <c r="T971" s="938"/>
      <c r="U971" s="938"/>
      <c r="V971" s="938"/>
      <c r="W971" s="2"/>
      <c r="X971" s="2"/>
      <c r="Y971" s="2"/>
      <c r="Z971" s="2"/>
      <c r="AA971" s="2"/>
      <c r="AB971" s="2"/>
      <c r="AC971" s="940"/>
      <c r="AD971" s="2"/>
      <c r="AE971" s="2"/>
      <c r="AF971" s="2"/>
      <c r="AG971" s="2"/>
      <c r="AH971" s="2"/>
      <c r="AI971" s="2"/>
      <c r="AJ971" s="2"/>
      <c r="AK971" s="2"/>
      <c r="AL971" s="2"/>
      <c r="AM971" s="2"/>
      <c r="AN971" s="2"/>
      <c r="AO971" s="2"/>
      <c r="AP971" s="2"/>
      <c r="AQ971" s="2"/>
      <c r="AR971" s="2"/>
      <c r="AS971" s="2"/>
      <c r="AT971" s="2"/>
      <c r="AU971" s="2"/>
      <c r="AV971" s="2"/>
      <c r="AW971" s="2"/>
    </row>
    <row r="972">
      <c r="A972" s="2"/>
      <c r="B972" s="2"/>
      <c r="C972" s="2"/>
      <c r="D972" s="2"/>
      <c r="E972" s="2"/>
      <c r="F972" s="2"/>
      <c r="G972" s="2"/>
      <c r="H972" s="2"/>
      <c r="I972" s="2"/>
      <c r="J972" s="2"/>
      <c r="K972" s="2"/>
      <c r="L972" s="2"/>
      <c r="M972" s="2"/>
      <c r="N972" s="2"/>
      <c r="O972" s="2"/>
      <c r="P972" s="2"/>
      <c r="Q972" s="938"/>
      <c r="R972" s="2"/>
      <c r="S972" s="939"/>
      <c r="T972" s="938"/>
      <c r="U972" s="938"/>
      <c r="V972" s="938"/>
      <c r="W972" s="2"/>
      <c r="X972" s="2"/>
      <c r="Y972" s="2"/>
      <c r="Z972" s="2"/>
      <c r="AA972" s="2"/>
      <c r="AB972" s="2"/>
      <c r="AC972" s="940"/>
      <c r="AD972" s="2"/>
      <c r="AE972" s="2"/>
      <c r="AF972" s="2"/>
      <c r="AG972" s="2"/>
      <c r="AH972" s="2"/>
      <c r="AI972" s="2"/>
      <c r="AJ972" s="2"/>
      <c r="AK972" s="2"/>
      <c r="AL972" s="2"/>
      <c r="AM972" s="2"/>
      <c r="AN972" s="2"/>
      <c r="AO972" s="2"/>
      <c r="AP972" s="2"/>
      <c r="AQ972" s="2"/>
      <c r="AR972" s="2"/>
      <c r="AS972" s="2"/>
      <c r="AT972" s="2"/>
      <c r="AU972" s="2"/>
      <c r="AV972" s="2"/>
      <c r="AW972" s="2"/>
    </row>
    <row r="973">
      <c r="A973" s="2"/>
      <c r="B973" s="2"/>
      <c r="C973" s="2"/>
      <c r="D973" s="2"/>
      <c r="E973" s="2"/>
      <c r="F973" s="2"/>
      <c r="G973" s="2"/>
      <c r="H973" s="2"/>
      <c r="I973" s="2"/>
      <c r="J973" s="2"/>
      <c r="K973" s="2"/>
      <c r="L973" s="2"/>
      <c r="M973" s="2"/>
      <c r="N973" s="2"/>
      <c r="O973" s="2"/>
      <c r="P973" s="2"/>
      <c r="Q973" s="938"/>
      <c r="R973" s="2"/>
      <c r="S973" s="939"/>
      <c r="T973" s="938"/>
      <c r="U973" s="938"/>
      <c r="V973" s="938"/>
      <c r="W973" s="2"/>
      <c r="X973" s="2"/>
      <c r="Y973" s="2"/>
      <c r="Z973" s="2"/>
      <c r="AA973" s="2"/>
      <c r="AB973" s="2"/>
      <c r="AC973" s="940"/>
      <c r="AD973" s="2"/>
      <c r="AE973" s="2"/>
      <c r="AF973" s="2"/>
      <c r="AG973" s="2"/>
      <c r="AH973" s="2"/>
      <c r="AI973" s="2"/>
      <c r="AJ973" s="2"/>
      <c r="AK973" s="2"/>
      <c r="AL973" s="2"/>
      <c r="AM973" s="2"/>
      <c r="AN973" s="2"/>
      <c r="AO973" s="2"/>
      <c r="AP973" s="2"/>
      <c r="AQ973" s="2"/>
      <c r="AR973" s="2"/>
      <c r="AS973" s="2"/>
      <c r="AT973" s="2"/>
      <c r="AU973" s="2"/>
      <c r="AV973" s="2"/>
      <c r="AW973" s="2"/>
    </row>
    <row r="974">
      <c r="A974" s="2"/>
      <c r="B974" s="2"/>
      <c r="C974" s="2"/>
      <c r="D974" s="2"/>
      <c r="E974" s="2"/>
      <c r="F974" s="2"/>
      <c r="G974" s="2"/>
      <c r="H974" s="2"/>
      <c r="I974" s="2"/>
      <c r="J974" s="2"/>
      <c r="K974" s="2"/>
      <c r="L974" s="2"/>
      <c r="M974" s="2"/>
      <c r="N974" s="2"/>
      <c r="O974" s="2"/>
      <c r="P974" s="2"/>
      <c r="Q974" s="938"/>
      <c r="R974" s="2"/>
      <c r="S974" s="939"/>
      <c r="T974" s="938"/>
      <c r="U974" s="938"/>
      <c r="V974" s="938"/>
      <c r="W974" s="2"/>
      <c r="X974" s="2"/>
      <c r="Y974" s="2"/>
      <c r="Z974" s="2"/>
      <c r="AA974" s="2"/>
      <c r="AB974" s="2"/>
      <c r="AC974" s="940"/>
      <c r="AD974" s="2"/>
      <c r="AE974" s="2"/>
      <c r="AF974" s="2"/>
      <c r="AG974" s="2"/>
      <c r="AH974" s="2"/>
      <c r="AI974" s="2"/>
      <c r="AJ974" s="2"/>
      <c r="AK974" s="2"/>
      <c r="AL974" s="2"/>
      <c r="AM974" s="2"/>
      <c r="AN974" s="2"/>
      <c r="AO974" s="2"/>
      <c r="AP974" s="2"/>
      <c r="AQ974" s="2"/>
      <c r="AR974" s="2"/>
      <c r="AS974" s="2"/>
      <c r="AT974" s="2"/>
      <c r="AU974" s="2"/>
      <c r="AV974" s="2"/>
      <c r="AW974" s="2"/>
    </row>
    <row r="975">
      <c r="A975" s="2"/>
      <c r="B975" s="2"/>
      <c r="C975" s="2"/>
      <c r="D975" s="2"/>
      <c r="E975" s="2"/>
      <c r="F975" s="2"/>
      <c r="G975" s="2"/>
      <c r="H975" s="2"/>
      <c r="I975" s="2"/>
      <c r="J975" s="2"/>
      <c r="K975" s="2"/>
      <c r="L975" s="2"/>
      <c r="M975" s="2"/>
      <c r="N975" s="2"/>
      <c r="O975" s="2"/>
      <c r="P975" s="2"/>
      <c r="Q975" s="938"/>
      <c r="R975" s="2"/>
      <c r="S975" s="939"/>
      <c r="T975" s="938"/>
      <c r="U975" s="938"/>
      <c r="V975" s="938"/>
      <c r="W975" s="2"/>
      <c r="X975" s="2"/>
      <c r="Y975" s="2"/>
      <c r="Z975" s="2"/>
      <c r="AA975" s="2"/>
      <c r="AB975" s="2"/>
      <c r="AC975" s="940"/>
      <c r="AD975" s="2"/>
      <c r="AE975" s="2"/>
      <c r="AF975" s="2"/>
      <c r="AG975" s="2"/>
      <c r="AH975" s="2"/>
      <c r="AI975" s="2"/>
      <c r="AJ975" s="2"/>
      <c r="AK975" s="2"/>
      <c r="AL975" s="2"/>
      <c r="AM975" s="2"/>
      <c r="AN975" s="2"/>
      <c r="AO975" s="2"/>
      <c r="AP975" s="2"/>
      <c r="AQ975" s="2"/>
      <c r="AR975" s="2"/>
      <c r="AS975" s="2"/>
      <c r="AT975" s="2"/>
      <c r="AU975" s="2"/>
      <c r="AV975" s="2"/>
      <c r="AW975" s="2"/>
    </row>
    <row r="976">
      <c r="A976" s="2"/>
      <c r="B976" s="2"/>
      <c r="C976" s="2"/>
      <c r="D976" s="2"/>
      <c r="E976" s="2"/>
      <c r="F976" s="2"/>
      <c r="G976" s="2"/>
      <c r="H976" s="2"/>
      <c r="I976" s="2"/>
      <c r="J976" s="2"/>
      <c r="K976" s="2"/>
      <c r="L976" s="2"/>
      <c r="M976" s="2"/>
      <c r="N976" s="2"/>
      <c r="O976" s="2"/>
      <c r="P976" s="2"/>
      <c r="Q976" s="938"/>
      <c r="R976" s="2"/>
      <c r="S976" s="939"/>
      <c r="T976" s="938"/>
      <c r="U976" s="938"/>
      <c r="V976" s="938"/>
      <c r="W976" s="2"/>
      <c r="X976" s="2"/>
      <c r="Y976" s="2"/>
      <c r="Z976" s="2"/>
      <c r="AA976" s="2"/>
      <c r="AB976" s="2"/>
      <c r="AC976" s="940"/>
      <c r="AD976" s="2"/>
      <c r="AE976" s="2"/>
      <c r="AF976" s="2"/>
      <c r="AG976" s="2"/>
      <c r="AH976" s="2"/>
      <c r="AI976" s="2"/>
      <c r="AJ976" s="2"/>
      <c r="AK976" s="2"/>
      <c r="AL976" s="2"/>
      <c r="AM976" s="2"/>
      <c r="AN976" s="2"/>
      <c r="AO976" s="2"/>
      <c r="AP976" s="2"/>
      <c r="AQ976" s="2"/>
      <c r="AR976" s="2"/>
      <c r="AS976" s="2"/>
      <c r="AT976" s="2"/>
      <c r="AU976" s="2"/>
      <c r="AV976" s="2"/>
      <c r="AW976" s="2"/>
    </row>
    <row r="977">
      <c r="A977" s="2"/>
      <c r="B977" s="2"/>
      <c r="C977" s="2"/>
      <c r="D977" s="2"/>
      <c r="E977" s="2"/>
      <c r="F977" s="2"/>
      <c r="G977" s="2"/>
      <c r="H977" s="2"/>
      <c r="I977" s="2"/>
      <c r="J977" s="2"/>
      <c r="K977" s="2"/>
      <c r="L977" s="2"/>
      <c r="M977" s="2"/>
      <c r="N977" s="2"/>
      <c r="O977" s="2"/>
      <c r="P977" s="2"/>
      <c r="Q977" s="938"/>
      <c r="R977" s="2"/>
      <c r="S977" s="939"/>
      <c r="T977" s="938"/>
      <c r="U977" s="938"/>
      <c r="V977" s="938"/>
      <c r="W977" s="2"/>
      <c r="X977" s="2"/>
      <c r="Y977" s="2"/>
      <c r="Z977" s="2"/>
      <c r="AA977" s="2"/>
      <c r="AB977" s="2"/>
      <c r="AC977" s="940"/>
      <c r="AD977" s="2"/>
      <c r="AE977" s="2"/>
      <c r="AF977" s="2"/>
      <c r="AG977" s="2"/>
      <c r="AH977" s="2"/>
      <c r="AI977" s="2"/>
      <c r="AJ977" s="2"/>
      <c r="AK977" s="2"/>
      <c r="AL977" s="2"/>
      <c r="AM977" s="2"/>
      <c r="AN977" s="2"/>
      <c r="AO977" s="2"/>
      <c r="AP977" s="2"/>
      <c r="AQ977" s="2"/>
      <c r="AR977" s="2"/>
      <c r="AS977" s="2"/>
      <c r="AT977" s="2"/>
      <c r="AU977" s="2"/>
      <c r="AV977" s="2"/>
      <c r="AW977" s="2"/>
    </row>
    <row r="978">
      <c r="A978" s="2"/>
      <c r="B978" s="2"/>
      <c r="C978" s="2"/>
      <c r="D978" s="2"/>
      <c r="E978" s="2"/>
      <c r="F978" s="2"/>
      <c r="G978" s="2"/>
      <c r="H978" s="2"/>
      <c r="I978" s="2"/>
      <c r="J978" s="2"/>
      <c r="K978" s="2"/>
      <c r="L978" s="2"/>
      <c r="M978" s="2"/>
      <c r="N978" s="2"/>
      <c r="O978" s="2"/>
      <c r="P978" s="2"/>
      <c r="Q978" s="938"/>
      <c r="R978" s="2"/>
      <c r="S978" s="939"/>
      <c r="T978" s="938"/>
      <c r="U978" s="938"/>
      <c r="V978" s="938"/>
      <c r="W978" s="2"/>
      <c r="X978" s="2"/>
      <c r="Y978" s="2"/>
      <c r="Z978" s="2"/>
      <c r="AA978" s="2"/>
      <c r="AB978" s="2"/>
      <c r="AC978" s="940"/>
      <c r="AD978" s="2"/>
      <c r="AE978" s="2"/>
      <c r="AF978" s="2"/>
      <c r="AG978" s="2"/>
      <c r="AH978" s="2"/>
      <c r="AI978" s="2"/>
      <c r="AJ978" s="2"/>
      <c r="AK978" s="2"/>
      <c r="AL978" s="2"/>
      <c r="AM978" s="2"/>
      <c r="AN978" s="2"/>
      <c r="AO978" s="2"/>
      <c r="AP978" s="2"/>
      <c r="AQ978" s="2"/>
      <c r="AR978" s="2"/>
      <c r="AS978" s="2"/>
      <c r="AT978" s="2"/>
      <c r="AU978" s="2"/>
      <c r="AV978" s="2"/>
      <c r="AW978" s="2"/>
    </row>
    <row r="979">
      <c r="A979" s="2"/>
      <c r="B979" s="2"/>
      <c r="C979" s="2"/>
      <c r="D979" s="2"/>
      <c r="E979" s="2"/>
      <c r="F979" s="2"/>
      <c r="G979" s="2"/>
      <c r="H979" s="2"/>
      <c r="I979" s="2"/>
      <c r="J979" s="2"/>
      <c r="K979" s="2"/>
      <c r="L979" s="2"/>
      <c r="M979" s="2"/>
      <c r="N979" s="2"/>
      <c r="O979" s="2"/>
      <c r="P979" s="2"/>
      <c r="Q979" s="938"/>
      <c r="R979" s="2"/>
      <c r="S979" s="939"/>
      <c r="T979" s="938"/>
      <c r="U979" s="938"/>
      <c r="V979" s="938"/>
      <c r="W979" s="2"/>
      <c r="X979" s="2"/>
      <c r="Y979" s="2"/>
      <c r="Z979" s="2"/>
      <c r="AA979" s="2"/>
      <c r="AB979" s="2"/>
      <c r="AC979" s="940"/>
      <c r="AD979" s="2"/>
      <c r="AE979" s="2"/>
      <c r="AF979" s="2"/>
      <c r="AG979" s="2"/>
      <c r="AH979" s="2"/>
      <c r="AI979" s="2"/>
      <c r="AJ979" s="2"/>
      <c r="AK979" s="2"/>
      <c r="AL979" s="2"/>
      <c r="AM979" s="2"/>
      <c r="AN979" s="2"/>
      <c r="AO979" s="2"/>
      <c r="AP979" s="2"/>
      <c r="AQ979" s="2"/>
      <c r="AR979" s="2"/>
      <c r="AS979" s="2"/>
      <c r="AT979" s="2"/>
      <c r="AU979" s="2"/>
      <c r="AV979" s="2"/>
      <c r="AW979" s="2"/>
    </row>
    <row r="980">
      <c r="A980" s="2"/>
      <c r="B980" s="2"/>
      <c r="C980" s="2"/>
      <c r="D980" s="2"/>
      <c r="E980" s="2"/>
      <c r="F980" s="2"/>
      <c r="G980" s="2"/>
      <c r="H980" s="2"/>
      <c r="I980" s="2"/>
      <c r="J980" s="2"/>
      <c r="K980" s="2"/>
      <c r="L980" s="2"/>
      <c r="M980" s="2"/>
      <c r="N980" s="2"/>
      <c r="O980" s="2"/>
      <c r="P980" s="2"/>
      <c r="Q980" s="938"/>
      <c r="R980" s="2"/>
      <c r="S980" s="939"/>
      <c r="T980" s="938"/>
      <c r="U980" s="938"/>
      <c r="V980" s="938"/>
      <c r="W980" s="2"/>
      <c r="X980" s="2"/>
      <c r="Y980" s="2"/>
      <c r="Z980" s="2"/>
      <c r="AA980" s="2"/>
      <c r="AB980" s="2"/>
      <c r="AC980" s="940"/>
      <c r="AD980" s="2"/>
      <c r="AE980" s="2"/>
      <c r="AF980" s="2"/>
      <c r="AG980" s="2"/>
      <c r="AH980" s="2"/>
      <c r="AI980" s="2"/>
      <c r="AJ980" s="2"/>
      <c r="AK980" s="2"/>
      <c r="AL980" s="2"/>
      <c r="AM980" s="2"/>
      <c r="AN980" s="2"/>
      <c r="AO980" s="2"/>
      <c r="AP980" s="2"/>
      <c r="AQ980" s="2"/>
      <c r="AR980" s="2"/>
      <c r="AS980" s="2"/>
      <c r="AT980" s="2"/>
      <c r="AU980" s="2"/>
      <c r="AV980" s="2"/>
      <c r="AW980" s="2"/>
    </row>
    <row r="981">
      <c r="A981" s="2"/>
      <c r="B981" s="2"/>
      <c r="C981" s="2"/>
      <c r="D981" s="2"/>
      <c r="E981" s="2"/>
      <c r="F981" s="2"/>
      <c r="G981" s="2"/>
      <c r="H981" s="2"/>
      <c r="I981" s="2"/>
      <c r="J981" s="2"/>
      <c r="K981" s="2"/>
      <c r="L981" s="2"/>
      <c r="M981" s="2"/>
      <c r="N981" s="2"/>
      <c r="O981" s="2"/>
      <c r="P981" s="2"/>
      <c r="Q981" s="938"/>
      <c r="R981" s="2"/>
      <c r="S981" s="939"/>
      <c r="T981" s="938"/>
      <c r="U981" s="938"/>
      <c r="V981" s="938"/>
      <c r="W981" s="2"/>
      <c r="X981" s="2"/>
      <c r="Y981" s="2"/>
      <c r="Z981" s="2"/>
      <c r="AA981" s="2"/>
      <c r="AB981" s="2"/>
      <c r="AC981" s="940"/>
      <c r="AD981" s="2"/>
      <c r="AE981" s="2"/>
      <c r="AF981" s="2"/>
      <c r="AG981" s="2"/>
      <c r="AH981" s="2"/>
      <c r="AI981" s="2"/>
      <c r="AJ981" s="2"/>
      <c r="AK981" s="2"/>
      <c r="AL981" s="2"/>
      <c r="AM981" s="2"/>
      <c r="AN981" s="2"/>
      <c r="AO981" s="2"/>
      <c r="AP981" s="2"/>
      <c r="AQ981" s="2"/>
      <c r="AR981" s="2"/>
      <c r="AS981" s="2"/>
      <c r="AT981" s="2"/>
      <c r="AU981" s="2"/>
      <c r="AV981" s="2"/>
      <c r="AW981" s="2"/>
    </row>
    <row r="982">
      <c r="A982" s="2"/>
      <c r="B982" s="2"/>
      <c r="C982" s="2"/>
      <c r="D982" s="2"/>
      <c r="E982" s="2"/>
      <c r="F982" s="2"/>
      <c r="G982" s="2"/>
      <c r="H982" s="2"/>
      <c r="I982" s="2"/>
      <c r="J982" s="2"/>
      <c r="K982" s="2"/>
      <c r="L982" s="2"/>
      <c r="M982" s="2"/>
      <c r="N982" s="2"/>
      <c r="O982" s="2"/>
      <c r="P982" s="2"/>
      <c r="Q982" s="938"/>
      <c r="R982" s="2"/>
      <c r="S982" s="939"/>
      <c r="T982" s="938"/>
      <c r="U982" s="938"/>
      <c r="V982" s="938"/>
      <c r="W982" s="2"/>
      <c r="X982" s="2"/>
      <c r="Y982" s="2"/>
      <c r="Z982" s="2"/>
      <c r="AA982" s="2"/>
      <c r="AB982" s="2"/>
      <c r="AC982" s="940"/>
      <c r="AD982" s="2"/>
      <c r="AE982" s="2"/>
      <c r="AF982" s="2"/>
      <c r="AG982" s="2"/>
      <c r="AH982" s="2"/>
      <c r="AI982" s="2"/>
      <c r="AJ982" s="2"/>
      <c r="AK982" s="2"/>
      <c r="AL982" s="2"/>
      <c r="AM982" s="2"/>
      <c r="AN982" s="2"/>
      <c r="AO982" s="2"/>
      <c r="AP982" s="2"/>
      <c r="AQ982" s="2"/>
      <c r="AR982" s="2"/>
      <c r="AS982" s="2"/>
      <c r="AT982" s="2"/>
      <c r="AU982" s="2"/>
      <c r="AV982" s="2"/>
      <c r="AW982" s="2"/>
    </row>
    <row r="983">
      <c r="A983" s="2"/>
      <c r="B983" s="2"/>
      <c r="C983" s="2"/>
      <c r="D983" s="2"/>
      <c r="E983" s="2"/>
      <c r="F983" s="2"/>
      <c r="G983" s="2"/>
      <c r="H983" s="2"/>
      <c r="I983" s="2"/>
      <c r="J983" s="2"/>
      <c r="K983" s="2"/>
      <c r="L983" s="2"/>
      <c r="M983" s="2"/>
      <c r="N983" s="2"/>
      <c r="O983" s="2"/>
      <c r="P983" s="2"/>
      <c r="Q983" s="938"/>
      <c r="R983" s="2"/>
      <c r="S983" s="939"/>
      <c r="T983" s="938"/>
      <c r="U983" s="938"/>
      <c r="V983" s="938"/>
      <c r="W983" s="2"/>
      <c r="X983" s="2"/>
      <c r="Y983" s="2"/>
      <c r="Z983" s="2"/>
      <c r="AA983" s="2"/>
      <c r="AB983" s="2"/>
      <c r="AC983" s="940"/>
      <c r="AD983" s="2"/>
      <c r="AE983" s="2"/>
      <c r="AF983" s="2"/>
      <c r="AG983" s="2"/>
      <c r="AH983" s="2"/>
      <c r="AI983" s="2"/>
      <c r="AJ983" s="2"/>
      <c r="AK983" s="2"/>
      <c r="AL983" s="2"/>
      <c r="AM983" s="2"/>
      <c r="AN983" s="2"/>
      <c r="AO983" s="2"/>
      <c r="AP983" s="2"/>
      <c r="AQ983" s="2"/>
      <c r="AR983" s="2"/>
      <c r="AS983" s="2"/>
      <c r="AT983" s="2"/>
      <c r="AU983" s="2"/>
      <c r="AV983" s="2"/>
      <c r="AW983" s="2"/>
    </row>
    <row r="984">
      <c r="A984" s="2"/>
      <c r="B984" s="2"/>
      <c r="C984" s="2"/>
      <c r="D984" s="2"/>
      <c r="E984" s="2"/>
      <c r="F984" s="2"/>
      <c r="G984" s="2"/>
      <c r="H984" s="2"/>
      <c r="I984" s="2"/>
      <c r="J984" s="2"/>
      <c r="K984" s="2"/>
      <c r="L984" s="2"/>
      <c r="M984" s="2"/>
      <c r="N984" s="2"/>
      <c r="O984" s="2"/>
      <c r="P984" s="2"/>
      <c r="Q984" s="938"/>
      <c r="R984" s="2"/>
      <c r="S984" s="939"/>
      <c r="T984" s="938"/>
      <c r="U984" s="938"/>
      <c r="V984" s="938"/>
      <c r="W984" s="2"/>
      <c r="X984" s="2"/>
      <c r="Y984" s="2"/>
      <c r="Z984" s="2"/>
      <c r="AA984" s="2"/>
      <c r="AB984" s="2"/>
      <c r="AC984" s="940"/>
      <c r="AD984" s="2"/>
      <c r="AE984" s="2"/>
      <c r="AF984" s="2"/>
      <c r="AG984" s="2"/>
      <c r="AH984" s="2"/>
      <c r="AI984" s="2"/>
      <c r="AJ984" s="2"/>
      <c r="AK984" s="2"/>
      <c r="AL984" s="2"/>
      <c r="AM984" s="2"/>
      <c r="AN984" s="2"/>
      <c r="AO984" s="2"/>
      <c r="AP984" s="2"/>
      <c r="AQ984" s="2"/>
      <c r="AR984" s="2"/>
      <c r="AS984" s="2"/>
      <c r="AT984" s="2"/>
      <c r="AU984" s="2"/>
      <c r="AV984" s="2"/>
      <c r="AW984" s="2"/>
    </row>
    <row r="985">
      <c r="A985" s="2"/>
      <c r="B985" s="2"/>
      <c r="C985" s="2"/>
      <c r="D985" s="2"/>
      <c r="E985" s="2"/>
      <c r="F985" s="2"/>
      <c r="G985" s="2"/>
      <c r="H985" s="2"/>
      <c r="I985" s="2"/>
      <c r="J985" s="2"/>
      <c r="K985" s="2"/>
      <c r="L985" s="2"/>
      <c r="M985" s="2"/>
      <c r="N985" s="2"/>
      <c r="O985" s="2"/>
      <c r="P985" s="2"/>
      <c r="Q985" s="938"/>
      <c r="R985" s="2"/>
      <c r="S985" s="939"/>
      <c r="T985" s="938"/>
      <c r="U985" s="938"/>
      <c r="V985" s="938"/>
      <c r="W985" s="2"/>
      <c r="X985" s="2"/>
      <c r="Y985" s="2"/>
      <c r="Z985" s="2"/>
      <c r="AA985" s="2"/>
      <c r="AB985" s="2"/>
      <c r="AC985" s="940"/>
      <c r="AD985" s="2"/>
      <c r="AE985" s="2"/>
      <c r="AF985" s="2"/>
      <c r="AG985" s="2"/>
      <c r="AH985" s="2"/>
      <c r="AI985" s="2"/>
      <c r="AJ985" s="2"/>
      <c r="AK985" s="2"/>
      <c r="AL985" s="2"/>
      <c r="AM985" s="2"/>
      <c r="AN985" s="2"/>
      <c r="AO985" s="2"/>
      <c r="AP985" s="2"/>
      <c r="AQ985" s="2"/>
      <c r="AR985" s="2"/>
      <c r="AS985" s="2"/>
      <c r="AT985" s="2"/>
      <c r="AU985" s="2"/>
      <c r="AV985" s="2"/>
      <c r="AW985" s="2"/>
    </row>
    <row r="986">
      <c r="A986" s="2"/>
      <c r="B986" s="2"/>
      <c r="C986" s="2"/>
      <c r="D986" s="2"/>
      <c r="E986" s="2"/>
      <c r="F986" s="2"/>
      <c r="G986" s="2"/>
      <c r="H986" s="2"/>
      <c r="I986" s="2"/>
      <c r="J986" s="2"/>
      <c r="K986" s="2"/>
      <c r="L986" s="2"/>
      <c r="M986" s="2"/>
      <c r="N986" s="2"/>
      <c r="O986" s="2"/>
      <c r="P986" s="2"/>
      <c r="Q986" s="938"/>
      <c r="R986" s="2"/>
      <c r="S986" s="939"/>
      <c r="T986" s="938"/>
      <c r="U986" s="938"/>
      <c r="V986" s="938"/>
      <c r="W986" s="2"/>
      <c r="X986" s="2"/>
      <c r="Y986" s="2"/>
      <c r="Z986" s="2"/>
      <c r="AA986" s="2"/>
      <c r="AB986" s="2"/>
      <c r="AC986" s="940"/>
      <c r="AD986" s="2"/>
      <c r="AE986" s="2"/>
      <c r="AF986" s="2"/>
      <c r="AG986" s="2"/>
      <c r="AH986" s="2"/>
      <c r="AI986" s="2"/>
      <c r="AJ986" s="2"/>
      <c r="AK986" s="2"/>
      <c r="AL986" s="2"/>
      <c r="AM986" s="2"/>
      <c r="AN986" s="2"/>
      <c r="AO986" s="2"/>
      <c r="AP986" s="2"/>
      <c r="AQ986" s="2"/>
      <c r="AR986" s="2"/>
      <c r="AS986" s="2"/>
      <c r="AT986" s="2"/>
      <c r="AU986" s="2"/>
      <c r="AV986" s="2"/>
      <c r="AW986" s="2"/>
    </row>
    <row r="987">
      <c r="A987" s="2"/>
      <c r="B987" s="2"/>
      <c r="C987" s="2"/>
      <c r="D987" s="2"/>
      <c r="E987" s="2"/>
      <c r="F987" s="2"/>
      <c r="G987" s="2"/>
      <c r="H987" s="2"/>
      <c r="I987" s="2"/>
      <c r="J987" s="2"/>
      <c r="K987" s="2"/>
      <c r="L987" s="2"/>
      <c r="M987" s="2"/>
      <c r="N987" s="2"/>
      <c r="O987" s="2"/>
      <c r="P987" s="2"/>
      <c r="Q987" s="938"/>
      <c r="R987" s="2"/>
      <c r="S987" s="939"/>
      <c r="T987" s="938"/>
      <c r="U987" s="938"/>
      <c r="V987" s="938"/>
      <c r="W987" s="2"/>
      <c r="X987" s="2"/>
      <c r="Y987" s="2"/>
      <c r="Z987" s="2"/>
      <c r="AA987" s="2"/>
      <c r="AB987" s="2"/>
      <c r="AC987" s="940"/>
      <c r="AD987" s="2"/>
      <c r="AE987" s="2"/>
      <c r="AF987" s="2"/>
      <c r="AG987" s="2"/>
      <c r="AH987" s="2"/>
      <c r="AI987" s="2"/>
      <c r="AJ987" s="2"/>
      <c r="AK987" s="2"/>
      <c r="AL987" s="2"/>
      <c r="AM987" s="2"/>
      <c r="AN987" s="2"/>
      <c r="AO987" s="2"/>
      <c r="AP987" s="2"/>
      <c r="AQ987" s="2"/>
      <c r="AR987" s="2"/>
      <c r="AS987" s="2"/>
      <c r="AT987" s="2"/>
      <c r="AU987" s="2"/>
      <c r="AV987" s="2"/>
      <c r="AW987" s="2"/>
    </row>
    <row r="988">
      <c r="A988" s="2"/>
      <c r="B988" s="2"/>
      <c r="C988" s="2"/>
      <c r="D988" s="2"/>
      <c r="E988" s="2"/>
      <c r="F988" s="2"/>
      <c r="G988" s="2"/>
      <c r="H988" s="2"/>
      <c r="I988" s="2"/>
      <c r="J988" s="2"/>
      <c r="K988" s="2"/>
      <c r="L988" s="2"/>
      <c r="M988" s="2"/>
      <c r="N988" s="2"/>
      <c r="O988" s="2"/>
      <c r="P988" s="2"/>
      <c r="Q988" s="938"/>
      <c r="R988" s="2"/>
      <c r="S988" s="939"/>
      <c r="T988" s="938"/>
      <c r="U988" s="938"/>
      <c r="V988" s="938"/>
      <c r="W988" s="2"/>
      <c r="X988" s="2"/>
      <c r="Y988" s="2"/>
      <c r="Z988" s="2"/>
      <c r="AA988" s="2"/>
      <c r="AB988" s="2"/>
      <c r="AC988" s="940"/>
      <c r="AD988" s="2"/>
      <c r="AE988" s="2"/>
      <c r="AF988" s="2"/>
      <c r="AG988" s="2"/>
      <c r="AH988" s="2"/>
      <c r="AI988" s="2"/>
      <c r="AJ988" s="2"/>
      <c r="AK988" s="2"/>
      <c r="AL988" s="2"/>
      <c r="AM988" s="2"/>
      <c r="AN988" s="2"/>
      <c r="AO988" s="2"/>
      <c r="AP988" s="2"/>
      <c r="AQ988" s="2"/>
      <c r="AR988" s="2"/>
      <c r="AS988" s="2"/>
      <c r="AT988" s="2"/>
      <c r="AU988" s="2"/>
      <c r="AV988" s="2"/>
      <c r="AW988" s="2"/>
    </row>
    <row r="989">
      <c r="A989" s="2"/>
      <c r="B989" s="2"/>
      <c r="C989" s="2"/>
      <c r="D989" s="2"/>
      <c r="E989" s="2"/>
      <c r="F989" s="2"/>
      <c r="G989" s="2"/>
      <c r="H989" s="2"/>
      <c r="I989" s="2"/>
      <c r="J989" s="2"/>
      <c r="K989" s="2"/>
      <c r="L989" s="2"/>
      <c r="M989" s="2"/>
      <c r="N989" s="2"/>
      <c r="O989" s="2"/>
      <c r="P989" s="2"/>
      <c r="Q989" s="938"/>
      <c r="R989" s="2"/>
      <c r="S989" s="939"/>
      <c r="T989" s="938"/>
      <c r="U989" s="938"/>
      <c r="V989" s="938"/>
      <c r="W989" s="2"/>
      <c r="X989" s="2"/>
      <c r="Y989" s="2"/>
      <c r="Z989" s="2"/>
      <c r="AA989" s="2"/>
      <c r="AB989" s="2"/>
      <c r="AC989" s="940"/>
      <c r="AD989" s="2"/>
      <c r="AE989" s="2"/>
      <c r="AF989" s="2"/>
      <c r="AG989" s="2"/>
      <c r="AH989" s="2"/>
      <c r="AI989" s="2"/>
      <c r="AJ989" s="2"/>
      <c r="AK989" s="2"/>
      <c r="AL989" s="2"/>
      <c r="AM989" s="2"/>
      <c r="AN989" s="2"/>
      <c r="AO989" s="2"/>
      <c r="AP989" s="2"/>
      <c r="AQ989" s="2"/>
      <c r="AR989" s="2"/>
      <c r="AS989" s="2"/>
      <c r="AT989" s="2"/>
      <c r="AU989" s="2"/>
      <c r="AV989" s="2"/>
      <c r="AW989" s="2"/>
    </row>
    <row r="990">
      <c r="A990" s="2"/>
      <c r="B990" s="2"/>
      <c r="C990" s="2"/>
      <c r="D990" s="2"/>
      <c r="E990" s="2"/>
      <c r="F990" s="2"/>
      <c r="G990" s="2"/>
      <c r="H990" s="2"/>
      <c r="I990" s="2"/>
      <c r="J990" s="2"/>
      <c r="K990" s="2"/>
      <c r="L990" s="2"/>
      <c r="M990" s="2"/>
      <c r="N990" s="2"/>
      <c r="O990" s="2"/>
      <c r="P990" s="2"/>
      <c r="Q990" s="938"/>
      <c r="R990" s="2"/>
      <c r="S990" s="939"/>
      <c r="T990" s="938"/>
      <c r="U990" s="938"/>
      <c r="V990" s="938"/>
      <c r="W990" s="2"/>
      <c r="X990" s="2"/>
      <c r="Y990" s="2"/>
      <c r="Z990" s="2"/>
      <c r="AA990" s="2"/>
      <c r="AB990" s="2"/>
      <c r="AC990" s="940"/>
      <c r="AD990" s="2"/>
      <c r="AE990" s="2"/>
      <c r="AF990" s="2"/>
      <c r="AG990" s="2"/>
      <c r="AH990" s="2"/>
      <c r="AI990" s="2"/>
      <c r="AJ990" s="2"/>
      <c r="AK990" s="2"/>
      <c r="AL990" s="2"/>
      <c r="AM990" s="2"/>
      <c r="AN990" s="2"/>
      <c r="AO990" s="2"/>
      <c r="AP990" s="2"/>
      <c r="AQ990" s="2"/>
      <c r="AR990" s="2"/>
      <c r="AS990" s="2"/>
      <c r="AT990" s="2"/>
      <c r="AU990" s="2"/>
      <c r="AV990" s="2"/>
      <c r="AW990" s="2"/>
    </row>
    <row r="991">
      <c r="A991" s="2"/>
      <c r="B991" s="2"/>
      <c r="C991" s="2"/>
      <c r="D991" s="2"/>
      <c r="E991" s="2"/>
      <c r="F991" s="2"/>
      <c r="G991" s="2"/>
      <c r="H991" s="2"/>
      <c r="I991" s="2"/>
      <c r="J991" s="2"/>
      <c r="K991" s="2"/>
      <c r="L991" s="2"/>
      <c r="M991" s="2"/>
      <c r="N991" s="2"/>
      <c r="O991" s="2"/>
      <c r="P991" s="2"/>
      <c r="Q991" s="938"/>
      <c r="R991" s="2"/>
      <c r="S991" s="939"/>
      <c r="T991" s="938"/>
      <c r="U991" s="938"/>
      <c r="V991" s="938"/>
      <c r="W991" s="2"/>
      <c r="X991" s="2"/>
      <c r="Y991" s="2"/>
      <c r="Z991" s="2"/>
      <c r="AA991" s="2"/>
      <c r="AB991" s="2"/>
      <c r="AC991" s="940"/>
      <c r="AD991" s="2"/>
      <c r="AE991" s="2"/>
      <c r="AF991" s="2"/>
      <c r="AG991" s="2"/>
      <c r="AH991" s="2"/>
      <c r="AI991" s="2"/>
      <c r="AJ991" s="2"/>
      <c r="AK991" s="2"/>
      <c r="AL991" s="2"/>
      <c r="AM991" s="2"/>
      <c r="AN991" s="2"/>
      <c r="AO991" s="2"/>
      <c r="AP991" s="2"/>
      <c r="AQ991" s="2"/>
      <c r="AR991" s="2"/>
      <c r="AS991" s="2"/>
      <c r="AT991" s="2"/>
      <c r="AU991" s="2"/>
      <c r="AV991" s="2"/>
      <c r="AW991" s="2"/>
    </row>
    <row r="992">
      <c r="A992" s="2"/>
      <c r="B992" s="2"/>
      <c r="C992" s="2"/>
      <c r="D992" s="2"/>
      <c r="E992" s="2"/>
      <c r="F992" s="2"/>
      <c r="G992" s="2"/>
      <c r="H992" s="2"/>
      <c r="I992" s="2"/>
      <c r="J992" s="2"/>
      <c r="K992" s="2"/>
      <c r="L992" s="2"/>
      <c r="M992" s="2"/>
      <c r="N992" s="2"/>
      <c r="O992" s="2"/>
      <c r="P992" s="2"/>
      <c r="Q992" s="938"/>
      <c r="R992" s="2"/>
      <c r="S992" s="939"/>
      <c r="T992" s="938"/>
      <c r="U992" s="938"/>
      <c r="V992" s="938"/>
      <c r="W992" s="2"/>
      <c r="X992" s="2"/>
      <c r="Y992" s="2"/>
      <c r="Z992" s="2"/>
      <c r="AA992" s="2"/>
      <c r="AB992" s="2"/>
      <c r="AC992" s="940"/>
      <c r="AD992" s="2"/>
      <c r="AE992" s="2"/>
      <c r="AF992" s="2"/>
      <c r="AG992" s="2"/>
      <c r="AH992" s="2"/>
      <c r="AI992" s="2"/>
      <c r="AJ992" s="2"/>
      <c r="AK992" s="2"/>
      <c r="AL992" s="2"/>
      <c r="AM992" s="2"/>
      <c r="AN992" s="2"/>
      <c r="AO992" s="2"/>
      <c r="AP992" s="2"/>
      <c r="AQ992" s="2"/>
      <c r="AR992" s="2"/>
      <c r="AS992" s="2"/>
      <c r="AT992" s="2"/>
      <c r="AU992" s="2"/>
      <c r="AV992" s="2"/>
      <c r="AW992" s="2"/>
    </row>
    <row r="993">
      <c r="A993" s="2"/>
      <c r="B993" s="2"/>
      <c r="C993" s="2"/>
      <c r="D993" s="2"/>
      <c r="E993" s="2"/>
      <c r="F993" s="2"/>
      <c r="G993" s="2"/>
      <c r="H993" s="2"/>
      <c r="I993" s="2"/>
      <c r="J993" s="2"/>
      <c r="K993" s="2"/>
      <c r="L993" s="2"/>
      <c r="M993" s="2"/>
      <c r="N993" s="2"/>
      <c r="O993" s="2"/>
      <c r="P993" s="2"/>
      <c r="Q993" s="938"/>
      <c r="R993" s="2"/>
      <c r="S993" s="939"/>
      <c r="T993" s="938"/>
      <c r="U993" s="938"/>
      <c r="V993" s="938"/>
      <c r="W993" s="2"/>
      <c r="X993" s="2"/>
      <c r="Y993" s="2"/>
      <c r="Z993" s="2"/>
      <c r="AA993" s="2"/>
      <c r="AB993" s="2"/>
      <c r="AC993" s="940"/>
      <c r="AD993" s="2"/>
      <c r="AE993" s="2"/>
      <c r="AF993" s="2"/>
      <c r="AG993" s="2"/>
      <c r="AH993" s="2"/>
      <c r="AI993" s="2"/>
      <c r="AJ993" s="2"/>
      <c r="AK993" s="2"/>
      <c r="AL993" s="2"/>
      <c r="AM993" s="2"/>
      <c r="AN993" s="2"/>
      <c r="AO993" s="2"/>
      <c r="AP993" s="2"/>
      <c r="AQ993" s="2"/>
      <c r="AR993" s="2"/>
      <c r="AS993" s="2"/>
      <c r="AT993" s="2"/>
      <c r="AU993" s="2"/>
      <c r="AV993" s="2"/>
      <c r="AW993" s="2"/>
    </row>
    <row r="994">
      <c r="A994" s="2"/>
      <c r="B994" s="2"/>
      <c r="C994" s="2"/>
      <c r="D994" s="2"/>
      <c r="E994" s="2"/>
      <c r="F994" s="2"/>
      <c r="G994" s="2"/>
      <c r="H994" s="2"/>
      <c r="I994" s="2"/>
      <c r="J994" s="2"/>
      <c r="K994" s="2"/>
      <c r="L994" s="2"/>
      <c r="M994" s="2"/>
      <c r="N994" s="2"/>
      <c r="O994" s="2"/>
      <c r="P994" s="2"/>
      <c r="Q994" s="938"/>
      <c r="R994" s="2"/>
      <c r="S994" s="939"/>
      <c r="T994" s="938"/>
      <c r="U994" s="938"/>
      <c r="V994" s="938"/>
      <c r="W994" s="2"/>
      <c r="X994" s="2"/>
      <c r="Y994" s="2"/>
      <c r="Z994" s="2"/>
      <c r="AA994" s="2"/>
      <c r="AB994" s="2"/>
      <c r="AC994" s="940"/>
      <c r="AD994" s="2"/>
      <c r="AE994" s="2"/>
      <c r="AF994" s="2"/>
      <c r="AG994" s="2"/>
      <c r="AH994" s="2"/>
      <c r="AI994" s="2"/>
      <c r="AJ994" s="2"/>
      <c r="AK994" s="2"/>
      <c r="AL994" s="2"/>
      <c r="AM994" s="2"/>
      <c r="AN994" s="2"/>
      <c r="AO994" s="2"/>
      <c r="AP994" s="2"/>
      <c r="AQ994" s="2"/>
      <c r="AR994" s="2"/>
      <c r="AS994" s="2"/>
      <c r="AT994" s="2"/>
      <c r="AU994" s="2"/>
      <c r="AV994" s="2"/>
      <c r="AW994" s="2"/>
    </row>
    <row r="995">
      <c r="A995" s="2"/>
      <c r="B995" s="2"/>
      <c r="C995" s="2"/>
      <c r="D995" s="2"/>
      <c r="E995" s="2"/>
      <c r="F995" s="2"/>
      <c r="G995" s="2"/>
      <c r="H995" s="2"/>
      <c r="I995" s="2"/>
      <c r="J995" s="2"/>
      <c r="K995" s="2"/>
      <c r="L995" s="2"/>
      <c r="M995" s="2"/>
      <c r="N995" s="2"/>
      <c r="O995" s="2"/>
      <c r="P995" s="2"/>
      <c r="Q995" s="938"/>
      <c r="R995" s="2"/>
      <c r="S995" s="939"/>
      <c r="T995" s="938"/>
      <c r="U995" s="938"/>
      <c r="V995" s="938"/>
      <c r="W995" s="2"/>
      <c r="X995" s="2"/>
      <c r="Y995" s="2"/>
      <c r="Z995" s="2"/>
      <c r="AA995" s="2"/>
      <c r="AB995" s="2"/>
      <c r="AC995" s="940"/>
      <c r="AD995" s="2"/>
      <c r="AE995" s="2"/>
      <c r="AF995" s="2"/>
      <c r="AG995" s="2"/>
      <c r="AH995" s="2"/>
      <c r="AI995" s="2"/>
      <c r="AJ995" s="2"/>
      <c r="AK995" s="2"/>
      <c r="AL995" s="2"/>
      <c r="AM995" s="2"/>
      <c r="AN995" s="2"/>
      <c r="AO995" s="2"/>
      <c r="AP995" s="2"/>
      <c r="AQ995" s="2"/>
      <c r="AR995" s="2"/>
      <c r="AS995" s="2"/>
      <c r="AT995" s="2"/>
      <c r="AU995" s="2"/>
      <c r="AV995" s="2"/>
      <c r="AW995" s="2"/>
    </row>
    <row r="996">
      <c r="A996" s="2"/>
      <c r="B996" s="2"/>
      <c r="C996" s="2"/>
      <c r="D996" s="2"/>
      <c r="E996" s="2"/>
      <c r="F996" s="2"/>
      <c r="G996" s="2"/>
      <c r="H996" s="2"/>
      <c r="I996" s="2"/>
      <c r="J996" s="2"/>
      <c r="K996" s="2"/>
      <c r="L996" s="2"/>
      <c r="M996" s="2"/>
      <c r="N996" s="2"/>
      <c r="O996" s="2"/>
      <c r="P996" s="2"/>
      <c r="Q996" s="938"/>
      <c r="R996" s="2"/>
      <c r="S996" s="939"/>
      <c r="T996" s="938"/>
      <c r="U996" s="938"/>
      <c r="V996" s="938"/>
      <c r="W996" s="2"/>
      <c r="X996" s="2"/>
      <c r="Y996" s="2"/>
      <c r="Z996" s="2"/>
      <c r="AA996" s="2"/>
      <c r="AB996" s="2"/>
      <c r="AC996" s="940"/>
      <c r="AD996" s="2"/>
      <c r="AE996" s="2"/>
      <c r="AF996" s="2"/>
      <c r="AG996" s="2"/>
      <c r="AH996" s="2"/>
      <c r="AI996" s="2"/>
      <c r="AJ996" s="2"/>
      <c r="AK996" s="2"/>
      <c r="AL996" s="2"/>
      <c r="AM996" s="2"/>
      <c r="AN996" s="2"/>
      <c r="AO996" s="2"/>
      <c r="AP996" s="2"/>
      <c r="AQ996" s="2"/>
      <c r="AR996" s="2"/>
      <c r="AS996" s="2"/>
      <c r="AT996" s="2"/>
      <c r="AU996" s="2"/>
      <c r="AV996" s="2"/>
      <c r="AW996" s="2"/>
    </row>
    <row r="997">
      <c r="A997" s="2"/>
      <c r="B997" s="2"/>
      <c r="C997" s="2"/>
      <c r="D997" s="2"/>
      <c r="E997" s="2"/>
      <c r="F997" s="2"/>
      <c r="G997" s="2"/>
      <c r="H997" s="2"/>
      <c r="I997" s="2"/>
      <c r="J997" s="2"/>
      <c r="K997" s="2"/>
      <c r="L997" s="2"/>
      <c r="M997" s="2"/>
      <c r="N997" s="2"/>
      <c r="O997" s="2"/>
      <c r="P997" s="2"/>
      <c r="Q997" s="938"/>
      <c r="R997" s="2"/>
      <c r="S997" s="939"/>
      <c r="T997" s="938"/>
      <c r="U997" s="938"/>
      <c r="V997" s="938"/>
      <c r="W997" s="2"/>
      <c r="X997" s="2"/>
      <c r="Y997" s="2"/>
      <c r="Z997" s="2"/>
      <c r="AA997" s="2"/>
      <c r="AB997" s="2"/>
      <c r="AC997" s="940"/>
      <c r="AD997" s="2"/>
      <c r="AE997" s="2"/>
      <c r="AF997" s="2"/>
      <c r="AG997" s="2"/>
      <c r="AH997" s="2"/>
      <c r="AI997" s="2"/>
      <c r="AJ997" s="2"/>
      <c r="AK997" s="2"/>
      <c r="AL997" s="2"/>
      <c r="AM997" s="2"/>
      <c r="AN997" s="2"/>
      <c r="AO997" s="2"/>
      <c r="AP997" s="2"/>
      <c r="AQ997" s="2"/>
      <c r="AR997" s="2"/>
      <c r="AS997" s="2"/>
      <c r="AT997" s="2"/>
      <c r="AU997" s="2"/>
      <c r="AV997" s="2"/>
      <c r="AW997" s="2"/>
    </row>
    <row r="998">
      <c r="A998" s="2"/>
      <c r="B998" s="2"/>
      <c r="C998" s="2"/>
      <c r="D998" s="2"/>
      <c r="E998" s="2"/>
      <c r="F998" s="2"/>
      <c r="G998" s="2"/>
      <c r="H998" s="2"/>
      <c r="I998" s="2"/>
      <c r="J998" s="2"/>
      <c r="K998" s="2"/>
      <c r="L998" s="2"/>
      <c r="M998" s="2"/>
      <c r="N998" s="2"/>
      <c r="O998" s="2"/>
      <c r="P998" s="2"/>
      <c r="Q998" s="938"/>
      <c r="R998" s="2"/>
      <c r="S998" s="939"/>
      <c r="T998" s="938"/>
      <c r="U998" s="938"/>
      <c r="V998" s="938"/>
      <c r="W998" s="2"/>
      <c r="X998" s="2"/>
      <c r="Y998" s="2"/>
      <c r="Z998" s="2"/>
      <c r="AA998" s="2"/>
      <c r="AB998" s="2"/>
      <c r="AC998" s="940"/>
      <c r="AD998" s="2"/>
      <c r="AE998" s="2"/>
      <c r="AF998" s="2"/>
      <c r="AG998" s="2"/>
      <c r="AH998" s="2"/>
      <c r="AI998" s="2"/>
      <c r="AJ998" s="2"/>
      <c r="AK998" s="2"/>
      <c r="AL998" s="2"/>
      <c r="AM998" s="2"/>
      <c r="AN998" s="2"/>
      <c r="AO998" s="2"/>
      <c r="AP998" s="2"/>
      <c r="AQ998" s="2"/>
      <c r="AR998" s="2"/>
      <c r="AS998" s="2"/>
      <c r="AT998" s="2"/>
      <c r="AU998" s="2"/>
      <c r="AV998" s="2"/>
      <c r="AW998" s="2"/>
    </row>
    <row r="999">
      <c r="A999" s="2"/>
      <c r="B999" s="2"/>
      <c r="C999" s="2"/>
      <c r="D999" s="2"/>
      <c r="E999" s="2"/>
      <c r="F999" s="2"/>
      <c r="G999" s="2"/>
      <c r="H999" s="2"/>
      <c r="I999" s="2"/>
      <c r="J999" s="2"/>
      <c r="K999" s="2"/>
      <c r="L999" s="2"/>
      <c r="M999" s="2"/>
      <c r="N999" s="2"/>
      <c r="O999" s="2"/>
      <c r="P999" s="2"/>
      <c r="Q999" s="938"/>
      <c r="R999" s="2"/>
      <c r="S999" s="939"/>
      <c r="T999" s="938"/>
      <c r="U999" s="938"/>
      <c r="V999" s="938"/>
      <c r="W999" s="2"/>
      <c r="X999" s="2"/>
      <c r="Y999" s="2"/>
      <c r="Z999" s="2"/>
      <c r="AA999" s="2"/>
      <c r="AB999" s="2"/>
      <c r="AC999" s="940"/>
      <c r="AD999" s="2"/>
      <c r="AE999" s="2"/>
      <c r="AF999" s="2"/>
      <c r="AG999" s="2"/>
      <c r="AH999" s="2"/>
      <c r="AI999" s="2"/>
      <c r="AJ999" s="2"/>
      <c r="AK999" s="2"/>
      <c r="AL999" s="2"/>
      <c r="AM999" s="2"/>
      <c r="AN999" s="2"/>
      <c r="AO999" s="2"/>
      <c r="AP999" s="2"/>
      <c r="AQ999" s="2"/>
      <c r="AR999" s="2"/>
      <c r="AS999" s="2"/>
      <c r="AT999" s="2"/>
      <c r="AU999" s="2"/>
      <c r="AV999" s="2"/>
      <c r="AW999" s="2"/>
    </row>
    <row r="1000">
      <c r="A1000" s="2"/>
      <c r="B1000" s="2"/>
      <c r="C1000" s="2"/>
      <c r="D1000" s="2"/>
      <c r="E1000" s="2"/>
      <c r="F1000" s="2"/>
      <c r="G1000" s="2"/>
      <c r="H1000" s="2"/>
      <c r="I1000" s="2"/>
      <c r="J1000" s="2"/>
      <c r="K1000" s="2"/>
      <c r="L1000" s="2"/>
      <c r="M1000" s="2"/>
      <c r="N1000" s="2"/>
      <c r="O1000" s="2"/>
      <c r="P1000" s="2"/>
      <c r="Q1000" s="938"/>
      <c r="R1000" s="2"/>
      <c r="S1000" s="939"/>
      <c r="T1000" s="938"/>
      <c r="U1000" s="938"/>
      <c r="V1000" s="938"/>
      <c r="W1000" s="2"/>
      <c r="X1000" s="2"/>
      <c r="Y1000" s="2"/>
      <c r="Z1000" s="2"/>
      <c r="AA1000" s="2"/>
      <c r="AB1000" s="2"/>
      <c r="AC1000" s="940"/>
      <c r="AD1000" s="2"/>
      <c r="AE1000" s="2"/>
      <c r="AF1000" s="2"/>
      <c r="AG1000" s="2"/>
      <c r="AH1000" s="2"/>
      <c r="AI1000" s="2"/>
      <c r="AJ1000" s="2"/>
      <c r="AK1000" s="2"/>
      <c r="AL1000" s="2"/>
      <c r="AM1000" s="2"/>
      <c r="AN1000" s="2"/>
      <c r="AO1000" s="2"/>
      <c r="AP1000" s="2"/>
      <c r="AQ1000" s="2"/>
      <c r="AR1000" s="2"/>
      <c r="AS1000" s="2"/>
      <c r="AT1000" s="2"/>
      <c r="AU1000" s="2"/>
      <c r="AV1000" s="2"/>
      <c r="AW1000" s="2"/>
    </row>
    <row r="1001">
      <c r="A1001" s="2"/>
      <c r="B1001" s="2"/>
      <c r="C1001" s="2"/>
      <c r="D1001" s="2"/>
      <c r="E1001" s="2"/>
      <c r="F1001" s="2"/>
      <c r="G1001" s="2"/>
      <c r="H1001" s="2"/>
      <c r="I1001" s="2"/>
      <c r="J1001" s="2"/>
      <c r="K1001" s="2"/>
      <c r="L1001" s="2"/>
      <c r="M1001" s="2"/>
      <c r="N1001" s="2"/>
      <c r="O1001" s="2"/>
      <c r="P1001" s="2"/>
      <c r="Q1001" s="938"/>
      <c r="R1001" s="2"/>
      <c r="S1001" s="939"/>
      <c r="T1001" s="938"/>
      <c r="U1001" s="938"/>
      <c r="V1001" s="938"/>
      <c r="W1001" s="2"/>
      <c r="X1001" s="2"/>
      <c r="Y1001" s="2"/>
      <c r="Z1001" s="2"/>
      <c r="AA1001" s="2"/>
      <c r="AB1001" s="2"/>
      <c r="AC1001" s="940"/>
      <c r="AD1001" s="2"/>
      <c r="AE1001" s="2"/>
      <c r="AF1001" s="2"/>
      <c r="AG1001" s="2"/>
      <c r="AH1001" s="2"/>
      <c r="AI1001" s="2"/>
      <c r="AJ1001" s="2"/>
      <c r="AK1001" s="2"/>
      <c r="AL1001" s="2"/>
      <c r="AM1001" s="2"/>
      <c r="AN1001" s="2"/>
      <c r="AO1001" s="2"/>
      <c r="AP1001" s="2"/>
      <c r="AQ1001" s="2"/>
      <c r="AR1001" s="2"/>
      <c r="AS1001" s="2"/>
      <c r="AT1001" s="2"/>
      <c r="AU1001" s="2"/>
      <c r="AV1001" s="2"/>
      <c r="AW1001" s="2"/>
    </row>
    <row r="1002">
      <c r="A1002" s="2"/>
      <c r="B1002" s="2"/>
      <c r="C1002" s="2"/>
      <c r="D1002" s="2"/>
      <c r="E1002" s="2"/>
      <c r="F1002" s="2"/>
      <c r="G1002" s="2"/>
      <c r="H1002" s="2"/>
      <c r="I1002" s="2"/>
      <c r="J1002" s="2"/>
      <c r="K1002" s="2"/>
      <c r="L1002" s="2"/>
      <c r="M1002" s="2"/>
      <c r="N1002" s="2"/>
      <c r="O1002" s="2"/>
      <c r="P1002" s="2"/>
      <c r="Q1002" s="938"/>
      <c r="R1002" s="2"/>
      <c r="S1002" s="939"/>
      <c r="T1002" s="938"/>
      <c r="U1002" s="938"/>
      <c r="V1002" s="938"/>
      <c r="W1002" s="2"/>
      <c r="X1002" s="2"/>
      <c r="Y1002" s="2"/>
      <c r="Z1002" s="2"/>
      <c r="AA1002" s="2"/>
      <c r="AB1002" s="2"/>
      <c r="AC1002" s="940"/>
      <c r="AD1002" s="2"/>
      <c r="AE1002" s="2"/>
      <c r="AF1002" s="2"/>
      <c r="AG1002" s="2"/>
      <c r="AH1002" s="2"/>
      <c r="AI1002" s="2"/>
      <c r="AJ1002" s="2"/>
      <c r="AK1002" s="2"/>
      <c r="AL1002" s="2"/>
      <c r="AM1002" s="2"/>
      <c r="AN1002" s="2"/>
      <c r="AO1002" s="2"/>
      <c r="AP1002" s="2"/>
      <c r="AQ1002" s="2"/>
      <c r="AR1002" s="2"/>
      <c r="AS1002" s="2"/>
      <c r="AT1002" s="2"/>
      <c r="AU1002" s="2"/>
      <c r="AV1002" s="2"/>
      <c r="AW1002" s="2"/>
    </row>
    <row r="1003">
      <c r="A1003" s="2"/>
      <c r="B1003" s="2"/>
      <c r="C1003" s="2"/>
      <c r="D1003" s="2"/>
      <c r="E1003" s="2"/>
      <c r="F1003" s="2"/>
      <c r="G1003" s="2"/>
      <c r="H1003" s="2"/>
      <c r="I1003" s="2"/>
      <c r="J1003" s="2"/>
      <c r="K1003" s="2"/>
      <c r="L1003" s="2"/>
      <c r="M1003" s="2"/>
      <c r="N1003" s="2"/>
      <c r="O1003" s="2"/>
      <c r="P1003" s="2"/>
      <c r="Q1003" s="938"/>
      <c r="R1003" s="2"/>
      <c r="S1003" s="939"/>
      <c r="T1003" s="938"/>
      <c r="U1003" s="938"/>
      <c r="V1003" s="938"/>
      <c r="W1003" s="2"/>
      <c r="X1003" s="2"/>
      <c r="Y1003" s="2"/>
      <c r="Z1003" s="2"/>
      <c r="AA1003" s="2"/>
      <c r="AB1003" s="2"/>
      <c r="AC1003" s="940"/>
      <c r="AD1003" s="2"/>
      <c r="AE1003" s="2"/>
      <c r="AF1003" s="2"/>
      <c r="AG1003" s="2"/>
      <c r="AH1003" s="2"/>
      <c r="AI1003" s="2"/>
      <c r="AJ1003" s="2"/>
      <c r="AK1003" s="2"/>
      <c r="AL1003" s="2"/>
      <c r="AM1003" s="2"/>
      <c r="AN1003" s="2"/>
      <c r="AO1003" s="2"/>
      <c r="AP1003" s="2"/>
      <c r="AQ1003" s="2"/>
      <c r="AR1003" s="2"/>
      <c r="AS1003" s="2"/>
      <c r="AT1003" s="2"/>
      <c r="AU1003" s="2"/>
      <c r="AV1003" s="2"/>
      <c r="AW1003" s="2"/>
    </row>
    <row r="1004">
      <c r="A1004" s="2"/>
      <c r="B1004" s="2"/>
      <c r="C1004" s="2"/>
      <c r="D1004" s="2"/>
      <c r="E1004" s="2"/>
      <c r="F1004" s="2"/>
      <c r="G1004" s="2"/>
      <c r="H1004" s="2"/>
      <c r="I1004" s="2"/>
      <c r="J1004" s="2"/>
      <c r="K1004" s="2"/>
      <c r="L1004" s="2"/>
      <c r="M1004" s="2"/>
      <c r="N1004" s="2"/>
      <c r="O1004" s="2"/>
      <c r="P1004" s="2"/>
      <c r="Q1004" s="938"/>
      <c r="R1004" s="2"/>
      <c r="S1004" s="939"/>
      <c r="T1004" s="938"/>
      <c r="U1004" s="938"/>
      <c r="V1004" s="938"/>
      <c r="W1004" s="2"/>
      <c r="X1004" s="2"/>
      <c r="Y1004" s="2"/>
      <c r="Z1004" s="2"/>
      <c r="AA1004" s="2"/>
      <c r="AB1004" s="2"/>
      <c r="AC1004" s="940"/>
      <c r="AD1004" s="2"/>
      <c r="AE1004" s="2"/>
      <c r="AF1004" s="2"/>
      <c r="AG1004" s="2"/>
      <c r="AH1004" s="2"/>
      <c r="AI1004" s="2"/>
      <c r="AJ1004" s="2"/>
      <c r="AK1004" s="2"/>
      <c r="AL1004" s="2"/>
      <c r="AM1004" s="2"/>
      <c r="AN1004" s="2"/>
      <c r="AO1004" s="2"/>
      <c r="AP1004" s="2"/>
      <c r="AQ1004" s="2"/>
      <c r="AR1004" s="2"/>
      <c r="AS1004" s="2"/>
      <c r="AT1004" s="2"/>
      <c r="AU1004" s="2"/>
      <c r="AV1004" s="2"/>
      <c r="AW1004" s="2"/>
    </row>
    <row r="1005">
      <c r="A1005" s="2"/>
      <c r="B1005" s="2"/>
      <c r="C1005" s="2"/>
      <c r="D1005" s="2"/>
      <c r="E1005" s="2"/>
      <c r="F1005" s="2"/>
      <c r="G1005" s="2"/>
      <c r="H1005" s="2"/>
      <c r="I1005" s="2"/>
      <c r="J1005" s="2"/>
      <c r="K1005" s="2"/>
      <c r="L1005" s="2"/>
      <c r="M1005" s="2"/>
      <c r="N1005" s="2"/>
      <c r="O1005" s="2"/>
      <c r="P1005" s="2"/>
      <c r="Q1005" s="938"/>
      <c r="R1005" s="2"/>
      <c r="S1005" s="939"/>
      <c r="T1005" s="938"/>
      <c r="U1005" s="938"/>
      <c r="V1005" s="938"/>
      <c r="W1005" s="2"/>
      <c r="X1005" s="2"/>
      <c r="Y1005" s="2"/>
      <c r="Z1005" s="2"/>
      <c r="AA1005" s="2"/>
      <c r="AB1005" s="2"/>
      <c r="AC1005" s="940"/>
      <c r="AD1005" s="2"/>
      <c r="AE1005" s="2"/>
      <c r="AF1005" s="2"/>
      <c r="AG1005" s="2"/>
      <c r="AH1005" s="2"/>
      <c r="AI1005" s="2"/>
      <c r="AJ1005" s="2"/>
      <c r="AK1005" s="2"/>
      <c r="AL1005" s="2"/>
      <c r="AM1005" s="2"/>
      <c r="AN1005" s="2"/>
      <c r="AO1005" s="2"/>
      <c r="AP1005" s="2"/>
      <c r="AQ1005" s="2"/>
      <c r="AR1005" s="2"/>
      <c r="AS1005" s="2"/>
      <c r="AT1005" s="2"/>
      <c r="AU1005" s="2"/>
      <c r="AV1005" s="2"/>
      <c r="AW1005" s="2"/>
    </row>
    <row r="1006">
      <c r="A1006" s="2"/>
      <c r="B1006" s="2"/>
      <c r="C1006" s="2"/>
      <c r="D1006" s="2"/>
      <c r="E1006" s="2"/>
      <c r="F1006" s="2"/>
      <c r="G1006" s="2"/>
      <c r="H1006" s="2"/>
      <c r="I1006" s="2"/>
      <c r="J1006" s="2"/>
      <c r="K1006" s="2"/>
      <c r="L1006" s="2"/>
      <c r="M1006" s="2"/>
      <c r="N1006" s="2"/>
      <c r="O1006" s="2"/>
      <c r="P1006" s="2"/>
      <c r="Q1006" s="938"/>
      <c r="R1006" s="2"/>
      <c r="S1006" s="939"/>
      <c r="T1006" s="938"/>
      <c r="U1006" s="938"/>
      <c r="V1006" s="938"/>
      <c r="W1006" s="2"/>
      <c r="X1006" s="2"/>
      <c r="Y1006" s="2"/>
      <c r="Z1006" s="2"/>
      <c r="AA1006" s="2"/>
      <c r="AB1006" s="2"/>
      <c r="AC1006" s="940"/>
      <c r="AD1006" s="2"/>
      <c r="AE1006" s="2"/>
      <c r="AF1006" s="2"/>
      <c r="AG1006" s="2"/>
      <c r="AH1006" s="2"/>
      <c r="AI1006" s="2"/>
      <c r="AJ1006" s="2"/>
      <c r="AK1006" s="2"/>
      <c r="AL1006" s="2"/>
      <c r="AM1006" s="2"/>
      <c r="AN1006" s="2"/>
      <c r="AO1006" s="2"/>
      <c r="AP1006" s="2"/>
      <c r="AQ1006" s="2"/>
      <c r="AR1006" s="2"/>
      <c r="AS1006" s="2"/>
      <c r="AT1006" s="2"/>
      <c r="AU1006" s="2"/>
      <c r="AV1006" s="2"/>
      <c r="AW1006" s="2"/>
    </row>
    <row r="1007">
      <c r="A1007" s="2"/>
      <c r="B1007" s="2"/>
      <c r="C1007" s="2"/>
      <c r="D1007" s="2"/>
      <c r="E1007" s="2"/>
      <c r="F1007" s="2"/>
      <c r="G1007" s="2"/>
      <c r="H1007" s="2"/>
      <c r="I1007" s="2"/>
      <c r="J1007" s="2"/>
      <c r="K1007" s="2"/>
      <c r="L1007" s="2"/>
      <c r="M1007" s="2"/>
      <c r="N1007" s="2"/>
      <c r="O1007" s="2"/>
      <c r="P1007" s="2"/>
      <c r="Q1007" s="938"/>
      <c r="R1007" s="2"/>
      <c r="S1007" s="939"/>
      <c r="T1007" s="938"/>
      <c r="U1007" s="938"/>
      <c r="V1007" s="938"/>
      <c r="W1007" s="2"/>
      <c r="X1007" s="2"/>
      <c r="Y1007" s="2"/>
      <c r="Z1007" s="2"/>
      <c r="AA1007" s="2"/>
      <c r="AB1007" s="2"/>
      <c r="AC1007" s="940"/>
      <c r="AD1007" s="2"/>
      <c r="AE1007" s="2"/>
      <c r="AF1007" s="2"/>
      <c r="AG1007" s="2"/>
      <c r="AH1007" s="2"/>
      <c r="AI1007" s="2"/>
      <c r="AJ1007" s="2"/>
      <c r="AK1007" s="2"/>
      <c r="AL1007" s="2"/>
      <c r="AM1007" s="2"/>
      <c r="AN1007" s="2"/>
      <c r="AO1007" s="2"/>
      <c r="AP1007" s="2"/>
      <c r="AQ1007" s="2"/>
      <c r="AR1007" s="2"/>
      <c r="AS1007" s="2"/>
      <c r="AT1007" s="2"/>
      <c r="AU1007" s="2"/>
      <c r="AV1007" s="2"/>
      <c r="AW1007" s="2"/>
    </row>
    <row r="1008">
      <c r="A1008" s="2"/>
      <c r="B1008" s="2"/>
      <c r="C1008" s="2"/>
      <c r="D1008" s="2"/>
      <c r="E1008" s="2"/>
      <c r="F1008" s="2"/>
      <c r="G1008" s="2"/>
      <c r="H1008" s="2"/>
      <c r="I1008" s="2"/>
      <c r="J1008" s="2"/>
      <c r="K1008" s="2"/>
      <c r="L1008" s="2"/>
      <c r="M1008" s="2"/>
      <c r="N1008" s="2"/>
      <c r="O1008" s="2"/>
      <c r="P1008" s="2"/>
      <c r="Q1008" s="938"/>
      <c r="R1008" s="2"/>
      <c r="S1008" s="939"/>
      <c r="T1008" s="938"/>
      <c r="U1008" s="938"/>
      <c r="V1008" s="938"/>
      <c r="W1008" s="2"/>
      <c r="X1008" s="2"/>
      <c r="Y1008" s="2"/>
      <c r="Z1008" s="2"/>
      <c r="AA1008" s="2"/>
      <c r="AB1008" s="2"/>
      <c r="AC1008" s="940"/>
      <c r="AD1008" s="2"/>
      <c r="AE1008" s="2"/>
      <c r="AF1008" s="2"/>
      <c r="AG1008" s="2"/>
      <c r="AH1008" s="2"/>
      <c r="AI1008" s="2"/>
      <c r="AJ1008" s="2"/>
      <c r="AK1008" s="2"/>
      <c r="AL1008" s="2"/>
      <c r="AM1008" s="2"/>
      <c r="AN1008" s="2"/>
      <c r="AO1008" s="2"/>
      <c r="AP1008" s="2"/>
      <c r="AQ1008" s="2"/>
      <c r="AR1008" s="2"/>
      <c r="AS1008" s="2"/>
      <c r="AT1008" s="2"/>
      <c r="AU1008" s="2"/>
      <c r="AV1008" s="2"/>
      <c r="AW1008" s="2"/>
    </row>
    <row r="1009">
      <c r="A1009" s="2"/>
      <c r="B1009" s="2"/>
      <c r="C1009" s="2"/>
      <c r="D1009" s="2"/>
      <c r="E1009" s="2"/>
      <c r="F1009" s="2"/>
      <c r="G1009" s="2"/>
      <c r="H1009" s="2"/>
      <c r="I1009" s="2"/>
      <c r="J1009" s="2"/>
      <c r="K1009" s="2"/>
      <c r="L1009" s="2"/>
      <c r="M1009" s="2"/>
      <c r="N1009" s="2"/>
      <c r="O1009" s="2"/>
      <c r="P1009" s="2"/>
      <c r="Q1009" s="938"/>
      <c r="R1009" s="2"/>
      <c r="S1009" s="939"/>
      <c r="T1009" s="938"/>
      <c r="U1009" s="938"/>
      <c r="V1009" s="938"/>
      <c r="W1009" s="2"/>
      <c r="X1009" s="2"/>
      <c r="Y1009" s="2"/>
      <c r="Z1009" s="2"/>
      <c r="AA1009" s="2"/>
      <c r="AB1009" s="2"/>
      <c r="AC1009" s="940"/>
      <c r="AD1009" s="2"/>
      <c r="AE1009" s="2"/>
      <c r="AF1009" s="2"/>
      <c r="AG1009" s="2"/>
      <c r="AH1009" s="2"/>
      <c r="AI1009" s="2"/>
      <c r="AJ1009" s="2"/>
      <c r="AK1009" s="2"/>
      <c r="AL1009" s="2"/>
      <c r="AM1009" s="2"/>
      <c r="AN1009" s="2"/>
      <c r="AO1009" s="2"/>
      <c r="AP1009" s="2"/>
      <c r="AQ1009" s="2"/>
      <c r="AR1009" s="2"/>
      <c r="AS1009" s="2"/>
      <c r="AT1009" s="2"/>
      <c r="AU1009" s="2"/>
      <c r="AV1009" s="2"/>
      <c r="AW1009" s="2"/>
    </row>
    <row r="1010">
      <c r="A1010" s="2"/>
      <c r="B1010" s="2"/>
      <c r="C1010" s="2"/>
      <c r="D1010" s="2"/>
      <c r="E1010" s="2"/>
      <c r="F1010" s="2"/>
      <c r="G1010" s="2"/>
      <c r="H1010" s="2"/>
      <c r="I1010" s="2"/>
      <c r="J1010" s="2"/>
      <c r="K1010" s="2"/>
      <c r="L1010" s="2"/>
      <c r="M1010" s="2"/>
      <c r="N1010" s="2"/>
      <c r="O1010" s="2"/>
      <c r="P1010" s="2"/>
      <c r="Q1010" s="938"/>
      <c r="R1010" s="2"/>
      <c r="S1010" s="939"/>
      <c r="T1010" s="938"/>
      <c r="U1010" s="938"/>
      <c r="V1010" s="938"/>
      <c r="W1010" s="2"/>
      <c r="X1010" s="2"/>
      <c r="Y1010" s="2"/>
      <c r="Z1010" s="2"/>
      <c r="AA1010" s="2"/>
      <c r="AB1010" s="2"/>
      <c r="AC1010" s="940"/>
      <c r="AD1010" s="2"/>
      <c r="AE1010" s="2"/>
      <c r="AF1010" s="2"/>
      <c r="AG1010" s="2"/>
      <c r="AH1010" s="2"/>
      <c r="AI1010" s="2"/>
      <c r="AJ1010" s="2"/>
      <c r="AK1010" s="2"/>
      <c r="AL1010" s="2"/>
      <c r="AM1010" s="2"/>
      <c r="AN1010" s="2"/>
      <c r="AO1010" s="2"/>
      <c r="AP1010" s="2"/>
      <c r="AQ1010" s="2"/>
      <c r="AR1010" s="2"/>
      <c r="AS1010" s="2"/>
      <c r="AT1010" s="2"/>
      <c r="AU1010" s="2"/>
      <c r="AV1010" s="2"/>
      <c r="AW1010" s="2"/>
    </row>
    <row r="1011">
      <c r="A1011" s="2"/>
      <c r="B1011" s="2"/>
      <c r="C1011" s="2"/>
      <c r="D1011" s="2"/>
      <c r="E1011" s="2"/>
      <c r="F1011" s="2"/>
      <c r="G1011" s="2"/>
      <c r="H1011" s="2"/>
      <c r="I1011" s="2"/>
      <c r="J1011" s="2"/>
      <c r="K1011" s="2"/>
      <c r="L1011" s="2"/>
      <c r="M1011" s="2"/>
      <c r="N1011" s="2"/>
      <c r="O1011" s="2"/>
      <c r="P1011" s="2"/>
      <c r="Q1011" s="938"/>
      <c r="R1011" s="2"/>
      <c r="S1011" s="939"/>
      <c r="T1011" s="938"/>
      <c r="U1011" s="938"/>
      <c r="V1011" s="938"/>
      <c r="W1011" s="2"/>
      <c r="X1011" s="2"/>
      <c r="Y1011" s="2"/>
      <c r="Z1011" s="2"/>
      <c r="AA1011" s="2"/>
      <c r="AB1011" s="2"/>
      <c r="AC1011" s="940"/>
      <c r="AD1011" s="2"/>
      <c r="AE1011" s="2"/>
      <c r="AF1011" s="2"/>
      <c r="AG1011" s="2"/>
      <c r="AH1011" s="2"/>
      <c r="AI1011" s="2"/>
      <c r="AJ1011" s="2"/>
      <c r="AK1011" s="2"/>
      <c r="AL1011" s="2"/>
      <c r="AM1011" s="2"/>
      <c r="AN1011" s="2"/>
      <c r="AO1011" s="2"/>
      <c r="AP1011" s="2"/>
      <c r="AQ1011" s="2"/>
      <c r="AR1011" s="2"/>
      <c r="AS1011" s="2"/>
      <c r="AT1011" s="2"/>
      <c r="AU1011" s="2"/>
      <c r="AV1011" s="2"/>
      <c r="AW1011" s="2"/>
    </row>
    <row r="1012">
      <c r="A1012" s="2"/>
      <c r="B1012" s="2"/>
      <c r="C1012" s="2"/>
      <c r="D1012" s="2"/>
      <c r="E1012" s="2"/>
      <c r="F1012" s="2"/>
      <c r="G1012" s="2"/>
      <c r="H1012" s="2"/>
      <c r="I1012" s="2"/>
      <c r="J1012" s="2"/>
      <c r="K1012" s="2"/>
      <c r="L1012" s="2"/>
      <c r="M1012" s="2"/>
      <c r="N1012" s="2"/>
      <c r="O1012" s="2"/>
      <c r="P1012" s="2"/>
      <c r="Q1012" s="938"/>
      <c r="R1012" s="2"/>
      <c r="S1012" s="939"/>
      <c r="T1012" s="938"/>
      <c r="U1012" s="938"/>
      <c r="V1012" s="938"/>
      <c r="W1012" s="2"/>
      <c r="X1012" s="2"/>
      <c r="Y1012" s="2"/>
      <c r="Z1012" s="2"/>
      <c r="AA1012" s="2"/>
      <c r="AB1012" s="2"/>
      <c r="AC1012" s="940"/>
      <c r="AD1012" s="2"/>
      <c r="AE1012" s="2"/>
      <c r="AF1012" s="2"/>
      <c r="AG1012" s="2"/>
      <c r="AH1012" s="2"/>
      <c r="AI1012" s="2"/>
      <c r="AJ1012" s="2"/>
      <c r="AK1012" s="2"/>
      <c r="AL1012" s="2"/>
      <c r="AM1012" s="2"/>
      <c r="AN1012" s="2"/>
      <c r="AO1012" s="2"/>
      <c r="AP1012" s="2"/>
      <c r="AQ1012" s="2"/>
      <c r="AR1012" s="2"/>
      <c r="AS1012" s="2"/>
      <c r="AT1012" s="2"/>
      <c r="AU1012" s="2"/>
      <c r="AV1012" s="2"/>
      <c r="AW1012" s="2"/>
    </row>
    <row r="1013">
      <c r="A1013" s="2"/>
      <c r="B1013" s="2"/>
      <c r="C1013" s="2"/>
      <c r="D1013" s="2"/>
      <c r="E1013" s="2"/>
      <c r="F1013" s="2"/>
      <c r="G1013" s="2"/>
      <c r="H1013" s="2"/>
      <c r="I1013" s="2"/>
      <c r="J1013" s="2"/>
      <c r="K1013" s="2"/>
      <c r="L1013" s="2"/>
      <c r="M1013" s="2"/>
      <c r="N1013" s="2"/>
      <c r="O1013" s="2"/>
      <c r="P1013" s="2"/>
      <c r="Q1013" s="938"/>
      <c r="R1013" s="2"/>
      <c r="S1013" s="939"/>
      <c r="T1013" s="938"/>
      <c r="U1013" s="938"/>
      <c r="V1013" s="938"/>
      <c r="W1013" s="2"/>
      <c r="X1013" s="2"/>
      <c r="Y1013" s="2"/>
      <c r="Z1013" s="2"/>
      <c r="AA1013" s="2"/>
      <c r="AB1013" s="2"/>
      <c r="AC1013" s="940"/>
      <c r="AD1013" s="2"/>
      <c r="AE1013" s="2"/>
      <c r="AF1013" s="2"/>
      <c r="AG1013" s="2"/>
      <c r="AH1013" s="2"/>
      <c r="AI1013" s="2"/>
      <c r="AJ1013" s="2"/>
      <c r="AK1013" s="2"/>
      <c r="AL1013" s="2"/>
      <c r="AM1013" s="2"/>
      <c r="AN1013" s="2"/>
      <c r="AO1013" s="2"/>
      <c r="AP1013" s="2"/>
      <c r="AQ1013" s="2"/>
      <c r="AR1013" s="2"/>
      <c r="AS1013" s="2"/>
      <c r="AT1013" s="2"/>
      <c r="AU1013" s="2"/>
      <c r="AV1013" s="2"/>
      <c r="AW1013" s="2"/>
    </row>
    <row r="1014">
      <c r="A1014" s="2"/>
      <c r="B1014" s="2"/>
      <c r="C1014" s="2"/>
      <c r="D1014" s="2"/>
      <c r="E1014" s="2"/>
      <c r="F1014" s="2"/>
      <c r="G1014" s="2"/>
      <c r="H1014" s="2"/>
      <c r="I1014" s="2"/>
      <c r="J1014" s="2"/>
      <c r="K1014" s="2"/>
      <c r="L1014" s="2"/>
      <c r="M1014" s="2"/>
      <c r="N1014" s="2"/>
      <c r="O1014" s="2"/>
      <c r="P1014" s="2"/>
      <c r="Q1014" s="938"/>
      <c r="R1014" s="2"/>
      <c r="S1014" s="939"/>
      <c r="T1014" s="938"/>
      <c r="U1014" s="938"/>
      <c r="V1014" s="938"/>
      <c r="W1014" s="2"/>
      <c r="X1014" s="2"/>
      <c r="Y1014" s="2"/>
      <c r="Z1014" s="2"/>
      <c r="AA1014" s="2"/>
      <c r="AB1014" s="2"/>
      <c r="AC1014" s="940"/>
      <c r="AD1014" s="2"/>
      <c r="AE1014" s="2"/>
      <c r="AF1014" s="2"/>
      <c r="AG1014" s="2"/>
      <c r="AH1014" s="2"/>
      <c r="AI1014" s="2"/>
      <c r="AJ1014" s="2"/>
      <c r="AK1014" s="2"/>
      <c r="AL1014" s="2"/>
      <c r="AM1014" s="2"/>
      <c r="AN1014" s="2"/>
      <c r="AO1014" s="2"/>
      <c r="AP1014" s="2"/>
      <c r="AQ1014" s="2"/>
      <c r="AR1014" s="2"/>
      <c r="AS1014" s="2"/>
      <c r="AT1014" s="2"/>
      <c r="AU1014" s="2"/>
      <c r="AV1014" s="2"/>
      <c r="AW1014" s="2"/>
    </row>
    <row r="1015">
      <c r="A1015" s="2"/>
      <c r="B1015" s="2"/>
      <c r="C1015" s="2"/>
      <c r="D1015" s="2"/>
      <c r="E1015" s="2"/>
      <c r="F1015" s="2"/>
      <c r="G1015" s="2"/>
      <c r="H1015" s="2"/>
      <c r="I1015" s="2"/>
      <c r="J1015" s="2"/>
      <c r="K1015" s="2"/>
      <c r="L1015" s="2"/>
      <c r="M1015" s="2"/>
      <c r="N1015" s="2"/>
      <c r="O1015" s="2"/>
      <c r="P1015" s="2"/>
      <c r="Q1015" s="938"/>
      <c r="R1015" s="2"/>
      <c r="S1015" s="939"/>
      <c r="T1015" s="938"/>
      <c r="U1015" s="938"/>
      <c r="V1015" s="938"/>
      <c r="W1015" s="2"/>
      <c r="X1015" s="2"/>
      <c r="Y1015" s="2"/>
      <c r="Z1015" s="2"/>
      <c r="AA1015" s="2"/>
      <c r="AB1015" s="2"/>
      <c r="AC1015" s="940"/>
      <c r="AD1015" s="2"/>
      <c r="AE1015" s="2"/>
      <c r="AF1015" s="2"/>
      <c r="AG1015" s="2"/>
      <c r="AH1015" s="2"/>
      <c r="AI1015" s="2"/>
      <c r="AJ1015" s="2"/>
      <c r="AK1015" s="2"/>
      <c r="AL1015" s="2"/>
      <c r="AM1015" s="2"/>
      <c r="AN1015" s="2"/>
      <c r="AO1015" s="2"/>
      <c r="AP1015" s="2"/>
      <c r="AQ1015" s="2"/>
      <c r="AR1015" s="2"/>
      <c r="AS1015" s="2"/>
      <c r="AT1015" s="2"/>
      <c r="AU1015" s="2"/>
      <c r="AV1015" s="2"/>
      <c r="AW1015" s="2"/>
    </row>
    <row r="1016">
      <c r="A1016" s="2"/>
      <c r="B1016" s="2"/>
      <c r="C1016" s="2"/>
      <c r="D1016" s="2"/>
      <c r="E1016" s="2"/>
      <c r="F1016" s="2"/>
      <c r="G1016" s="2"/>
      <c r="H1016" s="2"/>
      <c r="I1016" s="2"/>
      <c r="J1016" s="2"/>
      <c r="K1016" s="2"/>
      <c r="L1016" s="2"/>
      <c r="M1016" s="2"/>
      <c r="N1016" s="2"/>
      <c r="O1016" s="2"/>
      <c r="P1016" s="2"/>
      <c r="Q1016" s="938"/>
      <c r="R1016" s="2"/>
      <c r="S1016" s="939"/>
      <c r="T1016" s="938"/>
      <c r="U1016" s="938"/>
      <c r="V1016" s="938"/>
      <c r="W1016" s="2"/>
      <c r="X1016" s="2"/>
      <c r="Y1016" s="2"/>
      <c r="Z1016" s="2"/>
      <c r="AA1016" s="2"/>
      <c r="AB1016" s="2"/>
      <c r="AC1016" s="940"/>
      <c r="AD1016" s="2"/>
      <c r="AE1016" s="2"/>
      <c r="AF1016" s="2"/>
      <c r="AG1016" s="2"/>
      <c r="AH1016" s="2"/>
      <c r="AI1016" s="2"/>
      <c r="AJ1016" s="2"/>
      <c r="AK1016" s="2"/>
      <c r="AL1016" s="2"/>
      <c r="AM1016" s="2"/>
      <c r="AN1016" s="2"/>
      <c r="AO1016" s="2"/>
      <c r="AP1016" s="2"/>
      <c r="AQ1016" s="2"/>
      <c r="AR1016" s="2"/>
      <c r="AS1016" s="2"/>
      <c r="AT1016" s="2"/>
      <c r="AU1016" s="2"/>
      <c r="AV1016" s="2"/>
      <c r="AW1016" s="2"/>
    </row>
    <row r="1017">
      <c r="A1017" s="2"/>
      <c r="B1017" s="2"/>
      <c r="C1017" s="2"/>
      <c r="D1017" s="2"/>
      <c r="E1017" s="2"/>
      <c r="F1017" s="2"/>
      <c r="G1017" s="2"/>
      <c r="H1017" s="2"/>
      <c r="I1017" s="2"/>
      <c r="J1017" s="2"/>
      <c r="K1017" s="2"/>
      <c r="L1017" s="2"/>
      <c r="M1017" s="2"/>
      <c r="N1017" s="2"/>
      <c r="O1017" s="2"/>
      <c r="P1017" s="2"/>
      <c r="Q1017" s="938"/>
      <c r="R1017" s="2"/>
      <c r="S1017" s="939"/>
      <c r="T1017" s="938"/>
      <c r="U1017" s="938"/>
      <c r="V1017" s="938"/>
      <c r="W1017" s="2"/>
      <c r="X1017" s="2"/>
      <c r="Y1017" s="2"/>
      <c r="Z1017" s="2"/>
      <c r="AA1017" s="2"/>
      <c r="AB1017" s="2"/>
      <c r="AC1017" s="940"/>
      <c r="AD1017" s="2"/>
      <c r="AE1017" s="2"/>
      <c r="AF1017" s="2"/>
      <c r="AG1017" s="2"/>
      <c r="AH1017" s="2"/>
      <c r="AI1017" s="2"/>
      <c r="AJ1017" s="2"/>
      <c r="AK1017" s="2"/>
      <c r="AL1017" s="2"/>
      <c r="AM1017" s="2"/>
      <c r="AN1017" s="2"/>
      <c r="AO1017" s="2"/>
      <c r="AP1017" s="2"/>
      <c r="AQ1017" s="2"/>
      <c r="AR1017" s="2"/>
      <c r="AS1017" s="2"/>
      <c r="AT1017" s="2"/>
      <c r="AU1017" s="2"/>
      <c r="AV1017" s="2"/>
      <c r="AW1017" s="2"/>
    </row>
    <row r="1018">
      <c r="A1018" s="2"/>
      <c r="B1018" s="2"/>
      <c r="C1018" s="2"/>
      <c r="D1018" s="2"/>
      <c r="E1018" s="2"/>
      <c r="F1018" s="2"/>
      <c r="G1018" s="2"/>
      <c r="H1018" s="2"/>
      <c r="I1018" s="2"/>
      <c r="J1018" s="2"/>
      <c r="K1018" s="2"/>
      <c r="L1018" s="2"/>
      <c r="M1018" s="2"/>
      <c r="N1018" s="2"/>
      <c r="O1018" s="2"/>
      <c r="P1018" s="2"/>
      <c r="Q1018" s="938"/>
      <c r="R1018" s="2"/>
      <c r="S1018" s="939"/>
      <c r="T1018" s="938"/>
      <c r="U1018" s="938"/>
      <c r="V1018" s="938"/>
      <c r="W1018" s="2"/>
      <c r="X1018" s="2"/>
      <c r="Y1018" s="2"/>
      <c r="Z1018" s="2"/>
      <c r="AA1018" s="2"/>
      <c r="AB1018" s="2"/>
      <c r="AC1018" s="940"/>
      <c r="AD1018" s="2"/>
      <c r="AE1018" s="2"/>
      <c r="AF1018" s="2"/>
      <c r="AG1018" s="2"/>
      <c r="AH1018" s="2"/>
      <c r="AI1018" s="2"/>
      <c r="AJ1018" s="2"/>
      <c r="AK1018" s="2"/>
      <c r="AL1018" s="2"/>
      <c r="AM1018" s="2"/>
      <c r="AN1018" s="2"/>
      <c r="AO1018" s="2"/>
      <c r="AP1018" s="2"/>
      <c r="AQ1018" s="2"/>
      <c r="AR1018" s="2"/>
      <c r="AS1018" s="2"/>
      <c r="AT1018" s="2"/>
      <c r="AU1018" s="2"/>
      <c r="AV1018" s="2"/>
      <c r="AW1018" s="2"/>
    </row>
    <row r="1019">
      <c r="A1019" s="2"/>
      <c r="B1019" s="2"/>
      <c r="C1019" s="2"/>
      <c r="D1019" s="2"/>
      <c r="E1019" s="2"/>
      <c r="F1019" s="2"/>
      <c r="G1019" s="2"/>
      <c r="H1019" s="2"/>
      <c r="I1019" s="2"/>
      <c r="J1019" s="2"/>
      <c r="K1019" s="2"/>
      <c r="L1019" s="2"/>
      <c r="M1019" s="2"/>
      <c r="N1019" s="2"/>
      <c r="O1019" s="2"/>
      <c r="P1019" s="2"/>
      <c r="Q1019" s="938"/>
      <c r="R1019" s="2"/>
      <c r="S1019" s="939"/>
      <c r="T1019" s="938"/>
      <c r="U1019" s="938"/>
      <c r="V1019" s="938"/>
      <c r="W1019" s="2"/>
      <c r="X1019" s="2"/>
      <c r="Y1019" s="2"/>
      <c r="Z1019" s="2"/>
      <c r="AA1019" s="2"/>
      <c r="AB1019" s="2"/>
      <c r="AC1019" s="940"/>
      <c r="AD1019" s="2"/>
      <c r="AE1019" s="2"/>
      <c r="AF1019" s="2"/>
      <c r="AG1019" s="2"/>
      <c r="AH1019" s="2"/>
      <c r="AI1019" s="2"/>
      <c r="AJ1019" s="2"/>
      <c r="AK1019" s="2"/>
      <c r="AL1019" s="2"/>
      <c r="AM1019" s="2"/>
      <c r="AN1019" s="2"/>
      <c r="AO1019" s="2"/>
      <c r="AP1019" s="2"/>
      <c r="AQ1019" s="2"/>
      <c r="AR1019" s="2"/>
      <c r="AS1019" s="2"/>
      <c r="AT1019" s="2"/>
      <c r="AU1019" s="2"/>
      <c r="AV1019" s="2"/>
      <c r="AW1019" s="2"/>
    </row>
    <row r="1020">
      <c r="A1020" s="2"/>
      <c r="B1020" s="2"/>
      <c r="C1020" s="2"/>
      <c r="D1020" s="2"/>
      <c r="E1020" s="2"/>
      <c r="F1020" s="2"/>
      <c r="G1020" s="2"/>
      <c r="H1020" s="2"/>
      <c r="I1020" s="2"/>
      <c r="J1020" s="2"/>
      <c r="K1020" s="2"/>
      <c r="L1020" s="2"/>
      <c r="M1020" s="2"/>
      <c r="N1020" s="2"/>
      <c r="O1020" s="2"/>
      <c r="P1020" s="2"/>
      <c r="Q1020" s="938"/>
      <c r="R1020" s="2"/>
      <c r="S1020" s="939"/>
      <c r="T1020" s="938"/>
      <c r="U1020" s="938"/>
      <c r="V1020" s="938"/>
      <c r="W1020" s="2"/>
      <c r="X1020" s="2"/>
      <c r="Y1020" s="2"/>
      <c r="Z1020" s="2"/>
      <c r="AA1020" s="2"/>
      <c r="AB1020" s="2"/>
      <c r="AC1020" s="940"/>
      <c r="AD1020" s="2"/>
      <c r="AE1020" s="2"/>
      <c r="AF1020" s="2"/>
      <c r="AG1020" s="2"/>
      <c r="AH1020" s="2"/>
      <c r="AI1020" s="2"/>
      <c r="AJ1020" s="2"/>
      <c r="AK1020" s="2"/>
      <c r="AL1020" s="2"/>
      <c r="AM1020" s="2"/>
      <c r="AN1020" s="2"/>
      <c r="AO1020" s="2"/>
      <c r="AP1020" s="2"/>
      <c r="AQ1020" s="2"/>
      <c r="AR1020" s="2"/>
      <c r="AS1020" s="2"/>
      <c r="AT1020" s="2"/>
      <c r="AU1020" s="2"/>
      <c r="AV1020" s="2"/>
      <c r="AW1020" s="2"/>
    </row>
    <row r="1021">
      <c r="A1021" s="2"/>
      <c r="B1021" s="2"/>
      <c r="C1021" s="2"/>
      <c r="D1021" s="2"/>
      <c r="E1021" s="2"/>
      <c r="F1021" s="2"/>
      <c r="G1021" s="2"/>
      <c r="H1021" s="2"/>
      <c r="I1021" s="2"/>
      <c r="J1021" s="2"/>
      <c r="K1021" s="2"/>
      <c r="L1021" s="2"/>
      <c r="M1021" s="2"/>
      <c r="N1021" s="2"/>
      <c r="O1021" s="2"/>
      <c r="P1021" s="2"/>
      <c r="Q1021" s="938"/>
      <c r="R1021" s="2"/>
      <c r="S1021" s="939"/>
      <c r="T1021" s="938"/>
      <c r="U1021" s="938"/>
      <c r="V1021" s="938"/>
      <c r="W1021" s="2"/>
      <c r="X1021" s="2"/>
      <c r="Y1021" s="2"/>
      <c r="Z1021" s="2"/>
      <c r="AA1021" s="2"/>
      <c r="AB1021" s="2"/>
      <c r="AC1021" s="940"/>
      <c r="AD1021" s="2"/>
      <c r="AE1021" s="2"/>
      <c r="AF1021" s="2"/>
      <c r="AG1021" s="2"/>
      <c r="AH1021" s="2"/>
      <c r="AI1021" s="2"/>
      <c r="AJ1021" s="2"/>
      <c r="AK1021" s="2"/>
      <c r="AL1021" s="2"/>
      <c r="AM1021" s="2"/>
      <c r="AN1021" s="2"/>
      <c r="AO1021" s="2"/>
      <c r="AP1021" s="2"/>
      <c r="AQ1021" s="2"/>
      <c r="AR1021" s="2"/>
      <c r="AS1021" s="2"/>
      <c r="AT1021" s="2"/>
      <c r="AU1021" s="2"/>
      <c r="AV1021" s="2"/>
      <c r="AW1021" s="2"/>
    </row>
    <row r="1022">
      <c r="A1022" s="2"/>
      <c r="B1022" s="2"/>
      <c r="C1022" s="2"/>
      <c r="D1022" s="2"/>
      <c r="E1022" s="2"/>
      <c r="F1022" s="2"/>
      <c r="G1022" s="2"/>
      <c r="H1022" s="2"/>
      <c r="I1022" s="2"/>
      <c r="J1022" s="2"/>
      <c r="K1022" s="2"/>
      <c r="L1022" s="2"/>
      <c r="M1022" s="2"/>
      <c r="N1022" s="2"/>
      <c r="O1022" s="2"/>
      <c r="P1022" s="2"/>
      <c r="Q1022" s="938"/>
      <c r="R1022" s="2"/>
      <c r="S1022" s="939"/>
      <c r="T1022" s="938"/>
      <c r="U1022" s="938"/>
      <c r="V1022" s="938"/>
      <c r="W1022" s="2"/>
      <c r="X1022" s="2"/>
      <c r="Y1022" s="2"/>
      <c r="Z1022" s="2"/>
      <c r="AA1022" s="2"/>
      <c r="AB1022" s="2"/>
      <c r="AC1022" s="940"/>
      <c r="AD1022" s="2"/>
      <c r="AE1022" s="2"/>
      <c r="AF1022" s="2"/>
      <c r="AG1022" s="2"/>
      <c r="AH1022" s="2"/>
      <c r="AI1022" s="2"/>
      <c r="AJ1022" s="2"/>
      <c r="AK1022" s="2"/>
      <c r="AL1022" s="2"/>
      <c r="AM1022" s="2"/>
      <c r="AN1022" s="2"/>
      <c r="AO1022" s="2"/>
      <c r="AP1022" s="2"/>
      <c r="AQ1022" s="2"/>
      <c r="AR1022" s="2"/>
      <c r="AS1022" s="2"/>
      <c r="AT1022" s="2"/>
      <c r="AU1022" s="2"/>
      <c r="AV1022" s="2"/>
      <c r="AW1022" s="2"/>
    </row>
    <row r="1023">
      <c r="A1023" s="2"/>
      <c r="B1023" s="2"/>
      <c r="C1023" s="2"/>
      <c r="D1023" s="2"/>
      <c r="E1023" s="2"/>
      <c r="F1023" s="2"/>
      <c r="G1023" s="2"/>
      <c r="H1023" s="2"/>
      <c r="I1023" s="2"/>
      <c r="J1023" s="2"/>
      <c r="K1023" s="2"/>
      <c r="L1023" s="2"/>
      <c r="M1023" s="2"/>
      <c r="N1023" s="2"/>
      <c r="O1023" s="2"/>
      <c r="P1023" s="2"/>
      <c r="Q1023" s="938"/>
      <c r="R1023" s="2"/>
      <c r="S1023" s="939"/>
      <c r="T1023" s="938"/>
      <c r="U1023" s="938"/>
      <c r="V1023" s="938"/>
      <c r="W1023" s="2"/>
      <c r="X1023" s="2"/>
      <c r="Y1023" s="2"/>
      <c r="Z1023" s="2"/>
      <c r="AA1023" s="2"/>
      <c r="AB1023" s="2"/>
      <c r="AC1023" s="940"/>
      <c r="AD1023" s="2"/>
      <c r="AE1023" s="2"/>
      <c r="AF1023" s="2"/>
      <c r="AG1023" s="2"/>
      <c r="AH1023" s="2"/>
      <c r="AI1023" s="2"/>
      <c r="AJ1023" s="2"/>
      <c r="AK1023" s="2"/>
      <c r="AL1023" s="2"/>
      <c r="AM1023" s="2"/>
      <c r="AN1023" s="2"/>
      <c r="AO1023" s="2"/>
      <c r="AP1023" s="2"/>
      <c r="AQ1023" s="2"/>
      <c r="AR1023" s="2"/>
      <c r="AS1023" s="2"/>
      <c r="AT1023" s="2"/>
      <c r="AU1023" s="2"/>
      <c r="AV1023" s="2"/>
      <c r="AW1023" s="2"/>
    </row>
    <row r="1024">
      <c r="A1024" s="2"/>
      <c r="B1024" s="2"/>
      <c r="C1024" s="2"/>
      <c r="D1024" s="2"/>
      <c r="E1024" s="2"/>
      <c r="F1024" s="2"/>
      <c r="G1024" s="2"/>
      <c r="H1024" s="2"/>
      <c r="I1024" s="2"/>
      <c r="J1024" s="2"/>
      <c r="K1024" s="2"/>
      <c r="L1024" s="2"/>
      <c r="M1024" s="2"/>
      <c r="N1024" s="2"/>
      <c r="O1024" s="2"/>
      <c r="P1024" s="2"/>
      <c r="Q1024" s="938"/>
      <c r="R1024" s="2"/>
      <c r="S1024" s="939"/>
      <c r="T1024" s="938"/>
      <c r="U1024" s="938"/>
      <c r="V1024" s="938"/>
      <c r="W1024" s="2"/>
      <c r="X1024" s="2"/>
      <c r="Y1024" s="2"/>
      <c r="Z1024" s="2"/>
      <c r="AA1024" s="2"/>
      <c r="AB1024" s="2"/>
      <c r="AC1024" s="940"/>
      <c r="AD1024" s="2"/>
      <c r="AE1024" s="2"/>
      <c r="AF1024" s="2"/>
      <c r="AG1024" s="2"/>
      <c r="AH1024" s="2"/>
      <c r="AI1024" s="2"/>
      <c r="AJ1024" s="2"/>
      <c r="AK1024" s="2"/>
      <c r="AL1024" s="2"/>
      <c r="AM1024" s="2"/>
      <c r="AN1024" s="2"/>
      <c r="AO1024" s="2"/>
      <c r="AP1024" s="2"/>
      <c r="AQ1024" s="2"/>
      <c r="AR1024" s="2"/>
      <c r="AS1024" s="2"/>
      <c r="AT1024" s="2"/>
      <c r="AU1024" s="2"/>
      <c r="AV1024" s="2"/>
      <c r="AW1024" s="2"/>
    </row>
    <row r="1025">
      <c r="A1025" s="2"/>
      <c r="B1025" s="2"/>
      <c r="C1025" s="2"/>
      <c r="D1025" s="2"/>
      <c r="E1025" s="2"/>
      <c r="F1025" s="2"/>
      <c r="G1025" s="2"/>
      <c r="H1025" s="2"/>
      <c r="I1025" s="2"/>
      <c r="J1025" s="2"/>
      <c r="K1025" s="2"/>
      <c r="L1025" s="2"/>
      <c r="M1025" s="2"/>
      <c r="N1025" s="2"/>
      <c r="O1025" s="2"/>
      <c r="P1025" s="2"/>
      <c r="Q1025" s="938"/>
      <c r="R1025" s="2"/>
      <c r="S1025" s="939"/>
      <c r="T1025" s="938"/>
      <c r="U1025" s="938"/>
      <c r="V1025" s="938"/>
      <c r="W1025" s="2"/>
      <c r="X1025" s="2"/>
      <c r="Y1025" s="2"/>
      <c r="Z1025" s="2"/>
      <c r="AA1025" s="2"/>
      <c r="AB1025" s="2"/>
      <c r="AC1025" s="940"/>
      <c r="AD1025" s="2"/>
      <c r="AE1025" s="2"/>
      <c r="AF1025" s="2"/>
      <c r="AG1025" s="2"/>
      <c r="AH1025" s="2"/>
      <c r="AI1025" s="2"/>
      <c r="AJ1025" s="2"/>
      <c r="AK1025" s="2"/>
      <c r="AL1025" s="2"/>
      <c r="AM1025" s="2"/>
      <c r="AN1025" s="2"/>
      <c r="AO1025" s="2"/>
      <c r="AP1025" s="2"/>
      <c r="AQ1025" s="2"/>
      <c r="AR1025" s="2"/>
      <c r="AS1025" s="2"/>
      <c r="AT1025" s="2"/>
      <c r="AU1025" s="2"/>
      <c r="AV1025" s="2"/>
      <c r="AW1025" s="2"/>
    </row>
    <row r="1026">
      <c r="A1026" s="2"/>
      <c r="B1026" s="2"/>
      <c r="C1026" s="2"/>
      <c r="D1026" s="2"/>
      <c r="E1026" s="2"/>
      <c r="F1026" s="2"/>
      <c r="G1026" s="2"/>
      <c r="H1026" s="2"/>
      <c r="I1026" s="2"/>
      <c r="J1026" s="2"/>
      <c r="K1026" s="2"/>
      <c r="L1026" s="2"/>
      <c r="M1026" s="2"/>
      <c r="N1026" s="2"/>
      <c r="O1026" s="2"/>
      <c r="P1026" s="2"/>
      <c r="Q1026" s="938"/>
      <c r="R1026" s="2"/>
      <c r="S1026" s="939"/>
      <c r="T1026" s="938"/>
      <c r="U1026" s="938"/>
      <c r="V1026" s="938"/>
      <c r="W1026" s="2"/>
      <c r="X1026" s="2"/>
      <c r="Y1026" s="2"/>
      <c r="Z1026" s="2"/>
      <c r="AA1026" s="2"/>
      <c r="AB1026" s="2"/>
      <c r="AC1026" s="940"/>
      <c r="AD1026" s="2"/>
      <c r="AE1026" s="2"/>
      <c r="AF1026" s="2"/>
      <c r="AG1026" s="2"/>
      <c r="AH1026" s="2"/>
      <c r="AI1026" s="2"/>
      <c r="AJ1026" s="2"/>
      <c r="AK1026" s="2"/>
      <c r="AL1026" s="2"/>
      <c r="AM1026" s="2"/>
      <c r="AN1026" s="2"/>
      <c r="AO1026" s="2"/>
      <c r="AP1026" s="2"/>
      <c r="AQ1026" s="2"/>
      <c r="AR1026" s="2"/>
      <c r="AS1026" s="2"/>
      <c r="AT1026" s="2"/>
      <c r="AU1026" s="2"/>
      <c r="AV1026" s="2"/>
      <c r="AW1026" s="2"/>
    </row>
  </sheetData>
  <autoFilter ref="$B$10:$AW$87">
    <sortState ref="B10:AW87">
      <sortCondition ref="B10:B87"/>
      <sortCondition descending="1" ref="W10:W87"/>
    </sortState>
  </autoFilter>
  <conditionalFormatting sqref="I11:K1026 M11:AP1026 E47">
    <cfRule type="cellIs" dxfId="7" priority="1" operator="lessThanOrEqual">
      <formula>60</formula>
    </cfRule>
  </conditionalFormatting>
  <hyperlinks>
    <hyperlink r:id="rId1" ref="E12"/>
    <hyperlink r:id="rId2" location="gid=159884613" ref="E13"/>
    <hyperlink r:id="rId3" ref="E14"/>
    <hyperlink r:id="rId4" ref="E15"/>
    <hyperlink r:id="rId5" ref="E16"/>
    <hyperlink r:id="rId6" ref="E17"/>
    <hyperlink r:id="rId7" ref="E18"/>
    <hyperlink r:id="rId8" ref="E19"/>
    <hyperlink r:id="rId9" location="gid=159884613" ref="E20"/>
    <hyperlink r:id="rId10" ref="E21"/>
    <hyperlink r:id="rId11" ref="E22"/>
    <hyperlink r:id="rId12" ref="E23"/>
    <hyperlink r:id="rId13" ref="E24"/>
    <hyperlink r:id="rId14" location="gid=1519876919" ref="E25"/>
    <hyperlink r:id="rId15" ref="E26"/>
    <hyperlink r:id="rId16" location="gid=0" ref="E27"/>
    <hyperlink r:id="rId17" location="gid=0" ref="E28"/>
    <hyperlink r:id="rId18" ref="E29"/>
    <hyperlink r:id="rId19" ref="E30"/>
    <hyperlink r:id="rId20" location="gid=159884613" ref="E31"/>
    <hyperlink r:id="rId21" location="gid=0" ref="E32"/>
    <hyperlink r:id="rId22" ref="E33"/>
    <hyperlink r:id="rId23" location="gid=0" ref="E34"/>
    <hyperlink r:id="rId24" ref="E35"/>
    <hyperlink r:id="rId25" ref="E36"/>
    <hyperlink r:id="rId26" location="gid=0" ref="E37"/>
    <hyperlink r:id="rId27" location="gid=1837929075" ref="E38"/>
    <hyperlink r:id="rId28" ref="E39"/>
    <hyperlink r:id="rId29" ref="E40"/>
    <hyperlink r:id="rId30" location="gid=997181537" ref="E41"/>
    <hyperlink r:id="rId31" ref="E42"/>
    <hyperlink r:id="rId32" location="gid=997181537" ref="E43"/>
    <hyperlink r:id="rId33" ref="E44"/>
    <hyperlink r:id="rId34" ref="E45"/>
    <hyperlink r:id="rId35" ref="E46"/>
    <hyperlink r:id="rId36" location="gid=0" ref="E47"/>
    <hyperlink r:id="rId37" ref="E48"/>
    <hyperlink r:id="rId38" ref="E49"/>
    <hyperlink r:id="rId39" ref="E50"/>
    <hyperlink r:id="rId40" ref="E53"/>
    <hyperlink r:id="rId41" location="gid=1519876919" ref="E54"/>
    <hyperlink r:id="rId42" ref="E55"/>
    <hyperlink r:id="rId43" ref="E56"/>
    <hyperlink r:id="rId44" ref="E58"/>
    <hyperlink r:id="rId45" ref="E59"/>
    <hyperlink r:id="rId46" location="gid=997181537" ref="E60"/>
    <hyperlink r:id="rId47" ref="E61"/>
    <hyperlink r:id="rId48" location="gid=0" ref="E62"/>
    <hyperlink r:id="rId49" ref="E63"/>
    <hyperlink r:id="rId50" location="gid=1837929075" ref="E64"/>
    <hyperlink r:id="rId51" location="gid=0" ref="E66"/>
  </hyperlinks>
  <drawing r:id="rId5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4.38"/>
    <col customWidth="1" min="3" max="16" width="9.38"/>
    <col customWidth="1" min="17" max="17" width="8.75"/>
  </cols>
  <sheetData>
    <row r="1">
      <c r="A1" s="941"/>
      <c r="B1" s="941"/>
      <c r="C1" s="942">
        <v>2024.11</v>
      </c>
      <c r="D1" s="942">
        <v>2024.12</v>
      </c>
      <c r="E1" s="942">
        <v>2025.1</v>
      </c>
      <c r="F1" s="942">
        <v>2025.2</v>
      </c>
      <c r="G1" s="943">
        <v>2025.3</v>
      </c>
      <c r="H1" s="942">
        <v>2025.4</v>
      </c>
      <c r="I1" s="942">
        <v>2025.5</v>
      </c>
      <c r="J1" s="942">
        <v>2025.6</v>
      </c>
      <c r="L1" s="941"/>
      <c r="M1" s="943"/>
      <c r="N1" s="943"/>
      <c r="O1" s="944"/>
      <c r="P1" s="943"/>
      <c r="Q1" s="943"/>
      <c r="R1" s="945"/>
      <c r="S1" s="946"/>
      <c r="T1" s="946"/>
      <c r="U1" s="946"/>
      <c r="V1" s="946"/>
      <c r="W1" s="946"/>
      <c r="X1" s="946"/>
      <c r="Y1" s="946"/>
      <c r="Z1" s="946"/>
      <c r="AA1" s="946"/>
      <c r="AB1" s="946"/>
      <c r="AC1" s="946"/>
      <c r="AD1" s="946"/>
    </row>
    <row r="2">
      <c r="A2" s="941"/>
      <c r="B2" s="942" t="s">
        <v>1780</v>
      </c>
      <c r="D2" s="941"/>
      <c r="E2" s="941"/>
      <c r="F2" s="941"/>
      <c r="G2" s="941"/>
      <c r="H2" s="946"/>
      <c r="I2" s="941"/>
      <c r="J2" s="941"/>
      <c r="K2" s="942"/>
      <c r="L2" s="941"/>
      <c r="M2" s="943"/>
      <c r="N2" s="943"/>
      <c r="O2" s="944"/>
      <c r="P2" s="943"/>
      <c r="Q2" s="943"/>
      <c r="R2" s="945"/>
      <c r="S2" s="946"/>
      <c r="T2" s="946"/>
      <c r="U2" s="946"/>
      <c r="V2" s="946"/>
      <c r="W2" s="946"/>
      <c r="X2" s="946"/>
      <c r="Y2" s="946"/>
      <c r="Z2" s="946"/>
      <c r="AA2" s="946"/>
      <c r="AB2" s="946"/>
      <c r="AC2" s="946"/>
      <c r="AD2" s="946"/>
    </row>
    <row r="3">
      <c r="A3" s="941"/>
      <c r="B3" s="942" t="s">
        <v>1781</v>
      </c>
      <c r="C3" s="205">
        <v>318.0</v>
      </c>
      <c r="D3" s="941"/>
      <c r="E3" s="941"/>
      <c r="F3" s="941"/>
      <c r="G3" s="941"/>
      <c r="H3" s="946"/>
      <c r="I3" s="941"/>
      <c r="J3" s="941"/>
      <c r="K3" s="942"/>
      <c r="L3" s="941"/>
      <c r="M3" s="943"/>
      <c r="N3" s="943"/>
      <c r="O3" s="944"/>
      <c r="P3" s="943"/>
      <c r="Q3" s="943"/>
      <c r="R3" s="945"/>
      <c r="S3" s="946"/>
      <c r="T3" s="946"/>
      <c r="U3" s="946"/>
      <c r="V3" s="946"/>
      <c r="W3" s="946"/>
      <c r="X3" s="946"/>
      <c r="Y3" s="946"/>
      <c r="Z3" s="946"/>
      <c r="AA3" s="946"/>
      <c r="AB3" s="946"/>
      <c r="AC3" s="946"/>
      <c r="AD3" s="946"/>
    </row>
    <row r="4">
      <c r="A4" s="941"/>
      <c r="B4" s="941"/>
      <c r="C4" s="941"/>
      <c r="D4" s="941"/>
      <c r="E4" s="941"/>
      <c r="F4" s="941"/>
      <c r="G4" s="941"/>
      <c r="H4" s="946"/>
      <c r="I4" s="941"/>
      <c r="J4" s="941"/>
      <c r="K4" s="942"/>
      <c r="L4" s="941"/>
      <c r="M4" s="943"/>
      <c r="N4" s="943"/>
      <c r="O4" s="944"/>
      <c r="P4" s="943"/>
      <c r="Q4" s="943"/>
      <c r="R4" s="945"/>
      <c r="S4" s="946"/>
      <c r="T4" s="946"/>
      <c r="U4" s="946"/>
      <c r="V4" s="946"/>
      <c r="W4" s="946"/>
      <c r="X4" s="946"/>
      <c r="Y4" s="946"/>
      <c r="Z4" s="946"/>
      <c r="AA4" s="946"/>
      <c r="AB4" s="946"/>
      <c r="AC4" s="946"/>
      <c r="AD4" s="946"/>
    </row>
    <row r="5">
      <c r="A5" s="941"/>
      <c r="B5" s="941"/>
      <c r="C5" s="941"/>
      <c r="D5" s="941"/>
      <c r="E5" s="941"/>
      <c r="F5" s="941"/>
      <c r="G5" s="941"/>
      <c r="H5" s="946"/>
      <c r="I5" s="941"/>
      <c r="J5" s="941"/>
      <c r="K5" s="942"/>
      <c r="L5" s="941"/>
      <c r="M5" s="943"/>
      <c r="N5" s="943"/>
      <c r="O5" s="944"/>
      <c r="P5" s="943"/>
      <c r="Q5" s="943"/>
      <c r="R5" s="945"/>
      <c r="S5" s="946"/>
      <c r="T5" s="946"/>
      <c r="U5" s="946"/>
      <c r="V5" s="946"/>
      <c r="W5" s="946"/>
      <c r="X5" s="946"/>
      <c r="Y5" s="946"/>
      <c r="Z5" s="946"/>
      <c r="AA5" s="946"/>
      <c r="AB5" s="946"/>
      <c r="AC5" s="946"/>
      <c r="AD5" s="946"/>
    </row>
    <row r="6">
      <c r="A6" s="941"/>
      <c r="B6" s="941"/>
      <c r="C6" s="941"/>
      <c r="D6" s="941"/>
      <c r="E6" s="941"/>
      <c r="F6" s="941"/>
      <c r="G6" s="941"/>
      <c r="H6" s="946"/>
      <c r="I6" s="941"/>
      <c r="J6" s="941"/>
      <c r="K6" s="942"/>
      <c r="L6" s="941"/>
      <c r="M6" s="943"/>
      <c r="N6" s="943"/>
      <c r="O6" s="944"/>
      <c r="P6" s="943"/>
      <c r="Q6" s="943"/>
      <c r="R6" s="945"/>
      <c r="S6" s="946"/>
      <c r="T6" s="946"/>
      <c r="U6" s="946"/>
      <c r="V6" s="946"/>
      <c r="W6" s="946"/>
      <c r="X6" s="946"/>
      <c r="Y6" s="946"/>
      <c r="Z6" s="946"/>
      <c r="AA6" s="946"/>
      <c r="AB6" s="946"/>
      <c r="AC6" s="946"/>
      <c r="AD6" s="946"/>
    </row>
    <row r="7">
      <c r="A7" s="941"/>
      <c r="B7" s="947" t="s">
        <v>1782</v>
      </c>
      <c r="C7" s="947" t="s">
        <v>1783</v>
      </c>
      <c r="D7" s="948" t="s">
        <v>1784</v>
      </c>
      <c r="E7" s="947" t="s">
        <v>207</v>
      </c>
      <c r="F7" s="947" t="s">
        <v>1781</v>
      </c>
      <c r="G7" s="947" t="s">
        <v>1785</v>
      </c>
      <c r="H7" s="949"/>
      <c r="I7" s="947" t="s">
        <v>1786</v>
      </c>
      <c r="J7" s="947" t="s">
        <v>1787</v>
      </c>
      <c r="K7" s="948" t="s">
        <v>1788</v>
      </c>
      <c r="L7" s="947" t="s">
        <v>1789</v>
      </c>
      <c r="M7" s="943" t="s">
        <v>1790</v>
      </c>
      <c r="N7" s="943" t="s">
        <v>1791</v>
      </c>
      <c r="O7" s="944" t="s">
        <v>1792</v>
      </c>
      <c r="P7" s="943" t="s">
        <v>206</v>
      </c>
      <c r="Q7" s="950" t="s">
        <v>1793</v>
      </c>
      <c r="R7" s="951" t="s">
        <v>1794</v>
      </c>
      <c r="S7" s="946"/>
      <c r="T7" s="946"/>
      <c r="U7" s="946"/>
      <c r="V7" s="946"/>
      <c r="W7" s="946"/>
      <c r="X7" s="946"/>
      <c r="Y7" s="946"/>
      <c r="Z7" s="946"/>
      <c r="AA7" s="946"/>
      <c r="AB7" s="946"/>
      <c r="AC7" s="946"/>
      <c r="AD7" s="946"/>
    </row>
    <row r="8">
      <c r="A8" s="952">
        <v>1.0</v>
      </c>
      <c r="B8" s="953" t="s">
        <v>224</v>
      </c>
      <c r="C8" s="954">
        <f>COUNTIF('アクション数管理（計算用のため非表示）'!$F:$F,B8)</f>
        <v>3</v>
      </c>
      <c r="D8" s="955">
        <f>SUMIF('アクション数管理（計算用のため非表示）'!$F:$F,B8,'アクション数管理（計算用のため非表示）'!$L:$L)/C8</f>
        <v>42</v>
      </c>
      <c r="E8" s="955">
        <f>SUMIF('アクション数管理（計算用のため非表示）'!$F:$F,B8,'アクション数管理（計算用のため非表示）'!T:T)</f>
        <v>1362</v>
      </c>
      <c r="F8" s="956">
        <f t="shared" ref="F8:F21" si="1">E8/C8</f>
        <v>454</v>
      </c>
      <c r="G8" s="957">
        <v>45231.0</v>
      </c>
      <c r="H8" s="958">
        <v>45632.0</v>
      </c>
      <c r="I8" s="954">
        <f t="shared" ref="I8:I21" si="2">H8-G8</f>
        <v>401</v>
      </c>
      <c r="J8" s="954">
        <v>1.0</v>
      </c>
      <c r="K8" s="954">
        <v>0.0</v>
      </c>
      <c r="L8" s="946"/>
      <c r="M8" s="946">
        <f>SUMIF('アクション数管理（計算用のため非表示）'!$F:$F,B8,'アクション数管理（計算用のため非表示）'!$J:$J)</f>
        <v>0</v>
      </c>
      <c r="N8" s="946">
        <f>SUMIF('アクション数管理（計算用のため非表示）'!$F:$F,B8,'アクション数管理（計算用のため非表示）'!$M:$M)</f>
        <v>1</v>
      </c>
      <c r="O8" s="959">
        <f>SUMIF('アクション数管理（計算用のため非表示）'!$F:$F,B8,'アクション数管理（計算用のため非表示）'!$N:$N)</f>
        <v>-4</v>
      </c>
      <c r="P8" s="959">
        <f>SUMIF('アクション数管理（計算用のため非表示）'!$F:$F,B8,'アクション数管理（計算用のため非表示）'!$K:$K)</f>
        <v>2</v>
      </c>
      <c r="Q8" s="946">
        <f t="shared" ref="Q8:Q21" si="3">sum(M8:P8)</f>
        <v>-1</v>
      </c>
      <c r="R8" s="960">
        <f t="shared" ref="R8:R21" si="4">Q8/C8</f>
        <v>-0.3333333333</v>
      </c>
      <c r="S8" s="946"/>
      <c r="T8" s="946"/>
      <c r="U8" s="946"/>
      <c r="V8" s="946"/>
      <c r="W8" s="946"/>
      <c r="X8" s="946"/>
      <c r="Y8" s="946"/>
      <c r="Z8" s="946"/>
      <c r="AA8" s="946"/>
      <c r="AB8" s="946"/>
      <c r="AC8" s="946"/>
      <c r="AD8" s="946"/>
    </row>
    <row r="9">
      <c r="A9" s="952">
        <v>2.0</v>
      </c>
      <c r="B9" s="961" t="s">
        <v>226</v>
      </c>
      <c r="C9" s="954">
        <f>COUNTIF('アクション数管理（計算用のため非表示）'!$F:$F,B9)-K9</f>
        <v>7</v>
      </c>
      <c r="D9" s="955">
        <f>SUMIF('アクション数管理（計算用のため非表示）'!$F:$F,B9,'アクション数管理（計算用のため非表示）'!$L:$L)/C9</f>
        <v>29.42857143</v>
      </c>
      <c r="E9" s="955">
        <f>SUMIF('アクション数管理（計算用のため非表示）'!$F:$F,B9,'アクション数管理（計算用のため非表示）'!T:T)</f>
        <v>3077.142857</v>
      </c>
      <c r="F9" s="956">
        <f t="shared" si="1"/>
        <v>439.5918367</v>
      </c>
      <c r="G9" s="957">
        <v>45231.0</v>
      </c>
      <c r="H9" s="958">
        <v>45632.0</v>
      </c>
      <c r="I9" s="954">
        <f t="shared" si="2"/>
        <v>401</v>
      </c>
      <c r="J9" s="954">
        <v>0.0</v>
      </c>
      <c r="K9" s="962">
        <v>1.0</v>
      </c>
      <c r="L9" s="946" t="s">
        <v>1795</v>
      </c>
      <c r="M9" s="946">
        <f>SUMIF('アクション数管理（計算用のため非表示）'!$F:$F,B9,'アクション数管理（計算用のため非表示）'!$J:$J)</f>
        <v>0</v>
      </c>
      <c r="N9" s="946">
        <f>SUMIF('アクション数管理（計算用のため非表示）'!$F:$F,B9,'アクション数管理（計算用のため非表示）'!$M:$M)</f>
        <v>3</v>
      </c>
      <c r="O9" s="959">
        <f>SUMIF('アクション数管理（計算用のため非表示）'!$F:$F,B9,'アクション数管理（計算用のため非表示）'!$N:$N)</f>
        <v>-11</v>
      </c>
      <c r="P9" s="959">
        <f>SUMIF('アクション数管理（計算用のため非表示）'!$F:$F,B9,'アクション数管理（計算用のため非表示）'!$K:$K)</f>
        <v>0</v>
      </c>
      <c r="Q9" s="946">
        <f t="shared" si="3"/>
        <v>-8</v>
      </c>
      <c r="R9" s="960">
        <f t="shared" si="4"/>
        <v>-1.142857143</v>
      </c>
      <c r="S9" s="946"/>
      <c r="T9" s="946"/>
      <c r="U9" s="946"/>
      <c r="V9" s="946"/>
      <c r="W9" s="946"/>
      <c r="X9" s="946"/>
      <c r="Y9" s="946"/>
      <c r="Z9" s="946"/>
      <c r="AA9" s="946"/>
      <c r="AB9" s="946"/>
      <c r="AC9" s="946"/>
      <c r="AD9" s="946"/>
    </row>
    <row r="10">
      <c r="A10" s="952">
        <v>3.0</v>
      </c>
      <c r="B10" s="961" t="s">
        <v>228</v>
      </c>
      <c r="C10" s="954">
        <f>COUNTIF('アクション数管理（計算用のため非表示）'!$F:$F,B10)</f>
        <v>9</v>
      </c>
      <c r="D10" s="955">
        <f>SUMIF('アクション数管理（計算用のため非表示）'!$F:$F,B10,'アクション数管理（計算用のため非表示）'!$L:$L)/C10</f>
        <v>25</v>
      </c>
      <c r="E10" s="955">
        <f>SUMIF('アクション数管理（計算用のため非表示）'!$F:$F,B10,'アクション数管理（計算用のため非表示）'!T:T)</f>
        <v>4398</v>
      </c>
      <c r="F10" s="956">
        <f t="shared" si="1"/>
        <v>488.6666667</v>
      </c>
      <c r="G10" s="957">
        <v>45231.0</v>
      </c>
      <c r="H10" s="958">
        <v>45632.0</v>
      </c>
      <c r="I10" s="954">
        <f t="shared" si="2"/>
        <v>401</v>
      </c>
      <c r="J10" s="954">
        <v>1.0</v>
      </c>
      <c r="K10" s="954">
        <v>0.0</v>
      </c>
      <c r="L10" s="946"/>
      <c r="M10" s="946">
        <f>SUMIF('アクション数管理（計算用のため非表示）'!$F:$F,B10,'アクション数管理（計算用のため非表示）'!$J:$J)</f>
        <v>3</v>
      </c>
      <c r="N10" s="946">
        <f>SUMIF('アクション数管理（計算用のため非表示）'!$F:$F,B10,'アクション数管理（計算用のため非表示）'!$M:$M)</f>
        <v>8</v>
      </c>
      <c r="O10" s="959">
        <f>SUMIF('アクション数管理（計算用のため非表示）'!$F:$F,B10,'アクション数管理（計算用のため非表示）'!$N:$N)</f>
        <v>-18</v>
      </c>
      <c r="P10" s="959">
        <f>SUMIF('アクション数管理（計算用のため非表示）'!$F:$F,B10,'アクション数管理（計算用のため非表示）'!$K:$K)</f>
        <v>2</v>
      </c>
      <c r="Q10" s="946">
        <f t="shared" si="3"/>
        <v>-5</v>
      </c>
      <c r="R10" s="960">
        <f t="shared" si="4"/>
        <v>-0.5555555556</v>
      </c>
      <c r="S10" s="946"/>
      <c r="T10" s="946"/>
      <c r="U10" s="946"/>
      <c r="V10" s="946"/>
      <c r="W10" s="946"/>
      <c r="X10" s="946"/>
      <c r="Y10" s="946"/>
      <c r="Z10" s="946"/>
      <c r="AA10" s="946"/>
      <c r="AB10" s="946"/>
      <c r="AC10" s="946"/>
      <c r="AD10" s="946"/>
    </row>
    <row r="11">
      <c r="A11" s="952">
        <v>4.0</v>
      </c>
      <c r="B11" s="961" t="s">
        <v>230</v>
      </c>
      <c r="C11" s="954">
        <f>COUNTIF('アクション数管理（計算用のため非表示）'!$F:$F,B11)</f>
        <v>1</v>
      </c>
      <c r="D11" s="955">
        <f>SUMIF('アクション数管理（計算用のため非表示）'!$F:$F,B11,'アクション数管理（計算用のため非表示）'!$L:$L)/C11</f>
        <v>12</v>
      </c>
      <c r="E11" s="955">
        <f>SUMIF('アクション数管理（計算用のため非表示）'!$F:$F,B11,'アクション数管理（計算用のため非表示）'!T:T)</f>
        <v>163.2</v>
      </c>
      <c r="F11" s="956">
        <f t="shared" si="1"/>
        <v>163.2</v>
      </c>
      <c r="G11" s="957">
        <v>45231.0</v>
      </c>
      <c r="H11" s="958">
        <v>45632.0</v>
      </c>
      <c r="I11" s="954">
        <f t="shared" si="2"/>
        <v>401</v>
      </c>
      <c r="J11" s="954">
        <v>0.0</v>
      </c>
      <c r="K11" s="954">
        <v>0.0</v>
      </c>
      <c r="L11" s="946"/>
      <c r="M11" s="946">
        <f>SUMIF('アクション数管理（計算用のため非表示）'!$F:$F,B11,'アクション数管理（計算用のため非表示）'!$J:$J)</f>
        <v>0</v>
      </c>
      <c r="N11" s="946">
        <f>SUMIF('アクション数管理（計算用のため非表示）'!$F:$F,B11,'アクション数管理（計算用のため非表示）'!$M:$M)</f>
        <v>0</v>
      </c>
      <c r="O11" s="959">
        <f>SUMIF('アクション数管理（計算用のため非表示）'!$F:$F,B11,'アクション数管理（計算用のため非表示）'!$N:$N)</f>
        <v>-2</v>
      </c>
      <c r="P11" s="959">
        <f>SUMIF('アクション数管理（計算用のため非表示）'!$F:$F,B11,'アクション数管理（計算用のため非表示）'!$K:$K)</f>
        <v>0</v>
      </c>
      <c r="Q11" s="946">
        <f t="shared" si="3"/>
        <v>-2</v>
      </c>
      <c r="R11" s="960">
        <f t="shared" si="4"/>
        <v>-2</v>
      </c>
      <c r="S11" s="946"/>
      <c r="T11" s="946"/>
      <c r="U11" s="946"/>
      <c r="V11" s="946"/>
      <c r="W11" s="946"/>
      <c r="X11" s="946"/>
      <c r="Y11" s="946"/>
      <c r="Z11" s="946"/>
      <c r="AA11" s="946"/>
      <c r="AB11" s="946"/>
      <c r="AC11" s="946"/>
      <c r="AD11" s="946"/>
    </row>
    <row r="12">
      <c r="A12" s="952">
        <v>5.0</v>
      </c>
      <c r="B12" s="961" t="s">
        <v>221</v>
      </c>
      <c r="C12" s="954">
        <f>COUNTIF('アクション数管理（計算用のため非表示）'!$F:$F,B12)-K12</f>
        <v>5</v>
      </c>
      <c r="D12" s="955">
        <f>SUMIF('アクション数管理（計算用のため非表示）'!$F:$F,B12,'アクション数管理（計算用のため非表示）'!$L:$L)/C12</f>
        <v>40.6</v>
      </c>
      <c r="E12" s="955">
        <f>SUMIF('アクション数管理（計算用のため非表示）'!$F:$F,B12,'アクション数管理（計算用のため非表示）'!T:T)</f>
        <v>2262.828571</v>
      </c>
      <c r="F12" s="956">
        <f t="shared" si="1"/>
        <v>452.5657143</v>
      </c>
      <c r="G12" s="957">
        <v>45231.0</v>
      </c>
      <c r="H12" s="958">
        <v>45632.0</v>
      </c>
      <c r="I12" s="954">
        <f t="shared" si="2"/>
        <v>401</v>
      </c>
      <c r="J12" s="954">
        <v>0.0</v>
      </c>
      <c r="K12" s="962">
        <v>1.0</v>
      </c>
      <c r="L12" s="946" t="s">
        <v>1796</v>
      </c>
      <c r="M12" s="946">
        <f>SUMIF('アクション数管理（計算用のため非表示）'!$F:$F,B12,'アクション数管理（計算用のため非表示）'!$J:$J)</f>
        <v>0</v>
      </c>
      <c r="N12" s="946">
        <f>SUMIF('アクション数管理（計算用のため非表示）'!$F:$F,B12,'アクション数管理（計算用のため非表示）'!$M:$M)</f>
        <v>1</v>
      </c>
      <c r="O12" s="959">
        <f>SUMIF('アクション数管理（計算用のため非表示）'!$F:$F,B12,'アクション数管理（計算用のため非表示）'!$N:$N)</f>
        <v>-12</v>
      </c>
      <c r="P12" s="959">
        <f>SUMIF('アクション数管理（計算用のため非表示）'!$F:$F,B12,'アクション数管理（計算用のため非表示）'!$K:$K)</f>
        <v>0</v>
      </c>
      <c r="Q12" s="946">
        <f t="shared" si="3"/>
        <v>-11</v>
      </c>
      <c r="R12" s="960">
        <f t="shared" si="4"/>
        <v>-2.2</v>
      </c>
      <c r="S12" s="946"/>
      <c r="T12" s="946"/>
      <c r="U12" s="946"/>
      <c r="V12" s="946"/>
      <c r="W12" s="946"/>
      <c r="X12" s="946"/>
      <c r="Y12" s="946"/>
      <c r="Z12" s="946"/>
      <c r="AA12" s="946"/>
      <c r="AB12" s="946"/>
      <c r="AC12" s="946"/>
      <c r="AD12" s="946"/>
    </row>
    <row r="13">
      <c r="A13" s="952">
        <v>6.0</v>
      </c>
      <c r="B13" s="961" t="s">
        <v>238</v>
      </c>
      <c r="C13" s="954">
        <f>COUNTIF('アクション数管理（計算用のため非表示）'!$F:$F,B13)-K13</f>
        <v>8</v>
      </c>
      <c r="D13" s="955">
        <f>SUMIF('アクション数管理（計算用のため非表示）'!$F:$F,B13,'アクション数管理（計算用のため非表示）'!$L:$L)/C13</f>
        <v>27.75</v>
      </c>
      <c r="E13" s="955">
        <f>SUMIF('アクション数管理（計算用のため非表示）'!$F:$F,B13,'アクション数管理（計算用のため非表示）'!T:T)</f>
        <v>3937.142857</v>
      </c>
      <c r="F13" s="956">
        <f t="shared" si="1"/>
        <v>492.1428571</v>
      </c>
      <c r="G13" s="958">
        <v>45319.0</v>
      </c>
      <c r="H13" s="958">
        <v>45632.0</v>
      </c>
      <c r="I13" s="954">
        <f t="shared" si="2"/>
        <v>313</v>
      </c>
      <c r="J13" s="954">
        <v>2.0</v>
      </c>
      <c r="K13" s="962">
        <v>2.0</v>
      </c>
      <c r="L13" s="946" t="s">
        <v>1797</v>
      </c>
      <c r="M13" s="946">
        <f>SUMIF('アクション数管理（計算用のため非表示）'!$F:$F,B13,'アクション数管理（計算用のため非表示）'!$J:$J)</f>
        <v>0</v>
      </c>
      <c r="N13" s="946">
        <f>SUMIF('アクション数管理（計算用のため非表示）'!$F:$F,B13,'アクション数管理（計算用のため非表示）'!$M:$M)</f>
        <v>0</v>
      </c>
      <c r="O13" s="959">
        <f>SUMIF('アクション数管理（計算用のため非表示）'!$F:$F,B13,'アクション数管理（計算用のため非表示）'!$N:$N)</f>
        <v>-14</v>
      </c>
      <c r="P13" s="959">
        <f>SUMIF('アクション数管理（計算用のため非表示）'!$F:$F,B13,'アクション数管理（計算用のため非表示）'!$K:$K)</f>
        <v>4</v>
      </c>
      <c r="Q13" s="946">
        <f t="shared" si="3"/>
        <v>-10</v>
      </c>
      <c r="R13" s="960">
        <f t="shared" si="4"/>
        <v>-1.25</v>
      </c>
      <c r="S13" s="946"/>
      <c r="T13" s="946"/>
      <c r="U13" s="946"/>
      <c r="V13" s="946"/>
      <c r="W13" s="946"/>
      <c r="X13" s="946"/>
      <c r="Y13" s="946"/>
      <c r="Z13" s="946"/>
      <c r="AA13" s="946"/>
      <c r="AB13" s="946"/>
      <c r="AC13" s="946"/>
      <c r="AD13" s="946"/>
    </row>
    <row r="14">
      <c r="A14" s="952">
        <v>7.0</v>
      </c>
      <c r="B14" s="961" t="s">
        <v>241</v>
      </c>
      <c r="C14" s="954">
        <f>COUNTIF('アクション数管理（計算用のため非表示）'!$F:$F,B14)</f>
        <v>4</v>
      </c>
      <c r="D14" s="955">
        <f>SUMIF('アクション数管理（計算用のため非表示）'!$F:$F,B14,'アクション数管理（計算用のため非表示）'!$L:$L)/C14</f>
        <v>27</v>
      </c>
      <c r="E14" s="955">
        <f>SUMIF('アクション数管理（計算用のため非表示）'!$F:$F,B14,'アクション数管理（計算用のため非表示）'!T:T)</f>
        <v>1599</v>
      </c>
      <c r="F14" s="956">
        <f t="shared" si="1"/>
        <v>399.75</v>
      </c>
      <c r="G14" s="958">
        <v>45319.0</v>
      </c>
      <c r="H14" s="958">
        <v>45632.0</v>
      </c>
      <c r="I14" s="954">
        <f t="shared" si="2"/>
        <v>313</v>
      </c>
      <c r="J14" s="954">
        <v>0.0</v>
      </c>
      <c r="K14" s="954">
        <v>0.0</v>
      </c>
      <c r="L14" s="946"/>
      <c r="M14" s="946">
        <f>SUMIF('アクション数管理（計算用のため非表示）'!$F:$F,B14,'アクション数管理（計算用のため非表示）'!$J:$J)</f>
        <v>0</v>
      </c>
      <c r="N14" s="946">
        <f>SUMIF('アクション数管理（計算用のため非表示）'!$F:$F,B14,'アクション数管理（計算用のため非表示）'!$M:$M)</f>
        <v>3</v>
      </c>
      <c r="O14" s="959">
        <f>SUMIF('アクション数管理（計算用のため非表示）'!$F:$F,B14,'アクション数管理（計算用のため非表示）'!$N:$N)</f>
        <v>-8</v>
      </c>
      <c r="P14" s="959">
        <f>SUMIF('アクション数管理（計算用のため非表示）'!$F:$F,B14,'アクション数管理（計算用のため非表示）'!$K:$K)</f>
        <v>0</v>
      </c>
      <c r="Q14" s="946">
        <f t="shared" si="3"/>
        <v>-5</v>
      </c>
      <c r="R14" s="960">
        <f t="shared" si="4"/>
        <v>-1.25</v>
      </c>
      <c r="S14" s="946"/>
      <c r="T14" s="946"/>
      <c r="U14" s="946"/>
      <c r="V14" s="946"/>
      <c r="W14" s="946"/>
      <c r="X14" s="946"/>
      <c r="Y14" s="946"/>
      <c r="Z14" s="946"/>
      <c r="AA14" s="946"/>
      <c r="AB14" s="946"/>
      <c r="AC14" s="946"/>
      <c r="AD14" s="946"/>
    </row>
    <row r="15">
      <c r="A15" s="952">
        <v>8.0</v>
      </c>
      <c r="B15" s="961" t="s">
        <v>251</v>
      </c>
      <c r="C15" s="954">
        <f>COUNTIF('アクション数管理（計算用のため非表示）'!$F:$F,B15)</f>
        <v>4</v>
      </c>
      <c r="D15" s="955">
        <f>SUMIF('アクション数管理（計算用のため非表示）'!$F:$F,B15,'アクション数管理（計算用のため非表示）'!$L:$L)/C15</f>
        <v>15.25</v>
      </c>
      <c r="E15" s="955">
        <f>SUMIF('アクション数管理（計算用のため非表示）'!$F:$F,B15,'アクション数管理（計算用のため非表示）'!T:T)</f>
        <v>874.2857143</v>
      </c>
      <c r="F15" s="956">
        <f t="shared" si="1"/>
        <v>218.5714286</v>
      </c>
      <c r="G15" s="958">
        <v>45329.0</v>
      </c>
      <c r="H15" s="958">
        <v>45632.0</v>
      </c>
      <c r="I15" s="954">
        <f t="shared" si="2"/>
        <v>303</v>
      </c>
      <c r="J15" s="954">
        <v>1.0</v>
      </c>
      <c r="K15" s="954">
        <v>0.0</v>
      </c>
      <c r="L15" s="946"/>
      <c r="M15" s="946">
        <f>SUMIF('アクション数管理（計算用のため非表示）'!$F:$F,B15,'アクション数管理（計算用のため非表示）'!$J:$J)</f>
        <v>0</v>
      </c>
      <c r="N15" s="946">
        <f>SUMIF('アクション数管理（計算用のため非表示）'!$F:$F,B15,'アクション数管理（計算用のため非表示）'!$M:$M)</f>
        <v>0</v>
      </c>
      <c r="O15" s="959">
        <f>SUMIF('アクション数管理（計算用のため非表示）'!$F:$F,B15,'アクション数管理（計算用のため非表示）'!$N:$N)</f>
        <v>-8</v>
      </c>
      <c r="P15" s="959">
        <f>SUMIF('アクション数管理（計算用のため非表示）'!$F:$F,B15,'アクション数管理（計算用のため非表示）'!$K:$K)</f>
        <v>2</v>
      </c>
      <c r="Q15" s="946">
        <f t="shared" si="3"/>
        <v>-6</v>
      </c>
      <c r="R15" s="960">
        <f t="shared" si="4"/>
        <v>-1.5</v>
      </c>
      <c r="S15" s="946"/>
      <c r="T15" s="946"/>
      <c r="U15" s="946"/>
      <c r="V15" s="946"/>
      <c r="W15" s="946"/>
      <c r="X15" s="946"/>
      <c r="Y15" s="946"/>
      <c r="Z15" s="946"/>
      <c r="AA15" s="946"/>
      <c r="AB15" s="946"/>
      <c r="AC15" s="946"/>
      <c r="AD15" s="946"/>
    </row>
    <row r="16">
      <c r="A16" s="952">
        <v>9.0</v>
      </c>
      <c r="B16" s="961" t="s">
        <v>247</v>
      </c>
      <c r="C16" s="954">
        <f>COUNTIF('アクション数管理（計算用のため非表示）'!$F:$F,B16)-K16</f>
        <v>3</v>
      </c>
      <c r="D16" s="955">
        <f>SUMIF('アクション数管理（計算用のため非表示）'!$F:$F,B16,'アクション数管理（計算用のため非表示）'!$L:$L)/C16</f>
        <v>26</v>
      </c>
      <c r="E16" s="955">
        <f>SUMIF('アクション数管理（計算用のため非表示）'!$F:$F,B16,'アクション数管理（計算用のため非表示）'!T:T)</f>
        <v>367.5</v>
      </c>
      <c r="F16" s="956">
        <f t="shared" si="1"/>
        <v>122.5</v>
      </c>
      <c r="G16" s="958">
        <v>45329.0</v>
      </c>
      <c r="H16" s="958">
        <v>45632.0</v>
      </c>
      <c r="I16" s="954">
        <f t="shared" si="2"/>
        <v>303</v>
      </c>
      <c r="J16" s="954">
        <v>0.0</v>
      </c>
      <c r="K16" s="954">
        <v>2.0</v>
      </c>
      <c r="L16" s="943" t="s">
        <v>1798</v>
      </c>
      <c r="M16" s="946">
        <f>SUMIF('アクション数管理（計算用のため非表示）'!$F:$F,B16,'アクション数管理（計算用のため非表示）'!$J:$J)</f>
        <v>0</v>
      </c>
      <c r="N16" s="946">
        <f>SUMIF('アクション数管理（計算用のため非表示）'!$F:$F,B16,'アクション数管理（計算用のため非表示）'!$M:$M)</f>
        <v>0</v>
      </c>
      <c r="O16" s="959">
        <f>SUMIF('アクション数管理（計算用のため非表示）'!$F:$F,B16,'アクション数管理（計算用のため非表示）'!$N:$N)</f>
        <v>-10</v>
      </c>
      <c r="P16" s="959">
        <f>SUMIF('アクション数管理（計算用のため非表示）'!$F:$F,B16,'アクション数管理（計算用のため非表示）'!$K:$K)</f>
        <v>-1</v>
      </c>
      <c r="Q16" s="946">
        <f t="shared" si="3"/>
        <v>-11</v>
      </c>
      <c r="R16" s="960">
        <f t="shared" si="4"/>
        <v>-3.666666667</v>
      </c>
      <c r="S16" s="946"/>
      <c r="T16" s="946"/>
      <c r="U16" s="946"/>
      <c r="V16" s="946"/>
      <c r="W16" s="946"/>
      <c r="X16" s="946"/>
      <c r="Y16" s="946"/>
      <c r="Z16" s="946"/>
      <c r="AA16" s="946"/>
      <c r="AB16" s="946"/>
      <c r="AC16" s="946"/>
      <c r="AD16" s="946"/>
    </row>
    <row r="17">
      <c r="A17" s="952">
        <v>10.0</v>
      </c>
      <c r="B17" s="961" t="s">
        <v>283</v>
      </c>
      <c r="C17" s="954">
        <f>COUNTIF('アクション数管理（計算用のため非表示）'!$F:$F,B17)</f>
        <v>2</v>
      </c>
      <c r="D17" s="955">
        <f>SUMIF('アクション数管理（計算用のため非表示）'!$F:$F,B17,'アクション数管理（計算用のため非表示）'!$L:$L)/C17</f>
        <v>0</v>
      </c>
      <c r="E17" s="955">
        <f>SUMIF('アクション数管理（計算用のため非表示）'!$F:$F,B17,'アクション数管理（計算用のため非表示）'!T:T)</f>
        <v>669.4285714</v>
      </c>
      <c r="F17" s="956">
        <f t="shared" si="1"/>
        <v>334.7142857</v>
      </c>
      <c r="G17" s="958">
        <v>45566.0</v>
      </c>
      <c r="H17" s="958">
        <v>45632.0</v>
      </c>
      <c r="I17" s="954">
        <f t="shared" si="2"/>
        <v>66</v>
      </c>
      <c r="J17" s="954">
        <v>0.0</v>
      </c>
      <c r="K17" s="954">
        <v>0.0</v>
      </c>
      <c r="L17" s="946"/>
      <c r="M17" s="946">
        <f>SUMIF('アクション数管理（計算用のため非表示）'!$F:$F,B17,'アクション数管理（計算用のため非表示）'!$J:$J)</f>
        <v>0</v>
      </c>
      <c r="N17" s="946">
        <f>SUMIF('アクション数管理（計算用のため非表示）'!$F:$F,B17,'アクション数管理（計算用のため非表示）'!$M:$M)</f>
        <v>0</v>
      </c>
      <c r="O17" s="959">
        <f>SUMIF('アクション数管理（計算用のため非表示）'!$F:$F,B17,'アクション数管理（計算用のため非表示）'!$N:$N)</f>
        <v>-4</v>
      </c>
      <c r="P17" s="959">
        <f>SUMIF('アクション数管理（計算用のため非表示）'!$F:$F,B17,'アクション数管理（計算用のため非表示）'!$K:$K)</f>
        <v>0</v>
      </c>
      <c r="Q17" s="946">
        <f t="shared" si="3"/>
        <v>-4</v>
      </c>
      <c r="R17" s="960">
        <f t="shared" si="4"/>
        <v>-2</v>
      </c>
      <c r="S17" s="946"/>
      <c r="T17" s="946"/>
      <c r="U17" s="946"/>
      <c r="V17" s="946"/>
      <c r="W17" s="946"/>
      <c r="X17" s="946"/>
      <c r="Y17" s="946"/>
      <c r="Z17" s="946"/>
      <c r="AA17" s="946"/>
      <c r="AB17" s="946"/>
      <c r="AC17" s="946"/>
      <c r="AD17" s="946"/>
    </row>
    <row r="18">
      <c r="A18" s="952">
        <v>11.0</v>
      </c>
      <c r="B18" s="961" t="s">
        <v>288</v>
      </c>
      <c r="C18" s="954">
        <f>COUNTIF('アクション数管理（計算用のため非表示）'!$F:$F,B18)</f>
        <v>2</v>
      </c>
      <c r="D18" s="955">
        <f>SUMIF('アクション数管理（計算用のため非表示）'!$F:$F,B18,'アクション数管理（計算用のため非表示）'!$L:$L)/C18</f>
        <v>0</v>
      </c>
      <c r="E18" s="955">
        <f>SUMIF('アクション数管理（計算用のため非表示）'!$F:$F,B18,'アクション数管理（計算用のため非表示）'!T:T)</f>
        <v>430</v>
      </c>
      <c r="F18" s="956">
        <f t="shared" si="1"/>
        <v>215</v>
      </c>
      <c r="G18" s="958">
        <v>45566.0</v>
      </c>
      <c r="H18" s="958">
        <v>45632.0</v>
      </c>
      <c r="I18" s="954">
        <f t="shared" si="2"/>
        <v>66</v>
      </c>
      <c r="J18" s="954">
        <v>0.0</v>
      </c>
      <c r="K18" s="954">
        <v>0.0</v>
      </c>
      <c r="L18" s="946"/>
      <c r="M18" s="946">
        <f>SUMIF('アクション数管理（計算用のため非表示）'!$F:$F,B18,'アクション数管理（計算用のため非表示）'!$J:$J)</f>
        <v>0</v>
      </c>
      <c r="N18" s="946">
        <f>SUMIF('アクション数管理（計算用のため非表示）'!$F:$F,B18,'アクション数管理（計算用のため非表示）'!$M:$M)</f>
        <v>0</v>
      </c>
      <c r="O18" s="959">
        <f>SUMIF('アクション数管理（計算用のため非表示）'!$F:$F,B18,'アクション数管理（計算用のため非表示）'!$N:$N)</f>
        <v>-4</v>
      </c>
      <c r="P18" s="959">
        <f>SUMIF('アクション数管理（計算用のため非表示）'!$F:$F,B18,'アクション数管理（計算用のため非表示）'!$K:$K)</f>
        <v>0</v>
      </c>
      <c r="Q18" s="946">
        <f t="shared" si="3"/>
        <v>-4</v>
      </c>
      <c r="R18" s="960">
        <f t="shared" si="4"/>
        <v>-2</v>
      </c>
      <c r="S18" s="946"/>
      <c r="T18" s="946"/>
      <c r="U18" s="946"/>
      <c r="V18" s="946"/>
      <c r="W18" s="946"/>
      <c r="X18" s="946"/>
      <c r="Y18" s="946"/>
      <c r="Z18" s="946"/>
      <c r="AA18" s="946"/>
      <c r="AB18" s="946"/>
      <c r="AC18" s="946"/>
      <c r="AD18" s="946"/>
    </row>
    <row r="19">
      <c r="A19" s="952">
        <v>12.0</v>
      </c>
      <c r="B19" s="961" t="s">
        <v>1799</v>
      </c>
      <c r="C19" s="954">
        <f>COUNTIF('アクション数管理（計算用のため非表示）'!$F:$F,B19)</f>
        <v>0</v>
      </c>
      <c r="D19" s="955" t="str">
        <f>SUMIF('アクション数管理（計算用のため非表示）'!$F:$F,B19,'アクション数管理（計算用のため非表示）'!$L:$L)/C19</f>
        <v>#DIV/0!</v>
      </c>
      <c r="E19" s="955">
        <f>SUMIF('アクション数管理（計算用のため非表示）'!$F:$F,B19,'アクション数管理（計算用のため非表示）'!T:T)</f>
        <v>0</v>
      </c>
      <c r="F19" s="956" t="str">
        <f t="shared" si="1"/>
        <v>#DIV/0!</v>
      </c>
      <c r="G19" s="958">
        <v>45597.0</v>
      </c>
      <c r="H19" s="958">
        <v>45632.0</v>
      </c>
      <c r="I19" s="954">
        <f t="shared" si="2"/>
        <v>35</v>
      </c>
      <c r="J19" s="954">
        <v>0.0</v>
      </c>
      <c r="K19" s="954">
        <v>0.0</v>
      </c>
      <c r="L19" s="946"/>
      <c r="M19" s="946">
        <f>SUMIF('アクション数管理（計算用のため非表示）'!$F:$F,B19,'アクション数管理（計算用のため非表示）'!$J:$J)</f>
        <v>0</v>
      </c>
      <c r="N19" s="946">
        <f>SUMIF('アクション数管理（計算用のため非表示）'!$F:$F,B19,'アクション数管理（計算用のため非表示）'!$M:$M)</f>
        <v>0</v>
      </c>
      <c r="O19" s="959">
        <f>SUMIF('アクション数管理（計算用のため非表示）'!$F:$F,B19,'アクション数管理（計算用のため非表示）'!$N:$N)</f>
        <v>0</v>
      </c>
      <c r="P19" s="959">
        <f>SUMIF('アクション数管理（計算用のため非表示）'!$F:$F,B19,'アクション数管理（計算用のため非表示）'!$K:$K)</f>
        <v>0</v>
      </c>
      <c r="Q19" s="946">
        <f t="shared" si="3"/>
        <v>0</v>
      </c>
      <c r="R19" s="960" t="str">
        <f t="shared" si="4"/>
        <v>#DIV/0!</v>
      </c>
      <c r="S19" s="946"/>
      <c r="T19" s="946"/>
      <c r="U19" s="946"/>
      <c r="V19" s="946"/>
      <c r="W19" s="946"/>
      <c r="X19" s="946"/>
      <c r="Y19" s="946"/>
      <c r="Z19" s="946"/>
      <c r="AA19" s="946"/>
      <c r="AB19" s="946"/>
      <c r="AC19" s="946"/>
      <c r="AD19" s="946"/>
    </row>
    <row r="20">
      <c r="A20" s="952">
        <v>13.0</v>
      </c>
      <c r="B20" s="961" t="s">
        <v>354</v>
      </c>
      <c r="C20" s="954">
        <f>COUNTIF('アクション数管理（計算用のため非表示）'!$F:$F,B20)</f>
        <v>1</v>
      </c>
      <c r="D20" s="955">
        <f>SUMIF('アクション数管理（計算用のため非表示）'!$F:$F,B20,'アクション数管理（計算用のため非表示）'!$L:$L)/C20</f>
        <v>0</v>
      </c>
      <c r="E20" s="955">
        <f>SUMIF('アクション数管理（計算用のため非表示）'!$F:$F,B20,'アクション数管理（計算用のため非表示）'!T:T)</f>
        <v>0</v>
      </c>
      <c r="F20" s="956">
        <f t="shared" si="1"/>
        <v>0</v>
      </c>
      <c r="G20" s="958">
        <v>45597.0</v>
      </c>
      <c r="H20" s="958">
        <v>45632.0</v>
      </c>
      <c r="I20" s="954">
        <f t="shared" si="2"/>
        <v>35</v>
      </c>
      <c r="J20" s="954">
        <v>0.0</v>
      </c>
      <c r="K20" s="954">
        <v>0.0</v>
      </c>
      <c r="L20" s="946"/>
      <c r="M20" s="946">
        <f>SUMIF('アクション数管理（計算用のため非表示）'!$F:$F,B20,'アクション数管理（計算用のため非表示）'!$J:$J)</f>
        <v>0</v>
      </c>
      <c r="N20" s="946">
        <f>SUMIF('アクション数管理（計算用のため非表示）'!$F:$F,B20,'アクション数管理（計算用のため非表示）'!$M:$M)</f>
        <v>0</v>
      </c>
      <c r="O20" s="959">
        <f>SUMIF('アクション数管理（計算用のため非表示）'!$F:$F,B20,'アクション数管理（計算用のため非表示）'!$N:$N)</f>
        <v>-2</v>
      </c>
      <c r="P20" s="959">
        <f>SUMIF('アクション数管理（計算用のため非表示）'!$F:$F,B20,'アクション数管理（計算用のため非表示）'!$K:$K)</f>
        <v>0</v>
      </c>
      <c r="Q20" s="946">
        <f t="shared" si="3"/>
        <v>-2</v>
      </c>
      <c r="R20" s="960">
        <f t="shared" si="4"/>
        <v>-2</v>
      </c>
      <c r="S20" s="946"/>
      <c r="T20" s="946"/>
      <c r="U20" s="946"/>
      <c r="V20" s="946"/>
      <c r="W20" s="946"/>
      <c r="X20" s="946"/>
      <c r="Y20" s="946"/>
      <c r="Z20" s="946"/>
      <c r="AA20" s="946"/>
      <c r="AB20" s="946"/>
      <c r="AC20" s="946"/>
      <c r="AD20" s="946"/>
    </row>
    <row r="21">
      <c r="A21" s="952">
        <v>14.0</v>
      </c>
      <c r="B21" s="961" t="s">
        <v>363</v>
      </c>
      <c r="C21" s="954">
        <f>COUNTIF('アクション数管理（計算用のため非表示）'!$F:$F,B21)</f>
        <v>0</v>
      </c>
      <c r="D21" s="955" t="str">
        <f>SUMIF('アクション数管理（計算用のため非表示）'!$F:$F,B21,'アクション数管理（計算用のため非表示）'!$L:$L)/C21</f>
        <v>#DIV/0!</v>
      </c>
      <c r="E21" s="955">
        <f>SUMIF('アクション数管理（計算用のため非表示）'!$F:$F,B21,'アクション数管理（計算用のため非表示）'!T:T)</f>
        <v>0</v>
      </c>
      <c r="F21" s="956" t="str">
        <f t="shared" si="1"/>
        <v>#DIV/0!</v>
      </c>
      <c r="G21" s="958">
        <v>45597.0</v>
      </c>
      <c r="H21" s="958">
        <v>45632.0</v>
      </c>
      <c r="I21" s="954">
        <f t="shared" si="2"/>
        <v>35</v>
      </c>
      <c r="J21" s="954">
        <v>0.0</v>
      </c>
      <c r="K21" s="954">
        <v>0.0</v>
      </c>
      <c r="L21" s="946"/>
      <c r="M21" s="946">
        <f>SUMIF('アクション数管理（計算用のため非表示）'!$F:$F,B21,'アクション数管理（計算用のため非表示）'!$J:$J)</f>
        <v>0</v>
      </c>
      <c r="N21" s="946">
        <f>SUMIF('アクション数管理（計算用のため非表示）'!$F:$F,B21,'アクション数管理（計算用のため非表示）'!$M:$M)</f>
        <v>0</v>
      </c>
      <c r="O21" s="959">
        <f>SUMIF('アクション数管理（計算用のため非表示）'!$F:$F,B21,'アクション数管理（計算用のため非表示）'!$N:$N)</f>
        <v>0</v>
      </c>
      <c r="P21" s="959">
        <f>SUMIF('アクション数管理（計算用のため非表示）'!$F:$F,B21,'アクション数管理（計算用のため非表示）'!$K:$K)</f>
        <v>0</v>
      </c>
      <c r="Q21" s="946">
        <f t="shared" si="3"/>
        <v>0</v>
      </c>
      <c r="R21" s="960" t="str">
        <f t="shared" si="4"/>
        <v>#DIV/0!</v>
      </c>
      <c r="S21" s="946"/>
      <c r="T21" s="946"/>
      <c r="U21" s="946"/>
      <c r="V21" s="946"/>
      <c r="W21" s="946"/>
      <c r="X21" s="946"/>
      <c r="Y21" s="946"/>
      <c r="Z21" s="946"/>
      <c r="AA21" s="946"/>
      <c r="AB21" s="946"/>
      <c r="AC21" s="946"/>
      <c r="AD21" s="946"/>
    </row>
    <row r="22">
      <c r="O22" s="963"/>
      <c r="R22" s="543"/>
    </row>
    <row r="23">
      <c r="O23" s="964" t="s">
        <v>1800</v>
      </c>
      <c r="R23" s="543"/>
    </row>
    <row r="24">
      <c r="O24" s="963"/>
      <c r="R24" s="543"/>
    </row>
    <row r="25">
      <c r="O25" s="963"/>
      <c r="R25" s="543"/>
    </row>
    <row r="26">
      <c r="O26" s="963"/>
      <c r="R26" s="543"/>
    </row>
    <row r="27">
      <c r="O27" s="963"/>
      <c r="R27" s="543"/>
    </row>
    <row r="28">
      <c r="O28" s="963"/>
      <c r="R28" s="543"/>
    </row>
    <row r="29">
      <c r="O29" s="963"/>
      <c r="R29" s="543"/>
    </row>
    <row r="30">
      <c r="O30" s="963"/>
      <c r="R30" s="543"/>
    </row>
    <row r="31">
      <c r="O31" s="963"/>
      <c r="R31" s="543"/>
    </row>
    <row r="32">
      <c r="O32" s="963"/>
      <c r="R32" s="543"/>
    </row>
    <row r="33">
      <c r="O33" s="963"/>
      <c r="R33" s="543"/>
    </row>
    <row r="34">
      <c r="O34" s="963"/>
      <c r="R34" s="543"/>
    </row>
    <row r="35">
      <c r="O35" s="963"/>
      <c r="R35" s="543"/>
    </row>
    <row r="36">
      <c r="O36" s="963"/>
      <c r="R36" s="543"/>
    </row>
    <row r="37">
      <c r="O37" s="963"/>
      <c r="R37" s="543"/>
    </row>
    <row r="38">
      <c r="O38" s="963"/>
      <c r="R38" s="543"/>
    </row>
    <row r="39">
      <c r="O39" s="963"/>
      <c r="R39" s="543"/>
    </row>
    <row r="40">
      <c r="O40" s="963"/>
      <c r="R40" s="543"/>
    </row>
    <row r="41">
      <c r="O41" s="963"/>
      <c r="R41" s="543"/>
    </row>
    <row r="42">
      <c r="O42" s="963"/>
      <c r="R42" s="543"/>
    </row>
    <row r="43">
      <c r="O43" s="963"/>
      <c r="R43" s="543"/>
    </row>
    <row r="44">
      <c r="O44" s="963"/>
      <c r="R44" s="543"/>
    </row>
    <row r="45">
      <c r="O45" s="963"/>
      <c r="R45" s="543"/>
    </row>
    <row r="46">
      <c r="O46" s="963"/>
      <c r="R46" s="543"/>
    </row>
    <row r="47">
      <c r="O47" s="963"/>
      <c r="R47" s="543"/>
    </row>
    <row r="48">
      <c r="O48" s="963"/>
      <c r="R48" s="543"/>
    </row>
    <row r="49">
      <c r="O49" s="963"/>
      <c r="R49" s="543"/>
    </row>
    <row r="50">
      <c r="O50" s="963"/>
      <c r="R50" s="543"/>
    </row>
    <row r="51">
      <c r="O51" s="963"/>
      <c r="R51" s="543"/>
    </row>
    <row r="52">
      <c r="O52" s="963"/>
      <c r="R52" s="543"/>
    </row>
    <row r="53">
      <c r="O53" s="963"/>
      <c r="R53" s="543"/>
    </row>
    <row r="54">
      <c r="O54" s="963"/>
      <c r="R54" s="543"/>
    </row>
    <row r="55">
      <c r="O55" s="963"/>
      <c r="R55" s="543"/>
    </row>
    <row r="56">
      <c r="O56" s="963"/>
      <c r="R56" s="543"/>
    </row>
    <row r="57">
      <c r="O57" s="963"/>
      <c r="R57" s="543"/>
    </row>
    <row r="58">
      <c r="O58" s="963"/>
      <c r="R58" s="543"/>
    </row>
    <row r="59">
      <c r="O59" s="963"/>
      <c r="R59" s="543"/>
    </row>
    <row r="60">
      <c r="O60" s="963"/>
      <c r="R60" s="543"/>
    </row>
    <row r="61">
      <c r="O61" s="963"/>
      <c r="R61" s="543"/>
    </row>
    <row r="62">
      <c r="O62" s="963"/>
      <c r="R62" s="543"/>
    </row>
    <row r="63">
      <c r="O63" s="963"/>
      <c r="R63" s="543"/>
    </row>
    <row r="64">
      <c r="O64" s="963"/>
      <c r="R64" s="543"/>
    </row>
    <row r="65">
      <c r="O65" s="963"/>
      <c r="R65" s="543"/>
    </row>
    <row r="66">
      <c r="O66" s="963"/>
      <c r="R66" s="543"/>
    </row>
    <row r="67">
      <c r="O67" s="963"/>
      <c r="R67" s="543"/>
    </row>
    <row r="68">
      <c r="O68" s="963"/>
      <c r="R68" s="543"/>
    </row>
    <row r="69">
      <c r="O69" s="963"/>
      <c r="R69" s="543"/>
    </row>
    <row r="70">
      <c r="O70" s="963"/>
      <c r="R70" s="543"/>
    </row>
    <row r="71">
      <c r="O71" s="963"/>
      <c r="R71" s="543"/>
    </row>
    <row r="72">
      <c r="O72" s="963"/>
      <c r="R72" s="543"/>
    </row>
    <row r="73">
      <c r="O73" s="963"/>
      <c r="R73" s="543"/>
    </row>
    <row r="74">
      <c r="O74" s="963"/>
      <c r="R74" s="543"/>
    </row>
    <row r="75">
      <c r="O75" s="963"/>
      <c r="R75" s="543"/>
    </row>
    <row r="76">
      <c r="O76" s="963"/>
      <c r="R76" s="543"/>
    </row>
    <row r="77">
      <c r="O77" s="963"/>
      <c r="R77" s="543"/>
    </row>
    <row r="78">
      <c r="O78" s="963"/>
      <c r="R78" s="543"/>
    </row>
    <row r="79">
      <c r="O79" s="963"/>
      <c r="R79" s="543"/>
    </row>
    <row r="80">
      <c r="O80" s="963"/>
      <c r="R80" s="543"/>
    </row>
    <row r="81">
      <c r="O81" s="963"/>
      <c r="R81" s="543"/>
    </row>
    <row r="82">
      <c r="O82" s="963"/>
      <c r="R82" s="543"/>
    </row>
    <row r="83">
      <c r="O83" s="963"/>
      <c r="R83" s="543"/>
    </row>
    <row r="84">
      <c r="O84" s="963"/>
      <c r="R84" s="543"/>
    </row>
    <row r="85">
      <c r="O85" s="963"/>
      <c r="R85" s="543"/>
    </row>
    <row r="86">
      <c r="O86" s="963"/>
      <c r="R86" s="543"/>
    </row>
    <row r="87">
      <c r="O87" s="963"/>
      <c r="R87" s="543"/>
    </row>
    <row r="88">
      <c r="O88" s="963"/>
      <c r="R88" s="543"/>
    </row>
    <row r="89">
      <c r="O89" s="963"/>
      <c r="R89" s="543"/>
    </row>
    <row r="90">
      <c r="O90" s="963"/>
      <c r="R90" s="543"/>
    </row>
    <row r="91">
      <c r="O91" s="963"/>
      <c r="R91" s="543"/>
    </row>
    <row r="92">
      <c r="O92" s="963"/>
      <c r="R92" s="543"/>
    </row>
    <row r="93">
      <c r="O93" s="963"/>
      <c r="R93" s="543"/>
    </row>
    <row r="94">
      <c r="O94" s="963"/>
      <c r="R94" s="543"/>
    </row>
    <row r="95">
      <c r="O95" s="963"/>
      <c r="R95" s="543"/>
    </row>
    <row r="96">
      <c r="O96" s="963"/>
      <c r="R96" s="543"/>
    </row>
    <row r="97">
      <c r="O97" s="963"/>
      <c r="R97" s="543"/>
    </row>
    <row r="98">
      <c r="O98" s="963"/>
      <c r="R98" s="543"/>
    </row>
    <row r="99">
      <c r="O99" s="963"/>
      <c r="R99" s="543"/>
    </row>
    <row r="100">
      <c r="O100" s="963"/>
      <c r="R100" s="543"/>
    </row>
    <row r="101">
      <c r="O101" s="963"/>
      <c r="R101" s="543"/>
    </row>
    <row r="102">
      <c r="O102" s="963"/>
      <c r="R102" s="543"/>
    </row>
    <row r="103">
      <c r="O103" s="963"/>
      <c r="R103" s="543"/>
    </row>
    <row r="104">
      <c r="O104" s="963"/>
      <c r="R104" s="543"/>
    </row>
    <row r="105">
      <c r="O105" s="963"/>
      <c r="R105" s="543"/>
    </row>
    <row r="106">
      <c r="O106" s="963"/>
      <c r="R106" s="543"/>
    </row>
    <row r="107">
      <c r="O107" s="963"/>
      <c r="R107" s="543"/>
    </row>
    <row r="108">
      <c r="O108" s="963"/>
      <c r="R108" s="543"/>
    </row>
    <row r="109">
      <c r="O109" s="963"/>
      <c r="R109" s="543"/>
    </row>
    <row r="110">
      <c r="O110" s="963"/>
      <c r="R110" s="543"/>
    </row>
    <row r="111">
      <c r="O111" s="963"/>
      <c r="R111" s="543"/>
    </row>
    <row r="112">
      <c r="O112" s="963"/>
      <c r="R112" s="543"/>
    </row>
    <row r="113">
      <c r="O113" s="963"/>
      <c r="R113" s="543"/>
    </row>
    <row r="114">
      <c r="O114" s="963"/>
      <c r="R114" s="543"/>
    </row>
    <row r="115">
      <c r="O115" s="963"/>
      <c r="R115" s="543"/>
    </row>
    <row r="116">
      <c r="O116" s="963"/>
      <c r="R116" s="543"/>
    </row>
    <row r="117">
      <c r="O117" s="963"/>
      <c r="R117" s="543"/>
    </row>
    <row r="118">
      <c r="O118" s="963"/>
      <c r="R118" s="543"/>
    </row>
    <row r="119">
      <c r="O119" s="963"/>
      <c r="R119" s="543"/>
    </row>
    <row r="120">
      <c r="O120" s="963"/>
      <c r="R120" s="543"/>
    </row>
    <row r="121">
      <c r="O121" s="963"/>
      <c r="R121" s="543"/>
    </row>
    <row r="122">
      <c r="O122" s="963"/>
      <c r="R122" s="543"/>
    </row>
    <row r="123">
      <c r="O123" s="963"/>
      <c r="R123" s="543"/>
    </row>
    <row r="124">
      <c r="O124" s="963"/>
      <c r="R124" s="543"/>
    </row>
    <row r="125">
      <c r="O125" s="963"/>
      <c r="R125" s="543"/>
    </row>
    <row r="126">
      <c r="O126" s="963"/>
      <c r="R126" s="543"/>
    </row>
    <row r="127">
      <c r="O127" s="963"/>
      <c r="R127" s="543"/>
    </row>
    <row r="128">
      <c r="O128" s="963"/>
      <c r="R128" s="543"/>
    </row>
    <row r="129">
      <c r="O129" s="963"/>
      <c r="R129" s="543"/>
    </row>
    <row r="130">
      <c r="O130" s="963"/>
      <c r="R130" s="543"/>
    </row>
    <row r="131">
      <c r="O131" s="963"/>
      <c r="R131" s="543"/>
    </row>
    <row r="132">
      <c r="O132" s="963"/>
      <c r="R132" s="543"/>
    </row>
    <row r="133">
      <c r="O133" s="963"/>
      <c r="R133" s="543"/>
    </row>
    <row r="134">
      <c r="O134" s="963"/>
      <c r="R134" s="543"/>
    </row>
    <row r="135">
      <c r="O135" s="963"/>
      <c r="R135" s="543"/>
    </row>
    <row r="136">
      <c r="O136" s="963"/>
      <c r="R136" s="543"/>
    </row>
    <row r="137">
      <c r="O137" s="963"/>
      <c r="R137" s="543"/>
    </row>
    <row r="138">
      <c r="O138" s="963"/>
      <c r="R138" s="543"/>
    </row>
    <row r="139">
      <c r="O139" s="963"/>
      <c r="R139" s="543"/>
    </row>
    <row r="140">
      <c r="O140" s="963"/>
      <c r="R140" s="543"/>
    </row>
    <row r="141">
      <c r="O141" s="963"/>
      <c r="R141" s="543"/>
    </row>
    <row r="142">
      <c r="O142" s="963"/>
      <c r="R142" s="543"/>
    </row>
    <row r="143">
      <c r="O143" s="963"/>
      <c r="R143" s="543"/>
    </row>
    <row r="144">
      <c r="O144" s="963"/>
      <c r="R144" s="543"/>
    </row>
    <row r="145">
      <c r="O145" s="963"/>
      <c r="R145" s="543"/>
    </row>
    <row r="146">
      <c r="O146" s="963"/>
      <c r="R146" s="543"/>
    </row>
    <row r="147">
      <c r="O147" s="963"/>
      <c r="R147" s="543"/>
    </row>
    <row r="148">
      <c r="O148" s="963"/>
      <c r="R148" s="543"/>
    </row>
    <row r="149">
      <c r="O149" s="963"/>
      <c r="R149" s="543"/>
    </row>
    <row r="150">
      <c r="O150" s="963"/>
      <c r="R150" s="543"/>
    </row>
    <row r="151">
      <c r="O151" s="963"/>
      <c r="R151" s="543"/>
    </row>
    <row r="152">
      <c r="O152" s="963"/>
      <c r="R152" s="543"/>
    </row>
    <row r="153">
      <c r="O153" s="963"/>
      <c r="R153" s="543"/>
    </row>
    <row r="154">
      <c r="O154" s="963"/>
      <c r="R154" s="543"/>
    </row>
    <row r="155">
      <c r="O155" s="963"/>
      <c r="R155" s="543"/>
    </row>
    <row r="156">
      <c r="O156" s="963"/>
      <c r="R156" s="543"/>
    </row>
    <row r="157">
      <c r="O157" s="963"/>
      <c r="R157" s="543"/>
    </row>
    <row r="158">
      <c r="O158" s="963"/>
      <c r="R158" s="543"/>
    </row>
    <row r="159">
      <c r="O159" s="963"/>
      <c r="R159" s="543"/>
    </row>
    <row r="160">
      <c r="O160" s="963"/>
      <c r="R160" s="543"/>
    </row>
    <row r="161">
      <c r="O161" s="963"/>
      <c r="R161" s="543"/>
    </row>
    <row r="162">
      <c r="O162" s="963"/>
      <c r="R162" s="543"/>
    </row>
    <row r="163">
      <c r="O163" s="963"/>
      <c r="R163" s="543"/>
    </row>
    <row r="164">
      <c r="O164" s="963"/>
      <c r="R164" s="543"/>
    </row>
    <row r="165">
      <c r="O165" s="963"/>
      <c r="R165" s="543"/>
    </row>
    <row r="166">
      <c r="O166" s="963"/>
      <c r="R166" s="543"/>
    </row>
    <row r="167">
      <c r="O167" s="963"/>
      <c r="R167" s="543"/>
    </row>
    <row r="168">
      <c r="O168" s="963"/>
      <c r="R168" s="543"/>
    </row>
    <row r="169">
      <c r="O169" s="963"/>
      <c r="R169" s="543"/>
    </row>
    <row r="170">
      <c r="O170" s="963"/>
      <c r="R170" s="543"/>
    </row>
    <row r="171">
      <c r="O171" s="963"/>
      <c r="R171" s="543"/>
    </row>
    <row r="172">
      <c r="O172" s="963"/>
      <c r="R172" s="543"/>
    </row>
    <row r="173">
      <c r="O173" s="963"/>
      <c r="R173" s="543"/>
    </row>
    <row r="174">
      <c r="O174" s="963"/>
      <c r="R174" s="543"/>
    </row>
    <row r="175">
      <c r="O175" s="963"/>
      <c r="R175" s="543"/>
    </row>
    <row r="176">
      <c r="O176" s="963"/>
      <c r="R176" s="543"/>
    </row>
    <row r="177">
      <c r="O177" s="963"/>
      <c r="R177" s="543"/>
    </row>
    <row r="178">
      <c r="O178" s="963"/>
      <c r="R178" s="543"/>
    </row>
    <row r="179">
      <c r="O179" s="963"/>
      <c r="R179" s="543"/>
    </row>
    <row r="180">
      <c r="O180" s="963"/>
      <c r="R180" s="543"/>
    </row>
    <row r="181">
      <c r="O181" s="963"/>
      <c r="R181" s="543"/>
    </row>
    <row r="182">
      <c r="O182" s="963"/>
      <c r="R182" s="543"/>
    </row>
    <row r="183">
      <c r="O183" s="963"/>
      <c r="R183" s="543"/>
    </row>
    <row r="184">
      <c r="O184" s="963"/>
      <c r="R184" s="543"/>
    </row>
    <row r="185">
      <c r="O185" s="963"/>
      <c r="R185" s="543"/>
    </row>
    <row r="186">
      <c r="O186" s="963"/>
      <c r="R186" s="543"/>
    </row>
    <row r="187">
      <c r="O187" s="963"/>
      <c r="R187" s="543"/>
    </row>
    <row r="188">
      <c r="O188" s="963"/>
      <c r="R188" s="543"/>
    </row>
    <row r="189">
      <c r="O189" s="963"/>
      <c r="R189" s="543"/>
    </row>
    <row r="190">
      <c r="O190" s="963"/>
      <c r="R190" s="543"/>
    </row>
    <row r="191">
      <c r="O191" s="963"/>
      <c r="R191" s="543"/>
    </row>
    <row r="192">
      <c r="O192" s="963"/>
      <c r="R192" s="543"/>
    </row>
    <row r="193">
      <c r="O193" s="963"/>
      <c r="R193" s="543"/>
    </row>
    <row r="194">
      <c r="O194" s="963"/>
      <c r="R194" s="543"/>
    </row>
    <row r="195">
      <c r="O195" s="963"/>
      <c r="R195" s="543"/>
    </row>
    <row r="196">
      <c r="O196" s="963"/>
      <c r="R196" s="543"/>
    </row>
    <row r="197">
      <c r="O197" s="963"/>
      <c r="R197" s="543"/>
    </row>
    <row r="198">
      <c r="O198" s="963"/>
      <c r="R198" s="543"/>
    </row>
    <row r="199">
      <c r="O199" s="963"/>
      <c r="R199" s="543"/>
    </row>
    <row r="200">
      <c r="O200" s="963"/>
      <c r="R200" s="543"/>
    </row>
    <row r="201">
      <c r="O201" s="963"/>
      <c r="R201" s="543"/>
    </row>
    <row r="202">
      <c r="O202" s="963"/>
      <c r="R202" s="543"/>
    </row>
    <row r="203">
      <c r="O203" s="963"/>
      <c r="R203" s="543"/>
    </row>
    <row r="204">
      <c r="O204" s="963"/>
      <c r="R204" s="543"/>
    </row>
    <row r="205">
      <c r="O205" s="963"/>
      <c r="R205" s="543"/>
    </row>
    <row r="206">
      <c r="O206" s="963"/>
      <c r="R206" s="543"/>
    </row>
    <row r="207">
      <c r="O207" s="963"/>
      <c r="R207" s="543"/>
    </row>
    <row r="208">
      <c r="O208" s="963"/>
      <c r="R208" s="543"/>
    </row>
    <row r="209">
      <c r="O209" s="963"/>
      <c r="R209" s="543"/>
    </row>
    <row r="210">
      <c r="O210" s="963"/>
      <c r="R210" s="543"/>
    </row>
    <row r="211">
      <c r="O211" s="963"/>
      <c r="R211" s="543"/>
    </row>
    <row r="212">
      <c r="O212" s="963"/>
      <c r="R212" s="543"/>
    </row>
    <row r="213">
      <c r="O213" s="963"/>
      <c r="R213" s="543"/>
    </row>
    <row r="214">
      <c r="O214" s="963"/>
      <c r="R214" s="543"/>
    </row>
    <row r="215">
      <c r="O215" s="963"/>
      <c r="R215" s="543"/>
    </row>
    <row r="216">
      <c r="O216" s="963"/>
      <c r="R216" s="543"/>
    </row>
    <row r="217">
      <c r="O217" s="963"/>
      <c r="R217" s="543"/>
    </row>
    <row r="218">
      <c r="O218" s="963"/>
      <c r="R218" s="543"/>
    </row>
    <row r="219">
      <c r="O219" s="963"/>
      <c r="R219" s="543"/>
    </row>
    <row r="220">
      <c r="O220" s="963"/>
      <c r="R220" s="543"/>
    </row>
    <row r="221">
      <c r="O221" s="963"/>
      <c r="R221" s="543"/>
    </row>
    <row r="222">
      <c r="O222" s="963"/>
      <c r="R222" s="543"/>
    </row>
    <row r="223">
      <c r="O223" s="963"/>
      <c r="R223" s="543"/>
    </row>
    <row r="224">
      <c r="O224" s="963"/>
      <c r="R224" s="543"/>
    </row>
    <row r="225">
      <c r="O225" s="963"/>
      <c r="R225" s="543"/>
    </row>
    <row r="226">
      <c r="O226" s="963"/>
      <c r="R226" s="543"/>
    </row>
    <row r="227">
      <c r="O227" s="963"/>
      <c r="R227" s="543"/>
    </row>
    <row r="228">
      <c r="O228" s="963"/>
      <c r="R228" s="543"/>
    </row>
    <row r="229">
      <c r="O229" s="963"/>
      <c r="R229" s="543"/>
    </row>
    <row r="230">
      <c r="O230" s="963"/>
      <c r="R230" s="543"/>
    </row>
    <row r="231">
      <c r="O231" s="963"/>
      <c r="R231" s="543"/>
    </row>
    <row r="232">
      <c r="O232" s="963"/>
      <c r="R232" s="543"/>
    </row>
    <row r="233">
      <c r="O233" s="963"/>
      <c r="R233" s="543"/>
    </row>
    <row r="234">
      <c r="O234" s="963"/>
      <c r="R234" s="543"/>
    </row>
    <row r="235">
      <c r="O235" s="963"/>
      <c r="R235" s="543"/>
    </row>
    <row r="236">
      <c r="O236" s="963"/>
      <c r="R236" s="543"/>
    </row>
    <row r="237">
      <c r="O237" s="963"/>
      <c r="R237" s="543"/>
    </row>
    <row r="238">
      <c r="O238" s="963"/>
      <c r="R238" s="543"/>
    </row>
    <row r="239">
      <c r="O239" s="963"/>
      <c r="R239" s="543"/>
    </row>
    <row r="240">
      <c r="O240" s="963"/>
      <c r="R240" s="543"/>
    </row>
    <row r="241">
      <c r="O241" s="963"/>
      <c r="R241" s="543"/>
    </row>
    <row r="242">
      <c r="O242" s="963"/>
      <c r="R242" s="543"/>
    </row>
    <row r="243">
      <c r="O243" s="963"/>
      <c r="R243" s="543"/>
    </row>
    <row r="244">
      <c r="O244" s="963"/>
      <c r="R244" s="543"/>
    </row>
    <row r="245">
      <c r="O245" s="963"/>
      <c r="R245" s="543"/>
    </row>
    <row r="246">
      <c r="O246" s="963"/>
      <c r="R246" s="543"/>
    </row>
    <row r="247">
      <c r="O247" s="963"/>
      <c r="R247" s="543"/>
    </row>
    <row r="248">
      <c r="O248" s="963"/>
      <c r="R248" s="543"/>
    </row>
    <row r="249">
      <c r="O249" s="963"/>
      <c r="R249" s="543"/>
    </row>
    <row r="250">
      <c r="O250" s="963"/>
      <c r="R250" s="543"/>
    </row>
    <row r="251">
      <c r="O251" s="963"/>
      <c r="R251" s="543"/>
    </row>
    <row r="252">
      <c r="O252" s="963"/>
      <c r="R252" s="543"/>
    </row>
    <row r="253">
      <c r="O253" s="963"/>
      <c r="R253" s="543"/>
    </row>
    <row r="254">
      <c r="O254" s="963"/>
      <c r="R254" s="543"/>
    </row>
    <row r="255">
      <c r="O255" s="963"/>
      <c r="R255" s="543"/>
    </row>
    <row r="256">
      <c r="O256" s="963"/>
      <c r="R256" s="543"/>
    </row>
    <row r="257">
      <c r="O257" s="963"/>
      <c r="R257" s="543"/>
    </row>
    <row r="258">
      <c r="O258" s="963"/>
      <c r="R258" s="543"/>
    </row>
    <row r="259">
      <c r="O259" s="963"/>
      <c r="R259" s="543"/>
    </row>
    <row r="260">
      <c r="O260" s="963"/>
      <c r="R260" s="543"/>
    </row>
    <row r="261">
      <c r="O261" s="963"/>
      <c r="R261" s="543"/>
    </row>
    <row r="262">
      <c r="O262" s="963"/>
      <c r="R262" s="543"/>
    </row>
    <row r="263">
      <c r="O263" s="963"/>
      <c r="R263" s="543"/>
    </row>
    <row r="264">
      <c r="O264" s="963"/>
      <c r="R264" s="543"/>
    </row>
    <row r="265">
      <c r="O265" s="963"/>
      <c r="R265" s="543"/>
    </row>
    <row r="266">
      <c r="O266" s="963"/>
      <c r="R266" s="543"/>
    </row>
    <row r="267">
      <c r="O267" s="963"/>
      <c r="R267" s="543"/>
    </row>
    <row r="268">
      <c r="O268" s="963"/>
      <c r="R268" s="543"/>
    </row>
    <row r="269">
      <c r="O269" s="963"/>
      <c r="R269" s="543"/>
    </row>
    <row r="270">
      <c r="O270" s="963"/>
      <c r="R270" s="543"/>
    </row>
    <row r="271">
      <c r="O271" s="963"/>
      <c r="R271" s="543"/>
    </row>
    <row r="272">
      <c r="O272" s="963"/>
      <c r="R272" s="543"/>
    </row>
    <row r="273">
      <c r="O273" s="963"/>
      <c r="R273" s="543"/>
    </row>
    <row r="274">
      <c r="O274" s="963"/>
      <c r="R274" s="543"/>
    </row>
    <row r="275">
      <c r="O275" s="963"/>
      <c r="R275" s="543"/>
    </row>
    <row r="276">
      <c r="O276" s="963"/>
      <c r="R276" s="543"/>
    </row>
    <row r="277">
      <c r="O277" s="963"/>
      <c r="R277" s="543"/>
    </row>
    <row r="278">
      <c r="O278" s="963"/>
      <c r="R278" s="543"/>
    </row>
    <row r="279">
      <c r="O279" s="963"/>
      <c r="R279" s="543"/>
    </row>
    <row r="280">
      <c r="O280" s="963"/>
      <c r="R280" s="543"/>
    </row>
    <row r="281">
      <c r="O281" s="963"/>
      <c r="R281" s="543"/>
    </row>
    <row r="282">
      <c r="O282" s="963"/>
      <c r="R282" s="543"/>
    </row>
    <row r="283">
      <c r="O283" s="963"/>
      <c r="R283" s="543"/>
    </row>
    <row r="284">
      <c r="O284" s="963"/>
      <c r="R284" s="543"/>
    </row>
    <row r="285">
      <c r="O285" s="963"/>
      <c r="R285" s="543"/>
    </row>
    <row r="286">
      <c r="O286" s="963"/>
      <c r="R286" s="543"/>
    </row>
    <row r="287">
      <c r="O287" s="963"/>
      <c r="R287" s="543"/>
    </row>
    <row r="288">
      <c r="O288" s="963"/>
      <c r="R288" s="543"/>
    </row>
    <row r="289">
      <c r="O289" s="963"/>
      <c r="R289" s="543"/>
    </row>
    <row r="290">
      <c r="O290" s="963"/>
      <c r="R290" s="543"/>
    </row>
    <row r="291">
      <c r="O291" s="963"/>
      <c r="R291" s="543"/>
    </row>
    <row r="292">
      <c r="O292" s="963"/>
      <c r="R292" s="543"/>
    </row>
    <row r="293">
      <c r="O293" s="963"/>
      <c r="R293" s="543"/>
    </row>
    <row r="294">
      <c r="O294" s="963"/>
      <c r="R294" s="543"/>
    </row>
    <row r="295">
      <c r="O295" s="963"/>
      <c r="R295" s="543"/>
    </row>
    <row r="296">
      <c r="O296" s="963"/>
      <c r="R296" s="543"/>
    </row>
    <row r="297">
      <c r="O297" s="963"/>
      <c r="R297" s="543"/>
    </row>
    <row r="298">
      <c r="O298" s="963"/>
      <c r="R298" s="543"/>
    </row>
    <row r="299">
      <c r="O299" s="963"/>
      <c r="R299" s="543"/>
    </row>
    <row r="300">
      <c r="O300" s="963"/>
      <c r="R300" s="543"/>
    </row>
    <row r="301">
      <c r="O301" s="963"/>
      <c r="R301" s="543"/>
    </row>
    <row r="302">
      <c r="O302" s="963"/>
      <c r="R302" s="543"/>
    </row>
    <row r="303">
      <c r="O303" s="963"/>
      <c r="R303" s="543"/>
    </row>
    <row r="304">
      <c r="O304" s="963"/>
      <c r="R304" s="543"/>
    </row>
    <row r="305">
      <c r="O305" s="963"/>
      <c r="R305" s="543"/>
    </row>
    <row r="306">
      <c r="O306" s="963"/>
      <c r="R306" s="543"/>
    </row>
    <row r="307">
      <c r="O307" s="963"/>
      <c r="R307" s="543"/>
    </row>
    <row r="308">
      <c r="O308" s="963"/>
      <c r="R308" s="543"/>
    </row>
    <row r="309">
      <c r="O309" s="963"/>
      <c r="R309" s="543"/>
    </row>
    <row r="310">
      <c r="O310" s="963"/>
      <c r="R310" s="543"/>
    </row>
    <row r="311">
      <c r="O311" s="963"/>
      <c r="R311" s="543"/>
    </row>
    <row r="312">
      <c r="O312" s="963"/>
      <c r="R312" s="543"/>
    </row>
    <row r="313">
      <c r="O313" s="963"/>
      <c r="R313" s="543"/>
    </row>
    <row r="314">
      <c r="O314" s="963"/>
      <c r="R314" s="543"/>
    </row>
    <row r="315">
      <c r="O315" s="963"/>
      <c r="R315" s="543"/>
    </row>
    <row r="316">
      <c r="O316" s="963"/>
      <c r="R316" s="543"/>
    </row>
    <row r="317">
      <c r="O317" s="963"/>
      <c r="R317" s="543"/>
    </row>
    <row r="318">
      <c r="O318" s="963"/>
      <c r="R318" s="543"/>
    </row>
    <row r="319">
      <c r="O319" s="963"/>
      <c r="R319" s="543"/>
    </row>
    <row r="320">
      <c r="O320" s="963"/>
      <c r="R320" s="543"/>
    </row>
    <row r="321">
      <c r="O321" s="963"/>
      <c r="R321" s="543"/>
    </row>
    <row r="322">
      <c r="O322" s="963"/>
      <c r="R322" s="543"/>
    </row>
    <row r="323">
      <c r="O323" s="963"/>
      <c r="R323" s="543"/>
    </row>
    <row r="324">
      <c r="O324" s="963"/>
      <c r="R324" s="543"/>
    </row>
    <row r="325">
      <c r="O325" s="963"/>
      <c r="R325" s="543"/>
    </row>
    <row r="326">
      <c r="O326" s="963"/>
      <c r="R326" s="543"/>
    </row>
    <row r="327">
      <c r="O327" s="963"/>
      <c r="R327" s="543"/>
    </row>
    <row r="328">
      <c r="O328" s="963"/>
      <c r="R328" s="543"/>
    </row>
    <row r="329">
      <c r="O329" s="963"/>
      <c r="R329" s="543"/>
    </row>
    <row r="330">
      <c r="O330" s="963"/>
      <c r="R330" s="543"/>
    </row>
    <row r="331">
      <c r="O331" s="963"/>
      <c r="R331" s="543"/>
    </row>
    <row r="332">
      <c r="O332" s="963"/>
      <c r="R332" s="543"/>
    </row>
    <row r="333">
      <c r="O333" s="963"/>
      <c r="R333" s="543"/>
    </row>
    <row r="334">
      <c r="O334" s="963"/>
      <c r="R334" s="543"/>
    </row>
    <row r="335">
      <c r="O335" s="963"/>
      <c r="R335" s="543"/>
    </row>
    <row r="336">
      <c r="O336" s="963"/>
      <c r="R336" s="543"/>
    </row>
    <row r="337">
      <c r="O337" s="963"/>
      <c r="R337" s="543"/>
    </row>
    <row r="338">
      <c r="O338" s="963"/>
      <c r="R338" s="543"/>
    </row>
    <row r="339">
      <c r="O339" s="963"/>
      <c r="R339" s="543"/>
    </row>
    <row r="340">
      <c r="O340" s="963"/>
      <c r="R340" s="543"/>
    </row>
    <row r="341">
      <c r="O341" s="963"/>
      <c r="R341" s="543"/>
    </row>
    <row r="342">
      <c r="O342" s="963"/>
      <c r="R342" s="543"/>
    </row>
    <row r="343">
      <c r="O343" s="963"/>
      <c r="R343" s="543"/>
    </row>
    <row r="344">
      <c r="O344" s="963"/>
      <c r="R344" s="543"/>
    </row>
    <row r="345">
      <c r="O345" s="963"/>
      <c r="R345" s="543"/>
    </row>
    <row r="346">
      <c r="O346" s="963"/>
      <c r="R346" s="543"/>
    </row>
    <row r="347">
      <c r="O347" s="963"/>
      <c r="R347" s="543"/>
    </row>
    <row r="348">
      <c r="O348" s="963"/>
      <c r="R348" s="543"/>
    </row>
    <row r="349">
      <c r="O349" s="963"/>
      <c r="R349" s="543"/>
    </row>
    <row r="350">
      <c r="O350" s="963"/>
      <c r="R350" s="543"/>
    </row>
    <row r="351">
      <c r="O351" s="963"/>
      <c r="R351" s="543"/>
    </row>
    <row r="352">
      <c r="O352" s="963"/>
      <c r="R352" s="543"/>
    </row>
    <row r="353">
      <c r="O353" s="963"/>
      <c r="R353" s="543"/>
    </row>
    <row r="354">
      <c r="O354" s="963"/>
      <c r="R354" s="543"/>
    </row>
    <row r="355">
      <c r="O355" s="963"/>
      <c r="R355" s="543"/>
    </row>
    <row r="356">
      <c r="O356" s="963"/>
      <c r="R356" s="543"/>
    </row>
    <row r="357">
      <c r="O357" s="963"/>
      <c r="R357" s="543"/>
    </row>
    <row r="358">
      <c r="O358" s="963"/>
      <c r="R358" s="543"/>
    </row>
    <row r="359">
      <c r="O359" s="963"/>
      <c r="R359" s="543"/>
    </row>
    <row r="360">
      <c r="O360" s="963"/>
      <c r="R360" s="543"/>
    </row>
    <row r="361">
      <c r="O361" s="963"/>
      <c r="R361" s="543"/>
    </row>
    <row r="362">
      <c r="O362" s="963"/>
      <c r="R362" s="543"/>
    </row>
    <row r="363">
      <c r="O363" s="963"/>
      <c r="R363" s="543"/>
    </row>
    <row r="364">
      <c r="O364" s="963"/>
      <c r="R364" s="543"/>
    </row>
    <row r="365">
      <c r="O365" s="963"/>
      <c r="R365" s="543"/>
    </row>
    <row r="366">
      <c r="O366" s="963"/>
      <c r="R366" s="543"/>
    </row>
    <row r="367">
      <c r="O367" s="963"/>
      <c r="R367" s="543"/>
    </row>
    <row r="368">
      <c r="O368" s="963"/>
      <c r="R368" s="543"/>
    </row>
    <row r="369">
      <c r="O369" s="963"/>
      <c r="R369" s="543"/>
    </row>
    <row r="370">
      <c r="O370" s="963"/>
      <c r="R370" s="543"/>
    </row>
    <row r="371">
      <c r="O371" s="963"/>
      <c r="R371" s="543"/>
    </row>
    <row r="372">
      <c r="O372" s="963"/>
      <c r="R372" s="543"/>
    </row>
    <row r="373">
      <c r="O373" s="963"/>
      <c r="R373" s="543"/>
    </row>
    <row r="374">
      <c r="O374" s="963"/>
      <c r="R374" s="543"/>
    </row>
    <row r="375">
      <c r="O375" s="963"/>
      <c r="R375" s="543"/>
    </row>
    <row r="376">
      <c r="O376" s="963"/>
      <c r="R376" s="543"/>
    </row>
    <row r="377">
      <c r="O377" s="963"/>
      <c r="R377" s="543"/>
    </row>
    <row r="378">
      <c r="O378" s="963"/>
      <c r="R378" s="543"/>
    </row>
    <row r="379">
      <c r="O379" s="963"/>
      <c r="R379" s="543"/>
    </row>
    <row r="380">
      <c r="O380" s="963"/>
      <c r="R380" s="543"/>
    </row>
    <row r="381">
      <c r="O381" s="963"/>
      <c r="R381" s="543"/>
    </row>
    <row r="382">
      <c r="O382" s="963"/>
      <c r="R382" s="543"/>
    </row>
    <row r="383">
      <c r="O383" s="963"/>
      <c r="R383" s="543"/>
    </row>
    <row r="384">
      <c r="O384" s="963"/>
      <c r="R384" s="543"/>
    </row>
    <row r="385">
      <c r="O385" s="963"/>
      <c r="R385" s="543"/>
    </row>
    <row r="386">
      <c r="O386" s="963"/>
      <c r="R386" s="543"/>
    </row>
    <row r="387">
      <c r="O387" s="963"/>
      <c r="R387" s="543"/>
    </row>
    <row r="388">
      <c r="O388" s="963"/>
      <c r="R388" s="543"/>
    </row>
    <row r="389">
      <c r="O389" s="963"/>
      <c r="R389" s="543"/>
    </row>
    <row r="390">
      <c r="O390" s="963"/>
      <c r="R390" s="543"/>
    </row>
    <row r="391">
      <c r="O391" s="963"/>
      <c r="R391" s="543"/>
    </row>
    <row r="392">
      <c r="O392" s="963"/>
      <c r="R392" s="543"/>
    </row>
    <row r="393">
      <c r="O393" s="963"/>
      <c r="R393" s="543"/>
    </row>
    <row r="394">
      <c r="O394" s="963"/>
      <c r="R394" s="543"/>
    </row>
    <row r="395">
      <c r="O395" s="963"/>
      <c r="R395" s="543"/>
    </row>
    <row r="396">
      <c r="O396" s="963"/>
      <c r="R396" s="543"/>
    </row>
    <row r="397">
      <c r="O397" s="963"/>
      <c r="R397" s="543"/>
    </row>
    <row r="398">
      <c r="O398" s="963"/>
      <c r="R398" s="543"/>
    </row>
    <row r="399">
      <c r="O399" s="963"/>
      <c r="R399" s="543"/>
    </row>
    <row r="400">
      <c r="O400" s="963"/>
      <c r="R400" s="543"/>
    </row>
    <row r="401">
      <c r="O401" s="963"/>
      <c r="R401" s="543"/>
    </row>
    <row r="402">
      <c r="O402" s="963"/>
      <c r="R402" s="543"/>
    </row>
    <row r="403">
      <c r="O403" s="963"/>
      <c r="R403" s="543"/>
    </row>
    <row r="404">
      <c r="O404" s="963"/>
      <c r="R404" s="543"/>
    </row>
    <row r="405">
      <c r="O405" s="963"/>
      <c r="R405" s="543"/>
    </row>
    <row r="406">
      <c r="O406" s="963"/>
      <c r="R406" s="543"/>
    </row>
    <row r="407">
      <c r="O407" s="963"/>
      <c r="R407" s="543"/>
    </row>
    <row r="408">
      <c r="O408" s="963"/>
      <c r="R408" s="543"/>
    </row>
    <row r="409">
      <c r="O409" s="963"/>
      <c r="R409" s="543"/>
    </row>
    <row r="410">
      <c r="O410" s="963"/>
      <c r="R410" s="543"/>
    </row>
    <row r="411">
      <c r="O411" s="963"/>
      <c r="R411" s="543"/>
    </row>
    <row r="412">
      <c r="O412" s="963"/>
      <c r="R412" s="543"/>
    </row>
    <row r="413">
      <c r="O413" s="963"/>
      <c r="R413" s="543"/>
    </row>
    <row r="414">
      <c r="O414" s="963"/>
      <c r="R414" s="543"/>
    </row>
    <row r="415">
      <c r="O415" s="963"/>
      <c r="R415" s="543"/>
    </row>
    <row r="416">
      <c r="O416" s="963"/>
      <c r="R416" s="543"/>
    </row>
    <row r="417">
      <c r="O417" s="963"/>
      <c r="R417" s="543"/>
    </row>
    <row r="418">
      <c r="O418" s="963"/>
      <c r="R418" s="543"/>
    </row>
    <row r="419">
      <c r="O419" s="963"/>
      <c r="R419" s="543"/>
    </row>
    <row r="420">
      <c r="O420" s="963"/>
      <c r="R420" s="543"/>
    </row>
    <row r="421">
      <c r="O421" s="963"/>
      <c r="R421" s="543"/>
    </row>
    <row r="422">
      <c r="O422" s="963"/>
      <c r="R422" s="543"/>
    </row>
    <row r="423">
      <c r="O423" s="963"/>
      <c r="R423" s="543"/>
    </row>
    <row r="424">
      <c r="O424" s="963"/>
      <c r="R424" s="543"/>
    </row>
    <row r="425">
      <c r="O425" s="963"/>
      <c r="R425" s="543"/>
    </row>
    <row r="426">
      <c r="O426" s="963"/>
      <c r="R426" s="543"/>
    </row>
    <row r="427">
      <c r="O427" s="963"/>
      <c r="R427" s="543"/>
    </row>
    <row r="428">
      <c r="O428" s="963"/>
      <c r="R428" s="543"/>
    </row>
    <row r="429">
      <c r="O429" s="963"/>
      <c r="R429" s="543"/>
    </row>
    <row r="430">
      <c r="O430" s="963"/>
      <c r="R430" s="543"/>
    </row>
    <row r="431">
      <c r="O431" s="963"/>
      <c r="R431" s="543"/>
    </row>
    <row r="432">
      <c r="O432" s="963"/>
      <c r="R432" s="543"/>
    </row>
    <row r="433">
      <c r="O433" s="963"/>
      <c r="R433" s="543"/>
    </row>
    <row r="434">
      <c r="O434" s="963"/>
      <c r="R434" s="543"/>
    </row>
    <row r="435">
      <c r="O435" s="963"/>
      <c r="R435" s="543"/>
    </row>
    <row r="436">
      <c r="O436" s="963"/>
      <c r="R436" s="543"/>
    </row>
    <row r="437">
      <c r="O437" s="963"/>
      <c r="R437" s="543"/>
    </row>
    <row r="438">
      <c r="O438" s="963"/>
      <c r="R438" s="543"/>
    </row>
    <row r="439">
      <c r="O439" s="963"/>
      <c r="R439" s="543"/>
    </row>
    <row r="440">
      <c r="O440" s="963"/>
      <c r="R440" s="543"/>
    </row>
    <row r="441">
      <c r="O441" s="963"/>
      <c r="R441" s="543"/>
    </row>
    <row r="442">
      <c r="O442" s="963"/>
      <c r="R442" s="543"/>
    </row>
    <row r="443">
      <c r="O443" s="963"/>
      <c r="R443" s="543"/>
    </row>
    <row r="444">
      <c r="O444" s="963"/>
      <c r="R444" s="543"/>
    </row>
    <row r="445">
      <c r="O445" s="963"/>
      <c r="R445" s="543"/>
    </row>
    <row r="446">
      <c r="O446" s="963"/>
      <c r="R446" s="543"/>
    </row>
    <row r="447">
      <c r="O447" s="963"/>
      <c r="R447" s="543"/>
    </row>
    <row r="448">
      <c r="O448" s="963"/>
      <c r="R448" s="543"/>
    </row>
    <row r="449">
      <c r="O449" s="963"/>
      <c r="R449" s="543"/>
    </row>
    <row r="450">
      <c r="O450" s="963"/>
      <c r="R450" s="543"/>
    </row>
    <row r="451">
      <c r="O451" s="963"/>
      <c r="R451" s="543"/>
    </row>
    <row r="452">
      <c r="O452" s="963"/>
      <c r="R452" s="543"/>
    </row>
    <row r="453">
      <c r="O453" s="963"/>
      <c r="R453" s="543"/>
    </row>
    <row r="454">
      <c r="O454" s="963"/>
      <c r="R454" s="543"/>
    </row>
    <row r="455">
      <c r="O455" s="963"/>
      <c r="R455" s="543"/>
    </row>
    <row r="456">
      <c r="O456" s="963"/>
      <c r="R456" s="543"/>
    </row>
    <row r="457">
      <c r="O457" s="963"/>
      <c r="R457" s="543"/>
    </row>
    <row r="458">
      <c r="O458" s="963"/>
      <c r="R458" s="543"/>
    </row>
    <row r="459">
      <c r="O459" s="963"/>
      <c r="R459" s="543"/>
    </row>
    <row r="460">
      <c r="O460" s="963"/>
      <c r="R460" s="543"/>
    </row>
    <row r="461">
      <c r="O461" s="963"/>
      <c r="R461" s="543"/>
    </row>
    <row r="462">
      <c r="O462" s="963"/>
      <c r="R462" s="543"/>
    </row>
    <row r="463">
      <c r="O463" s="963"/>
      <c r="R463" s="543"/>
    </row>
    <row r="464">
      <c r="O464" s="963"/>
      <c r="R464" s="543"/>
    </row>
    <row r="465">
      <c r="O465" s="963"/>
      <c r="R465" s="543"/>
    </row>
    <row r="466">
      <c r="O466" s="963"/>
      <c r="R466" s="543"/>
    </row>
    <row r="467">
      <c r="O467" s="963"/>
      <c r="R467" s="543"/>
    </row>
    <row r="468">
      <c r="O468" s="963"/>
      <c r="R468" s="543"/>
    </row>
    <row r="469">
      <c r="O469" s="963"/>
      <c r="R469" s="543"/>
    </row>
    <row r="470">
      <c r="O470" s="963"/>
      <c r="R470" s="543"/>
    </row>
    <row r="471">
      <c r="O471" s="963"/>
      <c r="R471" s="543"/>
    </row>
    <row r="472">
      <c r="O472" s="963"/>
      <c r="R472" s="543"/>
    </row>
    <row r="473">
      <c r="O473" s="963"/>
      <c r="R473" s="543"/>
    </row>
    <row r="474">
      <c r="O474" s="963"/>
      <c r="R474" s="543"/>
    </row>
    <row r="475">
      <c r="O475" s="963"/>
      <c r="R475" s="543"/>
    </row>
    <row r="476">
      <c r="O476" s="963"/>
      <c r="R476" s="543"/>
    </row>
    <row r="477">
      <c r="O477" s="963"/>
      <c r="R477" s="543"/>
    </row>
    <row r="478">
      <c r="O478" s="963"/>
      <c r="R478" s="543"/>
    </row>
    <row r="479">
      <c r="O479" s="963"/>
      <c r="R479" s="543"/>
    </row>
    <row r="480">
      <c r="O480" s="963"/>
      <c r="R480" s="543"/>
    </row>
    <row r="481">
      <c r="O481" s="963"/>
      <c r="R481" s="543"/>
    </row>
    <row r="482">
      <c r="O482" s="963"/>
      <c r="R482" s="543"/>
    </row>
    <row r="483">
      <c r="O483" s="963"/>
      <c r="R483" s="543"/>
    </row>
    <row r="484">
      <c r="O484" s="963"/>
      <c r="R484" s="543"/>
    </row>
    <row r="485">
      <c r="O485" s="963"/>
      <c r="R485" s="543"/>
    </row>
    <row r="486">
      <c r="O486" s="963"/>
      <c r="R486" s="543"/>
    </row>
    <row r="487">
      <c r="O487" s="963"/>
      <c r="R487" s="543"/>
    </row>
    <row r="488">
      <c r="O488" s="963"/>
      <c r="R488" s="543"/>
    </row>
    <row r="489">
      <c r="O489" s="963"/>
      <c r="R489" s="543"/>
    </row>
    <row r="490">
      <c r="O490" s="963"/>
      <c r="R490" s="543"/>
    </row>
    <row r="491">
      <c r="O491" s="963"/>
      <c r="R491" s="543"/>
    </row>
    <row r="492">
      <c r="O492" s="963"/>
      <c r="R492" s="543"/>
    </row>
    <row r="493">
      <c r="O493" s="963"/>
      <c r="R493" s="543"/>
    </row>
    <row r="494">
      <c r="O494" s="963"/>
      <c r="R494" s="543"/>
    </row>
    <row r="495">
      <c r="O495" s="963"/>
      <c r="R495" s="543"/>
    </row>
    <row r="496">
      <c r="O496" s="963"/>
      <c r="R496" s="543"/>
    </row>
    <row r="497">
      <c r="O497" s="963"/>
      <c r="R497" s="543"/>
    </row>
    <row r="498">
      <c r="O498" s="963"/>
      <c r="R498" s="543"/>
    </row>
    <row r="499">
      <c r="O499" s="963"/>
      <c r="R499" s="543"/>
    </row>
    <row r="500">
      <c r="O500" s="963"/>
      <c r="R500" s="543"/>
    </row>
    <row r="501">
      <c r="O501" s="963"/>
      <c r="R501" s="543"/>
    </row>
    <row r="502">
      <c r="O502" s="963"/>
      <c r="R502" s="543"/>
    </row>
    <row r="503">
      <c r="O503" s="963"/>
      <c r="R503" s="543"/>
    </row>
    <row r="504">
      <c r="O504" s="963"/>
      <c r="R504" s="543"/>
    </row>
    <row r="505">
      <c r="O505" s="963"/>
      <c r="R505" s="543"/>
    </row>
    <row r="506">
      <c r="O506" s="963"/>
      <c r="R506" s="543"/>
    </row>
    <row r="507">
      <c r="O507" s="963"/>
      <c r="R507" s="543"/>
    </row>
    <row r="508">
      <c r="O508" s="963"/>
      <c r="R508" s="543"/>
    </row>
    <row r="509">
      <c r="O509" s="963"/>
      <c r="R509" s="543"/>
    </row>
    <row r="510">
      <c r="O510" s="963"/>
      <c r="R510" s="543"/>
    </row>
    <row r="511">
      <c r="O511" s="963"/>
      <c r="R511" s="543"/>
    </row>
    <row r="512">
      <c r="O512" s="963"/>
      <c r="R512" s="543"/>
    </row>
    <row r="513">
      <c r="O513" s="963"/>
      <c r="R513" s="543"/>
    </row>
    <row r="514">
      <c r="O514" s="963"/>
      <c r="R514" s="543"/>
    </row>
    <row r="515">
      <c r="O515" s="963"/>
      <c r="R515" s="543"/>
    </row>
    <row r="516">
      <c r="O516" s="963"/>
      <c r="R516" s="543"/>
    </row>
    <row r="517">
      <c r="O517" s="963"/>
      <c r="R517" s="543"/>
    </row>
    <row r="518">
      <c r="O518" s="963"/>
      <c r="R518" s="543"/>
    </row>
    <row r="519">
      <c r="O519" s="963"/>
      <c r="R519" s="543"/>
    </row>
    <row r="520">
      <c r="O520" s="963"/>
      <c r="R520" s="543"/>
    </row>
    <row r="521">
      <c r="O521" s="963"/>
      <c r="R521" s="543"/>
    </row>
    <row r="522">
      <c r="O522" s="963"/>
      <c r="R522" s="543"/>
    </row>
    <row r="523">
      <c r="O523" s="963"/>
      <c r="R523" s="543"/>
    </row>
    <row r="524">
      <c r="O524" s="963"/>
      <c r="R524" s="543"/>
    </row>
    <row r="525">
      <c r="O525" s="963"/>
      <c r="R525" s="543"/>
    </row>
    <row r="526">
      <c r="O526" s="963"/>
      <c r="R526" s="543"/>
    </row>
    <row r="527">
      <c r="O527" s="963"/>
      <c r="R527" s="543"/>
    </row>
    <row r="528">
      <c r="O528" s="963"/>
      <c r="R528" s="543"/>
    </row>
    <row r="529">
      <c r="O529" s="963"/>
      <c r="R529" s="543"/>
    </row>
    <row r="530">
      <c r="O530" s="963"/>
      <c r="R530" s="543"/>
    </row>
    <row r="531">
      <c r="O531" s="963"/>
      <c r="R531" s="543"/>
    </row>
    <row r="532">
      <c r="O532" s="963"/>
      <c r="R532" s="543"/>
    </row>
    <row r="533">
      <c r="O533" s="963"/>
      <c r="R533" s="543"/>
    </row>
    <row r="534">
      <c r="O534" s="963"/>
      <c r="R534" s="543"/>
    </row>
    <row r="535">
      <c r="O535" s="963"/>
      <c r="R535" s="543"/>
    </row>
    <row r="536">
      <c r="O536" s="963"/>
      <c r="R536" s="543"/>
    </row>
    <row r="537">
      <c r="O537" s="963"/>
      <c r="R537" s="543"/>
    </row>
    <row r="538">
      <c r="O538" s="963"/>
      <c r="R538" s="543"/>
    </row>
    <row r="539">
      <c r="O539" s="963"/>
      <c r="R539" s="543"/>
    </row>
    <row r="540">
      <c r="O540" s="963"/>
      <c r="R540" s="543"/>
    </row>
    <row r="541">
      <c r="O541" s="963"/>
      <c r="R541" s="543"/>
    </row>
    <row r="542">
      <c r="O542" s="963"/>
      <c r="R542" s="543"/>
    </row>
    <row r="543">
      <c r="O543" s="963"/>
      <c r="R543" s="543"/>
    </row>
    <row r="544">
      <c r="O544" s="963"/>
      <c r="R544" s="543"/>
    </row>
    <row r="545">
      <c r="O545" s="963"/>
      <c r="R545" s="543"/>
    </row>
    <row r="546">
      <c r="O546" s="963"/>
      <c r="R546" s="543"/>
    </row>
    <row r="547">
      <c r="O547" s="963"/>
      <c r="R547" s="543"/>
    </row>
    <row r="548">
      <c r="O548" s="963"/>
      <c r="R548" s="543"/>
    </row>
    <row r="549">
      <c r="O549" s="963"/>
      <c r="R549" s="543"/>
    </row>
    <row r="550">
      <c r="O550" s="963"/>
      <c r="R550" s="543"/>
    </row>
    <row r="551">
      <c r="O551" s="963"/>
      <c r="R551" s="543"/>
    </row>
    <row r="552">
      <c r="O552" s="963"/>
      <c r="R552" s="543"/>
    </row>
    <row r="553">
      <c r="O553" s="963"/>
      <c r="R553" s="543"/>
    </row>
    <row r="554">
      <c r="O554" s="963"/>
      <c r="R554" s="543"/>
    </row>
    <row r="555">
      <c r="O555" s="963"/>
      <c r="R555" s="543"/>
    </row>
    <row r="556">
      <c r="O556" s="963"/>
      <c r="R556" s="543"/>
    </row>
    <row r="557">
      <c r="O557" s="963"/>
      <c r="R557" s="543"/>
    </row>
    <row r="558">
      <c r="O558" s="963"/>
      <c r="R558" s="543"/>
    </row>
    <row r="559">
      <c r="O559" s="963"/>
      <c r="R559" s="543"/>
    </row>
    <row r="560">
      <c r="O560" s="963"/>
      <c r="R560" s="543"/>
    </row>
    <row r="561">
      <c r="O561" s="963"/>
      <c r="R561" s="543"/>
    </row>
    <row r="562">
      <c r="O562" s="963"/>
      <c r="R562" s="543"/>
    </row>
    <row r="563">
      <c r="O563" s="963"/>
      <c r="R563" s="543"/>
    </row>
    <row r="564">
      <c r="O564" s="963"/>
      <c r="R564" s="543"/>
    </row>
    <row r="565">
      <c r="O565" s="963"/>
      <c r="R565" s="543"/>
    </row>
    <row r="566">
      <c r="O566" s="963"/>
      <c r="R566" s="543"/>
    </row>
    <row r="567">
      <c r="O567" s="963"/>
      <c r="R567" s="543"/>
    </row>
    <row r="568">
      <c r="O568" s="963"/>
      <c r="R568" s="543"/>
    </row>
    <row r="569">
      <c r="O569" s="963"/>
      <c r="R569" s="543"/>
    </row>
    <row r="570">
      <c r="O570" s="963"/>
      <c r="R570" s="543"/>
    </row>
    <row r="571">
      <c r="O571" s="963"/>
      <c r="R571" s="543"/>
    </row>
    <row r="572">
      <c r="O572" s="963"/>
      <c r="R572" s="543"/>
    </row>
    <row r="573">
      <c r="O573" s="963"/>
      <c r="R573" s="543"/>
    </row>
    <row r="574">
      <c r="O574" s="963"/>
      <c r="R574" s="543"/>
    </row>
    <row r="575">
      <c r="O575" s="963"/>
      <c r="R575" s="543"/>
    </row>
    <row r="576">
      <c r="O576" s="963"/>
      <c r="R576" s="543"/>
    </row>
    <row r="577">
      <c r="O577" s="963"/>
      <c r="R577" s="543"/>
    </row>
    <row r="578">
      <c r="O578" s="963"/>
      <c r="R578" s="543"/>
    </row>
    <row r="579">
      <c r="O579" s="963"/>
      <c r="R579" s="543"/>
    </row>
    <row r="580">
      <c r="O580" s="963"/>
      <c r="R580" s="543"/>
    </row>
    <row r="581">
      <c r="O581" s="963"/>
      <c r="R581" s="543"/>
    </row>
    <row r="582">
      <c r="O582" s="963"/>
      <c r="R582" s="543"/>
    </row>
    <row r="583">
      <c r="O583" s="963"/>
      <c r="R583" s="543"/>
    </row>
    <row r="584">
      <c r="O584" s="963"/>
      <c r="R584" s="543"/>
    </row>
    <row r="585">
      <c r="O585" s="963"/>
      <c r="R585" s="543"/>
    </row>
    <row r="586">
      <c r="O586" s="963"/>
      <c r="R586" s="543"/>
    </row>
    <row r="587">
      <c r="O587" s="963"/>
      <c r="R587" s="543"/>
    </row>
    <row r="588">
      <c r="O588" s="963"/>
      <c r="R588" s="543"/>
    </row>
    <row r="589">
      <c r="O589" s="963"/>
      <c r="R589" s="543"/>
    </row>
    <row r="590">
      <c r="O590" s="963"/>
      <c r="R590" s="543"/>
    </row>
    <row r="591">
      <c r="O591" s="963"/>
      <c r="R591" s="543"/>
    </row>
    <row r="592">
      <c r="O592" s="963"/>
      <c r="R592" s="543"/>
    </row>
    <row r="593">
      <c r="O593" s="963"/>
      <c r="R593" s="543"/>
    </row>
    <row r="594">
      <c r="O594" s="963"/>
      <c r="R594" s="543"/>
    </row>
    <row r="595">
      <c r="O595" s="963"/>
      <c r="R595" s="543"/>
    </row>
    <row r="596">
      <c r="O596" s="963"/>
      <c r="R596" s="543"/>
    </row>
    <row r="597">
      <c r="O597" s="963"/>
      <c r="R597" s="543"/>
    </row>
    <row r="598">
      <c r="O598" s="963"/>
      <c r="R598" s="543"/>
    </row>
    <row r="599">
      <c r="O599" s="963"/>
      <c r="R599" s="543"/>
    </row>
    <row r="600">
      <c r="O600" s="963"/>
      <c r="R600" s="543"/>
    </row>
    <row r="601">
      <c r="O601" s="963"/>
      <c r="R601" s="543"/>
    </row>
    <row r="602">
      <c r="O602" s="963"/>
      <c r="R602" s="543"/>
    </row>
    <row r="603">
      <c r="O603" s="963"/>
      <c r="R603" s="543"/>
    </row>
    <row r="604">
      <c r="O604" s="963"/>
      <c r="R604" s="543"/>
    </row>
    <row r="605">
      <c r="O605" s="963"/>
      <c r="R605" s="543"/>
    </row>
    <row r="606">
      <c r="O606" s="963"/>
      <c r="R606" s="543"/>
    </row>
    <row r="607">
      <c r="O607" s="963"/>
      <c r="R607" s="543"/>
    </row>
    <row r="608">
      <c r="O608" s="963"/>
      <c r="R608" s="543"/>
    </row>
    <row r="609">
      <c r="O609" s="963"/>
      <c r="R609" s="543"/>
    </row>
    <row r="610">
      <c r="O610" s="963"/>
      <c r="R610" s="543"/>
    </row>
    <row r="611">
      <c r="O611" s="963"/>
      <c r="R611" s="543"/>
    </row>
    <row r="612">
      <c r="O612" s="963"/>
      <c r="R612" s="543"/>
    </row>
    <row r="613">
      <c r="O613" s="963"/>
      <c r="R613" s="543"/>
    </row>
    <row r="614">
      <c r="O614" s="963"/>
      <c r="R614" s="543"/>
    </row>
    <row r="615">
      <c r="O615" s="963"/>
      <c r="R615" s="543"/>
    </row>
    <row r="616">
      <c r="O616" s="963"/>
      <c r="R616" s="543"/>
    </row>
    <row r="617">
      <c r="O617" s="963"/>
      <c r="R617" s="543"/>
    </row>
    <row r="618">
      <c r="O618" s="963"/>
      <c r="R618" s="543"/>
    </row>
    <row r="619">
      <c r="O619" s="963"/>
      <c r="R619" s="543"/>
    </row>
    <row r="620">
      <c r="O620" s="963"/>
      <c r="R620" s="543"/>
    </row>
    <row r="621">
      <c r="O621" s="963"/>
      <c r="R621" s="543"/>
    </row>
    <row r="622">
      <c r="O622" s="963"/>
      <c r="R622" s="543"/>
    </row>
    <row r="623">
      <c r="O623" s="963"/>
      <c r="R623" s="543"/>
    </row>
    <row r="624">
      <c r="O624" s="963"/>
      <c r="R624" s="543"/>
    </row>
    <row r="625">
      <c r="O625" s="963"/>
      <c r="R625" s="543"/>
    </row>
    <row r="626">
      <c r="O626" s="963"/>
      <c r="R626" s="543"/>
    </row>
    <row r="627">
      <c r="O627" s="963"/>
      <c r="R627" s="543"/>
    </row>
    <row r="628">
      <c r="O628" s="963"/>
      <c r="R628" s="543"/>
    </row>
    <row r="629">
      <c r="O629" s="963"/>
      <c r="R629" s="543"/>
    </row>
    <row r="630">
      <c r="O630" s="963"/>
      <c r="R630" s="543"/>
    </row>
    <row r="631">
      <c r="O631" s="963"/>
      <c r="R631" s="543"/>
    </row>
    <row r="632">
      <c r="O632" s="963"/>
      <c r="R632" s="543"/>
    </row>
    <row r="633">
      <c r="O633" s="963"/>
      <c r="R633" s="543"/>
    </row>
    <row r="634">
      <c r="O634" s="963"/>
      <c r="R634" s="543"/>
    </row>
    <row r="635">
      <c r="O635" s="963"/>
      <c r="R635" s="543"/>
    </row>
    <row r="636">
      <c r="O636" s="963"/>
      <c r="R636" s="543"/>
    </row>
    <row r="637">
      <c r="O637" s="963"/>
      <c r="R637" s="543"/>
    </row>
    <row r="638">
      <c r="O638" s="963"/>
      <c r="R638" s="543"/>
    </row>
    <row r="639">
      <c r="O639" s="963"/>
      <c r="R639" s="543"/>
    </row>
    <row r="640">
      <c r="O640" s="963"/>
      <c r="R640" s="543"/>
    </row>
    <row r="641">
      <c r="O641" s="963"/>
      <c r="R641" s="543"/>
    </row>
    <row r="642">
      <c r="O642" s="963"/>
      <c r="R642" s="543"/>
    </row>
    <row r="643">
      <c r="O643" s="963"/>
      <c r="R643" s="543"/>
    </row>
    <row r="644">
      <c r="O644" s="963"/>
      <c r="R644" s="543"/>
    </row>
    <row r="645">
      <c r="O645" s="963"/>
      <c r="R645" s="543"/>
    </row>
    <row r="646">
      <c r="O646" s="963"/>
      <c r="R646" s="543"/>
    </row>
    <row r="647">
      <c r="O647" s="963"/>
      <c r="R647" s="543"/>
    </row>
    <row r="648">
      <c r="O648" s="963"/>
      <c r="R648" s="543"/>
    </row>
    <row r="649">
      <c r="O649" s="963"/>
      <c r="R649" s="543"/>
    </row>
    <row r="650">
      <c r="O650" s="963"/>
      <c r="R650" s="543"/>
    </row>
    <row r="651">
      <c r="O651" s="963"/>
      <c r="R651" s="543"/>
    </row>
    <row r="652">
      <c r="O652" s="963"/>
      <c r="R652" s="543"/>
    </row>
    <row r="653">
      <c r="O653" s="963"/>
      <c r="R653" s="543"/>
    </row>
    <row r="654">
      <c r="O654" s="963"/>
      <c r="R654" s="543"/>
    </row>
    <row r="655">
      <c r="O655" s="963"/>
      <c r="R655" s="543"/>
    </row>
    <row r="656">
      <c r="O656" s="963"/>
      <c r="R656" s="543"/>
    </row>
    <row r="657">
      <c r="O657" s="963"/>
      <c r="R657" s="543"/>
    </row>
    <row r="658">
      <c r="O658" s="963"/>
      <c r="R658" s="543"/>
    </row>
    <row r="659">
      <c r="O659" s="963"/>
      <c r="R659" s="543"/>
    </row>
    <row r="660">
      <c r="O660" s="963"/>
      <c r="R660" s="543"/>
    </row>
    <row r="661">
      <c r="O661" s="963"/>
      <c r="R661" s="543"/>
    </row>
    <row r="662">
      <c r="O662" s="963"/>
      <c r="R662" s="543"/>
    </row>
    <row r="663">
      <c r="O663" s="963"/>
      <c r="R663" s="543"/>
    </row>
    <row r="664">
      <c r="O664" s="963"/>
      <c r="R664" s="543"/>
    </row>
    <row r="665">
      <c r="O665" s="963"/>
      <c r="R665" s="543"/>
    </row>
    <row r="666">
      <c r="O666" s="963"/>
      <c r="R666" s="543"/>
    </row>
    <row r="667">
      <c r="O667" s="963"/>
      <c r="R667" s="543"/>
    </row>
    <row r="668">
      <c r="O668" s="963"/>
      <c r="R668" s="543"/>
    </row>
    <row r="669">
      <c r="O669" s="963"/>
      <c r="R669" s="543"/>
    </row>
    <row r="670">
      <c r="O670" s="963"/>
      <c r="R670" s="543"/>
    </row>
    <row r="671">
      <c r="O671" s="963"/>
      <c r="R671" s="543"/>
    </row>
    <row r="672">
      <c r="O672" s="963"/>
      <c r="R672" s="543"/>
    </row>
    <row r="673">
      <c r="O673" s="963"/>
      <c r="R673" s="543"/>
    </row>
    <row r="674">
      <c r="O674" s="963"/>
      <c r="R674" s="543"/>
    </row>
    <row r="675">
      <c r="O675" s="963"/>
      <c r="R675" s="543"/>
    </row>
    <row r="676">
      <c r="O676" s="963"/>
      <c r="R676" s="543"/>
    </row>
    <row r="677">
      <c r="O677" s="963"/>
      <c r="R677" s="543"/>
    </row>
    <row r="678">
      <c r="O678" s="963"/>
      <c r="R678" s="543"/>
    </row>
    <row r="679">
      <c r="O679" s="963"/>
      <c r="R679" s="543"/>
    </row>
    <row r="680">
      <c r="O680" s="963"/>
      <c r="R680" s="543"/>
    </row>
    <row r="681">
      <c r="O681" s="963"/>
      <c r="R681" s="543"/>
    </row>
    <row r="682">
      <c r="O682" s="963"/>
      <c r="R682" s="543"/>
    </row>
    <row r="683">
      <c r="O683" s="963"/>
      <c r="R683" s="543"/>
    </row>
    <row r="684">
      <c r="O684" s="963"/>
      <c r="R684" s="543"/>
    </row>
    <row r="685">
      <c r="O685" s="963"/>
      <c r="R685" s="543"/>
    </row>
    <row r="686">
      <c r="O686" s="963"/>
      <c r="R686" s="543"/>
    </row>
    <row r="687">
      <c r="O687" s="963"/>
      <c r="R687" s="543"/>
    </row>
    <row r="688">
      <c r="O688" s="963"/>
      <c r="R688" s="543"/>
    </row>
    <row r="689">
      <c r="O689" s="963"/>
      <c r="R689" s="543"/>
    </row>
    <row r="690">
      <c r="O690" s="963"/>
      <c r="R690" s="543"/>
    </row>
    <row r="691">
      <c r="O691" s="963"/>
      <c r="R691" s="543"/>
    </row>
    <row r="692">
      <c r="O692" s="963"/>
      <c r="R692" s="543"/>
    </row>
    <row r="693">
      <c r="O693" s="963"/>
      <c r="R693" s="543"/>
    </row>
    <row r="694">
      <c r="O694" s="963"/>
      <c r="R694" s="543"/>
    </row>
    <row r="695">
      <c r="O695" s="963"/>
      <c r="R695" s="543"/>
    </row>
    <row r="696">
      <c r="O696" s="963"/>
      <c r="R696" s="543"/>
    </row>
    <row r="697">
      <c r="O697" s="963"/>
      <c r="R697" s="543"/>
    </row>
    <row r="698">
      <c r="O698" s="963"/>
      <c r="R698" s="543"/>
    </row>
    <row r="699">
      <c r="O699" s="963"/>
      <c r="R699" s="543"/>
    </row>
    <row r="700">
      <c r="O700" s="963"/>
      <c r="R700" s="543"/>
    </row>
    <row r="701">
      <c r="O701" s="963"/>
      <c r="R701" s="543"/>
    </row>
    <row r="702">
      <c r="O702" s="963"/>
      <c r="R702" s="543"/>
    </row>
    <row r="703">
      <c r="O703" s="963"/>
      <c r="R703" s="543"/>
    </row>
    <row r="704">
      <c r="O704" s="963"/>
      <c r="R704" s="543"/>
    </row>
    <row r="705">
      <c r="O705" s="963"/>
      <c r="R705" s="543"/>
    </row>
    <row r="706">
      <c r="O706" s="963"/>
      <c r="R706" s="543"/>
    </row>
    <row r="707">
      <c r="O707" s="963"/>
      <c r="R707" s="543"/>
    </row>
    <row r="708">
      <c r="O708" s="963"/>
      <c r="R708" s="543"/>
    </row>
    <row r="709">
      <c r="O709" s="963"/>
      <c r="R709" s="543"/>
    </row>
    <row r="710">
      <c r="O710" s="963"/>
      <c r="R710" s="543"/>
    </row>
    <row r="711">
      <c r="O711" s="963"/>
      <c r="R711" s="543"/>
    </row>
    <row r="712">
      <c r="O712" s="963"/>
      <c r="R712" s="543"/>
    </row>
    <row r="713">
      <c r="O713" s="963"/>
      <c r="R713" s="543"/>
    </row>
    <row r="714">
      <c r="O714" s="963"/>
      <c r="R714" s="543"/>
    </row>
    <row r="715">
      <c r="O715" s="963"/>
      <c r="R715" s="543"/>
    </row>
    <row r="716">
      <c r="O716" s="963"/>
      <c r="R716" s="543"/>
    </row>
    <row r="717">
      <c r="O717" s="963"/>
      <c r="R717" s="543"/>
    </row>
    <row r="718">
      <c r="O718" s="963"/>
      <c r="R718" s="543"/>
    </row>
    <row r="719">
      <c r="O719" s="963"/>
      <c r="R719" s="543"/>
    </row>
    <row r="720">
      <c r="O720" s="963"/>
      <c r="R720" s="543"/>
    </row>
    <row r="721">
      <c r="O721" s="963"/>
      <c r="R721" s="543"/>
    </row>
    <row r="722">
      <c r="O722" s="963"/>
      <c r="R722" s="543"/>
    </row>
    <row r="723">
      <c r="O723" s="963"/>
      <c r="R723" s="543"/>
    </row>
    <row r="724">
      <c r="O724" s="963"/>
      <c r="R724" s="543"/>
    </row>
    <row r="725">
      <c r="O725" s="963"/>
      <c r="R725" s="543"/>
    </row>
    <row r="726">
      <c r="O726" s="963"/>
      <c r="R726" s="543"/>
    </row>
    <row r="727">
      <c r="O727" s="963"/>
      <c r="R727" s="543"/>
    </row>
    <row r="728">
      <c r="O728" s="963"/>
      <c r="R728" s="543"/>
    </row>
    <row r="729">
      <c r="O729" s="963"/>
      <c r="R729" s="543"/>
    </row>
    <row r="730">
      <c r="O730" s="963"/>
      <c r="R730" s="543"/>
    </row>
    <row r="731">
      <c r="O731" s="963"/>
      <c r="R731" s="543"/>
    </row>
    <row r="732">
      <c r="O732" s="963"/>
      <c r="R732" s="543"/>
    </row>
    <row r="733">
      <c r="O733" s="963"/>
      <c r="R733" s="543"/>
    </row>
    <row r="734">
      <c r="O734" s="963"/>
      <c r="R734" s="543"/>
    </row>
    <row r="735">
      <c r="O735" s="963"/>
      <c r="R735" s="543"/>
    </row>
    <row r="736">
      <c r="O736" s="963"/>
      <c r="R736" s="543"/>
    </row>
    <row r="737">
      <c r="O737" s="963"/>
      <c r="R737" s="543"/>
    </row>
    <row r="738">
      <c r="O738" s="963"/>
      <c r="R738" s="543"/>
    </row>
    <row r="739">
      <c r="O739" s="963"/>
      <c r="R739" s="543"/>
    </row>
    <row r="740">
      <c r="O740" s="963"/>
      <c r="R740" s="543"/>
    </row>
    <row r="741">
      <c r="O741" s="963"/>
      <c r="R741" s="543"/>
    </row>
    <row r="742">
      <c r="O742" s="963"/>
      <c r="R742" s="543"/>
    </row>
    <row r="743">
      <c r="O743" s="963"/>
      <c r="R743" s="543"/>
    </row>
    <row r="744">
      <c r="O744" s="963"/>
      <c r="R744" s="543"/>
    </row>
    <row r="745">
      <c r="O745" s="963"/>
      <c r="R745" s="543"/>
    </row>
    <row r="746">
      <c r="O746" s="963"/>
      <c r="R746" s="543"/>
    </row>
    <row r="747">
      <c r="O747" s="963"/>
      <c r="R747" s="543"/>
    </row>
    <row r="748">
      <c r="O748" s="963"/>
      <c r="R748" s="543"/>
    </row>
    <row r="749">
      <c r="O749" s="963"/>
      <c r="R749" s="543"/>
    </row>
    <row r="750">
      <c r="O750" s="963"/>
      <c r="R750" s="543"/>
    </row>
    <row r="751">
      <c r="O751" s="963"/>
      <c r="R751" s="543"/>
    </row>
    <row r="752">
      <c r="O752" s="963"/>
      <c r="R752" s="543"/>
    </row>
    <row r="753">
      <c r="O753" s="963"/>
      <c r="R753" s="543"/>
    </row>
    <row r="754">
      <c r="O754" s="963"/>
      <c r="R754" s="543"/>
    </row>
    <row r="755">
      <c r="O755" s="963"/>
      <c r="R755" s="543"/>
    </row>
    <row r="756">
      <c r="O756" s="963"/>
      <c r="R756" s="543"/>
    </row>
    <row r="757">
      <c r="O757" s="963"/>
      <c r="R757" s="543"/>
    </row>
    <row r="758">
      <c r="O758" s="963"/>
      <c r="R758" s="543"/>
    </row>
    <row r="759">
      <c r="O759" s="963"/>
      <c r="R759" s="543"/>
    </row>
    <row r="760">
      <c r="O760" s="963"/>
      <c r="R760" s="543"/>
    </row>
    <row r="761">
      <c r="O761" s="963"/>
      <c r="R761" s="543"/>
    </row>
    <row r="762">
      <c r="O762" s="963"/>
      <c r="R762" s="543"/>
    </row>
    <row r="763">
      <c r="O763" s="963"/>
      <c r="R763" s="543"/>
    </row>
    <row r="764">
      <c r="O764" s="963"/>
      <c r="R764" s="543"/>
    </row>
    <row r="765">
      <c r="O765" s="963"/>
      <c r="R765" s="543"/>
    </row>
    <row r="766">
      <c r="O766" s="963"/>
      <c r="R766" s="543"/>
    </row>
    <row r="767">
      <c r="O767" s="963"/>
      <c r="R767" s="543"/>
    </row>
    <row r="768">
      <c r="O768" s="963"/>
      <c r="R768" s="543"/>
    </row>
    <row r="769">
      <c r="O769" s="963"/>
      <c r="R769" s="543"/>
    </row>
    <row r="770">
      <c r="O770" s="963"/>
      <c r="R770" s="543"/>
    </row>
    <row r="771">
      <c r="O771" s="963"/>
      <c r="R771" s="543"/>
    </row>
    <row r="772">
      <c r="O772" s="963"/>
      <c r="R772" s="543"/>
    </row>
    <row r="773">
      <c r="O773" s="963"/>
      <c r="R773" s="543"/>
    </row>
    <row r="774">
      <c r="O774" s="963"/>
      <c r="R774" s="543"/>
    </row>
    <row r="775">
      <c r="O775" s="963"/>
      <c r="R775" s="543"/>
    </row>
    <row r="776">
      <c r="O776" s="963"/>
      <c r="R776" s="543"/>
    </row>
    <row r="777">
      <c r="O777" s="963"/>
      <c r="R777" s="543"/>
    </row>
    <row r="778">
      <c r="O778" s="963"/>
      <c r="R778" s="543"/>
    </row>
    <row r="779">
      <c r="O779" s="963"/>
      <c r="R779" s="543"/>
    </row>
    <row r="780">
      <c r="O780" s="963"/>
      <c r="R780" s="543"/>
    </row>
    <row r="781">
      <c r="O781" s="963"/>
      <c r="R781" s="543"/>
    </row>
    <row r="782">
      <c r="O782" s="963"/>
      <c r="R782" s="543"/>
    </row>
    <row r="783">
      <c r="O783" s="963"/>
      <c r="R783" s="543"/>
    </row>
    <row r="784">
      <c r="O784" s="963"/>
      <c r="R784" s="543"/>
    </row>
    <row r="785">
      <c r="O785" s="963"/>
      <c r="R785" s="543"/>
    </row>
    <row r="786">
      <c r="O786" s="963"/>
      <c r="R786" s="543"/>
    </row>
    <row r="787">
      <c r="O787" s="963"/>
      <c r="R787" s="543"/>
    </row>
    <row r="788">
      <c r="O788" s="963"/>
      <c r="R788" s="543"/>
    </row>
    <row r="789">
      <c r="O789" s="963"/>
      <c r="R789" s="543"/>
    </row>
    <row r="790">
      <c r="O790" s="963"/>
      <c r="R790" s="543"/>
    </row>
    <row r="791">
      <c r="O791" s="963"/>
      <c r="R791" s="543"/>
    </row>
    <row r="792">
      <c r="O792" s="963"/>
      <c r="R792" s="543"/>
    </row>
    <row r="793">
      <c r="O793" s="963"/>
      <c r="R793" s="543"/>
    </row>
    <row r="794">
      <c r="O794" s="963"/>
      <c r="R794" s="543"/>
    </row>
    <row r="795">
      <c r="O795" s="963"/>
      <c r="R795" s="543"/>
    </row>
    <row r="796">
      <c r="O796" s="963"/>
      <c r="R796" s="543"/>
    </row>
    <row r="797">
      <c r="O797" s="963"/>
      <c r="R797" s="543"/>
    </row>
    <row r="798">
      <c r="O798" s="963"/>
      <c r="R798" s="543"/>
    </row>
    <row r="799">
      <c r="O799" s="963"/>
      <c r="R799" s="543"/>
    </row>
    <row r="800">
      <c r="O800" s="963"/>
      <c r="R800" s="543"/>
    </row>
    <row r="801">
      <c r="O801" s="963"/>
      <c r="R801" s="543"/>
    </row>
    <row r="802">
      <c r="O802" s="963"/>
      <c r="R802" s="543"/>
    </row>
    <row r="803">
      <c r="O803" s="963"/>
      <c r="R803" s="543"/>
    </row>
    <row r="804">
      <c r="O804" s="963"/>
      <c r="R804" s="543"/>
    </row>
    <row r="805">
      <c r="O805" s="963"/>
      <c r="R805" s="543"/>
    </row>
    <row r="806">
      <c r="O806" s="963"/>
      <c r="R806" s="543"/>
    </row>
    <row r="807">
      <c r="O807" s="963"/>
      <c r="R807" s="543"/>
    </row>
    <row r="808">
      <c r="O808" s="963"/>
      <c r="R808" s="543"/>
    </row>
    <row r="809">
      <c r="O809" s="963"/>
      <c r="R809" s="543"/>
    </row>
    <row r="810">
      <c r="O810" s="963"/>
      <c r="R810" s="543"/>
    </row>
    <row r="811">
      <c r="O811" s="963"/>
      <c r="R811" s="543"/>
    </row>
    <row r="812">
      <c r="O812" s="963"/>
      <c r="R812" s="543"/>
    </row>
    <row r="813">
      <c r="O813" s="963"/>
      <c r="R813" s="543"/>
    </row>
    <row r="814">
      <c r="O814" s="963"/>
      <c r="R814" s="543"/>
    </row>
    <row r="815">
      <c r="O815" s="963"/>
      <c r="R815" s="543"/>
    </row>
    <row r="816">
      <c r="O816" s="963"/>
      <c r="R816" s="543"/>
    </row>
    <row r="817">
      <c r="O817" s="963"/>
      <c r="R817" s="543"/>
    </row>
    <row r="818">
      <c r="O818" s="963"/>
      <c r="R818" s="543"/>
    </row>
    <row r="819">
      <c r="O819" s="963"/>
      <c r="R819" s="543"/>
    </row>
    <row r="820">
      <c r="O820" s="963"/>
      <c r="R820" s="543"/>
    </row>
    <row r="821">
      <c r="O821" s="963"/>
      <c r="R821" s="543"/>
    </row>
    <row r="822">
      <c r="O822" s="963"/>
      <c r="R822" s="543"/>
    </row>
    <row r="823">
      <c r="O823" s="963"/>
      <c r="R823" s="543"/>
    </row>
    <row r="824">
      <c r="O824" s="963"/>
      <c r="R824" s="543"/>
    </row>
    <row r="825">
      <c r="O825" s="963"/>
      <c r="R825" s="543"/>
    </row>
    <row r="826">
      <c r="O826" s="963"/>
      <c r="R826" s="543"/>
    </row>
    <row r="827">
      <c r="O827" s="963"/>
      <c r="R827" s="543"/>
    </row>
    <row r="828">
      <c r="O828" s="963"/>
      <c r="R828" s="543"/>
    </row>
    <row r="829">
      <c r="O829" s="963"/>
      <c r="R829" s="543"/>
    </row>
    <row r="830">
      <c r="O830" s="963"/>
      <c r="R830" s="543"/>
    </row>
    <row r="831">
      <c r="O831" s="963"/>
      <c r="R831" s="543"/>
    </row>
    <row r="832">
      <c r="O832" s="963"/>
      <c r="R832" s="543"/>
    </row>
    <row r="833">
      <c r="O833" s="963"/>
      <c r="R833" s="543"/>
    </row>
    <row r="834">
      <c r="O834" s="963"/>
      <c r="R834" s="543"/>
    </row>
    <row r="835">
      <c r="O835" s="963"/>
      <c r="R835" s="543"/>
    </row>
    <row r="836">
      <c r="O836" s="963"/>
      <c r="R836" s="543"/>
    </row>
    <row r="837">
      <c r="O837" s="963"/>
      <c r="R837" s="543"/>
    </row>
    <row r="838">
      <c r="O838" s="963"/>
      <c r="R838" s="543"/>
    </row>
    <row r="839">
      <c r="O839" s="963"/>
      <c r="R839" s="543"/>
    </row>
    <row r="840">
      <c r="O840" s="963"/>
      <c r="R840" s="543"/>
    </row>
    <row r="841">
      <c r="O841" s="963"/>
      <c r="R841" s="543"/>
    </row>
    <row r="842">
      <c r="O842" s="963"/>
      <c r="R842" s="543"/>
    </row>
    <row r="843">
      <c r="O843" s="963"/>
      <c r="R843" s="543"/>
    </row>
    <row r="844">
      <c r="O844" s="963"/>
      <c r="R844" s="543"/>
    </row>
    <row r="845">
      <c r="O845" s="963"/>
      <c r="R845" s="543"/>
    </row>
    <row r="846">
      <c r="O846" s="963"/>
      <c r="R846" s="543"/>
    </row>
    <row r="847">
      <c r="O847" s="963"/>
      <c r="R847" s="543"/>
    </row>
    <row r="848">
      <c r="O848" s="963"/>
      <c r="R848" s="543"/>
    </row>
    <row r="849">
      <c r="O849" s="963"/>
      <c r="R849" s="543"/>
    </row>
    <row r="850">
      <c r="O850" s="963"/>
      <c r="R850" s="543"/>
    </row>
    <row r="851">
      <c r="O851" s="963"/>
      <c r="R851" s="543"/>
    </row>
    <row r="852">
      <c r="O852" s="963"/>
      <c r="R852" s="543"/>
    </row>
    <row r="853">
      <c r="O853" s="963"/>
      <c r="R853" s="543"/>
    </row>
    <row r="854">
      <c r="O854" s="963"/>
      <c r="R854" s="543"/>
    </row>
    <row r="855">
      <c r="O855" s="963"/>
      <c r="R855" s="543"/>
    </row>
    <row r="856">
      <c r="O856" s="963"/>
      <c r="R856" s="543"/>
    </row>
    <row r="857">
      <c r="O857" s="963"/>
      <c r="R857" s="543"/>
    </row>
    <row r="858">
      <c r="O858" s="963"/>
      <c r="R858" s="543"/>
    </row>
    <row r="859">
      <c r="O859" s="963"/>
      <c r="R859" s="543"/>
    </row>
    <row r="860">
      <c r="O860" s="963"/>
      <c r="R860" s="543"/>
    </row>
    <row r="861">
      <c r="O861" s="963"/>
      <c r="R861" s="543"/>
    </row>
    <row r="862">
      <c r="O862" s="963"/>
      <c r="R862" s="543"/>
    </row>
    <row r="863">
      <c r="O863" s="963"/>
      <c r="R863" s="543"/>
    </row>
    <row r="864">
      <c r="O864" s="963"/>
      <c r="R864" s="543"/>
    </row>
    <row r="865">
      <c r="O865" s="963"/>
      <c r="R865" s="543"/>
    </row>
    <row r="866">
      <c r="O866" s="963"/>
      <c r="R866" s="543"/>
    </row>
    <row r="867">
      <c r="O867" s="963"/>
      <c r="R867" s="543"/>
    </row>
    <row r="868">
      <c r="O868" s="963"/>
      <c r="R868" s="543"/>
    </row>
    <row r="869">
      <c r="O869" s="963"/>
      <c r="R869" s="543"/>
    </row>
    <row r="870">
      <c r="O870" s="963"/>
      <c r="R870" s="543"/>
    </row>
    <row r="871">
      <c r="O871" s="963"/>
      <c r="R871" s="543"/>
    </row>
    <row r="872">
      <c r="O872" s="963"/>
      <c r="R872" s="543"/>
    </row>
    <row r="873">
      <c r="O873" s="963"/>
      <c r="R873" s="543"/>
    </row>
    <row r="874">
      <c r="O874" s="963"/>
      <c r="R874" s="543"/>
    </row>
    <row r="875">
      <c r="O875" s="963"/>
      <c r="R875" s="543"/>
    </row>
    <row r="876">
      <c r="O876" s="963"/>
      <c r="R876" s="543"/>
    </row>
    <row r="877">
      <c r="O877" s="963"/>
      <c r="R877" s="543"/>
    </row>
    <row r="878">
      <c r="O878" s="963"/>
      <c r="R878" s="543"/>
    </row>
    <row r="879">
      <c r="O879" s="963"/>
      <c r="R879" s="543"/>
    </row>
    <row r="880">
      <c r="O880" s="963"/>
      <c r="R880" s="543"/>
    </row>
    <row r="881">
      <c r="O881" s="963"/>
      <c r="R881" s="543"/>
    </row>
    <row r="882">
      <c r="O882" s="963"/>
      <c r="R882" s="543"/>
    </row>
    <row r="883">
      <c r="O883" s="963"/>
      <c r="R883" s="543"/>
    </row>
    <row r="884">
      <c r="O884" s="963"/>
      <c r="R884" s="543"/>
    </row>
    <row r="885">
      <c r="O885" s="963"/>
      <c r="R885" s="543"/>
    </row>
    <row r="886">
      <c r="O886" s="963"/>
      <c r="R886" s="543"/>
    </row>
    <row r="887">
      <c r="O887" s="963"/>
      <c r="R887" s="543"/>
    </row>
    <row r="888">
      <c r="O888" s="963"/>
      <c r="R888" s="543"/>
    </row>
    <row r="889">
      <c r="O889" s="963"/>
      <c r="R889" s="543"/>
    </row>
    <row r="890">
      <c r="O890" s="963"/>
      <c r="R890" s="543"/>
    </row>
    <row r="891">
      <c r="O891" s="963"/>
      <c r="R891" s="543"/>
    </row>
    <row r="892">
      <c r="O892" s="963"/>
      <c r="R892" s="543"/>
    </row>
    <row r="893">
      <c r="O893" s="963"/>
      <c r="R893" s="543"/>
    </row>
    <row r="894">
      <c r="O894" s="963"/>
      <c r="R894" s="543"/>
    </row>
    <row r="895">
      <c r="O895" s="963"/>
      <c r="R895" s="543"/>
    </row>
    <row r="896">
      <c r="O896" s="963"/>
      <c r="R896" s="543"/>
    </row>
    <row r="897">
      <c r="O897" s="963"/>
      <c r="R897" s="543"/>
    </row>
    <row r="898">
      <c r="O898" s="963"/>
      <c r="R898" s="543"/>
    </row>
    <row r="899">
      <c r="O899" s="963"/>
      <c r="R899" s="543"/>
    </row>
    <row r="900">
      <c r="O900" s="963"/>
      <c r="R900" s="543"/>
    </row>
    <row r="901">
      <c r="O901" s="963"/>
      <c r="R901" s="543"/>
    </row>
    <row r="902">
      <c r="O902" s="963"/>
      <c r="R902" s="543"/>
    </row>
    <row r="903">
      <c r="O903" s="963"/>
      <c r="R903" s="543"/>
    </row>
    <row r="904">
      <c r="O904" s="963"/>
      <c r="R904" s="543"/>
    </row>
    <row r="905">
      <c r="O905" s="963"/>
      <c r="R905" s="543"/>
    </row>
    <row r="906">
      <c r="O906" s="963"/>
      <c r="R906" s="543"/>
    </row>
    <row r="907">
      <c r="O907" s="963"/>
      <c r="R907" s="543"/>
    </row>
    <row r="908">
      <c r="O908" s="963"/>
      <c r="R908" s="543"/>
    </row>
    <row r="909">
      <c r="O909" s="963"/>
      <c r="R909" s="543"/>
    </row>
    <row r="910">
      <c r="O910" s="963"/>
      <c r="R910" s="543"/>
    </row>
    <row r="911">
      <c r="O911" s="963"/>
      <c r="R911" s="543"/>
    </row>
    <row r="912">
      <c r="O912" s="963"/>
      <c r="R912" s="543"/>
    </row>
    <row r="913">
      <c r="O913" s="963"/>
      <c r="R913" s="543"/>
    </row>
    <row r="914">
      <c r="O914" s="963"/>
      <c r="R914" s="543"/>
    </row>
    <row r="915">
      <c r="O915" s="963"/>
      <c r="R915" s="543"/>
    </row>
    <row r="916">
      <c r="O916" s="963"/>
      <c r="R916" s="543"/>
    </row>
    <row r="917">
      <c r="O917" s="963"/>
      <c r="R917" s="543"/>
    </row>
    <row r="918">
      <c r="O918" s="963"/>
      <c r="R918" s="543"/>
    </row>
    <row r="919">
      <c r="O919" s="963"/>
      <c r="R919" s="543"/>
    </row>
    <row r="920">
      <c r="O920" s="963"/>
      <c r="R920" s="543"/>
    </row>
    <row r="921">
      <c r="O921" s="963"/>
      <c r="R921" s="543"/>
    </row>
    <row r="922">
      <c r="O922" s="963"/>
      <c r="R922" s="543"/>
    </row>
    <row r="923">
      <c r="O923" s="963"/>
      <c r="R923" s="543"/>
    </row>
    <row r="924">
      <c r="O924" s="963"/>
      <c r="R924" s="543"/>
    </row>
    <row r="925">
      <c r="O925" s="963"/>
      <c r="R925" s="543"/>
    </row>
    <row r="926">
      <c r="O926" s="963"/>
      <c r="R926" s="543"/>
    </row>
    <row r="927">
      <c r="O927" s="963"/>
      <c r="R927" s="543"/>
    </row>
    <row r="928">
      <c r="O928" s="963"/>
      <c r="R928" s="543"/>
    </row>
    <row r="929">
      <c r="O929" s="963"/>
      <c r="R929" s="543"/>
    </row>
    <row r="930">
      <c r="O930" s="963"/>
      <c r="R930" s="543"/>
    </row>
    <row r="931">
      <c r="O931" s="963"/>
      <c r="R931" s="543"/>
    </row>
    <row r="932">
      <c r="O932" s="963"/>
      <c r="R932" s="543"/>
    </row>
    <row r="933">
      <c r="O933" s="963"/>
      <c r="R933" s="543"/>
    </row>
    <row r="934">
      <c r="O934" s="963"/>
      <c r="R934" s="543"/>
    </row>
    <row r="935">
      <c r="O935" s="963"/>
      <c r="R935" s="543"/>
    </row>
    <row r="936">
      <c r="O936" s="963"/>
      <c r="R936" s="543"/>
    </row>
    <row r="937">
      <c r="O937" s="963"/>
      <c r="R937" s="543"/>
    </row>
    <row r="938">
      <c r="O938" s="963"/>
      <c r="R938" s="543"/>
    </row>
    <row r="939">
      <c r="O939" s="963"/>
      <c r="R939" s="543"/>
    </row>
    <row r="940">
      <c r="O940" s="963"/>
      <c r="R940" s="543"/>
    </row>
    <row r="941">
      <c r="O941" s="963"/>
      <c r="R941" s="543"/>
    </row>
    <row r="942">
      <c r="O942" s="963"/>
      <c r="R942" s="543"/>
    </row>
    <row r="943">
      <c r="O943" s="963"/>
      <c r="R943" s="543"/>
    </row>
    <row r="944">
      <c r="O944" s="963"/>
      <c r="R944" s="543"/>
    </row>
    <row r="945">
      <c r="O945" s="963"/>
      <c r="R945" s="543"/>
    </row>
    <row r="946">
      <c r="O946" s="963"/>
      <c r="R946" s="543"/>
    </row>
    <row r="947">
      <c r="O947" s="963"/>
      <c r="R947" s="543"/>
    </row>
    <row r="948">
      <c r="O948" s="963"/>
      <c r="R948" s="543"/>
    </row>
    <row r="949">
      <c r="O949" s="963"/>
      <c r="R949" s="543"/>
    </row>
    <row r="950">
      <c r="O950" s="963"/>
      <c r="R950" s="543"/>
    </row>
    <row r="951">
      <c r="O951" s="963"/>
      <c r="R951" s="543"/>
    </row>
    <row r="952">
      <c r="O952" s="963"/>
      <c r="R952" s="543"/>
    </row>
    <row r="953">
      <c r="O953" s="963"/>
      <c r="R953" s="543"/>
    </row>
    <row r="954">
      <c r="O954" s="963"/>
      <c r="R954" s="543"/>
    </row>
    <row r="955">
      <c r="O955" s="963"/>
      <c r="R955" s="543"/>
    </row>
    <row r="956">
      <c r="O956" s="963"/>
      <c r="R956" s="543"/>
    </row>
    <row r="957">
      <c r="O957" s="963"/>
      <c r="R957" s="543"/>
    </row>
    <row r="958">
      <c r="O958" s="963"/>
      <c r="R958" s="543"/>
    </row>
    <row r="959">
      <c r="O959" s="963"/>
      <c r="R959" s="543"/>
    </row>
    <row r="960">
      <c r="O960" s="963"/>
      <c r="R960" s="543"/>
    </row>
    <row r="961">
      <c r="O961" s="963"/>
      <c r="R961" s="543"/>
    </row>
    <row r="962">
      <c r="O962" s="963"/>
      <c r="R962" s="543"/>
    </row>
    <row r="963">
      <c r="O963" s="963"/>
      <c r="R963" s="543"/>
    </row>
    <row r="964">
      <c r="O964" s="963"/>
      <c r="R964" s="543"/>
    </row>
    <row r="965">
      <c r="O965" s="963"/>
      <c r="R965" s="543"/>
    </row>
    <row r="966">
      <c r="O966" s="963"/>
      <c r="R966" s="543"/>
    </row>
    <row r="967">
      <c r="O967" s="963"/>
      <c r="R967" s="543"/>
    </row>
    <row r="968">
      <c r="O968" s="963"/>
      <c r="R968" s="543"/>
    </row>
    <row r="969">
      <c r="O969" s="963"/>
      <c r="R969" s="543"/>
    </row>
    <row r="970">
      <c r="O970" s="963"/>
      <c r="R970" s="543"/>
    </row>
    <row r="971">
      <c r="O971" s="963"/>
      <c r="R971" s="543"/>
    </row>
    <row r="972">
      <c r="O972" s="963"/>
      <c r="R972" s="543"/>
    </row>
    <row r="973">
      <c r="O973" s="963"/>
      <c r="R973" s="543"/>
    </row>
    <row r="974">
      <c r="O974" s="963"/>
      <c r="R974" s="543"/>
    </row>
    <row r="975">
      <c r="O975" s="963"/>
      <c r="R975" s="543"/>
    </row>
    <row r="976">
      <c r="O976" s="963"/>
      <c r="R976" s="543"/>
    </row>
    <row r="977">
      <c r="O977" s="963"/>
      <c r="R977" s="543"/>
    </row>
    <row r="978">
      <c r="O978" s="963"/>
      <c r="R978" s="543"/>
    </row>
    <row r="979">
      <c r="O979" s="963"/>
      <c r="R979" s="543"/>
    </row>
    <row r="980">
      <c r="O980" s="963"/>
      <c r="R980" s="543"/>
    </row>
    <row r="981">
      <c r="O981" s="963"/>
      <c r="R981" s="543"/>
    </row>
    <row r="982">
      <c r="O982" s="963"/>
      <c r="R982" s="543"/>
    </row>
    <row r="983">
      <c r="O983" s="963"/>
      <c r="R983" s="543"/>
    </row>
    <row r="984">
      <c r="O984" s="963"/>
      <c r="R984" s="543"/>
    </row>
    <row r="985">
      <c r="O985" s="963"/>
      <c r="R985" s="543"/>
    </row>
    <row r="986">
      <c r="O986" s="963"/>
      <c r="R986" s="543"/>
    </row>
    <row r="987">
      <c r="O987" s="963"/>
      <c r="R987" s="543"/>
    </row>
    <row r="988">
      <c r="O988" s="963"/>
      <c r="R988" s="543"/>
    </row>
    <row r="989">
      <c r="O989" s="963"/>
      <c r="R989" s="543"/>
    </row>
    <row r="990">
      <c r="O990" s="963"/>
      <c r="R990" s="543"/>
    </row>
    <row r="991">
      <c r="O991" s="963"/>
      <c r="R991" s="543"/>
    </row>
    <row r="992">
      <c r="O992" s="963"/>
      <c r="R992" s="543"/>
    </row>
    <row r="993">
      <c r="O993" s="963"/>
      <c r="R993" s="543"/>
    </row>
    <row r="994">
      <c r="O994" s="963"/>
      <c r="R994" s="543"/>
    </row>
    <row r="995">
      <c r="O995" s="963"/>
      <c r="R995" s="543"/>
    </row>
    <row r="996">
      <c r="O996" s="963"/>
      <c r="R996" s="543"/>
    </row>
    <row r="997">
      <c r="O997" s="963"/>
      <c r="R997" s="543"/>
    </row>
    <row r="998">
      <c r="O998" s="963"/>
      <c r="R998" s="543"/>
    </row>
    <row r="999">
      <c r="O999" s="963"/>
      <c r="R999" s="543"/>
    </row>
    <row r="1000">
      <c r="O1000" s="963"/>
      <c r="R1000" s="543"/>
    </row>
    <row r="1001">
      <c r="O1001" s="963"/>
      <c r="R1001" s="543"/>
    </row>
    <row r="1002">
      <c r="O1002" s="963"/>
      <c r="R1002" s="543"/>
    </row>
    <row r="1003">
      <c r="O1003" s="963"/>
      <c r="R1003" s="543"/>
    </row>
    <row r="1004">
      <c r="O1004" s="963"/>
      <c r="R1004" s="543"/>
    </row>
    <row r="1005">
      <c r="O1005" s="963"/>
      <c r="R1005" s="543"/>
    </row>
    <row r="1006">
      <c r="O1006" s="963"/>
      <c r="R1006" s="543"/>
    </row>
  </sheetData>
  <autoFilter ref="$B$7:$AD$21">
    <sortState ref="B7:AD21">
      <sortCondition descending="1" ref="I7:I21"/>
      <sortCondition descending="1" ref="R7:R21"/>
      <sortCondition descending="1" ref="F7:F21"/>
    </sortState>
  </autoFilter>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
    <col customWidth="1" min="5" max="5" width="3.88"/>
  </cols>
  <sheetData>
    <row r="1">
      <c r="C1" s="553">
        <f>countif($A$6:$A$999,1)</f>
        <v>4</v>
      </c>
    </row>
    <row r="2">
      <c r="A2" s="205" t="s">
        <v>1801</v>
      </c>
      <c r="C2" s="799">
        <f>sumif($A$6:$A$999,1,$H$6:$H$999)/C1</f>
        <v>10.825</v>
      </c>
    </row>
    <row r="3">
      <c r="A3" s="205" t="s">
        <v>1784</v>
      </c>
      <c r="C3" s="799">
        <f>sumif($A$6:$A$999,1,$I$6:$I$999)/C1</f>
        <v>73</v>
      </c>
      <c r="U3" s="205" t="s">
        <v>1802</v>
      </c>
    </row>
    <row r="4">
      <c r="J4" s="205" t="s">
        <v>1803</v>
      </c>
      <c r="K4" s="205">
        <v>21.0</v>
      </c>
      <c r="V4" s="205" t="s">
        <v>1804</v>
      </c>
    </row>
    <row r="5">
      <c r="A5" s="205" t="s">
        <v>1037</v>
      </c>
      <c r="B5" s="205"/>
      <c r="D5" s="205" t="s">
        <v>1311</v>
      </c>
      <c r="E5" s="205"/>
      <c r="F5" s="205" t="s">
        <v>1805</v>
      </c>
      <c r="G5" s="205" t="s">
        <v>1315</v>
      </c>
      <c r="H5" s="205" t="s">
        <v>1806</v>
      </c>
      <c r="I5" s="965" t="s">
        <v>1063</v>
      </c>
      <c r="J5" s="205" t="s">
        <v>1807</v>
      </c>
      <c r="K5" s="205" t="s">
        <v>1808</v>
      </c>
      <c r="L5" s="205" t="s">
        <v>1809</v>
      </c>
      <c r="M5" s="205" t="s">
        <v>1810</v>
      </c>
      <c r="N5" s="205" t="s">
        <v>1811</v>
      </c>
      <c r="O5" s="205" t="s">
        <v>1812</v>
      </c>
      <c r="P5" s="205" t="s">
        <v>66</v>
      </c>
      <c r="Q5" s="205" t="s">
        <v>60</v>
      </c>
      <c r="R5" s="205" t="s">
        <v>105</v>
      </c>
      <c r="S5" s="205" t="s">
        <v>1813</v>
      </c>
      <c r="T5" s="205" t="s">
        <v>140</v>
      </c>
      <c r="U5" s="205" t="s">
        <v>1814</v>
      </c>
      <c r="V5" s="205" t="s">
        <v>1807</v>
      </c>
      <c r="W5" s="205" t="s">
        <v>1808</v>
      </c>
      <c r="X5" s="205" t="s">
        <v>1809</v>
      </c>
      <c r="Y5" s="205" t="s">
        <v>1810</v>
      </c>
      <c r="Z5" s="205" t="s">
        <v>1811</v>
      </c>
      <c r="AA5" s="205" t="s">
        <v>1812</v>
      </c>
      <c r="AB5" s="205" t="s">
        <v>66</v>
      </c>
      <c r="AC5" s="205" t="s">
        <v>60</v>
      </c>
    </row>
    <row r="6">
      <c r="A6" s="205">
        <v>0.0</v>
      </c>
      <c r="B6" s="553">
        <v>1.0</v>
      </c>
      <c r="C6" s="205" t="s">
        <v>220</v>
      </c>
      <c r="D6" s="553" t="str">
        <f>vlookup(C6,'セッション実施状況管理'!$I:$T,11,false)</f>
        <v>-</v>
      </c>
      <c r="E6" s="553" t="str">
        <f>iferror(vlookup(C6,'セッション実施状況管理'!$I:$U,12,false),"-")</f>
        <v>宮田友理</v>
      </c>
      <c r="F6" s="966">
        <f>vlookup(C6,'セッション実施状況管理'!$I$5:$S999,10,false)</f>
        <v>45273</v>
      </c>
      <c r="G6" s="205">
        <v>34.0</v>
      </c>
      <c r="H6" s="205">
        <v>0.0</v>
      </c>
      <c r="I6" s="967">
        <f t="shared" ref="I6:I7" si="1">sum(J6:O6)</f>
        <v>0</v>
      </c>
      <c r="J6" s="205">
        <v>0.0</v>
      </c>
      <c r="K6" s="205">
        <v>0.0</v>
      </c>
      <c r="L6" s="205">
        <v>0.0</v>
      </c>
      <c r="M6" s="205">
        <v>0.0</v>
      </c>
      <c r="N6" s="205">
        <v>0.0</v>
      </c>
      <c r="O6" s="205">
        <v>0.0</v>
      </c>
      <c r="P6" s="205">
        <v>0.0</v>
      </c>
      <c r="Q6" s="205">
        <v>0.0</v>
      </c>
      <c r="R6" s="205">
        <v>0.0</v>
      </c>
      <c r="S6" s="205">
        <v>0.0</v>
      </c>
      <c r="T6" s="205">
        <v>0.0</v>
      </c>
    </row>
    <row r="7">
      <c r="A7" s="205">
        <v>1.0</v>
      </c>
      <c r="B7" s="553">
        <v>2.0</v>
      </c>
      <c r="C7" s="205" t="s">
        <v>223</v>
      </c>
      <c r="D7" s="968">
        <f>vlookup(C7,'セッション実施状況管理'!$I:$T,11,false)</f>
        <v>45460</v>
      </c>
      <c r="E7" s="553" t="str">
        <f>iferror(vlookup(C7,'セッション実施状況管理'!$I:$U,12,false),"-")</f>
        <v>中村恵理</v>
      </c>
      <c r="F7" s="966">
        <f>vlookup(C7,'セッション実施状況管理'!$I$5:$S999,10,false)</f>
        <v>45280</v>
      </c>
      <c r="G7" s="205">
        <v>70000.0</v>
      </c>
      <c r="H7" s="205">
        <v>18.8</v>
      </c>
      <c r="I7" s="967">
        <f t="shared" si="1"/>
        <v>81</v>
      </c>
      <c r="J7" s="168">
        <v>0.0</v>
      </c>
      <c r="K7" s="168">
        <v>1.0</v>
      </c>
      <c r="L7" s="168">
        <v>6.0</v>
      </c>
      <c r="M7" s="168">
        <v>27.0</v>
      </c>
      <c r="N7" s="168">
        <v>28.0</v>
      </c>
      <c r="O7" s="168">
        <v>19.0</v>
      </c>
      <c r="P7" s="205">
        <v>8.0</v>
      </c>
      <c r="Q7" s="205">
        <v>7.0</v>
      </c>
      <c r="R7" s="205">
        <v>6.0</v>
      </c>
      <c r="S7" s="205">
        <v>5.0</v>
      </c>
      <c r="T7" s="205">
        <v>6.0</v>
      </c>
    </row>
    <row r="8">
      <c r="A8" s="205">
        <v>0.0</v>
      </c>
      <c r="B8" s="553">
        <v>3.0</v>
      </c>
      <c r="C8" s="205" t="s">
        <v>225</v>
      </c>
      <c r="D8" s="968">
        <f>vlookup(C8,'セッション実施状況管理'!$I:$T,11,false)</f>
        <v>45455</v>
      </c>
      <c r="E8" s="553" t="str">
        <f>iferror(vlookup(C8,'セッション実施状況管理'!$I:$U,12,false),"-")</f>
        <v>森本風花</v>
      </c>
      <c r="F8" s="966">
        <f>vlookup(C8,'セッション実施状況管理'!$I$5:$S999,10,false)</f>
        <v>45275</v>
      </c>
      <c r="G8" s="205">
        <v>0.0</v>
      </c>
      <c r="I8" s="965">
        <v>5.0</v>
      </c>
    </row>
    <row r="9">
      <c r="A9" s="205">
        <v>0.0</v>
      </c>
      <c r="B9" s="553">
        <v>4.0</v>
      </c>
      <c r="C9" s="205" t="s">
        <v>227</v>
      </c>
      <c r="D9" s="968">
        <f>vlookup(C9,'セッション実施状況管理'!$I:$T,11,false)</f>
        <v>45466</v>
      </c>
      <c r="E9" s="553" t="str">
        <f>iferror(vlookup(C9,'セッション実施状況管理'!$I:$U,12,false),"-")</f>
        <v>野村佑佳</v>
      </c>
      <c r="F9" s="966">
        <f>vlookup(C9,'セッション実施状況管理'!$I$5:$S999,10,false)</f>
        <v>45286</v>
      </c>
      <c r="G9" s="205" t="s">
        <v>53</v>
      </c>
      <c r="I9" s="967">
        <f>sum(J9:O9)</f>
        <v>0</v>
      </c>
    </row>
    <row r="10">
      <c r="A10" s="205">
        <v>0.0</v>
      </c>
      <c r="B10" s="553">
        <v>5.0</v>
      </c>
      <c r="C10" s="205" t="s">
        <v>229</v>
      </c>
      <c r="D10" s="968">
        <f>vlookup(C10,'セッション実施状況管理'!$I:$T,11,false)</f>
        <v>45130</v>
      </c>
      <c r="E10" s="553" t="str">
        <f>iferror(vlookup(C10,'セッション実施状況管理'!$I:$U,12,false),"-")</f>
        <v>豊榮信江</v>
      </c>
      <c r="F10" s="966">
        <f>vlookup(C10,'セッション実施状況管理'!$I$5:$S999,10,false)</f>
        <v>44950</v>
      </c>
      <c r="G10" s="205">
        <v>12.0</v>
      </c>
      <c r="I10" s="965">
        <v>12.0</v>
      </c>
    </row>
    <row r="11">
      <c r="A11" s="205">
        <v>0.0</v>
      </c>
      <c r="B11" s="553">
        <v>6.0</v>
      </c>
      <c r="C11" s="205" t="s">
        <v>231</v>
      </c>
      <c r="D11" s="968">
        <f>vlookup(C11,'セッション実施状況管理'!$I:$T,11,false)</f>
        <v>45516</v>
      </c>
      <c r="E11" s="553" t="str">
        <f>iferror(vlookup(C11,'セッション実施状況管理'!$I:$U,12,false),"-")</f>
        <v>野村佑佳</v>
      </c>
      <c r="F11" s="966">
        <f>vlookup(C11,'セッション実施状況管理'!$I$5:$S999,10,false)</f>
        <v>45336</v>
      </c>
      <c r="G11" s="205">
        <v>7241.0</v>
      </c>
      <c r="H11" s="205">
        <v>19.7</v>
      </c>
      <c r="I11" s="967">
        <f>sum(L11:Q11)</f>
        <v>102</v>
      </c>
      <c r="J11" s="205">
        <v>0.0</v>
      </c>
      <c r="K11" s="205">
        <v>0.0</v>
      </c>
      <c r="L11" s="168">
        <v>0.0</v>
      </c>
      <c r="M11" s="168">
        <v>0.0</v>
      </c>
      <c r="N11" s="168">
        <v>30.0</v>
      </c>
      <c r="O11" s="168">
        <v>30.0</v>
      </c>
      <c r="P11" s="168">
        <v>31.0</v>
      </c>
      <c r="Q11" s="168">
        <v>11.0</v>
      </c>
      <c r="R11" s="205">
        <v>9.0</v>
      </c>
      <c r="S11" s="205">
        <v>7.0</v>
      </c>
      <c r="T11" s="205">
        <v>0.0</v>
      </c>
    </row>
    <row r="12">
      <c r="A12" s="205">
        <v>0.0</v>
      </c>
      <c r="B12" s="553">
        <v>7.0</v>
      </c>
      <c r="C12" s="205" t="s">
        <v>232</v>
      </c>
      <c r="D12" s="968">
        <f>vlookup(C12,'セッション実施状況管理'!$I:$T,11,false)</f>
        <v>45503</v>
      </c>
      <c r="E12" s="553" t="str">
        <f>iferror(vlookup(C12,'セッション実施状況管理'!$I:$U,12,false),"-")</f>
        <v>宮田友理</v>
      </c>
      <c r="F12" s="966">
        <f>vlookup(C12,'セッション実施状況管理'!$I$5:$S999,10,false)</f>
        <v>45323</v>
      </c>
      <c r="G12" s="205">
        <v>64.0</v>
      </c>
      <c r="H12" s="205">
        <v>1.0</v>
      </c>
      <c r="I12" s="967">
        <f>sum(K12:P12)</f>
        <v>6</v>
      </c>
      <c r="J12" s="205">
        <v>0.0</v>
      </c>
      <c r="K12" s="168">
        <v>0.0</v>
      </c>
      <c r="L12" s="168">
        <v>1.0</v>
      </c>
      <c r="M12" s="168">
        <v>5.0</v>
      </c>
      <c r="N12" s="168">
        <v>0.0</v>
      </c>
      <c r="O12" s="168">
        <v>0.0</v>
      </c>
      <c r="P12" s="168">
        <v>0.0</v>
      </c>
      <c r="Q12" s="205">
        <v>0.0</v>
      </c>
      <c r="R12" s="205">
        <v>0.0</v>
      </c>
      <c r="S12" s="205">
        <v>0.0</v>
      </c>
      <c r="T12" s="205">
        <v>0.0</v>
      </c>
    </row>
    <row r="13">
      <c r="A13" s="205">
        <v>0.0</v>
      </c>
      <c r="B13" s="553">
        <v>9.0</v>
      </c>
      <c r="C13" s="205" t="s">
        <v>233</v>
      </c>
      <c r="D13" s="968">
        <f>vlookup(C13,'セッション実施状況管理'!$I:$T,11,false)</f>
        <v>45515</v>
      </c>
      <c r="E13" s="553" t="str">
        <f>iferror(vlookup(C13,'セッション実施状況管理'!$I:$U,12,false),"-")</f>
        <v>中村恵理</v>
      </c>
      <c r="F13" s="966">
        <f>vlookup(C13,'セッション実施状況管理'!$I$5:$S999,10,false)</f>
        <v>45335</v>
      </c>
      <c r="G13" s="205">
        <v>75.0</v>
      </c>
      <c r="H13" s="205">
        <v>8.3</v>
      </c>
      <c r="I13" s="967">
        <f t="shared" ref="I13:I14" si="2">sum(L13:Q13)</f>
        <v>45</v>
      </c>
      <c r="J13" s="205">
        <v>0.0</v>
      </c>
      <c r="K13" s="205">
        <v>0.0</v>
      </c>
      <c r="L13" s="168">
        <v>0.0</v>
      </c>
      <c r="M13" s="168">
        <v>5.0</v>
      </c>
      <c r="N13" s="168">
        <v>13.0</v>
      </c>
      <c r="O13" s="168">
        <v>9.0</v>
      </c>
      <c r="P13" s="168">
        <v>7.0</v>
      </c>
      <c r="Q13" s="168">
        <v>11.0</v>
      </c>
      <c r="R13" s="205">
        <v>2.0</v>
      </c>
      <c r="S13" s="205">
        <v>1.0</v>
      </c>
      <c r="T13" s="205">
        <v>2.0</v>
      </c>
    </row>
    <row r="14">
      <c r="A14" s="205">
        <v>0.0</v>
      </c>
      <c r="B14" s="553">
        <v>10.0</v>
      </c>
      <c r="C14" s="205" t="s">
        <v>234</v>
      </c>
      <c r="D14" s="968">
        <f>vlookup(C14,'セッション実施状況管理'!$I:$T,11,false)</f>
        <v>45514</v>
      </c>
      <c r="E14" s="553" t="str">
        <f>iferror(vlookup(C14,'セッション実施状況管理'!$I:$U,12,false),"-")</f>
        <v>森本風花</v>
      </c>
      <c r="F14" s="966">
        <f>vlookup(C14,'セッション実施状況管理'!$I$5:$S999,10,false)</f>
        <v>45334</v>
      </c>
      <c r="G14" s="205">
        <v>127.0</v>
      </c>
      <c r="H14" s="205">
        <v>21.7</v>
      </c>
      <c r="I14" s="967">
        <f t="shared" si="2"/>
        <v>109</v>
      </c>
      <c r="J14" s="205">
        <v>0.0</v>
      </c>
      <c r="K14" s="205">
        <v>0.0</v>
      </c>
      <c r="L14" s="168">
        <v>0.0</v>
      </c>
      <c r="M14" s="168">
        <v>3.0</v>
      </c>
      <c r="N14" s="168">
        <v>17.0</v>
      </c>
      <c r="O14" s="168">
        <v>27.0</v>
      </c>
      <c r="P14" s="168">
        <v>31.0</v>
      </c>
      <c r="Q14" s="168">
        <v>31.0</v>
      </c>
      <c r="R14" s="205">
        <v>8.0</v>
      </c>
      <c r="S14" s="205">
        <v>5.0</v>
      </c>
      <c r="T14" s="205">
        <v>8.0</v>
      </c>
    </row>
    <row r="15">
      <c r="B15" s="553">
        <v>11.0</v>
      </c>
      <c r="C15" s="205" t="s">
        <v>235</v>
      </c>
      <c r="D15" s="968">
        <f>vlookup(C15,'セッション実施状況管理'!$I:$T,11,false)</f>
        <v>45520</v>
      </c>
      <c r="E15" s="553" t="str">
        <f>iferror(vlookup(C15,'セッション実施状況管理'!$I:$U,12,false),"-")</f>
        <v>野村佑佳</v>
      </c>
      <c r="F15" s="966">
        <f>vlookup(C15,'セッション実施状況管理'!$I$5:$S999,10,false)</f>
        <v>45340</v>
      </c>
      <c r="I15" s="967">
        <f>sum(J15:O15)</f>
        <v>0</v>
      </c>
    </row>
    <row r="16">
      <c r="A16" s="205">
        <v>0.0</v>
      </c>
      <c r="B16" s="553">
        <v>12.0</v>
      </c>
      <c r="C16" s="205" t="s">
        <v>236</v>
      </c>
      <c r="D16" s="968">
        <f>vlookup(C16,'セッション実施状況管理'!$I:$T,11,false)</f>
        <v>45514</v>
      </c>
      <c r="E16" s="553" t="str">
        <f>iferror(vlookup(C16,'セッション実施状況管理'!$I:$U,12,false),"-")</f>
        <v>宮田友理</v>
      </c>
      <c r="F16" s="966">
        <f>vlookup(C16,'セッション実施状況管理'!$I$5:$S999,10,false)</f>
        <v>45334</v>
      </c>
      <c r="G16" s="205">
        <v>354.0</v>
      </c>
      <c r="H16" s="205">
        <v>2.3</v>
      </c>
      <c r="I16" s="967">
        <f>sum(L16:Q16)</f>
        <v>14</v>
      </c>
      <c r="J16" s="205">
        <v>0.0</v>
      </c>
      <c r="K16" s="205">
        <v>0.0</v>
      </c>
      <c r="L16" s="168">
        <v>0.0</v>
      </c>
      <c r="M16" s="168">
        <v>3.0</v>
      </c>
      <c r="N16" s="168">
        <v>2.0</v>
      </c>
      <c r="O16" s="168">
        <v>4.0</v>
      </c>
      <c r="P16" s="168">
        <v>4.0</v>
      </c>
      <c r="Q16" s="168">
        <v>1.0</v>
      </c>
      <c r="R16" s="205">
        <v>0.0</v>
      </c>
      <c r="S16" s="205">
        <v>0.0</v>
      </c>
      <c r="T16" s="205">
        <v>0.0</v>
      </c>
    </row>
    <row r="17">
      <c r="A17" s="205">
        <v>0.0</v>
      </c>
      <c r="B17" s="553">
        <v>12.0</v>
      </c>
      <c r="C17" s="205" t="s">
        <v>236</v>
      </c>
      <c r="D17" s="968">
        <f>vlookup(C17,'セッション実施状況管理'!$I:$T,11,false)</f>
        <v>45514</v>
      </c>
      <c r="E17" s="553" t="str">
        <f>iferror(vlookup(C17,'セッション実施状況管理'!$I:$U,12,false),"-")</f>
        <v>宮田友理</v>
      </c>
      <c r="F17" s="966">
        <f>vlookup(C17,'セッション実施状況管理'!$I$5:$S999,10,false)</f>
        <v>45334</v>
      </c>
      <c r="G17" s="205">
        <v>347.0</v>
      </c>
      <c r="I17" s="965">
        <v>18.0</v>
      </c>
    </row>
    <row r="18">
      <c r="A18" s="205">
        <v>0.0</v>
      </c>
      <c r="B18" s="553">
        <v>13.0</v>
      </c>
      <c r="C18" s="205" t="s">
        <v>237</v>
      </c>
      <c r="D18" s="968">
        <f>vlookup(C18,'セッション実施状況管理'!$I:$T,11,false)</f>
        <v>45527</v>
      </c>
      <c r="E18" s="553" t="str">
        <f>iferror(vlookup(C18,'セッション実施状況管理'!$I:$U,12,false),"-")</f>
        <v>清原三和子</v>
      </c>
      <c r="F18" s="966">
        <f>vlookup(C18,'セッション実施状況管理'!$I$5:$S999,10,false)</f>
        <v>45347</v>
      </c>
      <c r="G18" s="205">
        <v>46.0</v>
      </c>
      <c r="H18" s="205">
        <v>3.2</v>
      </c>
      <c r="I18" s="967">
        <f t="shared" ref="I18:I21" si="3">sum(L18:Q18)</f>
        <v>19</v>
      </c>
      <c r="J18" s="205">
        <v>0.0</v>
      </c>
      <c r="K18" s="205">
        <v>0.0</v>
      </c>
      <c r="L18" s="168">
        <v>0.0</v>
      </c>
      <c r="M18" s="168">
        <v>0.0</v>
      </c>
      <c r="N18" s="168">
        <v>14.0</v>
      </c>
      <c r="O18" s="168">
        <v>4.0</v>
      </c>
      <c r="P18" s="168">
        <v>0.0</v>
      </c>
      <c r="Q18" s="168">
        <v>1.0</v>
      </c>
      <c r="R18" s="205">
        <v>0.0</v>
      </c>
      <c r="S18" s="205">
        <v>0.0</v>
      </c>
      <c r="T18" s="205">
        <v>0.0</v>
      </c>
    </row>
    <row r="19">
      <c r="A19" s="205">
        <v>1.0</v>
      </c>
      <c r="B19" s="553">
        <v>14.0</v>
      </c>
      <c r="C19" s="205" t="s">
        <v>239</v>
      </c>
      <c r="D19" s="968">
        <f>vlookup(C19,'セッション実施状況管理'!$I:$T,11,false)</f>
        <v>45526</v>
      </c>
      <c r="E19" s="553" t="str">
        <f>iferror(vlookup(C19,'セッション実施状況管理'!$I:$U,12,false),"-")</f>
        <v>清原三和子</v>
      </c>
      <c r="F19" s="966">
        <f>vlookup(C19,'セッション実施状況管理'!$I$5:$S999,10,false)</f>
        <v>45346</v>
      </c>
      <c r="G19" s="205">
        <v>48000.0</v>
      </c>
      <c r="H19" s="205">
        <v>14.7</v>
      </c>
      <c r="I19" s="967">
        <f t="shared" si="3"/>
        <v>63</v>
      </c>
      <c r="J19" s="205">
        <v>0.0</v>
      </c>
      <c r="K19" s="205">
        <v>0.0</v>
      </c>
      <c r="L19" s="168">
        <v>0.0</v>
      </c>
      <c r="M19" s="168">
        <v>0.0</v>
      </c>
      <c r="N19" s="168">
        <v>0.0</v>
      </c>
      <c r="O19" s="168">
        <v>7.0</v>
      </c>
      <c r="P19" s="168">
        <v>31.0</v>
      </c>
      <c r="Q19" s="168">
        <v>25.0</v>
      </c>
      <c r="R19" s="205">
        <v>19.0</v>
      </c>
      <c r="S19" s="205">
        <v>5.0</v>
      </c>
      <c r="T19" s="205">
        <v>1.0</v>
      </c>
    </row>
    <row r="20">
      <c r="A20" s="205">
        <v>0.0</v>
      </c>
      <c r="B20" s="553">
        <v>15.0</v>
      </c>
      <c r="C20" s="205" t="s">
        <v>240</v>
      </c>
      <c r="D20" s="968">
        <f>vlookup(C20,'セッション実施状況管理'!$I:$T,11,false)</f>
        <v>45520</v>
      </c>
      <c r="E20" s="553" t="str">
        <f>iferror(vlookup(C20,'セッション実施状況管理'!$I:$U,12,false),"-")</f>
        <v>山見阪佳子</v>
      </c>
      <c r="F20" s="966">
        <f>vlookup(C20,'セッション実施状況管理'!$I$5:$S999,10,false)</f>
        <v>45340</v>
      </c>
      <c r="G20" s="205">
        <v>2505.0</v>
      </c>
      <c r="H20" s="205">
        <v>18.0</v>
      </c>
      <c r="I20" s="967">
        <f t="shared" si="3"/>
        <v>108</v>
      </c>
      <c r="J20" s="205">
        <v>0.0</v>
      </c>
      <c r="K20" s="205">
        <v>0.0</v>
      </c>
      <c r="L20" s="168">
        <v>0.0</v>
      </c>
      <c r="M20" s="168">
        <v>11.0</v>
      </c>
      <c r="N20" s="168">
        <v>29.0</v>
      </c>
      <c r="O20" s="168">
        <v>30.0</v>
      </c>
      <c r="P20" s="168">
        <v>29.0</v>
      </c>
      <c r="Q20" s="168">
        <v>9.0</v>
      </c>
      <c r="R20" s="205">
        <v>0.0</v>
      </c>
      <c r="S20" s="205">
        <v>0.0</v>
      </c>
      <c r="T20" s="205">
        <v>0.0</v>
      </c>
    </row>
    <row r="21">
      <c r="A21" s="205">
        <v>0.0</v>
      </c>
      <c r="B21" s="553">
        <v>16.0</v>
      </c>
      <c r="C21" s="205" t="s">
        <v>243</v>
      </c>
      <c r="D21" s="968">
        <f>vlookup(C21,'セッション実施状況管理'!$I:$T,11,false)</f>
        <v>45531</v>
      </c>
      <c r="E21" s="553" t="str">
        <f>iferror(vlookup(C21,'セッション実施状況管理'!$I:$U,12,false),"-")</f>
        <v>清原三和子</v>
      </c>
      <c r="F21" s="966">
        <f>vlookup(C21,'セッション実施状況管理'!$I$5:$S999,10,false)</f>
        <v>45351</v>
      </c>
      <c r="G21" s="205">
        <v>1147.0</v>
      </c>
      <c r="H21" s="205">
        <v>11.5</v>
      </c>
      <c r="I21" s="967">
        <f t="shared" si="3"/>
        <v>57</v>
      </c>
      <c r="J21" s="205">
        <v>0.0</v>
      </c>
      <c r="K21" s="205">
        <v>0.0</v>
      </c>
      <c r="L21" s="168">
        <v>0.0</v>
      </c>
      <c r="M21" s="168">
        <v>7.0</v>
      </c>
      <c r="N21" s="168">
        <v>16.0</v>
      </c>
      <c r="O21" s="168">
        <v>21.0</v>
      </c>
      <c r="P21" s="168">
        <v>8.0</v>
      </c>
      <c r="Q21" s="168">
        <v>5.0</v>
      </c>
      <c r="R21" s="205">
        <v>4.0</v>
      </c>
      <c r="S21" s="205">
        <v>4.0</v>
      </c>
      <c r="T21" s="205">
        <v>4.0</v>
      </c>
    </row>
    <row r="22">
      <c r="A22" s="205">
        <v>0.0</v>
      </c>
      <c r="B22" s="553">
        <v>17.0</v>
      </c>
      <c r="C22" s="205" t="s">
        <v>245</v>
      </c>
      <c r="D22" s="968">
        <f>vlookup(C22,'セッション実施状況管理'!$I:$T,11,false)</f>
        <v>45540</v>
      </c>
      <c r="E22" s="553" t="str">
        <f>iferror(vlookup(C22,'セッション実施状況管理'!$I:$U,12,false),"-")</f>
        <v>福田康裕</v>
      </c>
      <c r="F22" s="966">
        <f>vlookup(C22,'セッション実施状況管理'!$I$5:$S999,10,false)</f>
        <v>45360</v>
      </c>
      <c r="I22" s="965">
        <v>78.0</v>
      </c>
    </row>
    <row r="23">
      <c r="A23" s="205">
        <v>0.0</v>
      </c>
      <c r="B23" s="553">
        <v>18.0</v>
      </c>
      <c r="C23" s="205" t="s">
        <v>248</v>
      </c>
      <c r="D23" s="968">
        <f>vlookup(C23,'セッション実施状況管理'!$I:$T,11,false)</f>
        <v>45530</v>
      </c>
      <c r="E23" s="553" t="str">
        <f>iferror(vlookup(C23,'セッション実施状況管理'!$I:$U,12,false),"-")</f>
        <v>山見阪佳子</v>
      </c>
      <c r="F23" s="966">
        <f>vlookup(C23,'セッション実施状況管理'!$I$5:$S999,10,false)</f>
        <v>45350</v>
      </c>
      <c r="I23" s="967">
        <f>sum(J23:O23)</f>
        <v>0</v>
      </c>
    </row>
    <row r="24">
      <c r="A24" s="205">
        <v>0.0</v>
      </c>
      <c r="B24" s="553">
        <v>19.0</v>
      </c>
      <c r="C24" s="205" t="s">
        <v>249</v>
      </c>
      <c r="D24" s="968">
        <f>vlookup(C24,'セッション実施状況管理'!$I:$T,11,false)</f>
        <v>45592</v>
      </c>
      <c r="E24" s="553" t="str">
        <f>iferror(vlookup(C24,'セッション実施状況管理'!$I:$U,12,false),"-")</f>
        <v>須見浩人</v>
      </c>
      <c r="F24" s="966">
        <f>vlookup(C24,'セッション実施状況管理'!$I$5:$S999,10,false)</f>
        <v>45412</v>
      </c>
      <c r="I24" s="965">
        <v>12.0</v>
      </c>
    </row>
    <row r="25">
      <c r="A25" s="205">
        <v>1.0</v>
      </c>
      <c r="B25" s="553">
        <v>20.0</v>
      </c>
      <c r="C25" s="205" t="s">
        <v>252</v>
      </c>
      <c r="D25" s="968">
        <f>vlookup(C25,'セッション実施状況管理'!$I:$T,11,false)</f>
        <v>45594</v>
      </c>
      <c r="E25" s="553" t="str">
        <f>iferror(vlookup(C25,'セッション実施状況管理'!$I:$U,12,false),"-")</f>
        <v>須見浩人</v>
      </c>
      <c r="F25" s="966">
        <f>vlookup(C25,'セッション実施状況管理'!$I$5:$S999,10,false)</f>
        <v>45414</v>
      </c>
      <c r="I25" s="965">
        <v>49.0</v>
      </c>
    </row>
    <row r="26">
      <c r="A26" s="205">
        <v>0.0</v>
      </c>
      <c r="B26" s="553">
        <v>21.0</v>
      </c>
      <c r="C26" s="205" t="s">
        <v>254</v>
      </c>
      <c r="D26" s="968">
        <f>vlookup(C26,'セッション実施状況管理'!$I:$T,11,false)</f>
        <v>45586</v>
      </c>
      <c r="E26" s="553" t="str">
        <f>iferror(vlookup(C26,'セッション実施状況管理'!$I:$U,12,false),"-")</f>
        <v>宮田友理</v>
      </c>
      <c r="F26" s="966">
        <f>vlookup(C26,'セッション実施状況管理'!$I$5:$S999,10,false)</f>
        <v>45406</v>
      </c>
      <c r="G26" s="205">
        <v>54.0</v>
      </c>
      <c r="H26" s="205">
        <v>16.2</v>
      </c>
      <c r="I26" s="967">
        <f>sum(N26:S26)</f>
        <v>76</v>
      </c>
      <c r="J26" s="205">
        <v>0.0</v>
      </c>
      <c r="K26" s="205">
        <v>0.0</v>
      </c>
      <c r="L26" s="205">
        <v>0.0</v>
      </c>
      <c r="M26" s="205">
        <v>0.0</v>
      </c>
      <c r="N26" s="168">
        <v>5.0</v>
      </c>
      <c r="O26" s="168">
        <v>8.0</v>
      </c>
      <c r="P26" s="168">
        <v>15.0</v>
      </c>
      <c r="Q26" s="168">
        <v>24.0</v>
      </c>
      <c r="R26" s="168">
        <v>20.0</v>
      </c>
      <c r="S26" s="168">
        <v>4.0</v>
      </c>
      <c r="T26" s="205">
        <v>21.0</v>
      </c>
    </row>
    <row r="27">
      <c r="A27" s="205">
        <v>1.0</v>
      </c>
      <c r="B27" s="553">
        <v>22.0</v>
      </c>
      <c r="C27" s="205" t="s">
        <v>257</v>
      </c>
      <c r="D27" s="968">
        <f>vlookup(C27,'セッション実施状況管理'!$I:$T,11,false)</f>
        <v>45615</v>
      </c>
      <c r="E27" s="553" t="str">
        <f>iferror(vlookup(C27,'セッション実施状況管理'!$I:$U,12,false),"-")</f>
        <v>野村佑佳</v>
      </c>
      <c r="F27" s="966">
        <f>vlookup(C27,'セッション実施状況管理'!$I$5:$S999,10,false)</f>
        <v>45435</v>
      </c>
      <c r="G27" s="205">
        <v>49000.0</v>
      </c>
      <c r="H27" s="205">
        <v>9.8</v>
      </c>
      <c r="I27" s="965">
        <v>99.0</v>
      </c>
      <c r="J27" s="205">
        <v>0.0</v>
      </c>
      <c r="K27" s="205">
        <v>0.0</v>
      </c>
      <c r="L27" s="205">
        <v>0.0</v>
      </c>
      <c r="M27" s="205">
        <v>0.0</v>
      </c>
      <c r="N27" s="205">
        <v>0.0</v>
      </c>
      <c r="O27" s="168">
        <v>9.0</v>
      </c>
      <c r="P27" s="168">
        <v>13.0</v>
      </c>
      <c r="Q27" s="168">
        <v>12.0</v>
      </c>
      <c r="R27" s="168">
        <v>16.0</v>
      </c>
      <c r="S27" s="168">
        <v>3.0</v>
      </c>
      <c r="T27" s="168">
        <v>6.0</v>
      </c>
    </row>
    <row r="28">
      <c r="A28" s="205">
        <v>0.0</v>
      </c>
      <c r="B28" s="553">
        <v>23.0</v>
      </c>
      <c r="C28" s="205" t="s">
        <v>259</v>
      </c>
      <c r="D28" s="968">
        <f>vlookup(C28,'セッション実施状況管理'!$I:$T,11,false)</f>
        <v>45629</v>
      </c>
      <c r="E28" s="553" t="str">
        <f>iferror(vlookup(C28,'セッション実施状況管理'!$I:$U,12,false),"-")</f>
        <v>清原三和子</v>
      </c>
      <c r="F28" s="966">
        <f>vlookup(C28,'セッション実施状況管理'!$I$5:$S999,10,false)</f>
        <v>45449</v>
      </c>
      <c r="G28" s="205">
        <v>6011.0</v>
      </c>
      <c r="H28" s="205">
        <v>14.3</v>
      </c>
      <c r="I28" s="967">
        <f>sum(P28:U28)</f>
        <v>73</v>
      </c>
      <c r="J28" s="205">
        <v>0.0</v>
      </c>
      <c r="K28" s="205">
        <v>0.0</v>
      </c>
      <c r="L28" s="205">
        <v>0.0</v>
      </c>
      <c r="M28" s="205">
        <v>0.0</v>
      </c>
      <c r="N28" s="205">
        <v>0.0</v>
      </c>
      <c r="O28" s="205">
        <v>13.0</v>
      </c>
      <c r="P28" s="168">
        <v>18.0</v>
      </c>
      <c r="Q28" s="168">
        <v>12.0</v>
      </c>
      <c r="R28" s="168">
        <v>20.0</v>
      </c>
      <c r="S28" s="168">
        <v>4.0</v>
      </c>
      <c r="T28" s="168">
        <v>19.0</v>
      </c>
      <c r="U28" s="969"/>
    </row>
    <row r="29">
      <c r="A29" s="205">
        <v>0.0</v>
      </c>
      <c r="B29" s="553">
        <v>26.0</v>
      </c>
      <c r="C29" s="205" t="s">
        <v>262</v>
      </c>
      <c r="D29" s="968">
        <f>vlookup(C29,'セッション実施状況管理'!$I:$T,11,false)</f>
        <v>45634</v>
      </c>
      <c r="E29" s="553" t="str">
        <f>iferror(vlookup(C29,'セッション実施状況管理'!$I:$U,12,false),"-")</f>
        <v>森本風花</v>
      </c>
      <c r="F29" s="966">
        <f>vlookup(C29,'セッション実施状況管理'!$I$5:$S999,10,false)</f>
        <v>45454</v>
      </c>
      <c r="I29" s="965">
        <v>35.0</v>
      </c>
    </row>
    <row r="30">
      <c r="A30" s="205">
        <v>0.0</v>
      </c>
      <c r="B30" s="553">
        <v>28.0</v>
      </c>
      <c r="C30" s="205" t="s">
        <v>265</v>
      </c>
      <c r="D30" s="968">
        <f>vlookup(C30,'セッション実施状況管理'!$I:$T,11,false)</f>
        <v>45707</v>
      </c>
      <c r="E30" s="553" t="str">
        <f>iferror(vlookup(C30,'セッション実施状況管理'!$I:$U,12,false),"-")</f>
        <v>宮田友理</v>
      </c>
      <c r="F30" s="966">
        <f>vlookup(C30,'セッション実施状況管理'!$I$5:$S999,10,false)</f>
        <v>45527</v>
      </c>
      <c r="I30" s="965">
        <v>10.0</v>
      </c>
    </row>
    <row r="31">
      <c r="A31" s="205">
        <v>0.0</v>
      </c>
      <c r="B31" s="553">
        <v>29.0</v>
      </c>
      <c r="C31" s="205" t="s">
        <v>268</v>
      </c>
      <c r="D31" s="968">
        <f>vlookup(C31,'セッション実施状況管理'!$I:$T,11,false)</f>
        <v>45643</v>
      </c>
      <c r="E31" s="553" t="str">
        <f>iferror(vlookup(C31,'セッション実施状況管理'!$I:$U,12,false),"-")</f>
        <v>宮田友理</v>
      </c>
      <c r="F31" s="966">
        <f>vlookup(C31,'セッション実施状況管理'!$I$5:$S999,10,false)</f>
        <v>45463</v>
      </c>
      <c r="G31" s="205">
        <v>3719.0</v>
      </c>
      <c r="H31" s="205">
        <v>0.0</v>
      </c>
      <c r="I31" s="965">
        <v>97.0</v>
      </c>
    </row>
    <row r="32">
      <c r="A32" s="205">
        <v>0.0</v>
      </c>
      <c r="B32" s="553">
        <v>30.0</v>
      </c>
      <c r="C32" s="205" t="s">
        <v>270</v>
      </c>
      <c r="D32" s="968">
        <f>vlookup(C32,'セッション実施状況管理'!$I:$T,11,false)</f>
        <v>45637</v>
      </c>
      <c r="E32" s="553" t="str">
        <f>iferror(vlookup(C32,'セッション実施状況管理'!$I:$U,12,false),"-")</f>
        <v>清原三和子</v>
      </c>
      <c r="F32" s="966">
        <f>vlookup(C32,'セッション実施状況管理'!$I$5:$S999,10,false)</f>
        <v>45457</v>
      </c>
      <c r="I32" s="965">
        <v>10.0</v>
      </c>
    </row>
    <row r="33">
      <c r="A33" s="205">
        <v>0.0</v>
      </c>
      <c r="B33" s="553">
        <v>31.0</v>
      </c>
      <c r="C33" s="205" t="s">
        <v>1815</v>
      </c>
      <c r="D33" s="553" t="str">
        <f>vlookup(C33,'セッション実施状況管理'!$I:$T,11,false)</f>
        <v>#N/A</v>
      </c>
      <c r="E33" s="553" t="str">
        <f>iferror(vlookup(C33,'セッション実施状況管理'!$I:$U,12,false),"-")</f>
        <v>-</v>
      </c>
      <c r="F33" s="205" t="str">
        <f>vlookup(C33,'セッション実施状況管理'!$I$5:$S999,10,false)</f>
        <v>#N/A</v>
      </c>
      <c r="I33" s="967">
        <f>sum(J33:O33)</f>
        <v>0</v>
      </c>
    </row>
    <row r="34">
      <c r="A34" s="205">
        <v>0.0</v>
      </c>
      <c r="B34" s="553">
        <v>32.0</v>
      </c>
      <c r="C34" s="205" t="s">
        <v>274</v>
      </c>
      <c r="D34" s="968">
        <f>vlookup(C34,'セッション実施状況管理'!$I:$T,11,false)</f>
        <v>45542</v>
      </c>
      <c r="E34" s="553" t="str">
        <f>iferror(vlookup(C34,'セッション実施状況管理'!$I:$U,12,false),"-")</f>
        <v>森本風花</v>
      </c>
      <c r="F34" s="966">
        <f>vlookup(C34,'セッション実施状況管理'!$I$5:$S999,10,false)</f>
        <v>45482</v>
      </c>
      <c r="I34" s="970">
        <v>57.0</v>
      </c>
    </row>
    <row r="35">
      <c r="A35" s="205">
        <v>0.0</v>
      </c>
      <c r="C35" s="205" t="s">
        <v>309</v>
      </c>
      <c r="D35" s="968">
        <f>vlookup(C35,'セッション実施状況管理'!$I:$T,11,false)</f>
        <v>45795</v>
      </c>
      <c r="E35" s="553" t="str">
        <f>iferror(vlookup(C35,'セッション実施状況管理'!$I:$U,12,false),"-")</f>
        <v>森本風花</v>
      </c>
      <c r="F35" s="966">
        <f>vlookup(C35,'セッション実施状況管理'!$I$5:$S999,10,false)</f>
        <v>45615</v>
      </c>
      <c r="I35" s="97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4" max="24" width="8.13"/>
  </cols>
  <sheetData>
    <row r="3">
      <c r="A3" s="972" t="s">
        <v>1816</v>
      </c>
      <c r="B3" s="973"/>
      <c r="C3" s="974"/>
      <c r="D3" s="973"/>
      <c r="E3" s="973"/>
      <c r="F3" s="974"/>
      <c r="G3" s="973"/>
      <c r="H3" s="973"/>
      <c r="I3" s="973"/>
      <c r="J3" s="973"/>
      <c r="K3" s="973"/>
      <c r="L3" s="973"/>
      <c r="M3" s="973"/>
      <c r="N3" s="973"/>
      <c r="O3" s="973"/>
      <c r="P3" s="973"/>
      <c r="Q3" s="973"/>
      <c r="R3" s="973"/>
      <c r="S3" s="973"/>
      <c r="T3" s="973"/>
      <c r="U3" s="973"/>
      <c r="V3" s="973"/>
      <c r="W3" s="973"/>
      <c r="X3" s="973"/>
      <c r="Y3" s="973"/>
    </row>
    <row r="4">
      <c r="A4" s="973"/>
      <c r="B4" s="975"/>
      <c r="C4" s="976" t="s">
        <v>1067</v>
      </c>
      <c r="D4" s="977" t="s">
        <v>1817</v>
      </c>
      <c r="E4" s="978"/>
      <c r="F4" s="976" t="s">
        <v>194</v>
      </c>
      <c r="G4" s="977" t="s">
        <v>1817</v>
      </c>
      <c r="H4" s="978"/>
      <c r="I4" s="979" t="s">
        <v>195</v>
      </c>
      <c r="J4" s="977" t="s">
        <v>1817</v>
      </c>
      <c r="K4" s="978"/>
      <c r="L4" s="979" t="s">
        <v>196</v>
      </c>
      <c r="M4" s="977" t="s">
        <v>1817</v>
      </c>
      <c r="N4" s="978"/>
      <c r="O4" s="979" t="s">
        <v>197</v>
      </c>
      <c r="P4" s="977" t="s">
        <v>1817</v>
      </c>
      <c r="Q4" s="978"/>
      <c r="R4" s="979" t="s">
        <v>198</v>
      </c>
      <c r="S4" s="977" t="s">
        <v>1817</v>
      </c>
      <c r="T4" s="978"/>
      <c r="U4" s="980" t="s">
        <v>1818</v>
      </c>
      <c r="V4" s="977" t="s">
        <v>1817</v>
      </c>
      <c r="W4" s="978"/>
      <c r="X4" s="981" t="s">
        <v>1819</v>
      </c>
      <c r="Y4" s="973"/>
    </row>
    <row r="5">
      <c r="A5" s="973"/>
      <c r="B5" s="982" t="s">
        <v>1820</v>
      </c>
      <c r="C5" s="983">
        <v>31.0</v>
      </c>
      <c r="D5" s="984">
        <v>1.0</v>
      </c>
      <c r="E5" s="985">
        <f t="shared" ref="E5:E15" si="1">C5*D5</f>
        <v>31</v>
      </c>
      <c r="F5" s="983">
        <v>31.0</v>
      </c>
      <c r="G5" s="984">
        <v>1.0</v>
      </c>
      <c r="H5" s="985">
        <f t="shared" ref="H5:H15" si="2">F5*G5</f>
        <v>31</v>
      </c>
      <c r="I5" s="983">
        <v>31.0</v>
      </c>
      <c r="J5" s="984">
        <v>1.0</v>
      </c>
      <c r="K5" s="985">
        <f t="shared" ref="K5:K15" si="3">I5*J5</f>
        <v>31</v>
      </c>
      <c r="L5" s="983">
        <v>31.0</v>
      </c>
      <c r="M5" s="984">
        <v>1.0</v>
      </c>
      <c r="N5" s="985">
        <f t="shared" ref="N5:N15" si="4">L5*M5</f>
        <v>31</v>
      </c>
      <c r="O5" s="983">
        <v>31.0</v>
      </c>
      <c r="P5" s="984">
        <v>1.0</v>
      </c>
      <c r="Q5" s="985">
        <f t="shared" ref="Q5:Q15" si="5">O5*P5</f>
        <v>31</v>
      </c>
      <c r="R5" s="983">
        <v>31.0</v>
      </c>
      <c r="S5" s="984">
        <v>1.0</v>
      </c>
      <c r="T5" s="985">
        <f t="shared" ref="T5:T15" si="6">R5*S5</f>
        <v>31</v>
      </c>
      <c r="U5" s="986">
        <v>31.0</v>
      </c>
      <c r="V5" s="984">
        <v>1.0</v>
      </c>
      <c r="W5" s="985">
        <f t="shared" ref="W5:W15" si="7">U5*V5</f>
        <v>31</v>
      </c>
      <c r="X5" s="987">
        <f t="shared" ref="X5:X15" si="8">sum(E5,K5,N5,Q5,T5,W5,H5)</f>
        <v>217</v>
      </c>
      <c r="Y5" s="973"/>
    </row>
    <row r="6">
      <c r="A6" s="973"/>
      <c r="B6" s="988" t="s">
        <v>1821</v>
      </c>
      <c r="C6" s="989">
        <v>31.0</v>
      </c>
      <c r="D6" s="984">
        <v>1.0</v>
      </c>
      <c r="E6" s="985">
        <f t="shared" si="1"/>
        <v>31</v>
      </c>
      <c r="F6" s="989">
        <v>31.0</v>
      </c>
      <c r="G6" s="984">
        <v>1.0</v>
      </c>
      <c r="H6" s="985">
        <f t="shared" si="2"/>
        <v>31</v>
      </c>
      <c r="I6" s="989">
        <v>31.0</v>
      </c>
      <c r="J6" s="984">
        <v>1.0</v>
      </c>
      <c r="K6" s="985">
        <f t="shared" si="3"/>
        <v>31</v>
      </c>
      <c r="L6" s="989">
        <v>31.0</v>
      </c>
      <c r="M6" s="984">
        <v>1.0</v>
      </c>
      <c r="N6" s="985">
        <f t="shared" si="4"/>
        <v>31</v>
      </c>
      <c r="O6" s="989">
        <v>31.0</v>
      </c>
      <c r="P6" s="984">
        <v>1.0</v>
      </c>
      <c r="Q6" s="985">
        <f t="shared" si="5"/>
        <v>31</v>
      </c>
      <c r="R6" s="989">
        <v>31.0</v>
      </c>
      <c r="S6" s="984">
        <v>1.0</v>
      </c>
      <c r="T6" s="985">
        <f t="shared" si="6"/>
        <v>31</v>
      </c>
      <c r="U6" s="990">
        <v>31.0</v>
      </c>
      <c r="V6" s="984">
        <v>1.0</v>
      </c>
      <c r="W6" s="985">
        <f t="shared" si="7"/>
        <v>31</v>
      </c>
      <c r="X6" s="987">
        <f t="shared" si="8"/>
        <v>217</v>
      </c>
      <c r="Y6" s="973"/>
    </row>
    <row r="7">
      <c r="A7" s="973"/>
      <c r="B7" s="988" t="s">
        <v>1739</v>
      </c>
      <c r="C7" s="989">
        <v>2.0</v>
      </c>
      <c r="D7" s="984">
        <v>1.0</v>
      </c>
      <c r="E7" s="985">
        <f t="shared" si="1"/>
        <v>2</v>
      </c>
      <c r="F7" s="989">
        <v>2.0</v>
      </c>
      <c r="G7" s="984">
        <v>1.0</v>
      </c>
      <c r="H7" s="985">
        <f t="shared" si="2"/>
        <v>2</v>
      </c>
      <c r="I7" s="989">
        <v>2.0</v>
      </c>
      <c r="J7" s="984">
        <v>1.0</v>
      </c>
      <c r="K7" s="985">
        <f t="shared" si="3"/>
        <v>2</v>
      </c>
      <c r="L7" s="989">
        <v>2.0</v>
      </c>
      <c r="M7" s="984">
        <v>1.0</v>
      </c>
      <c r="N7" s="985">
        <f t="shared" si="4"/>
        <v>2</v>
      </c>
      <c r="O7" s="989">
        <v>2.0</v>
      </c>
      <c r="P7" s="984">
        <v>1.0</v>
      </c>
      <c r="Q7" s="985">
        <f t="shared" si="5"/>
        <v>2</v>
      </c>
      <c r="R7" s="989">
        <v>2.0</v>
      </c>
      <c r="S7" s="984">
        <v>1.0</v>
      </c>
      <c r="T7" s="985">
        <f t="shared" si="6"/>
        <v>2</v>
      </c>
      <c r="U7" s="990">
        <v>2.0</v>
      </c>
      <c r="V7" s="984">
        <v>1.0</v>
      </c>
      <c r="W7" s="985">
        <f t="shared" si="7"/>
        <v>2</v>
      </c>
      <c r="X7" s="987">
        <f t="shared" si="8"/>
        <v>14</v>
      </c>
      <c r="Y7" s="973"/>
    </row>
    <row r="8">
      <c r="A8" s="973"/>
      <c r="B8" s="988" t="s">
        <v>1822</v>
      </c>
      <c r="C8" s="989">
        <v>2.0</v>
      </c>
      <c r="D8" s="984">
        <v>1.0</v>
      </c>
      <c r="E8" s="985">
        <f t="shared" si="1"/>
        <v>2</v>
      </c>
      <c r="F8" s="989">
        <v>2.0</v>
      </c>
      <c r="G8" s="984">
        <v>1.0</v>
      </c>
      <c r="H8" s="985">
        <f t="shared" si="2"/>
        <v>2</v>
      </c>
      <c r="I8" s="989">
        <v>2.0</v>
      </c>
      <c r="J8" s="984">
        <v>1.0</v>
      </c>
      <c r="K8" s="985">
        <f t="shared" si="3"/>
        <v>2</v>
      </c>
      <c r="L8" s="989">
        <v>2.0</v>
      </c>
      <c r="M8" s="984">
        <v>1.0</v>
      </c>
      <c r="N8" s="985">
        <f t="shared" si="4"/>
        <v>2</v>
      </c>
      <c r="O8" s="989">
        <v>2.0</v>
      </c>
      <c r="P8" s="984">
        <v>1.0</v>
      </c>
      <c r="Q8" s="985">
        <f t="shared" si="5"/>
        <v>2</v>
      </c>
      <c r="R8" s="989">
        <v>2.0</v>
      </c>
      <c r="S8" s="984">
        <v>1.0</v>
      </c>
      <c r="T8" s="985">
        <f t="shared" si="6"/>
        <v>2</v>
      </c>
      <c r="U8" s="990">
        <v>2.0</v>
      </c>
      <c r="V8" s="984">
        <v>1.0</v>
      </c>
      <c r="W8" s="985">
        <f t="shared" si="7"/>
        <v>2</v>
      </c>
      <c r="X8" s="987">
        <f t="shared" si="8"/>
        <v>14</v>
      </c>
      <c r="Y8" s="973"/>
    </row>
    <row r="9">
      <c r="A9" s="973"/>
      <c r="B9" s="991" t="s">
        <v>1823</v>
      </c>
      <c r="C9" s="992">
        <v>0.0</v>
      </c>
      <c r="D9" s="993">
        <v>4.0</v>
      </c>
      <c r="E9" s="994">
        <f t="shared" si="1"/>
        <v>0</v>
      </c>
      <c r="F9" s="995">
        <v>0.0</v>
      </c>
      <c r="G9" s="993">
        <v>4.0</v>
      </c>
      <c r="H9" s="994">
        <f t="shared" si="2"/>
        <v>0</v>
      </c>
      <c r="I9" s="995">
        <v>20.0</v>
      </c>
      <c r="J9" s="993">
        <v>4.0</v>
      </c>
      <c r="K9" s="994">
        <f t="shared" si="3"/>
        <v>80</v>
      </c>
      <c r="L9" s="995">
        <v>21.0</v>
      </c>
      <c r="M9" s="993">
        <v>4.0</v>
      </c>
      <c r="N9" s="994">
        <f t="shared" si="4"/>
        <v>84</v>
      </c>
      <c r="O9" s="995">
        <v>25.0</v>
      </c>
      <c r="P9" s="993">
        <v>4.0</v>
      </c>
      <c r="Q9" s="994">
        <f t="shared" si="5"/>
        <v>100</v>
      </c>
      <c r="R9" s="995">
        <v>27.0</v>
      </c>
      <c r="S9" s="993">
        <v>4.0</v>
      </c>
      <c r="T9" s="994">
        <f t="shared" si="6"/>
        <v>108</v>
      </c>
      <c r="U9" s="996">
        <v>27.0</v>
      </c>
      <c r="V9" s="993">
        <v>4.0</v>
      </c>
      <c r="W9" s="994">
        <f t="shared" si="7"/>
        <v>108</v>
      </c>
      <c r="X9" s="987">
        <f t="shared" si="8"/>
        <v>480</v>
      </c>
      <c r="Y9" s="973"/>
    </row>
    <row r="10">
      <c r="A10" s="973"/>
      <c r="B10" s="997" t="s">
        <v>1824</v>
      </c>
      <c r="C10" s="998">
        <v>8.0</v>
      </c>
      <c r="D10" s="999">
        <v>1.0</v>
      </c>
      <c r="E10" s="1000">
        <f t="shared" si="1"/>
        <v>8</v>
      </c>
      <c r="F10" s="998">
        <v>8.0</v>
      </c>
      <c r="G10" s="999">
        <v>1.0</v>
      </c>
      <c r="H10" s="1000">
        <f t="shared" si="2"/>
        <v>8</v>
      </c>
      <c r="I10" s="998">
        <v>4.0</v>
      </c>
      <c r="J10" s="999">
        <v>1.0</v>
      </c>
      <c r="K10" s="1000">
        <f t="shared" si="3"/>
        <v>4</v>
      </c>
      <c r="L10" s="998">
        <v>4.0</v>
      </c>
      <c r="M10" s="999">
        <v>1.0</v>
      </c>
      <c r="N10" s="1000">
        <f t="shared" si="4"/>
        <v>4</v>
      </c>
      <c r="O10" s="998">
        <v>4.0</v>
      </c>
      <c r="P10" s="999">
        <v>1.0</v>
      </c>
      <c r="Q10" s="1000">
        <f t="shared" si="5"/>
        <v>4</v>
      </c>
      <c r="R10" s="998">
        <v>4.0</v>
      </c>
      <c r="S10" s="999">
        <v>1.0</v>
      </c>
      <c r="T10" s="1000">
        <f t="shared" si="6"/>
        <v>4</v>
      </c>
      <c r="U10" s="1001">
        <v>4.0</v>
      </c>
      <c r="V10" s="999">
        <v>1.0</v>
      </c>
      <c r="W10" s="1000">
        <f t="shared" si="7"/>
        <v>4</v>
      </c>
      <c r="X10" s="1002">
        <f t="shared" si="8"/>
        <v>36</v>
      </c>
      <c r="Y10" s="973"/>
    </row>
    <row r="11">
      <c r="A11" s="973"/>
      <c r="B11" s="1003" t="s">
        <v>1825</v>
      </c>
      <c r="C11" s="1004">
        <v>4.0</v>
      </c>
      <c r="D11" s="984">
        <v>1.0</v>
      </c>
      <c r="E11" s="985">
        <f t="shared" si="1"/>
        <v>4</v>
      </c>
      <c r="F11" s="1004">
        <v>4.0</v>
      </c>
      <c r="G11" s="984">
        <v>1.0</v>
      </c>
      <c r="H11" s="985">
        <f t="shared" si="2"/>
        <v>4</v>
      </c>
      <c r="I11" s="1004">
        <v>4.0</v>
      </c>
      <c r="J11" s="984">
        <v>1.0</v>
      </c>
      <c r="K11" s="985">
        <f t="shared" si="3"/>
        <v>4</v>
      </c>
      <c r="L11" s="1004">
        <v>4.0</v>
      </c>
      <c r="M11" s="984">
        <v>1.0</v>
      </c>
      <c r="N11" s="985">
        <f t="shared" si="4"/>
        <v>4</v>
      </c>
      <c r="O11" s="1004">
        <v>4.0</v>
      </c>
      <c r="P11" s="984">
        <v>1.0</v>
      </c>
      <c r="Q11" s="985">
        <f t="shared" si="5"/>
        <v>4</v>
      </c>
      <c r="R11" s="1004">
        <v>4.0</v>
      </c>
      <c r="S11" s="984">
        <v>1.0</v>
      </c>
      <c r="T11" s="985">
        <f t="shared" si="6"/>
        <v>4</v>
      </c>
      <c r="U11" s="1005">
        <v>4.0</v>
      </c>
      <c r="V11" s="984">
        <v>1.0</v>
      </c>
      <c r="W11" s="985">
        <f t="shared" si="7"/>
        <v>4</v>
      </c>
      <c r="X11" s="987">
        <f t="shared" si="8"/>
        <v>28</v>
      </c>
      <c r="Y11" s="973"/>
    </row>
    <row r="12">
      <c r="A12" s="973"/>
      <c r="B12" s="1006" t="s">
        <v>1826</v>
      </c>
      <c r="C12" s="1007">
        <v>8.0</v>
      </c>
      <c r="D12" s="999">
        <v>1.0</v>
      </c>
      <c r="E12" s="1000">
        <f t="shared" si="1"/>
        <v>8</v>
      </c>
      <c r="F12" s="1007">
        <v>8.0</v>
      </c>
      <c r="G12" s="999">
        <v>1.0</v>
      </c>
      <c r="H12" s="1000">
        <f t="shared" si="2"/>
        <v>8</v>
      </c>
      <c r="I12" s="1007">
        <v>4.0</v>
      </c>
      <c r="J12" s="999">
        <v>1.0</v>
      </c>
      <c r="K12" s="1000">
        <f t="shared" si="3"/>
        <v>4</v>
      </c>
      <c r="L12" s="1007">
        <v>4.0</v>
      </c>
      <c r="M12" s="999">
        <v>1.0</v>
      </c>
      <c r="N12" s="1000">
        <f t="shared" si="4"/>
        <v>4</v>
      </c>
      <c r="O12" s="1007">
        <v>4.0</v>
      </c>
      <c r="P12" s="999">
        <v>1.0</v>
      </c>
      <c r="Q12" s="1000">
        <f t="shared" si="5"/>
        <v>4</v>
      </c>
      <c r="R12" s="1007">
        <v>4.0</v>
      </c>
      <c r="S12" s="999">
        <v>1.0</v>
      </c>
      <c r="T12" s="1000">
        <f t="shared" si="6"/>
        <v>4</v>
      </c>
      <c r="U12" s="1008">
        <v>4.0</v>
      </c>
      <c r="V12" s="999">
        <v>1.0</v>
      </c>
      <c r="W12" s="1000">
        <f t="shared" si="7"/>
        <v>4</v>
      </c>
      <c r="X12" s="1002">
        <f t="shared" si="8"/>
        <v>36</v>
      </c>
      <c r="Y12" s="973"/>
    </row>
    <row r="13">
      <c r="A13" s="973"/>
      <c r="B13" s="1006" t="s">
        <v>1827</v>
      </c>
      <c r="C13" s="1007">
        <v>10.0</v>
      </c>
      <c r="D13" s="999">
        <v>1.0</v>
      </c>
      <c r="E13" s="1000">
        <f t="shared" si="1"/>
        <v>10</v>
      </c>
      <c r="F13" s="1007">
        <v>10.0</v>
      </c>
      <c r="G13" s="999">
        <v>1.0</v>
      </c>
      <c r="H13" s="1000">
        <f t="shared" si="2"/>
        <v>10</v>
      </c>
      <c r="I13" s="1007">
        <v>5.0</v>
      </c>
      <c r="J13" s="999">
        <v>1.0</v>
      </c>
      <c r="K13" s="1000">
        <f t="shared" si="3"/>
        <v>5</v>
      </c>
      <c r="L13" s="1007">
        <v>5.0</v>
      </c>
      <c r="M13" s="999">
        <v>1.0</v>
      </c>
      <c r="N13" s="1000">
        <f t="shared" si="4"/>
        <v>5</v>
      </c>
      <c r="O13" s="1007">
        <v>5.0</v>
      </c>
      <c r="P13" s="999">
        <v>1.0</v>
      </c>
      <c r="Q13" s="1000">
        <f t="shared" si="5"/>
        <v>5</v>
      </c>
      <c r="R13" s="1007">
        <v>5.0</v>
      </c>
      <c r="S13" s="999">
        <v>1.0</v>
      </c>
      <c r="T13" s="1000">
        <f t="shared" si="6"/>
        <v>5</v>
      </c>
      <c r="U13" s="1008">
        <v>5.0</v>
      </c>
      <c r="V13" s="999">
        <v>1.0</v>
      </c>
      <c r="W13" s="1000">
        <f t="shared" si="7"/>
        <v>5</v>
      </c>
      <c r="X13" s="1002">
        <f t="shared" si="8"/>
        <v>45</v>
      </c>
      <c r="Y13" s="973"/>
    </row>
    <row r="14">
      <c r="A14" s="973"/>
      <c r="B14" s="1009" t="s">
        <v>1828</v>
      </c>
      <c r="C14" s="1010">
        <v>1.0</v>
      </c>
      <c r="D14" s="984">
        <v>5.0</v>
      </c>
      <c r="E14" s="985">
        <f t="shared" si="1"/>
        <v>5</v>
      </c>
      <c r="F14" s="1010">
        <v>1.0</v>
      </c>
      <c r="G14" s="984">
        <v>5.0</v>
      </c>
      <c r="H14" s="985">
        <f t="shared" si="2"/>
        <v>5</v>
      </c>
      <c r="I14" s="1010">
        <v>1.0</v>
      </c>
      <c r="J14" s="984">
        <v>5.0</v>
      </c>
      <c r="K14" s="985">
        <f t="shared" si="3"/>
        <v>5</v>
      </c>
      <c r="L14" s="1010">
        <v>1.0</v>
      </c>
      <c r="M14" s="984">
        <v>5.0</v>
      </c>
      <c r="N14" s="985">
        <f t="shared" si="4"/>
        <v>5</v>
      </c>
      <c r="O14" s="1010">
        <v>1.0</v>
      </c>
      <c r="P14" s="984">
        <v>5.0</v>
      </c>
      <c r="Q14" s="985">
        <f t="shared" si="5"/>
        <v>5</v>
      </c>
      <c r="R14" s="1010">
        <v>1.0</v>
      </c>
      <c r="S14" s="984">
        <v>5.0</v>
      </c>
      <c r="T14" s="985">
        <f t="shared" si="6"/>
        <v>5</v>
      </c>
      <c r="U14" s="1010">
        <v>1.0</v>
      </c>
      <c r="V14" s="984">
        <v>5.0</v>
      </c>
      <c r="W14" s="985">
        <f t="shared" si="7"/>
        <v>5</v>
      </c>
      <c r="X14" s="987">
        <f t="shared" si="8"/>
        <v>35</v>
      </c>
      <c r="Y14" s="973"/>
    </row>
    <row r="15">
      <c r="A15" s="973"/>
      <c r="B15" s="1011" t="s">
        <v>1335</v>
      </c>
      <c r="C15" s="1012">
        <v>5.0</v>
      </c>
      <c r="D15" s="999">
        <v>1.0</v>
      </c>
      <c r="E15" s="1000">
        <f t="shared" si="1"/>
        <v>5</v>
      </c>
      <c r="F15" s="1012">
        <v>5.0</v>
      </c>
      <c r="G15" s="999">
        <v>1.0</v>
      </c>
      <c r="H15" s="1000">
        <f t="shared" si="2"/>
        <v>5</v>
      </c>
      <c r="I15" s="1012">
        <v>5.0</v>
      </c>
      <c r="J15" s="999">
        <v>1.0</v>
      </c>
      <c r="K15" s="1000">
        <f t="shared" si="3"/>
        <v>5</v>
      </c>
      <c r="L15" s="1012">
        <v>5.0</v>
      </c>
      <c r="M15" s="999">
        <v>1.0</v>
      </c>
      <c r="N15" s="1000">
        <f t="shared" si="4"/>
        <v>5</v>
      </c>
      <c r="O15" s="1012">
        <v>5.0</v>
      </c>
      <c r="P15" s="999">
        <v>1.0</v>
      </c>
      <c r="Q15" s="1000">
        <f t="shared" si="5"/>
        <v>5</v>
      </c>
      <c r="R15" s="1012">
        <v>5.0</v>
      </c>
      <c r="S15" s="999">
        <v>1.0</v>
      </c>
      <c r="T15" s="1000">
        <f t="shared" si="6"/>
        <v>5</v>
      </c>
      <c r="U15" s="1013">
        <v>5.0</v>
      </c>
      <c r="V15" s="999">
        <v>1.0</v>
      </c>
      <c r="W15" s="1000">
        <f t="shared" si="7"/>
        <v>5</v>
      </c>
      <c r="X15" s="1002">
        <f t="shared" si="8"/>
        <v>35</v>
      </c>
      <c r="Y15" s="973"/>
    </row>
    <row r="16">
      <c r="A16" s="973"/>
      <c r="B16" s="1014" t="s">
        <v>1829</v>
      </c>
      <c r="C16" s="1015">
        <f>sum(C5:C15)</f>
        <v>102</v>
      </c>
      <c r="D16" s="1016"/>
      <c r="E16" s="1017">
        <f t="shared" ref="E16:F16" si="9">sum(E5:E15)</f>
        <v>106</v>
      </c>
      <c r="F16" s="1015">
        <f t="shared" si="9"/>
        <v>102</v>
      </c>
      <c r="G16" s="1016"/>
      <c r="H16" s="1017">
        <f t="shared" ref="H16:I16" si="10">sum(H5:H15)</f>
        <v>106</v>
      </c>
      <c r="I16" s="1018">
        <f t="shared" si="10"/>
        <v>109</v>
      </c>
      <c r="J16" s="1016"/>
      <c r="K16" s="1017">
        <f t="shared" ref="K16:L16" si="11">sum(K5:K15)</f>
        <v>173</v>
      </c>
      <c r="L16" s="1018">
        <f t="shared" si="11"/>
        <v>110</v>
      </c>
      <c r="M16" s="1016"/>
      <c r="N16" s="1017">
        <f t="shared" ref="N16:O16" si="12">sum(N5:N15)</f>
        <v>177</v>
      </c>
      <c r="O16" s="1018">
        <f t="shared" si="12"/>
        <v>114</v>
      </c>
      <c r="P16" s="1016"/>
      <c r="Q16" s="1017">
        <f t="shared" ref="Q16:R16" si="13">sum(Q5:Q15)</f>
        <v>193</v>
      </c>
      <c r="R16" s="1018">
        <f t="shared" si="13"/>
        <v>116</v>
      </c>
      <c r="S16" s="1016"/>
      <c r="T16" s="1017">
        <f t="shared" ref="T16:U16" si="14">sum(T5:T15)</f>
        <v>201</v>
      </c>
      <c r="U16" s="1019">
        <f t="shared" si="14"/>
        <v>116</v>
      </c>
      <c r="V16" s="1020"/>
      <c r="W16" s="1017">
        <f>sum(W5:W15)</f>
        <v>201</v>
      </c>
      <c r="X16" s="1021">
        <f>sum(E16,H16,K16,N16,Q16,T16,W16)</f>
        <v>1157</v>
      </c>
      <c r="Y16" s="973"/>
    </row>
    <row r="17">
      <c r="A17" s="973"/>
      <c r="B17" s="973"/>
      <c r="C17" s="973"/>
      <c r="D17" s="205" t="s">
        <v>1830</v>
      </c>
      <c r="E17" s="973">
        <f>E10+E12+E19+E13+E15</f>
        <v>31</v>
      </c>
      <c r="F17" s="973"/>
      <c r="G17" s="973"/>
      <c r="H17" s="973">
        <f>H10+H12+H19+H13+H15</f>
        <v>31</v>
      </c>
      <c r="I17" s="973"/>
      <c r="J17" s="973"/>
      <c r="K17" s="973">
        <f>K10+K12+K19+K13+K15</f>
        <v>18</v>
      </c>
      <c r="L17" s="973"/>
      <c r="M17" s="973"/>
      <c r="N17" s="973">
        <f>N10+N12+N19+N13+N15</f>
        <v>18</v>
      </c>
      <c r="O17" s="973"/>
      <c r="P17" s="973"/>
      <c r="Q17" s="973">
        <f>Q10+Q12+Q19+Q13+Q15</f>
        <v>18</v>
      </c>
      <c r="R17" s="973"/>
      <c r="S17" s="973"/>
      <c r="T17" s="973">
        <f>T10+T12+T19+T13+T15</f>
        <v>18</v>
      </c>
      <c r="U17" s="973"/>
      <c r="V17" s="973"/>
      <c r="W17" s="973">
        <f>W10+W12+W19+W13+W15</f>
        <v>18</v>
      </c>
      <c r="X17" s="973">
        <f>sum(H16,K16,N16,Q16,T16)</f>
        <v>850</v>
      </c>
      <c r="Y17" s="973"/>
    </row>
    <row r="18">
      <c r="D18" s="205" t="s">
        <v>1831</v>
      </c>
      <c r="E18" s="553">
        <f>E16-(E10+E12+E19+E13+E15)</f>
        <v>75</v>
      </c>
      <c r="H18" s="553">
        <f>H16-(H10+H12+H19+H13+H15)</f>
        <v>75</v>
      </c>
      <c r="K18" s="553">
        <f>K16-(K10+K12+K19+K13+K15)</f>
        <v>155</v>
      </c>
      <c r="N18" s="553">
        <f>N16-(N10+N12+N19+N13+N15)</f>
        <v>159</v>
      </c>
      <c r="Q18" s="553">
        <f>Q16-(Q10+Q12+Q19+Q13+Q15)</f>
        <v>175</v>
      </c>
      <c r="T18" s="553">
        <f>T16-(T10+T12+T19+T13+T15)</f>
        <v>183</v>
      </c>
      <c r="W18" s="553">
        <f>W16-(W10+W12+W19+W13+W15)</f>
        <v>183</v>
      </c>
      <c r="X18" s="553">
        <f>(W16+E16)/2</f>
        <v>153.5</v>
      </c>
    </row>
    <row r="19">
      <c r="X19" s="553">
        <f>sum(H16,K16,N16,Q16,T16)+(sum(E16,W16)/2)</f>
        <v>1003.5</v>
      </c>
    </row>
    <row r="20">
      <c r="W20" s="205" t="s">
        <v>1832</v>
      </c>
      <c r="X20" s="205">
        <v>1004.0</v>
      </c>
    </row>
    <row r="22">
      <c r="C22" s="205" t="s">
        <v>1831</v>
      </c>
      <c r="D22" s="553">
        <f>sum(H18,K18,N18,Q18,T18)+((E18+W18)/2)</f>
        <v>876</v>
      </c>
      <c r="H22" s="205" t="s">
        <v>1833</v>
      </c>
      <c r="I22" s="205" t="s">
        <v>1834</v>
      </c>
      <c r="T22" s="553">
        <f>103+((W17+E17)/2)</f>
        <v>127.5</v>
      </c>
    </row>
    <row r="23">
      <c r="C23" s="205" t="s">
        <v>1830</v>
      </c>
      <c r="H23" s="205">
        <v>3.0</v>
      </c>
      <c r="I23" s="669">
        <v>27000.0</v>
      </c>
      <c r="K23" s="798">
        <f>K26*L23/100</f>
        <v>1007.4</v>
      </c>
      <c r="L23" s="205">
        <v>115.0</v>
      </c>
      <c r="N23" s="798">
        <f>N26*O23/100</f>
        <v>1154.025</v>
      </c>
      <c r="O23" s="205">
        <v>115.0</v>
      </c>
    </row>
    <row r="24">
      <c r="H24" s="205">
        <v>2.0</v>
      </c>
      <c r="I24" s="669">
        <v>23000.0</v>
      </c>
      <c r="K24" s="798">
        <f>K26*L24/100</f>
        <v>963.6</v>
      </c>
      <c r="L24" s="1022">
        <v>110.0</v>
      </c>
      <c r="N24" s="798">
        <f>N26*O24/100</f>
        <v>1103.85</v>
      </c>
      <c r="O24" s="1022">
        <v>110.0</v>
      </c>
    </row>
    <row r="25">
      <c r="H25" s="205">
        <v>1.0</v>
      </c>
      <c r="I25" s="669">
        <v>20000.0</v>
      </c>
      <c r="K25" s="798">
        <f>K26*L25/100</f>
        <v>919.8</v>
      </c>
      <c r="L25" s="1022">
        <v>105.0</v>
      </c>
      <c r="N25" s="798">
        <f>N26*O25/100</f>
        <v>1053.675</v>
      </c>
      <c r="O25" s="1022">
        <v>105.0</v>
      </c>
    </row>
    <row r="26">
      <c r="H26" s="965">
        <v>0.0</v>
      </c>
      <c r="I26" s="1023">
        <v>18000.0</v>
      </c>
      <c r="J26" s="971"/>
      <c r="K26" s="971">
        <v>876.0</v>
      </c>
      <c r="L26" s="1024">
        <v>100.0</v>
      </c>
      <c r="N26" s="971">
        <v>1003.5</v>
      </c>
      <c r="O26" s="1024">
        <v>100.0</v>
      </c>
    </row>
    <row r="27">
      <c r="H27" s="205">
        <v>-1.0</v>
      </c>
      <c r="I27" s="669">
        <v>16000.0</v>
      </c>
      <c r="K27" s="1025">
        <f>K26*L27/100</f>
        <v>832.2</v>
      </c>
      <c r="L27" s="1022">
        <v>95.0</v>
      </c>
      <c r="N27" s="1025">
        <f>N26*O27/100</f>
        <v>802.8</v>
      </c>
      <c r="O27" s="1022">
        <v>80.0</v>
      </c>
    </row>
    <row r="28">
      <c r="H28" s="205">
        <v>2.0</v>
      </c>
      <c r="I28" s="669">
        <v>16000.0</v>
      </c>
      <c r="K28" s="1025">
        <f>K26*L28/100</f>
        <v>788.4</v>
      </c>
      <c r="L28" s="1022">
        <v>90.0</v>
      </c>
      <c r="N28" s="1025">
        <f>N26*O28/100</f>
        <v>752.625</v>
      </c>
      <c r="O28" s="1022">
        <v>75.0</v>
      </c>
    </row>
    <row r="29">
      <c r="G29" s="205" t="s">
        <v>1835</v>
      </c>
      <c r="H29" s="205" t="s">
        <v>1829</v>
      </c>
      <c r="I29" s="205">
        <v>101.0</v>
      </c>
      <c r="K29" s="205">
        <v>119.0</v>
      </c>
      <c r="M29" s="205">
        <v>119.0</v>
      </c>
      <c r="O29" s="205">
        <v>119.0</v>
      </c>
      <c r="Q29" s="205">
        <v>119.0</v>
      </c>
      <c r="S29" s="205">
        <v>119.0</v>
      </c>
      <c r="U29" s="205">
        <v>696.0</v>
      </c>
    </row>
    <row r="30">
      <c r="G30" s="205" t="s">
        <v>1836</v>
      </c>
      <c r="H30" s="205" t="s">
        <v>1829</v>
      </c>
      <c r="I30" s="205">
        <v>133.0</v>
      </c>
      <c r="J30" s="205">
        <v>-32.0</v>
      </c>
      <c r="K30" s="205">
        <v>126.0</v>
      </c>
      <c r="L30" s="205">
        <v>-7.0</v>
      </c>
      <c r="M30" s="205">
        <v>127.0</v>
      </c>
      <c r="N30" s="205">
        <v>-8.0</v>
      </c>
      <c r="O30" s="205">
        <v>79.0</v>
      </c>
      <c r="P30" s="205">
        <v>40.0</v>
      </c>
      <c r="Q30" s="205">
        <v>77.0</v>
      </c>
      <c r="R30" s="205">
        <v>42.0</v>
      </c>
      <c r="S30" s="205">
        <v>49.0</v>
      </c>
      <c r="T30" s="205">
        <v>70.0</v>
      </c>
      <c r="U30" s="205">
        <v>591.0</v>
      </c>
    </row>
    <row r="31">
      <c r="G31" s="205" t="s">
        <v>1837</v>
      </c>
      <c r="H31" s="205" t="s">
        <v>1829</v>
      </c>
      <c r="I31" s="205">
        <v>52.0</v>
      </c>
      <c r="J31" s="205">
        <v>49.0</v>
      </c>
      <c r="K31" s="205">
        <v>128.0</v>
      </c>
      <c r="L31" s="205">
        <v>-9.0</v>
      </c>
      <c r="M31" s="205">
        <v>94.0</v>
      </c>
      <c r="N31" s="205">
        <v>25.0</v>
      </c>
      <c r="O31" s="205">
        <v>87.0</v>
      </c>
      <c r="P31" s="205">
        <v>32.0</v>
      </c>
      <c r="Q31" s="205">
        <v>121.0</v>
      </c>
      <c r="R31" s="205">
        <v>-2.0</v>
      </c>
      <c r="S31" s="205">
        <v>102.0</v>
      </c>
      <c r="T31" s="205">
        <v>17.0</v>
      </c>
      <c r="U31" s="205">
        <v>584.0</v>
      </c>
    </row>
    <row r="32">
      <c r="I32" s="205">
        <v>106.0</v>
      </c>
      <c r="J32" s="205">
        <v>-5.0</v>
      </c>
      <c r="K32" s="205">
        <v>118.0</v>
      </c>
      <c r="L32" s="205">
        <v>1.0</v>
      </c>
      <c r="M32" s="205">
        <v>95.0</v>
      </c>
      <c r="N32" s="205">
        <v>24.0</v>
      </c>
      <c r="O32" s="205">
        <v>98.0</v>
      </c>
      <c r="P32" s="205">
        <v>21.0</v>
      </c>
      <c r="Q32" s="205">
        <v>112.0</v>
      </c>
      <c r="R32" s="205">
        <v>7.0</v>
      </c>
      <c r="S32" s="205">
        <v>5.0</v>
      </c>
      <c r="T32" s="205">
        <v>114.0</v>
      </c>
      <c r="U32" s="205">
        <v>534.0</v>
      </c>
    </row>
    <row r="33">
      <c r="I33" s="798"/>
    </row>
    <row r="37">
      <c r="B37" s="975"/>
      <c r="C37" s="976" t="s">
        <v>1067</v>
      </c>
      <c r="D37" s="977" t="s">
        <v>1817</v>
      </c>
      <c r="E37" s="978"/>
      <c r="F37" s="976" t="s">
        <v>194</v>
      </c>
      <c r="G37" s="977" t="s">
        <v>1817</v>
      </c>
      <c r="H37" s="978"/>
      <c r="I37" s="979" t="s">
        <v>195</v>
      </c>
      <c r="J37" s="977" t="s">
        <v>1817</v>
      </c>
      <c r="K37" s="978"/>
      <c r="L37" s="979" t="s">
        <v>196</v>
      </c>
      <c r="M37" s="977" t="s">
        <v>1817</v>
      </c>
      <c r="N37" s="978"/>
      <c r="O37" s="979" t="s">
        <v>197</v>
      </c>
      <c r="P37" s="977" t="s">
        <v>1817</v>
      </c>
      <c r="Q37" s="978"/>
      <c r="R37" s="979" t="s">
        <v>198</v>
      </c>
      <c r="S37" s="977" t="s">
        <v>1817</v>
      </c>
      <c r="T37" s="978"/>
      <c r="U37" s="980" t="s">
        <v>1818</v>
      </c>
      <c r="V37" s="977" t="s">
        <v>1817</v>
      </c>
      <c r="W37" s="978"/>
      <c r="X37" s="981" t="s">
        <v>1819</v>
      </c>
    </row>
    <row r="38">
      <c r="B38" s="982" t="s">
        <v>1820</v>
      </c>
      <c r="C38" s="983">
        <v>31.0</v>
      </c>
      <c r="D38" s="984">
        <v>1.0</v>
      </c>
      <c r="E38" s="985">
        <f t="shared" ref="E38:E48" si="15">C38*D38</f>
        <v>31</v>
      </c>
      <c r="F38" s="983">
        <v>31.0</v>
      </c>
      <c r="G38" s="984">
        <v>1.0</v>
      </c>
      <c r="H38" s="985">
        <f t="shared" ref="H38:H48" si="16">F38*G38</f>
        <v>31</v>
      </c>
      <c r="I38" s="983">
        <v>31.0</v>
      </c>
      <c r="J38" s="984">
        <v>1.0</v>
      </c>
      <c r="K38" s="985">
        <f t="shared" ref="K38:K48" si="17">I38*J38</f>
        <v>31</v>
      </c>
      <c r="L38" s="983">
        <v>31.0</v>
      </c>
      <c r="M38" s="984">
        <v>1.0</v>
      </c>
      <c r="N38" s="985">
        <f t="shared" ref="N38:N48" si="18">L38*M38</f>
        <v>31</v>
      </c>
      <c r="O38" s="983">
        <v>31.0</v>
      </c>
      <c r="P38" s="984">
        <v>1.0</v>
      </c>
      <c r="Q38" s="985">
        <f t="shared" ref="Q38:Q48" si="19">O38*P38</f>
        <v>31</v>
      </c>
      <c r="R38" s="983">
        <v>31.0</v>
      </c>
      <c r="S38" s="984">
        <v>1.0</v>
      </c>
      <c r="T38" s="985">
        <f t="shared" ref="T38:T48" si="20">R38*S38</f>
        <v>31</v>
      </c>
      <c r="U38" s="986">
        <v>31.0</v>
      </c>
      <c r="V38" s="984">
        <v>1.0</v>
      </c>
      <c r="W38" s="985">
        <f t="shared" ref="W38:W48" si="21">U38*V38</f>
        <v>31</v>
      </c>
      <c r="X38" s="987">
        <f t="shared" ref="X38:X48" si="22">sum(E38,K38,N38,Q38,T38,W38,H38)</f>
        <v>217</v>
      </c>
    </row>
    <row r="39">
      <c r="B39" s="988" t="s">
        <v>1821</v>
      </c>
      <c r="C39" s="989">
        <v>31.0</v>
      </c>
      <c r="D39" s="984">
        <v>1.0</v>
      </c>
      <c r="E39" s="985">
        <f t="shared" si="15"/>
        <v>31</v>
      </c>
      <c r="F39" s="989">
        <v>31.0</v>
      </c>
      <c r="G39" s="984">
        <v>1.0</v>
      </c>
      <c r="H39" s="985">
        <f t="shared" si="16"/>
        <v>31</v>
      </c>
      <c r="I39" s="989">
        <v>31.0</v>
      </c>
      <c r="J39" s="984">
        <v>1.0</v>
      </c>
      <c r="K39" s="985">
        <f t="shared" si="17"/>
        <v>31</v>
      </c>
      <c r="L39" s="989">
        <v>31.0</v>
      </c>
      <c r="M39" s="984">
        <v>1.0</v>
      </c>
      <c r="N39" s="985">
        <f t="shared" si="18"/>
        <v>31</v>
      </c>
      <c r="O39" s="989">
        <v>31.0</v>
      </c>
      <c r="P39" s="984">
        <v>1.0</v>
      </c>
      <c r="Q39" s="985">
        <f t="shared" si="19"/>
        <v>31</v>
      </c>
      <c r="R39" s="989">
        <v>31.0</v>
      </c>
      <c r="S39" s="984">
        <v>1.0</v>
      </c>
      <c r="T39" s="985">
        <f t="shared" si="20"/>
        <v>31</v>
      </c>
      <c r="U39" s="990">
        <v>31.0</v>
      </c>
      <c r="V39" s="984">
        <v>1.0</v>
      </c>
      <c r="W39" s="985">
        <f t="shared" si="21"/>
        <v>31</v>
      </c>
      <c r="X39" s="987">
        <f t="shared" si="22"/>
        <v>217</v>
      </c>
    </row>
    <row r="40">
      <c r="B40" s="988" t="s">
        <v>1739</v>
      </c>
      <c r="C40" s="989">
        <v>2.0</v>
      </c>
      <c r="D40" s="984">
        <v>1.0</v>
      </c>
      <c r="E40" s="985">
        <f t="shared" si="15"/>
        <v>2</v>
      </c>
      <c r="F40" s="989">
        <v>2.0</v>
      </c>
      <c r="G40" s="984">
        <v>1.0</v>
      </c>
      <c r="H40" s="985">
        <f t="shared" si="16"/>
        <v>2</v>
      </c>
      <c r="I40" s="989">
        <v>2.0</v>
      </c>
      <c r="J40" s="984">
        <v>1.0</v>
      </c>
      <c r="K40" s="985">
        <f t="shared" si="17"/>
        <v>2</v>
      </c>
      <c r="L40" s="989">
        <v>2.0</v>
      </c>
      <c r="M40" s="984">
        <v>1.0</v>
      </c>
      <c r="N40" s="985">
        <f t="shared" si="18"/>
        <v>2</v>
      </c>
      <c r="O40" s="989">
        <v>2.0</v>
      </c>
      <c r="P40" s="984">
        <v>1.0</v>
      </c>
      <c r="Q40" s="985">
        <f t="shared" si="19"/>
        <v>2</v>
      </c>
      <c r="R40" s="989">
        <v>2.0</v>
      </c>
      <c r="S40" s="984">
        <v>1.0</v>
      </c>
      <c r="T40" s="985">
        <f t="shared" si="20"/>
        <v>2</v>
      </c>
      <c r="U40" s="990">
        <v>2.0</v>
      </c>
      <c r="V40" s="984">
        <v>1.0</v>
      </c>
      <c r="W40" s="985">
        <f t="shared" si="21"/>
        <v>2</v>
      </c>
      <c r="X40" s="987">
        <f t="shared" si="22"/>
        <v>14</v>
      </c>
    </row>
    <row r="41">
      <c r="B41" s="988" t="s">
        <v>1822</v>
      </c>
      <c r="C41" s="989">
        <v>2.0</v>
      </c>
      <c r="D41" s="984">
        <v>1.0</v>
      </c>
      <c r="E41" s="985">
        <f t="shared" si="15"/>
        <v>2</v>
      </c>
      <c r="F41" s="989">
        <v>2.0</v>
      </c>
      <c r="G41" s="984">
        <v>1.0</v>
      </c>
      <c r="H41" s="985">
        <f t="shared" si="16"/>
        <v>2</v>
      </c>
      <c r="I41" s="989">
        <v>2.0</v>
      </c>
      <c r="J41" s="984">
        <v>1.0</v>
      </c>
      <c r="K41" s="985">
        <f t="shared" si="17"/>
        <v>2</v>
      </c>
      <c r="L41" s="989">
        <v>2.0</v>
      </c>
      <c r="M41" s="984">
        <v>1.0</v>
      </c>
      <c r="N41" s="985">
        <f t="shared" si="18"/>
        <v>2</v>
      </c>
      <c r="O41" s="989">
        <v>2.0</v>
      </c>
      <c r="P41" s="984">
        <v>1.0</v>
      </c>
      <c r="Q41" s="985">
        <f t="shared" si="19"/>
        <v>2</v>
      </c>
      <c r="R41" s="989">
        <v>2.0</v>
      </c>
      <c r="S41" s="984">
        <v>1.0</v>
      </c>
      <c r="T41" s="985">
        <f t="shared" si="20"/>
        <v>2</v>
      </c>
      <c r="U41" s="990">
        <v>2.0</v>
      </c>
      <c r="V41" s="984">
        <v>1.0</v>
      </c>
      <c r="W41" s="985">
        <f t="shared" si="21"/>
        <v>2</v>
      </c>
      <c r="X41" s="987">
        <f t="shared" si="22"/>
        <v>14</v>
      </c>
    </row>
    <row r="42">
      <c r="B42" s="991" t="s">
        <v>1823</v>
      </c>
      <c r="C42" s="992">
        <v>0.0</v>
      </c>
      <c r="D42" s="993">
        <v>4.0</v>
      </c>
      <c r="E42" s="994">
        <f t="shared" si="15"/>
        <v>0</v>
      </c>
      <c r="F42" s="995">
        <v>0.0</v>
      </c>
      <c r="G42" s="993">
        <v>4.0</v>
      </c>
      <c r="H42" s="994">
        <f t="shared" si="16"/>
        <v>0</v>
      </c>
      <c r="I42" s="995">
        <v>15.0</v>
      </c>
      <c r="J42" s="993">
        <v>4.0</v>
      </c>
      <c r="K42" s="994">
        <f t="shared" si="17"/>
        <v>60</v>
      </c>
      <c r="L42" s="995">
        <v>15.0</v>
      </c>
      <c r="M42" s="993">
        <v>4.0</v>
      </c>
      <c r="N42" s="994">
        <f t="shared" si="18"/>
        <v>60</v>
      </c>
      <c r="O42" s="995">
        <v>15.0</v>
      </c>
      <c r="P42" s="993">
        <v>4.0</v>
      </c>
      <c r="Q42" s="994">
        <f t="shared" si="19"/>
        <v>60</v>
      </c>
      <c r="R42" s="995">
        <v>15.0</v>
      </c>
      <c r="S42" s="993">
        <v>4.0</v>
      </c>
      <c r="T42" s="994">
        <f t="shared" si="20"/>
        <v>60</v>
      </c>
      <c r="U42" s="996">
        <v>15.0</v>
      </c>
      <c r="V42" s="993">
        <v>4.0</v>
      </c>
      <c r="W42" s="994">
        <f t="shared" si="21"/>
        <v>60</v>
      </c>
      <c r="X42" s="987">
        <f t="shared" si="22"/>
        <v>300</v>
      </c>
    </row>
    <row r="43">
      <c r="B43" s="988" t="s">
        <v>1824</v>
      </c>
      <c r="C43" s="989">
        <v>8.0</v>
      </c>
      <c r="D43" s="984">
        <v>1.0</v>
      </c>
      <c r="E43" s="985">
        <f t="shared" si="15"/>
        <v>8</v>
      </c>
      <c r="F43" s="989">
        <v>8.0</v>
      </c>
      <c r="G43" s="984">
        <v>1.0</v>
      </c>
      <c r="H43" s="985">
        <f t="shared" si="16"/>
        <v>8</v>
      </c>
      <c r="I43" s="989">
        <v>4.0</v>
      </c>
      <c r="J43" s="984">
        <v>1.0</v>
      </c>
      <c r="K43" s="985">
        <f t="shared" si="17"/>
        <v>4</v>
      </c>
      <c r="L43" s="989">
        <v>4.0</v>
      </c>
      <c r="M43" s="984">
        <v>1.0</v>
      </c>
      <c r="N43" s="985">
        <f t="shared" si="18"/>
        <v>4</v>
      </c>
      <c r="O43" s="989">
        <v>4.0</v>
      </c>
      <c r="P43" s="984">
        <v>1.0</v>
      </c>
      <c r="Q43" s="985">
        <f t="shared" si="19"/>
        <v>4</v>
      </c>
      <c r="R43" s="989">
        <v>4.0</v>
      </c>
      <c r="S43" s="984">
        <v>1.0</v>
      </c>
      <c r="T43" s="985">
        <f t="shared" si="20"/>
        <v>4</v>
      </c>
      <c r="U43" s="990">
        <v>4.0</v>
      </c>
      <c r="V43" s="984">
        <v>1.0</v>
      </c>
      <c r="W43" s="985">
        <f t="shared" si="21"/>
        <v>4</v>
      </c>
      <c r="X43" s="987">
        <f t="shared" si="22"/>
        <v>36</v>
      </c>
    </row>
    <row r="44">
      <c r="B44" s="1003" t="s">
        <v>1825</v>
      </c>
      <c r="C44" s="1004">
        <v>4.0</v>
      </c>
      <c r="D44" s="984">
        <v>1.0</v>
      </c>
      <c r="E44" s="985">
        <f t="shared" si="15"/>
        <v>4</v>
      </c>
      <c r="F44" s="1004">
        <v>4.0</v>
      </c>
      <c r="G44" s="984">
        <v>1.0</v>
      </c>
      <c r="H44" s="985">
        <f t="shared" si="16"/>
        <v>4</v>
      </c>
      <c r="I44" s="1004">
        <v>4.0</v>
      </c>
      <c r="J44" s="984">
        <v>1.0</v>
      </c>
      <c r="K44" s="985">
        <f t="shared" si="17"/>
        <v>4</v>
      </c>
      <c r="L44" s="1004">
        <v>4.0</v>
      </c>
      <c r="M44" s="984">
        <v>1.0</v>
      </c>
      <c r="N44" s="985">
        <f t="shared" si="18"/>
        <v>4</v>
      </c>
      <c r="O44" s="1004">
        <v>4.0</v>
      </c>
      <c r="P44" s="984">
        <v>1.0</v>
      </c>
      <c r="Q44" s="985">
        <f t="shared" si="19"/>
        <v>4</v>
      </c>
      <c r="R44" s="1004">
        <v>4.0</v>
      </c>
      <c r="S44" s="984">
        <v>1.0</v>
      </c>
      <c r="T44" s="985">
        <f t="shared" si="20"/>
        <v>4</v>
      </c>
      <c r="U44" s="1005">
        <v>4.0</v>
      </c>
      <c r="V44" s="984">
        <v>1.0</v>
      </c>
      <c r="W44" s="985">
        <f t="shared" si="21"/>
        <v>4</v>
      </c>
      <c r="X44" s="987">
        <f t="shared" si="22"/>
        <v>28</v>
      </c>
    </row>
    <row r="45">
      <c r="B45" s="1006" t="s">
        <v>1826</v>
      </c>
      <c r="C45" s="1007">
        <v>8.0</v>
      </c>
      <c r="D45" s="999">
        <v>1.0</v>
      </c>
      <c r="E45" s="1000">
        <f t="shared" si="15"/>
        <v>8</v>
      </c>
      <c r="F45" s="1007">
        <v>8.0</v>
      </c>
      <c r="G45" s="999">
        <v>1.0</v>
      </c>
      <c r="H45" s="1000">
        <f t="shared" si="16"/>
        <v>8</v>
      </c>
      <c r="I45" s="1007">
        <v>4.0</v>
      </c>
      <c r="J45" s="999">
        <v>1.0</v>
      </c>
      <c r="K45" s="1000">
        <f t="shared" si="17"/>
        <v>4</v>
      </c>
      <c r="L45" s="1007">
        <v>4.0</v>
      </c>
      <c r="M45" s="999">
        <v>1.0</v>
      </c>
      <c r="N45" s="1000">
        <f t="shared" si="18"/>
        <v>4</v>
      </c>
      <c r="O45" s="1007">
        <v>4.0</v>
      </c>
      <c r="P45" s="999">
        <v>1.0</v>
      </c>
      <c r="Q45" s="1000">
        <f t="shared" si="19"/>
        <v>4</v>
      </c>
      <c r="R45" s="1007">
        <v>4.0</v>
      </c>
      <c r="S45" s="999">
        <v>1.0</v>
      </c>
      <c r="T45" s="1000">
        <f t="shared" si="20"/>
        <v>4</v>
      </c>
      <c r="U45" s="1008">
        <v>4.0</v>
      </c>
      <c r="V45" s="999">
        <v>1.0</v>
      </c>
      <c r="W45" s="1000">
        <f t="shared" si="21"/>
        <v>4</v>
      </c>
      <c r="X45" s="987">
        <f t="shared" si="22"/>
        <v>36</v>
      </c>
    </row>
    <row r="46">
      <c r="B46" s="1006" t="s">
        <v>1827</v>
      </c>
      <c r="C46" s="1007">
        <v>10.0</v>
      </c>
      <c r="D46" s="999">
        <v>1.0</v>
      </c>
      <c r="E46" s="1000">
        <f t="shared" si="15"/>
        <v>10</v>
      </c>
      <c r="F46" s="1007">
        <v>10.0</v>
      </c>
      <c r="G46" s="999">
        <v>1.0</v>
      </c>
      <c r="H46" s="1000">
        <f t="shared" si="16"/>
        <v>10</v>
      </c>
      <c r="I46" s="1007">
        <v>5.0</v>
      </c>
      <c r="J46" s="999">
        <v>1.0</v>
      </c>
      <c r="K46" s="1000">
        <f t="shared" si="17"/>
        <v>5</v>
      </c>
      <c r="L46" s="1007">
        <v>5.0</v>
      </c>
      <c r="M46" s="999">
        <v>1.0</v>
      </c>
      <c r="N46" s="1000">
        <f t="shared" si="18"/>
        <v>5</v>
      </c>
      <c r="O46" s="1007">
        <v>5.0</v>
      </c>
      <c r="P46" s="999">
        <v>1.0</v>
      </c>
      <c r="Q46" s="1000">
        <f t="shared" si="19"/>
        <v>5</v>
      </c>
      <c r="R46" s="1007">
        <v>5.0</v>
      </c>
      <c r="S46" s="999">
        <v>1.0</v>
      </c>
      <c r="T46" s="1000">
        <f t="shared" si="20"/>
        <v>5</v>
      </c>
      <c r="U46" s="1008">
        <v>5.0</v>
      </c>
      <c r="V46" s="999">
        <v>1.0</v>
      </c>
      <c r="W46" s="1000">
        <f t="shared" si="21"/>
        <v>5</v>
      </c>
      <c r="X46" s="987">
        <f t="shared" si="22"/>
        <v>45</v>
      </c>
    </row>
    <row r="47">
      <c r="B47" s="1009" t="s">
        <v>1828</v>
      </c>
      <c r="C47" s="1010">
        <v>1.0</v>
      </c>
      <c r="D47" s="984">
        <v>5.0</v>
      </c>
      <c r="E47" s="985">
        <f t="shared" si="15"/>
        <v>5</v>
      </c>
      <c r="F47" s="1010">
        <v>1.0</v>
      </c>
      <c r="G47" s="984">
        <v>5.0</v>
      </c>
      <c r="H47" s="985">
        <f t="shared" si="16"/>
        <v>5</v>
      </c>
      <c r="I47" s="1010">
        <v>1.0</v>
      </c>
      <c r="J47" s="984">
        <v>5.0</v>
      </c>
      <c r="K47" s="985">
        <f t="shared" si="17"/>
        <v>5</v>
      </c>
      <c r="L47" s="1010">
        <v>1.0</v>
      </c>
      <c r="M47" s="984">
        <v>5.0</v>
      </c>
      <c r="N47" s="985">
        <f t="shared" si="18"/>
        <v>5</v>
      </c>
      <c r="O47" s="1010">
        <v>1.0</v>
      </c>
      <c r="P47" s="984">
        <v>5.0</v>
      </c>
      <c r="Q47" s="985">
        <f t="shared" si="19"/>
        <v>5</v>
      </c>
      <c r="R47" s="1010">
        <v>1.0</v>
      </c>
      <c r="S47" s="984">
        <v>5.0</v>
      </c>
      <c r="T47" s="985">
        <f t="shared" si="20"/>
        <v>5</v>
      </c>
      <c r="U47" s="1010">
        <v>1.0</v>
      </c>
      <c r="V47" s="984">
        <v>5.0</v>
      </c>
      <c r="W47" s="985">
        <f t="shared" si="21"/>
        <v>5</v>
      </c>
      <c r="X47" s="987">
        <f t="shared" si="22"/>
        <v>35</v>
      </c>
    </row>
    <row r="48">
      <c r="B48" s="1026" t="s">
        <v>1335</v>
      </c>
      <c r="C48" s="1027">
        <v>5.0</v>
      </c>
      <c r="D48" s="984">
        <v>1.0</v>
      </c>
      <c r="E48" s="985">
        <f t="shared" si="15"/>
        <v>5</v>
      </c>
      <c r="F48" s="1027">
        <v>5.0</v>
      </c>
      <c r="G48" s="984">
        <v>1.0</v>
      </c>
      <c r="H48" s="985">
        <f t="shared" si="16"/>
        <v>5</v>
      </c>
      <c r="I48" s="1027">
        <v>5.0</v>
      </c>
      <c r="J48" s="984">
        <v>1.0</v>
      </c>
      <c r="K48" s="985">
        <f t="shared" si="17"/>
        <v>5</v>
      </c>
      <c r="L48" s="1027">
        <v>5.0</v>
      </c>
      <c r="M48" s="984">
        <v>1.0</v>
      </c>
      <c r="N48" s="985">
        <f t="shared" si="18"/>
        <v>5</v>
      </c>
      <c r="O48" s="1027">
        <v>5.0</v>
      </c>
      <c r="P48" s="984">
        <v>1.0</v>
      </c>
      <c r="Q48" s="985">
        <f t="shared" si="19"/>
        <v>5</v>
      </c>
      <c r="R48" s="1027">
        <v>5.0</v>
      </c>
      <c r="S48" s="984">
        <v>1.0</v>
      </c>
      <c r="T48" s="985">
        <f t="shared" si="20"/>
        <v>5</v>
      </c>
      <c r="U48" s="1028">
        <v>5.0</v>
      </c>
      <c r="V48" s="984">
        <v>1.0</v>
      </c>
      <c r="W48" s="985">
        <f t="shared" si="21"/>
        <v>5</v>
      </c>
      <c r="X48" s="987">
        <f t="shared" si="22"/>
        <v>35</v>
      </c>
    </row>
    <row r="49">
      <c r="B49" s="1014" t="s">
        <v>1829</v>
      </c>
      <c r="C49" s="1015">
        <f>sum(C38:C48)</f>
        <v>102</v>
      </c>
      <c r="D49" s="1016"/>
      <c r="E49" s="1017">
        <f t="shared" ref="E49:F49" si="23">sum(E38:E48)</f>
        <v>106</v>
      </c>
      <c r="F49" s="1015">
        <f t="shared" si="23"/>
        <v>102</v>
      </c>
      <c r="G49" s="1016"/>
      <c r="H49" s="1017">
        <f t="shared" ref="H49:I49" si="24">sum(H38:H48)</f>
        <v>106</v>
      </c>
      <c r="I49" s="1018">
        <f t="shared" si="24"/>
        <v>104</v>
      </c>
      <c r="J49" s="1016"/>
      <c r="K49" s="1017">
        <f t="shared" ref="K49:L49" si="25">sum(K38:K48)</f>
        <v>153</v>
      </c>
      <c r="L49" s="1018">
        <f t="shared" si="25"/>
        <v>104</v>
      </c>
      <c r="M49" s="1016"/>
      <c r="N49" s="1017">
        <f t="shared" ref="N49:O49" si="26">sum(N38:N48)</f>
        <v>153</v>
      </c>
      <c r="O49" s="1018">
        <f t="shared" si="26"/>
        <v>104</v>
      </c>
      <c r="P49" s="1016"/>
      <c r="Q49" s="1017">
        <f t="shared" ref="Q49:R49" si="27">sum(Q38:Q48)</f>
        <v>153</v>
      </c>
      <c r="R49" s="1018">
        <f t="shared" si="27"/>
        <v>104</v>
      </c>
      <c r="S49" s="1016"/>
      <c r="T49" s="1017">
        <f t="shared" ref="T49:U49" si="28">sum(T38:T48)</f>
        <v>153</v>
      </c>
      <c r="U49" s="1019">
        <f t="shared" si="28"/>
        <v>104</v>
      </c>
      <c r="V49" s="1020"/>
      <c r="W49" s="1017">
        <f>sum(W38:W48)</f>
        <v>153</v>
      </c>
      <c r="X49" s="1021">
        <f>sum(E49,H49,K49,N49,Q49,T49,W49)</f>
        <v>977</v>
      </c>
    </row>
    <row r="55">
      <c r="C55" s="205">
        <v>120.0</v>
      </c>
      <c r="D55" s="205" t="s">
        <v>206</v>
      </c>
      <c r="E55" s="205" t="s">
        <v>1792</v>
      </c>
      <c r="F55" s="362" t="s">
        <v>1063</v>
      </c>
      <c r="H55" s="205">
        <v>1.0</v>
      </c>
      <c r="I55" s="205">
        <v>2.0</v>
      </c>
      <c r="J55" s="205">
        <v>3.0</v>
      </c>
      <c r="K55" s="205">
        <v>4.0</v>
      </c>
      <c r="L55" s="205">
        <v>5.0</v>
      </c>
      <c r="M55" s="551">
        <v>6.0</v>
      </c>
      <c r="N55" s="205">
        <v>7.0</v>
      </c>
      <c r="O55" s="205">
        <v>8.0</v>
      </c>
      <c r="P55" s="205">
        <v>9.0</v>
      </c>
      <c r="Q55" s="205">
        <v>10.0</v>
      </c>
    </row>
    <row r="56">
      <c r="C56" s="168">
        <v>4.0</v>
      </c>
      <c r="D56" s="168">
        <v>2.0</v>
      </c>
      <c r="E56" s="168">
        <v>4.0</v>
      </c>
      <c r="F56" s="1029">
        <f t="shared" ref="F56:F67" si="30">sum(C56:E56)</f>
        <v>10</v>
      </c>
      <c r="H56" s="553">
        <f t="shared" ref="H56:Q56" si="29">$F56*H$55</f>
        <v>10</v>
      </c>
      <c r="I56" s="553">
        <f t="shared" si="29"/>
        <v>20</v>
      </c>
      <c r="J56" s="553">
        <f t="shared" si="29"/>
        <v>30</v>
      </c>
      <c r="K56" s="553">
        <f t="shared" si="29"/>
        <v>40</v>
      </c>
      <c r="L56" s="553">
        <f t="shared" si="29"/>
        <v>50</v>
      </c>
      <c r="M56" s="855">
        <f t="shared" si="29"/>
        <v>60</v>
      </c>
      <c r="N56" s="553">
        <f t="shared" si="29"/>
        <v>70</v>
      </c>
      <c r="O56" s="553">
        <f t="shared" si="29"/>
        <v>80</v>
      </c>
      <c r="P56" s="553">
        <f t="shared" si="29"/>
        <v>90</v>
      </c>
      <c r="Q56" s="553">
        <f t="shared" si="29"/>
        <v>100</v>
      </c>
    </row>
    <row r="57">
      <c r="C57" s="168">
        <v>4.0</v>
      </c>
      <c r="D57" s="168">
        <v>2.0</v>
      </c>
      <c r="E57" s="168">
        <v>3.0</v>
      </c>
      <c r="F57" s="1029">
        <f t="shared" si="30"/>
        <v>9</v>
      </c>
      <c r="H57" s="553">
        <f t="shared" ref="H57:Q57" si="31">$F57*H$55</f>
        <v>9</v>
      </c>
      <c r="I57" s="553">
        <f t="shared" si="31"/>
        <v>18</v>
      </c>
      <c r="J57" s="553">
        <f t="shared" si="31"/>
        <v>27</v>
      </c>
      <c r="K57" s="553">
        <f t="shared" si="31"/>
        <v>36</v>
      </c>
      <c r="L57" s="553">
        <f t="shared" si="31"/>
        <v>45</v>
      </c>
      <c r="M57" s="855">
        <f t="shared" si="31"/>
        <v>54</v>
      </c>
      <c r="N57" s="553">
        <f t="shared" si="31"/>
        <v>63</v>
      </c>
      <c r="O57" s="553">
        <f t="shared" si="31"/>
        <v>72</v>
      </c>
      <c r="P57" s="553">
        <f t="shared" si="31"/>
        <v>81</v>
      </c>
      <c r="Q57" s="553">
        <f t="shared" si="31"/>
        <v>90</v>
      </c>
    </row>
    <row r="58">
      <c r="C58" s="168">
        <v>4.0</v>
      </c>
      <c r="D58" s="168">
        <v>2.0</v>
      </c>
      <c r="E58" s="168">
        <v>2.0</v>
      </c>
      <c r="F58" s="1029">
        <f t="shared" si="30"/>
        <v>8</v>
      </c>
      <c r="H58" s="553">
        <f t="shared" ref="H58:Q58" si="32">$F58*H$55</f>
        <v>8</v>
      </c>
      <c r="I58" s="553">
        <f t="shared" si="32"/>
        <v>16</v>
      </c>
      <c r="J58" s="553">
        <f t="shared" si="32"/>
        <v>24</v>
      </c>
      <c r="K58" s="553">
        <f t="shared" si="32"/>
        <v>32</v>
      </c>
      <c r="L58" s="553">
        <f t="shared" si="32"/>
        <v>40</v>
      </c>
      <c r="M58" s="855">
        <f t="shared" si="32"/>
        <v>48</v>
      </c>
      <c r="N58" s="553">
        <f t="shared" si="32"/>
        <v>56</v>
      </c>
      <c r="O58" s="553">
        <f t="shared" si="32"/>
        <v>64</v>
      </c>
      <c r="P58" s="553">
        <f t="shared" si="32"/>
        <v>72</v>
      </c>
      <c r="Q58" s="553">
        <f t="shared" si="32"/>
        <v>80</v>
      </c>
    </row>
    <row r="59">
      <c r="B59" s="551" t="s">
        <v>1838</v>
      </c>
      <c r="C59" s="551">
        <v>4.0</v>
      </c>
      <c r="D59" s="551">
        <v>2.0</v>
      </c>
      <c r="E59" s="551">
        <v>1.0</v>
      </c>
      <c r="F59" s="1030">
        <f t="shared" si="30"/>
        <v>7</v>
      </c>
      <c r="H59" s="855">
        <f t="shared" ref="H59:Q59" si="33">$F59*H$55</f>
        <v>7</v>
      </c>
      <c r="I59" s="855">
        <f t="shared" si="33"/>
        <v>14</v>
      </c>
      <c r="J59" s="855">
        <f t="shared" si="33"/>
        <v>21</v>
      </c>
      <c r="K59" s="855">
        <f t="shared" si="33"/>
        <v>28</v>
      </c>
      <c r="L59" s="855">
        <f t="shared" si="33"/>
        <v>35</v>
      </c>
      <c r="M59" s="855">
        <f t="shared" si="33"/>
        <v>42</v>
      </c>
      <c r="N59" s="855">
        <f t="shared" si="33"/>
        <v>49</v>
      </c>
      <c r="O59" s="855">
        <f t="shared" si="33"/>
        <v>56</v>
      </c>
      <c r="P59" s="855">
        <f t="shared" si="33"/>
        <v>63</v>
      </c>
      <c r="Q59" s="855">
        <f t="shared" si="33"/>
        <v>70</v>
      </c>
    </row>
    <row r="60">
      <c r="C60" s="205">
        <v>4.0</v>
      </c>
      <c r="D60" s="205">
        <v>2.0</v>
      </c>
      <c r="E60" s="205">
        <v>0.0</v>
      </c>
      <c r="F60" s="755">
        <f t="shared" si="30"/>
        <v>6</v>
      </c>
      <c r="H60" s="553">
        <f t="shared" ref="H60:Q60" si="34">$F60*H$55</f>
        <v>6</v>
      </c>
      <c r="I60" s="553">
        <f t="shared" si="34"/>
        <v>12</v>
      </c>
      <c r="J60" s="553">
        <f t="shared" si="34"/>
        <v>18</v>
      </c>
      <c r="K60" s="553">
        <f t="shared" si="34"/>
        <v>24</v>
      </c>
      <c r="L60" s="553">
        <f t="shared" si="34"/>
        <v>30</v>
      </c>
      <c r="M60" s="855">
        <f t="shared" si="34"/>
        <v>36</v>
      </c>
      <c r="N60" s="553">
        <f t="shared" si="34"/>
        <v>42</v>
      </c>
      <c r="O60" s="553">
        <f t="shared" si="34"/>
        <v>48</v>
      </c>
      <c r="P60" s="553">
        <f t="shared" si="34"/>
        <v>54</v>
      </c>
      <c r="Q60" s="553">
        <f t="shared" si="34"/>
        <v>60</v>
      </c>
    </row>
    <row r="61">
      <c r="C61" s="205">
        <v>4.0</v>
      </c>
      <c r="D61" s="205">
        <v>2.0</v>
      </c>
      <c r="E61" s="205">
        <v>-2.0</v>
      </c>
      <c r="F61" s="755">
        <f t="shared" si="30"/>
        <v>4</v>
      </c>
      <c r="H61" s="553">
        <f t="shared" ref="H61:Q61" si="35">$F61*H$55</f>
        <v>4</v>
      </c>
      <c r="I61" s="553">
        <f t="shared" si="35"/>
        <v>8</v>
      </c>
      <c r="J61" s="553">
        <f t="shared" si="35"/>
        <v>12</v>
      </c>
      <c r="K61" s="553">
        <f t="shared" si="35"/>
        <v>16</v>
      </c>
      <c r="L61" s="553">
        <f t="shared" si="35"/>
        <v>20</v>
      </c>
      <c r="M61" s="855">
        <f t="shared" si="35"/>
        <v>24</v>
      </c>
      <c r="N61" s="553">
        <f t="shared" si="35"/>
        <v>28</v>
      </c>
      <c r="O61" s="553">
        <f t="shared" si="35"/>
        <v>32</v>
      </c>
      <c r="P61" s="553">
        <f t="shared" si="35"/>
        <v>36</v>
      </c>
      <c r="Q61" s="553">
        <f t="shared" si="35"/>
        <v>40</v>
      </c>
    </row>
    <row r="62">
      <c r="C62" s="205">
        <v>4.0</v>
      </c>
      <c r="D62" s="205">
        <v>0.0</v>
      </c>
      <c r="E62" s="205">
        <v>4.0</v>
      </c>
      <c r="F62" s="755">
        <f t="shared" si="30"/>
        <v>8</v>
      </c>
      <c r="H62" s="553">
        <f t="shared" ref="H62:Q62" si="36">$F62*H$55</f>
        <v>8</v>
      </c>
      <c r="I62" s="553">
        <f t="shared" si="36"/>
        <v>16</v>
      </c>
      <c r="J62" s="553">
        <f t="shared" si="36"/>
        <v>24</v>
      </c>
      <c r="K62" s="553">
        <f t="shared" si="36"/>
        <v>32</v>
      </c>
      <c r="L62" s="553">
        <f t="shared" si="36"/>
        <v>40</v>
      </c>
      <c r="M62" s="855">
        <f t="shared" si="36"/>
        <v>48</v>
      </c>
      <c r="N62" s="553">
        <f t="shared" si="36"/>
        <v>56</v>
      </c>
      <c r="O62" s="553">
        <f t="shared" si="36"/>
        <v>64</v>
      </c>
      <c r="P62" s="553">
        <f t="shared" si="36"/>
        <v>72</v>
      </c>
      <c r="Q62" s="553">
        <f t="shared" si="36"/>
        <v>80</v>
      </c>
    </row>
    <row r="63">
      <c r="C63" s="205">
        <v>4.0</v>
      </c>
      <c r="D63" s="205">
        <v>0.0</v>
      </c>
      <c r="E63" s="205">
        <v>3.0</v>
      </c>
      <c r="F63" s="755">
        <f t="shared" si="30"/>
        <v>7</v>
      </c>
      <c r="H63" s="553">
        <f t="shared" ref="H63:Q63" si="37">$F63*H$55</f>
        <v>7</v>
      </c>
      <c r="I63" s="553">
        <f t="shared" si="37"/>
        <v>14</v>
      </c>
      <c r="J63" s="553">
        <f t="shared" si="37"/>
        <v>21</v>
      </c>
      <c r="K63" s="553">
        <f t="shared" si="37"/>
        <v>28</v>
      </c>
      <c r="L63" s="553">
        <f t="shared" si="37"/>
        <v>35</v>
      </c>
      <c r="M63" s="855">
        <f t="shared" si="37"/>
        <v>42</v>
      </c>
      <c r="N63" s="553">
        <f t="shared" si="37"/>
        <v>49</v>
      </c>
      <c r="O63" s="553">
        <f t="shared" si="37"/>
        <v>56</v>
      </c>
      <c r="P63" s="553">
        <f t="shared" si="37"/>
        <v>63</v>
      </c>
      <c r="Q63" s="553">
        <f t="shared" si="37"/>
        <v>70</v>
      </c>
    </row>
    <row r="64">
      <c r="C64" s="205">
        <v>4.0</v>
      </c>
      <c r="D64" s="205">
        <v>0.0</v>
      </c>
      <c r="E64" s="205">
        <v>2.0</v>
      </c>
      <c r="F64" s="755">
        <f t="shared" si="30"/>
        <v>6</v>
      </c>
      <c r="H64" s="553">
        <f t="shared" ref="H64:Q64" si="38">$F64*H$55</f>
        <v>6</v>
      </c>
      <c r="I64" s="553">
        <f t="shared" si="38"/>
        <v>12</v>
      </c>
      <c r="J64" s="553">
        <f t="shared" si="38"/>
        <v>18</v>
      </c>
      <c r="K64" s="553">
        <f t="shared" si="38"/>
        <v>24</v>
      </c>
      <c r="L64" s="553">
        <f t="shared" si="38"/>
        <v>30</v>
      </c>
      <c r="M64" s="855">
        <f t="shared" si="38"/>
        <v>36</v>
      </c>
      <c r="N64" s="553">
        <f t="shared" si="38"/>
        <v>42</v>
      </c>
      <c r="O64" s="553">
        <f t="shared" si="38"/>
        <v>48</v>
      </c>
      <c r="P64" s="553">
        <f t="shared" si="38"/>
        <v>54</v>
      </c>
      <c r="Q64" s="553">
        <f t="shared" si="38"/>
        <v>60</v>
      </c>
    </row>
    <row r="65">
      <c r="C65" s="205">
        <v>4.0</v>
      </c>
      <c r="D65" s="205">
        <v>0.0</v>
      </c>
      <c r="E65" s="205">
        <v>1.0</v>
      </c>
      <c r="F65" s="755">
        <f t="shared" si="30"/>
        <v>5</v>
      </c>
      <c r="H65" s="553">
        <f t="shared" ref="H65:Q65" si="39">$F65*H$55</f>
        <v>5</v>
      </c>
      <c r="I65" s="553">
        <f t="shared" si="39"/>
        <v>10</v>
      </c>
      <c r="J65" s="553">
        <f t="shared" si="39"/>
        <v>15</v>
      </c>
      <c r="K65" s="553">
        <f t="shared" si="39"/>
        <v>20</v>
      </c>
      <c r="L65" s="553">
        <f t="shared" si="39"/>
        <v>25</v>
      </c>
      <c r="M65" s="855">
        <f t="shared" si="39"/>
        <v>30</v>
      </c>
      <c r="N65" s="553">
        <f t="shared" si="39"/>
        <v>35</v>
      </c>
      <c r="O65" s="553">
        <f t="shared" si="39"/>
        <v>40</v>
      </c>
      <c r="P65" s="553">
        <f t="shared" si="39"/>
        <v>45</v>
      </c>
      <c r="Q65" s="553">
        <f t="shared" si="39"/>
        <v>50</v>
      </c>
    </row>
    <row r="66">
      <c r="C66" s="205">
        <v>4.0</v>
      </c>
      <c r="D66" s="205">
        <v>0.0</v>
      </c>
      <c r="E66" s="205">
        <v>0.0</v>
      </c>
      <c r="F66" s="755">
        <f t="shared" si="30"/>
        <v>4</v>
      </c>
      <c r="H66" s="553">
        <f t="shared" ref="H66:Q66" si="40">$F66*H$55</f>
        <v>4</v>
      </c>
      <c r="I66" s="553">
        <f t="shared" si="40"/>
        <v>8</v>
      </c>
      <c r="J66" s="553">
        <f t="shared" si="40"/>
        <v>12</v>
      </c>
      <c r="K66" s="553">
        <f t="shared" si="40"/>
        <v>16</v>
      </c>
      <c r="L66" s="553">
        <f t="shared" si="40"/>
        <v>20</v>
      </c>
      <c r="M66" s="855">
        <f t="shared" si="40"/>
        <v>24</v>
      </c>
      <c r="N66" s="553">
        <f t="shared" si="40"/>
        <v>28</v>
      </c>
      <c r="O66" s="553">
        <f t="shared" si="40"/>
        <v>32</v>
      </c>
      <c r="P66" s="553">
        <f t="shared" si="40"/>
        <v>36</v>
      </c>
      <c r="Q66" s="553">
        <f t="shared" si="40"/>
        <v>40</v>
      </c>
    </row>
    <row r="67">
      <c r="C67" s="205">
        <v>4.0</v>
      </c>
      <c r="D67" s="205">
        <v>0.0</v>
      </c>
      <c r="E67" s="205">
        <v>-2.0</v>
      </c>
      <c r="F67" s="755">
        <f t="shared" si="30"/>
        <v>2</v>
      </c>
      <c r="H67" s="553">
        <f t="shared" ref="H67:Q67" si="41">$F67*H$55</f>
        <v>2</v>
      </c>
      <c r="I67" s="553">
        <f t="shared" si="41"/>
        <v>4</v>
      </c>
      <c r="J67" s="553">
        <f t="shared" si="41"/>
        <v>6</v>
      </c>
      <c r="K67" s="553">
        <f t="shared" si="41"/>
        <v>8</v>
      </c>
      <c r="L67" s="553">
        <f t="shared" si="41"/>
        <v>10</v>
      </c>
      <c r="M67" s="855">
        <f t="shared" si="41"/>
        <v>12</v>
      </c>
      <c r="N67" s="553">
        <f t="shared" si="41"/>
        <v>14</v>
      </c>
      <c r="O67" s="553">
        <f t="shared" si="41"/>
        <v>16</v>
      </c>
      <c r="P67" s="553">
        <f t="shared" si="41"/>
        <v>18</v>
      </c>
      <c r="Q67" s="553">
        <f t="shared" si="41"/>
        <v>20</v>
      </c>
      <c r="S67" s="205" t="s">
        <v>1839</v>
      </c>
      <c r="T67" s="205">
        <v>100.0</v>
      </c>
    </row>
    <row r="68">
      <c r="F68" s="755"/>
      <c r="G68" s="205" t="s">
        <v>1840</v>
      </c>
      <c r="M68" s="855"/>
      <c r="S68" s="205" t="s">
        <v>1841</v>
      </c>
      <c r="T68" s="205">
        <v>43.0</v>
      </c>
      <c r="U68" s="205">
        <v>30.0</v>
      </c>
      <c r="V68" s="205">
        <v>80.0</v>
      </c>
    </row>
    <row r="69">
      <c r="C69" s="168">
        <v>0.0</v>
      </c>
      <c r="D69" s="168">
        <v>2.0</v>
      </c>
      <c r="E69" s="168">
        <v>4.0</v>
      </c>
      <c r="F69" s="1029">
        <f t="shared" ref="F69:F80" si="43">sum(C69:E69)</f>
        <v>6</v>
      </c>
      <c r="H69" s="553">
        <f t="shared" ref="H69:Q69" si="42">$F69*H$55</f>
        <v>6</v>
      </c>
      <c r="I69" s="553">
        <f t="shared" si="42"/>
        <v>12</v>
      </c>
      <c r="J69" s="553">
        <f t="shared" si="42"/>
        <v>18</v>
      </c>
      <c r="K69" s="553">
        <f t="shared" si="42"/>
        <v>24</v>
      </c>
      <c r="L69" s="553">
        <f t="shared" si="42"/>
        <v>30</v>
      </c>
      <c r="M69" s="855">
        <f t="shared" si="42"/>
        <v>36</v>
      </c>
      <c r="N69" s="553">
        <f t="shared" si="42"/>
        <v>42</v>
      </c>
      <c r="O69" s="553">
        <f t="shared" si="42"/>
        <v>48</v>
      </c>
      <c r="P69" s="553">
        <f t="shared" si="42"/>
        <v>54</v>
      </c>
      <c r="Q69" s="553">
        <f t="shared" si="42"/>
        <v>60</v>
      </c>
      <c r="S69" s="205" t="s">
        <v>1842</v>
      </c>
      <c r="T69" s="205">
        <v>-20.0</v>
      </c>
      <c r="U69" s="205">
        <v>12.0</v>
      </c>
    </row>
    <row r="70">
      <c r="C70" s="168">
        <v>0.0</v>
      </c>
      <c r="D70" s="168">
        <v>2.0</v>
      </c>
      <c r="E70" s="168">
        <v>3.0</v>
      </c>
      <c r="F70" s="1029">
        <f t="shared" si="43"/>
        <v>5</v>
      </c>
      <c r="H70" s="553">
        <f t="shared" ref="H70:Q70" si="44">$F70*H$55</f>
        <v>5</v>
      </c>
      <c r="I70" s="553">
        <f t="shared" si="44"/>
        <v>10</v>
      </c>
      <c r="J70" s="553">
        <f t="shared" si="44"/>
        <v>15</v>
      </c>
      <c r="K70" s="553">
        <f t="shared" si="44"/>
        <v>20</v>
      </c>
      <c r="L70" s="553">
        <f t="shared" si="44"/>
        <v>25</v>
      </c>
      <c r="M70" s="855">
        <f t="shared" si="44"/>
        <v>30</v>
      </c>
      <c r="N70" s="553">
        <f t="shared" si="44"/>
        <v>35</v>
      </c>
      <c r="O70" s="553">
        <f t="shared" si="44"/>
        <v>40</v>
      </c>
      <c r="P70" s="553">
        <f t="shared" si="44"/>
        <v>45</v>
      </c>
      <c r="Q70" s="553">
        <f t="shared" si="44"/>
        <v>50</v>
      </c>
    </row>
    <row r="71">
      <c r="C71" s="168">
        <v>0.0</v>
      </c>
      <c r="D71" s="168">
        <v>2.0</v>
      </c>
      <c r="E71" s="168">
        <v>2.0</v>
      </c>
      <c r="F71" s="1029">
        <f t="shared" si="43"/>
        <v>4</v>
      </c>
      <c r="H71" s="553">
        <f t="shared" ref="H71:Q71" si="45">$F71*H$55</f>
        <v>4</v>
      </c>
      <c r="I71" s="553">
        <f t="shared" si="45"/>
        <v>8</v>
      </c>
      <c r="J71" s="553">
        <f t="shared" si="45"/>
        <v>12</v>
      </c>
      <c r="K71" s="553">
        <f t="shared" si="45"/>
        <v>16</v>
      </c>
      <c r="L71" s="553">
        <f t="shared" si="45"/>
        <v>20</v>
      </c>
      <c r="M71" s="855">
        <f t="shared" si="45"/>
        <v>24</v>
      </c>
      <c r="N71" s="553">
        <f t="shared" si="45"/>
        <v>28</v>
      </c>
      <c r="O71" s="553">
        <f t="shared" si="45"/>
        <v>32</v>
      </c>
      <c r="P71" s="553">
        <f t="shared" si="45"/>
        <v>36</v>
      </c>
      <c r="Q71" s="553">
        <f t="shared" si="45"/>
        <v>40</v>
      </c>
    </row>
    <row r="72">
      <c r="B72" s="551" t="s">
        <v>1838</v>
      </c>
      <c r="C72" s="551">
        <v>0.0</v>
      </c>
      <c r="D72" s="551">
        <v>2.0</v>
      </c>
      <c r="E72" s="551">
        <v>1.0</v>
      </c>
      <c r="F72" s="1030">
        <f t="shared" si="43"/>
        <v>3</v>
      </c>
      <c r="H72" s="855">
        <f t="shared" ref="H72:Q72" si="46">$F72*H$55</f>
        <v>3</v>
      </c>
      <c r="I72" s="855">
        <f t="shared" si="46"/>
        <v>6</v>
      </c>
      <c r="J72" s="855">
        <f t="shared" si="46"/>
        <v>9</v>
      </c>
      <c r="K72" s="855">
        <f t="shared" si="46"/>
        <v>12</v>
      </c>
      <c r="L72" s="855">
        <f t="shared" si="46"/>
        <v>15</v>
      </c>
      <c r="M72" s="855">
        <f t="shared" si="46"/>
        <v>18</v>
      </c>
      <c r="N72" s="855">
        <f t="shared" si="46"/>
        <v>21</v>
      </c>
      <c r="O72" s="855">
        <f t="shared" si="46"/>
        <v>24</v>
      </c>
      <c r="P72" s="855">
        <f t="shared" si="46"/>
        <v>27</v>
      </c>
      <c r="Q72" s="855">
        <f t="shared" si="46"/>
        <v>30</v>
      </c>
      <c r="V72" s="205">
        <v>12.0</v>
      </c>
    </row>
    <row r="73">
      <c r="C73" s="205">
        <v>0.0</v>
      </c>
      <c r="D73" s="205">
        <v>2.0</v>
      </c>
      <c r="E73" s="205">
        <v>0.0</v>
      </c>
      <c r="F73" s="755">
        <f t="shared" si="43"/>
        <v>2</v>
      </c>
      <c r="H73" s="553">
        <f t="shared" ref="H73:Q73" si="47">$F73*H$55</f>
        <v>2</v>
      </c>
      <c r="I73" s="553">
        <f t="shared" si="47"/>
        <v>4</v>
      </c>
      <c r="J73" s="553">
        <f t="shared" si="47"/>
        <v>6</v>
      </c>
      <c r="K73" s="553">
        <f t="shared" si="47"/>
        <v>8</v>
      </c>
      <c r="L73" s="553">
        <f t="shared" si="47"/>
        <v>10</v>
      </c>
      <c r="M73" s="855">
        <f t="shared" si="47"/>
        <v>12</v>
      </c>
      <c r="N73" s="553">
        <f t="shared" si="47"/>
        <v>14</v>
      </c>
      <c r="O73" s="553">
        <f t="shared" si="47"/>
        <v>16</v>
      </c>
      <c r="P73" s="553">
        <f t="shared" si="47"/>
        <v>18</v>
      </c>
      <c r="Q73" s="553">
        <f t="shared" si="47"/>
        <v>20</v>
      </c>
      <c r="S73" s="205" t="s">
        <v>1840</v>
      </c>
    </row>
    <row r="74">
      <c r="C74" s="205">
        <v>0.0</v>
      </c>
      <c r="D74" s="205">
        <v>2.0</v>
      </c>
      <c r="E74" s="205">
        <v>-2.0</v>
      </c>
      <c r="F74" s="755">
        <f t="shared" si="43"/>
        <v>0</v>
      </c>
      <c r="H74" s="553">
        <f t="shared" ref="H74:Q74" si="48">$F74*H$55</f>
        <v>0</v>
      </c>
      <c r="I74" s="553">
        <f t="shared" si="48"/>
        <v>0</v>
      </c>
      <c r="J74" s="553">
        <f t="shared" si="48"/>
        <v>0</v>
      </c>
      <c r="K74" s="553">
        <f t="shared" si="48"/>
        <v>0</v>
      </c>
      <c r="L74" s="553">
        <f t="shared" si="48"/>
        <v>0</v>
      </c>
      <c r="M74" s="855">
        <f t="shared" si="48"/>
        <v>0</v>
      </c>
      <c r="N74" s="553">
        <f t="shared" si="48"/>
        <v>0</v>
      </c>
      <c r="O74" s="553">
        <f t="shared" si="48"/>
        <v>0</v>
      </c>
      <c r="P74" s="553">
        <f t="shared" si="48"/>
        <v>0</v>
      </c>
      <c r="Q74" s="553">
        <f t="shared" si="48"/>
        <v>0</v>
      </c>
    </row>
    <row r="75">
      <c r="C75" s="205">
        <v>0.0</v>
      </c>
      <c r="D75" s="205">
        <v>0.0</v>
      </c>
      <c r="E75" s="205">
        <v>4.0</v>
      </c>
      <c r="F75" s="755">
        <f t="shared" si="43"/>
        <v>4</v>
      </c>
      <c r="H75" s="553">
        <f t="shared" ref="H75:Q75" si="49">$F75*H$55</f>
        <v>4</v>
      </c>
      <c r="I75" s="553">
        <f t="shared" si="49"/>
        <v>8</v>
      </c>
      <c r="J75" s="553">
        <f t="shared" si="49"/>
        <v>12</v>
      </c>
      <c r="K75" s="553">
        <f t="shared" si="49"/>
        <v>16</v>
      </c>
      <c r="L75" s="553">
        <f t="shared" si="49"/>
        <v>20</v>
      </c>
      <c r="M75" s="855">
        <f t="shared" si="49"/>
        <v>24</v>
      </c>
      <c r="N75" s="553">
        <f t="shared" si="49"/>
        <v>28</v>
      </c>
      <c r="O75" s="553">
        <f t="shared" si="49"/>
        <v>32</v>
      </c>
      <c r="P75" s="553">
        <f t="shared" si="49"/>
        <v>36</v>
      </c>
      <c r="Q75" s="553">
        <f t="shared" si="49"/>
        <v>40</v>
      </c>
    </row>
    <row r="76">
      <c r="A76" s="205" t="s">
        <v>1843</v>
      </c>
      <c r="C76" s="205">
        <v>0.0</v>
      </c>
      <c r="D76" s="205">
        <v>0.0</v>
      </c>
      <c r="E76" s="205">
        <v>3.0</v>
      </c>
      <c r="F76" s="755">
        <f t="shared" si="43"/>
        <v>3</v>
      </c>
      <c r="H76" s="553">
        <f t="shared" ref="H76:Q76" si="50">$F76*H$55</f>
        <v>3</v>
      </c>
      <c r="I76" s="553">
        <f t="shared" si="50"/>
        <v>6</v>
      </c>
      <c r="J76" s="553">
        <f t="shared" si="50"/>
        <v>9</v>
      </c>
      <c r="K76" s="553">
        <f t="shared" si="50"/>
        <v>12</v>
      </c>
      <c r="L76" s="553">
        <f t="shared" si="50"/>
        <v>15</v>
      </c>
      <c r="M76" s="855">
        <f t="shared" si="50"/>
        <v>18</v>
      </c>
      <c r="N76" s="553">
        <f t="shared" si="50"/>
        <v>21</v>
      </c>
      <c r="O76" s="553">
        <f t="shared" si="50"/>
        <v>24</v>
      </c>
      <c r="P76" s="553">
        <f t="shared" si="50"/>
        <v>27</v>
      </c>
      <c r="Q76" s="553">
        <f t="shared" si="50"/>
        <v>30</v>
      </c>
    </row>
    <row r="77">
      <c r="C77" s="205">
        <v>0.0</v>
      </c>
      <c r="D77" s="205">
        <v>0.0</v>
      </c>
      <c r="E77" s="205">
        <v>2.0</v>
      </c>
      <c r="F77" s="755">
        <f t="shared" si="43"/>
        <v>2</v>
      </c>
      <c r="H77" s="553">
        <f t="shared" ref="H77:Q77" si="51">$F77*H$55</f>
        <v>2</v>
      </c>
      <c r="I77" s="553">
        <f t="shared" si="51"/>
        <v>4</v>
      </c>
      <c r="J77" s="553">
        <f t="shared" si="51"/>
        <v>6</v>
      </c>
      <c r="K77" s="553">
        <f t="shared" si="51"/>
        <v>8</v>
      </c>
      <c r="L77" s="553">
        <f t="shared" si="51"/>
        <v>10</v>
      </c>
      <c r="M77" s="855">
        <f t="shared" si="51"/>
        <v>12</v>
      </c>
      <c r="N77" s="553">
        <f t="shared" si="51"/>
        <v>14</v>
      </c>
      <c r="O77" s="553">
        <f t="shared" si="51"/>
        <v>16</v>
      </c>
      <c r="P77" s="553">
        <f t="shared" si="51"/>
        <v>18</v>
      </c>
      <c r="Q77" s="553">
        <f t="shared" si="51"/>
        <v>20</v>
      </c>
    </row>
    <row r="78">
      <c r="C78" s="205">
        <v>0.0</v>
      </c>
      <c r="D78" s="205">
        <v>0.0</v>
      </c>
      <c r="E78" s="205">
        <v>1.0</v>
      </c>
      <c r="F78" s="755">
        <f t="shared" si="43"/>
        <v>1</v>
      </c>
      <c r="H78" s="553">
        <f t="shared" ref="H78:Q78" si="52">$F78*H$55</f>
        <v>1</v>
      </c>
      <c r="I78" s="553">
        <f t="shared" si="52"/>
        <v>2</v>
      </c>
      <c r="J78" s="553">
        <f t="shared" si="52"/>
        <v>3</v>
      </c>
      <c r="K78" s="553">
        <f t="shared" si="52"/>
        <v>4</v>
      </c>
      <c r="L78" s="553">
        <f t="shared" si="52"/>
        <v>5</v>
      </c>
      <c r="M78" s="855">
        <f t="shared" si="52"/>
        <v>6</v>
      </c>
      <c r="N78" s="553">
        <f t="shared" si="52"/>
        <v>7</v>
      </c>
      <c r="O78" s="553">
        <f t="shared" si="52"/>
        <v>8</v>
      </c>
      <c r="P78" s="553">
        <f t="shared" si="52"/>
        <v>9</v>
      </c>
      <c r="Q78" s="553">
        <f t="shared" si="52"/>
        <v>10</v>
      </c>
    </row>
    <row r="79">
      <c r="C79" s="205">
        <v>0.0</v>
      </c>
      <c r="D79" s="205">
        <v>0.0</v>
      </c>
      <c r="E79" s="205">
        <v>0.0</v>
      </c>
      <c r="F79" s="755">
        <f t="shared" si="43"/>
        <v>0</v>
      </c>
      <c r="H79" s="553">
        <f t="shared" ref="H79:Q79" si="53">$F79*H$55</f>
        <v>0</v>
      </c>
      <c r="I79" s="553">
        <f t="shared" si="53"/>
        <v>0</v>
      </c>
      <c r="J79" s="553">
        <f t="shared" si="53"/>
        <v>0</v>
      </c>
      <c r="K79" s="553">
        <f t="shared" si="53"/>
        <v>0</v>
      </c>
      <c r="L79" s="553">
        <f t="shared" si="53"/>
        <v>0</v>
      </c>
      <c r="M79" s="855">
        <f t="shared" si="53"/>
        <v>0</v>
      </c>
      <c r="N79" s="553">
        <f t="shared" si="53"/>
        <v>0</v>
      </c>
      <c r="O79" s="553">
        <f t="shared" si="53"/>
        <v>0</v>
      </c>
      <c r="P79" s="553">
        <f t="shared" si="53"/>
        <v>0</v>
      </c>
      <c r="Q79" s="553">
        <f t="shared" si="53"/>
        <v>0</v>
      </c>
    </row>
    <row r="80">
      <c r="C80" s="205">
        <v>0.0</v>
      </c>
      <c r="D80" s="205">
        <v>0.0</v>
      </c>
      <c r="E80" s="205">
        <v>-2.0</v>
      </c>
      <c r="F80" s="755">
        <f t="shared" si="43"/>
        <v>-2</v>
      </c>
      <c r="H80" s="553">
        <f t="shared" ref="H80:Q80" si="54">$F80*H$55</f>
        <v>-2</v>
      </c>
      <c r="I80" s="553">
        <f t="shared" si="54"/>
        <v>-4</v>
      </c>
      <c r="J80" s="553">
        <f t="shared" si="54"/>
        <v>-6</v>
      </c>
      <c r="K80" s="553">
        <f t="shared" si="54"/>
        <v>-8</v>
      </c>
      <c r="L80" s="553">
        <f t="shared" si="54"/>
        <v>-10</v>
      </c>
      <c r="M80" s="855">
        <f t="shared" si="54"/>
        <v>-12</v>
      </c>
      <c r="N80" s="553">
        <f t="shared" si="54"/>
        <v>-14</v>
      </c>
      <c r="O80" s="553">
        <f t="shared" si="54"/>
        <v>-16</v>
      </c>
      <c r="P80" s="553">
        <f t="shared" si="54"/>
        <v>-18</v>
      </c>
      <c r="Q80" s="553">
        <f t="shared" si="54"/>
        <v>-20</v>
      </c>
    </row>
    <row r="88">
      <c r="B88" s="975"/>
      <c r="C88" s="976" t="s">
        <v>194</v>
      </c>
      <c r="D88" s="1031"/>
      <c r="E88" s="979" t="s">
        <v>195</v>
      </c>
      <c r="F88" s="1031"/>
      <c r="G88" s="979" t="s">
        <v>196</v>
      </c>
      <c r="H88" s="1031"/>
      <c r="I88" s="979" t="s">
        <v>197</v>
      </c>
      <c r="J88" s="1031"/>
      <c r="K88" s="979" t="s">
        <v>198</v>
      </c>
      <c r="L88" s="1031"/>
      <c r="M88" s="980" t="s">
        <v>1818</v>
      </c>
      <c r="N88" s="1032"/>
      <c r="O88" s="981" t="s">
        <v>1819</v>
      </c>
    </row>
    <row r="89">
      <c r="B89" s="1033" t="s">
        <v>1820</v>
      </c>
      <c r="C89" s="1034">
        <v>31.0</v>
      </c>
      <c r="D89" s="1035"/>
      <c r="E89" s="1034">
        <v>31.0</v>
      </c>
      <c r="F89" s="1035"/>
      <c r="G89" s="1034">
        <v>31.0</v>
      </c>
      <c r="H89" s="1035"/>
      <c r="I89" s="1034">
        <v>31.0</v>
      </c>
      <c r="J89" s="1035"/>
      <c r="K89" s="1034">
        <v>31.0</v>
      </c>
      <c r="L89" s="1035"/>
      <c r="M89" s="1036">
        <v>31.0</v>
      </c>
      <c r="N89" s="1037"/>
      <c r="O89" s="987">
        <f t="shared" ref="O89:O94" si="55">sum(C89,E89,G89,I89,K89,M89)</f>
        <v>186</v>
      </c>
    </row>
    <row r="90">
      <c r="B90" s="997" t="s">
        <v>1821</v>
      </c>
      <c r="C90" s="998">
        <v>31.0</v>
      </c>
      <c r="D90" s="1038"/>
      <c r="E90" s="998">
        <v>31.0</v>
      </c>
      <c r="F90" s="1038"/>
      <c r="G90" s="998">
        <v>31.0</v>
      </c>
      <c r="H90" s="1038"/>
      <c r="I90" s="998">
        <v>31.0</v>
      </c>
      <c r="J90" s="1038"/>
      <c r="K90" s="998">
        <v>31.0</v>
      </c>
      <c r="L90" s="1038"/>
      <c r="M90" s="1001">
        <v>31.0</v>
      </c>
      <c r="N90" s="1039"/>
      <c r="O90" s="1040">
        <f t="shared" si="55"/>
        <v>186</v>
      </c>
    </row>
    <row r="91">
      <c r="B91" s="997" t="s">
        <v>1739</v>
      </c>
      <c r="C91" s="998">
        <v>2.0</v>
      </c>
      <c r="D91" s="1038"/>
      <c r="E91" s="998">
        <v>2.0</v>
      </c>
      <c r="F91" s="1038"/>
      <c r="G91" s="998">
        <v>2.0</v>
      </c>
      <c r="H91" s="1038"/>
      <c r="I91" s="998">
        <v>2.0</v>
      </c>
      <c r="J91" s="1038"/>
      <c r="K91" s="998">
        <v>2.0</v>
      </c>
      <c r="L91" s="1038"/>
      <c r="M91" s="1001">
        <v>2.0</v>
      </c>
      <c r="N91" s="1039"/>
      <c r="O91" s="1040">
        <f t="shared" si="55"/>
        <v>12</v>
      </c>
    </row>
    <row r="92">
      <c r="B92" s="997" t="s">
        <v>1822</v>
      </c>
      <c r="C92" s="998">
        <v>2.0</v>
      </c>
      <c r="D92" s="1038"/>
      <c r="E92" s="998">
        <v>2.0</v>
      </c>
      <c r="F92" s="1038"/>
      <c r="G92" s="998">
        <v>2.0</v>
      </c>
      <c r="H92" s="1038"/>
      <c r="I92" s="998">
        <v>2.0</v>
      </c>
      <c r="J92" s="1038"/>
      <c r="K92" s="998">
        <v>2.0</v>
      </c>
      <c r="L92" s="1038"/>
      <c r="M92" s="1001">
        <v>2.0</v>
      </c>
      <c r="N92" s="1039"/>
      <c r="O92" s="1040">
        <f t="shared" si="55"/>
        <v>12</v>
      </c>
    </row>
    <row r="93">
      <c r="B93" s="997" t="s">
        <v>1844</v>
      </c>
      <c r="C93" s="998">
        <v>0.0</v>
      </c>
      <c r="D93" s="1038"/>
      <c r="E93" s="998">
        <v>31.0</v>
      </c>
      <c r="F93" s="1038"/>
      <c r="G93" s="998">
        <v>31.0</v>
      </c>
      <c r="H93" s="1038"/>
      <c r="I93" s="998">
        <v>31.0</v>
      </c>
      <c r="J93" s="1038"/>
      <c r="K93" s="998">
        <v>31.0</v>
      </c>
      <c r="L93" s="1038"/>
      <c r="M93" s="1001">
        <v>31.0</v>
      </c>
      <c r="N93" s="1039"/>
      <c r="O93" s="1040">
        <f t="shared" si="55"/>
        <v>155</v>
      </c>
    </row>
    <row r="94">
      <c r="B94" s="997" t="s">
        <v>1824</v>
      </c>
      <c r="C94" s="998">
        <v>8.0</v>
      </c>
      <c r="D94" s="1038"/>
      <c r="E94" s="998">
        <v>4.0</v>
      </c>
      <c r="F94" s="1038"/>
      <c r="G94" s="998">
        <v>4.0</v>
      </c>
      <c r="H94" s="1038"/>
      <c r="I94" s="998">
        <v>4.0</v>
      </c>
      <c r="J94" s="1038"/>
      <c r="K94" s="998">
        <v>4.0</v>
      </c>
      <c r="L94" s="1038"/>
      <c r="M94" s="1001">
        <v>4.0</v>
      </c>
      <c r="N94" s="1039"/>
      <c r="O94" s="1040">
        <f t="shared" si="55"/>
        <v>28</v>
      </c>
    </row>
    <row r="95">
      <c r="B95" s="1006" t="s">
        <v>1825</v>
      </c>
      <c r="C95" s="1007">
        <v>4.0</v>
      </c>
      <c r="D95" s="1041"/>
      <c r="E95" s="1007">
        <v>4.0</v>
      </c>
      <c r="F95" s="1041"/>
      <c r="G95" s="1007">
        <v>4.0</v>
      </c>
      <c r="H95" s="1041"/>
      <c r="I95" s="1007">
        <v>4.0</v>
      </c>
      <c r="J95" s="1041"/>
      <c r="K95" s="1007">
        <v>4.0</v>
      </c>
      <c r="L95" s="1041"/>
      <c r="M95" s="1008">
        <v>4.0</v>
      </c>
      <c r="N95" s="1042"/>
      <c r="O95" s="1043"/>
    </row>
    <row r="96">
      <c r="B96" s="1006" t="s">
        <v>1826</v>
      </c>
      <c r="C96" s="1007">
        <v>8.0</v>
      </c>
      <c r="D96" s="1041"/>
      <c r="E96" s="1007">
        <v>4.0</v>
      </c>
      <c r="F96" s="1041"/>
      <c r="G96" s="1007">
        <v>4.0</v>
      </c>
      <c r="H96" s="1041"/>
      <c r="I96" s="1007">
        <v>4.0</v>
      </c>
      <c r="J96" s="1041"/>
      <c r="K96" s="1007">
        <v>4.0</v>
      </c>
      <c r="L96" s="1041"/>
      <c r="M96" s="1008">
        <v>4.0</v>
      </c>
      <c r="N96" s="1042"/>
      <c r="O96" s="1043"/>
    </row>
    <row r="97">
      <c r="B97" s="1006" t="s">
        <v>1827</v>
      </c>
      <c r="C97" s="1007">
        <v>10.0</v>
      </c>
      <c r="D97" s="1041"/>
      <c r="E97" s="1007">
        <v>5.0</v>
      </c>
      <c r="F97" s="1041"/>
      <c r="G97" s="1007">
        <v>5.0</v>
      </c>
      <c r="H97" s="1041"/>
      <c r="I97" s="1007">
        <v>5.0</v>
      </c>
      <c r="J97" s="1041"/>
      <c r="K97" s="1007">
        <v>5.0</v>
      </c>
      <c r="L97" s="1041"/>
      <c r="M97" s="1008">
        <v>5.0</v>
      </c>
      <c r="N97" s="1042"/>
      <c r="O97" s="1043"/>
    </row>
    <row r="98">
      <c r="B98" s="1011" t="s">
        <v>1335</v>
      </c>
      <c r="C98" s="1012">
        <v>5.0</v>
      </c>
      <c r="D98" s="1044"/>
      <c r="E98" s="1012">
        <v>5.0</v>
      </c>
      <c r="F98" s="1044"/>
      <c r="G98" s="1012">
        <v>5.0</v>
      </c>
      <c r="H98" s="1044"/>
      <c r="I98" s="1012">
        <v>5.0</v>
      </c>
      <c r="J98" s="1044"/>
      <c r="K98" s="1012">
        <v>5.0</v>
      </c>
      <c r="L98" s="1044"/>
      <c r="M98" s="1013">
        <v>5.0</v>
      </c>
      <c r="N98" s="1045"/>
      <c r="O98" s="1046">
        <f t="shared" ref="O98:O99" si="56">sum(C98,E98,G98,I98,K98,M98)</f>
        <v>30</v>
      </c>
    </row>
    <row r="99">
      <c r="B99" s="1014" t="s">
        <v>1829</v>
      </c>
      <c r="C99" s="1015">
        <f>sum(C89:C98)</f>
        <v>101</v>
      </c>
      <c r="D99" s="1016"/>
      <c r="E99" s="1018">
        <f>sum(E89:E98)</f>
        <v>119</v>
      </c>
      <c r="F99" s="1016"/>
      <c r="G99" s="1018">
        <f>sum(G89:G98)</f>
        <v>119</v>
      </c>
      <c r="H99" s="1016"/>
      <c r="I99" s="1018">
        <f>sum(I89:I98)</f>
        <v>119</v>
      </c>
      <c r="J99" s="1016"/>
      <c r="K99" s="1018">
        <f>sum(K89:K98)</f>
        <v>119</v>
      </c>
      <c r="L99" s="1016"/>
      <c r="M99" s="1019">
        <f>sum(M89:M98)</f>
        <v>119</v>
      </c>
      <c r="N99" s="1020"/>
      <c r="O99" s="1021">
        <f t="shared" si="56"/>
        <v>696</v>
      </c>
    </row>
    <row r="107">
      <c r="A107" s="205" t="s">
        <v>25</v>
      </c>
      <c r="B107" s="966" t="s">
        <v>35</v>
      </c>
      <c r="C107" s="966"/>
      <c r="E107" s="205" t="s">
        <v>36</v>
      </c>
    </row>
    <row r="108">
      <c r="A108" s="205">
        <v>1.0</v>
      </c>
      <c r="B108" s="966">
        <v>45273.0</v>
      </c>
      <c r="C108" s="205" t="s">
        <v>53</v>
      </c>
      <c r="E108" s="205" t="s">
        <v>221</v>
      </c>
    </row>
    <row r="109">
      <c r="A109" s="205">
        <v>2.0</v>
      </c>
      <c r="B109" s="966">
        <v>45280.0</v>
      </c>
      <c r="C109" s="966">
        <v>45460.0</v>
      </c>
      <c r="D109" s="553" t="str">
        <f t="shared" ref="D109:D161" si="57">TEXT(C109, "yyyy/mm")</f>
        <v>2024/06</v>
      </c>
      <c r="E109" s="205" t="s">
        <v>224</v>
      </c>
    </row>
    <row r="110">
      <c r="A110" s="205">
        <v>3.0</v>
      </c>
      <c r="B110" s="966">
        <v>45275.0</v>
      </c>
      <c r="C110" s="966">
        <v>45455.0</v>
      </c>
      <c r="D110" s="553" t="str">
        <f t="shared" si="57"/>
        <v>2024/06</v>
      </c>
      <c r="E110" s="205" t="s">
        <v>226</v>
      </c>
    </row>
    <row r="111">
      <c r="A111" s="205">
        <v>4.0</v>
      </c>
      <c r="B111" s="966">
        <v>45286.0</v>
      </c>
      <c r="C111" s="966">
        <v>45466.0</v>
      </c>
      <c r="D111" s="553" t="str">
        <f t="shared" si="57"/>
        <v>2024/06</v>
      </c>
      <c r="E111" s="205" t="s">
        <v>228</v>
      </c>
    </row>
    <row r="112">
      <c r="A112" s="205">
        <v>5.0</v>
      </c>
      <c r="B112" s="966">
        <v>44950.0</v>
      </c>
      <c r="C112" s="966">
        <v>45130.0</v>
      </c>
      <c r="D112" s="553" t="str">
        <f t="shared" si="57"/>
        <v>2023/07</v>
      </c>
      <c r="E112" s="205" t="s">
        <v>230</v>
      </c>
    </row>
    <row r="113">
      <c r="A113" s="205">
        <v>6.0</v>
      </c>
      <c r="B113" s="966">
        <v>45336.0</v>
      </c>
      <c r="C113" s="966">
        <v>45516.0</v>
      </c>
      <c r="D113" s="553" t="str">
        <f t="shared" si="57"/>
        <v>2024/08</v>
      </c>
      <c r="E113" s="205" t="s">
        <v>228</v>
      </c>
    </row>
    <row r="114">
      <c r="A114" s="205">
        <v>7.0</v>
      </c>
      <c r="B114" s="966">
        <v>45323.0</v>
      </c>
      <c r="C114" s="966">
        <v>45503.0</v>
      </c>
      <c r="D114" s="553" t="str">
        <f t="shared" si="57"/>
        <v>2024/07</v>
      </c>
      <c r="E114" s="205" t="s">
        <v>221</v>
      </c>
    </row>
    <row r="115">
      <c r="A115" s="205">
        <v>8.0</v>
      </c>
      <c r="B115" s="966">
        <v>45341.0</v>
      </c>
      <c r="C115" s="966">
        <v>45521.0</v>
      </c>
      <c r="D115" s="553" t="str">
        <f t="shared" si="57"/>
        <v>2024/08</v>
      </c>
      <c r="E115" s="205" t="s">
        <v>228</v>
      </c>
    </row>
    <row r="116">
      <c r="A116" s="205">
        <v>9.0</v>
      </c>
      <c r="B116" s="966">
        <v>45335.0</v>
      </c>
      <c r="C116" s="966">
        <v>45515.0</v>
      </c>
      <c r="D116" s="553" t="str">
        <f t="shared" si="57"/>
        <v>2024/08</v>
      </c>
      <c r="E116" s="205" t="s">
        <v>224</v>
      </c>
    </row>
    <row r="117">
      <c r="A117" s="205">
        <v>10.0</v>
      </c>
      <c r="B117" s="966">
        <v>45334.0</v>
      </c>
      <c r="C117" s="966">
        <v>45514.0</v>
      </c>
      <c r="D117" s="553" t="str">
        <f t="shared" si="57"/>
        <v>2024/08</v>
      </c>
      <c r="E117" s="205" t="s">
        <v>226</v>
      </c>
    </row>
    <row r="118">
      <c r="A118" s="205">
        <v>11.0</v>
      </c>
      <c r="B118" s="966">
        <v>45340.0</v>
      </c>
      <c r="C118" s="966">
        <v>45520.0</v>
      </c>
      <c r="D118" s="553" t="str">
        <f t="shared" si="57"/>
        <v>2024/08</v>
      </c>
      <c r="E118" s="205" t="s">
        <v>228</v>
      </c>
    </row>
    <row r="119">
      <c r="A119" s="205">
        <v>12.0</v>
      </c>
      <c r="B119" s="966">
        <v>45334.0</v>
      </c>
      <c r="C119" s="966">
        <v>45514.0</v>
      </c>
      <c r="D119" s="553" t="str">
        <f t="shared" si="57"/>
        <v>2024/08</v>
      </c>
      <c r="E119" s="205" t="s">
        <v>221</v>
      </c>
    </row>
    <row r="120">
      <c r="A120" s="205">
        <v>13.0</v>
      </c>
      <c r="B120" s="966">
        <v>45347.0</v>
      </c>
      <c r="C120" s="966">
        <v>45527.0</v>
      </c>
      <c r="D120" s="553" t="str">
        <f t="shared" si="57"/>
        <v>2024/08</v>
      </c>
      <c r="E120" s="205" t="s">
        <v>238</v>
      </c>
    </row>
    <row r="121">
      <c r="A121" s="205">
        <v>14.0</v>
      </c>
      <c r="B121" s="966">
        <v>45346.0</v>
      </c>
      <c r="C121" s="966">
        <v>45526.0</v>
      </c>
      <c r="D121" s="553" t="str">
        <f t="shared" si="57"/>
        <v>2024/08</v>
      </c>
      <c r="E121" s="205" t="s">
        <v>238</v>
      </c>
    </row>
    <row r="122">
      <c r="A122" s="205">
        <v>15.0</v>
      </c>
      <c r="B122" s="966">
        <v>45340.0</v>
      </c>
      <c r="C122" s="966">
        <v>45520.0</v>
      </c>
      <c r="D122" s="553" t="str">
        <f t="shared" si="57"/>
        <v>2024/08</v>
      </c>
      <c r="E122" s="205" t="s">
        <v>241</v>
      </c>
    </row>
    <row r="123">
      <c r="A123" s="205">
        <v>16.0</v>
      </c>
      <c r="B123" s="966">
        <v>45351.0</v>
      </c>
      <c r="C123" s="966">
        <v>45531.0</v>
      </c>
      <c r="D123" s="553" t="str">
        <f t="shared" si="57"/>
        <v>2024/08</v>
      </c>
      <c r="E123" s="205" t="s">
        <v>238</v>
      </c>
    </row>
    <row r="124">
      <c r="A124" s="205">
        <v>17.0</v>
      </c>
      <c r="B124" s="966">
        <v>45360.0</v>
      </c>
      <c r="C124" s="966">
        <v>45540.0</v>
      </c>
      <c r="D124" s="553" t="str">
        <f t="shared" si="57"/>
        <v>2024/09</v>
      </c>
      <c r="E124" s="205" t="s">
        <v>247</v>
      </c>
    </row>
    <row r="125">
      <c r="A125" s="205">
        <v>18.0</v>
      </c>
      <c r="B125" s="966">
        <v>45350.0</v>
      </c>
      <c r="C125" s="966">
        <v>45530.0</v>
      </c>
      <c r="D125" s="553" t="str">
        <f t="shared" si="57"/>
        <v>2024/08</v>
      </c>
      <c r="E125" s="205" t="s">
        <v>241</v>
      </c>
    </row>
    <row r="126">
      <c r="A126" s="205">
        <v>19.0</v>
      </c>
      <c r="B126" s="966">
        <v>45412.0</v>
      </c>
      <c r="C126" s="966">
        <v>45592.0</v>
      </c>
      <c r="D126" s="553" t="str">
        <f t="shared" si="57"/>
        <v>2024/10</v>
      </c>
      <c r="E126" s="205" t="s">
        <v>251</v>
      </c>
    </row>
    <row r="127">
      <c r="A127" s="205">
        <v>20.0</v>
      </c>
      <c r="B127" s="966">
        <v>45414.0</v>
      </c>
      <c r="C127" s="966">
        <v>45594.0</v>
      </c>
      <c r="D127" s="553" t="str">
        <f t="shared" si="57"/>
        <v>2024/10</v>
      </c>
      <c r="E127" s="205" t="s">
        <v>251</v>
      </c>
    </row>
    <row r="128">
      <c r="A128" s="205">
        <v>21.0</v>
      </c>
      <c r="B128" s="966">
        <v>45406.0</v>
      </c>
      <c r="C128" s="966">
        <v>45586.0</v>
      </c>
      <c r="D128" s="553" t="str">
        <f t="shared" si="57"/>
        <v>2024/10</v>
      </c>
      <c r="E128" s="205" t="s">
        <v>221</v>
      </c>
    </row>
    <row r="129">
      <c r="A129" s="205">
        <v>22.0</v>
      </c>
      <c r="B129" s="966">
        <v>45435.0</v>
      </c>
      <c r="C129" s="966">
        <v>45615.0</v>
      </c>
      <c r="D129" s="553" t="str">
        <f t="shared" si="57"/>
        <v>2024/11</v>
      </c>
      <c r="E129" s="205" t="s">
        <v>228</v>
      </c>
    </row>
    <row r="130">
      <c r="A130" s="205">
        <v>23.0</v>
      </c>
      <c r="B130" s="966">
        <v>45449.0</v>
      </c>
      <c r="C130" s="966">
        <v>45629.0</v>
      </c>
      <c r="D130" s="553" t="str">
        <f t="shared" si="57"/>
        <v>2024/12</v>
      </c>
      <c r="E130" s="205" t="s">
        <v>238</v>
      </c>
    </row>
    <row r="131">
      <c r="A131" s="205">
        <v>24.0</v>
      </c>
      <c r="B131" s="966">
        <v>45459.0</v>
      </c>
      <c r="C131" s="966">
        <v>45639.0</v>
      </c>
      <c r="D131" s="553" t="str">
        <f t="shared" si="57"/>
        <v>2024/12</v>
      </c>
      <c r="E131" s="205" t="s">
        <v>247</v>
      </c>
    </row>
    <row r="132">
      <c r="A132" s="205">
        <v>25.0</v>
      </c>
      <c r="B132" s="966">
        <v>45454.0</v>
      </c>
      <c r="C132" s="966">
        <f>B132+180</f>
        <v>45634</v>
      </c>
      <c r="D132" s="553" t="str">
        <f t="shared" si="57"/>
        <v>2024/12</v>
      </c>
      <c r="E132" s="205" t="s">
        <v>238</v>
      </c>
    </row>
    <row r="133">
      <c r="A133" s="205">
        <v>26.0</v>
      </c>
      <c r="B133" s="966">
        <v>45454.0</v>
      </c>
      <c r="C133" s="966">
        <v>45634.0</v>
      </c>
      <c r="D133" s="553" t="str">
        <f t="shared" si="57"/>
        <v>2024/12</v>
      </c>
      <c r="E133" s="205" t="s">
        <v>226</v>
      </c>
    </row>
    <row r="134">
      <c r="A134" s="205">
        <v>27.0</v>
      </c>
      <c r="B134" s="966">
        <v>45454.0</v>
      </c>
      <c r="C134" s="966">
        <f>B134+180</f>
        <v>45634</v>
      </c>
      <c r="D134" s="553" t="str">
        <f t="shared" si="57"/>
        <v>2024/12</v>
      </c>
      <c r="E134" s="205" t="s">
        <v>247</v>
      </c>
    </row>
    <row r="135">
      <c r="A135" s="205">
        <v>28.0</v>
      </c>
      <c r="B135" s="966">
        <v>45527.0</v>
      </c>
      <c r="C135" s="966">
        <v>45707.0</v>
      </c>
      <c r="D135" s="553" t="str">
        <f t="shared" si="57"/>
        <v>2025/02</v>
      </c>
      <c r="E135" s="205" t="s">
        <v>221</v>
      </c>
    </row>
    <row r="136">
      <c r="A136" s="205">
        <v>29.0</v>
      </c>
      <c r="B136" s="966">
        <v>45463.0</v>
      </c>
      <c r="C136" s="966">
        <v>45643.0</v>
      </c>
      <c r="D136" s="553" t="str">
        <f t="shared" si="57"/>
        <v>2024/12</v>
      </c>
      <c r="E136" s="205" t="s">
        <v>221</v>
      </c>
    </row>
    <row r="137">
      <c r="A137" s="205">
        <v>30.0</v>
      </c>
      <c r="B137" s="966">
        <v>45457.0</v>
      </c>
      <c r="C137" s="966">
        <v>45637.0</v>
      </c>
      <c r="D137" s="553" t="str">
        <f t="shared" si="57"/>
        <v>2024/12</v>
      </c>
      <c r="E137" s="205" t="s">
        <v>238</v>
      </c>
    </row>
    <row r="138">
      <c r="A138" s="205">
        <v>31.0</v>
      </c>
      <c r="B138" s="966">
        <v>45496.0</v>
      </c>
      <c r="C138" s="966">
        <v>45676.0</v>
      </c>
      <c r="D138" s="553" t="str">
        <f t="shared" si="57"/>
        <v>2025/01</v>
      </c>
      <c r="E138" s="205" t="s">
        <v>228</v>
      </c>
    </row>
    <row r="139">
      <c r="A139" s="205">
        <v>32.0</v>
      </c>
      <c r="B139" s="966">
        <v>45482.0</v>
      </c>
      <c r="C139" s="966">
        <v>45542.0</v>
      </c>
      <c r="D139" s="553" t="str">
        <f t="shared" si="57"/>
        <v>2024/09</v>
      </c>
      <c r="E139" s="205" t="s">
        <v>226</v>
      </c>
    </row>
    <row r="140">
      <c r="A140" s="205">
        <v>33.0</v>
      </c>
      <c r="B140" s="1047">
        <v>45511.0</v>
      </c>
      <c r="C140" s="966">
        <v>45691.0</v>
      </c>
      <c r="D140" s="553" t="str">
        <f t="shared" si="57"/>
        <v>2025/02</v>
      </c>
      <c r="E140" s="205" t="s">
        <v>226</v>
      </c>
    </row>
    <row r="141">
      <c r="A141" s="205">
        <v>34.0</v>
      </c>
      <c r="B141" s="1047">
        <v>45517.0</v>
      </c>
      <c r="C141" s="966">
        <v>45697.0</v>
      </c>
      <c r="D141" s="553" t="str">
        <f t="shared" si="57"/>
        <v>2025/02</v>
      </c>
      <c r="E141" s="205" t="s">
        <v>238</v>
      </c>
    </row>
    <row r="142">
      <c r="A142" s="205">
        <v>35.0</v>
      </c>
      <c r="B142" s="1047">
        <v>45518.0</v>
      </c>
      <c r="C142" s="966">
        <v>45698.0</v>
      </c>
      <c r="D142" s="553" t="str">
        <f t="shared" si="57"/>
        <v>2025/02</v>
      </c>
      <c r="E142" s="205" t="s">
        <v>224</v>
      </c>
    </row>
    <row r="143">
      <c r="A143" s="205">
        <v>36.0</v>
      </c>
      <c r="B143" s="1047">
        <v>45544.0</v>
      </c>
      <c r="C143" s="966">
        <v>45724.0</v>
      </c>
      <c r="D143" s="553" t="str">
        <f t="shared" si="57"/>
        <v>2025/03</v>
      </c>
      <c r="E143" s="205" t="s">
        <v>283</v>
      </c>
    </row>
    <row r="144">
      <c r="A144" s="205">
        <v>37.0</v>
      </c>
      <c r="B144" s="1047">
        <v>45525.0</v>
      </c>
      <c r="C144" s="966">
        <v>45705.0</v>
      </c>
      <c r="D144" s="553" t="str">
        <f t="shared" si="57"/>
        <v>2025/02</v>
      </c>
      <c r="E144" s="205" t="s">
        <v>241</v>
      </c>
    </row>
    <row r="145">
      <c r="A145" s="205">
        <v>38.0</v>
      </c>
      <c r="B145" s="966">
        <v>45559.0</v>
      </c>
      <c r="C145" s="966">
        <v>45739.0</v>
      </c>
      <c r="D145" s="553" t="str">
        <f t="shared" si="57"/>
        <v>2025/03</v>
      </c>
      <c r="E145" s="205" t="s">
        <v>288</v>
      </c>
    </row>
    <row r="146">
      <c r="A146" s="205">
        <v>39.0</v>
      </c>
      <c r="B146" s="966">
        <v>45575.0</v>
      </c>
      <c r="C146" s="966">
        <v>45755.0</v>
      </c>
      <c r="D146" s="553" t="str">
        <f t="shared" si="57"/>
        <v>2025/04</v>
      </c>
      <c r="E146" s="205" t="s">
        <v>228</v>
      </c>
    </row>
    <row r="147">
      <c r="A147" s="205">
        <v>40.0</v>
      </c>
      <c r="B147" s="966">
        <v>45584.0</v>
      </c>
      <c r="C147" s="966">
        <v>45764.0</v>
      </c>
      <c r="D147" s="553" t="str">
        <f t="shared" si="57"/>
        <v>2025/04</v>
      </c>
      <c r="E147" s="205" t="s">
        <v>238</v>
      </c>
    </row>
    <row r="148">
      <c r="A148" s="205">
        <v>41.0</v>
      </c>
      <c r="B148" s="966">
        <v>45584.0</v>
      </c>
      <c r="C148" s="966">
        <f t="shared" ref="C148:C149" si="58">B148+180</f>
        <v>45764</v>
      </c>
      <c r="D148" s="553" t="str">
        <f t="shared" si="57"/>
        <v>2025/04</v>
      </c>
      <c r="E148" s="205" t="s">
        <v>251</v>
      </c>
    </row>
    <row r="149">
      <c r="A149" s="205">
        <v>42.0</v>
      </c>
      <c r="B149" s="966">
        <v>45584.0</v>
      </c>
      <c r="C149" s="966">
        <f t="shared" si="58"/>
        <v>45764</v>
      </c>
      <c r="D149" s="553" t="str">
        <f t="shared" si="57"/>
        <v>2025/04</v>
      </c>
      <c r="E149" s="205" t="s">
        <v>247</v>
      </c>
    </row>
    <row r="150">
      <c r="A150" s="205">
        <v>43.0</v>
      </c>
      <c r="B150" s="966">
        <v>45599.0</v>
      </c>
      <c r="C150" s="966">
        <v>45779.0</v>
      </c>
      <c r="D150" s="553" t="str">
        <f t="shared" si="57"/>
        <v>2025/05</v>
      </c>
      <c r="E150" s="205" t="s">
        <v>288</v>
      </c>
    </row>
    <row r="151">
      <c r="A151" s="205">
        <v>44.0</v>
      </c>
      <c r="B151" s="966">
        <v>45601.0</v>
      </c>
      <c r="C151" s="966">
        <f t="shared" ref="C151:C152" si="59">B151+180</f>
        <v>45781</v>
      </c>
      <c r="D151" s="553" t="str">
        <f t="shared" si="57"/>
        <v>2025/05</v>
      </c>
      <c r="E151" s="205" t="s">
        <v>247</v>
      </c>
    </row>
    <row r="152">
      <c r="A152" s="205">
        <v>45.0</v>
      </c>
      <c r="B152" s="966">
        <v>45601.0</v>
      </c>
      <c r="C152" s="966">
        <f t="shared" si="59"/>
        <v>45781</v>
      </c>
      <c r="D152" s="553" t="str">
        <f t="shared" si="57"/>
        <v>2025/05</v>
      </c>
      <c r="E152" s="205" t="s">
        <v>226</v>
      </c>
    </row>
    <row r="153">
      <c r="A153" s="205">
        <v>46.0</v>
      </c>
      <c r="B153" s="966">
        <v>45609.0</v>
      </c>
      <c r="C153" s="966">
        <v>45789.0</v>
      </c>
      <c r="D153" s="553" t="str">
        <f t="shared" si="57"/>
        <v>2025/05</v>
      </c>
      <c r="E153" s="205" t="s">
        <v>238</v>
      </c>
    </row>
    <row r="154">
      <c r="A154" s="205">
        <v>47.0</v>
      </c>
      <c r="B154" s="966">
        <v>45601.0</v>
      </c>
      <c r="C154" s="966">
        <f>B154+180</f>
        <v>45781</v>
      </c>
      <c r="D154" s="553" t="str">
        <f t="shared" si="57"/>
        <v>2025/05</v>
      </c>
      <c r="E154" s="205" t="s">
        <v>251</v>
      </c>
    </row>
    <row r="155">
      <c r="A155" s="205">
        <v>48.0</v>
      </c>
      <c r="B155" s="966">
        <v>45601.0</v>
      </c>
      <c r="C155" s="966">
        <v>45781.0</v>
      </c>
      <c r="D155" s="553" t="str">
        <f t="shared" si="57"/>
        <v>2025/05</v>
      </c>
      <c r="E155" s="205" t="s">
        <v>283</v>
      </c>
    </row>
    <row r="156">
      <c r="A156" s="205">
        <v>49.0</v>
      </c>
      <c r="B156" s="966">
        <v>45601.0</v>
      </c>
      <c r="C156" s="966">
        <f t="shared" ref="C156:C157" si="60">B156+180</f>
        <v>45781</v>
      </c>
      <c r="D156" s="553" t="str">
        <f t="shared" si="57"/>
        <v>2025/05</v>
      </c>
      <c r="E156" s="205" t="s">
        <v>238</v>
      </c>
    </row>
    <row r="157">
      <c r="A157" s="205" t="s">
        <v>1845</v>
      </c>
      <c r="B157" s="966">
        <v>45601.0</v>
      </c>
      <c r="C157" s="966">
        <f t="shared" si="60"/>
        <v>45781</v>
      </c>
      <c r="D157" s="553" t="str">
        <f t="shared" si="57"/>
        <v>2025/05</v>
      </c>
      <c r="E157" s="205" t="s">
        <v>1846</v>
      </c>
    </row>
    <row r="158">
      <c r="A158" s="205" t="s">
        <v>1845</v>
      </c>
      <c r="B158" s="966">
        <v>45601.0</v>
      </c>
      <c r="C158" s="966">
        <v>180.0</v>
      </c>
      <c r="D158" s="553" t="str">
        <f t="shared" si="57"/>
        <v>1900/06</v>
      </c>
      <c r="E158" s="205" t="s">
        <v>1847</v>
      </c>
    </row>
    <row r="159">
      <c r="A159" s="205" t="s">
        <v>1845</v>
      </c>
      <c r="B159" s="966">
        <v>45631.0</v>
      </c>
      <c r="C159" s="966">
        <v>180.0</v>
      </c>
      <c r="D159" s="553" t="str">
        <f t="shared" si="57"/>
        <v>1900/06</v>
      </c>
      <c r="E159" s="205" t="s">
        <v>1848</v>
      </c>
    </row>
    <row r="160">
      <c r="A160" s="205" t="s">
        <v>1845</v>
      </c>
      <c r="B160" s="966">
        <v>45631.0</v>
      </c>
      <c r="C160" s="966">
        <v>180.0</v>
      </c>
      <c r="D160" s="553" t="str">
        <f t="shared" si="57"/>
        <v>1900/06</v>
      </c>
      <c r="E160" s="205" t="s">
        <v>1849</v>
      </c>
    </row>
    <row r="161">
      <c r="A161" s="205" t="s">
        <v>1845</v>
      </c>
      <c r="B161" s="966">
        <v>45631.0</v>
      </c>
      <c r="C161" s="966">
        <f t="shared" ref="C161:C326" si="61">B161+180</f>
        <v>45811</v>
      </c>
      <c r="D161" s="553" t="str">
        <f t="shared" si="57"/>
        <v>2025/06</v>
      </c>
      <c r="E161" s="205" t="s">
        <v>1850</v>
      </c>
    </row>
    <row r="162">
      <c r="A162" s="205" t="s">
        <v>1845</v>
      </c>
      <c r="B162" s="966">
        <v>45631.0</v>
      </c>
      <c r="C162" s="966">
        <f t="shared" si="61"/>
        <v>45811</v>
      </c>
      <c r="E162" s="205" t="s">
        <v>1851</v>
      </c>
    </row>
    <row r="163">
      <c r="A163" s="205" t="s">
        <v>1845</v>
      </c>
      <c r="B163" s="966">
        <v>45631.0</v>
      </c>
      <c r="C163" s="966">
        <f t="shared" si="61"/>
        <v>45811</v>
      </c>
      <c r="E163" s="205" t="s">
        <v>1852</v>
      </c>
    </row>
    <row r="164">
      <c r="A164" s="205" t="s">
        <v>1845</v>
      </c>
      <c r="B164" s="966">
        <v>45631.0</v>
      </c>
      <c r="C164" s="966">
        <f t="shared" si="61"/>
        <v>45811</v>
      </c>
      <c r="E164" s="205" t="s">
        <v>1853</v>
      </c>
    </row>
    <row r="165">
      <c r="A165" s="205" t="s">
        <v>1845</v>
      </c>
      <c r="B165" s="966">
        <v>45631.0</v>
      </c>
      <c r="C165" s="966">
        <f t="shared" si="61"/>
        <v>45811</v>
      </c>
      <c r="E165" s="205" t="s">
        <v>1854</v>
      </c>
    </row>
    <row r="166">
      <c r="A166" s="205" t="s">
        <v>1845</v>
      </c>
      <c r="B166" s="966">
        <v>45631.0</v>
      </c>
      <c r="C166" s="966">
        <f t="shared" si="61"/>
        <v>45811</v>
      </c>
      <c r="E166" s="205" t="s">
        <v>1855</v>
      </c>
    </row>
    <row r="167">
      <c r="A167" s="205" t="s">
        <v>1845</v>
      </c>
      <c r="B167" s="966">
        <v>45631.0</v>
      </c>
      <c r="C167" s="966">
        <f t="shared" si="61"/>
        <v>45811</v>
      </c>
      <c r="E167" s="205" t="s">
        <v>1856</v>
      </c>
    </row>
    <row r="168">
      <c r="A168" s="205" t="s">
        <v>1845</v>
      </c>
      <c r="B168" s="966">
        <v>45662.0</v>
      </c>
      <c r="C168" s="966">
        <f t="shared" si="61"/>
        <v>45842</v>
      </c>
      <c r="E168" s="205" t="s">
        <v>1857</v>
      </c>
    </row>
    <row r="169">
      <c r="A169" s="205" t="s">
        <v>1845</v>
      </c>
      <c r="B169" s="966">
        <v>45662.0</v>
      </c>
      <c r="C169" s="966">
        <f t="shared" si="61"/>
        <v>45842</v>
      </c>
      <c r="E169" s="205" t="s">
        <v>1858</v>
      </c>
    </row>
    <row r="170">
      <c r="A170" s="205" t="s">
        <v>1845</v>
      </c>
      <c r="B170" s="966">
        <v>45662.0</v>
      </c>
      <c r="C170" s="966">
        <f t="shared" si="61"/>
        <v>45842</v>
      </c>
      <c r="E170" s="205" t="s">
        <v>1859</v>
      </c>
    </row>
    <row r="171">
      <c r="A171" s="205" t="s">
        <v>1845</v>
      </c>
      <c r="B171" s="966">
        <v>45662.0</v>
      </c>
      <c r="C171" s="966">
        <f t="shared" si="61"/>
        <v>45842</v>
      </c>
      <c r="E171" s="205" t="s">
        <v>1860</v>
      </c>
    </row>
    <row r="172">
      <c r="A172" s="205" t="s">
        <v>1845</v>
      </c>
      <c r="B172" s="966">
        <v>45662.0</v>
      </c>
      <c r="C172" s="966">
        <f t="shared" si="61"/>
        <v>45842</v>
      </c>
      <c r="E172" s="205" t="s">
        <v>1860</v>
      </c>
    </row>
    <row r="173">
      <c r="A173" s="205" t="s">
        <v>1845</v>
      </c>
      <c r="B173" s="966">
        <v>45662.0</v>
      </c>
      <c r="C173" s="966">
        <f t="shared" si="61"/>
        <v>45842</v>
      </c>
      <c r="E173" s="205" t="s">
        <v>1861</v>
      </c>
    </row>
    <row r="174">
      <c r="A174" s="205" t="s">
        <v>1845</v>
      </c>
      <c r="B174" s="966">
        <v>45662.0</v>
      </c>
      <c r="C174" s="966">
        <f t="shared" si="61"/>
        <v>45842</v>
      </c>
      <c r="E174" s="205" t="s">
        <v>1862</v>
      </c>
    </row>
    <row r="175">
      <c r="A175" s="205" t="s">
        <v>1845</v>
      </c>
      <c r="B175" s="966">
        <v>45662.0</v>
      </c>
      <c r="C175" s="966">
        <f t="shared" si="61"/>
        <v>45842</v>
      </c>
      <c r="E175" s="205" t="s">
        <v>1863</v>
      </c>
    </row>
    <row r="176">
      <c r="A176" s="205" t="s">
        <v>1845</v>
      </c>
      <c r="B176" s="966">
        <v>45662.0</v>
      </c>
      <c r="C176" s="966">
        <f t="shared" si="61"/>
        <v>45842</v>
      </c>
      <c r="E176" s="205" t="s">
        <v>1846</v>
      </c>
    </row>
    <row r="177">
      <c r="A177" s="205" t="s">
        <v>1845</v>
      </c>
      <c r="B177" s="966">
        <v>45662.0</v>
      </c>
      <c r="C177" s="966">
        <f t="shared" si="61"/>
        <v>45842</v>
      </c>
      <c r="E177" s="205" t="s">
        <v>1847</v>
      </c>
    </row>
    <row r="178">
      <c r="A178" s="205" t="s">
        <v>1845</v>
      </c>
      <c r="B178" s="966">
        <v>45662.0</v>
      </c>
      <c r="C178" s="966">
        <f t="shared" si="61"/>
        <v>45842</v>
      </c>
      <c r="E178" s="205" t="s">
        <v>1848</v>
      </c>
    </row>
    <row r="179">
      <c r="A179" s="205" t="s">
        <v>1845</v>
      </c>
      <c r="B179" s="966">
        <v>45693.0</v>
      </c>
      <c r="C179" s="966">
        <f t="shared" si="61"/>
        <v>45873</v>
      </c>
      <c r="E179" s="205" t="s">
        <v>1849</v>
      </c>
    </row>
    <row r="180">
      <c r="A180" s="205" t="s">
        <v>1845</v>
      </c>
      <c r="B180" s="966">
        <v>45693.0</v>
      </c>
      <c r="C180" s="966">
        <f t="shared" si="61"/>
        <v>45873</v>
      </c>
      <c r="E180" s="205" t="s">
        <v>1850</v>
      </c>
    </row>
    <row r="181">
      <c r="A181" s="205" t="s">
        <v>1845</v>
      </c>
      <c r="B181" s="966">
        <v>45693.0</v>
      </c>
      <c r="C181" s="966">
        <f t="shared" si="61"/>
        <v>45873</v>
      </c>
      <c r="E181" s="205" t="s">
        <v>1851</v>
      </c>
    </row>
    <row r="182">
      <c r="A182" s="205" t="s">
        <v>1845</v>
      </c>
      <c r="B182" s="966">
        <v>45693.0</v>
      </c>
      <c r="C182" s="966">
        <f t="shared" si="61"/>
        <v>45873</v>
      </c>
      <c r="E182" s="205" t="s">
        <v>1852</v>
      </c>
    </row>
    <row r="183">
      <c r="A183" s="205" t="s">
        <v>1845</v>
      </c>
      <c r="B183" s="966">
        <v>45693.0</v>
      </c>
      <c r="C183" s="966">
        <f t="shared" si="61"/>
        <v>45873</v>
      </c>
      <c r="E183" s="205" t="s">
        <v>1853</v>
      </c>
    </row>
    <row r="184">
      <c r="A184" s="205" t="s">
        <v>1845</v>
      </c>
      <c r="B184" s="966">
        <v>45693.0</v>
      </c>
      <c r="C184" s="966">
        <f t="shared" si="61"/>
        <v>45873</v>
      </c>
      <c r="E184" s="205" t="s">
        <v>1854</v>
      </c>
    </row>
    <row r="185">
      <c r="A185" s="205" t="s">
        <v>1845</v>
      </c>
      <c r="B185" s="966">
        <v>45693.0</v>
      </c>
      <c r="C185" s="966">
        <f t="shared" si="61"/>
        <v>45873</v>
      </c>
      <c r="E185" s="205" t="s">
        <v>1855</v>
      </c>
    </row>
    <row r="186">
      <c r="A186" s="205" t="s">
        <v>1845</v>
      </c>
      <c r="B186" s="966">
        <v>45693.0</v>
      </c>
      <c r="C186" s="966">
        <f t="shared" si="61"/>
        <v>45873</v>
      </c>
      <c r="E186" s="205" t="s">
        <v>1856</v>
      </c>
    </row>
    <row r="187">
      <c r="A187" s="205" t="s">
        <v>1845</v>
      </c>
      <c r="B187" s="966">
        <v>45693.0</v>
      </c>
      <c r="C187" s="966">
        <f t="shared" si="61"/>
        <v>45873</v>
      </c>
      <c r="E187" s="205" t="s">
        <v>1857</v>
      </c>
    </row>
    <row r="188">
      <c r="A188" s="205" t="s">
        <v>1845</v>
      </c>
      <c r="B188" s="966">
        <v>45693.0</v>
      </c>
      <c r="C188" s="966">
        <f t="shared" si="61"/>
        <v>45873</v>
      </c>
      <c r="E188" s="205" t="s">
        <v>1858</v>
      </c>
    </row>
    <row r="189">
      <c r="A189" s="205" t="s">
        <v>1845</v>
      </c>
      <c r="B189" s="966">
        <v>45693.0</v>
      </c>
      <c r="C189" s="966">
        <f t="shared" si="61"/>
        <v>45873</v>
      </c>
      <c r="E189" s="205" t="s">
        <v>1859</v>
      </c>
    </row>
    <row r="190">
      <c r="A190" s="205" t="s">
        <v>1845</v>
      </c>
      <c r="B190" s="966">
        <v>45721.0</v>
      </c>
      <c r="C190" s="966">
        <f t="shared" si="61"/>
        <v>45901</v>
      </c>
      <c r="E190" s="205" t="s">
        <v>1860</v>
      </c>
    </row>
    <row r="191">
      <c r="A191" s="205" t="s">
        <v>1845</v>
      </c>
      <c r="B191" s="966">
        <v>45721.0</v>
      </c>
      <c r="C191" s="966">
        <f t="shared" si="61"/>
        <v>45901</v>
      </c>
      <c r="E191" s="205" t="s">
        <v>1860</v>
      </c>
    </row>
    <row r="192">
      <c r="A192" s="205" t="s">
        <v>1845</v>
      </c>
      <c r="B192" s="966">
        <v>45721.0</v>
      </c>
      <c r="C192" s="966">
        <f t="shared" si="61"/>
        <v>45901</v>
      </c>
      <c r="E192" s="205" t="s">
        <v>1861</v>
      </c>
    </row>
    <row r="193">
      <c r="A193" s="205" t="s">
        <v>1845</v>
      </c>
      <c r="B193" s="966">
        <v>45721.0</v>
      </c>
      <c r="C193" s="966">
        <f t="shared" si="61"/>
        <v>45901</v>
      </c>
      <c r="E193" s="205" t="s">
        <v>1862</v>
      </c>
    </row>
    <row r="194">
      <c r="A194" s="205" t="s">
        <v>1845</v>
      </c>
      <c r="B194" s="966">
        <v>45721.0</v>
      </c>
      <c r="C194" s="966">
        <f t="shared" si="61"/>
        <v>45901</v>
      </c>
      <c r="E194" s="205" t="s">
        <v>1863</v>
      </c>
    </row>
    <row r="195">
      <c r="A195" s="205" t="s">
        <v>1845</v>
      </c>
      <c r="B195" s="966">
        <v>45721.0</v>
      </c>
      <c r="C195" s="966">
        <f t="shared" si="61"/>
        <v>45901</v>
      </c>
      <c r="E195" s="205" t="s">
        <v>1846</v>
      </c>
    </row>
    <row r="196">
      <c r="A196" s="205" t="s">
        <v>1845</v>
      </c>
      <c r="B196" s="966">
        <v>45721.0</v>
      </c>
      <c r="C196" s="966">
        <f t="shared" si="61"/>
        <v>45901</v>
      </c>
      <c r="E196" s="205" t="s">
        <v>1847</v>
      </c>
    </row>
    <row r="197">
      <c r="A197" s="205" t="s">
        <v>1845</v>
      </c>
      <c r="B197" s="966">
        <v>45721.0</v>
      </c>
      <c r="C197" s="966">
        <f t="shared" si="61"/>
        <v>45901</v>
      </c>
      <c r="E197" s="205" t="s">
        <v>1848</v>
      </c>
    </row>
    <row r="198">
      <c r="A198" s="205" t="s">
        <v>1845</v>
      </c>
      <c r="B198" s="966">
        <v>45721.0</v>
      </c>
      <c r="C198" s="966">
        <f t="shared" si="61"/>
        <v>45901</v>
      </c>
      <c r="E198" s="205" t="s">
        <v>1849</v>
      </c>
    </row>
    <row r="199">
      <c r="A199" s="205" t="s">
        <v>1845</v>
      </c>
      <c r="B199" s="966">
        <v>45721.0</v>
      </c>
      <c r="C199" s="966">
        <f t="shared" si="61"/>
        <v>45901</v>
      </c>
      <c r="E199" s="205" t="s">
        <v>1850</v>
      </c>
    </row>
    <row r="200">
      <c r="A200" s="205" t="s">
        <v>1845</v>
      </c>
      <c r="B200" s="966">
        <v>45721.0</v>
      </c>
      <c r="C200" s="966">
        <f t="shared" si="61"/>
        <v>45901</v>
      </c>
      <c r="E200" s="205" t="s">
        <v>1851</v>
      </c>
    </row>
    <row r="201">
      <c r="A201" s="205" t="s">
        <v>1845</v>
      </c>
      <c r="B201" s="966">
        <v>45721.0</v>
      </c>
      <c r="C201" s="966">
        <f t="shared" si="61"/>
        <v>45901</v>
      </c>
      <c r="E201" s="205" t="s">
        <v>1852</v>
      </c>
    </row>
    <row r="202">
      <c r="A202" s="205" t="s">
        <v>1845</v>
      </c>
      <c r="B202" s="966">
        <v>45721.0</v>
      </c>
      <c r="C202" s="966">
        <f t="shared" si="61"/>
        <v>45901</v>
      </c>
      <c r="E202" s="205" t="s">
        <v>1853</v>
      </c>
    </row>
    <row r="203">
      <c r="A203" s="205" t="s">
        <v>1845</v>
      </c>
      <c r="B203" s="966">
        <v>45752.0</v>
      </c>
      <c r="C203" s="966">
        <f t="shared" si="61"/>
        <v>45932</v>
      </c>
      <c r="E203" s="205" t="s">
        <v>1854</v>
      </c>
    </row>
    <row r="204">
      <c r="A204" s="205" t="s">
        <v>1845</v>
      </c>
      <c r="B204" s="966">
        <v>45752.0</v>
      </c>
      <c r="C204" s="966">
        <f t="shared" si="61"/>
        <v>45932</v>
      </c>
      <c r="E204" s="205" t="s">
        <v>1855</v>
      </c>
    </row>
    <row r="205">
      <c r="A205" s="205" t="s">
        <v>1845</v>
      </c>
      <c r="B205" s="966">
        <v>45752.0</v>
      </c>
      <c r="C205" s="966">
        <f t="shared" si="61"/>
        <v>45932</v>
      </c>
      <c r="E205" s="205" t="s">
        <v>1856</v>
      </c>
    </row>
    <row r="206">
      <c r="A206" s="205" t="s">
        <v>1845</v>
      </c>
      <c r="B206" s="966">
        <v>45752.0</v>
      </c>
      <c r="C206" s="966">
        <f t="shared" si="61"/>
        <v>45932</v>
      </c>
      <c r="E206" s="205" t="s">
        <v>1857</v>
      </c>
    </row>
    <row r="207">
      <c r="A207" s="205" t="s">
        <v>1845</v>
      </c>
      <c r="B207" s="966">
        <v>45752.0</v>
      </c>
      <c r="C207" s="966">
        <f t="shared" si="61"/>
        <v>45932</v>
      </c>
      <c r="E207" s="205" t="s">
        <v>1858</v>
      </c>
    </row>
    <row r="208">
      <c r="A208" s="205" t="s">
        <v>1845</v>
      </c>
      <c r="B208" s="966">
        <v>45752.0</v>
      </c>
      <c r="C208" s="966">
        <f t="shared" si="61"/>
        <v>45932</v>
      </c>
      <c r="E208" s="205" t="s">
        <v>1859</v>
      </c>
    </row>
    <row r="209">
      <c r="A209" s="205" t="s">
        <v>1845</v>
      </c>
      <c r="B209" s="966">
        <v>45752.0</v>
      </c>
      <c r="C209" s="966">
        <f t="shared" si="61"/>
        <v>45932</v>
      </c>
      <c r="E209" s="205" t="s">
        <v>1860</v>
      </c>
    </row>
    <row r="210">
      <c r="A210" s="205" t="s">
        <v>1845</v>
      </c>
      <c r="B210" s="966">
        <v>45752.0</v>
      </c>
      <c r="C210" s="966">
        <f t="shared" si="61"/>
        <v>45932</v>
      </c>
      <c r="E210" s="205" t="s">
        <v>1860</v>
      </c>
    </row>
    <row r="211">
      <c r="A211" s="205" t="s">
        <v>1845</v>
      </c>
      <c r="B211" s="966">
        <v>45752.0</v>
      </c>
      <c r="C211" s="966">
        <f t="shared" si="61"/>
        <v>45932</v>
      </c>
      <c r="E211" s="205" t="s">
        <v>1861</v>
      </c>
    </row>
    <row r="212">
      <c r="A212" s="205" t="s">
        <v>1845</v>
      </c>
      <c r="B212" s="966">
        <v>45752.0</v>
      </c>
      <c r="C212" s="966">
        <f t="shared" si="61"/>
        <v>45932</v>
      </c>
      <c r="E212" s="205" t="s">
        <v>1862</v>
      </c>
    </row>
    <row r="213">
      <c r="A213" s="205" t="s">
        <v>1845</v>
      </c>
      <c r="B213" s="966">
        <v>45752.0</v>
      </c>
      <c r="C213" s="966">
        <f t="shared" si="61"/>
        <v>45932</v>
      </c>
      <c r="E213" s="205" t="s">
        <v>1863</v>
      </c>
    </row>
    <row r="214">
      <c r="A214" s="205" t="s">
        <v>1845</v>
      </c>
      <c r="B214" s="966">
        <v>45752.0</v>
      </c>
      <c r="C214" s="966">
        <f t="shared" si="61"/>
        <v>45932</v>
      </c>
      <c r="E214" s="205" t="s">
        <v>1846</v>
      </c>
    </row>
    <row r="215">
      <c r="A215" s="205" t="s">
        <v>1845</v>
      </c>
      <c r="B215" s="966">
        <v>45752.0</v>
      </c>
      <c r="C215" s="966">
        <f t="shared" si="61"/>
        <v>45932</v>
      </c>
      <c r="E215" s="205" t="s">
        <v>1847</v>
      </c>
    </row>
    <row r="216">
      <c r="A216" s="205" t="s">
        <v>1845</v>
      </c>
      <c r="B216" s="966">
        <v>45782.0</v>
      </c>
      <c r="C216" s="966">
        <f t="shared" si="61"/>
        <v>45962</v>
      </c>
      <c r="E216" s="205" t="s">
        <v>1848</v>
      </c>
    </row>
    <row r="217">
      <c r="A217" s="205" t="s">
        <v>1845</v>
      </c>
      <c r="B217" s="966">
        <v>45782.0</v>
      </c>
      <c r="C217" s="966">
        <f t="shared" si="61"/>
        <v>45962</v>
      </c>
      <c r="E217" s="205" t="s">
        <v>1849</v>
      </c>
    </row>
    <row r="218">
      <c r="A218" s="205" t="s">
        <v>1845</v>
      </c>
      <c r="B218" s="966">
        <v>45782.0</v>
      </c>
      <c r="C218" s="966">
        <f t="shared" si="61"/>
        <v>45962</v>
      </c>
      <c r="E218" s="205" t="s">
        <v>1850</v>
      </c>
    </row>
    <row r="219">
      <c r="A219" s="205" t="s">
        <v>1845</v>
      </c>
      <c r="B219" s="966">
        <v>45782.0</v>
      </c>
      <c r="C219" s="966">
        <f t="shared" si="61"/>
        <v>45962</v>
      </c>
      <c r="E219" s="205" t="s">
        <v>1851</v>
      </c>
    </row>
    <row r="220">
      <c r="A220" s="205" t="s">
        <v>1845</v>
      </c>
      <c r="B220" s="966">
        <v>45782.0</v>
      </c>
      <c r="C220" s="966">
        <f t="shared" si="61"/>
        <v>45962</v>
      </c>
      <c r="E220" s="205" t="s">
        <v>1852</v>
      </c>
    </row>
    <row r="221">
      <c r="A221" s="205" t="s">
        <v>1845</v>
      </c>
      <c r="B221" s="966">
        <v>45782.0</v>
      </c>
      <c r="C221" s="966">
        <f t="shared" si="61"/>
        <v>45962</v>
      </c>
      <c r="E221" s="205" t="s">
        <v>1853</v>
      </c>
    </row>
    <row r="222">
      <c r="A222" s="205" t="s">
        <v>1845</v>
      </c>
      <c r="B222" s="966">
        <v>45782.0</v>
      </c>
      <c r="C222" s="966">
        <f t="shared" si="61"/>
        <v>45962</v>
      </c>
      <c r="E222" s="205" t="s">
        <v>1854</v>
      </c>
    </row>
    <row r="223">
      <c r="A223" s="205" t="s">
        <v>1845</v>
      </c>
      <c r="B223" s="966">
        <v>45782.0</v>
      </c>
      <c r="C223" s="966">
        <f t="shared" si="61"/>
        <v>45962</v>
      </c>
      <c r="E223" s="205" t="s">
        <v>1855</v>
      </c>
    </row>
    <row r="224">
      <c r="A224" s="205" t="s">
        <v>1845</v>
      </c>
      <c r="B224" s="966">
        <v>45782.0</v>
      </c>
      <c r="C224" s="966">
        <f t="shared" si="61"/>
        <v>45962</v>
      </c>
      <c r="E224" s="205" t="s">
        <v>1856</v>
      </c>
    </row>
    <row r="225">
      <c r="A225" s="205" t="s">
        <v>1845</v>
      </c>
      <c r="B225" s="966">
        <v>45782.0</v>
      </c>
      <c r="C225" s="966">
        <f t="shared" si="61"/>
        <v>45962</v>
      </c>
      <c r="E225" s="205" t="s">
        <v>1857</v>
      </c>
    </row>
    <row r="226">
      <c r="A226" s="205" t="s">
        <v>1845</v>
      </c>
      <c r="B226" s="966">
        <v>45782.0</v>
      </c>
      <c r="C226" s="966">
        <f t="shared" si="61"/>
        <v>45962</v>
      </c>
      <c r="E226" s="205" t="s">
        <v>1858</v>
      </c>
    </row>
    <row r="227">
      <c r="A227" s="205" t="s">
        <v>1845</v>
      </c>
      <c r="B227" s="966">
        <v>45782.0</v>
      </c>
      <c r="C227" s="966">
        <f t="shared" si="61"/>
        <v>45962</v>
      </c>
      <c r="E227" s="205" t="s">
        <v>1859</v>
      </c>
    </row>
    <row r="228">
      <c r="A228" s="205" t="s">
        <v>1845</v>
      </c>
      <c r="B228" s="966">
        <v>45782.0</v>
      </c>
      <c r="C228" s="966">
        <f t="shared" si="61"/>
        <v>45962</v>
      </c>
      <c r="E228" s="205" t="s">
        <v>1860</v>
      </c>
    </row>
    <row r="229">
      <c r="A229" s="205" t="s">
        <v>1845</v>
      </c>
      <c r="B229" s="966">
        <v>45782.0</v>
      </c>
      <c r="C229" s="966">
        <f t="shared" si="61"/>
        <v>45962</v>
      </c>
      <c r="E229" s="205" t="s">
        <v>1860</v>
      </c>
    </row>
    <row r="230">
      <c r="A230" s="205" t="s">
        <v>1845</v>
      </c>
      <c r="B230" s="966">
        <v>45782.0</v>
      </c>
      <c r="C230" s="966">
        <f t="shared" si="61"/>
        <v>45962</v>
      </c>
      <c r="E230" s="205" t="s">
        <v>1861</v>
      </c>
    </row>
    <row r="231">
      <c r="A231" s="205" t="s">
        <v>1845</v>
      </c>
      <c r="B231" s="966">
        <v>45813.0</v>
      </c>
      <c r="C231" s="966">
        <f t="shared" si="61"/>
        <v>45993</v>
      </c>
      <c r="E231" s="205" t="s">
        <v>1862</v>
      </c>
    </row>
    <row r="232">
      <c r="A232" s="205" t="s">
        <v>1845</v>
      </c>
      <c r="B232" s="966">
        <v>45813.0</v>
      </c>
      <c r="C232" s="966">
        <f t="shared" si="61"/>
        <v>45993</v>
      </c>
      <c r="E232" s="205" t="s">
        <v>1863</v>
      </c>
    </row>
    <row r="233">
      <c r="A233" s="205" t="s">
        <v>1845</v>
      </c>
      <c r="B233" s="966">
        <v>45813.0</v>
      </c>
      <c r="C233" s="966">
        <f t="shared" si="61"/>
        <v>45993</v>
      </c>
      <c r="E233" s="205" t="s">
        <v>1846</v>
      </c>
    </row>
    <row r="234">
      <c r="A234" s="205" t="s">
        <v>1845</v>
      </c>
      <c r="B234" s="966">
        <v>45813.0</v>
      </c>
      <c r="C234" s="966">
        <f t="shared" si="61"/>
        <v>45993</v>
      </c>
      <c r="E234" s="205" t="s">
        <v>1847</v>
      </c>
    </row>
    <row r="235">
      <c r="A235" s="205" t="s">
        <v>1845</v>
      </c>
      <c r="B235" s="966">
        <v>45813.0</v>
      </c>
      <c r="C235" s="966">
        <f t="shared" si="61"/>
        <v>45993</v>
      </c>
      <c r="E235" s="205" t="s">
        <v>1848</v>
      </c>
    </row>
    <row r="236">
      <c r="A236" s="205" t="s">
        <v>1845</v>
      </c>
      <c r="B236" s="966">
        <v>45813.0</v>
      </c>
      <c r="C236" s="966">
        <f t="shared" si="61"/>
        <v>45993</v>
      </c>
      <c r="E236" s="205" t="s">
        <v>1849</v>
      </c>
    </row>
    <row r="237">
      <c r="A237" s="205" t="s">
        <v>1845</v>
      </c>
      <c r="B237" s="966">
        <v>45813.0</v>
      </c>
      <c r="C237" s="966">
        <f t="shared" si="61"/>
        <v>45993</v>
      </c>
      <c r="E237" s="205" t="s">
        <v>1850</v>
      </c>
    </row>
    <row r="238">
      <c r="A238" s="205" t="s">
        <v>1845</v>
      </c>
      <c r="B238" s="966">
        <v>45813.0</v>
      </c>
      <c r="C238" s="966">
        <f t="shared" si="61"/>
        <v>45993</v>
      </c>
      <c r="E238" s="205" t="s">
        <v>1851</v>
      </c>
    </row>
    <row r="239">
      <c r="A239" s="205" t="s">
        <v>1845</v>
      </c>
      <c r="B239" s="966">
        <v>45813.0</v>
      </c>
      <c r="C239" s="966">
        <f t="shared" si="61"/>
        <v>45993</v>
      </c>
      <c r="E239" s="205" t="s">
        <v>1852</v>
      </c>
    </row>
    <row r="240">
      <c r="A240" s="205" t="s">
        <v>1845</v>
      </c>
      <c r="B240" s="966">
        <v>45813.0</v>
      </c>
      <c r="C240" s="966">
        <f t="shared" si="61"/>
        <v>45993</v>
      </c>
      <c r="E240" s="205" t="s">
        <v>1853</v>
      </c>
    </row>
    <row r="241">
      <c r="A241" s="205" t="s">
        <v>1845</v>
      </c>
      <c r="B241" s="966">
        <v>45813.0</v>
      </c>
      <c r="C241" s="966">
        <f t="shared" si="61"/>
        <v>45993</v>
      </c>
      <c r="E241" s="205" t="s">
        <v>1854</v>
      </c>
    </row>
    <row r="242">
      <c r="A242" s="205" t="s">
        <v>1845</v>
      </c>
      <c r="B242" s="966">
        <v>45813.0</v>
      </c>
      <c r="C242" s="966">
        <f t="shared" si="61"/>
        <v>45993</v>
      </c>
      <c r="E242" s="205" t="s">
        <v>1855</v>
      </c>
    </row>
    <row r="243">
      <c r="A243" s="205" t="s">
        <v>1845</v>
      </c>
      <c r="B243" s="966">
        <v>45813.0</v>
      </c>
      <c r="C243" s="966">
        <f t="shared" si="61"/>
        <v>45993</v>
      </c>
      <c r="E243" s="205" t="s">
        <v>1856</v>
      </c>
    </row>
    <row r="244">
      <c r="A244" s="205" t="s">
        <v>1845</v>
      </c>
      <c r="B244" s="966">
        <v>45813.0</v>
      </c>
      <c r="C244" s="966">
        <f t="shared" si="61"/>
        <v>45993</v>
      </c>
      <c r="E244" s="205" t="s">
        <v>1857</v>
      </c>
    </row>
    <row r="245">
      <c r="A245" s="205" t="s">
        <v>1845</v>
      </c>
      <c r="B245" s="966">
        <v>45813.0</v>
      </c>
      <c r="C245" s="966">
        <f t="shared" si="61"/>
        <v>45993</v>
      </c>
      <c r="E245" s="205" t="s">
        <v>1858</v>
      </c>
    </row>
    <row r="246">
      <c r="A246" s="205" t="s">
        <v>1845</v>
      </c>
      <c r="B246" s="966">
        <v>45813.0</v>
      </c>
      <c r="C246" s="966">
        <f t="shared" si="61"/>
        <v>45993</v>
      </c>
      <c r="E246" s="205" t="s">
        <v>1859</v>
      </c>
    </row>
    <row r="247">
      <c r="A247" s="205" t="s">
        <v>1845</v>
      </c>
      <c r="B247" s="966">
        <v>45843.0</v>
      </c>
      <c r="C247" s="966">
        <f t="shared" si="61"/>
        <v>46023</v>
      </c>
      <c r="E247" s="205" t="s">
        <v>1860</v>
      </c>
    </row>
    <row r="248">
      <c r="A248" s="205" t="s">
        <v>1845</v>
      </c>
      <c r="B248" s="966">
        <v>45843.0</v>
      </c>
      <c r="C248" s="966">
        <f t="shared" si="61"/>
        <v>46023</v>
      </c>
      <c r="E248" s="205" t="s">
        <v>1860</v>
      </c>
    </row>
    <row r="249">
      <c r="A249" s="205" t="s">
        <v>1845</v>
      </c>
      <c r="B249" s="966">
        <v>45843.0</v>
      </c>
      <c r="C249" s="966">
        <f t="shared" si="61"/>
        <v>46023</v>
      </c>
      <c r="E249" s="205" t="s">
        <v>1861</v>
      </c>
    </row>
    <row r="250">
      <c r="A250" s="205" t="s">
        <v>1845</v>
      </c>
      <c r="B250" s="966">
        <v>45843.0</v>
      </c>
      <c r="C250" s="966">
        <f t="shared" si="61"/>
        <v>46023</v>
      </c>
      <c r="E250" s="205" t="s">
        <v>1862</v>
      </c>
    </row>
    <row r="251">
      <c r="A251" s="205" t="s">
        <v>1845</v>
      </c>
      <c r="B251" s="966">
        <v>45843.0</v>
      </c>
      <c r="C251" s="966">
        <f t="shared" si="61"/>
        <v>46023</v>
      </c>
      <c r="E251" s="205" t="s">
        <v>1863</v>
      </c>
    </row>
    <row r="252">
      <c r="A252" s="205" t="s">
        <v>1845</v>
      </c>
      <c r="B252" s="966">
        <v>45843.0</v>
      </c>
      <c r="C252" s="966">
        <f t="shared" si="61"/>
        <v>46023</v>
      </c>
      <c r="E252" s="205" t="s">
        <v>1846</v>
      </c>
    </row>
    <row r="253">
      <c r="A253" s="205" t="s">
        <v>1845</v>
      </c>
      <c r="B253" s="966">
        <v>45843.0</v>
      </c>
      <c r="C253" s="966">
        <f t="shared" si="61"/>
        <v>46023</v>
      </c>
      <c r="E253" s="205" t="s">
        <v>1847</v>
      </c>
    </row>
    <row r="254">
      <c r="A254" s="205" t="s">
        <v>1845</v>
      </c>
      <c r="B254" s="966">
        <v>45843.0</v>
      </c>
      <c r="C254" s="966">
        <f t="shared" si="61"/>
        <v>46023</v>
      </c>
      <c r="E254" s="205" t="s">
        <v>1848</v>
      </c>
    </row>
    <row r="255">
      <c r="A255" s="205" t="s">
        <v>1845</v>
      </c>
      <c r="B255" s="966">
        <v>45843.0</v>
      </c>
      <c r="C255" s="966">
        <f t="shared" si="61"/>
        <v>46023</v>
      </c>
      <c r="E255" s="205" t="s">
        <v>1849</v>
      </c>
    </row>
    <row r="256">
      <c r="A256" s="205" t="s">
        <v>1845</v>
      </c>
      <c r="B256" s="966">
        <v>45843.0</v>
      </c>
      <c r="C256" s="966">
        <f t="shared" si="61"/>
        <v>46023</v>
      </c>
      <c r="E256" s="205" t="s">
        <v>1850</v>
      </c>
    </row>
    <row r="257">
      <c r="A257" s="205" t="s">
        <v>1845</v>
      </c>
      <c r="B257" s="966">
        <v>45843.0</v>
      </c>
      <c r="C257" s="966">
        <f t="shared" si="61"/>
        <v>46023</v>
      </c>
      <c r="E257" s="205" t="s">
        <v>1851</v>
      </c>
    </row>
    <row r="258">
      <c r="A258" s="205" t="s">
        <v>1845</v>
      </c>
      <c r="B258" s="966">
        <v>45843.0</v>
      </c>
      <c r="C258" s="966">
        <f t="shared" si="61"/>
        <v>46023</v>
      </c>
      <c r="E258" s="205" t="s">
        <v>1852</v>
      </c>
    </row>
    <row r="259">
      <c r="A259" s="205" t="s">
        <v>1845</v>
      </c>
      <c r="B259" s="966">
        <v>45843.0</v>
      </c>
      <c r="C259" s="966">
        <f t="shared" si="61"/>
        <v>46023</v>
      </c>
      <c r="E259" s="205" t="s">
        <v>1853</v>
      </c>
    </row>
    <row r="260">
      <c r="A260" s="205" t="s">
        <v>1845</v>
      </c>
      <c r="B260" s="966">
        <v>45843.0</v>
      </c>
      <c r="C260" s="966">
        <f t="shared" si="61"/>
        <v>46023</v>
      </c>
      <c r="E260" s="205" t="s">
        <v>1854</v>
      </c>
    </row>
    <row r="261">
      <c r="A261" s="205" t="s">
        <v>1845</v>
      </c>
      <c r="B261" s="966">
        <v>45843.0</v>
      </c>
      <c r="C261" s="966">
        <f t="shared" si="61"/>
        <v>46023</v>
      </c>
      <c r="E261" s="205" t="s">
        <v>1855</v>
      </c>
    </row>
    <row r="262">
      <c r="A262" s="205" t="s">
        <v>1845</v>
      </c>
      <c r="B262" s="966">
        <v>45843.0</v>
      </c>
      <c r="C262" s="966">
        <f t="shared" si="61"/>
        <v>46023</v>
      </c>
      <c r="E262" s="205" t="s">
        <v>1856</v>
      </c>
    </row>
    <row r="263">
      <c r="A263" s="205" t="s">
        <v>1845</v>
      </c>
      <c r="B263" s="966">
        <v>45843.0</v>
      </c>
      <c r="C263" s="966">
        <f t="shared" si="61"/>
        <v>46023</v>
      </c>
      <c r="E263" s="205" t="s">
        <v>1857</v>
      </c>
    </row>
    <row r="264">
      <c r="A264" s="205" t="s">
        <v>1845</v>
      </c>
      <c r="B264" s="966">
        <v>45843.0</v>
      </c>
      <c r="C264" s="966">
        <f t="shared" si="61"/>
        <v>46023</v>
      </c>
      <c r="E264" s="205" t="s">
        <v>1858</v>
      </c>
    </row>
    <row r="265">
      <c r="A265" s="205" t="s">
        <v>1845</v>
      </c>
      <c r="B265" s="966">
        <v>45874.0</v>
      </c>
      <c r="C265" s="966">
        <f t="shared" si="61"/>
        <v>46054</v>
      </c>
      <c r="E265" s="205" t="s">
        <v>1859</v>
      </c>
    </row>
    <row r="266">
      <c r="A266" s="205" t="s">
        <v>1845</v>
      </c>
      <c r="B266" s="966">
        <v>45874.0</v>
      </c>
      <c r="C266" s="966">
        <f t="shared" si="61"/>
        <v>46054</v>
      </c>
      <c r="E266" s="205" t="s">
        <v>1860</v>
      </c>
    </row>
    <row r="267">
      <c r="A267" s="205" t="s">
        <v>1845</v>
      </c>
      <c r="B267" s="966">
        <v>45874.0</v>
      </c>
      <c r="C267" s="966">
        <f t="shared" si="61"/>
        <v>46054</v>
      </c>
      <c r="E267" s="205" t="s">
        <v>1864</v>
      </c>
    </row>
    <row r="268">
      <c r="A268" s="205" t="s">
        <v>1845</v>
      </c>
      <c r="B268" s="966">
        <v>45874.0</v>
      </c>
      <c r="C268" s="966">
        <f t="shared" si="61"/>
        <v>46054</v>
      </c>
      <c r="E268" s="205" t="s">
        <v>1861</v>
      </c>
    </row>
    <row r="269">
      <c r="A269" s="205" t="s">
        <v>1845</v>
      </c>
      <c r="B269" s="966">
        <v>45874.0</v>
      </c>
      <c r="C269" s="966">
        <f t="shared" si="61"/>
        <v>46054</v>
      </c>
      <c r="E269" s="205" t="s">
        <v>1862</v>
      </c>
    </row>
    <row r="270">
      <c r="A270" s="205" t="s">
        <v>1845</v>
      </c>
      <c r="B270" s="966">
        <v>45874.0</v>
      </c>
      <c r="C270" s="966">
        <f t="shared" si="61"/>
        <v>46054</v>
      </c>
      <c r="E270" s="205" t="s">
        <v>1863</v>
      </c>
    </row>
    <row r="271">
      <c r="A271" s="205" t="s">
        <v>1845</v>
      </c>
      <c r="B271" s="966">
        <v>45874.0</v>
      </c>
      <c r="C271" s="966">
        <f t="shared" si="61"/>
        <v>46054</v>
      </c>
      <c r="E271" s="205" t="s">
        <v>1846</v>
      </c>
    </row>
    <row r="272">
      <c r="A272" s="205" t="s">
        <v>1845</v>
      </c>
      <c r="B272" s="966">
        <v>45874.0</v>
      </c>
      <c r="C272" s="966">
        <f t="shared" si="61"/>
        <v>46054</v>
      </c>
      <c r="E272" s="205" t="s">
        <v>1847</v>
      </c>
    </row>
    <row r="273">
      <c r="A273" s="205" t="s">
        <v>1845</v>
      </c>
      <c r="B273" s="966">
        <v>45874.0</v>
      </c>
      <c r="C273" s="966">
        <f t="shared" si="61"/>
        <v>46054</v>
      </c>
      <c r="E273" s="205" t="s">
        <v>1848</v>
      </c>
    </row>
    <row r="274">
      <c r="A274" s="205" t="s">
        <v>1845</v>
      </c>
      <c r="B274" s="966">
        <v>45874.0</v>
      </c>
      <c r="C274" s="966">
        <f t="shared" si="61"/>
        <v>46054</v>
      </c>
      <c r="E274" s="205" t="s">
        <v>1849</v>
      </c>
    </row>
    <row r="275">
      <c r="A275" s="205" t="s">
        <v>1845</v>
      </c>
      <c r="B275" s="966">
        <v>45874.0</v>
      </c>
      <c r="C275" s="966">
        <f t="shared" si="61"/>
        <v>46054</v>
      </c>
      <c r="E275" s="205" t="s">
        <v>1850</v>
      </c>
    </row>
    <row r="276">
      <c r="A276" s="205" t="s">
        <v>1845</v>
      </c>
      <c r="B276" s="966">
        <v>45874.0</v>
      </c>
      <c r="C276" s="966">
        <f t="shared" si="61"/>
        <v>46054</v>
      </c>
      <c r="E276" s="205" t="s">
        <v>1851</v>
      </c>
    </row>
    <row r="277">
      <c r="A277" s="205" t="s">
        <v>1845</v>
      </c>
      <c r="B277" s="966">
        <v>45874.0</v>
      </c>
      <c r="C277" s="966">
        <f t="shared" si="61"/>
        <v>46054</v>
      </c>
      <c r="E277" s="205" t="s">
        <v>1852</v>
      </c>
    </row>
    <row r="278">
      <c r="A278" s="205" t="s">
        <v>1845</v>
      </c>
      <c r="B278" s="966">
        <v>45874.0</v>
      </c>
      <c r="C278" s="966">
        <f t="shared" si="61"/>
        <v>46054</v>
      </c>
      <c r="E278" s="205" t="s">
        <v>1853</v>
      </c>
    </row>
    <row r="279">
      <c r="A279" s="205" t="s">
        <v>1845</v>
      </c>
      <c r="B279" s="966">
        <v>45874.0</v>
      </c>
      <c r="C279" s="966">
        <f t="shared" si="61"/>
        <v>46054</v>
      </c>
      <c r="E279" s="205" t="s">
        <v>1854</v>
      </c>
    </row>
    <row r="280">
      <c r="A280" s="205" t="s">
        <v>1845</v>
      </c>
      <c r="B280" s="966">
        <v>45874.0</v>
      </c>
      <c r="C280" s="966">
        <f t="shared" si="61"/>
        <v>46054</v>
      </c>
      <c r="E280" s="205" t="s">
        <v>1855</v>
      </c>
    </row>
    <row r="281">
      <c r="A281" s="205" t="s">
        <v>1845</v>
      </c>
      <c r="B281" s="966">
        <v>45874.0</v>
      </c>
      <c r="C281" s="966">
        <f t="shared" si="61"/>
        <v>46054</v>
      </c>
      <c r="E281" s="205" t="s">
        <v>1856</v>
      </c>
    </row>
    <row r="282">
      <c r="A282" s="205" t="s">
        <v>1845</v>
      </c>
      <c r="B282" s="966">
        <v>45874.0</v>
      </c>
      <c r="C282" s="966">
        <f t="shared" si="61"/>
        <v>46054</v>
      </c>
      <c r="E282" s="205" t="s">
        <v>1857</v>
      </c>
    </row>
    <row r="283">
      <c r="A283" s="205" t="s">
        <v>1845</v>
      </c>
      <c r="B283" s="966">
        <v>45905.0</v>
      </c>
      <c r="C283" s="966">
        <f t="shared" si="61"/>
        <v>46085</v>
      </c>
      <c r="E283" s="205" t="s">
        <v>1858</v>
      </c>
    </row>
    <row r="284">
      <c r="A284" s="205" t="s">
        <v>1845</v>
      </c>
      <c r="B284" s="966">
        <v>45905.0</v>
      </c>
      <c r="C284" s="966">
        <f t="shared" si="61"/>
        <v>46085</v>
      </c>
      <c r="E284" s="205" t="s">
        <v>1859</v>
      </c>
    </row>
    <row r="285">
      <c r="A285" s="205" t="s">
        <v>1845</v>
      </c>
      <c r="B285" s="966">
        <v>45905.0</v>
      </c>
      <c r="C285" s="966">
        <f t="shared" si="61"/>
        <v>46085</v>
      </c>
      <c r="E285" s="205" t="s">
        <v>1864</v>
      </c>
    </row>
    <row r="286">
      <c r="A286" s="205" t="s">
        <v>1845</v>
      </c>
      <c r="B286" s="966">
        <v>45905.0</v>
      </c>
      <c r="C286" s="966">
        <f t="shared" si="61"/>
        <v>46085</v>
      </c>
      <c r="E286" s="205" t="s">
        <v>1860</v>
      </c>
    </row>
    <row r="287">
      <c r="A287" s="205" t="s">
        <v>1845</v>
      </c>
      <c r="B287" s="966">
        <v>45905.0</v>
      </c>
      <c r="C287" s="966">
        <f t="shared" si="61"/>
        <v>46085</v>
      </c>
      <c r="E287" s="205" t="s">
        <v>1861</v>
      </c>
    </row>
    <row r="288">
      <c r="A288" s="205" t="s">
        <v>1845</v>
      </c>
      <c r="B288" s="966">
        <v>45905.0</v>
      </c>
      <c r="C288" s="966">
        <f t="shared" si="61"/>
        <v>46085</v>
      </c>
      <c r="E288" s="205" t="s">
        <v>1862</v>
      </c>
    </row>
    <row r="289">
      <c r="A289" s="205" t="s">
        <v>1845</v>
      </c>
      <c r="B289" s="966">
        <v>45905.0</v>
      </c>
      <c r="C289" s="966">
        <f t="shared" si="61"/>
        <v>46085</v>
      </c>
      <c r="E289" s="205" t="s">
        <v>1863</v>
      </c>
    </row>
    <row r="290">
      <c r="A290" s="205" t="s">
        <v>1845</v>
      </c>
      <c r="B290" s="966">
        <v>45905.0</v>
      </c>
      <c r="C290" s="966">
        <f t="shared" si="61"/>
        <v>46085</v>
      </c>
      <c r="E290" s="205" t="s">
        <v>1846</v>
      </c>
    </row>
    <row r="291">
      <c r="A291" s="205" t="s">
        <v>1845</v>
      </c>
      <c r="B291" s="966">
        <v>45905.0</v>
      </c>
      <c r="C291" s="966">
        <f t="shared" si="61"/>
        <v>46085</v>
      </c>
      <c r="E291" s="205" t="s">
        <v>1847</v>
      </c>
    </row>
    <row r="292">
      <c r="A292" s="205" t="s">
        <v>1845</v>
      </c>
      <c r="B292" s="966">
        <v>45905.0</v>
      </c>
      <c r="C292" s="966">
        <f t="shared" si="61"/>
        <v>46085</v>
      </c>
      <c r="E292" s="205" t="s">
        <v>1848</v>
      </c>
    </row>
    <row r="293">
      <c r="A293" s="205" t="s">
        <v>1845</v>
      </c>
      <c r="B293" s="966">
        <v>45905.0</v>
      </c>
      <c r="C293" s="966">
        <f t="shared" si="61"/>
        <v>46085</v>
      </c>
      <c r="E293" s="205" t="s">
        <v>1849</v>
      </c>
    </row>
    <row r="294">
      <c r="A294" s="205" t="s">
        <v>1845</v>
      </c>
      <c r="B294" s="966">
        <v>45905.0</v>
      </c>
      <c r="C294" s="966">
        <f t="shared" si="61"/>
        <v>46085</v>
      </c>
      <c r="E294" s="205" t="s">
        <v>1850</v>
      </c>
    </row>
    <row r="295">
      <c r="A295" s="205" t="s">
        <v>1845</v>
      </c>
      <c r="B295" s="966">
        <v>45905.0</v>
      </c>
      <c r="C295" s="966">
        <f t="shared" si="61"/>
        <v>46085</v>
      </c>
      <c r="E295" s="205" t="s">
        <v>1851</v>
      </c>
    </row>
    <row r="296">
      <c r="A296" s="205" t="s">
        <v>1845</v>
      </c>
      <c r="B296" s="966">
        <v>45905.0</v>
      </c>
      <c r="C296" s="966">
        <f t="shared" si="61"/>
        <v>46085</v>
      </c>
      <c r="E296" s="205" t="s">
        <v>1852</v>
      </c>
    </row>
    <row r="297">
      <c r="A297" s="205" t="s">
        <v>1845</v>
      </c>
      <c r="B297" s="966">
        <v>45905.0</v>
      </c>
      <c r="C297" s="966">
        <f t="shared" si="61"/>
        <v>46085</v>
      </c>
      <c r="E297" s="205" t="s">
        <v>1853</v>
      </c>
    </row>
    <row r="298">
      <c r="A298" s="205" t="s">
        <v>1845</v>
      </c>
      <c r="B298" s="966">
        <v>45905.0</v>
      </c>
      <c r="C298" s="966">
        <f t="shared" si="61"/>
        <v>46085</v>
      </c>
      <c r="E298" s="205" t="s">
        <v>1854</v>
      </c>
    </row>
    <row r="299">
      <c r="A299" s="205" t="s">
        <v>1845</v>
      </c>
      <c r="B299" s="966">
        <v>45905.0</v>
      </c>
      <c r="C299" s="966">
        <f t="shared" si="61"/>
        <v>46085</v>
      </c>
      <c r="E299" s="205" t="s">
        <v>1855</v>
      </c>
    </row>
    <row r="300">
      <c r="A300" s="205" t="s">
        <v>1845</v>
      </c>
      <c r="B300" s="966">
        <v>45905.0</v>
      </c>
      <c r="C300" s="966">
        <f t="shared" si="61"/>
        <v>46085</v>
      </c>
      <c r="E300" s="205" t="s">
        <v>1856</v>
      </c>
    </row>
    <row r="301">
      <c r="A301" s="205" t="s">
        <v>1845</v>
      </c>
      <c r="B301" s="966">
        <v>45905.0</v>
      </c>
      <c r="C301" s="966">
        <f t="shared" si="61"/>
        <v>46085</v>
      </c>
      <c r="E301" s="205" t="s">
        <v>1857</v>
      </c>
    </row>
    <row r="302">
      <c r="A302" s="205" t="s">
        <v>1845</v>
      </c>
      <c r="B302" s="966">
        <v>45905.0</v>
      </c>
      <c r="C302" s="966">
        <f t="shared" si="61"/>
        <v>46085</v>
      </c>
      <c r="E302" s="205" t="s">
        <v>1858</v>
      </c>
    </row>
    <row r="303">
      <c r="A303" s="205" t="s">
        <v>1845</v>
      </c>
      <c r="B303" s="966">
        <v>45905.0</v>
      </c>
      <c r="C303" s="966">
        <f t="shared" si="61"/>
        <v>46085</v>
      </c>
      <c r="E303" s="205" t="s">
        <v>1859</v>
      </c>
    </row>
    <row r="304">
      <c r="A304" s="205" t="s">
        <v>1845</v>
      </c>
      <c r="B304" s="966">
        <v>45905.0</v>
      </c>
      <c r="C304" s="966">
        <f t="shared" si="61"/>
        <v>46085</v>
      </c>
      <c r="E304" s="205" t="s">
        <v>1860</v>
      </c>
    </row>
    <row r="305">
      <c r="A305" s="205" t="s">
        <v>1845</v>
      </c>
      <c r="B305" s="966">
        <v>45935.0</v>
      </c>
      <c r="C305" s="966">
        <f t="shared" si="61"/>
        <v>46115</v>
      </c>
      <c r="E305" s="205" t="s">
        <v>1860</v>
      </c>
    </row>
    <row r="306">
      <c r="A306" s="205" t="s">
        <v>1845</v>
      </c>
      <c r="B306" s="966">
        <v>45935.0</v>
      </c>
      <c r="C306" s="966">
        <f t="shared" si="61"/>
        <v>46115</v>
      </c>
      <c r="E306" s="205" t="s">
        <v>1861</v>
      </c>
    </row>
    <row r="307">
      <c r="A307" s="205" t="s">
        <v>1845</v>
      </c>
      <c r="B307" s="966">
        <v>45935.0</v>
      </c>
      <c r="C307" s="966">
        <f t="shared" si="61"/>
        <v>46115</v>
      </c>
      <c r="E307" s="205" t="s">
        <v>1862</v>
      </c>
    </row>
    <row r="308">
      <c r="A308" s="205" t="s">
        <v>1845</v>
      </c>
      <c r="B308" s="966">
        <v>45935.0</v>
      </c>
      <c r="C308" s="966">
        <f t="shared" si="61"/>
        <v>46115</v>
      </c>
      <c r="E308" s="205" t="s">
        <v>1863</v>
      </c>
    </row>
    <row r="309">
      <c r="A309" s="205" t="s">
        <v>1845</v>
      </c>
      <c r="B309" s="966">
        <v>45935.0</v>
      </c>
      <c r="C309" s="966">
        <f t="shared" si="61"/>
        <v>46115</v>
      </c>
      <c r="E309" s="205" t="s">
        <v>1846</v>
      </c>
    </row>
    <row r="310">
      <c r="A310" s="205" t="s">
        <v>1845</v>
      </c>
      <c r="B310" s="966">
        <v>45935.0</v>
      </c>
      <c r="C310" s="966">
        <f t="shared" si="61"/>
        <v>46115</v>
      </c>
      <c r="E310" s="205" t="s">
        <v>1847</v>
      </c>
    </row>
    <row r="311">
      <c r="A311" s="205" t="s">
        <v>1845</v>
      </c>
      <c r="B311" s="966">
        <v>45935.0</v>
      </c>
      <c r="C311" s="966">
        <f t="shared" si="61"/>
        <v>46115</v>
      </c>
      <c r="E311" s="205" t="s">
        <v>1848</v>
      </c>
    </row>
    <row r="312">
      <c r="A312" s="205" t="s">
        <v>1845</v>
      </c>
      <c r="B312" s="966">
        <v>45935.0</v>
      </c>
      <c r="C312" s="966">
        <f t="shared" si="61"/>
        <v>46115</v>
      </c>
      <c r="E312" s="205" t="s">
        <v>1849</v>
      </c>
    </row>
    <row r="313">
      <c r="A313" s="205" t="s">
        <v>1845</v>
      </c>
      <c r="B313" s="966">
        <v>45935.0</v>
      </c>
      <c r="C313" s="966">
        <f t="shared" si="61"/>
        <v>46115</v>
      </c>
      <c r="E313" s="205" t="s">
        <v>1850</v>
      </c>
    </row>
    <row r="314">
      <c r="A314" s="205" t="s">
        <v>1845</v>
      </c>
      <c r="B314" s="966">
        <v>45935.0</v>
      </c>
      <c r="C314" s="966">
        <f t="shared" si="61"/>
        <v>46115</v>
      </c>
      <c r="E314" s="205" t="s">
        <v>1851</v>
      </c>
    </row>
    <row r="315">
      <c r="A315" s="205" t="s">
        <v>1845</v>
      </c>
      <c r="B315" s="966">
        <v>45935.0</v>
      </c>
      <c r="C315" s="966">
        <f t="shared" si="61"/>
        <v>46115</v>
      </c>
      <c r="E315" s="205" t="s">
        <v>1852</v>
      </c>
    </row>
    <row r="316">
      <c r="A316" s="205" t="s">
        <v>1845</v>
      </c>
      <c r="B316" s="966">
        <v>45935.0</v>
      </c>
      <c r="C316" s="966">
        <f t="shared" si="61"/>
        <v>46115</v>
      </c>
      <c r="E316" s="205" t="s">
        <v>1853</v>
      </c>
    </row>
    <row r="317">
      <c r="A317" s="205" t="s">
        <v>1845</v>
      </c>
      <c r="B317" s="966">
        <v>45935.0</v>
      </c>
      <c r="C317" s="966">
        <f t="shared" si="61"/>
        <v>46115</v>
      </c>
      <c r="E317" s="205" t="s">
        <v>1854</v>
      </c>
    </row>
    <row r="318">
      <c r="A318" s="205" t="s">
        <v>1845</v>
      </c>
      <c r="B318" s="966">
        <v>45935.0</v>
      </c>
      <c r="C318" s="966">
        <f t="shared" si="61"/>
        <v>46115</v>
      </c>
      <c r="E318" s="205" t="s">
        <v>1855</v>
      </c>
    </row>
    <row r="319">
      <c r="A319" s="205" t="s">
        <v>1845</v>
      </c>
      <c r="B319" s="966">
        <v>45935.0</v>
      </c>
      <c r="C319" s="966">
        <f t="shared" si="61"/>
        <v>46115</v>
      </c>
      <c r="E319" s="205" t="s">
        <v>1856</v>
      </c>
    </row>
    <row r="320">
      <c r="A320" s="205" t="s">
        <v>1845</v>
      </c>
      <c r="B320" s="966">
        <v>45935.0</v>
      </c>
      <c r="C320" s="966">
        <f t="shared" si="61"/>
        <v>46115</v>
      </c>
      <c r="E320" s="205" t="s">
        <v>1857</v>
      </c>
    </row>
    <row r="321">
      <c r="A321" s="205" t="s">
        <v>1845</v>
      </c>
      <c r="B321" s="966">
        <v>45935.0</v>
      </c>
      <c r="C321" s="966">
        <f t="shared" si="61"/>
        <v>46115</v>
      </c>
      <c r="E321" s="205" t="s">
        <v>1858</v>
      </c>
    </row>
    <row r="322">
      <c r="A322" s="205" t="s">
        <v>1845</v>
      </c>
      <c r="B322" s="966">
        <v>45935.0</v>
      </c>
      <c r="C322" s="966">
        <f t="shared" si="61"/>
        <v>46115</v>
      </c>
      <c r="E322" s="205" t="s">
        <v>1859</v>
      </c>
    </row>
    <row r="323">
      <c r="A323" s="205" t="s">
        <v>1845</v>
      </c>
      <c r="B323" s="966">
        <v>45935.0</v>
      </c>
      <c r="C323" s="966">
        <f t="shared" si="61"/>
        <v>46115</v>
      </c>
      <c r="E323" s="205" t="s">
        <v>1860</v>
      </c>
    </row>
    <row r="324">
      <c r="A324" s="205" t="s">
        <v>1845</v>
      </c>
      <c r="B324" s="966">
        <v>45935.0</v>
      </c>
      <c r="C324" s="966">
        <f t="shared" si="61"/>
        <v>46115</v>
      </c>
      <c r="E324" s="205" t="s">
        <v>1860</v>
      </c>
    </row>
    <row r="325">
      <c r="A325" s="205" t="s">
        <v>1845</v>
      </c>
      <c r="B325" s="966">
        <v>45935.0</v>
      </c>
      <c r="C325" s="966">
        <f t="shared" si="61"/>
        <v>46115</v>
      </c>
      <c r="E325" s="205" t="s">
        <v>1861</v>
      </c>
    </row>
    <row r="326">
      <c r="A326" s="205" t="s">
        <v>1845</v>
      </c>
      <c r="B326" s="966">
        <v>45935.0</v>
      </c>
      <c r="C326" s="966">
        <f t="shared" si="61"/>
        <v>46115</v>
      </c>
      <c r="E326" s="205" t="s">
        <v>1862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s>
  <sheetData>
    <row r="1">
      <c r="A1" s="205" t="s">
        <v>1865</v>
      </c>
      <c r="B1" s="205"/>
      <c r="C1" s="205"/>
      <c r="D1" s="205"/>
      <c r="E1" s="205"/>
      <c r="F1" s="205"/>
      <c r="G1" s="205"/>
      <c r="H1" s="205"/>
      <c r="I1" s="205"/>
      <c r="J1" s="205"/>
      <c r="K1" s="205"/>
      <c r="L1" s="205"/>
      <c r="M1" s="205"/>
    </row>
    <row r="2">
      <c r="A2" s="1048"/>
      <c r="B2" s="1049">
        <v>45597.0</v>
      </c>
      <c r="C2" s="1049">
        <v>45627.0</v>
      </c>
      <c r="D2" s="1049">
        <v>45658.0</v>
      </c>
      <c r="E2" s="1049">
        <v>45689.0</v>
      </c>
      <c r="F2" s="1049">
        <v>45717.0</v>
      </c>
      <c r="G2" s="1049">
        <v>45748.0</v>
      </c>
      <c r="H2" s="1049">
        <v>45778.0</v>
      </c>
      <c r="I2" s="1049">
        <v>45809.0</v>
      </c>
      <c r="J2" s="1049">
        <v>45839.0</v>
      </c>
      <c r="K2" s="1049">
        <v>45870.0</v>
      </c>
      <c r="L2" s="1049">
        <v>45901.0</v>
      </c>
      <c r="M2" s="1049">
        <v>45931.0</v>
      </c>
      <c r="N2" s="1050"/>
      <c r="O2" s="1050"/>
      <c r="P2" s="1050"/>
      <c r="Q2" s="1050"/>
      <c r="R2" s="1050"/>
      <c r="S2" s="1050"/>
      <c r="T2" s="1050"/>
      <c r="U2" s="1050"/>
      <c r="V2" s="1050"/>
      <c r="W2" s="1050"/>
      <c r="X2" s="1050"/>
      <c r="Y2" s="1050"/>
      <c r="Z2" s="1050"/>
    </row>
    <row r="3">
      <c r="A3" s="205" t="s">
        <v>1866</v>
      </c>
      <c r="B3" s="553">
        <f>B4-B4</f>
        <v>0</v>
      </c>
      <c r="C3" s="553">
        <f>C4-$B$4</f>
        <v>1</v>
      </c>
      <c r="D3" s="553">
        <f t="shared" ref="D3:L3" si="1">D4-C4</f>
        <v>0</v>
      </c>
      <c r="E3" s="553">
        <f t="shared" si="1"/>
        <v>2</v>
      </c>
      <c r="F3" s="553">
        <f t="shared" si="1"/>
        <v>2</v>
      </c>
      <c r="G3" s="553">
        <f t="shared" si="1"/>
        <v>2</v>
      </c>
      <c r="H3" s="553">
        <f t="shared" si="1"/>
        <v>3</v>
      </c>
      <c r="I3" s="553">
        <f t="shared" si="1"/>
        <v>3</v>
      </c>
      <c r="J3" s="553">
        <f t="shared" si="1"/>
        <v>3</v>
      </c>
      <c r="K3" s="553">
        <f t="shared" si="1"/>
        <v>2</v>
      </c>
      <c r="L3" s="553">
        <f t="shared" si="1"/>
        <v>1</v>
      </c>
    </row>
    <row r="4">
      <c r="A4" s="205" t="s">
        <v>1867</v>
      </c>
      <c r="B4" s="205">
        <f>COUNTA($A$11:A21)</f>
        <v>11</v>
      </c>
      <c r="C4" s="205">
        <f>COUNTA($A$11:A22)</f>
        <v>12</v>
      </c>
      <c r="D4" s="205">
        <f>counta($A10:$A22)</f>
        <v>12</v>
      </c>
      <c r="E4" s="205">
        <f>counta($A10:$A24)</f>
        <v>14</v>
      </c>
      <c r="F4" s="205">
        <f>counta($A10:$A26)</f>
        <v>16</v>
      </c>
      <c r="G4" s="205">
        <f>counta($A11:$A28)</f>
        <v>18</v>
      </c>
      <c r="H4" s="205">
        <f>counta($A10:$A31)</f>
        <v>21</v>
      </c>
      <c r="I4" s="205">
        <f>counta($A10:$A34)</f>
        <v>24</v>
      </c>
      <c r="J4" s="205">
        <f>counta($A10:$A37)</f>
        <v>27</v>
      </c>
      <c r="K4" s="205">
        <f>counta($A10:$A39)</f>
        <v>29</v>
      </c>
      <c r="L4" s="205">
        <f>counta($A10:$A40)</f>
        <v>30</v>
      </c>
      <c r="M4" s="205">
        <f>counta($A10:$A32)</f>
        <v>22</v>
      </c>
    </row>
    <row r="5">
      <c r="A5" s="205" t="s">
        <v>1868</v>
      </c>
      <c r="B5" s="205">
        <f t="shared" ref="B5:M5" si="2">B4*4</f>
        <v>44</v>
      </c>
      <c r="C5" s="205">
        <f t="shared" si="2"/>
        <v>48</v>
      </c>
      <c r="D5" s="205">
        <f t="shared" si="2"/>
        <v>48</v>
      </c>
      <c r="E5" s="205">
        <f t="shared" si="2"/>
        <v>56</v>
      </c>
      <c r="F5" s="205">
        <f t="shared" si="2"/>
        <v>64</v>
      </c>
      <c r="G5" s="205">
        <f t="shared" si="2"/>
        <v>72</v>
      </c>
      <c r="H5" s="205">
        <f t="shared" si="2"/>
        <v>84</v>
      </c>
      <c r="I5" s="205">
        <f t="shared" si="2"/>
        <v>96</v>
      </c>
      <c r="J5" s="205">
        <f t="shared" si="2"/>
        <v>108</v>
      </c>
      <c r="K5" s="205">
        <f t="shared" si="2"/>
        <v>116</v>
      </c>
      <c r="L5" s="205">
        <f t="shared" si="2"/>
        <v>120</v>
      </c>
      <c r="M5" s="205">
        <f t="shared" si="2"/>
        <v>88</v>
      </c>
    </row>
    <row r="6">
      <c r="A6" s="1051" t="s">
        <v>1869</v>
      </c>
      <c r="B6" s="1051">
        <f t="shared" ref="B6:G6" si="3">sum(B11:B21)</f>
        <v>29</v>
      </c>
      <c r="C6" s="1051">
        <f t="shared" si="3"/>
        <v>27</v>
      </c>
      <c r="D6" s="1051">
        <f t="shared" si="3"/>
        <v>20</v>
      </c>
      <c r="E6" s="1051">
        <f t="shared" si="3"/>
        <v>18</v>
      </c>
      <c r="F6" s="1051">
        <f t="shared" si="3"/>
        <v>13</v>
      </c>
      <c r="G6" s="1051">
        <f t="shared" si="3"/>
        <v>7</v>
      </c>
      <c r="H6" s="1051">
        <f>COUNTIFS('作業用'!$E$108:$E$156,$A6, '作業用'!$B$108:$B$156, "&lt;="&amp;EOMONTH(DATE(2025, 5, 1), 0), '作業用'!$B$108:$B$156, "&gt;="&amp;EDATE(DATE(2025, 5, 1), -6))</f>
        <v>0</v>
      </c>
      <c r="I6" s="1051">
        <f>COUNTIFS('作業用'!$E$108:$E$156,$A6, '作業用'!$B$108:$B$156, "&lt;="&amp;EOMONTH(DATE(2025, 6, 1), 0), '作業用'!$B$108:$B$156, "&gt;="&amp;EDATE(DATE(2025, 6, 1), -6))</f>
        <v>0</v>
      </c>
      <c r="J6" s="1051">
        <f>COUNTIFS('作業用'!$E$108:$E$156,$A6, '作業用'!$B$108:$B$156, "&lt;="&amp;EOMONTH(DATE(2025, 7, 1), 0), '作業用'!$B$108:$B$156, "&gt;="&amp;EDATE(DATE(2025, 7, 1), -6))</f>
        <v>0</v>
      </c>
      <c r="K6" s="1051">
        <f>COUNTIFS('作業用'!$E$108:$E$156,$A6, '作業用'!$B$108:$B$156, "&lt;="&amp;EOMONTH(DATE(2025, 8, 1), 0), '作業用'!$B$108:$B$156, "&gt;="&amp;EDATE(DATE(2025, 8, 1), -6))</f>
        <v>0</v>
      </c>
      <c r="L6" s="1051">
        <f>COUNTIFS('作業用'!$E$108:$E$156,$A6, '作業用'!$B$108:$B$156, "&lt;="&amp;EOMONTH(DATE(2025, 9, 1), 0), '作業用'!$B$108:$B$156, "&gt;="&amp;EDATE(DATE(2025, 9, 1), -6))</f>
        <v>0</v>
      </c>
      <c r="M6" s="1051">
        <f>COUNTIFS('作業用'!$E$108:$E$156,$A6, '作業用'!$B$108:$B$156, "&lt;="&amp;EOMONTH(DATE(2025, 10, 1), 0), '作業用'!$B$108:$B$156, "&gt;="&amp;EDATE(DATE(2025, 10, 1), -6))</f>
        <v>0</v>
      </c>
    </row>
    <row r="7">
      <c r="A7" s="1051" t="s">
        <v>1870</v>
      </c>
      <c r="B7" s="1051">
        <f t="shared" ref="B7:M7" si="4">sum(B22:B40)</f>
        <v>2</v>
      </c>
      <c r="C7" s="1051">
        <f t="shared" si="4"/>
        <v>11</v>
      </c>
      <c r="D7" s="1051">
        <f t="shared" si="4"/>
        <v>22</v>
      </c>
      <c r="E7" s="1051">
        <f t="shared" si="4"/>
        <v>33</v>
      </c>
      <c r="F7" s="1051">
        <f t="shared" si="4"/>
        <v>46</v>
      </c>
      <c r="G7" s="1051">
        <f t="shared" si="4"/>
        <v>59</v>
      </c>
      <c r="H7" s="1051">
        <f t="shared" si="4"/>
        <v>74</v>
      </c>
      <c r="I7" s="1051">
        <f t="shared" si="4"/>
        <v>88</v>
      </c>
      <c r="J7" s="1051">
        <f t="shared" si="4"/>
        <v>97</v>
      </c>
      <c r="K7" s="1051">
        <f t="shared" si="4"/>
        <v>104</v>
      </c>
      <c r="L7" s="1051">
        <f t="shared" si="4"/>
        <v>115</v>
      </c>
      <c r="M7" s="1051">
        <f t="shared" si="4"/>
        <v>124</v>
      </c>
    </row>
    <row r="8">
      <c r="A8" s="205" t="s">
        <v>1871</v>
      </c>
      <c r="B8" s="205">
        <f t="shared" ref="B8:M8" si="5">sum(B6:B7)</f>
        <v>31</v>
      </c>
      <c r="C8" s="205">
        <f t="shared" si="5"/>
        <v>38</v>
      </c>
      <c r="D8" s="205">
        <f t="shared" si="5"/>
        <v>42</v>
      </c>
      <c r="E8" s="205">
        <f t="shared" si="5"/>
        <v>51</v>
      </c>
      <c r="F8" s="205">
        <f t="shared" si="5"/>
        <v>59</v>
      </c>
      <c r="G8" s="205">
        <f t="shared" si="5"/>
        <v>66</v>
      </c>
      <c r="H8" s="205">
        <f t="shared" si="5"/>
        <v>74</v>
      </c>
      <c r="I8" s="205">
        <f t="shared" si="5"/>
        <v>88</v>
      </c>
      <c r="J8" s="205">
        <f t="shared" si="5"/>
        <v>97</v>
      </c>
      <c r="K8" s="205">
        <f t="shared" si="5"/>
        <v>104</v>
      </c>
      <c r="L8" s="205">
        <f t="shared" si="5"/>
        <v>115</v>
      </c>
      <c r="M8" s="205">
        <f t="shared" si="5"/>
        <v>124</v>
      </c>
    </row>
    <row r="9">
      <c r="A9" s="205" t="s">
        <v>1872</v>
      </c>
      <c r="B9" s="673">
        <f t="shared" ref="B9:M9" si="6">B5-B8</f>
        <v>13</v>
      </c>
      <c r="C9" s="673">
        <f t="shared" si="6"/>
        <v>10</v>
      </c>
      <c r="D9" s="673">
        <f t="shared" si="6"/>
        <v>6</v>
      </c>
      <c r="E9" s="673">
        <f t="shared" si="6"/>
        <v>5</v>
      </c>
      <c r="F9" s="673">
        <f t="shared" si="6"/>
        <v>5</v>
      </c>
      <c r="G9" s="673">
        <f t="shared" si="6"/>
        <v>6</v>
      </c>
      <c r="H9" s="673">
        <f t="shared" si="6"/>
        <v>10</v>
      </c>
      <c r="I9" s="673">
        <f t="shared" si="6"/>
        <v>8</v>
      </c>
      <c r="J9" s="673">
        <f t="shared" si="6"/>
        <v>11</v>
      </c>
      <c r="K9" s="673">
        <f t="shared" si="6"/>
        <v>12</v>
      </c>
      <c r="L9" s="673">
        <f t="shared" si="6"/>
        <v>5</v>
      </c>
      <c r="M9" s="673">
        <f t="shared" si="6"/>
        <v>-36</v>
      </c>
    </row>
    <row r="10">
      <c r="A10" s="1048"/>
      <c r="B10" s="1049">
        <v>45597.0</v>
      </c>
      <c r="C10" s="1049">
        <v>45627.0</v>
      </c>
      <c r="D10" s="1049">
        <v>45658.0</v>
      </c>
      <c r="E10" s="1049">
        <v>45689.0</v>
      </c>
      <c r="F10" s="1049">
        <v>45717.0</v>
      </c>
      <c r="G10" s="1049">
        <v>45748.0</v>
      </c>
      <c r="H10" s="1049">
        <v>45778.0</v>
      </c>
      <c r="I10" s="1049">
        <v>45809.0</v>
      </c>
      <c r="J10" s="1049">
        <v>45839.0</v>
      </c>
      <c r="K10" s="1049">
        <v>45870.0</v>
      </c>
      <c r="L10" s="1049">
        <v>45901.0</v>
      </c>
      <c r="M10" s="1049">
        <v>45931.0</v>
      </c>
      <c r="N10" s="1052"/>
      <c r="O10" s="1052"/>
      <c r="P10" s="1052"/>
      <c r="Q10" s="969"/>
      <c r="R10" s="969"/>
      <c r="S10" s="969"/>
      <c r="T10" s="969"/>
      <c r="U10" s="969"/>
      <c r="V10" s="969"/>
      <c r="W10" s="969"/>
      <c r="X10" s="969"/>
      <c r="Y10" s="969"/>
      <c r="Z10" s="969"/>
    </row>
    <row r="11">
      <c r="A11" s="205" t="s">
        <v>221</v>
      </c>
      <c r="B11" s="205">
        <f>COUNTIFS('作業用'!$E$108:$E$400,$A11, '作業用'!$B$108:$B$400, "&lt;="&amp;EOMONTH(DATE(2024, 11, 1), 0), '作業用'!$B$108:$B$400, "&gt;="&amp;EDATE(DATE(2024, 11, 1), -6))</f>
        <v>2</v>
      </c>
      <c r="C11" s="205">
        <f>COUNTIFS('作業用'!$E$108:$E$400,$A11, '作業用'!$B$108:$B$400, "&lt;="&amp;EOMONTH(DATE(2024, 12, 1), 0), '作業用'!$B$108:$B$400, "&gt;="&amp;EDATE(DATE(2024, 12, 1), -6))</f>
        <v>2</v>
      </c>
      <c r="D11" s="205">
        <f>COUNTIFS('作業用'!$E$108:$E$400,$A11, '作業用'!$B$108:$B$400, "&lt;="&amp;EOMONTH(DATE(2025, 1, 1), 0), '作業用'!$B$108:$B$400, "&gt;="&amp;EDATE(DATE(2025, 1, 1), -6))</f>
        <v>1</v>
      </c>
      <c r="E11" s="205">
        <f>COUNTIFS('作業用'!$E$108:$E$400,$A11, '作業用'!$B$108:$B$400, "&lt;="&amp;EOMONTH(DATE(2025,2, 1), 0), '作業用'!$B$108:$B$400, "&gt;="&amp;EDATE(DATE(2025,2, 1), -6))</f>
        <v>1</v>
      </c>
      <c r="F11" s="205">
        <f>COUNTIFS('作業用'!$E$108:$E$400,$A11, '作業用'!$B$108:$B$400, "&lt;="&amp;EOMONTH(DATE(2025, 3, 1), 0), '作業用'!$B$108:$B$400, "&gt;="&amp;EDATE(DATE(2025, 3, 1), -6))</f>
        <v>0</v>
      </c>
      <c r="G11" s="205">
        <f>COUNTIFS('作業用'!$E$108:$E$400,$A11, '作業用'!$B$108:$B$400, "&lt;="&amp;EOMONTH(DATE(2025, 4, 1), 0), '作業用'!$B$108:$B$400, "&gt;="&amp;EDATE(DATE(2025, 5, 1), -6))</f>
        <v>0</v>
      </c>
      <c r="H11" s="205">
        <f>COUNTIFS('作業用'!$E$108:$E$400,$A11, '作業用'!$B$108:$B$400, "&lt;="&amp;EOMONTH(DATE(2025, 5, 1), 0), '作業用'!$B$108:$B$400, "&gt;="&amp;EDATE(DATE(2025, 5, 1), -6))</f>
        <v>0</v>
      </c>
      <c r="I11" s="205">
        <f>COUNTIFS('作業用'!$E$108:$E$400,$A11, '作業用'!$B$108:$B$400, "&lt;="&amp;EOMONTH(DATE(2025, 6, 1), 0), '作業用'!$B$108:$B$400, "&gt;="&amp;EDATE(DATE(2025, 6, 1), -6))</f>
        <v>0</v>
      </c>
      <c r="J11" s="205">
        <f>COUNTIFS('作業用'!$E$108:$E$400,$A11, '作業用'!$B$108:$B$400, "&lt;="&amp;EOMONTH(DATE(2025, 7, 1), 0), '作業用'!$B$108:$B$400, "&gt;="&amp;EDATE(DATE(2025, 7, 1), -6))</f>
        <v>0</v>
      </c>
      <c r="K11" s="205">
        <f>COUNTIFS('作業用'!$E$108:$E$400,$A11, '作業用'!$B$108:$B$400, "&lt;="&amp;EOMONTH(DATE(2025, 8, 1), 0), '作業用'!$B$108:$B$400, "&gt;="&amp;EDATE(DATE(2025, 8, 1), -6))</f>
        <v>0</v>
      </c>
      <c r="L11" s="205">
        <f>COUNTIFS('作業用'!$E$108:$E$400,$A11, '作業用'!$B$108:$B$400, "&lt;="&amp;EOMONTH(DATE(2025, 9, 1), 0), '作業用'!$B$108:$B$400, "&gt;="&amp;EDATE(DATE(2025, 9, 1), -6))</f>
        <v>0</v>
      </c>
      <c r="M11" s="205">
        <f>COUNTIFS('作業用'!$E$108:$E$400,$A11, '作業用'!$B$108:$B$400, "&lt;="&amp;EOMONTH(DATE(2025, 10, 1), 0), '作業用'!$B$108:$B$400, "&gt;="&amp;EDATE(DATE(2025, 10, 1), -6))</f>
        <v>0</v>
      </c>
    </row>
    <row r="12">
      <c r="A12" s="205" t="s">
        <v>224</v>
      </c>
      <c r="B12" s="205">
        <f>COUNTIFS('作業用'!$E$108:$E$400,$A12, '作業用'!$B$108:$B$400, "&lt;="&amp;EOMONTH(DATE(2024, 11, 1), 0), '作業用'!$B$108:$B$400, "&gt;="&amp;EDATE(DATE(2024, 11, 1), -6))</f>
        <v>1</v>
      </c>
      <c r="C12" s="205">
        <f>COUNTIFS('作業用'!$E$108:$E$400,$A12, '作業用'!$B$108:$B$400, "&lt;="&amp;EOMONTH(DATE(2024, 12, 1), 0), '作業用'!$B$108:$B$400, "&gt;="&amp;EDATE(DATE(2024, 12, 1), -6))</f>
        <v>1</v>
      </c>
      <c r="D12" s="205">
        <f>COUNTIFS('作業用'!$E$108:$E$400,$A12, '作業用'!$B$108:$B$400, "&lt;="&amp;EOMONTH(DATE(2025, 1, 1), 0), '作業用'!$B$108:$B$400, "&gt;="&amp;EDATE(DATE(2025, 1, 1), -6))</f>
        <v>1</v>
      </c>
      <c r="E12" s="205">
        <f>COUNTIFS('作業用'!$E$108:$E$400,$A12, '作業用'!$B$108:$B$400, "&lt;="&amp;EOMONTH(DATE(2025,2, 1), 0), '作業用'!$B$108:$B$400, "&gt;="&amp;EDATE(DATE(2025,2, 1), -6))</f>
        <v>1</v>
      </c>
      <c r="F12" s="205">
        <f>COUNTIFS('作業用'!$E$108:$E$400,$A12, '作業用'!$B$108:$B$400, "&lt;="&amp;EOMONTH(DATE(2025, 3, 1), 0), '作業用'!$B$108:$B$400, "&gt;="&amp;EDATE(DATE(2025, 3, 1), -6))</f>
        <v>0</v>
      </c>
      <c r="G12" s="205">
        <f>COUNTIFS('作業用'!$E$108:$E$400,$A12, '作業用'!$B$108:$B$400, "&lt;="&amp;EOMONTH(DATE(2025, 4, 1), 0), '作業用'!$B$108:$B$400, "&gt;="&amp;EDATE(DATE(2025, 5, 1), -6))</f>
        <v>0</v>
      </c>
      <c r="H12" s="205">
        <f>COUNTIFS('作業用'!$E$108:$E$400,$A12, '作業用'!$B$108:$B$400, "&lt;="&amp;EOMONTH(DATE(2025, 5, 1), 0), '作業用'!$B$108:$B$400, "&gt;="&amp;EDATE(DATE(2025, 5, 1), -6))</f>
        <v>0</v>
      </c>
      <c r="I12" s="205">
        <f>COUNTIFS('作業用'!$E$108:$E$400,$A12, '作業用'!$B$108:$B$400, "&lt;="&amp;EOMONTH(DATE(2025, 6, 1), 0), '作業用'!$B$108:$B$400, "&gt;="&amp;EDATE(DATE(2025, 6, 1), -6))</f>
        <v>0</v>
      </c>
      <c r="J12" s="205">
        <f>COUNTIFS('作業用'!$E$108:$E$400,$A12, '作業用'!$B$108:$B$400, "&lt;="&amp;EOMONTH(DATE(2025, 7, 1), 0), '作業用'!$B$108:$B$400, "&gt;="&amp;EDATE(DATE(2025, 7, 1), -6))</f>
        <v>0</v>
      </c>
      <c r="K12" s="205">
        <f>COUNTIFS('作業用'!$E$108:$E$400,$A12, '作業用'!$B$108:$B$400, "&lt;="&amp;EOMONTH(DATE(2025, 8, 1), 0), '作業用'!$B$108:$B$400, "&gt;="&amp;EDATE(DATE(2025, 8, 1), -6))</f>
        <v>0</v>
      </c>
      <c r="L12" s="205">
        <f>COUNTIFS('作業用'!$E$108:$E$400,$A12, '作業用'!$B$108:$B$400, "&lt;="&amp;EOMONTH(DATE(2025, 9, 1), 0), '作業用'!$B$108:$B$400, "&gt;="&amp;EDATE(DATE(2025, 9, 1), -6))</f>
        <v>0</v>
      </c>
      <c r="M12" s="205">
        <f>COUNTIFS('作業用'!$E$108:$E$400,$A12, '作業用'!$B$108:$B$400, "&lt;="&amp;EOMONTH(DATE(2025, 10, 1), 0), '作業用'!$B$108:$B$400, "&gt;="&amp;EDATE(DATE(2025, 10, 1), -6))</f>
        <v>0</v>
      </c>
    </row>
    <row r="13">
      <c r="A13" s="205" t="s">
        <v>226</v>
      </c>
      <c r="B13" s="205">
        <f>COUNTIFS('作業用'!$E$108:$E$400,$A13, '作業用'!$B$108:$B$400, "&lt;="&amp;EOMONTH(DATE(2024, 11, 1), 0), '作業用'!$B$108:$B$400, "&gt;="&amp;EDATE(DATE(2024, 11, 1), -6))</f>
        <v>4</v>
      </c>
      <c r="C13" s="205">
        <f>COUNTIFS('作業用'!$E$108:$E$400,$A13, '作業用'!$B$108:$B$400, "&lt;="&amp;EOMONTH(DATE(2024, 12, 1), 0), '作業用'!$B$108:$B$400, "&gt;="&amp;EDATE(DATE(2024, 12, 1), -6))</f>
        <v>4</v>
      </c>
      <c r="D13" s="205">
        <f>COUNTIFS('作業用'!$E$108:$E$400,$A13, '作業用'!$B$108:$B$400, "&lt;="&amp;EOMONTH(DATE(2025, 1, 1), 0), '作業用'!$B$108:$B$400, "&gt;="&amp;EDATE(DATE(2025, 1, 1), -6))</f>
        <v>3</v>
      </c>
      <c r="E13" s="205">
        <f>COUNTIFS('作業用'!$E$108:$E$400,$A13, '作業用'!$B$108:$B$400, "&lt;="&amp;EOMONTH(DATE(2025,2, 1), 0), '作業用'!$B$108:$B$400, "&gt;="&amp;EDATE(DATE(2025,2, 1), -6))</f>
        <v>2</v>
      </c>
      <c r="F13" s="205">
        <f>COUNTIFS('作業用'!$E$108:$E$400,$A13, '作業用'!$B$108:$B$400, "&lt;="&amp;EOMONTH(DATE(2025, 3, 1), 0), '作業用'!$B$108:$B$400, "&gt;="&amp;EDATE(DATE(2025, 3, 1), -6))</f>
        <v>1</v>
      </c>
      <c r="G13" s="205">
        <f>COUNTIFS('作業用'!$E$108:$E$400,$A13, '作業用'!$B$108:$B$400, "&lt;="&amp;EOMONTH(DATE(2025, 4, 1), 0), '作業用'!$B$108:$B$400, "&gt;="&amp;EDATE(DATE(2025, 5, 1), -6))</f>
        <v>1</v>
      </c>
      <c r="H13" s="205">
        <f>COUNTIFS('作業用'!$E$108:$E$400,$A13, '作業用'!$B$108:$B$400, "&lt;="&amp;EOMONTH(DATE(2025, 5, 1), 0), '作業用'!$B$108:$B$400, "&gt;="&amp;EDATE(DATE(2025, 5, 1), -6))</f>
        <v>1</v>
      </c>
      <c r="I13" s="205">
        <f>COUNTIFS('作業用'!$E$108:$E$400,$A13, '作業用'!$B$108:$B$400, "&lt;="&amp;EOMONTH(DATE(2025, 6, 1), 0), '作業用'!$B$108:$B$400, "&gt;="&amp;EDATE(DATE(2025, 6, 1), -6))</f>
        <v>0</v>
      </c>
      <c r="J13" s="205">
        <f>COUNTIFS('作業用'!$E$108:$E$400,$A13, '作業用'!$B$108:$B$400, "&lt;="&amp;EOMONTH(DATE(2025, 7, 1), 0), '作業用'!$B$108:$B$400, "&gt;="&amp;EDATE(DATE(2025, 7, 1), -6))</f>
        <v>0</v>
      </c>
      <c r="K13" s="205">
        <f>COUNTIFS('作業用'!$E$108:$E$400,$A13, '作業用'!$B$108:$B$400, "&lt;="&amp;EOMONTH(DATE(2025, 8, 1), 0), '作業用'!$B$108:$B$400, "&gt;="&amp;EDATE(DATE(2025, 8, 1), -6))</f>
        <v>0</v>
      </c>
      <c r="L13" s="205">
        <f>COUNTIFS('作業用'!$E$108:$E$400,$A13, '作業用'!$B$108:$B$400, "&lt;="&amp;EOMONTH(DATE(2025, 9, 1), 0), '作業用'!$B$108:$B$400, "&gt;="&amp;EDATE(DATE(2025, 9, 1), -6))</f>
        <v>0</v>
      </c>
      <c r="M13" s="205">
        <f>COUNTIFS('作業用'!$E$108:$E$400,$A13, '作業用'!$B$108:$B$400, "&lt;="&amp;EOMONTH(DATE(2025, 10, 1), 0), '作業用'!$B$108:$B$400, "&gt;="&amp;EDATE(DATE(2025, 10, 1), -6))</f>
        <v>0</v>
      </c>
    </row>
    <row r="14">
      <c r="A14" s="205" t="s">
        <v>228</v>
      </c>
      <c r="B14" s="205">
        <f>COUNTIFS('作業用'!$E$108:$E$400,$A14, '作業用'!$B$108:$B$400, "&lt;="&amp;EOMONTH(DATE(2024, 11, 1), 0), '作業用'!$B$108:$B$400, "&gt;="&amp;EDATE(DATE(2024, 11, 1), -6))</f>
        <v>3</v>
      </c>
      <c r="C14" s="205">
        <f>COUNTIFS('作業用'!$E$108:$E$400,$A14, '作業用'!$B$108:$B$400, "&lt;="&amp;EOMONTH(DATE(2024, 12, 1), 0), '作業用'!$B$108:$B$400, "&gt;="&amp;EDATE(DATE(2024, 12, 1), -6))</f>
        <v>2</v>
      </c>
      <c r="D14" s="205">
        <f>COUNTIFS('作業用'!$E$108:$E$400,$A14, '作業用'!$B$108:$B$400, "&lt;="&amp;EOMONTH(DATE(2025, 1, 1), 0), '作業用'!$B$108:$B$400, "&gt;="&amp;EDATE(DATE(2025, 1, 1), -6))</f>
        <v>2</v>
      </c>
      <c r="E14" s="205">
        <f>COUNTIFS('作業用'!$E$108:$E$400,$A14, '作業用'!$B$108:$B$400, "&lt;="&amp;EOMONTH(DATE(2025,2, 1), 0), '作業用'!$B$108:$B$400, "&gt;="&amp;EDATE(DATE(2025,2, 1), -6))</f>
        <v>1</v>
      </c>
      <c r="F14" s="205">
        <f>COUNTIFS('作業用'!$E$108:$E$400,$A14, '作業用'!$B$108:$B$400, "&lt;="&amp;EOMONTH(DATE(2025, 3, 1), 0), '作業用'!$B$108:$B$400, "&gt;="&amp;EDATE(DATE(2025, 3, 1), -6))</f>
        <v>1</v>
      </c>
      <c r="G14" s="205">
        <f>COUNTIFS('作業用'!$E$108:$E$400,$A14, '作業用'!$B$108:$B$400, "&lt;="&amp;EOMONTH(DATE(2025, 4, 1), 0), '作業用'!$B$108:$B$400, "&gt;="&amp;EDATE(DATE(2025, 5, 1), -6))</f>
        <v>0</v>
      </c>
      <c r="H14" s="205">
        <f>COUNTIFS('作業用'!$E$108:$E$400,$A14, '作業用'!$B$108:$B$400, "&lt;="&amp;EOMONTH(DATE(2025, 5, 1), 0), '作業用'!$B$108:$B$400, "&gt;="&amp;EDATE(DATE(2025, 5, 1), -6))</f>
        <v>0</v>
      </c>
      <c r="I14" s="205">
        <f>COUNTIFS('作業用'!$E$108:$E$400,$A14, '作業用'!$B$108:$B$400, "&lt;="&amp;EOMONTH(DATE(2025, 6, 1), 0), '作業用'!$B$108:$B$400, "&gt;="&amp;EDATE(DATE(2025, 6, 1), -6))</f>
        <v>0</v>
      </c>
      <c r="J14" s="205">
        <f>COUNTIFS('作業用'!$E$108:$E$400,$A14, '作業用'!$B$108:$B$400, "&lt;="&amp;EOMONTH(DATE(2025, 7, 1), 0), '作業用'!$B$108:$B$400, "&gt;="&amp;EDATE(DATE(2025, 7, 1), -6))</f>
        <v>0</v>
      </c>
      <c r="K14" s="205">
        <f>COUNTIFS('作業用'!$E$108:$E$400,$A14, '作業用'!$B$108:$B$400, "&lt;="&amp;EOMONTH(DATE(2025, 8, 1), 0), '作業用'!$B$108:$B$400, "&gt;="&amp;EDATE(DATE(2025, 8, 1), -6))</f>
        <v>0</v>
      </c>
      <c r="L14" s="205">
        <f>COUNTIFS('作業用'!$E$108:$E$400,$A14, '作業用'!$B$108:$B$400, "&lt;="&amp;EOMONTH(DATE(2025, 9, 1), 0), '作業用'!$B$108:$B$400, "&gt;="&amp;EDATE(DATE(2025, 9, 1), -6))</f>
        <v>0</v>
      </c>
      <c r="M14" s="205">
        <f>COUNTIFS('作業用'!$E$108:$E$400,$A14, '作業用'!$B$108:$B$400, "&lt;="&amp;EOMONTH(DATE(2025, 10, 1), 0), '作業用'!$B$108:$B$400, "&gt;="&amp;EDATE(DATE(2025, 10, 1), -6))</f>
        <v>0</v>
      </c>
    </row>
    <row r="15">
      <c r="A15" s="205" t="s">
        <v>230</v>
      </c>
      <c r="B15" s="205">
        <f>COUNTIFS('作業用'!$E$108:$E$400,$A15, '作業用'!$B$108:$B$400, "&lt;="&amp;EOMONTH(DATE(2024, 11, 1), 0), '作業用'!$B$108:$B$400, "&gt;="&amp;EDATE(DATE(2024, 11, 1), -6))</f>
        <v>0</v>
      </c>
      <c r="C15" s="205">
        <f>COUNTIFS('作業用'!$E$108:$E$400,$A15, '作業用'!$B$108:$B$400, "&lt;="&amp;EOMONTH(DATE(2024, 12, 1), 0), '作業用'!$B$108:$B$400, "&gt;="&amp;EDATE(DATE(2024, 12, 1), -6))</f>
        <v>0</v>
      </c>
      <c r="D15" s="205">
        <f>COUNTIFS('作業用'!$E$108:$E$400,$A15, '作業用'!$B$108:$B$400, "&lt;="&amp;EOMONTH(DATE(2025, 1, 1), 0), '作業用'!$B$108:$B$400, "&gt;="&amp;EDATE(DATE(2025, 1, 1), -6))</f>
        <v>0</v>
      </c>
      <c r="E15" s="205">
        <f>COUNTIFS('作業用'!$E$108:$E$400,$A15, '作業用'!$B$108:$B$400, "&lt;="&amp;EOMONTH(DATE(2025,2, 1), 0), '作業用'!$B$108:$B$400, "&gt;="&amp;EDATE(DATE(2025,2, 1), -6))</f>
        <v>0</v>
      </c>
      <c r="F15" s="205">
        <f>COUNTIFS('作業用'!$E$108:$E$400,$A15, '作業用'!$B$108:$B$400, "&lt;="&amp;EOMONTH(DATE(2025, 3, 1), 0), '作業用'!$B$108:$B$400, "&gt;="&amp;EDATE(DATE(2025, 3, 1), -6))</f>
        <v>0</v>
      </c>
      <c r="G15" s="205">
        <f>COUNTIFS('作業用'!$E$108:$E$400,$A15, '作業用'!$B$108:$B$400, "&lt;="&amp;EOMONTH(DATE(2025, 4, 1), 0), '作業用'!$B$108:$B$400, "&gt;="&amp;EDATE(DATE(2025, 5, 1), -6))</f>
        <v>0</v>
      </c>
      <c r="H15" s="205">
        <f>COUNTIFS('作業用'!$E$108:$E$400,$A15, '作業用'!$B$108:$B$400, "&lt;="&amp;EOMONTH(DATE(2025, 5, 1), 0), '作業用'!$B$108:$B$400, "&gt;="&amp;EDATE(DATE(2025, 5, 1), -6))</f>
        <v>0</v>
      </c>
      <c r="I15" s="205">
        <f>COUNTIFS('作業用'!$E$108:$E$400,$A15, '作業用'!$B$108:$B$400, "&lt;="&amp;EOMONTH(DATE(2025, 6, 1), 0), '作業用'!$B$108:$B$400, "&gt;="&amp;EDATE(DATE(2025, 6, 1), -6))</f>
        <v>0</v>
      </c>
      <c r="J15" s="205">
        <f>COUNTIFS('作業用'!$E$108:$E$400,$A15, '作業用'!$B$108:$B$400, "&lt;="&amp;EOMONTH(DATE(2025, 7, 1), 0), '作業用'!$B$108:$B$400, "&gt;="&amp;EDATE(DATE(2025, 7, 1), -6))</f>
        <v>0</v>
      </c>
      <c r="K15" s="205">
        <f>COUNTIFS('作業用'!$E$108:$E$400,$A15, '作業用'!$B$108:$B$400, "&lt;="&amp;EOMONTH(DATE(2025, 8, 1), 0), '作業用'!$B$108:$B$400, "&gt;="&amp;EDATE(DATE(2025, 8, 1), -6))</f>
        <v>0</v>
      </c>
      <c r="L15" s="205">
        <f>COUNTIFS('作業用'!$E$108:$E$400,$A15, '作業用'!$B$108:$B$400, "&lt;="&amp;EOMONTH(DATE(2025, 9, 1), 0), '作業用'!$B$108:$B$400, "&gt;="&amp;EDATE(DATE(2025, 9, 1), -6))</f>
        <v>0</v>
      </c>
      <c r="M15" s="205">
        <f>COUNTIFS('作業用'!$E$108:$E$400,$A15, '作業用'!$B$108:$B$400, "&lt;="&amp;EOMONTH(DATE(2025, 10, 1), 0), '作業用'!$B$108:$B$400, "&gt;="&amp;EDATE(DATE(2025, 10, 1), -6))</f>
        <v>0</v>
      </c>
    </row>
    <row r="16">
      <c r="A16" s="205" t="s">
        <v>238</v>
      </c>
      <c r="B16" s="205">
        <f>COUNTIFS('作業用'!$E$108:$E$400,$A16, '作業用'!$B$108:$B$400, "&lt;="&amp;EOMONTH(DATE(2024, 11, 1), 0), '作業用'!$B$108:$B$400, "&gt;="&amp;EDATE(DATE(2024, 11, 1), -6))</f>
        <v>7</v>
      </c>
      <c r="C16" s="205">
        <f>COUNTIFS('作業用'!$E$108:$E$400,$A16, '作業用'!$B$108:$B$400, "&lt;="&amp;EOMONTH(DATE(2024, 12, 1), 0), '作業用'!$B$108:$B$400, "&gt;="&amp;EDATE(DATE(2024, 12, 1), -6))</f>
        <v>7</v>
      </c>
      <c r="D16" s="205">
        <f>COUNTIFS('作業用'!$E$108:$E$400,$A16, '作業用'!$B$108:$B$400, "&lt;="&amp;EOMONTH(DATE(2025, 1, 1), 0), '作業用'!$B$108:$B$400, "&gt;="&amp;EDATE(DATE(2025, 1, 1), -6))</f>
        <v>4</v>
      </c>
      <c r="E16" s="205">
        <f>COUNTIFS('作業用'!$E$108:$E$400,$A16, '作業用'!$B$108:$B$400, "&lt;="&amp;EOMONTH(DATE(2025,2, 1), 0), '作業用'!$B$108:$B$400, "&gt;="&amp;EDATE(DATE(2025,2, 1), -6))</f>
        <v>4</v>
      </c>
      <c r="F16" s="205">
        <f>COUNTIFS('作業用'!$E$108:$E$400,$A16, '作業用'!$B$108:$B$400, "&lt;="&amp;EOMONTH(DATE(2025, 3, 1), 0), '作業用'!$B$108:$B$400, "&gt;="&amp;EDATE(DATE(2025, 3, 1), -6))</f>
        <v>3</v>
      </c>
      <c r="G16" s="205">
        <f>COUNTIFS('作業用'!$E$108:$E$400,$A16, '作業用'!$B$108:$B$400, "&lt;="&amp;EOMONTH(DATE(2025, 4, 1), 0), '作業用'!$B$108:$B$400, "&gt;="&amp;EDATE(DATE(2025, 5, 1), -6))</f>
        <v>2</v>
      </c>
      <c r="H16" s="205">
        <f>COUNTIFS('作業用'!$E$108:$E$400,$A16, '作業用'!$B$108:$B$400, "&lt;="&amp;EOMONTH(DATE(2025, 5, 1), 0), '作業用'!$B$108:$B$400, "&gt;="&amp;EDATE(DATE(2025, 5, 1), -6))</f>
        <v>2</v>
      </c>
      <c r="I16" s="205">
        <f>COUNTIFS('作業用'!$E$108:$E$400,$A16, '作業用'!$B$108:$B$400, "&lt;="&amp;EOMONTH(DATE(2025, 6, 1), 0), '作業用'!$B$108:$B$400, "&gt;="&amp;EDATE(DATE(2025, 6, 1), -6))</f>
        <v>0</v>
      </c>
      <c r="J16" s="205">
        <f>COUNTIFS('作業用'!$E$108:$E$400,$A16, '作業用'!$B$108:$B$400, "&lt;="&amp;EOMONTH(DATE(2025, 7, 1), 0), '作業用'!$B$108:$B$400, "&gt;="&amp;EDATE(DATE(2025, 7, 1), -6))</f>
        <v>0</v>
      </c>
      <c r="K16" s="205">
        <f>COUNTIFS('作業用'!$E$108:$E$400,$A16, '作業用'!$B$108:$B$400, "&lt;="&amp;EOMONTH(DATE(2025, 8, 1), 0), '作業用'!$B$108:$B$400, "&gt;="&amp;EDATE(DATE(2025, 8, 1), -6))</f>
        <v>0</v>
      </c>
      <c r="L16" s="205">
        <f>COUNTIFS('作業用'!$E$108:$E$400,$A16, '作業用'!$B$108:$B$400, "&lt;="&amp;EOMONTH(DATE(2025, 9, 1), 0), '作業用'!$B$108:$B$400, "&gt;="&amp;EDATE(DATE(2025, 9, 1), -6))</f>
        <v>0</v>
      </c>
      <c r="M16" s="205">
        <f>COUNTIFS('作業用'!$E$108:$E$400,$A16, '作業用'!$B$108:$B$400, "&lt;="&amp;EOMONTH(DATE(2025, 10, 1), 0), '作業用'!$B$108:$B$400, "&gt;="&amp;EDATE(DATE(2025, 10, 1), -6))</f>
        <v>0</v>
      </c>
    </row>
    <row r="17">
      <c r="A17" s="205" t="s">
        <v>241</v>
      </c>
      <c r="B17" s="205">
        <f>COUNTIFS('作業用'!$E$108:$E$400,$A17, '作業用'!$B$108:$B$400, "&lt;="&amp;EOMONTH(DATE(2024, 11, 1), 0), '作業用'!$B$108:$B$400, "&gt;="&amp;EDATE(DATE(2024, 11, 1), -6))</f>
        <v>1</v>
      </c>
      <c r="C17" s="205">
        <f>COUNTIFS('作業用'!$E$108:$E$400,$A17, '作業用'!$B$108:$B$400, "&lt;="&amp;EOMONTH(DATE(2024, 12, 1), 0), '作業用'!$B$108:$B$400, "&gt;="&amp;EDATE(DATE(2024, 12, 1), -6))</f>
        <v>1</v>
      </c>
      <c r="D17" s="205">
        <f>COUNTIFS('作業用'!$E$108:$E$400,$A17, '作業用'!$B$108:$B$400, "&lt;="&amp;EOMONTH(DATE(2025, 1, 1), 0), '作業用'!$B$108:$B$400, "&gt;="&amp;EDATE(DATE(2025, 1, 1), -6))</f>
        <v>1</v>
      </c>
      <c r="E17" s="205">
        <f>COUNTIFS('作業用'!$E$108:$E$400,$A17, '作業用'!$B$108:$B$400, "&lt;="&amp;EOMONTH(DATE(2025,2, 1), 0), '作業用'!$B$108:$B$400, "&gt;="&amp;EDATE(DATE(2025,2, 1), -6))</f>
        <v>1</v>
      </c>
      <c r="F17" s="205">
        <f>COUNTIFS('作業用'!$E$108:$E$400,$A17, '作業用'!$B$108:$B$400, "&lt;="&amp;EOMONTH(DATE(2025, 3, 1), 0), '作業用'!$B$108:$B$400, "&gt;="&amp;EDATE(DATE(2025, 3, 1), -6))</f>
        <v>0</v>
      </c>
      <c r="G17" s="205">
        <f>COUNTIFS('作業用'!$E$108:$E$400,$A17, '作業用'!$B$108:$B$400, "&lt;="&amp;EOMONTH(DATE(2025, 4, 1), 0), '作業用'!$B$108:$B$400, "&gt;="&amp;EDATE(DATE(2025, 5, 1), -6))</f>
        <v>0</v>
      </c>
      <c r="H17" s="205">
        <f>COUNTIFS('作業用'!$E$108:$E$400,$A17, '作業用'!$B$108:$B$400, "&lt;="&amp;EOMONTH(DATE(2025, 5, 1), 0), '作業用'!$B$108:$B$400, "&gt;="&amp;EDATE(DATE(2025, 5, 1), -6))</f>
        <v>0</v>
      </c>
      <c r="I17" s="205">
        <f>COUNTIFS('作業用'!$E$108:$E$400,$A17, '作業用'!$B$108:$B$400, "&lt;="&amp;EOMONTH(DATE(2025, 6, 1), 0), '作業用'!$B$108:$B$400, "&gt;="&amp;EDATE(DATE(2025, 6, 1), -6))</f>
        <v>0</v>
      </c>
      <c r="J17" s="205">
        <f>COUNTIFS('作業用'!$E$108:$E$400,$A17, '作業用'!$B$108:$B$400, "&lt;="&amp;EOMONTH(DATE(2025, 7, 1), 0), '作業用'!$B$108:$B$400, "&gt;="&amp;EDATE(DATE(2025, 7, 1), -6))</f>
        <v>0</v>
      </c>
      <c r="K17" s="205">
        <f>COUNTIFS('作業用'!$E$108:$E$400,$A17, '作業用'!$B$108:$B$400, "&lt;="&amp;EOMONTH(DATE(2025, 8, 1), 0), '作業用'!$B$108:$B$400, "&gt;="&amp;EDATE(DATE(2025, 8, 1), -6))</f>
        <v>0</v>
      </c>
      <c r="L17" s="205">
        <f>COUNTIFS('作業用'!$E$108:$E$400,$A17, '作業用'!$B$108:$B$400, "&lt;="&amp;EOMONTH(DATE(2025, 9, 1), 0), '作業用'!$B$108:$B$400, "&gt;="&amp;EDATE(DATE(2025, 9, 1), -6))</f>
        <v>0</v>
      </c>
      <c r="M17" s="205">
        <f>COUNTIFS('作業用'!$E$108:$E$400,$A17, '作業用'!$B$108:$B$400, "&lt;="&amp;EOMONTH(DATE(2025, 10, 1), 0), '作業用'!$B$108:$B$400, "&gt;="&amp;EDATE(DATE(2025, 10, 1), -6))</f>
        <v>0</v>
      </c>
    </row>
    <row r="18">
      <c r="A18" s="205" t="s">
        <v>247</v>
      </c>
      <c r="B18" s="205">
        <f>COUNTIFS('作業用'!$E$108:$E$400,$A18, '作業用'!$B$108:$B$400, "&lt;="&amp;EOMONTH(DATE(2024, 11, 1), 0), '作業用'!$B$108:$B$400, "&gt;="&amp;EDATE(DATE(2024, 11, 1), -6))</f>
        <v>4</v>
      </c>
      <c r="C18" s="205">
        <f>COUNTIFS('作業用'!$E$108:$E$400,$A18, '作業用'!$B$108:$B$400, "&lt;="&amp;EOMONTH(DATE(2024, 12, 1), 0), '作業用'!$B$108:$B$400, "&gt;="&amp;EDATE(DATE(2024, 12, 1), -6))</f>
        <v>4</v>
      </c>
      <c r="D18" s="205">
        <f>COUNTIFS('作業用'!$E$108:$E$400,$A18, '作業用'!$B$108:$B$400, "&lt;="&amp;EOMONTH(DATE(2025, 1, 1), 0), '作業用'!$B$108:$B$400, "&gt;="&amp;EDATE(DATE(2025, 1, 1), -6))</f>
        <v>2</v>
      </c>
      <c r="E18" s="205">
        <f>COUNTIFS('作業用'!$E$108:$E$400,$A18, '作業用'!$B$108:$B$400, "&lt;="&amp;EOMONTH(DATE(2025,2, 1), 0), '作業用'!$B$108:$B$400, "&gt;="&amp;EDATE(DATE(2025,2, 1), -6))</f>
        <v>2</v>
      </c>
      <c r="F18" s="205">
        <f>COUNTIFS('作業用'!$E$108:$E$400,$A18, '作業用'!$B$108:$B$400, "&lt;="&amp;EOMONTH(DATE(2025, 3, 1), 0), '作業用'!$B$108:$B$400, "&gt;="&amp;EDATE(DATE(2025, 3, 1), -6))</f>
        <v>2</v>
      </c>
      <c r="G18" s="205">
        <f>COUNTIFS('作業用'!$E$108:$E$400,$A18, '作業用'!$B$108:$B$400, "&lt;="&amp;EOMONTH(DATE(2025, 4, 1), 0), '作業用'!$B$108:$B$400, "&gt;="&amp;EDATE(DATE(2025, 5, 1), -6))</f>
        <v>1</v>
      </c>
      <c r="H18" s="205">
        <f>COUNTIFS('作業用'!$E$108:$E$400,$A18, '作業用'!$B$108:$B$400, "&lt;="&amp;EOMONTH(DATE(2025, 5, 1), 0), '作業用'!$B$108:$B$400, "&gt;="&amp;EDATE(DATE(2025, 5, 1), -6))</f>
        <v>1</v>
      </c>
      <c r="I18" s="205">
        <f>COUNTIFS('作業用'!$E$108:$E$400,$A18, '作業用'!$B$108:$B$400, "&lt;="&amp;EOMONTH(DATE(2025, 6, 1), 0), '作業用'!$B$108:$B$400, "&gt;="&amp;EDATE(DATE(2025, 6, 1), -6))</f>
        <v>0</v>
      </c>
      <c r="J18" s="205">
        <f>COUNTIFS('作業用'!$E$108:$E$400,$A18, '作業用'!$B$108:$B$400, "&lt;="&amp;EOMONTH(DATE(2025, 7, 1), 0), '作業用'!$B$108:$B$400, "&gt;="&amp;EDATE(DATE(2025, 7, 1), -6))</f>
        <v>0</v>
      </c>
      <c r="K18" s="205">
        <f>COUNTIFS('作業用'!$E$108:$E$400,$A18, '作業用'!$B$108:$B$400, "&lt;="&amp;EOMONTH(DATE(2025, 8, 1), 0), '作業用'!$B$108:$B$400, "&gt;="&amp;EDATE(DATE(2025, 8, 1), -6))</f>
        <v>0</v>
      </c>
      <c r="L18" s="205">
        <f>COUNTIFS('作業用'!$E$108:$E$400,$A18, '作業用'!$B$108:$B$400, "&lt;="&amp;EOMONTH(DATE(2025, 9, 1), 0), '作業用'!$B$108:$B$400, "&gt;="&amp;EDATE(DATE(2025, 9, 1), -6))</f>
        <v>0</v>
      </c>
      <c r="M18" s="205">
        <f>COUNTIFS('作業用'!$E$108:$E$400,$A18, '作業用'!$B$108:$B$400, "&lt;="&amp;EOMONTH(DATE(2025, 10, 1), 0), '作業用'!$B$108:$B$400, "&gt;="&amp;EDATE(DATE(2025, 10, 1), -6))</f>
        <v>0</v>
      </c>
    </row>
    <row r="19">
      <c r="A19" s="205" t="s">
        <v>251</v>
      </c>
      <c r="B19" s="205">
        <f>COUNTIFS('作業用'!$E$108:$E$400,$A19, '作業用'!$B$108:$B$400, "&lt;="&amp;EOMONTH(DATE(2024, 11, 1), 0), '作業用'!$B$108:$B$400, "&gt;="&amp;EDATE(DATE(2024, 11, 1), -6))</f>
        <v>3</v>
      </c>
      <c r="C19" s="205">
        <f>COUNTIFS('作業用'!$E$108:$E$400,$A19, '作業用'!$B$108:$B$400, "&lt;="&amp;EOMONTH(DATE(2024, 12, 1), 0), '作業用'!$B$108:$B$400, "&gt;="&amp;EDATE(DATE(2024, 12, 1), -6))</f>
        <v>2</v>
      </c>
      <c r="D19" s="205">
        <f>COUNTIFS('作業用'!$E$108:$E$400,$A19, '作業用'!$B$108:$B$400, "&lt;="&amp;EOMONTH(DATE(2025, 1, 1), 0), '作業用'!$B$108:$B$400, "&gt;="&amp;EDATE(DATE(2025, 1, 1), -6))</f>
        <v>2</v>
      </c>
      <c r="E19" s="205">
        <f>COUNTIFS('作業用'!$E$108:$E$400,$A19, '作業用'!$B$108:$B$400, "&lt;="&amp;EOMONTH(DATE(2025,2, 1), 0), '作業用'!$B$108:$B$400, "&gt;="&amp;EDATE(DATE(2025,2, 1), -6))</f>
        <v>2</v>
      </c>
      <c r="F19" s="205">
        <f>COUNTIFS('作業用'!$E$108:$E$400,$A19, '作業用'!$B$108:$B$400, "&lt;="&amp;EOMONTH(DATE(2025, 3, 1), 0), '作業用'!$B$108:$B$400, "&gt;="&amp;EDATE(DATE(2025, 3, 1), -6))</f>
        <v>2</v>
      </c>
      <c r="G19" s="205">
        <f>COUNTIFS('作業用'!$E$108:$E$400,$A19, '作業用'!$B$108:$B$400, "&lt;="&amp;EOMONTH(DATE(2025, 4, 1), 0), '作業用'!$B$108:$B$400, "&gt;="&amp;EDATE(DATE(2025, 5, 1), -6))</f>
        <v>1</v>
      </c>
      <c r="H19" s="205">
        <f>COUNTIFS('作業用'!$E$108:$E$400,$A19, '作業用'!$B$108:$B$400, "&lt;="&amp;EOMONTH(DATE(2025, 5, 1), 0), '作業用'!$B$108:$B$400, "&gt;="&amp;EDATE(DATE(2025, 5, 1), -6))</f>
        <v>1</v>
      </c>
      <c r="I19" s="205">
        <f>COUNTIFS('作業用'!$E$108:$E$400,$A19, '作業用'!$B$108:$B$400, "&lt;="&amp;EOMONTH(DATE(2025, 6, 1), 0), '作業用'!$B$108:$B$400, "&gt;="&amp;EDATE(DATE(2025, 6, 1), -6))</f>
        <v>0</v>
      </c>
      <c r="J19" s="205">
        <f>COUNTIFS('作業用'!$E$108:$E$400,$A19, '作業用'!$B$108:$B$400, "&lt;="&amp;EOMONTH(DATE(2025, 7, 1), 0), '作業用'!$B$108:$B$400, "&gt;="&amp;EDATE(DATE(2025, 7, 1), -6))</f>
        <v>0</v>
      </c>
      <c r="K19" s="205">
        <f>COUNTIFS('作業用'!$E$108:$E$400,$A19, '作業用'!$B$108:$B$400, "&lt;="&amp;EOMONTH(DATE(2025, 8, 1), 0), '作業用'!$B$108:$B$400, "&gt;="&amp;EDATE(DATE(2025, 8, 1), -6))</f>
        <v>0</v>
      </c>
      <c r="L19" s="205">
        <f>COUNTIFS('作業用'!$E$108:$E$400,$A19, '作業用'!$B$108:$B$400, "&lt;="&amp;EOMONTH(DATE(2025, 9, 1), 0), '作業用'!$B$108:$B$400, "&gt;="&amp;EDATE(DATE(2025, 9, 1), -6))</f>
        <v>0</v>
      </c>
      <c r="M19" s="205">
        <f>COUNTIFS('作業用'!$E$108:$E$400,$A19, '作業用'!$B$108:$B$400, "&lt;="&amp;EOMONTH(DATE(2025, 10, 1), 0), '作業用'!$B$108:$B$400, "&gt;="&amp;EDATE(DATE(2025, 10, 1), -6))</f>
        <v>0</v>
      </c>
    </row>
    <row r="20">
      <c r="A20" s="205" t="s">
        <v>283</v>
      </c>
      <c r="B20" s="205">
        <f>COUNTIFS('作業用'!$E$108:$E$400,$A20, '作業用'!$B$108:$B$400, "&lt;="&amp;EOMONTH(DATE(2024, 11, 1), 0), '作業用'!$B$108:$B$400, "&gt;="&amp;EDATE(DATE(2024, 11, 1), -6))</f>
        <v>2</v>
      </c>
      <c r="C20" s="205">
        <f>COUNTIFS('作業用'!$E$108:$E$400,$A20, '作業用'!$B$108:$B$400, "&lt;="&amp;EOMONTH(DATE(2024, 12, 1), 0), '作業用'!$B$108:$B$400, "&gt;="&amp;EDATE(DATE(2024, 12, 1), -6))</f>
        <v>2</v>
      </c>
      <c r="D20" s="205">
        <f>COUNTIFS('作業用'!$E$108:$E$400,$A20, '作業用'!$B$108:$B$400, "&lt;="&amp;EOMONTH(DATE(2025, 1, 1), 0), '作業用'!$B$108:$B$400, "&gt;="&amp;EDATE(DATE(2025, 1, 1), -6))</f>
        <v>2</v>
      </c>
      <c r="E20" s="205">
        <f>COUNTIFS('作業用'!$E$108:$E$400,$A20, '作業用'!$B$108:$B$400, "&lt;="&amp;EOMONTH(DATE(2025,2, 1), 0), '作業用'!$B$108:$B$400, "&gt;="&amp;EDATE(DATE(2025,2, 1), -6))</f>
        <v>2</v>
      </c>
      <c r="F20" s="205">
        <f>COUNTIFS('作業用'!$E$108:$E$400,$A20, '作業用'!$B$108:$B$400, "&lt;="&amp;EOMONTH(DATE(2025, 3, 1), 0), '作業用'!$B$108:$B$400, "&gt;="&amp;EDATE(DATE(2025, 3, 1), -6))</f>
        <v>2</v>
      </c>
      <c r="G20" s="205">
        <f>COUNTIFS('作業用'!$E$108:$E$400,$A20, '作業用'!$B$108:$B$400, "&lt;="&amp;EOMONTH(DATE(2025, 4, 1), 0), '作業用'!$B$108:$B$400, "&gt;="&amp;EDATE(DATE(2025, 5, 1), -6))</f>
        <v>1</v>
      </c>
      <c r="H20" s="205">
        <f>COUNTIFS('作業用'!$E$108:$E$400,$A20, '作業用'!$B$108:$B$400, "&lt;="&amp;EOMONTH(DATE(2025, 5, 1), 0), '作業用'!$B$108:$B$400, "&gt;="&amp;EDATE(DATE(2025, 5, 1), -6))</f>
        <v>1</v>
      </c>
      <c r="I20" s="205">
        <f>COUNTIFS('作業用'!$E$108:$E$400,$A20, '作業用'!$B$108:$B$400, "&lt;="&amp;EOMONTH(DATE(2025, 6, 1), 0), '作業用'!$B$108:$B$400, "&gt;="&amp;EDATE(DATE(2025, 6, 1), -6))</f>
        <v>0</v>
      </c>
      <c r="J20" s="205">
        <f>COUNTIFS('作業用'!$E$108:$E$400,$A20, '作業用'!$B$108:$B$400, "&lt;="&amp;EOMONTH(DATE(2025, 7, 1), 0), '作業用'!$B$108:$B$400, "&gt;="&amp;EDATE(DATE(2025, 7, 1), -6))</f>
        <v>0</v>
      </c>
      <c r="K20" s="205">
        <f>COUNTIFS('作業用'!$E$108:$E$400,$A20, '作業用'!$B$108:$B$400, "&lt;="&amp;EOMONTH(DATE(2025, 8, 1), 0), '作業用'!$B$108:$B$400, "&gt;="&amp;EDATE(DATE(2025, 8, 1), -6))</f>
        <v>0</v>
      </c>
      <c r="L20" s="205">
        <f>COUNTIFS('作業用'!$E$108:$E$400,$A20, '作業用'!$B$108:$B$400, "&lt;="&amp;EOMONTH(DATE(2025, 9, 1), 0), '作業用'!$B$108:$B$400, "&gt;="&amp;EDATE(DATE(2025, 9, 1), -6))</f>
        <v>0</v>
      </c>
      <c r="M20" s="205">
        <f>COUNTIFS('作業用'!$E$108:$E$400,$A20, '作業用'!$B$108:$B$400, "&lt;="&amp;EOMONTH(DATE(2025, 10, 1), 0), '作業用'!$B$108:$B$400, "&gt;="&amp;EDATE(DATE(2025, 10, 1), -6))</f>
        <v>0</v>
      </c>
    </row>
    <row r="21">
      <c r="A21" s="205" t="s">
        <v>288</v>
      </c>
      <c r="B21" s="205">
        <f>COUNTIFS('作業用'!$E$108:$E$400,$A21, '作業用'!$B$108:$B$400, "&lt;="&amp;EOMONTH(DATE(2024, 11, 1), 0), '作業用'!$B$108:$B$400, "&gt;="&amp;EDATE(DATE(2024, 11, 1), -6))</f>
        <v>2</v>
      </c>
      <c r="C21" s="205">
        <f>COUNTIFS('作業用'!$E$108:$E$400,$A21, '作業用'!$B$108:$B$400, "&lt;="&amp;EOMONTH(DATE(2024, 12, 1), 0), '作業用'!$B$108:$B$400, "&gt;="&amp;EDATE(DATE(2024, 12, 1), -6))</f>
        <v>2</v>
      </c>
      <c r="D21" s="205">
        <f>COUNTIFS('作業用'!$E$108:$E$400,$A21, '作業用'!$B$108:$B$400, "&lt;="&amp;EOMONTH(DATE(2025, 1, 1), 0), '作業用'!$B$108:$B$400, "&gt;="&amp;EDATE(DATE(2025, 1, 1), -6))</f>
        <v>2</v>
      </c>
      <c r="E21" s="205">
        <f>COUNTIFS('作業用'!$E$108:$E$400,$A21, '作業用'!$B$108:$B$400, "&lt;="&amp;EOMONTH(DATE(2025,2, 1), 0), '作業用'!$B$108:$B$400, "&gt;="&amp;EDATE(DATE(2025,2, 1), -6))</f>
        <v>2</v>
      </c>
      <c r="F21" s="205">
        <f>COUNTIFS('作業用'!$E$108:$E$400,$A21, '作業用'!$B$108:$B$400, "&lt;="&amp;EOMONTH(DATE(2025, 3, 1), 0), '作業用'!$B$108:$B$400, "&gt;="&amp;EDATE(DATE(2025, 3, 1), -6))</f>
        <v>2</v>
      </c>
      <c r="G21" s="205">
        <f>COUNTIFS('作業用'!$E$108:$E$400,$A21, '作業用'!$B$108:$B$400, "&lt;="&amp;EOMONTH(DATE(2025, 4, 1), 0), '作業用'!$B$108:$B$400, "&gt;="&amp;EDATE(DATE(2025, 5, 1), -6))</f>
        <v>1</v>
      </c>
      <c r="H21" s="205">
        <f>COUNTIFS('作業用'!$E$108:$E$400,$A21, '作業用'!$B$108:$B$400, "&lt;="&amp;EOMONTH(DATE(2025, 5, 1), 0), '作業用'!$B$108:$B$400, "&gt;="&amp;EDATE(DATE(2025, 5, 1), -6))</f>
        <v>1</v>
      </c>
      <c r="I21" s="205">
        <f>COUNTIFS('作業用'!$E$108:$E$400,$A21, '作業用'!$B$108:$B$400, "&lt;="&amp;EOMONTH(DATE(2025, 6, 1), 0), '作業用'!$B$108:$B$400, "&gt;="&amp;EDATE(DATE(2025, 6, 1), -6))</f>
        <v>0</v>
      </c>
      <c r="J21" s="205">
        <f>COUNTIFS('作業用'!$E$108:$E$400,$A21, '作業用'!$B$108:$B$400, "&lt;="&amp;EOMONTH(DATE(2025, 7, 1), 0), '作業用'!$B$108:$B$400, "&gt;="&amp;EDATE(DATE(2025, 7, 1), -6))</f>
        <v>0</v>
      </c>
      <c r="K21" s="205">
        <f>COUNTIFS('作業用'!$E$108:$E$400,$A21, '作業用'!$B$108:$B$400, "&lt;="&amp;EOMONTH(DATE(2025, 8, 1), 0), '作業用'!$B$108:$B$400, "&gt;="&amp;EDATE(DATE(2025, 8, 1), -6))</f>
        <v>0</v>
      </c>
      <c r="L21" s="205">
        <f>COUNTIFS('作業用'!$E$108:$E$400,$A21, '作業用'!$B$108:$B$400, "&lt;="&amp;EOMONTH(DATE(2025, 9, 1), 0), '作業用'!$B$108:$B$400, "&gt;="&amp;EDATE(DATE(2025, 9, 1), -6))</f>
        <v>0</v>
      </c>
      <c r="M21" s="205">
        <f>COUNTIFS('作業用'!$E$108:$E$400,$A21, '作業用'!$B$108:$B$400, "&lt;="&amp;EOMONTH(DATE(2025, 10, 1), 0), '作業用'!$B$108:$B$400, "&gt;="&amp;EDATE(DATE(2025, 10, 1), -6))</f>
        <v>0</v>
      </c>
    </row>
    <row r="22">
      <c r="A22" s="205" t="s">
        <v>1846</v>
      </c>
      <c r="B22" s="205">
        <f>COUNTIFS('作業用'!$E$108:$E$400,$A22, '作業用'!$B$108:$B$400, "&lt;="&amp;EOMONTH(DATE(2024, 11, 1), 0), '作業用'!$B$108:$B$400, "&gt;="&amp;EDATE(DATE(2024, 11, 1), -6))</f>
        <v>1</v>
      </c>
      <c r="C22" s="205">
        <f>COUNTIFS('作業用'!$E$108:$E$400,$A22, '作業用'!$B$108:$B$400, "&lt;="&amp;EOMONTH(DATE(2024, 12, 1), 0), '作業用'!$B$108:$B$400, "&gt;="&amp;EDATE(DATE(2024, 12, 1), -6))</f>
        <v>1</v>
      </c>
      <c r="D22" s="205">
        <f>COUNTIFS('作業用'!$E$108:$E$400,$A22, '作業用'!$B$108:$B$400, "&lt;="&amp;EOMONTH(DATE(2025, 1, 1), 0), '作業用'!$B$108:$B$400, "&gt;="&amp;EDATE(DATE(2025, 1, 1), -6))</f>
        <v>2</v>
      </c>
      <c r="E22" s="205">
        <f>COUNTIFS('作業用'!$E$108:$E$400,$A22, '作業用'!$B$108:$B$400, "&lt;="&amp;EOMONTH(DATE(2025,2, 1), 0), '作業用'!$B$108:$B$400, "&gt;="&amp;EDATE(DATE(2025,2, 1), -6))</f>
        <v>2</v>
      </c>
      <c r="F22" s="205">
        <f>COUNTIFS('作業用'!$E$108:$E$400,$A22, '作業用'!$B$108:$B$400, "&lt;="&amp;EOMONTH(DATE(2025, 3, 1), 0), '作業用'!$B$108:$B$400, "&gt;="&amp;EDATE(DATE(2025, 3, 1), -6))</f>
        <v>3</v>
      </c>
      <c r="G22" s="205">
        <f>COUNTIFS('作業用'!$E$108:$E$400,$A22, '作業用'!$B$108:$B$400, "&lt;="&amp;EOMONTH(DATE(2025, 4, 1), 0), '作業用'!$B$108:$B$400, "&gt;="&amp;EDATE(DATE(2025, 5, 1), -6))</f>
        <v>4</v>
      </c>
      <c r="H22" s="205">
        <f>COUNTIFS('作業用'!$E$108:$E$400,$A22, '作業用'!$B$108:$B$400, "&lt;="&amp;EOMONTH(DATE(2025, 5, 1), 0), '作業用'!$B$108:$B$400, "&gt;="&amp;EDATE(DATE(2025, 5, 1), -6))</f>
        <v>4</v>
      </c>
      <c r="I22" s="205">
        <f>COUNTIFS('作業用'!$E$108:$E$400,$A22, '作業用'!$B$108:$B$400, "&lt;="&amp;EOMONTH(DATE(2025, 6, 1), 0), '作業用'!$B$108:$B$400, "&gt;="&amp;EDATE(DATE(2025, 6, 1), -6))</f>
        <v>4</v>
      </c>
      <c r="J22" s="205">
        <f>COUNTIFS('作業用'!$E$108:$E$400,$A22, '作業用'!$B$108:$B$400, "&lt;="&amp;EOMONTH(DATE(2025, 7, 1), 0), '作業用'!$B$108:$B$400, "&gt;="&amp;EDATE(DATE(2025, 7, 1), -6))</f>
        <v>5</v>
      </c>
      <c r="K22" s="205">
        <f>COUNTIFS('作業用'!$E$108:$E$400,$A22, '作業用'!$B$108:$B$400, "&lt;="&amp;EOMONTH(DATE(2025, 8, 1), 0), '作業用'!$B$108:$B$400, "&gt;="&amp;EDATE(DATE(2025, 8, 1), -6))</f>
        <v>5</v>
      </c>
      <c r="L22" s="205">
        <f>COUNTIFS('作業用'!$E$108:$E$400,$A22, '作業用'!$B$108:$B$400, "&lt;="&amp;EOMONTH(DATE(2025, 9, 1), 0), '作業用'!$B$108:$B$400, "&gt;="&amp;EDATE(DATE(2025, 9, 1), -6))</f>
        <v>6</v>
      </c>
      <c r="M22" s="205">
        <f>COUNTIFS('作業用'!$E$108:$E$400,$A22, '作業用'!$B$108:$B$400, "&lt;="&amp;EOMONTH(DATE(2025, 10, 1), 0), '作業用'!$B$108:$B$400, "&gt;="&amp;EDATE(DATE(2025, 10, 1), -6))</f>
        <v>6</v>
      </c>
    </row>
    <row r="23">
      <c r="A23" s="205" t="s">
        <v>1847</v>
      </c>
      <c r="B23" s="205">
        <f>COUNTIFS('作業用'!$E$108:$E$400,$A23, '作業用'!$B$108:$B$400, "&lt;="&amp;EOMONTH(DATE(2024, 11, 1), 0), '作業用'!$B$108:$B$400, "&gt;="&amp;EDATE(DATE(2024, 11, 1), -6))</f>
        <v>1</v>
      </c>
      <c r="C23" s="205">
        <f>COUNTIFS('作業用'!$E$108:$E$400,$A23, '作業用'!$B$108:$B$400, "&lt;="&amp;EOMONTH(DATE(2024, 12, 1), 0), '作業用'!$B$108:$B$400, "&gt;="&amp;EDATE(DATE(2024, 12, 1), -6))</f>
        <v>1</v>
      </c>
      <c r="D23" s="205">
        <f>COUNTIFS('作業用'!$E$108:$E$400,$A23, '作業用'!$B$108:$B$400, "&lt;="&amp;EOMONTH(DATE(2025, 1, 1), 0), '作業用'!$B$108:$B$400, "&gt;="&amp;EDATE(DATE(2025, 1, 1), -6))</f>
        <v>2</v>
      </c>
      <c r="E23" s="205">
        <f>COUNTIFS('作業用'!$E$108:$E$400,$A23, '作業用'!$B$108:$B$400, "&lt;="&amp;EOMONTH(DATE(2025,2, 1), 0), '作業用'!$B$108:$B$400, "&gt;="&amp;EDATE(DATE(2025,2, 1), -6))</f>
        <v>2</v>
      </c>
      <c r="F23" s="205">
        <f>COUNTIFS('作業用'!$E$108:$E$400,$A23, '作業用'!$B$108:$B$400, "&lt;="&amp;EOMONTH(DATE(2025, 3, 1), 0), '作業用'!$B$108:$B$400, "&gt;="&amp;EDATE(DATE(2025, 3, 1), -6))</f>
        <v>3</v>
      </c>
      <c r="G23" s="205">
        <f>COUNTIFS('作業用'!$E$108:$E$400,$A23, '作業用'!$B$108:$B$400, "&lt;="&amp;EOMONTH(DATE(2025, 4, 1), 0), '作業用'!$B$108:$B$400, "&gt;="&amp;EDATE(DATE(2025, 5, 1), -6))</f>
        <v>4</v>
      </c>
      <c r="H23" s="205">
        <f>COUNTIFS('作業用'!$E$108:$E$400,$A23, '作業用'!$B$108:$B$400, "&lt;="&amp;EOMONTH(DATE(2025, 5, 1), 0), '作業用'!$B$108:$B$400, "&gt;="&amp;EDATE(DATE(2025, 5, 1), -6))</f>
        <v>4</v>
      </c>
      <c r="I23" s="205">
        <f>COUNTIFS('作業用'!$E$108:$E$400,$A23, '作業用'!$B$108:$B$400, "&lt;="&amp;EOMONTH(DATE(2025, 6, 1), 0), '作業用'!$B$108:$B$400, "&gt;="&amp;EDATE(DATE(2025, 6, 1), -6))</f>
        <v>4</v>
      </c>
      <c r="J23" s="205">
        <f>COUNTIFS('作業用'!$E$108:$E$400,$A23, '作業用'!$B$108:$B$400, "&lt;="&amp;EOMONTH(DATE(2025, 7, 1), 0), '作業用'!$B$108:$B$400, "&gt;="&amp;EDATE(DATE(2025, 7, 1), -6))</f>
        <v>5</v>
      </c>
      <c r="K23" s="205">
        <f>COUNTIFS('作業用'!$E$108:$E$400,$A23, '作業用'!$B$108:$B$400, "&lt;="&amp;EOMONTH(DATE(2025, 8, 1), 0), '作業用'!$B$108:$B$400, "&gt;="&amp;EDATE(DATE(2025, 8, 1), -6))</f>
        <v>5</v>
      </c>
      <c r="L23" s="205">
        <f>COUNTIFS('作業用'!$E$108:$E$400,$A23, '作業用'!$B$108:$B$400, "&lt;="&amp;EOMONTH(DATE(2025, 9, 1), 0), '作業用'!$B$108:$B$400, "&gt;="&amp;EDATE(DATE(2025, 9, 1), -6))</f>
        <v>6</v>
      </c>
      <c r="M23" s="205">
        <f>COUNTIFS('作業用'!$E$108:$E$400,$A23, '作業用'!$B$108:$B$400, "&lt;="&amp;EOMONTH(DATE(2025, 10, 1), 0), '作業用'!$B$108:$B$400, "&gt;="&amp;EDATE(DATE(2025, 10, 1), -6))</f>
        <v>6</v>
      </c>
    </row>
    <row r="24">
      <c r="A24" s="205" t="s">
        <v>1848</v>
      </c>
      <c r="B24" s="205">
        <f>COUNTIFS('作業用'!$E$108:$E$400,$A24, '作業用'!$B$108:$B$400, "&lt;="&amp;EOMONTH(DATE(2024, 11, 1), 0), '作業用'!$B$108:$B$400, "&gt;="&amp;EDATE(DATE(2024, 11, 1), -6))</f>
        <v>0</v>
      </c>
      <c r="C24" s="205">
        <f>COUNTIFS('作業用'!$E$108:$E$400,$A24, '作業用'!$B$108:$B$400, "&lt;="&amp;EOMONTH(DATE(2024, 12, 1), 0), '作業用'!$B$108:$B$400, "&gt;="&amp;EDATE(DATE(2024, 12, 1), -6))</f>
        <v>1</v>
      </c>
      <c r="D24" s="205">
        <f>COUNTIFS('作業用'!$E$108:$E$400,$A24, '作業用'!$B$108:$B$400, "&lt;="&amp;EOMONTH(DATE(2025, 1, 1), 0), '作業用'!$B$108:$B$400, "&gt;="&amp;EDATE(DATE(2025, 1, 1), -6))</f>
        <v>2</v>
      </c>
      <c r="E24" s="205">
        <f>COUNTIFS('作業用'!$E$108:$E$400,$A24, '作業用'!$B$108:$B$400, "&lt;="&amp;EOMONTH(DATE(2025,2, 1), 0), '作業用'!$B$108:$B$400, "&gt;="&amp;EDATE(DATE(2025,2, 1), -6))</f>
        <v>2</v>
      </c>
      <c r="F24" s="205">
        <f>COUNTIFS('作業用'!$E$108:$E$400,$A24, '作業用'!$B$108:$B$400, "&lt;="&amp;EOMONTH(DATE(2025, 3, 1), 0), '作業用'!$B$108:$B$400, "&gt;="&amp;EDATE(DATE(2025, 3, 1), -6))</f>
        <v>3</v>
      </c>
      <c r="G24" s="205">
        <f>COUNTIFS('作業用'!$E$108:$E$400,$A24, '作業用'!$B$108:$B$400, "&lt;="&amp;EOMONTH(DATE(2025, 4, 1), 0), '作業用'!$B$108:$B$400, "&gt;="&amp;EDATE(DATE(2025, 5, 1), -6))</f>
        <v>3</v>
      </c>
      <c r="H24" s="205">
        <f>COUNTIFS('作業用'!$E$108:$E$400,$A24, '作業用'!$B$108:$B$400, "&lt;="&amp;EOMONTH(DATE(2025, 5, 1), 0), '作業用'!$B$108:$B$400, "&gt;="&amp;EDATE(DATE(2025, 5, 1), -6))</f>
        <v>4</v>
      </c>
      <c r="I24" s="205">
        <f>COUNTIFS('作業用'!$E$108:$E$400,$A24, '作業用'!$B$108:$B$400, "&lt;="&amp;EOMONTH(DATE(2025, 6, 1), 0), '作業用'!$B$108:$B$400, "&gt;="&amp;EDATE(DATE(2025, 6, 1), -6))</f>
        <v>5</v>
      </c>
      <c r="J24" s="205">
        <f>COUNTIFS('作業用'!$E$108:$E$400,$A24, '作業用'!$B$108:$B$400, "&lt;="&amp;EOMONTH(DATE(2025, 7, 1), 0), '作業用'!$B$108:$B$400, "&gt;="&amp;EDATE(DATE(2025, 7, 1), -6))</f>
        <v>5</v>
      </c>
      <c r="K24" s="205">
        <f>COUNTIFS('作業用'!$E$108:$E$400,$A24, '作業用'!$B$108:$B$400, "&lt;="&amp;EOMONTH(DATE(2025, 8, 1), 0), '作業用'!$B$108:$B$400, "&gt;="&amp;EDATE(DATE(2025, 8, 1), -6))</f>
        <v>5</v>
      </c>
      <c r="L24" s="205">
        <f>COUNTIFS('作業用'!$E$108:$E$400,$A24, '作業用'!$B$108:$B$400, "&lt;="&amp;EOMONTH(DATE(2025, 9, 1), 0), '作業用'!$B$108:$B$400, "&gt;="&amp;EDATE(DATE(2025, 9, 1), -6))</f>
        <v>6</v>
      </c>
      <c r="M24" s="205">
        <f>COUNTIFS('作業用'!$E$108:$E$400,$A24, '作業用'!$B$108:$B$400, "&lt;="&amp;EOMONTH(DATE(2025, 10, 1), 0), '作業用'!$B$108:$B$400, "&gt;="&amp;EDATE(DATE(2025, 10, 1), -6))</f>
        <v>6</v>
      </c>
    </row>
    <row r="25">
      <c r="A25" s="205" t="s">
        <v>1849</v>
      </c>
      <c r="B25" s="205">
        <f>COUNTIFS('作業用'!$E$108:$E$400,$A25, '作業用'!$B$108:$B$400, "&lt;="&amp;EOMONTH(DATE(2024, 11, 1), 0), '作業用'!$B$108:$B$400, "&gt;="&amp;EDATE(DATE(2024, 11, 1), -6))</f>
        <v>0</v>
      </c>
      <c r="C25" s="205">
        <f>COUNTIFS('作業用'!$E$108:$E$400,$A25, '作業用'!$B$108:$B$400, "&lt;="&amp;EOMONTH(DATE(2024, 12, 1), 0), '作業用'!$B$108:$B$400, "&gt;="&amp;EDATE(DATE(2024, 12, 1), -6))</f>
        <v>1</v>
      </c>
      <c r="D25" s="205">
        <f>COUNTIFS('作業用'!$E$108:$E$400,$A25, '作業用'!$B$108:$B$400, "&lt;="&amp;EOMONTH(DATE(2025, 1, 1), 0), '作業用'!$B$108:$B$400, "&gt;="&amp;EDATE(DATE(2025, 1, 1), -6))</f>
        <v>1</v>
      </c>
      <c r="E25" s="205">
        <f>COUNTIFS('作業用'!$E$108:$E$400,$A25, '作業用'!$B$108:$B$400, "&lt;="&amp;EOMONTH(DATE(2025,2, 1), 0), '作業用'!$B$108:$B$400, "&gt;="&amp;EDATE(DATE(2025,2, 1), -6))</f>
        <v>2</v>
      </c>
      <c r="F25" s="205">
        <f>COUNTIFS('作業用'!$E$108:$E$400,$A25, '作業用'!$B$108:$B$400, "&lt;="&amp;EOMONTH(DATE(2025, 3, 1), 0), '作業用'!$B$108:$B$400, "&gt;="&amp;EDATE(DATE(2025, 3, 1), -6))</f>
        <v>3</v>
      </c>
      <c r="G25" s="205">
        <f>COUNTIFS('作業用'!$E$108:$E$400,$A25, '作業用'!$B$108:$B$400, "&lt;="&amp;EOMONTH(DATE(2025, 4, 1), 0), '作業用'!$B$108:$B$400, "&gt;="&amp;EDATE(DATE(2025, 5, 1), -6))</f>
        <v>3</v>
      </c>
      <c r="H25" s="205">
        <f>COUNTIFS('作業用'!$E$108:$E$400,$A25, '作業用'!$B$108:$B$400, "&lt;="&amp;EOMONTH(DATE(2025, 5, 1), 0), '作業用'!$B$108:$B$400, "&gt;="&amp;EDATE(DATE(2025, 5, 1), -6))</f>
        <v>4</v>
      </c>
      <c r="I25" s="205">
        <f>COUNTIFS('作業用'!$E$108:$E$400,$A25, '作業用'!$B$108:$B$400, "&lt;="&amp;EOMONTH(DATE(2025, 6, 1), 0), '作業用'!$B$108:$B$400, "&gt;="&amp;EDATE(DATE(2025, 6, 1), -6))</f>
        <v>5</v>
      </c>
      <c r="J25" s="205">
        <f>COUNTIFS('作業用'!$E$108:$E$400,$A25, '作業用'!$B$108:$B$400, "&lt;="&amp;EOMONTH(DATE(2025, 7, 1), 0), '作業用'!$B$108:$B$400, "&gt;="&amp;EDATE(DATE(2025, 7, 1), -6))</f>
        <v>5</v>
      </c>
      <c r="K25" s="205">
        <f>COUNTIFS('作業用'!$E$108:$E$400,$A25, '作業用'!$B$108:$B$400, "&lt;="&amp;EOMONTH(DATE(2025, 8, 1), 0), '作業用'!$B$108:$B$400, "&gt;="&amp;EDATE(DATE(2025, 8, 1), -6))</f>
        <v>6</v>
      </c>
      <c r="L25" s="205">
        <f>COUNTIFS('作業用'!$E$108:$E$400,$A25, '作業用'!$B$108:$B$400, "&lt;="&amp;EOMONTH(DATE(2025, 9, 1), 0), '作業用'!$B$108:$B$400, "&gt;="&amp;EDATE(DATE(2025, 9, 1), -6))</f>
        <v>6</v>
      </c>
      <c r="M25" s="205">
        <f>COUNTIFS('作業用'!$E$108:$E$400,$A25, '作業用'!$B$108:$B$400, "&lt;="&amp;EOMONTH(DATE(2025, 10, 1), 0), '作業用'!$B$108:$B$400, "&gt;="&amp;EDATE(DATE(2025, 10, 1), -6))</f>
        <v>6</v>
      </c>
    </row>
    <row r="26">
      <c r="A26" s="205" t="s">
        <v>1850</v>
      </c>
      <c r="B26" s="205">
        <f>COUNTIFS('作業用'!$E$108:$E$400,$A26, '作業用'!$B$108:$B$400, "&lt;="&amp;EOMONTH(DATE(2024, 11, 1), 0), '作業用'!$B$108:$B$400, "&gt;="&amp;EDATE(DATE(2024, 11, 1), -6))</f>
        <v>0</v>
      </c>
      <c r="C26" s="205">
        <f>COUNTIFS('作業用'!$E$108:$E$400,$A26, '作業用'!$B$108:$B$400, "&lt;="&amp;EOMONTH(DATE(2024, 12, 1), 0), '作業用'!$B$108:$B$400, "&gt;="&amp;EDATE(DATE(2024, 12, 1), -6))</f>
        <v>1</v>
      </c>
      <c r="D26" s="205">
        <f>COUNTIFS('作業用'!$E$108:$E$400,$A26, '作業用'!$B$108:$B$400, "&lt;="&amp;EOMONTH(DATE(2025, 1, 1), 0), '作業用'!$B$108:$B$400, "&gt;="&amp;EDATE(DATE(2025, 1, 1), -6))</f>
        <v>1</v>
      </c>
      <c r="E26" s="205">
        <f>COUNTIFS('作業用'!$E$108:$E$400,$A26, '作業用'!$B$108:$B$400, "&lt;="&amp;EOMONTH(DATE(2025,2, 1), 0), '作業用'!$B$108:$B$400, "&gt;="&amp;EDATE(DATE(2025,2, 1), -6))</f>
        <v>2</v>
      </c>
      <c r="F26" s="205">
        <f>COUNTIFS('作業用'!$E$108:$E$400,$A26, '作業用'!$B$108:$B$400, "&lt;="&amp;EOMONTH(DATE(2025, 3, 1), 0), '作業用'!$B$108:$B$400, "&gt;="&amp;EDATE(DATE(2025, 3, 1), -6))</f>
        <v>3</v>
      </c>
      <c r="G26" s="205">
        <f>COUNTIFS('作業用'!$E$108:$E$400,$A26, '作業用'!$B$108:$B$400, "&lt;="&amp;EOMONTH(DATE(2025, 4, 1), 0), '作業用'!$B$108:$B$400, "&gt;="&amp;EDATE(DATE(2025, 5, 1), -6))</f>
        <v>3</v>
      </c>
      <c r="H26" s="205">
        <f>COUNTIFS('作業用'!$E$108:$E$400,$A26, '作業用'!$B$108:$B$400, "&lt;="&amp;EOMONTH(DATE(2025, 5, 1), 0), '作業用'!$B$108:$B$400, "&gt;="&amp;EDATE(DATE(2025, 5, 1), -6))</f>
        <v>4</v>
      </c>
      <c r="I26" s="205">
        <f>COUNTIFS('作業用'!$E$108:$E$400,$A26, '作業用'!$B$108:$B$400, "&lt;="&amp;EOMONTH(DATE(2025, 6, 1), 0), '作業用'!$B$108:$B$400, "&gt;="&amp;EDATE(DATE(2025, 6, 1), -6))</f>
        <v>5</v>
      </c>
      <c r="J26" s="205">
        <f>COUNTIFS('作業用'!$E$108:$E$400,$A26, '作業用'!$B$108:$B$400, "&lt;="&amp;EOMONTH(DATE(2025, 7, 1), 0), '作業用'!$B$108:$B$400, "&gt;="&amp;EDATE(DATE(2025, 7, 1), -6))</f>
        <v>5</v>
      </c>
      <c r="K26" s="205">
        <f>COUNTIFS('作業用'!$E$108:$E$400,$A26, '作業用'!$B$108:$B$400, "&lt;="&amp;EOMONTH(DATE(2025, 8, 1), 0), '作業用'!$B$108:$B$400, "&gt;="&amp;EDATE(DATE(2025, 8, 1), -6))</f>
        <v>6</v>
      </c>
      <c r="L26" s="205">
        <f>COUNTIFS('作業用'!$E$108:$E$400,$A26, '作業用'!$B$108:$B$400, "&lt;="&amp;EOMONTH(DATE(2025, 9, 1), 0), '作業用'!$B$108:$B$400, "&gt;="&amp;EDATE(DATE(2025, 9, 1), -6))</f>
        <v>6</v>
      </c>
      <c r="M26" s="205">
        <f>COUNTIFS('作業用'!$E$108:$E$400,$A26, '作業用'!$B$108:$B$400, "&lt;="&amp;EOMONTH(DATE(2025, 10, 1), 0), '作業用'!$B$108:$B$400, "&gt;="&amp;EDATE(DATE(2025, 10, 1), -6))</f>
        <v>6</v>
      </c>
    </row>
    <row r="27">
      <c r="A27" s="205" t="s">
        <v>1851</v>
      </c>
      <c r="B27" s="205">
        <f>COUNTIFS('作業用'!$E$108:$E$400,$A27, '作業用'!$B$108:$B$400, "&lt;="&amp;EOMONTH(DATE(2024, 11, 1), 0), '作業用'!$B$108:$B$400, "&gt;="&amp;EDATE(DATE(2024, 11, 1), -6))</f>
        <v>0</v>
      </c>
      <c r="C27" s="205">
        <f>COUNTIFS('作業用'!$E$108:$E$400,$A27, '作業用'!$B$108:$B$400, "&lt;="&amp;EOMONTH(DATE(2024, 12, 1), 0), '作業用'!$B$108:$B$400, "&gt;="&amp;EDATE(DATE(2024, 12, 1), -6))</f>
        <v>1</v>
      </c>
      <c r="D27" s="205">
        <f>COUNTIFS('作業用'!$E$108:$E$400,$A27, '作業用'!$B$108:$B$400, "&lt;="&amp;EOMONTH(DATE(2025, 1, 1), 0), '作業用'!$B$108:$B$400, "&gt;="&amp;EDATE(DATE(2025, 1, 1), -6))</f>
        <v>1</v>
      </c>
      <c r="E27" s="205">
        <f>COUNTIFS('作業用'!$E$108:$E$400,$A27, '作業用'!$B$108:$B$400, "&lt;="&amp;EOMONTH(DATE(2025,2, 1), 0), '作業用'!$B$108:$B$400, "&gt;="&amp;EDATE(DATE(2025,2, 1), -6))</f>
        <v>2</v>
      </c>
      <c r="F27" s="205">
        <f>COUNTIFS('作業用'!$E$108:$E$400,$A27, '作業用'!$B$108:$B$400, "&lt;="&amp;EOMONTH(DATE(2025, 3, 1), 0), '作業用'!$B$108:$B$400, "&gt;="&amp;EDATE(DATE(2025, 3, 1), -6))</f>
        <v>3</v>
      </c>
      <c r="G27" s="205">
        <f>COUNTIFS('作業用'!$E$108:$E$400,$A27, '作業用'!$B$108:$B$400, "&lt;="&amp;EOMONTH(DATE(2025, 4, 1), 0), '作業用'!$B$108:$B$400, "&gt;="&amp;EDATE(DATE(2025, 5, 1), -6))</f>
        <v>3</v>
      </c>
      <c r="H27" s="205">
        <f>COUNTIFS('作業用'!$E$108:$E$400,$A27, '作業用'!$B$108:$B$400, "&lt;="&amp;EOMONTH(DATE(2025, 5, 1), 0), '作業用'!$B$108:$B$400, "&gt;="&amp;EDATE(DATE(2025, 5, 1), -6))</f>
        <v>4</v>
      </c>
      <c r="I27" s="205">
        <f>COUNTIFS('作業用'!$E$108:$E$400,$A27, '作業用'!$B$108:$B$400, "&lt;="&amp;EOMONTH(DATE(2025, 6, 1), 0), '作業用'!$B$108:$B$400, "&gt;="&amp;EDATE(DATE(2025, 6, 1), -6))</f>
        <v>5</v>
      </c>
      <c r="J27" s="205">
        <f>COUNTIFS('作業用'!$E$108:$E$400,$A27, '作業用'!$B$108:$B$400, "&lt;="&amp;EOMONTH(DATE(2025, 7, 1), 0), '作業用'!$B$108:$B$400, "&gt;="&amp;EDATE(DATE(2025, 7, 1), -6))</f>
        <v>5</v>
      </c>
      <c r="K27" s="205">
        <f>COUNTIFS('作業用'!$E$108:$E$400,$A27, '作業用'!$B$108:$B$400, "&lt;="&amp;EOMONTH(DATE(2025, 8, 1), 0), '作業用'!$B$108:$B$400, "&gt;="&amp;EDATE(DATE(2025, 8, 1), -6))</f>
        <v>6</v>
      </c>
      <c r="L27" s="205">
        <f>COUNTIFS('作業用'!$E$108:$E$400,$A27, '作業用'!$B$108:$B$400, "&lt;="&amp;EOMONTH(DATE(2025, 9, 1), 0), '作業用'!$B$108:$B$400, "&gt;="&amp;EDATE(DATE(2025, 9, 1), -6))</f>
        <v>6</v>
      </c>
      <c r="M27" s="205">
        <f>COUNTIFS('作業用'!$E$108:$E$400,$A27, '作業用'!$B$108:$B$400, "&lt;="&amp;EOMONTH(DATE(2025, 10, 1), 0), '作業用'!$B$108:$B$400, "&gt;="&amp;EDATE(DATE(2025, 10, 1), -6))</f>
        <v>6</v>
      </c>
    </row>
    <row r="28">
      <c r="A28" s="205" t="s">
        <v>1852</v>
      </c>
      <c r="B28" s="205">
        <f>COUNTIFS('作業用'!$E$108:$E$400,$A28, '作業用'!$B$108:$B$400, "&lt;="&amp;EOMONTH(DATE(2024, 11, 1), 0), '作業用'!$B$108:$B$400, "&gt;="&amp;EDATE(DATE(2024, 11, 1), -6))</f>
        <v>0</v>
      </c>
      <c r="C28" s="205">
        <f>COUNTIFS('作業用'!$E$108:$E$400,$A28, '作業用'!$B$108:$B$400, "&lt;="&amp;EOMONTH(DATE(2024, 12, 1), 0), '作業用'!$B$108:$B$400, "&gt;="&amp;EDATE(DATE(2024, 12, 1), -6))</f>
        <v>1</v>
      </c>
      <c r="D28" s="205">
        <f>COUNTIFS('作業用'!$E$108:$E$400,$A28, '作業用'!$B$108:$B$400, "&lt;="&amp;EOMONTH(DATE(2025, 1, 1), 0), '作業用'!$B$108:$B$400, "&gt;="&amp;EDATE(DATE(2025, 1, 1), -6))</f>
        <v>1</v>
      </c>
      <c r="E28" s="205">
        <f>COUNTIFS('作業用'!$E$108:$E$400,$A28, '作業用'!$B$108:$B$400, "&lt;="&amp;EOMONTH(DATE(2025,2, 1), 0), '作業用'!$B$108:$B$400, "&gt;="&amp;EDATE(DATE(2025,2, 1), -6))</f>
        <v>2</v>
      </c>
      <c r="F28" s="205">
        <f>COUNTIFS('作業用'!$E$108:$E$400,$A28, '作業用'!$B$108:$B$400, "&lt;="&amp;EOMONTH(DATE(2025, 3, 1), 0), '作業用'!$B$108:$B$400, "&gt;="&amp;EDATE(DATE(2025, 3, 1), -6))</f>
        <v>3</v>
      </c>
      <c r="G28" s="205">
        <f>COUNTIFS('作業用'!$E$108:$E$400,$A28, '作業用'!$B$108:$B$400, "&lt;="&amp;EOMONTH(DATE(2025, 4, 1), 0), '作業用'!$B$108:$B$400, "&gt;="&amp;EDATE(DATE(2025, 5, 1), -6))</f>
        <v>3</v>
      </c>
      <c r="H28" s="205">
        <f>COUNTIFS('作業用'!$E$108:$E$400,$A28, '作業用'!$B$108:$B$400, "&lt;="&amp;EOMONTH(DATE(2025, 5, 1), 0), '作業用'!$B$108:$B$400, "&gt;="&amp;EDATE(DATE(2025, 5, 1), -6))</f>
        <v>4</v>
      </c>
      <c r="I28" s="205">
        <f>COUNTIFS('作業用'!$E$108:$E$400,$A28, '作業用'!$B$108:$B$400, "&lt;="&amp;EOMONTH(DATE(2025, 6, 1), 0), '作業用'!$B$108:$B$400, "&gt;="&amp;EDATE(DATE(2025, 6, 1), -6))</f>
        <v>5</v>
      </c>
      <c r="J28" s="205">
        <f>COUNTIFS('作業用'!$E$108:$E$400,$A28, '作業用'!$B$108:$B$400, "&lt;="&amp;EOMONTH(DATE(2025, 7, 1), 0), '作業用'!$B$108:$B$400, "&gt;="&amp;EDATE(DATE(2025, 7, 1), -6))</f>
        <v>5</v>
      </c>
      <c r="K28" s="205">
        <f>COUNTIFS('作業用'!$E$108:$E$400,$A28, '作業用'!$B$108:$B$400, "&lt;="&amp;EOMONTH(DATE(2025, 8, 1), 0), '作業用'!$B$108:$B$400, "&gt;="&amp;EDATE(DATE(2025, 8, 1), -6))</f>
        <v>6</v>
      </c>
      <c r="L28" s="205">
        <f>COUNTIFS('作業用'!$E$108:$E$400,$A28, '作業用'!$B$108:$B$400, "&lt;="&amp;EOMONTH(DATE(2025, 9, 1), 0), '作業用'!$B$108:$B$400, "&gt;="&amp;EDATE(DATE(2025, 9, 1), -6))</f>
        <v>6</v>
      </c>
      <c r="M28" s="205">
        <f>COUNTIFS('作業用'!$E$108:$E$400,$A28, '作業用'!$B$108:$B$400, "&lt;="&amp;EOMONTH(DATE(2025, 10, 1), 0), '作業用'!$B$108:$B$400, "&gt;="&amp;EDATE(DATE(2025, 10, 1), -6))</f>
        <v>6</v>
      </c>
    </row>
    <row r="29">
      <c r="A29" s="205" t="s">
        <v>1853</v>
      </c>
      <c r="B29" s="205">
        <f>COUNTIFS('作業用'!$E$108:$E$400,$A29, '作業用'!$B$108:$B$400, "&lt;="&amp;EOMONTH(DATE(2024, 11, 1), 0), '作業用'!$B$108:$B$400, "&gt;="&amp;EDATE(DATE(2024, 11, 1), -6))</f>
        <v>0</v>
      </c>
      <c r="C29" s="205">
        <f>COUNTIFS('作業用'!$E$108:$E$400,$A29, '作業用'!$B$108:$B$400, "&lt;="&amp;EOMONTH(DATE(2024, 12, 1), 0), '作業用'!$B$108:$B$400, "&gt;="&amp;EDATE(DATE(2024, 12, 1), -6))</f>
        <v>1</v>
      </c>
      <c r="D29" s="205">
        <f>COUNTIFS('作業用'!$E$108:$E$400,$A29, '作業用'!$B$108:$B$400, "&lt;="&amp;EOMONTH(DATE(2025, 1, 1), 0), '作業用'!$B$108:$B$400, "&gt;="&amp;EDATE(DATE(2025, 1, 1), -6))</f>
        <v>1</v>
      </c>
      <c r="E29" s="205">
        <f>COUNTIFS('作業用'!$E$108:$E$400,$A29, '作業用'!$B$108:$B$400, "&lt;="&amp;EOMONTH(DATE(2025,2, 1), 0), '作業用'!$B$108:$B$400, "&gt;="&amp;EDATE(DATE(2025,2, 1), -6))</f>
        <v>2</v>
      </c>
      <c r="F29" s="205">
        <f>COUNTIFS('作業用'!$E$108:$E$400,$A29, '作業用'!$B$108:$B$400, "&lt;="&amp;EOMONTH(DATE(2025, 3, 1), 0), '作業用'!$B$108:$B$400, "&gt;="&amp;EDATE(DATE(2025, 3, 1), -6))</f>
        <v>3</v>
      </c>
      <c r="G29" s="205">
        <f>COUNTIFS('作業用'!$E$108:$E$400,$A29, '作業用'!$B$108:$B$400, "&lt;="&amp;EOMONTH(DATE(2025, 4, 1), 0), '作業用'!$B$108:$B$400, "&gt;="&amp;EDATE(DATE(2025, 5, 1), -6))</f>
        <v>3</v>
      </c>
      <c r="H29" s="205">
        <f>COUNTIFS('作業用'!$E$108:$E$400,$A29, '作業用'!$B$108:$B$400, "&lt;="&amp;EOMONTH(DATE(2025, 5, 1), 0), '作業用'!$B$108:$B$400, "&gt;="&amp;EDATE(DATE(2025, 5, 1), -6))</f>
        <v>4</v>
      </c>
      <c r="I29" s="205">
        <f>COUNTIFS('作業用'!$E$108:$E$400,$A29, '作業用'!$B$108:$B$400, "&lt;="&amp;EOMONTH(DATE(2025, 6, 1), 0), '作業用'!$B$108:$B$400, "&gt;="&amp;EDATE(DATE(2025, 6, 1), -6))</f>
        <v>5</v>
      </c>
      <c r="J29" s="205">
        <f>COUNTIFS('作業用'!$E$108:$E$400,$A29, '作業用'!$B$108:$B$400, "&lt;="&amp;EOMONTH(DATE(2025, 7, 1), 0), '作業用'!$B$108:$B$400, "&gt;="&amp;EDATE(DATE(2025, 7, 1), -6))</f>
        <v>5</v>
      </c>
      <c r="K29" s="205">
        <f>COUNTIFS('作業用'!$E$108:$E$400,$A29, '作業用'!$B$108:$B$400, "&lt;="&amp;EOMONTH(DATE(2025, 8, 1), 0), '作業用'!$B$108:$B$400, "&gt;="&amp;EDATE(DATE(2025, 8, 1), -6))</f>
        <v>6</v>
      </c>
      <c r="L29" s="205">
        <f>COUNTIFS('作業用'!$E$108:$E$400,$A29, '作業用'!$B$108:$B$400, "&lt;="&amp;EOMONTH(DATE(2025, 9, 1), 0), '作業用'!$B$108:$B$400, "&gt;="&amp;EDATE(DATE(2025, 9, 1), -6))</f>
        <v>6</v>
      </c>
      <c r="M29" s="205">
        <f>COUNTIFS('作業用'!$E$108:$E$400,$A29, '作業用'!$B$108:$B$400, "&lt;="&amp;EOMONTH(DATE(2025, 10, 1), 0), '作業用'!$B$108:$B$400, "&gt;="&amp;EDATE(DATE(2025, 10, 1), -6))</f>
        <v>6</v>
      </c>
    </row>
    <row r="30">
      <c r="A30" s="205" t="s">
        <v>1854</v>
      </c>
      <c r="B30" s="205">
        <f>COUNTIFS('作業用'!$E$108:$E$400,$A30, '作業用'!$B$108:$B$400, "&lt;="&amp;EOMONTH(DATE(2024, 11, 1), 0), '作業用'!$B$108:$B$400, "&gt;="&amp;EDATE(DATE(2024, 11, 1), -6))</f>
        <v>0</v>
      </c>
      <c r="C30" s="205">
        <f>COUNTIFS('作業用'!$E$108:$E$400,$A30, '作業用'!$B$108:$B$400, "&lt;="&amp;EOMONTH(DATE(2024, 12, 1), 0), '作業用'!$B$108:$B$400, "&gt;="&amp;EDATE(DATE(2024, 12, 1), -6))</f>
        <v>1</v>
      </c>
      <c r="D30" s="205">
        <f>COUNTIFS('作業用'!$E$108:$E$400,$A30, '作業用'!$B$108:$B$400, "&lt;="&amp;EOMONTH(DATE(2025, 1, 1), 0), '作業用'!$B$108:$B$400, "&gt;="&amp;EDATE(DATE(2025, 1, 1), -6))</f>
        <v>1</v>
      </c>
      <c r="E30" s="205">
        <f>COUNTIFS('作業用'!$E$108:$E$400,$A30, '作業用'!$B$108:$B$400, "&lt;="&amp;EOMONTH(DATE(2025,2, 1), 0), '作業用'!$B$108:$B$400, "&gt;="&amp;EDATE(DATE(2025,2, 1), -6))</f>
        <v>2</v>
      </c>
      <c r="F30" s="205">
        <f>COUNTIFS('作業用'!$E$108:$E$400,$A30, '作業用'!$B$108:$B$400, "&lt;="&amp;EOMONTH(DATE(2025, 3, 1), 0), '作業用'!$B$108:$B$400, "&gt;="&amp;EDATE(DATE(2025, 3, 1), -6))</f>
        <v>2</v>
      </c>
      <c r="G30" s="205">
        <f>COUNTIFS('作業用'!$E$108:$E$400,$A30, '作業用'!$B$108:$B$400, "&lt;="&amp;EOMONTH(DATE(2025, 4, 1), 0), '作業用'!$B$108:$B$400, "&gt;="&amp;EDATE(DATE(2025, 5, 1), -6))</f>
        <v>3</v>
      </c>
      <c r="H30" s="205">
        <f>COUNTIFS('作業用'!$E$108:$E$400,$A30, '作業用'!$B$108:$B$400, "&lt;="&amp;EOMONTH(DATE(2025, 5, 1), 0), '作業用'!$B$108:$B$400, "&gt;="&amp;EDATE(DATE(2025, 5, 1), -6))</f>
        <v>4</v>
      </c>
      <c r="I30" s="205">
        <f>COUNTIFS('作業用'!$E$108:$E$400,$A30, '作業用'!$B$108:$B$400, "&lt;="&amp;EOMONTH(DATE(2025, 6, 1), 0), '作業用'!$B$108:$B$400, "&gt;="&amp;EDATE(DATE(2025, 6, 1), -6))</f>
        <v>5</v>
      </c>
      <c r="J30" s="205">
        <f>COUNTIFS('作業用'!$E$108:$E$400,$A30, '作業用'!$B$108:$B$400, "&lt;="&amp;EOMONTH(DATE(2025, 7, 1), 0), '作業用'!$B$108:$B$400, "&gt;="&amp;EDATE(DATE(2025, 7, 1), -6))</f>
        <v>5</v>
      </c>
      <c r="K30" s="205">
        <f>COUNTIFS('作業用'!$E$108:$E$400,$A30, '作業用'!$B$108:$B$400, "&lt;="&amp;EOMONTH(DATE(2025, 8, 1), 0), '作業用'!$B$108:$B$400, "&gt;="&amp;EDATE(DATE(2025, 8, 1), -6))</f>
        <v>6</v>
      </c>
      <c r="L30" s="205">
        <f>COUNTIFS('作業用'!$E$108:$E$400,$A30, '作業用'!$B$108:$B$400, "&lt;="&amp;EOMONTH(DATE(2025, 9, 1), 0), '作業用'!$B$108:$B$400, "&gt;="&amp;EDATE(DATE(2025, 9, 1), -6))</f>
        <v>6</v>
      </c>
      <c r="M30" s="205">
        <f>COUNTIFS('作業用'!$E$108:$E$400,$A30, '作業用'!$B$108:$B$400, "&lt;="&amp;EOMONTH(DATE(2025, 10, 1), 0), '作業用'!$B$108:$B$400, "&gt;="&amp;EDATE(DATE(2025, 10, 1), -6))</f>
        <v>7</v>
      </c>
    </row>
    <row r="31">
      <c r="A31" s="205" t="s">
        <v>1855</v>
      </c>
      <c r="B31" s="205">
        <f>COUNTIFS('作業用'!$E$108:$E$400,$A31, '作業用'!$B$108:$B$400, "&lt;="&amp;EOMONTH(DATE(2024, 11, 1), 0), '作業用'!$B$108:$B$400, "&gt;="&amp;EDATE(DATE(2024, 11, 1), -6))</f>
        <v>0</v>
      </c>
      <c r="C31" s="205">
        <f>COUNTIFS('作業用'!$E$108:$E$400,$A31, '作業用'!$B$108:$B$400, "&lt;="&amp;EOMONTH(DATE(2024, 12, 1), 0), '作業用'!$B$108:$B$400, "&gt;="&amp;EDATE(DATE(2024, 12, 1), -6))</f>
        <v>1</v>
      </c>
      <c r="D31" s="205">
        <f>COUNTIFS('作業用'!$E$108:$E$400,$A31, '作業用'!$B$108:$B$400, "&lt;="&amp;EOMONTH(DATE(2025, 1, 1), 0), '作業用'!$B$108:$B$400, "&gt;="&amp;EDATE(DATE(2025, 1, 1), -6))</f>
        <v>1</v>
      </c>
      <c r="E31" s="205">
        <f>COUNTIFS('作業用'!$E$108:$E$400,$A31, '作業用'!$B$108:$B$400, "&lt;="&amp;EOMONTH(DATE(2025,2, 1), 0), '作業用'!$B$108:$B$400, "&gt;="&amp;EDATE(DATE(2025,2, 1), -6))</f>
        <v>2</v>
      </c>
      <c r="F31" s="205">
        <f>COUNTIFS('作業用'!$E$108:$E$400,$A31, '作業用'!$B$108:$B$400, "&lt;="&amp;EOMONTH(DATE(2025, 3, 1), 0), '作業用'!$B$108:$B$400, "&gt;="&amp;EDATE(DATE(2025, 3, 1), -6))</f>
        <v>2</v>
      </c>
      <c r="G31" s="205">
        <f>COUNTIFS('作業用'!$E$108:$E$400,$A31, '作業用'!$B$108:$B$400, "&lt;="&amp;EOMONTH(DATE(2025, 4, 1), 0), '作業用'!$B$108:$B$400, "&gt;="&amp;EDATE(DATE(2025, 5, 1), -6))</f>
        <v>3</v>
      </c>
      <c r="H31" s="205">
        <f>COUNTIFS('作業用'!$E$108:$E$400,$A31, '作業用'!$B$108:$B$400, "&lt;="&amp;EOMONTH(DATE(2025, 5, 1), 0), '作業用'!$B$108:$B$400, "&gt;="&amp;EDATE(DATE(2025, 5, 1), -6))</f>
        <v>4</v>
      </c>
      <c r="I31" s="205">
        <f>COUNTIFS('作業用'!$E$108:$E$400,$A31, '作業用'!$B$108:$B$400, "&lt;="&amp;EOMONTH(DATE(2025, 6, 1), 0), '作業用'!$B$108:$B$400, "&gt;="&amp;EDATE(DATE(2025, 6, 1), -6))</f>
        <v>5</v>
      </c>
      <c r="J31" s="205">
        <f>COUNTIFS('作業用'!$E$108:$E$400,$A31, '作業用'!$B$108:$B$400, "&lt;="&amp;EOMONTH(DATE(2025, 7, 1), 0), '作業用'!$B$108:$B$400, "&gt;="&amp;EDATE(DATE(2025, 7, 1), -6))</f>
        <v>5</v>
      </c>
      <c r="K31" s="205">
        <f>COUNTIFS('作業用'!$E$108:$E$400,$A31, '作業用'!$B$108:$B$400, "&lt;="&amp;EOMONTH(DATE(2025, 8, 1), 0), '作業用'!$B$108:$B$400, "&gt;="&amp;EDATE(DATE(2025, 8, 1), -6))</f>
        <v>6</v>
      </c>
      <c r="L31" s="205">
        <f>COUNTIFS('作業用'!$E$108:$E$400,$A31, '作業用'!$B$108:$B$400, "&lt;="&amp;EOMONTH(DATE(2025, 9, 1), 0), '作業用'!$B$108:$B$400, "&gt;="&amp;EDATE(DATE(2025, 9, 1), -6))</f>
        <v>6</v>
      </c>
      <c r="M31" s="205">
        <f>COUNTIFS('作業用'!$E$108:$E$400,$A31, '作業用'!$B$108:$B$400, "&lt;="&amp;EOMONTH(DATE(2025, 10, 1), 0), '作業用'!$B$108:$B$400, "&gt;="&amp;EDATE(DATE(2025, 10, 1), -6))</f>
        <v>7</v>
      </c>
    </row>
    <row r="32">
      <c r="A32" s="205" t="s">
        <v>1856</v>
      </c>
      <c r="B32" s="205">
        <f>COUNTIFS('作業用'!$E$108:$E$400,$A32, '作業用'!$B$108:$B$400, "&lt;="&amp;EOMONTH(DATE(2024, 11, 1), 0), '作業用'!$B$108:$B$400, "&gt;="&amp;EDATE(DATE(2024, 11, 1), -6))</f>
        <v>0</v>
      </c>
      <c r="C32" s="205">
        <f>COUNTIFS('作業用'!$E$108:$E$400,$A32, '作業用'!$B$108:$B$400, "&lt;="&amp;EOMONTH(DATE(2024, 12, 1), 0), '作業用'!$B$108:$B$400, "&gt;="&amp;EDATE(DATE(2024, 12, 1), -6))</f>
        <v>1</v>
      </c>
      <c r="D32" s="205">
        <f>COUNTIFS('作業用'!$E$108:$E$400,$A32, '作業用'!$B$108:$B$400, "&lt;="&amp;EOMONTH(DATE(2025, 1, 1), 0), '作業用'!$B$108:$B$400, "&gt;="&amp;EDATE(DATE(2025, 1, 1), -6))</f>
        <v>1</v>
      </c>
      <c r="E32" s="205">
        <f>COUNTIFS('作業用'!$E$108:$E$400,$A32, '作業用'!$B$108:$B$400, "&lt;="&amp;EOMONTH(DATE(2025,2, 1), 0), '作業用'!$B$108:$B$400, "&gt;="&amp;EDATE(DATE(2025,2, 1), -6))</f>
        <v>2</v>
      </c>
      <c r="F32" s="205">
        <f>COUNTIFS('作業用'!$E$108:$E$400,$A32, '作業用'!$B$108:$B$400, "&lt;="&amp;EOMONTH(DATE(2025, 3, 1), 0), '作業用'!$B$108:$B$400, "&gt;="&amp;EDATE(DATE(2025, 3, 1), -6))</f>
        <v>2</v>
      </c>
      <c r="G32" s="205">
        <f>COUNTIFS('作業用'!$E$108:$E$400,$A32, '作業用'!$B$108:$B$400, "&lt;="&amp;EOMONTH(DATE(2025, 4, 1), 0), '作業用'!$B$108:$B$400, "&gt;="&amp;EDATE(DATE(2025, 5, 1), -6))</f>
        <v>3</v>
      </c>
      <c r="H32" s="205">
        <f>COUNTIFS('作業用'!$E$108:$E$400,$A32, '作業用'!$B$108:$B$400, "&lt;="&amp;EOMONTH(DATE(2025, 5, 1), 0), '作業用'!$B$108:$B$400, "&gt;="&amp;EDATE(DATE(2025, 5, 1), -6))</f>
        <v>4</v>
      </c>
      <c r="I32" s="205">
        <f>COUNTIFS('作業用'!$E$108:$E$400,$A32, '作業用'!$B$108:$B$400, "&lt;="&amp;EOMONTH(DATE(2025, 6, 1), 0), '作業用'!$B$108:$B$400, "&gt;="&amp;EDATE(DATE(2025, 6, 1), -6))</f>
        <v>5</v>
      </c>
      <c r="J32" s="205">
        <f>COUNTIFS('作業用'!$E$108:$E$400,$A32, '作業用'!$B$108:$B$400, "&lt;="&amp;EOMONTH(DATE(2025, 7, 1), 0), '作業用'!$B$108:$B$400, "&gt;="&amp;EDATE(DATE(2025, 7, 1), -6))</f>
        <v>5</v>
      </c>
      <c r="K32" s="205">
        <f>COUNTIFS('作業用'!$E$108:$E$400,$A32, '作業用'!$B$108:$B$400, "&lt;="&amp;EOMONTH(DATE(2025, 8, 1), 0), '作業用'!$B$108:$B$400, "&gt;="&amp;EDATE(DATE(2025, 8, 1), -6))</f>
        <v>6</v>
      </c>
      <c r="L32" s="205">
        <f>COUNTIFS('作業用'!$E$108:$E$400,$A32, '作業用'!$B$108:$B$400, "&lt;="&amp;EOMONTH(DATE(2025, 9, 1), 0), '作業用'!$B$108:$B$400, "&gt;="&amp;EDATE(DATE(2025, 9, 1), -6))</f>
        <v>6</v>
      </c>
      <c r="M32" s="205">
        <f>COUNTIFS('作業用'!$E$108:$E$400,$A32, '作業用'!$B$108:$B$400, "&lt;="&amp;EOMONTH(DATE(2025, 10, 1), 0), '作業用'!$B$108:$B$400, "&gt;="&amp;EDATE(DATE(2025, 10, 1), -6))</f>
        <v>7</v>
      </c>
    </row>
    <row r="33">
      <c r="A33" s="205" t="s">
        <v>1857</v>
      </c>
      <c r="B33" s="205">
        <f>COUNTIFS('作業用'!$E$108:$E$400,$A33, '作業用'!$B$108:$B$400, "&lt;="&amp;EOMONTH(DATE(2024, 11, 1), 0), '作業用'!$B$108:$B$400, "&gt;="&amp;EDATE(DATE(2024, 11, 1), -6))</f>
        <v>0</v>
      </c>
      <c r="C33" s="205">
        <f>COUNTIFS('作業用'!$E$108:$E$400,$A33, '作業用'!$B$108:$B$400, "&lt;="&amp;EOMONTH(DATE(2024, 12, 1), 0), '作業用'!$B$108:$B$400, "&gt;="&amp;EDATE(DATE(2024, 12, 1), -6))</f>
        <v>0</v>
      </c>
      <c r="D33" s="205">
        <f>COUNTIFS('作業用'!$E$108:$E$400,$A33, '作業用'!$B$108:$B$400, "&lt;="&amp;EOMONTH(DATE(2025, 1, 1), 0), '作業用'!$B$108:$B$400, "&gt;="&amp;EDATE(DATE(2025, 1, 1), -6))</f>
        <v>1</v>
      </c>
      <c r="E33" s="205">
        <f>COUNTIFS('作業用'!$E$108:$E$400,$A33, '作業用'!$B$108:$B$400, "&lt;="&amp;EOMONTH(DATE(2025,2, 1), 0), '作業用'!$B$108:$B$400, "&gt;="&amp;EDATE(DATE(2025,2, 1), -6))</f>
        <v>2</v>
      </c>
      <c r="F33" s="205">
        <f>COUNTIFS('作業用'!$E$108:$E$400,$A33, '作業用'!$B$108:$B$400, "&lt;="&amp;EOMONTH(DATE(2025, 3, 1), 0), '作業用'!$B$108:$B$400, "&gt;="&amp;EDATE(DATE(2025, 3, 1), -6))</f>
        <v>2</v>
      </c>
      <c r="G33" s="205">
        <f>COUNTIFS('作業用'!$E$108:$E$400,$A33, '作業用'!$B$108:$B$400, "&lt;="&amp;EOMONTH(DATE(2025, 4, 1), 0), '作業用'!$B$108:$B$400, "&gt;="&amp;EDATE(DATE(2025, 5, 1), -6))</f>
        <v>3</v>
      </c>
      <c r="H33" s="205">
        <f>COUNTIFS('作業用'!$E$108:$E$400,$A33, '作業用'!$B$108:$B$400, "&lt;="&amp;EOMONTH(DATE(2025, 5, 1), 0), '作業用'!$B$108:$B$400, "&gt;="&amp;EDATE(DATE(2025, 5, 1), -6))</f>
        <v>4</v>
      </c>
      <c r="I33" s="205">
        <f>COUNTIFS('作業用'!$E$108:$E$400,$A33, '作業用'!$B$108:$B$400, "&lt;="&amp;EOMONTH(DATE(2025, 6, 1), 0), '作業用'!$B$108:$B$400, "&gt;="&amp;EDATE(DATE(2025, 6, 1), -6))</f>
        <v>5</v>
      </c>
      <c r="J33" s="205">
        <f>COUNTIFS('作業用'!$E$108:$E$400,$A33, '作業用'!$B$108:$B$400, "&lt;="&amp;EOMONTH(DATE(2025, 7, 1), 0), '作業用'!$B$108:$B$400, "&gt;="&amp;EDATE(DATE(2025, 7, 1), -6))</f>
        <v>6</v>
      </c>
      <c r="K33" s="205">
        <f>COUNTIFS('作業用'!$E$108:$E$400,$A33, '作業用'!$B$108:$B$400, "&lt;="&amp;EOMONTH(DATE(2025, 8, 1), 0), '作業用'!$B$108:$B$400, "&gt;="&amp;EDATE(DATE(2025, 8, 1), -6))</f>
        <v>6</v>
      </c>
      <c r="L33" s="205">
        <f>COUNTIFS('作業用'!$E$108:$E$400,$A33, '作業用'!$B$108:$B$400, "&lt;="&amp;EOMONTH(DATE(2025, 9, 1), 0), '作業用'!$B$108:$B$400, "&gt;="&amp;EDATE(DATE(2025, 9, 1), -6))</f>
        <v>6</v>
      </c>
      <c r="M33" s="205">
        <f>COUNTIFS('作業用'!$E$108:$E$400,$A33, '作業用'!$B$108:$B$400, "&lt;="&amp;EOMONTH(DATE(2025, 10, 1), 0), '作業用'!$B$108:$B$400, "&gt;="&amp;EDATE(DATE(2025, 10, 1), -6))</f>
        <v>7</v>
      </c>
    </row>
    <row r="34">
      <c r="A34" s="205" t="s">
        <v>1858</v>
      </c>
      <c r="B34" s="205">
        <f>COUNTIFS('作業用'!$E$108:$E$400,$A34, '作業用'!$B$108:$B$400, "&lt;="&amp;EOMONTH(DATE(2024, 11, 1), 0), '作業用'!$B$108:$B$400, "&gt;="&amp;EDATE(DATE(2024, 11, 1), -6))</f>
        <v>0</v>
      </c>
      <c r="C34" s="205">
        <f>COUNTIFS('作業用'!$E$108:$E$400,$A34, '作業用'!$B$108:$B$400, "&lt;="&amp;EOMONTH(DATE(2024, 12, 1), 0), '作業用'!$B$108:$B$400, "&gt;="&amp;EDATE(DATE(2024, 12, 1), -6))</f>
        <v>0</v>
      </c>
      <c r="D34" s="205">
        <f>COUNTIFS('作業用'!$E$108:$E$400,$A34, '作業用'!$B$108:$B$400, "&lt;="&amp;EOMONTH(DATE(2025, 1, 1), 0), '作業用'!$B$108:$B$400, "&gt;="&amp;EDATE(DATE(2025, 1, 1), -6))</f>
        <v>1</v>
      </c>
      <c r="E34" s="205">
        <f>COUNTIFS('作業用'!$E$108:$E$400,$A34, '作業用'!$B$108:$B$400, "&lt;="&amp;EOMONTH(DATE(2025,2, 1), 0), '作業用'!$B$108:$B$400, "&gt;="&amp;EDATE(DATE(2025,2, 1), -6))</f>
        <v>2</v>
      </c>
      <c r="F34" s="205">
        <f>COUNTIFS('作業用'!$E$108:$E$400,$A34, '作業用'!$B$108:$B$400, "&lt;="&amp;EOMONTH(DATE(2025, 3, 1), 0), '作業用'!$B$108:$B$400, "&gt;="&amp;EDATE(DATE(2025, 3, 1), -6))</f>
        <v>2</v>
      </c>
      <c r="G34" s="205">
        <f>COUNTIFS('作業用'!$E$108:$E$400,$A34, '作業用'!$B$108:$B$400, "&lt;="&amp;EOMONTH(DATE(2025, 4, 1), 0), '作業用'!$B$108:$B$400, "&gt;="&amp;EDATE(DATE(2025, 5, 1), -6))</f>
        <v>3</v>
      </c>
      <c r="H34" s="205">
        <f>COUNTIFS('作業用'!$E$108:$E$400,$A34, '作業用'!$B$108:$B$400, "&lt;="&amp;EOMONTH(DATE(2025, 5, 1), 0), '作業用'!$B$108:$B$400, "&gt;="&amp;EDATE(DATE(2025, 5, 1), -6))</f>
        <v>4</v>
      </c>
      <c r="I34" s="205">
        <f>COUNTIFS('作業用'!$E$108:$E$400,$A34, '作業用'!$B$108:$B$400, "&lt;="&amp;EOMONTH(DATE(2025, 6, 1), 0), '作業用'!$B$108:$B$400, "&gt;="&amp;EDATE(DATE(2025, 6, 1), -6))</f>
        <v>5</v>
      </c>
      <c r="J34" s="205">
        <f>COUNTIFS('作業用'!$E$108:$E$400,$A34, '作業用'!$B$108:$B$400, "&lt;="&amp;EOMONTH(DATE(2025, 7, 1), 0), '作業用'!$B$108:$B$400, "&gt;="&amp;EDATE(DATE(2025, 7, 1), -6))</f>
        <v>6</v>
      </c>
      <c r="K34" s="205">
        <f>COUNTIFS('作業用'!$E$108:$E$400,$A34, '作業用'!$B$108:$B$400, "&lt;="&amp;EOMONTH(DATE(2025, 8, 1), 0), '作業用'!$B$108:$B$400, "&gt;="&amp;EDATE(DATE(2025, 8, 1), -6))</f>
        <v>5</v>
      </c>
      <c r="L34" s="205">
        <f>COUNTIFS('作業用'!$E$108:$E$400,$A34, '作業用'!$B$108:$B$400, "&lt;="&amp;EOMONTH(DATE(2025, 9, 1), 0), '作業用'!$B$108:$B$400, "&gt;="&amp;EDATE(DATE(2025, 9, 1), -6))</f>
        <v>6</v>
      </c>
      <c r="M34" s="205">
        <f>COUNTIFS('作業用'!$E$108:$E$400,$A34, '作業用'!$B$108:$B$400, "&lt;="&amp;EOMONTH(DATE(2025, 10, 1), 0), '作業用'!$B$108:$B$400, "&gt;="&amp;EDATE(DATE(2025, 10, 1), -6))</f>
        <v>7</v>
      </c>
    </row>
    <row r="35">
      <c r="A35" s="205" t="s">
        <v>1859</v>
      </c>
      <c r="B35" s="205">
        <f>COUNTIFS('作業用'!$E$108:$E$400,$A35, '作業用'!$B$108:$B$400, "&lt;="&amp;EOMONTH(DATE(2024, 11, 1), 0), '作業用'!$B$108:$B$400, "&gt;="&amp;EDATE(DATE(2024, 11, 1), -6))</f>
        <v>0</v>
      </c>
      <c r="C35" s="205">
        <f>COUNTIFS('作業用'!$E$108:$E$400,$A35, '作業用'!$B$108:$B$400, "&lt;="&amp;EOMONTH(DATE(2024, 12, 1), 0), '作業用'!$B$108:$B$400, "&gt;="&amp;EDATE(DATE(2024, 12, 1), -6))</f>
        <v>0</v>
      </c>
      <c r="D35" s="205">
        <f>COUNTIFS('作業用'!$E$108:$E$400,$A35, '作業用'!$B$108:$B$400, "&lt;="&amp;EOMONTH(DATE(2025, 1, 1), 0), '作業用'!$B$108:$B$400, "&gt;="&amp;EDATE(DATE(2025, 1, 1), -6))</f>
        <v>1</v>
      </c>
      <c r="E35" s="205">
        <f>COUNTIFS('作業用'!$E$108:$E$400,$A35, '作業用'!$B$108:$B$400, "&lt;="&amp;EOMONTH(DATE(2025,2, 1), 0), '作業用'!$B$108:$B$400, "&gt;="&amp;EDATE(DATE(2025,2, 1), -6))</f>
        <v>2</v>
      </c>
      <c r="F35" s="205">
        <f>COUNTIFS('作業用'!$E$108:$E$400,$A35, '作業用'!$B$108:$B$400, "&lt;="&amp;EOMONTH(DATE(2025, 3, 1), 0), '作業用'!$B$108:$B$400, "&gt;="&amp;EDATE(DATE(2025, 3, 1), -6))</f>
        <v>2</v>
      </c>
      <c r="G35" s="205">
        <f>COUNTIFS('作業用'!$E$108:$E$400,$A35, '作業用'!$B$108:$B$400, "&lt;="&amp;EOMONTH(DATE(2025, 4, 1), 0), '作業用'!$B$108:$B$400, "&gt;="&amp;EDATE(DATE(2025, 5, 1), -6))</f>
        <v>3</v>
      </c>
      <c r="H35" s="205">
        <f>COUNTIFS('作業用'!$E$108:$E$400,$A35, '作業用'!$B$108:$B$400, "&lt;="&amp;EOMONTH(DATE(2025, 5, 1), 0), '作業用'!$B$108:$B$400, "&gt;="&amp;EDATE(DATE(2025, 5, 1), -6))</f>
        <v>4</v>
      </c>
      <c r="I35" s="205">
        <f>COUNTIFS('作業用'!$E$108:$E$400,$A35, '作業用'!$B$108:$B$400, "&lt;="&amp;EOMONTH(DATE(2025, 6, 1), 0), '作業用'!$B$108:$B$400, "&gt;="&amp;EDATE(DATE(2025, 6, 1), -6))</f>
        <v>5</v>
      </c>
      <c r="J35" s="205">
        <f>COUNTIFS('作業用'!$E$108:$E$400,$A35, '作業用'!$B$108:$B$400, "&lt;="&amp;EOMONTH(DATE(2025, 7, 1), 0), '作業用'!$B$108:$B$400, "&gt;="&amp;EDATE(DATE(2025, 7, 1), -6))</f>
        <v>5</v>
      </c>
      <c r="K35" s="205">
        <f>COUNTIFS('作業用'!$E$108:$E$400,$A35, '作業用'!$B$108:$B$400, "&lt;="&amp;EOMONTH(DATE(2025, 8, 1), 0), '作業用'!$B$108:$B$400, "&gt;="&amp;EDATE(DATE(2025, 8, 1), -6))</f>
        <v>5</v>
      </c>
      <c r="L35" s="205">
        <f>COUNTIFS('作業用'!$E$108:$E$400,$A35, '作業用'!$B$108:$B$400, "&lt;="&amp;EOMONTH(DATE(2025, 9, 1), 0), '作業用'!$B$108:$B$400, "&gt;="&amp;EDATE(DATE(2025, 9, 1), -6))</f>
        <v>6</v>
      </c>
      <c r="M35" s="205">
        <f>COUNTIFS('作業用'!$E$108:$E$400,$A35, '作業用'!$B$108:$B$400, "&lt;="&amp;EOMONTH(DATE(2025, 10, 1), 0), '作業用'!$B$108:$B$400, "&gt;="&amp;EDATE(DATE(2025, 10, 1), -6))</f>
        <v>7</v>
      </c>
    </row>
    <row r="36">
      <c r="A36" s="205" t="s">
        <v>1864</v>
      </c>
      <c r="B36" s="205">
        <f>COUNTIFS('作業用'!$E$108:$E$400,$A36, '作業用'!$B$108:$B$400, "&lt;="&amp;EOMONTH(DATE(2024, 11, 1), 0), '作業用'!$B$108:$B$400, "&gt;="&amp;EDATE(DATE(2024, 11, 1), -6))</f>
        <v>0</v>
      </c>
      <c r="C36" s="205">
        <f>COUNTIFS('作業用'!$E$108:$E$400,$A36, '作業用'!$B$108:$B$400, "&lt;="&amp;EOMONTH(DATE(2024, 12, 1), 0), '作業用'!$B$108:$B$400, "&gt;="&amp;EDATE(DATE(2024, 12, 1), -6))</f>
        <v>0</v>
      </c>
      <c r="D36" s="205">
        <f>COUNTIFS('作業用'!$E$108:$E$400,$A36, '作業用'!$B$108:$B$400, "&lt;="&amp;EOMONTH(DATE(2025, 1, 1), 0), '作業用'!$B$108:$B$400, "&gt;="&amp;EDATE(DATE(2025, 1, 1), -6))</f>
        <v>0</v>
      </c>
      <c r="E36" s="205">
        <f>COUNTIFS('作業用'!$E$108:$E$400,$A36, '作業用'!$B$108:$B$400, "&lt;="&amp;EOMONTH(DATE(2025,2, 1), 0), '作業用'!$B$108:$B$400, "&gt;="&amp;EDATE(DATE(2025,2, 1), -6))</f>
        <v>0</v>
      </c>
      <c r="F36" s="205">
        <f>COUNTIFS('作業用'!$E$108:$E$400,$A36, '作業用'!$B$108:$B$400, "&lt;="&amp;EOMONTH(DATE(2025, 3, 1), 0), '作業用'!$B$108:$B$400, "&gt;="&amp;EDATE(DATE(2025, 3, 1), -6))</f>
        <v>0</v>
      </c>
      <c r="G36" s="205">
        <f>COUNTIFS('作業用'!$E$108:$E$400,$A36, '作業用'!$B$108:$B$400, "&lt;="&amp;EOMONTH(DATE(2025, 4, 1), 0), '作業用'!$B$108:$B$400, "&gt;="&amp;EDATE(DATE(2025, 5, 1), -6))</f>
        <v>0</v>
      </c>
      <c r="H36" s="205">
        <f>COUNTIFS('作業用'!$E$108:$E$400,$A36, '作業用'!$B$108:$B$400, "&lt;="&amp;EOMONTH(DATE(2025, 5, 1), 0), '作業用'!$B$108:$B$400, "&gt;="&amp;EDATE(DATE(2025, 5, 1), -6))</f>
        <v>0</v>
      </c>
      <c r="I36" s="205">
        <f>COUNTIFS('作業用'!$E$108:$E$400,$A36, '作業用'!$B$108:$B$400, "&lt;="&amp;EOMONTH(DATE(2025, 6, 1), 0), '作業用'!$B$108:$B$400, "&gt;="&amp;EDATE(DATE(2025, 6, 1), -6))</f>
        <v>0</v>
      </c>
      <c r="J36" s="205">
        <f>COUNTIFS('作業用'!$E$108:$E$400,$A36, '作業用'!$B$108:$B$400, "&lt;="&amp;EOMONTH(DATE(2025, 7, 1), 0), '作業用'!$B$108:$B$400, "&gt;="&amp;EDATE(DATE(2025, 7, 1), -6))</f>
        <v>0</v>
      </c>
      <c r="K36" s="205">
        <f>COUNTIFS('作業用'!$E$108:$E$400,$A36, '作業用'!$B$108:$B$400, "&lt;="&amp;EOMONTH(DATE(2025, 8, 1), 0), '作業用'!$B$108:$B$400, "&gt;="&amp;EDATE(DATE(2025, 8, 1), -6))</f>
        <v>1</v>
      </c>
      <c r="L36" s="205">
        <f>COUNTIFS('作業用'!$E$108:$E$400,$A36, '作業用'!$B$108:$B$400, "&lt;="&amp;EOMONTH(DATE(2025, 9, 1), 0), '作業用'!$B$108:$B$400, "&gt;="&amp;EDATE(DATE(2025, 9, 1), -6))</f>
        <v>2</v>
      </c>
      <c r="M36" s="205">
        <f>COUNTIFS('作業用'!$E$108:$E$400,$A36, '作業用'!$B$108:$B$400, "&lt;="&amp;EOMONTH(DATE(2025, 10, 1), 0), '作業用'!$B$108:$B$400, "&gt;="&amp;EDATE(DATE(2025, 10, 1), -6))</f>
        <v>2</v>
      </c>
    </row>
    <row r="37">
      <c r="A37" s="205" t="s">
        <v>1860</v>
      </c>
      <c r="B37" s="205">
        <f>COUNTIFS('作業用'!$E$108:$E$400,$A37, '作業用'!$B$108:$B$400, "&lt;="&amp;EOMONTH(DATE(2024, 11, 1), 0), '作業用'!$B$108:$B$400, "&gt;="&amp;EDATE(DATE(2024, 11, 1), -6))</f>
        <v>0</v>
      </c>
      <c r="C37" s="205">
        <f>COUNTIFS('作業用'!$E$108:$E$400,$A37, '作業用'!$B$108:$B$400, "&lt;="&amp;EOMONTH(DATE(2024, 12, 1), 0), '作業用'!$B$108:$B$400, "&gt;="&amp;EDATE(DATE(2024, 12, 1), -6))</f>
        <v>0</v>
      </c>
      <c r="D37" s="205">
        <f>COUNTIFS('作業用'!$E$108:$E$400,$A37, '作業用'!$B$108:$B$400, "&lt;="&amp;EOMONTH(DATE(2025, 1, 1), 0), '作業用'!$B$108:$B$400, "&gt;="&amp;EDATE(DATE(2025, 1, 1), -6))</f>
        <v>2</v>
      </c>
      <c r="E37" s="205">
        <f>COUNTIFS('作業用'!$E$108:$E$400,$A37, '作業用'!$B$108:$B$400, "&lt;="&amp;EOMONTH(DATE(2025,2, 1), 0), '作業用'!$B$108:$B$400, "&gt;="&amp;EDATE(DATE(2025,2, 1), -6))</f>
        <v>2</v>
      </c>
      <c r="F37" s="205">
        <f>COUNTIFS('作業用'!$E$108:$E$400,$A37, '作業用'!$B$108:$B$400, "&lt;="&amp;EOMONTH(DATE(2025, 3, 1), 0), '作業用'!$B$108:$B$400, "&gt;="&amp;EDATE(DATE(2025, 3, 1), -6))</f>
        <v>4</v>
      </c>
      <c r="G37" s="205">
        <f>COUNTIFS('作業用'!$E$108:$E$400,$A37, '作業用'!$B$108:$B$400, "&lt;="&amp;EOMONTH(DATE(2025, 4, 1), 0), '作業用'!$B$108:$B$400, "&gt;="&amp;EDATE(DATE(2025, 5, 1), -6))</f>
        <v>6</v>
      </c>
      <c r="H37" s="205">
        <f>COUNTIFS('作業用'!$E$108:$E$400,$A37, '作業用'!$B$108:$B$400, "&lt;="&amp;EOMONTH(DATE(2025, 5, 1), 0), '作業用'!$B$108:$B$400, "&gt;="&amp;EDATE(DATE(2025, 5, 1), -6))</f>
        <v>8</v>
      </c>
      <c r="I37" s="205">
        <f>COUNTIFS('作業用'!$E$108:$E$400,$A37, '作業用'!$B$108:$B$400, "&lt;="&amp;EOMONTH(DATE(2025, 6, 1), 0), '作業用'!$B$108:$B$400, "&gt;="&amp;EDATE(DATE(2025, 6, 1), -6))</f>
        <v>8</v>
      </c>
      <c r="J37" s="205">
        <f>COUNTIFS('作業用'!$E$108:$E$400,$A37, '作業用'!$B$108:$B$400, "&lt;="&amp;EOMONTH(DATE(2025, 7, 1), 0), '作業用'!$B$108:$B$400, "&gt;="&amp;EDATE(DATE(2025, 7, 1), -6))</f>
        <v>10</v>
      </c>
      <c r="K37" s="205">
        <f>COUNTIFS('作業用'!$E$108:$E$400,$A37, '作業用'!$B$108:$B$400, "&lt;="&amp;EOMONTH(DATE(2025, 8, 1), 0), '作業用'!$B$108:$B$400, "&gt;="&amp;EDATE(DATE(2025, 8, 1), -6))</f>
        <v>9</v>
      </c>
      <c r="L37" s="205">
        <f>COUNTIFS('作業用'!$E$108:$E$400,$A37, '作業用'!$B$108:$B$400, "&lt;="&amp;EOMONTH(DATE(2025, 9, 1), 0), '作業用'!$B$108:$B$400, "&gt;="&amp;EDATE(DATE(2025, 9, 1), -6))</f>
        <v>11</v>
      </c>
      <c r="M37" s="205">
        <f>COUNTIFS('作業用'!$E$108:$E$400,$A37, '作業用'!$B$108:$B$400, "&lt;="&amp;EOMONTH(DATE(2025, 10, 1), 0), '作業用'!$B$108:$B$400, "&gt;="&amp;EDATE(DATE(2025, 10, 1), -6))</f>
        <v>12</v>
      </c>
    </row>
    <row r="38">
      <c r="A38" s="205" t="s">
        <v>1861</v>
      </c>
      <c r="B38" s="205">
        <f>COUNTIFS('作業用'!$E$108:$E$400,$A38, '作業用'!$B$108:$B$400, "&lt;="&amp;EOMONTH(DATE(2024, 11, 1), 0), '作業用'!$B$108:$B$400, "&gt;="&amp;EDATE(DATE(2024, 11, 1), -6))</f>
        <v>0</v>
      </c>
      <c r="C38" s="205">
        <f>COUNTIFS('作業用'!$E$108:$E$400,$A38, '作業用'!$B$108:$B$400, "&lt;="&amp;EOMONTH(DATE(2024, 12, 1), 0), '作業用'!$B$108:$B$400, "&gt;="&amp;EDATE(DATE(2024, 12, 1), -6))</f>
        <v>0</v>
      </c>
      <c r="D38" s="205">
        <f>COUNTIFS('作業用'!$E$108:$E$400,$A38, '作業用'!$B$108:$B$400, "&lt;="&amp;EOMONTH(DATE(2025, 1, 1), 0), '作業用'!$B$108:$B$400, "&gt;="&amp;EDATE(DATE(2025, 1, 1), -6))</f>
        <v>1</v>
      </c>
      <c r="E38" s="205">
        <f>COUNTIFS('作業用'!$E$108:$E$400,$A38, '作業用'!$B$108:$B$400, "&lt;="&amp;EOMONTH(DATE(2025,2, 1), 0), '作業用'!$B$108:$B$400, "&gt;="&amp;EDATE(DATE(2025,2, 1), -6))</f>
        <v>1</v>
      </c>
      <c r="F38" s="205">
        <f>COUNTIFS('作業用'!$E$108:$E$400,$A38, '作業用'!$B$108:$B$400, "&lt;="&amp;EOMONTH(DATE(2025, 3, 1), 0), '作業用'!$B$108:$B$400, "&gt;="&amp;EDATE(DATE(2025, 3, 1), -6))</f>
        <v>2</v>
      </c>
      <c r="G38" s="205">
        <f>COUNTIFS('作業用'!$E$108:$E$400,$A38, '作業用'!$B$108:$B$400, "&lt;="&amp;EOMONTH(DATE(2025, 4, 1), 0), '作業用'!$B$108:$B$400, "&gt;="&amp;EDATE(DATE(2025, 5, 1), -6))</f>
        <v>3</v>
      </c>
      <c r="H38" s="205">
        <f>COUNTIFS('作業用'!$E$108:$E$400,$A38, '作業用'!$B$108:$B$400, "&lt;="&amp;EOMONTH(DATE(2025, 5, 1), 0), '作業用'!$B$108:$B$400, "&gt;="&amp;EDATE(DATE(2025, 5, 1), -6))</f>
        <v>4</v>
      </c>
      <c r="I38" s="205">
        <f>COUNTIFS('作業用'!$E$108:$E$400,$A38, '作業用'!$B$108:$B$400, "&lt;="&amp;EOMONTH(DATE(2025, 6, 1), 0), '作業用'!$B$108:$B$400, "&gt;="&amp;EDATE(DATE(2025, 6, 1), -6))</f>
        <v>4</v>
      </c>
      <c r="J38" s="205">
        <f>COUNTIFS('作業用'!$E$108:$E$400,$A38, '作業用'!$B$108:$B$400, "&lt;="&amp;EOMONTH(DATE(2025, 7, 1), 0), '作業用'!$B$108:$B$400, "&gt;="&amp;EDATE(DATE(2025, 7, 1), -6))</f>
        <v>5</v>
      </c>
      <c r="K38" s="205">
        <f>COUNTIFS('作業用'!$E$108:$E$400,$A38, '作業用'!$B$108:$B$400, "&lt;="&amp;EOMONTH(DATE(2025, 8, 1), 0), '作業用'!$B$108:$B$400, "&gt;="&amp;EDATE(DATE(2025, 8, 1), -6))</f>
        <v>5</v>
      </c>
      <c r="L38" s="205">
        <f>COUNTIFS('作業用'!$E$108:$E$400,$A38, '作業用'!$B$108:$B$400, "&lt;="&amp;EOMONTH(DATE(2025, 9, 1), 0), '作業用'!$B$108:$B$400, "&gt;="&amp;EDATE(DATE(2025, 9, 1), -6))</f>
        <v>6</v>
      </c>
      <c r="M38" s="205">
        <f>COUNTIFS('作業用'!$E$108:$E$400,$A38, '作業用'!$B$108:$B$400, "&lt;="&amp;EOMONTH(DATE(2025, 10, 1), 0), '作業用'!$B$108:$B$400, "&gt;="&amp;EDATE(DATE(2025, 10, 1), -6))</f>
        <v>7</v>
      </c>
    </row>
    <row r="39">
      <c r="A39" s="205" t="s">
        <v>1862</v>
      </c>
      <c r="B39" s="205">
        <f>COUNTIFS('作業用'!$E$108:$E$400,$A39, '作業用'!$B$108:$B$400, "&lt;="&amp;EOMONTH(DATE(2024, 11, 1), 0), '作業用'!$B$108:$B$400, "&gt;="&amp;EDATE(DATE(2024, 11, 1), -6))</f>
        <v>0</v>
      </c>
      <c r="C39" s="205">
        <f>COUNTIFS('作業用'!$E$108:$E$400,$A39, '作業用'!$B$108:$B$400, "&lt;="&amp;EOMONTH(DATE(2024, 12, 1), 0), '作業用'!$B$108:$B$400, "&gt;="&amp;EDATE(DATE(2024, 12, 1), -6))</f>
        <v>0</v>
      </c>
      <c r="D39" s="205">
        <f>COUNTIFS('作業用'!$E$108:$E$400,$A39, '作業用'!$B$108:$B$400, "&lt;="&amp;EOMONTH(DATE(2025, 1, 1), 0), '作業用'!$B$108:$B$400, "&gt;="&amp;EDATE(DATE(2025, 1, 1), -6))</f>
        <v>1</v>
      </c>
      <c r="E39" s="205">
        <f>COUNTIFS('作業用'!$E$108:$E$400,$A39, '作業用'!$B$108:$B$400, "&lt;="&amp;EOMONTH(DATE(2025,2, 1), 0), '作業用'!$B$108:$B$400, "&gt;="&amp;EDATE(DATE(2025,2, 1), -6))</f>
        <v>1</v>
      </c>
      <c r="F39" s="205">
        <f>COUNTIFS('作業用'!$E$108:$E$400,$A39, '作業用'!$B$108:$B$400, "&lt;="&amp;EOMONTH(DATE(2025, 3, 1), 0), '作業用'!$B$108:$B$400, "&gt;="&amp;EDATE(DATE(2025, 3, 1), -6))</f>
        <v>2</v>
      </c>
      <c r="G39" s="205">
        <f>COUNTIFS('作業用'!$E$108:$E$400,$A39, '作業用'!$B$108:$B$400, "&lt;="&amp;EOMONTH(DATE(2025, 4, 1), 0), '作業用'!$B$108:$B$400, "&gt;="&amp;EDATE(DATE(2025, 5, 1), -6))</f>
        <v>3</v>
      </c>
      <c r="H39" s="205">
        <f>COUNTIFS('作業用'!$E$108:$E$400,$A39, '作業用'!$B$108:$B$400, "&lt;="&amp;EOMONTH(DATE(2025, 5, 1), 0), '作業用'!$B$108:$B$400, "&gt;="&amp;EDATE(DATE(2025, 5, 1), -6))</f>
        <v>3</v>
      </c>
      <c r="I39" s="205">
        <f>COUNTIFS('作業用'!$E$108:$E$400,$A39, '作業用'!$B$108:$B$400, "&lt;="&amp;EOMONTH(DATE(2025, 6, 1), 0), '作業用'!$B$108:$B$400, "&gt;="&amp;EDATE(DATE(2025, 6, 1), -6))</f>
        <v>4</v>
      </c>
      <c r="J39" s="205">
        <f>COUNTIFS('作業用'!$E$108:$E$400,$A39, '作業用'!$B$108:$B$400, "&lt;="&amp;EOMONTH(DATE(2025, 7, 1), 0), '作業用'!$B$108:$B$400, "&gt;="&amp;EDATE(DATE(2025, 7, 1), -6))</f>
        <v>5</v>
      </c>
      <c r="K39" s="205">
        <f>COUNTIFS('作業用'!$E$108:$E$400,$A39, '作業用'!$B$108:$B$400, "&lt;="&amp;EOMONTH(DATE(2025, 8, 1), 0), '作業用'!$B$108:$B$400, "&gt;="&amp;EDATE(DATE(2025, 8, 1), -6))</f>
        <v>5</v>
      </c>
      <c r="L39" s="205">
        <f>COUNTIFS('作業用'!$E$108:$E$400,$A39, '作業用'!$B$108:$B$400, "&lt;="&amp;EOMONTH(DATE(2025, 9, 1), 0), '作業用'!$B$108:$B$400, "&gt;="&amp;EDATE(DATE(2025, 9, 1), -6))</f>
        <v>6</v>
      </c>
      <c r="M39" s="205">
        <f>COUNTIFS('作業用'!$E$108:$E$400,$A39, '作業用'!$B$108:$B$400, "&lt;="&amp;EOMONTH(DATE(2025, 10, 1), 0), '作業用'!$B$108:$B$400, "&gt;="&amp;EDATE(DATE(2025, 10, 1), -6))</f>
        <v>7</v>
      </c>
    </row>
    <row r="40">
      <c r="A40" s="205" t="s">
        <v>1863</v>
      </c>
      <c r="B40" s="205">
        <f>COUNTIFS('作業用'!$E$108:$E$400,$A40, '作業用'!$B$108:$B$400, "&lt;="&amp;EOMONTH(DATE(2024, 11, 1), 0), '作業用'!$B$108:$B$400, "&gt;="&amp;EDATE(DATE(2024, 11, 1), -6))</f>
        <v>0</v>
      </c>
      <c r="C40" s="205">
        <f>COUNTIFS('作業用'!$E$108:$E$400,$A40, '作業用'!$B$108:$B$400, "&lt;="&amp;EOMONTH(DATE(2024, 12, 1), 0), '作業用'!$B$108:$B$400, "&gt;="&amp;EDATE(DATE(2024, 12, 1), -6))</f>
        <v>0</v>
      </c>
      <c r="D40" s="205">
        <f>COUNTIFS('作業用'!$E$108:$E$400,$A40, '作業用'!$B$108:$B$400, "&lt;="&amp;EOMONTH(DATE(2025, 1, 1), 0), '作業用'!$B$108:$B$400, "&gt;="&amp;EDATE(DATE(2025, 1, 1), -6))</f>
        <v>1</v>
      </c>
      <c r="E40" s="205">
        <f>COUNTIFS('作業用'!$E$108:$E$400,$A40, '作業用'!$B$108:$B$400, "&lt;="&amp;EOMONTH(DATE(2025,2, 1), 0), '作業用'!$B$108:$B$400, "&gt;="&amp;EDATE(DATE(2025,2, 1), -6))</f>
        <v>1</v>
      </c>
      <c r="F40" s="205">
        <f>COUNTIFS('作業用'!$E$108:$E$400,$A40, '作業用'!$B$108:$B$400, "&lt;="&amp;EOMONTH(DATE(2025, 3, 1), 0), '作業用'!$B$108:$B$400, "&gt;="&amp;EDATE(DATE(2025, 3, 1), -6))</f>
        <v>2</v>
      </c>
      <c r="G40" s="205">
        <f>COUNTIFS('作業用'!$E$108:$E$400,$A40, '作業用'!$B$108:$B$400, "&lt;="&amp;EOMONTH(DATE(2025, 4, 1), 0), '作業用'!$B$108:$B$400, "&gt;="&amp;EDATE(DATE(2025, 5, 1), -6))</f>
        <v>3</v>
      </c>
      <c r="H40" s="205">
        <f>COUNTIFS('作業用'!$E$108:$E$400,$A40, '作業用'!$B$108:$B$400, "&lt;="&amp;EOMONTH(DATE(2025, 5, 1), 0), '作業用'!$B$108:$B$400, "&gt;="&amp;EDATE(DATE(2025, 5, 1), -6))</f>
        <v>3</v>
      </c>
      <c r="I40" s="205">
        <f>COUNTIFS('作業用'!$E$108:$E$400,$A40, '作業用'!$B$108:$B$400, "&lt;="&amp;EOMONTH(DATE(2025, 6, 1), 0), '作業用'!$B$108:$B$400, "&gt;="&amp;EDATE(DATE(2025, 6, 1), -6))</f>
        <v>4</v>
      </c>
      <c r="J40" s="205">
        <f>COUNTIFS('作業用'!$E$108:$E$400,$A40, '作業用'!$B$108:$B$400, "&lt;="&amp;EOMONTH(DATE(2025, 7, 1), 0), '作業用'!$B$108:$B$400, "&gt;="&amp;EDATE(DATE(2025, 7, 1), -6))</f>
        <v>5</v>
      </c>
      <c r="K40" s="205">
        <f>COUNTIFS('作業用'!$E$108:$E$400,$A40, '作業用'!$B$108:$B$400, "&lt;="&amp;EOMONTH(DATE(2025, 8, 1), 0), '作業用'!$B$108:$B$400, "&gt;="&amp;EDATE(DATE(2025, 8, 1), -6))</f>
        <v>5</v>
      </c>
      <c r="L40" s="205">
        <f>COUNTIFS('作業用'!$E$108:$E$400,$A40, '作業用'!$B$108:$B$400, "&lt;="&amp;EOMONTH(DATE(2025, 9, 1), 0), '作業用'!$B$108:$B$400, "&gt;="&amp;EDATE(DATE(2025, 9, 1), -6))</f>
        <v>6</v>
      </c>
      <c r="M40" s="205">
        <f>COUNTIFS('作業用'!$E$108:$E$400,$A40, '作業用'!$B$108:$B$400, "&lt;="&amp;EOMONTH(DATE(2025, 10, 1), 0), '作業用'!$B$108:$B$400, "&gt;="&amp;EDATE(DATE(2025, 10, 1), -6))</f>
        <v>6</v>
      </c>
    </row>
    <row r="41">
      <c r="B41" s="1047"/>
      <c r="C41" s="1047"/>
      <c r="D41" s="968"/>
      <c r="E41" s="968"/>
      <c r="F41" s="968"/>
      <c r="G41" s="968"/>
      <c r="H41" s="968"/>
      <c r="I41" s="968"/>
      <c r="J41" s="968"/>
      <c r="K41" s="968"/>
      <c r="L41" s="968"/>
    </row>
    <row r="42">
      <c r="B42" s="966"/>
      <c r="C42" s="966"/>
      <c r="D42" s="966"/>
      <c r="E42" s="966"/>
      <c r="F42" s="968"/>
      <c r="G42" s="968"/>
      <c r="H42" s="968"/>
      <c r="I42" s="968"/>
      <c r="J42" s="968"/>
      <c r="K42" s="968"/>
      <c r="L42" s="968"/>
    </row>
    <row r="43">
      <c r="B43" s="968"/>
      <c r="C43" s="968"/>
      <c r="D43" s="968"/>
      <c r="E43" s="968"/>
      <c r="F43" s="968"/>
      <c r="G43" s="968"/>
      <c r="H43" s="968"/>
      <c r="I43" s="968"/>
      <c r="J43" s="968"/>
      <c r="K43" s="968"/>
      <c r="L43" s="968"/>
    </row>
    <row r="44">
      <c r="B44" s="966"/>
      <c r="C44" s="966"/>
      <c r="D44" s="966"/>
      <c r="E44" s="966"/>
      <c r="F44" s="968"/>
      <c r="G44" s="968"/>
      <c r="H44" s="968"/>
      <c r="I44" s="968"/>
      <c r="J44" s="968"/>
      <c r="K44" s="968"/>
      <c r="L44" s="968"/>
    </row>
    <row r="45">
      <c r="B45" s="966"/>
      <c r="C45" s="966"/>
      <c r="D45" s="966"/>
      <c r="E45" s="966"/>
      <c r="F45" s="968"/>
      <c r="G45" s="968"/>
      <c r="H45" s="968"/>
      <c r="I45" s="968"/>
      <c r="J45" s="968"/>
      <c r="K45" s="968"/>
      <c r="L45" s="968"/>
    </row>
    <row r="46">
      <c r="B46" s="966"/>
      <c r="C46" s="966"/>
      <c r="D46" s="966"/>
      <c r="E46" s="968"/>
      <c r="F46" s="968"/>
      <c r="G46" s="968"/>
      <c r="H46" s="968"/>
      <c r="I46" s="968"/>
      <c r="J46" s="968"/>
      <c r="K46" s="968"/>
      <c r="L46" s="968"/>
    </row>
    <row r="47">
      <c r="B47" s="968"/>
      <c r="C47" s="968"/>
      <c r="D47" s="968"/>
      <c r="E47" s="968"/>
      <c r="F47" s="968"/>
      <c r="G47" s="968"/>
      <c r="H47" s="968"/>
      <c r="I47" s="968"/>
      <c r="J47" s="968"/>
      <c r="K47" s="968"/>
      <c r="L47" s="968"/>
    </row>
    <row r="48">
      <c r="B48" s="966"/>
      <c r="C48" s="966"/>
      <c r="D48" s="966"/>
      <c r="E48" s="968"/>
      <c r="F48" s="968"/>
      <c r="G48" s="968"/>
      <c r="H48" s="968"/>
      <c r="I48" s="968"/>
      <c r="J48" s="968"/>
      <c r="K48" s="968"/>
      <c r="L48" s="968"/>
    </row>
    <row r="49">
      <c r="B49" s="968"/>
      <c r="C49" s="968"/>
      <c r="D49" s="968"/>
      <c r="E49" s="968"/>
      <c r="F49" s="968"/>
      <c r="G49" s="968"/>
      <c r="H49" s="968"/>
      <c r="I49" s="968"/>
      <c r="J49" s="968"/>
      <c r="K49" s="968"/>
      <c r="L49" s="968"/>
    </row>
    <row r="50">
      <c r="B50" s="968"/>
      <c r="C50" s="968"/>
      <c r="D50" s="968"/>
      <c r="E50" s="968"/>
      <c r="F50" s="968"/>
      <c r="G50" s="968"/>
      <c r="H50" s="968"/>
      <c r="I50" s="968"/>
      <c r="J50" s="968"/>
      <c r="K50" s="968"/>
      <c r="L50" s="968"/>
    </row>
    <row r="51">
      <c r="B51" s="968"/>
      <c r="C51" s="968"/>
      <c r="D51" s="968"/>
      <c r="E51" s="968"/>
      <c r="F51" s="968"/>
      <c r="G51" s="968"/>
      <c r="H51" s="968"/>
      <c r="I51" s="968"/>
      <c r="J51" s="968"/>
      <c r="K51" s="968"/>
      <c r="L51" s="968"/>
    </row>
    <row r="52">
      <c r="B52" s="968"/>
      <c r="C52" s="968"/>
      <c r="D52" s="968"/>
      <c r="E52" s="968"/>
      <c r="F52" s="968"/>
      <c r="G52" s="968"/>
      <c r="H52" s="968"/>
      <c r="I52" s="968"/>
      <c r="J52" s="968"/>
      <c r="K52" s="968"/>
      <c r="L52" s="968"/>
    </row>
    <row r="53">
      <c r="B53" s="522"/>
      <c r="C53" s="966"/>
      <c r="D53" s="968"/>
      <c r="E53" s="968"/>
      <c r="F53" s="968"/>
      <c r="G53" s="968"/>
      <c r="H53" s="968"/>
      <c r="I53" s="968"/>
      <c r="J53" s="968"/>
      <c r="K53" s="968"/>
      <c r="L53" s="968"/>
    </row>
    <row r="54">
      <c r="B54" s="756"/>
      <c r="C54" s="966"/>
      <c r="D54" s="966"/>
      <c r="E54" s="968"/>
      <c r="F54" s="968"/>
      <c r="G54" s="968"/>
      <c r="H54" s="968"/>
      <c r="I54" s="968"/>
      <c r="J54" s="968"/>
      <c r="K54" s="968"/>
      <c r="L54" s="968"/>
    </row>
    <row r="55">
      <c r="B55" s="968"/>
      <c r="C55" s="968"/>
      <c r="D55" s="968"/>
      <c r="E55" s="968"/>
      <c r="F55" s="968"/>
      <c r="G55" s="968"/>
      <c r="H55" s="968"/>
      <c r="I55" s="968"/>
      <c r="J55" s="968"/>
      <c r="K55" s="968"/>
      <c r="L55" s="968"/>
    </row>
    <row r="56">
      <c r="B56" s="968"/>
      <c r="C56" s="968"/>
      <c r="D56" s="968"/>
      <c r="E56" s="968"/>
      <c r="F56" s="968"/>
      <c r="G56" s="968"/>
      <c r="H56" s="968"/>
      <c r="I56" s="968"/>
      <c r="J56" s="968"/>
      <c r="K56" s="968"/>
      <c r="L56" s="968"/>
    </row>
    <row r="57">
      <c r="B57" s="968"/>
      <c r="C57" s="968"/>
      <c r="D57" s="968"/>
      <c r="E57" s="968"/>
      <c r="F57" s="968"/>
      <c r="G57" s="968"/>
      <c r="H57" s="968"/>
      <c r="I57" s="968"/>
      <c r="J57" s="968"/>
      <c r="K57" s="968"/>
      <c r="L57" s="968"/>
    </row>
    <row r="58">
      <c r="A58" s="968"/>
      <c r="B58" s="968"/>
      <c r="C58" s="968"/>
      <c r="D58" s="968"/>
      <c r="E58" s="968"/>
      <c r="F58" s="968"/>
      <c r="G58" s="968"/>
      <c r="H58" s="968"/>
      <c r="I58" s="968"/>
      <c r="J58" s="968"/>
      <c r="K58" s="968"/>
      <c r="L58" s="968"/>
    </row>
    <row r="59">
      <c r="A59" s="968"/>
      <c r="B59" s="968"/>
      <c r="C59" s="968"/>
      <c r="D59" s="968"/>
      <c r="E59" s="968"/>
      <c r="F59" s="968"/>
      <c r="G59" s="968"/>
      <c r="H59" s="968"/>
      <c r="I59" s="968"/>
      <c r="J59" s="968"/>
      <c r="K59" s="968"/>
      <c r="L59" s="968"/>
    </row>
    <row r="60">
      <c r="A60" s="968"/>
      <c r="B60" s="968"/>
      <c r="C60" s="968"/>
      <c r="D60" s="968"/>
      <c r="E60" s="968"/>
      <c r="F60" s="968"/>
      <c r="G60" s="968"/>
      <c r="H60" s="968"/>
      <c r="I60" s="968"/>
      <c r="J60" s="968"/>
      <c r="K60" s="968"/>
      <c r="L60" s="968"/>
    </row>
    <row r="61">
      <c r="A61" s="968"/>
      <c r="B61" s="968"/>
      <c r="C61" s="968"/>
      <c r="D61" s="968"/>
      <c r="E61" s="968"/>
      <c r="F61" s="968"/>
      <c r="G61" s="968"/>
      <c r="H61" s="968"/>
      <c r="I61" s="968"/>
      <c r="J61" s="968"/>
      <c r="K61" s="968"/>
      <c r="L61" s="968"/>
    </row>
    <row r="62">
      <c r="A62" s="968"/>
      <c r="B62" s="968"/>
      <c r="C62" s="968"/>
      <c r="D62" s="968"/>
      <c r="E62" s="968"/>
      <c r="F62" s="968"/>
      <c r="G62" s="968"/>
      <c r="H62" s="968"/>
      <c r="I62" s="968"/>
      <c r="J62" s="968"/>
      <c r="K62" s="968"/>
      <c r="L62" s="96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sheetPr>
  <sheetViews>
    <sheetView workbookViewId="0"/>
  </sheetViews>
  <sheetFormatPr customHeight="1" defaultColWidth="12.63" defaultRowHeight="15.75"/>
  <cols>
    <col customWidth="1" min="1" max="1" width="4.13"/>
    <col customWidth="1" min="6" max="6" width="10.25"/>
    <col customWidth="1" min="7" max="9" width="7.5"/>
    <col customWidth="1" min="10" max="10" width="9.0"/>
    <col customWidth="1" min="11" max="11" width="11.38"/>
    <col customWidth="1" min="12" max="12" width="10.13"/>
    <col customWidth="1" min="13" max="13" width="13.88"/>
    <col customWidth="1" min="14" max="14" width="15.5"/>
    <col customWidth="1" min="15" max="17" width="13.88"/>
    <col customWidth="1" min="18" max="18" width="11.63"/>
    <col customWidth="1" min="22" max="22" width="17.13"/>
  </cols>
  <sheetData>
    <row r="1" ht="33.75" customHeight="1">
      <c r="A1" s="1053" t="s">
        <v>1873</v>
      </c>
      <c r="B1" s="1054"/>
      <c r="C1" s="1053" t="s">
        <v>1785</v>
      </c>
      <c r="D1" s="1053" t="s">
        <v>1874</v>
      </c>
      <c r="E1" s="1053" t="s">
        <v>1786</v>
      </c>
      <c r="F1" s="1055" t="s">
        <v>1875</v>
      </c>
      <c r="G1" s="1053" t="s">
        <v>1116</v>
      </c>
      <c r="H1" s="1055" t="s">
        <v>1876</v>
      </c>
      <c r="I1" s="1053" t="s">
        <v>206</v>
      </c>
      <c r="J1" s="1055" t="s">
        <v>256</v>
      </c>
      <c r="K1" s="1053" t="s">
        <v>219</v>
      </c>
      <c r="L1" s="1053" t="s">
        <v>1783</v>
      </c>
      <c r="M1" s="1053" t="s">
        <v>1877</v>
      </c>
      <c r="N1" s="1053" t="s">
        <v>1878</v>
      </c>
      <c r="O1" s="1053" t="s">
        <v>1879</v>
      </c>
      <c r="P1" s="1053" t="s">
        <v>1880</v>
      </c>
      <c r="Q1" s="1056" t="s">
        <v>1881</v>
      </c>
      <c r="R1" s="1057" t="s">
        <v>1882</v>
      </c>
      <c r="S1" s="1057" t="s">
        <v>1883</v>
      </c>
      <c r="T1" s="1057" t="s">
        <v>1884</v>
      </c>
      <c r="U1" s="1057" t="s">
        <v>1885</v>
      </c>
      <c r="V1" s="1058" t="s">
        <v>1886</v>
      </c>
      <c r="W1" s="1059"/>
      <c r="X1" s="1059"/>
      <c r="Y1" s="1059"/>
      <c r="Z1" s="1059"/>
      <c r="AA1" s="1059"/>
      <c r="AB1" s="1059"/>
      <c r="AC1" s="1059"/>
      <c r="AD1" s="1059"/>
      <c r="AE1" s="1059"/>
      <c r="AF1" s="1059"/>
      <c r="AG1" s="1059"/>
      <c r="AH1" s="1059"/>
      <c r="AI1" s="1059"/>
      <c r="AJ1" s="1059"/>
      <c r="AK1" s="1059"/>
      <c r="AL1" s="1059"/>
    </row>
    <row r="2">
      <c r="A2" s="1060">
        <f t="array" ref="A2:A31">SEQUENCE(30,1)</f>
        <v>1</v>
      </c>
      <c r="B2" s="1061" t="s">
        <v>224</v>
      </c>
      <c r="C2" s="1062">
        <v>45231.0</v>
      </c>
      <c r="D2" s="1063">
        <v>45716.0</v>
      </c>
      <c r="E2" s="1061">
        <v>485.0</v>
      </c>
      <c r="F2" s="1060">
        <f>COUNTIFS('セッション実施状況管理'!$T:$T, B2, 'セッション実施状況管理'!$B:$B, "在学中")</f>
        <v>0</v>
      </c>
      <c r="G2" s="1060">
        <f>COUNTIFS('目標値集計シート'!$F:$F, B2,'目標値集計シート'!$A:$A,'目標値集計シート'!A63)</f>
        <v>0</v>
      </c>
      <c r="H2" s="1060">
        <f>COUNTIFS('セッション実施状況管理'!$T:$T, B2, 'セッション実施状況管理'!$B:$B, "卒業")</f>
        <v>3</v>
      </c>
      <c r="I2" s="1060">
        <f>COUNTIFS('セッション実施状況管理'!$T:$T, B2, 'セッション実施状況管理'!$C:$C,1)</f>
        <v>1</v>
      </c>
      <c r="J2" s="1060">
        <f>COUNTIFS('セッション実施状況管理'!$T:$T, B2, 'セッション実施状況管理'!$B:$B, "音不")</f>
        <v>0</v>
      </c>
      <c r="K2" s="1060">
        <f>COUNTIFS('セッション実施状況管理'!$T:$T, B2, 'セッション実施状況管理'!$B:$B, "例外")</f>
        <v>0</v>
      </c>
      <c r="L2" s="1064">
        <f t="shared" ref="L2:L29" si="1">sum(F2,H2,J2,K2)</f>
        <v>3</v>
      </c>
      <c r="M2" s="1060">
        <f>SUMIFS('目標値集計シート'!$P:$P,'目標値集計シート'!$F:$F, B2, '目標値集計シート'!$I:$I, "在学中")</f>
        <v>0</v>
      </c>
      <c r="N2" s="1065" t="str">
        <f t="shared" ref="N2:N28" si="2">M2/F2</f>
        <v>#DIV/0!</v>
      </c>
      <c r="O2" s="1060">
        <f>SUMIFS('目標値集計シート'!$P:$P,'目標値集計シート'!$F:$F, B2, '目標値集計シート'!$I:$I, "卒業")</f>
        <v>871</v>
      </c>
      <c r="P2" s="1065">
        <f t="shared" ref="P2:P29" si="3">O2/H2</f>
        <v>290.3333333</v>
      </c>
      <c r="Q2" s="1065">
        <f t="shared" ref="Q2:Q29" si="4">(M2+O2)/(L2-K2)</f>
        <v>290.3333333</v>
      </c>
      <c r="R2" s="1060"/>
      <c r="S2" s="1060"/>
      <c r="T2" s="1060"/>
      <c r="U2" s="1060"/>
      <c r="V2" s="1060"/>
    </row>
    <row r="3">
      <c r="A3" s="553">
        <v>2.0</v>
      </c>
      <c r="B3" s="205" t="s">
        <v>226</v>
      </c>
      <c r="C3" s="522">
        <v>45231.0</v>
      </c>
      <c r="D3" s="1047">
        <v>45751.0</v>
      </c>
      <c r="E3" s="205">
        <f t="shared" ref="E3:E4" si="5">D3-C3</f>
        <v>520</v>
      </c>
      <c r="F3" s="553">
        <f>COUNTIFS('セッション実施状況管理'!$T:$T, B3, 'セッション実施状況管理'!$B:$B, "在学中")</f>
        <v>3</v>
      </c>
      <c r="G3" s="553">
        <f>COUNTIFS('目標値集計シート'!$F:$F, B3,'目標値集計シート'!$A:$A,'目標値集計シート'!A64)</f>
        <v>7</v>
      </c>
      <c r="H3" s="553">
        <f>COUNTIFS('セッション実施状況管理'!$T:$T, B3, 'セッション実施状況管理'!$B:$B, "卒業")</f>
        <v>11</v>
      </c>
      <c r="I3" s="553">
        <f>COUNTIFS('セッション実施状況管理'!$T:$T, B3, 'セッション実施状況管理'!$C:$C,1)</f>
        <v>1</v>
      </c>
      <c r="J3" s="553">
        <f>COUNTIFS('セッション実施状況管理'!$T:$T, B3, 'セッション実施状況管理'!$B:$B, "音不")</f>
        <v>1</v>
      </c>
      <c r="K3" s="553">
        <f>COUNTIFS('セッション実施状況管理'!$T:$T, B3, 'セッション実施状況管理'!$B:$B, "例外")</f>
        <v>1</v>
      </c>
      <c r="L3" s="1066">
        <f t="shared" si="1"/>
        <v>16</v>
      </c>
      <c r="M3" s="553">
        <f>SUMIFS('目標値集計シート'!$P:$P,'目標値集計シート'!$F:$F, B3, '目標値集計シート'!$I:$I, "在学中")</f>
        <v>1072</v>
      </c>
      <c r="N3" s="543">
        <f t="shared" si="2"/>
        <v>357.3333333</v>
      </c>
      <c r="O3" s="553">
        <f>SUMIFS('目標値集計シート'!$P:$P,'目標値集計シート'!$F:$F, B3, '目標値集計シート'!$I:$I, "卒業")</f>
        <v>4379</v>
      </c>
      <c r="P3" s="543">
        <f t="shared" si="3"/>
        <v>398.0909091</v>
      </c>
      <c r="Q3" s="543">
        <f t="shared" si="4"/>
        <v>363.4</v>
      </c>
      <c r="R3" s="553">
        <f>SUMIFS('新 月次投稿数'!$M:$M,'新 月次投稿数'!$F:$F, B3, '新 月次投稿数'!$C:$C, "在学中")</f>
        <v>0</v>
      </c>
      <c r="S3" s="543">
        <f t="shared" ref="S3:S31" si="6">R3/$F$3</f>
        <v>0</v>
      </c>
      <c r="T3" s="553">
        <f>SUMIFS('新 月次投稿数'!$M:$M,'新 月次投稿数'!$F:$F, B3, '新 月次投稿数'!$C:$C, "卒業")</f>
        <v>0</v>
      </c>
      <c r="U3" s="543">
        <f t="shared" ref="U3:U32" si="7">T3/H3</f>
        <v>0</v>
      </c>
      <c r="V3" s="659">
        <f t="shared" ref="V3:V33" si="8">(R3+T3)/($L$3-$K$3)</f>
        <v>0</v>
      </c>
    </row>
    <row r="4">
      <c r="A4" s="553">
        <v>3.0</v>
      </c>
      <c r="B4" s="205" t="s">
        <v>228</v>
      </c>
      <c r="C4" s="522">
        <v>45231.0</v>
      </c>
      <c r="D4" s="1047">
        <v>45751.0</v>
      </c>
      <c r="E4" s="205">
        <f t="shared" si="5"/>
        <v>520</v>
      </c>
      <c r="F4" s="553">
        <f>COUNTIFS('セッション実施状況管理'!$T:$T, B4, 'セッション実施状況管理'!$B:$B, "在学中")</f>
        <v>3</v>
      </c>
      <c r="G4" s="553">
        <f>COUNTIFS('目標値集計シート'!$F:$F, B4,'目標値集計シート'!$A:$A,'目標値集計シート'!A65)</f>
        <v>7</v>
      </c>
      <c r="H4" s="553">
        <f>COUNTIFS('セッション実施状況管理'!$T:$T, B4, 'セッション実施状況管理'!$B:$B, "卒業")</f>
        <v>10</v>
      </c>
      <c r="I4" s="553">
        <f>COUNTIFS('セッション実施状況管理'!$T:$T, B4, 'セッション実施状況管理'!$C:$C,1)</f>
        <v>3</v>
      </c>
      <c r="J4" s="553">
        <f>COUNTIFS('セッション実施状況管理'!$T:$T, B4, 'セッション実施状況管理'!$B:$B, "音不")</f>
        <v>1</v>
      </c>
      <c r="K4" s="553">
        <f>COUNTIFS('セッション実施状況管理'!$T:$T, B4, 'セッション実施状況管理'!$B:$B, "例外")</f>
        <v>0</v>
      </c>
      <c r="L4" s="1066">
        <f t="shared" si="1"/>
        <v>14</v>
      </c>
      <c r="M4" s="553">
        <f>SUMIFS('目標値集計シート'!$P:$P,'目標値集計シート'!$F:$F, B4, '目標値集計シート'!$I:$I, "在学中")</f>
        <v>809</v>
      </c>
      <c r="N4" s="543">
        <f t="shared" si="2"/>
        <v>269.6666667</v>
      </c>
      <c r="O4" s="553">
        <f>SUMIFS('目標値集計シート'!$P:$P,'目標値集計シート'!$F:$F, B4, '目標値集計シート'!$I:$I, "卒業")</f>
        <v>4757</v>
      </c>
      <c r="P4" s="543">
        <f t="shared" si="3"/>
        <v>475.7</v>
      </c>
      <c r="Q4" s="543">
        <f t="shared" si="4"/>
        <v>397.5714286</v>
      </c>
      <c r="R4" s="553">
        <f>SUMIFS('新 月次投稿数'!$M:$M,'新 月次投稿数'!$F:$F, B4, '新 月次投稿数'!$C:$C, "在学中")</f>
        <v>0</v>
      </c>
      <c r="S4" s="543">
        <f t="shared" si="6"/>
        <v>0</v>
      </c>
      <c r="T4" s="553">
        <f>SUMIFS('新 月次投稿数'!$M:$M,'新 月次投稿数'!$F:$F, B4, '新 月次投稿数'!$C:$C, "卒業")</f>
        <v>0</v>
      </c>
      <c r="U4" s="543">
        <f t="shared" si="7"/>
        <v>0</v>
      </c>
      <c r="V4" s="659">
        <f t="shared" si="8"/>
        <v>0</v>
      </c>
    </row>
    <row r="5">
      <c r="A5" s="1060">
        <v>4.0</v>
      </c>
      <c r="B5" s="1061" t="s">
        <v>230</v>
      </c>
      <c r="C5" s="1062">
        <v>45231.0</v>
      </c>
      <c r="D5" s="1063">
        <v>45657.0</v>
      </c>
      <c r="E5" s="1061">
        <v>426.0</v>
      </c>
      <c r="F5" s="1060">
        <f>COUNTIFS('セッション実施状況管理'!$T:$T, B5, 'セッション実施状況管理'!$B:$B, "在学中")</f>
        <v>0</v>
      </c>
      <c r="G5" s="1060">
        <f>COUNTIFS('目標値集計シート'!$F:$F, B5,'目標値集計シート'!$A:$A,'目標値集計シート'!A66)</f>
        <v>0</v>
      </c>
      <c r="H5" s="1060">
        <f>COUNTIFS('セッション実施状況管理'!$T:$T, B5, 'セッション実施状況管理'!$B:$B, "卒業")</f>
        <v>1</v>
      </c>
      <c r="I5" s="1060">
        <f>COUNTIFS('セッション実施状況管理'!$T:$T, B5, 'セッション実施状況管理'!$C:$C,1)</f>
        <v>0</v>
      </c>
      <c r="J5" s="1060">
        <f>COUNTIFS('セッション実施状況管理'!$T:$T, B5, 'セッション実施状況管理'!$B:$B, "音不")</f>
        <v>0</v>
      </c>
      <c r="K5" s="1060">
        <f>COUNTIFS('セッション実施状況管理'!$T:$T, B5, 'セッション実施状況管理'!$B:$B, "例外")</f>
        <v>0</v>
      </c>
      <c r="L5" s="1064">
        <f t="shared" si="1"/>
        <v>1</v>
      </c>
      <c r="M5" s="1060">
        <f>SUMIFS('目標値集計シート'!$P:$P,'目標値集計シート'!$F:$F, B5, '目標値集計シート'!$I:$I, "在学中")</f>
        <v>0</v>
      </c>
      <c r="N5" s="1065" t="str">
        <f t="shared" si="2"/>
        <v>#DIV/0!</v>
      </c>
      <c r="O5" s="1060">
        <f>SUMIFS('目標値集計シート'!$P:$P,'目標値集計シート'!$F:$F, B5, '目標値集計シート'!$I:$I, "卒業")</f>
        <v>136</v>
      </c>
      <c r="P5" s="1065">
        <f t="shared" si="3"/>
        <v>136</v>
      </c>
      <c r="Q5" s="1065">
        <f t="shared" si="4"/>
        <v>136</v>
      </c>
      <c r="R5" s="553">
        <f>SUMIFS('新 月次投稿数'!$M:$M,'新 月次投稿数'!$F:$F, B5, '新 月次投稿数'!$C:$C, "在学中")</f>
        <v>0</v>
      </c>
      <c r="S5" s="543">
        <f t="shared" si="6"/>
        <v>0</v>
      </c>
      <c r="T5" s="553">
        <f>SUMIFS('新 月次投稿数'!$M:$M,'新 月次投稿数'!$F:$F, B5, '新 月次投稿数'!$C:$C, "卒業")</f>
        <v>0</v>
      </c>
      <c r="U5" s="543">
        <f t="shared" si="7"/>
        <v>0</v>
      </c>
      <c r="V5" s="659">
        <f t="shared" si="8"/>
        <v>0</v>
      </c>
    </row>
    <row r="6">
      <c r="A6" s="553">
        <v>5.0</v>
      </c>
      <c r="B6" s="205" t="s">
        <v>221</v>
      </c>
      <c r="C6" s="522">
        <v>45231.0</v>
      </c>
      <c r="D6" s="1047">
        <v>45751.0</v>
      </c>
      <c r="E6" s="205">
        <f t="shared" ref="E6:E26" si="9">D6-C6</f>
        <v>520</v>
      </c>
      <c r="F6" s="553">
        <f>COUNTIFS('セッション実施状況管理'!$T:$T, B6, 'セッション実施状況管理'!$B:$B, "在学中")</f>
        <v>5</v>
      </c>
      <c r="G6" s="553">
        <f>COUNTIFS('目標値集計シート'!$F:$F, B6,'目標値集計シート'!$A:$A,'目標値集計シート'!A67)</f>
        <v>0</v>
      </c>
      <c r="H6" s="553">
        <f>COUNTIFS('セッション実施状況管理'!$T:$T, B6, 'セッション実施状況管理'!$B:$B, "卒業")</f>
        <v>7</v>
      </c>
      <c r="I6" s="553">
        <f>COUNTIFS('セッション実施状況管理'!$T:$T, B6, 'セッション実施状況管理'!$C:$C,1)</f>
        <v>2</v>
      </c>
      <c r="J6" s="553">
        <f>COUNTIFS('セッション実施状況管理'!$T:$T, B6, 'セッション実施状況管理'!$B:$B, "音不")</f>
        <v>1</v>
      </c>
      <c r="K6" s="553">
        <f>COUNTIFS('セッション実施状況管理'!$T:$T, B6, 'セッション実施状況管理'!$B:$B, "例外")</f>
        <v>2</v>
      </c>
      <c r="L6" s="1066">
        <f t="shared" si="1"/>
        <v>15</v>
      </c>
      <c r="M6" s="553">
        <f>SUMIFS('目標値集計シート'!$P:$P,'目標値集計シート'!$F:$F, B6, '目標値集計シート'!$I:$I, "在学中")</f>
        <v>859</v>
      </c>
      <c r="N6" s="543">
        <f t="shared" si="2"/>
        <v>171.8</v>
      </c>
      <c r="O6" s="553">
        <f>SUMIFS('目標値集計シート'!$P:$P,'目標値集計シート'!$F:$F, B6, '目標値集計シート'!$I:$I, "卒業")</f>
        <v>3393</v>
      </c>
      <c r="P6" s="543">
        <f t="shared" si="3"/>
        <v>484.7142857</v>
      </c>
      <c r="Q6" s="543">
        <f t="shared" si="4"/>
        <v>327.0769231</v>
      </c>
      <c r="R6" s="553">
        <f>SUMIFS('新 月次投稿数'!$M:$M,'新 月次投稿数'!$F:$F, B6, '新 月次投稿数'!$C:$C, "在学中")</f>
        <v>0</v>
      </c>
      <c r="S6" s="543">
        <f t="shared" si="6"/>
        <v>0</v>
      </c>
      <c r="T6" s="553">
        <f>SUMIFS('新 月次投稿数'!$M:$M,'新 月次投稿数'!$F:$F, B6, '新 月次投稿数'!$C:$C, "卒業")</f>
        <v>0</v>
      </c>
      <c r="U6" s="543">
        <f t="shared" si="7"/>
        <v>0</v>
      </c>
      <c r="V6" s="659">
        <f t="shared" si="8"/>
        <v>0</v>
      </c>
    </row>
    <row r="7">
      <c r="A7" s="1060">
        <v>6.0</v>
      </c>
      <c r="B7" s="1061" t="s">
        <v>238</v>
      </c>
      <c r="C7" s="1067">
        <v>45319.0</v>
      </c>
      <c r="D7" s="1063">
        <v>45751.0</v>
      </c>
      <c r="E7" s="1061">
        <f t="shared" si="9"/>
        <v>432</v>
      </c>
      <c r="F7" s="1060">
        <f>COUNTIFS('セッション実施状況管理'!$T:$T, B7, 'セッション実施状況管理'!$B:$B, "在学中")</f>
        <v>0</v>
      </c>
      <c r="G7" s="1060">
        <f>COUNTIFS('目標値集計シート'!$F:$F, B7,'目標値集計シート'!$A:$A,'目標値集計シート'!A68)</f>
        <v>1</v>
      </c>
      <c r="H7" s="1060">
        <f>COUNTIFS('セッション実施状況管理'!$T:$T, B7, 'セッション実施状況管理'!$B:$B, "卒業")</f>
        <v>6</v>
      </c>
      <c r="I7" s="1060">
        <f>COUNTIFS('セッション実施状況管理'!$T:$T, B7, 'セッション実施状況管理'!$C:$C,1)</f>
        <v>2</v>
      </c>
      <c r="J7" s="1060">
        <f>COUNTIFS('セッション実施状況管理'!$T:$T, B7, 'セッション実施状況管理'!$B:$B, "音不")</f>
        <v>2</v>
      </c>
      <c r="K7" s="1060">
        <f>COUNTIFS('セッション実施状況管理'!$T:$T, B7, 'セッション実施状況管理'!$B:$B, "例外")</f>
        <v>2</v>
      </c>
      <c r="L7" s="1064">
        <f t="shared" si="1"/>
        <v>10</v>
      </c>
      <c r="M7" s="1060">
        <f>SUMIFS('目標値集計シート'!$P:$P,'目標値集計シート'!$F:$F, B7, '目標値集計シート'!$I:$I, "在学中")</f>
        <v>0</v>
      </c>
      <c r="N7" s="1065" t="str">
        <f t="shared" si="2"/>
        <v>#DIV/0!</v>
      </c>
      <c r="O7" s="1060">
        <f>SUMIFS('目標値集計シート'!$P:$P,'目標値集計シート'!$F:$F, B7, '目標値集計シート'!$I:$I, "卒業")</f>
        <v>2911</v>
      </c>
      <c r="P7" s="1065">
        <f t="shared" si="3"/>
        <v>485.1666667</v>
      </c>
      <c r="Q7" s="1065">
        <f t="shared" si="4"/>
        <v>363.875</v>
      </c>
      <c r="R7" s="553">
        <f>SUMIFS('新 月次投稿数'!$M:$M,'新 月次投稿数'!$F:$F, B7, '新 月次投稿数'!$C:$C, "在学中")</f>
        <v>0</v>
      </c>
      <c r="S7" s="543">
        <f t="shared" si="6"/>
        <v>0</v>
      </c>
      <c r="T7" s="553">
        <f>SUMIFS('新 月次投稿数'!$M:$M,'新 月次投稿数'!$F:$F, B7, '新 月次投稿数'!$C:$C, "卒業")</f>
        <v>0</v>
      </c>
      <c r="U7" s="543">
        <f t="shared" si="7"/>
        <v>0</v>
      </c>
      <c r="V7" s="659">
        <f t="shared" si="8"/>
        <v>0</v>
      </c>
    </row>
    <row r="8">
      <c r="A8" s="553">
        <v>7.0</v>
      </c>
      <c r="B8" s="205" t="s">
        <v>241</v>
      </c>
      <c r="C8" s="756">
        <v>45319.0</v>
      </c>
      <c r="D8" s="1047">
        <v>45751.0</v>
      </c>
      <c r="E8" s="205">
        <f t="shared" si="9"/>
        <v>432</v>
      </c>
      <c r="F8" s="553">
        <f>COUNTIFS('セッション実施状況管理'!$T:$T, B8, 'セッション実施状況管理'!$B:$B, "在学中")</f>
        <v>4</v>
      </c>
      <c r="G8" s="553">
        <f>COUNTIFS('目標値集計シート'!$F:$F, B8,'目標値集計シート'!$A:$A,'目標値集計シート'!A69)</f>
        <v>6</v>
      </c>
      <c r="H8" s="553">
        <f>COUNTIFS('セッション実施状況管理'!$T:$T, B8, 'セッション実施状況管理'!$B:$B, "卒業")</f>
        <v>6</v>
      </c>
      <c r="I8" s="553">
        <f>COUNTIFS('セッション実施状況管理'!$T:$T, B8, 'セッション実施状況管理'!$C:$C,1)</f>
        <v>2</v>
      </c>
      <c r="J8" s="553">
        <f>COUNTIFS('セッション実施状況管理'!$T:$T, B8, 'セッション実施状況管理'!$B:$B, "音不")</f>
        <v>0</v>
      </c>
      <c r="K8" s="553">
        <f>COUNTIFS('セッション実施状況管理'!$T:$T, B8, 'セッション実施状況管理'!$B:$B, "例外")</f>
        <v>0</v>
      </c>
      <c r="L8" s="1066">
        <f t="shared" si="1"/>
        <v>10</v>
      </c>
      <c r="M8" s="553">
        <f>SUMIFS('目標値集計シート'!$P:$P,'目標値集計シート'!$F:$F, B8, '目標値集計シート'!$I:$I, "在学中")</f>
        <v>925</v>
      </c>
      <c r="N8" s="543">
        <f t="shared" si="2"/>
        <v>231.25</v>
      </c>
      <c r="O8" s="553">
        <f>SUMIFS('目標値集計シート'!$P:$P,'目標値集計シート'!$F:$F, B8, '目標値集計シート'!$I:$I, "卒業")</f>
        <v>3294</v>
      </c>
      <c r="P8" s="543">
        <f t="shared" si="3"/>
        <v>549</v>
      </c>
      <c r="Q8" s="543">
        <f t="shared" si="4"/>
        <v>421.9</v>
      </c>
      <c r="R8" s="553">
        <f>SUMIFS('新 月次投稿数'!$M:$M,'新 月次投稿数'!$F:$F, B8, '新 月次投稿数'!$C:$C, "在学中")</f>
        <v>0</v>
      </c>
      <c r="S8" s="543">
        <f t="shared" si="6"/>
        <v>0</v>
      </c>
      <c r="T8" s="553">
        <f>SUMIFS('新 月次投稿数'!$M:$M,'新 月次投稿数'!$F:$F, B8, '新 月次投稿数'!$C:$C, "卒業")</f>
        <v>0</v>
      </c>
      <c r="U8" s="543">
        <f t="shared" si="7"/>
        <v>0</v>
      </c>
      <c r="V8" s="659">
        <f t="shared" si="8"/>
        <v>0</v>
      </c>
    </row>
    <row r="9">
      <c r="A9" s="553">
        <v>8.0</v>
      </c>
      <c r="B9" s="205" t="s">
        <v>251</v>
      </c>
      <c r="C9" s="756">
        <v>45329.0</v>
      </c>
      <c r="D9" s="1047">
        <v>45751.0</v>
      </c>
      <c r="E9" s="205">
        <f t="shared" si="9"/>
        <v>422</v>
      </c>
      <c r="F9" s="553">
        <f>COUNTIFS('セッション実施状況管理'!$T:$T, B9, 'セッション実施状況管理'!$B:$B, "在学中")</f>
        <v>2</v>
      </c>
      <c r="G9" s="553">
        <f>COUNTIFS('目標値集計シート'!$F:$F, B9,'目標値集計シート'!$A:$A,'目標値集計シート'!A70)</f>
        <v>6</v>
      </c>
      <c r="H9" s="553">
        <f>COUNTIFS('セッション実施状況管理'!$T:$T, B9, 'セッション実施状況管理'!$B:$B, "卒業")</f>
        <v>6</v>
      </c>
      <c r="I9" s="553">
        <f>COUNTIFS('セッション実施状況管理'!$T:$T, B9, 'セッション実施状況管理'!$C:$C,1)</f>
        <v>1</v>
      </c>
      <c r="J9" s="553">
        <f>COUNTIFS('セッション実施状況管理'!$T:$T, B9, 'セッション実施状況管理'!$B:$B, "音不")</f>
        <v>1</v>
      </c>
      <c r="K9" s="553">
        <f>COUNTIFS('セッション実施状況管理'!$T:$T, B9, 'セッション実施状況管理'!$B:$B, "例外")</f>
        <v>0</v>
      </c>
      <c r="L9" s="1066">
        <f t="shared" si="1"/>
        <v>9</v>
      </c>
      <c r="M9" s="553">
        <f>SUMIFS('目標値集計シート'!$P:$P,'目標値集計シート'!$F:$F, B9, '目標値集計シート'!$I:$I, "在学中")</f>
        <v>253</v>
      </c>
      <c r="N9" s="543">
        <f t="shared" si="2"/>
        <v>126.5</v>
      </c>
      <c r="O9" s="553">
        <f>SUMIFS('目標値集計シート'!$P:$P,'目標値集計シート'!$F:$F, B9, '目標値集計シート'!$I:$I, "卒業")</f>
        <v>1417</v>
      </c>
      <c r="P9" s="1068">
        <f t="shared" si="3"/>
        <v>236.1666667</v>
      </c>
      <c r="Q9" s="543">
        <f t="shared" si="4"/>
        <v>185.5555556</v>
      </c>
      <c r="R9" s="553">
        <f>SUMIFS('新 月次投稿数'!$M:$M,'新 月次投稿数'!$F:$F, B9, '新 月次投稿数'!$C:$C, "在学中")</f>
        <v>0</v>
      </c>
      <c r="S9" s="543">
        <f t="shared" si="6"/>
        <v>0</v>
      </c>
      <c r="T9" s="553">
        <f>SUMIFS('新 月次投稿数'!$M:$M,'新 月次投稿数'!$F:$F, B9, '新 月次投稿数'!$C:$C, "卒業")</f>
        <v>0</v>
      </c>
      <c r="U9" s="543">
        <f t="shared" si="7"/>
        <v>0</v>
      </c>
      <c r="V9" s="659">
        <f t="shared" si="8"/>
        <v>0</v>
      </c>
    </row>
    <row r="10">
      <c r="A10" s="553">
        <v>9.0</v>
      </c>
      <c r="B10" s="205" t="s">
        <v>247</v>
      </c>
      <c r="C10" s="756">
        <v>45329.0</v>
      </c>
      <c r="D10" s="1047">
        <v>45751.0</v>
      </c>
      <c r="E10" s="205">
        <f t="shared" si="9"/>
        <v>422</v>
      </c>
      <c r="F10" s="553">
        <f>COUNTIFS('セッション実施状況管理'!$T:$T, B10, 'セッション実施状況管理'!$B:$B, "在学中")</f>
        <v>4</v>
      </c>
      <c r="G10" s="553">
        <f>COUNTIFS('目標値集計シート'!$F:$F, B10,'目標値集計シート'!$A:$A,'目標値集計シート'!A71)</f>
        <v>3</v>
      </c>
      <c r="H10" s="553">
        <f>COUNTIFS('セッション実施状況管理'!$T:$T, B10, 'セッション実施状況管理'!$B:$B, "卒業")</f>
        <v>3</v>
      </c>
      <c r="I10" s="553">
        <f>COUNTIFS('セッション実施状況管理'!$T:$T, B10, 'セッション実施状況管理'!$C:$C,1)</f>
        <v>2</v>
      </c>
      <c r="J10" s="553">
        <f>COUNTIFS('セッション実施状況管理'!$T:$T, B10, 'セッション実施状況管理'!$B:$B, "音不")</f>
        <v>2</v>
      </c>
      <c r="K10" s="553">
        <f>COUNTIFS('セッション実施状況管理'!$T:$T, B10, 'セッション実施状況管理'!$B:$B, "例外")</f>
        <v>1</v>
      </c>
      <c r="L10" s="1066">
        <f t="shared" si="1"/>
        <v>10</v>
      </c>
      <c r="M10" s="553">
        <f>SUMIFS('目標値集計シート'!$P:$P,'目標値集計シート'!$F:$F, B10, '目標値集計シート'!$I:$I, "在学中")</f>
        <v>335</v>
      </c>
      <c r="N10" s="543">
        <f t="shared" si="2"/>
        <v>83.75</v>
      </c>
      <c r="O10" s="553">
        <f>SUMIFS('目標値集計シート'!$P:$P,'目標値集計シート'!$F:$F, B10, '目標値集計シート'!$I:$I, "卒業")</f>
        <v>695</v>
      </c>
      <c r="P10" s="543">
        <f t="shared" si="3"/>
        <v>231.6666667</v>
      </c>
      <c r="Q10" s="543">
        <f t="shared" si="4"/>
        <v>114.4444444</v>
      </c>
      <c r="R10" s="553">
        <f>SUMIFS('新 月次投稿数'!$M:$M,'新 月次投稿数'!$F:$F, B10, '新 月次投稿数'!$C:$C, "在学中")</f>
        <v>0</v>
      </c>
      <c r="S10" s="543">
        <f t="shared" si="6"/>
        <v>0</v>
      </c>
      <c r="T10" s="553">
        <f>SUMIFS('新 月次投稿数'!$M:$M,'新 月次投稿数'!$F:$F, B10, '新 月次投稿数'!$C:$C, "卒業")</f>
        <v>0</v>
      </c>
      <c r="U10" s="543">
        <f t="shared" si="7"/>
        <v>0</v>
      </c>
      <c r="V10" s="659">
        <f t="shared" si="8"/>
        <v>0</v>
      </c>
    </row>
    <row r="11">
      <c r="A11" s="205">
        <v>10.0</v>
      </c>
      <c r="B11" s="205" t="s">
        <v>283</v>
      </c>
      <c r="C11" s="756">
        <v>45566.0</v>
      </c>
      <c r="D11" s="1047">
        <v>45751.0</v>
      </c>
      <c r="E11" s="205">
        <f t="shared" si="9"/>
        <v>185</v>
      </c>
      <c r="F11" s="553">
        <f>COUNTIFS('セッション実施状況管理'!$T:$T, B11, 'セッション実施状況管理'!$B:$B, "在学中")</f>
        <v>0</v>
      </c>
      <c r="G11" s="553">
        <f>COUNTIFS('目標値集計シート'!$F:$F, B11,'目標値集計シート'!$A:$A,'目標値集計シート'!A72)</f>
        <v>2</v>
      </c>
      <c r="H11" s="553">
        <f>COUNTIFS('セッション実施状況管理'!$T:$T, B11, 'セッション実施状況管理'!$B:$B, "卒業")</f>
        <v>3</v>
      </c>
      <c r="I11" s="553">
        <f>COUNTIFS('セッション実施状況管理'!$T:$T, B11, 'セッション実施状況管理'!$C:$C,1)</f>
        <v>0</v>
      </c>
      <c r="J11" s="553">
        <f>COUNTIFS('セッション実施状況管理'!$T:$T, B11, 'セッション実施状況管理'!$B:$B, "音不")</f>
        <v>0</v>
      </c>
      <c r="K11" s="553">
        <f>COUNTIFS('セッション実施状況管理'!$T:$T, B11, 'セッション実施状況管理'!$B:$B, "例外")</f>
        <v>0</v>
      </c>
      <c r="L11" s="1066">
        <f t="shared" si="1"/>
        <v>3</v>
      </c>
      <c r="M11" s="553">
        <f>SUMIFS('目標値集計シート'!$P:$P,'目標値集計シート'!$F:$F, B11, '目標値集計シート'!$I:$I, "在学中")</f>
        <v>0</v>
      </c>
      <c r="N11" s="543" t="str">
        <f t="shared" si="2"/>
        <v>#DIV/0!</v>
      </c>
      <c r="O11" s="553">
        <f>SUMIFS('目標値集計シート'!$P:$P,'目標値集計シート'!$F:$F, B11, '目標値集計シート'!$I:$I, "卒業")</f>
        <v>1006</v>
      </c>
      <c r="P11" s="543">
        <f t="shared" si="3"/>
        <v>335.3333333</v>
      </c>
      <c r="Q11" s="543">
        <f t="shared" si="4"/>
        <v>335.3333333</v>
      </c>
      <c r="R11" s="553">
        <f>SUMIFS('新 月次投稿数'!$M:$M,'新 月次投稿数'!$F:$F, B11, '新 月次投稿数'!$C:$C, "在学中")</f>
        <v>0</v>
      </c>
      <c r="S11" s="543">
        <f t="shared" si="6"/>
        <v>0</v>
      </c>
      <c r="T11" s="553">
        <f>SUMIFS('新 月次投稿数'!$M:$M,'新 月次投稿数'!$F:$F, B11, '新 月次投稿数'!$C:$C, "卒業")</f>
        <v>0</v>
      </c>
      <c r="U11" s="543">
        <f t="shared" si="7"/>
        <v>0</v>
      </c>
      <c r="V11" s="659">
        <f t="shared" si="8"/>
        <v>0</v>
      </c>
    </row>
    <row r="12">
      <c r="A12" s="205">
        <v>11.0</v>
      </c>
      <c r="B12" s="205" t="s">
        <v>288</v>
      </c>
      <c r="C12" s="756">
        <v>45566.0</v>
      </c>
      <c r="D12" s="1047">
        <v>45751.0</v>
      </c>
      <c r="E12" s="205">
        <f t="shared" si="9"/>
        <v>185</v>
      </c>
      <c r="F12" s="553">
        <f>COUNTIFS('セッション実施状況管理'!$T:$T, B12, 'セッション実施状況管理'!$B:$B, "在学中")</f>
        <v>0</v>
      </c>
      <c r="G12" s="553">
        <f>COUNTIFS('目標値集計シート'!$F:$F, B12,'目標値集計シート'!$A:$A,'目標値集計シート'!A73)</f>
        <v>0</v>
      </c>
      <c r="H12" s="553">
        <f>COUNTIFS('セッション実施状況管理'!$T:$T, B12, 'セッション実施状況管理'!$B:$B, "卒業")</f>
        <v>1</v>
      </c>
      <c r="I12" s="553">
        <f>COUNTIFS('セッション実施状況管理'!$T:$T, B12, 'セッション実施状況管理'!$C:$C,1)</f>
        <v>0</v>
      </c>
      <c r="J12" s="553">
        <f>COUNTIFS('セッション実施状況管理'!$T:$T, B12, 'セッション実施状況管理'!$B:$B, "音不")</f>
        <v>1</v>
      </c>
      <c r="K12" s="553">
        <f>COUNTIFS('セッション実施状況管理'!$T:$T, B12, 'セッション実施状況管理'!$B:$B, "例外")</f>
        <v>0</v>
      </c>
      <c r="L12" s="1066">
        <f t="shared" si="1"/>
        <v>2</v>
      </c>
      <c r="M12" s="553">
        <f>SUMIFS('目標値集計シート'!$P:$P,'目標値集計シート'!$F:$F, B12, '目標値集計シート'!$I:$I, "在学中")</f>
        <v>0</v>
      </c>
      <c r="N12" s="543" t="str">
        <f t="shared" si="2"/>
        <v>#DIV/0!</v>
      </c>
      <c r="O12" s="553">
        <f>SUMIFS('目標値集計シート'!$P:$P,'目標値集計シート'!$F:$F, B12, '目標値集計シート'!$I:$I, "卒業")</f>
        <v>587</v>
      </c>
      <c r="P12" s="543">
        <f t="shared" si="3"/>
        <v>587</v>
      </c>
      <c r="Q12" s="543">
        <f t="shared" si="4"/>
        <v>293.5</v>
      </c>
      <c r="R12" s="553">
        <f>SUMIFS('新 月次投稿数'!$M:$M,'新 月次投稿数'!$F:$F, B12, '新 月次投稿数'!$C:$C, "在学中")</f>
        <v>0</v>
      </c>
      <c r="S12" s="543">
        <f t="shared" si="6"/>
        <v>0</v>
      </c>
      <c r="T12" s="553">
        <f>SUMIFS('新 月次投稿数'!$M:$M,'新 月次投稿数'!$F:$F, B12, '新 月次投稿数'!$C:$C, "卒業")</f>
        <v>0</v>
      </c>
      <c r="U12" s="543">
        <f t="shared" si="7"/>
        <v>0</v>
      </c>
      <c r="V12" s="659">
        <f t="shared" si="8"/>
        <v>0</v>
      </c>
    </row>
    <row r="13">
      <c r="A13" s="205">
        <v>12.0</v>
      </c>
      <c r="B13" s="205" t="s">
        <v>346</v>
      </c>
      <c r="C13" s="756">
        <v>45597.0</v>
      </c>
      <c r="D13" s="1047">
        <v>45751.0</v>
      </c>
      <c r="E13" s="205">
        <f t="shared" si="9"/>
        <v>154</v>
      </c>
      <c r="F13" s="553">
        <f>COUNTIFS('セッション実施状況管理'!$T:$T, B13, 'セッション実施状況管理'!$B:$B, "在学中")</f>
        <v>1</v>
      </c>
      <c r="G13" s="553">
        <f>COUNTIFS('目標値集計シート'!$F:$F, B13,'目標値集計シート'!$A:$A,'目標値集計シート'!A74)</f>
        <v>6</v>
      </c>
      <c r="H13" s="553">
        <f>COUNTIFS('セッション実施状況管理'!$T:$T, B13, 'セッション実施状況管理'!$B:$B, "卒業")</f>
        <v>5</v>
      </c>
      <c r="I13" s="553">
        <f>COUNTIFS('セッション実施状況管理'!$T:$T, B13, 'セッション実施状況管理'!$C:$C,1)</f>
        <v>2</v>
      </c>
      <c r="J13" s="553">
        <f>COUNTIFS('セッション実施状況管理'!$T:$T, B13, 'セッション実施状況管理'!$B:$B, "音不")</f>
        <v>0</v>
      </c>
      <c r="K13" s="553">
        <f>COUNTIFS('セッション実施状況管理'!$T:$T, B13, 'セッション実施状況管理'!$B:$B, "例外")</f>
        <v>0</v>
      </c>
      <c r="L13" s="1066">
        <f t="shared" si="1"/>
        <v>6</v>
      </c>
      <c r="M13" s="553">
        <f>SUMIFS('目標値集計シート'!$P:$P,'目標値集計シート'!$F:$F, B13, '目標値集計シート'!$I:$I, "在学中")</f>
        <v>480</v>
      </c>
      <c r="N13" s="543">
        <f t="shared" si="2"/>
        <v>480</v>
      </c>
      <c r="O13" s="553">
        <f>SUMIFS('目標値集計シート'!$P:$P,'目標値集計シート'!$F:$F, B13, '目標値集計シート'!$I:$I, "卒業")</f>
        <v>2628</v>
      </c>
      <c r="P13" s="543">
        <f t="shared" si="3"/>
        <v>525.6</v>
      </c>
      <c r="Q13" s="543">
        <f t="shared" si="4"/>
        <v>518</v>
      </c>
      <c r="R13" s="553">
        <f>SUMIFS('新 月次投稿数'!$M:$M,'新 月次投稿数'!$F:$F, B13, '新 月次投稿数'!$C:$C, "在学中")</f>
        <v>0</v>
      </c>
      <c r="S13" s="543">
        <f t="shared" si="6"/>
        <v>0</v>
      </c>
      <c r="T13" s="553">
        <f>SUMIFS('新 月次投稿数'!$M:$M,'新 月次投稿数'!$F:$F, B13, '新 月次投稿数'!$C:$C, "卒業")</f>
        <v>0</v>
      </c>
      <c r="U13" s="543">
        <f t="shared" si="7"/>
        <v>0</v>
      </c>
      <c r="V13" s="659">
        <f t="shared" si="8"/>
        <v>0</v>
      </c>
    </row>
    <row r="14">
      <c r="A14" s="205">
        <v>13.0</v>
      </c>
      <c r="B14" s="205" t="s">
        <v>354</v>
      </c>
      <c r="C14" s="756">
        <v>45597.0</v>
      </c>
      <c r="D14" s="1047">
        <v>45751.0</v>
      </c>
      <c r="E14" s="205">
        <f t="shared" si="9"/>
        <v>154</v>
      </c>
      <c r="F14" s="553">
        <f>COUNTIFS('セッション実施状況管理'!$T:$T, B14, 'セッション実施状況管理'!$B:$B, "在学中")</f>
        <v>3</v>
      </c>
      <c r="G14" s="553">
        <f>COUNTIFS('目標値集計シート'!$F:$F, B14,'目標値集計シート'!$A:$A,'目標値集計シート'!A75)</f>
        <v>4</v>
      </c>
      <c r="H14" s="553">
        <f>COUNTIFS('セッション実施状況管理'!$T:$T, B14, 'セッション実施状況管理'!$B:$B, "卒業")</f>
        <v>3</v>
      </c>
      <c r="I14" s="553">
        <f>COUNTIFS('セッション実施状況管理'!$T:$T, B14, 'セッション実施状況管理'!$C:$C,1)</f>
        <v>0</v>
      </c>
      <c r="J14" s="553">
        <f>COUNTIFS('セッション実施状況管理'!$T:$T, B14, 'セッション実施状況管理'!$B:$B, "音不")</f>
        <v>0</v>
      </c>
      <c r="K14" s="553">
        <f>COUNTIFS('セッション実施状況管理'!$T:$T, B14, 'セッション実施状況管理'!$B:$B, "例外")</f>
        <v>0</v>
      </c>
      <c r="L14" s="1066">
        <f t="shared" si="1"/>
        <v>6</v>
      </c>
      <c r="M14" s="553">
        <f>SUMIFS('目標値集計シート'!$P:$P,'目標値集計シート'!$F:$F, B14, '目標値集計シート'!$I:$I, "在学中")</f>
        <v>659</v>
      </c>
      <c r="N14" s="543">
        <f t="shared" si="2"/>
        <v>219.6666667</v>
      </c>
      <c r="O14" s="553">
        <f>SUMIFS('目標値集計シート'!$P:$P,'目標値集計シート'!$F:$F, B14, '目標値集計シート'!$I:$I, "卒業")</f>
        <v>1133</v>
      </c>
      <c r="P14" s="543">
        <f t="shared" si="3"/>
        <v>377.6666667</v>
      </c>
      <c r="Q14" s="543">
        <f t="shared" si="4"/>
        <v>298.6666667</v>
      </c>
      <c r="R14" s="553">
        <f>SUMIFS('新 月次投稿数'!$M:$M,'新 月次投稿数'!$F:$F, B14, '新 月次投稿数'!$C:$C, "在学中")</f>
        <v>0</v>
      </c>
      <c r="S14" s="543">
        <f t="shared" si="6"/>
        <v>0</v>
      </c>
      <c r="T14" s="553">
        <f>SUMIFS('新 月次投稿数'!$M:$M,'新 月次投稿数'!$F:$F, B14, '新 月次投稿数'!$C:$C, "卒業")</f>
        <v>0</v>
      </c>
      <c r="U14" s="543">
        <f t="shared" si="7"/>
        <v>0</v>
      </c>
      <c r="V14" s="659">
        <f t="shared" si="8"/>
        <v>0</v>
      </c>
    </row>
    <row r="15">
      <c r="A15" s="205">
        <v>14.0</v>
      </c>
      <c r="B15" s="205" t="s">
        <v>363</v>
      </c>
      <c r="C15" s="756">
        <v>45597.0</v>
      </c>
      <c r="D15" s="1047">
        <v>45751.0</v>
      </c>
      <c r="E15" s="205">
        <f t="shared" si="9"/>
        <v>154</v>
      </c>
      <c r="F15" s="553">
        <f>COUNTIFS('セッション実施状況管理'!$T:$T, B15, 'セッション実施状況管理'!$B:$B, "在学中")</f>
        <v>1</v>
      </c>
      <c r="G15" s="553">
        <f>COUNTIFS('目標値集計シート'!$F:$F, B15,'目標値集計シート'!$A:$A,'目標値集計シート'!A76)</f>
        <v>2</v>
      </c>
      <c r="H15" s="553">
        <f>COUNTIFS('セッション実施状況管理'!$T:$T, B15, 'セッション実施状況管理'!$B:$B, "卒業")</f>
        <v>2</v>
      </c>
      <c r="I15" s="553">
        <f>COUNTIFS('セッション実施状況管理'!$T:$T, B15, 'セッション実施状況管理'!$C:$C,1)</f>
        <v>0</v>
      </c>
      <c r="J15" s="553">
        <f>COUNTIFS('セッション実施状況管理'!$T:$T, B15, 'セッション実施状況管理'!$B:$B, "音不")</f>
        <v>0</v>
      </c>
      <c r="K15" s="553">
        <f>COUNTIFS('セッション実施状況管理'!$T:$T, B15, 'セッション実施状況管理'!$B:$B, "例外")</f>
        <v>0</v>
      </c>
      <c r="L15" s="1066">
        <f t="shared" si="1"/>
        <v>3</v>
      </c>
      <c r="M15" s="553">
        <f>SUMIFS('目標値集計シート'!$P:$P,'目標値集計シート'!$F:$F, B15, '目標値集計シート'!$I:$I, "在学中")</f>
        <v>10</v>
      </c>
      <c r="N15" s="543">
        <f t="shared" si="2"/>
        <v>10</v>
      </c>
      <c r="O15" s="553">
        <f>SUMIFS('目標値集計シート'!$P:$P,'目標値集計シート'!$F:$F, B15, '目標値集計シート'!$I:$I, "卒業")</f>
        <v>697</v>
      </c>
      <c r="P15" s="543">
        <f t="shared" si="3"/>
        <v>348.5</v>
      </c>
      <c r="Q15" s="543">
        <f t="shared" si="4"/>
        <v>235.6666667</v>
      </c>
      <c r="R15" s="553">
        <f>SUMIFS('新 月次投稿数'!$M:$M,'新 月次投稿数'!$F:$F, B15, '新 月次投稿数'!$C:$C, "在学中")</f>
        <v>0</v>
      </c>
      <c r="S15" s="543">
        <f t="shared" si="6"/>
        <v>0</v>
      </c>
      <c r="T15" s="553">
        <f>SUMIFS('新 月次投稿数'!$M:$M,'新 月次投稿数'!$F:$F, B15, '新 月次投稿数'!$C:$C, "卒業")</f>
        <v>0</v>
      </c>
      <c r="U15" s="543">
        <f t="shared" si="7"/>
        <v>0</v>
      </c>
      <c r="V15" s="659">
        <f t="shared" si="8"/>
        <v>0</v>
      </c>
    </row>
    <row r="16">
      <c r="A16" s="205">
        <v>15.0</v>
      </c>
      <c r="B16" s="205" t="s">
        <v>392</v>
      </c>
      <c r="C16" s="756">
        <v>45658.0</v>
      </c>
      <c r="D16" s="1047">
        <v>45751.0</v>
      </c>
      <c r="E16" s="205">
        <f t="shared" si="9"/>
        <v>93</v>
      </c>
      <c r="F16" s="553">
        <f>COUNTIFS('セッション実施状況管理'!$T:$T, B16, 'セッション実施状況管理'!$B:$B, "在学中")</f>
        <v>0</v>
      </c>
      <c r="G16" s="553">
        <f>COUNTIFS('目標値集計シート'!$F:$F, B16,'目標値集計シート'!$A:$A,'目標値集計シート'!A77)</f>
        <v>2</v>
      </c>
      <c r="H16" s="553">
        <f>COUNTIFS('セッション実施状況管理'!$T:$T, B16, 'セッション実施状況管理'!$B:$B, "卒業")</f>
        <v>2</v>
      </c>
      <c r="I16" s="553">
        <f>COUNTIFS('セッション実施状況管理'!$T:$T, B16, 'セッション実施状況管理'!$C:$C,1)</f>
        <v>0</v>
      </c>
      <c r="J16" s="553">
        <f>COUNTIFS('セッション実施状況管理'!$T:$T, B16, 'セッション実施状況管理'!$B:$B, "音不")</f>
        <v>0</v>
      </c>
      <c r="K16" s="553">
        <f>COUNTIFS('セッション実施状況管理'!$T:$T, B16, 'セッション実施状況管理'!$B:$B, "例外")</f>
        <v>0</v>
      </c>
      <c r="L16" s="1066">
        <f t="shared" si="1"/>
        <v>2</v>
      </c>
      <c r="M16" s="553">
        <f>SUMIFS('目標値集計シート'!$P:$P,'目標値集計シート'!$F:$F, B16, '目標値集計シート'!$I:$I, "在学中")</f>
        <v>0</v>
      </c>
      <c r="N16" s="543" t="str">
        <f t="shared" si="2"/>
        <v>#DIV/0!</v>
      </c>
      <c r="O16" s="553">
        <f>SUMIFS('目標値集計シート'!$P:$P,'目標値集計シート'!$F:$F, B16, '目標値集計シート'!$I:$I, "卒業")</f>
        <v>258</v>
      </c>
      <c r="P16" s="543">
        <f t="shared" si="3"/>
        <v>129</v>
      </c>
      <c r="Q16" s="543">
        <f t="shared" si="4"/>
        <v>129</v>
      </c>
      <c r="R16" s="553">
        <f>SUMIFS('新 月次投稿数'!$M:$M,'新 月次投稿数'!$F:$F, B16, '新 月次投稿数'!$C:$C, "在学中")</f>
        <v>0</v>
      </c>
      <c r="S16" s="543">
        <f t="shared" si="6"/>
        <v>0</v>
      </c>
      <c r="T16" s="553">
        <f>SUMIFS('新 月次投稿数'!$M:$M,'新 月次投稿数'!$F:$F, B16, '新 月次投稿数'!$C:$C, "卒業")</f>
        <v>0</v>
      </c>
      <c r="U16" s="543">
        <f t="shared" si="7"/>
        <v>0</v>
      </c>
      <c r="V16" s="659">
        <f t="shared" si="8"/>
        <v>0</v>
      </c>
    </row>
    <row r="17">
      <c r="A17" s="553">
        <v>16.0</v>
      </c>
      <c r="B17" s="205" t="s">
        <v>430</v>
      </c>
      <c r="C17" s="1047">
        <v>45717.0</v>
      </c>
      <c r="D17" s="1047">
        <v>45751.0</v>
      </c>
      <c r="E17" s="205">
        <f t="shared" si="9"/>
        <v>34</v>
      </c>
      <c r="F17" s="553">
        <f>COUNTIFS('セッション実施状況管理'!$T:$T, B17, 'セッション実施状況管理'!$B:$B, "在学中")</f>
        <v>5</v>
      </c>
      <c r="G17" s="553">
        <f>COUNTIFS('目標値集計シート'!$F:$F, B17,'目標値集計シート'!$A:$A,'目標値集計シート'!A78)</f>
        <v>5</v>
      </c>
      <c r="H17" s="553">
        <f>COUNTIFS('セッション実施状況管理'!$T:$T, B17, 'セッション実施状況管理'!$B:$B, "卒業")</f>
        <v>2</v>
      </c>
      <c r="I17" s="553">
        <f>COUNTIFS('セッション実施状況管理'!$T:$T, B17, 'セッション実施状況管理'!$C:$C,1)</f>
        <v>0</v>
      </c>
      <c r="J17" s="553">
        <f>COUNTIFS('セッション実施状況管理'!$T:$T, B17, 'セッション実施状況管理'!$B:$B, "音不")</f>
        <v>0</v>
      </c>
      <c r="K17" s="553">
        <f>COUNTIFS('セッション実施状況管理'!$T:$T, B17, 'セッション実施状況管理'!$B:$B, "例外")</f>
        <v>0</v>
      </c>
      <c r="L17" s="1066">
        <f t="shared" si="1"/>
        <v>7</v>
      </c>
      <c r="M17" s="553">
        <f>SUMIFS('目標値集計シート'!$P:$P,'目標値集計シート'!$F:$F, B17, '目標値集計シート'!$I:$I, "在学中")</f>
        <v>1659</v>
      </c>
      <c r="N17" s="543">
        <f t="shared" si="2"/>
        <v>331.8</v>
      </c>
      <c r="O17" s="553">
        <f>SUMIFS('目標値集計シート'!$P:$P,'目標値集計シート'!$F:$F, B17, '目標値集計シート'!$I:$I, "卒業")</f>
        <v>406</v>
      </c>
      <c r="P17" s="543">
        <f t="shared" si="3"/>
        <v>203</v>
      </c>
      <c r="Q17" s="543">
        <f t="shared" si="4"/>
        <v>295</v>
      </c>
      <c r="R17" s="553">
        <f>SUMIFS('新 月次投稿数'!$M:$M,'新 月次投稿数'!$F:$F, B17, '新 月次投稿数'!$C:$C, "在学中")</f>
        <v>0</v>
      </c>
      <c r="S17" s="543">
        <f t="shared" si="6"/>
        <v>0</v>
      </c>
      <c r="T17" s="553">
        <f>SUMIFS('新 月次投稿数'!$M:$M,'新 月次投稿数'!$F:$F, B17, '新 月次投稿数'!$C:$C, "卒業")</f>
        <v>0</v>
      </c>
      <c r="U17" s="543">
        <f t="shared" si="7"/>
        <v>0</v>
      </c>
      <c r="V17" s="659">
        <f t="shared" si="8"/>
        <v>0</v>
      </c>
    </row>
    <row r="18">
      <c r="A18" s="553">
        <v>17.0</v>
      </c>
      <c r="B18" s="205" t="s">
        <v>412</v>
      </c>
      <c r="C18" s="1047">
        <v>45717.0</v>
      </c>
      <c r="D18" s="1047">
        <v>45751.0</v>
      </c>
      <c r="E18" s="205">
        <f t="shared" si="9"/>
        <v>34</v>
      </c>
      <c r="F18" s="553">
        <f>COUNTIFS('セッション実施状況管理'!$T:$T, B18, 'セッション実施状況管理'!$B:$B, "在学中")</f>
        <v>5</v>
      </c>
      <c r="G18" s="553">
        <f>COUNTIFS('目標値集計シート'!$F:$F, B18,'目標値集計シート'!$A:$A,'目標値集計シート'!A79)</f>
        <v>6</v>
      </c>
      <c r="H18" s="553">
        <f>COUNTIFS('セッション実施状況管理'!$T:$T, B18, 'セッション実施状況管理'!$B:$B, "卒業")</f>
        <v>3</v>
      </c>
      <c r="I18" s="553">
        <f>COUNTIFS('セッション実施状況管理'!$T:$T, B18, 'セッション実施状況管理'!$C:$C,1)</f>
        <v>0</v>
      </c>
      <c r="J18" s="553">
        <f>COUNTIFS('セッション実施状況管理'!$T:$T, B18, 'セッション実施状況管理'!$B:$B, "音不")</f>
        <v>0</v>
      </c>
      <c r="K18" s="553">
        <f>COUNTIFS('セッション実施状況管理'!$T:$T, B18, 'セッション実施状況管理'!$B:$B, "例外")</f>
        <v>0</v>
      </c>
      <c r="L18" s="1066">
        <f t="shared" si="1"/>
        <v>8</v>
      </c>
      <c r="M18" s="553">
        <f>SUMIFS('目標値集計シート'!$P:$P,'目標値集計シート'!$F:$F, B18, '目標値集計シート'!$I:$I, "在学中")</f>
        <v>699</v>
      </c>
      <c r="N18" s="543">
        <f t="shared" si="2"/>
        <v>139.8</v>
      </c>
      <c r="O18" s="553">
        <f>SUMIFS('目標値集計シート'!$P:$P,'目標値集計シート'!$F:$F, B18, '目標値集計シート'!$I:$I, "卒業")</f>
        <v>1112</v>
      </c>
      <c r="P18" s="543">
        <f t="shared" si="3"/>
        <v>370.6666667</v>
      </c>
      <c r="Q18" s="543">
        <f t="shared" si="4"/>
        <v>226.375</v>
      </c>
      <c r="R18" s="553">
        <f>SUMIFS('新 月次投稿数'!$M:$M,'新 月次投稿数'!$F:$F, B18, '新 月次投稿数'!$C:$C, "在学中")</f>
        <v>0</v>
      </c>
      <c r="S18" s="543">
        <f t="shared" si="6"/>
        <v>0</v>
      </c>
      <c r="T18" s="553">
        <f>SUMIFS('新 月次投稿数'!$M:$M,'新 月次投稿数'!$F:$F, B18, '新 月次投稿数'!$C:$C, "卒業")</f>
        <v>0</v>
      </c>
      <c r="U18" s="543">
        <f t="shared" si="7"/>
        <v>0</v>
      </c>
      <c r="V18" s="659">
        <f t="shared" si="8"/>
        <v>0</v>
      </c>
    </row>
    <row r="19">
      <c r="A19" s="553">
        <v>18.0</v>
      </c>
      <c r="B19" s="205" t="s">
        <v>650</v>
      </c>
      <c r="C19" s="1047">
        <v>45742.0</v>
      </c>
      <c r="D19" s="1047">
        <v>45751.0</v>
      </c>
      <c r="E19" s="205">
        <f t="shared" si="9"/>
        <v>9</v>
      </c>
      <c r="F19" s="553">
        <f>COUNTIFS('セッション実施状況管理'!$T:$T, B19, 'セッション実施状況管理'!$B:$B, "在学中")</f>
        <v>4</v>
      </c>
      <c r="G19" s="553">
        <f>COUNTIFS('目標値集計シート'!$F:$F, B19,'目標値集計シート'!$A:$A,'目標値集計シート'!A80)</f>
        <v>1</v>
      </c>
      <c r="H19" s="553">
        <f>COUNTIFS('セッション実施状況管理'!$T:$T, B19, 'セッション実施状況管理'!$B:$B, "卒業")</f>
        <v>0</v>
      </c>
      <c r="I19" s="553">
        <f>COUNTIFS('セッション実施状況管理'!$T:$T, B19, 'セッション実施状況管理'!$C:$C,1)</f>
        <v>0</v>
      </c>
      <c r="J19" s="553">
        <f>COUNTIFS('セッション実施状況管理'!$T:$T, B19, 'セッション実施状況管理'!$B:$B, "音不")</f>
        <v>0</v>
      </c>
      <c r="K19" s="553">
        <f>COUNTIFS('セッション実施状況管理'!$T:$T, B19, 'セッション実施状況管理'!$B:$B, "例外")</f>
        <v>0</v>
      </c>
      <c r="L19" s="1066">
        <f t="shared" si="1"/>
        <v>4</v>
      </c>
      <c r="M19" s="553">
        <f>SUMIFS('目標値集計シート'!$P:$P,'目標値集計シート'!$F:$F, B19, '目標値集計シート'!$I:$I, "在学中")</f>
        <v>969</v>
      </c>
      <c r="N19" s="543">
        <f t="shared" si="2"/>
        <v>242.25</v>
      </c>
      <c r="O19" s="553">
        <f>SUMIFS('目標値集計シート'!$P:$P,'目標値集計シート'!$F:$F, B19, '目標値集計シート'!$I:$I, "卒業")</f>
        <v>0</v>
      </c>
      <c r="P19" s="543" t="str">
        <f t="shared" si="3"/>
        <v>#DIV/0!</v>
      </c>
      <c r="Q19" s="543">
        <f t="shared" si="4"/>
        <v>242.25</v>
      </c>
      <c r="R19" s="553">
        <f>SUMIFS('新 月次投稿数'!$M:$M,'新 月次投稿数'!$F:$F, B19, '新 月次投稿数'!$C:$C, "在学中")</f>
        <v>0</v>
      </c>
      <c r="S19" s="543">
        <f t="shared" si="6"/>
        <v>0</v>
      </c>
      <c r="T19" s="553">
        <f>SUMIFS('新 月次投稿数'!$M:$M,'新 月次投稿数'!$F:$F, B19, '新 月次投稿数'!$C:$C, "卒業")</f>
        <v>0</v>
      </c>
      <c r="U19" s="543" t="str">
        <f t="shared" si="7"/>
        <v>#DIV/0!</v>
      </c>
      <c r="V19" s="659">
        <f t="shared" si="8"/>
        <v>0</v>
      </c>
    </row>
    <row r="20">
      <c r="A20" s="553">
        <v>19.0</v>
      </c>
      <c r="B20" s="205" t="s">
        <v>461</v>
      </c>
      <c r="C20" s="1047">
        <v>45747.0</v>
      </c>
      <c r="D20" s="1047">
        <v>45751.0</v>
      </c>
      <c r="E20" s="205">
        <f t="shared" si="9"/>
        <v>4</v>
      </c>
      <c r="F20" s="553">
        <f>COUNTIFS('セッション実施状況管理'!$T:$T, B20, 'セッション実施状況管理'!$B:$B, "在学中")</f>
        <v>8</v>
      </c>
      <c r="G20" s="553">
        <f>COUNTIFS('目標値集計シート'!$F:$F, B20,'目標値集計シート'!$A:$A,'目標値集計シート'!A81)</f>
        <v>5</v>
      </c>
      <c r="H20" s="553">
        <f>COUNTIFS('セッション実施状況管理'!$T:$T, B20, 'セッション実施状況管理'!$B:$B, "卒業")</f>
        <v>2</v>
      </c>
      <c r="I20" s="553">
        <f>COUNTIFS('セッション実施状況管理'!$T:$T, B20, 'セッション実施状況管理'!$C:$C,1)</f>
        <v>1</v>
      </c>
      <c r="J20" s="553">
        <f>COUNTIFS('セッション実施状況管理'!$T:$T, B20, 'セッション実施状況管理'!$B:$B, "音不")</f>
        <v>0</v>
      </c>
      <c r="K20" s="553">
        <f>COUNTIFS('セッション実施状況管理'!$T:$T, B20, 'セッション実施状況管理'!$B:$B, "例外")</f>
        <v>0</v>
      </c>
      <c r="L20" s="1066">
        <f t="shared" si="1"/>
        <v>10</v>
      </c>
      <c r="M20" s="553">
        <f>SUMIFS('目標値集計シート'!$P:$P,'目標値集計シート'!$F:$F, B20, '目標値集計シート'!$I:$I, "在学中")</f>
        <v>1216</v>
      </c>
      <c r="N20" s="543">
        <f t="shared" si="2"/>
        <v>152</v>
      </c>
      <c r="O20" s="553">
        <f>SUMIFS('目標値集計シート'!$P:$P,'目標値集計シート'!$F:$F, B20, '目標値集計シート'!$I:$I, "卒業")</f>
        <v>887</v>
      </c>
      <c r="P20" s="543">
        <f t="shared" si="3"/>
        <v>443.5</v>
      </c>
      <c r="Q20" s="543">
        <f t="shared" si="4"/>
        <v>210.3</v>
      </c>
      <c r="R20" s="553">
        <f>SUMIFS('新 月次投稿数'!$M:$M,'新 月次投稿数'!$F:$F, B20, '新 月次投稿数'!$C:$C, "在学中")</f>
        <v>0</v>
      </c>
      <c r="S20" s="543">
        <f t="shared" si="6"/>
        <v>0</v>
      </c>
      <c r="T20" s="553">
        <f>SUMIFS('新 月次投稿数'!$M:$M,'新 月次投稿数'!$F:$F, B20, '新 月次投稿数'!$C:$C, "卒業")</f>
        <v>0</v>
      </c>
      <c r="U20" s="543">
        <f t="shared" si="7"/>
        <v>0</v>
      </c>
      <c r="V20" s="659">
        <f t="shared" si="8"/>
        <v>0</v>
      </c>
    </row>
    <row r="21">
      <c r="A21" s="553">
        <v>20.0</v>
      </c>
      <c r="B21" s="205" t="s">
        <v>520</v>
      </c>
      <c r="C21" s="1047">
        <v>45750.0</v>
      </c>
      <c r="D21" s="1047">
        <v>45751.0</v>
      </c>
      <c r="E21" s="205">
        <f t="shared" si="9"/>
        <v>1</v>
      </c>
      <c r="F21" s="553">
        <f>COUNTIFS('セッション実施状況管理'!$T:$T, B21, 'セッション実施状況管理'!$B:$B, "在学中")</f>
        <v>2</v>
      </c>
      <c r="G21" s="553">
        <f>COUNTIFS('目標値集計シート'!$F:$F, B21,'目標値集計シート'!$A:$A,'目標値集計シート'!A82)</f>
        <v>2</v>
      </c>
      <c r="H21" s="553">
        <f>COUNTIFS('セッション実施状況管理'!$T:$T, B21, 'セッション実施状況管理'!$B:$B, "卒業")</f>
        <v>0</v>
      </c>
      <c r="I21" s="553">
        <f>COUNTIFS('セッション実施状況管理'!$T:$T, B21, 'セッション実施状況管理'!$C:$C,1)</f>
        <v>0</v>
      </c>
      <c r="J21" s="553">
        <f>COUNTIFS('セッション実施状況管理'!$T:$T, B21, 'セッション実施状況管理'!$B:$B, "音不")</f>
        <v>0</v>
      </c>
      <c r="K21" s="553">
        <f>COUNTIFS('セッション実施状況管理'!$T:$T, B21, 'セッション実施状況管理'!$B:$B, "例外")</f>
        <v>0</v>
      </c>
      <c r="L21" s="1066">
        <f t="shared" si="1"/>
        <v>2</v>
      </c>
      <c r="M21" s="553">
        <f>SUMIFS('目標値集計シート'!$P:$P,'目標値集計シート'!$F:$F, B21, '目標値集計シート'!$I:$I, "在学中")</f>
        <v>881</v>
      </c>
      <c r="N21" s="543">
        <f t="shared" si="2"/>
        <v>440.5</v>
      </c>
      <c r="O21" s="553">
        <f>SUMIFS('目標値集計シート'!$P:$P,'目標値集計シート'!$F:$F, B21, '目標値集計シート'!$I:$I, "卒業")</f>
        <v>0</v>
      </c>
      <c r="P21" s="543" t="str">
        <f t="shared" si="3"/>
        <v>#DIV/0!</v>
      </c>
      <c r="Q21" s="543">
        <f t="shared" si="4"/>
        <v>440.5</v>
      </c>
      <c r="R21" s="553">
        <f>SUMIFS('新 月次投稿数'!$M:$M,'新 月次投稿数'!$F:$F, B21, '新 月次投稿数'!$C:$C, "在学中")</f>
        <v>0</v>
      </c>
      <c r="S21" s="543">
        <f t="shared" si="6"/>
        <v>0</v>
      </c>
      <c r="T21" s="553">
        <f>SUMIFS('新 月次投稿数'!$M:$M,'新 月次投稿数'!$F:$F, B21, '新 月次投稿数'!$C:$C, "卒業")</f>
        <v>0</v>
      </c>
      <c r="U21" s="543" t="str">
        <f t="shared" si="7"/>
        <v>#DIV/0!</v>
      </c>
      <c r="V21" s="659">
        <f t="shared" si="8"/>
        <v>0</v>
      </c>
    </row>
    <row r="22">
      <c r="A22" s="553">
        <v>21.0</v>
      </c>
      <c r="B22" s="205" t="s">
        <v>456</v>
      </c>
      <c r="C22" s="1047">
        <v>45751.0</v>
      </c>
      <c r="D22" s="1047">
        <v>45751.0</v>
      </c>
      <c r="E22" s="205">
        <f t="shared" si="9"/>
        <v>0</v>
      </c>
      <c r="F22" s="553">
        <f>COUNTIFS('セッション実施状況管理'!$T:$T, B22, 'セッション実施状況管理'!$B:$B, "在学中")</f>
        <v>3</v>
      </c>
      <c r="G22" s="553">
        <f>COUNTIFS('目標値集計シート'!$F:$F, B22,'目標値集計シート'!$A:$A,'目標値集計シート'!A83)</f>
        <v>3</v>
      </c>
      <c r="H22" s="553">
        <f>COUNTIFS('セッション実施状況管理'!$T:$T, B22, 'セッション実施状況管理'!$B:$B, "卒業")</f>
        <v>2</v>
      </c>
      <c r="I22" s="553">
        <f>COUNTIFS('セッション実施状況管理'!$T:$T, B22, 'セッション実施状況管理'!$C:$C,1)</f>
        <v>0</v>
      </c>
      <c r="J22" s="553">
        <f>COUNTIFS('セッション実施状況管理'!$T:$T, B22, 'セッション実施状況管理'!$B:$B, "音不")</f>
        <v>0</v>
      </c>
      <c r="K22" s="553">
        <f>COUNTIFS('セッション実施状況管理'!$T:$T, B22, 'セッション実施状況管理'!$B:$B, "例外")</f>
        <v>0</v>
      </c>
      <c r="L22" s="1066">
        <f t="shared" si="1"/>
        <v>5</v>
      </c>
      <c r="M22" s="553">
        <f>SUMIFS('目標値集計シート'!$P:$P,'目標値集計シート'!$F:$F, B22, '目標値集計シート'!$I:$I, "在学中")</f>
        <v>241</v>
      </c>
      <c r="N22" s="543">
        <f t="shared" si="2"/>
        <v>80.33333333</v>
      </c>
      <c r="O22" s="553">
        <f>SUMIFS('目標値集計シート'!$P:$P,'目標値集計シート'!$F:$F, B22, '目標値集計シート'!$I:$I, "卒業")</f>
        <v>1224</v>
      </c>
      <c r="P22" s="543">
        <f t="shared" si="3"/>
        <v>612</v>
      </c>
      <c r="Q22" s="543">
        <f t="shared" si="4"/>
        <v>293</v>
      </c>
      <c r="R22" s="553">
        <f>SUMIFS('新 月次投稿数'!$M:$M,'新 月次投稿数'!$F:$F, B22, '新 月次投稿数'!$C:$C, "在学中")</f>
        <v>0</v>
      </c>
      <c r="S22" s="543">
        <f t="shared" si="6"/>
        <v>0</v>
      </c>
      <c r="T22" s="553">
        <f>SUMIFS('新 月次投稿数'!$M:$M,'新 月次投稿数'!$F:$F, B22, '新 月次投稿数'!$C:$C, "卒業")</f>
        <v>0</v>
      </c>
      <c r="U22" s="543">
        <f t="shared" si="7"/>
        <v>0</v>
      </c>
      <c r="V22" s="659">
        <f t="shared" si="8"/>
        <v>0</v>
      </c>
    </row>
    <row r="23">
      <c r="A23" s="553">
        <v>22.0</v>
      </c>
      <c r="B23" s="205" t="s">
        <v>1887</v>
      </c>
      <c r="C23" s="1047">
        <v>45751.0</v>
      </c>
      <c r="D23" s="1047">
        <v>45751.0</v>
      </c>
      <c r="E23" s="205">
        <f t="shared" si="9"/>
        <v>0</v>
      </c>
      <c r="F23" s="553">
        <f>COUNTIFS('セッション実施状況管理'!$T:$T, B23, 'セッション実施状況管理'!$B:$B, "在学中")</f>
        <v>0</v>
      </c>
      <c r="G23" s="553">
        <f>COUNTIFS('目標値集計シート'!$F:$F, B23,'目標値集計シート'!$A:$A,'目標値集計シート'!A84)</f>
        <v>0</v>
      </c>
      <c r="H23" s="553">
        <f>COUNTIFS('セッション実施状況管理'!$T:$T, B23, 'セッション実施状況管理'!$B:$B, "卒業")</f>
        <v>0</v>
      </c>
      <c r="I23" s="553">
        <f>COUNTIFS('セッション実施状況管理'!$T:$T, B23, 'セッション実施状況管理'!$C:$C,1)</f>
        <v>0</v>
      </c>
      <c r="J23" s="553">
        <f>COUNTIFS('セッション実施状況管理'!$T:$T, B23, 'セッション実施状況管理'!$B:$B, "音不")</f>
        <v>0</v>
      </c>
      <c r="K23" s="553">
        <f>COUNTIFS('セッション実施状況管理'!$T:$T, B23, 'セッション実施状況管理'!$B:$B, "例外")</f>
        <v>0</v>
      </c>
      <c r="L23" s="1066">
        <f t="shared" si="1"/>
        <v>0</v>
      </c>
      <c r="M23" s="553">
        <f>SUMIFS('目標値集計シート'!$P:$P,'目標値集計シート'!$F:$F, B23, '目標値集計シート'!$I:$I, "在学中")</f>
        <v>0</v>
      </c>
      <c r="N23" s="543" t="str">
        <f t="shared" si="2"/>
        <v>#DIV/0!</v>
      </c>
      <c r="O23" s="553">
        <f>SUMIFS('目標値集計シート'!$P:$P,'目標値集計シート'!$F:$F, B23, '目標値集計シート'!$I:$I, "卒業")</f>
        <v>0</v>
      </c>
      <c r="P23" s="543" t="str">
        <f t="shared" si="3"/>
        <v>#DIV/0!</v>
      </c>
      <c r="Q23" s="543" t="str">
        <f t="shared" si="4"/>
        <v>#DIV/0!</v>
      </c>
      <c r="R23" s="553">
        <f>SUMIFS('新 月次投稿数'!$M:$M,'新 月次投稿数'!$F:$F, B23, '新 月次投稿数'!$C:$C, "在学中")</f>
        <v>0</v>
      </c>
      <c r="S23" s="543">
        <f t="shared" si="6"/>
        <v>0</v>
      </c>
      <c r="T23" s="553">
        <f>SUMIFS('新 月次投稿数'!$M:$M,'新 月次投稿数'!$F:$F, B23, '新 月次投稿数'!$C:$C, "卒業")</f>
        <v>0</v>
      </c>
      <c r="U23" s="543" t="str">
        <f t="shared" si="7"/>
        <v>#DIV/0!</v>
      </c>
      <c r="V23" s="659">
        <f t="shared" si="8"/>
        <v>0</v>
      </c>
    </row>
    <row r="24">
      <c r="A24" s="553">
        <v>23.0</v>
      </c>
      <c r="B24" s="205" t="s">
        <v>472</v>
      </c>
      <c r="C24" s="1047">
        <v>45758.0</v>
      </c>
      <c r="D24" s="1047">
        <v>45759.0</v>
      </c>
      <c r="E24" s="205">
        <f t="shared" si="9"/>
        <v>1</v>
      </c>
      <c r="F24" s="553">
        <f>COUNTIFS('セッション実施状況管理'!$T:$T, B24, 'セッション実施状況管理'!$B:$B, "在学中")</f>
        <v>5</v>
      </c>
      <c r="G24" s="553">
        <f>COUNTIFS('目標値集計シート'!$F:$F, B24,'目標値集計シート'!$A:$A,'目標値集計シート'!A85)</f>
        <v>2</v>
      </c>
      <c r="H24" s="553">
        <f>COUNTIFS('セッション実施状況管理'!$T:$T, B24, 'セッション実施状況管理'!$B:$B, "卒業")</f>
        <v>2</v>
      </c>
      <c r="I24" s="553">
        <f>COUNTIFS('セッション実施状況管理'!$T:$T, B24, 'セッション実施状況管理'!$C:$C,1)</f>
        <v>2</v>
      </c>
      <c r="J24" s="553">
        <f>COUNTIFS('セッション実施状況管理'!$T:$T, B24, 'セッション実施状況管理'!$B:$B, "音不")</f>
        <v>0</v>
      </c>
      <c r="K24" s="553">
        <f>COUNTIFS('セッション実施状況管理'!$T:$T, B24, 'セッション実施状況管理'!$B:$B, "例外")</f>
        <v>0</v>
      </c>
      <c r="L24" s="1066">
        <f t="shared" si="1"/>
        <v>7</v>
      </c>
      <c r="M24" s="553">
        <f>SUMIFS('目標値集計シート'!$P:$P,'目標値集計シート'!$F:$F, B24, '目標値集計シート'!$I:$I, "在学中")</f>
        <v>508</v>
      </c>
      <c r="N24" s="543">
        <f t="shared" si="2"/>
        <v>101.6</v>
      </c>
      <c r="O24" s="553">
        <f>SUMIFS('目標値集計シート'!$P:$P,'目標値集計シート'!$F:$F, B24, '目標値集計シート'!$I:$I, "卒業")</f>
        <v>1180</v>
      </c>
      <c r="P24" s="543">
        <f t="shared" si="3"/>
        <v>590</v>
      </c>
      <c r="Q24" s="543">
        <f t="shared" si="4"/>
        <v>241.1428571</v>
      </c>
      <c r="R24" s="553">
        <f>SUMIFS('新 月次投稿数'!$M:$M,'新 月次投稿数'!$F:$F, B24, '新 月次投稿数'!$C:$C, "在学中")</f>
        <v>0</v>
      </c>
      <c r="S24" s="543">
        <f t="shared" si="6"/>
        <v>0</v>
      </c>
      <c r="T24" s="553">
        <f>SUMIFS('新 月次投稿数'!$M:$M,'新 月次投稿数'!$F:$F, B24, '新 月次投稿数'!$C:$C, "卒業")</f>
        <v>0</v>
      </c>
      <c r="U24" s="543">
        <f t="shared" si="7"/>
        <v>0</v>
      </c>
      <c r="V24" s="659">
        <f t="shared" si="8"/>
        <v>0</v>
      </c>
    </row>
    <row r="25">
      <c r="A25" s="553">
        <v>24.0</v>
      </c>
      <c r="B25" s="205" t="s">
        <v>1888</v>
      </c>
      <c r="C25" s="1047">
        <v>45758.0</v>
      </c>
      <c r="D25" s="1047">
        <v>45759.0</v>
      </c>
      <c r="E25" s="205">
        <f t="shared" si="9"/>
        <v>1</v>
      </c>
      <c r="F25" s="553">
        <f>COUNTIFS('セッション実施状況管理'!$T:$T, #REF!, 'セッション実施状況管理'!$B:$B, "在学中")</f>
        <v>0</v>
      </c>
      <c r="G25" s="553">
        <f>COUNTIFS('目標値集計シート'!$F:$F, #REF!,'目標値集計シート'!$A:$A,'目標値集計シート'!A86)</f>
        <v>0</v>
      </c>
      <c r="H25" s="553">
        <f>COUNTIFS('セッション実施状況管理'!$T:$T, #REF!, 'セッション実施状況管理'!$B:$B, "卒業")</f>
        <v>0</v>
      </c>
      <c r="I25" s="553">
        <f>COUNTIFS('セッション実施状況管理'!$T:$T, #REF!, 'セッション実施状況管理'!$C:$C,1)</f>
        <v>0</v>
      </c>
      <c r="J25" s="553">
        <f>COUNTIFS('セッション実施状況管理'!$T:$T, #REF!, 'セッション実施状況管理'!$B:$B, "音不")</f>
        <v>0</v>
      </c>
      <c r="K25" s="553">
        <f>COUNTIFS('セッション実施状況管理'!$T:$T, #REF!, 'セッション実施状況管理'!$B:$B, "例外")</f>
        <v>0</v>
      </c>
      <c r="L25" s="1066">
        <f t="shared" si="1"/>
        <v>0</v>
      </c>
      <c r="M25" s="553">
        <f>SUMIFS('目標値集計シート'!$P:$P,'目標値集計シート'!$F:$F, #REF!, '目標値集計シート'!$I:$I, "在学中")</f>
        <v>0</v>
      </c>
      <c r="N25" s="543" t="str">
        <f t="shared" si="2"/>
        <v>#DIV/0!</v>
      </c>
      <c r="O25" s="553">
        <f>SUMIFS('目標値集計シート'!$P:$P,'目標値集計シート'!$F:$F, #REF!, '目標値集計シート'!$I:$I, "卒業")</f>
        <v>0</v>
      </c>
      <c r="P25" s="543" t="str">
        <f t="shared" si="3"/>
        <v>#DIV/0!</v>
      </c>
      <c r="Q25" s="543" t="str">
        <f t="shared" si="4"/>
        <v>#DIV/0!</v>
      </c>
      <c r="R25" s="553">
        <f>SUMIFS('新 月次投稿数'!$M:$M,'新 月次投稿数'!$F:$F, #REF!, '新 月次投稿数'!$C:$C, "在学中")</f>
        <v>0</v>
      </c>
      <c r="S25" s="543">
        <f t="shared" si="6"/>
        <v>0</v>
      </c>
      <c r="T25" s="553">
        <f>SUMIFS('新 月次投稿数'!$M:$M,'新 月次投稿数'!$F:$F, #REF!, '新 月次投稿数'!$C:$C, "卒業")</f>
        <v>0</v>
      </c>
      <c r="U25" s="543" t="str">
        <f t="shared" si="7"/>
        <v>#DIV/0!</v>
      </c>
      <c r="V25" s="659">
        <f t="shared" si="8"/>
        <v>0</v>
      </c>
    </row>
    <row r="26">
      <c r="A26" s="553">
        <v>25.0</v>
      </c>
      <c r="B26" s="205" t="s">
        <v>498</v>
      </c>
      <c r="C26" s="1047">
        <v>45759.0</v>
      </c>
      <c r="D26" s="1047">
        <v>45759.0</v>
      </c>
      <c r="E26" s="205">
        <f t="shared" si="9"/>
        <v>0</v>
      </c>
      <c r="F26" s="553">
        <f>COUNTIFS('セッション実施状況管理'!$T:$T, B25, 'セッション実施状況管理'!$B:$B, "在学中")</f>
        <v>0</v>
      </c>
      <c r="G26" s="553">
        <f>COUNTIFS('目標値集計シート'!$F:$F, B25,'目標値集計シート'!$A:$A,'目標値集計シート'!A87)</f>
        <v>0</v>
      </c>
      <c r="H26" s="553">
        <f>COUNTIFS('セッション実施状況管理'!$T:$T, B25, 'セッション実施状況管理'!$B:$B, "卒業")</f>
        <v>0</v>
      </c>
      <c r="I26" s="553">
        <f>COUNTIFS('セッション実施状況管理'!$T:$T, B25, 'セッション実施状況管理'!$C:$C,1)</f>
        <v>0</v>
      </c>
      <c r="J26" s="553">
        <f>COUNTIFS('セッション実施状況管理'!$T:$T, B25, 'セッション実施状況管理'!$B:$B, "音不")</f>
        <v>0</v>
      </c>
      <c r="K26" s="553">
        <f>COUNTIFS('セッション実施状況管理'!$T:$T, B25, 'セッション実施状況管理'!$B:$B, "例外")</f>
        <v>0</v>
      </c>
      <c r="L26" s="1066">
        <f t="shared" si="1"/>
        <v>0</v>
      </c>
      <c r="M26" s="553">
        <f>SUMIFS('目標値集計シート'!$P:$P,'目標値集計シート'!$F:$F, B25, '目標値集計シート'!$I:$I, "在学中")</f>
        <v>0</v>
      </c>
      <c r="N26" s="543" t="str">
        <f t="shared" si="2"/>
        <v>#DIV/0!</v>
      </c>
      <c r="O26" s="553">
        <f>SUMIFS('目標値集計シート'!$P:$P,'目標値集計シート'!$F:$F, B25, '目標値集計シート'!$I:$I, "卒業")</f>
        <v>0</v>
      </c>
      <c r="P26" s="543" t="str">
        <f t="shared" si="3"/>
        <v>#DIV/0!</v>
      </c>
      <c r="Q26" s="543" t="str">
        <f t="shared" si="4"/>
        <v>#DIV/0!</v>
      </c>
      <c r="R26" s="553">
        <f>SUMIFS('新 月次投稿数'!$M:$M,'新 月次投稿数'!$F:$F, B25, '新 月次投稿数'!$C:$C, "在学中")</f>
        <v>0</v>
      </c>
      <c r="S26" s="543">
        <f t="shared" si="6"/>
        <v>0</v>
      </c>
      <c r="T26" s="553">
        <f>SUMIFS('新 月次投稿数'!$M:$M,'新 月次投稿数'!$F:$F, B25, '新 月次投稿数'!$C:$C, "卒業")</f>
        <v>0</v>
      </c>
      <c r="U26" s="543" t="str">
        <f t="shared" si="7"/>
        <v>#DIV/0!</v>
      </c>
      <c r="V26" s="659">
        <f t="shared" si="8"/>
        <v>0</v>
      </c>
    </row>
    <row r="27">
      <c r="A27" s="553">
        <v>26.0</v>
      </c>
      <c r="F27" s="553">
        <f>COUNTIFS('セッション実施状況管理'!$T:$T, B26, 'セッション実施状況管理'!$B:$B, "在学中")</f>
        <v>2</v>
      </c>
      <c r="G27" s="553">
        <f>COUNTIFS('目標値集計シート'!$F:$F, B26,'目標値集計シート'!$A:$A,'目標値集計シート'!A88)</f>
        <v>3</v>
      </c>
      <c r="H27" s="553">
        <f>COUNTIFS('セッション実施状況管理'!$T:$T, B26, 'セッション実施状況管理'!$B:$B, "卒業")</f>
        <v>1</v>
      </c>
      <c r="I27" s="553">
        <f>COUNTIFS('セッション実施状況管理'!$T:$T, B26, 'セッション実施状況管理'!$C:$C,1)</f>
        <v>0</v>
      </c>
      <c r="J27" s="553">
        <f>COUNTIFS('セッション実施状況管理'!$T:$T, B26, 'セッション実施状況管理'!$B:$B, "音不")</f>
        <v>0</v>
      </c>
      <c r="K27" s="553">
        <f>COUNTIFS('セッション実施状況管理'!$T:$T, B26, 'セッション実施状況管理'!$B:$B, "例外")</f>
        <v>0</v>
      </c>
      <c r="L27" s="1066">
        <f t="shared" si="1"/>
        <v>3</v>
      </c>
      <c r="M27" s="553">
        <f>SUMIFS('目標値集計シート'!$P:$P,'目標値集計シート'!$F:$F, B26, '目標値集計シート'!$I:$I, "在学中")</f>
        <v>178</v>
      </c>
      <c r="N27" s="543">
        <f t="shared" si="2"/>
        <v>89</v>
      </c>
      <c r="O27" s="553">
        <f>SUMIFS('目標値集計シート'!$P:$P,'目標値集計シート'!$F:$F, B26, '目標値集計シート'!$I:$I, "卒業")</f>
        <v>269</v>
      </c>
      <c r="P27" s="543">
        <f t="shared" si="3"/>
        <v>269</v>
      </c>
      <c r="Q27" s="543">
        <f t="shared" si="4"/>
        <v>149</v>
      </c>
      <c r="R27" s="553">
        <f>SUMIFS('新 月次投稿数'!$M:$M,'新 月次投稿数'!$F:$F, B26, '新 月次投稿数'!$C:$C, "在学中")</f>
        <v>0</v>
      </c>
      <c r="S27" s="543">
        <f t="shared" si="6"/>
        <v>0</v>
      </c>
      <c r="T27" s="553">
        <f>SUMIFS('新 月次投稿数'!$M:$M,'新 月次投稿数'!$F:$F, B26, '新 月次投稿数'!$C:$C, "卒業")</f>
        <v>0</v>
      </c>
      <c r="U27" s="543">
        <f t="shared" si="7"/>
        <v>0</v>
      </c>
      <c r="V27" s="659">
        <f t="shared" si="8"/>
        <v>0</v>
      </c>
    </row>
    <row r="28">
      <c r="A28" s="553">
        <v>27.0</v>
      </c>
      <c r="F28" s="553">
        <f>COUNTIFS('セッション実施状況管理'!$T:$T, B28, 'セッション実施状況管理'!$B:$B, "在学中")</f>
        <v>0</v>
      </c>
      <c r="G28" s="553">
        <f>COUNTIFS('目標値集計シート'!$F:$F, B28,'目標値集計シート'!$A:$A,'目標値集計シート'!A89)</f>
        <v>0</v>
      </c>
      <c r="H28" s="553">
        <f>COUNTIFS('セッション実施状況管理'!$T:$T, B28, 'セッション実施状況管理'!$B:$B, "卒業")</f>
        <v>0</v>
      </c>
      <c r="I28" s="553">
        <f>COUNTIFS('セッション実施状況管理'!$T:$T, B28, 'セッション実施状況管理'!$C:$C,1)</f>
        <v>0</v>
      </c>
      <c r="J28" s="553">
        <f>COUNTIFS('セッション実施状況管理'!$T:$T, B28, 'セッション実施状況管理'!$B:$B, "音不")</f>
        <v>0</v>
      </c>
      <c r="K28" s="553">
        <f>COUNTIFS('セッション実施状況管理'!$T:$T, B28, 'セッション実施状況管理'!$B:$B, "例外")</f>
        <v>0</v>
      </c>
      <c r="L28" s="1066">
        <f t="shared" si="1"/>
        <v>0</v>
      </c>
      <c r="M28" s="553">
        <f>SUMIFS('目標値集計シート'!$P:$P,'目標値集計シート'!$F:$F, B28, '目標値集計シート'!$I:$I, "在学中")</f>
        <v>0</v>
      </c>
      <c r="N28" s="543" t="str">
        <f t="shared" si="2"/>
        <v>#DIV/0!</v>
      </c>
      <c r="O28" s="553">
        <f>SUMIFS('目標値集計シート'!$P:$P,'目標値集計シート'!$F:$F, B28, '目標値集計シート'!$I:$I, "卒業")</f>
        <v>0</v>
      </c>
      <c r="P28" s="543" t="str">
        <f t="shared" si="3"/>
        <v>#DIV/0!</v>
      </c>
      <c r="Q28" s="543" t="str">
        <f t="shared" si="4"/>
        <v>#DIV/0!</v>
      </c>
      <c r="R28" s="553">
        <f>SUMIFS('新 月次投稿数'!$M:$M,'新 月次投稿数'!$F:$F, B28, '新 月次投稿数'!$C:$C, "在学中")</f>
        <v>0</v>
      </c>
      <c r="S28" s="543">
        <f t="shared" si="6"/>
        <v>0</v>
      </c>
      <c r="T28" s="553">
        <f>SUMIFS('新 月次投稿数'!$M:$M,'新 月次投稿数'!$F:$F, B28, '新 月次投稿数'!$C:$C, "卒業")</f>
        <v>0</v>
      </c>
      <c r="U28" s="543" t="str">
        <f t="shared" si="7"/>
        <v>#DIV/0!</v>
      </c>
      <c r="V28" s="659">
        <f t="shared" si="8"/>
        <v>0</v>
      </c>
    </row>
    <row r="29">
      <c r="A29" s="553">
        <v>28.0</v>
      </c>
      <c r="F29" s="553">
        <f>COUNTIFS('セッション実施状況管理'!$T:$T, B29, 'セッション実施状況管理'!$B:$B, "在学中")</f>
        <v>0</v>
      </c>
      <c r="G29" s="553">
        <f>COUNTIFS('目標値集計シート'!$F:$F, B29,'目標値集計シート'!$A:$A,'目標値集計シート'!A90)</f>
        <v>0</v>
      </c>
      <c r="H29" s="553">
        <f>COUNTIFS('セッション実施状況管理'!$T:$T, B29, 'セッション実施状況管理'!$B:$B, "卒業")</f>
        <v>0</v>
      </c>
      <c r="I29" s="553">
        <f>COUNTIFS('セッション実施状況管理'!$T:$T, B29, 'セッション実施状況管理'!$C:$C,1)</f>
        <v>0</v>
      </c>
      <c r="J29" s="553">
        <f>COUNTIFS('セッション実施状況管理'!$T:$T, B29, 'セッション実施状況管理'!$B:$B, "音不")</f>
        <v>0</v>
      </c>
      <c r="K29" s="553">
        <f>COUNTIFS('セッション実施状況管理'!$T:$T, B29, 'セッション実施状況管理'!$B:$B, "例外")</f>
        <v>0</v>
      </c>
      <c r="L29" s="1066">
        <f t="shared" si="1"/>
        <v>0</v>
      </c>
      <c r="M29" s="553">
        <f>SUMIFS('目標値集計シート'!$P:$P,'目標値集計シート'!$F:$F, B29, '目標値集計シート'!$I:$I, "在学中")</f>
        <v>0</v>
      </c>
      <c r="N29" s="543" t="str">
        <f>M29/L29</f>
        <v>#DIV/0!</v>
      </c>
      <c r="O29" s="553">
        <f>SUMIFS('目標値集計シート'!$P:$P,'目標値集計シート'!$F:$F, B29, '目標値集計シート'!$I:$I, "卒業")</f>
        <v>0</v>
      </c>
      <c r="P29" s="543" t="str">
        <f t="shared" si="3"/>
        <v>#DIV/0!</v>
      </c>
      <c r="Q29" s="543" t="str">
        <f t="shared" si="4"/>
        <v>#DIV/0!</v>
      </c>
      <c r="R29" s="553">
        <f>SUMIFS('新 月次投稿数'!$M:$M,'新 月次投稿数'!$F:$F, B29, '新 月次投稿数'!$C:$C, "在学中")</f>
        <v>0</v>
      </c>
      <c r="S29" s="543">
        <f t="shared" si="6"/>
        <v>0</v>
      </c>
      <c r="T29" s="553">
        <f>SUMIFS('新 月次投稿数'!$M:$M,'新 月次投稿数'!$F:$F, B29, '新 月次投稿数'!$C:$C, "卒業")</f>
        <v>0</v>
      </c>
      <c r="U29" s="543" t="str">
        <f t="shared" si="7"/>
        <v>#DIV/0!</v>
      </c>
      <c r="V29" s="659">
        <f t="shared" si="8"/>
        <v>0</v>
      </c>
    </row>
    <row r="30">
      <c r="A30" s="553">
        <v>29.0</v>
      </c>
      <c r="L30" s="1066"/>
      <c r="Q30" s="543"/>
      <c r="R30" s="553">
        <f>SUMIFS('新 月次投稿数'!$M:$M,'新 月次投稿数'!$F:$F, B30, '新 月次投稿数'!$C:$C, "在学中")</f>
        <v>0</v>
      </c>
      <c r="S30" s="543">
        <f t="shared" si="6"/>
        <v>0</v>
      </c>
      <c r="T30" s="553">
        <f>SUMIFS('新 月次投稿数'!$M:$M,'新 月次投稿数'!$F:$F, B30, '新 月次投稿数'!$C:$C, "卒業")</f>
        <v>0</v>
      </c>
      <c r="U30" s="543" t="str">
        <f t="shared" si="7"/>
        <v>#DIV/0!</v>
      </c>
      <c r="V30" s="659">
        <f t="shared" si="8"/>
        <v>0</v>
      </c>
    </row>
    <row r="31">
      <c r="A31" s="553">
        <v>30.0</v>
      </c>
      <c r="L31" s="1066"/>
      <c r="Q31" s="543"/>
      <c r="R31" s="553">
        <f>SUMIFS('新 月次投稿数'!$M:$M,'新 月次投稿数'!$F:$F, B31, '新 月次投稿数'!$C:$C, "在学中")</f>
        <v>0</v>
      </c>
      <c r="S31" s="543">
        <f t="shared" si="6"/>
        <v>0</v>
      </c>
      <c r="T31" s="553">
        <f>SUMIFS('新 月次投稿数'!$M:$M,'新 月次投稿数'!$F:$F, B31, '新 月次投稿数'!$C:$C, "卒業")</f>
        <v>0</v>
      </c>
      <c r="U31" s="543" t="str">
        <f t="shared" si="7"/>
        <v>#DIV/0!</v>
      </c>
      <c r="V31" s="659">
        <f t="shared" si="8"/>
        <v>0</v>
      </c>
    </row>
    <row r="32">
      <c r="B32" s="865"/>
      <c r="C32" s="865"/>
      <c r="D32" s="865"/>
      <c r="E32" s="865"/>
      <c r="F32" s="865"/>
      <c r="G32" s="865"/>
      <c r="H32" s="865"/>
      <c r="I32" s="865"/>
      <c r="J32" s="865"/>
      <c r="K32" s="865"/>
      <c r="L32" s="865"/>
      <c r="M32" s="1069">
        <f>AVERAGE(M2:M31)</f>
        <v>419.75</v>
      </c>
      <c r="N32" s="1069"/>
      <c r="O32" s="1069">
        <f>AVERAGE(O2:O31)</f>
        <v>1187.142857</v>
      </c>
      <c r="P32" s="865"/>
      <c r="Q32" s="865"/>
      <c r="R32" s="553">
        <f>SUMIFS('新 月次投稿数'!$M:$M,'新 月次投稿数'!$F:$F, B32, '新 月次投稿数'!$C:$C, "在学中")</f>
        <v>0</v>
      </c>
      <c r="T32" s="553">
        <f>SUMIFS('新 月次投稿数'!$M:$M,'新 月次投稿数'!$F:$F, B32, '新 月次投稿数'!$C:$C, "卒業")</f>
        <v>0</v>
      </c>
      <c r="U32" s="543" t="str">
        <f t="shared" si="7"/>
        <v>#DIV/0!</v>
      </c>
      <c r="V32" s="659">
        <f t="shared" si="8"/>
        <v>0</v>
      </c>
    </row>
    <row r="33">
      <c r="Q33" s="543"/>
      <c r="V33" s="659">
        <f t="shared" si="8"/>
        <v>0</v>
      </c>
    </row>
    <row r="34">
      <c r="Q34" s="543"/>
    </row>
    <row r="35">
      <c r="Q35" s="543"/>
    </row>
    <row r="36">
      <c r="Q36" s="543"/>
    </row>
    <row r="37">
      <c r="Q37" s="543"/>
    </row>
    <row r="38">
      <c r="Q38" s="543"/>
    </row>
    <row r="39">
      <c r="Q39" s="543"/>
    </row>
    <row r="40">
      <c r="Q40" s="543"/>
    </row>
    <row r="41">
      <c r="Q41" s="543"/>
    </row>
    <row r="42">
      <c r="Q42" s="543"/>
    </row>
    <row r="43">
      <c r="Q43" s="543"/>
    </row>
    <row r="44">
      <c r="Q44" s="543"/>
    </row>
    <row r="45">
      <c r="Q45" s="543"/>
    </row>
    <row r="46">
      <c r="Q46" s="543"/>
    </row>
    <row r="47">
      <c r="Q47" s="543"/>
    </row>
    <row r="48">
      <c r="Q48" s="543"/>
    </row>
    <row r="49">
      <c r="Q49" s="543"/>
    </row>
    <row r="50">
      <c r="Q50" s="543"/>
    </row>
    <row r="51">
      <c r="Q51" s="543"/>
    </row>
    <row r="52">
      <c r="Q52" s="543"/>
    </row>
    <row r="53">
      <c r="Q53" s="543"/>
    </row>
    <row r="54">
      <c r="Q54" s="543"/>
    </row>
    <row r="55">
      <c r="Q55" s="543"/>
    </row>
    <row r="56">
      <c r="Q56" s="543"/>
    </row>
    <row r="57">
      <c r="Q57" s="543"/>
    </row>
    <row r="58">
      <c r="Q58" s="543"/>
    </row>
    <row r="59">
      <c r="Q59" s="543"/>
    </row>
    <row r="60">
      <c r="Q60" s="543"/>
    </row>
    <row r="61">
      <c r="Q61" s="543"/>
    </row>
    <row r="62">
      <c r="Q62" s="543"/>
    </row>
    <row r="63">
      <c r="Q63" s="543"/>
    </row>
    <row r="64">
      <c r="Q64" s="543"/>
    </row>
    <row r="65">
      <c r="Q65" s="543"/>
    </row>
    <row r="66">
      <c r="Q66" s="543"/>
    </row>
    <row r="67">
      <c r="Q67" s="543"/>
    </row>
    <row r="68">
      <c r="Q68" s="543"/>
    </row>
    <row r="69">
      <c r="Q69" s="543"/>
    </row>
    <row r="70">
      <c r="Q70" s="543"/>
    </row>
    <row r="71">
      <c r="Q71" s="543"/>
    </row>
    <row r="72">
      <c r="Q72" s="543"/>
    </row>
    <row r="73">
      <c r="Q73" s="543"/>
    </row>
    <row r="74">
      <c r="Q74" s="543"/>
    </row>
    <row r="75">
      <c r="Q75" s="543"/>
    </row>
    <row r="76">
      <c r="Q76" s="543"/>
    </row>
    <row r="77">
      <c r="Q77" s="543"/>
    </row>
    <row r="78">
      <c r="Q78" s="543"/>
    </row>
    <row r="79">
      <c r="Q79" s="543"/>
    </row>
    <row r="80">
      <c r="Q80" s="543"/>
    </row>
    <row r="81">
      <c r="Q81" s="543"/>
    </row>
    <row r="82">
      <c r="Q82" s="543"/>
    </row>
    <row r="83">
      <c r="Q83" s="543"/>
    </row>
    <row r="84">
      <c r="Q84" s="543"/>
    </row>
    <row r="85">
      <c r="Q85" s="543"/>
    </row>
    <row r="86">
      <c r="Q86" s="543"/>
    </row>
    <row r="87">
      <c r="Q87" s="543"/>
    </row>
    <row r="88">
      <c r="Q88" s="543"/>
    </row>
    <row r="89">
      <c r="Q89" s="543"/>
    </row>
    <row r="90">
      <c r="Q90" s="543"/>
    </row>
    <row r="91">
      <c r="Q91" s="543"/>
    </row>
    <row r="92">
      <c r="Q92" s="543"/>
    </row>
    <row r="93">
      <c r="Q93" s="543"/>
    </row>
    <row r="94">
      <c r="Q94" s="543"/>
    </row>
    <row r="95">
      <c r="Q95" s="543"/>
    </row>
    <row r="96">
      <c r="Q96" s="543"/>
    </row>
    <row r="97">
      <c r="Q97" s="543"/>
    </row>
    <row r="98">
      <c r="Q98" s="543"/>
    </row>
    <row r="99">
      <c r="Q99" s="543"/>
    </row>
    <row r="100">
      <c r="Q100" s="543"/>
    </row>
    <row r="101">
      <c r="Q101" s="543"/>
    </row>
    <row r="102">
      <c r="Q102" s="543"/>
    </row>
    <row r="103">
      <c r="Q103" s="543"/>
    </row>
    <row r="104">
      <c r="Q104" s="543"/>
    </row>
    <row r="105">
      <c r="Q105" s="543"/>
    </row>
    <row r="106">
      <c r="Q106" s="543"/>
    </row>
    <row r="107">
      <c r="Q107" s="543"/>
    </row>
    <row r="108">
      <c r="Q108" s="543"/>
    </row>
    <row r="109">
      <c r="Q109" s="543"/>
    </row>
    <row r="110">
      <c r="Q110" s="543"/>
    </row>
    <row r="111">
      <c r="Q111" s="543"/>
    </row>
    <row r="112">
      <c r="Q112" s="543"/>
    </row>
    <row r="113">
      <c r="Q113" s="543"/>
    </row>
    <row r="114">
      <c r="Q114" s="543"/>
    </row>
    <row r="115">
      <c r="Q115" s="543"/>
    </row>
    <row r="116">
      <c r="Q116" s="543"/>
    </row>
    <row r="117">
      <c r="Q117" s="543"/>
    </row>
    <row r="118">
      <c r="Q118" s="543"/>
    </row>
    <row r="119">
      <c r="Q119" s="543"/>
    </row>
    <row r="120">
      <c r="Q120" s="543"/>
    </row>
    <row r="121">
      <c r="Q121" s="543"/>
    </row>
    <row r="122">
      <c r="Q122" s="543"/>
    </row>
    <row r="123">
      <c r="Q123" s="543"/>
    </row>
    <row r="124">
      <c r="Q124" s="543"/>
    </row>
    <row r="125">
      <c r="Q125" s="543"/>
    </row>
    <row r="126">
      <c r="Q126" s="543"/>
    </row>
    <row r="127">
      <c r="Q127" s="543"/>
    </row>
    <row r="128">
      <c r="Q128" s="543"/>
    </row>
    <row r="129">
      <c r="Q129" s="543"/>
    </row>
    <row r="130">
      <c r="Q130" s="543"/>
    </row>
    <row r="131">
      <c r="Q131" s="543"/>
    </row>
    <row r="132">
      <c r="Q132" s="543"/>
    </row>
    <row r="133">
      <c r="Q133" s="543"/>
    </row>
    <row r="134">
      <c r="Q134" s="543"/>
    </row>
    <row r="135">
      <c r="Q135" s="543"/>
    </row>
    <row r="136">
      <c r="Q136" s="543"/>
    </row>
    <row r="137">
      <c r="Q137" s="543"/>
    </row>
    <row r="138">
      <c r="Q138" s="543"/>
    </row>
    <row r="139">
      <c r="Q139" s="543"/>
    </row>
    <row r="140">
      <c r="Q140" s="543"/>
    </row>
    <row r="141">
      <c r="Q141" s="543"/>
    </row>
    <row r="142">
      <c r="Q142" s="543"/>
    </row>
    <row r="143">
      <c r="Q143" s="543"/>
    </row>
    <row r="144">
      <c r="Q144" s="543"/>
    </row>
    <row r="145">
      <c r="Q145" s="543"/>
    </row>
    <row r="146">
      <c r="Q146" s="543"/>
    </row>
    <row r="147">
      <c r="Q147" s="543"/>
    </row>
    <row r="148">
      <c r="Q148" s="543"/>
    </row>
    <row r="149">
      <c r="Q149" s="543"/>
    </row>
    <row r="150">
      <c r="Q150" s="543"/>
    </row>
    <row r="151">
      <c r="Q151" s="543"/>
    </row>
    <row r="152">
      <c r="Q152" s="543"/>
    </row>
    <row r="153">
      <c r="Q153" s="543"/>
    </row>
    <row r="154">
      <c r="Q154" s="543"/>
    </row>
    <row r="155">
      <c r="Q155" s="543"/>
    </row>
    <row r="156">
      <c r="Q156" s="543"/>
    </row>
    <row r="157">
      <c r="Q157" s="543"/>
    </row>
    <row r="158">
      <c r="Q158" s="543"/>
    </row>
    <row r="159">
      <c r="Q159" s="543"/>
    </row>
    <row r="160">
      <c r="Q160" s="543"/>
    </row>
    <row r="161">
      <c r="Q161" s="543"/>
    </row>
    <row r="162">
      <c r="Q162" s="543"/>
    </row>
    <row r="163">
      <c r="Q163" s="543"/>
    </row>
    <row r="164">
      <c r="Q164" s="543"/>
    </row>
    <row r="165">
      <c r="Q165" s="543"/>
    </row>
    <row r="166">
      <c r="Q166" s="543"/>
    </row>
    <row r="167">
      <c r="Q167" s="543"/>
    </row>
    <row r="168">
      <c r="Q168" s="543"/>
    </row>
    <row r="169">
      <c r="Q169" s="543"/>
    </row>
    <row r="170">
      <c r="Q170" s="543"/>
    </row>
    <row r="171">
      <c r="Q171" s="543"/>
    </row>
    <row r="172">
      <c r="Q172" s="543"/>
    </row>
    <row r="173">
      <c r="Q173" s="543"/>
    </row>
    <row r="174">
      <c r="Q174" s="543"/>
    </row>
    <row r="175">
      <c r="Q175" s="543"/>
    </row>
    <row r="176">
      <c r="Q176" s="543"/>
    </row>
    <row r="177">
      <c r="Q177" s="543"/>
    </row>
    <row r="178">
      <c r="Q178" s="543"/>
    </row>
    <row r="179">
      <c r="Q179" s="543"/>
    </row>
    <row r="180">
      <c r="Q180" s="543"/>
    </row>
    <row r="181">
      <c r="Q181" s="543"/>
    </row>
    <row r="182">
      <c r="Q182" s="543"/>
    </row>
    <row r="183">
      <c r="Q183" s="543"/>
    </row>
    <row r="184">
      <c r="Q184" s="543"/>
    </row>
    <row r="185">
      <c r="Q185" s="543"/>
    </row>
    <row r="186">
      <c r="Q186" s="543"/>
    </row>
    <row r="187">
      <c r="Q187" s="543"/>
    </row>
    <row r="188">
      <c r="Q188" s="543"/>
    </row>
    <row r="189">
      <c r="Q189" s="543"/>
    </row>
    <row r="190">
      <c r="Q190" s="543"/>
    </row>
    <row r="191">
      <c r="Q191" s="543"/>
    </row>
    <row r="192">
      <c r="Q192" s="543"/>
    </row>
    <row r="193">
      <c r="Q193" s="543"/>
    </row>
    <row r="194">
      <c r="Q194" s="543"/>
    </row>
    <row r="195">
      <c r="Q195" s="543"/>
    </row>
    <row r="196">
      <c r="Q196" s="543"/>
    </row>
    <row r="197">
      <c r="Q197" s="543"/>
    </row>
    <row r="198">
      <c r="Q198" s="543"/>
    </row>
    <row r="199">
      <c r="Q199" s="543"/>
    </row>
    <row r="200">
      <c r="Q200" s="543"/>
    </row>
    <row r="201">
      <c r="Q201" s="543"/>
    </row>
    <row r="202">
      <c r="Q202" s="543"/>
    </row>
    <row r="203">
      <c r="Q203" s="543"/>
    </row>
    <row r="204">
      <c r="Q204" s="543"/>
    </row>
    <row r="205">
      <c r="Q205" s="543"/>
    </row>
    <row r="206">
      <c r="Q206" s="543"/>
    </row>
    <row r="207">
      <c r="Q207" s="543"/>
    </row>
    <row r="208">
      <c r="Q208" s="543"/>
    </row>
    <row r="209">
      <c r="Q209" s="543"/>
    </row>
    <row r="210">
      <c r="Q210" s="543"/>
    </row>
    <row r="211">
      <c r="Q211" s="543"/>
    </row>
    <row r="212">
      <c r="Q212" s="543"/>
    </row>
    <row r="213">
      <c r="Q213" s="543"/>
    </row>
    <row r="214">
      <c r="Q214" s="543"/>
    </row>
    <row r="215">
      <c r="Q215" s="543"/>
    </row>
    <row r="216">
      <c r="Q216" s="543"/>
    </row>
    <row r="217">
      <c r="Q217" s="543"/>
    </row>
    <row r="218">
      <c r="Q218" s="543"/>
    </row>
    <row r="219">
      <c r="Q219" s="543"/>
    </row>
    <row r="220">
      <c r="Q220" s="543"/>
    </row>
    <row r="221">
      <c r="Q221" s="543"/>
    </row>
    <row r="222">
      <c r="Q222" s="543"/>
    </row>
    <row r="223">
      <c r="Q223" s="543"/>
    </row>
    <row r="224">
      <c r="Q224" s="543"/>
    </row>
    <row r="225">
      <c r="Q225" s="543"/>
    </row>
    <row r="226">
      <c r="Q226" s="543"/>
    </row>
    <row r="227">
      <c r="Q227" s="543"/>
    </row>
    <row r="228">
      <c r="Q228" s="543"/>
    </row>
    <row r="229">
      <c r="Q229" s="543"/>
    </row>
    <row r="230">
      <c r="Q230" s="543"/>
    </row>
    <row r="231">
      <c r="Q231" s="543"/>
    </row>
    <row r="232">
      <c r="Q232" s="543"/>
    </row>
    <row r="233">
      <c r="Q233" s="543"/>
    </row>
    <row r="234">
      <c r="Q234" s="543"/>
    </row>
    <row r="235">
      <c r="Q235" s="543"/>
    </row>
    <row r="236">
      <c r="Q236" s="543"/>
    </row>
    <row r="237">
      <c r="Q237" s="543"/>
    </row>
    <row r="238">
      <c r="Q238" s="543"/>
    </row>
    <row r="239">
      <c r="Q239" s="543"/>
    </row>
    <row r="240">
      <c r="Q240" s="543"/>
    </row>
    <row r="241">
      <c r="Q241" s="543"/>
    </row>
    <row r="242">
      <c r="Q242" s="543"/>
    </row>
    <row r="243">
      <c r="Q243" s="543"/>
    </row>
    <row r="244">
      <c r="Q244" s="543"/>
    </row>
    <row r="245">
      <c r="Q245" s="543"/>
    </row>
    <row r="246">
      <c r="Q246" s="543"/>
    </row>
    <row r="247">
      <c r="Q247" s="543"/>
    </row>
    <row r="248">
      <c r="Q248" s="543"/>
    </row>
    <row r="249">
      <c r="Q249" s="543"/>
    </row>
    <row r="250">
      <c r="Q250" s="543"/>
    </row>
    <row r="251">
      <c r="Q251" s="543"/>
    </row>
    <row r="252">
      <c r="Q252" s="543"/>
    </row>
    <row r="253">
      <c r="Q253" s="543"/>
    </row>
    <row r="254">
      <c r="Q254" s="543"/>
    </row>
    <row r="255">
      <c r="Q255" s="543"/>
    </row>
    <row r="256">
      <c r="Q256" s="543"/>
    </row>
    <row r="257">
      <c r="Q257" s="543"/>
    </row>
    <row r="258">
      <c r="Q258" s="543"/>
    </row>
    <row r="259">
      <c r="Q259" s="543"/>
    </row>
    <row r="260">
      <c r="Q260" s="543"/>
    </row>
    <row r="261">
      <c r="Q261" s="543"/>
    </row>
    <row r="262">
      <c r="Q262" s="543"/>
    </row>
    <row r="263">
      <c r="Q263" s="543"/>
    </row>
    <row r="264">
      <c r="Q264" s="543"/>
    </row>
    <row r="265">
      <c r="Q265" s="543"/>
    </row>
    <row r="266">
      <c r="Q266" s="543"/>
    </row>
    <row r="267">
      <c r="Q267" s="543"/>
    </row>
    <row r="268">
      <c r="Q268" s="543"/>
    </row>
    <row r="269">
      <c r="Q269" s="543"/>
    </row>
    <row r="270">
      <c r="Q270" s="543"/>
    </row>
    <row r="271">
      <c r="Q271" s="543"/>
    </row>
    <row r="272">
      <c r="Q272" s="543"/>
    </row>
    <row r="273">
      <c r="Q273" s="543"/>
    </row>
    <row r="274">
      <c r="Q274" s="543"/>
    </row>
    <row r="275">
      <c r="Q275" s="543"/>
    </row>
    <row r="276">
      <c r="Q276" s="543"/>
    </row>
    <row r="277">
      <c r="Q277" s="543"/>
    </row>
    <row r="278">
      <c r="Q278" s="543"/>
    </row>
    <row r="279">
      <c r="Q279" s="543"/>
    </row>
    <row r="280">
      <c r="Q280" s="543"/>
    </row>
    <row r="281">
      <c r="Q281" s="543"/>
    </row>
    <row r="282">
      <c r="Q282" s="543"/>
    </row>
    <row r="283">
      <c r="Q283" s="543"/>
    </row>
    <row r="284">
      <c r="Q284" s="543"/>
    </row>
    <row r="285">
      <c r="Q285" s="543"/>
    </row>
    <row r="286">
      <c r="Q286" s="543"/>
    </row>
    <row r="287">
      <c r="Q287" s="543"/>
    </row>
    <row r="288">
      <c r="Q288" s="543"/>
    </row>
    <row r="289">
      <c r="Q289" s="543"/>
    </row>
    <row r="290">
      <c r="Q290" s="543"/>
    </row>
    <row r="291">
      <c r="Q291" s="543"/>
    </row>
    <row r="292">
      <c r="Q292" s="543"/>
    </row>
    <row r="293">
      <c r="Q293" s="543"/>
    </row>
    <row r="294">
      <c r="Q294" s="543"/>
    </row>
    <row r="295">
      <c r="Q295" s="543"/>
    </row>
    <row r="296">
      <c r="Q296" s="543"/>
    </row>
    <row r="297">
      <c r="Q297" s="543"/>
    </row>
    <row r="298">
      <c r="Q298" s="543"/>
    </row>
    <row r="299">
      <c r="Q299" s="543"/>
    </row>
    <row r="300">
      <c r="Q300" s="543"/>
    </row>
    <row r="301">
      <c r="Q301" s="543"/>
    </row>
    <row r="302">
      <c r="Q302" s="543"/>
    </row>
    <row r="303">
      <c r="Q303" s="543"/>
    </row>
    <row r="304">
      <c r="Q304" s="543"/>
    </row>
    <row r="305">
      <c r="Q305" s="543"/>
    </row>
    <row r="306">
      <c r="Q306" s="543"/>
    </row>
    <row r="307">
      <c r="Q307" s="543"/>
    </row>
    <row r="308">
      <c r="Q308" s="543"/>
    </row>
    <row r="309">
      <c r="Q309" s="543"/>
    </row>
    <row r="310">
      <c r="Q310" s="543"/>
    </row>
    <row r="311">
      <c r="Q311" s="543"/>
    </row>
    <row r="312">
      <c r="Q312" s="543"/>
    </row>
    <row r="313">
      <c r="Q313" s="543"/>
    </row>
    <row r="314">
      <c r="Q314" s="543"/>
    </row>
    <row r="315">
      <c r="Q315" s="543"/>
    </row>
    <row r="316">
      <c r="Q316" s="543"/>
    </row>
    <row r="317">
      <c r="Q317" s="543"/>
    </row>
    <row r="318">
      <c r="Q318" s="543"/>
    </row>
    <row r="319">
      <c r="Q319" s="543"/>
    </row>
    <row r="320">
      <c r="Q320" s="543"/>
    </row>
    <row r="321">
      <c r="Q321" s="543"/>
    </row>
    <row r="322">
      <c r="Q322" s="543"/>
    </row>
    <row r="323">
      <c r="Q323" s="543"/>
    </row>
    <row r="324">
      <c r="Q324" s="543"/>
    </row>
    <row r="325">
      <c r="Q325" s="543"/>
    </row>
    <row r="326">
      <c r="Q326" s="543"/>
    </row>
    <row r="327">
      <c r="Q327" s="543"/>
    </row>
    <row r="328">
      <c r="Q328" s="543"/>
    </row>
    <row r="329">
      <c r="Q329" s="543"/>
    </row>
    <row r="330">
      <c r="Q330" s="543"/>
    </row>
    <row r="331">
      <c r="Q331" s="543"/>
    </row>
    <row r="332">
      <c r="Q332" s="543"/>
    </row>
    <row r="333">
      <c r="Q333" s="543"/>
    </row>
    <row r="334">
      <c r="Q334" s="543"/>
    </row>
    <row r="335">
      <c r="Q335" s="543"/>
    </row>
    <row r="336">
      <c r="Q336" s="543"/>
    </row>
    <row r="337">
      <c r="Q337" s="543"/>
    </row>
    <row r="338">
      <c r="Q338" s="543"/>
    </row>
    <row r="339">
      <c r="Q339" s="543"/>
    </row>
    <row r="340">
      <c r="Q340" s="543"/>
    </row>
    <row r="341">
      <c r="Q341" s="543"/>
    </row>
    <row r="342">
      <c r="Q342" s="543"/>
    </row>
    <row r="343">
      <c r="Q343" s="543"/>
    </row>
    <row r="344">
      <c r="Q344" s="543"/>
    </row>
    <row r="345">
      <c r="Q345" s="543"/>
    </row>
    <row r="346">
      <c r="Q346" s="543"/>
    </row>
    <row r="347">
      <c r="Q347" s="543"/>
    </row>
    <row r="348">
      <c r="Q348" s="543"/>
    </row>
    <row r="349">
      <c r="Q349" s="543"/>
    </row>
    <row r="350">
      <c r="Q350" s="543"/>
    </row>
    <row r="351">
      <c r="Q351" s="543"/>
    </row>
    <row r="352">
      <c r="Q352" s="543"/>
    </row>
    <row r="353">
      <c r="Q353" s="543"/>
    </row>
    <row r="354">
      <c r="Q354" s="543"/>
    </row>
    <row r="355">
      <c r="Q355" s="543"/>
    </row>
    <row r="356">
      <c r="Q356" s="543"/>
    </row>
    <row r="357">
      <c r="Q357" s="543"/>
    </row>
    <row r="358">
      <c r="Q358" s="543"/>
    </row>
    <row r="359">
      <c r="Q359" s="543"/>
    </row>
    <row r="360">
      <c r="Q360" s="543"/>
    </row>
    <row r="361">
      <c r="Q361" s="543"/>
    </row>
    <row r="362">
      <c r="Q362" s="543"/>
    </row>
    <row r="363">
      <c r="Q363" s="543"/>
    </row>
    <row r="364">
      <c r="Q364" s="543"/>
    </row>
    <row r="365">
      <c r="Q365" s="543"/>
    </row>
    <row r="366">
      <c r="Q366" s="543"/>
    </row>
    <row r="367">
      <c r="Q367" s="543"/>
    </row>
    <row r="368">
      <c r="Q368" s="543"/>
    </row>
    <row r="369">
      <c r="Q369" s="543"/>
    </row>
    <row r="370">
      <c r="Q370" s="543"/>
    </row>
    <row r="371">
      <c r="Q371" s="543"/>
    </row>
    <row r="372">
      <c r="Q372" s="543"/>
    </row>
    <row r="373">
      <c r="Q373" s="543"/>
    </row>
    <row r="374">
      <c r="Q374" s="543"/>
    </row>
    <row r="375">
      <c r="Q375" s="543"/>
    </row>
    <row r="376">
      <c r="Q376" s="543"/>
    </row>
    <row r="377">
      <c r="Q377" s="543"/>
    </row>
    <row r="378">
      <c r="Q378" s="543"/>
    </row>
    <row r="379">
      <c r="Q379" s="543"/>
    </row>
    <row r="380">
      <c r="Q380" s="543"/>
    </row>
    <row r="381">
      <c r="Q381" s="543"/>
    </row>
    <row r="382">
      <c r="Q382" s="543"/>
    </row>
    <row r="383">
      <c r="Q383" s="543"/>
    </row>
    <row r="384">
      <c r="Q384" s="543"/>
    </row>
    <row r="385">
      <c r="Q385" s="543"/>
    </row>
    <row r="386">
      <c r="Q386" s="543"/>
    </row>
    <row r="387">
      <c r="Q387" s="543"/>
    </row>
    <row r="388">
      <c r="Q388" s="543"/>
    </row>
    <row r="389">
      <c r="Q389" s="543"/>
    </row>
    <row r="390">
      <c r="Q390" s="543"/>
    </row>
    <row r="391">
      <c r="Q391" s="543"/>
    </row>
    <row r="392">
      <c r="Q392" s="543"/>
    </row>
    <row r="393">
      <c r="Q393" s="543"/>
    </row>
    <row r="394">
      <c r="Q394" s="543"/>
    </row>
    <row r="395">
      <c r="Q395" s="543"/>
    </row>
    <row r="396">
      <c r="Q396" s="543"/>
    </row>
    <row r="397">
      <c r="Q397" s="543"/>
    </row>
    <row r="398">
      <c r="Q398" s="543"/>
    </row>
    <row r="399">
      <c r="Q399" s="543"/>
    </row>
    <row r="400">
      <c r="Q400" s="543"/>
    </row>
    <row r="401">
      <c r="Q401" s="543"/>
    </row>
    <row r="402">
      <c r="Q402" s="543"/>
    </row>
    <row r="403">
      <c r="Q403" s="543"/>
    </row>
    <row r="404">
      <c r="Q404" s="543"/>
    </row>
    <row r="405">
      <c r="Q405" s="543"/>
    </row>
    <row r="406">
      <c r="Q406" s="543"/>
    </row>
    <row r="407">
      <c r="Q407" s="543"/>
    </row>
    <row r="408">
      <c r="Q408" s="543"/>
    </row>
    <row r="409">
      <c r="Q409" s="543"/>
    </row>
    <row r="410">
      <c r="Q410" s="543"/>
    </row>
    <row r="411">
      <c r="Q411" s="543"/>
    </row>
    <row r="412">
      <c r="Q412" s="543"/>
    </row>
    <row r="413">
      <c r="Q413" s="543"/>
    </row>
    <row r="414">
      <c r="Q414" s="543"/>
    </row>
    <row r="415">
      <c r="Q415" s="543"/>
    </row>
    <row r="416">
      <c r="Q416" s="543"/>
    </row>
    <row r="417">
      <c r="Q417" s="543"/>
    </row>
    <row r="418">
      <c r="Q418" s="543"/>
    </row>
    <row r="419">
      <c r="Q419" s="543"/>
    </row>
    <row r="420">
      <c r="Q420" s="543"/>
    </row>
    <row r="421">
      <c r="Q421" s="543"/>
    </row>
    <row r="422">
      <c r="Q422" s="543"/>
    </row>
    <row r="423">
      <c r="Q423" s="543"/>
    </row>
    <row r="424">
      <c r="Q424" s="543"/>
    </row>
    <row r="425">
      <c r="Q425" s="543"/>
    </row>
    <row r="426">
      <c r="Q426" s="543"/>
    </row>
    <row r="427">
      <c r="Q427" s="543"/>
    </row>
    <row r="428">
      <c r="Q428" s="543"/>
    </row>
    <row r="429">
      <c r="Q429" s="543"/>
    </row>
    <row r="430">
      <c r="Q430" s="543"/>
    </row>
    <row r="431">
      <c r="Q431" s="543"/>
    </row>
    <row r="432">
      <c r="Q432" s="543"/>
    </row>
    <row r="433">
      <c r="Q433" s="543"/>
    </row>
    <row r="434">
      <c r="Q434" s="543"/>
    </row>
    <row r="435">
      <c r="Q435" s="543"/>
    </row>
    <row r="436">
      <c r="Q436" s="543"/>
    </row>
    <row r="437">
      <c r="Q437" s="543"/>
    </row>
    <row r="438">
      <c r="Q438" s="543"/>
    </row>
    <row r="439">
      <c r="Q439" s="543"/>
    </row>
    <row r="440">
      <c r="Q440" s="543"/>
    </row>
    <row r="441">
      <c r="Q441" s="543"/>
    </row>
    <row r="442">
      <c r="Q442" s="543"/>
    </row>
    <row r="443">
      <c r="Q443" s="543"/>
    </row>
    <row r="444">
      <c r="Q444" s="543"/>
    </row>
    <row r="445">
      <c r="Q445" s="543"/>
    </row>
    <row r="446">
      <c r="Q446" s="543"/>
    </row>
    <row r="447">
      <c r="Q447" s="543"/>
    </row>
    <row r="448">
      <c r="Q448" s="543"/>
    </row>
    <row r="449">
      <c r="Q449" s="543"/>
    </row>
    <row r="450">
      <c r="Q450" s="543"/>
    </row>
    <row r="451">
      <c r="Q451" s="543"/>
    </row>
    <row r="452">
      <c r="Q452" s="543"/>
    </row>
    <row r="453">
      <c r="Q453" s="543"/>
    </row>
    <row r="454">
      <c r="Q454" s="543"/>
    </row>
    <row r="455">
      <c r="Q455" s="543"/>
    </row>
    <row r="456">
      <c r="Q456" s="543"/>
    </row>
    <row r="457">
      <c r="Q457" s="543"/>
    </row>
    <row r="458">
      <c r="Q458" s="543"/>
    </row>
    <row r="459">
      <c r="Q459" s="543"/>
    </row>
    <row r="460">
      <c r="Q460" s="543"/>
    </row>
    <row r="461">
      <c r="Q461" s="543"/>
    </row>
    <row r="462">
      <c r="Q462" s="543"/>
    </row>
    <row r="463">
      <c r="Q463" s="543"/>
    </row>
    <row r="464">
      <c r="Q464" s="543"/>
    </row>
    <row r="465">
      <c r="Q465" s="543"/>
    </row>
    <row r="466">
      <c r="Q466" s="543"/>
    </row>
    <row r="467">
      <c r="Q467" s="543"/>
    </row>
    <row r="468">
      <c r="Q468" s="543"/>
    </row>
    <row r="469">
      <c r="Q469" s="543"/>
    </row>
    <row r="470">
      <c r="Q470" s="543"/>
    </row>
    <row r="471">
      <c r="Q471" s="543"/>
    </row>
    <row r="472">
      <c r="Q472" s="543"/>
    </row>
    <row r="473">
      <c r="Q473" s="543"/>
    </row>
    <row r="474">
      <c r="Q474" s="543"/>
    </row>
    <row r="475">
      <c r="Q475" s="543"/>
    </row>
    <row r="476">
      <c r="Q476" s="543"/>
    </row>
    <row r="477">
      <c r="Q477" s="543"/>
    </row>
    <row r="478">
      <c r="Q478" s="543"/>
    </row>
    <row r="479">
      <c r="Q479" s="543"/>
    </row>
    <row r="480">
      <c r="Q480" s="543"/>
    </row>
    <row r="481">
      <c r="Q481" s="543"/>
    </row>
    <row r="482">
      <c r="Q482" s="543"/>
    </row>
    <row r="483">
      <c r="Q483" s="543"/>
    </row>
    <row r="484">
      <c r="Q484" s="543"/>
    </row>
    <row r="485">
      <c r="Q485" s="543"/>
    </row>
    <row r="486">
      <c r="Q486" s="543"/>
    </row>
    <row r="487">
      <c r="Q487" s="543"/>
    </row>
    <row r="488">
      <c r="Q488" s="543"/>
    </row>
    <row r="489">
      <c r="Q489" s="543"/>
    </row>
    <row r="490">
      <c r="Q490" s="543"/>
    </row>
    <row r="491">
      <c r="Q491" s="543"/>
    </row>
    <row r="492">
      <c r="Q492" s="543"/>
    </row>
    <row r="493">
      <c r="Q493" s="543"/>
    </row>
    <row r="494">
      <c r="Q494" s="543"/>
    </row>
    <row r="495">
      <c r="Q495" s="543"/>
    </row>
    <row r="496">
      <c r="Q496" s="543"/>
    </row>
    <row r="497">
      <c r="Q497" s="543"/>
    </row>
    <row r="498">
      <c r="Q498" s="543"/>
    </row>
    <row r="499">
      <c r="Q499" s="543"/>
    </row>
    <row r="500">
      <c r="Q500" s="543"/>
    </row>
    <row r="501">
      <c r="Q501" s="543"/>
    </row>
    <row r="502">
      <c r="Q502" s="543"/>
    </row>
    <row r="503">
      <c r="Q503" s="543"/>
    </row>
    <row r="504">
      <c r="Q504" s="543"/>
    </row>
    <row r="505">
      <c r="Q505" s="543"/>
    </row>
    <row r="506">
      <c r="Q506" s="543"/>
    </row>
    <row r="507">
      <c r="Q507" s="543"/>
    </row>
    <row r="508">
      <c r="Q508" s="543"/>
    </row>
    <row r="509">
      <c r="Q509" s="543"/>
    </row>
    <row r="510">
      <c r="Q510" s="543"/>
    </row>
    <row r="511">
      <c r="Q511" s="543"/>
    </row>
    <row r="512">
      <c r="Q512" s="543"/>
    </row>
    <row r="513">
      <c r="Q513" s="543"/>
    </row>
    <row r="514">
      <c r="Q514" s="543"/>
    </row>
    <row r="515">
      <c r="Q515" s="543"/>
    </row>
    <row r="516">
      <c r="Q516" s="543"/>
    </row>
    <row r="517">
      <c r="Q517" s="543"/>
    </row>
    <row r="518">
      <c r="Q518" s="543"/>
    </row>
    <row r="519">
      <c r="Q519" s="543"/>
    </row>
    <row r="520">
      <c r="Q520" s="543"/>
    </row>
    <row r="521">
      <c r="Q521" s="543"/>
    </row>
    <row r="522">
      <c r="Q522" s="543"/>
    </row>
    <row r="523">
      <c r="Q523" s="543"/>
    </row>
    <row r="524">
      <c r="Q524" s="543"/>
    </row>
    <row r="525">
      <c r="Q525" s="543"/>
    </row>
    <row r="526">
      <c r="Q526" s="543"/>
    </row>
    <row r="527">
      <c r="Q527" s="543"/>
    </row>
    <row r="528">
      <c r="Q528" s="543"/>
    </row>
    <row r="529">
      <c r="Q529" s="543"/>
    </row>
    <row r="530">
      <c r="Q530" s="543"/>
    </row>
    <row r="531">
      <c r="Q531" s="543"/>
    </row>
    <row r="532">
      <c r="Q532" s="543"/>
    </row>
    <row r="533">
      <c r="Q533" s="543"/>
    </row>
    <row r="534">
      <c r="Q534" s="543"/>
    </row>
    <row r="535">
      <c r="Q535" s="543"/>
    </row>
    <row r="536">
      <c r="Q536" s="543"/>
    </row>
    <row r="537">
      <c r="Q537" s="543"/>
    </row>
    <row r="538">
      <c r="Q538" s="543"/>
    </row>
    <row r="539">
      <c r="Q539" s="543"/>
    </row>
    <row r="540">
      <c r="Q540" s="543"/>
    </row>
    <row r="541">
      <c r="Q541" s="543"/>
    </row>
    <row r="542">
      <c r="Q542" s="543"/>
    </row>
    <row r="543">
      <c r="Q543" s="543"/>
    </row>
    <row r="544">
      <c r="Q544" s="543"/>
    </row>
    <row r="545">
      <c r="Q545" s="543"/>
    </row>
    <row r="546">
      <c r="Q546" s="543"/>
    </row>
    <row r="547">
      <c r="Q547" s="543"/>
    </row>
    <row r="548">
      <c r="Q548" s="543"/>
    </row>
    <row r="549">
      <c r="Q549" s="543"/>
    </row>
    <row r="550">
      <c r="Q550" s="543"/>
    </row>
    <row r="551">
      <c r="Q551" s="543"/>
    </row>
    <row r="552">
      <c r="Q552" s="543"/>
    </row>
    <row r="553">
      <c r="Q553" s="543"/>
    </row>
    <row r="554">
      <c r="Q554" s="543"/>
    </row>
    <row r="555">
      <c r="Q555" s="543"/>
    </row>
    <row r="556">
      <c r="Q556" s="543"/>
    </row>
    <row r="557">
      <c r="Q557" s="543"/>
    </row>
    <row r="558">
      <c r="Q558" s="543"/>
    </row>
    <row r="559">
      <c r="Q559" s="543"/>
    </row>
    <row r="560">
      <c r="Q560" s="543"/>
    </row>
    <row r="561">
      <c r="Q561" s="543"/>
    </row>
    <row r="562">
      <c r="Q562" s="543"/>
    </row>
    <row r="563">
      <c r="Q563" s="543"/>
    </row>
    <row r="564">
      <c r="Q564" s="543"/>
    </row>
    <row r="565">
      <c r="Q565" s="543"/>
    </row>
    <row r="566">
      <c r="Q566" s="543"/>
    </row>
    <row r="567">
      <c r="Q567" s="543"/>
    </row>
    <row r="568">
      <c r="Q568" s="543"/>
    </row>
    <row r="569">
      <c r="Q569" s="543"/>
    </row>
    <row r="570">
      <c r="Q570" s="543"/>
    </row>
    <row r="571">
      <c r="Q571" s="543"/>
    </row>
    <row r="572">
      <c r="Q572" s="543"/>
    </row>
    <row r="573">
      <c r="Q573" s="543"/>
    </row>
    <row r="574">
      <c r="Q574" s="543"/>
    </row>
    <row r="575">
      <c r="Q575" s="543"/>
    </row>
    <row r="576">
      <c r="Q576" s="543"/>
    </row>
    <row r="577">
      <c r="Q577" s="543"/>
    </row>
    <row r="578">
      <c r="Q578" s="543"/>
    </row>
    <row r="579">
      <c r="Q579" s="543"/>
    </row>
    <row r="580">
      <c r="Q580" s="543"/>
    </row>
    <row r="581">
      <c r="Q581" s="543"/>
    </row>
    <row r="582">
      <c r="Q582" s="543"/>
    </row>
    <row r="583">
      <c r="Q583" s="543"/>
    </row>
    <row r="584">
      <c r="Q584" s="543"/>
    </row>
    <row r="585">
      <c r="Q585" s="543"/>
    </row>
    <row r="586">
      <c r="Q586" s="543"/>
    </row>
    <row r="587">
      <c r="Q587" s="543"/>
    </row>
    <row r="588">
      <c r="Q588" s="543"/>
    </row>
    <row r="589">
      <c r="Q589" s="543"/>
    </row>
    <row r="590">
      <c r="Q590" s="543"/>
    </row>
    <row r="591">
      <c r="Q591" s="543"/>
    </row>
    <row r="592">
      <c r="Q592" s="543"/>
    </row>
    <row r="593">
      <c r="Q593" s="543"/>
    </row>
    <row r="594">
      <c r="Q594" s="543"/>
    </row>
    <row r="595">
      <c r="Q595" s="543"/>
    </row>
    <row r="596">
      <c r="Q596" s="543"/>
    </row>
    <row r="597">
      <c r="Q597" s="543"/>
    </row>
    <row r="598">
      <c r="Q598" s="543"/>
    </row>
    <row r="599">
      <c r="Q599" s="543"/>
    </row>
    <row r="600">
      <c r="Q600" s="543"/>
    </row>
    <row r="601">
      <c r="Q601" s="543"/>
    </row>
    <row r="602">
      <c r="Q602" s="543"/>
    </row>
    <row r="603">
      <c r="Q603" s="543"/>
    </row>
    <row r="604">
      <c r="Q604" s="543"/>
    </row>
    <row r="605">
      <c r="Q605" s="543"/>
    </row>
    <row r="606">
      <c r="Q606" s="543"/>
    </row>
    <row r="607">
      <c r="Q607" s="543"/>
    </row>
    <row r="608">
      <c r="Q608" s="543"/>
    </row>
    <row r="609">
      <c r="Q609" s="543"/>
    </row>
    <row r="610">
      <c r="Q610" s="543"/>
    </row>
    <row r="611">
      <c r="Q611" s="543"/>
    </row>
    <row r="612">
      <c r="Q612" s="543"/>
    </row>
    <row r="613">
      <c r="Q613" s="543"/>
    </row>
    <row r="614">
      <c r="Q614" s="543"/>
    </row>
    <row r="615">
      <c r="Q615" s="543"/>
    </row>
    <row r="616">
      <c r="Q616" s="543"/>
    </row>
    <row r="617">
      <c r="Q617" s="543"/>
    </row>
    <row r="618">
      <c r="Q618" s="543"/>
    </row>
    <row r="619">
      <c r="Q619" s="543"/>
    </row>
    <row r="620">
      <c r="Q620" s="543"/>
    </row>
    <row r="621">
      <c r="Q621" s="543"/>
    </row>
    <row r="622">
      <c r="Q622" s="543"/>
    </row>
    <row r="623">
      <c r="Q623" s="543"/>
    </row>
    <row r="624">
      <c r="Q624" s="543"/>
    </row>
    <row r="625">
      <c r="Q625" s="543"/>
    </row>
    <row r="626">
      <c r="Q626" s="543"/>
    </row>
    <row r="627">
      <c r="Q627" s="543"/>
    </row>
    <row r="628">
      <c r="Q628" s="543"/>
    </row>
    <row r="629">
      <c r="Q629" s="543"/>
    </row>
    <row r="630">
      <c r="Q630" s="543"/>
    </row>
    <row r="631">
      <c r="Q631" s="543"/>
    </row>
    <row r="632">
      <c r="Q632" s="543"/>
    </row>
    <row r="633">
      <c r="Q633" s="543"/>
    </row>
    <row r="634">
      <c r="Q634" s="543"/>
    </row>
    <row r="635">
      <c r="Q635" s="543"/>
    </row>
    <row r="636">
      <c r="Q636" s="543"/>
    </row>
    <row r="637">
      <c r="Q637" s="543"/>
    </row>
    <row r="638">
      <c r="Q638" s="543"/>
    </row>
    <row r="639">
      <c r="Q639" s="543"/>
    </row>
    <row r="640">
      <c r="Q640" s="543"/>
    </row>
    <row r="641">
      <c r="Q641" s="543"/>
    </row>
    <row r="642">
      <c r="Q642" s="543"/>
    </row>
    <row r="643">
      <c r="Q643" s="543"/>
    </row>
    <row r="644">
      <c r="Q644" s="543"/>
    </row>
    <row r="645">
      <c r="Q645" s="543"/>
    </row>
    <row r="646">
      <c r="Q646" s="543"/>
    </row>
    <row r="647">
      <c r="Q647" s="543"/>
    </row>
    <row r="648">
      <c r="Q648" s="543"/>
    </row>
    <row r="649">
      <c r="Q649" s="543"/>
    </row>
    <row r="650">
      <c r="Q650" s="543"/>
    </row>
    <row r="651">
      <c r="Q651" s="543"/>
    </row>
    <row r="652">
      <c r="Q652" s="543"/>
    </row>
    <row r="653">
      <c r="Q653" s="543"/>
    </row>
    <row r="654">
      <c r="Q654" s="543"/>
    </row>
    <row r="655">
      <c r="Q655" s="543"/>
    </row>
    <row r="656">
      <c r="Q656" s="543"/>
    </row>
    <row r="657">
      <c r="Q657" s="543"/>
    </row>
    <row r="658">
      <c r="Q658" s="543"/>
    </row>
    <row r="659">
      <c r="Q659" s="543"/>
    </row>
    <row r="660">
      <c r="Q660" s="543"/>
    </row>
    <row r="661">
      <c r="Q661" s="543"/>
    </row>
    <row r="662">
      <c r="Q662" s="543"/>
    </row>
    <row r="663">
      <c r="Q663" s="543"/>
    </row>
    <row r="664">
      <c r="Q664" s="543"/>
    </row>
    <row r="665">
      <c r="Q665" s="543"/>
    </row>
    <row r="666">
      <c r="Q666" s="543"/>
    </row>
    <row r="667">
      <c r="Q667" s="543"/>
    </row>
    <row r="668">
      <c r="Q668" s="543"/>
    </row>
    <row r="669">
      <c r="Q669" s="543"/>
    </row>
    <row r="670">
      <c r="Q670" s="543"/>
    </row>
    <row r="671">
      <c r="Q671" s="543"/>
    </row>
    <row r="672">
      <c r="Q672" s="543"/>
    </row>
    <row r="673">
      <c r="Q673" s="543"/>
    </row>
    <row r="674">
      <c r="Q674" s="543"/>
    </row>
    <row r="675">
      <c r="Q675" s="543"/>
    </row>
    <row r="676">
      <c r="Q676" s="543"/>
    </row>
    <row r="677">
      <c r="Q677" s="543"/>
    </row>
    <row r="678">
      <c r="Q678" s="543"/>
    </row>
    <row r="679">
      <c r="Q679" s="543"/>
    </row>
    <row r="680">
      <c r="Q680" s="543"/>
    </row>
    <row r="681">
      <c r="Q681" s="543"/>
    </row>
    <row r="682">
      <c r="Q682" s="543"/>
    </row>
    <row r="683">
      <c r="Q683" s="543"/>
    </row>
    <row r="684">
      <c r="Q684" s="543"/>
    </row>
    <row r="685">
      <c r="Q685" s="543"/>
    </row>
    <row r="686">
      <c r="Q686" s="543"/>
    </row>
    <row r="687">
      <c r="Q687" s="543"/>
    </row>
    <row r="688">
      <c r="Q688" s="543"/>
    </row>
    <row r="689">
      <c r="Q689" s="543"/>
    </row>
    <row r="690">
      <c r="Q690" s="543"/>
    </row>
    <row r="691">
      <c r="Q691" s="543"/>
    </row>
    <row r="692">
      <c r="Q692" s="543"/>
    </row>
    <row r="693">
      <c r="Q693" s="543"/>
    </row>
    <row r="694">
      <c r="Q694" s="543"/>
    </row>
    <row r="695">
      <c r="Q695" s="543"/>
    </row>
    <row r="696">
      <c r="Q696" s="543"/>
    </row>
    <row r="697">
      <c r="Q697" s="543"/>
    </row>
    <row r="698">
      <c r="Q698" s="543"/>
    </row>
    <row r="699">
      <c r="Q699" s="543"/>
    </row>
    <row r="700">
      <c r="Q700" s="543"/>
    </row>
    <row r="701">
      <c r="Q701" s="543"/>
    </row>
    <row r="702">
      <c r="Q702" s="543"/>
    </row>
    <row r="703">
      <c r="Q703" s="543"/>
    </row>
    <row r="704">
      <c r="Q704" s="543"/>
    </row>
    <row r="705">
      <c r="Q705" s="543"/>
    </row>
    <row r="706">
      <c r="Q706" s="543"/>
    </row>
    <row r="707">
      <c r="Q707" s="543"/>
    </row>
    <row r="708">
      <c r="Q708" s="543"/>
    </row>
    <row r="709">
      <c r="Q709" s="543"/>
    </row>
    <row r="710">
      <c r="Q710" s="543"/>
    </row>
    <row r="711">
      <c r="Q711" s="543"/>
    </row>
    <row r="712">
      <c r="Q712" s="543"/>
    </row>
    <row r="713">
      <c r="Q713" s="543"/>
    </row>
    <row r="714">
      <c r="Q714" s="543"/>
    </row>
    <row r="715">
      <c r="Q715" s="543"/>
    </row>
    <row r="716">
      <c r="Q716" s="543"/>
    </row>
    <row r="717">
      <c r="Q717" s="543"/>
    </row>
    <row r="718">
      <c r="Q718" s="543"/>
    </row>
    <row r="719">
      <c r="Q719" s="543"/>
    </row>
    <row r="720">
      <c r="Q720" s="543"/>
    </row>
    <row r="721">
      <c r="Q721" s="543"/>
    </row>
    <row r="722">
      <c r="Q722" s="543"/>
    </row>
    <row r="723">
      <c r="Q723" s="543"/>
    </row>
    <row r="724">
      <c r="Q724" s="543"/>
    </row>
    <row r="725">
      <c r="Q725" s="543"/>
    </row>
    <row r="726">
      <c r="Q726" s="543"/>
    </row>
    <row r="727">
      <c r="Q727" s="543"/>
    </row>
    <row r="728">
      <c r="Q728" s="543"/>
    </row>
    <row r="729">
      <c r="Q729" s="543"/>
    </row>
    <row r="730">
      <c r="Q730" s="543"/>
    </row>
    <row r="731">
      <c r="Q731" s="543"/>
    </row>
    <row r="732">
      <c r="Q732" s="543"/>
    </row>
    <row r="733">
      <c r="Q733" s="543"/>
    </row>
    <row r="734">
      <c r="Q734" s="543"/>
    </row>
    <row r="735">
      <c r="Q735" s="543"/>
    </row>
    <row r="736">
      <c r="Q736" s="543"/>
    </row>
    <row r="737">
      <c r="Q737" s="543"/>
    </row>
    <row r="738">
      <c r="Q738" s="543"/>
    </row>
    <row r="739">
      <c r="Q739" s="543"/>
    </row>
    <row r="740">
      <c r="Q740" s="543"/>
    </row>
    <row r="741">
      <c r="Q741" s="543"/>
    </row>
    <row r="742">
      <c r="Q742" s="543"/>
    </row>
    <row r="743">
      <c r="Q743" s="543"/>
    </row>
    <row r="744">
      <c r="Q744" s="543"/>
    </row>
    <row r="745">
      <c r="Q745" s="543"/>
    </row>
    <row r="746">
      <c r="Q746" s="543"/>
    </row>
    <row r="747">
      <c r="Q747" s="543"/>
    </row>
    <row r="748">
      <c r="Q748" s="543"/>
    </row>
    <row r="749">
      <c r="Q749" s="543"/>
    </row>
    <row r="750">
      <c r="Q750" s="543"/>
    </row>
    <row r="751">
      <c r="Q751" s="543"/>
    </row>
    <row r="752">
      <c r="Q752" s="543"/>
    </row>
    <row r="753">
      <c r="Q753" s="543"/>
    </row>
    <row r="754">
      <c r="Q754" s="543"/>
    </row>
    <row r="755">
      <c r="Q755" s="543"/>
    </row>
    <row r="756">
      <c r="Q756" s="543"/>
    </row>
    <row r="757">
      <c r="Q757" s="543"/>
    </row>
    <row r="758">
      <c r="Q758" s="543"/>
    </row>
    <row r="759">
      <c r="Q759" s="543"/>
    </row>
    <row r="760">
      <c r="Q760" s="543"/>
    </row>
    <row r="761">
      <c r="Q761" s="543"/>
    </row>
    <row r="762">
      <c r="Q762" s="543"/>
    </row>
    <row r="763">
      <c r="Q763" s="543"/>
    </row>
    <row r="764">
      <c r="Q764" s="543"/>
    </row>
    <row r="765">
      <c r="Q765" s="543"/>
    </row>
    <row r="766">
      <c r="Q766" s="543"/>
    </row>
    <row r="767">
      <c r="Q767" s="543"/>
    </row>
    <row r="768">
      <c r="Q768" s="543"/>
    </row>
    <row r="769">
      <c r="Q769" s="543"/>
    </row>
    <row r="770">
      <c r="Q770" s="543"/>
    </row>
    <row r="771">
      <c r="Q771" s="543"/>
    </row>
    <row r="772">
      <c r="Q772" s="543"/>
    </row>
    <row r="773">
      <c r="Q773" s="543"/>
    </row>
    <row r="774">
      <c r="Q774" s="543"/>
    </row>
    <row r="775">
      <c r="Q775" s="543"/>
    </row>
    <row r="776">
      <c r="Q776" s="543"/>
    </row>
    <row r="777">
      <c r="Q777" s="543"/>
    </row>
    <row r="778">
      <c r="Q778" s="543"/>
    </row>
    <row r="779">
      <c r="Q779" s="543"/>
    </row>
    <row r="780">
      <c r="Q780" s="543"/>
    </row>
    <row r="781">
      <c r="Q781" s="543"/>
    </row>
    <row r="782">
      <c r="Q782" s="543"/>
    </row>
    <row r="783">
      <c r="Q783" s="543"/>
    </row>
    <row r="784">
      <c r="Q784" s="543"/>
    </row>
    <row r="785">
      <c r="Q785" s="543"/>
    </row>
    <row r="786">
      <c r="Q786" s="543"/>
    </row>
    <row r="787">
      <c r="Q787" s="543"/>
    </row>
    <row r="788">
      <c r="Q788" s="543"/>
    </row>
    <row r="789">
      <c r="Q789" s="543"/>
    </row>
    <row r="790">
      <c r="Q790" s="543"/>
    </row>
    <row r="791">
      <c r="Q791" s="543"/>
    </row>
    <row r="792">
      <c r="Q792" s="543"/>
    </row>
    <row r="793">
      <c r="Q793" s="543"/>
    </row>
    <row r="794">
      <c r="Q794" s="543"/>
    </row>
    <row r="795">
      <c r="Q795" s="543"/>
    </row>
    <row r="796">
      <c r="Q796" s="543"/>
    </row>
    <row r="797">
      <c r="Q797" s="543"/>
    </row>
    <row r="798">
      <c r="Q798" s="543"/>
    </row>
    <row r="799">
      <c r="Q799" s="543"/>
    </row>
    <row r="800">
      <c r="Q800" s="543"/>
    </row>
    <row r="801">
      <c r="Q801" s="543"/>
    </row>
    <row r="802">
      <c r="Q802" s="543"/>
    </row>
    <row r="803">
      <c r="Q803" s="543"/>
    </row>
    <row r="804">
      <c r="Q804" s="543"/>
    </row>
    <row r="805">
      <c r="Q805" s="543"/>
    </row>
    <row r="806">
      <c r="Q806" s="543"/>
    </row>
    <row r="807">
      <c r="Q807" s="543"/>
    </row>
    <row r="808">
      <c r="Q808" s="543"/>
    </row>
    <row r="809">
      <c r="Q809" s="543"/>
    </row>
    <row r="810">
      <c r="Q810" s="543"/>
    </row>
    <row r="811">
      <c r="Q811" s="543"/>
    </row>
    <row r="812">
      <c r="Q812" s="543"/>
    </row>
    <row r="813">
      <c r="Q813" s="543"/>
    </row>
    <row r="814">
      <c r="Q814" s="543"/>
    </row>
    <row r="815">
      <c r="Q815" s="543"/>
    </row>
    <row r="816">
      <c r="Q816" s="543"/>
    </row>
    <row r="817">
      <c r="Q817" s="543"/>
    </row>
    <row r="818">
      <c r="Q818" s="543"/>
    </row>
    <row r="819">
      <c r="Q819" s="543"/>
    </row>
    <row r="820">
      <c r="Q820" s="543"/>
    </row>
    <row r="821">
      <c r="Q821" s="543"/>
    </row>
    <row r="822">
      <c r="Q822" s="543"/>
    </row>
    <row r="823">
      <c r="Q823" s="543"/>
    </row>
    <row r="824">
      <c r="Q824" s="543"/>
    </row>
    <row r="825">
      <c r="Q825" s="543"/>
    </row>
    <row r="826">
      <c r="Q826" s="543"/>
    </row>
    <row r="827">
      <c r="Q827" s="543"/>
    </row>
    <row r="828">
      <c r="Q828" s="543"/>
    </row>
    <row r="829">
      <c r="Q829" s="543"/>
    </row>
    <row r="830">
      <c r="Q830" s="543"/>
    </row>
    <row r="831">
      <c r="Q831" s="543"/>
    </row>
    <row r="832">
      <c r="Q832" s="543"/>
    </row>
    <row r="833">
      <c r="Q833" s="543"/>
    </row>
    <row r="834">
      <c r="Q834" s="543"/>
    </row>
    <row r="835">
      <c r="Q835" s="543"/>
    </row>
    <row r="836">
      <c r="Q836" s="543"/>
    </row>
    <row r="837">
      <c r="Q837" s="543"/>
    </row>
    <row r="838">
      <c r="Q838" s="543"/>
    </row>
    <row r="839">
      <c r="Q839" s="543"/>
    </row>
    <row r="840">
      <c r="Q840" s="543"/>
    </row>
    <row r="841">
      <c r="Q841" s="543"/>
    </row>
    <row r="842">
      <c r="Q842" s="543"/>
    </row>
    <row r="843">
      <c r="Q843" s="543"/>
    </row>
    <row r="844">
      <c r="Q844" s="543"/>
    </row>
    <row r="845">
      <c r="Q845" s="543"/>
    </row>
    <row r="846">
      <c r="Q846" s="543"/>
    </row>
    <row r="847">
      <c r="Q847" s="543"/>
    </row>
    <row r="848">
      <c r="Q848" s="543"/>
    </row>
    <row r="849">
      <c r="Q849" s="543"/>
    </row>
    <row r="850">
      <c r="Q850" s="543"/>
    </row>
    <row r="851">
      <c r="Q851" s="543"/>
    </row>
    <row r="852">
      <c r="Q852" s="543"/>
    </row>
    <row r="853">
      <c r="Q853" s="543"/>
    </row>
    <row r="854">
      <c r="Q854" s="543"/>
    </row>
    <row r="855">
      <c r="Q855" s="543"/>
    </row>
    <row r="856">
      <c r="Q856" s="543"/>
    </row>
    <row r="857">
      <c r="Q857" s="543"/>
    </row>
    <row r="858">
      <c r="Q858" s="543"/>
    </row>
    <row r="859">
      <c r="Q859" s="543"/>
    </row>
    <row r="860">
      <c r="Q860" s="543"/>
    </row>
    <row r="861">
      <c r="Q861" s="543"/>
    </row>
    <row r="862">
      <c r="Q862" s="543"/>
    </row>
    <row r="863">
      <c r="Q863" s="543"/>
    </row>
    <row r="864">
      <c r="Q864" s="543"/>
    </row>
    <row r="865">
      <c r="Q865" s="543"/>
    </row>
    <row r="866">
      <c r="Q866" s="543"/>
    </row>
    <row r="867">
      <c r="Q867" s="543"/>
    </row>
    <row r="868">
      <c r="Q868" s="543"/>
    </row>
    <row r="869">
      <c r="Q869" s="543"/>
    </row>
    <row r="870">
      <c r="Q870" s="543"/>
    </row>
    <row r="871">
      <c r="Q871" s="543"/>
    </row>
    <row r="872">
      <c r="Q872" s="543"/>
    </row>
    <row r="873">
      <c r="Q873" s="543"/>
    </row>
    <row r="874">
      <c r="Q874" s="543"/>
    </row>
    <row r="875">
      <c r="Q875" s="543"/>
    </row>
    <row r="876">
      <c r="Q876" s="543"/>
    </row>
    <row r="877">
      <c r="Q877" s="543"/>
    </row>
    <row r="878">
      <c r="Q878" s="543"/>
    </row>
    <row r="879">
      <c r="Q879" s="543"/>
    </row>
    <row r="880">
      <c r="Q880" s="543"/>
    </row>
    <row r="881">
      <c r="Q881" s="543"/>
    </row>
    <row r="882">
      <c r="Q882" s="543"/>
    </row>
    <row r="883">
      <c r="Q883" s="543"/>
    </row>
    <row r="884">
      <c r="Q884" s="543"/>
    </row>
    <row r="885">
      <c r="Q885" s="543"/>
    </row>
    <row r="886">
      <c r="Q886" s="543"/>
    </row>
    <row r="887">
      <c r="Q887" s="543"/>
    </row>
    <row r="888">
      <c r="Q888" s="543"/>
    </row>
    <row r="889">
      <c r="Q889" s="543"/>
    </row>
    <row r="890">
      <c r="Q890" s="543"/>
    </row>
    <row r="891">
      <c r="Q891" s="543"/>
    </row>
    <row r="892">
      <c r="Q892" s="543"/>
    </row>
    <row r="893">
      <c r="Q893" s="543"/>
    </row>
    <row r="894">
      <c r="Q894" s="543"/>
    </row>
    <row r="895">
      <c r="Q895" s="543"/>
    </row>
    <row r="896">
      <c r="Q896" s="543"/>
    </row>
    <row r="897">
      <c r="Q897" s="543"/>
    </row>
    <row r="898">
      <c r="Q898" s="543"/>
    </row>
    <row r="899">
      <c r="Q899" s="543"/>
    </row>
    <row r="900">
      <c r="Q900" s="543"/>
    </row>
    <row r="901">
      <c r="Q901" s="543"/>
    </row>
    <row r="902">
      <c r="Q902" s="543"/>
    </row>
    <row r="903">
      <c r="Q903" s="543"/>
    </row>
    <row r="904">
      <c r="Q904" s="543"/>
    </row>
    <row r="905">
      <c r="Q905" s="543"/>
    </row>
    <row r="906">
      <c r="Q906" s="543"/>
    </row>
    <row r="907">
      <c r="Q907" s="543"/>
    </row>
    <row r="908">
      <c r="Q908" s="543"/>
    </row>
    <row r="909">
      <c r="Q909" s="543"/>
    </row>
    <row r="910">
      <c r="Q910" s="543"/>
    </row>
    <row r="911">
      <c r="Q911" s="543"/>
    </row>
    <row r="912">
      <c r="Q912" s="543"/>
    </row>
    <row r="913">
      <c r="Q913" s="543"/>
    </row>
    <row r="914">
      <c r="Q914" s="543"/>
    </row>
    <row r="915">
      <c r="Q915" s="543"/>
    </row>
    <row r="916">
      <c r="Q916" s="543"/>
    </row>
    <row r="917">
      <c r="Q917" s="543"/>
    </row>
    <row r="918">
      <c r="Q918" s="543"/>
    </row>
    <row r="919">
      <c r="Q919" s="543"/>
    </row>
    <row r="920">
      <c r="Q920" s="543"/>
    </row>
    <row r="921">
      <c r="Q921" s="543"/>
    </row>
    <row r="922">
      <c r="Q922" s="543"/>
    </row>
    <row r="923">
      <c r="Q923" s="543"/>
    </row>
    <row r="924">
      <c r="Q924" s="543"/>
    </row>
    <row r="925">
      <c r="Q925" s="543"/>
    </row>
    <row r="926">
      <c r="Q926" s="543"/>
    </row>
    <row r="927">
      <c r="Q927" s="543"/>
    </row>
    <row r="928">
      <c r="Q928" s="543"/>
    </row>
    <row r="929">
      <c r="Q929" s="543"/>
    </row>
    <row r="930">
      <c r="Q930" s="543"/>
    </row>
    <row r="931">
      <c r="Q931" s="543"/>
    </row>
    <row r="932">
      <c r="Q932" s="543"/>
    </row>
    <row r="933">
      <c r="Q933" s="543"/>
    </row>
    <row r="934">
      <c r="Q934" s="543"/>
    </row>
    <row r="935">
      <c r="Q935" s="543"/>
    </row>
    <row r="936">
      <c r="Q936" s="543"/>
    </row>
    <row r="937">
      <c r="Q937" s="543"/>
    </row>
    <row r="938">
      <c r="Q938" s="543"/>
    </row>
    <row r="939">
      <c r="Q939" s="543"/>
    </row>
    <row r="940">
      <c r="Q940" s="543"/>
    </row>
    <row r="941">
      <c r="Q941" s="543"/>
    </row>
    <row r="942">
      <c r="Q942" s="543"/>
    </row>
    <row r="943">
      <c r="Q943" s="543"/>
    </row>
    <row r="944">
      <c r="Q944" s="543"/>
    </row>
    <row r="945">
      <c r="Q945" s="543"/>
    </row>
    <row r="946">
      <c r="Q946" s="543"/>
    </row>
    <row r="947">
      <c r="Q947" s="543"/>
    </row>
    <row r="948">
      <c r="Q948" s="543"/>
    </row>
    <row r="949">
      <c r="Q949" s="543"/>
    </row>
    <row r="950">
      <c r="Q950" s="543"/>
    </row>
    <row r="951">
      <c r="Q951" s="543"/>
    </row>
    <row r="952">
      <c r="Q952" s="543"/>
    </row>
    <row r="953">
      <c r="Q953" s="543"/>
    </row>
    <row r="954">
      <c r="Q954" s="543"/>
    </row>
    <row r="955">
      <c r="Q955" s="54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3" width="7.0" outlineLevel="1"/>
    <col customWidth="1" min="4" max="4" width="13.25"/>
    <col customWidth="1" min="5" max="5" width="3.63"/>
    <col customWidth="1" min="6" max="6" width="10.0"/>
    <col customWidth="1" min="8" max="8" width="14.0"/>
    <col customWidth="1" min="9" max="9" width="6.0"/>
    <col customWidth="1" min="10" max="10" width="5.63"/>
    <col customWidth="1" min="11" max="11" width="80.63"/>
    <col customWidth="1" min="12" max="12" width="93.38"/>
    <col customWidth="1" min="13" max="13" width="27.88"/>
    <col customWidth="1" min="14" max="14" width="71.0"/>
    <col customWidth="1" min="15" max="15" width="40.63"/>
    <col customWidth="1" min="16" max="16" width="78.63"/>
    <col customWidth="1" min="17" max="17" width="2.38"/>
  </cols>
  <sheetData>
    <row r="1">
      <c r="A1" s="1070"/>
      <c r="B1" s="1071" t="s">
        <v>1889</v>
      </c>
      <c r="C1" s="1071" t="s">
        <v>1890</v>
      </c>
      <c r="D1" s="1071" t="s">
        <v>1891</v>
      </c>
      <c r="E1" s="1071" t="s">
        <v>1892</v>
      </c>
      <c r="F1" s="1071" t="s">
        <v>1893</v>
      </c>
      <c r="G1" s="1072" t="s">
        <v>1894</v>
      </c>
      <c r="H1" s="1071" t="s">
        <v>26</v>
      </c>
      <c r="I1" s="1071" t="s">
        <v>1895</v>
      </c>
      <c r="J1" s="1073" t="s">
        <v>1896</v>
      </c>
      <c r="K1" s="1073" t="s">
        <v>1897</v>
      </c>
      <c r="L1" s="1073" t="s">
        <v>1898</v>
      </c>
      <c r="M1" s="1073" t="s">
        <v>1899</v>
      </c>
      <c r="N1" s="1073" t="s">
        <v>1900</v>
      </c>
      <c r="O1" s="1073" t="s">
        <v>1901</v>
      </c>
      <c r="P1" s="1073" t="s">
        <v>1902</v>
      </c>
      <c r="Q1" s="1074"/>
      <c r="R1" s="1075"/>
      <c r="S1" s="1076"/>
      <c r="T1" s="1076"/>
      <c r="U1" s="1076"/>
      <c r="V1" s="1076"/>
      <c r="W1" s="1076"/>
      <c r="X1" s="1076"/>
      <c r="Y1" s="1076"/>
      <c r="Z1" s="1076"/>
      <c r="AA1" s="1076"/>
      <c r="AB1" s="1076"/>
      <c r="AC1" s="1076"/>
      <c r="AD1" s="1076"/>
      <c r="AE1" s="1076"/>
      <c r="AF1" s="1076"/>
    </row>
    <row r="2" outlineLevel="1">
      <c r="A2" s="1077"/>
      <c r="B2" s="1077"/>
      <c r="C2" s="1077"/>
      <c r="D2" s="1078"/>
      <c r="E2" s="1079">
        <v>1.0</v>
      </c>
      <c r="F2" s="1080" t="s">
        <v>224</v>
      </c>
      <c r="G2" s="1081"/>
      <c r="H2" s="1082"/>
      <c r="I2" s="1083"/>
      <c r="J2" s="1084"/>
      <c r="K2" s="1084"/>
      <c r="L2" s="1084"/>
      <c r="M2" s="1085"/>
      <c r="N2" s="1085"/>
      <c r="O2" s="1085"/>
      <c r="P2" s="1084"/>
      <c r="Q2" s="1074"/>
      <c r="R2" s="1075"/>
      <c r="S2" s="1086"/>
      <c r="T2" s="1086"/>
      <c r="U2" s="1086"/>
      <c r="V2" s="1086"/>
      <c r="W2" s="1086"/>
      <c r="X2" s="1086"/>
      <c r="Y2" s="1086"/>
      <c r="Z2" s="1086"/>
      <c r="AA2" s="1086"/>
      <c r="AB2" s="1086"/>
      <c r="AC2" s="1086"/>
      <c r="AD2" s="1086"/>
      <c r="AE2" s="1086"/>
      <c r="AF2" s="1086"/>
    </row>
    <row r="3" outlineLevel="1">
      <c r="A3" s="1077"/>
      <c r="B3" s="1077"/>
      <c r="C3" s="1077"/>
      <c r="D3" s="1078"/>
      <c r="E3" s="1079">
        <v>2.0</v>
      </c>
      <c r="F3" s="1080" t="s">
        <v>226</v>
      </c>
      <c r="G3" s="1081"/>
      <c r="H3" s="1082"/>
      <c r="I3" s="1083"/>
      <c r="J3" s="1084"/>
      <c r="K3" s="1084"/>
      <c r="L3" s="1084"/>
      <c r="M3" s="1085"/>
      <c r="N3" s="1085"/>
      <c r="O3" s="1085"/>
      <c r="P3" s="1084"/>
      <c r="Q3" s="1074"/>
      <c r="R3" s="1075"/>
      <c r="S3" s="1086"/>
      <c r="T3" s="1086"/>
      <c r="U3" s="1086"/>
      <c r="V3" s="1086"/>
      <c r="W3" s="1086"/>
      <c r="X3" s="1086"/>
      <c r="Y3" s="1086"/>
      <c r="Z3" s="1086"/>
      <c r="AA3" s="1086"/>
      <c r="AB3" s="1086"/>
      <c r="AC3" s="1086"/>
      <c r="AD3" s="1086"/>
      <c r="AE3" s="1086"/>
      <c r="AF3" s="1086"/>
    </row>
    <row r="4" outlineLevel="1">
      <c r="A4" s="1077"/>
      <c r="B4" s="1077"/>
      <c r="C4" s="1077"/>
      <c r="D4" s="1078"/>
      <c r="E4" s="1079">
        <v>3.0</v>
      </c>
      <c r="F4" s="1080" t="s">
        <v>228</v>
      </c>
      <c r="G4" s="1081"/>
      <c r="H4" s="1082"/>
      <c r="I4" s="1083"/>
      <c r="J4" s="1084"/>
      <c r="K4" s="1084"/>
      <c r="L4" s="1084"/>
      <c r="M4" s="1085"/>
      <c r="N4" s="1085"/>
      <c r="O4" s="1085"/>
      <c r="P4" s="1084"/>
      <c r="Q4" s="1074"/>
      <c r="R4" s="1075"/>
      <c r="S4" s="1086"/>
      <c r="T4" s="1086"/>
      <c r="U4" s="1086"/>
      <c r="V4" s="1086"/>
      <c r="W4" s="1086"/>
      <c r="X4" s="1086"/>
      <c r="Y4" s="1086"/>
      <c r="Z4" s="1086"/>
      <c r="AA4" s="1086"/>
      <c r="AB4" s="1086"/>
      <c r="AC4" s="1086"/>
      <c r="AD4" s="1086"/>
      <c r="AE4" s="1086"/>
      <c r="AF4" s="1086"/>
    </row>
    <row r="5" outlineLevel="1">
      <c r="A5" s="1077"/>
      <c r="B5" s="1077"/>
      <c r="C5" s="1077"/>
      <c r="D5" s="1078"/>
      <c r="E5" s="1079">
        <v>4.0</v>
      </c>
      <c r="F5" s="1080" t="s">
        <v>230</v>
      </c>
      <c r="G5" s="1081"/>
      <c r="H5" s="1082"/>
      <c r="I5" s="1083"/>
      <c r="J5" s="1084"/>
      <c r="K5" s="1084"/>
      <c r="L5" s="1084"/>
      <c r="M5" s="1085"/>
      <c r="N5" s="1085"/>
      <c r="O5" s="1085"/>
      <c r="P5" s="1084"/>
      <c r="Q5" s="1074"/>
      <c r="R5" s="1075"/>
      <c r="S5" s="1086"/>
      <c r="T5" s="1086"/>
      <c r="U5" s="1086"/>
      <c r="V5" s="1086"/>
      <c r="W5" s="1086"/>
      <c r="X5" s="1086"/>
      <c r="Y5" s="1086"/>
      <c r="Z5" s="1086"/>
      <c r="AA5" s="1086"/>
      <c r="AB5" s="1086"/>
      <c r="AC5" s="1086"/>
      <c r="AD5" s="1086"/>
      <c r="AE5" s="1086"/>
      <c r="AF5" s="1086"/>
    </row>
    <row r="6" outlineLevel="1">
      <c r="A6" s="1077"/>
      <c r="B6" s="1077"/>
      <c r="C6" s="1077"/>
      <c r="D6" s="1078"/>
      <c r="E6" s="1079">
        <v>5.0</v>
      </c>
      <c r="F6" s="1080" t="s">
        <v>221</v>
      </c>
      <c r="G6" s="1081"/>
      <c r="H6" s="1082"/>
      <c r="I6" s="1083"/>
      <c r="J6" s="1084"/>
      <c r="K6" s="1084"/>
      <c r="L6" s="1084"/>
      <c r="M6" s="1085"/>
      <c r="N6" s="1085"/>
      <c r="O6" s="1085"/>
      <c r="P6" s="1084"/>
      <c r="Q6" s="1074"/>
      <c r="R6" s="1075"/>
      <c r="S6" s="1086"/>
      <c r="T6" s="1086"/>
      <c r="U6" s="1086"/>
      <c r="V6" s="1086"/>
      <c r="W6" s="1086"/>
      <c r="X6" s="1086"/>
      <c r="Y6" s="1086"/>
      <c r="Z6" s="1086"/>
      <c r="AA6" s="1086"/>
      <c r="AB6" s="1086"/>
      <c r="AC6" s="1086"/>
      <c r="AD6" s="1086"/>
      <c r="AE6" s="1086"/>
      <c r="AF6" s="1086"/>
    </row>
    <row r="7" outlineLevel="1">
      <c r="A7" s="1077"/>
      <c r="B7" s="1077"/>
      <c r="C7" s="1077"/>
      <c r="D7" s="1078"/>
      <c r="E7" s="1079">
        <v>6.0</v>
      </c>
      <c r="F7" s="1080" t="s">
        <v>238</v>
      </c>
      <c r="G7" s="1081"/>
      <c r="H7" s="1082"/>
      <c r="I7" s="1083"/>
      <c r="J7" s="1084"/>
      <c r="K7" s="1084"/>
      <c r="L7" s="1084"/>
      <c r="M7" s="1085"/>
      <c r="N7" s="1085"/>
      <c r="O7" s="1085"/>
      <c r="P7" s="1084"/>
      <c r="Q7" s="1074"/>
      <c r="R7" s="1075"/>
      <c r="S7" s="1086"/>
      <c r="T7" s="1086"/>
      <c r="U7" s="1086"/>
      <c r="V7" s="1086"/>
      <c r="W7" s="1086"/>
      <c r="X7" s="1086"/>
      <c r="Y7" s="1086"/>
      <c r="Z7" s="1086"/>
      <c r="AA7" s="1086"/>
      <c r="AB7" s="1086"/>
      <c r="AC7" s="1086"/>
      <c r="AD7" s="1086"/>
      <c r="AE7" s="1086"/>
      <c r="AF7" s="1086"/>
    </row>
    <row r="8" outlineLevel="1">
      <c r="A8" s="1077"/>
      <c r="B8" s="1077"/>
      <c r="C8" s="1077"/>
      <c r="D8" s="1078"/>
      <c r="E8" s="1079">
        <v>7.0</v>
      </c>
      <c r="F8" s="1080" t="s">
        <v>241</v>
      </c>
      <c r="G8" s="1081"/>
      <c r="H8" s="1082"/>
      <c r="I8" s="1083"/>
      <c r="J8" s="1084"/>
      <c r="K8" s="1084"/>
      <c r="L8" s="1084"/>
      <c r="M8" s="1085"/>
      <c r="N8" s="1085"/>
      <c r="O8" s="1085"/>
      <c r="P8" s="1084"/>
      <c r="Q8" s="1074"/>
      <c r="R8" s="1075"/>
      <c r="S8" s="1086"/>
      <c r="T8" s="1086"/>
      <c r="U8" s="1086"/>
      <c r="V8" s="1086"/>
      <c r="W8" s="1086"/>
      <c r="X8" s="1086"/>
      <c r="Y8" s="1086"/>
      <c r="Z8" s="1086"/>
      <c r="AA8" s="1086"/>
      <c r="AB8" s="1086"/>
      <c r="AC8" s="1086"/>
      <c r="AD8" s="1086"/>
      <c r="AE8" s="1086"/>
      <c r="AF8" s="1086"/>
    </row>
    <row r="9" outlineLevel="1">
      <c r="A9" s="1077"/>
      <c r="B9" s="1077"/>
      <c r="C9" s="1077"/>
      <c r="D9" s="1078"/>
      <c r="E9" s="1079">
        <v>8.0</v>
      </c>
      <c r="F9" s="1080" t="s">
        <v>251</v>
      </c>
      <c r="G9" s="1081"/>
      <c r="H9" s="1082"/>
      <c r="I9" s="1083"/>
      <c r="J9" s="1084"/>
      <c r="K9" s="1084"/>
      <c r="L9" s="1084"/>
      <c r="M9" s="1085"/>
      <c r="N9" s="1085"/>
      <c r="O9" s="1085"/>
      <c r="P9" s="1084"/>
      <c r="Q9" s="1074"/>
      <c r="R9" s="1075"/>
      <c r="S9" s="1086"/>
      <c r="T9" s="1086"/>
      <c r="U9" s="1086"/>
      <c r="V9" s="1086"/>
      <c r="W9" s="1086"/>
      <c r="X9" s="1086"/>
      <c r="Y9" s="1086"/>
      <c r="Z9" s="1086"/>
      <c r="AA9" s="1086"/>
      <c r="AB9" s="1086"/>
      <c r="AC9" s="1086"/>
      <c r="AD9" s="1086"/>
      <c r="AE9" s="1086"/>
      <c r="AF9" s="1086"/>
    </row>
    <row r="10" outlineLevel="1">
      <c r="A10" s="1077"/>
      <c r="B10" s="1077"/>
      <c r="C10" s="1077"/>
      <c r="D10" s="1078"/>
      <c r="E10" s="1079">
        <v>9.0</v>
      </c>
      <c r="F10" s="1080" t="s">
        <v>247</v>
      </c>
      <c r="G10" s="1081"/>
      <c r="H10" s="1082"/>
      <c r="I10" s="1083"/>
      <c r="J10" s="1084"/>
      <c r="K10" s="1084"/>
      <c r="L10" s="1084"/>
      <c r="M10" s="1085"/>
      <c r="N10" s="1085"/>
      <c r="O10" s="1085"/>
      <c r="P10" s="1084"/>
      <c r="Q10" s="1074"/>
      <c r="R10" s="1075"/>
      <c r="S10" s="1086"/>
      <c r="T10" s="1086"/>
      <c r="U10" s="1086"/>
      <c r="V10" s="1086"/>
      <c r="W10" s="1086"/>
      <c r="X10" s="1086"/>
      <c r="Y10" s="1086"/>
      <c r="Z10" s="1086"/>
      <c r="AA10" s="1086"/>
      <c r="AB10" s="1086"/>
      <c r="AC10" s="1086"/>
      <c r="AD10" s="1086"/>
      <c r="AE10" s="1086"/>
      <c r="AF10" s="1086"/>
    </row>
    <row r="11" outlineLevel="1">
      <c r="A11" s="1077"/>
      <c r="B11" s="1077"/>
      <c r="C11" s="1077"/>
      <c r="D11" s="1078"/>
      <c r="E11" s="1079">
        <v>10.0</v>
      </c>
      <c r="F11" s="1080" t="s">
        <v>283</v>
      </c>
      <c r="G11" s="1081"/>
      <c r="H11" s="1082"/>
      <c r="I11" s="1083"/>
      <c r="J11" s="1084"/>
      <c r="K11" s="1084"/>
      <c r="L11" s="1084"/>
      <c r="M11" s="1085"/>
      <c r="N11" s="1085"/>
      <c r="O11" s="1085"/>
      <c r="P11" s="1084"/>
      <c r="Q11" s="1074"/>
      <c r="R11" s="1075"/>
      <c r="S11" s="1086"/>
      <c r="T11" s="1086"/>
      <c r="U11" s="1086"/>
      <c r="V11" s="1086"/>
      <c r="W11" s="1086"/>
      <c r="X11" s="1086"/>
      <c r="Y11" s="1086"/>
      <c r="Z11" s="1086"/>
      <c r="AA11" s="1086"/>
      <c r="AB11" s="1086"/>
      <c r="AC11" s="1086"/>
      <c r="AD11" s="1086"/>
      <c r="AE11" s="1086"/>
      <c r="AF11" s="1086"/>
    </row>
    <row r="12" outlineLevel="1">
      <c r="A12" s="1077"/>
      <c r="B12" s="1077"/>
      <c r="C12" s="1077"/>
      <c r="D12" s="1078"/>
      <c r="E12" s="1079">
        <v>11.0</v>
      </c>
      <c r="F12" s="1080" t="s">
        <v>288</v>
      </c>
      <c r="G12" s="1081"/>
      <c r="H12" s="1082"/>
      <c r="I12" s="1083"/>
      <c r="J12" s="1084"/>
      <c r="K12" s="1084"/>
      <c r="L12" s="1084"/>
      <c r="M12" s="1085"/>
      <c r="N12" s="1085"/>
      <c r="O12" s="1085"/>
      <c r="P12" s="1084"/>
      <c r="Q12" s="1074"/>
      <c r="R12" s="1075"/>
      <c r="S12" s="1086"/>
      <c r="T12" s="1086"/>
      <c r="U12" s="1086"/>
      <c r="V12" s="1086"/>
      <c r="W12" s="1086"/>
      <c r="X12" s="1086"/>
      <c r="Y12" s="1086"/>
      <c r="Z12" s="1086"/>
      <c r="AA12" s="1086"/>
      <c r="AB12" s="1086"/>
      <c r="AC12" s="1086"/>
      <c r="AD12" s="1086"/>
      <c r="AE12" s="1086"/>
      <c r="AF12" s="1086"/>
    </row>
    <row r="13" outlineLevel="1">
      <c r="A13" s="1077"/>
      <c r="B13" s="1077"/>
      <c r="C13" s="1077"/>
      <c r="D13" s="1078"/>
      <c r="E13" s="1079">
        <v>12.0</v>
      </c>
      <c r="F13" s="1079" t="s">
        <v>346</v>
      </c>
      <c r="G13" s="1081"/>
      <c r="H13" s="1082"/>
      <c r="I13" s="1083"/>
      <c r="J13" s="1084"/>
      <c r="K13" s="1084"/>
      <c r="L13" s="1084"/>
      <c r="M13" s="1085"/>
      <c r="N13" s="1085"/>
      <c r="O13" s="1085"/>
      <c r="P13" s="1084"/>
      <c r="Q13" s="1074"/>
      <c r="R13" s="1075"/>
      <c r="S13" s="1086"/>
      <c r="T13" s="1086"/>
      <c r="U13" s="1086"/>
      <c r="V13" s="1086"/>
      <c r="W13" s="1086"/>
      <c r="X13" s="1086"/>
      <c r="Y13" s="1086"/>
      <c r="Z13" s="1086"/>
      <c r="AA13" s="1086"/>
      <c r="AB13" s="1086"/>
      <c r="AC13" s="1086"/>
      <c r="AD13" s="1086"/>
      <c r="AE13" s="1086"/>
      <c r="AF13" s="1086"/>
    </row>
    <row r="14" outlineLevel="1">
      <c r="A14" s="1077"/>
      <c r="B14" s="1077"/>
      <c r="C14" s="1077"/>
      <c r="D14" s="1078"/>
      <c r="E14" s="1079">
        <v>13.0</v>
      </c>
      <c r="F14" s="1080" t="s">
        <v>354</v>
      </c>
      <c r="G14" s="1081"/>
      <c r="H14" s="1082"/>
      <c r="I14" s="1083"/>
      <c r="J14" s="1084"/>
      <c r="K14" s="1084"/>
      <c r="L14" s="1084"/>
      <c r="M14" s="1085"/>
      <c r="N14" s="1085"/>
      <c r="O14" s="1085"/>
      <c r="P14" s="1084"/>
      <c r="Q14" s="1074"/>
      <c r="R14" s="1075"/>
      <c r="S14" s="1086"/>
      <c r="T14" s="1086"/>
      <c r="U14" s="1086"/>
      <c r="V14" s="1086"/>
      <c r="W14" s="1086"/>
      <c r="X14" s="1086"/>
      <c r="Y14" s="1086"/>
      <c r="Z14" s="1086"/>
      <c r="AA14" s="1086"/>
      <c r="AB14" s="1086"/>
      <c r="AC14" s="1086"/>
      <c r="AD14" s="1086"/>
      <c r="AE14" s="1086"/>
      <c r="AF14" s="1086"/>
    </row>
    <row r="15" outlineLevel="1">
      <c r="A15" s="1077"/>
      <c r="B15" s="1077"/>
      <c r="C15" s="1077"/>
      <c r="D15" s="1078"/>
      <c r="E15" s="1079">
        <v>14.0</v>
      </c>
      <c r="F15" s="1080" t="s">
        <v>363</v>
      </c>
      <c r="G15" s="1081"/>
      <c r="H15" s="1082"/>
      <c r="I15" s="1083"/>
      <c r="J15" s="1084"/>
      <c r="K15" s="1084"/>
      <c r="L15" s="1084"/>
      <c r="M15" s="1085"/>
      <c r="N15" s="1085"/>
      <c r="O15" s="1085"/>
      <c r="P15" s="1084"/>
      <c r="Q15" s="1074"/>
      <c r="R15" s="1075"/>
      <c r="S15" s="1086"/>
      <c r="T15" s="1086"/>
      <c r="U15" s="1086"/>
      <c r="V15" s="1086"/>
      <c r="W15" s="1086"/>
      <c r="X15" s="1086"/>
      <c r="Y15" s="1086"/>
      <c r="Z15" s="1086"/>
      <c r="AA15" s="1086"/>
      <c r="AB15" s="1086"/>
      <c r="AC15" s="1086"/>
      <c r="AD15" s="1086"/>
      <c r="AE15" s="1086"/>
      <c r="AF15" s="1086"/>
    </row>
    <row r="16">
      <c r="A16" s="1077">
        <f t="array" ref="A16:A115">SEQUENCE(100,1)</f>
        <v>1</v>
      </c>
      <c r="B16" s="1083"/>
      <c r="C16" s="1083" t="s">
        <v>1903</v>
      </c>
      <c r="D16" s="1078">
        <v>45652.0</v>
      </c>
      <c r="E16" s="1083">
        <v>3.0</v>
      </c>
      <c r="F16" s="1082" t="s">
        <v>228</v>
      </c>
      <c r="G16" s="1087" t="s">
        <v>1904</v>
      </c>
      <c r="H16" s="1082" t="s">
        <v>338</v>
      </c>
      <c r="I16" s="1083">
        <v>2.0</v>
      </c>
      <c r="J16" s="1084"/>
      <c r="K16" s="1084" t="s">
        <v>1905</v>
      </c>
      <c r="L16" s="1084" t="s">
        <v>1906</v>
      </c>
      <c r="M16" s="1085"/>
      <c r="N16" s="1085"/>
      <c r="O16" s="1085"/>
      <c r="P16" s="1084" t="s">
        <v>1907</v>
      </c>
      <c r="Q16" s="1086"/>
      <c r="R16" s="1086"/>
      <c r="S16" s="1086"/>
      <c r="T16" s="1086"/>
      <c r="U16" s="1086"/>
      <c r="V16" s="1086"/>
      <c r="W16" s="1086"/>
      <c r="X16" s="1086"/>
      <c r="Y16" s="1086"/>
      <c r="Z16" s="1086"/>
      <c r="AA16" s="1086"/>
      <c r="AB16" s="1086"/>
      <c r="AC16" s="1086"/>
      <c r="AD16" s="1086"/>
      <c r="AE16" s="1086"/>
      <c r="AF16" s="1086"/>
    </row>
    <row r="17">
      <c r="A17" s="1077">
        <v>2.0</v>
      </c>
      <c r="B17" s="1083"/>
      <c r="C17" s="1083" t="s">
        <v>1903</v>
      </c>
      <c r="D17" s="1078">
        <v>45652.0</v>
      </c>
      <c r="E17" s="1083">
        <v>3.0</v>
      </c>
      <c r="F17" s="1082" t="s">
        <v>228</v>
      </c>
      <c r="G17" s="1087" t="s">
        <v>1908</v>
      </c>
      <c r="H17" s="1082" t="s">
        <v>338</v>
      </c>
      <c r="I17" s="1083">
        <v>1.0</v>
      </c>
      <c r="J17" s="1084"/>
      <c r="K17" s="1084" t="s">
        <v>1909</v>
      </c>
      <c r="L17" s="1084" t="s">
        <v>1910</v>
      </c>
      <c r="M17" s="1084" t="s">
        <v>1911</v>
      </c>
      <c r="N17" s="1085"/>
      <c r="O17" s="1085"/>
      <c r="P17" s="1084" t="s">
        <v>1912</v>
      </c>
      <c r="Q17" s="1086"/>
      <c r="R17" s="1086"/>
      <c r="S17" s="1086"/>
      <c r="T17" s="1086"/>
      <c r="U17" s="1086"/>
      <c r="V17" s="1086"/>
      <c r="W17" s="1086"/>
      <c r="X17" s="1086"/>
      <c r="Y17" s="1086"/>
      <c r="Z17" s="1086"/>
      <c r="AA17" s="1086"/>
      <c r="AB17" s="1086"/>
      <c r="AC17" s="1086"/>
      <c r="AD17" s="1086"/>
      <c r="AE17" s="1086"/>
      <c r="AF17" s="1086"/>
    </row>
    <row r="18">
      <c r="A18" s="1077">
        <v>3.0</v>
      </c>
      <c r="B18" s="1083"/>
      <c r="C18" s="1083" t="s">
        <v>1903</v>
      </c>
      <c r="D18" s="1078">
        <v>45652.0</v>
      </c>
      <c r="E18" s="1083">
        <v>6.0</v>
      </c>
      <c r="F18" s="1088" t="s">
        <v>238</v>
      </c>
      <c r="G18" s="1087" t="s">
        <v>1913</v>
      </c>
      <c r="H18" s="1082" t="s">
        <v>322</v>
      </c>
      <c r="I18" s="1083">
        <v>0.0</v>
      </c>
      <c r="J18" s="1084"/>
      <c r="K18" s="1084" t="s">
        <v>1914</v>
      </c>
      <c r="L18" s="1084" t="s">
        <v>1915</v>
      </c>
      <c r="M18" s="1085"/>
      <c r="N18" s="1084" t="s">
        <v>1916</v>
      </c>
      <c r="O18" s="1085"/>
      <c r="P18" s="1089" t="s">
        <v>1917</v>
      </c>
      <c r="Q18" s="1086"/>
      <c r="R18" s="1086"/>
      <c r="S18" s="1086"/>
      <c r="T18" s="1086"/>
      <c r="U18" s="1086"/>
      <c r="V18" s="1086"/>
      <c r="W18" s="1086"/>
      <c r="X18" s="1086"/>
      <c r="Y18" s="1086"/>
      <c r="Z18" s="1086"/>
      <c r="AA18" s="1086"/>
      <c r="AB18" s="1086"/>
      <c r="AC18" s="1086"/>
      <c r="AD18" s="1086"/>
      <c r="AE18" s="1086"/>
      <c r="AF18" s="1086"/>
    </row>
    <row r="19">
      <c r="A19" s="1077">
        <v>4.0</v>
      </c>
      <c r="B19" s="1083"/>
      <c r="C19" s="1083" t="s">
        <v>1903</v>
      </c>
      <c r="D19" s="1078">
        <v>45652.0</v>
      </c>
      <c r="E19" s="1083">
        <v>6.0</v>
      </c>
      <c r="F19" s="1088" t="s">
        <v>238</v>
      </c>
      <c r="G19" s="1090" t="s">
        <v>1918</v>
      </c>
      <c r="H19" s="1082" t="s">
        <v>313</v>
      </c>
      <c r="I19" s="1083">
        <v>0.0</v>
      </c>
      <c r="J19" s="1084"/>
      <c r="K19" s="1084" t="s">
        <v>1919</v>
      </c>
      <c r="L19" s="1084" t="s">
        <v>1920</v>
      </c>
      <c r="M19" s="1085"/>
      <c r="N19" s="1084" t="s">
        <v>1921</v>
      </c>
      <c r="O19" s="1085"/>
      <c r="P19" s="1084" t="s">
        <v>1922</v>
      </c>
      <c r="Q19" s="1086"/>
      <c r="R19" s="1086"/>
      <c r="S19" s="1086"/>
      <c r="T19" s="1086"/>
      <c r="U19" s="1086"/>
      <c r="V19" s="1086"/>
      <c r="W19" s="1086"/>
      <c r="X19" s="1086"/>
      <c r="Y19" s="1086"/>
      <c r="Z19" s="1086"/>
      <c r="AA19" s="1086"/>
      <c r="AB19" s="1086"/>
      <c r="AC19" s="1086"/>
      <c r="AD19" s="1086"/>
      <c r="AE19" s="1086"/>
      <c r="AF19" s="1086"/>
    </row>
    <row r="20">
      <c r="A20" s="1077">
        <v>5.0</v>
      </c>
      <c r="B20" s="1083"/>
      <c r="C20" s="1083" t="s">
        <v>1903</v>
      </c>
      <c r="D20" s="1078">
        <v>45653.0</v>
      </c>
      <c r="E20" s="1083">
        <v>6.0</v>
      </c>
      <c r="F20" s="1088" t="s">
        <v>238</v>
      </c>
      <c r="G20" s="1091" t="s">
        <v>1923</v>
      </c>
      <c r="H20" s="1082" t="s">
        <v>313</v>
      </c>
      <c r="I20" s="1083">
        <v>1.0</v>
      </c>
      <c r="J20" s="1085"/>
      <c r="K20" s="1085"/>
      <c r="L20" s="1084" t="s">
        <v>1924</v>
      </c>
      <c r="M20" s="1085"/>
      <c r="N20" s="1084" t="s">
        <v>1925</v>
      </c>
      <c r="O20" s="1085"/>
      <c r="P20" s="1084" t="s">
        <v>1926</v>
      </c>
      <c r="Q20" s="1086"/>
      <c r="R20" s="1086"/>
      <c r="S20" s="1086"/>
      <c r="T20" s="1086"/>
      <c r="U20" s="1086"/>
      <c r="V20" s="1086"/>
      <c r="W20" s="1086"/>
      <c r="X20" s="1086"/>
      <c r="Y20" s="1086"/>
      <c r="Z20" s="1086"/>
      <c r="AA20" s="1086"/>
      <c r="AB20" s="1086"/>
      <c r="AC20" s="1086"/>
      <c r="AD20" s="1086"/>
      <c r="AE20" s="1086"/>
      <c r="AF20" s="1086"/>
    </row>
    <row r="21">
      <c r="A21" s="1077">
        <v>6.0</v>
      </c>
      <c r="B21" s="1083"/>
      <c r="C21" s="1083" t="s">
        <v>1903</v>
      </c>
      <c r="D21" s="1078">
        <v>45653.0</v>
      </c>
      <c r="E21" s="1083">
        <v>7.0</v>
      </c>
      <c r="F21" s="1088" t="s">
        <v>241</v>
      </c>
      <c r="G21" s="1091" t="s">
        <v>1927</v>
      </c>
      <c r="H21" s="1082" t="s">
        <v>326</v>
      </c>
      <c r="I21" s="1083">
        <v>0.0</v>
      </c>
      <c r="J21" s="1084"/>
      <c r="K21" s="1084" t="s">
        <v>1928</v>
      </c>
      <c r="L21" s="1084" t="s">
        <v>1929</v>
      </c>
      <c r="M21" s="1085"/>
      <c r="N21" s="1085"/>
      <c r="O21" s="1085"/>
      <c r="P21" s="1085"/>
      <c r="Q21" s="1086"/>
      <c r="R21" s="1086"/>
      <c r="S21" s="1086"/>
      <c r="T21" s="1086"/>
      <c r="U21" s="1086"/>
      <c r="V21" s="1086"/>
      <c r="W21" s="1086"/>
      <c r="X21" s="1086"/>
      <c r="Y21" s="1086"/>
      <c r="Z21" s="1086"/>
      <c r="AA21" s="1086"/>
      <c r="AB21" s="1086"/>
      <c r="AC21" s="1086"/>
      <c r="AD21" s="1086"/>
      <c r="AE21" s="1086"/>
      <c r="AF21" s="1086"/>
    </row>
    <row r="22">
      <c r="A22" s="1077">
        <v>7.0</v>
      </c>
      <c r="B22" s="1083"/>
      <c r="C22" s="1083" t="s">
        <v>1903</v>
      </c>
      <c r="D22" s="1078">
        <v>45653.0</v>
      </c>
      <c r="E22" s="1083">
        <v>7.0</v>
      </c>
      <c r="F22" s="1088" t="s">
        <v>241</v>
      </c>
      <c r="G22" s="1087" t="s">
        <v>1930</v>
      </c>
      <c r="H22" s="1082" t="s">
        <v>326</v>
      </c>
      <c r="I22" s="1083">
        <v>1.0</v>
      </c>
      <c r="J22" s="1084"/>
      <c r="K22" s="1084" t="s">
        <v>1931</v>
      </c>
      <c r="L22" s="1084" t="s">
        <v>1932</v>
      </c>
      <c r="M22" s="1085"/>
      <c r="N22" s="1085"/>
      <c r="O22" s="1085"/>
      <c r="P22" s="1084" t="s">
        <v>1933</v>
      </c>
      <c r="Q22" s="1086"/>
      <c r="R22" s="1086"/>
      <c r="S22" s="1086"/>
      <c r="T22" s="1086"/>
      <c r="U22" s="1086"/>
      <c r="V22" s="1086"/>
      <c r="W22" s="1086"/>
      <c r="X22" s="1086"/>
      <c r="Y22" s="1086"/>
      <c r="Z22" s="1086"/>
      <c r="AA22" s="1086"/>
      <c r="AB22" s="1086"/>
      <c r="AC22" s="1086"/>
      <c r="AD22" s="1086"/>
      <c r="AE22" s="1086"/>
      <c r="AF22" s="1086"/>
    </row>
    <row r="23">
      <c r="A23" s="1077">
        <v>8.0</v>
      </c>
      <c r="B23" s="1083"/>
      <c r="C23" s="1083" t="s">
        <v>1903</v>
      </c>
      <c r="D23" s="1078">
        <v>45653.0</v>
      </c>
      <c r="E23" s="1083">
        <v>7.0</v>
      </c>
      <c r="F23" s="1088" t="s">
        <v>241</v>
      </c>
      <c r="G23" s="1091" t="s">
        <v>1934</v>
      </c>
      <c r="H23" s="1082" t="s">
        <v>326</v>
      </c>
      <c r="I23" s="1083">
        <v>2.0</v>
      </c>
      <c r="J23" s="1084"/>
      <c r="K23" s="1084" t="s">
        <v>1935</v>
      </c>
      <c r="L23" s="1084" t="s">
        <v>1936</v>
      </c>
      <c r="M23" s="1085"/>
      <c r="N23" s="1085"/>
      <c r="O23" s="1085"/>
      <c r="P23" s="1085"/>
      <c r="Q23" s="1086"/>
      <c r="R23" s="1086"/>
      <c r="S23" s="1086"/>
      <c r="T23" s="1086"/>
      <c r="U23" s="1086"/>
      <c r="V23" s="1086"/>
      <c r="W23" s="1086"/>
      <c r="X23" s="1086"/>
      <c r="Y23" s="1086"/>
      <c r="Z23" s="1086"/>
      <c r="AA23" s="1086"/>
      <c r="AB23" s="1086"/>
      <c r="AC23" s="1086"/>
      <c r="AD23" s="1086"/>
      <c r="AE23" s="1086"/>
      <c r="AF23" s="1086"/>
    </row>
    <row r="24">
      <c r="A24" s="1077">
        <v>9.0</v>
      </c>
      <c r="B24" s="1083"/>
      <c r="C24" s="1083" t="s">
        <v>1903</v>
      </c>
      <c r="D24" s="1078">
        <v>45653.0</v>
      </c>
      <c r="E24" s="1083">
        <v>6.0</v>
      </c>
      <c r="F24" s="1088" t="s">
        <v>238</v>
      </c>
      <c r="G24" s="1091" t="s">
        <v>1937</v>
      </c>
      <c r="H24" s="1082" t="s">
        <v>170</v>
      </c>
      <c r="I24" s="1083">
        <v>7.0</v>
      </c>
      <c r="J24" s="1084"/>
      <c r="K24" s="1084"/>
      <c r="L24" s="1084" t="s">
        <v>1938</v>
      </c>
      <c r="M24" s="1085"/>
      <c r="N24" s="1085"/>
      <c r="O24" s="1085"/>
      <c r="P24" s="1085"/>
      <c r="Q24" s="1086"/>
      <c r="R24" s="1086"/>
      <c r="S24" s="1086"/>
      <c r="T24" s="1086"/>
      <c r="U24" s="1086"/>
      <c r="V24" s="1086"/>
      <c r="W24" s="1086"/>
      <c r="X24" s="1086"/>
      <c r="Y24" s="1086"/>
      <c r="Z24" s="1086"/>
      <c r="AA24" s="1086"/>
      <c r="AB24" s="1086"/>
      <c r="AC24" s="1086"/>
      <c r="AD24" s="1086"/>
      <c r="AE24" s="1086"/>
      <c r="AF24" s="1086"/>
    </row>
    <row r="25">
      <c r="A25" s="1077">
        <v>10.0</v>
      </c>
      <c r="B25" s="1083"/>
      <c r="C25" s="1083" t="s">
        <v>1903</v>
      </c>
      <c r="D25" s="1078">
        <v>45653.0</v>
      </c>
      <c r="E25" s="1083">
        <v>6.0</v>
      </c>
      <c r="F25" s="1088" t="s">
        <v>238</v>
      </c>
      <c r="G25" s="1091" t="s">
        <v>1939</v>
      </c>
      <c r="H25" s="1082" t="s">
        <v>170</v>
      </c>
      <c r="I25" s="1083">
        <v>2.0</v>
      </c>
      <c r="J25" s="1084"/>
      <c r="K25" s="1084" t="s">
        <v>1940</v>
      </c>
      <c r="L25" s="1085"/>
      <c r="M25" s="1085"/>
      <c r="N25" s="1085"/>
      <c r="O25" s="1085"/>
      <c r="P25" s="1085"/>
      <c r="Q25" s="1086"/>
      <c r="R25" s="1086"/>
      <c r="S25" s="1086"/>
      <c r="T25" s="1086"/>
      <c r="U25" s="1086"/>
      <c r="V25" s="1086"/>
      <c r="W25" s="1086"/>
      <c r="X25" s="1086"/>
      <c r="Y25" s="1086"/>
      <c r="Z25" s="1086"/>
      <c r="AA25" s="1086"/>
      <c r="AB25" s="1086"/>
      <c r="AC25" s="1086"/>
      <c r="AD25" s="1086"/>
      <c r="AE25" s="1086"/>
      <c r="AF25" s="1086"/>
    </row>
    <row r="26">
      <c r="A26" s="1077">
        <v>11.0</v>
      </c>
      <c r="B26" s="1083"/>
      <c r="C26" s="1083" t="s">
        <v>1903</v>
      </c>
      <c r="D26" s="1078">
        <v>45653.0</v>
      </c>
      <c r="E26" s="1083">
        <v>6.0</v>
      </c>
      <c r="F26" s="1088" t="s">
        <v>238</v>
      </c>
      <c r="G26" s="1087" t="s">
        <v>1941</v>
      </c>
      <c r="H26" s="1082" t="s">
        <v>170</v>
      </c>
      <c r="I26" s="1083">
        <v>5.0</v>
      </c>
      <c r="J26" s="1084"/>
      <c r="K26" s="1084" t="s">
        <v>1942</v>
      </c>
      <c r="L26" s="1092" t="s">
        <v>1943</v>
      </c>
      <c r="M26" s="1085"/>
      <c r="N26" s="1085"/>
      <c r="O26" s="1085"/>
      <c r="P26" s="1085"/>
      <c r="Q26" s="1086"/>
      <c r="R26" s="1086"/>
      <c r="S26" s="1086"/>
      <c r="T26" s="1086"/>
      <c r="U26" s="1086"/>
      <c r="V26" s="1086"/>
      <c r="W26" s="1086"/>
      <c r="X26" s="1086"/>
      <c r="Y26" s="1086"/>
      <c r="Z26" s="1086"/>
      <c r="AA26" s="1086"/>
      <c r="AB26" s="1086"/>
      <c r="AC26" s="1086"/>
      <c r="AD26" s="1086"/>
      <c r="AE26" s="1086"/>
      <c r="AF26" s="1086"/>
    </row>
    <row r="27">
      <c r="A27" s="1077">
        <v>12.0</v>
      </c>
      <c r="B27" s="1083"/>
      <c r="C27" s="1083" t="s">
        <v>1903</v>
      </c>
      <c r="D27" s="1078">
        <v>45653.0</v>
      </c>
      <c r="E27" s="1083">
        <v>6.0</v>
      </c>
      <c r="F27" s="1088" t="s">
        <v>238</v>
      </c>
      <c r="G27" s="1091" t="s">
        <v>1944</v>
      </c>
      <c r="H27" s="1082" t="s">
        <v>170</v>
      </c>
      <c r="I27" s="1083">
        <v>4.0</v>
      </c>
      <c r="J27" s="1084"/>
      <c r="K27" s="1084" t="s">
        <v>1945</v>
      </c>
      <c r="L27" s="1084" t="s">
        <v>1946</v>
      </c>
      <c r="M27" s="1085"/>
      <c r="N27" s="1093" t="s">
        <v>1947</v>
      </c>
      <c r="O27" s="1085"/>
      <c r="P27" s="1084" t="s">
        <v>1948</v>
      </c>
      <c r="Q27" s="1086"/>
      <c r="R27" s="1086"/>
      <c r="S27" s="1086"/>
      <c r="T27" s="1086"/>
      <c r="U27" s="1086"/>
      <c r="V27" s="1086"/>
      <c r="W27" s="1086"/>
      <c r="X27" s="1086"/>
      <c r="Y27" s="1086"/>
      <c r="Z27" s="1086"/>
      <c r="AA27" s="1086"/>
      <c r="AB27" s="1086"/>
      <c r="AC27" s="1086"/>
      <c r="AD27" s="1086"/>
      <c r="AE27" s="1086"/>
      <c r="AF27" s="1086"/>
    </row>
    <row r="28">
      <c r="A28" s="1077">
        <v>13.0</v>
      </c>
      <c r="B28" s="1083"/>
      <c r="C28" s="1083" t="s">
        <v>1903</v>
      </c>
      <c r="D28" s="1078">
        <v>45653.0</v>
      </c>
      <c r="E28" s="1083">
        <v>3.0</v>
      </c>
      <c r="F28" s="1088" t="s">
        <v>228</v>
      </c>
      <c r="G28" s="1091" t="s">
        <v>1949</v>
      </c>
      <c r="H28" s="1082" t="s">
        <v>75</v>
      </c>
      <c r="I28" s="1083">
        <v>0.0</v>
      </c>
      <c r="J28" s="1084"/>
      <c r="K28" s="1084" t="s">
        <v>1950</v>
      </c>
      <c r="L28" s="1085"/>
      <c r="M28" s="1085"/>
      <c r="N28" s="1085"/>
      <c r="O28" s="1085"/>
      <c r="P28" s="1085"/>
      <c r="Q28" s="1086"/>
      <c r="R28" s="1086"/>
      <c r="S28" s="1086"/>
      <c r="T28" s="1086"/>
      <c r="U28" s="1086"/>
      <c r="V28" s="1086"/>
      <c r="W28" s="1086"/>
      <c r="X28" s="1086"/>
      <c r="Y28" s="1086"/>
      <c r="Z28" s="1086"/>
      <c r="AA28" s="1086"/>
      <c r="AB28" s="1086"/>
      <c r="AC28" s="1086"/>
      <c r="AD28" s="1086"/>
      <c r="AE28" s="1086"/>
      <c r="AF28" s="1086"/>
    </row>
    <row r="29">
      <c r="A29" s="1077">
        <v>14.0</v>
      </c>
      <c r="B29" s="1083"/>
      <c r="C29" s="1083" t="s">
        <v>1903</v>
      </c>
      <c r="D29" s="1078">
        <v>45653.0</v>
      </c>
      <c r="E29" s="1083">
        <v>3.0</v>
      </c>
      <c r="F29" s="1088" t="s">
        <v>228</v>
      </c>
      <c r="G29" s="1091" t="s">
        <v>1951</v>
      </c>
      <c r="H29" s="1082" t="s">
        <v>75</v>
      </c>
      <c r="I29" s="1083">
        <v>5.0</v>
      </c>
      <c r="J29" s="1084"/>
      <c r="K29" s="1084" t="s">
        <v>1952</v>
      </c>
      <c r="L29" s="1085"/>
      <c r="M29" s="1085"/>
      <c r="N29" s="1085"/>
      <c r="O29" s="1085"/>
      <c r="P29" s="1085"/>
      <c r="Q29" s="1086"/>
      <c r="R29" s="1086"/>
      <c r="S29" s="1086"/>
      <c r="T29" s="1086"/>
      <c r="U29" s="1086"/>
      <c r="V29" s="1086"/>
      <c r="W29" s="1086"/>
      <c r="X29" s="1086"/>
      <c r="Y29" s="1086"/>
      <c r="Z29" s="1086"/>
      <c r="AA29" s="1086"/>
      <c r="AB29" s="1086"/>
      <c r="AC29" s="1086"/>
      <c r="AD29" s="1086"/>
      <c r="AE29" s="1086"/>
      <c r="AF29" s="1086"/>
    </row>
    <row r="30">
      <c r="A30" s="1077">
        <v>15.0</v>
      </c>
      <c r="B30" s="1083"/>
      <c r="C30" s="1083" t="s">
        <v>1903</v>
      </c>
      <c r="D30" s="1078">
        <v>45653.0</v>
      </c>
      <c r="E30" s="1083">
        <v>3.0</v>
      </c>
      <c r="F30" s="1088" t="s">
        <v>228</v>
      </c>
      <c r="G30" s="1091" t="s">
        <v>1953</v>
      </c>
      <c r="H30" s="1082" t="s">
        <v>75</v>
      </c>
      <c r="I30" s="1083">
        <v>12.0</v>
      </c>
      <c r="J30" s="1084"/>
      <c r="K30" s="1084" t="s">
        <v>1954</v>
      </c>
      <c r="L30" s="1085"/>
      <c r="M30" s="1085"/>
      <c r="N30" s="1085"/>
      <c r="O30" s="1085"/>
      <c r="P30" s="1085"/>
      <c r="Q30" s="1086"/>
      <c r="R30" s="1086"/>
      <c r="S30" s="1086"/>
      <c r="T30" s="1086"/>
      <c r="U30" s="1086"/>
      <c r="V30" s="1086"/>
      <c r="W30" s="1086"/>
      <c r="X30" s="1086"/>
      <c r="Y30" s="1086"/>
      <c r="Z30" s="1086"/>
      <c r="AA30" s="1086"/>
      <c r="AB30" s="1086"/>
      <c r="AC30" s="1086"/>
      <c r="AD30" s="1086"/>
      <c r="AE30" s="1086"/>
      <c r="AF30" s="1086"/>
    </row>
    <row r="31">
      <c r="A31" s="1077">
        <v>16.0</v>
      </c>
      <c r="B31" s="1083"/>
      <c r="C31" s="1083" t="s">
        <v>1903</v>
      </c>
      <c r="D31" s="1078">
        <v>45653.0</v>
      </c>
      <c r="E31" s="1083">
        <v>3.0</v>
      </c>
      <c r="F31" s="1088" t="s">
        <v>228</v>
      </c>
      <c r="G31" s="1091" t="s">
        <v>1955</v>
      </c>
      <c r="H31" s="1082" t="s">
        <v>1956</v>
      </c>
      <c r="I31" s="1083">
        <v>7.0</v>
      </c>
      <c r="J31" s="1084"/>
      <c r="K31" s="1084" t="s">
        <v>1957</v>
      </c>
      <c r="L31" s="1085"/>
      <c r="M31" s="1085"/>
      <c r="N31" s="1085"/>
      <c r="O31" s="1085"/>
      <c r="P31" s="1085"/>
      <c r="Q31" s="1086"/>
      <c r="R31" s="1086"/>
      <c r="S31" s="1086"/>
      <c r="T31" s="1086"/>
      <c r="U31" s="1086"/>
      <c r="V31" s="1086"/>
      <c r="W31" s="1086"/>
      <c r="X31" s="1086"/>
      <c r="Y31" s="1086"/>
      <c r="Z31" s="1086"/>
      <c r="AA31" s="1086"/>
      <c r="AB31" s="1086"/>
      <c r="AC31" s="1086"/>
      <c r="AD31" s="1086"/>
      <c r="AE31" s="1086"/>
      <c r="AF31" s="1086"/>
    </row>
    <row r="32">
      <c r="A32" s="1077">
        <v>17.0</v>
      </c>
      <c r="B32" s="1083"/>
      <c r="C32" s="1083" t="s">
        <v>1903</v>
      </c>
      <c r="D32" s="1078">
        <v>45654.0</v>
      </c>
      <c r="E32" s="1083">
        <v>10.0</v>
      </c>
      <c r="F32" s="1088" t="s">
        <v>283</v>
      </c>
      <c r="G32" s="1091" t="s">
        <v>1958</v>
      </c>
      <c r="H32" s="1082" t="s">
        <v>175</v>
      </c>
      <c r="I32" s="1083">
        <v>0.0</v>
      </c>
      <c r="J32" s="1084"/>
      <c r="K32" s="1084" t="s">
        <v>1959</v>
      </c>
      <c r="L32" s="1084" t="s">
        <v>1960</v>
      </c>
      <c r="M32" s="1094">
        <v>45660.0</v>
      </c>
      <c r="N32" s="1084" t="s">
        <v>1961</v>
      </c>
      <c r="O32" s="1084" t="s">
        <v>1962</v>
      </c>
      <c r="P32" s="1085"/>
      <c r="Q32" s="1086"/>
      <c r="R32" s="1086"/>
      <c r="S32" s="1086"/>
      <c r="T32" s="1086"/>
      <c r="U32" s="1086"/>
      <c r="V32" s="1086"/>
      <c r="W32" s="1086"/>
      <c r="X32" s="1086"/>
      <c r="Y32" s="1086"/>
      <c r="Z32" s="1086"/>
      <c r="AA32" s="1086"/>
      <c r="AB32" s="1086"/>
      <c r="AC32" s="1086"/>
      <c r="AD32" s="1086"/>
      <c r="AE32" s="1086"/>
      <c r="AF32" s="1086"/>
    </row>
    <row r="33">
      <c r="A33" s="1077">
        <v>18.0</v>
      </c>
      <c r="B33" s="1083"/>
      <c r="C33" s="1083" t="s">
        <v>1903</v>
      </c>
      <c r="D33" s="1078">
        <v>45654.0</v>
      </c>
      <c r="E33" s="1083">
        <v>11.0</v>
      </c>
      <c r="F33" s="1088" t="s">
        <v>288</v>
      </c>
      <c r="G33" s="1091" t="s">
        <v>1963</v>
      </c>
      <c r="H33" s="1082" t="s">
        <v>300</v>
      </c>
      <c r="I33" s="1083">
        <v>1.0</v>
      </c>
      <c r="J33" s="1085"/>
      <c r="K33" s="1085"/>
      <c r="L33" s="1084" t="s">
        <v>1964</v>
      </c>
      <c r="M33" s="1085"/>
      <c r="N33" s="1085"/>
      <c r="O33" s="1085"/>
      <c r="P33" s="1085"/>
      <c r="Q33" s="1086"/>
      <c r="R33" s="1086"/>
      <c r="S33" s="1086"/>
      <c r="T33" s="1086"/>
      <c r="U33" s="1086"/>
      <c r="V33" s="1086"/>
      <c r="W33" s="1086"/>
      <c r="X33" s="1086"/>
      <c r="Y33" s="1086"/>
      <c r="Z33" s="1086"/>
      <c r="AA33" s="1086"/>
      <c r="AB33" s="1086"/>
      <c r="AC33" s="1086"/>
      <c r="AD33" s="1086"/>
      <c r="AE33" s="1086"/>
      <c r="AF33" s="1086"/>
    </row>
    <row r="34">
      <c r="A34" s="1077">
        <v>19.0</v>
      </c>
      <c r="B34" s="1083"/>
      <c r="C34" s="1083" t="s">
        <v>1903</v>
      </c>
      <c r="D34" s="1078">
        <v>45654.0</v>
      </c>
      <c r="E34" s="1083">
        <v>8.0</v>
      </c>
      <c r="F34" s="1088" t="s">
        <v>251</v>
      </c>
      <c r="G34" s="1091" t="s">
        <v>1965</v>
      </c>
      <c r="H34" s="1082" t="s">
        <v>132</v>
      </c>
      <c r="I34" s="1083">
        <v>0.0</v>
      </c>
      <c r="J34" s="1085"/>
      <c r="K34" s="1085"/>
      <c r="L34" s="1084" t="s">
        <v>1966</v>
      </c>
      <c r="M34" s="1085"/>
      <c r="N34" s="1085"/>
      <c r="O34" s="1085"/>
      <c r="P34" s="1085"/>
      <c r="Q34" s="1086"/>
      <c r="R34" s="1086"/>
      <c r="S34" s="1086"/>
      <c r="T34" s="1086"/>
      <c r="U34" s="1086"/>
      <c r="V34" s="1086"/>
      <c r="W34" s="1086"/>
      <c r="X34" s="1086"/>
      <c r="Y34" s="1086"/>
      <c r="Z34" s="1086"/>
      <c r="AA34" s="1086"/>
      <c r="AB34" s="1086"/>
      <c r="AC34" s="1086"/>
      <c r="AD34" s="1086"/>
      <c r="AE34" s="1086"/>
      <c r="AF34" s="1086"/>
    </row>
    <row r="35">
      <c r="A35" s="1077">
        <v>20.0</v>
      </c>
      <c r="B35" s="1083"/>
      <c r="C35" s="1083" t="s">
        <v>1903</v>
      </c>
      <c r="D35" s="1078">
        <v>45654.0</v>
      </c>
      <c r="E35" s="1083">
        <v>8.0</v>
      </c>
      <c r="F35" s="1088" t="s">
        <v>251</v>
      </c>
      <c r="G35" s="1087" t="s">
        <v>1967</v>
      </c>
      <c r="H35" s="1082" t="s">
        <v>132</v>
      </c>
      <c r="I35" s="1083">
        <v>10.0</v>
      </c>
      <c r="J35" s="1084"/>
      <c r="K35" s="1084" t="s">
        <v>1968</v>
      </c>
      <c r="L35" s="1085"/>
      <c r="M35" s="1085"/>
      <c r="N35" s="1085"/>
      <c r="O35" s="1085"/>
      <c r="P35" s="1084" t="s">
        <v>1969</v>
      </c>
      <c r="Q35" s="1086"/>
      <c r="R35" s="1086"/>
      <c r="S35" s="1086"/>
      <c r="T35" s="1086"/>
      <c r="U35" s="1086"/>
      <c r="V35" s="1086"/>
      <c r="W35" s="1086"/>
      <c r="X35" s="1086"/>
      <c r="Y35" s="1086"/>
      <c r="Z35" s="1086"/>
      <c r="AA35" s="1086"/>
      <c r="AB35" s="1086"/>
      <c r="AC35" s="1086"/>
      <c r="AD35" s="1086"/>
      <c r="AE35" s="1086"/>
      <c r="AF35" s="1086"/>
    </row>
    <row r="36">
      <c r="A36" s="1077">
        <v>21.0</v>
      </c>
      <c r="B36" s="1083"/>
      <c r="C36" s="1083" t="s">
        <v>1903</v>
      </c>
      <c r="D36" s="1078">
        <v>45654.0</v>
      </c>
      <c r="E36" s="1083">
        <v>8.0</v>
      </c>
      <c r="F36" s="1088" t="s">
        <v>251</v>
      </c>
      <c r="G36" s="1087" t="s">
        <v>1970</v>
      </c>
      <c r="H36" s="1082" t="s">
        <v>132</v>
      </c>
      <c r="I36" s="1083">
        <v>1.0</v>
      </c>
      <c r="J36" s="1084"/>
      <c r="K36" s="1084" t="s">
        <v>1971</v>
      </c>
      <c r="L36" s="1084" t="s">
        <v>1972</v>
      </c>
      <c r="M36" s="1085"/>
      <c r="N36" s="1085"/>
      <c r="O36" s="1085"/>
      <c r="P36" s="1084" t="s">
        <v>1973</v>
      </c>
      <c r="Q36" s="1086"/>
      <c r="R36" s="1086"/>
      <c r="S36" s="1086"/>
      <c r="T36" s="1086"/>
      <c r="U36" s="1086"/>
      <c r="V36" s="1086"/>
      <c r="W36" s="1086"/>
      <c r="X36" s="1086"/>
      <c r="Y36" s="1086"/>
      <c r="Z36" s="1086"/>
      <c r="AA36" s="1086"/>
      <c r="AB36" s="1086"/>
      <c r="AC36" s="1086"/>
      <c r="AD36" s="1086"/>
      <c r="AE36" s="1086"/>
      <c r="AF36" s="1086"/>
    </row>
    <row r="37">
      <c r="A37" s="1077">
        <v>22.0</v>
      </c>
      <c r="B37" s="1083"/>
      <c r="C37" s="1083" t="s">
        <v>1903</v>
      </c>
      <c r="D37" s="1078">
        <v>45654.0</v>
      </c>
      <c r="E37" s="1083">
        <v>8.0</v>
      </c>
      <c r="F37" s="1088" t="s">
        <v>251</v>
      </c>
      <c r="G37" s="1087" t="s">
        <v>1974</v>
      </c>
      <c r="H37" s="1082" t="s">
        <v>132</v>
      </c>
      <c r="I37" s="1083">
        <v>2.0</v>
      </c>
      <c r="J37" s="1084"/>
      <c r="K37" s="1084" t="s">
        <v>1975</v>
      </c>
      <c r="L37" s="1085"/>
      <c r="M37" s="1085"/>
      <c r="N37" s="1085"/>
      <c r="O37" s="1085"/>
      <c r="P37" s="1084" t="s">
        <v>1976</v>
      </c>
      <c r="Q37" s="1086"/>
      <c r="R37" s="1086"/>
      <c r="S37" s="1086"/>
      <c r="T37" s="1086"/>
      <c r="U37" s="1086"/>
      <c r="V37" s="1086"/>
      <c r="W37" s="1086"/>
      <c r="X37" s="1086"/>
      <c r="Y37" s="1086"/>
      <c r="Z37" s="1086"/>
      <c r="AA37" s="1086"/>
      <c r="AB37" s="1086"/>
      <c r="AC37" s="1086"/>
      <c r="AD37" s="1086"/>
      <c r="AE37" s="1086"/>
      <c r="AF37" s="1086"/>
    </row>
    <row r="38">
      <c r="A38" s="1077">
        <v>23.0</v>
      </c>
      <c r="B38" s="1083"/>
      <c r="C38" s="1083" t="s">
        <v>1903</v>
      </c>
      <c r="D38" s="1078">
        <v>45654.0</v>
      </c>
      <c r="E38" s="1083">
        <v>8.0</v>
      </c>
      <c r="F38" s="1088" t="s">
        <v>251</v>
      </c>
      <c r="G38" s="1091" t="s">
        <v>1977</v>
      </c>
      <c r="H38" s="1082" t="s">
        <v>293</v>
      </c>
      <c r="I38" s="1083">
        <v>0.0</v>
      </c>
      <c r="J38" s="1084"/>
      <c r="K38" s="1084" t="s">
        <v>1978</v>
      </c>
      <c r="L38" s="1084" t="s">
        <v>1979</v>
      </c>
      <c r="M38" s="1085"/>
      <c r="N38" s="1085"/>
      <c r="O38" s="1085"/>
      <c r="P38" s="1085"/>
      <c r="Q38" s="1086"/>
      <c r="R38" s="1086"/>
      <c r="S38" s="1086"/>
      <c r="T38" s="1086"/>
      <c r="U38" s="1086"/>
      <c r="V38" s="1086"/>
      <c r="W38" s="1086"/>
      <c r="X38" s="1086"/>
      <c r="Y38" s="1086"/>
      <c r="Z38" s="1086"/>
      <c r="AA38" s="1086"/>
      <c r="AB38" s="1086"/>
      <c r="AC38" s="1086"/>
      <c r="AD38" s="1086"/>
      <c r="AE38" s="1086"/>
      <c r="AF38" s="1086"/>
    </row>
    <row r="39">
      <c r="A39" s="1077">
        <v>24.0</v>
      </c>
      <c r="B39" s="1083"/>
      <c r="C39" s="1083" t="s">
        <v>1903</v>
      </c>
      <c r="D39" s="1078">
        <v>45654.0</v>
      </c>
      <c r="E39" s="1083">
        <v>13.0</v>
      </c>
      <c r="F39" s="1088" t="s">
        <v>354</v>
      </c>
      <c r="G39" s="1091" t="s">
        <v>1980</v>
      </c>
      <c r="H39" s="1082" t="s">
        <v>351</v>
      </c>
      <c r="I39" s="1083">
        <v>0.0</v>
      </c>
      <c r="J39" s="1084"/>
      <c r="K39" s="1084" t="s">
        <v>1981</v>
      </c>
      <c r="L39" s="1084" t="s">
        <v>1982</v>
      </c>
      <c r="M39" s="1085"/>
      <c r="N39" s="1085"/>
      <c r="O39" s="1085"/>
      <c r="P39" s="1084" t="s">
        <v>1983</v>
      </c>
      <c r="Q39" s="1086"/>
      <c r="R39" s="1086"/>
      <c r="S39" s="1086"/>
      <c r="T39" s="1086"/>
      <c r="U39" s="1086"/>
      <c r="V39" s="1086"/>
      <c r="W39" s="1086"/>
      <c r="X39" s="1086"/>
      <c r="Y39" s="1086"/>
      <c r="Z39" s="1086"/>
      <c r="AA39" s="1086"/>
      <c r="AB39" s="1086"/>
      <c r="AC39" s="1086"/>
      <c r="AD39" s="1086"/>
      <c r="AE39" s="1086"/>
      <c r="AF39" s="1086"/>
    </row>
    <row r="40">
      <c r="A40" s="1077">
        <v>25.0</v>
      </c>
      <c r="B40" s="1083"/>
      <c r="C40" s="1083" t="s">
        <v>1903</v>
      </c>
      <c r="D40" s="1078">
        <v>45654.0</v>
      </c>
      <c r="E40" s="1083">
        <v>12.0</v>
      </c>
      <c r="F40" s="1082" t="s">
        <v>346</v>
      </c>
      <c r="G40" s="1091" t="s">
        <v>1984</v>
      </c>
      <c r="H40" s="1082" t="s">
        <v>342</v>
      </c>
      <c r="I40" s="1083">
        <v>0.0</v>
      </c>
      <c r="J40" s="1084"/>
      <c r="K40" s="1084" t="s">
        <v>1985</v>
      </c>
      <c r="L40" s="1084" t="s">
        <v>1986</v>
      </c>
      <c r="M40" s="1085"/>
      <c r="N40" s="1085"/>
      <c r="O40" s="1085"/>
      <c r="P40" s="1084" t="s">
        <v>1987</v>
      </c>
      <c r="Q40" s="1086"/>
      <c r="R40" s="1086"/>
      <c r="S40" s="1086"/>
      <c r="T40" s="1086"/>
      <c r="U40" s="1086"/>
      <c r="V40" s="1086"/>
      <c r="W40" s="1086"/>
      <c r="X40" s="1086"/>
      <c r="Y40" s="1086"/>
      <c r="Z40" s="1086"/>
      <c r="AA40" s="1086"/>
      <c r="AB40" s="1086"/>
      <c r="AC40" s="1086"/>
      <c r="AD40" s="1086"/>
      <c r="AE40" s="1086"/>
      <c r="AF40" s="1086"/>
    </row>
    <row r="41">
      <c r="A41" s="1077">
        <v>26.0</v>
      </c>
      <c r="B41" s="1083"/>
      <c r="C41" s="1083" t="s">
        <v>1903</v>
      </c>
      <c r="D41" s="1078">
        <v>45655.0</v>
      </c>
      <c r="E41" s="1083">
        <v>10.0</v>
      </c>
      <c r="F41" s="1088" t="s">
        <v>283</v>
      </c>
      <c r="G41" s="1087" t="s">
        <v>1988</v>
      </c>
      <c r="H41" s="1082" t="s">
        <v>175</v>
      </c>
      <c r="I41" s="1083">
        <v>1.0</v>
      </c>
      <c r="J41" s="1084"/>
      <c r="K41" s="1084" t="s">
        <v>1989</v>
      </c>
      <c r="L41" s="1084" t="s">
        <v>1990</v>
      </c>
      <c r="M41" s="1094">
        <v>45660.0</v>
      </c>
      <c r="N41" s="1084" t="s">
        <v>1991</v>
      </c>
      <c r="O41" s="1084" t="s">
        <v>1962</v>
      </c>
      <c r="P41" s="1085"/>
      <c r="Q41" s="1086"/>
      <c r="R41" s="1086"/>
      <c r="S41" s="1086"/>
      <c r="T41" s="1086"/>
      <c r="U41" s="1086"/>
      <c r="V41" s="1086"/>
      <c r="W41" s="1086"/>
      <c r="X41" s="1086"/>
      <c r="Y41" s="1086"/>
      <c r="Z41" s="1086"/>
      <c r="AA41" s="1086"/>
      <c r="AB41" s="1086"/>
      <c r="AC41" s="1086"/>
      <c r="AD41" s="1086"/>
      <c r="AE41" s="1086"/>
      <c r="AF41" s="1086"/>
    </row>
    <row r="42">
      <c r="A42" s="1077">
        <v>27.0</v>
      </c>
      <c r="B42" s="1083"/>
      <c r="C42" s="1083" t="s">
        <v>1903</v>
      </c>
      <c r="D42" s="1078">
        <v>45655.0</v>
      </c>
      <c r="E42" s="1083">
        <v>12.0</v>
      </c>
      <c r="F42" s="1082" t="s">
        <v>346</v>
      </c>
      <c r="G42" s="1090" t="s">
        <v>1992</v>
      </c>
      <c r="H42" s="1082" t="s">
        <v>355</v>
      </c>
      <c r="I42" s="1083">
        <v>0.0</v>
      </c>
      <c r="J42" s="1084"/>
      <c r="K42" s="1084" t="s">
        <v>1993</v>
      </c>
      <c r="L42" s="1084" t="s">
        <v>1994</v>
      </c>
      <c r="M42" s="1085"/>
      <c r="N42" s="1085"/>
      <c r="O42" s="1085"/>
      <c r="P42" s="1085"/>
      <c r="Q42" s="1086"/>
      <c r="R42" s="1086"/>
      <c r="S42" s="1086"/>
      <c r="T42" s="1086"/>
      <c r="U42" s="1086"/>
      <c r="V42" s="1086"/>
      <c r="W42" s="1086"/>
      <c r="X42" s="1086"/>
      <c r="Y42" s="1086"/>
      <c r="Z42" s="1086"/>
      <c r="AA42" s="1086"/>
      <c r="AB42" s="1086"/>
      <c r="AC42" s="1086"/>
      <c r="AD42" s="1086"/>
      <c r="AE42" s="1086"/>
      <c r="AF42" s="1086"/>
    </row>
    <row r="43">
      <c r="A43" s="1077">
        <v>28.0</v>
      </c>
      <c r="B43" s="1083"/>
      <c r="C43" s="1083" t="s">
        <v>1903</v>
      </c>
      <c r="D43" s="1078">
        <v>45655.0</v>
      </c>
      <c r="E43" s="1083">
        <v>10.0</v>
      </c>
      <c r="F43" s="1088" t="s">
        <v>283</v>
      </c>
      <c r="G43" s="1091" t="s">
        <v>1995</v>
      </c>
      <c r="H43" s="1082" t="s">
        <v>319</v>
      </c>
      <c r="I43" s="1083">
        <v>0.0</v>
      </c>
      <c r="J43" s="1084"/>
      <c r="K43" s="1084" t="s">
        <v>1996</v>
      </c>
      <c r="L43" s="1084" t="s">
        <v>1997</v>
      </c>
      <c r="M43" s="1085"/>
      <c r="N43" s="1092" t="s">
        <v>1998</v>
      </c>
      <c r="O43" s="1085"/>
      <c r="P43" s="1085"/>
      <c r="Q43" s="1086"/>
      <c r="R43" s="1086"/>
      <c r="S43" s="1086"/>
      <c r="T43" s="1086"/>
      <c r="U43" s="1086"/>
      <c r="V43" s="1086"/>
      <c r="W43" s="1086"/>
      <c r="X43" s="1086"/>
      <c r="Y43" s="1086"/>
      <c r="Z43" s="1086"/>
      <c r="AA43" s="1086"/>
      <c r="AB43" s="1086"/>
      <c r="AC43" s="1086"/>
      <c r="AD43" s="1086"/>
      <c r="AE43" s="1086"/>
      <c r="AF43" s="1086"/>
    </row>
    <row r="44">
      <c r="A44" s="1077">
        <v>29.0</v>
      </c>
      <c r="B44" s="1083"/>
      <c r="C44" s="1083" t="s">
        <v>1903</v>
      </c>
      <c r="D44" s="1078">
        <v>45655.0</v>
      </c>
      <c r="E44" s="1083">
        <v>10.0</v>
      </c>
      <c r="F44" s="1088" t="s">
        <v>283</v>
      </c>
      <c r="G44" s="1091" t="s">
        <v>1999</v>
      </c>
      <c r="H44" s="1082" t="s">
        <v>319</v>
      </c>
      <c r="I44" s="1083">
        <v>1.0</v>
      </c>
      <c r="J44" s="1085"/>
      <c r="K44" s="1085"/>
      <c r="L44" s="1084" t="s">
        <v>2000</v>
      </c>
      <c r="M44" s="1085"/>
      <c r="N44" s="1092" t="s">
        <v>2001</v>
      </c>
      <c r="O44" s="1085"/>
      <c r="P44" s="1085"/>
      <c r="Q44" s="1086"/>
      <c r="R44" s="1086"/>
      <c r="S44" s="1086"/>
      <c r="T44" s="1086"/>
      <c r="U44" s="1086"/>
      <c r="V44" s="1086"/>
      <c r="W44" s="1086"/>
      <c r="X44" s="1086"/>
      <c r="Y44" s="1086"/>
      <c r="Z44" s="1086"/>
      <c r="AA44" s="1086"/>
      <c r="AB44" s="1086"/>
      <c r="AC44" s="1086"/>
      <c r="AD44" s="1086"/>
      <c r="AE44" s="1086"/>
      <c r="AF44" s="1086"/>
    </row>
    <row r="45">
      <c r="A45" s="1077">
        <v>30.0</v>
      </c>
      <c r="B45" s="1083"/>
      <c r="C45" s="1083" t="s">
        <v>1903</v>
      </c>
      <c r="D45" s="1078">
        <v>45655.0</v>
      </c>
      <c r="E45" s="1083">
        <v>10.0</v>
      </c>
      <c r="F45" s="1088" t="s">
        <v>283</v>
      </c>
      <c r="G45" s="1091" t="s">
        <v>2002</v>
      </c>
      <c r="H45" s="1082" t="s">
        <v>175</v>
      </c>
      <c r="I45" s="1083">
        <v>2.0</v>
      </c>
      <c r="J45" s="1084"/>
      <c r="K45" s="1084" t="s">
        <v>2003</v>
      </c>
      <c r="L45" s="1095"/>
      <c r="M45" s="1094">
        <v>45660.0</v>
      </c>
      <c r="N45" s="1085"/>
      <c r="O45" s="1084" t="s">
        <v>1962</v>
      </c>
      <c r="P45" s="1085"/>
      <c r="Q45" s="1086"/>
      <c r="R45" s="1086"/>
      <c r="S45" s="1086"/>
      <c r="T45" s="1086"/>
      <c r="U45" s="1086"/>
      <c r="V45" s="1086"/>
      <c r="W45" s="1086"/>
      <c r="X45" s="1086"/>
      <c r="Y45" s="1086"/>
      <c r="Z45" s="1086"/>
      <c r="AA45" s="1086"/>
      <c r="AB45" s="1086"/>
      <c r="AC45" s="1086"/>
      <c r="AD45" s="1086"/>
      <c r="AE45" s="1086"/>
      <c r="AF45" s="1086"/>
    </row>
    <row r="46">
      <c r="A46" s="1077">
        <v>31.0</v>
      </c>
      <c r="B46" s="1083"/>
      <c r="C46" s="1083" t="s">
        <v>1903</v>
      </c>
      <c r="D46" s="1078">
        <v>45655.0</v>
      </c>
      <c r="E46" s="1083">
        <v>10.0</v>
      </c>
      <c r="F46" s="1088" t="s">
        <v>283</v>
      </c>
      <c r="G46" s="1096" t="s">
        <v>2004</v>
      </c>
      <c r="H46" s="1082" t="s">
        <v>175</v>
      </c>
      <c r="I46" s="1083">
        <v>3.0</v>
      </c>
      <c r="J46" s="1097"/>
      <c r="K46" s="1097" t="s">
        <v>2005</v>
      </c>
      <c r="L46" s="1084" t="s">
        <v>2006</v>
      </c>
      <c r="M46" s="1094">
        <v>45660.0</v>
      </c>
      <c r="N46" s="1084" t="s">
        <v>2007</v>
      </c>
      <c r="O46" s="1084" t="s">
        <v>1962</v>
      </c>
      <c r="P46" s="1085"/>
      <c r="Q46" s="1086"/>
      <c r="R46" s="1086"/>
      <c r="S46" s="1086"/>
      <c r="T46" s="1086"/>
      <c r="U46" s="1086"/>
      <c r="V46" s="1086"/>
      <c r="W46" s="1086"/>
      <c r="X46" s="1086"/>
      <c r="Y46" s="1086"/>
      <c r="Z46" s="1086"/>
      <c r="AA46" s="1086"/>
      <c r="AB46" s="1086"/>
      <c r="AC46" s="1086"/>
      <c r="AD46" s="1086"/>
      <c r="AE46" s="1086"/>
      <c r="AF46" s="1086"/>
    </row>
    <row r="47">
      <c r="A47" s="1077">
        <v>32.0</v>
      </c>
      <c r="B47" s="1083"/>
      <c r="C47" s="1083" t="s">
        <v>1903</v>
      </c>
      <c r="D47" s="1098">
        <v>45656.0</v>
      </c>
      <c r="E47" s="1083">
        <v>10.0</v>
      </c>
      <c r="F47" s="1088" t="s">
        <v>283</v>
      </c>
      <c r="G47" s="1096" t="s">
        <v>2008</v>
      </c>
      <c r="H47" s="1082" t="s">
        <v>175</v>
      </c>
      <c r="I47" s="1099">
        <v>4.0</v>
      </c>
      <c r="J47" s="1097"/>
      <c r="K47" s="1097" t="s">
        <v>2009</v>
      </c>
      <c r="L47" s="1084" t="s">
        <v>2010</v>
      </c>
      <c r="M47" s="1094">
        <v>45660.0</v>
      </c>
      <c r="N47" s="1084" t="s">
        <v>2011</v>
      </c>
      <c r="O47" s="1084" t="s">
        <v>1962</v>
      </c>
      <c r="P47" s="1085"/>
      <c r="Q47" s="1086"/>
      <c r="R47" s="1086"/>
      <c r="S47" s="1086"/>
      <c r="T47" s="1086"/>
      <c r="U47" s="1086"/>
      <c r="V47" s="1086"/>
      <c r="W47" s="1086"/>
      <c r="X47" s="1086"/>
      <c r="Y47" s="1086"/>
      <c r="Z47" s="1086"/>
      <c r="AA47" s="1086"/>
      <c r="AB47" s="1086"/>
      <c r="AC47" s="1086"/>
      <c r="AD47" s="1086"/>
      <c r="AE47" s="1086"/>
      <c r="AF47" s="1086"/>
    </row>
    <row r="48">
      <c r="A48" s="1077">
        <v>33.0</v>
      </c>
      <c r="B48" s="1083"/>
      <c r="C48" s="1083" t="s">
        <v>1903</v>
      </c>
      <c r="D48" s="1098">
        <v>45656.0</v>
      </c>
      <c r="E48" s="1083">
        <v>10.0</v>
      </c>
      <c r="F48" s="1088" t="s">
        <v>283</v>
      </c>
      <c r="G48" s="1096" t="s">
        <v>2012</v>
      </c>
      <c r="H48" s="1082" t="s">
        <v>175</v>
      </c>
      <c r="I48" s="1099">
        <v>5.0</v>
      </c>
      <c r="J48" s="1100"/>
      <c r="K48" s="1100"/>
      <c r="L48" s="1084" t="s">
        <v>2013</v>
      </c>
      <c r="M48" s="1094">
        <v>45660.0</v>
      </c>
      <c r="N48" s="1084" t="s">
        <v>2014</v>
      </c>
      <c r="O48" s="1084" t="s">
        <v>1962</v>
      </c>
      <c r="P48" s="1085"/>
      <c r="Q48" s="1086"/>
      <c r="R48" s="1086"/>
      <c r="S48" s="1086"/>
      <c r="T48" s="1086"/>
      <c r="U48" s="1086"/>
      <c r="V48" s="1086"/>
      <c r="W48" s="1086"/>
      <c r="X48" s="1086"/>
      <c r="Y48" s="1086"/>
      <c r="Z48" s="1086"/>
      <c r="AA48" s="1086"/>
      <c r="AB48" s="1086"/>
      <c r="AC48" s="1086"/>
      <c r="AD48" s="1086"/>
      <c r="AE48" s="1086"/>
      <c r="AF48" s="1086"/>
    </row>
    <row r="49">
      <c r="A49" s="1077">
        <v>34.0</v>
      </c>
      <c r="B49" s="1083"/>
      <c r="C49" s="1083" t="s">
        <v>1903</v>
      </c>
      <c r="D49" s="1098">
        <v>45656.0</v>
      </c>
      <c r="E49" s="1083">
        <v>10.0</v>
      </c>
      <c r="F49" s="1088" t="s">
        <v>283</v>
      </c>
      <c r="G49" s="1096" t="s">
        <v>2015</v>
      </c>
      <c r="H49" s="1082" t="s">
        <v>175</v>
      </c>
      <c r="I49" s="1099">
        <v>6.0</v>
      </c>
      <c r="J49" s="1097"/>
      <c r="K49" s="1097" t="s">
        <v>2016</v>
      </c>
      <c r="L49" s="1084" t="s">
        <v>2017</v>
      </c>
      <c r="M49" s="1094">
        <v>45660.0</v>
      </c>
      <c r="N49" s="1092" t="s">
        <v>2018</v>
      </c>
      <c r="O49" s="1084" t="s">
        <v>1962</v>
      </c>
      <c r="P49" s="1085"/>
      <c r="Q49" s="1086"/>
      <c r="R49" s="1086"/>
      <c r="S49" s="1086"/>
      <c r="T49" s="1086"/>
      <c r="U49" s="1086"/>
      <c r="V49" s="1086"/>
      <c r="W49" s="1086"/>
      <c r="X49" s="1086"/>
      <c r="Y49" s="1086"/>
      <c r="Z49" s="1086"/>
      <c r="AA49" s="1086"/>
      <c r="AB49" s="1086"/>
      <c r="AC49" s="1086"/>
      <c r="AD49" s="1086"/>
      <c r="AE49" s="1086"/>
      <c r="AF49" s="1086"/>
    </row>
    <row r="50">
      <c r="A50" s="1077">
        <v>35.0</v>
      </c>
      <c r="B50" s="1083"/>
      <c r="C50" s="1083" t="s">
        <v>1903</v>
      </c>
      <c r="D50" s="1098">
        <v>45656.0</v>
      </c>
      <c r="E50" s="1083">
        <v>10.0</v>
      </c>
      <c r="F50" s="1088" t="s">
        <v>283</v>
      </c>
      <c r="G50" s="1091" t="s">
        <v>2019</v>
      </c>
      <c r="H50" s="1082" t="s">
        <v>175</v>
      </c>
      <c r="I50" s="1083">
        <v>8.0</v>
      </c>
      <c r="J50" s="1084"/>
      <c r="K50" s="1084" t="s">
        <v>2020</v>
      </c>
      <c r="L50" s="1085"/>
      <c r="M50" s="1094">
        <v>45660.0</v>
      </c>
      <c r="N50" s="1085"/>
      <c r="O50" s="1084" t="s">
        <v>1962</v>
      </c>
      <c r="P50" s="1085"/>
      <c r="Q50" s="1086"/>
      <c r="R50" s="1086"/>
      <c r="S50" s="1086"/>
      <c r="T50" s="1086"/>
      <c r="U50" s="1086"/>
      <c r="V50" s="1086"/>
      <c r="W50" s="1086"/>
      <c r="X50" s="1086"/>
      <c r="Y50" s="1086"/>
      <c r="Z50" s="1086"/>
      <c r="AA50" s="1086"/>
      <c r="AB50" s="1086"/>
      <c r="AC50" s="1086"/>
      <c r="AD50" s="1086"/>
      <c r="AE50" s="1086"/>
      <c r="AF50" s="1086"/>
    </row>
    <row r="51">
      <c r="A51" s="1077">
        <v>36.0</v>
      </c>
      <c r="B51" s="1083"/>
      <c r="C51" s="1083" t="s">
        <v>1903</v>
      </c>
      <c r="D51" s="1098">
        <v>45656.0</v>
      </c>
      <c r="E51" s="1099">
        <v>10.0</v>
      </c>
      <c r="F51" s="1088" t="s">
        <v>283</v>
      </c>
      <c r="G51" s="1096" t="s">
        <v>2021</v>
      </c>
      <c r="H51" s="1082" t="s">
        <v>175</v>
      </c>
      <c r="I51" s="1099">
        <v>7.0</v>
      </c>
      <c r="J51" s="1100"/>
      <c r="K51" s="1100"/>
      <c r="L51" s="1084" t="s">
        <v>2022</v>
      </c>
      <c r="M51" s="1094">
        <v>45660.0</v>
      </c>
      <c r="N51" s="1092" t="s">
        <v>2023</v>
      </c>
      <c r="O51" s="1084" t="s">
        <v>1962</v>
      </c>
      <c r="P51" s="1085"/>
      <c r="Q51" s="1086"/>
      <c r="R51" s="1086"/>
      <c r="S51" s="1086"/>
      <c r="T51" s="1086"/>
      <c r="U51" s="1086"/>
      <c r="V51" s="1086"/>
      <c r="W51" s="1086"/>
      <c r="X51" s="1086"/>
      <c r="Y51" s="1086"/>
      <c r="Z51" s="1086"/>
      <c r="AA51" s="1086"/>
      <c r="AB51" s="1086"/>
      <c r="AC51" s="1086"/>
      <c r="AD51" s="1086"/>
      <c r="AE51" s="1086"/>
      <c r="AF51" s="1086"/>
    </row>
    <row r="52">
      <c r="A52" s="1077">
        <v>37.0</v>
      </c>
      <c r="B52" s="1083"/>
      <c r="C52" s="1083" t="s">
        <v>1903</v>
      </c>
      <c r="D52" s="1098">
        <v>45671.0</v>
      </c>
      <c r="E52" s="1099">
        <v>10.0</v>
      </c>
      <c r="F52" s="1088" t="s">
        <v>283</v>
      </c>
      <c r="G52" s="1101" t="s">
        <v>2021</v>
      </c>
      <c r="H52" s="1082" t="s">
        <v>175</v>
      </c>
      <c r="I52" s="1099">
        <v>8.0</v>
      </c>
      <c r="J52" s="1097"/>
      <c r="K52" s="1097" t="s">
        <v>2024</v>
      </c>
      <c r="L52" s="1084" t="s">
        <v>2025</v>
      </c>
      <c r="M52" s="1085"/>
      <c r="N52" s="1092" t="s">
        <v>2026</v>
      </c>
      <c r="O52" s="1085"/>
      <c r="P52" s="1085"/>
      <c r="Q52" s="1086"/>
      <c r="R52" s="1086"/>
      <c r="S52" s="1086"/>
      <c r="T52" s="1086"/>
      <c r="U52" s="1086"/>
      <c r="V52" s="1086"/>
      <c r="W52" s="1086"/>
      <c r="X52" s="1086"/>
      <c r="Y52" s="1086"/>
      <c r="Z52" s="1086"/>
      <c r="AA52" s="1086"/>
      <c r="AB52" s="1086"/>
      <c r="AC52" s="1086"/>
      <c r="AD52" s="1086"/>
      <c r="AE52" s="1086"/>
      <c r="AF52" s="1086"/>
    </row>
    <row r="53">
      <c r="A53" s="1077">
        <v>38.0</v>
      </c>
      <c r="B53" s="1083"/>
      <c r="C53" s="1083" t="s">
        <v>1903</v>
      </c>
      <c r="D53" s="1078">
        <v>45655.0</v>
      </c>
      <c r="E53" s="1083">
        <v>3.0</v>
      </c>
      <c r="F53" s="1082" t="s">
        <v>228</v>
      </c>
      <c r="G53" s="1091" t="s">
        <v>2027</v>
      </c>
      <c r="H53" s="1082" t="s">
        <v>97</v>
      </c>
      <c r="I53" s="1083">
        <v>0.0</v>
      </c>
      <c r="J53" s="1084"/>
      <c r="K53" s="1084" t="s">
        <v>2028</v>
      </c>
      <c r="L53" s="1085"/>
      <c r="M53" s="1085"/>
      <c r="N53" s="1085"/>
      <c r="O53" s="1085"/>
      <c r="P53" s="1085"/>
      <c r="Q53" s="1086"/>
      <c r="R53" s="1086"/>
      <c r="S53" s="1086"/>
      <c r="T53" s="1086"/>
      <c r="U53" s="1086"/>
      <c r="V53" s="1086"/>
      <c r="W53" s="1086"/>
      <c r="X53" s="1086"/>
      <c r="Y53" s="1086"/>
      <c r="Z53" s="1086"/>
      <c r="AA53" s="1086"/>
      <c r="AB53" s="1086"/>
      <c r="AC53" s="1086"/>
      <c r="AD53" s="1086"/>
      <c r="AE53" s="1086"/>
      <c r="AF53" s="1086"/>
    </row>
    <row r="54">
      <c r="A54" s="1077">
        <v>39.0</v>
      </c>
      <c r="B54" s="1083"/>
      <c r="C54" s="1083" t="s">
        <v>1903</v>
      </c>
      <c r="D54" s="1078">
        <v>45655.0</v>
      </c>
      <c r="E54" s="1083">
        <v>3.0</v>
      </c>
      <c r="F54" s="1082" t="s">
        <v>228</v>
      </c>
      <c r="G54" s="1091" t="s">
        <v>2029</v>
      </c>
      <c r="H54" s="1082" t="s">
        <v>97</v>
      </c>
      <c r="I54" s="1083">
        <v>8.0</v>
      </c>
      <c r="J54" s="1084"/>
      <c r="K54" s="1084" t="s">
        <v>2030</v>
      </c>
      <c r="L54" s="1085"/>
      <c r="M54" s="1085"/>
      <c r="N54" s="1085"/>
      <c r="O54" s="1085"/>
      <c r="P54" s="1085"/>
      <c r="Q54" s="1086"/>
      <c r="R54" s="1086"/>
      <c r="S54" s="1086"/>
      <c r="T54" s="1086"/>
      <c r="U54" s="1086"/>
      <c r="V54" s="1086"/>
      <c r="W54" s="1086"/>
      <c r="X54" s="1086"/>
      <c r="Y54" s="1086"/>
      <c r="Z54" s="1086"/>
      <c r="AA54" s="1086"/>
      <c r="AB54" s="1086"/>
      <c r="AC54" s="1086"/>
      <c r="AD54" s="1086"/>
      <c r="AE54" s="1086"/>
      <c r="AF54" s="1086"/>
    </row>
    <row r="55">
      <c r="A55" s="1077">
        <v>40.0</v>
      </c>
      <c r="B55" s="1083"/>
      <c r="C55" s="1083" t="s">
        <v>1903</v>
      </c>
      <c r="D55" s="1078">
        <v>45655.0</v>
      </c>
      <c r="E55" s="1083">
        <v>3.0</v>
      </c>
      <c r="F55" s="1082" t="s">
        <v>228</v>
      </c>
      <c r="G55" s="1087" t="s">
        <v>2031</v>
      </c>
      <c r="H55" s="1082" t="s">
        <v>97</v>
      </c>
      <c r="I55" s="1083">
        <v>10.0</v>
      </c>
      <c r="J55" s="1084"/>
      <c r="K55" s="1084" t="s">
        <v>2032</v>
      </c>
      <c r="L55" s="1084" t="s">
        <v>2033</v>
      </c>
      <c r="M55" s="1085"/>
      <c r="N55" s="1085"/>
      <c r="O55" s="1085"/>
      <c r="P55" s="1085"/>
      <c r="Q55" s="1086"/>
      <c r="R55" s="1086"/>
      <c r="S55" s="1086"/>
      <c r="T55" s="1086"/>
      <c r="U55" s="1086"/>
      <c r="V55" s="1086"/>
      <c r="W55" s="1086"/>
      <c r="X55" s="1086"/>
      <c r="Y55" s="1086"/>
      <c r="Z55" s="1086"/>
      <c r="AA55" s="1086"/>
      <c r="AB55" s="1086"/>
      <c r="AC55" s="1086"/>
      <c r="AD55" s="1086"/>
      <c r="AE55" s="1086"/>
      <c r="AF55" s="1086"/>
    </row>
    <row r="56">
      <c r="A56" s="1077">
        <v>41.0</v>
      </c>
      <c r="B56" s="1083"/>
      <c r="C56" s="1083" t="s">
        <v>1903</v>
      </c>
      <c r="D56" s="1078">
        <v>45655.0</v>
      </c>
      <c r="E56" s="1083">
        <v>3.0</v>
      </c>
      <c r="F56" s="1082" t="s">
        <v>228</v>
      </c>
      <c r="G56" s="1102"/>
      <c r="H56" s="1082"/>
      <c r="I56" s="1083"/>
      <c r="J56" s="1085"/>
      <c r="K56" s="1085"/>
      <c r="L56" s="1085"/>
      <c r="M56" s="1085"/>
      <c r="N56" s="1085"/>
      <c r="O56" s="1085"/>
      <c r="P56" s="1085"/>
      <c r="Q56" s="1086"/>
      <c r="R56" s="1086"/>
      <c r="S56" s="1086"/>
      <c r="T56" s="1086"/>
      <c r="U56" s="1086"/>
      <c r="V56" s="1086"/>
      <c r="W56" s="1086"/>
      <c r="X56" s="1086"/>
      <c r="Y56" s="1086"/>
      <c r="Z56" s="1086"/>
      <c r="AA56" s="1086"/>
      <c r="AB56" s="1086"/>
      <c r="AC56" s="1086"/>
      <c r="AD56" s="1086"/>
      <c r="AE56" s="1086"/>
      <c r="AF56" s="1086"/>
    </row>
    <row r="57">
      <c r="A57" s="1077">
        <v>42.0</v>
      </c>
      <c r="B57" s="1083"/>
      <c r="C57" s="1083" t="s">
        <v>1903</v>
      </c>
      <c r="D57" s="1078">
        <v>45655.0</v>
      </c>
      <c r="E57" s="1083">
        <v>5.0</v>
      </c>
      <c r="F57" s="1082" t="s">
        <v>2034</v>
      </c>
      <c r="G57" s="1091" t="s">
        <v>2035</v>
      </c>
      <c r="H57" s="1082" t="s">
        <v>159</v>
      </c>
      <c r="I57" s="1083">
        <v>0.0</v>
      </c>
      <c r="J57" s="1084"/>
      <c r="K57" s="1084" t="s">
        <v>2036</v>
      </c>
      <c r="L57" s="1085"/>
      <c r="M57" s="1085"/>
      <c r="N57" s="1085"/>
      <c r="O57" s="1085"/>
      <c r="P57" s="1085"/>
      <c r="Q57" s="1086"/>
      <c r="R57" s="1086"/>
      <c r="S57" s="1086"/>
      <c r="T57" s="1086"/>
      <c r="U57" s="1086"/>
      <c r="V57" s="1086"/>
      <c r="W57" s="1086"/>
      <c r="X57" s="1086"/>
      <c r="Y57" s="1086"/>
      <c r="Z57" s="1086"/>
      <c r="AA57" s="1086"/>
      <c r="AB57" s="1086"/>
      <c r="AC57" s="1086"/>
      <c r="AD57" s="1086"/>
      <c r="AE57" s="1086"/>
      <c r="AF57" s="1086"/>
    </row>
    <row r="58">
      <c r="A58" s="1077">
        <v>43.0</v>
      </c>
      <c r="B58" s="1083"/>
      <c r="C58" s="1083" t="s">
        <v>1903</v>
      </c>
      <c r="D58" s="1078">
        <v>45655.0</v>
      </c>
      <c r="E58" s="1083">
        <v>5.0</v>
      </c>
      <c r="F58" s="1082" t="s">
        <v>2034</v>
      </c>
      <c r="G58" s="1091" t="s">
        <v>2037</v>
      </c>
      <c r="H58" s="1082" t="s">
        <v>159</v>
      </c>
      <c r="I58" s="1083">
        <v>4.0</v>
      </c>
      <c r="J58" s="1084"/>
      <c r="K58" s="1084" t="s">
        <v>2038</v>
      </c>
      <c r="L58" s="1085"/>
      <c r="M58" s="1085"/>
      <c r="N58" s="1085"/>
      <c r="O58" s="1085"/>
      <c r="P58" s="1085"/>
      <c r="Q58" s="1086"/>
      <c r="R58" s="1086"/>
      <c r="S58" s="1086"/>
      <c r="T58" s="1086"/>
      <c r="U58" s="1086"/>
      <c r="V58" s="1086"/>
      <c r="W58" s="1086"/>
      <c r="X58" s="1086"/>
      <c r="Y58" s="1086"/>
      <c r="Z58" s="1086"/>
      <c r="AA58" s="1086"/>
      <c r="AB58" s="1086"/>
      <c r="AC58" s="1086"/>
      <c r="AD58" s="1086"/>
      <c r="AE58" s="1086"/>
      <c r="AF58" s="1086"/>
    </row>
    <row r="59">
      <c r="A59" s="1077">
        <v>44.0</v>
      </c>
      <c r="B59" s="1083"/>
      <c r="C59" s="1083" t="s">
        <v>1903</v>
      </c>
      <c r="D59" s="1078">
        <v>45678.0</v>
      </c>
      <c r="E59" s="1083">
        <v>11.0</v>
      </c>
      <c r="F59" s="1088" t="s">
        <v>288</v>
      </c>
      <c r="G59" s="1091" t="s">
        <v>2039</v>
      </c>
      <c r="H59" s="1082" t="s">
        <v>180</v>
      </c>
      <c r="I59" s="1083">
        <v>0.0</v>
      </c>
      <c r="J59" s="1084"/>
      <c r="K59" s="1084" t="s">
        <v>2040</v>
      </c>
      <c r="L59" s="1084" t="s">
        <v>2041</v>
      </c>
      <c r="M59" s="1085"/>
      <c r="N59" s="1085"/>
      <c r="O59" s="1085"/>
      <c r="P59" s="1085"/>
      <c r="Q59" s="1086"/>
      <c r="R59" s="1086"/>
      <c r="S59" s="1086"/>
      <c r="T59" s="1086"/>
      <c r="U59" s="1086"/>
      <c r="V59" s="1086"/>
      <c r="W59" s="1086"/>
      <c r="X59" s="1086"/>
      <c r="Y59" s="1086"/>
      <c r="Z59" s="1086"/>
      <c r="AA59" s="1086"/>
      <c r="AB59" s="1086"/>
      <c r="AC59" s="1086"/>
      <c r="AD59" s="1086"/>
      <c r="AE59" s="1086"/>
      <c r="AF59" s="1086"/>
    </row>
    <row r="60">
      <c r="A60" s="1077">
        <v>45.0</v>
      </c>
      <c r="B60" s="1083"/>
      <c r="C60" s="1083" t="s">
        <v>1903</v>
      </c>
      <c r="D60" s="1078">
        <v>45678.0</v>
      </c>
      <c r="E60" s="1083">
        <v>11.0</v>
      </c>
      <c r="F60" s="1088" t="s">
        <v>288</v>
      </c>
      <c r="G60" s="1091" t="s">
        <v>2042</v>
      </c>
      <c r="H60" s="1082" t="s">
        <v>180</v>
      </c>
      <c r="I60" s="1083">
        <v>1.0</v>
      </c>
      <c r="J60" s="1084"/>
      <c r="K60" s="1084" t="s">
        <v>2043</v>
      </c>
      <c r="L60" s="1084" t="s">
        <v>2044</v>
      </c>
      <c r="M60" s="1085"/>
      <c r="N60" s="1085"/>
      <c r="O60" s="1085"/>
      <c r="P60" s="1085"/>
      <c r="Q60" s="1086"/>
      <c r="R60" s="1086"/>
      <c r="S60" s="1086"/>
      <c r="T60" s="1086"/>
      <c r="U60" s="1086"/>
      <c r="V60" s="1086"/>
      <c r="W60" s="1086"/>
      <c r="X60" s="1086"/>
      <c r="Y60" s="1086"/>
      <c r="Z60" s="1086"/>
      <c r="AA60" s="1086"/>
      <c r="AB60" s="1086"/>
      <c r="AC60" s="1086"/>
      <c r="AD60" s="1086"/>
      <c r="AE60" s="1086"/>
      <c r="AF60" s="1086"/>
    </row>
    <row r="61">
      <c r="A61" s="1077">
        <v>46.0</v>
      </c>
      <c r="B61" s="1083"/>
      <c r="C61" s="1083" t="s">
        <v>2045</v>
      </c>
      <c r="D61" s="1078">
        <v>45662.0</v>
      </c>
      <c r="E61" s="1099">
        <v>2.0</v>
      </c>
      <c r="F61" s="1082" t="s">
        <v>226</v>
      </c>
      <c r="G61" s="1091" t="s">
        <v>2046</v>
      </c>
      <c r="H61" s="1082" t="s">
        <v>308</v>
      </c>
      <c r="I61" s="1083">
        <v>0.0</v>
      </c>
      <c r="J61" s="1084"/>
      <c r="K61" s="1084" t="s">
        <v>2047</v>
      </c>
      <c r="L61" s="1084" t="s">
        <v>2048</v>
      </c>
      <c r="M61" s="1094">
        <v>45662.0</v>
      </c>
      <c r="N61" s="1085"/>
      <c r="O61" s="1085"/>
      <c r="P61" s="1085"/>
      <c r="Q61" s="1086"/>
      <c r="R61" s="1086"/>
      <c r="S61" s="1086"/>
      <c r="T61" s="1086"/>
      <c r="U61" s="1086"/>
      <c r="V61" s="1086"/>
      <c r="W61" s="1086"/>
      <c r="X61" s="1086"/>
      <c r="Y61" s="1086"/>
      <c r="Z61" s="1086"/>
      <c r="AA61" s="1086"/>
      <c r="AB61" s="1086"/>
      <c r="AC61" s="1086"/>
      <c r="AD61" s="1086"/>
      <c r="AE61" s="1086"/>
      <c r="AF61" s="1086"/>
    </row>
    <row r="62">
      <c r="A62" s="1077">
        <v>47.0</v>
      </c>
      <c r="B62" s="1083"/>
      <c r="C62" s="1083" t="s">
        <v>1903</v>
      </c>
      <c r="D62" s="1078">
        <v>45662.0</v>
      </c>
      <c r="E62" s="1077"/>
      <c r="F62" s="1088" t="s">
        <v>251</v>
      </c>
      <c r="G62" s="1091" t="s">
        <v>2049</v>
      </c>
      <c r="H62" s="1082" t="s">
        <v>317</v>
      </c>
      <c r="I62" s="1083">
        <v>0.0</v>
      </c>
      <c r="J62" s="1084"/>
      <c r="K62" s="1084" t="s">
        <v>2050</v>
      </c>
      <c r="L62" s="1085"/>
      <c r="M62" s="1085"/>
      <c r="N62" s="1085"/>
      <c r="O62" s="1085"/>
      <c r="P62" s="1085"/>
      <c r="Q62" s="1086"/>
      <c r="R62" s="1086"/>
      <c r="S62" s="1086"/>
      <c r="T62" s="1086"/>
      <c r="U62" s="1086"/>
      <c r="V62" s="1086"/>
      <c r="W62" s="1086"/>
      <c r="X62" s="1086"/>
      <c r="Y62" s="1086"/>
      <c r="Z62" s="1086"/>
      <c r="AA62" s="1086"/>
      <c r="AB62" s="1086"/>
      <c r="AC62" s="1086"/>
      <c r="AD62" s="1086"/>
      <c r="AE62" s="1086"/>
      <c r="AF62" s="1086"/>
    </row>
    <row r="63">
      <c r="A63" s="1077">
        <v>48.0</v>
      </c>
      <c r="B63" s="1077"/>
      <c r="C63" s="1077"/>
      <c r="D63" s="1078">
        <v>45674.0</v>
      </c>
      <c r="E63" s="1077"/>
      <c r="F63" s="1088" t="s">
        <v>238</v>
      </c>
      <c r="G63" s="1091" t="s">
        <v>2051</v>
      </c>
      <c r="H63" s="1082" t="s">
        <v>170</v>
      </c>
      <c r="I63" s="1083">
        <v>0.0</v>
      </c>
      <c r="J63" s="1085"/>
      <c r="K63" s="1085"/>
      <c r="L63" s="1084" t="s">
        <v>2052</v>
      </c>
      <c r="M63" s="1085"/>
      <c r="N63" s="1085"/>
      <c r="O63" s="1085"/>
      <c r="P63" s="1085"/>
      <c r="Q63" s="1086"/>
      <c r="R63" s="1086"/>
      <c r="S63" s="1086"/>
      <c r="T63" s="1086"/>
      <c r="U63" s="1086"/>
      <c r="V63" s="1086"/>
      <c r="W63" s="1086"/>
      <c r="X63" s="1086"/>
      <c r="Y63" s="1086"/>
      <c r="Z63" s="1086"/>
      <c r="AA63" s="1086"/>
      <c r="AB63" s="1086"/>
      <c r="AC63" s="1086"/>
      <c r="AD63" s="1086"/>
      <c r="AE63" s="1086"/>
      <c r="AF63" s="1086"/>
    </row>
    <row r="64">
      <c r="A64" s="1077">
        <v>49.0</v>
      </c>
      <c r="B64" s="1077"/>
      <c r="C64" s="1077"/>
      <c r="D64" s="1078">
        <v>45674.0</v>
      </c>
      <c r="E64" s="1077"/>
      <c r="F64" s="1088" t="s">
        <v>238</v>
      </c>
      <c r="G64" s="1087" t="s">
        <v>2053</v>
      </c>
      <c r="H64" s="1082" t="s">
        <v>161</v>
      </c>
      <c r="I64" s="1083">
        <v>11.0</v>
      </c>
      <c r="J64" s="1084"/>
      <c r="K64" s="1084" t="s">
        <v>2054</v>
      </c>
      <c r="L64" s="1084" t="s">
        <v>2055</v>
      </c>
      <c r="M64" s="1085"/>
      <c r="N64" s="1085"/>
      <c r="O64" s="1085"/>
      <c r="P64" s="1085"/>
      <c r="Q64" s="1086"/>
      <c r="R64" s="1086"/>
      <c r="S64" s="1086"/>
      <c r="T64" s="1086"/>
      <c r="U64" s="1086"/>
      <c r="V64" s="1086"/>
      <c r="W64" s="1086"/>
      <c r="X64" s="1086"/>
      <c r="Y64" s="1086"/>
      <c r="Z64" s="1086"/>
      <c r="AA64" s="1086"/>
      <c r="AB64" s="1086"/>
      <c r="AC64" s="1086"/>
      <c r="AD64" s="1086"/>
      <c r="AE64" s="1086"/>
      <c r="AF64" s="1086"/>
    </row>
    <row r="65">
      <c r="A65" s="1077">
        <v>50.0</v>
      </c>
      <c r="B65" s="1077"/>
      <c r="C65" s="1077"/>
      <c r="D65" s="1078">
        <v>45674.0</v>
      </c>
      <c r="E65" s="1077"/>
      <c r="F65" s="1088" t="s">
        <v>238</v>
      </c>
      <c r="G65" s="1087" t="s">
        <v>2056</v>
      </c>
      <c r="H65" s="1082" t="s">
        <v>161</v>
      </c>
      <c r="I65" s="1083">
        <v>12.0</v>
      </c>
      <c r="J65" s="1084"/>
      <c r="K65" s="1084" t="s">
        <v>2057</v>
      </c>
      <c r="L65" s="1085"/>
      <c r="M65" s="1085"/>
      <c r="N65" s="1085"/>
      <c r="O65" s="1085"/>
      <c r="P65" s="1085"/>
      <c r="Q65" s="1086"/>
      <c r="R65" s="1086"/>
      <c r="S65" s="1086"/>
      <c r="T65" s="1086"/>
      <c r="U65" s="1086"/>
      <c r="V65" s="1086"/>
      <c r="W65" s="1086"/>
      <c r="X65" s="1086"/>
      <c r="Y65" s="1086"/>
      <c r="Z65" s="1086"/>
      <c r="AA65" s="1086"/>
      <c r="AB65" s="1086"/>
      <c r="AC65" s="1086"/>
      <c r="AD65" s="1086"/>
      <c r="AE65" s="1086"/>
      <c r="AF65" s="1086"/>
    </row>
    <row r="66">
      <c r="A66" s="1077">
        <v>51.0</v>
      </c>
      <c r="B66" s="1077"/>
      <c r="C66" s="1077"/>
      <c r="D66" s="1078">
        <v>45674.0</v>
      </c>
      <c r="E66" s="1083">
        <v>13.0</v>
      </c>
      <c r="F66" s="1088" t="s">
        <v>354</v>
      </c>
      <c r="G66" s="1091" t="s">
        <v>2058</v>
      </c>
      <c r="H66" s="1082" t="s">
        <v>351</v>
      </c>
      <c r="I66" s="1083">
        <v>1.0</v>
      </c>
      <c r="J66" s="1084"/>
      <c r="K66" s="1084" t="s">
        <v>2059</v>
      </c>
      <c r="L66" s="1095"/>
      <c r="M66" s="1085"/>
      <c r="N66" s="1085"/>
      <c r="O66" s="1085"/>
      <c r="P66" s="1085"/>
      <c r="Q66" s="1103"/>
      <c r="R66" s="1086"/>
      <c r="S66" s="1086"/>
      <c r="T66" s="1086"/>
      <c r="U66" s="1086"/>
      <c r="V66" s="1086"/>
      <c r="W66" s="1086"/>
      <c r="X66" s="1086"/>
      <c r="Y66" s="1086"/>
      <c r="Z66" s="1086"/>
      <c r="AA66" s="1086"/>
      <c r="AB66" s="1086"/>
      <c r="AC66" s="1086"/>
      <c r="AD66" s="1086"/>
      <c r="AE66" s="1086"/>
      <c r="AF66" s="1086"/>
    </row>
    <row r="67">
      <c r="A67" s="1077">
        <v>52.0</v>
      </c>
      <c r="B67" s="1083"/>
      <c r="C67" s="1083" t="s">
        <v>1903</v>
      </c>
      <c r="D67" s="1078">
        <v>45677.0</v>
      </c>
      <c r="E67" s="1083">
        <v>12.0</v>
      </c>
      <c r="F67" s="1082" t="s">
        <v>346</v>
      </c>
      <c r="G67" s="1091" t="s">
        <v>2060</v>
      </c>
      <c r="H67" s="1082" t="s">
        <v>342</v>
      </c>
      <c r="I67" s="1083">
        <v>1.0</v>
      </c>
      <c r="J67" s="1084"/>
      <c r="K67" s="1084" t="s">
        <v>2061</v>
      </c>
      <c r="L67" s="1084" t="s">
        <v>2062</v>
      </c>
      <c r="M67" s="1085"/>
      <c r="N67" s="1085"/>
      <c r="O67" s="1085"/>
      <c r="P67" s="1085"/>
      <c r="Q67" s="1086"/>
      <c r="R67" s="1086"/>
      <c r="S67" s="1086"/>
      <c r="T67" s="1086"/>
      <c r="U67" s="1086"/>
      <c r="V67" s="1086"/>
      <c r="W67" s="1086"/>
      <c r="X67" s="1086"/>
      <c r="Y67" s="1086"/>
      <c r="Z67" s="1086"/>
      <c r="AA67" s="1086"/>
      <c r="AB67" s="1086"/>
      <c r="AC67" s="1086"/>
      <c r="AD67" s="1086"/>
      <c r="AE67" s="1086"/>
      <c r="AF67" s="1086"/>
    </row>
    <row r="68">
      <c r="A68" s="1077">
        <v>53.0</v>
      </c>
      <c r="B68" s="1083"/>
      <c r="C68" s="1083" t="s">
        <v>1903</v>
      </c>
      <c r="D68" s="1078">
        <v>45677.0</v>
      </c>
      <c r="E68" s="1083">
        <v>12.0</v>
      </c>
      <c r="F68" s="1082" t="s">
        <v>346</v>
      </c>
      <c r="G68" s="1091" t="s">
        <v>2063</v>
      </c>
      <c r="H68" s="1082" t="s">
        <v>342</v>
      </c>
      <c r="I68" s="1083">
        <v>2.0</v>
      </c>
      <c r="J68" s="1084"/>
      <c r="K68" s="1084" t="s">
        <v>2064</v>
      </c>
      <c r="L68" s="1085"/>
      <c r="M68" s="1085"/>
      <c r="N68" s="1085"/>
      <c r="O68" s="1085"/>
      <c r="P68" s="1085"/>
      <c r="Q68" s="1086"/>
      <c r="R68" s="1086"/>
      <c r="S68" s="1086"/>
      <c r="T68" s="1086"/>
      <c r="U68" s="1086"/>
      <c r="V68" s="1086"/>
      <c r="W68" s="1086"/>
      <c r="X68" s="1086"/>
      <c r="Y68" s="1086"/>
      <c r="Z68" s="1086"/>
      <c r="AA68" s="1086"/>
      <c r="AB68" s="1086"/>
      <c r="AC68" s="1086"/>
      <c r="AD68" s="1086"/>
      <c r="AE68" s="1086"/>
      <c r="AF68" s="1086"/>
    </row>
    <row r="69">
      <c r="A69" s="1077">
        <v>54.0</v>
      </c>
      <c r="B69" s="1083"/>
      <c r="C69" s="1083" t="s">
        <v>1903</v>
      </c>
      <c r="D69" s="1078">
        <v>45677.0</v>
      </c>
      <c r="E69" s="1083">
        <v>12.0</v>
      </c>
      <c r="F69" s="1082" t="s">
        <v>346</v>
      </c>
      <c r="G69" s="1091" t="s">
        <v>2065</v>
      </c>
      <c r="H69" s="1082" t="s">
        <v>355</v>
      </c>
      <c r="I69" s="1083">
        <v>1.0</v>
      </c>
      <c r="J69" s="1084"/>
      <c r="K69" s="1084" t="s">
        <v>2066</v>
      </c>
      <c r="L69" s="1085"/>
      <c r="M69" s="1085"/>
      <c r="N69" s="1085"/>
      <c r="O69" s="1085"/>
      <c r="P69" s="1085"/>
      <c r="Q69" s="1086"/>
      <c r="R69" s="1086"/>
      <c r="S69" s="1086"/>
      <c r="T69" s="1086"/>
      <c r="U69" s="1086"/>
      <c r="V69" s="1086"/>
      <c r="W69" s="1086"/>
      <c r="X69" s="1086"/>
      <c r="Y69" s="1086"/>
      <c r="Z69" s="1086"/>
      <c r="AA69" s="1086"/>
      <c r="AB69" s="1086"/>
      <c r="AC69" s="1086"/>
      <c r="AD69" s="1086"/>
      <c r="AE69" s="1086"/>
      <c r="AF69" s="1086"/>
    </row>
    <row r="70">
      <c r="A70" s="1077">
        <v>55.0</v>
      </c>
      <c r="B70" s="1083"/>
      <c r="C70" s="1083" t="s">
        <v>1903</v>
      </c>
      <c r="D70" s="1078">
        <v>45681.0</v>
      </c>
      <c r="E70" s="1077"/>
      <c r="F70" s="1082" t="s">
        <v>228</v>
      </c>
      <c r="G70" s="1091" t="s">
        <v>2067</v>
      </c>
      <c r="H70" s="1082" t="s">
        <v>338</v>
      </c>
      <c r="I70" s="1083">
        <v>4.0</v>
      </c>
      <c r="J70" s="1084"/>
      <c r="K70" s="1084" t="s">
        <v>2068</v>
      </c>
      <c r="L70" s="1085"/>
      <c r="M70" s="1085"/>
      <c r="N70" s="1085"/>
      <c r="O70" s="1085"/>
      <c r="P70" s="1085"/>
      <c r="Q70" s="1086"/>
      <c r="R70" s="1086"/>
      <c r="S70" s="1086"/>
      <c r="T70" s="1086"/>
      <c r="U70" s="1086"/>
      <c r="V70" s="1086"/>
      <c r="W70" s="1086"/>
      <c r="X70" s="1086"/>
      <c r="Y70" s="1086"/>
      <c r="Z70" s="1086"/>
      <c r="AA70" s="1086"/>
      <c r="AB70" s="1086"/>
      <c r="AC70" s="1086"/>
      <c r="AD70" s="1086"/>
      <c r="AE70" s="1086"/>
      <c r="AF70" s="1086"/>
    </row>
    <row r="71">
      <c r="A71" s="1077">
        <v>56.0</v>
      </c>
      <c r="B71" s="1083"/>
      <c r="C71" s="1083" t="s">
        <v>1903</v>
      </c>
      <c r="D71" s="1078">
        <v>45681.0</v>
      </c>
      <c r="E71" s="1077"/>
      <c r="F71" s="1082" t="s">
        <v>288</v>
      </c>
      <c r="G71" s="1091" t="s">
        <v>2069</v>
      </c>
      <c r="H71" s="1082" t="s">
        <v>180</v>
      </c>
      <c r="I71" s="1083">
        <v>8.0</v>
      </c>
      <c r="J71" s="1084"/>
      <c r="K71" s="1084" t="s">
        <v>2070</v>
      </c>
      <c r="L71" s="1084" t="s">
        <v>2071</v>
      </c>
      <c r="M71" s="1085"/>
      <c r="N71" s="1085"/>
      <c r="O71" s="1085"/>
      <c r="P71" s="1085"/>
      <c r="Q71" s="1086"/>
      <c r="R71" s="1086"/>
      <c r="S71" s="1086"/>
      <c r="T71" s="1086"/>
      <c r="U71" s="1086"/>
      <c r="V71" s="1086"/>
      <c r="W71" s="1086"/>
      <c r="X71" s="1086"/>
      <c r="Y71" s="1086"/>
      <c r="Z71" s="1086"/>
      <c r="AA71" s="1086"/>
      <c r="AB71" s="1086"/>
      <c r="AC71" s="1086"/>
      <c r="AD71" s="1086"/>
      <c r="AE71" s="1086"/>
      <c r="AF71" s="1086"/>
    </row>
    <row r="72">
      <c r="A72" s="1077">
        <v>57.0</v>
      </c>
      <c r="B72" s="1083"/>
      <c r="C72" s="1083" t="s">
        <v>1903</v>
      </c>
      <c r="D72" s="1078">
        <v>45681.0</v>
      </c>
      <c r="E72" s="1077"/>
      <c r="F72" s="1082" t="s">
        <v>228</v>
      </c>
      <c r="G72" s="1091" t="s">
        <v>2072</v>
      </c>
      <c r="H72" s="1082" t="s">
        <v>330</v>
      </c>
      <c r="I72" s="1083">
        <v>5.0</v>
      </c>
      <c r="J72" s="1084"/>
      <c r="K72" s="1084" t="s">
        <v>2073</v>
      </c>
      <c r="L72" s="1084" t="s">
        <v>2074</v>
      </c>
      <c r="M72" s="1085"/>
      <c r="N72" s="1085"/>
      <c r="O72" s="1085"/>
      <c r="P72" s="1085"/>
      <c r="Q72" s="1086"/>
      <c r="R72" s="1086"/>
      <c r="S72" s="1086"/>
      <c r="T72" s="1086"/>
      <c r="U72" s="1086"/>
      <c r="V72" s="1086"/>
      <c r="W72" s="1086"/>
      <c r="X72" s="1086"/>
      <c r="Y72" s="1086"/>
      <c r="Z72" s="1086"/>
      <c r="AA72" s="1086"/>
      <c r="AB72" s="1086"/>
      <c r="AC72" s="1086"/>
      <c r="AD72" s="1086"/>
      <c r="AE72" s="1086"/>
      <c r="AF72" s="1086"/>
    </row>
    <row r="73">
      <c r="A73" s="1077">
        <v>58.0</v>
      </c>
      <c r="B73" s="1077"/>
      <c r="C73" s="1077"/>
      <c r="D73" s="1078">
        <v>45681.0</v>
      </c>
      <c r="E73" s="1077"/>
      <c r="F73" s="1082" t="s">
        <v>2034</v>
      </c>
      <c r="G73" s="1091" t="s">
        <v>2075</v>
      </c>
      <c r="H73" s="1082" t="s">
        <v>155</v>
      </c>
      <c r="I73" s="1083">
        <v>11.0</v>
      </c>
      <c r="J73" s="1084"/>
      <c r="K73" s="1084" t="s">
        <v>2076</v>
      </c>
      <c r="L73" s="1085"/>
      <c r="M73" s="1085"/>
      <c r="N73" s="1085"/>
      <c r="O73" s="1085"/>
      <c r="P73" s="1085"/>
      <c r="Q73" s="1086"/>
      <c r="R73" s="1086"/>
      <c r="S73" s="1086"/>
      <c r="T73" s="1086"/>
      <c r="U73" s="1086"/>
      <c r="V73" s="1086"/>
      <c r="W73" s="1086"/>
      <c r="X73" s="1086"/>
      <c r="Y73" s="1086"/>
      <c r="Z73" s="1086"/>
      <c r="AA73" s="1086"/>
      <c r="AB73" s="1086"/>
      <c r="AC73" s="1086"/>
      <c r="AD73" s="1086"/>
      <c r="AE73" s="1086"/>
      <c r="AF73" s="1086"/>
    </row>
    <row r="74">
      <c r="A74" s="1077">
        <v>59.0</v>
      </c>
      <c r="B74" s="1083"/>
      <c r="C74" s="1083" t="s">
        <v>1903</v>
      </c>
      <c r="D74" s="1078">
        <v>45678.0</v>
      </c>
      <c r="E74" s="1083">
        <v>11.0</v>
      </c>
      <c r="F74" s="1104" t="s">
        <v>288</v>
      </c>
      <c r="G74" s="1087" t="s">
        <v>2077</v>
      </c>
      <c r="H74" s="1082" t="s">
        <v>300</v>
      </c>
      <c r="I74" s="1083">
        <v>3.0</v>
      </c>
      <c r="J74" s="1084"/>
      <c r="K74" s="1084" t="s">
        <v>2078</v>
      </c>
      <c r="L74" s="1084" t="s">
        <v>2079</v>
      </c>
      <c r="M74" s="1085"/>
      <c r="N74" s="1085"/>
      <c r="O74" s="1085"/>
      <c r="P74" s="1085"/>
      <c r="Q74" s="1086"/>
      <c r="R74" s="1086"/>
      <c r="S74" s="1086"/>
      <c r="T74" s="1086"/>
      <c r="U74" s="1086"/>
      <c r="V74" s="1086"/>
      <c r="W74" s="1086"/>
      <c r="X74" s="1086"/>
      <c r="Y74" s="1086"/>
      <c r="Z74" s="1086"/>
      <c r="AA74" s="1086"/>
      <c r="AB74" s="1086"/>
      <c r="AC74" s="1086"/>
      <c r="AD74" s="1086"/>
      <c r="AE74" s="1086"/>
      <c r="AF74" s="1086"/>
    </row>
    <row r="75">
      <c r="A75" s="1077">
        <v>60.0</v>
      </c>
      <c r="B75" s="1077"/>
      <c r="C75" s="1077"/>
      <c r="D75" s="1078">
        <v>45684.0</v>
      </c>
      <c r="E75" s="1077"/>
      <c r="F75" s="1082" t="s">
        <v>247</v>
      </c>
      <c r="G75" s="1091" t="s">
        <v>2080</v>
      </c>
      <c r="H75" s="1082" t="s">
        <v>146</v>
      </c>
      <c r="I75" s="1083">
        <v>0.0</v>
      </c>
      <c r="J75" s="1084"/>
      <c r="K75" s="1084" t="s">
        <v>2081</v>
      </c>
      <c r="L75" s="1084" t="s">
        <v>2082</v>
      </c>
      <c r="M75" s="1085"/>
      <c r="N75" s="1085"/>
      <c r="O75" s="1085"/>
      <c r="P75" s="1084" t="s">
        <v>2083</v>
      </c>
      <c r="Q75" s="1086"/>
      <c r="R75" s="1086"/>
      <c r="S75" s="1086"/>
      <c r="T75" s="1086"/>
      <c r="U75" s="1086"/>
      <c r="V75" s="1086"/>
      <c r="W75" s="1086"/>
      <c r="X75" s="1086"/>
      <c r="Y75" s="1086"/>
      <c r="Z75" s="1086"/>
      <c r="AA75" s="1086"/>
      <c r="AB75" s="1086"/>
      <c r="AC75" s="1086"/>
      <c r="AD75" s="1086"/>
      <c r="AE75" s="1086"/>
      <c r="AF75" s="1086"/>
    </row>
    <row r="76">
      <c r="A76" s="1077">
        <v>61.0</v>
      </c>
      <c r="B76" s="1077"/>
      <c r="C76" s="1077"/>
      <c r="D76" s="1077"/>
      <c r="E76" s="1077"/>
      <c r="F76" s="1082" t="s">
        <v>247</v>
      </c>
      <c r="G76" s="1091" t="s">
        <v>2084</v>
      </c>
      <c r="H76" s="1082" t="s">
        <v>122</v>
      </c>
      <c r="I76" s="1083">
        <v>0.0</v>
      </c>
      <c r="J76" s="1084"/>
      <c r="K76" s="1084" t="s">
        <v>2085</v>
      </c>
      <c r="L76" s="1084" t="s">
        <v>2086</v>
      </c>
      <c r="M76" s="1085"/>
      <c r="N76" s="1085"/>
      <c r="O76" s="1085"/>
      <c r="P76" s="1085"/>
      <c r="Q76" s="1086"/>
      <c r="R76" s="1086"/>
      <c r="S76" s="1086"/>
      <c r="T76" s="1086"/>
      <c r="U76" s="1086"/>
      <c r="V76" s="1086"/>
      <c r="W76" s="1086"/>
      <c r="X76" s="1086"/>
      <c r="Y76" s="1086"/>
      <c r="Z76" s="1086"/>
      <c r="AA76" s="1086"/>
      <c r="AB76" s="1086"/>
      <c r="AC76" s="1086"/>
      <c r="AD76" s="1086"/>
      <c r="AE76" s="1086"/>
      <c r="AF76" s="1086"/>
    </row>
    <row r="77" ht="303.0" customHeight="1">
      <c r="A77" s="1077">
        <v>62.0</v>
      </c>
      <c r="B77" s="1083"/>
      <c r="C77" s="1083" t="s">
        <v>1903</v>
      </c>
      <c r="D77" s="1078">
        <v>45687.0</v>
      </c>
      <c r="E77" s="1077"/>
      <c r="F77" s="1082" t="s">
        <v>363</v>
      </c>
      <c r="G77" s="1091" t="s">
        <v>2087</v>
      </c>
      <c r="H77" s="1082" t="s">
        <v>359</v>
      </c>
      <c r="I77" s="1083">
        <v>0.0</v>
      </c>
      <c r="J77" s="1084"/>
      <c r="K77" s="1084" t="s">
        <v>2088</v>
      </c>
      <c r="L77" s="1084" t="s">
        <v>2089</v>
      </c>
      <c r="M77" s="1085"/>
      <c r="N77" s="1085"/>
      <c r="O77" s="1085"/>
      <c r="P77" s="1085"/>
      <c r="Q77" s="1086"/>
      <c r="R77" s="1086"/>
      <c r="S77" s="1086"/>
      <c r="T77" s="1086"/>
      <c r="U77" s="1086"/>
      <c r="V77" s="1086"/>
      <c r="W77" s="1086"/>
      <c r="X77" s="1086"/>
      <c r="Y77" s="1086"/>
      <c r="Z77" s="1086"/>
      <c r="AA77" s="1086"/>
      <c r="AB77" s="1086"/>
      <c r="AC77" s="1086"/>
      <c r="AD77" s="1086"/>
      <c r="AE77" s="1086"/>
      <c r="AF77" s="1086"/>
    </row>
    <row r="78">
      <c r="A78" s="1077">
        <v>63.0</v>
      </c>
      <c r="B78" s="1083"/>
      <c r="C78" s="1083" t="s">
        <v>1903</v>
      </c>
      <c r="D78" s="1078">
        <v>45688.0</v>
      </c>
      <c r="E78" s="1077"/>
      <c r="F78" s="1082" t="s">
        <v>363</v>
      </c>
      <c r="G78" s="1091" t="s">
        <v>2090</v>
      </c>
      <c r="H78" s="1082" t="s">
        <v>359</v>
      </c>
      <c r="I78" s="1083">
        <v>1.0</v>
      </c>
      <c r="J78" s="1084"/>
      <c r="K78" s="1084" t="s">
        <v>2091</v>
      </c>
      <c r="L78" s="1085"/>
      <c r="M78" s="1085"/>
      <c r="N78" s="1085"/>
      <c r="O78" s="1085"/>
      <c r="P78" s="1085"/>
      <c r="Q78" s="1086"/>
      <c r="R78" s="1086"/>
      <c r="S78" s="1086"/>
      <c r="T78" s="1086"/>
      <c r="U78" s="1086"/>
      <c r="V78" s="1086"/>
      <c r="W78" s="1086"/>
      <c r="X78" s="1086"/>
      <c r="Y78" s="1086"/>
      <c r="Z78" s="1086"/>
      <c r="AA78" s="1086"/>
      <c r="AB78" s="1086"/>
      <c r="AC78" s="1086"/>
      <c r="AD78" s="1086"/>
      <c r="AE78" s="1086"/>
      <c r="AF78" s="1086"/>
    </row>
    <row r="79">
      <c r="A79" s="1077">
        <v>64.0</v>
      </c>
      <c r="B79" s="1083"/>
      <c r="C79" s="1083" t="s">
        <v>1903</v>
      </c>
      <c r="D79" s="1078">
        <v>45689.0</v>
      </c>
      <c r="E79" s="1077"/>
      <c r="F79" s="1082" t="s">
        <v>354</v>
      </c>
      <c r="G79" s="1091" t="s">
        <v>2092</v>
      </c>
      <c r="H79" s="1082" t="s">
        <v>351</v>
      </c>
      <c r="I79" s="1083">
        <v>3.0</v>
      </c>
      <c r="J79" s="1084"/>
      <c r="K79" s="1084" t="s">
        <v>2093</v>
      </c>
      <c r="L79" s="1085"/>
      <c r="M79" s="1085"/>
      <c r="N79" s="1085"/>
      <c r="O79" s="1085"/>
      <c r="P79" s="1085"/>
      <c r="Q79" s="1086"/>
      <c r="R79" s="1086"/>
      <c r="S79" s="1086"/>
      <c r="T79" s="1086"/>
      <c r="U79" s="1086"/>
      <c r="V79" s="1086"/>
      <c r="W79" s="1086"/>
      <c r="X79" s="1086"/>
      <c r="Y79" s="1086"/>
      <c r="Z79" s="1086"/>
      <c r="AA79" s="1086"/>
      <c r="AB79" s="1086"/>
      <c r="AC79" s="1086"/>
      <c r="AD79" s="1086"/>
      <c r="AE79" s="1086"/>
      <c r="AF79" s="1086"/>
    </row>
    <row r="80">
      <c r="A80" s="1077">
        <v>65.0</v>
      </c>
      <c r="B80" s="1083"/>
      <c r="C80" s="1083" t="s">
        <v>2094</v>
      </c>
      <c r="D80" s="1078">
        <v>45689.0</v>
      </c>
      <c r="E80" s="1077"/>
      <c r="F80" s="1082" t="s">
        <v>226</v>
      </c>
      <c r="G80" s="1091" t="s">
        <v>2095</v>
      </c>
      <c r="H80" s="1082" t="s">
        <v>334</v>
      </c>
      <c r="I80" s="1083">
        <v>0.0</v>
      </c>
      <c r="J80" s="1084"/>
      <c r="K80" s="1084" t="s">
        <v>2096</v>
      </c>
      <c r="L80" s="1084" t="s">
        <v>2097</v>
      </c>
      <c r="M80" s="1085"/>
      <c r="N80" s="1085"/>
      <c r="O80" s="1085"/>
      <c r="P80" s="1085"/>
      <c r="Q80" s="1086"/>
      <c r="R80" s="1086"/>
      <c r="S80" s="1086"/>
      <c r="T80" s="1086"/>
      <c r="U80" s="1086"/>
      <c r="V80" s="1086"/>
      <c r="W80" s="1086"/>
      <c r="X80" s="1086"/>
      <c r="Y80" s="1086"/>
      <c r="Z80" s="1086"/>
      <c r="AA80" s="1086"/>
      <c r="AB80" s="1086"/>
      <c r="AC80" s="1086"/>
      <c r="AD80" s="1086"/>
      <c r="AE80" s="1086"/>
      <c r="AF80" s="1086"/>
    </row>
    <row r="81">
      <c r="A81" s="1077">
        <v>66.0</v>
      </c>
      <c r="B81" s="1077"/>
      <c r="C81" s="1077"/>
      <c r="D81" s="1077"/>
      <c r="E81" s="1077"/>
      <c r="F81" s="1082" t="s">
        <v>228</v>
      </c>
      <c r="G81" s="1105"/>
      <c r="H81" s="1082" t="s">
        <v>330</v>
      </c>
      <c r="I81" s="1077"/>
      <c r="J81" s="1084"/>
      <c r="K81" s="1084" t="s">
        <v>2098</v>
      </c>
      <c r="L81" s="1085"/>
      <c r="M81" s="1085"/>
      <c r="N81" s="1085"/>
      <c r="O81" s="1085"/>
      <c r="P81" s="1085"/>
      <c r="Q81" s="1086"/>
      <c r="R81" s="1086"/>
      <c r="S81" s="1086"/>
      <c r="T81" s="1086"/>
      <c r="U81" s="1086"/>
      <c r="V81" s="1086"/>
      <c r="W81" s="1086"/>
      <c r="X81" s="1086"/>
      <c r="Y81" s="1086"/>
      <c r="Z81" s="1086"/>
      <c r="AA81" s="1086"/>
      <c r="AB81" s="1086"/>
      <c r="AC81" s="1086"/>
      <c r="AD81" s="1086"/>
      <c r="AE81" s="1086"/>
      <c r="AF81" s="1086"/>
    </row>
    <row r="82">
      <c r="A82" s="1077">
        <v>67.0</v>
      </c>
      <c r="B82" s="1077"/>
      <c r="C82" s="1077"/>
      <c r="D82" s="1077"/>
      <c r="E82" s="1077"/>
      <c r="F82" s="1082" t="s">
        <v>346</v>
      </c>
      <c r="G82" s="1091" t="s">
        <v>2099</v>
      </c>
      <c r="H82" s="1082" t="s">
        <v>355</v>
      </c>
      <c r="I82" s="1083">
        <v>3.0</v>
      </c>
      <c r="J82" s="1084"/>
      <c r="K82" s="1084" t="s">
        <v>2100</v>
      </c>
      <c r="L82" s="1085"/>
      <c r="M82" s="1085"/>
      <c r="N82" s="1085"/>
      <c r="O82" s="1085"/>
      <c r="P82" s="1085"/>
      <c r="Q82" s="1086"/>
      <c r="R82" s="1086"/>
      <c r="S82" s="1086"/>
      <c r="T82" s="1086"/>
      <c r="U82" s="1086"/>
      <c r="V82" s="1086"/>
      <c r="W82" s="1086"/>
      <c r="X82" s="1086"/>
      <c r="Y82" s="1086"/>
      <c r="Z82" s="1086"/>
      <c r="AA82" s="1086"/>
      <c r="AB82" s="1086"/>
      <c r="AC82" s="1086"/>
      <c r="AD82" s="1086"/>
      <c r="AE82" s="1086"/>
      <c r="AF82" s="1086"/>
    </row>
    <row r="83">
      <c r="A83" s="1077">
        <v>68.0</v>
      </c>
      <c r="B83" s="1077"/>
      <c r="C83" s="1077"/>
      <c r="D83" s="1077"/>
      <c r="E83" s="1077"/>
      <c r="F83" s="1106" t="s">
        <v>283</v>
      </c>
      <c r="G83" s="1091" t="s">
        <v>2101</v>
      </c>
      <c r="H83" s="1082" t="s">
        <v>175</v>
      </c>
      <c r="I83" s="1083">
        <v>12.0</v>
      </c>
      <c r="J83" s="1095"/>
      <c r="K83" s="1095"/>
      <c r="L83" s="1084" t="s">
        <v>2102</v>
      </c>
      <c r="M83" s="1085"/>
      <c r="N83" s="1085"/>
      <c r="O83" s="1085"/>
      <c r="P83" s="1085"/>
      <c r="Q83" s="1086"/>
      <c r="R83" s="1086"/>
      <c r="S83" s="1086"/>
      <c r="T83" s="1086"/>
      <c r="U83" s="1086"/>
      <c r="V83" s="1086"/>
      <c r="W83" s="1086"/>
      <c r="X83" s="1086"/>
      <c r="Y83" s="1086"/>
      <c r="Z83" s="1086"/>
      <c r="AA83" s="1086"/>
      <c r="AB83" s="1086"/>
      <c r="AC83" s="1086"/>
      <c r="AD83" s="1086"/>
      <c r="AE83" s="1086"/>
      <c r="AF83" s="1086"/>
    </row>
    <row r="84">
      <c r="A84" s="1077">
        <v>69.0</v>
      </c>
      <c r="B84" s="1077"/>
      <c r="C84" s="1077"/>
      <c r="D84" s="1077"/>
      <c r="E84" s="1077"/>
      <c r="F84" s="1082" t="s">
        <v>346</v>
      </c>
      <c r="G84" s="1105"/>
      <c r="H84" s="1082" t="s">
        <v>396</v>
      </c>
      <c r="I84" s="1083">
        <v>0.0</v>
      </c>
      <c r="J84" s="1084"/>
      <c r="K84" s="1084" t="s">
        <v>2103</v>
      </c>
      <c r="L84" s="1085"/>
      <c r="M84" s="1085"/>
      <c r="N84" s="1085"/>
      <c r="O84" s="1085"/>
      <c r="P84" s="1085"/>
      <c r="Q84" s="1086"/>
      <c r="R84" s="1086"/>
      <c r="S84" s="1086"/>
      <c r="T84" s="1086"/>
      <c r="U84" s="1086"/>
      <c r="V84" s="1086"/>
      <c r="W84" s="1086"/>
      <c r="X84" s="1086"/>
      <c r="Y84" s="1086"/>
      <c r="Z84" s="1086"/>
      <c r="AA84" s="1086"/>
      <c r="AB84" s="1086"/>
      <c r="AC84" s="1086"/>
      <c r="AD84" s="1086"/>
      <c r="AE84" s="1086"/>
      <c r="AF84" s="1086"/>
    </row>
    <row r="85">
      <c r="A85" s="1077">
        <v>70.0</v>
      </c>
      <c r="B85" s="1077"/>
      <c r="C85" s="1077"/>
      <c r="D85" s="1077"/>
      <c r="E85" s="1077"/>
      <c r="F85" s="1082" t="s">
        <v>346</v>
      </c>
      <c r="G85" s="1105"/>
      <c r="H85" s="1082" t="s">
        <v>355</v>
      </c>
      <c r="I85" s="1083">
        <v>3.0</v>
      </c>
      <c r="J85" s="1084"/>
      <c r="K85" s="1084" t="s">
        <v>2104</v>
      </c>
      <c r="L85" s="1085"/>
      <c r="M85" s="1085"/>
      <c r="N85" s="1085"/>
      <c r="O85" s="1085"/>
      <c r="P85" s="1085"/>
      <c r="Q85" s="1086"/>
      <c r="R85" s="1086"/>
      <c r="S85" s="1086"/>
      <c r="T85" s="1086"/>
      <c r="U85" s="1086"/>
      <c r="V85" s="1086"/>
      <c r="W85" s="1086"/>
      <c r="X85" s="1086"/>
      <c r="Y85" s="1086"/>
      <c r="Z85" s="1086"/>
      <c r="AA85" s="1086"/>
      <c r="AB85" s="1086"/>
      <c r="AC85" s="1086"/>
      <c r="AD85" s="1086"/>
      <c r="AE85" s="1086"/>
      <c r="AF85" s="1086"/>
    </row>
    <row r="86">
      <c r="A86" s="1077">
        <v>71.0</v>
      </c>
      <c r="B86" s="1077"/>
      <c r="C86" s="1077"/>
      <c r="D86" s="1077"/>
      <c r="E86" s="1077"/>
      <c r="F86" s="1082" t="s">
        <v>228</v>
      </c>
      <c r="G86" s="1105"/>
      <c r="H86" s="1082" t="s">
        <v>330</v>
      </c>
      <c r="I86" s="1077"/>
      <c r="J86" s="1084"/>
      <c r="K86" s="1084" t="s">
        <v>2105</v>
      </c>
      <c r="L86" s="1085"/>
      <c r="M86" s="1085"/>
      <c r="N86" s="1085"/>
      <c r="O86" s="1085"/>
      <c r="P86" s="1085"/>
      <c r="Q86" s="1086"/>
      <c r="R86" s="1086"/>
      <c r="S86" s="1086"/>
      <c r="T86" s="1086"/>
      <c r="U86" s="1086"/>
      <c r="V86" s="1086"/>
      <c r="W86" s="1086"/>
      <c r="X86" s="1086"/>
      <c r="Y86" s="1086"/>
      <c r="Z86" s="1086"/>
      <c r="AA86" s="1086"/>
      <c r="AB86" s="1086"/>
      <c r="AC86" s="1086"/>
      <c r="AD86" s="1086"/>
      <c r="AE86" s="1086"/>
      <c r="AF86" s="1086"/>
    </row>
    <row r="87">
      <c r="A87" s="1077">
        <v>72.0</v>
      </c>
      <c r="B87" s="1077"/>
      <c r="C87" s="1077"/>
      <c r="D87" s="1078">
        <v>45710.0</v>
      </c>
      <c r="E87" s="1077"/>
      <c r="F87" s="1106" t="s">
        <v>283</v>
      </c>
      <c r="G87" s="1105"/>
      <c r="H87" s="1082" t="s">
        <v>175</v>
      </c>
      <c r="I87" s="1083">
        <v>12.0</v>
      </c>
      <c r="J87" s="1084"/>
      <c r="K87" s="1084" t="s">
        <v>2106</v>
      </c>
      <c r="L87" s="1084" t="s">
        <v>2107</v>
      </c>
      <c r="M87" s="1085"/>
      <c r="N87" s="1085"/>
      <c r="O87" s="1085"/>
      <c r="P87" s="1084" t="s">
        <v>2108</v>
      </c>
      <c r="Q87" s="1086"/>
      <c r="R87" s="1086"/>
      <c r="S87" s="1086"/>
      <c r="T87" s="1086"/>
      <c r="U87" s="1086"/>
      <c r="V87" s="1086"/>
      <c r="W87" s="1086"/>
      <c r="X87" s="1086"/>
      <c r="Y87" s="1086"/>
      <c r="Z87" s="1086"/>
      <c r="AA87" s="1086"/>
      <c r="AB87" s="1086"/>
      <c r="AC87" s="1086"/>
      <c r="AD87" s="1086"/>
      <c r="AE87" s="1086"/>
      <c r="AF87" s="1086"/>
    </row>
    <row r="88">
      <c r="A88" s="1077">
        <v>73.0</v>
      </c>
      <c r="B88" s="1077"/>
      <c r="C88" s="1077"/>
      <c r="D88" s="1078">
        <v>45713.0</v>
      </c>
      <c r="E88" s="1077"/>
      <c r="F88" s="1082" t="s">
        <v>228</v>
      </c>
      <c r="G88" s="1091" t="s">
        <v>2109</v>
      </c>
      <c r="H88" s="1088"/>
      <c r="I88" s="1083">
        <v>7.0</v>
      </c>
      <c r="J88" s="1084"/>
      <c r="K88" s="1084" t="s">
        <v>2110</v>
      </c>
      <c r="L88" s="1085"/>
      <c r="M88" s="1085"/>
      <c r="N88" s="1085"/>
      <c r="O88" s="1085"/>
      <c r="P88" s="1085"/>
      <c r="Q88" s="1086"/>
      <c r="R88" s="1086"/>
      <c r="S88" s="1086"/>
      <c r="T88" s="1086"/>
      <c r="U88" s="1086"/>
      <c r="V88" s="1086"/>
      <c r="W88" s="1086"/>
      <c r="X88" s="1086"/>
      <c r="Y88" s="1086"/>
      <c r="Z88" s="1086"/>
      <c r="AA88" s="1086"/>
      <c r="AB88" s="1086"/>
      <c r="AC88" s="1086"/>
      <c r="AD88" s="1086"/>
      <c r="AE88" s="1086"/>
      <c r="AF88" s="1086"/>
    </row>
    <row r="89">
      <c r="A89" s="1077">
        <v>74.0</v>
      </c>
      <c r="B89" s="1077"/>
      <c r="C89" s="1077"/>
      <c r="D89" s="1078">
        <v>45713.0</v>
      </c>
      <c r="E89" s="1077"/>
      <c r="F89" s="1104" t="s">
        <v>238</v>
      </c>
      <c r="G89" s="1091" t="s">
        <v>2111</v>
      </c>
      <c r="H89" s="1082" t="s">
        <v>313</v>
      </c>
      <c r="I89" s="1083">
        <v>8.0</v>
      </c>
      <c r="J89" s="1084"/>
      <c r="K89" s="1084" t="s">
        <v>2112</v>
      </c>
      <c r="L89" s="1084" t="s">
        <v>2113</v>
      </c>
      <c r="M89" s="1085"/>
      <c r="N89" s="1085"/>
      <c r="O89" s="1085"/>
      <c r="P89" s="1085"/>
      <c r="Q89" s="1086"/>
      <c r="R89" s="1086"/>
      <c r="S89" s="1086"/>
      <c r="T89" s="1086"/>
      <c r="U89" s="1086"/>
      <c r="V89" s="1086"/>
      <c r="W89" s="1086"/>
      <c r="X89" s="1086"/>
      <c r="Y89" s="1086"/>
      <c r="Z89" s="1086"/>
      <c r="AA89" s="1086"/>
      <c r="AB89" s="1086"/>
      <c r="AC89" s="1086"/>
      <c r="AD89" s="1086"/>
      <c r="AE89" s="1086"/>
      <c r="AF89" s="1086"/>
    </row>
    <row r="90">
      <c r="A90" s="1077">
        <v>75.0</v>
      </c>
      <c r="B90" s="1077"/>
      <c r="C90" s="1077"/>
      <c r="D90" s="1077"/>
      <c r="E90" s="1077"/>
      <c r="F90" s="1104" t="s">
        <v>392</v>
      </c>
      <c r="G90" s="1091" t="s">
        <v>2114</v>
      </c>
      <c r="H90" s="1082" t="s">
        <v>388</v>
      </c>
      <c r="I90" s="1083">
        <v>0.0</v>
      </c>
      <c r="J90" s="1084"/>
      <c r="K90" s="1084" t="s">
        <v>2115</v>
      </c>
      <c r="L90" s="1085"/>
      <c r="M90" s="1085"/>
      <c r="N90" s="1085"/>
      <c r="O90" s="1085"/>
      <c r="P90" s="1085"/>
      <c r="Q90" s="1086"/>
      <c r="R90" s="1086"/>
      <c r="S90" s="1086"/>
      <c r="T90" s="1086"/>
      <c r="U90" s="1086"/>
      <c r="V90" s="1086"/>
      <c r="W90" s="1086"/>
      <c r="X90" s="1086"/>
      <c r="Y90" s="1086"/>
      <c r="Z90" s="1086"/>
      <c r="AA90" s="1086"/>
      <c r="AB90" s="1086"/>
      <c r="AC90" s="1086"/>
      <c r="AD90" s="1086"/>
      <c r="AE90" s="1086"/>
      <c r="AF90" s="1086"/>
    </row>
    <row r="91">
      <c r="A91" s="1086">
        <v>76.0</v>
      </c>
      <c r="B91" s="1107"/>
      <c r="C91" s="1107" t="s">
        <v>1903</v>
      </c>
      <c r="D91" s="1108">
        <v>45689.0</v>
      </c>
      <c r="E91" s="1086"/>
      <c r="F91" s="1076" t="s">
        <v>251</v>
      </c>
      <c r="G91" s="1109" t="s">
        <v>2116</v>
      </c>
      <c r="H91" s="1110" t="s">
        <v>317</v>
      </c>
      <c r="I91" s="1107">
        <v>2.0</v>
      </c>
      <c r="J91" s="1111"/>
      <c r="K91" s="1112" t="s">
        <v>2117</v>
      </c>
      <c r="L91" s="1112" t="s">
        <v>2118</v>
      </c>
      <c r="M91" s="1103"/>
      <c r="N91" s="1103"/>
      <c r="O91" s="1103"/>
      <c r="P91" s="1103"/>
      <c r="Q91" s="1086"/>
      <c r="R91" s="1086"/>
      <c r="S91" s="1086"/>
      <c r="T91" s="1086"/>
      <c r="U91" s="1086"/>
      <c r="V91" s="1086"/>
      <c r="W91" s="1086"/>
      <c r="X91" s="1086"/>
      <c r="Y91" s="1086"/>
      <c r="Z91" s="1086"/>
      <c r="AA91" s="1086"/>
      <c r="AB91" s="1086"/>
      <c r="AC91" s="1086"/>
      <c r="AD91" s="1086"/>
      <c r="AE91" s="1086"/>
      <c r="AF91" s="1086"/>
    </row>
    <row r="92">
      <c r="A92" s="1086">
        <v>77.0</v>
      </c>
      <c r="B92" s="1107"/>
      <c r="C92" s="1107" t="s">
        <v>1903</v>
      </c>
      <c r="D92" s="1108">
        <v>45689.0</v>
      </c>
      <c r="E92" s="1086"/>
      <c r="F92" s="1076" t="s">
        <v>251</v>
      </c>
      <c r="G92" s="1109" t="s">
        <v>2119</v>
      </c>
      <c r="H92" s="1110" t="s">
        <v>317</v>
      </c>
      <c r="I92" s="1107">
        <v>3.0</v>
      </c>
      <c r="J92" s="1112"/>
      <c r="K92" s="1112" t="s">
        <v>2120</v>
      </c>
      <c r="L92" s="1112" t="s">
        <v>2121</v>
      </c>
      <c r="M92" s="1103"/>
      <c r="N92" s="1103"/>
      <c r="O92" s="1103"/>
      <c r="P92" s="1103"/>
      <c r="Q92" s="1086"/>
      <c r="R92" s="1086"/>
      <c r="S92" s="1086"/>
      <c r="T92" s="1086"/>
      <c r="U92" s="1086"/>
      <c r="V92" s="1086"/>
      <c r="W92" s="1086"/>
      <c r="X92" s="1086"/>
      <c r="Y92" s="1086"/>
      <c r="Z92" s="1086"/>
      <c r="AA92" s="1086"/>
      <c r="AB92" s="1086"/>
      <c r="AC92" s="1086"/>
      <c r="AD92" s="1086"/>
      <c r="AE92" s="1086"/>
      <c r="AF92" s="1086"/>
    </row>
    <row r="93">
      <c r="A93" s="1086">
        <v>78.0</v>
      </c>
      <c r="B93" s="1107"/>
      <c r="C93" s="1107" t="s">
        <v>1903</v>
      </c>
      <c r="D93" s="1108">
        <v>45689.0</v>
      </c>
      <c r="E93" s="1086"/>
      <c r="F93" s="1110" t="s">
        <v>224</v>
      </c>
      <c r="G93" s="1109" t="s">
        <v>279</v>
      </c>
      <c r="H93" s="1110" t="s">
        <v>173</v>
      </c>
      <c r="I93" s="1107">
        <v>11.0</v>
      </c>
      <c r="J93" s="1112"/>
      <c r="K93" s="1112" t="s">
        <v>2122</v>
      </c>
      <c r="L93" s="1112" t="s">
        <v>2123</v>
      </c>
      <c r="M93" s="1103"/>
      <c r="N93" s="1112" t="s">
        <v>2124</v>
      </c>
      <c r="O93" s="1103"/>
      <c r="P93" s="1103"/>
      <c r="Q93" s="1086"/>
      <c r="R93" s="1086"/>
      <c r="S93" s="1086"/>
      <c r="T93" s="1086"/>
      <c r="U93" s="1086"/>
      <c r="V93" s="1086"/>
      <c r="W93" s="1086"/>
      <c r="X93" s="1086"/>
      <c r="Y93" s="1086"/>
      <c r="Z93" s="1086"/>
      <c r="AA93" s="1086"/>
      <c r="AB93" s="1086"/>
      <c r="AC93" s="1086"/>
      <c r="AD93" s="1086"/>
      <c r="AE93" s="1086"/>
      <c r="AF93" s="1086"/>
    </row>
    <row r="94">
      <c r="A94" s="1086">
        <v>79.0</v>
      </c>
      <c r="B94" s="1107"/>
      <c r="C94" s="1107" t="s">
        <v>1903</v>
      </c>
      <c r="D94" s="1108">
        <v>45689.0</v>
      </c>
      <c r="E94" s="1086"/>
      <c r="F94" s="1110" t="s">
        <v>224</v>
      </c>
      <c r="G94" s="1109" t="s">
        <v>2125</v>
      </c>
      <c r="H94" s="1110" t="s">
        <v>173</v>
      </c>
      <c r="I94" s="1107">
        <v>8.0</v>
      </c>
      <c r="J94" s="1112"/>
      <c r="K94" s="1112" t="s">
        <v>2126</v>
      </c>
      <c r="L94" s="1112" t="s">
        <v>2127</v>
      </c>
      <c r="M94" s="1103"/>
      <c r="N94" s="1103"/>
      <c r="O94" s="1103"/>
      <c r="P94" s="1103"/>
      <c r="Q94" s="1086"/>
      <c r="R94" s="1086"/>
      <c r="S94" s="1086"/>
      <c r="T94" s="1086"/>
      <c r="U94" s="1086"/>
      <c r="V94" s="1086"/>
      <c r="W94" s="1086"/>
      <c r="X94" s="1086"/>
      <c r="Y94" s="1086"/>
      <c r="Z94" s="1086"/>
      <c r="AA94" s="1086"/>
      <c r="AB94" s="1086"/>
      <c r="AC94" s="1086"/>
      <c r="AD94" s="1086"/>
      <c r="AE94" s="1086"/>
      <c r="AF94" s="1086"/>
    </row>
    <row r="95">
      <c r="A95" s="1077">
        <v>80.0</v>
      </c>
      <c r="B95" s="1077"/>
      <c r="C95" s="1077"/>
      <c r="D95" s="1078">
        <v>45716.0</v>
      </c>
      <c r="E95" s="1077"/>
      <c r="F95" s="1104" t="s">
        <v>2128</v>
      </c>
      <c r="G95" s="1091" t="s">
        <v>2129</v>
      </c>
      <c r="H95" s="1082" t="s">
        <v>2130</v>
      </c>
      <c r="I95" s="1083">
        <v>1.0</v>
      </c>
      <c r="J95" s="1084"/>
      <c r="K95" s="1084" t="s">
        <v>2131</v>
      </c>
      <c r="L95" s="1084" t="s">
        <v>2132</v>
      </c>
      <c r="M95" s="1085"/>
      <c r="N95" s="1085"/>
      <c r="O95" s="1085"/>
      <c r="P95" s="1085"/>
      <c r="Q95" s="1086"/>
      <c r="R95" s="1086"/>
      <c r="S95" s="1086"/>
      <c r="T95" s="1086"/>
      <c r="U95" s="1086"/>
      <c r="V95" s="1086"/>
      <c r="W95" s="1086"/>
      <c r="X95" s="1086"/>
      <c r="Y95" s="1086"/>
      <c r="Z95" s="1086"/>
      <c r="AA95" s="1086"/>
      <c r="AB95" s="1086"/>
      <c r="AC95" s="1086"/>
      <c r="AD95" s="1086"/>
      <c r="AE95" s="1086"/>
      <c r="AF95" s="1086"/>
    </row>
    <row r="96">
      <c r="A96" s="1077">
        <v>81.0</v>
      </c>
      <c r="B96" s="1077"/>
      <c r="C96" s="1077"/>
      <c r="D96" s="1077"/>
      <c r="E96" s="1077"/>
      <c r="F96" s="1104" t="s">
        <v>2133</v>
      </c>
      <c r="G96" s="1091" t="s">
        <v>2134</v>
      </c>
      <c r="H96" s="1082" t="s">
        <v>369</v>
      </c>
      <c r="I96" s="1083">
        <v>2.0</v>
      </c>
      <c r="J96" s="1084"/>
      <c r="K96" s="1084" t="s">
        <v>2135</v>
      </c>
      <c r="L96" s="1084" t="s">
        <v>2136</v>
      </c>
      <c r="M96" s="1085"/>
      <c r="N96" s="1085"/>
      <c r="O96" s="1085"/>
      <c r="P96" s="1085"/>
      <c r="Q96" s="1086"/>
      <c r="R96" s="1086"/>
      <c r="S96" s="1086"/>
      <c r="T96" s="1086"/>
      <c r="U96" s="1086"/>
      <c r="V96" s="1086"/>
      <c r="W96" s="1086"/>
      <c r="X96" s="1086"/>
      <c r="Y96" s="1086"/>
      <c r="Z96" s="1086"/>
      <c r="AA96" s="1086"/>
      <c r="AB96" s="1086"/>
      <c r="AC96" s="1086"/>
      <c r="AD96" s="1086"/>
      <c r="AE96" s="1086"/>
      <c r="AF96" s="1086"/>
    </row>
    <row r="97">
      <c r="A97" s="1077">
        <v>82.0</v>
      </c>
      <c r="B97" s="1083"/>
      <c r="C97" s="1083" t="s">
        <v>1903</v>
      </c>
      <c r="D97" s="1078">
        <v>45725.0</v>
      </c>
      <c r="E97" s="1077"/>
      <c r="F97" s="1106" t="s">
        <v>251</v>
      </c>
      <c r="G97" s="1113" t="s">
        <v>2137</v>
      </c>
      <c r="H97" s="1082" t="s">
        <v>364</v>
      </c>
      <c r="I97" s="1083">
        <v>3.0</v>
      </c>
      <c r="J97" s="1085"/>
      <c r="K97" s="1085"/>
      <c r="L97" s="1085"/>
      <c r="M97" s="1085"/>
      <c r="N97" s="1085"/>
      <c r="O97" s="1085"/>
      <c r="P97" s="1085"/>
      <c r="Q97" s="1086"/>
      <c r="R97" s="1086"/>
      <c r="S97" s="1086"/>
      <c r="T97" s="1086"/>
      <c r="U97" s="1086"/>
      <c r="V97" s="1086"/>
      <c r="W97" s="1086"/>
      <c r="X97" s="1086"/>
      <c r="Y97" s="1086"/>
      <c r="Z97" s="1086"/>
      <c r="AA97" s="1086"/>
      <c r="AB97" s="1086"/>
      <c r="AC97" s="1086"/>
      <c r="AD97" s="1086"/>
      <c r="AE97" s="1086"/>
      <c r="AF97" s="1086"/>
    </row>
    <row r="98">
      <c r="A98" s="1077">
        <v>83.0</v>
      </c>
      <c r="B98" s="1083"/>
      <c r="C98" s="1083" t="s">
        <v>1903</v>
      </c>
      <c r="D98" s="1078">
        <v>45725.0</v>
      </c>
      <c r="E98" s="1077"/>
      <c r="F98" s="1106" t="s">
        <v>238</v>
      </c>
      <c r="G98" s="1091" t="s">
        <v>2138</v>
      </c>
      <c r="H98" s="1082" t="s">
        <v>313</v>
      </c>
      <c r="I98" s="1083">
        <v>8.0</v>
      </c>
      <c r="J98" s="1085"/>
      <c r="K98" s="1085"/>
      <c r="L98" s="1085"/>
      <c r="M98" s="1085"/>
      <c r="N98" s="1085"/>
      <c r="O98" s="1085"/>
      <c r="P98" s="1085"/>
      <c r="Q98" s="1086"/>
      <c r="R98" s="1086"/>
      <c r="S98" s="1086"/>
      <c r="T98" s="1086"/>
      <c r="U98" s="1086"/>
      <c r="V98" s="1086"/>
      <c r="W98" s="1086"/>
      <c r="X98" s="1086"/>
      <c r="Y98" s="1086"/>
      <c r="Z98" s="1086"/>
      <c r="AA98" s="1086"/>
      <c r="AB98" s="1086"/>
      <c r="AC98" s="1086"/>
      <c r="AD98" s="1086"/>
      <c r="AE98" s="1086"/>
      <c r="AF98" s="1086"/>
    </row>
    <row r="99" ht="83.25" customHeight="1">
      <c r="A99" s="1077">
        <v>84.0</v>
      </c>
      <c r="B99" s="1083"/>
      <c r="C99" s="1083" t="s">
        <v>2045</v>
      </c>
      <c r="D99" s="1078">
        <v>45725.0</v>
      </c>
      <c r="E99" s="1077"/>
      <c r="F99" s="1106" t="s">
        <v>283</v>
      </c>
      <c r="G99" s="1091" t="s">
        <v>2139</v>
      </c>
      <c r="H99" s="1082" t="s">
        <v>175</v>
      </c>
      <c r="I99" s="1083">
        <v>10.0</v>
      </c>
      <c r="J99" s="1084" t="s">
        <v>2140</v>
      </c>
      <c r="K99" s="1085"/>
      <c r="L99" s="1085"/>
      <c r="M99" s="1085"/>
      <c r="N99" s="1085"/>
      <c r="O99" s="1085"/>
      <c r="P99" s="1085"/>
      <c r="Q99" s="1086"/>
      <c r="R99" s="1086"/>
      <c r="S99" s="1086"/>
      <c r="T99" s="1086"/>
      <c r="U99" s="1086"/>
      <c r="V99" s="1086"/>
      <c r="W99" s="1086"/>
      <c r="X99" s="1086"/>
      <c r="Y99" s="1086"/>
      <c r="Z99" s="1086"/>
      <c r="AA99" s="1086"/>
      <c r="AB99" s="1086"/>
      <c r="AC99" s="1086"/>
      <c r="AD99" s="1086"/>
      <c r="AE99" s="1086"/>
      <c r="AF99" s="1086"/>
    </row>
    <row r="100">
      <c r="A100" s="1077">
        <v>85.0</v>
      </c>
      <c r="B100" s="1083"/>
      <c r="C100" s="1114" t="s">
        <v>2141</v>
      </c>
      <c r="D100" s="1078">
        <v>45739.0</v>
      </c>
      <c r="E100" s="1077"/>
      <c r="F100" s="1106" t="s">
        <v>241</v>
      </c>
      <c r="G100" s="1087" t="s">
        <v>2142</v>
      </c>
      <c r="H100" s="1082" t="s">
        <v>326</v>
      </c>
      <c r="I100" s="1083">
        <v>1.0</v>
      </c>
      <c r="J100" s="1085"/>
      <c r="K100" s="1084" t="s">
        <v>2143</v>
      </c>
      <c r="L100" s="1084" t="s">
        <v>2144</v>
      </c>
      <c r="M100" s="1085"/>
      <c r="N100" s="1085"/>
      <c r="O100" s="1085"/>
      <c r="P100" s="1085"/>
      <c r="Q100" s="1086"/>
      <c r="R100" s="1086"/>
      <c r="S100" s="1086"/>
      <c r="T100" s="1086"/>
      <c r="U100" s="1086"/>
      <c r="V100" s="1086"/>
      <c r="W100" s="1086"/>
      <c r="X100" s="1086"/>
      <c r="Y100" s="1086"/>
      <c r="Z100" s="1086"/>
      <c r="AA100" s="1086"/>
      <c r="AB100" s="1086"/>
      <c r="AC100" s="1086"/>
      <c r="AD100" s="1086"/>
      <c r="AE100" s="1086"/>
      <c r="AF100" s="1086"/>
    </row>
    <row r="101">
      <c r="A101" s="1077">
        <v>86.0</v>
      </c>
      <c r="B101" s="1099"/>
      <c r="C101" s="1115" t="s">
        <v>2145</v>
      </c>
      <c r="D101" s="1078">
        <v>45739.0</v>
      </c>
      <c r="E101" s="1077"/>
      <c r="F101" s="1104" t="s">
        <v>392</v>
      </c>
      <c r="G101" s="1087" t="s">
        <v>2146</v>
      </c>
      <c r="H101" s="1082" t="s">
        <v>388</v>
      </c>
      <c r="I101" s="1083">
        <v>1.0</v>
      </c>
      <c r="J101" s="1084"/>
      <c r="K101" s="1084" t="s">
        <v>2147</v>
      </c>
      <c r="L101" s="1084" t="s">
        <v>2148</v>
      </c>
      <c r="M101" s="1085"/>
      <c r="N101" s="1085"/>
      <c r="O101" s="1085"/>
      <c r="P101" s="1085"/>
      <c r="Q101" s="1086"/>
      <c r="R101" s="1086"/>
      <c r="S101" s="1086"/>
      <c r="T101" s="1086"/>
      <c r="U101" s="1086"/>
      <c r="V101" s="1086"/>
      <c r="W101" s="1086"/>
      <c r="X101" s="1086"/>
      <c r="Y101" s="1086"/>
      <c r="Z101" s="1086"/>
      <c r="AA101" s="1086"/>
      <c r="AB101" s="1086"/>
      <c r="AC101" s="1086"/>
      <c r="AD101" s="1086"/>
      <c r="AE101" s="1086"/>
      <c r="AF101" s="1086"/>
    </row>
    <row r="102">
      <c r="A102" s="1077">
        <v>87.0</v>
      </c>
      <c r="B102" s="1083"/>
      <c r="C102" s="1083" t="s">
        <v>2149</v>
      </c>
      <c r="D102" s="1078">
        <v>45725.0</v>
      </c>
      <c r="E102" s="1077"/>
      <c r="F102" s="1104" t="s">
        <v>228</v>
      </c>
      <c r="G102" s="1091" t="s">
        <v>2150</v>
      </c>
      <c r="H102" s="1082" t="s">
        <v>1956</v>
      </c>
      <c r="I102" s="1083">
        <v>11.0</v>
      </c>
      <c r="J102" s="1084"/>
      <c r="K102" s="1084" t="s">
        <v>2151</v>
      </c>
      <c r="L102" s="1084" t="s">
        <v>2152</v>
      </c>
      <c r="M102" s="1085"/>
      <c r="N102" s="1085"/>
      <c r="O102" s="1085"/>
      <c r="P102" s="1085"/>
      <c r="Q102" s="1086"/>
      <c r="R102" s="1086"/>
      <c r="S102" s="1086"/>
      <c r="T102" s="1086"/>
      <c r="U102" s="1086"/>
      <c r="V102" s="1086"/>
      <c r="W102" s="1086"/>
      <c r="X102" s="1086"/>
      <c r="Y102" s="1086"/>
      <c r="Z102" s="1086"/>
      <c r="AA102" s="1086"/>
      <c r="AB102" s="1086"/>
      <c r="AC102" s="1086"/>
      <c r="AD102" s="1086"/>
      <c r="AE102" s="1086"/>
      <c r="AF102" s="1086"/>
    </row>
    <row r="103">
      <c r="A103" s="1077">
        <v>88.0</v>
      </c>
      <c r="B103" s="1083"/>
      <c r="C103" s="1083" t="s">
        <v>2145</v>
      </c>
      <c r="D103" s="1078">
        <v>45725.0</v>
      </c>
      <c r="E103" s="1077"/>
      <c r="F103" s="1106" t="s">
        <v>288</v>
      </c>
      <c r="G103" s="1096" t="s">
        <v>2153</v>
      </c>
      <c r="H103" s="1104" t="s">
        <v>300</v>
      </c>
      <c r="I103" s="1099">
        <v>0.0</v>
      </c>
      <c r="J103" s="1095"/>
      <c r="K103" s="1095"/>
      <c r="L103" s="1095"/>
      <c r="M103" s="1095"/>
      <c r="N103" s="1095"/>
      <c r="O103" s="1095"/>
      <c r="P103" s="1095"/>
      <c r="AF103" s="1086"/>
    </row>
    <row r="104">
      <c r="A104" s="1077">
        <v>89.0</v>
      </c>
      <c r="B104" s="1083"/>
      <c r="C104" s="1083" t="s">
        <v>2154</v>
      </c>
      <c r="D104" s="1078">
        <v>45725.0</v>
      </c>
      <c r="E104" s="1077"/>
      <c r="F104" s="1106" t="s">
        <v>283</v>
      </c>
      <c r="G104" s="1113" t="s">
        <v>2155</v>
      </c>
      <c r="H104" s="1104" t="s">
        <v>319</v>
      </c>
      <c r="I104" s="1099">
        <v>7.0</v>
      </c>
      <c r="J104" s="1095"/>
      <c r="K104" s="1095"/>
      <c r="L104" s="1095"/>
      <c r="M104" s="1085"/>
      <c r="N104" s="1085"/>
      <c r="O104" s="1085"/>
      <c r="P104" s="1085"/>
      <c r="Q104" s="1086"/>
      <c r="R104" s="1086"/>
      <c r="S104" s="1086"/>
      <c r="T104" s="1086"/>
      <c r="U104" s="1086"/>
      <c r="V104" s="1086"/>
      <c r="W104" s="1086"/>
      <c r="X104" s="1086"/>
      <c r="Y104" s="1086"/>
      <c r="Z104" s="1086"/>
      <c r="AA104" s="1086"/>
      <c r="AB104" s="1086"/>
      <c r="AC104" s="1086"/>
      <c r="AD104" s="1086"/>
      <c r="AE104" s="1086"/>
      <c r="AF104" s="1086"/>
    </row>
    <row r="105">
      <c r="A105" s="1077">
        <v>90.0</v>
      </c>
      <c r="B105" s="1083"/>
      <c r="C105" s="1083" t="s">
        <v>2156</v>
      </c>
      <c r="D105" s="1078">
        <v>45725.0</v>
      </c>
      <c r="E105" s="1095"/>
      <c r="F105" s="1104" t="s">
        <v>226</v>
      </c>
      <c r="G105" s="1096" t="s">
        <v>2157</v>
      </c>
      <c r="H105" s="1104" t="s">
        <v>308</v>
      </c>
      <c r="I105" s="1099">
        <v>7.0</v>
      </c>
      <c r="J105" s="1095"/>
      <c r="K105" s="1095"/>
      <c r="L105" s="1085"/>
      <c r="M105" s="1085"/>
      <c r="N105" s="1084" t="s">
        <v>2158</v>
      </c>
      <c r="O105" s="1085"/>
      <c r="P105" s="1085"/>
      <c r="Q105" s="1086"/>
      <c r="R105" s="1086"/>
      <c r="S105" s="1086"/>
      <c r="T105" s="1086"/>
      <c r="U105" s="1086"/>
      <c r="V105" s="1086"/>
      <c r="W105" s="1086"/>
      <c r="X105" s="1086"/>
      <c r="Y105" s="1086"/>
      <c r="Z105" s="1086"/>
      <c r="AA105" s="1086"/>
      <c r="AB105" s="1086"/>
      <c r="AC105" s="1086"/>
      <c r="AD105" s="1086"/>
      <c r="AE105" s="1086"/>
      <c r="AF105" s="1086"/>
    </row>
    <row r="106">
      <c r="A106" s="1077">
        <v>91.0</v>
      </c>
      <c r="B106" s="1099"/>
      <c r="C106" s="1099" t="s">
        <v>2159</v>
      </c>
      <c r="D106" s="1078">
        <v>45725.0</v>
      </c>
      <c r="E106" s="1095"/>
      <c r="F106" s="1104" t="s">
        <v>346</v>
      </c>
      <c r="G106" s="1096" t="s">
        <v>2160</v>
      </c>
      <c r="H106" s="1104" t="s">
        <v>396</v>
      </c>
      <c r="I106" s="1099">
        <v>1.0</v>
      </c>
      <c r="J106" s="1095"/>
      <c r="K106" s="1095"/>
      <c r="L106" s="1085"/>
      <c r="M106" s="1085"/>
      <c r="N106" s="1085"/>
      <c r="O106" s="1085"/>
      <c r="P106" s="1085"/>
      <c r="Q106" s="1086"/>
      <c r="R106" s="1086"/>
      <c r="S106" s="1086"/>
      <c r="T106" s="1086"/>
      <c r="U106" s="1086"/>
      <c r="V106" s="1086"/>
      <c r="W106" s="1086"/>
      <c r="X106" s="1086"/>
      <c r="Y106" s="1086"/>
      <c r="Z106" s="1086"/>
      <c r="AA106" s="1086"/>
      <c r="AB106" s="1086"/>
      <c r="AC106" s="1086"/>
      <c r="AD106" s="1086"/>
      <c r="AE106" s="1086"/>
      <c r="AF106" s="1086"/>
    </row>
    <row r="107">
      <c r="A107" s="1077">
        <v>92.0</v>
      </c>
      <c r="B107" s="1099"/>
      <c r="C107" s="1099" t="s">
        <v>2161</v>
      </c>
      <c r="D107" s="1078">
        <v>45725.0</v>
      </c>
      <c r="E107" s="1095"/>
      <c r="F107" s="1104" t="s">
        <v>2034</v>
      </c>
      <c r="G107" s="1096" t="s">
        <v>2162</v>
      </c>
      <c r="H107" s="1104" t="s">
        <v>155</v>
      </c>
      <c r="I107" s="1099">
        <v>12.0</v>
      </c>
      <c r="J107" s="1095"/>
      <c r="K107" s="1095"/>
      <c r="L107" s="1095"/>
      <c r="M107" s="1085"/>
      <c r="N107" s="1085"/>
      <c r="O107" s="1085"/>
      <c r="P107" s="1085"/>
      <c r="Q107" s="1086"/>
      <c r="R107" s="1086"/>
      <c r="S107" s="1086"/>
      <c r="T107" s="1086"/>
      <c r="U107" s="1086"/>
      <c r="V107" s="1086"/>
      <c r="W107" s="1086"/>
      <c r="X107" s="1086"/>
      <c r="Y107" s="1086"/>
      <c r="Z107" s="1086"/>
      <c r="AA107" s="1086"/>
      <c r="AB107" s="1086"/>
      <c r="AC107" s="1086"/>
      <c r="AD107" s="1086"/>
      <c r="AE107" s="1086"/>
      <c r="AF107" s="1086"/>
    </row>
    <row r="108">
      <c r="A108" s="1077">
        <v>93.0</v>
      </c>
      <c r="B108" s="1099"/>
      <c r="C108" s="1099" t="s">
        <v>2163</v>
      </c>
      <c r="D108" s="1078">
        <v>45725.0</v>
      </c>
      <c r="E108" s="1095"/>
      <c r="F108" s="1106" t="s">
        <v>354</v>
      </c>
      <c r="G108" s="1096" t="s">
        <v>2164</v>
      </c>
      <c r="H108" s="1082" t="s">
        <v>393</v>
      </c>
      <c r="I108" s="1083">
        <v>0.0</v>
      </c>
      <c r="J108" s="1095"/>
      <c r="K108" s="1095"/>
      <c r="L108" s="1095"/>
      <c r="M108" s="1085"/>
      <c r="N108" s="1085"/>
      <c r="O108" s="1085"/>
      <c r="P108" s="1085"/>
      <c r="Q108" s="1086"/>
      <c r="R108" s="1086"/>
      <c r="S108" s="1086"/>
      <c r="T108" s="1086"/>
      <c r="U108" s="1086"/>
      <c r="V108" s="1086"/>
      <c r="W108" s="1086"/>
      <c r="X108" s="1086"/>
      <c r="Y108" s="1086"/>
      <c r="Z108" s="1086"/>
      <c r="AA108" s="1086"/>
      <c r="AB108" s="1086"/>
      <c r="AC108" s="1086"/>
      <c r="AD108" s="1086"/>
      <c r="AE108" s="1086"/>
      <c r="AF108" s="1086"/>
    </row>
    <row r="109">
      <c r="A109" s="1077">
        <v>94.0</v>
      </c>
      <c r="B109" s="1083"/>
      <c r="C109" s="1083"/>
      <c r="D109" s="1078">
        <v>45725.0</v>
      </c>
      <c r="E109" s="1077"/>
      <c r="F109" s="1104" t="s">
        <v>247</v>
      </c>
      <c r="G109" s="1091" t="s">
        <v>2165</v>
      </c>
      <c r="H109" s="1082" t="s">
        <v>347</v>
      </c>
      <c r="I109" s="1083">
        <v>3.0</v>
      </c>
      <c r="J109" s="1085"/>
      <c r="K109" s="1085"/>
      <c r="L109" s="1085"/>
      <c r="M109" s="1085"/>
      <c r="N109" s="1085"/>
      <c r="O109" s="1085"/>
      <c r="P109" s="1085"/>
      <c r="Q109" s="1086"/>
      <c r="R109" s="1086"/>
      <c r="S109" s="1086"/>
      <c r="T109" s="1086"/>
      <c r="U109" s="1086"/>
      <c r="V109" s="1086"/>
      <c r="W109" s="1086"/>
      <c r="X109" s="1086"/>
      <c r="Y109" s="1086"/>
      <c r="Z109" s="1086"/>
      <c r="AA109" s="1086"/>
      <c r="AB109" s="1086"/>
      <c r="AC109" s="1086"/>
      <c r="AD109" s="1086"/>
      <c r="AE109" s="1086"/>
      <c r="AF109" s="1086"/>
    </row>
    <row r="110">
      <c r="A110" s="1077">
        <v>95.0</v>
      </c>
      <c r="B110" s="1083"/>
      <c r="C110" s="1083" t="s">
        <v>1903</v>
      </c>
      <c r="D110" s="1078">
        <v>45734.0</v>
      </c>
      <c r="E110" s="1077"/>
      <c r="F110" s="1082" t="s">
        <v>2133</v>
      </c>
      <c r="G110" s="1096" t="s">
        <v>2166</v>
      </c>
      <c r="H110" s="1082" t="s">
        <v>373</v>
      </c>
      <c r="I110" s="1083">
        <v>2.0</v>
      </c>
      <c r="J110" s="1084"/>
      <c r="K110" s="1084" t="s">
        <v>2167</v>
      </c>
      <c r="L110" s="1084" t="s">
        <v>2168</v>
      </c>
      <c r="M110" s="1085"/>
      <c r="N110" s="1085"/>
      <c r="O110" s="1085"/>
      <c r="P110" s="1085"/>
      <c r="Q110" s="1086"/>
      <c r="R110" s="1086"/>
      <c r="S110" s="1086"/>
      <c r="T110" s="1086"/>
      <c r="U110" s="1086"/>
      <c r="V110" s="1086"/>
      <c r="W110" s="1086"/>
      <c r="X110" s="1086"/>
      <c r="Y110" s="1086"/>
      <c r="Z110" s="1086"/>
      <c r="AA110" s="1086"/>
      <c r="AB110" s="1086"/>
      <c r="AC110" s="1086"/>
      <c r="AD110" s="1086"/>
      <c r="AE110" s="1086"/>
      <c r="AF110" s="1086"/>
    </row>
    <row r="111" ht="156.75" customHeight="1">
      <c r="A111" s="1077">
        <v>96.0</v>
      </c>
      <c r="B111" s="1083">
        <v>4.0</v>
      </c>
      <c r="C111" s="1083" t="s">
        <v>2169</v>
      </c>
      <c r="D111" s="1078">
        <v>45735.0</v>
      </c>
      <c r="E111" s="1077"/>
      <c r="F111" s="1104" t="s">
        <v>226</v>
      </c>
      <c r="G111" s="1105"/>
      <c r="H111" s="1082" t="s">
        <v>334</v>
      </c>
      <c r="I111" s="1077"/>
      <c r="J111" s="1084" t="s">
        <v>2170</v>
      </c>
      <c r="K111" s="1084"/>
      <c r="L111" s="1085"/>
      <c r="M111" s="1085"/>
      <c r="N111" s="1085"/>
      <c r="O111" s="1085"/>
      <c r="P111" s="1085"/>
      <c r="Q111" s="1086"/>
      <c r="R111" s="1086"/>
      <c r="S111" s="1086"/>
      <c r="T111" s="1086"/>
      <c r="U111" s="1086"/>
      <c r="V111" s="1086"/>
      <c r="W111" s="1086"/>
      <c r="X111" s="1086"/>
      <c r="Y111" s="1086"/>
      <c r="Z111" s="1086"/>
      <c r="AA111" s="1086"/>
      <c r="AB111" s="1086"/>
      <c r="AC111" s="1086"/>
      <c r="AD111" s="1086"/>
      <c r="AE111" s="1086"/>
      <c r="AF111" s="1086"/>
    </row>
    <row r="112" ht="267.75" customHeight="1">
      <c r="A112" s="1077">
        <v>97.0</v>
      </c>
      <c r="B112" s="1077"/>
      <c r="C112" s="1083" t="s">
        <v>2169</v>
      </c>
      <c r="D112" s="1078">
        <v>45735.0</v>
      </c>
      <c r="E112" s="1077"/>
      <c r="F112" s="1104" t="s">
        <v>238</v>
      </c>
      <c r="G112" s="1087" t="s">
        <v>2171</v>
      </c>
      <c r="H112" s="1082" t="s">
        <v>170</v>
      </c>
      <c r="I112" s="1083">
        <v>1.0</v>
      </c>
      <c r="J112" s="1084" t="s">
        <v>2172</v>
      </c>
      <c r="K112" s="1085"/>
      <c r="L112" s="1085"/>
      <c r="M112" s="1085"/>
      <c r="N112" s="1085"/>
      <c r="O112" s="1085"/>
      <c r="P112" s="1085"/>
      <c r="Q112" s="1086"/>
      <c r="R112" s="1086"/>
      <c r="S112" s="1086"/>
      <c r="T112" s="1086"/>
      <c r="U112" s="1086"/>
      <c r="V112" s="1086"/>
      <c r="W112" s="1086"/>
      <c r="X112" s="1086"/>
      <c r="Y112" s="1086"/>
      <c r="Z112" s="1086"/>
      <c r="AA112" s="1086"/>
      <c r="AB112" s="1086"/>
      <c r="AC112" s="1086"/>
      <c r="AD112" s="1086"/>
      <c r="AE112" s="1086"/>
      <c r="AF112" s="1086"/>
    </row>
    <row r="113">
      <c r="A113" s="1077">
        <v>98.0</v>
      </c>
      <c r="B113" s="1077"/>
      <c r="C113" s="1083" t="s">
        <v>2169</v>
      </c>
      <c r="D113" s="1078">
        <v>45735.0</v>
      </c>
      <c r="E113" s="1077"/>
      <c r="F113" s="1104" t="s">
        <v>288</v>
      </c>
      <c r="G113" s="1091" t="s">
        <v>2173</v>
      </c>
      <c r="H113" s="1082" t="s">
        <v>300</v>
      </c>
      <c r="I113" s="1083">
        <v>8.0</v>
      </c>
      <c r="J113" s="1085"/>
      <c r="K113" s="1084" t="s">
        <v>2174</v>
      </c>
      <c r="L113" s="1116" t="s">
        <v>2175</v>
      </c>
      <c r="M113" s="1085"/>
      <c r="N113" s="1085"/>
      <c r="O113" s="1085"/>
      <c r="P113" s="1085"/>
      <c r="Q113" s="1086"/>
      <c r="R113" s="1086"/>
      <c r="S113" s="1086"/>
      <c r="T113" s="1086"/>
      <c r="U113" s="1086"/>
      <c r="V113" s="1086"/>
      <c r="W113" s="1086"/>
      <c r="X113" s="1086"/>
      <c r="Y113" s="1086"/>
      <c r="Z113" s="1086"/>
      <c r="AA113" s="1086"/>
      <c r="AB113" s="1086"/>
      <c r="AC113" s="1086"/>
      <c r="AD113" s="1086"/>
      <c r="AE113" s="1086"/>
      <c r="AF113" s="1086"/>
    </row>
    <row r="114" ht="231.0" customHeight="1">
      <c r="A114" s="1077">
        <v>99.0</v>
      </c>
      <c r="B114" s="1077"/>
      <c r="C114" s="1083" t="s">
        <v>2169</v>
      </c>
      <c r="D114" s="1078">
        <v>45736.0</v>
      </c>
      <c r="E114" s="1077"/>
      <c r="F114" s="1106" t="s">
        <v>251</v>
      </c>
      <c r="G114" s="1105"/>
      <c r="H114" s="1082" t="s">
        <v>317</v>
      </c>
      <c r="I114" s="1083">
        <v>2.0</v>
      </c>
      <c r="J114" s="1084" t="s">
        <v>2176</v>
      </c>
      <c r="K114" s="1085"/>
      <c r="L114" s="1085"/>
      <c r="M114" s="1085"/>
      <c r="N114" s="1085"/>
      <c r="O114" s="1085"/>
      <c r="P114" s="1085"/>
      <c r="Q114" s="1086"/>
      <c r="R114" s="1086"/>
      <c r="S114" s="1086"/>
      <c r="T114" s="1086"/>
      <c r="U114" s="1086"/>
      <c r="V114" s="1086"/>
      <c r="W114" s="1086"/>
      <c r="X114" s="1086"/>
      <c r="Y114" s="1086"/>
      <c r="Z114" s="1086"/>
      <c r="AA114" s="1086"/>
      <c r="AB114" s="1086"/>
      <c r="AC114" s="1086"/>
      <c r="AD114" s="1086"/>
      <c r="AE114" s="1086"/>
      <c r="AF114" s="1086"/>
    </row>
    <row r="115">
      <c r="A115" s="1077">
        <v>100.0</v>
      </c>
      <c r="B115" s="1077"/>
      <c r="C115" s="1077"/>
      <c r="D115" s="1077"/>
      <c r="E115" s="1077"/>
      <c r="F115" s="1106"/>
      <c r="G115" s="1105"/>
      <c r="H115" s="1082" t="s">
        <v>393</v>
      </c>
      <c r="I115" s="1083">
        <v>1.0</v>
      </c>
      <c r="J115" s="1084" t="s">
        <v>2177</v>
      </c>
      <c r="K115" s="1085"/>
      <c r="L115" s="1085"/>
      <c r="M115" s="1085"/>
      <c r="N115" s="1085"/>
      <c r="O115" s="1085"/>
      <c r="P115" s="1085"/>
      <c r="Q115" s="1086"/>
      <c r="R115" s="1086"/>
      <c r="S115" s="1086"/>
      <c r="T115" s="1086"/>
      <c r="U115" s="1086"/>
      <c r="V115" s="1086"/>
      <c r="W115" s="1086"/>
      <c r="X115" s="1086"/>
      <c r="Y115" s="1086"/>
      <c r="Z115" s="1086"/>
      <c r="AA115" s="1086"/>
      <c r="AB115" s="1086"/>
      <c r="AC115" s="1086"/>
      <c r="AD115" s="1086"/>
      <c r="AE115" s="1086"/>
      <c r="AF115" s="1086"/>
    </row>
    <row r="116">
      <c r="A116" s="1077"/>
      <c r="B116" s="1077"/>
      <c r="C116" s="1083" t="s">
        <v>2141</v>
      </c>
      <c r="D116" s="1117">
        <v>45766.0</v>
      </c>
      <c r="E116" s="1077"/>
      <c r="F116" s="1104" t="s">
        <v>247</v>
      </c>
      <c r="G116" s="1087" t="s">
        <v>2178</v>
      </c>
      <c r="H116" s="1082" t="s">
        <v>295</v>
      </c>
      <c r="I116" s="1083">
        <v>11.0</v>
      </c>
      <c r="J116" s="1085"/>
      <c r="K116" s="1084" t="s">
        <v>2179</v>
      </c>
      <c r="L116" s="1084" t="s">
        <v>2180</v>
      </c>
      <c r="M116" s="1085"/>
      <c r="N116" s="1085"/>
      <c r="O116" s="1085"/>
      <c r="P116" s="1085"/>
      <c r="Q116" s="1086"/>
      <c r="R116" s="1086"/>
      <c r="S116" s="1086"/>
      <c r="T116" s="1086"/>
      <c r="U116" s="1086"/>
      <c r="V116" s="1086"/>
      <c r="W116" s="1086"/>
      <c r="X116" s="1086"/>
      <c r="Y116" s="1086"/>
      <c r="Z116" s="1086"/>
      <c r="AA116" s="1086"/>
      <c r="AB116" s="1086"/>
      <c r="AC116" s="1086"/>
      <c r="AD116" s="1086"/>
      <c r="AE116" s="1086"/>
      <c r="AF116" s="1086"/>
    </row>
    <row r="117">
      <c r="A117" s="1077"/>
      <c r="B117" s="1077"/>
      <c r="C117" s="1083" t="s">
        <v>2181</v>
      </c>
      <c r="D117" s="1077"/>
      <c r="E117" s="1077"/>
      <c r="F117" s="1106"/>
      <c r="G117" s="1105"/>
      <c r="H117" s="1088"/>
      <c r="I117" s="1077"/>
      <c r="J117" s="1085"/>
      <c r="K117" s="1084" t="s">
        <v>2182</v>
      </c>
      <c r="L117" s="1084" t="s">
        <v>2183</v>
      </c>
      <c r="M117" s="1085"/>
      <c r="N117" s="1085"/>
      <c r="O117" s="1085"/>
      <c r="P117" s="1085"/>
      <c r="Q117" s="1086"/>
      <c r="R117" s="1086"/>
      <c r="S117" s="1086"/>
      <c r="T117" s="1086"/>
      <c r="U117" s="1086"/>
      <c r="V117" s="1086"/>
      <c r="W117" s="1086"/>
      <c r="X117" s="1086"/>
      <c r="Y117" s="1086"/>
      <c r="Z117" s="1086"/>
      <c r="AA117" s="1086"/>
      <c r="AB117" s="1086"/>
      <c r="AC117" s="1086"/>
      <c r="AD117" s="1086"/>
      <c r="AE117" s="1086"/>
      <c r="AF117" s="1086"/>
    </row>
    <row r="118" ht="55.5" customHeight="1">
      <c r="A118" s="1118"/>
      <c r="B118" s="1118"/>
      <c r="C118" s="1119" t="s">
        <v>2145</v>
      </c>
      <c r="D118" s="1118"/>
      <c r="E118" s="1118"/>
      <c r="F118" s="1120" t="s">
        <v>354</v>
      </c>
      <c r="G118" s="1121" t="s">
        <v>2184</v>
      </c>
      <c r="H118" s="1122" t="s">
        <v>393</v>
      </c>
      <c r="I118" s="1119">
        <v>3.0</v>
      </c>
      <c r="J118" s="1123"/>
      <c r="K118" s="1124" t="s">
        <v>2185</v>
      </c>
      <c r="L118" s="1124" t="s">
        <v>2186</v>
      </c>
      <c r="M118" s="1123"/>
      <c r="N118" s="1123"/>
      <c r="O118" s="1123"/>
      <c r="P118" s="1123"/>
      <c r="Q118" s="1086"/>
      <c r="R118" s="1086"/>
      <c r="S118" s="1086"/>
      <c r="T118" s="1086"/>
      <c r="U118" s="1086"/>
      <c r="V118" s="1086"/>
      <c r="W118" s="1086"/>
      <c r="X118" s="1086"/>
      <c r="Y118" s="1086"/>
      <c r="Z118" s="1086"/>
      <c r="AA118" s="1086"/>
      <c r="AB118" s="1086"/>
      <c r="AC118" s="1086"/>
      <c r="AD118" s="1086"/>
      <c r="AE118" s="1086"/>
      <c r="AF118" s="1086"/>
    </row>
    <row r="119" ht="55.5" customHeight="1">
      <c r="A119" s="1118"/>
      <c r="B119" s="1118"/>
      <c r="C119" s="1119" t="s">
        <v>2187</v>
      </c>
      <c r="D119" s="1118"/>
      <c r="E119" s="1118"/>
      <c r="F119" s="1106" t="s">
        <v>241</v>
      </c>
      <c r="G119" s="1087" t="s">
        <v>2142</v>
      </c>
      <c r="H119" s="1082" t="s">
        <v>326</v>
      </c>
      <c r="I119" s="1119">
        <v>10.0</v>
      </c>
      <c r="J119" s="1123"/>
      <c r="K119" s="1124" t="s">
        <v>2188</v>
      </c>
      <c r="L119" s="1124" t="s">
        <v>2189</v>
      </c>
      <c r="M119" s="1123"/>
      <c r="N119" s="1123"/>
      <c r="O119" s="1123"/>
      <c r="P119" s="1123"/>
      <c r="Q119" s="1086"/>
      <c r="R119" s="1086"/>
      <c r="S119" s="1086"/>
      <c r="T119" s="1086"/>
      <c r="U119" s="1086"/>
      <c r="V119" s="1086"/>
      <c r="W119" s="1086"/>
      <c r="X119" s="1086"/>
      <c r="Y119" s="1086"/>
      <c r="Z119" s="1086"/>
      <c r="AA119" s="1086"/>
      <c r="AB119" s="1086"/>
      <c r="AC119" s="1086"/>
      <c r="AD119" s="1086"/>
      <c r="AE119" s="1086"/>
      <c r="AF119" s="1086"/>
    </row>
    <row r="120" ht="55.5" customHeight="1">
      <c r="A120" s="1118"/>
      <c r="B120" s="1118"/>
      <c r="C120" s="1119" t="s">
        <v>2163</v>
      </c>
      <c r="D120" s="1125">
        <v>45790.0</v>
      </c>
      <c r="E120" s="1118"/>
      <c r="F120" s="1120" t="s">
        <v>226</v>
      </c>
      <c r="G120" s="1126"/>
      <c r="H120" s="1122" t="s">
        <v>380</v>
      </c>
      <c r="I120" s="1119">
        <v>6.0</v>
      </c>
      <c r="J120" s="1123"/>
      <c r="K120" s="1124" t="s">
        <v>2190</v>
      </c>
      <c r="L120" s="1127" t="s">
        <v>2191</v>
      </c>
      <c r="M120" s="1123"/>
      <c r="N120" s="1124" t="s">
        <v>2192</v>
      </c>
      <c r="O120" s="1123"/>
      <c r="P120" s="1123"/>
      <c r="Q120" s="1086"/>
      <c r="R120" s="1086"/>
      <c r="S120" s="1086"/>
      <c r="T120" s="1086"/>
      <c r="U120" s="1086"/>
      <c r="V120" s="1086"/>
      <c r="W120" s="1086"/>
      <c r="X120" s="1086"/>
      <c r="Y120" s="1086"/>
      <c r="Z120" s="1086"/>
      <c r="AA120" s="1086"/>
      <c r="AB120" s="1086"/>
      <c r="AC120" s="1086"/>
      <c r="AD120" s="1086"/>
      <c r="AE120" s="1086"/>
      <c r="AF120" s="1086"/>
    </row>
    <row r="121">
      <c r="A121" s="1128"/>
      <c r="B121" s="1128"/>
      <c r="C121" s="1129" t="s">
        <v>2154</v>
      </c>
      <c r="D121" s="1130">
        <v>45792.0</v>
      </c>
      <c r="E121" s="1128"/>
      <c r="F121" s="1131" t="s">
        <v>226</v>
      </c>
      <c r="G121" s="1132"/>
      <c r="H121" s="1133" t="s">
        <v>380</v>
      </c>
      <c r="I121" s="1129">
        <v>6.0</v>
      </c>
      <c r="J121" s="1134"/>
      <c r="K121" s="1135" t="s">
        <v>2193</v>
      </c>
      <c r="L121" s="1136" t="s">
        <v>2194</v>
      </c>
      <c r="M121" s="1134"/>
      <c r="N121" s="1135"/>
      <c r="O121" s="1134"/>
      <c r="P121" s="1134"/>
      <c r="Q121" s="1128"/>
      <c r="R121" s="1128"/>
      <c r="S121" s="1128"/>
      <c r="T121" s="1128"/>
      <c r="U121" s="1128"/>
      <c r="V121" s="1128"/>
      <c r="W121" s="1128"/>
      <c r="X121" s="1128"/>
      <c r="Y121" s="1128"/>
      <c r="Z121" s="1128"/>
      <c r="AA121" s="1128"/>
      <c r="AB121" s="1128"/>
      <c r="AC121" s="1128"/>
      <c r="AD121" s="1128"/>
      <c r="AE121" s="1128"/>
      <c r="AF121" s="1128"/>
    </row>
    <row r="122">
      <c r="A122" s="1128"/>
      <c r="B122" s="1128"/>
      <c r="C122" s="1129" t="s">
        <v>2159</v>
      </c>
      <c r="D122" s="1130">
        <v>45792.0</v>
      </c>
      <c r="E122" s="1128"/>
      <c r="F122" s="1106" t="s">
        <v>251</v>
      </c>
      <c r="G122" s="1137"/>
      <c r="H122" s="1133" t="s">
        <v>317</v>
      </c>
      <c r="I122" s="1129">
        <v>11.0</v>
      </c>
      <c r="J122" s="1134"/>
      <c r="K122" s="1135" t="s">
        <v>2195</v>
      </c>
      <c r="L122" s="1135" t="s">
        <v>2196</v>
      </c>
      <c r="M122" s="1134"/>
      <c r="N122" s="1134"/>
      <c r="O122" s="1134"/>
      <c r="P122" s="1134"/>
      <c r="Q122" s="1128"/>
      <c r="R122" s="1128"/>
      <c r="S122" s="1128"/>
      <c r="T122" s="1128"/>
      <c r="U122" s="1128"/>
      <c r="V122" s="1128"/>
      <c r="W122" s="1128"/>
      <c r="X122" s="1128"/>
      <c r="Y122" s="1128"/>
      <c r="Z122" s="1128"/>
      <c r="AA122" s="1128"/>
      <c r="AB122" s="1128"/>
      <c r="AC122" s="1128"/>
      <c r="AD122" s="1128"/>
      <c r="AE122" s="1128"/>
      <c r="AF122" s="1128"/>
    </row>
    <row r="123">
      <c r="A123" s="1128"/>
      <c r="B123" s="1128"/>
      <c r="C123" s="1129" t="s">
        <v>1903</v>
      </c>
      <c r="D123" s="1130">
        <v>45792.0</v>
      </c>
      <c r="E123" s="1128"/>
      <c r="F123" s="1106" t="s">
        <v>283</v>
      </c>
      <c r="G123" s="1137"/>
      <c r="H123" s="1133" t="s">
        <v>400</v>
      </c>
      <c r="I123" s="1129">
        <v>4.0</v>
      </c>
      <c r="J123" s="1134"/>
      <c r="K123" s="1135" t="s">
        <v>2197</v>
      </c>
      <c r="L123" s="1135" t="s">
        <v>2198</v>
      </c>
      <c r="M123" s="1134"/>
      <c r="N123" s="1134"/>
      <c r="O123" s="1134"/>
      <c r="P123" s="1134"/>
      <c r="Q123" s="1128"/>
      <c r="R123" s="1128"/>
      <c r="S123" s="1128"/>
      <c r="T123" s="1128"/>
      <c r="U123" s="1128"/>
      <c r="V123" s="1128"/>
      <c r="W123" s="1128"/>
      <c r="X123" s="1128"/>
      <c r="Y123" s="1128"/>
      <c r="Z123" s="1128"/>
      <c r="AA123" s="1128"/>
      <c r="AB123" s="1128"/>
      <c r="AC123" s="1128"/>
      <c r="AD123" s="1128"/>
      <c r="AE123" s="1128"/>
      <c r="AF123" s="1128"/>
    </row>
    <row r="124">
      <c r="A124" s="1128"/>
      <c r="B124" s="1128"/>
      <c r="C124" s="1129" t="s">
        <v>2199</v>
      </c>
      <c r="D124" s="1130">
        <v>45792.0</v>
      </c>
      <c r="E124" s="1128"/>
      <c r="F124" s="1120" t="s">
        <v>354</v>
      </c>
      <c r="G124" s="1137"/>
      <c r="H124" s="1122" t="s">
        <v>393</v>
      </c>
      <c r="I124" s="1119">
        <v>3.0</v>
      </c>
      <c r="J124" s="1134"/>
      <c r="K124" s="1135" t="s">
        <v>2200</v>
      </c>
      <c r="L124" s="1135" t="s">
        <v>2201</v>
      </c>
      <c r="M124" s="1134"/>
      <c r="N124" s="1134"/>
      <c r="O124" s="1134"/>
      <c r="P124" s="1134"/>
      <c r="Q124" s="1128"/>
      <c r="R124" s="1128"/>
      <c r="S124" s="1128"/>
      <c r="T124" s="1128"/>
      <c r="U124" s="1128"/>
      <c r="V124" s="1128"/>
      <c r="W124" s="1128"/>
      <c r="X124" s="1128"/>
      <c r="Y124" s="1128"/>
      <c r="Z124" s="1128"/>
      <c r="AA124" s="1128"/>
      <c r="AB124" s="1128"/>
      <c r="AC124" s="1128"/>
      <c r="AD124" s="1128"/>
      <c r="AE124" s="1128"/>
      <c r="AF124" s="1128"/>
    </row>
    <row r="125">
      <c r="A125" s="1128"/>
      <c r="B125" s="1128"/>
      <c r="C125" s="1129" t="s">
        <v>2187</v>
      </c>
      <c r="D125" s="1130">
        <v>45792.0</v>
      </c>
      <c r="E125" s="1128"/>
      <c r="F125" s="1131" t="s">
        <v>226</v>
      </c>
      <c r="G125" s="1132"/>
      <c r="H125" s="1133" t="s">
        <v>380</v>
      </c>
      <c r="I125" s="1129">
        <v>5.0</v>
      </c>
      <c r="J125" s="1134"/>
      <c r="K125" s="1135" t="s">
        <v>2202</v>
      </c>
      <c r="L125" s="1135" t="s">
        <v>2203</v>
      </c>
      <c r="M125" s="1134"/>
      <c r="N125" s="1134"/>
      <c r="O125" s="1134"/>
      <c r="P125" s="1134"/>
      <c r="Q125" s="1128"/>
      <c r="R125" s="1128"/>
      <c r="S125" s="1128"/>
      <c r="T125" s="1128"/>
      <c r="U125" s="1128"/>
      <c r="V125" s="1128"/>
      <c r="W125" s="1128"/>
      <c r="X125" s="1128"/>
      <c r="Y125" s="1128"/>
      <c r="Z125" s="1128"/>
      <c r="AA125" s="1128"/>
      <c r="AB125" s="1128"/>
      <c r="AC125" s="1128"/>
      <c r="AD125" s="1128"/>
      <c r="AE125" s="1128"/>
      <c r="AF125" s="1128"/>
    </row>
    <row r="126">
      <c r="A126" s="1128"/>
      <c r="B126" s="1128"/>
      <c r="C126" s="1129" t="s">
        <v>2045</v>
      </c>
      <c r="D126" s="1130">
        <v>45792.0</v>
      </c>
      <c r="E126" s="1128"/>
      <c r="F126" s="1082" t="s">
        <v>228</v>
      </c>
      <c r="G126" s="1137"/>
      <c r="H126" s="1133" t="s">
        <v>404</v>
      </c>
      <c r="I126" s="1129">
        <v>2.0</v>
      </c>
      <c r="J126" s="1134"/>
      <c r="K126" s="1135" t="s">
        <v>2204</v>
      </c>
      <c r="L126" s="1135" t="s">
        <v>2205</v>
      </c>
      <c r="M126" s="1134"/>
      <c r="N126" s="1134"/>
      <c r="O126" s="1134"/>
      <c r="P126" s="1134"/>
      <c r="Q126" s="1128"/>
      <c r="R126" s="1128"/>
      <c r="S126" s="1128"/>
      <c r="T126" s="1128"/>
      <c r="U126" s="1128"/>
      <c r="V126" s="1128"/>
      <c r="W126" s="1128"/>
      <c r="X126" s="1128"/>
      <c r="Y126" s="1128"/>
      <c r="Z126" s="1128"/>
      <c r="AA126" s="1128"/>
      <c r="AB126" s="1128"/>
      <c r="AC126" s="1128"/>
      <c r="AD126" s="1128"/>
      <c r="AE126" s="1128"/>
      <c r="AF126" s="1128"/>
    </row>
    <row r="127">
      <c r="A127" s="1128"/>
      <c r="B127" s="1128"/>
      <c r="C127" s="1129" t="s">
        <v>1903</v>
      </c>
      <c r="D127" s="1130">
        <v>45792.0</v>
      </c>
      <c r="E127" s="1128"/>
      <c r="F127" s="1082" t="s">
        <v>228</v>
      </c>
      <c r="G127" s="1137"/>
      <c r="H127" s="1133" t="s">
        <v>404</v>
      </c>
      <c r="I127" s="1129">
        <v>2.0</v>
      </c>
      <c r="J127" s="1134"/>
      <c r="K127" s="1135" t="s">
        <v>2206</v>
      </c>
      <c r="L127" s="1135" t="s">
        <v>2207</v>
      </c>
      <c r="M127" s="1134"/>
      <c r="N127" s="1134"/>
      <c r="O127" s="1134"/>
      <c r="P127" s="1134"/>
      <c r="Q127" s="1128"/>
      <c r="R127" s="1128"/>
      <c r="S127" s="1128"/>
      <c r="T127" s="1128"/>
      <c r="U127" s="1128"/>
      <c r="V127" s="1128"/>
      <c r="W127" s="1128"/>
      <c r="X127" s="1128"/>
      <c r="Y127" s="1128"/>
      <c r="Z127" s="1128"/>
      <c r="AA127" s="1128"/>
      <c r="AB127" s="1128"/>
      <c r="AC127" s="1128"/>
      <c r="AD127" s="1128"/>
      <c r="AE127" s="1128"/>
      <c r="AF127" s="1128"/>
    </row>
    <row r="128">
      <c r="A128" s="1128"/>
      <c r="B128" s="1128"/>
      <c r="C128" s="1129" t="s">
        <v>2141</v>
      </c>
      <c r="D128" s="1130">
        <v>45794.0</v>
      </c>
      <c r="E128" s="1128"/>
      <c r="F128" s="1131" t="s">
        <v>226</v>
      </c>
      <c r="G128" s="1132"/>
      <c r="H128" s="1133" t="s">
        <v>380</v>
      </c>
      <c r="I128" s="1129">
        <v>5.0</v>
      </c>
      <c r="J128" s="1134"/>
      <c r="K128" s="1135" t="s">
        <v>2208</v>
      </c>
      <c r="L128" s="1135" t="s">
        <v>2209</v>
      </c>
      <c r="M128" s="1134"/>
      <c r="N128" s="1134"/>
      <c r="O128" s="1134"/>
      <c r="P128" s="1134"/>
      <c r="Q128" s="1128"/>
      <c r="R128" s="1128"/>
      <c r="S128" s="1128"/>
      <c r="T128" s="1128"/>
      <c r="U128" s="1128"/>
      <c r="V128" s="1128"/>
      <c r="W128" s="1128"/>
      <c r="X128" s="1128"/>
      <c r="Y128" s="1128"/>
      <c r="Z128" s="1128"/>
      <c r="AA128" s="1128"/>
      <c r="AB128" s="1128"/>
      <c r="AC128" s="1128"/>
      <c r="AD128" s="1128"/>
      <c r="AE128" s="1128"/>
      <c r="AF128" s="1128"/>
    </row>
    <row r="129">
      <c r="A129" s="1128"/>
      <c r="B129" s="1128"/>
      <c r="C129" s="1129" t="s">
        <v>1903</v>
      </c>
      <c r="D129" s="1130">
        <v>45794.0</v>
      </c>
      <c r="E129" s="1128"/>
      <c r="F129" s="1104" t="s">
        <v>392</v>
      </c>
      <c r="G129" s="1087" t="s">
        <v>2210</v>
      </c>
      <c r="H129" s="1082" t="s">
        <v>388</v>
      </c>
      <c r="I129" s="1083">
        <v>5.0</v>
      </c>
      <c r="J129" s="1134"/>
      <c r="K129" s="1135" t="s">
        <v>2211</v>
      </c>
      <c r="L129" s="1135" t="s">
        <v>2212</v>
      </c>
      <c r="M129" s="1134"/>
      <c r="N129" s="1134"/>
      <c r="O129" s="1134"/>
      <c r="P129" s="1134"/>
      <c r="Q129" s="1128"/>
      <c r="R129" s="1128"/>
      <c r="S129" s="1128"/>
      <c r="T129" s="1128"/>
      <c r="U129" s="1128"/>
      <c r="V129" s="1128"/>
      <c r="W129" s="1128"/>
      <c r="X129" s="1128"/>
      <c r="Y129" s="1128"/>
      <c r="Z129" s="1128"/>
      <c r="AA129" s="1128"/>
      <c r="AB129" s="1128"/>
      <c r="AC129" s="1128"/>
      <c r="AD129" s="1128"/>
      <c r="AE129" s="1128"/>
      <c r="AF129" s="1128"/>
    </row>
    <row r="130">
      <c r="A130" s="1128"/>
      <c r="B130" s="1128"/>
      <c r="C130" s="1129" t="s">
        <v>2213</v>
      </c>
      <c r="D130" s="1130">
        <v>45794.0</v>
      </c>
      <c r="E130" s="1128"/>
      <c r="F130" s="1104" t="s">
        <v>392</v>
      </c>
      <c r="G130" s="1087" t="s">
        <v>2210</v>
      </c>
      <c r="H130" s="1082" t="s">
        <v>388</v>
      </c>
      <c r="I130" s="1083">
        <v>5.0</v>
      </c>
      <c r="J130" s="1134"/>
      <c r="K130" s="1135" t="s">
        <v>2214</v>
      </c>
      <c r="L130" s="1135" t="s">
        <v>2215</v>
      </c>
      <c r="M130" s="1134"/>
      <c r="N130" s="1134"/>
      <c r="O130" s="1134"/>
      <c r="P130" s="1134"/>
      <c r="Q130" s="1128"/>
      <c r="R130" s="1128"/>
      <c r="S130" s="1128"/>
      <c r="T130" s="1128"/>
      <c r="U130" s="1128"/>
      <c r="V130" s="1128"/>
      <c r="W130" s="1128"/>
      <c r="X130" s="1128"/>
      <c r="Y130" s="1128"/>
      <c r="Z130" s="1128"/>
      <c r="AA130" s="1128"/>
      <c r="AB130" s="1128"/>
      <c r="AC130" s="1128"/>
      <c r="AD130" s="1128"/>
      <c r="AE130" s="1128"/>
      <c r="AF130" s="1128"/>
    </row>
    <row r="131">
      <c r="A131" s="1086"/>
      <c r="B131" s="1086"/>
      <c r="C131" s="1107" t="s">
        <v>883</v>
      </c>
      <c r="D131" s="1108">
        <v>45797.0</v>
      </c>
      <c r="E131" s="1086"/>
      <c r="F131" s="1138" t="s">
        <v>456</v>
      </c>
      <c r="G131" s="1139" t="s">
        <v>2216</v>
      </c>
      <c r="H131" s="1110" t="s">
        <v>2217</v>
      </c>
      <c r="I131" s="1086"/>
      <c r="J131" s="1103"/>
      <c r="K131" s="1112" t="s">
        <v>2218</v>
      </c>
      <c r="L131" s="1112" t="s">
        <v>2219</v>
      </c>
      <c r="M131" s="1103"/>
      <c r="N131" s="1103"/>
      <c r="O131" s="1103"/>
      <c r="P131" s="1103"/>
      <c r="Q131" s="1086"/>
      <c r="R131" s="1086"/>
      <c r="S131" s="1086"/>
      <c r="T131" s="1086"/>
      <c r="U131" s="1086"/>
      <c r="V131" s="1086"/>
      <c r="W131" s="1086"/>
      <c r="X131" s="1086"/>
      <c r="Y131" s="1086"/>
      <c r="Z131" s="1086"/>
      <c r="AA131" s="1086"/>
      <c r="AB131" s="1086"/>
      <c r="AC131" s="1086"/>
      <c r="AD131" s="1086"/>
      <c r="AE131" s="1086"/>
      <c r="AF131" s="1086"/>
    </row>
    <row r="132">
      <c r="A132" s="1086"/>
      <c r="B132" s="1086"/>
      <c r="C132" s="1107" t="s">
        <v>2220</v>
      </c>
      <c r="D132" s="1108">
        <v>45797.0</v>
      </c>
      <c r="E132" s="1086"/>
      <c r="F132" s="1140" t="s">
        <v>363</v>
      </c>
      <c r="G132" s="1141" t="s">
        <v>2221</v>
      </c>
      <c r="H132" s="1110" t="s">
        <v>2222</v>
      </c>
      <c r="I132" s="1107">
        <v>7.0</v>
      </c>
      <c r="J132" s="1103"/>
      <c r="K132" s="1112" t="s">
        <v>2223</v>
      </c>
      <c r="L132" s="1112" t="s">
        <v>2224</v>
      </c>
      <c r="M132" s="1103"/>
      <c r="N132" s="1103"/>
      <c r="O132" s="1103"/>
      <c r="P132" s="1103"/>
      <c r="Q132" s="1086"/>
      <c r="R132" s="1086"/>
      <c r="S132" s="1086"/>
      <c r="T132" s="1086"/>
      <c r="U132" s="1086"/>
      <c r="V132" s="1086"/>
      <c r="W132" s="1086"/>
      <c r="X132" s="1086"/>
      <c r="Y132" s="1086"/>
      <c r="Z132" s="1086"/>
      <c r="AA132" s="1086"/>
      <c r="AB132" s="1086"/>
      <c r="AC132" s="1086"/>
      <c r="AD132" s="1086"/>
      <c r="AE132" s="1086"/>
      <c r="AF132" s="1086"/>
    </row>
    <row r="133">
      <c r="A133" s="1086"/>
      <c r="B133" s="1086"/>
      <c r="C133" s="1107" t="s">
        <v>1903</v>
      </c>
      <c r="D133" s="1108">
        <v>45797.0</v>
      </c>
      <c r="E133" s="1086"/>
      <c r="F133" s="1140" t="s">
        <v>363</v>
      </c>
      <c r="G133" s="1139" t="s">
        <v>2225</v>
      </c>
      <c r="H133" s="1110" t="s">
        <v>2222</v>
      </c>
      <c r="I133" s="1107">
        <v>8.0</v>
      </c>
      <c r="J133" s="1103"/>
      <c r="K133" s="1112" t="s">
        <v>2226</v>
      </c>
      <c r="L133" s="1112" t="s">
        <v>2227</v>
      </c>
      <c r="M133" s="1103"/>
      <c r="N133" s="1103"/>
      <c r="O133" s="1103"/>
      <c r="P133" s="1103"/>
      <c r="Q133" s="1086"/>
      <c r="R133" s="1086"/>
      <c r="S133" s="1086"/>
      <c r="T133" s="1086"/>
      <c r="U133" s="1086"/>
      <c r="V133" s="1086"/>
      <c r="W133" s="1086"/>
      <c r="X133" s="1086"/>
      <c r="Y133" s="1086"/>
      <c r="Z133" s="1086"/>
      <c r="AA133" s="1086"/>
      <c r="AB133" s="1086"/>
      <c r="AC133" s="1086"/>
      <c r="AD133" s="1086"/>
      <c r="AE133" s="1086"/>
      <c r="AF133" s="1086"/>
    </row>
    <row r="134">
      <c r="A134" s="1086"/>
      <c r="B134" s="1086"/>
      <c r="C134" s="1107" t="s">
        <v>1903</v>
      </c>
      <c r="D134" s="1108">
        <v>45797.0</v>
      </c>
      <c r="E134" s="1086"/>
      <c r="F134" s="1106" t="s">
        <v>241</v>
      </c>
      <c r="G134" s="1141" t="s">
        <v>2228</v>
      </c>
      <c r="H134" s="1110" t="s">
        <v>384</v>
      </c>
      <c r="I134" s="1107">
        <v>6.0</v>
      </c>
      <c r="J134" s="1103"/>
      <c r="K134" s="1112" t="s">
        <v>2229</v>
      </c>
      <c r="L134" s="1112" t="s">
        <v>2230</v>
      </c>
      <c r="M134" s="1103"/>
      <c r="N134" s="1103"/>
      <c r="O134" s="1103"/>
      <c r="P134" s="1103"/>
      <c r="Q134" s="1086"/>
      <c r="R134" s="1086"/>
      <c r="S134" s="1086"/>
      <c r="T134" s="1086"/>
      <c r="U134" s="1086"/>
      <c r="V134" s="1086"/>
      <c r="W134" s="1086"/>
      <c r="X134" s="1086"/>
      <c r="Y134" s="1086"/>
      <c r="Z134" s="1086"/>
      <c r="AA134" s="1086"/>
      <c r="AB134" s="1086"/>
      <c r="AC134" s="1086"/>
      <c r="AD134" s="1086"/>
      <c r="AE134" s="1086"/>
      <c r="AF134" s="1086"/>
    </row>
    <row r="135">
      <c r="A135" s="1086"/>
      <c r="B135" s="1086"/>
      <c r="C135" s="1107" t="s">
        <v>2145</v>
      </c>
      <c r="D135" s="1108">
        <v>45797.0</v>
      </c>
      <c r="E135" s="1086"/>
      <c r="G135" s="1142"/>
      <c r="H135" s="1110" t="s">
        <v>347</v>
      </c>
      <c r="I135" s="1086"/>
      <c r="J135" s="1103"/>
      <c r="K135" s="1112" t="s">
        <v>2231</v>
      </c>
      <c r="L135" s="1112" t="s">
        <v>2232</v>
      </c>
      <c r="M135" s="1103"/>
      <c r="N135" s="1103"/>
      <c r="O135" s="1103"/>
      <c r="P135" s="1103"/>
      <c r="Q135" s="1086"/>
      <c r="R135" s="1086"/>
      <c r="S135" s="1086"/>
      <c r="T135" s="1086"/>
      <c r="U135" s="1086"/>
      <c r="V135" s="1086"/>
      <c r="W135" s="1086"/>
      <c r="X135" s="1086"/>
      <c r="Y135" s="1086"/>
      <c r="Z135" s="1086"/>
      <c r="AA135" s="1086"/>
      <c r="AB135" s="1086"/>
      <c r="AC135" s="1086"/>
      <c r="AD135" s="1086"/>
      <c r="AE135" s="1086"/>
      <c r="AF135" s="1086"/>
    </row>
    <row r="136">
      <c r="A136" s="1086"/>
      <c r="B136" s="1086"/>
      <c r="C136" s="1107" t="s">
        <v>2156</v>
      </c>
      <c r="D136" s="1108">
        <v>45797.0</v>
      </c>
      <c r="E136" s="1086"/>
      <c r="F136" s="1106" t="s">
        <v>241</v>
      </c>
      <c r="G136" s="1141" t="s">
        <v>2228</v>
      </c>
      <c r="H136" s="1110" t="s">
        <v>384</v>
      </c>
      <c r="I136" s="1107">
        <v>6.0</v>
      </c>
      <c r="J136" s="1103"/>
      <c r="K136" s="1112" t="s">
        <v>2233</v>
      </c>
      <c r="L136" s="1112" t="s">
        <v>2234</v>
      </c>
      <c r="M136" s="1103"/>
      <c r="N136" s="1103"/>
      <c r="O136" s="1103"/>
      <c r="P136" s="1103"/>
      <c r="Q136" s="1086"/>
      <c r="R136" s="1086"/>
      <c r="S136" s="1086"/>
      <c r="T136" s="1086"/>
      <c r="U136" s="1086"/>
      <c r="V136" s="1086"/>
      <c r="W136" s="1086"/>
      <c r="X136" s="1086"/>
      <c r="Y136" s="1086"/>
      <c r="Z136" s="1086"/>
      <c r="AA136" s="1086"/>
      <c r="AB136" s="1086"/>
      <c r="AC136" s="1086"/>
      <c r="AD136" s="1086"/>
      <c r="AE136" s="1086"/>
      <c r="AF136" s="1086"/>
    </row>
    <row r="137">
      <c r="A137" s="1086"/>
      <c r="B137" s="1086"/>
      <c r="C137" s="1107" t="s">
        <v>2045</v>
      </c>
      <c r="D137" s="1108">
        <v>45819.0</v>
      </c>
      <c r="E137" s="1086"/>
      <c r="F137" s="205" t="s">
        <v>2235</v>
      </c>
      <c r="G137" s="1142"/>
      <c r="H137" s="1076"/>
      <c r="I137" s="1107" t="s">
        <v>2236</v>
      </c>
      <c r="J137" s="1103"/>
      <c r="K137" s="1112" t="s">
        <v>2237</v>
      </c>
      <c r="L137" s="1112" t="s">
        <v>2238</v>
      </c>
      <c r="M137" s="1103"/>
      <c r="N137" s="1103"/>
      <c r="O137" s="1103"/>
      <c r="P137" s="1103"/>
      <c r="Q137" s="1086"/>
      <c r="R137" s="1086"/>
      <c r="S137" s="1086"/>
      <c r="T137" s="1086"/>
      <c r="U137" s="1086"/>
      <c r="V137" s="1086"/>
      <c r="W137" s="1086"/>
      <c r="X137" s="1086"/>
      <c r="Y137" s="1086"/>
      <c r="Z137" s="1086"/>
      <c r="AA137" s="1086"/>
      <c r="AB137" s="1086"/>
      <c r="AC137" s="1086"/>
      <c r="AD137" s="1086"/>
      <c r="AE137" s="1086"/>
      <c r="AF137" s="1086"/>
    </row>
    <row r="138">
      <c r="A138" s="1086"/>
      <c r="B138" s="1086"/>
      <c r="C138" s="1107" t="s">
        <v>2220</v>
      </c>
      <c r="D138" s="1086"/>
      <c r="E138" s="1086"/>
      <c r="F138" s="205" t="s">
        <v>2045</v>
      </c>
      <c r="G138" s="1143" t="s">
        <v>2239</v>
      </c>
      <c r="H138" s="1076"/>
      <c r="I138" s="1086"/>
      <c r="J138" s="1103"/>
      <c r="K138" s="1112" t="s">
        <v>2240</v>
      </c>
      <c r="L138" s="1103"/>
      <c r="M138" s="1103"/>
      <c r="N138" s="1103"/>
      <c r="O138" s="1103"/>
      <c r="P138" s="1103"/>
      <c r="Q138" s="1086"/>
      <c r="R138" s="1086"/>
      <c r="S138" s="1086"/>
      <c r="T138" s="1086"/>
      <c r="U138" s="1086"/>
      <c r="V138" s="1086"/>
      <c r="W138" s="1086"/>
      <c r="X138" s="1086"/>
      <c r="Y138" s="1086"/>
      <c r="Z138" s="1086"/>
      <c r="AA138" s="1086"/>
      <c r="AB138" s="1086"/>
      <c r="AC138" s="1086"/>
      <c r="AD138" s="1086"/>
      <c r="AE138" s="1086"/>
      <c r="AF138" s="1086"/>
    </row>
    <row r="139">
      <c r="A139" s="1086"/>
      <c r="B139" s="1086"/>
      <c r="C139" s="1107" t="s">
        <v>2235</v>
      </c>
      <c r="D139" s="1086"/>
      <c r="E139" s="1086"/>
      <c r="F139" s="205" t="s">
        <v>2220</v>
      </c>
      <c r="G139" s="1144" t="s">
        <v>2241</v>
      </c>
      <c r="H139" s="1110" t="s">
        <v>462</v>
      </c>
      <c r="I139" s="1086"/>
      <c r="J139" s="1103"/>
      <c r="K139" s="1112" t="s">
        <v>2242</v>
      </c>
      <c r="L139" s="1112"/>
      <c r="M139" s="1103"/>
      <c r="N139" s="1103"/>
      <c r="O139" s="1103"/>
      <c r="P139" s="1103"/>
      <c r="Q139" s="1086"/>
      <c r="R139" s="1086"/>
      <c r="S139" s="1086"/>
      <c r="T139" s="1086"/>
      <c r="U139" s="1086"/>
      <c r="V139" s="1086"/>
      <c r="W139" s="1086"/>
      <c r="X139" s="1086"/>
      <c r="Y139" s="1086"/>
      <c r="Z139" s="1086"/>
      <c r="AA139" s="1086"/>
      <c r="AB139" s="1086"/>
      <c r="AC139" s="1086"/>
      <c r="AD139" s="1086"/>
      <c r="AE139" s="1086"/>
      <c r="AF139" s="1086"/>
    </row>
    <row r="140">
      <c r="A140" s="1086"/>
      <c r="B140" s="1086"/>
      <c r="C140" s="1107" t="s">
        <v>1903</v>
      </c>
      <c r="D140" s="1086"/>
      <c r="E140" s="1086"/>
      <c r="F140" s="205" t="s">
        <v>2220</v>
      </c>
      <c r="G140" s="1144" t="s">
        <v>2241</v>
      </c>
      <c r="H140" s="1110" t="s">
        <v>462</v>
      </c>
      <c r="I140" s="1107">
        <v>0.0</v>
      </c>
      <c r="J140" s="1103"/>
      <c r="K140" s="1112" t="s">
        <v>2243</v>
      </c>
      <c r="L140" s="1112" t="s">
        <v>2244</v>
      </c>
      <c r="M140" s="1103"/>
      <c r="N140" s="1103"/>
      <c r="O140" s="1103"/>
      <c r="P140" s="1103"/>
      <c r="Q140" s="1086"/>
      <c r="R140" s="1086"/>
      <c r="S140" s="1086"/>
      <c r="T140" s="1086"/>
      <c r="U140" s="1086"/>
      <c r="V140" s="1086"/>
      <c r="W140" s="1086"/>
      <c r="X140" s="1086"/>
      <c r="Y140" s="1086"/>
      <c r="Z140" s="1086"/>
      <c r="AA140" s="1086"/>
      <c r="AB140" s="1086"/>
      <c r="AC140" s="1086"/>
      <c r="AD140" s="1086"/>
      <c r="AE140" s="1086"/>
      <c r="AF140" s="1086"/>
    </row>
    <row r="141">
      <c r="A141" s="1086"/>
      <c r="B141" s="1086"/>
      <c r="C141" s="1107" t="s">
        <v>2245</v>
      </c>
      <c r="D141" s="1086"/>
      <c r="E141" s="1086"/>
      <c r="F141" s="205" t="s">
        <v>2045</v>
      </c>
      <c r="G141" s="1144" t="s">
        <v>2239</v>
      </c>
      <c r="H141" s="1076"/>
      <c r="I141" s="1086"/>
      <c r="J141" s="1103"/>
      <c r="K141" s="1112" t="s">
        <v>2246</v>
      </c>
      <c r="L141" s="1103"/>
      <c r="M141" s="1103"/>
      <c r="N141" s="1103"/>
      <c r="O141" s="1103"/>
      <c r="P141" s="1103"/>
      <c r="Q141" s="1086"/>
      <c r="R141" s="1086"/>
      <c r="S141" s="1086"/>
      <c r="T141" s="1086"/>
      <c r="U141" s="1086"/>
      <c r="V141" s="1086"/>
      <c r="W141" s="1086"/>
      <c r="X141" s="1086"/>
      <c r="Y141" s="1086"/>
      <c r="Z141" s="1086"/>
      <c r="AA141" s="1086"/>
      <c r="AB141" s="1086"/>
      <c r="AC141" s="1086"/>
      <c r="AD141" s="1086"/>
      <c r="AE141" s="1086"/>
      <c r="AF141" s="1086"/>
    </row>
    <row r="142">
      <c r="A142" s="1086"/>
      <c r="B142" s="1086"/>
      <c r="C142" s="1107" t="s">
        <v>1903</v>
      </c>
      <c r="D142" s="1086"/>
      <c r="E142" s="1086"/>
      <c r="F142" s="205" t="s">
        <v>2156</v>
      </c>
      <c r="G142" s="1109" t="s">
        <v>2247</v>
      </c>
      <c r="H142" s="1110" t="s">
        <v>2248</v>
      </c>
      <c r="I142" s="1107" t="s">
        <v>2236</v>
      </c>
      <c r="J142" s="1103"/>
      <c r="K142" s="1112" t="s">
        <v>2249</v>
      </c>
      <c r="L142" s="1112" t="s">
        <v>2250</v>
      </c>
      <c r="M142" s="1103"/>
      <c r="N142" s="1103"/>
      <c r="O142" s="1103"/>
      <c r="P142" s="1103"/>
      <c r="Q142" s="1086"/>
      <c r="R142" s="1086"/>
      <c r="S142" s="1086"/>
      <c r="T142" s="1086"/>
      <c r="U142" s="1086"/>
      <c r="V142" s="1086"/>
      <c r="W142" s="1086"/>
      <c r="X142" s="1086"/>
      <c r="Y142" s="1086"/>
      <c r="Z142" s="1086"/>
      <c r="AA142" s="1086"/>
      <c r="AB142" s="1086"/>
      <c r="AC142" s="1086"/>
      <c r="AD142" s="1086"/>
      <c r="AE142" s="1086"/>
      <c r="AF142" s="1086"/>
    </row>
    <row r="143">
      <c r="A143" s="1086"/>
      <c r="B143" s="1086"/>
      <c r="C143" s="1107" t="s">
        <v>1585</v>
      </c>
      <c r="D143" s="1086"/>
      <c r="E143" s="1086"/>
      <c r="F143" s="205" t="s">
        <v>2156</v>
      </c>
      <c r="G143" s="1144" t="s">
        <v>2247</v>
      </c>
      <c r="H143" s="1110" t="s">
        <v>2248</v>
      </c>
      <c r="I143" s="1107" t="s">
        <v>2236</v>
      </c>
      <c r="J143" s="1103"/>
      <c r="K143" s="1112" t="s">
        <v>2251</v>
      </c>
      <c r="L143" s="1112" t="s">
        <v>2252</v>
      </c>
      <c r="M143" s="1103"/>
      <c r="N143" s="1103"/>
      <c r="O143" s="1103"/>
      <c r="P143" s="1103"/>
      <c r="Q143" s="1086"/>
      <c r="R143" s="1086"/>
      <c r="S143" s="1086"/>
      <c r="T143" s="1086"/>
      <c r="U143" s="1086"/>
      <c r="V143" s="1086"/>
      <c r="W143" s="1086"/>
      <c r="X143" s="1086"/>
      <c r="Y143" s="1086"/>
      <c r="Z143" s="1086"/>
      <c r="AA143" s="1086"/>
      <c r="AB143" s="1086"/>
      <c r="AC143" s="1086"/>
      <c r="AD143" s="1086"/>
      <c r="AE143" s="1086"/>
      <c r="AF143" s="1086"/>
    </row>
    <row r="144">
      <c r="A144" s="1086"/>
      <c r="B144" s="1086"/>
      <c r="C144" s="1107" t="s">
        <v>2159</v>
      </c>
      <c r="D144" s="1086"/>
      <c r="E144" s="1086"/>
      <c r="F144" s="205" t="s">
        <v>1585</v>
      </c>
      <c r="G144" s="1109" t="s">
        <v>2253</v>
      </c>
      <c r="H144" s="1110" t="s">
        <v>426</v>
      </c>
      <c r="I144" s="1107" t="s">
        <v>2254</v>
      </c>
      <c r="J144" s="1103"/>
      <c r="K144" s="205" t="s">
        <v>2255</v>
      </c>
      <c r="L144" s="1112" t="s">
        <v>2256</v>
      </c>
      <c r="M144" s="1103"/>
      <c r="N144" s="1103"/>
      <c r="O144" s="1103"/>
      <c r="P144" s="1103"/>
      <c r="Q144" s="1086"/>
      <c r="R144" s="1086"/>
      <c r="S144" s="1086"/>
      <c r="T144" s="1086"/>
      <c r="U144" s="1086"/>
      <c r="V144" s="1086"/>
      <c r="W144" s="1086"/>
      <c r="X144" s="1086"/>
      <c r="Y144" s="1086"/>
      <c r="Z144" s="1086"/>
      <c r="AA144" s="1086"/>
      <c r="AB144" s="1086"/>
      <c r="AC144" s="1086"/>
      <c r="AD144" s="1086"/>
      <c r="AE144" s="1086"/>
      <c r="AF144" s="1086"/>
    </row>
    <row r="145">
      <c r="A145" s="1086"/>
      <c r="B145" s="1086"/>
      <c r="C145" s="1107" t="s">
        <v>2156</v>
      </c>
      <c r="D145" s="1086"/>
      <c r="E145" s="1086"/>
      <c r="G145" s="1142"/>
      <c r="H145" s="1076"/>
      <c r="I145" s="1086"/>
      <c r="J145" s="1103"/>
      <c r="K145" s="1112"/>
      <c r="L145" s="1103"/>
      <c r="M145" s="1103"/>
      <c r="N145" s="1103"/>
      <c r="O145" s="1103"/>
      <c r="P145" s="1103"/>
      <c r="Q145" s="1086"/>
      <c r="R145" s="1086"/>
      <c r="S145" s="1086"/>
      <c r="T145" s="1086"/>
      <c r="U145" s="1086"/>
      <c r="V145" s="1086"/>
      <c r="W145" s="1086"/>
      <c r="X145" s="1086"/>
      <c r="Y145" s="1086"/>
      <c r="Z145" s="1086"/>
      <c r="AA145" s="1086"/>
      <c r="AB145" s="1086"/>
      <c r="AC145" s="1086"/>
      <c r="AD145" s="1086"/>
      <c r="AE145" s="1086"/>
      <c r="AF145" s="1086"/>
    </row>
    <row r="146" ht="66.75" customHeight="1">
      <c r="A146" s="1086"/>
      <c r="B146" s="1086"/>
      <c r="C146" s="1107" t="s">
        <v>2257</v>
      </c>
      <c r="D146" s="1086"/>
      <c r="E146" s="1086"/>
      <c r="F146" s="205" t="s">
        <v>1585</v>
      </c>
      <c r="G146" s="1109" t="s">
        <v>2258</v>
      </c>
      <c r="H146" s="1110" t="s">
        <v>426</v>
      </c>
      <c r="I146" s="1107">
        <v>0.0</v>
      </c>
      <c r="J146" s="1103"/>
      <c r="K146" s="1112" t="s">
        <v>2259</v>
      </c>
      <c r="L146" s="1112" t="s">
        <v>2260</v>
      </c>
      <c r="M146" s="1103"/>
      <c r="N146" s="1103"/>
      <c r="O146" s="1103"/>
      <c r="P146" s="1103"/>
      <c r="Q146" s="1086"/>
      <c r="R146" s="1086"/>
      <c r="S146" s="1086"/>
      <c r="T146" s="1086"/>
      <c r="U146" s="1086"/>
      <c r="V146" s="1086"/>
      <c r="W146" s="1086"/>
      <c r="X146" s="1086"/>
      <c r="Y146" s="1086"/>
      <c r="Z146" s="1086"/>
      <c r="AA146" s="1086"/>
      <c r="AB146" s="1086"/>
      <c r="AC146" s="1086"/>
      <c r="AD146" s="1086"/>
      <c r="AE146" s="1086"/>
      <c r="AF146" s="1086"/>
    </row>
    <row r="147">
      <c r="A147" s="1086"/>
      <c r="B147" s="1086"/>
      <c r="C147" s="1107" t="s">
        <v>2261</v>
      </c>
      <c r="D147" s="1086"/>
      <c r="E147" s="1086"/>
      <c r="F147" s="205" t="s">
        <v>883</v>
      </c>
      <c r="G147" s="1109" t="s">
        <v>2262</v>
      </c>
      <c r="H147" s="1110" t="s">
        <v>359</v>
      </c>
      <c r="I147" s="1107">
        <v>7.0</v>
      </c>
      <c r="J147" s="1103"/>
      <c r="K147" s="1112" t="s">
        <v>2263</v>
      </c>
      <c r="L147" s="1103"/>
      <c r="M147" s="1103"/>
      <c r="N147" s="1103"/>
      <c r="O147" s="1103"/>
      <c r="P147" s="1103"/>
      <c r="Q147" s="1086"/>
      <c r="R147" s="1086"/>
      <c r="S147" s="1086"/>
      <c r="T147" s="1086"/>
      <c r="U147" s="1086"/>
      <c r="V147" s="1086"/>
      <c r="W147" s="1086"/>
      <c r="X147" s="1086"/>
      <c r="Y147" s="1086"/>
      <c r="Z147" s="1086"/>
      <c r="AA147" s="1086"/>
      <c r="AB147" s="1086"/>
      <c r="AC147" s="1086"/>
      <c r="AD147" s="1086"/>
      <c r="AE147" s="1086"/>
      <c r="AF147" s="1086"/>
    </row>
    <row r="148">
      <c r="A148" s="1086"/>
      <c r="B148" s="1086"/>
      <c r="C148" s="1107" t="s">
        <v>2264</v>
      </c>
      <c r="D148" s="1086"/>
      <c r="E148" s="1086"/>
      <c r="F148" s="1107" t="s">
        <v>2261</v>
      </c>
      <c r="G148" s="1109" t="s">
        <v>2265</v>
      </c>
      <c r="H148" s="1110" t="s">
        <v>2266</v>
      </c>
      <c r="I148" s="1086"/>
      <c r="J148" s="1103"/>
      <c r="K148" s="1112" t="s">
        <v>2267</v>
      </c>
      <c r="L148" s="1112" t="s">
        <v>2268</v>
      </c>
      <c r="M148" s="1103"/>
      <c r="N148" s="1103"/>
      <c r="O148" s="1103"/>
      <c r="P148" s="1103"/>
      <c r="Q148" s="1086"/>
      <c r="R148" s="1086"/>
      <c r="S148" s="1086"/>
      <c r="T148" s="1086"/>
      <c r="U148" s="1086"/>
      <c r="V148" s="1086"/>
      <c r="W148" s="1086"/>
      <c r="X148" s="1086"/>
      <c r="Y148" s="1086"/>
      <c r="Z148" s="1086"/>
      <c r="AA148" s="1086"/>
      <c r="AB148" s="1086"/>
      <c r="AC148" s="1086"/>
      <c r="AD148" s="1086"/>
      <c r="AE148" s="1086"/>
      <c r="AF148" s="1086"/>
    </row>
    <row r="149">
      <c r="A149" s="1086"/>
      <c r="B149" s="1086"/>
      <c r="C149" s="1107" t="s">
        <v>2154</v>
      </c>
      <c r="D149" s="1086"/>
      <c r="E149" s="1086"/>
      <c r="F149" s="1107" t="s">
        <v>2261</v>
      </c>
      <c r="G149" s="1109" t="s">
        <v>2265</v>
      </c>
      <c r="H149" s="1110" t="s">
        <v>2266</v>
      </c>
      <c r="I149" s="1086"/>
      <c r="J149" s="1103"/>
      <c r="K149" s="1112" t="s">
        <v>2269</v>
      </c>
      <c r="L149" s="1112" t="s">
        <v>2270</v>
      </c>
      <c r="M149" s="1103"/>
      <c r="N149" s="1103"/>
      <c r="O149" s="1103"/>
      <c r="P149" s="1103"/>
      <c r="Q149" s="1086"/>
      <c r="R149" s="1086"/>
      <c r="S149" s="1086"/>
      <c r="T149" s="1086"/>
      <c r="U149" s="1086"/>
      <c r="V149" s="1086"/>
      <c r="W149" s="1086"/>
      <c r="X149" s="1086"/>
      <c r="Y149" s="1086"/>
      <c r="Z149" s="1086"/>
      <c r="AA149" s="1086"/>
      <c r="AB149" s="1086"/>
      <c r="AC149" s="1086"/>
      <c r="AD149" s="1086"/>
      <c r="AE149" s="1086"/>
      <c r="AF149" s="1086"/>
    </row>
    <row r="150">
      <c r="A150" s="1086"/>
      <c r="B150" s="1086"/>
      <c r="C150" s="205" t="s">
        <v>883</v>
      </c>
      <c r="D150" s="1086"/>
      <c r="E150" s="1086"/>
      <c r="F150" s="205" t="s">
        <v>2264</v>
      </c>
      <c r="G150" s="1109" t="s">
        <v>2271</v>
      </c>
      <c r="H150" s="1110" t="s">
        <v>2266</v>
      </c>
      <c r="I150" s="1086"/>
      <c r="J150" s="1103"/>
      <c r="K150" s="1112" t="s">
        <v>2272</v>
      </c>
      <c r="L150" s="1112" t="s">
        <v>2273</v>
      </c>
      <c r="M150" s="1103"/>
      <c r="N150" s="1103"/>
      <c r="O150" s="1103"/>
      <c r="P150" s="1103"/>
      <c r="Q150" s="1086"/>
      <c r="R150" s="1086"/>
      <c r="S150" s="1086"/>
      <c r="T150" s="1086"/>
      <c r="U150" s="1086"/>
      <c r="V150" s="1086"/>
      <c r="W150" s="1086"/>
      <c r="X150" s="1086"/>
      <c r="Y150" s="1086"/>
      <c r="Z150" s="1086"/>
      <c r="AA150" s="1086"/>
      <c r="AB150" s="1086"/>
      <c r="AC150" s="1086"/>
      <c r="AD150" s="1086"/>
      <c r="AE150" s="1086"/>
      <c r="AF150" s="1086"/>
    </row>
    <row r="151">
      <c r="A151" s="1086"/>
      <c r="B151" s="1086"/>
      <c r="C151" s="1107" t="s">
        <v>1903</v>
      </c>
      <c r="D151" s="1086"/>
      <c r="E151" s="1086"/>
      <c r="F151" s="205" t="s">
        <v>2154</v>
      </c>
      <c r="G151" s="1144" t="s">
        <v>2274</v>
      </c>
      <c r="H151" s="1110" t="s">
        <v>413</v>
      </c>
      <c r="I151" s="1107">
        <v>3.0</v>
      </c>
      <c r="J151" s="1103"/>
      <c r="K151" s="1112" t="s">
        <v>2275</v>
      </c>
      <c r="L151" s="1112" t="s">
        <v>2276</v>
      </c>
      <c r="M151" s="1103"/>
      <c r="N151" s="1103"/>
      <c r="O151" s="1103"/>
      <c r="P151" s="1103"/>
      <c r="Q151" s="1086"/>
      <c r="R151" s="1086"/>
      <c r="S151" s="1086"/>
      <c r="T151" s="1086"/>
      <c r="U151" s="1086"/>
      <c r="V151" s="1086"/>
      <c r="W151" s="1086"/>
      <c r="X151" s="1086"/>
      <c r="Y151" s="1086"/>
      <c r="Z151" s="1086"/>
      <c r="AA151" s="1086"/>
      <c r="AB151" s="1086"/>
      <c r="AC151" s="1086"/>
      <c r="AD151" s="1086"/>
      <c r="AE151" s="1086"/>
      <c r="AF151" s="1086"/>
    </row>
    <row r="152">
      <c r="A152" s="1086"/>
      <c r="B152" s="1086"/>
      <c r="C152" s="205" t="s">
        <v>883</v>
      </c>
      <c r="D152" s="1108">
        <v>45854.0</v>
      </c>
      <c r="E152" s="1086"/>
      <c r="F152" s="205" t="s">
        <v>2277</v>
      </c>
      <c r="G152" s="1109" t="s">
        <v>2278</v>
      </c>
      <c r="H152" s="1076"/>
      <c r="I152" s="1086"/>
      <c r="J152" s="1103"/>
      <c r="K152" s="1112" t="s">
        <v>2279</v>
      </c>
      <c r="L152" s="1103"/>
      <c r="M152" s="1103"/>
      <c r="N152" s="1103"/>
      <c r="O152" s="1103"/>
      <c r="P152" s="1103"/>
      <c r="Q152" s="1086"/>
      <c r="R152" s="1086"/>
      <c r="S152" s="1086"/>
      <c r="T152" s="1086"/>
      <c r="U152" s="1086"/>
      <c r="V152" s="1086"/>
      <c r="W152" s="1086"/>
      <c r="X152" s="1086"/>
      <c r="Y152" s="1086"/>
      <c r="Z152" s="1086"/>
      <c r="AA152" s="1086"/>
      <c r="AB152" s="1086"/>
      <c r="AC152" s="1086"/>
      <c r="AD152" s="1086"/>
      <c r="AE152" s="1086"/>
      <c r="AF152" s="1086"/>
    </row>
    <row r="153">
      <c r="A153" s="1086"/>
      <c r="B153" s="1086"/>
      <c r="C153" s="1107" t="s">
        <v>2277</v>
      </c>
      <c r="D153" s="1108">
        <v>45854.0</v>
      </c>
      <c r="E153" s="1086"/>
      <c r="F153" s="205" t="s">
        <v>1585</v>
      </c>
      <c r="G153" s="1144" t="s">
        <v>2280</v>
      </c>
      <c r="H153" s="1110" t="s">
        <v>473</v>
      </c>
      <c r="I153" s="1107" t="s">
        <v>2281</v>
      </c>
      <c r="J153" s="1103"/>
      <c r="K153" s="1112" t="s">
        <v>2282</v>
      </c>
      <c r="L153" s="1112" t="s">
        <v>2283</v>
      </c>
      <c r="M153" s="1103"/>
      <c r="N153" s="1103"/>
      <c r="O153" s="1103"/>
      <c r="P153" s="1103"/>
      <c r="Q153" s="1086"/>
      <c r="R153" s="1086"/>
      <c r="S153" s="1086"/>
      <c r="T153" s="1086"/>
      <c r="U153" s="1086"/>
      <c r="V153" s="1086"/>
      <c r="W153" s="1086"/>
      <c r="X153" s="1086"/>
      <c r="Y153" s="1086"/>
      <c r="Z153" s="1086"/>
      <c r="AA153" s="1086"/>
      <c r="AB153" s="1086"/>
      <c r="AC153" s="1086"/>
      <c r="AD153" s="1086"/>
      <c r="AE153" s="1086"/>
      <c r="AF153" s="1086"/>
    </row>
    <row r="154">
      <c r="A154" s="1086"/>
      <c r="B154" s="1086"/>
      <c r="C154" s="1107" t="s">
        <v>642</v>
      </c>
      <c r="D154" s="1108">
        <v>45854.0</v>
      </c>
      <c r="E154" s="1086"/>
      <c r="F154" s="205" t="s">
        <v>883</v>
      </c>
      <c r="G154" s="1142"/>
      <c r="H154" s="1076"/>
      <c r="I154" s="1086"/>
      <c r="J154" s="1103"/>
      <c r="K154" s="1103"/>
      <c r="L154" s="1103"/>
      <c r="M154" s="1103"/>
      <c r="N154" s="1103"/>
      <c r="O154" s="1103"/>
      <c r="P154" s="1103"/>
      <c r="Q154" s="1086"/>
      <c r="R154" s="1086"/>
      <c r="S154" s="1086"/>
      <c r="T154" s="1086"/>
      <c r="U154" s="1086"/>
      <c r="V154" s="1086"/>
      <c r="W154" s="1086"/>
      <c r="X154" s="1086"/>
      <c r="Y154" s="1086"/>
      <c r="Z154" s="1086"/>
      <c r="AA154" s="1086"/>
      <c r="AB154" s="1086"/>
      <c r="AC154" s="1086"/>
      <c r="AD154" s="1086"/>
      <c r="AE154" s="1086"/>
      <c r="AF154" s="1086"/>
    </row>
    <row r="155">
      <c r="A155" s="1086"/>
      <c r="B155" s="1086"/>
      <c r="C155" s="1107" t="s">
        <v>1585</v>
      </c>
      <c r="D155" s="1108">
        <v>45854.0</v>
      </c>
      <c r="E155" s="1086"/>
      <c r="F155" s="205" t="s">
        <v>2277</v>
      </c>
      <c r="G155" s="1142"/>
      <c r="H155" s="1076"/>
      <c r="I155" s="1086"/>
      <c r="J155" s="1103"/>
      <c r="K155" s="1103"/>
      <c r="L155" s="1103"/>
      <c r="M155" s="1103"/>
      <c r="N155" s="1103"/>
      <c r="O155" s="1103"/>
      <c r="P155" s="1103"/>
      <c r="Q155" s="1086"/>
      <c r="R155" s="1086"/>
      <c r="S155" s="1086"/>
      <c r="T155" s="1086"/>
      <c r="U155" s="1086"/>
      <c r="V155" s="1086"/>
      <c r="W155" s="1086"/>
      <c r="X155" s="1086"/>
      <c r="Y155" s="1086"/>
      <c r="Z155" s="1086"/>
      <c r="AA155" s="1086"/>
      <c r="AB155" s="1086"/>
      <c r="AC155" s="1086"/>
      <c r="AD155" s="1086"/>
      <c r="AE155" s="1086"/>
      <c r="AF155" s="1086"/>
    </row>
    <row r="156">
      <c r="A156" s="1086"/>
      <c r="B156" s="1086"/>
      <c r="C156" s="1107" t="s">
        <v>178</v>
      </c>
      <c r="D156" s="1108">
        <v>45854.0</v>
      </c>
      <c r="E156" s="1086"/>
      <c r="F156" s="205" t="s">
        <v>883</v>
      </c>
      <c r="G156" s="1144" t="s">
        <v>2284</v>
      </c>
      <c r="H156" s="1076"/>
      <c r="I156" s="1086"/>
      <c r="J156" s="1103"/>
      <c r="K156" s="1112" t="s">
        <v>2285</v>
      </c>
      <c r="L156" s="1112" t="s">
        <v>2286</v>
      </c>
      <c r="M156" s="1103"/>
      <c r="N156" s="1103"/>
      <c r="O156" s="1103"/>
      <c r="P156" s="1103"/>
      <c r="Q156" s="1086"/>
      <c r="R156" s="1086"/>
      <c r="S156" s="1086"/>
      <c r="T156" s="1086"/>
      <c r="U156" s="1086"/>
      <c r="V156" s="1086"/>
      <c r="W156" s="1086"/>
      <c r="X156" s="1086"/>
      <c r="Y156" s="1086"/>
      <c r="Z156" s="1086"/>
      <c r="AA156" s="1086"/>
      <c r="AB156" s="1086"/>
      <c r="AC156" s="1086"/>
      <c r="AD156" s="1086"/>
      <c r="AE156" s="1086"/>
      <c r="AF156" s="1086"/>
    </row>
    <row r="157">
      <c r="A157" s="1086"/>
      <c r="B157" s="1086"/>
      <c r="C157" s="1107" t="s">
        <v>1903</v>
      </c>
      <c r="D157" s="1108">
        <v>45854.0</v>
      </c>
      <c r="E157" s="1086"/>
      <c r="F157" s="205" t="s">
        <v>2277</v>
      </c>
      <c r="G157" s="1109" t="s">
        <v>2278</v>
      </c>
      <c r="H157" s="1076"/>
      <c r="I157" s="1086"/>
      <c r="J157" s="1103"/>
      <c r="K157" s="1112" t="s">
        <v>2287</v>
      </c>
      <c r="L157" s="1103"/>
      <c r="M157" s="1103"/>
      <c r="N157" s="1103"/>
      <c r="O157" s="1103"/>
      <c r="P157" s="1103"/>
      <c r="Q157" s="1086"/>
      <c r="R157" s="1086"/>
      <c r="S157" s="1086"/>
      <c r="T157" s="1086"/>
      <c r="U157" s="1086"/>
      <c r="V157" s="1086"/>
      <c r="W157" s="1086"/>
      <c r="X157" s="1086"/>
      <c r="Y157" s="1086"/>
      <c r="Z157" s="1086"/>
      <c r="AA157" s="1086"/>
      <c r="AB157" s="1086"/>
      <c r="AC157" s="1086"/>
      <c r="AD157" s="1086"/>
      <c r="AE157" s="1086"/>
      <c r="AF157" s="1086"/>
    </row>
    <row r="158">
      <c r="A158" s="1086"/>
      <c r="B158" s="1086"/>
      <c r="C158" s="1107" t="s">
        <v>2145</v>
      </c>
      <c r="D158" s="1108">
        <v>45858.0</v>
      </c>
      <c r="E158" s="1086"/>
      <c r="F158" s="1107" t="s">
        <v>2288</v>
      </c>
      <c r="G158" s="1142"/>
      <c r="H158" s="1076"/>
      <c r="I158" s="1086"/>
      <c r="J158" s="1103"/>
      <c r="K158" s="1103"/>
      <c r="L158" s="1103"/>
      <c r="M158" s="1103"/>
      <c r="N158" s="1103"/>
      <c r="O158" s="1103"/>
      <c r="P158" s="1103"/>
      <c r="Q158" s="1086"/>
      <c r="R158" s="1086"/>
      <c r="S158" s="1086"/>
      <c r="T158" s="1086"/>
      <c r="U158" s="1086"/>
      <c r="V158" s="1086"/>
      <c r="W158" s="1086"/>
      <c r="X158" s="1086"/>
      <c r="Y158" s="1086"/>
      <c r="Z158" s="1086"/>
      <c r="AA158" s="1086"/>
      <c r="AB158" s="1086"/>
      <c r="AC158" s="1086"/>
      <c r="AD158" s="1086"/>
      <c r="AE158" s="1086"/>
      <c r="AF158" s="1086"/>
    </row>
    <row r="159">
      <c r="A159" s="1086"/>
      <c r="B159" s="1086"/>
      <c r="C159" s="1107" t="s">
        <v>2289</v>
      </c>
      <c r="D159" s="1108">
        <v>45858.0</v>
      </c>
      <c r="E159" s="1086"/>
      <c r="F159" s="205" t="s">
        <v>2145</v>
      </c>
      <c r="G159" s="1109" t="s">
        <v>2290</v>
      </c>
      <c r="H159" s="1110" t="s">
        <v>442</v>
      </c>
      <c r="I159" s="1107" t="s">
        <v>14</v>
      </c>
      <c r="J159" s="1103"/>
      <c r="K159" s="1112" t="s">
        <v>2291</v>
      </c>
      <c r="L159" s="1112" t="s">
        <v>2292</v>
      </c>
      <c r="M159" s="1103"/>
      <c r="N159" s="1103"/>
      <c r="O159" s="1103"/>
      <c r="P159" s="1103"/>
      <c r="Q159" s="1086"/>
      <c r="R159" s="1086"/>
      <c r="S159" s="1086"/>
      <c r="T159" s="1086"/>
      <c r="U159" s="1086"/>
      <c r="V159" s="1086"/>
      <c r="W159" s="1086"/>
      <c r="X159" s="1086"/>
      <c r="Y159" s="1086"/>
      <c r="Z159" s="1086"/>
      <c r="AA159" s="1086"/>
      <c r="AB159" s="1086"/>
      <c r="AC159" s="1086"/>
      <c r="AD159" s="1086"/>
      <c r="AE159" s="1086"/>
      <c r="AF159" s="1086"/>
    </row>
    <row r="160">
      <c r="A160" s="1086"/>
      <c r="B160" s="1086"/>
      <c r="C160" s="1107"/>
      <c r="D160" s="1108"/>
      <c r="E160" s="1086"/>
      <c r="G160" s="119" t="s">
        <v>2293</v>
      </c>
      <c r="H160" s="1110" t="s">
        <v>2217</v>
      </c>
      <c r="I160" s="1107" t="s">
        <v>13</v>
      </c>
      <c r="J160" s="1103"/>
      <c r="K160" s="1112" t="s">
        <v>2294</v>
      </c>
      <c r="L160" s="1112" t="s">
        <v>2295</v>
      </c>
      <c r="M160" s="1103"/>
      <c r="N160" s="1103"/>
      <c r="O160" s="1103"/>
      <c r="P160" s="1103"/>
      <c r="Q160" s="1086"/>
      <c r="R160" s="1086"/>
      <c r="S160" s="1086"/>
      <c r="T160" s="1086"/>
      <c r="U160" s="1086"/>
      <c r="V160" s="1086"/>
      <c r="W160" s="1086"/>
      <c r="X160" s="1086"/>
      <c r="Y160" s="1086"/>
      <c r="Z160" s="1086"/>
      <c r="AA160" s="1086"/>
      <c r="AB160" s="1086"/>
      <c r="AC160" s="1086"/>
      <c r="AD160" s="1086"/>
      <c r="AE160" s="1086"/>
      <c r="AF160" s="1086"/>
    </row>
    <row r="161">
      <c r="A161" s="1086"/>
      <c r="B161" s="1086"/>
      <c r="C161" s="1107" t="s">
        <v>2288</v>
      </c>
      <c r="D161" s="1108">
        <v>45858.0</v>
      </c>
      <c r="E161" s="1086"/>
      <c r="F161" s="205" t="s">
        <v>2245</v>
      </c>
      <c r="G161" s="1144" t="s">
        <v>2296</v>
      </c>
      <c r="H161" s="1110" t="s">
        <v>267</v>
      </c>
      <c r="I161" s="1107" t="s">
        <v>2297</v>
      </c>
      <c r="J161" s="1103"/>
      <c r="K161" s="1112" t="s">
        <v>2298</v>
      </c>
      <c r="L161" s="1112" t="s">
        <v>2299</v>
      </c>
      <c r="M161" s="1103"/>
      <c r="N161" s="1103"/>
      <c r="O161" s="1103"/>
      <c r="P161" s="1103"/>
      <c r="Q161" s="1086"/>
      <c r="R161" s="1086"/>
      <c r="S161" s="1086"/>
      <c r="T161" s="1086"/>
      <c r="U161" s="1086"/>
      <c r="V161" s="1086"/>
      <c r="W161" s="1086"/>
      <c r="X161" s="1086"/>
      <c r="Y161" s="1086"/>
      <c r="Z161" s="1086"/>
      <c r="AA161" s="1086"/>
      <c r="AB161" s="1086"/>
      <c r="AC161" s="1086"/>
      <c r="AD161" s="1086"/>
      <c r="AE161" s="1086"/>
      <c r="AF161" s="1086"/>
    </row>
    <row r="162">
      <c r="A162" s="1086"/>
      <c r="B162" s="1086"/>
      <c r="C162" s="1107" t="s">
        <v>1903</v>
      </c>
      <c r="D162" s="1108">
        <v>45858.0</v>
      </c>
      <c r="E162" s="1086"/>
      <c r="F162" s="205" t="s">
        <v>2289</v>
      </c>
      <c r="G162" s="1109" t="s">
        <v>2300</v>
      </c>
      <c r="H162" s="1110" t="s">
        <v>481</v>
      </c>
      <c r="I162" s="1107" t="s">
        <v>2301</v>
      </c>
      <c r="J162" s="1103"/>
      <c r="K162" s="1112" t="s">
        <v>2302</v>
      </c>
      <c r="L162" s="1112" t="s">
        <v>2303</v>
      </c>
      <c r="M162" s="1103"/>
      <c r="N162" s="1103"/>
      <c r="O162" s="1103"/>
      <c r="P162" s="1103"/>
      <c r="Q162" s="1086"/>
      <c r="R162" s="1086"/>
      <c r="S162" s="1086"/>
      <c r="T162" s="1086"/>
      <c r="U162" s="1086"/>
      <c r="V162" s="1086"/>
      <c r="W162" s="1086"/>
      <c r="X162" s="1086"/>
      <c r="Y162" s="1086"/>
      <c r="Z162" s="1086"/>
      <c r="AA162" s="1086"/>
      <c r="AB162" s="1086"/>
      <c r="AC162" s="1086"/>
      <c r="AD162" s="1086"/>
      <c r="AE162" s="1086"/>
      <c r="AF162" s="1086"/>
    </row>
    <row r="163">
      <c r="A163" s="1086"/>
      <c r="B163" s="1086"/>
      <c r="C163" s="1107" t="s">
        <v>2245</v>
      </c>
      <c r="D163" s="1108">
        <v>45858.0</v>
      </c>
      <c r="E163" s="1086"/>
      <c r="F163" s="205" t="s">
        <v>2289</v>
      </c>
      <c r="G163" s="1143" t="s">
        <v>2304</v>
      </c>
      <c r="H163" s="1110" t="s">
        <v>2305</v>
      </c>
      <c r="I163" s="1107" t="s">
        <v>2306</v>
      </c>
      <c r="J163" s="1103"/>
      <c r="K163" s="1112" t="s">
        <v>2307</v>
      </c>
      <c r="L163" s="1103"/>
      <c r="M163" s="1103"/>
      <c r="N163" s="1103"/>
      <c r="O163" s="1103"/>
      <c r="P163" s="1103"/>
      <c r="Q163" s="1086"/>
      <c r="R163" s="1086"/>
      <c r="S163" s="1086"/>
      <c r="T163" s="1086"/>
      <c r="U163" s="1086"/>
      <c r="V163" s="1086"/>
      <c r="W163" s="1086"/>
      <c r="X163" s="1086"/>
      <c r="Y163" s="1086"/>
      <c r="Z163" s="1086"/>
      <c r="AA163" s="1086"/>
      <c r="AB163" s="1086"/>
      <c r="AC163" s="1086"/>
      <c r="AD163" s="1086"/>
      <c r="AE163" s="1086"/>
      <c r="AF163" s="1086"/>
    </row>
    <row r="164">
      <c r="A164" s="1086"/>
      <c r="B164" s="1086"/>
      <c r="C164" s="1107" t="s">
        <v>2308</v>
      </c>
      <c r="D164" s="1108">
        <v>45858.0</v>
      </c>
      <c r="E164" s="1086"/>
      <c r="F164" s="205" t="s">
        <v>2141</v>
      </c>
      <c r="G164" s="1109" t="s">
        <v>2309</v>
      </c>
      <c r="H164" s="1110" t="s">
        <v>438</v>
      </c>
      <c r="I164" s="1107" t="s">
        <v>15</v>
      </c>
      <c r="J164" s="1103"/>
      <c r="K164" s="1112" t="s">
        <v>2310</v>
      </c>
      <c r="L164" s="1103"/>
      <c r="M164" s="1103"/>
      <c r="N164" s="1103"/>
      <c r="O164" s="1103"/>
      <c r="P164" s="1103"/>
      <c r="Q164" s="1086"/>
      <c r="R164" s="1086"/>
      <c r="S164" s="1086"/>
      <c r="T164" s="1086"/>
      <c r="U164" s="1086"/>
      <c r="V164" s="1086"/>
      <c r="W164" s="1086"/>
      <c r="X164" s="1086"/>
      <c r="Y164" s="1086"/>
      <c r="Z164" s="1086"/>
      <c r="AA164" s="1086"/>
      <c r="AB164" s="1086"/>
      <c r="AC164" s="1086"/>
      <c r="AD164" s="1086"/>
      <c r="AE164" s="1086"/>
      <c r="AF164" s="1086"/>
    </row>
    <row r="165">
      <c r="A165" s="1086"/>
      <c r="B165" s="1086"/>
      <c r="C165" s="1107" t="s">
        <v>1903</v>
      </c>
      <c r="D165" s="1108">
        <v>45858.0</v>
      </c>
      <c r="E165" s="1086"/>
      <c r="F165" s="205" t="s">
        <v>2141</v>
      </c>
      <c r="G165" s="1109" t="s">
        <v>2309</v>
      </c>
      <c r="H165" s="1110" t="s">
        <v>438</v>
      </c>
      <c r="I165" s="1107" t="s">
        <v>15</v>
      </c>
      <c r="J165" s="1103"/>
      <c r="K165" s="1112" t="s">
        <v>2311</v>
      </c>
      <c r="L165" s="1112" t="s">
        <v>2312</v>
      </c>
      <c r="M165" s="1103"/>
      <c r="N165" s="1103"/>
      <c r="O165" s="1103"/>
      <c r="P165" s="1103"/>
      <c r="Q165" s="1086"/>
      <c r="R165" s="1086"/>
      <c r="S165" s="1086"/>
      <c r="T165" s="1086"/>
      <c r="U165" s="1086"/>
      <c r="V165" s="1086"/>
      <c r="W165" s="1086"/>
      <c r="X165" s="1086"/>
      <c r="Y165" s="1086"/>
      <c r="Z165" s="1086"/>
      <c r="AA165" s="1086"/>
      <c r="AB165" s="1086"/>
      <c r="AC165" s="1086"/>
      <c r="AD165" s="1086"/>
      <c r="AE165" s="1086"/>
      <c r="AF165" s="1086"/>
    </row>
    <row r="166">
      <c r="A166" s="1086"/>
      <c r="B166" s="1086"/>
      <c r="C166" s="1107" t="s">
        <v>2199</v>
      </c>
      <c r="D166" s="1145">
        <v>45858.0</v>
      </c>
      <c r="E166" s="1086"/>
      <c r="F166" s="1107" t="s">
        <v>2141</v>
      </c>
      <c r="G166" s="1109" t="s">
        <v>2313</v>
      </c>
      <c r="H166" s="1110" t="s">
        <v>438</v>
      </c>
      <c r="I166" s="1107" t="s">
        <v>16</v>
      </c>
      <c r="J166" s="1103"/>
      <c r="K166" s="1112" t="s">
        <v>2314</v>
      </c>
      <c r="L166" s="1112" t="s">
        <v>2315</v>
      </c>
      <c r="M166" s="1103"/>
      <c r="N166" s="1103"/>
      <c r="O166" s="1103"/>
      <c r="P166" s="1103"/>
      <c r="Q166" s="1086"/>
      <c r="R166" s="1086"/>
      <c r="S166" s="1086"/>
      <c r="T166" s="1086"/>
      <c r="U166" s="1086"/>
      <c r="V166" s="1086"/>
      <c r="W166" s="1086"/>
      <c r="X166" s="1086"/>
      <c r="Y166" s="1086"/>
      <c r="Z166" s="1086"/>
      <c r="AA166" s="1086"/>
      <c r="AB166" s="1086"/>
      <c r="AC166" s="1086"/>
      <c r="AD166" s="1086"/>
      <c r="AE166" s="1086"/>
      <c r="AF166" s="1086"/>
    </row>
    <row r="167">
      <c r="A167" s="1086"/>
      <c r="B167" s="1086"/>
      <c r="C167" s="1107" t="s">
        <v>2141</v>
      </c>
      <c r="D167" s="1108">
        <v>45858.0</v>
      </c>
      <c r="E167" s="1086"/>
      <c r="F167" s="205" t="s">
        <v>2141</v>
      </c>
      <c r="G167" s="1142"/>
      <c r="H167" s="1110" t="s">
        <v>438</v>
      </c>
      <c r="I167" s="1107" t="s">
        <v>16</v>
      </c>
      <c r="J167" s="1103"/>
      <c r="K167" s="1103"/>
      <c r="L167" s="1103"/>
      <c r="M167" s="1103"/>
      <c r="N167" s="1103"/>
      <c r="O167" s="1103"/>
      <c r="P167" s="1103"/>
      <c r="Q167" s="1086"/>
      <c r="R167" s="1086"/>
      <c r="S167" s="1086"/>
      <c r="T167" s="1086"/>
      <c r="U167" s="1086"/>
      <c r="V167" s="1086"/>
      <c r="W167" s="1086"/>
      <c r="X167" s="1086"/>
      <c r="Y167" s="1086"/>
      <c r="Z167" s="1086"/>
      <c r="AA167" s="1086"/>
      <c r="AB167" s="1086"/>
      <c r="AC167" s="1086"/>
      <c r="AD167" s="1086"/>
      <c r="AE167" s="1086"/>
      <c r="AF167" s="1086"/>
    </row>
    <row r="168">
      <c r="A168" s="1086"/>
      <c r="B168" s="1086"/>
      <c r="C168" s="1107" t="s">
        <v>1903</v>
      </c>
      <c r="D168" s="1108">
        <v>45859.0</v>
      </c>
      <c r="E168" s="1086"/>
      <c r="F168" s="1107" t="s">
        <v>2316</v>
      </c>
      <c r="G168" s="1109" t="s">
        <v>2317</v>
      </c>
      <c r="H168" s="1110" t="s">
        <v>435</v>
      </c>
      <c r="I168" s="1107" t="s">
        <v>16</v>
      </c>
      <c r="J168" s="1103"/>
      <c r="K168" s="1112" t="s">
        <v>2318</v>
      </c>
      <c r="L168" s="1112" t="s">
        <v>2319</v>
      </c>
      <c r="M168" s="1103"/>
      <c r="N168" s="1103"/>
      <c r="O168" s="1103"/>
      <c r="P168" s="1103"/>
      <c r="Q168" s="1086"/>
      <c r="R168" s="1086"/>
      <c r="S168" s="1086"/>
      <c r="T168" s="1086"/>
      <c r="U168" s="1086"/>
      <c r="V168" s="1086"/>
      <c r="W168" s="1086"/>
      <c r="X168" s="1086"/>
      <c r="Y168" s="1086"/>
      <c r="Z168" s="1086"/>
      <c r="AA168" s="1086"/>
      <c r="AB168" s="1086"/>
      <c r="AC168" s="1086"/>
      <c r="AD168" s="1086"/>
      <c r="AE168" s="1086"/>
      <c r="AF168" s="1086"/>
    </row>
    <row r="169">
      <c r="A169" s="1086"/>
      <c r="B169" s="1086"/>
      <c r="C169" s="1107" t="s">
        <v>2320</v>
      </c>
      <c r="D169" s="1108">
        <v>45859.0</v>
      </c>
      <c r="E169" s="1086"/>
      <c r="F169" s="1107" t="s">
        <v>2316</v>
      </c>
      <c r="G169" s="1109" t="s">
        <v>2317</v>
      </c>
      <c r="H169" s="1110" t="s">
        <v>435</v>
      </c>
      <c r="I169" s="1107" t="s">
        <v>16</v>
      </c>
      <c r="J169" s="1103"/>
      <c r="K169" s="1112" t="s">
        <v>2321</v>
      </c>
      <c r="L169" s="1103"/>
      <c r="M169" s="1103"/>
      <c r="N169" s="1103"/>
      <c r="O169" s="1103"/>
      <c r="P169" s="1103"/>
      <c r="Q169" s="1086"/>
      <c r="R169" s="1086"/>
      <c r="S169" s="1086"/>
      <c r="T169" s="1086"/>
      <c r="U169" s="1086"/>
      <c r="V169" s="1086"/>
      <c r="W169" s="1086"/>
      <c r="X169" s="1086"/>
      <c r="Y169" s="1086"/>
      <c r="Z169" s="1086"/>
      <c r="AA169" s="1086"/>
      <c r="AB169" s="1086"/>
      <c r="AC169" s="1086"/>
      <c r="AD169" s="1086"/>
      <c r="AE169" s="1086"/>
      <c r="AF169" s="1086"/>
    </row>
    <row r="170">
      <c r="A170" s="1086"/>
      <c r="B170" s="1086"/>
      <c r="C170" s="1107" t="s">
        <v>2316</v>
      </c>
      <c r="D170" s="1108">
        <v>45859.0</v>
      </c>
      <c r="E170" s="1086"/>
      <c r="F170" s="1107" t="s">
        <v>2316</v>
      </c>
      <c r="G170" s="1109" t="s">
        <v>2317</v>
      </c>
      <c r="H170" s="1110" t="s">
        <v>435</v>
      </c>
      <c r="I170" s="1107" t="s">
        <v>16</v>
      </c>
      <c r="J170" s="1103"/>
      <c r="K170" s="1112" t="s">
        <v>2322</v>
      </c>
      <c r="L170" s="1103"/>
      <c r="M170" s="1103"/>
      <c r="N170" s="1103"/>
      <c r="O170" s="1103"/>
      <c r="P170" s="1103"/>
      <c r="Q170" s="1086"/>
      <c r="R170" s="1086"/>
      <c r="S170" s="1086"/>
      <c r="T170" s="1086"/>
      <c r="U170" s="1086"/>
      <c r="V170" s="1086"/>
      <c r="W170" s="1086"/>
      <c r="X170" s="1086"/>
      <c r="Y170" s="1086"/>
      <c r="Z170" s="1086"/>
      <c r="AA170" s="1086"/>
      <c r="AB170" s="1086"/>
      <c r="AC170" s="1086"/>
      <c r="AD170" s="1086"/>
      <c r="AE170" s="1086"/>
      <c r="AF170" s="1086"/>
    </row>
    <row r="171">
      <c r="A171" s="1086"/>
      <c r="B171" s="1086"/>
      <c r="C171" s="1107" t="s">
        <v>2323</v>
      </c>
      <c r="D171" s="1108">
        <v>45859.0</v>
      </c>
      <c r="E171" s="1086"/>
      <c r="F171" s="1107" t="s">
        <v>2316</v>
      </c>
      <c r="G171" s="1109" t="s">
        <v>2317</v>
      </c>
      <c r="H171" s="1110" t="s">
        <v>435</v>
      </c>
      <c r="I171" s="1107" t="s">
        <v>16</v>
      </c>
      <c r="J171" s="1103"/>
      <c r="K171" s="1112" t="s">
        <v>2324</v>
      </c>
      <c r="L171" s="1112" t="s">
        <v>2325</v>
      </c>
      <c r="M171" s="1103"/>
      <c r="N171" s="1103"/>
      <c r="O171" s="1103"/>
      <c r="P171" s="1103"/>
      <c r="Q171" s="1086"/>
      <c r="R171" s="1086"/>
      <c r="S171" s="1086"/>
      <c r="T171" s="1086"/>
      <c r="U171" s="1086"/>
      <c r="V171" s="1086"/>
      <c r="W171" s="1086"/>
      <c r="X171" s="1086"/>
      <c r="Y171" s="1086"/>
      <c r="Z171" s="1086"/>
      <c r="AA171" s="1086"/>
      <c r="AB171" s="1086"/>
      <c r="AC171" s="1086"/>
      <c r="AD171" s="1086"/>
      <c r="AE171" s="1086"/>
      <c r="AF171" s="1086"/>
    </row>
    <row r="172">
      <c r="A172" s="1086"/>
      <c r="B172" s="1086"/>
      <c r="C172" s="1107" t="s">
        <v>2163</v>
      </c>
      <c r="D172" s="1108">
        <v>45861.0</v>
      </c>
      <c r="E172" s="1086"/>
      <c r="F172" s="205" t="s">
        <v>2187</v>
      </c>
      <c r="G172" s="1144" t="s">
        <v>2326</v>
      </c>
      <c r="H172" s="1110" t="s">
        <v>2327</v>
      </c>
      <c r="I172" s="1107" t="s">
        <v>2328</v>
      </c>
      <c r="J172" s="1103"/>
      <c r="K172" s="1112" t="s">
        <v>2329</v>
      </c>
      <c r="L172" s="1112" t="s">
        <v>2330</v>
      </c>
      <c r="M172" s="1103"/>
      <c r="N172" s="1103"/>
      <c r="O172" s="1103"/>
      <c r="P172" s="1103"/>
      <c r="Q172" s="1086"/>
      <c r="R172" s="1086"/>
      <c r="S172" s="1086"/>
      <c r="T172" s="1086"/>
      <c r="U172" s="1086"/>
      <c r="V172" s="1086"/>
      <c r="W172" s="1086"/>
      <c r="X172" s="1086"/>
      <c r="Y172" s="1086"/>
      <c r="Z172" s="1086"/>
      <c r="AA172" s="1086"/>
      <c r="AB172" s="1086"/>
      <c r="AC172" s="1086"/>
      <c r="AD172" s="1086"/>
      <c r="AE172" s="1086"/>
      <c r="AF172" s="1086"/>
    </row>
    <row r="173">
      <c r="A173" s="1086"/>
      <c r="B173" s="1086"/>
      <c r="C173" s="1107" t="s">
        <v>2257</v>
      </c>
      <c r="D173" s="1108">
        <v>45861.0</v>
      </c>
      <c r="E173" s="1086"/>
      <c r="F173" s="205" t="s">
        <v>2163</v>
      </c>
      <c r="G173" s="1109" t="s">
        <v>2331</v>
      </c>
      <c r="H173" s="1110" t="s">
        <v>355</v>
      </c>
      <c r="I173" s="1107" t="s">
        <v>2332</v>
      </c>
      <c r="J173" s="1103"/>
      <c r="K173" s="1112" t="s">
        <v>2333</v>
      </c>
      <c r="L173" s="1103"/>
      <c r="M173" s="1103"/>
      <c r="N173" s="1103"/>
      <c r="O173" s="1103"/>
      <c r="P173" s="1103"/>
      <c r="Q173" s="1086"/>
      <c r="R173" s="1086"/>
      <c r="S173" s="1086"/>
      <c r="T173" s="1086"/>
      <c r="U173" s="1086"/>
      <c r="V173" s="1086"/>
      <c r="W173" s="1086"/>
      <c r="X173" s="1086"/>
      <c r="Y173" s="1086"/>
      <c r="Z173" s="1086"/>
      <c r="AA173" s="1086"/>
      <c r="AB173" s="1086"/>
      <c r="AC173" s="1086"/>
      <c r="AD173" s="1086"/>
      <c r="AE173" s="1086"/>
      <c r="AF173" s="1086"/>
    </row>
    <row r="174">
      <c r="A174" s="1086"/>
      <c r="B174" s="1086"/>
      <c r="C174" s="1107" t="s">
        <v>2334</v>
      </c>
      <c r="D174" s="1108">
        <v>45861.0</v>
      </c>
      <c r="E174" s="1086"/>
      <c r="F174" s="205" t="s">
        <v>2163</v>
      </c>
      <c r="G174" s="1109" t="s">
        <v>2331</v>
      </c>
      <c r="H174" s="1110" t="s">
        <v>355</v>
      </c>
      <c r="I174" s="1107" t="s">
        <v>2332</v>
      </c>
      <c r="J174" s="1103"/>
      <c r="K174" s="1112" t="s">
        <v>2335</v>
      </c>
      <c r="L174" s="1103"/>
      <c r="M174" s="1103"/>
      <c r="N174" s="1103"/>
      <c r="O174" s="1103"/>
      <c r="P174" s="1103"/>
      <c r="Q174" s="1086"/>
      <c r="R174" s="1086"/>
      <c r="S174" s="1086"/>
      <c r="T174" s="1086"/>
      <c r="U174" s="1086"/>
      <c r="V174" s="1086"/>
      <c r="W174" s="1086"/>
      <c r="X174" s="1086"/>
      <c r="Y174" s="1086"/>
      <c r="Z174" s="1086"/>
      <c r="AA174" s="1086"/>
      <c r="AB174" s="1086"/>
      <c r="AC174" s="1086"/>
      <c r="AD174" s="1086"/>
      <c r="AE174" s="1086"/>
      <c r="AF174" s="1086"/>
    </row>
    <row r="175">
      <c r="A175" s="1086"/>
      <c r="B175" s="1086"/>
      <c r="C175" s="1107" t="s">
        <v>2187</v>
      </c>
      <c r="D175" s="1108">
        <v>45861.0</v>
      </c>
      <c r="E175" s="1086"/>
      <c r="F175" s="205" t="s">
        <v>2163</v>
      </c>
      <c r="G175" s="1109" t="s">
        <v>2331</v>
      </c>
      <c r="H175" s="1110" t="s">
        <v>355</v>
      </c>
      <c r="I175" s="1107" t="s">
        <v>2332</v>
      </c>
      <c r="J175" s="1103"/>
      <c r="K175" s="1112"/>
      <c r="L175" s="1103"/>
      <c r="M175" s="1103"/>
      <c r="N175" s="1103"/>
      <c r="O175" s="1103"/>
      <c r="P175" s="1103"/>
      <c r="Q175" s="1086"/>
      <c r="R175" s="1086"/>
      <c r="S175" s="1086"/>
      <c r="T175" s="1086"/>
      <c r="U175" s="1086"/>
      <c r="V175" s="1086"/>
      <c r="W175" s="1086"/>
      <c r="X175" s="1086"/>
      <c r="Y175" s="1086"/>
      <c r="Z175" s="1086"/>
      <c r="AA175" s="1086"/>
      <c r="AB175" s="1086"/>
      <c r="AC175" s="1086"/>
      <c r="AD175" s="1086"/>
      <c r="AE175" s="1086"/>
      <c r="AF175" s="1086"/>
    </row>
    <row r="176">
      <c r="A176" s="1086"/>
      <c r="B176" s="1086"/>
      <c r="C176" s="1107" t="s">
        <v>1903</v>
      </c>
      <c r="D176" s="1108">
        <v>45861.0</v>
      </c>
      <c r="E176" s="1086"/>
      <c r="F176" s="205" t="s">
        <v>2163</v>
      </c>
      <c r="G176" s="1144" t="s">
        <v>2336</v>
      </c>
      <c r="H176" s="1110" t="s">
        <v>2327</v>
      </c>
      <c r="I176" s="1107" t="s">
        <v>2328</v>
      </c>
      <c r="J176" s="1103"/>
      <c r="K176" s="1112" t="s">
        <v>2337</v>
      </c>
      <c r="L176" s="1112" t="s">
        <v>2338</v>
      </c>
      <c r="M176" s="1103"/>
      <c r="N176" s="1103"/>
      <c r="O176" s="1103"/>
      <c r="P176" s="1103"/>
      <c r="Q176" s="1086"/>
      <c r="R176" s="1086"/>
      <c r="S176" s="1086"/>
      <c r="T176" s="1086"/>
      <c r="U176" s="1086"/>
      <c r="V176" s="1086"/>
      <c r="W176" s="1086"/>
      <c r="X176" s="1086"/>
      <c r="Y176" s="1086"/>
      <c r="Z176" s="1086"/>
      <c r="AA176" s="1086"/>
      <c r="AB176" s="1086"/>
      <c r="AC176" s="1086"/>
      <c r="AD176" s="1086"/>
      <c r="AE176" s="1086"/>
      <c r="AF176" s="1086"/>
    </row>
    <row r="177">
      <c r="A177" s="1086"/>
      <c r="B177" s="1086"/>
      <c r="C177" s="1107" t="s">
        <v>883</v>
      </c>
      <c r="D177" s="1108">
        <v>45875.0</v>
      </c>
      <c r="E177" s="1086"/>
      <c r="F177" s="205" t="s">
        <v>2277</v>
      </c>
      <c r="G177" s="1144" t="s">
        <v>2339</v>
      </c>
      <c r="H177" s="1076"/>
      <c r="I177" s="1086"/>
      <c r="J177" s="1103"/>
      <c r="K177" s="1112" t="s">
        <v>2340</v>
      </c>
      <c r="L177" s="1112" t="s">
        <v>2341</v>
      </c>
      <c r="M177" s="1103"/>
      <c r="N177" s="1103"/>
      <c r="O177" s="1103"/>
      <c r="P177" s="1103"/>
      <c r="Q177" s="1086"/>
      <c r="R177" s="1086"/>
      <c r="S177" s="1086"/>
      <c r="T177" s="1086"/>
      <c r="U177" s="1086"/>
      <c r="V177" s="1086"/>
      <c r="W177" s="1086"/>
      <c r="X177" s="1086"/>
      <c r="Y177" s="1086"/>
      <c r="Z177" s="1086"/>
      <c r="AA177" s="1086"/>
      <c r="AB177" s="1086"/>
      <c r="AC177" s="1086"/>
      <c r="AD177" s="1086"/>
      <c r="AE177" s="1086"/>
      <c r="AF177" s="1086"/>
    </row>
    <row r="178">
      <c r="A178" s="1086"/>
      <c r="B178" s="1086"/>
      <c r="C178" s="1107" t="s">
        <v>267</v>
      </c>
      <c r="D178" s="1108">
        <v>45875.0</v>
      </c>
      <c r="E178" s="1086"/>
      <c r="F178" s="205" t="s">
        <v>883</v>
      </c>
      <c r="G178" s="1144" t="s">
        <v>2342</v>
      </c>
      <c r="H178" s="1076"/>
      <c r="I178" s="1086"/>
      <c r="J178" s="1103"/>
      <c r="K178" s="1112" t="s">
        <v>2343</v>
      </c>
      <c r="L178" s="1112" t="s">
        <v>2344</v>
      </c>
      <c r="M178" s="1103"/>
      <c r="N178" s="1103"/>
      <c r="O178" s="1103"/>
      <c r="P178" s="1103"/>
      <c r="Q178" s="1086"/>
      <c r="R178" s="1086"/>
      <c r="S178" s="1086"/>
      <c r="T178" s="1086"/>
      <c r="U178" s="1086"/>
      <c r="V178" s="1086"/>
      <c r="W178" s="1086"/>
      <c r="X178" s="1086"/>
      <c r="Y178" s="1086"/>
      <c r="Z178" s="1086"/>
      <c r="AA178" s="1086"/>
      <c r="AB178" s="1086"/>
      <c r="AC178" s="1086"/>
      <c r="AD178" s="1086"/>
      <c r="AE178" s="1086"/>
      <c r="AF178" s="1086"/>
    </row>
    <row r="179">
      <c r="A179" s="1086"/>
      <c r="B179" s="1086"/>
      <c r="C179" s="1107" t="s">
        <v>2334</v>
      </c>
      <c r="D179" s="1108">
        <v>45875.0</v>
      </c>
      <c r="E179" s="1086"/>
      <c r="F179" s="205" t="s">
        <v>267</v>
      </c>
      <c r="G179" s="1109" t="s">
        <v>2345</v>
      </c>
      <c r="H179" s="1076"/>
      <c r="I179" s="1086"/>
      <c r="J179" s="1103"/>
      <c r="K179" s="1112" t="s">
        <v>2346</v>
      </c>
      <c r="L179" s="1112" t="s">
        <v>2347</v>
      </c>
      <c r="M179" s="1103"/>
      <c r="N179" s="1103"/>
      <c r="O179" s="1103"/>
      <c r="P179" s="1103"/>
      <c r="Q179" s="1086"/>
      <c r="R179" s="1086"/>
      <c r="S179" s="1086"/>
      <c r="T179" s="1086"/>
      <c r="U179" s="1086"/>
      <c r="V179" s="1086"/>
      <c r="W179" s="1086"/>
      <c r="X179" s="1086"/>
      <c r="Y179" s="1086"/>
      <c r="Z179" s="1086"/>
      <c r="AA179" s="1086"/>
      <c r="AB179" s="1086"/>
      <c r="AC179" s="1086"/>
      <c r="AD179" s="1086"/>
      <c r="AE179" s="1086"/>
      <c r="AF179" s="1086"/>
    </row>
    <row r="180">
      <c r="A180" s="1086"/>
      <c r="B180" s="1086"/>
      <c r="C180" s="1108">
        <v>45875.0</v>
      </c>
      <c r="D180" s="1108">
        <v>45875.0</v>
      </c>
      <c r="E180" s="1108">
        <v>45875.0</v>
      </c>
      <c r="F180" s="1047">
        <v>45875.0</v>
      </c>
      <c r="G180" s="1146">
        <v>45875.0</v>
      </c>
      <c r="H180" s="1147">
        <v>45875.0</v>
      </c>
      <c r="I180" s="1108">
        <v>45875.0</v>
      </c>
      <c r="J180" s="1148">
        <v>45875.0</v>
      </c>
      <c r="K180" s="1148">
        <v>45875.0</v>
      </c>
      <c r="L180" s="1112" t="s">
        <v>2348</v>
      </c>
      <c r="M180" s="1103"/>
      <c r="N180" s="1103"/>
      <c r="O180" s="1103"/>
      <c r="P180" s="1103"/>
      <c r="Q180" s="1086"/>
      <c r="R180" s="1086"/>
      <c r="S180" s="1086"/>
      <c r="T180" s="1086"/>
      <c r="U180" s="1086"/>
      <c r="V180" s="1086"/>
      <c r="W180" s="1086"/>
      <c r="X180" s="1086"/>
      <c r="Y180" s="1086"/>
      <c r="Z180" s="1086"/>
      <c r="AA180" s="1086"/>
      <c r="AB180" s="1086"/>
      <c r="AC180" s="1086"/>
      <c r="AD180" s="1086"/>
      <c r="AE180" s="1086"/>
      <c r="AF180" s="1086"/>
    </row>
    <row r="181">
      <c r="A181" s="1086"/>
      <c r="B181" s="1086"/>
      <c r="C181" s="1108">
        <v>45875.0</v>
      </c>
      <c r="D181" s="1108">
        <v>45875.0</v>
      </c>
      <c r="E181" s="1108">
        <v>45875.0</v>
      </c>
      <c r="F181" s="1047">
        <v>45875.0</v>
      </c>
      <c r="G181" s="1149">
        <v>45875.0</v>
      </c>
      <c r="H181" s="1147">
        <v>45875.0</v>
      </c>
      <c r="I181" s="1108">
        <v>45875.0</v>
      </c>
      <c r="J181" s="1148">
        <v>45875.0</v>
      </c>
      <c r="K181" s="1148">
        <v>45875.0</v>
      </c>
      <c r="L181" s="1103"/>
      <c r="M181" s="1103"/>
      <c r="N181" s="1103"/>
      <c r="O181" s="1103"/>
      <c r="P181" s="1103"/>
      <c r="Q181" s="1086"/>
      <c r="R181" s="1086"/>
      <c r="S181" s="1086"/>
      <c r="T181" s="1086"/>
      <c r="U181" s="1086"/>
      <c r="V181" s="1086"/>
      <c r="W181" s="1086"/>
      <c r="X181" s="1086"/>
      <c r="Y181" s="1086"/>
      <c r="Z181" s="1086"/>
      <c r="AA181" s="1086"/>
      <c r="AB181" s="1086"/>
      <c r="AC181" s="1086"/>
      <c r="AD181" s="1086"/>
      <c r="AE181" s="1086"/>
      <c r="AF181" s="1086"/>
    </row>
    <row r="182">
      <c r="A182" s="1086"/>
      <c r="B182" s="1086"/>
      <c r="C182" s="1107" t="s">
        <v>1903</v>
      </c>
      <c r="D182" s="1108">
        <v>45875.0</v>
      </c>
      <c r="E182" s="1086"/>
      <c r="F182" s="205" t="s">
        <v>883</v>
      </c>
      <c r="G182" s="1144" t="s">
        <v>2342</v>
      </c>
      <c r="H182" s="1110" t="s">
        <v>524</v>
      </c>
      <c r="I182" s="1086"/>
      <c r="J182" s="1103"/>
      <c r="K182" s="1112" t="s">
        <v>2349</v>
      </c>
      <c r="L182" s="1103"/>
      <c r="M182" s="1103"/>
      <c r="N182" s="1103"/>
      <c r="O182" s="1103"/>
      <c r="P182" s="1103"/>
      <c r="Q182" s="1086"/>
      <c r="R182" s="1086"/>
      <c r="S182" s="1086"/>
      <c r="T182" s="1086"/>
      <c r="U182" s="1086"/>
      <c r="V182" s="1086"/>
      <c r="W182" s="1086"/>
      <c r="X182" s="1086"/>
      <c r="Y182" s="1086"/>
      <c r="Z182" s="1086"/>
      <c r="AA182" s="1086"/>
      <c r="AB182" s="1086"/>
      <c r="AC182" s="1086"/>
      <c r="AD182" s="1086"/>
      <c r="AE182" s="1086"/>
      <c r="AF182" s="1086"/>
    </row>
    <row r="183">
      <c r="A183" s="1086"/>
      <c r="B183" s="1086"/>
      <c r="C183" s="1107" t="s">
        <v>2323</v>
      </c>
      <c r="D183" s="1086"/>
      <c r="E183" s="1086"/>
      <c r="F183" s="1110" t="s">
        <v>178</v>
      </c>
      <c r="G183" s="1109" t="s">
        <v>2350</v>
      </c>
      <c r="H183" s="1076"/>
      <c r="I183" s="1086"/>
      <c r="J183" s="1103"/>
      <c r="K183" s="1112" t="s">
        <v>2351</v>
      </c>
      <c r="L183" s="1112" t="s">
        <v>2352</v>
      </c>
      <c r="M183" s="1103"/>
      <c r="N183" s="1112" t="s">
        <v>2353</v>
      </c>
      <c r="O183" s="1103"/>
      <c r="P183" s="1103"/>
      <c r="Q183" s="1086"/>
      <c r="R183" s="1086"/>
      <c r="S183" s="1086"/>
      <c r="T183" s="1086"/>
      <c r="U183" s="1086"/>
      <c r="V183" s="1086"/>
      <c r="W183" s="1086"/>
      <c r="X183" s="1086"/>
      <c r="Y183" s="1086"/>
      <c r="Z183" s="1086"/>
      <c r="AA183" s="1086"/>
      <c r="AB183" s="1086"/>
      <c r="AC183" s="1086"/>
      <c r="AD183" s="1086"/>
      <c r="AE183" s="1086"/>
      <c r="AF183" s="1086"/>
    </row>
    <row r="184">
      <c r="A184" s="1086"/>
      <c r="B184" s="1086"/>
      <c r="C184" s="1107" t="s">
        <v>1903</v>
      </c>
      <c r="D184" s="1086"/>
      <c r="E184" s="1086"/>
      <c r="F184" s="1110" t="s">
        <v>2323</v>
      </c>
      <c r="G184" s="1144" t="s">
        <v>2354</v>
      </c>
      <c r="H184" s="1076"/>
      <c r="I184" s="1086"/>
      <c r="J184" s="1103"/>
      <c r="K184" s="1112" t="s">
        <v>2355</v>
      </c>
      <c r="L184" s="1112" t="s">
        <v>2356</v>
      </c>
      <c r="M184" s="1103"/>
      <c r="N184" s="1103"/>
      <c r="O184" s="1103"/>
      <c r="P184" s="1103"/>
      <c r="Q184" s="1086"/>
      <c r="R184" s="1086"/>
      <c r="S184" s="1086"/>
      <c r="T184" s="1086"/>
      <c r="U184" s="1086"/>
      <c r="V184" s="1086"/>
      <c r="W184" s="1086"/>
      <c r="X184" s="1086"/>
      <c r="Y184" s="1086"/>
      <c r="Z184" s="1086"/>
      <c r="AA184" s="1086"/>
      <c r="AB184" s="1086"/>
      <c r="AC184" s="1086"/>
      <c r="AD184" s="1086"/>
      <c r="AE184" s="1086"/>
      <c r="AF184" s="1086"/>
    </row>
    <row r="185">
      <c r="A185" s="1086"/>
      <c r="B185" s="1086"/>
      <c r="C185" s="1107" t="s">
        <v>2357</v>
      </c>
      <c r="D185" s="1086"/>
      <c r="E185" s="1086"/>
      <c r="F185" s="1110" t="s">
        <v>2323</v>
      </c>
      <c r="G185" s="1109" t="s">
        <v>2354</v>
      </c>
      <c r="H185" s="1076"/>
      <c r="I185" s="1086"/>
      <c r="J185" s="1103"/>
      <c r="K185" s="1112" t="s">
        <v>2358</v>
      </c>
      <c r="L185" s="1112" t="s">
        <v>2359</v>
      </c>
      <c r="M185" s="1103"/>
      <c r="N185" s="1103"/>
      <c r="O185" s="1103"/>
      <c r="P185" s="1103"/>
      <c r="Q185" s="1086"/>
      <c r="R185" s="1086"/>
      <c r="S185" s="1086"/>
      <c r="T185" s="1086"/>
      <c r="U185" s="1086"/>
      <c r="V185" s="1086"/>
      <c r="W185" s="1086"/>
      <c r="X185" s="1086"/>
      <c r="Y185" s="1086"/>
      <c r="Z185" s="1086"/>
      <c r="AA185" s="1086"/>
      <c r="AB185" s="1086"/>
      <c r="AC185" s="1086"/>
      <c r="AD185" s="1086"/>
      <c r="AE185" s="1086"/>
      <c r="AF185" s="1086"/>
    </row>
    <row r="186">
      <c r="A186" s="1086"/>
      <c r="B186" s="1086"/>
      <c r="C186" s="1107" t="s">
        <v>178</v>
      </c>
      <c r="D186" s="1086"/>
      <c r="E186" s="1086"/>
      <c r="F186" s="1110" t="s">
        <v>2323</v>
      </c>
      <c r="G186" s="1109" t="s">
        <v>2354</v>
      </c>
      <c r="H186" s="1076"/>
      <c r="I186" s="1086"/>
      <c r="J186" s="1103"/>
      <c r="K186" s="1112" t="s">
        <v>2360</v>
      </c>
      <c r="L186" s="1112"/>
      <c r="M186" s="1103"/>
      <c r="N186" s="1103"/>
      <c r="O186" s="1103"/>
      <c r="P186" s="1103"/>
      <c r="Q186" s="1086"/>
      <c r="R186" s="1086"/>
      <c r="S186" s="1086"/>
      <c r="T186" s="1086"/>
      <c r="U186" s="1086"/>
      <c r="V186" s="1086"/>
      <c r="W186" s="1086"/>
      <c r="X186" s="1086"/>
      <c r="Y186" s="1086"/>
      <c r="Z186" s="1086"/>
      <c r="AA186" s="1086"/>
      <c r="AB186" s="1086"/>
      <c r="AC186" s="1086"/>
      <c r="AD186" s="1086"/>
      <c r="AE186" s="1086"/>
      <c r="AF186" s="1086"/>
    </row>
    <row r="187">
      <c r="A187" s="1086"/>
      <c r="B187" s="1086"/>
      <c r="C187" s="1107" t="s">
        <v>2320</v>
      </c>
      <c r="D187" s="1086"/>
      <c r="E187" s="1086"/>
      <c r="F187" s="1110" t="s">
        <v>178</v>
      </c>
      <c r="G187" s="1109" t="s">
        <v>2350</v>
      </c>
      <c r="H187" s="1076"/>
      <c r="I187" s="1086"/>
      <c r="J187" s="1103"/>
      <c r="K187" s="1112" t="s">
        <v>2361</v>
      </c>
      <c r="L187" s="1112" t="s">
        <v>2362</v>
      </c>
      <c r="M187" s="1103"/>
      <c r="N187" s="1103"/>
      <c r="O187" s="1103"/>
      <c r="P187" s="1103"/>
      <c r="Q187" s="1086"/>
      <c r="R187" s="1086"/>
      <c r="S187" s="1086"/>
      <c r="T187" s="1086"/>
      <c r="U187" s="1086"/>
      <c r="V187" s="1086"/>
      <c r="W187" s="1086"/>
      <c r="X187" s="1086"/>
      <c r="Y187" s="1086"/>
      <c r="Z187" s="1086"/>
      <c r="AA187" s="1086"/>
      <c r="AB187" s="1086"/>
      <c r="AC187" s="1086"/>
      <c r="AD187" s="1086"/>
      <c r="AE187" s="1086"/>
      <c r="AF187" s="1086"/>
    </row>
    <row r="188">
      <c r="A188" s="1086"/>
      <c r="B188" s="1086"/>
      <c r="C188" s="1107" t="s">
        <v>2288</v>
      </c>
      <c r="D188" s="1086"/>
      <c r="E188" s="1086"/>
      <c r="F188" s="1110" t="s">
        <v>178</v>
      </c>
      <c r="G188" s="1109" t="s">
        <v>2350</v>
      </c>
      <c r="H188" s="1076"/>
      <c r="I188" s="1086"/>
      <c r="J188" s="1103"/>
      <c r="K188" s="1112" t="s">
        <v>2363</v>
      </c>
      <c r="L188" s="1112" t="s">
        <v>2364</v>
      </c>
      <c r="M188" s="1103"/>
      <c r="N188" s="1103"/>
      <c r="O188" s="1103"/>
      <c r="P188" s="1103"/>
      <c r="Q188" s="1086"/>
      <c r="R188" s="1086"/>
      <c r="S188" s="1086"/>
      <c r="T188" s="1086"/>
      <c r="U188" s="1086"/>
      <c r="V188" s="1086"/>
      <c r="W188" s="1086"/>
      <c r="X188" s="1086"/>
      <c r="Y188" s="1086"/>
      <c r="Z188" s="1086"/>
      <c r="AA188" s="1086"/>
      <c r="AB188" s="1086"/>
      <c r="AC188" s="1086"/>
      <c r="AD188" s="1086"/>
      <c r="AE188" s="1086"/>
      <c r="AF188" s="1086"/>
    </row>
    <row r="189">
      <c r="A189" s="1086"/>
      <c r="B189" s="1086"/>
      <c r="C189" s="1107" t="s">
        <v>2365</v>
      </c>
      <c r="D189" s="1086"/>
      <c r="E189" s="1086"/>
      <c r="F189" s="1110" t="s">
        <v>2366</v>
      </c>
      <c r="G189" s="1140"/>
      <c r="H189" s="1076"/>
      <c r="I189" s="1086"/>
      <c r="J189" s="1103"/>
      <c r="K189" s="1112" t="s">
        <v>2367</v>
      </c>
      <c r="L189" s="1103"/>
      <c r="M189" s="1103"/>
      <c r="N189" s="1103"/>
      <c r="O189" s="1103"/>
      <c r="P189" s="1103"/>
      <c r="Q189" s="1086"/>
      <c r="R189" s="1086"/>
      <c r="S189" s="1086"/>
      <c r="T189" s="1086"/>
      <c r="U189" s="1086"/>
      <c r="V189" s="1086"/>
      <c r="W189" s="1086"/>
      <c r="X189" s="1086"/>
      <c r="Y189" s="1086"/>
      <c r="Z189" s="1086"/>
      <c r="AA189" s="1086"/>
      <c r="AB189" s="1086"/>
      <c r="AC189" s="1086"/>
      <c r="AD189" s="1086"/>
      <c r="AE189" s="1086"/>
      <c r="AF189" s="1086"/>
    </row>
    <row r="190">
      <c r="A190" s="1086"/>
      <c r="B190" s="1086"/>
      <c r="C190" s="1107" t="s">
        <v>2368</v>
      </c>
      <c r="D190" s="1086"/>
      <c r="E190" s="1086"/>
      <c r="F190" s="1110" t="s">
        <v>2366</v>
      </c>
      <c r="G190" s="1150"/>
      <c r="H190" s="1076"/>
      <c r="I190" s="1086"/>
      <c r="J190" s="1103"/>
      <c r="K190" s="1112" t="s">
        <v>2369</v>
      </c>
      <c r="L190" s="1103"/>
      <c r="M190" s="1103"/>
      <c r="N190" s="1103"/>
      <c r="O190" s="1103"/>
      <c r="P190" s="1103"/>
      <c r="Q190" s="1086"/>
      <c r="R190" s="1086"/>
      <c r="S190" s="1086"/>
      <c r="T190" s="1086"/>
      <c r="U190" s="1086"/>
      <c r="V190" s="1086"/>
      <c r="W190" s="1086"/>
      <c r="X190" s="1086"/>
      <c r="Y190" s="1086"/>
      <c r="Z190" s="1086"/>
      <c r="AA190" s="1086"/>
      <c r="AB190" s="1086"/>
      <c r="AC190" s="1086"/>
      <c r="AD190" s="1086"/>
      <c r="AE190" s="1086"/>
      <c r="AF190" s="1086"/>
    </row>
    <row r="191">
      <c r="A191" s="1086"/>
      <c r="B191" s="1086"/>
      <c r="C191" s="1107" t="s">
        <v>2370</v>
      </c>
      <c r="D191" s="1086"/>
      <c r="E191" s="1086"/>
      <c r="F191" s="1110" t="s">
        <v>2368</v>
      </c>
      <c r="G191" s="1144" t="s">
        <v>2371</v>
      </c>
      <c r="H191" s="1076"/>
      <c r="I191" s="1086"/>
      <c r="J191" s="1103"/>
      <c r="K191" s="1112" t="s">
        <v>2372</v>
      </c>
      <c r="L191" s="1103"/>
      <c r="M191" s="1103"/>
      <c r="N191" s="1103"/>
      <c r="O191" s="1103"/>
      <c r="P191" s="1103"/>
      <c r="Q191" s="1086"/>
      <c r="R191" s="1086"/>
      <c r="S191" s="1086"/>
      <c r="T191" s="1086"/>
      <c r="U191" s="1086"/>
      <c r="V191" s="1086"/>
      <c r="W191" s="1086"/>
      <c r="X191" s="1086"/>
      <c r="Y191" s="1086"/>
      <c r="Z191" s="1086"/>
      <c r="AA191" s="1086"/>
      <c r="AB191" s="1086"/>
      <c r="AC191" s="1086"/>
      <c r="AD191" s="1086"/>
      <c r="AE191" s="1086"/>
      <c r="AF191" s="1086"/>
    </row>
    <row r="192">
      <c r="A192" s="1086"/>
      <c r="B192" s="1086"/>
      <c r="C192" s="1107" t="s">
        <v>2366</v>
      </c>
      <c r="D192" s="1086"/>
      <c r="E192" s="1086"/>
      <c r="F192" s="1110" t="s">
        <v>2365</v>
      </c>
      <c r="G192" s="1109" t="s">
        <v>2373</v>
      </c>
      <c r="H192" s="1076"/>
      <c r="I192" s="1086"/>
      <c r="J192" s="1103"/>
      <c r="K192" s="1112" t="s">
        <v>2374</v>
      </c>
      <c r="L192" s="1103"/>
      <c r="M192" s="1103"/>
      <c r="N192" s="1103"/>
      <c r="O192" s="1103"/>
      <c r="P192" s="1103"/>
      <c r="Q192" s="1086"/>
      <c r="R192" s="1086"/>
      <c r="S192" s="1086"/>
      <c r="T192" s="1086"/>
      <c r="U192" s="1086"/>
      <c r="V192" s="1086"/>
      <c r="W192" s="1086"/>
      <c r="X192" s="1086"/>
      <c r="Y192" s="1086"/>
      <c r="Z192" s="1086"/>
      <c r="AA192" s="1086"/>
      <c r="AB192" s="1086"/>
      <c r="AC192" s="1086"/>
      <c r="AD192" s="1086"/>
      <c r="AE192" s="1086"/>
      <c r="AF192" s="1086"/>
    </row>
    <row r="193">
      <c r="A193" s="1086"/>
      <c r="B193" s="1086"/>
      <c r="C193" s="1107" t="s">
        <v>1903</v>
      </c>
      <c r="D193" s="1086"/>
      <c r="E193" s="1086"/>
      <c r="F193" s="1110" t="s">
        <v>2370</v>
      </c>
      <c r="G193" s="1144" t="s">
        <v>2375</v>
      </c>
      <c r="H193" s="1076"/>
      <c r="I193" s="1086"/>
      <c r="J193" s="1103"/>
      <c r="K193" s="1112" t="s">
        <v>2376</v>
      </c>
      <c r="L193" s="1103"/>
      <c r="M193" s="1103"/>
      <c r="N193" s="1103"/>
      <c r="O193" s="1103"/>
      <c r="P193" s="1103"/>
      <c r="Q193" s="1086"/>
      <c r="R193" s="1086"/>
      <c r="S193" s="1086"/>
      <c r="T193" s="1086"/>
      <c r="U193" s="1086"/>
      <c r="V193" s="1086"/>
      <c r="W193" s="1086"/>
      <c r="X193" s="1086"/>
      <c r="Y193" s="1086"/>
      <c r="Z193" s="1086"/>
      <c r="AA193" s="1086"/>
      <c r="AB193" s="1086"/>
      <c r="AC193" s="1086"/>
      <c r="AD193" s="1086"/>
      <c r="AE193" s="1086"/>
      <c r="AF193" s="1086"/>
    </row>
    <row r="194">
      <c r="A194" s="1086"/>
      <c r="B194" s="1086"/>
      <c r="C194" s="1107" t="s">
        <v>2289</v>
      </c>
      <c r="D194" s="1086"/>
      <c r="E194" s="1086"/>
      <c r="F194" s="1110" t="s">
        <v>2163</v>
      </c>
      <c r="G194" s="1144" t="s">
        <v>2377</v>
      </c>
      <c r="H194" s="1076"/>
      <c r="I194" s="1086"/>
      <c r="J194" s="1103"/>
      <c r="K194" s="1112" t="s">
        <v>2378</v>
      </c>
      <c r="L194" s="1112" t="s">
        <v>2379</v>
      </c>
      <c r="M194" s="1103"/>
      <c r="N194" s="1103"/>
      <c r="O194" s="1103"/>
      <c r="P194" s="1103"/>
      <c r="Q194" s="1086"/>
      <c r="R194" s="1086"/>
      <c r="S194" s="1086"/>
      <c r="T194" s="1086"/>
      <c r="U194" s="1086"/>
      <c r="V194" s="1086"/>
      <c r="W194" s="1086"/>
      <c r="X194" s="1086"/>
      <c r="Y194" s="1086"/>
      <c r="Z194" s="1086"/>
      <c r="AA194" s="1086"/>
      <c r="AB194" s="1086"/>
      <c r="AC194" s="1086"/>
      <c r="AD194" s="1086"/>
      <c r="AE194" s="1086"/>
      <c r="AF194" s="1086"/>
    </row>
    <row r="195">
      <c r="A195" s="1086"/>
      <c r="B195" s="1086"/>
      <c r="C195" s="1107" t="s">
        <v>2163</v>
      </c>
      <c r="D195" s="1086"/>
      <c r="E195" s="1086"/>
      <c r="F195" s="1110" t="s">
        <v>2235</v>
      </c>
      <c r="G195" s="1109" t="s">
        <v>2380</v>
      </c>
      <c r="H195" s="1076"/>
      <c r="I195" s="1086"/>
      <c r="J195" s="1103"/>
      <c r="K195" s="1112" t="s">
        <v>2381</v>
      </c>
      <c r="L195" s="1103"/>
      <c r="M195" s="1103"/>
      <c r="N195" s="1103"/>
      <c r="O195" s="1103"/>
      <c r="P195" s="1103"/>
      <c r="Q195" s="1086"/>
      <c r="R195" s="1086"/>
      <c r="S195" s="1086"/>
      <c r="T195" s="1086"/>
      <c r="U195" s="1086"/>
      <c r="V195" s="1086"/>
      <c r="W195" s="1086"/>
      <c r="X195" s="1086"/>
      <c r="Y195" s="1086"/>
      <c r="Z195" s="1086"/>
      <c r="AA195" s="1086"/>
      <c r="AB195" s="1086"/>
      <c r="AC195" s="1086"/>
      <c r="AD195" s="1086"/>
      <c r="AE195" s="1086"/>
      <c r="AF195" s="1086"/>
    </row>
    <row r="196">
      <c r="A196" s="1086"/>
      <c r="B196" s="1086"/>
      <c r="C196" s="1107" t="s">
        <v>2382</v>
      </c>
      <c r="D196" s="1086"/>
      <c r="E196" s="1086"/>
      <c r="F196" s="1110" t="s">
        <v>2163</v>
      </c>
      <c r="G196" s="1144" t="s">
        <v>2383</v>
      </c>
      <c r="H196" s="1076"/>
      <c r="I196" s="1086"/>
      <c r="J196" s="1103"/>
      <c r="K196" s="1112" t="s">
        <v>2384</v>
      </c>
      <c r="L196" s="1103"/>
      <c r="M196" s="1103"/>
      <c r="N196" s="1103"/>
      <c r="O196" s="1103"/>
      <c r="P196" s="1103"/>
      <c r="Q196" s="1086"/>
      <c r="R196" s="1086"/>
      <c r="S196" s="1086"/>
      <c r="T196" s="1086"/>
      <c r="U196" s="1086"/>
      <c r="V196" s="1086"/>
      <c r="W196" s="1086"/>
      <c r="X196" s="1086"/>
      <c r="Y196" s="1086"/>
      <c r="Z196" s="1086"/>
      <c r="AA196" s="1086"/>
      <c r="AB196" s="1086"/>
      <c r="AC196" s="1086"/>
      <c r="AD196" s="1086"/>
      <c r="AE196" s="1086"/>
      <c r="AF196" s="1086"/>
    </row>
    <row r="197">
      <c r="A197" s="1086"/>
      <c r="B197" s="1086"/>
      <c r="C197" s="1107" t="s">
        <v>1903</v>
      </c>
      <c r="D197" s="1108"/>
      <c r="E197" s="1086"/>
      <c r="F197" s="1110" t="s">
        <v>2382</v>
      </c>
      <c r="G197" s="1109" t="s">
        <v>2385</v>
      </c>
      <c r="H197" s="1076"/>
      <c r="I197" s="1086"/>
      <c r="J197" s="1103"/>
      <c r="K197" s="1112" t="s">
        <v>2386</v>
      </c>
      <c r="L197" s="1112" t="s">
        <v>2387</v>
      </c>
      <c r="M197" s="1103"/>
      <c r="N197" s="1103"/>
      <c r="O197" s="1103"/>
      <c r="P197" s="1103"/>
      <c r="Q197" s="1086"/>
      <c r="R197" s="1086"/>
      <c r="S197" s="1086"/>
      <c r="T197" s="1086"/>
      <c r="U197" s="1086"/>
      <c r="V197" s="1086"/>
      <c r="W197" s="1086"/>
      <c r="X197" s="1086"/>
      <c r="Y197" s="1086"/>
      <c r="Z197" s="1086"/>
      <c r="AA197" s="1086"/>
      <c r="AB197" s="1086"/>
      <c r="AC197" s="1086"/>
      <c r="AD197" s="1086"/>
      <c r="AE197" s="1086"/>
      <c r="AF197" s="1086"/>
    </row>
    <row r="198">
      <c r="A198" s="1086"/>
      <c r="B198" s="1086"/>
      <c r="C198" s="1151" t="s">
        <v>1903</v>
      </c>
      <c r="D198" s="1108">
        <v>45912.0</v>
      </c>
      <c r="E198" s="1086"/>
      <c r="F198" s="1110" t="s">
        <v>2199</v>
      </c>
      <c r="G198" s="1140"/>
      <c r="H198" s="1110" t="s">
        <v>2388</v>
      </c>
      <c r="I198" s="1107">
        <v>1.0</v>
      </c>
      <c r="J198" s="1103"/>
      <c r="K198" s="1112" t="s">
        <v>2389</v>
      </c>
      <c r="L198" s="1112" t="s">
        <v>2390</v>
      </c>
      <c r="M198" s="1103"/>
      <c r="N198" s="1103"/>
      <c r="O198" s="1103"/>
      <c r="P198" s="1103"/>
      <c r="Q198" s="1086"/>
      <c r="R198" s="1086"/>
      <c r="S198" s="1086"/>
      <c r="T198" s="1086"/>
      <c r="U198" s="1086"/>
      <c r="V198" s="1086"/>
      <c r="W198" s="1086"/>
      <c r="X198" s="1086"/>
      <c r="Y198" s="1086"/>
      <c r="Z198" s="1086"/>
      <c r="AA198" s="1086"/>
      <c r="AB198" s="1086"/>
      <c r="AC198" s="1086"/>
      <c r="AD198" s="1086"/>
      <c r="AE198" s="1086"/>
      <c r="AF198" s="1086"/>
    </row>
    <row r="199">
      <c r="A199" s="1086"/>
      <c r="B199" s="1086"/>
      <c r="C199" s="1151" t="s">
        <v>1903</v>
      </c>
      <c r="D199" s="1108">
        <v>45912.0</v>
      </c>
      <c r="E199" s="1086"/>
      <c r="F199" s="1110" t="s">
        <v>2199</v>
      </c>
      <c r="G199" s="1142"/>
      <c r="H199" s="1110" t="s">
        <v>2391</v>
      </c>
      <c r="I199" s="1107">
        <v>2.0</v>
      </c>
      <c r="J199" s="1103"/>
      <c r="K199" s="1112" t="s">
        <v>2392</v>
      </c>
      <c r="L199" s="1112" t="s">
        <v>2393</v>
      </c>
      <c r="M199" s="1103"/>
      <c r="N199" s="1103"/>
      <c r="O199" s="1103"/>
      <c r="P199" s="1103"/>
      <c r="Q199" s="1086"/>
      <c r="R199" s="1086"/>
      <c r="S199" s="1086"/>
      <c r="T199" s="1086"/>
      <c r="U199" s="1086"/>
      <c r="V199" s="1086"/>
      <c r="W199" s="1086"/>
      <c r="X199" s="1086"/>
      <c r="Y199" s="1086"/>
      <c r="Z199" s="1086"/>
      <c r="AA199" s="1086"/>
      <c r="AB199" s="1086"/>
      <c r="AC199" s="1086"/>
      <c r="AD199" s="1086"/>
      <c r="AE199" s="1086"/>
      <c r="AF199" s="1086"/>
    </row>
    <row r="200">
      <c r="A200" s="1086"/>
      <c r="B200" s="1086"/>
      <c r="C200" s="1107" t="s">
        <v>2257</v>
      </c>
      <c r="D200" s="1108">
        <v>45912.0</v>
      </c>
      <c r="E200" s="1086"/>
      <c r="F200" s="1110" t="s">
        <v>2235</v>
      </c>
      <c r="G200" s="1109" t="s">
        <v>2394</v>
      </c>
      <c r="H200" s="1076"/>
      <c r="I200" s="1086"/>
      <c r="J200" s="1103"/>
      <c r="K200" s="1112" t="s">
        <v>2395</v>
      </c>
      <c r="L200" s="1112" t="s">
        <v>2396</v>
      </c>
      <c r="M200" s="1103"/>
      <c r="N200" s="1103"/>
      <c r="O200" s="1103"/>
      <c r="P200" s="1103"/>
      <c r="Q200" s="1086"/>
      <c r="R200" s="1086"/>
      <c r="S200" s="1086"/>
      <c r="T200" s="1086"/>
      <c r="U200" s="1086"/>
      <c r="V200" s="1086"/>
      <c r="W200" s="1086"/>
      <c r="X200" s="1086"/>
      <c r="Y200" s="1086"/>
      <c r="Z200" s="1086"/>
      <c r="AA200" s="1086"/>
      <c r="AB200" s="1086"/>
      <c r="AC200" s="1086"/>
      <c r="AD200" s="1086"/>
      <c r="AE200" s="1086"/>
      <c r="AF200" s="1086"/>
    </row>
    <row r="201">
      <c r="A201" s="1086"/>
      <c r="B201" s="1086"/>
      <c r="C201" s="1107" t="s">
        <v>2397</v>
      </c>
      <c r="D201" s="1108">
        <v>45912.0</v>
      </c>
      <c r="E201" s="1086"/>
      <c r="F201" s="1110" t="s">
        <v>2235</v>
      </c>
      <c r="G201" s="1109" t="s">
        <v>2394</v>
      </c>
      <c r="H201" s="1076"/>
      <c r="I201" s="1086"/>
      <c r="J201" s="1103"/>
      <c r="K201" s="1112" t="s">
        <v>2398</v>
      </c>
      <c r="L201" s="1103"/>
      <c r="M201" s="1103"/>
      <c r="N201" s="1103"/>
      <c r="O201" s="1103"/>
      <c r="P201" s="1103"/>
      <c r="Q201" s="1086"/>
      <c r="R201" s="1086"/>
      <c r="S201" s="1086"/>
      <c r="T201" s="1086"/>
      <c r="U201" s="1086"/>
      <c r="V201" s="1086"/>
      <c r="W201" s="1086"/>
      <c r="X201" s="1086"/>
      <c r="Y201" s="1086"/>
      <c r="Z201" s="1086"/>
      <c r="AA201" s="1086"/>
      <c r="AB201" s="1086"/>
      <c r="AC201" s="1086"/>
      <c r="AD201" s="1086"/>
      <c r="AE201" s="1086"/>
      <c r="AF201" s="1086"/>
    </row>
    <row r="202">
      <c r="A202" s="1086"/>
      <c r="B202" s="1086"/>
      <c r="C202" s="1107" t="s">
        <v>2235</v>
      </c>
      <c r="D202" s="1108">
        <v>45912.0</v>
      </c>
      <c r="E202" s="1086"/>
      <c r="F202" s="1110" t="s">
        <v>2257</v>
      </c>
      <c r="G202" s="1109" t="s">
        <v>2399</v>
      </c>
      <c r="H202" s="1110" t="s">
        <v>2400</v>
      </c>
      <c r="I202" s="1107">
        <v>1.0</v>
      </c>
      <c r="J202" s="1103"/>
      <c r="K202" s="1112" t="s">
        <v>2401</v>
      </c>
      <c r="L202" s="1112" t="s">
        <v>2402</v>
      </c>
      <c r="M202" s="1103"/>
      <c r="N202" s="1103"/>
      <c r="O202" s="1103"/>
      <c r="P202" s="1103"/>
      <c r="Q202" s="1086"/>
      <c r="R202" s="1086"/>
      <c r="S202" s="1086"/>
      <c r="T202" s="1086"/>
      <c r="U202" s="1086"/>
      <c r="V202" s="1086"/>
      <c r="W202" s="1086"/>
      <c r="X202" s="1086"/>
      <c r="Y202" s="1086"/>
      <c r="Z202" s="1086"/>
      <c r="AA202" s="1086"/>
      <c r="AB202" s="1086"/>
      <c r="AC202" s="1086"/>
      <c r="AD202" s="1086"/>
      <c r="AE202" s="1086"/>
      <c r="AF202" s="1086"/>
    </row>
    <row r="203">
      <c r="A203" s="1086"/>
      <c r="B203" s="1086"/>
      <c r="C203" s="1107" t="s">
        <v>1903</v>
      </c>
      <c r="D203" s="1108">
        <v>45912.0</v>
      </c>
      <c r="E203" s="1086"/>
      <c r="F203" s="1110" t="s">
        <v>2257</v>
      </c>
      <c r="G203" s="1144" t="s">
        <v>2399</v>
      </c>
      <c r="H203" s="1110" t="s">
        <v>2400</v>
      </c>
      <c r="I203" s="1107">
        <v>1.0</v>
      </c>
      <c r="J203" s="1103"/>
      <c r="K203" s="1112" t="s">
        <v>2403</v>
      </c>
      <c r="L203" s="1112" t="s">
        <v>2404</v>
      </c>
      <c r="M203" s="1103"/>
      <c r="N203" s="1103"/>
      <c r="O203" s="1103"/>
      <c r="P203" s="1103"/>
      <c r="Q203" s="1086"/>
      <c r="R203" s="1086"/>
      <c r="S203" s="1086"/>
      <c r="T203" s="1086"/>
      <c r="U203" s="1086"/>
      <c r="V203" s="1086"/>
      <c r="W203" s="1086"/>
      <c r="X203" s="1086"/>
      <c r="Y203" s="1086"/>
      <c r="Z203" s="1086"/>
      <c r="AA203" s="1086"/>
      <c r="AB203" s="1086"/>
      <c r="AC203" s="1086"/>
      <c r="AD203" s="1086"/>
      <c r="AE203" s="1086"/>
      <c r="AF203" s="1086"/>
    </row>
    <row r="204">
      <c r="A204" s="1086"/>
      <c r="B204" s="1086"/>
      <c r="C204" s="1107" t="s">
        <v>1903</v>
      </c>
      <c r="D204" s="1108">
        <v>45913.0</v>
      </c>
      <c r="E204" s="1086"/>
      <c r="F204" s="1110" t="s">
        <v>1585</v>
      </c>
      <c r="G204" s="1144" t="s">
        <v>2405</v>
      </c>
      <c r="H204" s="1110" t="s">
        <v>473</v>
      </c>
      <c r="I204" s="1107">
        <v>3.0</v>
      </c>
      <c r="J204" s="1103"/>
      <c r="K204" s="1112" t="s">
        <v>2406</v>
      </c>
      <c r="L204" s="1103"/>
      <c r="M204" s="1103"/>
      <c r="N204" s="1103"/>
      <c r="O204" s="1103"/>
      <c r="P204" s="1103"/>
      <c r="Q204" s="1086"/>
      <c r="R204" s="1086"/>
      <c r="S204" s="1086"/>
      <c r="T204" s="1086"/>
      <c r="U204" s="1086"/>
      <c r="V204" s="1086"/>
      <c r="W204" s="1086"/>
      <c r="X204" s="1086"/>
      <c r="Y204" s="1086"/>
      <c r="Z204" s="1086"/>
      <c r="AA204" s="1086"/>
      <c r="AB204" s="1086"/>
      <c r="AC204" s="1086"/>
      <c r="AD204" s="1086"/>
      <c r="AE204" s="1086"/>
      <c r="AF204" s="1086"/>
    </row>
    <row r="205">
      <c r="A205" s="1086"/>
      <c r="B205" s="1086"/>
      <c r="C205" s="1107" t="s">
        <v>2370</v>
      </c>
      <c r="D205" s="1108">
        <v>45913.0</v>
      </c>
      <c r="E205" s="1086"/>
      <c r="F205" s="1110" t="s">
        <v>2245</v>
      </c>
      <c r="G205" s="1109" t="s">
        <v>2407</v>
      </c>
      <c r="H205" s="1110" t="s">
        <v>2408</v>
      </c>
      <c r="I205" s="1086"/>
      <c r="J205" s="1103"/>
      <c r="K205" s="1112" t="s">
        <v>2409</v>
      </c>
      <c r="L205" s="1112" t="s">
        <v>2410</v>
      </c>
      <c r="M205" s="1103"/>
      <c r="N205" s="1103"/>
      <c r="O205" s="1103"/>
      <c r="P205" s="1103"/>
      <c r="Q205" s="1086"/>
      <c r="R205" s="1086"/>
      <c r="S205" s="1086"/>
      <c r="T205" s="1086"/>
      <c r="U205" s="1086"/>
      <c r="V205" s="1086"/>
      <c r="W205" s="1086"/>
      <c r="X205" s="1086"/>
      <c r="Y205" s="1086"/>
      <c r="Z205" s="1086"/>
      <c r="AA205" s="1086"/>
      <c r="AB205" s="1086"/>
      <c r="AC205" s="1086"/>
      <c r="AD205" s="1086"/>
      <c r="AE205" s="1086"/>
      <c r="AF205" s="1086"/>
    </row>
    <row r="206">
      <c r="A206" s="1086"/>
      <c r="B206" s="1086"/>
      <c r="C206" s="1107" t="s">
        <v>1585</v>
      </c>
      <c r="D206" s="1108">
        <v>45913.0</v>
      </c>
      <c r="E206" s="1086"/>
      <c r="F206" s="1110" t="s">
        <v>2370</v>
      </c>
      <c r="G206" s="1144" t="s">
        <v>2411</v>
      </c>
      <c r="H206" s="1076"/>
      <c r="I206" s="1086"/>
      <c r="J206" s="1103"/>
      <c r="K206" s="1112" t="s">
        <v>2412</v>
      </c>
      <c r="L206" s="1112" t="s">
        <v>2413</v>
      </c>
      <c r="M206" s="1103"/>
      <c r="N206" s="1103"/>
      <c r="O206" s="1103"/>
      <c r="P206" s="1103"/>
      <c r="Q206" s="1086"/>
      <c r="R206" s="1086"/>
      <c r="S206" s="1086"/>
      <c r="T206" s="1086"/>
      <c r="U206" s="1086"/>
      <c r="V206" s="1086"/>
      <c r="W206" s="1086"/>
      <c r="X206" s="1086"/>
      <c r="Y206" s="1086"/>
      <c r="Z206" s="1086"/>
      <c r="AA206" s="1086"/>
      <c r="AB206" s="1086"/>
      <c r="AC206" s="1086"/>
      <c r="AD206" s="1086"/>
      <c r="AE206" s="1086"/>
      <c r="AF206" s="1086"/>
    </row>
    <row r="207">
      <c r="A207" s="1086"/>
      <c r="B207" s="1086"/>
      <c r="C207" s="1107" t="s">
        <v>2245</v>
      </c>
      <c r="D207" s="1108">
        <v>45913.0</v>
      </c>
      <c r="E207" s="1086"/>
      <c r="F207" s="1110" t="s">
        <v>1585</v>
      </c>
      <c r="G207" s="1109" t="s">
        <v>2414</v>
      </c>
      <c r="H207" s="1110" t="s">
        <v>473</v>
      </c>
      <c r="I207" s="1107">
        <v>3.0</v>
      </c>
      <c r="J207" s="1103"/>
      <c r="K207" s="1112" t="s">
        <v>2415</v>
      </c>
      <c r="L207" s="1103"/>
      <c r="M207" s="1103"/>
      <c r="N207" s="1103"/>
      <c r="O207" s="1103"/>
      <c r="P207" s="1103"/>
      <c r="Q207" s="1086"/>
      <c r="R207" s="1086"/>
      <c r="S207" s="1086"/>
      <c r="T207" s="1086"/>
      <c r="U207" s="1086"/>
      <c r="V207" s="1086"/>
      <c r="W207" s="1086"/>
      <c r="X207" s="1086"/>
      <c r="Y207" s="1086"/>
      <c r="Z207" s="1086"/>
      <c r="AA207" s="1086"/>
      <c r="AB207" s="1086"/>
      <c r="AC207" s="1086"/>
      <c r="AD207" s="1086"/>
      <c r="AE207" s="1086"/>
      <c r="AF207" s="1086"/>
    </row>
    <row r="208">
      <c r="A208" s="1086"/>
      <c r="B208" s="1086"/>
      <c r="C208" s="1107" t="s">
        <v>1903</v>
      </c>
      <c r="D208" s="1108">
        <v>45913.0</v>
      </c>
      <c r="E208" s="1086"/>
      <c r="F208" s="1110" t="s">
        <v>267</v>
      </c>
      <c r="G208" s="119" t="s">
        <v>2416</v>
      </c>
      <c r="H208" s="1110" t="s">
        <v>499</v>
      </c>
      <c r="I208" s="1086"/>
      <c r="J208" s="1103"/>
      <c r="K208" s="1112" t="s">
        <v>2417</v>
      </c>
      <c r="L208" s="1112" t="s">
        <v>2418</v>
      </c>
      <c r="M208" s="1103"/>
      <c r="N208" s="1103"/>
      <c r="O208" s="1103"/>
      <c r="P208" s="1103"/>
      <c r="Q208" s="1086"/>
      <c r="R208" s="1086"/>
      <c r="S208" s="1086"/>
      <c r="T208" s="1086"/>
      <c r="U208" s="1086"/>
      <c r="V208" s="1086"/>
      <c r="W208" s="1086"/>
      <c r="X208" s="1086"/>
      <c r="Y208" s="1086"/>
      <c r="Z208" s="1086"/>
      <c r="AA208" s="1086"/>
      <c r="AB208" s="1086"/>
      <c r="AC208" s="1086"/>
      <c r="AD208" s="1086"/>
      <c r="AE208" s="1086"/>
      <c r="AF208" s="1086"/>
    </row>
    <row r="209">
      <c r="A209" s="1086"/>
      <c r="B209" s="1086"/>
      <c r="C209" s="1107" t="s">
        <v>267</v>
      </c>
      <c r="D209" s="1108">
        <v>45913.0</v>
      </c>
      <c r="E209" s="1086"/>
      <c r="F209" s="1110" t="s">
        <v>2159</v>
      </c>
      <c r="G209" s="1109" t="s">
        <v>2419</v>
      </c>
      <c r="H209" s="1110" t="s">
        <v>2420</v>
      </c>
      <c r="I209" s="1107">
        <v>1.0</v>
      </c>
      <c r="J209" s="1103"/>
      <c r="K209" s="1112" t="s">
        <v>2421</v>
      </c>
      <c r="L209" s="1112" t="s">
        <v>2422</v>
      </c>
      <c r="M209" s="1103"/>
      <c r="N209" s="1103"/>
      <c r="O209" s="1103"/>
      <c r="P209" s="1103"/>
      <c r="Q209" s="1086"/>
      <c r="R209" s="1086"/>
      <c r="S209" s="1086"/>
      <c r="T209" s="1086"/>
      <c r="U209" s="1086"/>
      <c r="V209" s="1086"/>
      <c r="W209" s="1086"/>
      <c r="X209" s="1086"/>
      <c r="Y209" s="1086"/>
      <c r="Z209" s="1086"/>
      <c r="AA209" s="1086"/>
      <c r="AB209" s="1086"/>
      <c r="AC209" s="1086"/>
      <c r="AD209" s="1086"/>
      <c r="AE209" s="1086"/>
      <c r="AF209" s="1086"/>
    </row>
    <row r="210">
      <c r="A210" s="1086"/>
      <c r="B210" s="1086"/>
      <c r="C210" s="1107" t="s">
        <v>2423</v>
      </c>
      <c r="D210" s="1108">
        <v>45913.0</v>
      </c>
      <c r="E210" s="1086"/>
      <c r="F210" s="1110" t="s">
        <v>267</v>
      </c>
      <c r="G210" s="119" t="s">
        <v>2416</v>
      </c>
      <c r="H210" s="1110" t="s">
        <v>499</v>
      </c>
      <c r="I210" s="1107">
        <v>5.0</v>
      </c>
      <c r="J210" s="1103"/>
      <c r="K210" s="1112" t="s">
        <v>2424</v>
      </c>
      <c r="L210" s="1103"/>
      <c r="M210" s="1103"/>
      <c r="N210" s="1103"/>
      <c r="O210" s="1103"/>
      <c r="P210" s="1103"/>
      <c r="Q210" s="1086"/>
      <c r="R210" s="1086"/>
      <c r="S210" s="1086"/>
      <c r="T210" s="1086"/>
      <c r="U210" s="1086"/>
      <c r="V210" s="1086"/>
      <c r="W210" s="1086"/>
      <c r="X210" s="1086"/>
      <c r="Y210" s="1086"/>
      <c r="Z210" s="1086"/>
      <c r="AA210" s="1086"/>
      <c r="AB210" s="1086"/>
      <c r="AC210" s="1086"/>
      <c r="AD210" s="1086"/>
      <c r="AE210" s="1086"/>
      <c r="AF210" s="1086"/>
    </row>
    <row r="211">
      <c r="A211" s="1086"/>
      <c r="B211" s="1086"/>
      <c r="C211" s="1107" t="s">
        <v>2159</v>
      </c>
      <c r="D211" s="1108">
        <v>45913.0</v>
      </c>
      <c r="E211" s="1086"/>
      <c r="F211" s="1110" t="s">
        <v>1903</v>
      </c>
      <c r="G211" s="1109" t="s">
        <v>2425</v>
      </c>
      <c r="H211" s="1110" t="s">
        <v>2426</v>
      </c>
      <c r="I211" s="1107">
        <v>3.0</v>
      </c>
      <c r="J211" s="1103"/>
      <c r="K211" s="1112" t="s">
        <v>2427</v>
      </c>
      <c r="L211" s="1112" t="s">
        <v>2428</v>
      </c>
      <c r="M211" s="1103"/>
      <c r="N211" s="1103"/>
      <c r="O211" s="1103"/>
      <c r="P211" s="1103"/>
      <c r="Q211" s="1086"/>
      <c r="R211" s="1086"/>
      <c r="S211" s="1086"/>
      <c r="T211" s="1086"/>
      <c r="U211" s="1086"/>
      <c r="V211" s="1086"/>
      <c r="W211" s="1086"/>
      <c r="X211" s="1086"/>
      <c r="Y211" s="1086"/>
      <c r="Z211" s="1086"/>
      <c r="AA211" s="1086"/>
      <c r="AB211" s="1086"/>
      <c r="AC211" s="1086"/>
      <c r="AD211" s="1086"/>
      <c r="AE211" s="1086"/>
      <c r="AF211" s="1086"/>
    </row>
    <row r="212">
      <c r="A212" s="1086"/>
      <c r="B212" s="1086"/>
      <c r="C212" s="1107" t="s">
        <v>1903</v>
      </c>
      <c r="D212" s="1108">
        <v>45913.0</v>
      </c>
      <c r="E212" s="1086"/>
      <c r="F212" s="1110" t="s">
        <v>2423</v>
      </c>
      <c r="G212" s="1109" t="s">
        <v>2429</v>
      </c>
      <c r="H212" s="1110" t="s">
        <v>2430</v>
      </c>
      <c r="I212" s="1107">
        <v>1.0</v>
      </c>
      <c r="J212" s="1103"/>
      <c r="K212" s="1112" t="s">
        <v>2431</v>
      </c>
      <c r="L212" s="1112" t="s">
        <v>2432</v>
      </c>
      <c r="M212" s="1103"/>
      <c r="N212" s="1103"/>
      <c r="O212" s="1103"/>
      <c r="P212" s="1103"/>
      <c r="Q212" s="1086"/>
      <c r="R212" s="1086"/>
      <c r="S212" s="1086"/>
      <c r="T212" s="1086"/>
      <c r="U212" s="1086"/>
      <c r="V212" s="1086"/>
      <c r="W212" s="1086"/>
      <c r="X212" s="1086"/>
      <c r="Y212" s="1086"/>
      <c r="Z212" s="1086"/>
      <c r="AA212" s="1086"/>
      <c r="AB212" s="1086"/>
      <c r="AC212" s="1086"/>
      <c r="AD212" s="1086"/>
      <c r="AE212" s="1086"/>
      <c r="AF212" s="1086"/>
    </row>
    <row r="213">
      <c r="A213" s="1086"/>
      <c r="B213" s="1086"/>
      <c r="C213" s="1107" t="s">
        <v>1903</v>
      </c>
      <c r="D213" s="1108">
        <v>45914.0</v>
      </c>
      <c r="E213" s="1086"/>
      <c r="F213" s="1110" t="s">
        <v>2288</v>
      </c>
      <c r="G213" s="1144" t="s">
        <v>2433</v>
      </c>
      <c r="H213" s="1110" t="s">
        <v>2434</v>
      </c>
      <c r="I213" s="1107">
        <v>1.0</v>
      </c>
      <c r="J213" s="1103"/>
      <c r="K213" s="1112" t="s">
        <v>2435</v>
      </c>
      <c r="L213" s="1112" t="s">
        <v>2436</v>
      </c>
      <c r="M213" s="1103"/>
      <c r="N213" s="1103"/>
      <c r="O213" s="1103"/>
      <c r="P213" s="1103"/>
      <c r="Q213" s="1086"/>
      <c r="R213" s="1086"/>
      <c r="S213" s="1086"/>
      <c r="T213" s="1086"/>
      <c r="U213" s="1086"/>
      <c r="V213" s="1086"/>
      <c r="W213" s="1086"/>
      <c r="X213" s="1086"/>
      <c r="Y213" s="1086"/>
      <c r="Z213" s="1086"/>
      <c r="AA213" s="1086"/>
      <c r="AB213" s="1086"/>
      <c r="AC213" s="1086"/>
      <c r="AD213" s="1086"/>
      <c r="AE213" s="1086"/>
      <c r="AF213" s="1086"/>
    </row>
    <row r="214">
      <c r="A214" s="1086"/>
      <c r="B214" s="1086"/>
      <c r="C214" s="1107" t="s">
        <v>2156</v>
      </c>
      <c r="D214" s="1108">
        <v>45914.0</v>
      </c>
      <c r="E214" s="1086"/>
      <c r="F214" s="1110" t="s">
        <v>2187</v>
      </c>
      <c r="G214" s="1144" t="s">
        <v>550</v>
      </c>
      <c r="H214" s="1076"/>
      <c r="I214" s="1107">
        <v>2.0</v>
      </c>
      <c r="J214" s="1103"/>
      <c r="K214" s="1112" t="s">
        <v>2437</v>
      </c>
      <c r="L214" s="1112" t="s">
        <v>2438</v>
      </c>
      <c r="M214" s="1103"/>
      <c r="N214" s="1103"/>
      <c r="O214" s="1103"/>
      <c r="P214" s="1103"/>
      <c r="Q214" s="1086"/>
      <c r="R214" s="1086"/>
      <c r="S214" s="1086"/>
      <c r="T214" s="1086"/>
      <c r="U214" s="1086"/>
      <c r="V214" s="1086"/>
      <c r="W214" s="1086"/>
      <c r="X214" s="1086"/>
      <c r="Y214" s="1086"/>
      <c r="Z214" s="1086"/>
      <c r="AA214" s="1086"/>
      <c r="AB214" s="1086"/>
      <c r="AC214" s="1086"/>
      <c r="AD214" s="1086"/>
      <c r="AE214" s="1086"/>
      <c r="AF214" s="1086"/>
    </row>
    <row r="215">
      <c r="A215" s="1086"/>
      <c r="B215" s="1086"/>
      <c r="C215" s="1107" t="s">
        <v>2187</v>
      </c>
      <c r="D215" s="1108">
        <v>45914.0</v>
      </c>
      <c r="E215" s="1086"/>
      <c r="F215" s="1110" t="s">
        <v>2288</v>
      </c>
      <c r="G215" s="1144" t="s">
        <v>2433</v>
      </c>
      <c r="H215" s="1076"/>
      <c r="I215" s="1086"/>
      <c r="J215" s="1103"/>
      <c r="K215" s="205" t="s">
        <v>2439</v>
      </c>
      <c r="L215" s="1112" t="s">
        <v>2440</v>
      </c>
      <c r="M215" s="1103"/>
      <c r="N215" s="1103"/>
      <c r="O215" s="1103"/>
      <c r="P215" s="1103"/>
      <c r="Q215" s="1086"/>
      <c r="R215" s="1086"/>
      <c r="S215" s="1086"/>
      <c r="T215" s="1086"/>
      <c r="U215" s="1086"/>
      <c r="V215" s="1086"/>
      <c r="W215" s="1086"/>
      <c r="X215" s="1086"/>
      <c r="Y215" s="1086"/>
      <c r="Z215" s="1086"/>
      <c r="AA215" s="1086"/>
      <c r="AB215" s="1086"/>
      <c r="AC215" s="1086"/>
      <c r="AD215" s="1086"/>
      <c r="AE215" s="1086"/>
      <c r="AF215" s="1086"/>
    </row>
    <row r="216">
      <c r="A216" s="1086"/>
      <c r="B216" s="1086"/>
      <c r="C216" s="1107" t="s">
        <v>2441</v>
      </c>
      <c r="D216" s="1108">
        <v>45914.0</v>
      </c>
      <c r="E216" s="1086"/>
      <c r="F216" s="1110" t="s">
        <v>2156</v>
      </c>
      <c r="G216" s="119" t="s">
        <v>2442</v>
      </c>
      <c r="K216" s="205" t="s">
        <v>2443</v>
      </c>
      <c r="L216" s="1112" t="s">
        <v>2444</v>
      </c>
      <c r="M216" s="1103"/>
      <c r="N216" s="1103"/>
      <c r="O216" s="1103"/>
      <c r="P216" s="1103"/>
      <c r="Q216" s="1086"/>
      <c r="R216" s="1086"/>
      <c r="S216" s="1086"/>
      <c r="T216" s="1086"/>
      <c r="U216" s="1086"/>
      <c r="V216" s="1086"/>
      <c r="W216" s="1086"/>
      <c r="X216" s="1086"/>
      <c r="Y216" s="1086"/>
      <c r="Z216" s="1086"/>
      <c r="AA216" s="1086"/>
      <c r="AB216" s="1086"/>
      <c r="AC216" s="1086"/>
      <c r="AD216" s="1086"/>
      <c r="AE216" s="1086"/>
      <c r="AF216" s="1086"/>
    </row>
    <row r="217">
      <c r="A217" s="1086"/>
      <c r="B217" s="1086"/>
      <c r="C217" s="1107" t="s">
        <v>2288</v>
      </c>
      <c r="D217" s="1108">
        <v>45914.0</v>
      </c>
      <c r="E217" s="1086"/>
      <c r="F217" s="1110" t="s">
        <v>2187</v>
      </c>
      <c r="G217" s="1144" t="s">
        <v>550</v>
      </c>
      <c r="H217" s="1076"/>
      <c r="I217" s="1107">
        <v>2.0</v>
      </c>
      <c r="J217" s="1103"/>
      <c r="K217" s="1112" t="s">
        <v>2445</v>
      </c>
      <c r="L217" s="1112" t="s">
        <v>2446</v>
      </c>
      <c r="M217" s="1103"/>
      <c r="N217" s="1103"/>
      <c r="O217" s="1103"/>
      <c r="P217" s="1103"/>
      <c r="Q217" s="1086"/>
      <c r="R217" s="1086"/>
      <c r="S217" s="1086"/>
      <c r="T217" s="1086"/>
      <c r="U217" s="1086"/>
      <c r="V217" s="1086"/>
      <c r="W217" s="1086"/>
      <c r="X217" s="1086"/>
      <c r="Y217" s="1086"/>
      <c r="Z217" s="1086"/>
      <c r="AA217" s="1086"/>
      <c r="AB217" s="1086"/>
      <c r="AC217" s="1086"/>
      <c r="AD217" s="1086"/>
      <c r="AE217" s="1086"/>
      <c r="AF217" s="1086"/>
    </row>
    <row r="218">
      <c r="A218" s="1086"/>
      <c r="B218" s="1086"/>
      <c r="C218" s="1107" t="s">
        <v>1903</v>
      </c>
      <c r="D218" s="1108">
        <v>45914.0</v>
      </c>
      <c r="E218" s="1086"/>
      <c r="F218" s="1110" t="s">
        <v>2316</v>
      </c>
      <c r="G218" s="1109" t="s">
        <v>2447</v>
      </c>
      <c r="H218" s="1110" t="s">
        <v>2448</v>
      </c>
      <c r="I218" s="1107">
        <v>0.0</v>
      </c>
      <c r="J218" s="1103"/>
      <c r="K218" s="205" t="s">
        <v>2449</v>
      </c>
      <c r="L218" s="1112" t="s">
        <v>2450</v>
      </c>
      <c r="M218" s="1103"/>
      <c r="N218" s="1103"/>
      <c r="O218" s="1103"/>
      <c r="P218" s="1103"/>
      <c r="Q218" s="1086"/>
      <c r="R218" s="1086"/>
      <c r="S218" s="1086"/>
      <c r="T218" s="1086"/>
      <c r="U218" s="1086"/>
      <c r="V218" s="1086"/>
      <c r="W218" s="1086"/>
      <c r="X218" s="1086"/>
      <c r="Y218" s="1086"/>
      <c r="Z218" s="1086"/>
      <c r="AA218" s="1086"/>
      <c r="AB218" s="1086"/>
      <c r="AC218" s="1086"/>
      <c r="AD218" s="1086"/>
      <c r="AE218" s="1086"/>
      <c r="AF218" s="1086"/>
    </row>
    <row r="219">
      <c r="A219" s="1086"/>
      <c r="B219" s="1086"/>
      <c r="C219" s="1107" t="s">
        <v>1903</v>
      </c>
      <c r="D219" s="1108">
        <v>45914.0</v>
      </c>
      <c r="E219" s="1086"/>
      <c r="F219" s="1110" t="s">
        <v>178</v>
      </c>
      <c r="G219" s="1109" t="s">
        <v>2451</v>
      </c>
      <c r="H219" s="1076"/>
      <c r="I219" s="1086"/>
      <c r="J219" s="1103"/>
      <c r="K219" s="205" t="s">
        <v>2452</v>
      </c>
      <c r="L219" s="1112" t="s">
        <v>2453</v>
      </c>
      <c r="M219" s="1103"/>
      <c r="N219" s="1103"/>
      <c r="O219" s="1103"/>
      <c r="P219" s="1103"/>
      <c r="Q219" s="1086"/>
      <c r="R219" s="1086"/>
      <c r="S219" s="1086"/>
      <c r="T219" s="1086"/>
      <c r="U219" s="1086"/>
      <c r="V219" s="1086"/>
      <c r="W219" s="1086"/>
      <c r="X219" s="1086"/>
      <c r="Y219" s="1086"/>
      <c r="Z219" s="1086"/>
      <c r="AA219" s="1086"/>
      <c r="AB219" s="1086"/>
      <c r="AC219" s="1086"/>
      <c r="AD219" s="1086"/>
      <c r="AE219" s="1086"/>
      <c r="AF219" s="1086"/>
    </row>
    <row r="220">
      <c r="A220" s="1086"/>
      <c r="B220" s="1086"/>
      <c r="C220" s="1107" t="s">
        <v>1903</v>
      </c>
      <c r="D220" s="1108">
        <v>45914.0</v>
      </c>
      <c r="E220" s="1086"/>
      <c r="F220" s="1110" t="s">
        <v>2366</v>
      </c>
      <c r="G220" s="1109" t="s">
        <v>2454</v>
      </c>
      <c r="H220" s="1076"/>
      <c r="I220" s="1086"/>
      <c r="J220" s="1103"/>
      <c r="K220" s="205" t="s">
        <v>2455</v>
      </c>
      <c r="L220" s="1103"/>
      <c r="M220" s="1103"/>
      <c r="N220" s="1103"/>
      <c r="O220" s="1103"/>
      <c r="P220" s="1103"/>
      <c r="Q220" s="1086"/>
      <c r="R220" s="1086"/>
      <c r="S220" s="1086"/>
      <c r="T220" s="1086"/>
      <c r="U220" s="1086"/>
      <c r="V220" s="1086"/>
      <c r="W220" s="1086"/>
      <c r="X220" s="1086"/>
      <c r="Y220" s="1086"/>
      <c r="Z220" s="1086"/>
      <c r="AA220" s="1086"/>
      <c r="AB220" s="1086"/>
      <c r="AC220" s="1086"/>
      <c r="AD220" s="1086"/>
      <c r="AE220" s="1086"/>
      <c r="AF220" s="1086"/>
    </row>
    <row r="221">
      <c r="A221" s="1086"/>
      <c r="B221" s="1086"/>
      <c r="C221" s="1107" t="s">
        <v>1903</v>
      </c>
      <c r="D221" s="1108">
        <v>45914.0</v>
      </c>
      <c r="E221" s="1086"/>
      <c r="F221" s="1110" t="s">
        <v>2154</v>
      </c>
      <c r="G221" s="1109" t="s">
        <v>2456</v>
      </c>
      <c r="H221" s="1076"/>
      <c r="I221" s="1086"/>
      <c r="J221" s="1103"/>
      <c r="K221" s="205" t="s">
        <v>2457</v>
      </c>
      <c r="L221" s="1112" t="s">
        <v>2458</v>
      </c>
      <c r="M221" s="1103"/>
      <c r="N221" s="1103"/>
      <c r="O221" s="1103"/>
      <c r="P221" s="1103"/>
      <c r="Q221" s="1086"/>
      <c r="R221" s="1086"/>
      <c r="S221" s="1086"/>
      <c r="T221" s="1086"/>
      <c r="U221" s="1086"/>
      <c r="V221" s="1086"/>
      <c r="W221" s="1086"/>
      <c r="X221" s="1086"/>
      <c r="Y221" s="1086"/>
      <c r="Z221" s="1086"/>
      <c r="AA221" s="1086"/>
      <c r="AB221" s="1086"/>
      <c r="AC221" s="1086"/>
      <c r="AD221" s="1086"/>
      <c r="AE221" s="1086"/>
      <c r="AF221" s="1086"/>
    </row>
    <row r="222" ht="34.5" customHeight="1">
      <c r="A222" s="1086"/>
      <c r="B222" s="1086"/>
      <c r="C222" s="1107" t="s">
        <v>2459</v>
      </c>
      <c r="D222" s="1108">
        <v>45914.0</v>
      </c>
      <c r="E222" s="1086"/>
      <c r="F222" s="1110" t="s">
        <v>2277</v>
      </c>
      <c r="G222" s="1109" t="s">
        <v>2460</v>
      </c>
      <c r="H222" s="1076"/>
      <c r="I222" s="1086"/>
      <c r="J222" s="1103"/>
      <c r="K222" s="1112" t="s">
        <v>2461</v>
      </c>
      <c r="L222" s="1112" t="s">
        <v>2462</v>
      </c>
      <c r="M222" s="1103"/>
      <c r="N222" s="1103"/>
      <c r="O222" s="1103"/>
      <c r="P222" s="1103"/>
      <c r="Q222" s="1086"/>
      <c r="R222" s="1086"/>
      <c r="S222" s="1086"/>
      <c r="T222" s="1086"/>
      <c r="U222" s="1086"/>
      <c r="V222" s="1086"/>
      <c r="W222" s="1086"/>
      <c r="X222" s="1086"/>
      <c r="Y222" s="1086"/>
      <c r="Z222" s="1086"/>
      <c r="AA222" s="1086"/>
      <c r="AB222" s="1086"/>
      <c r="AC222" s="1086"/>
      <c r="AD222" s="1086"/>
      <c r="AE222" s="1086"/>
      <c r="AF222" s="1086"/>
    </row>
    <row r="223">
      <c r="A223" s="1086"/>
      <c r="B223" s="1086"/>
      <c r="C223" s="1107" t="s">
        <v>2382</v>
      </c>
      <c r="D223" s="1108">
        <v>45914.0</v>
      </c>
      <c r="E223" s="1086"/>
      <c r="F223" s="362" t="s">
        <v>2045</v>
      </c>
      <c r="G223" s="119" t="s">
        <v>2463</v>
      </c>
      <c r="I223" s="1086"/>
      <c r="J223" s="1103"/>
      <c r="K223" s="1112" t="s">
        <v>2464</v>
      </c>
      <c r="L223" s="1112" t="s">
        <v>2465</v>
      </c>
      <c r="M223" s="1103"/>
      <c r="N223" s="1103"/>
      <c r="O223" s="1103"/>
      <c r="P223" s="1103"/>
      <c r="Q223" s="1086"/>
      <c r="R223" s="1086"/>
      <c r="S223" s="1086"/>
      <c r="T223" s="1086"/>
      <c r="U223" s="1086"/>
      <c r="V223" s="1086"/>
      <c r="W223" s="1086"/>
      <c r="X223" s="1086"/>
      <c r="Y223" s="1086"/>
      <c r="Z223" s="1086"/>
      <c r="AA223" s="1086"/>
      <c r="AB223" s="1086"/>
      <c r="AC223" s="1086"/>
      <c r="AD223" s="1086"/>
      <c r="AE223" s="1086"/>
      <c r="AF223" s="1086"/>
    </row>
    <row r="224">
      <c r="A224" s="1086"/>
      <c r="B224" s="1086"/>
      <c r="C224" s="1107" t="s">
        <v>391</v>
      </c>
      <c r="D224" s="1108">
        <v>45914.0</v>
      </c>
      <c r="E224" s="1086"/>
      <c r="F224" s="362" t="s">
        <v>2382</v>
      </c>
      <c r="G224" s="1109" t="s">
        <v>2466</v>
      </c>
      <c r="H224" s="1076"/>
      <c r="I224" s="1086"/>
      <c r="J224" s="1103"/>
      <c r="K224" s="1112" t="s">
        <v>2467</v>
      </c>
      <c r="L224" s="1112" t="s">
        <v>2468</v>
      </c>
      <c r="M224" s="1103"/>
      <c r="N224" s="1103"/>
      <c r="O224" s="1103"/>
      <c r="P224" s="1103"/>
      <c r="Q224" s="1086"/>
      <c r="R224" s="1086"/>
      <c r="S224" s="1086"/>
      <c r="T224" s="1086"/>
      <c r="U224" s="1086"/>
      <c r="V224" s="1086"/>
      <c r="W224" s="1086"/>
      <c r="X224" s="1086"/>
      <c r="Y224" s="1086"/>
      <c r="Z224" s="1086"/>
      <c r="AA224" s="1086"/>
      <c r="AB224" s="1086"/>
      <c r="AC224" s="1086"/>
      <c r="AD224" s="1086"/>
      <c r="AE224" s="1086"/>
      <c r="AF224" s="1086"/>
    </row>
    <row r="225">
      <c r="A225" s="1086"/>
      <c r="B225" s="1086"/>
      <c r="C225" s="1107" t="s">
        <v>2277</v>
      </c>
      <c r="D225" s="1108">
        <v>45914.0</v>
      </c>
      <c r="E225" s="1086"/>
      <c r="F225" s="1110" t="s">
        <v>391</v>
      </c>
      <c r="G225" s="1109" t="s">
        <v>2469</v>
      </c>
      <c r="H225" s="1076"/>
      <c r="I225" s="1086"/>
      <c r="J225" s="1103"/>
      <c r="K225" s="1112" t="s">
        <v>2470</v>
      </c>
      <c r="L225" s="1112" t="s">
        <v>2471</v>
      </c>
      <c r="M225" s="1103"/>
      <c r="N225" s="1103"/>
      <c r="O225" s="1103"/>
      <c r="P225" s="1103"/>
      <c r="Q225" s="1086"/>
      <c r="R225" s="1086"/>
      <c r="S225" s="1086"/>
      <c r="T225" s="1086"/>
      <c r="U225" s="1086"/>
      <c r="V225" s="1086"/>
      <c r="W225" s="1086"/>
      <c r="X225" s="1086"/>
      <c r="Y225" s="1086"/>
      <c r="Z225" s="1086"/>
      <c r="AA225" s="1086"/>
      <c r="AB225" s="1086"/>
      <c r="AC225" s="1086"/>
      <c r="AD225" s="1086"/>
      <c r="AE225" s="1086"/>
      <c r="AF225" s="1086"/>
    </row>
    <row r="226">
      <c r="A226" s="1086"/>
      <c r="B226" s="1086"/>
      <c r="C226" s="1107" t="s">
        <v>1903</v>
      </c>
      <c r="D226" s="1108">
        <v>45914.0</v>
      </c>
      <c r="E226" s="1086"/>
      <c r="F226" s="1110" t="s">
        <v>2382</v>
      </c>
      <c r="G226" s="1109" t="s">
        <v>2466</v>
      </c>
      <c r="H226" s="1076"/>
      <c r="I226" s="1086"/>
      <c r="J226" s="1103"/>
      <c r="K226" s="1112" t="s">
        <v>2472</v>
      </c>
      <c r="L226" s="1112" t="s">
        <v>2473</v>
      </c>
      <c r="M226" s="1103"/>
      <c r="N226" s="1103"/>
      <c r="O226" s="1103"/>
      <c r="P226" s="1103"/>
      <c r="Q226" s="1086"/>
      <c r="R226" s="1086"/>
      <c r="S226" s="1086"/>
      <c r="T226" s="1086"/>
      <c r="U226" s="1086"/>
      <c r="V226" s="1086"/>
      <c r="W226" s="1086"/>
      <c r="X226" s="1086"/>
      <c r="Y226" s="1086"/>
      <c r="Z226" s="1086"/>
      <c r="AA226" s="1086"/>
      <c r="AB226" s="1086"/>
      <c r="AC226" s="1086"/>
      <c r="AD226" s="1086"/>
      <c r="AE226" s="1086"/>
      <c r="AF226" s="1086"/>
    </row>
    <row r="227">
      <c r="A227" s="1086"/>
      <c r="B227" s="1086"/>
      <c r="C227" s="1107" t="s">
        <v>2045</v>
      </c>
      <c r="D227" s="1108">
        <v>45914.0</v>
      </c>
      <c r="E227" s="1086"/>
      <c r="F227" s="1110" t="s">
        <v>2277</v>
      </c>
      <c r="G227" s="1109" t="s">
        <v>2460</v>
      </c>
      <c r="H227" s="1086"/>
      <c r="I227" s="1086"/>
      <c r="J227" s="1103"/>
      <c r="K227" s="1112" t="s">
        <v>2474</v>
      </c>
      <c r="L227" s="1112" t="s">
        <v>2475</v>
      </c>
      <c r="M227" s="1103"/>
      <c r="N227" s="1103"/>
      <c r="O227" s="1103"/>
      <c r="P227" s="1103"/>
      <c r="Q227" s="1086"/>
      <c r="R227" s="1086"/>
      <c r="S227" s="1086"/>
      <c r="T227" s="1086"/>
      <c r="U227" s="1086"/>
      <c r="V227" s="1086"/>
      <c r="W227" s="1086"/>
      <c r="X227" s="1086"/>
      <c r="Y227" s="1086"/>
      <c r="Z227" s="1086"/>
      <c r="AA227" s="1086"/>
      <c r="AB227" s="1086"/>
      <c r="AC227" s="1086"/>
      <c r="AD227" s="1086"/>
      <c r="AE227" s="1086"/>
      <c r="AF227" s="1086"/>
    </row>
    <row r="228">
      <c r="B228" s="1086"/>
      <c r="C228" s="1107" t="s">
        <v>2476</v>
      </c>
      <c r="D228" s="1108">
        <v>45915.0</v>
      </c>
      <c r="E228" s="1086"/>
      <c r="F228" s="1110" t="s">
        <v>2261</v>
      </c>
      <c r="G228" s="1109" t="s">
        <v>2477</v>
      </c>
      <c r="H228" s="1076"/>
      <c r="I228" s="1086"/>
      <c r="J228" s="1103"/>
      <c r="K228" s="1152" t="s">
        <v>2478</v>
      </c>
      <c r="L228" s="1112" t="s">
        <v>2479</v>
      </c>
      <c r="M228" s="1103"/>
      <c r="N228" s="1103"/>
      <c r="O228" s="1103"/>
      <c r="P228" s="1103"/>
      <c r="Q228" s="1086"/>
      <c r="R228" s="1086"/>
      <c r="S228" s="1086"/>
      <c r="T228" s="1086"/>
      <c r="U228" s="1086"/>
      <c r="V228" s="1086"/>
      <c r="W228" s="1086"/>
      <c r="X228" s="1086"/>
      <c r="Y228" s="1086"/>
      <c r="Z228" s="1086"/>
      <c r="AA228" s="1086"/>
      <c r="AB228" s="1086"/>
      <c r="AC228" s="1086"/>
      <c r="AD228" s="1086"/>
      <c r="AE228" s="1086"/>
      <c r="AF228" s="1086"/>
    </row>
    <row r="229">
      <c r="A229" s="1086"/>
      <c r="B229" s="1086"/>
      <c r="C229" s="1107" t="s">
        <v>2261</v>
      </c>
      <c r="D229" s="1108">
        <v>45915.0</v>
      </c>
      <c r="E229" s="1086"/>
      <c r="F229" s="1110" t="s">
        <v>2476</v>
      </c>
      <c r="G229" s="1109" t="s">
        <v>2480</v>
      </c>
      <c r="H229" s="1076"/>
      <c r="I229" s="1086"/>
      <c r="J229" s="1103"/>
      <c r="K229" s="1112" t="s">
        <v>2481</v>
      </c>
      <c r="L229" s="1112" t="s">
        <v>2482</v>
      </c>
      <c r="M229" s="1103"/>
      <c r="N229" s="1103"/>
      <c r="O229" s="1103"/>
      <c r="P229" s="1103"/>
      <c r="Q229" s="1086"/>
      <c r="R229" s="1086"/>
      <c r="S229" s="1086"/>
      <c r="T229" s="1086"/>
      <c r="U229" s="1086"/>
      <c r="V229" s="1086"/>
      <c r="W229" s="1086"/>
      <c r="X229" s="1086"/>
      <c r="Y229" s="1086"/>
      <c r="Z229" s="1086"/>
      <c r="AA229" s="1086"/>
      <c r="AB229" s="1086"/>
      <c r="AC229" s="1086"/>
      <c r="AD229" s="1086"/>
      <c r="AE229" s="1086"/>
      <c r="AF229" s="1086"/>
    </row>
    <row r="230">
      <c r="A230" s="1086"/>
      <c r="B230" s="1086"/>
      <c r="C230" s="1107" t="s">
        <v>1903</v>
      </c>
      <c r="D230" s="1108">
        <v>45915.0</v>
      </c>
      <c r="E230" s="1086"/>
      <c r="F230" s="1110" t="s">
        <v>2261</v>
      </c>
      <c r="G230" s="1109" t="s">
        <v>2477</v>
      </c>
      <c r="H230" s="1076"/>
      <c r="I230" s="1086"/>
      <c r="J230" s="1103"/>
      <c r="K230" s="1152" t="s">
        <v>2483</v>
      </c>
      <c r="L230" s="1112" t="s">
        <v>2484</v>
      </c>
      <c r="M230" s="1103"/>
      <c r="N230" s="1103"/>
      <c r="O230" s="1103"/>
      <c r="P230" s="1103"/>
      <c r="Q230" s="1086"/>
      <c r="R230" s="1086"/>
      <c r="S230" s="1086"/>
      <c r="T230" s="1086"/>
      <c r="U230" s="1086"/>
      <c r="V230" s="1086"/>
      <c r="W230" s="1086"/>
      <c r="X230" s="1086"/>
      <c r="Y230" s="1086"/>
      <c r="Z230" s="1086"/>
      <c r="AA230" s="1086"/>
      <c r="AB230" s="1086"/>
      <c r="AC230" s="1086"/>
      <c r="AD230" s="1086"/>
      <c r="AE230" s="1086"/>
      <c r="AF230" s="1086"/>
    </row>
    <row r="231">
      <c r="A231" s="1086"/>
      <c r="B231" s="1086"/>
      <c r="C231" s="1107" t="s">
        <v>1903</v>
      </c>
      <c r="D231" s="1108">
        <v>45915.0</v>
      </c>
      <c r="E231" s="1086"/>
      <c r="F231" s="1110" t="s">
        <v>2220</v>
      </c>
      <c r="G231" s="1144" t="s">
        <v>2485</v>
      </c>
      <c r="H231" s="1110" t="s">
        <v>462</v>
      </c>
      <c r="I231" s="1107">
        <v>6.0</v>
      </c>
      <c r="J231" s="1103"/>
      <c r="K231" s="1112" t="s">
        <v>2486</v>
      </c>
      <c r="L231" s="1112" t="s">
        <v>2487</v>
      </c>
      <c r="M231" s="1103"/>
      <c r="N231" s="1103"/>
      <c r="O231" s="1103"/>
      <c r="P231" s="1103"/>
      <c r="Q231" s="1086"/>
      <c r="R231" s="1086"/>
      <c r="S231" s="1086"/>
      <c r="T231" s="1086"/>
      <c r="U231" s="1086"/>
      <c r="V231" s="1086"/>
      <c r="W231" s="1086"/>
      <c r="X231" s="1086"/>
      <c r="Y231" s="1086"/>
      <c r="Z231" s="1086"/>
      <c r="AA231" s="1086"/>
      <c r="AB231" s="1086"/>
      <c r="AC231" s="1086"/>
      <c r="AD231" s="1086"/>
      <c r="AE231" s="1086"/>
      <c r="AF231" s="1086"/>
    </row>
    <row r="232">
      <c r="A232" s="1086"/>
      <c r="B232" s="1086"/>
      <c r="C232" s="1107" t="s">
        <v>2163</v>
      </c>
      <c r="D232" s="1108">
        <v>45915.0</v>
      </c>
      <c r="E232" s="1086"/>
      <c r="F232" s="1110" t="s">
        <v>2488</v>
      </c>
      <c r="G232" s="1143" t="s">
        <v>2489</v>
      </c>
      <c r="H232" s="1076"/>
      <c r="I232" s="1086"/>
      <c r="J232" s="1103"/>
      <c r="K232" s="1140" t="s">
        <v>2490</v>
      </c>
      <c r="L232" s="1112" t="s">
        <v>2491</v>
      </c>
      <c r="M232" s="1103"/>
      <c r="N232" s="1103"/>
      <c r="O232" s="1103"/>
      <c r="P232" s="1103"/>
      <c r="Q232" s="1086"/>
      <c r="R232" s="1086"/>
      <c r="S232" s="1086"/>
      <c r="T232" s="1086"/>
      <c r="U232" s="1086"/>
      <c r="V232" s="1086"/>
      <c r="W232" s="1086"/>
      <c r="X232" s="1086"/>
      <c r="Y232" s="1086"/>
      <c r="Z232" s="1086"/>
      <c r="AA232" s="1086"/>
      <c r="AB232" s="1086"/>
      <c r="AC232" s="1086"/>
      <c r="AD232" s="1086"/>
      <c r="AE232" s="1086"/>
      <c r="AF232" s="1086"/>
    </row>
    <row r="233">
      <c r="A233" s="1086"/>
      <c r="B233" s="1086"/>
      <c r="C233" s="1107" t="s">
        <v>2220</v>
      </c>
      <c r="D233" s="1108">
        <v>45915.0</v>
      </c>
      <c r="E233" s="1086"/>
      <c r="F233" s="1110" t="s">
        <v>2488</v>
      </c>
      <c r="G233" s="1109" t="s">
        <v>2489</v>
      </c>
      <c r="H233" s="1076"/>
      <c r="I233" s="1086"/>
      <c r="J233" s="1103"/>
      <c r="K233" s="1112" t="s">
        <v>2492</v>
      </c>
      <c r="L233" s="1112" t="s">
        <v>2493</v>
      </c>
      <c r="M233" s="1103"/>
      <c r="N233" s="1103"/>
      <c r="O233" s="1103"/>
      <c r="P233" s="1103"/>
      <c r="Q233" s="1086"/>
      <c r="R233" s="1086"/>
      <c r="S233" s="1086"/>
      <c r="T233" s="1086"/>
      <c r="U233" s="1086"/>
      <c r="V233" s="1086"/>
      <c r="W233" s="1086"/>
      <c r="X233" s="1086"/>
      <c r="Y233" s="1086"/>
      <c r="Z233" s="1086"/>
      <c r="AA233" s="1086"/>
      <c r="AB233" s="1086"/>
      <c r="AC233" s="1086"/>
      <c r="AD233" s="1086"/>
      <c r="AE233" s="1086"/>
      <c r="AF233" s="1086"/>
    </row>
    <row r="234">
      <c r="A234" s="1086"/>
      <c r="B234" s="1086"/>
      <c r="C234" s="1107" t="s">
        <v>2488</v>
      </c>
      <c r="D234" s="1108">
        <v>45915.0</v>
      </c>
      <c r="E234" s="1086"/>
      <c r="F234" s="1110" t="s">
        <v>2163</v>
      </c>
      <c r="G234" s="1144" t="s">
        <v>2494</v>
      </c>
      <c r="H234" s="1076"/>
      <c r="I234" s="1086"/>
      <c r="J234" s="1103"/>
      <c r="K234" s="1112" t="s">
        <v>2495</v>
      </c>
      <c r="L234" s="1103"/>
      <c r="M234" s="1103"/>
      <c r="N234" s="1103"/>
      <c r="O234" s="1103"/>
      <c r="P234" s="1103"/>
      <c r="Q234" s="1086"/>
      <c r="R234" s="1086"/>
      <c r="S234" s="1086"/>
      <c r="T234" s="1086"/>
      <c r="U234" s="1086"/>
      <c r="V234" s="1086"/>
      <c r="W234" s="1086"/>
      <c r="X234" s="1086"/>
      <c r="Y234" s="1086"/>
      <c r="Z234" s="1086"/>
      <c r="AA234" s="1086"/>
      <c r="AB234" s="1086"/>
      <c r="AC234" s="1086"/>
      <c r="AD234" s="1086"/>
      <c r="AE234" s="1086"/>
      <c r="AF234" s="1086"/>
    </row>
    <row r="235">
      <c r="A235" s="1086"/>
      <c r="B235" s="1086"/>
      <c r="C235" s="1107" t="s">
        <v>2264</v>
      </c>
      <c r="D235" s="1108">
        <v>45915.0</v>
      </c>
      <c r="E235" s="1086"/>
      <c r="F235" s="1110" t="s">
        <v>2163</v>
      </c>
      <c r="G235" s="1144" t="s">
        <v>2494</v>
      </c>
      <c r="H235" s="1076"/>
      <c r="I235" s="1086"/>
      <c r="J235" s="1103"/>
      <c r="K235" s="1112" t="s">
        <v>2496</v>
      </c>
      <c r="L235" s="1112" t="s">
        <v>2497</v>
      </c>
      <c r="M235" s="1103"/>
      <c r="N235" s="1103"/>
      <c r="O235" s="1103"/>
      <c r="P235" s="1103"/>
      <c r="Q235" s="1086"/>
      <c r="R235" s="1086"/>
      <c r="S235" s="1086"/>
      <c r="T235" s="1086"/>
      <c r="U235" s="1086"/>
      <c r="V235" s="1086"/>
      <c r="W235" s="1086"/>
      <c r="X235" s="1086"/>
      <c r="Y235" s="1086"/>
      <c r="Z235" s="1086"/>
      <c r="AA235" s="1086"/>
      <c r="AB235" s="1086"/>
      <c r="AC235" s="1086"/>
      <c r="AD235" s="1086"/>
      <c r="AE235" s="1086"/>
      <c r="AF235" s="1086"/>
    </row>
    <row r="236">
      <c r="A236" s="1086"/>
      <c r="B236" s="1086"/>
      <c r="C236" s="1107" t="s">
        <v>1903</v>
      </c>
      <c r="D236" s="1108">
        <v>45915.0</v>
      </c>
      <c r="E236" s="1086"/>
      <c r="F236" s="1110" t="s">
        <v>2264</v>
      </c>
      <c r="G236" s="1144" t="s">
        <v>2498</v>
      </c>
      <c r="H236" s="1076"/>
      <c r="I236" s="1086"/>
      <c r="J236" s="1103"/>
      <c r="K236" s="1112" t="s">
        <v>2499</v>
      </c>
      <c r="L236" s="1112" t="s">
        <v>2500</v>
      </c>
      <c r="M236" s="1103"/>
      <c r="N236" s="1103"/>
      <c r="O236" s="1103"/>
      <c r="P236" s="1103"/>
      <c r="Q236" s="1086"/>
      <c r="R236" s="1086"/>
      <c r="S236" s="1086"/>
      <c r="T236" s="1086"/>
      <c r="U236" s="1086"/>
      <c r="V236" s="1086"/>
      <c r="W236" s="1086"/>
      <c r="X236" s="1086"/>
      <c r="Y236" s="1086"/>
      <c r="Z236" s="1086"/>
      <c r="AA236" s="1086"/>
      <c r="AB236" s="1086"/>
      <c r="AC236" s="1086"/>
      <c r="AD236" s="1086"/>
      <c r="AE236" s="1086"/>
      <c r="AF236" s="1086"/>
    </row>
    <row r="237">
      <c r="A237" s="1086"/>
      <c r="B237" s="1086"/>
      <c r="C237" s="1107" t="s">
        <v>1903</v>
      </c>
      <c r="D237" s="1108">
        <v>45915.0</v>
      </c>
      <c r="E237" s="1086"/>
      <c r="F237" s="1110" t="s">
        <v>2264</v>
      </c>
      <c r="G237" s="119" t="s">
        <v>2501</v>
      </c>
      <c r="H237" s="1076"/>
      <c r="I237" s="1086"/>
      <c r="J237" s="1103"/>
      <c r="K237" s="205" t="s">
        <v>2502</v>
      </c>
      <c r="L237" s="1112" t="s">
        <v>2503</v>
      </c>
      <c r="M237" s="1103"/>
      <c r="N237" s="1103"/>
      <c r="O237" s="1103"/>
      <c r="P237" s="1103"/>
      <c r="Q237" s="1086"/>
      <c r="R237" s="1086"/>
      <c r="S237" s="1086"/>
      <c r="T237" s="1086"/>
      <c r="U237" s="1086"/>
      <c r="V237" s="1086"/>
      <c r="W237" s="1086"/>
      <c r="X237" s="1086"/>
      <c r="Y237" s="1086"/>
      <c r="Z237" s="1086"/>
      <c r="AA237" s="1086"/>
      <c r="AB237" s="1086"/>
      <c r="AC237" s="1086"/>
      <c r="AD237" s="1086"/>
      <c r="AE237" s="1086"/>
      <c r="AF237" s="1086"/>
    </row>
    <row r="238">
      <c r="A238" s="1086"/>
      <c r="B238" s="1086"/>
      <c r="C238" s="1107" t="s">
        <v>1903</v>
      </c>
      <c r="D238" s="1108">
        <v>45915.0</v>
      </c>
      <c r="E238" s="1086"/>
      <c r="F238" s="1110" t="s">
        <v>2323</v>
      </c>
      <c r="G238" s="1144" t="s">
        <v>2504</v>
      </c>
      <c r="H238" s="1110" t="s">
        <v>457</v>
      </c>
      <c r="I238" s="1107">
        <v>7.0</v>
      </c>
      <c r="J238" s="1103"/>
      <c r="K238" s="1112" t="s">
        <v>2505</v>
      </c>
      <c r="L238" s="1112" t="s">
        <v>2506</v>
      </c>
      <c r="M238" s="1103"/>
      <c r="N238" s="1103"/>
      <c r="O238" s="1103"/>
      <c r="P238" s="1103"/>
      <c r="Q238" s="1086"/>
      <c r="R238" s="1086"/>
      <c r="S238" s="1086"/>
      <c r="T238" s="1086"/>
      <c r="U238" s="1086"/>
      <c r="V238" s="1086"/>
      <c r="W238" s="1086"/>
      <c r="X238" s="1086"/>
      <c r="Y238" s="1086"/>
      <c r="Z238" s="1086"/>
      <c r="AA238" s="1086"/>
      <c r="AB238" s="1086"/>
      <c r="AC238" s="1086"/>
      <c r="AD238" s="1086"/>
      <c r="AE238" s="1086"/>
      <c r="AF238" s="1086"/>
    </row>
    <row r="239">
      <c r="A239" s="1086"/>
      <c r="B239" s="1086"/>
      <c r="C239" s="1107" t="s">
        <v>2323</v>
      </c>
      <c r="D239" s="1108">
        <v>45915.0</v>
      </c>
      <c r="E239" s="1086"/>
      <c r="F239" s="1110" t="s">
        <v>2507</v>
      </c>
      <c r="G239" s="1144" t="s">
        <v>2508</v>
      </c>
      <c r="H239" s="1076"/>
      <c r="I239" s="1107">
        <v>1.0</v>
      </c>
      <c r="J239" s="1103"/>
      <c r="K239" s="1112" t="s">
        <v>2509</v>
      </c>
      <c r="L239" s="1112" t="s">
        <v>2510</v>
      </c>
      <c r="M239" s="1103"/>
      <c r="N239" s="1103"/>
      <c r="O239" s="1103"/>
      <c r="P239" s="1103"/>
      <c r="Q239" s="1086"/>
      <c r="R239" s="1086"/>
      <c r="S239" s="1086"/>
      <c r="T239" s="1086"/>
      <c r="U239" s="1086"/>
      <c r="V239" s="1086"/>
      <c r="W239" s="1086"/>
      <c r="X239" s="1086"/>
      <c r="Y239" s="1086"/>
      <c r="Z239" s="1086"/>
      <c r="AA239" s="1086"/>
      <c r="AB239" s="1086"/>
      <c r="AC239" s="1086"/>
      <c r="AD239" s="1086"/>
      <c r="AE239" s="1086"/>
      <c r="AF239" s="1086"/>
    </row>
    <row r="240">
      <c r="A240" s="1086"/>
      <c r="B240" s="1086"/>
      <c r="C240" s="1107" t="s">
        <v>2511</v>
      </c>
      <c r="D240" s="1108">
        <v>45915.0</v>
      </c>
      <c r="E240" s="1086"/>
      <c r="F240" s="1110" t="s">
        <v>2323</v>
      </c>
      <c r="G240" s="1144" t="s">
        <v>2504</v>
      </c>
      <c r="H240" s="1076"/>
      <c r="I240" s="1086"/>
      <c r="J240" s="1103"/>
      <c r="K240" s="1112" t="s">
        <v>2512</v>
      </c>
      <c r="L240" s="1103"/>
      <c r="M240" s="1103"/>
      <c r="N240" s="1103"/>
      <c r="O240" s="1103"/>
      <c r="P240" s="1103"/>
      <c r="Q240" s="1086"/>
      <c r="R240" s="1086"/>
      <c r="S240" s="1086"/>
      <c r="T240" s="1086"/>
      <c r="U240" s="1086"/>
      <c r="V240" s="1086"/>
      <c r="W240" s="1086"/>
      <c r="X240" s="1086"/>
      <c r="Y240" s="1086"/>
      <c r="Z240" s="1086"/>
      <c r="AA240" s="1086"/>
      <c r="AB240" s="1086"/>
      <c r="AC240" s="1086"/>
      <c r="AD240" s="1086"/>
      <c r="AE240" s="1086"/>
      <c r="AF240" s="1086"/>
    </row>
    <row r="241">
      <c r="A241" s="1086"/>
      <c r="B241" s="1086"/>
      <c r="C241" s="1107" t="s">
        <v>2513</v>
      </c>
      <c r="D241" s="1108">
        <v>45915.0</v>
      </c>
      <c r="E241" s="1086"/>
      <c r="F241" s="1110" t="s">
        <v>2334</v>
      </c>
      <c r="G241" s="1144" t="s">
        <v>2514</v>
      </c>
      <c r="H241" s="1076"/>
      <c r="I241" s="1086"/>
      <c r="J241" s="1103"/>
      <c r="K241" s="1103"/>
      <c r="L241" s="1103"/>
      <c r="M241" s="1103"/>
      <c r="N241" s="1103"/>
      <c r="O241" s="1103"/>
      <c r="P241" s="1103"/>
      <c r="Q241" s="1086"/>
      <c r="R241" s="1086"/>
      <c r="S241" s="1086"/>
      <c r="T241" s="1086"/>
      <c r="U241" s="1086"/>
      <c r="V241" s="1086"/>
      <c r="W241" s="1086"/>
      <c r="X241" s="1086"/>
      <c r="Y241" s="1086"/>
      <c r="Z241" s="1086"/>
      <c r="AA241" s="1086"/>
      <c r="AB241" s="1086"/>
      <c r="AC241" s="1086"/>
      <c r="AD241" s="1086"/>
      <c r="AE241" s="1086"/>
      <c r="AF241" s="1086"/>
    </row>
    <row r="242">
      <c r="A242" s="1086"/>
      <c r="B242" s="1086"/>
      <c r="C242" s="1107" t="s">
        <v>2334</v>
      </c>
      <c r="D242" s="1108">
        <v>45915.0</v>
      </c>
      <c r="E242" s="1086"/>
      <c r="F242" s="1110" t="s">
        <v>2213</v>
      </c>
      <c r="G242" s="1109" t="s">
        <v>2515</v>
      </c>
      <c r="H242" s="1076"/>
      <c r="I242" s="1086"/>
      <c r="J242" s="1103"/>
      <c r="K242" s="1112" t="s">
        <v>2516</v>
      </c>
      <c r="L242" s="1112" t="s">
        <v>2517</v>
      </c>
      <c r="M242" s="1103"/>
      <c r="N242" s="1103"/>
      <c r="O242" s="1103"/>
      <c r="P242" s="1103"/>
      <c r="Q242" s="1086"/>
      <c r="R242" s="1086"/>
      <c r="S242" s="1086"/>
      <c r="T242" s="1086"/>
      <c r="U242" s="1086"/>
      <c r="V242" s="1086"/>
      <c r="W242" s="1086"/>
      <c r="X242" s="1086"/>
      <c r="Y242" s="1086"/>
      <c r="Z242" s="1086"/>
      <c r="AA242" s="1086"/>
      <c r="AB242" s="1086"/>
      <c r="AC242" s="1086"/>
      <c r="AD242" s="1086"/>
      <c r="AE242" s="1086"/>
      <c r="AF242" s="1086"/>
    </row>
    <row r="243">
      <c r="A243" s="1086"/>
      <c r="B243" s="1086"/>
      <c r="C243" s="1107" t="s">
        <v>2507</v>
      </c>
      <c r="D243" s="1108">
        <v>45915.0</v>
      </c>
      <c r="E243" s="1086"/>
      <c r="F243" s="1110" t="s">
        <v>2513</v>
      </c>
      <c r="G243" s="1144" t="s">
        <v>2518</v>
      </c>
      <c r="H243" s="1110" t="s">
        <v>2519</v>
      </c>
      <c r="I243" s="1107">
        <v>1.0</v>
      </c>
      <c r="J243" s="1103"/>
      <c r="K243" s="1112" t="s">
        <v>2520</v>
      </c>
      <c r="L243" s="1112" t="s">
        <v>2521</v>
      </c>
      <c r="M243" s="1103"/>
      <c r="N243" s="1103"/>
      <c r="O243" s="1103"/>
      <c r="P243" s="1103"/>
      <c r="Q243" s="1086"/>
      <c r="R243" s="1086"/>
      <c r="S243" s="1086"/>
      <c r="T243" s="1086"/>
      <c r="U243" s="1086"/>
      <c r="V243" s="1086"/>
      <c r="W243" s="1086"/>
      <c r="X243" s="1086"/>
      <c r="Y243" s="1086"/>
      <c r="Z243" s="1086"/>
      <c r="AA243" s="1086"/>
      <c r="AB243" s="1086"/>
      <c r="AC243" s="1086"/>
      <c r="AD243" s="1086"/>
      <c r="AE243" s="1086"/>
      <c r="AF243" s="1086"/>
    </row>
    <row r="244">
      <c r="A244" s="1086"/>
      <c r="B244" s="1086"/>
      <c r="C244" s="1107" t="s">
        <v>2213</v>
      </c>
      <c r="D244" s="1108">
        <v>45915.0</v>
      </c>
      <c r="E244" s="1086"/>
      <c r="F244" s="1110" t="s">
        <v>2507</v>
      </c>
      <c r="G244" s="1144" t="s">
        <v>2508</v>
      </c>
      <c r="H244" s="1110" t="s">
        <v>2522</v>
      </c>
      <c r="I244" s="1107">
        <v>1.0</v>
      </c>
      <c r="J244" s="1103"/>
      <c r="K244" s="1112" t="s">
        <v>2523</v>
      </c>
      <c r="L244" s="1112" t="s">
        <v>2524</v>
      </c>
      <c r="M244" s="1103"/>
      <c r="N244" s="1103"/>
      <c r="O244" s="1103"/>
      <c r="P244" s="1103"/>
      <c r="Q244" s="1086"/>
      <c r="R244" s="1086"/>
      <c r="S244" s="1086"/>
      <c r="T244" s="1086"/>
      <c r="U244" s="1086"/>
      <c r="V244" s="1086"/>
      <c r="W244" s="1086"/>
      <c r="X244" s="1086"/>
      <c r="Y244" s="1086"/>
      <c r="Z244" s="1086"/>
      <c r="AA244" s="1086"/>
      <c r="AB244" s="1086"/>
      <c r="AC244" s="1086"/>
      <c r="AD244" s="1086"/>
      <c r="AE244" s="1086"/>
      <c r="AF244" s="1086"/>
    </row>
    <row r="245">
      <c r="A245" s="1086"/>
      <c r="B245" s="1086"/>
      <c r="C245" s="1107" t="s">
        <v>1903</v>
      </c>
      <c r="D245" s="1145">
        <v>45915.0</v>
      </c>
      <c r="E245" s="1086"/>
      <c r="F245" s="1110" t="s">
        <v>2261</v>
      </c>
      <c r="G245" s="1109" t="s">
        <v>2525</v>
      </c>
      <c r="H245" s="1110" t="s">
        <v>2526</v>
      </c>
      <c r="I245" s="1107">
        <v>2.0</v>
      </c>
      <c r="J245" s="1103"/>
      <c r="K245" s="1112" t="s">
        <v>2527</v>
      </c>
      <c r="L245" s="1112" t="s">
        <v>2528</v>
      </c>
      <c r="M245" s="1103"/>
      <c r="N245" s="1103"/>
      <c r="O245" s="1103"/>
      <c r="P245" s="1103"/>
      <c r="Q245" s="1086"/>
      <c r="R245" s="1086"/>
      <c r="S245" s="1086"/>
      <c r="T245" s="1086"/>
      <c r="U245" s="1086"/>
      <c r="V245" s="1086"/>
      <c r="W245" s="1086"/>
      <c r="X245" s="1086"/>
      <c r="Y245" s="1086"/>
      <c r="Z245" s="1086"/>
      <c r="AA245" s="1086"/>
      <c r="AB245" s="1086"/>
      <c r="AC245" s="1086"/>
      <c r="AD245" s="1086"/>
      <c r="AE245" s="1086"/>
      <c r="AF245" s="1086"/>
    </row>
    <row r="246">
      <c r="A246" s="1086"/>
      <c r="B246" s="1086"/>
      <c r="C246" s="1107" t="s">
        <v>1903</v>
      </c>
      <c r="D246" s="1108">
        <v>45916.0</v>
      </c>
      <c r="E246" s="1086"/>
      <c r="F246" s="1110" t="s">
        <v>267</v>
      </c>
      <c r="G246" s="1139" t="s">
        <v>2529</v>
      </c>
      <c r="H246" s="1110" t="s">
        <v>2530</v>
      </c>
      <c r="I246" s="1107">
        <v>3.0</v>
      </c>
      <c r="J246" s="1103"/>
      <c r="K246" s="1112" t="s">
        <v>2531</v>
      </c>
      <c r="L246" s="1103"/>
      <c r="M246" s="1103"/>
      <c r="N246" s="1103"/>
      <c r="O246" s="1103"/>
      <c r="P246" s="1103"/>
      <c r="Q246" s="1086"/>
      <c r="R246" s="1086"/>
      <c r="S246" s="1086"/>
      <c r="T246" s="1086"/>
      <c r="U246" s="1086"/>
      <c r="V246" s="1086"/>
      <c r="W246" s="1086"/>
      <c r="X246" s="1086"/>
      <c r="Y246" s="1086"/>
      <c r="Z246" s="1086"/>
      <c r="AA246" s="1086"/>
      <c r="AB246" s="1086"/>
      <c r="AC246" s="1086"/>
      <c r="AD246" s="1086"/>
      <c r="AE246" s="1086"/>
      <c r="AF246" s="1086"/>
    </row>
    <row r="247">
      <c r="A247" s="1086"/>
      <c r="B247" s="1086"/>
      <c r="C247" s="1107" t="s">
        <v>1903</v>
      </c>
      <c r="D247" s="1108">
        <v>45916.0</v>
      </c>
      <c r="E247" s="1086"/>
      <c r="F247" s="1110" t="s">
        <v>2154</v>
      </c>
      <c r="G247" s="1109" t="s">
        <v>2532</v>
      </c>
      <c r="H247" s="1110" t="s">
        <v>413</v>
      </c>
      <c r="I247" s="1107">
        <v>9.0</v>
      </c>
      <c r="J247" s="1103"/>
      <c r="K247" s="1112" t="s">
        <v>2533</v>
      </c>
      <c r="L247" s="1112" t="s">
        <v>2534</v>
      </c>
      <c r="M247" s="1103"/>
      <c r="N247" s="1103"/>
      <c r="O247" s="1103"/>
      <c r="P247" s="1103"/>
      <c r="Q247" s="1086"/>
      <c r="R247" s="1086"/>
      <c r="S247" s="1086"/>
      <c r="T247" s="1086"/>
      <c r="U247" s="1086"/>
      <c r="V247" s="1086"/>
      <c r="W247" s="1086"/>
      <c r="X247" s="1086"/>
      <c r="Y247" s="1086"/>
      <c r="Z247" s="1086"/>
      <c r="AA247" s="1086"/>
      <c r="AB247" s="1086"/>
      <c r="AC247" s="1086"/>
      <c r="AD247" s="1086"/>
      <c r="AE247" s="1086"/>
      <c r="AF247" s="1086"/>
    </row>
    <row r="248">
      <c r="A248" s="1086"/>
      <c r="B248" s="1086"/>
      <c r="C248" s="1107" t="s">
        <v>1903</v>
      </c>
      <c r="D248" s="1108">
        <v>45916.0</v>
      </c>
      <c r="E248" s="1086"/>
      <c r="F248" s="205" t="s">
        <v>2507</v>
      </c>
      <c r="G248" s="1144" t="s">
        <v>635</v>
      </c>
      <c r="H248" s="362" t="s">
        <v>2535</v>
      </c>
      <c r="I248" s="1107">
        <v>1.0</v>
      </c>
      <c r="J248" s="1103"/>
      <c r="K248" s="1103"/>
      <c r="L248" s="1103"/>
      <c r="M248" s="1103"/>
      <c r="N248" s="1103"/>
      <c r="O248" s="1103"/>
      <c r="P248" s="1103"/>
      <c r="Q248" s="1086"/>
      <c r="R248" s="1086"/>
      <c r="S248" s="1086"/>
      <c r="T248" s="1086"/>
      <c r="U248" s="1086"/>
      <c r="V248" s="1086"/>
      <c r="W248" s="1086"/>
      <c r="X248" s="1086"/>
      <c r="Y248" s="1086"/>
      <c r="Z248" s="1086"/>
      <c r="AA248" s="1086"/>
      <c r="AB248" s="1086"/>
      <c r="AC248" s="1086"/>
      <c r="AD248" s="1086"/>
      <c r="AE248" s="1086"/>
      <c r="AF248" s="1086"/>
    </row>
    <row r="249">
      <c r="A249" s="1086"/>
      <c r="B249" s="1086"/>
      <c r="C249" s="1107" t="s">
        <v>1903</v>
      </c>
      <c r="D249" s="1108">
        <v>45916.0</v>
      </c>
      <c r="E249" s="1086"/>
      <c r="F249" s="1110" t="s">
        <v>2357</v>
      </c>
      <c r="G249" s="1109" t="s">
        <v>573</v>
      </c>
      <c r="H249" s="1110" t="s">
        <v>2536</v>
      </c>
      <c r="I249" s="1107">
        <v>2.0</v>
      </c>
      <c r="J249" s="1103"/>
      <c r="K249" s="1112" t="s">
        <v>2537</v>
      </c>
      <c r="L249" s="1112" t="s">
        <v>2538</v>
      </c>
      <c r="M249" s="1103"/>
      <c r="N249" s="1103"/>
      <c r="O249" s="1103"/>
      <c r="P249" s="1103"/>
      <c r="Q249" s="1086"/>
      <c r="R249" s="1086"/>
      <c r="S249" s="1086"/>
      <c r="T249" s="1086"/>
      <c r="U249" s="1086"/>
      <c r="V249" s="1086"/>
      <c r="W249" s="1086"/>
      <c r="X249" s="1086"/>
      <c r="Y249" s="1086"/>
      <c r="Z249" s="1086"/>
      <c r="AA249" s="1086"/>
      <c r="AB249" s="1086"/>
      <c r="AC249" s="1086"/>
      <c r="AD249" s="1086"/>
      <c r="AE249" s="1086"/>
      <c r="AF249" s="1086"/>
    </row>
    <row r="250">
      <c r="A250" s="1086"/>
      <c r="B250" s="1086"/>
      <c r="C250" s="1107" t="s">
        <v>1903</v>
      </c>
      <c r="D250" s="1108">
        <v>45916.0</v>
      </c>
      <c r="E250" s="1086"/>
      <c r="F250" s="1110" t="s">
        <v>2365</v>
      </c>
      <c r="G250" s="1109" t="s">
        <v>2539</v>
      </c>
      <c r="H250" s="1110" t="s">
        <v>557</v>
      </c>
      <c r="I250" s="1107">
        <v>3.0</v>
      </c>
      <c r="J250" s="1103"/>
      <c r="K250" s="1112" t="s">
        <v>2540</v>
      </c>
      <c r="L250" s="1112" t="s">
        <v>2541</v>
      </c>
      <c r="M250" s="1103"/>
      <c r="N250" s="1103"/>
      <c r="O250" s="1103"/>
      <c r="P250" s="1103"/>
      <c r="Q250" s="1086"/>
      <c r="R250" s="1086"/>
      <c r="S250" s="1086"/>
      <c r="T250" s="1086"/>
      <c r="U250" s="1086"/>
      <c r="V250" s="1086"/>
      <c r="W250" s="1086"/>
      <c r="X250" s="1086"/>
      <c r="Y250" s="1086"/>
      <c r="Z250" s="1086"/>
      <c r="AA250" s="1086"/>
      <c r="AB250" s="1086"/>
      <c r="AC250" s="1086"/>
      <c r="AD250" s="1086"/>
      <c r="AE250" s="1086"/>
      <c r="AF250" s="1086"/>
    </row>
    <row r="251">
      <c r="A251" s="1086"/>
      <c r="B251" s="1086"/>
      <c r="C251" s="1107" t="s">
        <v>1903</v>
      </c>
      <c r="D251" s="1108">
        <v>45916.0</v>
      </c>
      <c r="E251" s="1086"/>
      <c r="F251" s="1110" t="s">
        <v>2264</v>
      </c>
      <c r="G251" s="1109" t="s">
        <v>2498</v>
      </c>
      <c r="H251" s="1110" t="s">
        <v>643</v>
      </c>
      <c r="I251" s="1107">
        <v>0.0</v>
      </c>
      <c r="J251" s="1103"/>
      <c r="K251" s="1103"/>
      <c r="L251" s="1103"/>
      <c r="M251" s="1103"/>
      <c r="N251" s="1103"/>
      <c r="O251" s="1103"/>
      <c r="P251" s="1103"/>
      <c r="Q251" s="1086"/>
      <c r="R251" s="1086"/>
      <c r="S251" s="1086"/>
      <c r="T251" s="1086"/>
      <c r="U251" s="1086"/>
      <c r="V251" s="1086"/>
      <c r="W251" s="1086"/>
      <c r="X251" s="1086"/>
      <c r="Y251" s="1086"/>
      <c r="Z251" s="1086"/>
      <c r="AA251" s="1086"/>
      <c r="AB251" s="1086"/>
      <c r="AC251" s="1086"/>
      <c r="AD251" s="1086"/>
      <c r="AE251" s="1086"/>
      <c r="AF251" s="1086"/>
    </row>
    <row r="252" ht="173.25" customHeight="1">
      <c r="A252" s="1086"/>
      <c r="B252" s="1086"/>
      <c r="C252" s="1107" t="s">
        <v>1903</v>
      </c>
      <c r="D252" s="1145">
        <v>45916.0</v>
      </c>
      <c r="E252" s="1086"/>
      <c r="F252" s="205" t="s">
        <v>2370</v>
      </c>
      <c r="G252" s="119" t="s">
        <v>2542</v>
      </c>
      <c r="H252" s="205" t="s">
        <v>2543</v>
      </c>
      <c r="I252" s="1107">
        <v>1.0</v>
      </c>
      <c r="J252" s="1103"/>
      <c r="K252" s="1112" t="s">
        <v>2544</v>
      </c>
      <c r="L252" s="1112" t="s">
        <v>2545</v>
      </c>
      <c r="M252" s="1103"/>
      <c r="N252" s="1103"/>
      <c r="O252" s="1103"/>
      <c r="P252" s="1103"/>
      <c r="Q252" s="1086"/>
      <c r="R252" s="1086"/>
      <c r="S252" s="1086"/>
      <c r="T252" s="1086"/>
      <c r="U252" s="1086"/>
      <c r="V252" s="1086"/>
      <c r="W252" s="1086"/>
      <c r="X252" s="1086"/>
      <c r="Y252" s="1086"/>
      <c r="Z252" s="1086"/>
      <c r="AA252" s="1086"/>
      <c r="AB252" s="1086"/>
      <c r="AC252" s="1086"/>
      <c r="AD252" s="1086"/>
      <c r="AE252" s="1086"/>
      <c r="AF252" s="1086"/>
    </row>
    <row r="253">
      <c r="A253" s="1086"/>
      <c r="B253" s="1086"/>
      <c r="C253" s="1107" t="s">
        <v>1903</v>
      </c>
      <c r="D253" s="1145">
        <v>45917.0</v>
      </c>
      <c r="E253" s="1086"/>
      <c r="F253" s="1110" t="s">
        <v>2141</v>
      </c>
      <c r="G253" s="1144" t="s">
        <v>2546</v>
      </c>
      <c r="H253" s="1110" t="s">
        <v>438</v>
      </c>
      <c r="I253" s="1107">
        <v>6.0</v>
      </c>
      <c r="J253" s="1103"/>
      <c r="K253" s="1112" t="s">
        <v>2547</v>
      </c>
      <c r="L253" s="1112" t="s">
        <v>2548</v>
      </c>
      <c r="M253" s="1103"/>
      <c r="N253" s="1103"/>
      <c r="O253" s="1103"/>
      <c r="P253" s="1103"/>
      <c r="Q253" s="1086"/>
      <c r="R253" s="1086"/>
      <c r="S253" s="1086"/>
      <c r="T253" s="1086"/>
      <c r="U253" s="1086"/>
      <c r="V253" s="1086"/>
      <c r="W253" s="1086"/>
      <c r="X253" s="1086"/>
      <c r="Y253" s="1086"/>
      <c r="Z253" s="1086"/>
      <c r="AA253" s="1086"/>
      <c r="AB253" s="1086"/>
      <c r="AC253" s="1086"/>
      <c r="AD253" s="1086"/>
      <c r="AE253" s="1086"/>
      <c r="AF253" s="1086"/>
    </row>
    <row r="254">
      <c r="A254" s="1086"/>
      <c r="B254" s="1086"/>
      <c r="C254" s="1107" t="s">
        <v>642</v>
      </c>
      <c r="D254" s="1145">
        <v>45917.0</v>
      </c>
      <c r="E254" s="1086"/>
      <c r="F254" s="1110" t="s">
        <v>2145</v>
      </c>
      <c r="G254" s="1143" t="s">
        <v>2549</v>
      </c>
      <c r="H254" s="1110" t="s">
        <v>2550</v>
      </c>
      <c r="I254" s="1086"/>
      <c r="J254" s="1103"/>
      <c r="K254" s="1112" t="s">
        <v>2551</v>
      </c>
      <c r="L254" s="1112" t="s">
        <v>2552</v>
      </c>
      <c r="M254" s="1103"/>
      <c r="N254" s="1103"/>
      <c r="O254" s="1103"/>
      <c r="P254" s="1103"/>
      <c r="Q254" s="1086"/>
      <c r="R254" s="1086"/>
      <c r="S254" s="1086"/>
      <c r="T254" s="1086"/>
      <c r="U254" s="1086"/>
      <c r="V254" s="1086"/>
      <c r="W254" s="1086"/>
      <c r="X254" s="1086"/>
      <c r="Y254" s="1086"/>
      <c r="Z254" s="1086"/>
      <c r="AA254" s="1086"/>
      <c r="AB254" s="1086"/>
      <c r="AC254" s="1086"/>
      <c r="AD254" s="1086"/>
      <c r="AE254" s="1086"/>
      <c r="AF254" s="1086"/>
    </row>
    <row r="255">
      <c r="A255" s="1086"/>
      <c r="B255" s="1086"/>
      <c r="C255" s="1107" t="s">
        <v>267</v>
      </c>
      <c r="D255" s="1145">
        <v>45917.0</v>
      </c>
      <c r="E255" s="1086"/>
      <c r="F255" s="1110" t="s">
        <v>2141</v>
      </c>
      <c r="G255" s="1109" t="s">
        <v>2313</v>
      </c>
      <c r="H255" s="1110" t="s">
        <v>438</v>
      </c>
      <c r="I255" s="1086"/>
      <c r="J255" s="1103"/>
      <c r="K255" s="1112" t="s">
        <v>2553</v>
      </c>
      <c r="L255" s="1112" t="s">
        <v>2554</v>
      </c>
      <c r="M255" s="1103"/>
      <c r="N255" s="1103"/>
      <c r="O255" s="1103"/>
      <c r="P255" s="1103"/>
      <c r="Q255" s="1086"/>
      <c r="R255" s="1086"/>
      <c r="S255" s="1086"/>
      <c r="T255" s="1086"/>
      <c r="U255" s="1086"/>
      <c r="V255" s="1086"/>
      <c r="W255" s="1086"/>
      <c r="X255" s="1086"/>
      <c r="Y255" s="1086"/>
      <c r="Z255" s="1086"/>
      <c r="AA255" s="1086"/>
      <c r="AB255" s="1086"/>
      <c r="AC255" s="1086"/>
      <c r="AD255" s="1086"/>
      <c r="AE255" s="1086"/>
      <c r="AF255" s="1086"/>
    </row>
    <row r="256">
      <c r="A256" s="1086"/>
      <c r="B256" s="1086"/>
      <c r="C256" s="1107" t="s">
        <v>2141</v>
      </c>
      <c r="D256" s="1145">
        <v>45917.0</v>
      </c>
      <c r="E256" s="1086"/>
      <c r="F256" s="1110" t="s">
        <v>2145</v>
      </c>
      <c r="G256" s="1143" t="s">
        <v>2549</v>
      </c>
      <c r="H256" s="1110" t="s">
        <v>2550</v>
      </c>
      <c r="I256" s="1107">
        <v>1.0</v>
      </c>
      <c r="J256" s="1103"/>
      <c r="K256" s="1112" t="s">
        <v>2555</v>
      </c>
      <c r="L256" s="1153" t="s">
        <v>2556</v>
      </c>
      <c r="M256" s="1103"/>
      <c r="N256" s="1103"/>
      <c r="O256" s="1103"/>
      <c r="P256" s="1103"/>
      <c r="Q256" s="1086"/>
      <c r="R256" s="1086"/>
      <c r="S256" s="1086"/>
      <c r="T256" s="1086"/>
      <c r="U256" s="1086"/>
      <c r="V256" s="1086"/>
      <c r="W256" s="1086"/>
      <c r="X256" s="1086"/>
      <c r="Y256" s="1086"/>
      <c r="Z256" s="1086"/>
      <c r="AA256" s="1086"/>
      <c r="AB256" s="1086"/>
      <c r="AC256" s="1086"/>
      <c r="AD256" s="1086"/>
      <c r="AE256" s="1086"/>
      <c r="AF256" s="1086"/>
    </row>
    <row r="257">
      <c r="A257" s="1086"/>
      <c r="B257" s="1086"/>
      <c r="C257" s="1107" t="s">
        <v>2145</v>
      </c>
      <c r="D257" s="1145">
        <v>45917.0</v>
      </c>
      <c r="E257" s="1086"/>
      <c r="F257" s="1110" t="s">
        <v>2141</v>
      </c>
      <c r="G257" s="1109" t="s">
        <v>2313</v>
      </c>
      <c r="H257" s="1110" t="s">
        <v>438</v>
      </c>
      <c r="I257" s="1086"/>
      <c r="J257" s="1103"/>
      <c r="K257" s="1112" t="s">
        <v>2557</v>
      </c>
      <c r="L257" s="1112" t="s">
        <v>2558</v>
      </c>
      <c r="M257" s="1103"/>
      <c r="N257" s="1103"/>
      <c r="O257" s="1103"/>
      <c r="P257" s="1103"/>
      <c r="Q257" s="1086"/>
      <c r="R257" s="1086"/>
      <c r="S257" s="1086"/>
      <c r="T257" s="1086"/>
      <c r="U257" s="1086"/>
      <c r="V257" s="1086"/>
      <c r="W257" s="1086"/>
      <c r="X257" s="1086"/>
      <c r="Y257" s="1086"/>
      <c r="Z257" s="1086"/>
      <c r="AA257" s="1086"/>
      <c r="AB257" s="1086"/>
      <c r="AC257" s="1086"/>
      <c r="AD257" s="1086"/>
      <c r="AE257" s="1086"/>
      <c r="AF257" s="1086"/>
    </row>
    <row r="258">
      <c r="A258" s="1086"/>
      <c r="B258" s="1086"/>
      <c r="C258" s="1107" t="s">
        <v>1903</v>
      </c>
      <c r="D258" s="1108">
        <v>45920.0</v>
      </c>
      <c r="E258" s="1086"/>
      <c r="F258" s="1110" t="s">
        <v>2365</v>
      </c>
      <c r="G258" s="1109" t="s">
        <v>2559</v>
      </c>
      <c r="H258" s="1110" t="s">
        <v>2560</v>
      </c>
      <c r="I258" s="1107">
        <v>2.0</v>
      </c>
      <c r="J258" s="1103"/>
      <c r="K258" s="1112" t="s">
        <v>2561</v>
      </c>
      <c r="L258" s="1112" t="s">
        <v>2562</v>
      </c>
      <c r="M258" s="1103"/>
      <c r="N258" s="1103"/>
      <c r="O258" s="1103"/>
      <c r="P258" s="1103"/>
      <c r="Q258" s="1086"/>
      <c r="R258" s="1086"/>
      <c r="S258" s="1086"/>
      <c r="T258" s="1086"/>
      <c r="U258" s="1086"/>
      <c r="V258" s="1086"/>
      <c r="W258" s="1086"/>
      <c r="X258" s="1086"/>
      <c r="Y258" s="1086"/>
      <c r="Z258" s="1086"/>
      <c r="AA258" s="1086"/>
      <c r="AB258" s="1086"/>
      <c r="AC258" s="1086"/>
      <c r="AD258" s="1086"/>
      <c r="AE258" s="1086"/>
      <c r="AF258" s="1086"/>
    </row>
    <row r="259">
      <c r="A259" s="1086"/>
      <c r="B259" s="1086"/>
      <c r="C259" s="1107" t="s">
        <v>2289</v>
      </c>
      <c r="D259" s="1108">
        <v>45920.0</v>
      </c>
      <c r="E259" s="1086"/>
      <c r="F259" s="1110" t="s">
        <v>2365</v>
      </c>
      <c r="G259" s="1109" t="s">
        <v>2559</v>
      </c>
      <c r="H259" s="1110" t="s">
        <v>2560</v>
      </c>
      <c r="I259" s="1107">
        <v>2.0</v>
      </c>
      <c r="J259" s="1103"/>
      <c r="K259" s="1112" t="s">
        <v>2563</v>
      </c>
      <c r="L259" s="1112" t="s">
        <v>2564</v>
      </c>
      <c r="M259" s="1103"/>
      <c r="N259" s="1103"/>
      <c r="O259" s="1103"/>
      <c r="P259" s="1103"/>
      <c r="Q259" s="1086"/>
      <c r="R259" s="1086"/>
      <c r="S259" s="1086"/>
      <c r="T259" s="1086"/>
      <c r="U259" s="1086"/>
      <c r="V259" s="1086"/>
      <c r="W259" s="1086"/>
      <c r="X259" s="1086"/>
      <c r="Y259" s="1086"/>
      <c r="Z259" s="1086"/>
      <c r="AA259" s="1086"/>
      <c r="AB259" s="1086"/>
      <c r="AC259" s="1086"/>
      <c r="AD259" s="1086"/>
      <c r="AE259" s="1086"/>
      <c r="AF259" s="1086"/>
    </row>
    <row r="260">
      <c r="A260" s="1086"/>
      <c r="B260" s="1086"/>
      <c r="C260" s="1107" t="s">
        <v>1903</v>
      </c>
      <c r="D260" s="1108">
        <v>45920.0</v>
      </c>
      <c r="E260" s="1086"/>
      <c r="F260" s="1110" t="s">
        <v>2365</v>
      </c>
      <c r="G260" s="1109" t="s">
        <v>2565</v>
      </c>
      <c r="H260" s="1110" t="s">
        <v>2566</v>
      </c>
      <c r="I260" s="1107">
        <v>2.0</v>
      </c>
      <c r="J260" s="1103"/>
      <c r="K260" s="1103"/>
      <c r="L260" s="1112" t="s">
        <v>2567</v>
      </c>
      <c r="M260" s="1103"/>
      <c r="N260" s="1103"/>
      <c r="O260" s="1103"/>
      <c r="P260" s="1103"/>
      <c r="Q260" s="1086"/>
      <c r="R260" s="1086"/>
      <c r="S260" s="1086"/>
      <c r="T260" s="1086"/>
      <c r="U260" s="1086"/>
      <c r="V260" s="1086"/>
      <c r="W260" s="1086"/>
      <c r="X260" s="1086"/>
      <c r="Y260" s="1086"/>
      <c r="Z260" s="1086"/>
      <c r="AA260" s="1086"/>
      <c r="AB260" s="1086"/>
      <c r="AC260" s="1086"/>
      <c r="AD260" s="1086"/>
      <c r="AE260" s="1086"/>
      <c r="AF260" s="1086"/>
    </row>
    <row r="261">
      <c r="A261" s="1086"/>
      <c r="B261" s="1086"/>
      <c r="C261" s="1107" t="s">
        <v>1903</v>
      </c>
      <c r="D261" s="1108">
        <v>45922.0</v>
      </c>
      <c r="E261" s="1086"/>
      <c r="F261" s="1110" t="s">
        <v>391</v>
      </c>
      <c r="G261" s="1109" t="s">
        <v>2568</v>
      </c>
      <c r="H261" s="1110" t="s">
        <v>2569</v>
      </c>
      <c r="I261" s="1107">
        <v>1.0</v>
      </c>
      <c r="J261" s="1103"/>
      <c r="K261" s="1112" t="s">
        <v>2570</v>
      </c>
      <c r="L261" s="1112" t="s">
        <v>2571</v>
      </c>
      <c r="M261" s="1103"/>
      <c r="N261" s="1103"/>
      <c r="O261" s="1103"/>
      <c r="P261" s="1103"/>
      <c r="Q261" s="1086"/>
      <c r="R261" s="1086"/>
      <c r="S261" s="1086"/>
      <c r="T261" s="1086"/>
      <c r="U261" s="1086"/>
      <c r="V261" s="1086"/>
      <c r="W261" s="1086"/>
      <c r="X261" s="1086"/>
      <c r="Y261" s="1086"/>
      <c r="Z261" s="1086"/>
      <c r="AA261" s="1086"/>
      <c r="AB261" s="1086"/>
      <c r="AC261" s="1086"/>
      <c r="AD261" s="1086"/>
      <c r="AE261" s="1086"/>
      <c r="AF261" s="1086"/>
    </row>
    <row r="262">
      <c r="A262" s="1086"/>
      <c r="B262" s="1086"/>
      <c r="C262" s="1107" t="s">
        <v>1903</v>
      </c>
      <c r="D262" s="1108">
        <v>45922.0</v>
      </c>
      <c r="E262" s="1086"/>
      <c r="F262" s="1110" t="s">
        <v>267</v>
      </c>
      <c r="G262" s="1144" t="s">
        <v>2572</v>
      </c>
      <c r="H262" s="1110" t="s">
        <v>2573</v>
      </c>
      <c r="I262" s="1107">
        <v>2.0</v>
      </c>
      <c r="J262" s="1103"/>
      <c r="K262" s="1103"/>
      <c r="L262" s="1112" t="s">
        <v>2574</v>
      </c>
      <c r="M262" s="1103"/>
      <c r="N262" s="1103"/>
      <c r="O262" s="1103"/>
      <c r="P262" s="1103"/>
      <c r="Q262" s="1086"/>
      <c r="R262" s="1086"/>
      <c r="S262" s="1086"/>
      <c r="T262" s="1086"/>
      <c r="U262" s="1086"/>
      <c r="V262" s="1086"/>
      <c r="W262" s="1086"/>
      <c r="X262" s="1086"/>
      <c r="Y262" s="1086"/>
      <c r="Z262" s="1086"/>
      <c r="AA262" s="1086"/>
      <c r="AB262" s="1086"/>
      <c r="AC262" s="1086"/>
      <c r="AD262" s="1086"/>
      <c r="AE262" s="1086"/>
      <c r="AF262" s="1086"/>
    </row>
    <row r="263">
      <c r="A263" s="1086"/>
      <c r="B263" s="1086"/>
      <c r="C263" s="1107" t="s">
        <v>1903</v>
      </c>
      <c r="D263" s="1108">
        <v>45923.0</v>
      </c>
      <c r="E263" s="1086"/>
      <c r="F263" s="1110" t="s">
        <v>2145</v>
      </c>
      <c r="G263" s="1144" t="s">
        <v>2575</v>
      </c>
      <c r="H263" s="1110" t="s">
        <v>2576</v>
      </c>
      <c r="I263" s="1107">
        <v>4.0</v>
      </c>
      <c r="J263" s="1103"/>
      <c r="K263" s="1103"/>
      <c r="L263" s="1112" t="s">
        <v>2577</v>
      </c>
      <c r="M263" s="1103"/>
      <c r="N263" s="1103"/>
      <c r="O263" s="1103"/>
      <c r="P263" s="1103"/>
      <c r="Q263" s="1086"/>
      <c r="R263" s="1086"/>
      <c r="S263" s="1086"/>
      <c r="T263" s="1086"/>
      <c r="U263" s="1086"/>
      <c r="V263" s="1086"/>
      <c r="W263" s="1086"/>
      <c r="X263" s="1086"/>
      <c r="Y263" s="1086"/>
      <c r="Z263" s="1086"/>
      <c r="AA263" s="1086"/>
      <c r="AB263" s="1086"/>
      <c r="AC263" s="1086"/>
      <c r="AD263" s="1086"/>
      <c r="AE263" s="1086"/>
      <c r="AF263" s="1086"/>
    </row>
    <row r="264">
      <c r="A264" s="1086"/>
      <c r="B264" s="1086"/>
      <c r="C264" s="1107" t="s">
        <v>1903</v>
      </c>
      <c r="D264" s="1108">
        <v>45933.0</v>
      </c>
      <c r="E264" s="1086"/>
      <c r="F264" s="1110" t="s">
        <v>2277</v>
      </c>
      <c r="G264" s="1109" t="s">
        <v>2578</v>
      </c>
      <c r="H264" s="1110" t="s">
        <v>647</v>
      </c>
      <c r="I264" s="1107">
        <v>1.0</v>
      </c>
      <c r="J264" s="1103"/>
      <c r="K264" s="1112" t="s">
        <v>2579</v>
      </c>
      <c r="L264" s="1112" t="s">
        <v>2580</v>
      </c>
      <c r="M264" s="1103"/>
      <c r="N264" s="1103"/>
      <c r="O264" s="1103"/>
      <c r="P264" s="1103"/>
      <c r="Q264" s="1086"/>
      <c r="R264" s="1086"/>
      <c r="S264" s="1086"/>
      <c r="T264" s="1086"/>
      <c r="U264" s="1086"/>
      <c r="V264" s="1086"/>
      <c r="W264" s="1086"/>
      <c r="X264" s="1086"/>
      <c r="Y264" s="1086"/>
      <c r="Z264" s="1086"/>
      <c r="AA264" s="1086"/>
      <c r="AB264" s="1086"/>
      <c r="AC264" s="1086"/>
      <c r="AD264" s="1086"/>
      <c r="AE264" s="1086"/>
      <c r="AF264" s="1086"/>
    </row>
    <row r="265">
      <c r="A265" s="1086"/>
      <c r="B265" s="1086"/>
      <c r="C265" s="1086"/>
      <c r="D265" s="1086"/>
      <c r="E265" s="1086"/>
      <c r="F265" s="1110"/>
      <c r="G265" s="1142"/>
      <c r="H265" s="1076"/>
      <c r="I265" s="1086"/>
      <c r="J265" s="1103"/>
      <c r="K265" s="1103"/>
      <c r="L265" s="1103"/>
      <c r="M265" s="1103"/>
      <c r="N265" s="1103"/>
      <c r="O265" s="1103"/>
      <c r="P265" s="1103"/>
      <c r="Q265" s="1086"/>
      <c r="R265" s="1086"/>
      <c r="S265" s="1086"/>
      <c r="T265" s="1086"/>
      <c r="U265" s="1086"/>
      <c r="V265" s="1086"/>
      <c r="W265" s="1086"/>
      <c r="X265" s="1086"/>
      <c r="Y265" s="1086"/>
      <c r="Z265" s="1086"/>
      <c r="AA265" s="1086"/>
      <c r="AB265" s="1086"/>
      <c r="AC265" s="1086"/>
      <c r="AD265" s="1086"/>
      <c r="AE265" s="1086"/>
      <c r="AF265" s="1086"/>
    </row>
    <row r="266">
      <c r="A266" s="1086"/>
      <c r="B266" s="1086"/>
      <c r="C266" s="1086"/>
      <c r="D266" s="1086"/>
      <c r="E266" s="1086"/>
      <c r="F266" s="1076"/>
      <c r="G266" s="1142"/>
      <c r="H266" s="1076"/>
      <c r="I266" s="1086"/>
      <c r="J266" s="1103"/>
      <c r="K266" s="1103"/>
      <c r="L266" s="1103"/>
      <c r="M266" s="1103"/>
      <c r="N266" s="1103"/>
      <c r="O266" s="1103"/>
      <c r="P266" s="1103"/>
      <c r="Q266" s="1086"/>
      <c r="R266" s="1086"/>
      <c r="S266" s="1086"/>
      <c r="T266" s="1086"/>
      <c r="U266" s="1086"/>
      <c r="V266" s="1086"/>
      <c r="W266" s="1086"/>
      <c r="X266" s="1086"/>
      <c r="Y266" s="1086"/>
      <c r="Z266" s="1086"/>
      <c r="AA266" s="1086"/>
      <c r="AB266" s="1086"/>
      <c r="AC266" s="1086"/>
      <c r="AD266" s="1086"/>
      <c r="AE266" s="1086"/>
      <c r="AF266" s="1086"/>
    </row>
    <row r="267">
      <c r="A267" s="1086"/>
      <c r="B267" s="1086"/>
      <c r="C267" s="1086"/>
      <c r="D267" s="1086"/>
      <c r="E267" s="1086"/>
      <c r="F267" s="1076"/>
      <c r="G267" s="1142"/>
      <c r="H267" s="1076"/>
      <c r="I267" s="1086"/>
      <c r="J267" s="1103"/>
      <c r="K267" s="1103"/>
      <c r="L267" s="1103"/>
      <c r="M267" s="1103"/>
      <c r="N267" s="1103"/>
      <c r="O267" s="1103"/>
      <c r="P267" s="1103"/>
      <c r="Q267" s="1086"/>
      <c r="R267" s="1086"/>
      <c r="S267" s="1086"/>
      <c r="T267" s="1086"/>
      <c r="U267" s="1086"/>
      <c r="V267" s="1086"/>
      <c r="W267" s="1086"/>
      <c r="X267" s="1086"/>
      <c r="Y267" s="1086"/>
      <c r="Z267" s="1086"/>
      <c r="AA267" s="1086"/>
      <c r="AB267" s="1086"/>
      <c r="AC267" s="1086"/>
      <c r="AD267" s="1086"/>
      <c r="AE267" s="1086"/>
      <c r="AF267" s="1086"/>
    </row>
    <row r="268">
      <c r="A268" s="1086"/>
      <c r="B268" s="1086"/>
      <c r="C268" s="1086"/>
      <c r="D268" s="1086"/>
      <c r="E268" s="1086"/>
      <c r="F268" s="1076"/>
      <c r="G268" s="1142"/>
      <c r="H268" s="1076"/>
      <c r="I268" s="1086"/>
      <c r="J268" s="1103"/>
      <c r="K268" s="1103"/>
      <c r="L268" s="1103"/>
      <c r="M268" s="1103"/>
      <c r="N268" s="1103"/>
      <c r="O268" s="1103"/>
      <c r="P268" s="1103"/>
      <c r="Q268" s="1086"/>
      <c r="R268" s="1086"/>
      <c r="S268" s="1086"/>
      <c r="T268" s="1086"/>
      <c r="U268" s="1086"/>
      <c r="V268" s="1086"/>
      <c r="W268" s="1086"/>
      <c r="X268" s="1086"/>
      <c r="Y268" s="1086"/>
      <c r="Z268" s="1086"/>
      <c r="AA268" s="1086"/>
      <c r="AB268" s="1086"/>
      <c r="AC268" s="1086"/>
      <c r="AD268" s="1086"/>
      <c r="AE268" s="1086"/>
      <c r="AF268" s="1086"/>
    </row>
    <row r="269">
      <c r="A269" s="1086"/>
      <c r="B269" s="1086"/>
      <c r="C269" s="1086"/>
      <c r="D269" s="1086"/>
      <c r="E269" s="1086"/>
      <c r="F269" s="1076"/>
      <c r="G269" s="1142"/>
      <c r="H269" s="1076"/>
      <c r="I269" s="1086"/>
      <c r="J269" s="1103"/>
      <c r="K269" s="1103"/>
      <c r="L269" s="1103"/>
      <c r="M269" s="1103"/>
      <c r="N269" s="1103"/>
      <c r="O269" s="1103"/>
      <c r="P269" s="1103"/>
      <c r="Q269" s="1086"/>
      <c r="R269" s="1086"/>
      <c r="S269" s="1086"/>
      <c r="T269" s="1086"/>
      <c r="U269" s="1086"/>
      <c r="V269" s="1086"/>
      <c r="W269" s="1086"/>
      <c r="X269" s="1086"/>
      <c r="Y269" s="1086"/>
      <c r="Z269" s="1086"/>
      <c r="AA269" s="1086"/>
      <c r="AB269" s="1086"/>
      <c r="AC269" s="1086"/>
      <c r="AD269" s="1086"/>
      <c r="AE269" s="1086"/>
      <c r="AF269" s="1086"/>
    </row>
    <row r="270">
      <c r="A270" s="1086"/>
      <c r="B270" s="1086"/>
      <c r="C270" s="1086"/>
      <c r="D270" s="1086"/>
      <c r="E270" s="1086"/>
      <c r="F270" s="1076"/>
      <c r="G270" s="1142"/>
      <c r="H270" s="1076"/>
      <c r="I270" s="1086"/>
      <c r="J270" s="1103"/>
      <c r="K270" s="1103"/>
      <c r="L270" s="1103"/>
      <c r="M270" s="1103"/>
      <c r="N270" s="1103"/>
      <c r="O270" s="1103"/>
      <c r="P270" s="1103"/>
      <c r="Q270" s="1086"/>
      <c r="R270" s="1086"/>
      <c r="S270" s="1086"/>
      <c r="T270" s="1086"/>
      <c r="U270" s="1086"/>
      <c r="V270" s="1086"/>
      <c r="W270" s="1086"/>
      <c r="X270" s="1086"/>
      <c r="Y270" s="1086"/>
      <c r="Z270" s="1086"/>
      <c r="AA270" s="1086"/>
      <c r="AB270" s="1086"/>
      <c r="AC270" s="1086"/>
      <c r="AD270" s="1086"/>
      <c r="AE270" s="1086"/>
      <c r="AF270" s="1086"/>
    </row>
    <row r="271">
      <c r="A271" s="1086"/>
      <c r="B271" s="1086"/>
      <c r="C271" s="1086"/>
      <c r="D271" s="1086"/>
      <c r="E271" s="1086"/>
      <c r="F271" s="1076"/>
      <c r="G271" s="1142"/>
      <c r="H271" s="1076"/>
      <c r="I271" s="1086"/>
      <c r="J271" s="1103"/>
      <c r="K271" s="1103"/>
      <c r="L271" s="1103"/>
      <c r="M271" s="1103"/>
      <c r="N271" s="1103"/>
      <c r="O271" s="1103"/>
      <c r="P271" s="1103"/>
      <c r="Q271" s="1086"/>
      <c r="R271" s="1086"/>
      <c r="S271" s="1086"/>
      <c r="T271" s="1086"/>
      <c r="U271" s="1086"/>
      <c r="V271" s="1086"/>
      <c r="W271" s="1086"/>
      <c r="X271" s="1086"/>
      <c r="Y271" s="1086"/>
      <c r="Z271" s="1086"/>
      <c r="AA271" s="1086"/>
      <c r="AB271" s="1086"/>
      <c r="AC271" s="1086"/>
      <c r="AD271" s="1086"/>
      <c r="AE271" s="1086"/>
      <c r="AF271" s="1086"/>
    </row>
    <row r="272">
      <c r="A272" s="1086"/>
      <c r="B272" s="1086"/>
      <c r="C272" s="1086"/>
      <c r="D272" s="1086"/>
      <c r="E272" s="1086"/>
      <c r="F272" s="1076"/>
      <c r="G272" s="1142"/>
      <c r="H272" s="1076"/>
      <c r="I272" s="1086"/>
      <c r="J272" s="1103"/>
      <c r="K272" s="1103"/>
      <c r="L272" s="1103"/>
      <c r="M272" s="1103"/>
      <c r="N272" s="1103"/>
      <c r="O272" s="1103"/>
      <c r="P272" s="1103"/>
      <c r="Q272" s="1086"/>
      <c r="R272" s="1086"/>
      <c r="S272" s="1086"/>
      <c r="T272" s="1086"/>
      <c r="U272" s="1086"/>
      <c r="V272" s="1086"/>
      <c r="W272" s="1086"/>
      <c r="X272" s="1086"/>
      <c r="Y272" s="1086"/>
      <c r="Z272" s="1086"/>
      <c r="AA272" s="1086"/>
      <c r="AB272" s="1086"/>
      <c r="AC272" s="1086"/>
      <c r="AD272" s="1086"/>
      <c r="AE272" s="1086"/>
      <c r="AF272" s="1086"/>
    </row>
    <row r="273">
      <c r="A273" s="1086"/>
      <c r="B273" s="1086"/>
      <c r="C273" s="1086"/>
      <c r="D273" s="1086"/>
      <c r="E273" s="1086"/>
      <c r="F273" s="1076"/>
      <c r="G273" s="1142"/>
      <c r="H273" s="1076"/>
      <c r="I273" s="1086"/>
      <c r="J273" s="1103"/>
      <c r="K273" s="1103"/>
      <c r="L273" s="1103"/>
      <c r="M273" s="1103"/>
      <c r="N273" s="1103"/>
      <c r="O273" s="1103"/>
      <c r="P273" s="1103"/>
      <c r="Q273" s="1086"/>
      <c r="R273" s="1086"/>
      <c r="S273" s="1086"/>
      <c r="T273" s="1086"/>
      <c r="U273" s="1086"/>
      <c r="V273" s="1086"/>
      <c r="W273" s="1086"/>
      <c r="X273" s="1086"/>
      <c r="Y273" s="1086"/>
      <c r="Z273" s="1086"/>
      <c r="AA273" s="1086"/>
      <c r="AB273" s="1086"/>
      <c r="AC273" s="1086"/>
      <c r="AD273" s="1086"/>
      <c r="AE273" s="1086"/>
      <c r="AF273" s="1086"/>
    </row>
    <row r="274">
      <c r="A274" s="1086"/>
      <c r="B274" s="1086"/>
      <c r="C274" s="1086"/>
      <c r="D274" s="1086"/>
      <c r="E274" s="1086"/>
      <c r="F274" s="1076"/>
      <c r="G274" s="1142"/>
      <c r="H274" s="1076"/>
      <c r="I274" s="1086"/>
      <c r="J274" s="1103"/>
      <c r="K274" s="1103"/>
      <c r="L274" s="1103"/>
      <c r="M274" s="1103"/>
      <c r="N274" s="1103"/>
      <c r="O274" s="1103"/>
      <c r="P274" s="1103"/>
      <c r="Q274" s="1086"/>
      <c r="R274" s="1086"/>
      <c r="S274" s="1086"/>
      <c r="T274" s="1086"/>
      <c r="U274" s="1086"/>
      <c r="V274" s="1086"/>
      <c r="W274" s="1086"/>
      <c r="X274" s="1086"/>
      <c r="Y274" s="1086"/>
      <c r="Z274" s="1086"/>
      <c r="AA274" s="1086"/>
      <c r="AB274" s="1086"/>
      <c r="AC274" s="1086"/>
      <c r="AD274" s="1086"/>
      <c r="AE274" s="1086"/>
      <c r="AF274" s="1086"/>
    </row>
    <row r="275">
      <c r="A275" s="1086"/>
      <c r="B275" s="1086"/>
      <c r="C275" s="1086"/>
      <c r="D275" s="1086"/>
      <c r="E275" s="1086"/>
      <c r="F275" s="1076"/>
      <c r="G275" s="1142"/>
      <c r="H275" s="1076"/>
      <c r="I275" s="1086"/>
      <c r="J275" s="1103"/>
      <c r="K275" s="1103"/>
      <c r="L275" s="1103"/>
      <c r="M275" s="1103"/>
      <c r="N275" s="1103"/>
      <c r="O275" s="1103"/>
      <c r="P275" s="1103"/>
      <c r="Q275" s="1086"/>
      <c r="R275" s="1086"/>
      <c r="S275" s="1086"/>
      <c r="T275" s="1086"/>
      <c r="U275" s="1086"/>
      <c r="V275" s="1086"/>
      <c r="W275" s="1086"/>
      <c r="X275" s="1086"/>
      <c r="Y275" s="1086"/>
      <c r="Z275" s="1086"/>
      <c r="AA275" s="1086"/>
      <c r="AB275" s="1086"/>
      <c r="AC275" s="1086"/>
      <c r="AD275" s="1086"/>
      <c r="AE275" s="1086"/>
      <c r="AF275" s="1086"/>
    </row>
    <row r="276">
      <c r="A276" s="1086"/>
      <c r="B276" s="1086"/>
      <c r="C276" s="1086"/>
      <c r="D276" s="1086"/>
      <c r="E276" s="1086"/>
      <c r="F276" s="1076"/>
      <c r="G276" s="1142"/>
      <c r="H276" s="1076"/>
      <c r="I276" s="1086"/>
      <c r="J276" s="1103"/>
      <c r="K276" s="1103"/>
      <c r="L276" s="1103"/>
      <c r="M276" s="1103"/>
      <c r="N276" s="1103"/>
      <c r="O276" s="1103"/>
      <c r="P276" s="1103"/>
      <c r="Q276" s="1086"/>
      <c r="R276" s="1086"/>
      <c r="S276" s="1086"/>
      <c r="T276" s="1086"/>
      <c r="U276" s="1086"/>
      <c r="V276" s="1086"/>
      <c r="W276" s="1086"/>
      <c r="X276" s="1086"/>
      <c r="Y276" s="1086"/>
      <c r="Z276" s="1086"/>
      <c r="AA276" s="1086"/>
      <c r="AB276" s="1086"/>
      <c r="AC276" s="1086"/>
      <c r="AD276" s="1086"/>
      <c r="AE276" s="1086"/>
      <c r="AF276" s="1086"/>
    </row>
    <row r="277">
      <c r="A277" s="1086"/>
      <c r="B277" s="1086"/>
      <c r="C277" s="1086"/>
      <c r="D277" s="1086"/>
      <c r="E277" s="1086"/>
      <c r="F277" s="1076"/>
      <c r="G277" s="1142"/>
      <c r="H277" s="1076"/>
      <c r="I277" s="1086"/>
      <c r="J277" s="1103"/>
      <c r="K277" s="1103"/>
      <c r="L277" s="1103"/>
      <c r="M277" s="1103"/>
      <c r="N277" s="1103"/>
      <c r="O277" s="1103"/>
      <c r="P277" s="1103"/>
      <c r="Q277" s="1086"/>
      <c r="R277" s="1086"/>
      <c r="S277" s="1086"/>
      <c r="T277" s="1086"/>
      <c r="U277" s="1086"/>
      <c r="V277" s="1086"/>
      <c r="W277" s="1086"/>
      <c r="X277" s="1086"/>
      <c r="Y277" s="1086"/>
      <c r="Z277" s="1086"/>
      <c r="AA277" s="1086"/>
      <c r="AB277" s="1086"/>
      <c r="AC277" s="1086"/>
      <c r="AD277" s="1086"/>
      <c r="AE277" s="1086"/>
      <c r="AF277" s="1086"/>
    </row>
    <row r="278">
      <c r="A278" s="1086"/>
      <c r="B278" s="1086"/>
      <c r="C278" s="1086"/>
      <c r="D278" s="1086"/>
      <c r="E278" s="1086"/>
      <c r="F278" s="1076"/>
      <c r="G278" s="1142"/>
      <c r="H278" s="1076"/>
      <c r="I278" s="1086"/>
      <c r="J278" s="1103"/>
      <c r="K278" s="1103"/>
      <c r="L278" s="1103"/>
      <c r="M278" s="1103"/>
      <c r="N278" s="1103"/>
      <c r="O278" s="1103"/>
      <c r="P278" s="1103"/>
      <c r="Q278" s="1086"/>
      <c r="R278" s="1086"/>
      <c r="S278" s="1086"/>
      <c r="T278" s="1086"/>
      <c r="U278" s="1086"/>
      <c r="V278" s="1086"/>
      <c r="W278" s="1086"/>
      <c r="X278" s="1086"/>
      <c r="Y278" s="1086"/>
      <c r="Z278" s="1086"/>
      <c r="AA278" s="1086"/>
      <c r="AB278" s="1086"/>
      <c r="AC278" s="1086"/>
      <c r="AD278" s="1086"/>
      <c r="AE278" s="1086"/>
      <c r="AF278" s="1086"/>
    </row>
    <row r="279">
      <c r="A279" s="1086"/>
      <c r="B279" s="1086"/>
      <c r="C279" s="1086"/>
      <c r="D279" s="1086"/>
      <c r="E279" s="1086"/>
      <c r="F279" s="1076"/>
      <c r="G279" s="1142"/>
      <c r="H279" s="1076"/>
      <c r="I279" s="1086"/>
      <c r="J279" s="1103"/>
      <c r="K279" s="1103"/>
      <c r="L279" s="1103"/>
      <c r="M279" s="1103"/>
      <c r="N279" s="1103"/>
      <c r="O279" s="1103"/>
      <c r="P279" s="1103"/>
      <c r="Q279" s="1086"/>
      <c r="R279" s="1086"/>
      <c r="S279" s="1086"/>
      <c r="T279" s="1086"/>
      <c r="U279" s="1086"/>
      <c r="V279" s="1086"/>
      <c r="W279" s="1086"/>
      <c r="X279" s="1086"/>
      <c r="Y279" s="1086"/>
      <c r="Z279" s="1086"/>
      <c r="AA279" s="1086"/>
      <c r="AB279" s="1086"/>
      <c r="AC279" s="1086"/>
      <c r="AD279" s="1086"/>
      <c r="AE279" s="1086"/>
      <c r="AF279" s="1086"/>
    </row>
    <row r="280">
      <c r="A280" s="1086"/>
      <c r="B280" s="1086"/>
      <c r="C280" s="1086"/>
      <c r="D280" s="1086"/>
      <c r="E280" s="1086"/>
      <c r="F280" s="1076"/>
      <c r="G280" s="1142"/>
      <c r="H280" s="1076"/>
      <c r="I280" s="1086"/>
      <c r="J280" s="1103"/>
      <c r="K280" s="1103"/>
      <c r="L280" s="1103"/>
      <c r="M280" s="1103"/>
      <c r="N280" s="1103"/>
      <c r="O280" s="1103"/>
      <c r="P280" s="1103"/>
      <c r="Q280" s="1086"/>
      <c r="R280" s="1086"/>
      <c r="S280" s="1086"/>
      <c r="T280" s="1086"/>
      <c r="U280" s="1086"/>
      <c r="V280" s="1086"/>
      <c r="W280" s="1086"/>
      <c r="X280" s="1086"/>
      <c r="Y280" s="1086"/>
      <c r="Z280" s="1086"/>
      <c r="AA280" s="1086"/>
      <c r="AB280" s="1086"/>
      <c r="AC280" s="1086"/>
      <c r="AD280" s="1086"/>
      <c r="AE280" s="1086"/>
      <c r="AF280" s="1086"/>
    </row>
    <row r="281">
      <c r="A281" s="1086"/>
      <c r="B281" s="1086"/>
      <c r="C281" s="1086"/>
      <c r="D281" s="1086"/>
      <c r="E281" s="1086"/>
      <c r="F281" s="1076"/>
      <c r="G281" s="1142"/>
      <c r="H281" s="1076"/>
      <c r="I281" s="1086"/>
      <c r="J281" s="1103"/>
      <c r="K281" s="1103"/>
      <c r="L281" s="1103"/>
      <c r="M281" s="1103"/>
      <c r="N281" s="1103"/>
      <c r="O281" s="1103"/>
      <c r="P281" s="1103"/>
      <c r="Q281" s="1086"/>
      <c r="R281" s="1086"/>
      <c r="S281" s="1086"/>
      <c r="T281" s="1086"/>
      <c r="U281" s="1086"/>
      <c r="V281" s="1086"/>
      <c r="W281" s="1086"/>
      <c r="X281" s="1086"/>
      <c r="Y281" s="1086"/>
      <c r="Z281" s="1086"/>
      <c r="AA281" s="1086"/>
      <c r="AB281" s="1086"/>
      <c r="AC281" s="1086"/>
      <c r="AD281" s="1086"/>
      <c r="AE281" s="1086"/>
      <c r="AF281" s="1086"/>
    </row>
    <row r="282">
      <c r="A282" s="1086"/>
      <c r="B282" s="1086"/>
      <c r="C282" s="1086"/>
      <c r="D282" s="1086"/>
      <c r="E282" s="1086"/>
      <c r="F282" s="1076"/>
      <c r="G282" s="1142"/>
      <c r="H282" s="1076"/>
      <c r="I282" s="1086"/>
      <c r="J282" s="1103"/>
      <c r="K282" s="1103"/>
      <c r="L282" s="1103"/>
      <c r="M282" s="1103"/>
      <c r="N282" s="1103"/>
      <c r="O282" s="1103"/>
      <c r="P282" s="1103"/>
      <c r="Q282" s="1086"/>
      <c r="R282" s="1086"/>
      <c r="S282" s="1086"/>
      <c r="T282" s="1086"/>
      <c r="U282" s="1086"/>
      <c r="V282" s="1086"/>
      <c r="W282" s="1086"/>
      <c r="X282" s="1086"/>
      <c r="Y282" s="1086"/>
      <c r="Z282" s="1086"/>
      <c r="AA282" s="1086"/>
      <c r="AB282" s="1086"/>
      <c r="AC282" s="1086"/>
      <c r="AD282" s="1086"/>
      <c r="AE282" s="1086"/>
      <c r="AF282" s="1086"/>
    </row>
    <row r="283">
      <c r="A283" s="1086"/>
      <c r="B283" s="1086"/>
      <c r="C283" s="1086"/>
      <c r="D283" s="1086"/>
      <c r="E283" s="1086"/>
      <c r="F283" s="1076"/>
      <c r="G283" s="1142"/>
      <c r="H283" s="1076"/>
      <c r="I283" s="1086"/>
      <c r="J283" s="1103"/>
      <c r="K283" s="1103"/>
      <c r="L283" s="1103"/>
      <c r="M283" s="1103"/>
      <c r="N283" s="1103"/>
      <c r="O283" s="1103"/>
      <c r="P283" s="1103"/>
      <c r="Q283" s="1086"/>
      <c r="R283" s="1086"/>
      <c r="S283" s="1086"/>
      <c r="T283" s="1086"/>
      <c r="U283" s="1086"/>
      <c r="V283" s="1086"/>
      <c r="W283" s="1086"/>
      <c r="X283" s="1086"/>
      <c r="Y283" s="1086"/>
      <c r="Z283" s="1086"/>
      <c r="AA283" s="1086"/>
      <c r="AB283" s="1086"/>
      <c r="AC283" s="1086"/>
      <c r="AD283" s="1086"/>
      <c r="AE283" s="1086"/>
      <c r="AF283" s="1086"/>
    </row>
    <row r="284">
      <c r="A284" s="1086"/>
      <c r="B284" s="1086"/>
      <c r="C284" s="1086"/>
      <c r="D284" s="1086"/>
      <c r="E284" s="1086"/>
      <c r="F284" s="1076"/>
      <c r="G284" s="1142"/>
      <c r="H284" s="1076"/>
      <c r="I284" s="1086"/>
      <c r="J284" s="1103"/>
      <c r="K284" s="1103"/>
      <c r="L284" s="1103"/>
      <c r="M284" s="1103"/>
      <c r="N284" s="1103"/>
      <c r="O284" s="1103"/>
      <c r="P284" s="1103"/>
      <c r="Q284" s="1086"/>
      <c r="R284" s="1086"/>
      <c r="S284" s="1086"/>
      <c r="T284" s="1086"/>
      <c r="U284" s="1086"/>
      <c r="V284" s="1086"/>
      <c r="W284" s="1086"/>
      <c r="X284" s="1086"/>
      <c r="Y284" s="1086"/>
      <c r="Z284" s="1086"/>
      <c r="AA284" s="1086"/>
      <c r="AB284" s="1086"/>
      <c r="AC284" s="1086"/>
      <c r="AD284" s="1086"/>
      <c r="AE284" s="1086"/>
      <c r="AF284" s="1086"/>
    </row>
    <row r="285">
      <c r="A285" s="1086"/>
      <c r="B285" s="1086"/>
      <c r="C285" s="1086"/>
      <c r="D285" s="1086"/>
      <c r="E285" s="1086"/>
      <c r="F285" s="1076"/>
      <c r="G285" s="1142"/>
      <c r="H285" s="1076"/>
      <c r="I285" s="1086"/>
      <c r="J285" s="1103"/>
      <c r="K285" s="1103"/>
      <c r="L285" s="1103"/>
      <c r="M285" s="1103"/>
      <c r="N285" s="1103"/>
      <c r="O285" s="1103"/>
      <c r="P285" s="1103"/>
      <c r="Q285" s="1086"/>
      <c r="R285" s="1086"/>
      <c r="S285" s="1086"/>
      <c r="T285" s="1086"/>
      <c r="U285" s="1086"/>
      <c r="V285" s="1086"/>
      <c r="W285" s="1086"/>
      <c r="X285" s="1086"/>
      <c r="Y285" s="1086"/>
      <c r="Z285" s="1086"/>
      <c r="AA285" s="1086"/>
      <c r="AB285" s="1086"/>
      <c r="AC285" s="1086"/>
      <c r="AD285" s="1086"/>
      <c r="AE285" s="1086"/>
      <c r="AF285" s="1086"/>
    </row>
    <row r="286">
      <c r="A286" s="1086"/>
      <c r="B286" s="1086"/>
      <c r="C286" s="1086"/>
      <c r="D286" s="1086"/>
      <c r="E286" s="1086"/>
      <c r="F286" s="1076"/>
      <c r="G286" s="1142"/>
      <c r="H286" s="1076"/>
      <c r="I286" s="1086"/>
      <c r="J286" s="1103"/>
      <c r="K286" s="1103"/>
      <c r="L286" s="1103"/>
      <c r="M286" s="1103"/>
      <c r="N286" s="1103"/>
      <c r="O286" s="1103"/>
      <c r="P286" s="1103"/>
      <c r="Q286" s="1086"/>
      <c r="R286" s="1086"/>
      <c r="S286" s="1086"/>
      <c r="T286" s="1086"/>
      <c r="U286" s="1086"/>
      <c r="V286" s="1086"/>
      <c r="W286" s="1086"/>
      <c r="X286" s="1086"/>
      <c r="Y286" s="1086"/>
      <c r="Z286" s="1086"/>
      <c r="AA286" s="1086"/>
      <c r="AB286" s="1086"/>
      <c r="AC286" s="1086"/>
      <c r="AD286" s="1086"/>
      <c r="AE286" s="1086"/>
      <c r="AF286" s="1086"/>
    </row>
    <row r="287">
      <c r="A287" s="1086"/>
      <c r="B287" s="1086"/>
      <c r="C287" s="1086"/>
      <c r="D287" s="1086"/>
      <c r="E287" s="1086"/>
      <c r="F287" s="1076"/>
      <c r="G287" s="1142"/>
      <c r="H287" s="1076"/>
      <c r="I287" s="1086"/>
      <c r="J287" s="1103"/>
      <c r="K287" s="1103"/>
      <c r="L287" s="1103"/>
      <c r="M287" s="1103"/>
      <c r="N287" s="1103"/>
      <c r="O287" s="1103"/>
      <c r="P287" s="1103"/>
      <c r="Q287" s="1086"/>
      <c r="R287" s="1086"/>
      <c r="S287" s="1086"/>
      <c r="T287" s="1086"/>
      <c r="U287" s="1086"/>
      <c r="V287" s="1086"/>
      <c r="W287" s="1086"/>
      <c r="X287" s="1086"/>
      <c r="Y287" s="1086"/>
      <c r="Z287" s="1086"/>
      <c r="AA287" s="1086"/>
      <c r="AB287" s="1086"/>
      <c r="AC287" s="1086"/>
      <c r="AD287" s="1086"/>
      <c r="AE287" s="1086"/>
      <c r="AF287" s="1086"/>
    </row>
    <row r="288">
      <c r="A288" s="1086"/>
      <c r="B288" s="1086"/>
      <c r="C288" s="1086"/>
      <c r="D288" s="1086"/>
      <c r="E288" s="1086"/>
      <c r="F288" s="1076"/>
      <c r="G288" s="1142"/>
      <c r="H288" s="1076"/>
      <c r="I288" s="1086"/>
      <c r="J288" s="1103"/>
      <c r="K288" s="1103"/>
      <c r="L288" s="1103"/>
      <c r="M288" s="1103"/>
      <c r="N288" s="1103"/>
      <c r="O288" s="1103"/>
      <c r="P288" s="1103"/>
      <c r="Q288" s="1086"/>
      <c r="R288" s="1086"/>
      <c r="S288" s="1086"/>
      <c r="T288" s="1086"/>
      <c r="U288" s="1086"/>
      <c r="V288" s="1086"/>
      <c r="W288" s="1086"/>
      <c r="X288" s="1086"/>
      <c r="Y288" s="1086"/>
      <c r="Z288" s="1086"/>
      <c r="AA288" s="1086"/>
      <c r="AB288" s="1086"/>
      <c r="AC288" s="1086"/>
      <c r="AD288" s="1086"/>
      <c r="AE288" s="1086"/>
      <c r="AF288" s="1086"/>
    </row>
    <row r="289">
      <c r="A289" s="1086"/>
      <c r="B289" s="1086"/>
      <c r="C289" s="1086"/>
      <c r="D289" s="1086"/>
      <c r="E289" s="1086"/>
      <c r="F289" s="1076"/>
      <c r="G289" s="1142"/>
      <c r="H289" s="1076"/>
      <c r="I289" s="1086"/>
      <c r="J289" s="1103"/>
      <c r="K289" s="1103"/>
      <c r="L289" s="1103"/>
      <c r="M289" s="1103"/>
      <c r="N289" s="1103"/>
      <c r="O289" s="1103"/>
      <c r="P289" s="1103"/>
      <c r="Q289" s="1086"/>
      <c r="R289" s="1086"/>
      <c r="S289" s="1086"/>
      <c r="T289" s="1086"/>
      <c r="U289" s="1086"/>
      <c r="V289" s="1086"/>
      <c r="W289" s="1086"/>
      <c r="X289" s="1086"/>
      <c r="Y289" s="1086"/>
      <c r="Z289" s="1086"/>
      <c r="AA289" s="1086"/>
      <c r="AB289" s="1086"/>
      <c r="AC289" s="1086"/>
      <c r="AD289" s="1086"/>
      <c r="AE289" s="1086"/>
      <c r="AF289" s="1086"/>
    </row>
    <row r="290">
      <c r="A290" s="1086"/>
      <c r="B290" s="1086"/>
      <c r="C290" s="1086"/>
      <c r="D290" s="1086"/>
      <c r="E290" s="1086"/>
      <c r="F290" s="1076"/>
      <c r="G290" s="1142"/>
      <c r="H290" s="1076"/>
      <c r="I290" s="1086"/>
      <c r="J290" s="1103"/>
      <c r="K290" s="1103"/>
      <c r="L290" s="1103"/>
      <c r="M290" s="1103"/>
      <c r="N290" s="1103"/>
      <c r="O290" s="1103"/>
      <c r="P290" s="1103"/>
      <c r="Q290" s="1086"/>
      <c r="R290" s="1086"/>
      <c r="S290" s="1086"/>
      <c r="T290" s="1086"/>
      <c r="U290" s="1086"/>
      <c r="V290" s="1086"/>
      <c r="W290" s="1086"/>
      <c r="X290" s="1086"/>
      <c r="Y290" s="1086"/>
      <c r="Z290" s="1086"/>
      <c r="AA290" s="1086"/>
      <c r="AB290" s="1086"/>
      <c r="AC290" s="1086"/>
      <c r="AD290" s="1086"/>
      <c r="AE290" s="1086"/>
      <c r="AF290" s="1086"/>
    </row>
    <row r="291">
      <c r="A291" s="1086"/>
      <c r="B291" s="1086"/>
      <c r="C291" s="1086"/>
      <c r="D291" s="1086"/>
      <c r="E291" s="1086"/>
      <c r="F291" s="1076"/>
      <c r="G291" s="1142"/>
      <c r="H291" s="1076"/>
      <c r="I291" s="1086"/>
      <c r="J291" s="1103"/>
      <c r="K291" s="1103"/>
      <c r="L291" s="1103"/>
      <c r="M291" s="1103"/>
      <c r="N291" s="1103"/>
      <c r="O291" s="1103"/>
      <c r="P291" s="1103"/>
      <c r="Q291" s="1086"/>
      <c r="R291" s="1086"/>
      <c r="S291" s="1086"/>
      <c r="T291" s="1086"/>
      <c r="U291" s="1086"/>
      <c r="V291" s="1086"/>
      <c r="W291" s="1086"/>
      <c r="X291" s="1086"/>
      <c r="Y291" s="1086"/>
      <c r="Z291" s="1086"/>
      <c r="AA291" s="1086"/>
      <c r="AB291" s="1086"/>
      <c r="AC291" s="1086"/>
      <c r="AD291" s="1086"/>
      <c r="AE291" s="1086"/>
      <c r="AF291" s="1086"/>
    </row>
    <row r="292">
      <c r="A292" s="1086"/>
      <c r="B292" s="1086"/>
      <c r="C292" s="1086"/>
      <c r="D292" s="1086"/>
      <c r="E292" s="1086"/>
      <c r="F292" s="1076"/>
      <c r="G292" s="1142"/>
      <c r="H292" s="1076"/>
      <c r="I292" s="1086"/>
      <c r="J292" s="1103"/>
      <c r="K292" s="1103"/>
      <c r="L292" s="1103"/>
      <c r="M292" s="1103"/>
      <c r="N292" s="1103"/>
      <c r="O292" s="1103"/>
      <c r="P292" s="1103"/>
      <c r="Q292" s="1086"/>
      <c r="R292" s="1086"/>
      <c r="S292" s="1086"/>
      <c r="T292" s="1086"/>
      <c r="U292" s="1086"/>
      <c r="V292" s="1086"/>
      <c r="W292" s="1086"/>
      <c r="X292" s="1086"/>
      <c r="Y292" s="1086"/>
      <c r="Z292" s="1086"/>
      <c r="AA292" s="1086"/>
      <c r="AB292" s="1086"/>
      <c r="AC292" s="1086"/>
      <c r="AD292" s="1086"/>
      <c r="AE292" s="1086"/>
      <c r="AF292" s="1086"/>
    </row>
    <row r="293">
      <c r="A293" s="1086"/>
      <c r="B293" s="1086"/>
      <c r="C293" s="1086"/>
      <c r="D293" s="1086"/>
      <c r="E293" s="1086"/>
      <c r="F293" s="1076"/>
      <c r="G293" s="1142"/>
      <c r="H293" s="1076"/>
      <c r="I293" s="1086"/>
      <c r="J293" s="1103"/>
      <c r="K293" s="1103"/>
      <c r="L293" s="1103"/>
      <c r="M293" s="1103"/>
      <c r="N293" s="1103"/>
      <c r="O293" s="1103"/>
      <c r="P293" s="1103"/>
      <c r="Q293" s="1086"/>
      <c r="R293" s="1086"/>
      <c r="S293" s="1086"/>
      <c r="T293" s="1086"/>
      <c r="U293" s="1086"/>
      <c r="V293" s="1086"/>
      <c r="W293" s="1086"/>
      <c r="X293" s="1086"/>
      <c r="Y293" s="1086"/>
      <c r="Z293" s="1086"/>
      <c r="AA293" s="1086"/>
      <c r="AB293" s="1086"/>
      <c r="AC293" s="1086"/>
      <c r="AD293" s="1086"/>
      <c r="AE293" s="1086"/>
      <c r="AF293" s="1086"/>
    </row>
    <row r="294">
      <c r="A294" s="1086"/>
      <c r="B294" s="1086"/>
      <c r="C294" s="1086"/>
      <c r="D294" s="1086"/>
      <c r="E294" s="1086"/>
      <c r="F294" s="1076"/>
      <c r="G294" s="1142"/>
      <c r="H294" s="1076"/>
      <c r="I294" s="1086"/>
      <c r="J294" s="1103"/>
      <c r="K294" s="1103"/>
      <c r="L294" s="1103"/>
      <c r="M294" s="1103"/>
      <c r="N294" s="1103"/>
      <c r="O294" s="1103"/>
      <c r="P294" s="1103"/>
      <c r="Q294" s="1086"/>
      <c r="R294" s="1086"/>
      <c r="S294" s="1086"/>
      <c r="T294" s="1086"/>
      <c r="U294" s="1086"/>
      <c r="V294" s="1086"/>
      <c r="W294" s="1086"/>
      <c r="X294" s="1086"/>
      <c r="Y294" s="1086"/>
      <c r="Z294" s="1086"/>
      <c r="AA294" s="1086"/>
      <c r="AB294" s="1086"/>
      <c r="AC294" s="1086"/>
      <c r="AD294" s="1086"/>
      <c r="AE294" s="1086"/>
      <c r="AF294" s="1086"/>
    </row>
    <row r="295">
      <c r="A295" s="1086"/>
      <c r="B295" s="1086"/>
      <c r="C295" s="1086"/>
      <c r="D295" s="1086"/>
      <c r="E295" s="1086"/>
      <c r="F295" s="1076"/>
      <c r="G295" s="1142"/>
      <c r="H295" s="1076"/>
      <c r="I295" s="1086"/>
      <c r="J295" s="1103"/>
      <c r="K295" s="1103"/>
      <c r="L295" s="1103"/>
      <c r="M295" s="1103"/>
      <c r="N295" s="1103"/>
      <c r="O295" s="1103"/>
      <c r="P295" s="1103"/>
      <c r="Q295" s="1086"/>
      <c r="R295" s="1086"/>
      <c r="S295" s="1086"/>
      <c r="T295" s="1086"/>
      <c r="U295" s="1086"/>
      <c r="V295" s="1086"/>
      <c r="W295" s="1086"/>
      <c r="X295" s="1086"/>
      <c r="Y295" s="1086"/>
      <c r="Z295" s="1086"/>
      <c r="AA295" s="1086"/>
      <c r="AB295" s="1086"/>
      <c r="AC295" s="1086"/>
      <c r="AD295" s="1086"/>
      <c r="AE295" s="1086"/>
      <c r="AF295" s="1086"/>
    </row>
    <row r="296">
      <c r="A296" s="1086"/>
      <c r="B296" s="1086"/>
      <c r="C296" s="1086"/>
      <c r="D296" s="1086"/>
      <c r="E296" s="1086"/>
      <c r="F296" s="1076"/>
      <c r="G296" s="1142"/>
      <c r="H296" s="1076"/>
      <c r="I296" s="1086"/>
      <c r="J296" s="1103"/>
      <c r="K296" s="1103"/>
      <c r="L296" s="1103"/>
      <c r="M296" s="1103"/>
      <c r="N296" s="1103"/>
      <c r="O296" s="1103"/>
      <c r="P296" s="1103"/>
      <c r="Q296" s="1086"/>
      <c r="R296" s="1086"/>
      <c r="S296" s="1086"/>
      <c r="T296" s="1086"/>
      <c r="U296" s="1086"/>
      <c r="V296" s="1086"/>
      <c r="W296" s="1086"/>
      <c r="X296" s="1086"/>
      <c r="Y296" s="1086"/>
      <c r="Z296" s="1086"/>
      <c r="AA296" s="1086"/>
      <c r="AB296" s="1086"/>
      <c r="AC296" s="1086"/>
      <c r="AD296" s="1086"/>
      <c r="AE296" s="1086"/>
      <c r="AF296" s="1086"/>
    </row>
    <row r="297">
      <c r="A297" s="1086"/>
      <c r="B297" s="1086"/>
      <c r="C297" s="1086"/>
      <c r="D297" s="1086"/>
      <c r="E297" s="1086"/>
      <c r="F297" s="1076"/>
      <c r="G297" s="1142"/>
      <c r="H297" s="1076"/>
      <c r="I297" s="1086"/>
      <c r="J297" s="1103"/>
      <c r="K297" s="1103"/>
      <c r="L297" s="1103"/>
      <c r="M297" s="1103"/>
      <c r="N297" s="1103"/>
      <c r="O297" s="1103"/>
      <c r="P297" s="1103"/>
      <c r="Q297" s="1086"/>
      <c r="R297" s="1086"/>
      <c r="S297" s="1086"/>
      <c r="T297" s="1086"/>
      <c r="U297" s="1086"/>
      <c r="V297" s="1086"/>
      <c r="W297" s="1086"/>
      <c r="X297" s="1086"/>
      <c r="Y297" s="1086"/>
      <c r="Z297" s="1086"/>
      <c r="AA297" s="1086"/>
      <c r="AB297" s="1086"/>
      <c r="AC297" s="1086"/>
      <c r="AD297" s="1086"/>
      <c r="AE297" s="1086"/>
      <c r="AF297" s="1086"/>
    </row>
    <row r="298">
      <c r="A298" s="1086"/>
      <c r="B298" s="1086"/>
      <c r="C298" s="1086"/>
      <c r="D298" s="1086"/>
      <c r="E298" s="1086"/>
      <c r="F298" s="1076"/>
      <c r="G298" s="1142"/>
      <c r="H298" s="1076"/>
      <c r="I298" s="1086"/>
      <c r="J298" s="1103"/>
      <c r="K298" s="1103"/>
      <c r="L298" s="1103"/>
      <c r="M298" s="1103"/>
      <c r="N298" s="1103"/>
      <c r="O298" s="1103"/>
      <c r="P298" s="1103"/>
      <c r="Q298" s="1086"/>
      <c r="R298" s="1086"/>
      <c r="S298" s="1086"/>
      <c r="T298" s="1086"/>
      <c r="U298" s="1086"/>
      <c r="V298" s="1086"/>
      <c r="W298" s="1086"/>
      <c r="X298" s="1086"/>
      <c r="Y298" s="1086"/>
      <c r="Z298" s="1086"/>
      <c r="AA298" s="1086"/>
      <c r="AB298" s="1086"/>
      <c r="AC298" s="1086"/>
      <c r="AD298" s="1086"/>
      <c r="AE298" s="1086"/>
      <c r="AF298" s="1086"/>
    </row>
    <row r="299">
      <c r="A299" s="1086"/>
      <c r="B299" s="1086"/>
      <c r="C299" s="1086"/>
      <c r="D299" s="1086"/>
      <c r="E299" s="1086"/>
      <c r="F299" s="1076"/>
      <c r="G299" s="1142"/>
      <c r="H299" s="1076"/>
      <c r="I299" s="1086"/>
      <c r="J299" s="1103"/>
      <c r="K299" s="1103"/>
      <c r="L299" s="1103"/>
      <c r="M299" s="1103"/>
      <c r="N299" s="1103"/>
      <c r="O299" s="1103"/>
      <c r="P299" s="1103"/>
      <c r="Q299" s="1086"/>
      <c r="R299" s="1086"/>
      <c r="S299" s="1086"/>
      <c r="T299" s="1086"/>
      <c r="U299" s="1086"/>
      <c r="V299" s="1086"/>
      <c r="W299" s="1086"/>
      <c r="X299" s="1086"/>
      <c r="Y299" s="1086"/>
      <c r="Z299" s="1086"/>
      <c r="AA299" s="1086"/>
      <c r="AB299" s="1086"/>
      <c r="AC299" s="1086"/>
      <c r="AD299" s="1086"/>
      <c r="AE299" s="1086"/>
      <c r="AF299" s="1086"/>
    </row>
    <row r="300">
      <c r="A300" s="1086"/>
      <c r="B300" s="1086"/>
      <c r="C300" s="1086"/>
      <c r="D300" s="1086"/>
      <c r="E300" s="1086"/>
      <c r="F300" s="1076"/>
      <c r="G300" s="1142"/>
      <c r="H300" s="1076"/>
      <c r="I300" s="1086"/>
      <c r="J300" s="1103"/>
      <c r="K300" s="1103"/>
      <c r="L300" s="1103"/>
      <c r="M300" s="1103"/>
      <c r="N300" s="1103"/>
      <c r="O300" s="1103"/>
      <c r="P300" s="1103"/>
      <c r="Q300" s="1086"/>
      <c r="R300" s="1086"/>
      <c r="S300" s="1086"/>
      <c r="T300" s="1086"/>
      <c r="U300" s="1086"/>
      <c r="V300" s="1086"/>
      <c r="W300" s="1086"/>
      <c r="X300" s="1086"/>
      <c r="Y300" s="1086"/>
      <c r="Z300" s="1086"/>
      <c r="AA300" s="1086"/>
      <c r="AB300" s="1086"/>
      <c r="AC300" s="1086"/>
      <c r="AD300" s="1086"/>
      <c r="AE300" s="1086"/>
      <c r="AF300" s="1086"/>
    </row>
    <row r="301">
      <c r="A301" s="1086"/>
      <c r="B301" s="1086"/>
      <c r="C301" s="1086"/>
      <c r="D301" s="1086"/>
      <c r="E301" s="1086"/>
      <c r="F301" s="1076"/>
      <c r="G301" s="1142"/>
      <c r="H301" s="1076"/>
      <c r="I301" s="1086"/>
      <c r="J301" s="1103"/>
      <c r="K301" s="1103"/>
      <c r="L301" s="1103"/>
      <c r="M301" s="1103"/>
      <c r="N301" s="1103"/>
      <c r="O301" s="1103"/>
      <c r="P301" s="1103"/>
      <c r="Q301" s="1086"/>
      <c r="R301" s="1086"/>
      <c r="S301" s="1086"/>
      <c r="T301" s="1086"/>
      <c r="U301" s="1086"/>
      <c r="V301" s="1086"/>
      <c r="W301" s="1086"/>
      <c r="X301" s="1086"/>
      <c r="Y301" s="1086"/>
      <c r="Z301" s="1086"/>
      <c r="AA301" s="1086"/>
      <c r="AB301" s="1086"/>
      <c r="AC301" s="1086"/>
      <c r="AD301" s="1086"/>
      <c r="AE301" s="1086"/>
      <c r="AF301" s="1086"/>
    </row>
    <row r="302">
      <c r="A302" s="1086"/>
      <c r="B302" s="1086"/>
      <c r="C302" s="1086"/>
      <c r="D302" s="1086"/>
      <c r="E302" s="1086"/>
      <c r="F302" s="1076"/>
      <c r="G302" s="1142"/>
      <c r="H302" s="1076"/>
      <c r="I302" s="1086"/>
      <c r="J302" s="1103"/>
      <c r="K302" s="1103"/>
      <c r="L302" s="1103"/>
      <c r="M302" s="1103"/>
      <c r="N302" s="1103"/>
      <c r="O302" s="1103"/>
      <c r="P302" s="1103"/>
      <c r="Q302" s="1086"/>
      <c r="R302" s="1086"/>
      <c r="S302" s="1086"/>
      <c r="T302" s="1086"/>
      <c r="U302" s="1086"/>
      <c r="V302" s="1086"/>
      <c r="W302" s="1086"/>
      <c r="X302" s="1086"/>
      <c r="Y302" s="1086"/>
      <c r="Z302" s="1086"/>
      <c r="AA302" s="1086"/>
      <c r="AB302" s="1086"/>
      <c r="AC302" s="1086"/>
      <c r="AD302" s="1086"/>
      <c r="AE302" s="1086"/>
      <c r="AF302" s="1086"/>
    </row>
    <row r="303">
      <c r="A303" s="1086"/>
      <c r="B303" s="1086"/>
      <c r="C303" s="1086"/>
      <c r="D303" s="1086"/>
      <c r="E303" s="1086"/>
      <c r="F303" s="1076"/>
      <c r="G303" s="1142"/>
      <c r="H303" s="1076"/>
      <c r="I303" s="1086"/>
      <c r="J303" s="1103"/>
      <c r="K303" s="1103"/>
      <c r="L303" s="1103"/>
      <c r="M303" s="1103"/>
      <c r="N303" s="1103"/>
      <c r="O303" s="1103"/>
      <c r="P303" s="1103"/>
      <c r="Q303" s="1086"/>
      <c r="R303" s="1086"/>
      <c r="S303" s="1086"/>
      <c r="T303" s="1086"/>
      <c r="U303" s="1086"/>
      <c r="V303" s="1086"/>
      <c r="W303" s="1086"/>
      <c r="X303" s="1086"/>
      <c r="Y303" s="1086"/>
      <c r="Z303" s="1086"/>
      <c r="AA303" s="1086"/>
      <c r="AB303" s="1086"/>
      <c r="AC303" s="1086"/>
      <c r="AD303" s="1086"/>
      <c r="AE303" s="1086"/>
      <c r="AF303" s="1086"/>
    </row>
    <row r="304">
      <c r="A304" s="1086"/>
      <c r="B304" s="1086"/>
      <c r="C304" s="1086"/>
      <c r="D304" s="1086"/>
      <c r="E304" s="1086"/>
      <c r="F304" s="1076"/>
      <c r="G304" s="1142"/>
      <c r="H304" s="1076"/>
      <c r="I304" s="1086"/>
      <c r="J304" s="1103"/>
      <c r="K304" s="1103"/>
      <c r="L304" s="1103"/>
      <c r="M304" s="1103"/>
      <c r="N304" s="1103"/>
      <c r="O304" s="1103"/>
      <c r="P304" s="1103"/>
      <c r="Q304" s="1086"/>
      <c r="R304" s="1086"/>
      <c r="S304" s="1086"/>
      <c r="T304" s="1086"/>
      <c r="U304" s="1086"/>
      <c r="V304" s="1086"/>
      <c r="W304" s="1086"/>
      <c r="X304" s="1086"/>
      <c r="Y304" s="1086"/>
      <c r="Z304" s="1086"/>
      <c r="AA304" s="1086"/>
      <c r="AB304" s="1086"/>
      <c r="AC304" s="1086"/>
      <c r="AD304" s="1086"/>
      <c r="AE304" s="1086"/>
      <c r="AF304" s="1086"/>
    </row>
    <row r="305">
      <c r="A305" s="1086"/>
      <c r="B305" s="1086"/>
      <c r="C305" s="1086"/>
      <c r="D305" s="1086"/>
      <c r="E305" s="1086"/>
      <c r="F305" s="1076"/>
      <c r="G305" s="1142"/>
      <c r="H305" s="1076"/>
      <c r="I305" s="1086"/>
      <c r="J305" s="1103"/>
      <c r="K305" s="1103"/>
      <c r="L305" s="1103"/>
      <c r="M305" s="1103"/>
      <c r="N305" s="1103"/>
      <c r="O305" s="1103"/>
      <c r="P305" s="1103"/>
      <c r="Q305" s="1086"/>
      <c r="R305" s="1086"/>
      <c r="S305" s="1086"/>
      <c r="T305" s="1086"/>
      <c r="U305" s="1086"/>
      <c r="V305" s="1086"/>
      <c r="W305" s="1086"/>
      <c r="X305" s="1086"/>
      <c r="Y305" s="1086"/>
      <c r="Z305" s="1086"/>
      <c r="AA305" s="1086"/>
      <c r="AB305" s="1086"/>
      <c r="AC305" s="1086"/>
      <c r="AD305" s="1086"/>
      <c r="AE305" s="1086"/>
      <c r="AF305" s="1086"/>
    </row>
    <row r="306">
      <c r="A306" s="1086"/>
      <c r="B306" s="1086"/>
      <c r="C306" s="1086"/>
      <c r="D306" s="1086"/>
      <c r="E306" s="1086"/>
      <c r="F306" s="1076"/>
      <c r="G306" s="1142"/>
      <c r="H306" s="1076"/>
      <c r="I306" s="1086"/>
      <c r="J306" s="1103"/>
      <c r="K306" s="1103"/>
      <c r="L306" s="1103"/>
      <c r="M306" s="1103"/>
      <c r="N306" s="1103"/>
      <c r="O306" s="1103"/>
      <c r="P306" s="1103"/>
      <c r="Q306" s="1086"/>
      <c r="R306" s="1086"/>
      <c r="S306" s="1086"/>
      <c r="T306" s="1086"/>
      <c r="U306" s="1086"/>
      <c r="V306" s="1086"/>
      <c r="W306" s="1086"/>
      <c r="X306" s="1086"/>
      <c r="Y306" s="1086"/>
      <c r="Z306" s="1086"/>
      <c r="AA306" s="1086"/>
      <c r="AB306" s="1086"/>
      <c r="AC306" s="1086"/>
      <c r="AD306" s="1086"/>
      <c r="AE306" s="1086"/>
      <c r="AF306" s="1086"/>
    </row>
    <row r="307">
      <c r="A307" s="1086"/>
      <c r="B307" s="1086"/>
      <c r="C307" s="1086"/>
      <c r="D307" s="1086"/>
      <c r="E307" s="1086"/>
      <c r="F307" s="1076"/>
      <c r="G307" s="1142"/>
      <c r="H307" s="1076"/>
      <c r="I307" s="1086"/>
      <c r="J307" s="1103"/>
      <c r="K307" s="1103"/>
      <c r="L307" s="1103"/>
      <c r="M307" s="1103"/>
      <c r="N307" s="1103"/>
      <c r="O307" s="1103"/>
      <c r="P307" s="1103"/>
      <c r="Q307" s="1086"/>
      <c r="R307" s="1086"/>
      <c r="S307" s="1086"/>
      <c r="T307" s="1086"/>
      <c r="U307" s="1086"/>
      <c r="V307" s="1086"/>
      <c r="W307" s="1086"/>
      <c r="X307" s="1086"/>
      <c r="Y307" s="1086"/>
      <c r="Z307" s="1086"/>
      <c r="AA307" s="1086"/>
      <c r="AB307" s="1086"/>
      <c r="AC307" s="1086"/>
      <c r="AD307" s="1086"/>
      <c r="AE307" s="1086"/>
      <c r="AF307" s="1086"/>
    </row>
    <row r="308">
      <c r="A308" s="1086"/>
      <c r="B308" s="1086"/>
      <c r="C308" s="1086"/>
      <c r="D308" s="1086"/>
      <c r="E308" s="1086"/>
      <c r="F308" s="1076"/>
      <c r="G308" s="1142"/>
      <c r="H308" s="1076"/>
      <c r="I308" s="1086"/>
      <c r="J308" s="1103"/>
      <c r="K308" s="1103"/>
      <c r="L308" s="1103"/>
      <c r="M308" s="1103"/>
      <c r="N308" s="1103"/>
      <c r="O308" s="1103"/>
      <c r="P308" s="1103"/>
      <c r="Q308" s="1086"/>
      <c r="R308" s="1086"/>
      <c r="S308" s="1086"/>
      <c r="T308" s="1086"/>
      <c r="U308" s="1086"/>
      <c r="V308" s="1086"/>
      <c r="W308" s="1086"/>
      <c r="X308" s="1086"/>
      <c r="Y308" s="1086"/>
      <c r="Z308" s="1086"/>
      <c r="AA308" s="1086"/>
      <c r="AB308" s="1086"/>
      <c r="AC308" s="1086"/>
      <c r="AD308" s="1086"/>
      <c r="AE308" s="1086"/>
      <c r="AF308" s="1086"/>
    </row>
    <row r="309">
      <c r="A309" s="1086"/>
      <c r="B309" s="1086"/>
      <c r="C309" s="1086"/>
      <c r="D309" s="1086"/>
      <c r="E309" s="1086"/>
      <c r="F309" s="1076"/>
      <c r="G309" s="1142"/>
      <c r="H309" s="1076"/>
      <c r="I309" s="1086"/>
      <c r="J309" s="1103"/>
      <c r="K309" s="1103"/>
      <c r="L309" s="1103"/>
      <c r="M309" s="1103"/>
      <c r="N309" s="1103"/>
      <c r="O309" s="1103"/>
      <c r="P309" s="1103"/>
      <c r="Q309" s="1086"/>
      <c r="R309" s="1086"/>
      <c r="S309" s="1086"/>
      <c r="T309" s="1086"/>
      <c r="U309" s="1086"/>
      <c r="V309" s="1086"/>
      <c r="W309" s="1086"/>
      <c r="X309" s="1086"/>
      <c r="Y309" s="1086"/>
      <c r="Z309" s="1086"/>
      <c r="AA309" s="1086"/>
      <c r="AB309" s="1086"/>
      <c r="AC309" s="1086"/>
      <c r="AD309" s="1086"/>
      <c r="AE309" s="1086"/>
      <c r="AF309" s="1086"/>
    </row>
    <row r="310">
      <c r="A310" s="1086"/>
      <c r="B310" s="1086"/>
      <c r="C310" s="1086"/>
      <c r="D310" s="1086"/>
      <c r="E310" s="1086"/>
      <c r="F310" s="1076"/>
      <c r="G310" s="1142"/>
      <c r="H310" s="1076"/>
      <c r="I310" s="1086"/>
      <c r="J310" s="1103"/>
      <c r="K310" s="1103"/>
      <c r="L310" s="1103"/>
      <c r="M310" s="1103"/>
      <c r="N310" s="1103"/>
      <c r="O310" s="1103"/>
      <c r="P310" s="1103"/>
      <c r="Q310" s="1086"/>
      <c r="R310" s="1086"/>
      <c r="S310" s="1086"/>
      <c r="T310" s="1086"/>
      <c r="U310" s="1086"/>
      <c r="V310" s="1086"/>
      <c r="W310" s="1086"/>
      <c r="X310" s="1086"/>
      <c r="Y310" s="1086"/>
      <c r="Z310" s="1086"/>
      <c r="AA310" s="1086"/>
      <c r="AB310" s="1086"/>
      <c r="AC310" s="1086"/>
      <c r="AD310" s="1086"/>
      <c r="AE310" s="1086"/>
      <c r="AF310" s="1086"/>
    </row>
    <row r="311">
      <c r="A311" s="1086"/>
      <c r="B311" s="1086"/>
      <c r="C311" s="1086"/>
      <c r="D311" s="1086"/>
      <c r="E311" s="1086"/>
      <c r="F311" s="1076"/>
      <c r="G311" s="1142"/>
      <c r="H311" s="1076"/>
      <c r="I311" s="1086"/>
      <c r="J311" s="1103"/>
      <c r="K311" s="1103"/>
      <c r="L311" s="1103"/>
      <c r="M311" s="1103"/>
      <c r="N311" s="1103"/>
      <c r="O311" s="1103"/>
      <c r="P311" s="1103"/>
      <c r="Q311" s="1086"/>
      <c r="R311" s="1086"/>
      <c r="S311" s="1086"/>
      <c r="T311" s="1086"/>
      <c r="U311" s="1086"/>
      <c r="V311" s="1086"/>
      <c r="W311" s="1086"/>
      <c r="X311" s="1086"/>
      <c r="Y311" s="1086"/>
      <c r="Z311" s="1086"/>
      <c r="AA311" s="1086"/>
      <c r="AB311" s="1086"/>
      <c r="AC311" s="1086"/>
      <c r="AD311" s="1086"/>
      <c r="AE311" s="1086"/>
      <c r="AF311" s="1086"/>
    </row>
    <row r="312">
      <c r="A312" s="1086"/>
      <c r="B312" s="1086"/>
      <c r="C312" s="1086"/>
      <c r="D312" s="1086"/>
      <c r="E312" s="1086"/>
      <c r="F312" s="1076"/>
      <c r="G312" s="1142"/>
      <c r="H312" s="1076"/>
      <c r="I312" s="1086"/>
      <c r="J312" s="1103"/>
      <c r="K312" s="1103"/>
      <c r="L312" s="1103"/>
      <c r="M312" s="1103"/>
      <c r="N312" s="1103"/>
      <c r="O312" s="1103"/>
      <c r="P312" s="1103"/>
      <c r="Q312" s="1086"/>
      <c r="R312" s="1086"/>
      <c r="S312" s="1086"/>
      <c r="T312" s="1086"/>
      <c r="U312" s="1086"/>
      <c r="V312" s="1086"/>
      <c r="W312" s="1086"/>
      <c r="X312" s="1086"/>
      <c r="Y312" s="1086"/>
      <c r="Z312" s="1086"/>
      <c r="AA312" s="1086"/>
      <c r="AB312" s="1086"/>
      <c r="AC312" s="1086"/>
      <c r="AD312" s="1086"/>
      <c r="AE312" s="1086"/>
      <c r="AF312" s="1086"/>
    </row>
    <row r="313">
      <c r="A313" s="1086"/>
      <c r="B313" s="1086"/>
      <c r="C313" s="1086"/>
      <c r="D313" s="1086"/>
      <c r="E313" s="1086"/>
      <c r="F313" s="1076"/>
      <c r="G313" s="1142"/>
      <c r="H313" s="1076"/>
      <c r="I313" s="1086"/>
      <c r="J313" s="1103"/>
      <c r="K313" s="1103"/>
      <c r="L313" s="1103"/>
      <c r="M313" s="1103"/>
      <c r="N313" s="1103"/>
      <c r="O313" s="1103"/>
      <c r="P313" s="1103"/>
      <c r="Q313" s="1086"/>
      <c r="R313" s="1086"/>
      <c r="S313" s="1086"/>
      <c r="T313" s="1086"/>
      <c r="U313" s="1086"/>
      <c r="V313" s="1086"/>
      <c r="W313" s="1086"/>
      <c r="X313" s="1086"/>
      <c r="Y313" s="1086"/>
      <c r="Z313" s="1086"/>
      <c r="AA313" s="1086"/>
      <c r="AB313" s="1086"/>
      <c r="AC313" s="1086"/>
      <c r="AD313" s="1086"/>
      <c r="AE313" s="1086"/>
      <c r="AF313" s="1086"/>
    </row>
    <row r="314">
      <c r="A314" s="1086"/>
      <c r="B314" s="1086"/>
      <c r="C314" s="1086"/>
      <c r="D314" s="1086"/>
      <c r="E314" s="1086"/>
      <c r="F314" s="1076"/>
      <c r="G314" s="1142"/>
      <c r="H314" s="1076"/>
      <c r="I314" s="1086"/>
      <c r="J314" s="1103"/>
      <c r="K314" s="1103"/>
      <c r="L314" s="1103"/>
      <c r="M314" s="1103"/>
      <c r="N314" s="1103"/>
      <c r="O314" s="1103"/>
      <c r="P314" s="1103"/>
      <c r="Q314" s="1086"/>
      <c r="R314" s="1086"/>
      <c r="S314" s="1086"/>
      <c r="T314" s="1086"/>
      <c r="U314" s="1086"/>
      <c r="V314" s="1086"/>
      <c r="W314" s="1086"/>
      <c r="X314" s="1086"/>
      <c r="Y314" s="1086"/>
      <c r="Z314" s="1086"/>
      <c r="AA314" s="1086"/>
      <c r="AB314" s="1086"/>
      <c r="AC314" s="1086"/>
      <c r="AD314" s="1086"/>
      <c r="AE314" s="1086"/>
      <c r="AF314" s="1086"/>
    </row>
    <row r="315">
      <c r="A315" s="1086"/>
      <c r="B315" s="1086"/>
      <c r="C315" s="1086"/>
      <c r="D315" s="1086"/>
      <c r="E315" s="1086"/>
      <c r="F315" s="1076"/>
      <c r="G315" s="1142"/>
      <c r="H315" s="1076"/>
      <c r="I315" s="1086"/>
      <c r="J315" s="1103"/>
      <c r="K315" s="1103"/>
      <c r="L315" s="1103"/>
      <c r="M315" s="1103"/>
      <c r="N315" s="1103"/>
      <c r="O315" s="1103"/>
      <c r="P315" s="1103"/>
      <c r="Q315" s="1086"/>
      <c r="R315" s="1086"/>
      <c r="S315" s="1086"/>
      <c r="T315" s="1086"/>
      <c r="U315" s="1086"/>
      <c r="V315" s="1086"/>
      <c r="W315" s="1086"/>
      <c r="X315" s="1086"/>
      <c r="Y315" s="1086"/>
      <c r="Z315" s="1086"/>
      <c r="AA315" s="1086"/>
      <c r="AB315" s="1086"/>
      <c r="AC315" s="1086"/>
      <c r="AD315" s="1086"/>
      <c r="AE315" s="1086"/>
      <c r="AF315" s="1086"/>
    </row>
    <row r="316">
      <c r="A316" s="1086"/>
      <c r="B316" s="1086"/>
      <c r="C316" s="1086"/>
      <c r="D316" s="1086"/>
      <c r="E316" s="1086"/>
      <c r="F316" s="1076"/>
      <c r="G316" s="1142"/>
      <c r="H316" s="1076"/>
      <c r="I316" s="1086"/>
      <c r="J316" s="1103"/>
      <c r="K316" s="1103"/>
      <c r="L316" s="1103"/>
      <c r="M316" s="1103"/>
      <c r="N316" s="1103"/>
      <c r="O316" s="1103"/>
      <c r="P316" s="1103"/>
      <c r="Q316" s="1086"/>
      <c r="R316" s="1086"/>
      <c r="S316" s="1086"/>
      <c r="T316" s="1086"/>
      <c r="U316" s="1086"/>
      <c r="V316" s="1086"/>
      <c r="W316" s="1086"/>
      <c r="X316" s="1086"/>
      <c r="Y316" s="1086"/>
      <c r="Z316" s="1086"/>
      <c r="AA316" s="1086"/>
      <c r="AB316" s="1086"/>
      <c r="AC316" s="1086"/>
      <c r="AD316" s="1086"/>
      <c r="AE316" s="1086"/>
      <c r="AF316" s="1086"/>
    </row>
    <row r="317">
      <c r="A317" s="1086"/>
      <c r="B317" s="1086"/>
      <c r="C317" s="1086"/>
      <c r="D317" s="1086"/>
      <c r="E317" s="1086"/>
      <c r="F317" s="1076"/>
      <c r="G317" s="1142"/>
      <c r="H317" s="1076"/>
      <c r="I317" s="1086"/>
      <c r="J317" s="1103"/>
      <c r="K317" s="1103"/>
      <c r="L317" s="1103"/>
      <c r="M317" s="1103"/>
      <c r="N317" s="1103"/>
      <c r="O317" s="1103"/>
      <c r="P317" s="1103"/>
      <c r="Q317" s="1086"/>
      <c r="R317" s="1086"/>
      <c r="S317" s="1086"/>
      <c r="T317" s="1086"/>
      <c r="U317" s="1086"/>
      <c r="V317" s="1086"/>
      <c r="W317" s="1086"/>
      <c r="X317" s="1086"/>
      <c r="Y317" s="1086"/>
      <c r="Z317" s="1086"/>
      <c r="AA317" s="1086"/>
      <c r="AB317" s="1086"/>
      <c r="AC317" s="1086"/>
      <c r="AD317" s="1086"/>
      <c r="AE317" s="1086"/>
      <c r="AF317" s="1086"/>
    </row>
    <row r="318">
      <c r="A318" s="1086"/>
      <c r="B318" s="1086"/>
      <c r="C318" s="1086"/>
      <c r="D318" s="1086"/>
      <c r="E318" s="1086"/>
      <c r="F318" s="1076"/>
      <c r="G318" s="1142"/>
      <c r="H318" s="1076"/>
      <c r="I318" s="1086"/>
      <c r="J318" s="1103"/>
      <c r="K318" s="1103"/>
      <c r="L318" s="1103"/>
      <c r="M318" s="1103"/>
      <c r="N318" s="1103"/>
      <c r="O318" s="1103"/>
      <c r="P318" s="1103"/>
      <c r="Q318" s="1086"/>
      <c r="R318" s="1086"/>
      <c r="S318" s="1086"/>
      <c r="T318" s="1086"/>
      <c r="U318" s="1086"/>
      <c r="V318" s="1086"/>
      <c r="W318" s="1086"/>
      <c r="X318" s="1086"/>
      <c r="Y318" s="1086"/>
      <c r="Z318" s="1086"/>
      <c r="AA318" s="1086"/>
      <c r="AB318" s="1086"/>
      <c r="AC318" s="1086"/>
      <c r="AD318" s="1086"/>
      <c r="AE318" s="1086"/>
      <c r="AF318" s="1086"/>
    </row>
    <row r="319">
      <c r="A319" s="1086"/>
      <c r="B319" s="1086"/>
      <c r="C319" s="1086"/>
      <c r="D319" s="1086"/>
      <c r="E319" s="1086"/>
      <c r="F319" s="1076"/>
      <c r="G319" s="1142"/>
      <c r="H319" s="1076"/>
      <c r="I319" s="1086"/>
      <c r="J319" s="1103"/>
      <c r="K319" s="1103"/>
      <c r="L319" s="1103"/>
      <c r="M319" s="1103"/>
      <c r="N319" s="1103"/>
      <c r="O319" s="1103"/>
      <c r="P319" s="1103"/>
      <c r="Q319" s="1086"/>
      <c r="R319" s="1086"/>
      <c r="S319" s="1086"/>
      <c r="T319" s="1086"/>
      <c r="U319" s="1086"/>
      <c r="V319" s="1086"/>
      <c r="W319" s="1086"/>
      <c r="X319" s="1086"/>
      <c r="Y319" s="1086"/>
      <c r="Z319" s="1086"/>
      <c r="AA319" s="1086"/>
      <c r="AB319" s="1086"/>
      <c r="AC319" s="1086"/>
      <c r="AD319" s="1086"/>
      <c r="AE319" s="1086"/>
      <c r="AF319" s="1086"/>
    </row>
    <row r="320">
      <c r="A320" s="1086"/>
      <c r="B320" s="1086"/>
      <c r="C320" s="1086"/>
      <c r="D320" s="1086"/>
      <c r="E320" s="1086"/>
      <c r="F320" s="1076"/>
      <c r="G320" s="1142"/>
      <c r="H320" s="1076"/>
      <c r="I320" s="1086"/>
      <c r="J320" s="1103"/>
      <c r="K320" s="1103"/>
      <c r="L320" s="1103"/>
      <c r="M320" s="1103"/>
      <c r="N320" s="1103"/>
      <c r="O320" s="1103"/>
      <c r="P320" s="1103"/>
      <c r="Q320" s="1086"/>
      <c r="R320" s="1086"/>
      <c r="S320" s="1086"/>
      <c r="T320" s="1086"/>
      <c r="U320" s="1086"/>
      <c r="V320" s="1086"/>
      <c r="W320" s="1086"/>
      <c r="X320" s="1086"/>
      <c r="Y320" s="1086"/>
      <c r="Z320" s="1086"/>
      <c r="AA320" s="1086"/>
      <c r="AB320" s="1086"/>
      <c r="AC320" s="1086"/>
      <c r="AD320" s="1086"/>
      <c r="AE320" s="1086"/>
      <c r="AF320" s="1086"/>
    </row>
    <row r="321">
      <c r="A321" s="1086"/>
      <c r="B321" s="1086"/>
      <c r="C321" s="1086"/>
      <c r="D321" s="1086"/>
      <c r="E321" s="1086"/>
      <c r="F321" s="1076"/>
      <c r="G321" s="1142"/>
      <c r="H321" s="1076"/>
      <c r="I321" s="1086"/>
      <c r="J321" s="1103"/>
      <c r="K321" s="1103"/>
      <c r="L321" s="1103"/>
      <c r="M321" s="1103"/>
      <c r="N321" s="1103"/>
      <c r="O321" s="1103"/>
      <c r="P321" s="1103"/>
      <c r="Q321" s="1086"/>
      <c r="R321" s="1086"/>
      <c r="S321" s="1086"/>
      <c r="T321" s="1086"/>
      <c r="U321" s="1086"/>
      <c r="V321" s="1086"/>
      <c r="W321" s="1086"/>
      <c r="X321" s="1086"/>
      <c r="Y321" s="1086"/>
      <c r="Z321" s="1086"/>
      <c r="AA321" s="1086"/>
      <c r="AB321" s="1086"/>
      <c r="AC321" s="1086"/>
      <c r="AD321" s="1086"/>
      <c r="AE321" s="1086"/>
      <c r="AF321" s="1086"/>
    </row>
    <row r="322">
      <c r="A322" s="1086"/>
      <c r="B322" s="1086"/>
      <c r="C322" s="1086"/>
      <c r="D322" s="1086"/>
      <c r="E322" s="1086"/>
      <c r="F322" s="1076"/>
      <c r="G322" s="1142"/>
      <c r="H322" s="1076"/>
      <c r="I322" s="1086"/>
      <c r="J322" s="1103"/>
      <c r="K322" s="1103"/>
      <c r="L322" s="1103"/>
      <c r="M322" s="1103"/>
      <c r="N322" s="1103"/>
      <c r="O322" s="1103"/>
      <c r="P322" s="1103"/>
      <c r="Q322" s="1086"/>
      <c r="R322" s="1086"/>
      <c r="S322" s="1086"/>
      <c r="T322" s="1086"/>
      <c r="U322" s="1086"/>
      <c r="V322" s="1086"/>
      <c r="W322" s="1086"/>
      <c r="X322" s="1086"/>
      <c r="Y322" s="1086"/>
      <c r="Z322" s="1086"/>
      <c r="AA322" s="1086"/>
      <c r="AB322" s="1086"/>
      <c r="AC322" s="1086"/>
      <c r="AD322" s="1086"/>
      <c r="AE322" s="1086"/>
      <c r="AF322" s="1086"/>
    </row>
    <row r="323">
      <c r="A323" s="1086"/>
      <c r="B323" s="1086"/>
      <c r="C323" s="1086"/>
      <c r="D323" s="1086"/>
      <c r="E323" s="1086"/>
      <c r="F323" s="1076"/>
      <c r="G323" s="1142"/>
      <c r="H323" s="1076"/>
      <c r="I323" s="1086"/>
      <c r="J323" s="1103"/>
      <c r="K323" s="1103"/>
      <c r="L323" s="1103"/>
      <c r="M323" s="1103"/>
      <c r="N323" s="1103"/>
      <c r="O323" s="1103"/>
      <c r="P323" s="1103"/>
      <c r="Q323" s="1086"/>
      <c r="R323" s="1086"/>
      <c r="S323" s="1086"/>
      <c r="T323" s="1086"/>
      <c r="U323" s="1086"/>
      <c r="V323" s="1086"/>
      <c r="W323" s="1086"/>
      <c r="X323" s="1086"/>
      <c r="Y323" s="1086"/>
      <c r="Z323" s="1086"/>
      <c r="AA323" s="1086"/>
      <c r="AB323" s="1086"/>
      <c r="AC323" s="1086"/>
      <c r="AD323" s="1086"/>
      <c r="AE323" s="1086"/>
      <c r="AF323" s="1086"/>
    </row>
    <row r="324">
      <c r="A324" s="1086"/>
      <c r="B324" s="1086"/>
      <c r="C324" s="1086"/>
      <c r="D324" s="1086"/>
      <c r="E324" s="1086"/>
      <c r="F324" s="1076"/>
      <c r="G324" s="1142"/>
      <c r="H324" s="1076"/>
      <c r="I324" s="1086"/>
      <c r="J324" s="1103"/>
      <c r="K324" s="1103"/>
      <c r="L324" s="1103"/>
      <c r="M324" s="1103"/>
      <c r="N324" s="1103"/>
      <c r="O324" s="1103"/>
      <c r="P324" s="1103"/>
      <c r="Q324" s="1086"/>
      <c r="R324" s="1086"/>
      <c r="S324" s="1086"/>
      <c r="T324" s="1086"/>
      <c r="U324" s="1086"/>
      <c r="V324" s="1086"/>
      <c r="W324" s="1086"/>
      <c r="X324" s="1086"/>
      <c r="Y324" s="1086"/>
      <c r="Z324" s="1086"/>
      <c r="AA324" s="1086"/>
      <c r="AB324" s="1086"/>
      <c r="AC324" s="1086"/>
      <c r="AD324" s="1086"/>
      <c r="AE324" s="1086"/>
      <c r="AF324" s="1086"/>
    </row>
    <row r="325">
      <c r="A325" s="1086"/>
      <c r="B325" s="1086"/>
      <c r="C325" s="1086"/>
      <c r="D325" s="1086"/>
      <c r="E325" s="1086"/>
      <c r="F325" s="1076"/>
      <c r="G325" s="1142"/>
      <c r="H325" s="1076"/>
      <c r="I325" s="1086"/>
      <c r="J325" s="1103"/>
      <c r="K325" s="1103"/>
      <c r="L325" s="1103"/>
      <c r="M325" s="1103"/>
      <c r="N325" s="1103"/>
      <c r="O325" s="1103"/>
      <c r="P325" s="1103"/>
      <c r="Q325" s="1086"/>
      <c r="R325" s="1086"/>
      <c r="S325" s="1086"/>
      <c r="T325" s="1086"/>
      <c r="U325" s="1086"/>
      <c r="V325" s="1086"/>
      <c r="W325" s="1086"/>
      <c r="X325" s="1086"/>
      <c r="Y325" s="1086"/>
      <c r="Z325" s="1086"/>
      <c r="AA325" s="1086"/>
      <c r="AB325" s="1086"/>
      <c r="AC325" s="1086"/>
      <c r="AD325" s="1086"/>
      <c r="AE325" s="1086"/>
      <c r="AF325" s="1086"/>
    </row>
    <row r="326">
      <c r="A326" s="1086"/>
      <c r="B326" s="1086"/>
      <c r="C326" s="1086"/>
      <c r="D326" s="1086"/>
      <c r="E326" s="1086"/>
      <c r="F326" s="1076"/>
      <c r="G326" s="1142"/>
      <c r="H326" s="1076"/>
      <c r="I326" s="1086"/>
      <c r="J326" s="1103"/>
      <c r="K326" s="1103"/>
      <c r="L326" s="1103"/>
      <c r="M326" s="1103"/>
      <c r="N326" s="1103"/>
      <c r="O326" s="1103"/>
      <c r="P326" s="1103"/>
      <c r="Q326" s="1086"/>
      <c r="R326" s="1086"/>
      <c r="S326" s="1086"/>
      <c r="T326" s="1086"/>
      <c r="U326" s="1086"/>
      <c r="V326" s="1086"/>
      <c r="W326" s="1086"/>
      <c r="X326" s="1086"/>
      <c r="Y326" s="1086"/>
      <c r="Z326" s="1086"/>
      <c r="AA326" s="1086"/>
      <c r="AB326" s="1086"/>
      <c r="AC326" s="1086"/>
      <c r="AD326" s="1086"/>
      <c r="AE326" s="1086"/>
      <c r="AF326" s="1086"/>
    </row>
    <row r="327">
      <c r="A327" s="1086"/>
      <c r="B327" s="1086"/>
      <c r="C327" s="1086"/>
      <c r="D327" s="1086"/>
      <c r="E327" s="1086"/>
      <c r="F327" s="1076"/>
      <c r="G327" s="1142"/>
      <c r="H327" s="1076"/>
      <c r="I327" s="1086"/>
      <c r="J327" s="1103"/>
      <c r="K327" s="1103"/>
      <c r="L327" s="1103"/>
      <c r="M327" s="1103"/>
      <c r="N327" s="1103"/>
      <c r="O327" s="1103"/>
      <c r="P327" s="1103"/>
      <c r="Q327" s="1086"/>
      <c r="R327" s="1086"/>
      <c r="S327" s="1086"/>
      <c r="T327" s="1086"/>
      <c r="U327" s="1086"/>
      <c r="V327" s="1086"/>
      <c r="W327" s="1086"/>
      <c r="X327" s="1086"/>
      <c r="Y327" s="1086"/>
      <c r="Z327" s="1086"/>
      <c r="AA327" s="1086"/>
      <c r="AB327" s="1086"/>
      <c r="AC327" s="1086"/>
      <c r="AD327" s="1086"/>
      <c r="AE327" s="1086"/>
      <c r="AF327" s="1086"/>
    </row>
    <row r="328">
      <c r="A328" s="1086"/>
      <c r="B328" s="1086"/>
      <c r="C328" s="1086"/>
      <c r="D328" s="1086"/>
      <c r="E328" s="1086"/>
      <c r="F328" s="1076"/>
      <c r="G328" s="1142"/>
      <c r="H328" s="1076"/>
      <c r="I328" s="1086"/>
      <c r="J328" s="1103"/>
      <c r="K328" s="1103"/>
      <c r="L328" s="1103"/>
      <c r="M328" s="1103"/>
      <c r="N328" s="1103"/>
      <c r="O328" s="1103"/>
      <c r="P328" s="1103"/>
      <c r="Q328" s="1086"/>
      <c r="R328" s="1086"/>
      <c r="S328" s="1086"/>
      <c r="T328" s="1086"/>
      <c r="U328" s="1086"/>
      <c r="V328" s="1086"/>
      <c r="W328" s="1086"/>
      <c r="X328" s="1086"/>
      <c r="Y328" s="1086"/>
      <c r="Z328" s="1086"/>
      <c r="AA328" s="1086"/>
      <c r="AB328" s="1086"/>
      <c r="AC328" s="1086"/>
      <c r="AD328" s="1086"/>
      <c r="AE328" s="1086"/>
      <c r="AF328" s="1086"/>
    </row>
    <row r="329">
      <c r="A329" s="1086"/>
      <c r="B329" s="1086"/>
      <c r="C329" s="1086"/>
      <c r="D329" s="1086"/>
      <c r="E329" s="1086"/>
      <c r="F329" s="1076"/>
      <c r="G329" s="1142"/>
      <c r="H329" s="1076"/>
      <c r="I329" s="1086"/>
      <c r="J329" s="1103"/>
      <c r="K329" s="1103"/>
      <c r="L329" s="1103"/>
      <c r="M329" s="1103"/>
      <c r="N329" s="1103"/>
      <c r="O329" s="1103"/>
      <c r="P329" s="1103"/>
      <c r="Q329" s="1086"/>
      <c r="R329" s="1086"/>
      <c r="S329" s="1086"/>
      <c r="T329" s="1086"/>
      <c r="U329" s="1086"/>
      <c r="V329" s="1086"/>
      <c r="W329" s="1086"/>
      <c r="X329" s="1086"/>
      <c r="Y329" s="1086"/>
      <c r="Z329" s="1086"/>
      <c r="AA329" s="1086"/>
      <c r="AB329" s="1086"/>
      <c r="AC329" s="1086"/>
      <c r="AD329" s="1086"/>
      <c r="AE329" s="1086"/>
      <c r="AF329" s="1086"/>
    </row>
    <row r="330">
      <c r="A330" s="1086"/>
      <c r="B330" s="1086"/>
      <c r="C330" s="1086"/>
      <c r="D330" s="1086"/>
      <c r="E330" s="1086"/>
      <c r="F330" s="1076"/>
      <c r="G330" s="1142"/>
      <c r="H330" s="1076"/>
      <c r="I330" s="1086"/>
      <c r="J330" s="1103"/>
      <c r="K330" s="1103"/>
      <c r="L330" s="1103"/>
      <c r="M330" s="1103"/>
      <c r="N330" s="1103"/>
      <c r="O330" s="1103"/>
      <c r="P330" s="1103"/>
      <c r="Q330" s="1086"/>
      <c r="R330" s="1086"/>
      <c r="S330" s="1086"/>
      <c r="T330" s="1086"/>
      <c r="U330" s="1086"/>
      <c r="V330" s="1086"/>
      <c r="W330" s="1086"/>
      <c r="X330" s="1086"/>
      <c r="Y330" s="1086"/>
      <c r="Z330" s="1086"/>
      <c r="AA330" s="1086"/>
      <c r="AB330" s="1086"/>
      <c r="AC330" s="1086"/>
      <c r="AD330" s="1086"/>
      <c r="AE330" s="1086"/>
      <c r="AF330" s="1086"/>
    </row>
    <row r="331">
      <c r="A331" s="1086"/>
      <c r="B331" s="1086"/>
      <c r="C331" s="1086"/>
      <c r="D331" s="1086"/>
      <c r="E331" s="1086"/>
      <c r="F331" s="1076"/>
      <c r="G331" s="1142"/>
      <c r="H331" s="1076"/>
      <c r="I331" s="1086"/>
      <c r="J331" s="1103"/>
      <c r="K331" s="1103"/>
      <c r="L331" s="1103"/>
      <c r="M331" s="1103"/>
      <c r="N331" s="1103"/>
      <c r="O331" s="1103"/>
      <c r="P331" s="1103"/>
      <c r="Q331" s="1086"/>
      <c r="R331" s="1086"/>
      <c r="S331" s="1086"/>
      <c r="T331" s="1086"/>
      <c r="U331" s="1086"/>
      <c r="V331" s="1086"/>
      <c r="W331" s="1086"/>
      <c r="X331" s="1086"/>
      <c r="Y331" s="1086"/>
      <c r="Z331" s="1086"/>
      <c r="AA331" s="1086"/>
      <c r="AB331" s="1086"/>
      <c r="AC331" s="1086"/>
      <c r="AD331" s="1086"/>
      <c r="AE331" s="1086"/>
      <c r="AF331" s="1086"/>
    </row>
    <row r="332">
      <c r="A332" s="1086"/>
      <c r="B332" s="1086"/>
      <c r="C332" s="1086"/>
      <c r="D332" s="1086"/>
      <c r="E332" s="1086"/>
      <c r="F332" s="1076"/>
      <c r="G332" s="1142"/>
      <c r="H332" s="1076"/>
      <c r="I332" s="1086"/>
      <c r="J332" s="1103"/>
      <c r="K332" s="1103"/>
      <c r="L332" s="1103"/>
      <c r="M332" s="1103"/>
      <c r="N332" s="1103"/>
      <c r="O332" s="1103"/>
      <c r="P332" s="1103"/>
      <c r="Q332" s="1086"/>
      <c r="R332" s="1086"/>
      <c r="S332" s="1086"/>
      <c r="T332" s="1086"/>
      <c r="U332" s="1086"/>
      <c r="V332" s="1086"/>
      <c r="W332" s="1086"/>
      <c r="X332" s="1086"/>
      <c r="Y332" s="1086"/>
      <c r="Z332" s="1086"/>
      <c r="AA332" s="1086"/>
      <c r="AB332" s="1086"/>
      <c r="AC332" s="1086"/>
      <c r="AD332" s="1086"/>
      <c r="AE332" s="1086"/>
      <c r="AF332" s="1086"/>
    </row>
    <row r="333">
      <c r="A333" s="1086"/>
      <c r="B333" s="1086"/>
      <c r="C333" s="1086"/>
      <c r="D333" s="1086"/>
      <c r="E333" s="1086"/>
      <c r="F333" s="1076"/>
      <c r="G333" s="1142"/>
      <c r="H333" s="1076"/>
      <c r="I333" s="1086"/>
      <c r="J333" s="1103"/>
      <c r="K333" s="1103"/>
      <c r="L333" s="1103"/>
      <c r="M333" s="1103"/>
      <c r="N333" s="1103"/>
      <c r="O333" s="1103"/>
      <c r="P333" s="1103"/>
      <c r="Q333" s="1086"/>
      <c r="R333" s="1086"/>
      <c r="S333" s="1086"/>
      <c r="T333" s="1086"/>
      <c r="U333" s="1086"/>
      <c r="V333" s="1086"/>
      <c r="W333" s="1086"/>
      <c r="X333" s="1086"/>
      <c r="Y333" s="1086"/>
      <c r="Z333" s="1086"/>
      <c r="AA333" s="1086"/>
      <c r="AB333" s="1086"/>
      <c r="AC333" s="1086"/>
      <c r="AD333" s="1086"/>
      <c r="AE333" s="1086"/>
      <c r="AF333" s="1086"/>
    </row>
    <row r="334">
      <c r="A334" s="1086"/>
      <c r="B334" s="1086"/>
      <c r="C334" s="1086"/>
      <c r="D334" s="1086"/>
      <c r="E334" s="1086"/>
      <c r="F334" s="1076"/>
      <c r="G334" s="1142"/>
      <c r="H334" s="1076"/>
      <c r="I334" s="1086"/>
      <c r="J334" s="1103"/>
      <c r="K334" s="1103"/>
      <c r="L334" s="1103"/>
      <c r="M334" s="1103"/>
      <c r="N334" s="1103"/>
      <c r="O334" s="1103"/>
      <c r="P334" s="1103"/>
      <c r="Q334" s="1086"/>
      <c r="R334" s="1086"/>
      <c r="S334" s="1086"/>
      <c r="T334" s="1086"/>
      <c r="U334" s="1086"/>
      <c r="V334" s="1086"/>
      <c r="W334" s="1086"/>
      <c r="X334" s="1086"/>
      <c r="Y334" s="1086"/>
      <c r="Z334" s="1086"/>
      <c r="AA334" s="1086"/>
      <c r="AB334" s="1086"/>
      <c r="AC334" s="1086"/>
      <c r="AD334" s="1086"/>
      <c r="AE334" s="1086"/>
      <c r="AF334" s="1086"/>
    </row>
    <row r="335">
      <c r="A335" s="1086"/>
      <c r="B335" s="1086"/>
      <c r="C335" s="1086"/>
      <c r="D335" s="1086"/>
      <c r="E335" s="1086"/>
      <c r="F335" s="1076"/>
      <c r="G335" s="1142"/>
      <c r="H335" s="1076"/>
      <c r="I335" s="1086"/>
      <c r="J335" s="1103"/>
      <c r="K335" s="1103"/>
      <c r="L335" s="1103"/>
      <c r="M335" s="1103"/>
      <c r="N335" s="1103"/>
      <c r="O335" s="1103"/>
      <c r="P335" s="1103"/>
      <c r="Q335" s="1086"/>
      <c r="R335" s="1086"/>
      <c r="S335" s="1086"/>
      <c r="T335" s="1086"/>
      <c r="U335" s="1086"/>
      <c r="V335" s="1086"/>
      <c r="W335" s="1086"/>
      <c r="X335" s="1086"/>
      <c r="Y335" s="1086"/>
      <c r="Z335" s="1086"/>
      <c r="AA335" s="1086"/>
      <c r="AB335" s="1086"/>
      <c r="AC335" s="1086"/>
      <c r="AD335" s="1086"/>
      <c r="AE335" s="1086"/>
      <c r="AF335" s="1086"/>
    </row>
    <row r="336">
      <c r="A336" s="1086"/>
      <c r="B336" s="1086"/>
      <c r="C336" s="1086"/>
      <c r="D336" s="1086"/>
      <c r="E336" s="1086"/>
      <c r="F336" s="1076"/>
      <c r="G336" s="1142"/>
      <c r="H336" s="1076"/>
      <c r="I336" s="1086"/>
      <c r="J336" s="1103"/>
      <c r="K336" s="1103"/>
      <c r="L336" s="1103"/>
      <c r="M336" s="1103"/>
      <c r="N336" s="1103"/>
      <c r="O336" s="1103"/>
      <c r="P336" s="1103"/>
      <c r="Q336" s="1086"/>
      <c r="R336" s="1086"/>
      <c r="S336" s="1086"/>
      <c r="T336" s="1086"/>
      <c r="U336" s="1086"/>
      <c r="V336" s="1086"/>
      <c r="W336" s="1086"/>
      <c r="X336" s="1086"/>
      <c r="Y336" s="1086"/>
      <c r="Z336" s="1086"/>
      <c r="AA336" s="1086"/>
      <c r="AB336" s="1086"/>
      <c r="AC336" s="1086"/>
      <c r="AD336" s="1086"/>
      <c r="AE336" s="1086"/>
      <c r="AF336" s="1086"/>
    </row>
    <row r="337">
      <c r="A337" s="1086"/>
      <c r="B337" s="1086"/>
      <c r="C337" s="1086"/>
      <c r="D337" s="1086"/>
      <c r="E337" s="1086"/>
      <c r="F337" s="1076"/>
      <c r="G337" s="1142"/>
      <c r="H337" s="1076"/>
      <c r="I337" s="1086"/>
      <c r="J337" s="1103"/>
      <c r="K337" s="1103"/>
      <c r="L337" s="1103"/>
      <c r="M337" s="1103"/>
      <c r="N337" s="1103"/>
      <c r="O337" s="1103"/>
      <c r="P337" s="1103"/>
      <c r="Q337" s="1086"/>
      <c r="R337" s="1086"/>
      <c r="S337" s="1086"/>
      <c r="T337" s="1086"/>
      <c r="U337" s="1086"/>
      <c r="V337" s="1086"/>
      <c r="W337" s="1086"/>
      <c r="X337" s="1086"/>
      <c r="Y337" s="1086"/>
      <c r="Z337" s="1086"/>
      <c r="AA337" s="1086"/>
      <c r="AB337" s="1086"/>
      <c r="AC337" s="1086"/>
      <c r="AD337" s="1086"/>
      <c r="AE337" s="1086"/>
      <c r="AF337" s="1086"/>
    </row>
    <row r="338">
      <c r="A338" s="1086"/>
      <c r="B338" s="1086"/>
      <c r="C338" s="1086"/>
      <c r="D338" s="1086"/>
      <c r="E338" s="1086"/>
      <c r="F338" s="1076"/>
      <c r="G338" s="1142"/>
      <c r="H338" s="1076"/>
      <c r="I338" s="1086"/>
      <c r="J338" s="1103"/>
      <c r="K338" s="1103"/>
      <c r="L338" s="1103"/>
      <c r="M338" s="1103"/>
      <c r="N338" s="1103"/>
      <c r="O338" s="1103"/>
      <c r="P338" s="1103"/>
      <c r="Q338" s="1086"/>
      <c r="R338" s="1086"/>
      <c r="S338" s="1086"/>
      <c r="T338" s="1086"/>
      <c r="U338" s="1086"/>
      <c r="V338" s="1086"/>
      <c r="W338" s="1086"/>
      <c r="X338" s="1086"/>
      <c r="Y338" s="1086"/>
      <c r="Z338" s="1086"/>
      <c r="AA338" s="1086"/>
      <c r="AB338" s="1086"/>
      <c r="AC338" s="1086"/>
      <c r="AD338" s="1086"/>
      <c r="AE338" s="1086"/>
      <c r="AF338" s="1086"/>
    </row>
    <row r="339">
      <c r="A339" s="1086"/>
      <c r="B339" s="1086"/>
      <c r="C339" s="1086"/>
      <c r="D339" s="1086"/>
      <c r="E339" s="1086"/>
      <c r="F339" s="1076"/>
      <c r="G339" s="1142"/>
      <c r="H339" s="1076"/>
      <c r="I339" s="1086"/>
      <c r="J339" s="1103"/>
      <c r="K339" s="1103"/>
      <c r="L339" s="1103"/>
      <c r="M339" s="1103"/>
      <c r="N339" s="1103"/>
      <c r="O339" s="1103"/>
      <c r="P339" s="1103"/>
      <c r="Q339" s="1086"/>
      <c r="R339" s="1086"/>
      <c r="S339" s="1086"/>
      <c r="T339" s="1086"/>
      <c r="U339" s="1086"/>
      <c r="V339" s="1086"/>
      <c r="W339" s="1086"/>
      <c r="X339" s="1086"/>
      <c r="Y339" s="1086"/>
      <c r="Z339" s="1086"/>
      <c r="AA339" s="1086"/>
      <c r="AB339" s="1086"/>
      <c r="AC339" s="1086"/>
      <c r="AD339" s="1086"/>
      <c r="AE339" s="1086"/>
      <c r="AF339" s="1086"/>
    </row>
    <row r="340">
      <c r="A340" s="1086"/>
      <c r="B340" s="1086"/>
      <c r="C340" s="1086"/>
      <c r="D340" s="1086"/>
      <c r="E340" s="1086"/>
      <c r="F340" s="1076"/>
      <c r="G340" s="1142"/>
      <c r="H340" s="1076"/>
      <c r="I340" s="1086"/>
      <c r="J340" s="1103"/>
      <c r="K340" s="1103"/>
      <c r="L340" s="1103"/>
      <c r="M340" s="1103"/>
      <c r="N340" s="1103"/>
      <c r="O340" s="1103"/>
      <c r="P340" s="1103"/>
      <c r="Q340" s="1086"/>
      <c r="R340" s="1086"/>
      <c r="S340" s="1086"/>
      <c r="T340" s="1086"/>
      <c r="U340" s="1086"/>
      <c r="V340" s="1086"/>
      <c r="W340" s="1086"/>
      <c r="X340" s="1086"/>
      <c r="Y340" s="1086"/>
      <c r="Z340" s="1086"/>
      <c r="AA340" s="1086"/>
      <c r="AB340" s="1086"/>
      <c r="AC340" s="1086"/>
      <c r="AD340" s="1086"/>
      <c r="AE340" s="1086"/>
      <c r="AF340" s="1086"/>
    </row>
    <row r="341">
      <c r="A341" s="1086"/>
      <c r="B341" s="1086"/>
      <c r="C341" s="1086"/>
      <c r="D341" s="1086"/>
      <c r="E341" s="1086"/>
      <c r="F341" s="1076"/>
      <c r="G341" s="1142"/>
      <c r="H341" s="1076"/>
      <c r="I341" s="1086"/>
      <c r="J341" s="1103"/>
      <c r="K341" s="1103"/>
      <c r="L341" s="1103"/>
      <c r="M341" s="1103"/>
      <c r="N341" s="1103"/>
      <c r="O341" s="1103"/>
      <c r="P341" s="1103"/>
      <c r="Q341" s="1086"/>
      <c r="R341" s="1086"/>
      <c r="S341" s="1086"/>
      <c r="T341" s="1086"/>
      <c r="U341" s="1086"/>
      <c r="V341" s="1086"/>
      <c r="W341" s="1086"/>
      <c r="X341" s="1086"/>
      <c r="Y341" s="1086"/>
      <c r="Z341" s="1086"/>
      <c r="AA341" s="1086"/>
      <c r="AB341" s="1086"/>
      <c r="AC341" s="1086"/>
      <c r="AD341" s="1086"/>
      <c r="AE341" s="1086"/>
      <c r="AF341" s="1086"/>
    </row>
    <row r="342">
      <c r="A342" s="1086"/>
      <c r="B342" s="1086"/>
      <c r="C342" s="1086"/>
      <c r="D342" s="1086"/>
      <c r="E342" s="1086"/>
      <c r="F342" s="1076"/>
      <c r="G342" s="1142"/>
      <c r="H342" s="1076"/>
      <c r="I342" s="1086"/>
      <c r="J342" s="1103"/>
      <c r="K342" s="1103"/>
      <c r="L342" s="1103"/>
      <c r="M342" s="1103"/>
      <c r="N342" s="1103"/>
      <c r="O342" s="1103"/>
      <c r="P342" s="1103"/>
      <c r="Q342" s="1086"/>
      <c r="R342" s="1086"/>
      <c r="S342" s="1086"/>
      <c r="T342" s="1086"/>
      <c r="U342" s="1086"/>
      <c r="V342" s="1086"/>
      <c r="W342" s="1086"/>
      <c r="X342" s="1086"/>
      <c r="Y342" s="1086"/>
      <c r="Z342" s="1086"/>
      <c r="AA342" s="1086"/>
      <c r="AB342" s="1086"/>
      <c r="AC342" s="1086"/>
      <c r="AD342" s="1086"/>
      <c r="AE342" s="1086"/>
      <c r="AF342" s="1086"/>
    </row>
    <row r="343">
      <c r="A343" s="1086"/>
      <c r="B343" s="1086"/>
      <c r="C343" s="1086"/>
      <c r="D343" s="1086"/>
      <c r="E343" s="1086"/>
      <c r="F343" s="1076"/>
      <c r="G343" s="1142"/>
      <c r="H343" s="1076"/>
      <c r="I343" s="1086"/>
      <c r="J343" s="1103"/>
      <c r="K343" s="1103"/>
      <c r="L343" s="1103"/>
      <c r="M343" s="1103"/>
      <c r="N343" s="1103"/>
      <c r="O343" s="1103"/>
      <c r="P343" s="1103"/>
      <c r="Q343" s="1086"/>
      <c r="R343" s="1086"/>
      <c r="S343" s="1086"/>
      <c r="T343" s="1086"/>
      <c r="U343" s="1086"/>
      <c r="V343" s="1086"/>
      <c r="W343" s="1086"/>
      <c r="X343" s="1086"/>
      <c r="Y343" s="1086"/>
      <c r="Z343" s="1086"/>
      <c r="AA343" s="1086"/>
      <c r="AB343" s="1086"/>
      <c r="AC343" s="1086"/>
      <c r="AD343" s="1086"/>
      <c r="AE343" s="1086"/>
      <c r="AF343" s="1086"/>
    </row>
    <row r="344">
      <c r="A344" s="1086"/>
      <c r="B344" s="1086"/>
      <c r="C344" s="1086"/>
      <c r="D344" s="1086"/>
      <c r="E344" s="1086"/>
      <c r="F344" s="1076"/>
      <c r="G344" s="1142"/>
      <c r="H344" s="1076"/>
      <c r="I344" s="1086"/>
      <c r="J344" s="1103"/>
      <c r="K344" s="1103"/>
      <c r="L344" s="1103"/>
      <c r="M344" s="1103"/>
      <c r="N344" s="1103"/>
      <c r="O344" s="1103"/>
      <c r="P344" s="1103"/>
      <c r="Q344" s="1086"/>
      <c r="R344" s="1086"/>
      <c r="S344" s="1086"/>
      <c r="T344" s="1086"/>
      <c r="U344" s="1086"/>
      <c r="V344" s="1086"/>
      <c r="W344" s="1086"/>
      <c r="X344" s="1086"/>
      <c r="Y344" s="1086"/>
      <c r="Z344" s="1086"/>
      <c r="AA344" s="1086"/>
      <c r="AB344" s="1086"/>
      <c r="AC344" s="1086"/>
      <c r="AD344" s="1086"/>
      <c r="AE344" s="1086"/>
      <c r="AF344" s="1086"/>
    </row>
    <row r="345">
      <c r="A345" s="1086"/>
      <c r="B345" s="1086"/>
      <c r="C345" s="1086"/>
      <c r="D345" s="1086"/>
      <c r="E345" s="1086"/>
      <c r="F345" s="1076"/>
      <c r="G345" s="1142"/>
      <c r="H345" s="1076"/>
      <c r="I345" s="1086"/>
      <c r="J345" s="1103"/>
      <c r="K345" s="1103"/>
      <c r="L345" s="1103"/>
      <c r="M345" s="1103"/>
      <c r="N345" s="1103"/>
      <c r="O345" s="1103"/>
      <c r="P345" s="1103"/>
      <c r="Q345" s="1086"/>
      <c r="R345" s="1086"/>
      <c r="S345" s="1086"/>
      <c r="T345" s="1086"/>
      <c r="U345" s="1086"/>
      <c r="V345" s="1086"/>
      <c r="W345" s="1086"/>
      <c r="X345" s="1086"/>
      <c r="Y345" s="1086"/>
      <c r="Z345" s="1086"/>
      <c r="AA345" s="1086"/>
      <c r="AB345" s="1086"/>
      <c r="AC345" s="1086"/>
      <c r="AD345" s="1086"/>
      <c r="AE345" s="1086"/>
      <c r="AF345" s="1086"/>
    </row>
    <row r="346">
      <c r="A346" s="1086"/>
      <c r="B346" s="1086"/>
      <c r="C346" s="1086"/>
      <c r="D346" s="1086"/>
      <c r="E346" s="1086"/>
      <c r="F346" s="1076"/>
      <c r="G346" s="1142"/>
      <c r="H346" s="1076"/>
      <c r="I346" s="1086"/>
      <c r="J346" s="1103"/>
      <c r="K346" s="1103"/>
      <c r="L346" s="1103"/>
      <c r="M346" s="1103"/>
      <c r="N346" s="1103"/>
      <c r="O346" s="1103"/>
      <c r="P346" s="1103"/>
      <c r="Q346" s="1086"/>
      <c r="R346" s="1086"/>
      <c r="S346" s="1086"/>
      <c r="T346" s="1086"/>
      <c r="U346" s="1086"/>
      <c r="V346" s="1086"/>
      <c r="W346" s="1086"/>
      <c r="X346" s="1086"/>
      <c r="Y346" s="1086"/>
      <c r="Z346" s="1086"/>
      <c r="AA346" s="1086"/>
      <c r="AB346" s="1086"/>
      <c r="AC346" s="1086"/>
      <c r="AD346" s="1086"/>
      <c r="AE346" s="1086"/>
      <c r="AF346" s="1086"/>
    </row>
    <row r="347">
      <c r="A347" s="1086"/>
      <c r="B347" s="1086"/>
      <c r="C347" s="1086"/>
      <c r="D347" s="1086"/>
      <c r="E347" s="1086"/>
      <c r="F347" s="1076"/>
      <c r="G347" s="1142"/>
      <c r="H347" s="1076"/>
      <c r="I347" s="1086"/>
      <c r="J347" s="1103"/>
      <c r="K347" s="1103"/>
      <c r="L347" s="1103"/>
      <c r="M347" s="1103"/>
      <c r="N347" s="1103"/>
      <c r="O347" s="1103"/>
      <c r="P347" s="1103"/>
      <c r="Q347" s="1086"/>
      <c r="R347" s="1086"/>
      <c r="S347" s="1086"/>
      <c r="T347" s="1086"/>
      <c r="U347" s="1086"/>
      <c r="V347" s="1086"/>
      <c r="W347" s="1086"/>
      <c r="X347" s="1086"/>
      <c r="Y347" s="1086"/>
      <c r="Z347" s="1086"/>
      <c r="AA347" s="1086"/>
      <c r="AB347" s="1086"/>
      <c r="AC347" s="1086"/>
      <c r="AD347" s="1086"/>
      <c r="AE347" s="1086"/>
      <c r="AF347" s="1086"/>
    </row>
    <row r="348">
      <c r="A348" s="1086"/>
      <c r="B348" s="1086"/>
      <c r="C348" s="1086"/>
      <c r="D348" s="1086"/>
      <c r="E348" s="1086"/>
      <c r="F348" s="1076"/>
      <c r="G348" s="1142"/>
      <c r="H348" s="1076"/>
      <c r="I348" s="1086"/>
      <c r="J348" s="1103"/>
      <c r="K348" s="1103"/>
      <c r="L348" s="1103"/>
      <c r="M348" s="1103"/>
      <c r="N348" s="1103"/>
      <c r="O348" s="1103"/>
      <c r="P348" s="1103"/>
      <c r="Q348" s="1086"/>
      <c r="R348" s="1086"/>
      <c r="S348" s="1086"/>
      <c r="T348" s="1086"/>
      <c r="U348" s="1086"/>
      <c r="V348" s="1086"/>
      <c r="W348" s="1086"/>
      <c r="X348" s="1086"/>
      <c r="Y348" s="1086"/>
      <c r="Z348" s="1086"/>
      <c r="AA348" s="1086"/>
      <c r="AB348" s="1086"/>
      <c r="AC348" s="1086"/>
      <c r="AD348" s="1086"/>
      <c r="AE348" s="1086"/>
      <c r="AF348" s="1086"/>
    </row>
    <row r="349">
      <c r="A349" s="1086"/>
      <c r="B349" s="1086"/>
      <c r="C349" s="1086"/>
      <c r="D349" s="1086"/>
      <c r="E349" s="1086"/>
      <c r="F349" s="1076"/>
      <c r="G349" s="1142"/>
      <c r="H349" s="1076"/>
      <c r="I349" s="1086"/>
      <c r="J349" s="1103"/>
      <c r="K349" s="1103"/>
      <c r="L349" s="1103"/>
      <c r="M349" s="1103"/>
      <c r="N349" s="1103"/>
      <c r="O349" s="1103"/>
      <c r="P349" s="1103"/>
      <c r="Q349" s="1086"/>
      <c r="R349" s="1086"/>
      <c r="S349" s="1086"/>
      <c r="T349" s="1086"/>
      <c r="U349" s="1086"/>
      <c r="V349" s="1086"/>
      <c r="W349" s="1086"/>
      <c r="X349" s="1086"/>
      <c r="Y349" s="1086"/>
      <c r="Z349" s="1086"/>
      <c r="AA349" s="1086"/>
      <c r="AB349" s="1086"/>
      <c r="AC349" s="1086"/>
      <c r="AD349" s="1086"/>
      <c r="AE349" s="1086"/>
      <c r="AF349" s="1086"/>
    </row>
    <row r="350">
      <c r="A350" s="1086"/>
      <c r="B350" s="1086"/>
      <c r="C350" s="1086"/>
      <c r="D350" s="1086"/>
      <c r="E350" s="1086"/>
      <c r="F350" s="1076"/>
      <c r="G350" s="1142"/>
      <c r="H350" s="1076"/>
      <c r="I350" s="1086"/>
      <c r="J350" s="1103"/>
      <c r="K350" s="1103"/>
      <c r="L350" s="1103"/>
      <c r="M350" s="1103"/>
      <c r="N350" s="1103"/>
      <c r="O350" s="1103"/>
      <c r="P350" s="1103"/>
      <c r="Q350" s="1086"/>
      <c r="R350" s="1086"/>
      <c r="S350" s="1086"/>
      <c r="T350" s="1086"/>
      <c r="U350" s="1086"/>
      <c r="V350" s="1086"/>
      <c r="W350" s="1086"/>
      <c r="X350" s="1086"/>
      <c r="Y350" s="1086"/>
      <c r="Z350" s="1086"/>
      <c r="AA350" s="1086"/>
      <c r="AB350" s="1086"/>
      <c r="AC350" s="1086"/>
      <c r="AD350" s="1086"/>
      <c r="AE350" s="1086"/>
      <c r="AF350" s="1086"/>
    </row>
    <row r="351">
      <c r="A351" s="1086"/>
      <c r="B351" s="1086"/>
      <c r="C351" s="1086"/>
      <c r="D351" s="1086"/>
      <c r="E351" s="1086"/>
      <c r="F351" s="1076"/>
      <c r="G351" s="1142"/>
      <c r="H351" s="1076"/>
      <c r="I351" s="1086"/>
      <c r="J351" s="1103"/>
      <c r="K351" s="1103"/>
      <c r="L351" s="1103"/>
      <c r="M351" s="1103"/>
      <c r="N351" s="1103"/>
      <c r="O351" s="1103"/>
      <c r="P351" s="1103"/>
      <c r="Q351" s="1086"/>
      <c r="R351" s="1086"/>
      <c r="S351" s="1086"/>
      <c r="T351" s="1086"/>
      <c r="U351" s="1086"/>
      <c r="V351" s="1086"/>
      <c r="W351" s="1086"/>
      <c r="X351" s="1086"/>
      <c r="Y351" s="1086"/>
      <c r="Z351" s="1086"/>
      <c r="AA351" s="1086"/>
      <c r="AB351" s="1086"/>
      <c r="AC351" s="1086"/>
      <c r="AD351" s="1086"/>
      <c r="AE351" s="1086"/>
      <c r="AF351" s="1086"/>
    </row>
    <row r="352">
      <c r="A352" s="1086"/>
      <c r="B352" s="1086"/>
      <c r="C352" s="1086"/>
      <c r="D352" s="1086"/>
      <c r="E352" s="1086"/>
      <c r="F352" s="1076"/>
      <c r="G352" s="1142"/>
      <c r="H352" s="1076"/>
      <c r="I352" s="1086"/>
      <c r="J352" s="1103"/>
      <c r="K352" s="1103"/>
      <c r="L352" s="1103"/>
      <c r="M352" s="1103"/>
      <c r="N352" s="1103"/>
      <c r="O352" s="1103"/>
      <c r="P352" s="1103"/>
      <c r="Q352" s="1086"/>
      <c r="R352" s="1086"/>
      <c r="S352" s="1086"/>
      <c r="T352" s="1086"/>
      <c r="U352" s="1086"/>
      <c r="V352" s="1086"/>
      <c r="W352" s="1086"/>
      <c r="X352" s="1086"/>
      <c r="Y352" s="1086"/>
      <c r="Z352" s="1086"/>
      <c r="AA352" s="1086"/>
      <c r="AB352" s="1086"/>
      <c r="AC352" s="1086"/>
      <c r="AD352" s="1086"/>
      <c r="AE352" s="1086"/>
      <c r="AF352" s="1086"/>
    </row>
    <row r="353">
      <c r="A353" s="1086"/>
      <c r="B353" s="1086"/>
      <c r="C353" s="1086"/>
      <c r="D353" s="1086"/>
      <c r="E353" s="1086"/>
      <c r="F353" s="1076"/>
      <c r="G353" s="1142"/>
      <c r="H353" s="1076"/>
      <c r="I353" s="1086"/>
      <c r="J353" s="1103"/>
      <c r="K353" s="1103"/>
      <c r="L353" s="1103"/>
      <c r="M353" s="1103"/>
      <c r="N353" s="1103"/>
      <c r="O353" s="1103"/>
      <c r="P353" s="1103"/>
      <c r="Q353" s="1086"/>
      <c r="R353" s="1086"/>
      <c r="S353" s="1086"/>
      <c r="T353" s="1086"/>
      <c r="U353" s="1086"/>
      <c r="V353" s="1086"/>
      <c r="W353" s="1086"/>
      <c r="X353" s="1086"/>
      <c r="Y353" s="1086"/>
      <c r="Z353" s="1086"/>
      <c r="AA353" s="1086"/>
      <c r="AB353" s="1086"/>
      <c r="AC353" s="1086"/>
      <c r="AD353" s="1086"/>
      <c r="AE353" s="1086"/>
      <c r="AF353" s="1086"/>
    </row>
    <row r="354">
      <c r="A354" s="1086"/>
      <c r="B354" s="1086"/>
      <c r="C354" s="1086"/>
      <c r="D354" s="1086"/>
      <c r="E354" s="1086"/>
      <c r="F354" s="1076"/>
      <c r="G354" s="1142"/>
      <c r="H354" s="1076"/>
      <c r="I354" s="1086"/>
      <c r="J354" s="1103"/>
      <c r="K354" s="1103"/>
      <c r="L354" s="1103"/>
      <c r="M354" s="1103"/>
      <c r="N354" s="1103"/>
      <c r="O354" s="1103"/>
      <c r="P354" s="1103"/>
      <c r="Q354" s="1086"/>
      <c r="R354" s="1086"/>
      <c r="S354" s="1086"/>
      <c r="T354" s="1086"/>
      <c r="U354" s="1086"/>
      <c r="V354" s="1086"/>
      <c r="W354" s="1086"/>
      <c r="X354" s="1086"/>
      <c r="Y354" s="1086"/>
      <c r="Z354" s="1086"/>
      <c r="AA354" s="1086"/>
      <c r="AB354" s="1086"/>
      <c r="AC354" s="1086"/>
      <c r="AD354" s="1086"/>
      <c r="AE354" s="1086"/>
      <c r="AF354" s="1086"/>
    </row>
    <row r="355">
      <c r="A355" s="1086"/>
      <c r="B355" s="1086"/>
      <c r="C355" s="1086"/>
      <c r="D355" s="1086"/>
      <c r="E355" s="1086"/>
      <c r="F355" s="1076"/>
      <c r="G355" s="1142"/>
      <c r="H355" s="1076"/>
      <c r="I355" s="1086"/>
      <c r="J355" s="1103"/>
      <c r="K355" s="1103"/>
      <c r="L355" s="1103"/>
      <c r="M355" s="1103"/>
      <c r="N355" s="1103"/>
      <c r="O355" s="1103"/>
      <c r="P355" s="1103"/>
      <c r="Q355" s="1086"/>
      <c r="R355" s="1086"/>
      <c r="S355" s="1086"/>
      <c r="T355" s="1086"/>
      <c r="U355" s="1086"/>
      <c r="V355" s="1086"/>
      <c r="W355" s="1086"/>
      <c r="X355" s="1086"/>
      <c r="Y355" s="1086"/>
      <c r="Z355" s="1086"/>
      <c r="AA355" s="1086"/>
      <c r="AB355" s="1086"/>
      <c r="AC355" s="1086"/>
      <c r="AD355" s="1086"/>
      <c r="AE355" s="1086"/>
      <c r="AF355" s="1086"/>
    </row>
    <row r="356">
      <c r="A356" s="1086"/>
      <c r="B356" s="1086"/>
      <c r="C356" s="1086"/>
      <c r="D356" s="1086"/>
      <c r="E356" s="1086"/>
      <c r="F356" s="1076"/>
      <c r="G356" s="1142"/>
      <c r="H356" s="1076"/>
      <c r="I356" s="1086"/>
      <c r="J356" s="1103"/>
      <c r="K356" s="1103"/>
      <c r="L356" s="1103"/>
      <c r="M356" s="1103"/>
      <c r="N356" s="1103"/>
      <c r="O356" s="1103"/>
      <c r="P356" s="1103"/>
      <c r="Q356" s="1086"/>
      <c r="R356" s="1086"/>
      <c r="S356" s="1086"/>
      <c r="T356" s="1086"/>
      <c r="U356" s="1086"/>
      <c r="V356" s="1086"/>
      <c r="W356" s="1086"/>
      <c r="X356" s="1086"/>
      <c r="Y356" s="1086"/>
      <c r="Z356" s="1086"/>
      <c r="AA356" s="1086"/>
      <c r="AB356" s="1086"/>
      <c r="AC356" s="1086"/>
      <c r="AD356" s="1086"/>
      <c r="AE356" s="1086"/>
      <c r="AF356" s="1086"/>
    </row>
    <row r="357">
      <c r="A357" s="1086"/>
      <c r="B357" s="1086"/>
      <c r="C357" s="1086"/>
      <c r="D357" s="1086"/>
      <c r="E357" s="1086"/>
      <c r="F357" s="1076"/>
      <c r="G357" s="1142"/>
      <c r="H357" s="1076"/>
      <c r="I357" s="1086"/>
      <c r="J357" s="1103"/>
      <c r="K357" s="1103"/>
      <c r="L357" s="1103"/>
      <c r="M357" s="1103"/>
      <c r="N357" s="1103"/>
      <c r="O357" s="1103"/>
      <c r="P357" s="1103"/>
      <c r="Q357" s="1086"/>
      <c r="R357" s="1086"/>
      <c r="S357" s="1086"/>
      <c r="T357" s="1086"/>
      <c r="U357" s="1086"/>
      <c r="V357" s="1086"/>
      <c r="W357" s="1086"/>
      <c r="X357" s="1086"/>
      <c r="Y357" s="1086"/>
      <c r="Z357" s="1086"/>
      <c r="AA357" s="1086"/>
      <c r="AB357" s="1086"/>
      <c r="AC357" s="1086"/>
      <c r="AD357" s="1086"/>
      <c r="AE357" s="1086"/>
      <c r="AF357" s="1086"/>
    </row>
    <row r="358">
      <c r="A358" s="1086"/>
      <c r="B358" s="1086"/>
      <c r="C358" s="1086"/>
      <c r="D358" s="1086"/>
      <c r="E358" s="1086"/>
      <c r="F358" s="1076"/>
      <c r="G358" s="1142"/>
      <c r="H358" s="1076"/>
      <c r="I358" s="1086"/>
      <c r="J358" s="1103"/>
      <c r="K358" s="1103"/>
      <c r="L358" s="1103"/>
      <c r="M358" s="1103"/>
      <c r="N358" s="1103"/>
      <c r="O358" s="1103"/>
      <c r="P358" s="1103"/>
      <c r="Q358" s="1086"/>
      <c r="R358" s="1086"/>
      <c r="S358" s="1086"/>
      <c r="T358" s="1086"/>
      <c r="U358" s="1086"/>
      <c r="V358" s="1086"/>
      <c r="W358" s="1086"/>
      <c r="X358" s="1086"/>
      <c r="Y358" s="1086"/>
      <c r="Z358" s="1086"/>
      <c r="AA358" s="1086"/>
      <c r="AB358" s="1086"/>
      <c r="AC358" s="1086"/>
      <c r="AD358" s="1086"/>
      <c r="AE358" s="1086"/>
      <c r="AF358" s="1086"/>
    </row>
    <row r="359">
      <c r="A359" s="1086"/>
      <c r="B359" s="1086"/>
      <c r="C359" s="1086"/>
      <c r="D359" s="1086"/>
      <c r="E359" s="1086"/>
      <c r="F359" s="1076"/>
      <c r="G359" s="1142"/>
      <c r="H359" s="1076"/>
      <c r="I359" s="1086"/>
      <c r="J359" s="1103"/>
      <c r="K359" s="1103"/>
      <c r="L359" s="1103"/>
      <c r="M359" s="1103"/>
      <c r="N359" s="1103"/>
      <c r="O359" s="1103"/>
      <c r="P359" s="1103"/>
      <c r="Q359" s="1086"/>
      <c r="R359" s="1086"/>
      <c r="S359" s="1086"/>
      <c r="T359" s="1086"/>
      <c r="U359" s="1086"/>
      <c r="V359" s="1086"/>
      <c r="W359" s="1086"/>
      <c r="X359" s="1086"/>
      <c r="Y359" s="1086"/>
      <c r="Z359" s="1086"/>
      <c r="AA359" s="1086"/>
      <c r="AB359" s="1086"/>
      <c r="AC359" s="1086"/>
      <c r="AD359" s="1086"/>
      <c r="AE359" s="1086"/>
      <c r="AF359" s="1086"/>
    </row>
    <row r="360">
      <c r="A360" s="1086"/>
      <c r="B360" s="1086"/>
      <c r="C360" s="1086"/>
      <c r="D360" s="1086"/>
      <c r="E360" s="1086"/>
      <c r="F360" s="1076"/>
      <c r="G360" s="1142"/>
      <c r="H360" s="1076"/>
      <c r="I360" s="1086"/>
      <c r="J360" s="1103"/>
      <c r="K360" s="1103"/>
      <c r="L360" s="1103"/>
      <c r="M360" s="1103"/>
      <c r="N360" s="1103"/>
      <c r="O360" s="1103"/>
      <c r="P360" s="1103"/>
      <c r="Q360" s="1086"/>
      <c r="R360" s="1086"/>
      <c r="S360" s="1086"/>
      <c r="T360" s="1086"/>
      <c r="U360" s="1086"/>
      <c r="V360" s="1086"/>
      <c r="W360" s="1086"/>
      <c r="X360" s="1086"/>
      <c r="Y360" s="1086"/>
      <c r="Z360" s="1086"/>
      <c r="AA360" s="1086"/>
      <c r="AB360" s="1086"/>
      <c r="AC360" s="1086"/>
      <c r="AD360" s="1086"/>
      <c r="AE360" s="1086"/>
      <c r="AF360" s="1086"/>
    </row>
    <row r="361">
      <c r="A361" s="1086"/>
      <c r="B361" s="1086"/>
      <c r="C361" s="1086"/>
      <c r="D361" s="1086"/>
      <c r="E361" s="1086"/>
      <c r="F361" s="1076"/>
      <c r="G361" s="1142"/>
      <c r="H361" s="1076"/>
      <c r="I361" s="1086"/>
      <c r="J361" s="1103"/>
      <c r="K361" s="1103"/>
      <c r="L361" s="1103"/>
      <c r="M361" s="1103"/>
      <c r="N361" s="1103"/>
      <c r="O361" s="1103"/>
      <c r="P361" s="1103"/>
      <c r="Q361" s="1086"/>
      <c r="R361" s="1086"/>
      <c r="S361" s="1086"/>
      <c r="T361" s="1086"/>
      <c r="U361" s="1086"/>
      <c r="V361" s="1086"/>
      <c r="W361" s="1086"/>
      <c r="X361" s="1086"/>
      <c r="Y361" s="1086"/>
      <c r="Z361" s="1086"/>
      <c r="AA361" s="1086"/>
      <c r="AB361" s="1086"/>
      <c r="AC361" s="1086"/>
      <c r="AD361" s="1086"/>
      <c r="AE361" s="1086"/>
      <c r="AF361" s="1086"/>
    </row>
    <row r="362">
      <c r="A362" s="1086"/>
      <c r="B362" s="1086"/>
      <c r="C362" s="1086"/>
      <c r="D362" s="1086"/>
      <c r="E362" s="1086"/>
      <c r="F362" s="1076"/>
      <c r="G362" s="1142"/>
      <c r="H362" s="1076"/>
      <c r="I362" s="1086"/>
      <c r="J362" s="1103"/>
      <c r="K362" s="1103"/>
      <c r="L362" s="1103"/>
      <c r="M362" s="1103"/>
      <c r="N362" s="1103"/>
      <c r="O362" s="1103"/>
      <c r="P362" s="1103"/>
      <c r="Q362" s="1086"/>
      <c r="R362" s="1086"/>
      <c r="S362" s="1086"/>
      <c r="T362" s="1086"/>
      <c r="U362" s="1086"/>
      <c r="V362" s="1086"/>
      <c r="W362" s="1086"/>
      <c r="X362" s="1086"/>
      <c r="Y362" s="1086"/>
      <c r="Z362" s="1086"/>
      <c r="AA362" s="1086"/>
      <c r="AB362" s="1086"/>
      <c r="AC362" s="1086"/>
      <c r="AD362" s="1086"/>
      <c r="AE362" s="1086"/>
      <c r="AF362" s="1086"/>
    </row>
    <row r="363">
      <c r="A363" s="1086"/>
      <c r="B363" s="1086"/>
      <c r="C363" s="1086"/>
      <c r="D363" s="1086"/>
      <c r="E363" s="1086"/>
      <c r="F363" s="1076"/>
      <c r="G363" s="1142"/>
      <c r="H363" s="1076"/>
      <c r="I363" s="1086"/>
      <c r="J363" s="1103"/>
      <c r="K363" s="1103"/>
      <c r="L363" s="1103"/>
      <c r="M363" s="1103"/>
      <c r="N363" s="1103"/>
      <c r="O363" s="1103"/>
      <c r="P363" s="1103"/>
      <c r="Q363" s="1086"/>
      <c r="R363" s="1086"/>
      <c r="S363" s="1086"/>
      <c r="T363" s="1086"/>
      <c r="U363" s="1086"/>
      <c r="V363" s="1086"/>
      <c r="W363" s="1086"/>
      <c r="X363" s="1086"/>
      <c r="Y363" s="1086"/>
      <c r="Z363" s="1086"/>
      <c r="AA363" s="1086"/>
      <c r="AB363" s="1086"/>
      <c r="AC363" s="1086"/>
      <c r="AD363" s="1086"/>
      <c r="AE363" s="1086"/>
      <c r="AF363" s="1086"/>
    </row>
    <row r="364">
      <c r="A364" s="1086"/>
      <c r="B364" s="1086"/>
      <c r="C364" s="1086"/>
      <c r="D364" s="1086"/>
      <c r="E364" s="1086"/>
      <c r="F364" s="1076"/>
      <c r="G364" s="1142"/>
      <c r="H364" s="1076"/>
      <c r="I364" s="1086"/>
      <c r="J364" s="1103"/>
      <c r="K364" s="1103"/>
      <c r="L364" s="1103"/>
      <c r="M364" s="1103"/>
      <c r="N364" s="1103"/>
      <c r="O364" s="1103"/>
      <c r="P364" s="1103"/>
      <c r="Q364" s="1086"/>
      <c r="R364" s="1086"/>
      <c r="S364" s="1086"/>
      <c r="T364" s="1086"/>
      <c r="U364" s="1086"/>
      <c r="V364" s="1086"/>
      <c r="W364" s="1086"/>
      <c r="X364" s="1086"/>
      <c r="Y364" s="1086"/>
      <c r="Z364" s="1086"/>
      <c r="AA364" s="1086"/>
      <c r="AB364" s="1086"/>
      <c r="AC364" s="1086"/>
      <c r="AD364" s="1086"/>
      <c r="AE364" s="1086"/>
      <c r="AF364" s="1086"/>
    </row>
    <row r="365">
      <c r="A365" s="1086"/>
      <c r="B365" s="1086"/>
      <c r="C365" s="1086"/>
      <c r="D365" s="1086"/>
      <c r="E365" s="1086"/>
      <c r="F365" s="1076"/>
      <c r="G365" s="1142"/>
      <c r="H365" s="1076"/>
      <c r="I365" s="1086"/>
      <c r="J365" s="1103"/>
      <c r="K365" s="1103"/>
      <c r="L365" s="1103"/>
      <c r="M365" s="1103"/>
      <c r="N365" s="1103"/>
      <c r="O365" s="1103"/>
      <c r="P365" s="1103"/>
      <c r="Q365" s="1086"/>
      <c r="R365" s="1086"/>
      <c r="S365" s="1086"/>
      <c r="T365" s="1086"/>
      <c r="U365" s="1086"/>
      <c r="V365" s="1086"/>
      <c r="W365" s="1086"/>
      <c r="X365" s="1086"/>
      <c r="Y365" s="1086"/>
      <c r="Z365" s="1086"/>
      <c r="AA365" s="1086"/>
      <c r="AB365" s="1086"/>
      <c r="AC365" s="1086"/>
      <c r="AD365" s="1086"/>
      <c r="AE365" s="1086"/>
      <c r="AF365" s="1086"/>
    </row>
    <row r="366">
      <c r="A366" s="1086"/>
      <c r="B366" s="1086"/>
      <c r="C366" s="1086"/>
      <c r="D366" s="1086"/>
      <c r="E366" s="1086"/>
      <c r="F366" s="1076"/>
      <c r="G366" s="1142"/>
      <c r="H366" s="1076"/>
      <c r="I366" s="1086"/>
      <c r="J366" s="1103"/>
      <c r="K366" s="1103"/>
      <c r="L366" s="1103"/>
      <c r="M366" s="1103"/>
      <c r="N366" s="1103"/>
      <c r="O366" s="1103"/>
      <c r="P366" s="1103"/>
      <c r="Q366" s="1086"/>
      <c r="R366" s="1086"/>
      <c r="S366" s="1086"/>
      <c r="T366" s="1086"/>
      <c r="U366" s="1086"/>
      <c r="V366" s="1086"/>
      <c r="W366" s="1086"/>
      <c r="X366" s="1086"/>
      <c r="Y366" s="1086"/>
      <c r="Z366" s="1086"/>
      <c r="AA366" s="1086"/>
      <c r="AB366" s="1086"/>
      <c r="AC366" s="1086"/>
      <c r="AD366" s="1086"/>
      <c r="AE366" s="1086"/>
      <c r="AF366" s="1086"/>
    </row>
    <row r="367">
      <c r="A367" s="1086"/>
      <c r="B367" s="1086"/>
      <c r="C367" s="1086"/>
      <c r="D367" s="1086"/>
      <c r="E367" s="1086"/>
      <c r="F367" s="1076"/>
      <c r="G367" s="1142"/>
      <c r="H367" s="1076"/>
      <c r="I367" s="1086"/>
      <c r="J367" s="1103"/>
      <c r="K367" s="1103"/>
      <c r="L367" s="1103"/>
      <c r="M367" s="1103"/>
      <c r="N367" s="1103"/>
      <c r="O367" s="1103"/>
      <c r="P367" s="1103"/>
      <c r="Q367" s="1086"/>
      <c r="R367" s="1086"/>
      <c r="S367" s="1086"/>
      <c r="T367" s="1086"/>
      <c r="U367" s="1086"/>
      <c r="V367" s="1086"/>
      <c r="W367" s="1086"/>
      <c r="X367" s="1086"/>
      <c r="Y367" s="1086"/>
      <c r="Z367" s="1086"/>
      <c r="AA367" s="1086"/>
      <c r="AB367" s="1086"/>
      <c r="AC367" s="1086"/>
      <c r="AD367" s="1086"/>
      <c r="AE367" s="1086"/>
      <c r="AF367" s="1086"/>
    </row>
    <row r="368">
      <c r="A368" s="1086"/>
      <c r="B368" s="1086"/>
      <c r="C368" s="1086"/>
      <c r="D368" s="1086"/>
      <c r="E368" s="1086"/>
      <c r="F368" s="1076"/>
      <c r="G368" s="1142"/>
      <c r="H368" s="1076"/>
      <c r="I368" s="1086"/>
      <c r="J368" s="1103"/>
      <c r="K368" s="1103"/>
      <c r="L368" s="1103"/>
      <c r="M368" s="1103"/>
      <c r="N368" s="1103"/>
      <c r="O368" s="1103"/>
      <c r="P368" s="1103"/>
      <c r="Q368" s="1086"/>
      <c r="R368" s="1086"/>
      <c r="S368" s="1086"/>
      <c r="T368" s="1086"/>
      <c r="U368" s="1086"/>
      <c r="V368" s="1086"/>
      <c r="W368" s="1086"/>
      <c r="X368" s="1086"/>
      <c r="Y368" s="1086"/>
      <c r="Z368" s="1086"/>
      <c r="AA368" s="1086"/>
      <c r="AB368" s="1086"/>
      <c r="AC368" s="1086"/>
      <c r="AD368" s="1086"/>
      <c r="AE368" s="1086"/>
      <c r="AF368" s="1086"/>
    </row>
    <row r="369">
      <c r="A369" s="1086"/>
      <c r="B369" s="1086"/>
      <c r="C369" s="1086"/>
      <c r="D369" s="1086"/>
      <c r="E369" s="1086"/>
      <c r="F369" s="1076"/>
      <c r="G369" s="1142"/>
      <c r="H369" s="1076"/>
      <c r="I369" s="1086"/>
      <c r="J369" s="1103"/>
      <c r="K369" s="1103"/>
      <c r="L369" s="1103"/>
      <c r="M369" s="1103"/>
      <c r="N369" s="1103"/>
      <c r="O369" s="1103"/>
      <c r="P369" s="1103"/>
      <c r="Q369" s="1086"/>
      <c r="R369" s="1086"/>
      <c r="S369" s="1086"/>
      <c r="T369" s="1086"/>
      <c r="U369" s="1086"/>
      <c r="V369" s="1086"/>
      <c r="W369" s="1086"/>
      <c r="X369" s="1086"/>
      <c r="Y369" s="1086"/>
      <c r="Z369" s="1086"/>
      <c r="AA369" s="1086"/>
      <c r="AB369" s="1086"/>
      <c r="AC369" s="1086"/>
      <c r="AD369" s="1086"/>
      <c r="AE369" s="1086"/>
      <c r="AF369" s="1086"/>
    </row>
    <row r="370">
      <c r="A370" s="1086"/>
      <c r="B370" s="1086"/>
      <c r="C370" s="1086"/>
      <c r="D370" s="1086"/>
      <c r="E370" s="1086"/>
      <c r="F370" s="1076"/>
      <c r="G370" s="1142"/>
      <c r="H370" s="1076"/>
      <c r="I370" s="1086"/>
      <c r="J370" s="1103"/>
      <c r="K370" s="1103"/>
      <c r="L370" s="1103"/>
      <c r="M370" s="1103"/>
      <c r="N370" s="1103"/>
      <c r="O370" s="1103"/>
      <c r="P370" s="1103"/>
      <c r="Q370" s="1086"/>
      <c r="R370" s="1086"/>
      <c r="S370" s="1086"/>
      <c r="T370" s="1086"/>
      <c r="U370" s="1086"/>
      <c r="V370" s="1086"/>
      <c r="W370" s="1086"/>
      <c r="X370" s="1086"/>
      <c r="Y370" s="1086"/>
      <c r="Z370" s="1086"/>
      <c r="AA370" s="1086"/>
      <c r="AB370" s="1086"/>
      <c r="AC370" s="1086"/>
      <c r="AD370" s="1086"/>
      <c r="AE370" s="1086"/>
      <c r="AF370" s="1086"/>
    </row>
    <row r="371">
      <c r="A371" s="1086"/>
      <c r="B371" s="1086"/>
      <c r="C371" s="1086"/>
      <c r="D371" s="1086"/>
      <c r="E371" s="1086"/>
      <c r="F371" s="1076"/>
      <c r="G371" s="1142"/>
      <c r="H371" s="1076"/>
      <c r="I371" s="1086"/>
      <c r="J371" s="1103"/>
      <c r="K371" s="1103"/>
      <c r="L371" s="1103"/>
      <c r="M371" s="1103"/>
      <c r="N371" s="1103"/>
      <c r="O371" s="1103"/>
      <c r="P371" s="1103"/>
      <c r="Q371" s="1086"/>
      <c r="R371" s="1086"/>
      <c r="S371" s="1086"/>
      <c r="T371" s="1086"/>
      <c r="U371" s="1086"/>
      <c r="V371" s="1086"/>
      <c r="W371" s="1086"/>
      <c r="X371" s="1086"/>
      <c r="Y371" s="1086"/>
      <c r="Z371" s="1086"/>
      <c r="AA371" s="1086"/>
      <c r="AB371" s="1086"/>
      <c r="AC371" s="1086"/>
      <c r="AD371" s="1086"/>
      <c r="AE371" s="1086"/>
      <c r="AF371" s="1086"/>
    </row>
    <row r="372">
      <c r="A372" s="1086"/>
      <c r="B372" s="1086"/>
      <c r="C372" s="1086"/>
      <c r="D372" s="1086"/>
      <c r="E372" s="1086"/>
      <c r="F372" s="1076"/>
      <c r="G372" s="1142"/>
      <c r="H372" s="1076"/>
      <c r="I372" s="1086"/>
      <c r="J372" s="1103"/>
      <c r="K372" s="1103"/>
      <c r="L372" s="1103"/>
      <c r="M372" s="1103"/>
      <c r="N372" s="1103"/>
      <c r="O372" s="1103"/>
      <c r="P372" s="1103"/>
      <c r="Q372" s="1086"/>
      <c r="R372" s="1086"/>
      <c r="S372" s="1086"/>
      <c r="T372" s="1086"/>
      <c r="U372" s="1086"/>
      <c r="V372" s="1086"/>
      <c r="W372" s="1086"/>
      <c r="X372" s="1086"/>
      <c r="Y372" s="1086"/>
      <c r="Z372" s="1086"/>
      <c r="AA372" s="1086"/>
      <c r="AB372" s="1086"/>
      <c r="AC372" s="1086"/>
      <c r="AD372" s="1086"/>
      <c r="AE372" s="1086"/>
      <c r="AF372" s="1086"/>
    </row>
    <row r="373">
      <c r="A373" s="1086"/>
      <c r="B373" s="1086"/>
      <c r="C373" s="1086"/>
      <c r="D373" s="1086"/>
      <c r="E373" s="1086"/>
      <c r="F373" s="1076"/>
      <c r="G373" s="1142"/>
      <c r="H373" s="1076"/>
      <c r="I373" s="1086"/>
      <c r="J373" s="1103"/>
      <c r="K373" s="1103"/>
      <c r="L373" s="1103"/>
      <c r="M373" s="1103"/>
      <c r="N373" s="1103"/>
      <c r="O373" s="1103"/>
      <c r="P373" s="1103"/>
      <c r="Q373" s="1086"/>
      <c r="R373" s="1086"/>
      <c r="S373" s="1086"/>
      <c r="T373" s="1086"/>
      <c r="U373" s="1086"/>
      <c r="V373" s="1086"/>
      <c r="W373" s="1086"/>
      <c r="X373" s="1086"/>
      <c r="Y373" s="1086"/>
      <c r="Z373" s="1086"/>
      <c r="AA373" s="1086"/>
      <c r="AB373" s="1086"/>
      <c r="AC373" s="1086"/>
      <c r="AD373" s="1086"/>
      <c r="AE373" s="1086"/>
      <c r="AF373" s="1086"/>
    </row>
    <row r="374">
      <c r="A374" s="1086"/>
      <c r="B374" s="1086"/>
      <c r="C374" s="1086"/>
      <c r="D374" s="1086"/>
      <c r="E374" s="1086"/>
      <c r="F374" s="1076"/>
      <c r="G374" s="1142"/>
      <c r="H374" s="1076"/>
      <c r="I374" s="1086"/>
      <c r="J374" s="1103"/>
      <c r="K374" s="1103"/>
      <c r="L374" s="1103"/>
      <c r="M374" s="1103"/>
      <c r="N374" s="1103"/>
      <c r="O374" s="1103"/>
      <c r="P374" s="1103"/>
      <c r="Q374" s="1086"/>
      <c r="R374" s="1086"/>
      <c r="S374" s="1086"/>
      <c r="T374" s="1086"/>
      <c r="U374" s="1086"/>
      <c r="V374" s="1086"/>
      <c r="W374" s="1086"/>
      <c r="X374" s="1086"/>
      <c r="Y374" s="1086"/>
      <c r="Z374" s="1086"/>
      <c r="AA374" s="1086"/>
      <c r="AB374" s="1086"/>
      <c r="AC374" s="1086"/>
      <c r="AD374" s="1086"/>
      <c r="AE374" s="1086"/>
      <c r="AF374" s="1086"/>
    </row>
    <row r="375">
      <c r="A375" s="1086"/>
      <c r="B375" s="1086"/>
      <c r="C375" s="1086"/>
      <c r="D375" s="1086"/>
      <c r="E375" s="1086"/>
      <c r="F375" s="1076"/>
      <c r="G375" s="1142"/>
      <c r="H375" s="1076"/>
      <c r="I375" s="1086"/>
      <c r="J375" s="1103"/>
      <c r="K375" s="1103"/>
      <c r="L375" s="1103"/>
      <c r="M375" s="1103"/>
      <c r="N375" s="1103"/>
      <c r="O375" s="1103"/>
      <c r="P375" s="1103"/>
      <c r="Q375" s="1086"/>
      <c r="R375" s="1086"/>
      <c r="S375" s="1086"/>
      <c r="T375" s="1086"/>
      <c r="U375" s="1086"/>
      <c r="V375" s="1086"/>
      <c r="W375" s="1086"/>
      <c r="X375" s="1086"/>
      <c r="Y375" s="1086"/>
      <c r="Z375" s="1086"/>
      <c r="AA375" s="1086"/>
      <c r="AB375" s="1086"/>
      <c r="AC375" s="1086"/>
      <c r="AD375" s="1086"/>
      <c r="AE375" s="1086"/>
      <c r="AF375" s="1086"/>
    </row>
    <row r="376">
      <c r="A376" s="1086"/>
      <c r="B376" s="1086"/>
      <c r="C376" s="1086"/>
      <c r="D376" s="1086"/>
      <c r="E376" s="1086"/>
      <c r="F376" s="1076"/>
      <c r="G376" s="1142"/>
      <c r="H376" s="1076"/>
      <c r="I376" s="1086"/>
      <c r="J376" s="1103"/>
      <c r="K376" s="1103"/>
      <c r="L376" s="1103"/>
      <c r="M376" s="1103"/>
      <c r="N376" s="1103"/>
      <c r="O376" s="1103"/>
      <c r="P376" s="1103"/>
      <c r="Q376" s="1086"/>
      <c r="R376" s="1086"/>
      <c r="S376" s="1086"/>
      <c r="T376" s="1086"/>
      <c r="U376" s="1086"/>
      <c r="V376" s="1086"/>
      <c r="W376" s="1086"/>
      <c r="X376" s="1086"/>
      <c r="Y376" s="1086"/>
      <c r="Z376" s="1086"/>
      <c r="AA376" s="1086"/>
      <c r="AB376" s="1086"/>
      <c r="AC376" s="1086"/>
      <c r="AD376" s="1086"/>
      <c r="AE376" s="1086"/>
      <c r="AF376" s="1086"/>
    </row>
    <row r="377">
      <c r="A377" s="1086"/>
      <c r="B377" s="1086"/>
      <c r="C377" s="1086"/>
      <c r="D377" s="1086"/>
      <c r="E377" s="1086"/>
      <c r="F377" s="1076"/>
      <c r="G377" s="1142"/>
      <c r="H377" s="1076"/>
      <c r="I377" s="1086"/>
      <c r="J377" s="1103"/>
      <c r="K377" s="1103"/>
      <c r="L377" s="1103"/>
      <c r="M377" s="1103"/>
      <c r="N377" s="1103"/>
      <c r="O377" s="1103"/>
      <c r="P377" s="1103"/>
      <c r="Q377" s="1086"/>
      <c r="R377" s="1086"/>
      <c r="S377" s="1086"/>
      <c r="T377" s="1086"/>
      <c r="U377" s="1086"/>
      <c r="V377" s="1086"/>
      <c r="W377" s="1086"/>
      <c r="X377" s="1086"/>
      <c r="Y377" s="1086"/>
      <c r="Z377" s="1086"/>
      <c r="AA377" s="1086"/>
      <c r="AB377" s="1086"/>
      <c r="AC377" s="1086"/>
      <c r="AD377" s="1086"/>
      <c r="AE377" s="1086"/>
      <c r="AF377" s="1086"/>
    </row>
    <row r="378">
      <c r="A378" s="1086"/>
      <c r="B378" s="1086"/>
      <c r="C378" s="1086"/>
      <c r="D378" s="1086"/>
      <c r="E378" s="1086"/>
      <c r="F378" s="1076"/>
      <c r="G378" s="1142"/>
      <c r="H378" s="1076"/>
      <c r="I378" s="1086"/>
      <c r="J378" s="1103"/>
      <c r="K378" s="1103"/>
      <c r="L378" s="1103"/>
      <c r="M378" s="1103"/>
      <c r="N378" s="1103"/>
      <c r="O378" s="1103"/>
      <c r="P378" s="1103"/>
      <c r="Q378" s="1086"/>
      <c r="R378" s="1086"/>
      <c r="S378" s="1086"/>
      <c r="T378" s="1086"/>
      <c r="U378" s="1086"/>
      <c r="V378" s="1086"/>
      <c r="W378" s="1086"/>
      <c r="X378" s="1086"/>
      <c r="Y378" s="1086"/>
      <c r="Z378" s="1086"/>
      <c r="AA378" s="1086"/>
      <c r="AB378" s="1086"/>
      <c r="AC378" s="1086"/>
      <c r="AD378" s="1086"/>
      <c r="AE378" s="1086"/>
      <c r="AF378" s="1086"/>
    </row>
    <row r="379">
      <c r="A379" s="1086"/>
      <c r="B379" s="1086"/>
      <c r="C379" s="1086"/>
      <c r="D379" s="1086"/>
      <c r="E379" s="1086"/>
      <c r="F379" s="1076"/>
      <c r="G379" s="1142"/>
      <c r="H379" s="1076"/>
      <c r="I379" s="1086"/>
      <c r="J379" s="1103"/>
      <c r="K379" s="1103"/>
      <c r="L379" s="1103"/>
      <c r="M379" s="1103"/>
      <c r="N379" s="1103"/>
      <c r="O379" s="1103"/>
      <c r="P379" s="1103"/>
      <c r="Q379" s="1086"/>
      <c r="R379" s="1086"/>
      <c r="S379" s="1086"/>
      <c r="T379" s="1086"/>
      <c r="U379" s="1086"/>
      <c r="V379" s="1086"/>
      <c r="W379" s="1086"/>
      <c r="X379" s="1086"/>
      <c r="Y379" s="1086"/>
      <c r="Z379" s="1086"/>
      <c r="AA379" s="1086"/>
      <c r="AB379" s="1086"/>
      <c r="AC379" s="1086"/>
      <c r="AD379" s="1086"/>
      <c r="AE379" s="1086"/>
      <c r="AF379" s="1086"/>
    </row>
    <row r="380">
      <c r="A380" s="1086"/>
      <c r="B380" s="1086"/>
      <c r="C380" s="1086"/>
      <c r="D380" s="1086"/>
      <c r="E380" s="1086"/>
      <c r="F380" s="1076"/>
      <c r="G380" s="1142"/>
      <c r="H380" s="1076"/>
      <c r="I380" s="1086"/>
      <c r="J380" s="1103"/>
      <c r="K380" s="1103"/>
      <c r="L380" s="1103"/>
      <c r="M380" s="1103"/>
      <c r="N380" s="1103"/>
      <c r="O380" s="1103"/>
      <c r="P380" s="1103"/>
      <c r="Q380" s="1086"/>
      <c r="R380" s="1086"/>
      <c r="S380" s="1086"/>
      <c r="T380" s="1086"/>
      <c r="U380" s="1086"/>
      <c r="V380" s="1086"/>
      <c r="W380" s="1086"/>
      <c r="X380" s="1086"/>
      <c r="Y380" s="1086"/>
      <c r="Z380" s="1086"/>
      <c r="AA380" s="1086"/>
      <c r="AB380" s="1086"/>
      <c r="AC380" s="1086"/>
      <c r="AD380" s="1086"/>
      <c r="AE380" s="1086"/>
      <c r="AF380" s="1086"/>
    </row>
    <row r="381">
      <c r="A381" s="1086"/>
      <c r="B381" s="1086"/>
      <c r="C381" s="1086"/>
      <c r="D381" s="1086"/>
      <c r="E381" s="1086"/>
      <c r="F381" s="1076"/>
      <c r="G381" s="1142"/>
      <c r="H381" s="1076"/>
      <c r="I381" s="1086"/>
      <c r="J381" s="1103"/>
      <c r="K381" s="1103"/>
      <c r="L381" s="1103"/>
      <c r="M381" s="1103"/>
      <c r="N381" s="1103"/>
      <c r="O381" s="1103"/>
      <c r="P381" s="1103"/>
      <c r="Q381" s="1086"/>
      <c r="R381" s="1086"/>
      <c r="S381" s="1086"/>
      <c r="T381" s="1086"/>
      <c r="U381" s="1086"/>
      <c r="V381" s="1086"/>
      <c r="W381" s="1086"/>
      <c r="X381" s="1086"/>
      <c r="Y381" s="1086"/>
      <c r="Z381" s="1086"/>
      <c r="AA381" s="1086"/>
      <c r="AB381" s="1086"/>
      <c r="AC381" s="1086"/>
      <c r="AD381" s="1086"/>
      <c r="AE381" s="1086"/>
      <c r="AF381" s="1086"/>
    </row>
    <row r="382">
      <c r="A382" s="1086"/>
      <c r="B382" s="1086"/>
      <c r="C382" s="1086"/>
      <c r="D382" s="1086"/>
      <c r="E382" s="1086"/>
      <c r="F382" s="1076"/>
      <c r="G382" s="1142"/>
      <c r="H382" s="1076"/>
      <c r="I382" s="1086"/>
      <c r="J382" s="1103"/>
      <c r="K382" s="1103"/>
      <c r="L382" s="1103"/>
      <c r="M382" s="1103"/>
      <c r="N382" s="1103"/>
      <c r="O382" s="1103"/>
      <c r="P382" s="1103"/>
      <c r="Q382" s="1086"/>
      <c r="R382" s="1086"/>
      <c r="S382" s="1086"/>
      <c r="T382" s="1086"/>
      <c r="U382" s="1086"/>
      <c r="V382" s="1086"/>
      <c r="W382" s="1086"/>
      <c r="X382" s="1086"/>
      <c r="Y382" s="1086"/>
      <c r="Z382" s="1086"/>
      <c r="AA382" s="1086"/>
      <c r="AB382" s="1086"/>
      <c r="AC382" s="1086"/>
      <c r="AD382" s="1086"/>
      <c r="AE382" s="1086"/>
      <c r="AF382" s="1086"/>
    </row>
    <row r="383">
      <c r="A383" s="1086"/>
      <c r="B383" s="1086"/>
      <c r="C383" s="1086"/>
      <c r="D383" s="1086"/>
      <c r="E383" s="1086"/>
      <c r="F383" s="1076"/>
      <c r="G383" s="1142"/>
      <c r="H383" s="1076"/>
      <c r="I383" s="1086"/>
      <c r="J383" s="1103"/>
      <c r="K383" s="1103"/>
      <c r="L383" s="1103"/>
      <c r="M383" s="1103"/>
      <c r="N383" s="1103"/>
      <c r="O383" s="1103"/>
      <c r="P383" s="1103"/>
      <c r="Q383" s="1086"/>
      <c r="R383" s="1086"/>
      <c r="S383" s="1086"/>
      <c r="T383" s="1086"/>
      <c r="U383" s="1086"/>
      <c r="V383" s="1086"/>
      <c r="W383" s="1086"/>
      <c r="X383" s="1086"/>
      <c r="Y383" s="1086"/>
      <c r="Z383" s="1086"/>
      <c r="AA383" s="1086"/>
      <c r="AB383" s="1086"/>
      <c r="AC383" s="1086"/>
      <c r="AD383" s="1086"/>
      <c r="AE383" s="1086"/>
      <c r="AF383" s="1086"/>
    </row>
    <row r="384">
      <c r="A384" s="1086"/>
      <c r="B384" s="1086"/>
      <c r="C384" s="1086"/>
      <c r="D384" s="1086"/>
      <c r="E384" s="1086"/>
      <c r="F384" s="1076"/>
      <c r="G384" s="1142"/>
      <c r="H384" s="1076"/>
      <c r="I384" s="1086"/>
      <c r="J384" s="1103"/>
      <c r="K384" s="1103"/>
      <c r="L384" s="1103"/>
      <c r="M384" s="1103"/>
      <c r="N384" s="1103"/>
      <c r="O384" s="1103"/>
      <c r="P384" s="1103"/>
      <c r="Q384" s="1086"/>
      <c r="R384" s="1086"/>
      <c r="S384" s="1086"/>
      <c r="T384" s="1086"/>
      <c r="U384" s="1086"/>
      <c r="V384" s="1086"/>
      <c r="W384" s="1086"/>
      <c r="X384" s="1086"/>
      <c r="Y384" s="1086"/>
      <c r="Z384" s="1086"/>
      <c r="AA384" s="1086"/>
      <c r="AB384" s="1086"/>
      <c r="AC384" s="1086"/>
      <c r="AD384" s="1086"/>
      <c r="AE384" s="1086"/>
      <c r="AF384" s="1086"/>
    </row>
    <row r="385">
      <c r="A385" s="1086"/>
      <c r="B385" s="1086"/>
      <c r="C385" s="1086"/>
      <c r="D385" s="1086"/>
      <c r="E385" s="1086"/>
      <c r="F385" s="1076"/>
      <c r="G385" s="1142"/>
      <c r="H385" s="1076"/>
      <c r="I385" s="1086"/>
      <c r="J385" s="1103"/>
      <c r="K385" s="1103"/>
      <c r="L385" s="1103"/>
      <c r="M385" s="1103"/>
      <c r="N385" s="1103"/>
      <c r="O385" s="1103"/>
      <c r="P385" s="1103"/>
      <c r="Q385" s="1086"/>
      <c r="R385" s="1086"/>
      <c r="S385" s="1086"/>
      <c r="T385" s="1086"/>
      <c r="U385" s="1086"/>
      <c r="V385" s="1086"/>
      <c r="W385" s="1086"/>
      <c r="X385" s="1086"/>
      <c r="Y385" s="1086"/>
      <c r="Z385" s="1086"/>
      <c r="AA385" s="1086"/>
      <c r="AB385" s="1086"/>
      <c r="AC385" s="1086"/>
      <c r="AD385" s="1086"/>
      <c r="AE385" s="1086"/>
      <c r="AF385" s="1086"/>
    </row>
    <row r="386">
      <c r="A386" s="1086"/>
      <c r="B386" s="1086"/>
      <c r="C386" s="1086"/>
      <c r="D386" s="1086"/>
      <c r="E386" s="1086"/>
      <c r="F386" s="1076"/>
      <c r="G386" s="1142"/>
      <c r="H386" s="1076"/>
      <c r="I386" s="1086"/>
      <c r="J386" s="1103"/>
      <c r="K386" s="1103"/>
      <c r="L386" s="1103"/>
      <c r="M386" s="1103"/>
      <c r="N386" s="1103"/>
      <c r="O386" s="1103"/>
      <c r="P386" s="1103"/>
      <c r="Q386" s="1086"/>
      <c r="R386" s="1086"/>
      <c r="S386" s="1086"/>
      <c r="T386" s="1086"/>
      <c r="U386" s="1086"/>
      <c r="V386" s="1086"/>
      <c r="W386" s="1086"/>
      <c r="X386" s="1086"/>
      <c r="Y386" s="1086"/>
      <c r="Z386" s="1086"/>
      <c r="AA386" s="1086"/>
      <c r="AB386" s="1086"/>
      <c r="AC386" s="1086"/>
      <c r="AD386" s="1086"/>
      <c r="AE386" s="1086"/>
      <c r="AF386" s="1086"/>
    </row>
    <row r="387">
      <c r="A387" s="1086"/>
      <c r="B387" s="1086"/>
      <c r="C387" s="1086"/>
      <c r="D387" s="1086"/>
      <c r="E387" s="1086"/>
      <c r="F387" s="1076"/>
      <c r="G387" s="1142"/>
      <c r="H387" s="1076"/>
      <c r="I387" s="1086"/>
      <c r="J387" s="1103"/>
      <c r="K387" s="1103"/>
      <c r="L387" s="1103"/>
      <c r="M387" s="1103"/>
      <c r="N387" s="1103"/>
      <c r="O387" s="1103"/>
      <c r="P387" s="1103"/>
      <c r="Q387" s="1086"/>
      <c r="R387" s="1086"/>
      <c r="S387" s="1086"/>
      <c r="T387" s="1086"/>
      <c r="U387" s="1086"/>
      <c r="V387" s="1086"/>
      <c r="W387" s="1086"/>
      <c r="X387" s="1086"/>
      <c r="Y387" s="1086"/>
      <c r="Z387" s="1086"/>
      <c r="AA387" s="1086"/>
      <c r="AB387" s="1086"/>
      <c r="AC387" s="1086"/>
      <c r="AD387" s="1086"/>
      <c r="AE387" s="1086"/>
      <c r="AF387" s="1086"/>
    </row>
    <row r="388">
      <c r="A388" s="1086"/>
      <c r="B388" s="1086"/>
      <c r="C388" s="1086"/>
      <c r="D388" s="1086"/>
      <c r="E388" s="1086"/>
      <c r="F388" s="1076"/>
      <c r="G388" s="1142"/>
      <c r="H388" s="1076"/>
      <c r="I388" s="1086"/>
      <c r="J388" s="1103"/>
      <c r="K388" s="1103"/>
      <c r="L388" s="1103"/>
      <c r="M388" s="1103"/>
      <c r="N388" s="1103"/>
      <c r="O388" s="1103"/>
      <c r="P388" s="1103"/>
      <c r="Q388" s="1086"/>
      <c r="R388" s="1086"/>
      <c r="S388" s="1086"/>
      <c r="T388" s="1086"/>
      <c r="U388" s="1086"/>
      <c r="V388" s="1086"/>
      <c r="W388" s="1086"/>
      <c r="X388" s="1086"/>
      <c r="Y388" s="1086"/>
      <c r="Z388" s="1086"/>
      <c r="AA388" s="1086"/>
      <c r="AB388" s="1086"/>
      <c r="AC388" s="1086"/>
      <c r="AD388" s="1086"/>
      <c r="AE388" s="1086"/>
      <c r="AF388" s="1086"/>
    </row>
    <row r="389">
      <c r="A389" s="1086"/>
      <c r="B389" s="1086"/>
      <c r="C389" s="1086"/>
      <c r="D389" s="1086"/>
      <c r="E389" s="1086"/>
      <c r="F389" s="1076"/>
      <c r="G389" s="1142"/>
      <c r="H389" s="1076"/>
      <c r="I389" s="1086"/>
      <c r="J389" s="1103"/>
      <c r="K389" s="1103"/>
      <c r="L389" s="1103"/>
      <c r="M389" s="1103"/>
      <c r="N389" s="1103"/>
      <c r="O389" s="1103"/>
      <c r="P389" s="1103"/>
      <c r="Q389" s="1086"/>
      <c r="R389" s="1086"/>
      <c r="S389" s="1086"/>
      <c r="T389" s="1086"/>
      <c r="U389" s="1086"/>
      <c r="V389" s="1086"/>
      <c r="W389" s="1086"/>
      <c r="X389" s="1086"/>
      <c r="Y389" s="1086"/>
      <c r="Z389" s="1086"/>
      <c r="AA389" s="1086"/>
      <c r="AB389" s="1086"/>
      <c r="AC389" s="1086"/>
      <c r="AD389" s="1086"/>
      <c r="AE389" s="1086"/>
      <c r="AF389" s="1086"/>
    </row>
    <row r="390">
      <c r="A390" s="1086"/>
      <c r="B390" s="1086"/>
      <c r="C390" s="1086"/>
      <c r="D390" s="1086"/>
      <c r="E390" s="1086"/>
      <c r="F390" s="1076"/>
      <c r="G390" s="1142"/>
      <c r="H390" s="1076"/>
      <c r="I390" s="1086"/>
      <c r="J390" s="1103"/>
      <c r="K390" s="1103"/>
      <c r="L390" s="1103"/>
      <c r="M390" s="1103"/>
      <c r="N390" s="1103"/>
      <c r="O390" s="1103"/>
      <c r="P390" s="1103"/>
      <c r="Q390" s="1086"/>
      <c r="R390" s="1086"/>
      <c r="S390" s="1086"/>
      <c r="T390" s="1086"/>
      <c r="U390" s="1086"/>
      <c r="V390" s="1086"/>
      <c r="W390" s="1086"/>
      <c r="X390" s="1086"/>
      <c r="Y390" s="1086"/>
      <c r="Z390" s="1086"/>
      <c r="AA390" s="1086"/>
      <c r="AB390" s="1086"/>
      <c r="AC390" s="1086"/>
      <c r="AD390" s="1086"/>
      <c r="AE390" s="1086"/>
      <c r="AF390" s="1086"/>
    </row>
    <row r="391">
      <c r="A391" s="1086"/>
      <c r="B391" s="1086"/>
      <c r="C391" s="1086"/>
      <c r="D391" s="1086"/>
      <c r="E391" s="1086"/>
      <c r="F391" s="1076"/>
      <c r="G391" s="1142"/>
      <c r="H391" s="1076"/>
      <c r="I391" s="1086"/>
      <c r="J391" s="1103"/>
      <c r="K391" s="1103"/>
      <c r="L391" s="1103"/>
      <c r="M391" s="1103"/>
      <c r="N391" s="1103"/>
      <c r="O391" s="1103"/>
      <c r="P391" s="1103"/>
      <c r="Q391" s="1086"/>
      <c r="R391" s="1086"/>
      <c r="S391" s="1086"/>
      <c r="T391" s="1086"/>
      <c r="U391" s="1086"/>
      <c r="V391" s="1086"/>
      <c r="W391" s="1086"/>
      <c r="X391" s="1086"/>
      <c r="Y391" s="1086"/>
      <c r="Z391" s="1086"/>
      <c r="AA391" s="1086"/>
      <c r="AB391" s="1086"/>
      <c r="AC391" s="1086"/>
      <c r="AD391" s="1086"/>
      <c r="AE391" s="1086"/>
      <c r="AF391" s="1086"/>
    </row>
    <row r="392">
      <c r="A392" s="1086"/>
      <c r="B392" s="1086"/>
      <c r="C392" s="1086"/>
      <c r="D392" s="1086"/>
      <c r="E392" s="1086"/>
      <c r="F392" s="1076"/>
      <c r="G392" s="1142"/>
      <c r="H392" s="1076"/>
      <c r="I392" s="1086"/>
      <c r="J392" s="1103"/>
      <c r="K392" s="1103"/>
      <c r="L392" s="1103"/>
      <c r="M392" s="1103"/>
      <c r="N392" s="1103"/>
      <c r="O392" s="1103"/>
      <c r="P392" s="1103"/>
      <c r="Q392" s="1086"/>
      <c r="R392" s="1086"/>
      <c r="S392" s="1086"/>
      <c r="T392" s="1086"/>
      <c r="U392" s="1086"/>
      <c r="V392" s="1086"/>
      <c r="W392" s="1086"/>
      <c r="X392" s="1086"/>
      <c r="Y392" s="1086"/>
      <c r="Z392" s="1086"/>
      <c r="AA392" s="1086"/>
      <c r="AB392" s="1086"/>
      <c r="AC392" s="1086"/>
      <c r="AD392" s="1086"/>
      <c r="AE392" s="1086"/>
      <c r="AF392" s="1086"/>
    </row>
    <row r="393">
      <c r="A393" s="1086"/>
      <c r="B393" s="1086"/>
      <c r="C393" s="1086"/>
      <c r="D393" s="1086"/>
      <c r="E393" s="1086"/>
      <c r="F393" s="1076"/>
      <c r="G393" s="1142"/>
      <c r="H393" s="1076"/>
      <c r="I393" s="1086"/>
      <c r="J393" s="1103"/>
      <c r="K393" s="1103"/>
      <c r="L393" s="1103"/>
      <c r="M393" s="1103"/>
      <c r="N393" s="1103"/>
      <c r="O393" s="1103"/>
      <c r="P393" s="1103"/>
      <c r="Q393" s="1086"/>
      <c r="R393" s="1086"/>
      <c r="S393" s="1086"/>
      <c r="T393" s="1086"/>
      <c r="U393" s="1086"/>
      <c r="V393" s="1086"/>
      <c r="W393" s="1086"/>
      <c r="X393" s="1086"/>
      <c r="Y393" s="1086"/>
      <c r="Z393" s="1086"/>
      <c r="AA393" s="1086"/>
      <c r="AB393" s="1086"/>
      <c r="AC393" s="1086"/>
      <c r="AD393" s="1086"/>
      <c r="AE393" s="1086"/>
      <c r="AF393" s="1086"/>
    </row>
    <row r="394">
      <c r="A394" s="1086"/>
      <c r="B394" s="1086"/>
      <c r="C394" s="1086"/>
      <c r="D394" s="1086"/>
      <c r="E394" s="1086"/>
      <c r="F394" s="1076"/>
      <c r="G394" s="1142"/>
      <c r="H394" s="1076"/>
      <c r="I394" s="1086"/>
      <c r="J394" s="1103"/>
      <c r="K394" s="1103"/>
      <c r="L394" s="1103"/>
      <c r="M394" s="1103"/>
      <c r="N394" s="1103"/>
      <c r="O394" s="1103"/>
      <c r="P394" s="1103"/>
      <c r="Q394" s="1086"/>
      <c r="R394" s="1086"/>
      <c r="S394" s="1086"/>
      <c r="T394" s="1086"/>
      <c r="U394" s="1086"/>
      <c r="V394" s="1086"/>
      <c r="W394" s="1086"/>
      <c r="X394" s="1086"/>
      <c r="Y394" s="1086"/>
      <c r="Z394" s="1086"/>
      <c r="AA394" s="1086"/>
      <c r="AB394" s="1086"/>
      <c r="AC394" s="1086"/>
      <c r="AD394" s="1086"/>
      <c r="AE394" s="1086"/>
      <c r="AF394" s="1086"/>
    </row>
    <row r="395">
      <c r="A395" s="1086"/>
      <c r="B395" s="1086"/>
      <c r="C395" s="1086"/>
      <c r="D395" s="1086"/>
      <c r="E395" s="1086"/>
      <c r="F395" s="1076"/>
      <c r="G395" s="1142"/>
      <c r="H395" s="1076"/>
      <c r="I395" s="1086"/>
      <c r="J395" s="1103"/>
      <c r="K395" s="1103"/>
      <c r="L395" s="1103"/>
      <c r="M395" s="1103"/>
      <c r="N395" s="1103"/>
      <c r="O395" s="1103"/>
      <c r="P395" s="1103"/>
      <c r="Q395" s="1086"/>
      <c r="R395" s="1086"/>
      <c r="S395" s="1086"/>
      <c r="T395" s="1086"/>
      <c r="U395" s="1086"/>
      <c r="V395" s="1086"/>
      <c r="W395" s="1086"/>
      <c r="X395" s="1086"/>
      <c r="Y395" s="1086"/>
      <c r="Z395" s="1086"/>
      <c r="AA395" s="1086"/>
      <c r="AB395" s="1086"/>
      <c r="AC395" s="1086"/>
      <c r="AD395" s="1086"/>
      <c r="AE395" s="1086"/>
      <c r="AF395" s="1086"/>
    </row>
    <row r="396">
      <c r="A396" s="1086"/>
      <c r="B396" s="1086"/>
      <c r="C396" s="1086"/>
      <c r="D396" s="1086"/>
      <c r="E396" s="1086"/>
      <c r="F396" s="1076"/>
      <c r="G396" s="1142"/>
      <c r="H396" s="1076"/>
      <c r="I396" s="1086"/>
      <c r="J396" s="1103"/>
      <c r="K396" s="1103"/>
      <c r="L396" s="1103"/>
      <c r="M396" s="1103"/>
      <c r="N396" s="1103"/>
      <c r="O396" s="1103"/>
      <c r="P396" s="1103"/>
      <c r="Q396" s="1086"/>
      <c r="R396" s="1086"/>
      <c r="S396" s="1086"/>
      <c r="T396" s="1086"/>
      <c r="U396" s="1086"/>
      <c r="V396" s="1086"/>
      <c r="W396" s="1086"/>
      <c r="X396" s="1086"/>
      <c r="Y396" s="1086"/>
      <c r="Z396" s="1086"/>
      <c r="AA396" s="1086"/>
      <c r="AB396" s="1086"/>
      <c r="AC396" s="1086"/>
      <c r="AD396" s="1086"/>
      <c r="AE396" s="1086"/>
      <c r="AF396" s="1086"/>
    </row>
    <row r="397">
      <c r="A397" s="1086"/>
      <c r="B397" s="1086"/>
      <c r="C397" s="1086"/>
      <c r="D397" s="1086"/>
      <c r="E397" s="1086"/>
      <c r="F397" s="1076"/>
      <c r="G397" s="1142"/>
      <c r="H397" s="1076"/>
      <c r="I397" s="1086"/>
      <c r="J397" s="1103"/>
      <c r="K397" s="1103"/>
      <c r="L397" s="1103"/>
      <c r="M397" s="1103"/>
      <c r="N397" s="1103"/>
      <c r="O397" s="1103"/>
      <c r="P397" s="1103"/>
      <c r="Q397" s="1086"/>
      <c r="R397" s="1086"/>
      <c r="S397" s="1086"/>
      <c r="T397" s="1086"/>
      <c r="U397" s="1086"/>
      <c r="V397" s="1086"/>
      <c r="W397" s="1086"/>
      <c r="X397" s="1086"/>
      <c r="Y397" s="1086"/>
      <c r="Z397" s="1086"/>
      <c r="AA397" s="1086"/>
      <c r="AB397" s="1086"/>
      <c r="AC397" s="1086"/>
      <c r="AD397" s="1086"/>
      <c r="AE397" s="1086"/>
      <c r="AF397" s="1086"/>
    </row>
    <row r="398">
      <c r="A398" s="1086"/>
      <c r="B398" s="1086"/>
      <c r="C398" s="1086"/>
      <c r="D398" s="1086"/>
      <c r="E398" s="1086"/>
      <c r="F398" s="1076"/>
      <c r="G398" s="1142"/>
      <c r="H398" s="1076"/>
      <c r="I398" s="1086"/>
      <c r="J398" s="1103"/>
      <c r="K398" s="1103"/>
      <c r="L398" s="1103"/>
      <c r="M398" s="1103"/>
      <c r="N398" s="1103"/>
      <c r="O398" s="1103"/>
      <c r="P398" s="1103"/>
      <c r="Q398" s="1086"/>
      <c r="R398" s="1086"/>
      <c r="S398" s="1086"/>
      <c r="T398" s="1086"/>
      <c r="U398" s="1086"/>
      <c r="V398" s="1086"/>
      <c r="W398" s="1086"/>
      <c r="X398" s="1086"/>
      <c r="Y398" s="1086"/>
      <c r="Z398" s="1086"/>
      <c r="AA398" s="1086"/>
      <c r="AB398" s="1086"/>
      <c r="AC398" s="1086"/>
      <c r="AD398" s="1086"/>
      <c r="AE398" s="1086"/>
      <c r="AF398" s="1086"/>
    </row>
    <row r="399">
      <c r="A399" s="1086"/>
      <c r="B399" s="1086"/>
      <c r="C399" s="1086"/>
      <c r="D399" s="1086"/>
      <c r="E399" s="1086"/>
      <c r="F399" s="1076"/>
      <c r="G399" s="1142"/>
      <c r="H399" s="1076"/>
      <c r="I399" s="1086"/>
      <c r="J399" s="1103"/>
      <c r="K399" s="1103"/>
      <c r="L399" s="1103"/>
      <c r="M399" s="1103"/>
      <c r="N399" s="1103"/>
      <c r="O399" s="1103"/>
      <c r="P399" s="1103"/>
      <c r="Q399" s="1086"/>
      <c r="R399" s="1086"/>
      <c r="S399" s="1086"/>
      <c r="T399" s="1086"/>
      <c r="U399" s="1086"/>
      <c r="V399" s="1086"/>
      <c r="W399" s="1086"/>
      <c r="X399" s="1086"/>
      <c r="Y399" s="1086"/>
      <c r="Z399" s="1086"/>
      <c r="AA399" s="1086"/>
      <c r="AB399" s="1086"/>
      <c r="AC399" s="1086"/>
      <c r="AD399" s="1086"/>
      <c r="AE399" s="1086"/>
      <c r="AF399" s="1086"/>
    </row>
    <row r="400">
      <c r="A400" s="1086"/>
      <c r="B400" s="1086"/>
      <c r="C400" s="1086"/>
      <c r="D400" s="1086"/>
      <c r="E400" s="1086"/>
      <c r="F400" s="1076"/>
      <c r="G400" s="1142"/>
      <c r="H400" s="1076"/>
      <c r="I400" s="1086"/>
      <c r="J400" s="1103"/>
      <c r="K400" s="1103"/>
      <c r="L400" s="1103"/>
      <c r="M400" s="1103"/>
      <c r="N400" s="1103"/>
      <c r="O400" s="1103"/>
      <c r="P400" s="1103"/>
      <c r="Q400" s="1086"/>
      <c r="R400" s="1086"/>
      <c r="S400" s="1086"/>
      <c r="T400" s="1086"/>
      <c r="U400" s="1086"/>
      <c r="V400" s="1086"/>
      <c r="W400" s="1086"/>
      <c r="X400" s="1086"/>
      <c r="Y400" s="1086"/>
      <c r="Z400" s="1086"/>
      <c r="AA400" s="1086"/>
      <c r="AB400" s="1086"/>
      <c r="AC400" s="1086"/>
      <c r="AD400" s="1086"/>
      <c r="AE400" s="1086"/>
      <c r="AF400" s="1086"/>
    </row>
    <row r="401">
      <c r="A401" s="1086"/>
      <c r="B401" s="1086"/>
      <c r="C401" s="1086"/>
      <c r="D401" s="1086"/>
      <c r="E401" s="1086"/>
      <c r="F401" s="1076"/>
      <c r="G401" s="1142"/>
      <c r="H401" s="1076"/>
      <c r="I401" s="1086"/>
      <c r="J401" s="1103"/>
      <c r="K401" s="1103"/>
      <c r="L401" s="1103"/>
      <c r="M401" s="1103"/>
      <c r="N401" s="1103"/>
      <c r="O401" s="1103"/>
      <c r="P401" s="1103"/>
      <c r="Q401" s="1086"/>
      <c r="R401" s="1086"/>
      <c r="S401" s="1086"/>
      <c r="T401" s="1086"/>
      <c r="U401" s="1086"/>
      <c r="V401" s="1086"/>
      <c r="W401" s="1086"/>
      <c r="X401" s="1086"/>
      <c r="Y401" s="1086"/>
      <c r="Z401" s="1086"/>
      <c r="AA401" s="1086"/>
      <c r="AB401" s="1086"/>
      <c r="AC401" s="1086"/>
      <c r="AD401" s="1086"/>
      <c r="AE401" s="1086"/>
      <c r="AF401" s="1086"/>
    </row>
    <row r="402">
      <c r="A402" s="1086"/>
      <c r="B402" s="1086"/>
      <c r="C402" s="1086"/>
      <c r="D402" s="1086"/>
      <c r="E402" s="1086"/>
      <c r="F402" s="1076"/>
      <c r="G402" s="1142"/>
      <c r="H402" s="1076"/>
      <c r="I402" s="1086"/>
      <c r="J402" s="1103"/>
      <c r="K402" s="1103"/>
      <c r="L402" s="1103"/>
      <c r="M402" s="1103"/>
      <c r="N402" s="1103"/>
      <c r="O402" s="1103"/>
      <c r="P402" s="1103"/>
      <c r="Q402" s="1086"/>
      <c r="R402" s="1086"/>
      <c r="S402" s="1086"/>
      <c r="T402" s="1086"/>
      <c r="U402" s="1086"/>
      <c r="V402" s="1086"/>
      <c r="W402" s="1086"/>
      <c r="X402" s="1086"/>
      <c r="Y402" s="1086"/>
      <c r="Z402" s="1086"/>
      <c r="AA402" s="1086"/>
      <c r="AB402" s="1086"/>
      <c r="AC402" s="1086"/>
      <c r="AD402" s="1086"/>
      <c r="AE402" s="1086"/>
      <c r="AF402" s="1086"/>
    </row>
    <row r="403">
      <c r="A403" s="1086"/>
      <c r="B403" s="1086"/>
      <c r="C403" s="1086"/>
      <c r="D403" s="1086"/>
      <c r="E403" s="1086"/>
      <c r="F403" s="1076"/>
      <c r="G403" s="1142"/>
      <c r="H403" s="1076"/>
      <c r="I403" s="1086"/>
      <c r="J403" s="1103"/>
      <c r="K403" s="1103"/>
      <c r="L403" s="1103"/>
      <c r="M403" s="1103"/>
      <c r="N403" s="1103"/>
      <c r="O403" s="1103"/>
      <c r="P403" s="1103"/>
      <c r="Q403" s="1086"/>
      <c r="R403" s="1086"/>
      <c r="S403" s="1086"/>
      <c r="T403" s="1086"/>
      <c r="U403" s="1086"/>
      <c r="V403" s="1086"/>
      <c r="W403" s="1086"/>
      <c r="X403" s="1086"/>
      <c r="Y403" s="1086"/>
      <c r="Z403" s="1086"/>
      <c r="AA403" s="1086"/>
      <c r="AB403" s="1086"/>
      <c r="AC403" s="1086"/>
      <c r="AD403" s="1086"/>
      <c r="AE403" s="1086"/>
      <c r="AF403" s="1086"/>
    </row>
    <row r="404">
      <c r="A404" s="1086"/>
      <c r="B404" s="1086"/>
      <c r="C404" s="1086"/>
      <c r="D404" s="1086"/>
      <c r="E404" s="1086"/>
      <c r="F404" s="1076"/>
      <c r="G404" s="1142"/>
      <c r="H404" s="1076"/>
      <c r="I404" s="1086"/>
      <c r="J404" s="1103"/>
      <c r="K404" s="1103"/>
      <c r="L404" s="1103"/>
      <c r="M404" s="1103"/>
      <c r="N404" s="1103"/>
      <c r="O404" s="1103"/>
      <c r="P404" s="1103"/>
      <c r="Q404" s="1086"/>
      <c r="R404" s="1086"/>
      <c r="S404" s="1086"/>
      <c r="T404" s="1086"/>
      <c r="U404" s="1086"/>
      <c r="V404" s="1086"/>
      <c r="W404" s="1086"/>
      <c r="X404" s="1086"/>
      <c r="Y404" s="1086"/>
      <c r="Z404" s="1086"/>
      <c r="AA404" s="1086"/>
      <c r="AB404" s="1086"/>
      <c r="AC404" s="1086"/>
      <c r="AD404" s="1086"/>
      <c r="AE404" s="1086"/>
      <c r="AF404" s="1086"/>
    </row>
    <row r="405">
      <c r="A405" s="1086"/>
      <c r="B405" s="1086"/>
      <c r="C405" s="1086"/>
      <c r="D405" s="1086"/>
      <c r="E405" s="1086"/>
      <c r="F405" s="1076"/>
      <c r="G405" s="1142"/>
      <c r="H405" s="1076"/>
      <c r="I405" s="1086"/>
      <c r="J405" s="1103"/>
      <c r="K405" s="1103"/>
      <c r="L405" s="1103"/>
      <c r="M405" s="1103"/>
      <c r="N405" s="1103"/>
      <c r="O405" s="1103"/>
      <c r="P405" s="1103"/>
      <c r="Q405" s="1086"/>
      <c r="R405" s="1086"/>
      <c r="S405" s="1086"/>
      <c r="T405" s="1086"/>
      <c r="U405" s="1086"/>
      <c r="V405" s="1086"/>
      <c r="W405" s="1086"/>
      <c r="X405" s="1086"/>
      <c r="Y405" s="1086"/>
      <c r="Z405" s="1086"/>
      <c r="AA405" s="1086"/>
      <c r="AB405" s="1086"/>
      <c r="AC405" s="1086"/>
      <c r="AD405" s="1086"/>
      <c r="AE405" s="1086"/>
      <c r="AF405" s="1086"/>
    </row>
    <row r="406">
      <c r="A406" s="1086"/>
      <c r="B406" s="1086"/>
      <c r="C406" s="1086"/>
      <c r="D406" s="1086"/>
      <c r="E406" s="1086"/>
      <c r="F406" s="1076"/>
      <c r="G406" s="1142"/>
      <c r="H406" s="1076"/>
      <c r="I406" s="1086"/>
      <c r="J406" s="1103"/>
      <c r="K406" s="1103"/>
      <c r="L406" s="1103"/>
      <c r="M406" s="1103"/>
      <c r="N406" s="1103"/>
      <c r="O406" s="1103"/>
      <c r="P406" s="1103"/>
      <c r="Q406" s="1086"/>
      <c r="R406" s="1086"/>
      <c r="S406" s="1086"/>
      <c r="T406" s="1086"/>
      <c r="U406" s="1086"/>
      <c r="V406" s="1086"/>
      <c r="W406" s="1086"/>
      <c r="X406" s="1086"/>
      <c r="Y406" s="1086"/>
      <c r="Z406" s="1086"/>
      <c r="AA406" s="1086"/>
      <c r="AB406" s="1086"/>
      <c r="AC406" s="1086"/>
      <c r="AD406" s="1086"/>
      <c r="AE406" s="1086"/>
      <c r="AF406" s="1086"/>
    </row>
    <row r="407">
      <c r="A407" s="1086"/>
      <c r="B407" s="1086"/>
      <c r="C407" s="1086"/>
      <c r="D407" s="1086"/>
      <c r="E407" s="1086"/>
      <c r="F407" s="1076"/>
      <c r="G407" s="1142"/>
      <c r="H407" s="1076"/>
      <c r="I407" s="1086"/>
      <c r="J407" s="1103"/>
      <c r="K407" s="1103"/>
      <c r="L407" s="1103"/>
      <c r="M407" s="1103"/>
      <c r="N407" s="1103"/>
      <c r="O407" s="1103"/>
      <c r="P407" s="1103"/>
      <c r="Q407" s="1086"/>
      <c r="R407" s="1086"/>
      <c r="S407" s="1086"/>
      <c r="T407" s="1086"/>
      <c r="U407" s="1086"/>
      <c r="V407" s="1086"/>
      <c r="W407" s="1086"/>
      <c r="X407" s="1086"/>
      <c r="Y407" s="1086"/>
      <c r="Z407" s="1086"/>
      <c r="AA407" s="1086"/>
      <c r="AB407" s="1086"/>
      <c r="AC407" s="1086"/>
      <c r="AD407" s="1086"/>
      <c r="AE407" s="1086"/>
      <c r="AF407" s="1086"/>
    </row>
    <row r="408">
      <c r="A408" s="1086"/>
      <c r="B408" s="1086"/>
      <c r="C408" s="1086"/>
      <c r="D408" s="1086"/>
      <c r="E408" s="1086"/>
      <c r="F408" s="1076"/>
      <c r="G408" s="1142"/>
      <c r="H408" s="1076"/>
      <c r="I408" s="1086"/>
      <c r="J408" s="1103"/>
      <c r="K408" s="1103"/>
      <c r="L408" s="1103"/>
      <c r="M408" s="1103"/>
      <c r="N408" s="1103"/>
      <c r="O408" s="1103"/>
      <c r="P408" s="1103"/>
      <c r="Q408" s="1086"/>
      <c r="R408" s="1086"/>
      <c r="S408" s="1086"/>
      <c r="T408" s="1086"/>
      <c r="U408" s="1086"/>
      <c r="V408" s="1086"/>
      <c r="W408" s="1086"/>
      <c r="X408" s="1086"/>
      <c r="Y408" s="1086"/>
      <c r="Z408" s="1086"/>
      <c r="AA408" s="1086"/>
      <c r="AB408" s="1086"/>
      <c r="AC408" s="1086"/>
      <c r="AD408" s="1086"/>
      <c r="AE408" s="1086"/>
      <c r="AF408" s="1086"/>
    </row>
    <row r="409">
      <c r="A409" s="1086"/>
      <c r="B409" s="1086"/>
      <c r="C409" s="1086"/>
      <c r="D409" s="1086"/>
      <c r="E409" s="1086"/>
      <c r="F409" s="1076"/>
      <c r="G409" s="1142"/>
      <c r="H409" s="1076"/>
      <c r="I409" s="1086"/>
      <c r="J409" s="1103"/>
      <c r="K409" s="1103"/>
      <c r="L409" s="1103"/>
      <c r="M409" s="1103"/>
      <c r="N409" s="1103"/>
      <c r="O409" s="1103"/>
      <c r="P409" s="1103"/>
      <c r="Q409" s="1086"/>
      <c r="R409" s="1086"/>
      <c r="S409" s="1086"/>
      <c r="T409" s="1086"/>
      <c r="U409" s="1086"/>
      <c r="V409" s="1086"/>
      <c r="W409" s="1086"/>
      <c r="X409" s="1086"/>
      <c r="Y409" s="1086"/>
      <c r="Z409" s="1086"/>
      <c r="AA409" s="1086"/>
      <c r="AB409" s="1086"/>
      <c r="AC409" s="1086"/>
      <c r="AD409" s="1086"/>
      <c r="AE409" s="1086"/>
      <c r="AF409" s="1086"/>
    </row>
    <row r="410">
      <c r="A410" s="1086"/>
      <c r="B410" s="1086"/>
      <c r="C410" s="1086"/>
      <c r="D410" s="1086"/>
      <c r="E410" s="1086"/>
      <c r="F410" s="1076"/>
      <c r="G410" s="1142"/>
      <c r="H410" s="1076"/>
      <c r="I410" s="1086"/>
      <c r="J410" s="1103"/>
      <c r="K410" s="1103"/>
      <c r="L410" s="1103"/>
      <c r="M410" s="1103"/>
      <c r="N410" s="1103"/>
      <c r="O410" s="1103"/>
      <c r="P410" s="1103"/>
      <c r="Q410" s="1086"/>
      <c r="R410" s="1086"/>
      <c r="S410" s="1086"/>
      <c r="T410" s="1086"/>
      <c r="U410" s="1086"/>
      <c r="V410" s="1086"/>
      <c r="W410" s="1086"/>
      <c r="X410" s="1086"/>
      <c r="Y410" s="1086"/>
      <c r="Z410" s="1086"/>
      <c r="AA410" s="1086"/>
      <c r="AB410" s="1086"/>
      <c r="AC410" s="1086"/>
      <c r="AD410" s="1086"/>
      <c r="AE410" s="1086"/>
      <c r="AF410" s="1086"/>
    </row>
    <row r="411">
      <c r="A411" s="1086"/>
      <c r="B411" s="1086"/>
      <c r="C411" s="1086"/>
      <c r="D411" s="1086"/>
      <c r="E411" s="1086"/>
      <c r="F411" s="1076"/>
      <c r="G411" s="1142"/>
      <c r="H411" s="1076"/>
      <c r="I411" s="1086"/>
      <c r="J411" s="1103"/>
      <c r="K411" s="1103"/>
      <c r="L411" s="1103"/>
      <c r="M411" s="1103"/>
      <c r="N411" s="1103"/>
      <c r="O411" s="1103"/>
      <c r="P411" s="1103"/>
      <c r="Q411" s="1086"/>
      <c r="R411" s="1086"/>
      <c r="S411" s="1086"/>
      <c r="T411" s="1086"/>
      <c r="U411" s="1086"/>
      <c r="V411" s="1086"/>
      <c r="W411" s="1086"/>
      <c r="X411" s="1086"/>
      <c r="Y411" s="1086"/>
      <c r="Z411" s="1086"/>
      <c r="AA411" s="1086"/>
      <c r="AB411" s="1086"/>
      <c r="AC411" s="1086"/>
      <c r="AD411" s="1086"/>
      <c r="AE411" s="1086"/>
      <c r="AF411" s="1086"/>
    </row>
    <row r="412">
      <c r="A412" s="1086"/>
      <c r="B412" s="1086"/>
      <c r="C412" s="1086"/>
      <c r="D412" s="1086"/>
      <c r="E412" s="1086"/>
      <c r="F412" s="1076"/>
      <c r="G412" s="1142"/>
      <c r="H412" s="1076"/>
      <c r="I412" s="1086"/>
      <c r="J412" s="1103"/>
      <c r="K412" s="1103"/>
      <c r="L412" s="1103"/>
      <c r="M412" s="1103"/>
      <c r="N412" s="1103"/>
      <c r="O412" s="1103"/>
      <c r="P412" s="1103"/>
      <c r="Q412" s="1086"/>
      <c r="R412" s="1086"/>
      <c r="S412" s="1086"/>
      <c r="T412" s="1086"/>
      <c r="U412" s="1086"/>
      <c r="V412" s="1086"/>
      <c r="W412" s="1086"/>
      <c r="X412" s="1086"/>
      <c r="Y412" s="1086"/>
      <c r="Z412" s="1086"/>
      <c r="AA412" s="1086"/>
      <c r="AB412" s="1086"/>
      <c r="AC412" s="1086"/>
      <c r="AD412" s="1086"/>
      <c r="AE412" s="1086"/>
      <c r="AF412" s="1086"/>
    </row>
    <row r="413">
      <c r="A413" s="1086"/>
      <c r="B413" s="1086"/>
      <c r="C413" s="1086"/>
      <c r="D413" s="1086"/>
      <c r="E413" s="1086"/>
      <c r="F413" s="1076"/>
      <c r="G413" s="1142"/>
      <c r="H413" s="1076"/>
      <c r="I413" s="1086"/>
      <c r="J413" s="1103"/>
      <c r="K413" s="1103"/>
      <c r="L413" s="1103"/>
      <c r="M413" s="1103"/>
      <c r="N413" s="1103"/>
      <c r="O413" s="1103"/>
      <c r="P413" s="1103"/>
      <c r="Q413" s="1086"/>
      <c r="R413" s="1086"/>
      <c r="S413" s="1086"/>
      <c r="T413" s="1086"/>
      <c r="U413" s="1086"/>
      <c r="V413" s="1086"/>
      <c r="W413" s="1086"/>
      <c r="X413" s="1086"/>
      <c r="Y413" s="1086"/>
      <c r="Z413" s="1086"/>
      <c r="AA413" s="1086"/>
      <c r="AB413" s="1086"/>
      <c r="AC413" s="1086"/>
      <c r="AD413" s="1086"/>
      <c r="AE413" s="1086"/>
      <c r="AF413" s="1086"/>
    </row>
    <row r="414">
      <c r="A414" s="1086"/>
      <c r="B414" s="1086"/>
      <c r="C414" s="1086"/>
      <c r="D414" s="1086"/>
      <c r="E414" s="1086"/>
      <c r="F414" s="1076"/>
      <c r="G414" s="1142"/>
      <c r="H414" s="1076"/>
      <c r="I414" s="1086"/>
      <c r="J414" s="1103"/>
      <c r="K414" s="1103"/>
      <c r="L414" s="1103"/>
      <c r="M414" s="1103"/>
      <c r="N414" s="1103"/>
      <c r="O414" s="1103"/>
      <c r="P414" s="1103"/>
      <c r="Q414" s="1086"/>
      <c r="R414" s="1086"/>
      <c r="S414" s="1086"/>
      <c r="T414" s="1086"/>
      <c r="U414" s="1086"/>
      <c r="V414" s="1086"/>
      <c r="W414" s="1086"/>
      <c r="X414" s="1086"/>
      <c r="Y414" s="1086"/>
      <c r="Z414" s="1086"/>
      <c r="AA414" s="1086"/>
      <c r="AB414" s="1086"/>
      <c r="AC414" s="1086"/>
      <c r="AD414" s="1086"/>
      <c r="AE414" s="1086"/>
      <c r="AF414" s="1086"/>
    </row>
    <row r="415">
      <c r="A415" s="1086"/>
      <c r="B415" s="1086"/>
      <c r="C415" s="1086"/>
      <c r="D415" s="1086"/>
      <c r="E415" s="1086"/>
      <c r="F415" s="1076"/>
      <c r="G415" s="1142"/>
      <c r="H415" s="1076"/>
      <c r="I415" s="1086"/>
      <c r="J415" s="1103"/>
      <c r="K415" s="1103"/>
      <c r="L415" s="1103"/>
      <c r="M415" s="1103"/>
      <c r="N415" s="1103"/>
      <c r="O415" s="1103"/>
      <c r="P415" s="1103"/>
      <c r="Q415" s="1086"/>
      <c r="R415" s="1086"/>
      <c r="S415" s="1086"/>
      <c r="T415" s="1086"/>
      <c r="U415" s="1086"/>
      <c r="V415" s="1086"/>
      <c r="W415" s="1086"/>
      <c r="X415" s="1086"/>
      <c r="Y415" s="1086"/>
      <c r="Z415" s="1086"/>
      <c r="AA415" s="1086"/>
      <c r="AB415" s="1086"/>
      <c r="AC415" s="1086"/>
      <c r="AD415" s="1086"/>
      <c r="AE415" s="1086"/>
      <c r="AF415" s="1086"/>
    </row>
    <row r="416">
      <c r="A416" s="1086"/>
      <c r="B416" s="1086"/>
      <c r="C416" s="1086"/>
      <c r="D416" s="1086"/>
      <c r="E416" s="1086"/>
      <c r="F416" s="1076"/>
      <c r="G416" s="1142"/>
      <c r="H416" s="1076"/>
      <c r="I416" s="1086"/>
      <c r="J416" s="1103"/>
      <c r="K416" s="1103"/>
      <c r="L416" s="1103"/>
      <c r="M416" s="1103"/>
      <c r="N416" s="1103"/>
      <c r="O416" s="1103"/>
      <c r="P416" s="1103"/>
      <c r="Q416" s="1086"/>
      <c r="R416" s="1086"/>
      <c r="S416" s="1086"/>
      <c r="T416" s="1086"/>
      <c r="U416" s="1086"/>
      <c r="V416" s="1086"/>
      <c r="W416" s="1086"/>
      <c r="X416" s="1086"/>
      <c r="Y416" s="1086"/>
      <c r="Z416" s="1086"/>
      <c r="AA416" s="1086"/>
      <c r="AB416" s="1086"/>
      <c r="AC416" s="1086"/>
      <c r="AD416" s="1086"/>
      <c r="AE416" s="1086"/>
      <c r="AF416" s="1086"/>
    </row>
    <row r="417">
      <c r="A417" s="1086"/>
      <c r="B417" s="1086"/>
      <c r="C417" s="1086"/>
      <c r="D417" s="1086"/>
      <c r="E417" s="1086"/>
      <c r="F417" s="1076"/>
      <c r="G417" s="1142"/>
      <c r="H417" s="1076"/>
      <c r="I417" s="1086"/>
      <c r="J417" s="1103"/>
      <c r="K417" s="1103"/>
      <c r="L417" s="1103"/>
      <c r="M417" s="1103"/>
      <c r="N417" s="1103"/>
      <c r="O417" s="1103"/>
      <c r="P417" s="1103"/>
      <c r="Q417" s="1086"/>
      <c r="R417" s="1086"/>
      <c r="S417" s="1086"/>
      <c r="T417" s="1086"/>
      <c r="U417" s="1086"/>
      <c r="V417" s="1086"/>
      <c r="W417" s="1086"/>
      <c r="X417" s="1086"/>
      <c r="Y417" s="1086"/>
      <c r="Z417" s="1086"/>
      <c r="AA417" s="1086"/>
      <c r="AB417" s="1086"/>
      <c r="AC417" s="1086"/>
      <c r="AD417" s="1086"/>
      <c r="AE417" s="1086"/>
      <c r="AF417" s="1086"/>
    </row>
    <row r="418">
      <c r="A418" s="1086"/>
      <c r="B418" s="1086"/>
      <c r="C418" s="1086"/>
      <c r="D418" s="1086"/>
      <c r="E418" s="1086"/>
      <c r="F418" s="1076"/>
      <c r="G418" s="1142"/>
      <c r="H418" s="1076"/>
      <c r="I418" s="1086"/>
      <c r="J418" s="1103"/>
      <c r="K418" s="1103"/>
      <c r="L418" s="1103"/>
      <c r="M418" s="1103"/>
      <c r="N418" s="1103"/>
      <c r="O418" s="1103"/>
      <c r="P418" s="1103"/>
      <c r="Q418" s="1086"/>
      <c r="R418" s="1086"/>
      <c r="S418" s="1086"/>
      <c r="T418" s="1086"/>
      <c r="U418" s="1086"/>
      <c r="V418" s="1086"/>
      <c r="W418" s="1086"/>
      <c r="X418" s="1086"/>
      <c r="Y418" s="1086"/>
      <c r="Z418" s="1086"/>
      <c r="AA418" s="1086"/>
      <c r="AB418" s="1086"/>
      <c r="AC418" s="1086"/>
      <c r="AD418" s="1086"/>
      <c r="AE418" s="1086"/>
      <c r="AF418" s="1086"/>
    </row>
    <row r="419">
      <c r="A419" s="1086"/>
      <c r="B419" s="1086"/>
      <c r="C419" s="1086"/>
      <c r="D419" s="1086"/>
      <c r="E419" s="1086"/>
      <c r="F419" s="1076"/>
      <c r="G419" s="1142"/>
      <c r="H419" s="1076"/>
      <c r="I419" s="1086"/>
      <c r="J419" s="1103"/>
      <c r="K419" s="1103"/>
      <c r="L419" s="1103"/>
      <c r="M419" s="1103"/>
      <c r="N419" s="1103"/>
      <c r="O419" s="1103"/>
      <c r="P419" s="1103"/>
      <c r="Q419" s="1086"/>
      <c r="R419" s="1086"/>
      <c r="S419" s="1086"/>
      <c r="T419" s="1086"/>
      <c r="U419" s="1086"/>
      <c r="V419" s="1086"/>
      <c r="W419" s="1086"/>
      <c r="X419" s="1086"/>
      <c r="Y419" s="1086"/>
      <c r="Z419" s="1086"/>
      <c r="AA419" s="1086"/>
      <c r="AB419" s="1086"/>
      <c r="AC419" s="1086"/>
      <c r="AD419" s="1086"/>
      <c r="AE419" s="1086"/>
      <c r="AF419" s="1086"/>
    </row>
    <row r="420">
      <c r="A420" s="1086"/>
      <c r="B420" s="1086"/>
      <c r="C420" s="1086"/>
      <c r="D420" s="1086"/>
      <c r="E420" s="1086"/>
      <c r="F420" s="1076"/>
      <c r="G420" s="1142"/>
      <c r="H420" s="1076"/>
      <c r="I420" s="1086"/>
      <c r="J420" s="1103"/>
      <c r="K420" s="1103"/>
      <c r="L420" s="1103"/>
      <c r="M420" s="1103"/>
      <c r="N420" s="1103"/>
      <c r="O420" s="1103"/>
      <c r="P420" s="1103"/>
      <c r="Q420" s="1086"/>
      <c r="R420" s="1086"/>
      <c r="S420" s="1086"/>
      <c r="T420" s="1086"/>
      <c r="U420" s="1086"/>
      <c r="V420" s="1086"/>
      <c r="W420" s="1086"/>
      <c r="X420" s="1086"/>
      <c r="Y420" s="1086"/>
      <c r="Z420" s="1086"/>
      <c r="AA420" s="1086"/>
      <c r="AB420" s="1086"/>
      <c r="AC420" s="1086"/>
      <c r="AD420" s="1086"/>
      <c r="AE420" s="1086"/>
      <c r="AF420" s="1086"/>
    </row>
    <row r="421">
      <c r="A421" s="1086"/>
      <c r="B421" s="1086"/>
      <c r="C421" s="1086"/>
      <c r="D421" s="1086"/>
      <c r="E421" s="1086"/>
      <c r="F421" s="1076"/>
      <c r="G421" s="1142"/>
      <c r="H421" s="1076"/>
      <c r="I421" s="1086"/>
      <c r="J421" s="1103"/>
      <c r="K421" s="1103"/>
      <c r="L421" s="1103"/>
      <c r="M421" s="1103"/>
      <c r="N421" s="1103"/>
      <c r="O421" s="1103"/>
      <c r="P421" s="1103"/>
      <c r="Q421" s="1086"/>
      <c r="R421" s="1086"/>
      <c r="S421" s="1086"/>
      <c r="T421" s="1086"/>
      <c r="U421" s="1086"/>
      <c r="V421" s="1086"/>
      <c r="W421" s="1086"/>
      <c r="X421" s="1086"/>
      <c r="Y421" s="1086"/>
      <c r="Z421" s="1086"/>
      <c r="AA421" s="1086"/>
      <c r="AB421" s="1086"/>
      <c r="AC421" s="1086"/>
      <c r="AD421" s="1086"/>
      <c r="AE421" s="1086"/>
      <c r="AF421" s="1086"/>
    </row>
    <row r="422">
      <c r="A422" s="1086"/>
      <c r="B422" s="1086"/>
      <c r="C422" s="1086"/>
      <c r="D422" s="1086"/>
      <c r="E422" s="1086"/>
      <c r="F422" s="1076"/>
      <c r="G422" s="1142"/>
      <c r="H422" s="1076"/>
      <c r="I422" s="1086"/>
      <c r="J422" s="1103"/>
      <c r="K422" s="1103"/>
      <c r="L422" s="1103"/>
      <c r="M422" s="1103"/>
      <c r="N422" s="1103"/>
      <c r="O422" s="1103"/>
      <c r="P422" s="1103"/>
      <c r="Q422" s="1086"/>
      <c r="R422" s="1086"/>
      <c r="S422" s="1086"/>
      <c r="T422" s="1086"/>
      <c r="U422" s="1086"/>
      <c r="V422" s="1086"/>
      <c r="W422" s="1086"/>
      <c r="X422" s="1086"/>
      <c r="Y422" s="1086"/>
      <c r="Z422" s="1086"/>
      <c r="AA422" s="1086"/>
      <c r="AB422" s="1086"/>
      <c r="AC422" s="1086"/>
      <c r="AD422" s="1086"/>
      <c r="AE422" s="1086"/>
      <c r="AF422" s="1086"/>
    </row>
    <row r="423">
      <c r="A423" s="1086"/>
      <c r="B423" s="1086"/>
      <c r="C423" s="1086"/>
      <c r="D423" s="1086"/>
      <c r="E423" s="1086"/>
      <c r="F423" s="1076"/>
      <c r="G423" s="1142"/>
      <c r="H423" s="1076"/>
      <c r="I423" s="1086"/>
      <c r="J423" s="1103"/>
      <c r="K423" s="1103"/>
      <c r="L423" s="1103"/>
      <c r="M423" s="1103"/>
      <c r="N423" s="1103"/>
      <c r="O423" s="1103"/>
      <c r="P423" s="1103"/>
      <c r="Q423" s="1086"/>
      <c r="R423" s="1086"/>
      <c r="S423" s="1086"/>
      <c r="T423" s="1086"/>
      <c r="U423" s="1086"/>
      <c r="V423" s="1086"/>
      <c r="W423" s="1086"/>
      <c r="X423" s="1086"/>
      <c r="Y423" s="1086"/>
      <c r="Z423" s="1086"/>
      <c r="AA423" s="1086"/>
      <c r="AB423" s="1086"/>
      <c r="AC423" s="1086"/>
      <c r="AD423" s="1086"/>
      <c r="AE423" s="1086"/>
      <c r="AF423" s="1086"/>
    </row>
    <row r="424">
      <c r="A424" s="1086"/>
      <c r="B424" s="1086"/>
      <c r="C424" s="1086"/>
      <c r="D424" s="1086"/>
      <c r="E424" s="1086"/>
      <c r="F424" s="1076"/>
      <c r="G424" s="1142"/>
      <c r="H424" s="1076"/>
      <c r="I424" s="1086"/>
      <c r="J424" s="1103"/>
      <c r="K424" s="1103"/>
      <c r="L424" s="1103"/>
      <c r="M424" s="1103"/>
      <c r="N424" s="1103"/>
      <c r="O424" s="1103"/>
      <c r="P424" s="1103"/>
      <c r="Q424" s="1086"/>
      <c r="R424" s="1086"/>
      <c r="S424" s="1086"/>
      <c r="T424" s="1086"/>
      <c r="U424" s="1086"/>
      <c r="V424" s="1086"/>
      <c r="W424" s="1086"/>
      <c r="X424" s="1086"/>
      <c r="Y424" s="1086"/>
      <c r="Z424" s="1086"/>
      <c r="AA424" s="1086"/>
      <c r="AB424" s="1086"/>
      <c r="AC424" s="1086"/>
      <c r="AD424" s="1086"/>
      <c r="AE424" s="1086"/>
      <c r="AF424" s="1086"/>
    </row>
    <row r="425">
      <c r="A425" s="1086"/>
      <c r="B425" s="1086"/>
      <c r="C425" s="1086"/>
      <c r="D425" s="1086"/>
      <c r="E425" s="1086"/>
      <c r="F425" s="1076"/>
      <c r="G425" s="1142"/>
      <c r="H425" s="1076"/>
      <c r="I425" s="1086"/>
      <c r="J425" s="1103"/>
      <c r="K425" s="1103"/>
      <c r="L425" s="1103"/>
      <c r="M425" s="1103"/>
      <c r="N425" s="1103"/>
      <c r="O425" s="1103"/>
      <c r="P425" s="1103"/>
      <c r="Q425" s="1086"/>
      <c r="R425" s="1086"/>
      <c r="S425" s="1086"/>
      <c r="T425" s="1086"/>
      <c r="U425" s="1086"/>
      <c r="V425" s="1086"/>
      <c r="W425" s="1086"/>
      <c r="X425" s="1086"/>
      <c r="Y425" s="1086"/>
      <c r="Z425" s="1086"/>
      <c r="AA425" s="1086"/>
      <c r="AB425" s="1086"/>
      <c r="AC425" s="1086"/>
      <c r="AD425" s="1086"/>
      <c r="AE425" s="1086"/>
      <c r="AF425" s="1086"/>
    </row>
    <row r="426">
      <c r="A426" s="1086"/>
      <c r="B426" s="1086"/>
      <c r="C426" s="1086"/>
      <c r="D426" s="1086"/>
      <c r="E426" s="1086"/>
      <c r="F426" s="1076"/>
      <c r="G426" s="1142"/>
      <c r="H426" s="1076"/>
      <c r="I426" s="1086"/>
      <c r="J426" s="1103"/>
      <c r="K426" s="1103"/>
      <c r="L426" s="1103"/>
      <c r="M426" s="1103"/>
      <c r="N426" s="1103"/>
      <c r="O426" s="1103"/>
      <c r="P426" s="1103"/>
      <c r="Q426" s="1086"/>
      <c r="R426" s="1086"/>
      <c r="S426" s="1086"/>
      <c r="T426" s="1086"/>
      <c r="U426" s="1086"/>
      <c r="V426" s="1086"/>
      <c r="W426" s="1086"/>
      <c r="X426" s="1086"/>
      <c r="Y426" s="1086"/>
      <c r="Z426" s="1086"/>
      <c r="AA426" s="1086"/>
      <c r="AB426" s="1086"/>
      <c r="AC426" s="1086"/>
      <c r="AD426" s="1086"/>
      <c r="AE426" s="1086"/>
      <c r="AF426" s="1086"/>
    </row>
    <row r="427">
      <c r="A427" s="1086"/>
      <c r="B427" s="1086"/>
      <c r="C427" s="1086"/>
      <c r="D427" s="1086"/>
      <c r="E427" s="1086"/>
      <c r="F427" s="1076"/>
      <c r="G427" s="1142"/>
      <c r="H427" s="1076"/>
      <c r="I427" s="1086"/>
      <c r="J427" s="1103"/>
      <c r="K427" s="1103"/>
      <c r="L427" s="1103"/>
      <c r="M427" s="1103"/>
      <c r="N427" s="1103"/>
      <c r="O427" s="1103"/>
      <c r="P427" s="1103"/>
      <c r="Q427" s="1086"/>
      <c r="R427" s="1086"/>
      <c r="S427" s="1086"/>
      <c r="T427" s="1086"/>
      <c r="U427" s="1086"/>
      <c r="V427" s="1086"/>
      <c r="W427" s="1086"/>
      <c r="X427" s="1086"/>
      <c r="Y427" s="1086"/>
      <c r="Z427" s="1086"/>
      <c r="AA427" s="1086"/>
      <c r="AB427" s="1086"/>
      <c r="AC427" s="1086"/>
      <c r="AD427" s="1086"/>
      <c r="AE427" s="1086"/>
      <c r="AF427" s="1086"/>
    </row>
    <row r="428">
      <c r="A428" s="1086"/>
      <c r="B428" s="1086"/>
      <c r="C428" s="1086"/>
      <c r="D428" s="1086"/>
      <c r="E428" s="1086"/>
      <c r="F428" s="1076"/>
      <c r="G428" s="1142"/>
      <c r="H428" s="1076"/>
      <c r="I428" s="1086"/>
      <c r="J428" s="1103"/>
      <c r="K428" s="1103"/>
      <c r="L428" s="1103"/>
      <c r="M428" s="1103"/>
      <c r="N428" s="1103"/>
      <c r="O428" s="1103"/>
      <c r="P428" s="1103"/>
      <c r="Q428" s="1086"/>
      <c r="R428" s="1086"/>
      <c r="S428" s="1086"/>
      <c r="T428" s="1086"/>
      <c r="U428" s="1086"/>
      <c r="V428" s="1086"/>
      <c r="W428" s="1086"/>
      <c r="X428" s="1086"/>
      <c r="Y428" s="1086"/>
      <c r="Z428" s="1086"/>
      <c r="AA428" s="1086"/>
      <c r="AB428" s="1086"/>
      <c r="AC428" s="1086"/>
      <c r="AD428" s="1086"/>
      <c r="AE428" s="1086"/>
      <c r="AF428" s="1086"/>
    </row>
    <row r="429">
      <c r="A429" s="1086"/>
      <c r="B429" s="1086"/>
      <c r="C429" s="1086"/>
      <c r="D429" s="1086"/>
      <c r="E429" s="1086"/>
      <c r="F429" s="1076"/>
      <c r="G429" s="1142"/>
      <c r="H429" s="1076"/>
      <c r="I429" s="1086"/>
      <c r="J429" s="1103"/>
      <c r="K429" s="1103"/>
      <c r="L429" s="1103"/>
      <c r="M429" s="1103"/>
      <c r="N429" s="1103"/>
      <c r="O429" s="1103"/>
      <c r="P429" s="1103"/>
      <c r="Q429" s="1086"/>
      <c r="R429" s="1086"/>
      <c r="S429" s="1086"/>
      <c r="T429" s="1086"/>
      <c r="U429" s="1086"/>
      <c r="V429" s="1086"/>
      <c r="W429" s="1086"/>
      <c r="X429" s="1086"/>
      <c r="Y429" s="1086"/>
      <c r="Z429" s="1086"/>
      <c r="AA429" s="1086"/>
      <c r="AB429" s="1086"/>
      <c r="AC429" s="1086"/>
      <c r="AD429" s="1086"/>
      <c r="AE429" s="1086"/>
      <c r="AF429" s="1086"/>
    </row>
    <row r="430">
      <c r="A430" s="1086"/>
      <c r="B430" s="1086"/>
      <c r="C430" s="1086"/>
      <c r="D430" s="1086"/>
      <c r="E430" s="1086"/>
      <c r="F430" s="1076"/>
      <c r="G430" s="1142"/>
      <c r="H430" s="1076"/>
      <c r="I430" s="1086"/>
      <c r="J430" s="1103"/>
      <c r="K430" s="1103"/>
      <c r="L430" s="1103"/>
      <c r="M430" s="1103"/>
      <c r="N430" s="1103"/>
      <c r="O430" s="1103"/>
      <c r="P430" s="1103"/>
      <c r="Q430" s="1086"/>
      <c r="R430" s="1086"/>
      <c r="S430" s="1086"/>
      <c r="T430" s="1086"/>
      <c r="U430" s="1086"/>
      <c r="V430" s="1086"/>
      <c r="W430" s="1086"/>
      <c r="X430" s="1086"/>
      <c r="Y430" s="1086"/>
      <c r="Z430" s="1086"/>
      <c r="AA430" s="1086"/>
      <c r="AB430" s="1086"/>
      <c r="AC430" s="1086"/>
      <c r="AD430" s="1086"/>
      <c r="AE430" s="1086"/>
      <c r="AF430" s="1086"/>
    </row>
    <row r="431">
      <c r="A431" s="1086"/>
      <c r="B431" s="1086"/>
      <c r="C431" s="1086"/>
      <c r="D431" s="1086"/>
      <c r="E431" s="1086"/>
      <c r="F431" s="1076"/>
      <c r="G431" s="1142"/>
      <c r="H431" s="1076"/>
      <c r="I431" s="1086"/>
      <c r="J431" s="1103"/>
      <c r="K431" s="1103"/>
      <c r="L431" s="1103"/>
      <c r="M431" s="1103"/>
      <c r="N431" s="1103"/>
      <c r="O431" s="1103"/>
      <c r="P431" s="1103"/>
      <c r="Q431" s="1086"/>
      <c r="R431" s="1086"/>
      <c r="S431" s="1086"/>
      <c r="T431" s="1086"/>
      <c r="U431" s="1086"/>
      <c r="V431" s="1086"/>
      <c r="W431" s="1086"/>
      <c r="X431" s="1086"/>
      <c r="Y431" s="1086"/>
      <c r="Z431" s="1086"/>
      <c r="AA431" s="1086"/>
      <c r="AB431" s="1086"/>
      <c r="AC431" s="1086"/>
      <c r="AD431" s="1086"/>
      <c r="AE431" s="1086"/>
      <c r="AF431" s="1086"/>
    </row>
    <row r="432">
      <c r="A432" s="1086"/>
      <c r="B432" s="1086"/>
      <c r="C432" s="1086"/>
      <c r="D432" s="1086"/>
      <c r="E432" s="1086"/>
      <c r="F432" s="1076"/>
      <c r="G432" s="1142"/>
      <c r="H432" s="1076"/>
      <c r="I432" s="1086"/>
      <c r="J432" s="1103"/>
      <c r="K432" s="1103"/>
      <c r="L432" s="1103"/>
      <c r="M432" s="1103"/>
      <c r="N432" s="1103"/>
      <c r="O432" s="1103"/>
      <c r="P432" s="1103"/>
      <c r="Q432" s="1086"/>
      <c r="R432" s="1086"/>
      <c r="S432" s="1086"/>
      <c r="T432" s="1086"/>
      <c r="U432" s="1086"/>
      <c r="V432" s="1086"/>
      <c r="W432" s="1086"/>
      <c r="X432" s="1086"/>
      <c r="Y432" s="1086"/>
      <c r="Z432" s="1086"/>
      <c r="AA432" s="1086"/>
      <c r="AB432" s="1086"/>
      <c r="AC432" s="1086"/>
      <c r="AD432" s="1086"/>
      <c r="AE432" s="1086"/>
      <c r="AF432" s="1086"/>
    </row>
    <row r="433">
      <c r="A433" s="1086"/>
      <c r="B433" s="1086"/>
      <c r="C433" s="1086"/>
      <c r="D433" s="1086"/>
      <c r="E433" s="1086"/>
      <c r="F433" s="1076"/>
      <c r="G433" s="1142"/>
      <c r="H433" s="1076"/>
      <c r="I433" s="1086"/>
      <c r="J433" s="1103"/>
      <c r="K433" s="1103"/>
      <c r="L433" s="1103"/>
      <c r="M433" s="1103"/>
      <c r="N433" s="1103"/>
      <c r="O433" s="1103"/>
      <c r="P433" s="1103"/>
      <c r="Q433" s="1086"/>
      <c r="R433" s="1086"/>
      <c r="S433" s="1086"/>
      <c r="T433" s="1086"/>
      <c r="U433" s="1086"/>
      <c r="V433" s="1086"/>
      <c r="W433" s="1086"/>
      <c r="X433" s="1086"/>
      <c r="Y433" s="1086"/>
      <c r="Z433" s="1086"/>
      <c r="AA433" s="1086"/>
      <c r="AB433" s="1086"/>
      <c r="AC433" s="1086"/>
      <c r="AD433" s="1086"/>
      <c r="AE433" s="1086"/>
      <c r="AF433" s="1086"/>
    </row>
    <row r="434">
      <c r="A434" s="1086"/>
      <c r="B434" s="1086"/>
      <c r="C434" s="1086"/>
      <c r="D434" s="1086"/>
      <c r="E434" s="1086"/>
      <c r="F434" s="1076"/>
      <c r="G434" s="1142"/>
      <c r="H434" s="1076"/>
      <c r="I434" s="1086"/>
      <c r="J434" s="1103"/>
      <c r="K434" s="1103"/>
      <c r="L434" s="1103"/>
      <c r="M434" s="1103"/>
      <c r="N434" s="1103"/>
      <c r="O434" s="1103"/>
      <c r="P434" s="1103"/>
      <c r="Q434" s="1086"/>
      <c r="R434" s="1086"/>
      <c r="S434" s="1086"/>
      <c r="T434" s="1086"/>
      <c r="U434" s="1086"/>
      <c r="V434" s="1086"/>
      <c r="W434" s="1086"/>
      <c r="X434" s="1086"/>
      <c r="Y434" s="1086"/>
      <c r="Z434" s="1086"/>
      <c r="AA434" s="1086"/>
      <c r="AB434" s="1086"/>
      <c r="AC434" s="1086"/>
      <c r="AD434" s="1086"/>
      <c r="AE434" s="1086"/>
      <c r="AF434" s="1086"/>
    </row>
    <row r="435">
      <c r="A435" s="1086"/>
      <c r="B435" s="1086"/>
      <c r="C435" s="1086"/>
      <c r="D435" s="1086"/>
      <c r="E435" s="1086"/>
      <c r="F435" s="1076"/>
      <c r="G435" s="1142"/>
      <c r="H435" s="1076"/>
      <c r="I435" s="1086"/>
      <c r="J435" s="1103"/>
      <c r="K435" s="1103"/>
      <c r="L435" s="1103"/>
      <c r="M435" s="1103"/>
      <c r="N435" s="1103"/>
      <c r="O435" s="1103"/>
      <c r="P435" s="1103"/>
      <c r="Q435" s="1086"/>
      <c r="R435" s="1086"/>
      <c r="S435" s="1086"/>
      <c r="T435" s="1086"/>
      <c r="U435" s="1086"/>
      <c r="V435" s="1086"/>
      <c r="W435" s="1086"/>
      <c r="X435" s="1086"/>
      <c r="Y435" s="1086"/>
      <c r="Z435" s="1086"/>
      <c r="AA435" s="1086"/>
      <c r="AB435" s="1086"/>
      <c r="AC435" s="1086"/>
      <c r="AD435" s="1086"/>
      <c r="AE435" s="1086"/>
      <c r="AF435" s="1086"/>
    </row>
    <row r="436">
      <c r="A436" s="1086"/>
      <c r="B436" s="1086"/>
      <c r="C436" s="1086"/>
      <c r="D436" s="1086"/>
      <c r="E436" s="1086"/>
      <c r="F436" s="1076"/>
      <c r="G436" s="1142"/>
      <c r="H436" s="1076"/>
      <c r="I436" s="1086"/>
      <c r="J436" s="1103"/>
      <c r="K436" s="1103"/>
      <c r="L436" s="1103"/>
      <c r="M436" s="1103"/>
      <c r="N436" s="1103"/>
      <c r="O436" s="1103"/>
      <c r="P436" s="1103"/>
      <c r="Q436" s="1086"/>
      <c r="R436" s="1086"/>
      <c r="S436" s="1086"/>
      <c r="T436" s="1086"/>
      <c r="U436" s="1086"/>
      <c r="V436" s="1086"/>
      <c r="W436" s="1086"/>
      <c r="X436" s="1086"/>
      <c r="Y436" s="1086"/>
      <c r="Z436" s="1086"/>
      <c r="AA436" s="1086"/>
      <c r="AB436" s="1086"/>
      <c r="AC436" s="1086"/>
      <c r="AD436" s="1086"/>
      <c r="AE436" s="1086"/>
      <c r="AF436" s="1086"/>
    </row>
    <row r="437">
      <c r="A437" s="1086"/>
      <c r="B437" s="1086"/>
      <c r="C437" s="1086"/>
      <c r="D437" s="1086"/>
      <c r="E437" s="1086"/>
      <c r="F437" s="1076"/>
      <c r="G437" s="1142"/>
      <c r="H437" s="1076"/>
      <c r="I437" s="1086"/>
      <c r="J437" s="1103"/>
      <c r="K437" s="1103"/>
      <c r="L437" s="1103"/>
      <c r="M437" s="1103"/>
      <c r="N437" s="1103"/>
      <c r="O437" s="1103"/>
      <c r="P437" s="1103"/>
      <c r="Q437" s="1086"/>
      <c r="R437" s="1086"/>
      <c r="S437" s="1086"/>
      <c r="T437" s="1086"/>
      <c r="U437" s="1086"/>
      <c r="V437" s="1086"/>
      <c r="W437" s="1086"/>
      <c r="X437" s="1086"/>
      <c r="Y437" s="1086"/>
      <c r="Z437" s="1086"/>
      <c r="AA437" s="1086"/>
      <c r="AB437" s="1086"/>
      <c r="AC437" s="1086"/>
      <c r="AD437" s="1086"/>
      <c r="AE437" s="1086"/>
      <c r="AF437" s="1086"/>
    </row>
    <row r="438">
      <c r="A438" s="1086"/>
      <c r="B438" s="1086"/>
      <c r="C438" s="1086"/>
      <c r="D438" s="1086"/>
      <c r="E438" s="1086"/>
      <c r="F438" s="1076"/>
      <c r="G438" s="1142"/>
      <c r="H438" s="1076"/>
      <c r="I438" s="1086"/>
      <c r="J438" s="1103"/>
      <c r="K438" s="1103"/>
      <c r="L438" s="1103"/>
      <c r="M438" s="1103"/>
      <c r="N438" s="1103"/>
      <c r="O438" s="1103"/>
      <c r="P438" s="1103"/>
      <c r="Q438" s="1086"/>
      <c r="R438" s="1086"/>
      <c r="S438" s="1086"/>
      <c r="T438" s="1086"/>
      <c r="U438" s="1086"/>
      <c r="V438" s="1086"/>
      <c r="W438" s="1086"/>
      <c r="X438" s="1086"/>
      <c r="Y438" s="1086"/>
      <c r="Z438" s="1086"/>
      <c r="AA438" s="1086"/>
      <c r="AB438" s="1086"/>
      <c r="AC438" s="1086"/>
      <c r="AD438" s="1086"/>
      <c r="AE438" s="1086"/>
      <c r="AF438" s="1086"/>
    </row>
    <row r="439">
      <c r="A439" s="1086"/>
      <c r="B439" s="1086"/>
      <c r="C439" s="1086"/>
      <c r="D439" s="1086"/>
      <c r="E439" s="1086"/>
      <c r="F439" s="1076"/>
      <c r="G439" s="1142"/>
      <c r="H439" s="1076"/>
      <c r="I439" s="1086"/>
      <c r="J439" s="1103"/>
      <c r="K439" s="1103"/>
      <c r="L439" s="1103"/>
      <c r="M439" s="1103"/>
      <c r="N439" s="1103"/>
      <c r="O439" s="1103"/>
      <c r="P439" s="1103"/>
      <c r="Q439" s="1086"/>
      <c r="R439" s="1086"/>
      <c r="S439" s="1086"/>
      <c r="T439" s="1086"/>
      <c r="U439" s="1086"/>
      <c r="V439" s="1086"/>
      <c r="W439" s="1086"/>
      <c r="X439" s="1086"/>
      <c r="Y439" s="1086"/>
      <c r="Z439" s="1086"/>
      <c r="AA439" s="1086"/>
      <c r="AB439" s="1086"/>
      <c r="AC439" s="1086"/>
      <c r="AD439" s="1086"/>
      <c r="AE439" s="1086"/>
      <c r="AF439" s="1086"/>
    </row>
    <row r="440">
      <c r="A440" s="1086"/>
      <c r="B440" s="1086"/>
      <c r="C440" s="1086"/>
      <c r="D440" s="1086"/>
      <c r="E440" s="1086"/>
      <c r="F440" s="1076"/>
      <c r="G440" s="1142"/>
      <c r="H440" s="1076"/>
      <c r="I440" s="1086"/>
      <c r="J440" s="1103"/>
      <c r="K440" s="1103"/>
      <c r="L440" s="1103"/>
      <c r="M440" s="1103"/>
      <c r="N440" s="1103"/>
      <c r="O440" s="1103"/>
      <c r="P440" s="1103"/>
      <c r="Q440" s="1086"/>
      <c r="R440" s="1086"/>
      <c r="S440" s="1086"/>
      <c r="T440" s="1086"/>
      <c r="U440" s="1086"/>
      <c r="V440" s="1086"/>
      <c r="W440" s="1086"/>
      <c r="X440" s="1086"/>
      <c r="Y440" s="1086"/>
      <c r="Z440" s="1086"/>
      <c r="AA440" s="1086"/>
      <c r="AB440" s="1086"/>
      <c r="AC440" s="1086"/>
      <c r="AD440" s="1086"/>
      <c r="AE440" s="1086"/>
      <c r="AF440" s="1086"/>
    </row>
    <row r="441">
      <c r="A441" s="1086"/>
      <c r="B441" s="1086"/>
      <c r="C441" s="1086"/>
      <c r="D441" s="1086"/>
      <c r="E441" s="1086"/>
      <c r="F441" s="1076"/>
      <c r="G441" s="1142"/>
      <c r="H441" s="1076"/>
      <c r="I441" s="1086"/>
      <c r="J441" s="1103"/>
      <c r="K441" s="1103"/>
      <c r="L441" s="1103"/>
      <c r="M441" s="1103"/>
      <c r="N441" s="1103"/>
      <c r="O441" s="1103"/>
      <c r="P441" s="1103"/>
      <c r="Q441" s="1086"/>
      <c r="R441" s="1086"/>
      <c r="S441" s="1086"/>
      <c r="T441" s="1086"/>
      <c r="U441" s="1086"/>
      <c r="V441" s="1086"/>
      <c r="W441" s="1086"/>
      <c r="X441" s="1086"/>
      <c r="Y441" s="1086"/>
      <c r="Z441" s="1086"/>
      <c r="AA441" s="1086"/>
      <c r="AB441" s="1086"/>
      <c r="AC441" s="1086"/>
      <c r="AD441" s="1086"/>
      <c r="AE441" s="1086"/>
      <c r="AF441" s="1086"/>
    </row>
    <row r="442">
      <c r="A442" s="1086"/>
      <c r="B442" s="1086"/>
      <c r="C442" s="1086"/>
      <c r="D442" s="1086"/>
      <c r="E442" s="1086"/>
      <c r="F442" s="1076"/>
      <c r="G442" s="1142"/>
      <c r="H442" s="1076"/>
      <c r="I442" s="1086"/>
      <c r="J442" s="1103"/>
      <c r="K442" s="1103"/>
      <c r="L442" s="1103"/>
      <c r="M442" s="1103"/>
      <c r="N442" s="1103"/>
      <c r="O442" s="1103"/>
      <c r="P442" s="1103"/>
      <c r="Q442" s="1086"/>
      <c r="R442" s="1086"/>
      <c r="S442" s="1086"/>
      <c r="T442" s="1086"/>
      <c r="U442" s="1086"/>
      <c r="V442" s="1086"/>
      <c r="W442" s="1086"/>
      <c r="X442" s="1086"/>
      <c r="Y442" s="1086"/>
      <c r="Z442" s="1086"/>
      <c r="AA442" s="1086"/>
      <c r="AB442" s="1086"/>
      <c r="AC442" s="1086"/>
      <c r="AD442" s="1086"/>
      <c r="AE442" s="1086"/>
      <c r="AF442" s="1086"/>
    </row>
    <row r="443">
      <c r="A443" s="1086"/>
      <c r="B443" s="1086"/>
      <c r="C443" s="1086"/>
      <c r="D443" s="1086"/>
      <c r="E443" s="1086"/>
      <c r="F443" s="1076"/>
      <c r="G443" s="1142"/>
      <c r="H443" s="1076"/>
      <c r="I443" s="1086"/>
      <c r="J443" s="1103"/>
      <c r="K443" s="1103"/>
      <c r="L443" s="1103"/>
      <c r="M443" s="1103"/>
      <c r="N443" s="1103"/>
      <c r="O443" s="1103"/>
      <c r="P443" s="1103"/>
      <c r="Q443" s="1086"/>
      <c r="R443" s="1086"/>
      <c r="S443" s="1086"/>
      <c r="T443" s="1086"/>
      <c r="U443" s="1086"/>
      <c r="V443" s="1086"/>
      <c r="W443" s="1086"/>
      <c r="X443" s="1086"/>
      <c r="Y443" s="1086"/>
      <c r="Z443" s="1086"/>
      <c r="AA443" s="1086"/>
      <c r="AB443" s="1086"/>
      <c r="AC443" s="1086"/>
      <c r="AD443" s="1086"/>
      <c r="AE443" s="1086"/>
      <c r="AF443" s="1086"/>
    </row>
    <row r="444">
      <c r="A444" s="1086"/>
      <c r="B444" s="1086"/>
      <c r="C444" s="1086"/>
      <c r="D444" s="1086"/>
      <c r="E444" s="1086"/>
      <c r="F444" s="1076"/>
      <c r="G444" s="1142"/>
      <c r="H444" s="1076"/>
      <c r="I444" s="1086"/>
      <c r="J444" s="1103"/>
      <c r="K444" s="1103"/>
      <c r="L444" s="1103"/>
      <c r="M444" s="1103"/>
      <c r="N444" s="1103"/>
      <c r="O444" s="1103"/>
      <c r="P444" s="1103"/>
      <c r="Q444" s="1086"/>
      <c r="R444" s="1086"/>
      <c r="S444" s="1086"/>
      <c r="T444" s="1086"/>
      <c r="U444" s="1086"/>
      <c r="V444" s="1086"/>
      <c r="W444" s="1086"/>
      <c r="X444" s="1086"/>
      <c r="Y444" s="1086"/>
      <c r="Z444" s="1086"/>
      <c r="AA444" s="1086"/>
      <c r="AB444" s="1086"/>
      <c r="AC444" s="1086"/>
      <c r="AD444" s="1086"/>
      <c r="AE444" s="1086"/>
      <c r="AF444" s="1086"/>
    </row>
    <row r="445">
      <c r="A445" s="1086"/>
      <c r="B445" s="1086"/>
      <c r="C445" s="1086"/>
      <c r="D445" s="1086"/>
      <c r="E445" s="1086"/>
      <c r="F445" s="1076"/>
      <c r="G445" s="1142"/>
      <c r="H445" s="1076"/>
      <c r="I445" s="1086"/>
      <c r="J445" s="1103"/>
      <c r="K445" s="1103"/>
      <c r="L445" s="1103"/>
      <c r="M445" s="1103"/>
      <c r="N445" s="1103"/>
      <c r="O445" s="1103"/>
      <c r="P445" s="1103"/>
      <c r="Q445" s="1086"/>
      <c r="R445" s="1086"/>
      <c r="S445" s="1086"/>
      <c r="T445" s="1086"/>
      <c r="U445" s="1086"/>
      <c r="V445" s="1086"/>
      <c r="W445" s="1086"/>
      <c r="X445" s="1086"/>
      <c r="Y445" s="1086"/>
      <c r="Z445" s="1086"/>
      <c r="AA445" s="1086"/>
      <c r="AB445" s="1086"/>
      <c r="AC445" s="1086"/>
      <c r="AD445" s="1086"/>
      <c r="AE445" s="1086"/>
      <c r="AF445" s="1086"/>
    </row>
    <row r="446">
      <c r="A446" s="1086"/>
      <c r="B446" s="1086"/>
      <c r="C446" s="1086"/>
      <c r="D446" s="1086"/>
      <c r="E446" s="1086"/>
      <c r="F446" s="1076"/>
      <c r="G446" s="1142"/>
      <c r="H446" s="1076"/>
      <c r="I446" s="1086"/>
      <c r="J446" s="1103"/>
      <c r="K446" s="1103"/>
      <c r="L446" s="1103"/>
      <c r="M446" s="1103"/>
      <c r="N446" s="1103"/>
      <c r="O446" s="1103"/>
      <c r="P446" s="1103"/>
      <c r="Q446" s="1086"/>
      <c r="R446" s="1086"/>
      <c r="S446" s="1086"/>
      <c r="T446" s="1086"/>
      <c r="U446" s="1086"/>
      <c r="V446" s="1086"/>
      <c r="W446" s="1086"/>
      <c r="X446" s="1086"/>
      <c r="Y446" s="1086"/>
      <c r="Z446" s="1086"/>
      <c r="AA446" s="1086"/>
      <c r="AB446" s="1086"/>
      <c r="AC446" s="1086"/>
      <c r="AD446" s="1086"/>
      <c r="AE446" s="1086"/>
      <c r="AF446" s="1086"/>
    </row>
    <row r="447">
      <c r="A447" s="1086"/>
      <c r="B447" s="1086"/>
      <c r="C447" s="1086"/>
      <c r="D447" s="1086"/>
      <c r="E447" s="1086"/>
      <c r="F447" s="1076"/>
      <c r="G447" s="1142"/>
      <c r="H447" s="1076"/>
      <c r="I447" s="1086"/>
      <c r="J447" s="1103"/>
      <c r="K447" s="1103"/>
      <c r="L447" s="1103"/>
      <c r="M447" s="1103"/>
      <c r="N447" s="1103"/>
      <c r="O447" s="1103"/>
      <c r="P447" s="1103"/>
      <c r="Q447" s="1086"/>
      <c r="R447" s="1086"/>
      <c r="S447" s="1086"/>
      <c r="T447" s="1086"/>
      <c r="U447" s="1086"/>
      <c r="V447" s="1086"/>
      <c r="W447" s="1086"/>
      <c r="X447" s="1086"/>
      <c r="Y447" s="1086"/>
      <c r="Z447" s="1086"/>
      <c r="AA447" s="1086"/>
      <c r="AB447" s="1086"/>
      <c r="AC447" s="1086"/>
      <c r="AD447" s="1086"/>
      <c r="AE447" s="1086"/>
      <c r="AF447" s="1086"/>
    </row>
    <row r="448">
      <c r="A448" s="1086"/>
      <c r="B448" s="1086"/>
      <c r="C448" s="1086"/>
      <c r="D448" s="1086"/>
      <c r="E448" s="1086"/>
      <c r="F448" s="1076"/>
      <c r="G448" s="1142"/>
      <c r="H448" s="1076"/>
      <c r="I448" s="1086"/>
      <c r="J448" s="1103"/>
      <c r="K448" s="1103"/>
      <c r="L448" s="1103"/>
      <c r="M448" s="1103"/>
      <c r="N448" s="1103"/>
      <c r="O448" s="1103"/>
      <c r="P448" s="1103"/>
      <c r="Q448" s="1086"/>
      <c r="R448" s="1086"/>
      <c r="S448" s="1086"/>
      <c r="T448" s="1086"/>
      <c r="U448" s="1086"/>
      <c r="V448" s="1086"/>
      <c r="W448" s="1086"/>
      <c r="X448" s="1086"/>
      <c r="Y448" s="1086"/>
      <c r="Z448" s="1086"/>
      <c r="AA448" s="1086"/>
      <c r="AB448" s="1086"/>
      <c r="AC448" s="1086"/>
      <c r="AD448" s="1086"/>
      <c r="AE448" s="1086"/>
      <c r="AF448" s="1086"/>
    </row>
    <row r="449">
      <c r="A449" s="1086"/>
      <c r="B449" s="1086"/>
      <c r="C449" s="1086"/>
      <c r="D449" s="1086"/>
      <c r="E449" s="1086"/>
      <c r="F449" s="1076"/>
      <c r="G449" s="1142"/>
      <c r="H449" s="1076"/>
      <c r="I449" s="1086"/>
      <c r="J449" s="1103"/>
      <c r="K449" s="1103"/>
      <c r="L449" s="1103"/>
      <c r="M449" s="1103"/>
      <c r="N449" s="1103"/>
      <c r="O449" s="1103"/>
      <c r="P449" s="1103"/>
      <c r="Q449" s="1086"/>
      <c r="R449" s="1086"/>
      <c r="S449" s="1086"/>
      <c r="T449" s="1086"/>
      <c r="U449" s="1086"/>
      <c r="V449" s="1086"/>
      <c r="W449" s="1086"/>
      <c r="X449" s="1086"/>
      <c r="Y449" s="1086"/>
      <c r="Z449" s="1086"/>
      <c r="AA449" s="1086"/>
      <c r="AB449" s="1086"/>
      <c r="AC449" s="1086"/>
      <c r="AD449" s="1086"/>
      <c r="AE449" s="1086"/>
      <c r="AF449" s="1086"/>
    </row>
    <row r="450">
      <c r="A450" s="1086"/>
      <c r="B450" s="1086"/>
      <c r="C450" s="1086"/>
      <c r="D450" s="1086"/>
      <c r="E450" s="1086"/>
      <c r="F450" s="1076"/>
      <c r="G450" s="1142"/>
      <c r="H450" s="1076"/>
      <c r="I450" s="1086"/>
      <c r="J450" s="1103"/>
      <c r="K450" s="1103"/>
      <c r="L450" s="1103"/>
      <c r="M450" s="1103"/>
      <c r="N450" s="1103"/>
      <c r="O450" s="1103"/>
      <c r="P450" s="1103"/>
      <c r="Q450" s="1086"/>
      <c r="R450" s="1086"/>
      <c r="S450" s="1086"/>
      <c r="T450" s="1086"/>
      <c r="U450" s="1086"/>
      <c r="V450" s="1086"/>
      <c r="W450" s="1086"/>
      <c r="X450" s="1086"/>
      <c r="Y450" s="1086"/>
      <c r="Z450" s="1086"/>
      <c r="AA450" s="1086"/>
      <c r="AB450" s="1086"/>
      <c r="AC450" s="1086"/>
      <c r="AD450" s="1086"/>
      <c r="AE450" s="1086"/>
      <c r="AF450" s="1086"/>
    </row>
    <row r="451">
      <c r="A451" s="1086"/>
      <c r="B451" s="1086"/>
      <c r="C451" s="1086"/>
      <c r="D451" s="1086"/>
      <c r="E451" s="1086"/>
      <c r="F451" s="1076"/>
      <c r="G451" s="1142"/>
      <c r="H451" s="1076"/>
      <c r="I451" s="1086"/>
      <c r="J451" s="1103"/>
      <c r="K451" s="1103"/>
      <c r="L451" s="1103"/>
      <c r="M451" s="1103"/>
      <c r="N451" s="1103"/>
      <c r="O451" s="1103"/>
      <c r="P451" s="1103"/>
      <c r="Q451" s="1086"/>
      <c r="R451" s="1086"/>
      <c r="S451" s="1086"/>
      <c r="T451" s="1086"/>
      <c r="U451" s="1086"/>
      <c r="V451" s="1086"/>
      <c r="W451" s="1086"/>
      <c r="X451" s="1086"/>
      <c r="Y451" s="1086"/>
      <c r="Z451" s="1086"/>
      <c r="AA451" s="1086"/>
      <c r="AB451" s="1086"/>
      <c r="AC451" s="1086"/>
      <c r="AD451" s="1086"/>
      <c r="AE451" s="1086"/>
      <c r="AF451" s="1086"/>
    </row>
    <row r="452">
      <c r="A452" s="1086"/>
      <c r="B452" s="1086"/>
      <c r="C452" s="1086"/>
      <c r="D452" s="1086"/>
      <c r="E452" s="1086"/>
      <c r="F452" s="1076"/>
      <c r="G452" s="1142"/>
      <c r="H452" s="1076"/>
      <c r="I452" s="1086"/>
      <c r="J452" s="1103"/>
      <c r="K452" s="1103"/>
      <c r="L452" s="1103"/>
      <c r="M452" s="1103"/>
      <c r="N452" s="1103"/>
      <c r="O452" s="1103"/>
      <c r="P452" s="1103"/>
      <c r="Q452" s="1086"/>
      <c r="R452" s="1086"/>
      <c r="S452" s="1086"/>
      <c r="T452" s="1086"/>
      <c r="U452" s="1086"/>
      <c r="V452" s="1086"/>
      <c r="W452" s="1086"/>
      <c r="X452" s="1086"/>
      <c r="Y452" s="1086"/>
      <c r="Z452" s="1086"/>
      <c r="AA452" s="1086"/>
      <c r="AB452" s="1086"/>
      <c r="AC452" s="1086"/>
      <c r="AD452" s="1086"/>
      <c r="AE452" s="1086"/>
      <c r="AF452" s="1086"/>
    </row>
    <row r="453">
      <c r="A453" s="1086"/>
      <c r="B453" s="1086"/>
      <c r="C453" s="1086"/>
      <c r="D453" s="1086"/>
      <c r="E453" s="1086"/>
      <c r="F453" s="1076"/>
      <c r="G453" s="1142"/>
      <c r="H453" s="1076"/>
      <c r="I453" s="1086"/>
      <c r="J453" s="1103"/>
      <c r="K453" s="1103"/>
      <c r="L453" s="1103"/>
      <c r="M453" s="1103"/>
      <c r="N453" s="1103"/>
      <c r="O453" s="1103"/>
      <c r="P453" s="1103"/>
      <c r="Q453" s="1086"/>
      <c r="R453" s="1086"/>
      <c r="S453" s="1086"/>
      <c r="T453" s="1086"/>
      <c r="U453" s="1086"/>
      <c r="V453" s="1086"/>
      <c r="W453" s="1086"/>
      <c r="X453" s="1086"/>
      <c r="Y453" s="1086"/>
      <c r="Z453" s="1086"/>
      <c r="AA453" s="1086"/>
      <c r="AB453" s="1086"/>
      <c r="AC453" s="1086"/>
      <c r="AD453" s="1086"/>
      <c r="AE453" s="1086"/>
      <c r="AF453" s="1086"/>
    </row>
    <row r="454">
      <c r="A454" s="1086"/>
      <c r="B454" s="1086"/>
      <c r="C454" s="1086"/>
      <c r="D454" s="1086"/>
      <c r="E454" s="1086"/>
      <c r="F454" s="1076"/>
      <c r="G454" s="1142"/>
      <c r="H454" s="1076"/>
      <c r="I454" s="1086"/>
      <c r="J454" s="1103"/>
      <c r="K454" s="1103"/>
      <c r="L454" s="1103"/>
      <c r="M454" s="1103"/>
      <c r="N454" s="1103"/>
      <c r="O454" s="1103"/>
      <c r="P454" s="1103"/>
      <c r="Q454" s="1086"/>
      <c r="R454" s="1086"/>
      <c r="S454" s="1086"/>
      <c r="T454" s="1086"/>
      <c r="U454" s="1086"/>
      <c r="V454" s="1086"/>
      <c r="W454" s="1086"/>
      <c r="X454" s="1086"/>
      <c r="Y454" s="1086"/>
      <c r="Z454" s="1086"/>
      <c r="AA454" s="1086"/>
      <c r="AB454" s="1086"/>
      <c r="AC454" s="1086"/>
      <c r="AD454" s="1086"/>
      <c r="AE454" s="1086"/>
      <c r="AF454" s="1086"/>
    </row>
    <row r="455">
      <c r="A455" s="1086"/>
      <c r="B455" s="1086"/>
      <c r="C455" s="1086"/>
      <c r="D455" s="1086"/>
      <c r="E455" s="1086"/>
      <c r="F455" s="1076"/>
      <c r="G455" s="1142"/>
      <c r="H455" s="1076"/>
      <c r="I455" s="1086"/>
      <c r="J455" s="1103"/>
      <c r="K455" s="1103"/>
      <c r="L455" s="1103"/>
      <c r="M455" s="1103"/>
      <c r="N455" s="1103"/>
      <c r="O455" s="1103"/>
      <c r="P455" s="1103"/>
      <c r="Q455" s="1086"/>
      <c r="R455" s="1086"/>
      <c r="S455" s="1086"/>
      <c r="T455" s="1086"/>
      <c r="U455" s="1086"/>
      <c r="V455" s="1086"/>
      <c r="W455" s="1086"/>
      <c r="X455" s="1086"/>
      <c r="Y455" s="1086"/>
      <c r="Z455" s="1086"/>
      <c r="AA455" s="1086"/>
      <c r="AB455" s="1086"/>
      <c r="AC455" s="1086"/>
      <c r="AD455" s="1086"/>
      <c r="AE455" s="1086"/>
      <c r="AF455" s="1086"/>
    </row>
    <row r="456">
      <c r="A456" s="1086"/>
      <c r="B456" s="1086"/>
      <c r="C456" s="1086"/>
      <c r="D456" s="1086"/>
      <c r="E456" s="1086"/>
      <c r="F456" s="1076"/>
      <c r="G456" s="1142"/>
      <c r="H456" s="1076"/>
      <c r="I456" s="1086"/>
      <c r="J456" s="1103"/>
      <c r="K456" s="1103"/>
      <c r="L456" s="1103"/>
      <c r="M456" s="1103"/>
      <c r="N456" s="1103"/>
      <c r="O456" s="1103"/>
      <c r="P456" s="1103"/>
      <c r="Q456" s="1086"/>
      <c r="R456" s="1086"/>
      <c r="S456" s="1086"/>
      <c r="T456" s="1086"/>
      <c r="U456" s="1086"/>
      <c r="V456" s="1086"/>
      <c r="W456" s="1086"/>
      <c r="X456" s="1086"/>
      <c r="Y456" s="1086"/>
      <c r="Z456" s="1086"/>
      <c r="AA456" s="1086"/>
      <c r="AB456" s="1086"/>
      <c r="AC456" s="1086"/>
      <c r="AD456" s="1086"/>
      <c r="AE456" s="1086"/>
      <c r="AF456" s="1086"/>
    </row>
    <row r="457">
      <c r="A457" s="1086"/>
      <c r="B457" s="1086"/>
      <c r="C457" s="1086"/>
      <c r="D457" s="1086"/>
      <c r="E457" s="1086"/>
      <c r="F457" s="1076"/>
      <c r="G457" s="1142"/>
      <c r="H457" s="1076"/>
      <c r="I457" s="1086"/>
      <c r="J457" s="1103"/>
      <c r="K457" s="1103"/>
      <c r="L457" s="1103"/>
      <c r="M457" s="1103"/>
      <c r="N457" s="1103"/>
      <c r="O457" s="1103"/>
      <c r="P457" s="1103"/>
      <c r="Q457" s="1086"/>
      <c r="R457" s="1086"/>
      <c r="S457" s="1086"/>
      <c r="T457" s="1086"/>
      <c r="U457" s="1086"/>
      <c r="V457" s="1086"/>
      <c r="W457" s="1086"/>
      <c r="X457" s="1086"/>
      <c r="Y457" s="1086"/>
      <c r="Z457" s="1086"/>
      <c r="AA457" s="1086"/>
      <c r="AB457" s="1086"/>
      <c r="AC457" s="1086"/>
      <c r="AD457" s="1086"/>
      <c r="AE457" s="1086"/>
      <c r="AF457" s="1086"/>
    </row>
    <row r="458">
      <c r="A458" s="1086"/>
      <c r="B458" s="1086"/>
      <c r="C458" s="1086"/>
      <c r="D458" s="1086"/>
      <c r="E458" s="1086"/>
      <c r="F458" s="1076"/>
      <c r="G458" s="1142"/>
      <c r="H458" s="1076"/>
      <c r="I458" s="1086"/>
      <c r="J458" s="1103"/>
      <c r="K458" s="1103"/>
      <c r="L458" s="1103"/>
      <c r="M458" s="1103"/>
      <c r="N458" s="1103"/>
      <c r="O458" s="1103"/>
      <c r="P458" s="1103"/>
      <c r="Q458" s="1086"/>
      <c r="R458" s="1086"/>
      <c r="S458" s="1086"/>
      <c r="T458" s="1086"/>
      <c r="U458" s="1086"/>
      <c r="V458" s="1086"/>
      <c r="W458" s="1086"/>
      <c r="X458" s="1086"/>
      <c r="Y458" s="1086"/>
      <c r="Z458" s="1086"/>
      <c r="AA458" s="1086"/>
      <c r="AB458" s="1086"/>
      <c r="AC458" s="1086"/>
      <c r="AD458" s="1086"/>
      <c r="AE458" s="1086"/>
      <c r="AF458" s="1086"/>
    </row>
    <row r="459">
      <c r="A459" s="1086"/>
      <c r="B459" s="1086"/>
      <c r="C459" s="1086"/>
      <c r="D459" s="1086"/>
      <c r="E459" s="1086"/>
      <c r="F459" s="1076"/>
      <c r="G459" s="1142"/>
      <c r="H459" s="1076"/>
      <c r="I459" s="1086"/>
      <c r="J459" s="1103"/>
      <c r="K459" s="1103"/>
      <c r="L459" s="1103"/>
      <c r="M459" s="1103"/>
      <c r="N459" s="1103"/>
      <c r="O459" s="1103"/>
      <c r="P459" s="1103"/>
      <c r="Q459" s="1086"/>
      <c r="R459" s="1086"/>
      <c r="S459" s="1086"/>
      <c r="T459" s="1086"/>
      <c r="U459" s="1086"/>
      <c r="V459" s="1086"/>
      <c r="W459" s="1086"/>
      <c r="X459" s="1086"/>
      <c r="Y459" s="1086"/>
      <c r="Z459" s="1086"/>
      <c r="AA459" s="1086"/>
      <c r="AB459" s="1086"/>
      <c r="AC459" s="1086"/>
      <c r="AD459" s="1086"/>
      <c r="AE459" s="1086"/>
      <c r="AF459" s="1086"/>
    </row>
    <row r="460">
      <c r="A460" s="1086"/>
      <c r="B460" s="1086"/>
      <c r="C460" s="1086"/>
      <c r="D460" s="1086"/>
      <c r="E460" s="1086"/>
      <c r="F460" s="1076"/>
      <c r="G460" s="1142"/>
      <c r="H460" s="1076"/>
      <c r="I460" s="1086"/>
      <c r="J460" s="1103"/>
      <c r="K460" s="1103"/>
      <c r="L460" s="1103"/>
      <c r="M460" s="1103"/>
      <c r="N460" s="1103"/>
      <c r="O460" s="1103"/>
      <c r="P460" s="1103"/>
      <c r="Q460" s="1086"/>
      <c r="R460" s="1086"/>
      <c r="S460" s="1086"/>
      <c r="T460" s="1086"/>
      <c r="U460" s="1086"/>
      <c r="V460" s="1086"/>
      <c r="W460" s="1086"/>
      <c r="X460" s="1086"/>
      <c r="Y460" s="1086"/>
      <c r="Z460" s="1086"/>
      <c r="AA460" s="1086"/>
      <c r="AB460" s="1086"/>
      <c r="AC460" s="1086"/>
      <c r="AD460" s="1086"/>
      <c r="AE460" s="1086"/>
      <c r="AF460" s="1086"/>
    </row>
    <row r="461">
      <c r="A461" s="1086"/>
      <c r="B461" s="1086"/>
      <c r="C461" s="1086"/>
      <c r="D461" s="1086"/>
      <c r="E461" s="1086"/>
      <c r="F461" s="1076"/>
      <c r="G461" s="1142"/>
      <c r="H461" s="1076"/>
      <c r="I461" s="1086"/>
      <c r="J461" s="1103"/>
      <c r="K461" s="1103"/>
      <c r="L461" s="1103"/>
      <c r="M461" s="1103"/>
      <c r="N461" s="1103"/>
      <c r="O461" s="1103"/>
      <c r="P461" s="1103"/>
      <c r="Q461" s="1086"/>
      <c r="R461" s="1086"/>
      <c r="S461" s="1086"/>
      <c r="T461" s="1086"/>
      <c r="U461" s="1086"/>
      <c r="V461" s="1086"/>
      <c r="W461" s="1086"/>
      <c r="X461" s="1086"/>
      <c r="Y461" s="1086"/>
      <c r="Z461" s="1086"/>
      <c r="AA461" s="1086"/>
      <c r="AB461" s="1086"/>
      <c r="AC461" s="1086"/>
      <c r="AD461" s="1086"/>
      <c r="AE461" s="1086"/>
      <c r="AF461" s="1086"/>
    </row>
    <row r="462">
      <c r="A462" s="1086"/>
      <c r="B462" s="1086"/>
      <c r="C462" s="1086"/>
      <c r="D462" s="1086"/>
      <c r="E462" s="1086"/>
      <c r="F462" s="1076"/>
      <c r="G462" s="1142"/>
      <c r="H462" s="1076"/>
      <c r="I462" s="1086"/>
      <c r="J462" s="1103"/>
      <c r="K462" s="1103"/>
      <c r="L462" s="1103"/>
      <c r="M462" s="1103"/>
      <c r="N462" s="1103"/>
      <c r="O462" s="1103"/>
      <c r="P462" s="1103"/>
      <c r="Q462" s="1086"/>
      <c r="R462" s="1086"/>
      <c r="S462" s="1086"/>
      <c r="T462" s="1086"/>
      <c r="U462" s="1086"/>
      <c r="V462" s="1086"/>
      <c r="W462" s="1086"/>
      <c r="X462" s="1086"/>
      <c r="Y462" s="1086"/>
      <c r="Z462" s="1086"/>
      <c r="AA462" s="1086"/>
      <c r="AB462" s="1086"/>
      <c r="AC462" s="1086"/>
      <c r="AD462" s="1086"/>
      <c r="AE462" s="1086"/>
      <c r="AF462" s="1086"/>
    </row>
    <row r="463">
      <c r="A463" s="1086"/>
      <c r="B463" s="1086"/>
      <c r="C463" s="1086"/>
      <c r="D463" s="1086"/>
      <c r="E463" s="1086"/>
      <c r="F463" s="1076"/>
      <c r="G463" s="1142"/>
      <c r="H463" s="1076"/>
      <c r="I463" s="1086"/>
      <c r="J463" s="1103"/>
      <c r="K463" s="1103"/>
      <c r="L463" s="1103"/>
      <c r="M463" s="1103"/>
      <c r="N463" s="1103"/>
      <c r="O463" s="1103"/>
      <c r="P463" s="1103"/>
      <c r="Q463" s="1086"/>
      <c r="R463" s="1086"/>
      <c r="S463" s="1086"/>
      <c r="T463" s="1086"/>
      <c r="U463" s="1086"/>
      <c r="V463" s="1086"/>
      <c r="W463" s="1086"/>
      <c r="X463" s="1086"/>
      <c r="Y463" s="1086"/>
      <c r="Z463" s="1086"/>
      <c r="AA463" s="1086"/>
      <c r="AB463" s="1086"/>
      <c r="AC463" s="1086"/>
      <c r="AD463" s="1086"/>
      <c r="AE463" s="1086"/>
      <c r="AF463" s="1086"/>
    </row>
    <row r="464">
      <c r="A464" s="1086"/>
      <c r="B464" s="1086"/>
      <c r="C464" s="1086"/>
      <c r="D464" s="1086"/>
      <c r="E464" s="1086"/>
      <c r="F464" s="1076"/>
      <c r="G464" s="1142"/>
      <c r="H464" s="1076"/>
      <c r="I464" s="1086"/>
      <c r="J464" s="1103"/>
      <c r="K464" s="1103"/>
      <c r="L464" s="1103"/>
      <c r="M464" s="1103"/>
      <c r="N464" s="1103"/>
      <c r="O464" s="1103"/>
      <c r="P464" s="1103"/>
      <c r="Q464" s="1086"/>
      <c r="R464" s="1086"/>
      <c r="S464" s="1086"/>
      <c r="T464" s="1086"/>
      <c r="U464" s="1086"/>
      <c r="V464" s="1086"/>
      <c r="W464" s="1086"/>
      <c r="X464" s="1086"/>
      <c r="Y464" s="1086"/>
      <c r="Z464" s="1086"/>
      <c r="AA464" s="1086"/>
      <c r="AB464" s="1086"/>
      <c r="AC464" s="1086"/>
      <c r="AD464" s="1086"/>
      <c r="AE464" s="1086"/>
      <c r="AF464" s="1086"/>
    </row>
    <row r="465">
      <c r="A465" s="1086"/>
      <c r="B465" s="1086"/>
      <c r="C465" s="1086"/>
      <c r="D465" s="1086"/>
      <c r="E465" s="1086"/>
      <c r="F465" s="1076"/>
      <c r="G465" s="1142"/>
      <c r="H465" s="1076"/>
      <c r="I465" s="1086"/>
      <c r="J465" s="1103"/>
      <c r="K465" s="1103"/>
      <c r="L465" s="1103"/>
      <c r="M465" s="1103"/>
      <c r="N465" s="1103"/>
      <c r="O465" s="1103"/>
      <c r="P465" s="1103"/>
      <c r="Q465" s="1086"/>
      <c r="R465" s="1086"/>
      <c r="S465" s="1086"/>
      <c r="T465" s="1086"/>
      <c r="U465" s="1086"/>
      <c r="V465" s="1086"/>
      <c r="W465" s="1086"/>
      <c r="X465" s="1086"/>
      <c r="Y465" s="1086"/>
      <c r="Z465" s="1086"/>
      <c r="AA465" s="1086"/>
      <c r="AB465" s="1086"/>
      <c r="AC465" s="1086"/>
      <c r="AD465" s="1086"/>
      <c r="AE465" s="1086"/>
      <c r="AF465" s="1086"/>
    </row>
    <row r="466">
      <c r="A466" s="1086"/>
      <c r="B466" s="1086"/>
      <c r="C466" s="1086"/>
      <c r="D466" s="1086"/>
      <c r="E466" s="1086"/>
      <c r="F466" s="1076"/>
      <c r="G466" s="1142"/>
      <c r="H466" s="1076"/>
      <c r="I466" s="1086"/>
      <c r="J466" s="1103"/>
      <c r="K466" s="1103"/>
      <c r="L466" s="1103"/>
      <c r="M466" s="1103"/>
      <c r="N466" s="1103"/>
      <c r="O466" s="1103"/>
      <c r="P466" s="1103"/>
      <c r="Q466" s="1086"/>
      <c r="R466" s="1086"/>
      <c r="S466" s="1086"/>
      <c r="T466" s="1086"/>
      <c r="U466" s="1086"/>
      <c r="V466" s="1086"/>
      <c r="W466" s="1086"/>
      <c r="X466" s="1086"/>
      <c r="Y466" s="1086"/>
      <c r="Z466" s="1086"/>
      <c r="AA466" s="1086"/>
      <c r="AB466" s="1086"/>
      <c r="AC466" s="1086"/>
      <c r="AD466" s="1086"/>
      <c r="AE466" s="1086"/>
      <c r="AF466" s="1086"/>
    </row>
    <row r="467">
      <c r="A467" s="1086"/>
      <c r="B467" s="1086"/>
      <c r="C467" s="1086"/>
      <c r="D467" s="1086"/>
      <c r="E467" s="1086"/>
      <c r="F467" s="1076"/>
      <c r="G467" s="1142"/>
      <c r="H467" s="1076"/>
      <c r="I467" s="1086"/>
      <c r="J467" s="1103"/>
      <c r="K467" s="1103"/>
      <c r="L467" s="1103"/>
      <c r="M467" s="1103"/>
      <c r="N467" s="1103"/>
      <c r="O467" s="1103"/>
      <c r="P467" s="1103"/>
      <c r="Q467" s="1086"/>
      <c r="R467" s="1086"/>
      <c r="S467" s="1086"/>
      <c r="T467" s="1086"/>
      <c r="U467" s="1086"/>
      <c r="V467" s="1086"/>
      <c r="W467" s="1086"/>
      <c r="X467" s="1086"/>
      <c r="Y467" s="1086"/>
      <c r="Z467" s="1086"/>
      <c r="AA467" s="1086"/>
      <c r="AB467" s="1086"/>
      <c r="AC467" s="1086"/>
      <c r="AD467" s="1086"/>
      <c r="AE467" s="1086"/>
      <c r="AF467" s="1086"/>
    </row>
    <row r="468">
      <c r="A468" s="1086"/>
      <c r="B468" s="1086"/>
      <c r="C468" s="1086"/>
      <c r="D468" s="1086"/>
      <c r="E468" s="1086"/>
      <c r="F468" s="1076"/>
      <c r="G468" s="1142"/>
      <c r="H468" s="1076"/>
      <c r="I468" s="1086"/>
      <c r="J468" s="1103"/>
      <c r="K468" s="1103"/>
      <c r="L468" s="1103"/>
      <c r="M468" s="1103"/>
      <c r="N468" s="1103"/>
      <c r="O468" s="1103"/>
      <c r="P468" s="1103"/>
      <c r="Q468" s="1086"/>
      <c r="R468" s="1086"/>
      <c r="S468" s="1086"/>
      <c r="T468" s="1086"/>
      <c r="U468" s="1086"/>
      <c r="V468" s="1086"/>
      <c r="W468" s="1086"/>
      <c r="X468" s="1086"/>
      <c r="Y468" s="1086"/>
      <c r="Z468" s="1086"/>
      <c r="AA468" s="1086"/>
      <c r="AB468" s="1086"/>
      <c r="AC468" s="1086"/>
      <c r="AD468" s="1086"/>
      <c r="AE468" s="1086"/>
      <c r="AF468" s="1086"/>
    </row>
    <row r="469">
      <c r="A469" s="1086"/>
      <c r="B469" s="1086"/>
      <c r="C469" s="1086"/>
      <c r="D469" s="1086"/>
      <c r="E469" s="1086"/>
      <c r="F469" s="1076"/>
      <c r="G469" s="1142"/>
      <c r="H469" s="1076"/>
      <c r="I469" s="1086"/>
      <c r="J469" s="1103"/>
      <c r="K469" s="1103"/>
      <c r="L469" s="1103"/>
      <c r="M469" s="1103"/>
      <c r="N469" s="1103"/>
      <c r="O469" s="1103"/>
      <c r="P469" s="1103"/>
      <c r="Q469" s="1086"/>
      <c r="R469" s="1086"/>
      <c r="S469" s="1086"/>
      <c r="T469" s="1086"/>
      <c r="U469" s="1086"/>
      <c r="V469" s="1086"/>
      <c r="W469" s="1086"/>
      <c r="X469" s="1086"/>
      <c r="Y469" s="1086"/>
      <c r="Z469" s="1086"/>
      <c r="AA469" s="1086"/>
      <c r="AB469" s="1086"/>
      <c r="AC469" s="1086"/>
      <c r="AD469" s="1086"/>
      <c r="AE469" s="1086"/>
      <c r="AF469" s="1086"/>
    </row>
    <row r="470">
      <c r="A470" s="1086"/>
      <c r="B470" s="1086"/>
      <c r="C470" s="1086"/>
      <c r="D470" s="1086"/>
      <c r="E470" s="1086"/>
      <c r="F470" s="1076"/>
      <c r="G470" s="1142"/>
      <c r="H470" s="1076"/>
      <c r="I470" s="1086"/>
      <c r="J470" s="1103"/>
      <c r="K470" s="1103"/>
      <c r="L470" s="1103"/>
      <c r="M470" s="1103"/>
      <c r="N470" s="1103"/>
      <c r="O470" s="1103"/>
      <c r="P470" s="1103"/>
      <c r="Q470" s="1086"/>
      <c r="R470" s="1086"/>
      <c r="S470" s="1086"/>
      <c r="T470" s="1086"/>
      <c r="U470" s="1086"/>
      <c r="V470" s="1086"/>
      <c r="W470" s="1086"/>
      <c r="X470" s="1086"/>
      <c r="Y470" s="1086"/>
      <c r="Z470" s="1086"/>
      <c r="AA470" s="1086"/>
      <c r="AB470" s="1086"/>
      <c r="AC470" s="1086"/>
      <c r="AD470" s="1086"/>
      <c r="AE470" s="1086"/>
      <c r="AF470" s="1086"/>
    </row>
    <row r="471">
      <c r="A471" s="1086"/>
      <c r="B471" s="1086"/>
      <c r="C471" s="1086"/>
      <c r="D471" s="1086"/>
      <c r="E471" s="1086"/>
      <c r="F471" s="1076"/>
      <c r="G471" s="1142"/>
      <c r="H471" s="1076"/>
      <c r="I471" s="1086"/>
      <c r="J471" s="1103"/>
      <c r="K471" s="1103"/>
      <c r="L471" s="1103"/>
      <c r="M471" s="1103"/>
      <c r="N471" s="1103"/>
      <c r="O471" s="1103"/>
      <c r="P471" s="1103"/>
      <c r="Q471" s="1086"/>
      <c r="R471" s="1086"/>
      <c r="S471" s="1086"/>
      <c r="T471" s="1086"/>
      <c r="U471" s="1086"/>
      <c r="V471" s="1086"/>
      <c r="W471" s="1086"/>
      <c r="X471" s="1086"/>
      <c r="Y471" s="1086"/>
      <c r="Z471" s="1086"/>
      <c r="AA471" s="1086"/>
      <c r="AB471" s="1086"/>
      <c r="AC471" s="1086"/>
      <c r="AD471" s="1086"/>
      <c r="AE471" s="1086"/>
      <c r="AF471" s="1086"/>
    </row>
    <row r="472">
      <c r="A472" s="1086"/>
      <c r="B472" s="1086"/>
      <c r="C472" s="1086"/>
      <c r="D472" s="1086"/>
      <c r="E472" s="1086"/>
      <c r="F472" s="1076"/>
      <c r="G472" s="1142"/>
      <c r="H472" s="1076"/>
      <c r="I472" s="1086"/>
      <c r="J472" s="1103"/>
      <c r="K472" s="1103"/>
      <c r="L472" s="1103"/>
      <c r="M472" s="1103"/>
      <c r="N472" s="1103"/>
      <c r="O472" s="1103"/>
      <c r="P472" s="1103"/>
      <c r="Q472" s="1086"/>
      <c r="R472" s="1086"/>
      <c r="S472" s="1086"/>
      <c r="T472" s="1086"/>
      <c r="U472" s="1086"/>
      <c r="V472" s="1086"/>
      <c r="W472" s="1086"/>
      <c r="X472" s="1086"/>
      <c r="Y472" s="1086"/>
      <c r="Z472" s="1086"/>
      <c r="AA472" s="1086"/>
      <c r="AB472" s="1086"/>
      <c r="AC472" s="1086"/>
      <c r="AD472" s="1086"/>
      <c r="AE472" s="1086"/>
      <c r="AF472" s="1086"/>
    </row>
    <row r="473">
      <c r="A473" s="1086"/>
      <c r="B473" s="1086"/>
      <c r="C473" s="1086"/>
      <c r="D473" s="1086"/>
      <c r="E473" s="1086"/>
      <c r="F473" s="1076"/>
      <c r="G473" s="1142"/>
      <c r="H473" s="1076"/>
      <c r="I473" s="1086"/>
      <c r="J473" s="1103"/>
      <c r="K473" s="1103"/>
      <c r="L473" s="1103"/>
      <c r="M473" s="1103"/>
      <c r="N473" s="1103"/>
      <c r="O473" s="1103"/>
      <c r="P473" s="1103"/>
      <c r="Q473" s="1086"/>
      <c r="R473" s="1086"/>
      <c r="S473" s="1086"/>
      <c r="T473" s="1086"/>
      <c r="U473" s="1086"/>
      <c r="V473" s="1086"/>
      <c r="W473" s="1086"/>
      <c r="X473" s="1086"/>
      <c r="Y473" s="1086"/>
      <c r="Z473" s="1086"/>
      <c r="AA473" s="1086"/>
      <c r="AB473" s="1086"/>
      <c r="AC473" s="1086"/>
      <c r="AD473" s="1086"/>
      <c r="AE473" s="1086"/>
      <c r="AF473" s="1086"/>
    </row>
    <row r="474">
      <c r="A474" s="1086"/>
      <c r="B474" s="1086"/>
      <c r="C474" s="1086"/>
      <c r="D474" s="1086"/>
      <c r="E474" s="1086"/>
      <c r="F474" s="1076"/>
      <c r="G474" s="1142"/>
      <c r="H474" s="1076"/>
      <c r="I474" s="1086"/>
      <c r="J474" s="1103"/>
      <c r="K474" s="1103"/>
      <c r="L474" s="1103"/>
      <c r="M474" s="1103"/>
      <c r="N474" s="1103"/>
      <c r="O474" s="1103"/>
      <c r="P474" s="1103"/>
      <c r="Q474" s="1086"/>
      <c r="R474" s="1086"/>
      <c r="S474" s="1086"/>
      <c r="T474" s="1086"/>
      <c r="U474" s="1086"/>
      <c r="V474" s="1086"/>
      <c r="W474" s="1086"/>
      <c r="X474" s="1086"/>
      <c r="Y474" s="1086"/>
      <c r="Z474" s="1086"/>
      <c r="AA474" s="1086"/>
      <c r="AB474" s="1086"/>
      <c r="AC474" s="1086"/>
      <c r="AD474" s="1086"/>
      <c r="AE474" s="1086"/>
      <c r="AF474" s="1086"/>
    </row>
    <row r="475">
      <c r="A475" s="1086"/>
      <c r="B475" s="1086"/>
      <c r="C475" s="1086"/>
      <c r="D475" s="1086"/>
      <c r="E475" s="1086"/>
      <c r="F475" s="1076"/>
      <c r="G475" s="1142"/>
      <c r="H475" s="1076"/>
      <c r="I475" s="1086"/>
      <c r="J475" s="1103"/>
      <c r="K475" s="1103"/>
      <c r="L475" s="1103"/>
      <c r="M475" s="1103"/>
      <c r="N475" s="1103"/>
      <c r="O475" s="1103"/>
      <c r="P475" s="1103"/>
      <c r="Q475" s="1086"/>
      <c r="R475" s="1086"/>
      <c r="S475" s="1086"/>
      <c r="T475" s="1086"/>
      <c r="U475" s="1086"/>
      <c r="V475" s="1086"/>
      <c r="W475" s="1086"/>
      <c r="X475" s="1086"/>
      <c r="Y475" s="1086"/>
      <c r="Z475" s="1086"/>
      <c r="AA475" s="1086"/>
      <c r="AB475" s="1086"/>
      <c r="AC475" s="1086"/>
      <c r="AD475" s="1086"/>
      <c r="AE475" s="1086"/>
      <c r="AF475" s="1086"/>
    </row>
    <row r="476">
      <c r="A476" s="1086"/>
      <c r="B476" s="1086"/>
      <c r="C476" s="1086"/>
      <c r="D476" s="1086"/>
      <c r="E476" s="1086"/>
      <c r="F476" s="1076"/>
      <c r="G476" s="1142"/>
      <c r="H476" s="1076"/>
      <c r="I476" s="1086"/>
      <c r="J476" s="1103"/>
      <c r="K476" s="1103"/>
      <c r="L476" s="1103"/>
      <c r="M476" s="1103"/>
      <c r="N476" s="1103"/>
      <c r="O476" s="1103"/>
      <c r="P476" s="1103"/>
      <c r="Q476" s="1086"/>
      <c r="R476" s="1086"/>
      <c r="S476" s="1086"/>
      <c r="T476" s="1086"/>
      <c r="U476" s="1086"/>
      <c r="V476" s="1086"/>
      <c r="W476" s="1086"/>
      <c r="X476" s="1086"/>
      <c r="Y476" s="1086"/>
      <c r="Z476" s="1086"/>
      <c r="AA476" s="1086"/>
      <c r="AB476" s="1086"/>
      <c r="AC476" s="1086"/>
      <c r="AD476" s="1086"/>
      <c r="AE476" s="1086"/>
      <c r="AF476" s="1086"/>
    </row>
    <row r="477">
      <c r="A477" s="1086"/>
      <c r="B477" s="1086"/>
      <c r="C477" s="1086"/>
      <c r="D477" s="1086"/>
      <c r="E477" s="1086"/>
      <c r="F477" s="1076"/>
      <c r="G477" s="1142"/>
      <c r="H477" s="1076"/>
      <c r="I477" s="1086"/>
      <c r="J477" s="1103"/>
      <c r="K477" s="1103"/>
      <c r="L477" s="1103"/>
      <c r="M477" s="1103"/>
      <c r="N477" s="1103"/>
      <c r="O477" s="1103"/>
      <c r="P477" s="1103"/>
      <c r="Q477" s="1086"/>
      <c r="R477" s="1086"/>
      <c r="S477" s="1086"/>
      <c r="T477" s="1086"/>
      <c r="U477" s="1086"/>
      <c r="V477" s="1086"/>
      <c r="W477" s="1086"/>
      <c r="X477" s="1086"/>
      <c r="Y477" s="1086"/>
      <c r="Z477" s="1086"/>
      <c r="AA477" s="1086"/>
      <c r="AB477" s="1086"/>
      <c r="AC477" s="1086"/>
      <c r="AD477" s="1086"/>
      <c r="AE477" s="1086"/>
      <c r="AF477" s="1086"/>
    </row>
    <row r="478">
      <c r="A478" s="1086"/>
      <c r="B478" s="1086"/>
      <c r="C478" s="1086"/>
      <c r="D478" s="1086"/>
      <c r="E478" s="1086"/>
      <c r="F478" s="1076"/>
      <c r="G478" s="1142"/>
      <c r="H478" s="1076"/>
      <c r="I478" s="1086"/>
      <c r="J478" s="1103"/>
      <c r="K478" s="1103"/>
      <c r="L478" s="1103"/>
      <c r="M478" s="1103"/>
      <c r="N478" s="1103"/>
      <c r="O478" s="1103"/>
      <c r="P478" s="1103"/>
      <c r="Q478" s="1086"/>
      <c r="R478" s="1086"/>
      <c r="S478" s="1086"/>
      <c r="T478" s="1086"/>
      <c r="U478" s="1086"/>
      <c r="V478" s="1086"/>
      <c r="W478" s="1086"/>
      <c r="X478" s="1086"/>
      <c r="Y478" s="1086"/>
      <c r="Z478" s="1086"/>
      <c r="AA478" s="1086"/>
      <c r="AB478" s="1086"/>
      <c r="AC478" s="1086"/>
      <c r="AD478" s="1086"/>
      <c r="AE478" s="1086"/>
      <c r="AF478" s="1086"/>
    </row>
    <row r="479">
      <c r="A479" s="1086"/>
      <c r="B479" s="1086"/>
      <c r="C479" s="1086"/>
      <c r="D479" s="1086"/>
      <c r="E479" s="1086"/>
      <c r="F479" s="1076"/>
      <c r="G479" s="1142"/>
      <c r="H479" s="1076"/>
      <c r="I479" s="1086"/>
      <c r="J479" s="1103"/>
      <c r="K479" s="1103"/>
      <c r="L479" s="1103"/>
      <c r="M479" s="1103"/>
      <c r="N479" s="1103"/>
      <c r="O479" s="1103"/>
      <c r="P479" s="1103"/>
      <c r="Q479" s="1086"/>
      <c r="R479" s="1086"/>
      <c r="S479" s="1086"/>
      <c r="T479" s="1086"/>
      <c r="U479" s="1086"/>
      <c r="V479" s="1086"/>
      <c r="W479" s="1086"/>
      <c r="X479" s="1086"/>
      <c r="Y479" s="1086"/>
      <c r="Z479" s="1086"/>
      <c r="AA479" s="1086"/>
      <c r="AB479" s="1086"/>
      <c r="AC479" s="1086"/>
      <c r="AD479" s="1086"/>
      <c r="AE479" s="1086"/>
      <c r="AF479" s="1086"/>
    </row>
    <row r="480">
      <c r="A480" s="1086"/>
      <c r="B480" s="1086"/>
      <c r="C480" s="1086"/>
      <c r="D480" s="1086"/>
      <c r="E480" s="1086"/>
      <c r="F480" s="1076"/>
      <c r="G480" s="1142"/>
      <c r="H480" s="1076"/>
      <c r="I480" s="1086"/>
      <c r="J480" s="1103"/>
      <c r="K480" s="1103"/>
      <c r="L480" s="1103"/>
      <c r="M480" s="1103"/>
      <c r="N480" s="1103"/>
      <c r="O480" s="1103"/>
      <c r="P480" s="1103"/>
      <c r="Q480" s="1086"/>
      <c r="R480" s="1086"/>
      <c r="S480" s="1086"/>
      <c r="T480" s="1086"/>
      <c r="U480" s="1086"/>
      <c r="V480" s="1086"/>
      <c r="W480" s="1086"/>
      <c r="X480" s="1086"/>
      <c r="Y480" s="1086"/>
      <c r="Z480" s="1086"/>
      <c r="AA480" s="1086"/>
      <c r="AB480" s="1086"/>
      <c r="AC480" s="1086"/>
      <c r="AD480" s="1086"/>
      <c r="AE480" s="1086"/>
      <c r="AF480" s="1086"/>
    </row>
    <row r="481">
      <c r="A481" s="1086"/>
      <c r="B481" s="1086"/>
      <c r="C481" s="1086"/>
      <c r="D481" s="1086"/>
      <c r="E481" s="1086"/>
      <c r="F481" s="1076"/>
      <c r="G481" s="1142"/>
      <c r="H481" s="1076"/>
      <c r="I481" s="1086"/>
      <c r="J481" s="1103"/>
      <c r="K481" s="1103"/>
      <c r="L481" s="1103"/>
      <c r="M481" s="1103"/>
      <c r="N481" s="1103"/>
      <c r="O481" s="1103"/>
      <c r="P481" s="1103"/>
      <c r="Q481" s="1086"/>
      <c r="R481" s="1086"/>
      <c r="S481" s="1086"/>
      <c r="T481" s="1086"/>
      <c r="U481" s="1086"/>
      <c r="V481" s="1086"/>
      <c r="W481" s="1086"/>
      <c r="X481" s="1086"/>
      <c r="Y481" s="1086"/>
      <c r="Z481" s="1086"/>
      <c r="AA481" s="1086"/>
      <c r="AB481" s="1086"/>
      <c r="AC481" s="1086"/>
      <c r="AD481" s="1086"/>
      <c r="AE481" s="1086"/>
      <c r="AF481" s="1086"/>
    </row>
    <row r="482">
      <c r="A482" s="1086"/>
      <c r="B482" s="1086"/>
      <c r="C482" s="1086"/>
      <c r="D482" s="1086"/>
      <c r="E482" s="1086"/>
      <c r="F482" s="1076"/>
      <c r="G482" s="1142"/>
      <c r="H482" s="1076"/>
      <c r="I482" s="1086"/>
      <c r="J482" s="1103"/>
      <c r="K482" s="1103"/>
      <c r="L482" s="1103"/>
      <c r="M482" s="1103"/>
      <c r="N482" s="1103"/>
      <c r="O482" s="1103"/>
      <c r="P482" s="1103"/>
      <c r="Q482" s="1086"/>
      <c r="R482" s="1086"/>
      <c r="S482" s="1086"/>
      <c r="T482" s="1086"/>
      <c r="U482" s="1086"/>
      <c r="V482" s="1086"/>
      <c r="W482" s="1086"/>
      <c r="X482" s="1086"/>
      <c r="Y482" s="1086"/>
      <c r="Z482" s="1086"/>
      <c r="AA482" s="1086"/>
      <c r="AB482" s="1086"/>
      <c r="AC482" s="1086"/>
      <c r="AD482" s="1086"/>
      <c r="AE482" s="1086"/>
      <c r="AF482" s="1086"/>
    </row>
    <row r="483">
      <c r="A483" s="1086"/>
      <c r="B483" s="1086"/>
      <c r="C483" s="1086"/>
      <c r="D483" s="1086"/>
      <c r="E483" s="1086"/>
      <c r="F483" s="1076"/>
      <c r="G483" s="1142"/>
      <c r="H483" s="1076"/>
      <c r="I483" s="1086"/>
      <c r="J483" s="1103"/>
      <c r="K483" s="1103"/>
      <c r="L483" s="1103"/>
      <c r="M483" s="1103"/>
      <c r="N483" s="1103"/>
      <c r="O483" s="1103"/>
      <c r="P483" s="1103"/>
      <c r="Q483" s="1086"/>
      <c r="R483" s="1086"/>
      <c r="S483" s="1086"/>
      <c r="T483" s="1086"/>
      <c r="U483" s="1086"/>
      <c r="V483" s="1086"/>
      <c r="W483" s="1086"/>
      <c r="X483" s="1086"/>
      <c r="Y483" s="1086"/>
      <c r="Z483" s="1086"/>
      <c r="AA483" s="1086"/>
      <c r="AB483" s="1086"/>
      <c r="AC483" s="1086"/>
      <c r="AD483" s="1086"/>
      <c r="AE483" s="1086"/>
      <c r="AF483" s="1086"/>
    </row>
    <row r="484">
      <c r="A484" s="1086"/>
      <c r="B484" s="1086"/>
      <c r="C484" s="1086"/>
      <c r="D484" s="1086"/>
      <c r="E484" s="1086"/>
      <c r="F484" s="1076"/>
      <c r="G484" s="1142"/>
      <c r="H484" s="1076"/>
      <c r="I484" s="1086"/>
      <c r="J484" s="1103"/>
      <c r="K484" s="1103"/>
      <c r="L484" s="1103"/>
      <c r="M484" s="1103"/>
      <c r="N484" s="1103"/>
      <c r="O484" s="1103"/>
      <c r="P484" s="1103"/>
      <c r="Q484" s="1086"/>
      <c r="R484" s="1086"/>
      <c r="S484" s="1086"/>
      <c r="T484" s="1086"/>
      <c r="U484" s="1086"/>
      <c r="V484" s="1086"/>
      <c r="W484" s="1086"/>
      <c r="X484" s="1086"/>
      <c r="Y484" s="1086"/>
      <c r="Z484" s="1086"/>
      <c r="AA484" s="1086"/>
      <c r="AB484" s="1086"/>
      <c r="AC484" s="1086"/>
      <c r="AD484" s="1086"/>
      <c r="AE484" s="1086"/>
      <c r="AF484" s="1086"/>
    </row>
    <row r="485">
      <c r="A485" s="1086"/>
      <c r="B485" s="1086"/>
      <c r="C485" s="1086"/>
      <c r="D485" s="1086"/>
      <c r="E485" s="1086"/>
      <c r="F485" s="1076"/>
      <c r="G485" s="1142"/>
      <c r="H485" s="1076"/>
      <c r="I485" s="1086"/>
      <c r="J485" s="1103"/>
      <c r="K485" s="1103"/>
      <c r="L485" s="1103"/>
      <c r="M485" s="1103"/>
      <c r="N485" s="1103"/>
      <c r="O485" s="1103"/>
      <c r="P485" s="1103"/>
      <c r="Q485" s="1086"/>
      <c r="R485" s="1086"/>
      <c r="S485" s="1086"/>
      <c r="T485" s="1086"/>
      <c r="U485" s="1086"/>
      <c r="V485" s="1086"/>
      <c r="W485" s="1086"/>
      <c r="X485" s="1086"/>
      <c r="Y485" s="1086"/>
      <c r="Z485" s="1086"/>
      <c r="AA485" s="1086"/>
      <c r="AB485" s="1086"/>
      <c r="AC485" s="1086"/>
      <c r="AD485" s="1086"/>
      <c r="AE485" s="1086"/>
      <c r="AF485" s="1086"/>
    </row>
    <row r="486">
      <c r="A486" s="1086"/>
      <c r="B486" s="1086"/>
      <c r="C486" s="1086"/>
      <c r="D486" s="1086"/>
      <c r="E486" s="1086"/>
      <c r="F486" s="1076"/>
      <c r="G486" s="1142"/>
      <c r="H486" s="1076"/>
      <c r="I486" s="1086"/>
      <c r="J486" s="1103"/>
      <c r="K486" s="1103"/>
      <c r="L486" s="1103"/>
      <c r="M486" s="1103"/>
      <c r="N486" s="1103"/>
      <c r="O486" s="1103"/>
      <c r="P486" s="1103"/>
      <c r="Q486" s="1086"/>
      <c r="R486" s="1086"/>
      <c r="S486" s="1086"/>
      <c r="T486" s="1086"/>
      <c r="U486" s="1086"/>
      <c r="V486" s="1086"/>
      <c r="W486" s="1086"/>
      <c r="X486" s="1086"/>
      <c r="Y486" s="1086"/>
      <c r="Z486" s="1086"/>
      <c r="AA486" s="1086"/>
      <c r="AB486" s="1086"/>
      <c r="AC486" s="1086"/>
      <c r="AD486" s="1086"/>
      <c r="AE486" s="1086"/>
      <c r="AF486" s="1086"/>
    </row>
    <row r="487">
      <c r="A487" s="1086"/>
      <c r="B487" s="1086"/>
      <c r="C487" s="1086"/>
      <c r="D487" s="1086"/>
      <c r="E487" s="1086"/>
      <c r="F487" s="1076"/>
      <c r="G487" s="1142"/>
      <c r="H487" s="1076"/>
      <c r="I487" s="1086"/>
      <c r="J487" s="1103"/>
      <c r="K487" s="1103"/>
      <c r="L487" s="1103"/>
      <c r="M487" s="1103"/>
      <c r="N487" s="1103"/>
      <c r="O487" s="1103"/>
      <c r="P487" s="1103"/>
      <c r="Q487" s="1086"/>
      <c r="R487" s="1086"/>
      <c r="S487" s="1086"/>
      <c r="T487" s="1086"/>
      <c r="U487" s="1086"/>
      <c r="V487" s="1086"/>
      <c r="W487" s="1086"/>
      <c r="X487" s="1086"/>
      <c r="Y487" s="1086"/>
      <c r="Z487" s="1086"/>
      <c r="AA487" s="1086"/>
      <c r="AB487" s="1086"/>
      <c r="AC487" s="1086"/>
      <c r="AD487" s="1086"/>
      <c r="AE487" s="1086"/>
      <c r="AF487" s="1086"/>
    </row>
    <row r="488">
      <c r="A488" s="1086"/>
      <c r="B488" s="1086"/>
      <c r="C488" s="1086"/>
      <c r="D488" s="1086"/>
      <c r="E488" s="1086"/>
      <c r="F488" s="1076"/>
      <c r="G488" s="1142"/>
      <c r="H488" s="1076"/>
      <c r="I488" s="1086"/>
      <c r="J488" s="1103"/>
      <c r="K488" s="1103"/>
      <c r="L488" s="1103"/>
      <c r="M488" s="1103"/>
      <c r="N488" s="1103"/>
      <c r="O488" s="1103"/>
      <c r="P488" s="1103"/>
      <c r="Q488" s="1086"/>
      <c r="R488" s="1086"/>
      <c r="S488" s="1086"/>
      <c r="T488" s="1086"/>
      <c r="U488" s="1086"/>
      <c r="V488" s="1086"/>
      <c r="W488" s="1086"/>
      <c r="X488" s="1086"/>
      <c r="Y488" s="1086"/>
      <c r="Z488" s="1086"/>
      <c r="AA488" s="1086"/>
      <c r="AB488" s="1086"/>
      <c r="AC488" s="1086"/>
      <c r="AD488" s="1086"/>
      <c r="AE488" s="1086"/>
      <c r="AF488" s="1086"/>
    </row>
    <row r="489">
      <c r="A489" s="1086"/>
      <c r="B489" s="1086"/>
      <c r="C489" s="1086"/>
      <c r="D489" s="1086"/>
      <c r="E489" s="1086"/>
      <c r="F489" s="1076"/>
      <c r="G489" s="1142"/>
      <c r="H489" s="1076"/>
      <c r="I489" s="1086"/>
      <c r="J489" s="1103"/>
      <c r="K489" s="1103"/>
      <c r="L489" s="1103"/>
      <c r="M489" s="1103"/>
      <c r="N489" s="1103"/>
      <c r="O489" s="1103"/>
      <c r="P489" s="1103"/>
      <c r="Q489" s="1086"/>
      <c r="R489" s="1086"/>
      <c r="S489" s="1086"/>
      <c r="T489" s="1086"/>
      <c r="U489" s="1086"/>
      <c r="V489" s="1086"/>
      <c r="W489" s="1086"/>
      <c r="X489" s="1086"/>
      <c r="Y489" s="1086"/>
      <c r="Z489" s="1086"/>
      <c r="AA489" s="1086"/>
      <c r="AB489" s="1086"/>
      <c r="AC489" s="1086"/>
      <c r="AD489" s="1086"/>
      <c r="AE489" s="1086"/>
      <c r="AF489" s="1086"/>
    </row>
    <row r="490">
      <c r="A490" s="1086"/>
      <c r="B490" s="1086"/>
      <c r="C490" s="1086"/>
      <c r="D490" s="1086"/>
      <c r="E490" s="1086"/>
      <c r="F490" s="1076"/>
      <c r="G490" s="1142"/>
      <c r="H490" s="1076"/>
      <c r="I490" s="1086"/>
      <c r="J490" s="1103"/>
      <c r="K490" s="1103"/>
      <c r="L490" s="1103"/>
      <c r="M490" s="1103"/>
      <c r="N490" s="1103"/>
      <c r="O490" s="1103"/>
      <c r="P490" s="1103"/>
      <c r="Q490" s="1086"/>
      <c r="R490" s="1086"/>
      <c r="S490" s="1086"/>
      <c r="T490" s="1086"/>
      <c r="U490" s="1086"/>
      <c r="V490" s="1086"/>
      <c r="W490" s="1086"/>
      <c r="X490" s="1086"/>
      <c r="Y490" s="1086"/>
      <c r="Z490" s="1086"/>
      <c r="AA490" s="1086"/>
      <c r="AB490" s="1086"/>
      <c r="AC490" s="1086"/>
      <c r="AD490" s="1086"/>
      <c r="AE490" s="1086"/>
      <c r="AF490" s="1086"/>
    </row>
    <row r="491">
      <c r="A491" s="1086"/>
      <c r="B491" s="1086"/>
      <c r="C491" s="1086"/>
      <c r="D491" s="1086"/>
      <c r="E491" s="1086"/>
      <c r="F491" s="1076"/>
      <c r="G491" s="1142"/>
      <c r="H491" s="1076"/>
      <c r="I491" s="1086"/>
      <c r="J491" s="1103"/>
      <c r="K491" s="1103"/>
      <c r="L491" s="1103"/>
      <c r="M491" s="1103"/>
      <c r="N491" s="1103"/>
      <c r="O491" s="1103"/>
      <c r="P491" s="1103"/>
      <c r="Q491" s="1086"/>
      <c r="R491" s="1086"/>
      <c r="S491" s="1086"/>
      <c r="T491" s="1086"/>
      <c r="U491" s="1086"/>
      <c r="V491" s="1086"/>
      <c r="W491" s="1086"/>
      <c r="X491" s="1086"/>
      <c r="Y491" s="1086"/>
      <c r="Z491" s="1086"/>
      <c r="AA491" s="1086"/>
      <c r="AB491" s="1086"/>
      <c r="AC491" s="1086"/>
      <c r="AD491" s="1086"/>
      <c r="AE491" s="1086"/>
      <c r="AF491" s="1086"/>
    </row>
    <row r="492">
      <c r="A492" s="1086"/>
      <c r="B492" s="1086"/>
      <c r="C492" s="1086"/>
      <c r="D492" s="1086"/>
      <c r="E492" s="1086"/>
      <c r="F492" s="1076"/>
      <c r="G492" s="1142"/>
      <c r="H492" s="1076"/>
      <c r="I492" s="1086"/>
      <c r="J492" s="1103"/>
      <c r="K492" s="1103"/>
      <c r="L492" s="1103"/>
      <c r="M492" s="1103"/>
      <c r="N492" s="1103"/>
      <c r="O492" s="1103"/>
      <c r="P492" s="1103"/>
      <c r="Q492" s="1086"/>
      <c r="R492" s="1086"/>
      <c r="S492" s="1086"/>
      <c r="T492" s="1086"/>
      <c r="U492" s="1086"/>
      <c r="V492" s="1086"/>
      <c r="W492" s="1086"/>
      <c r="X492" s="1086"/>
      <c r="Y492" s="1086"/>
      <c r="Z492" s="1086"/>
      <c r="AA492" s="1086"/>
      <c r="AB492" s="1086"/>
      <c r="AC492" s="1086"/>
      <c r="AD492" s="1086"/>
      <c r="AE492" s="1086"/>
      <c r="AF492" s="1086"/>
    </row>
    <row r="493">
      <c r="A493" s="1086"/>
      <c r="B493" s="1086"/>
      <c r="C493" s="1086"/>
      <c r="D493" s="1086"/>
      <c r="E493" s="1086"/>
      <c r="F493" s="1076"/>
      <c r="G493" s="1142"/>
      <c r="H493" s="1076"/>
      <c r="I493" s="1086"/>
      <c r="J493" s="1103"/>
      <c r="K493" s="1103"/>
      <c r="L493" s="1103"/>
      <c r="M493" s="1103"/>
      <c r="N493" s="1103"/>
      <c r="O493" s="1103"/>
      <c r="P493" s="1103"/>
      <c r="Q493" s="1086"/>
      <c r="R493" s="1086"/>
      <c r="S493" s="1086"/>
      <c r="T493" s="1086"/>
      <c r="U493" s="1086"/>
      <c r="V493" s="1086"/>
      <c r="W493" s="1086"/>
      <c r="X493" s="1086"/>
      <c r="Y493" s="1086"/>
      <c r="Z493" s="1086"/>
      <c r="AA493" s="1086"/>
      <c r="AB493" s="1086"/>
      <c r="AC493" s="1086"/>
      <c r="AD493" s="1086"/>
      <c r="AE493" s="1086"/>
      <c r="AF493" s="1086"/>
    </row>
    <row r="494">
      <c r="A494" s="1086"/>
      <c r="B494" s="1086"/>
      <c r="C494" s="1086"/>
      <c r="D494" s="1086"/>
      <c r="E494" s="1086"/>
      <c r="F494" s="1076"/>
      <c r="G494" s="1142"/>
      <c r="H494" s="1076"/>
      <c r="I494" s="1086"/>
      <c r="J494" s="1103"/>
      <c r="K494" s="1103"/>
      <c r="L494" s="1103"/>
      <c r="M494" s="1103"/>
      <c r="N494" s="1103"/>
      <c r="O494" s="1103"/>
      <c r="P494" s="1103"/>
      <c r="Q494" s="1086"/>
      <c r="R494" s="1086"/>
      <c r="S494" s="1086"/>
      <c r="T494" s="1086"/>
      <c r="U494" s="1086"/>
      <c r="V494" s="1086"/>
      <c r="W494" s="1086"/>
      <c r="X494" s="1086"/>
      <c r="Y494" s="1086"/>
      <c r="Z494" s="1086"/>
      <c r="AA494" s="1086"/>
      <c r="AB494" s="1086"/>
      <c r="AC494" s="1086"/>
      <c r="AD494" s="1086"/>
      <c r="AE494" s="1086"/>
      <c r="AF494" s="1086"/>
    </row>
    <row r="495">
      <c r="A495" s="1086"/>
      <c r="B495" s="1086"/>
      <c r="C495" s="1086"/>
      <c r="D495" s="1086"/>
      <c r="E495" s="1086"/>
      <c r="F495" s="1076"/>
      <c r="G495" s="1142"/>
      <c r="H495" s="1076"/>
      <c r="I495" s="1086"/>
      <c r="J495" s="1103"/>
      <c r="K495" s="1103"/>
      <c r="L495" s="1103"/>
      <c r="M495" s="1103"/>
      <c r="N495" s="1103"/>
      <c r="O495" s="1103"/>
      <c r="P495" s="1103"/>
      <c r="Q495" s="1086"/>
      <c r="R495" s="1086"/>
      <c r="S495" s="1086"/>
      <c r="T495" s="1086"/>
      <c r="U495" s="1086"/>
      <c r="V495" s="1086"/>
      <c r="W495" s="1086"/>
      <c r="X495" s="1086"/>
      <c r="Y495" s="1086"/>
      <c r="Z495" s="1086"/>
      <c r="AA495" s="1086"/>
      <c r="AB495" s="1086"/>
      <c r="AC495" s="1086"/>
      <c r="AD495" s="1086"/>
      <c r="AE495" s="1086"/>
      <c r="AF495" s="1086"/>
    </row>
    <row r="496">
      <c r="A496" s="1086"/>
      <c r="B496" s="1086"/>
      <c r="C496" s="1086"/>
      <c r="D496" s="1086"/>
      <c r="E496" s="1086"/>
      <c r="F496" s="1076"/>
      <c r="G496" s="1142"/>
      <c r="H496" s="1076"/>
      <c r="I496" s="1086"/>
      <c r="J496" s="1103"/>
      <c r="K496" s="1103"/>
      <c r="L496" s="1103"/>
      <c r="M496" s="1103"/>
      <c r="N496" s="1103"/>
      <c r="O496" s="1103"/>
      <c r="P496" s="1103"/>
      <c r="Q496" s="1086"/>
      <c r="R496" s="1086"/>
      <c r="S496" s="1086"/>
      <c r="T496" s="1086"/>
      <c r="U496" s="1086"/>
      <c r="V496" s="1086"/>
      <c r="W496" s="1086"/>
      <c r="X496" s="1086"/>
      <c r="Y496" s="1086"/>
      <c r="Z496" s="1086"/>
      <c r="AA496" s="1086"/>
      <c r="AB496" s="1086"/>
      <c r="AC496" s="1086"/>
      <c r="AD496" s="1086"/>
      <c r="AE496" s="1086"/>
      <c r="AF496" s="1086"/>
    </row>
    <row r="497">
      <c r="A497" s="1086"/>
      <c r="B497" s="1086"/>
      <c r="C497" s="1086"/>
      <c r="D497" s="1086"/>
      <c r="E497" s="1086"/>
      <c r="F497" s="1076"/>
      <c r="G497" s="1142"/>
      <c r="H497" s="1076"/>
      <c r="I497" s="1086"/>
      <c r="J497" s="1103"/>
      <c r="K497" s="1103"/>
      <c r="L497" s="1103"/>
      <c r="M497" s="1103"/>
      <c r="N497" s="1103"/>
      <c r="O497" s="1103"/>
      <c r="P497" s="1103"/>
      <c r="Q497" s="1086"/>
      <c r="R497" s="1086"/>
      <c r="S497" s="1086"/>
      <c r="T497" s="1086"/>
      <c r="U497" s="1086"/>
      <c r="V497" s="1086"/>
      <c r="W497" s="1086"/>
      <c r="X497" s="1086"/>
      <c r="Y497" s="1086"/>
      <c r="Z497" s="1086"/>
      <c r="AA497" s="1086"/>
      <c r="AB497" s="1086"/>
      <c r="AC497" s="1086"/>
      <c r="AD497" s="1086"/>
      <c r="AE497" s="1086"/>
      <c r="AF497" s="1086"/>
    </row>
    <row r="498">
      <c r="A498" s="1086"/>
      <c r="B498" s="1086"/>
      <c r="C498" s="1086"/>
      <c r="D498" s="1086"/>
      <c r="E498" s="1086"/>
      <c r="F498" s="1076"/>
      <c r="G498" s="1142"/>
      <c r="H498" s="1076"/>
      <c r="I498" s="1086"/>
      <c r="J498" s="1103"/>
      <c r="K498" s="1103"/>
      <c r="L498" s="1103"/>
      <c r="M498" s="1103"/>
      <c r="N498" s="1103"/>
      <c r="O498" s="1103"/>
      <c r="P498" s="1103"/>
      <c r="Q498" s="1086"/>
      <c r="R498" s="1086"/>
      <c r="S498" s="1086"/>
      <c r="T498" s="1086"/>
      <c r="U498" s="1086"/>
      <c r="V498" s="1086"/>
      <c r="W498" s="1086"/>
      <c r="X498" s="1086"/>
      <c r="Y498" s="1086"/>
      <c r="Z498" s="1086"/>
      <c r="AA498" s="1086"/>
      <c r="AB498" s="1086"/>
      <c r="AC498" s="1086"/>
      <c r="AD498" s="1086"/>
      <c r="AE498" s="1086"/>
      <c r="AF498" s="1086"/>
    </row>
    <row r="499">
      <c r="A499" s="1086"/>
      <c r="B499" s="1086"/>
      <c r="C499" s="1086"/>
      <c r="D499" s="1086"/>
      <c r="E499" s="1086"/>
      <c r="F499" s="1076"/>
      <c r="G499" s="1142"/>
      <c r="H499" s="1076"/>
      <c r="I499" s="1086"/>
      <c r="J499" s="1103"/>
      <c r="K499" s="1103"/>
      <c r="L499" s="1103"/>
      <c r="M499" s="1103"/>
      <c r="N499" s="1103"/>
      <c r="O499" s="1103"/>
      <c r="P499" s="1103"/>
      <c r="Q499" s="1086"/>
      <c r="R499" s="1086"/>
      <c r="S499" s="1086"/>
      <c r="T499" s="1086"/>
      <c r="U499" s="1086"/>
      <c r="V499" s="1086"/>
      <c r="W499" s="1086"/>
      <c r="X499" s="1086"/>
      <c r="Y499" s="1086"/>
      <c r="Z499" s="1086"/>
      <c r="AA499" s="1086"/>
      <c r="AB499" s="1086"/>
      <c r="AC499" s="1086"/>
      <c r="AD499" s="1086"/>
      <c r="AE499" s="1086"/>
      <c r="AF499" s="1086"/>
    </row>
    <row r="500">
      <c r="A500" s="1086"/>
      <c r="B500" s="1086"/>
      <c r="C500" s="1086"/>
      <c r="D500" s="1086"/>
      <c r="E500" s="1086"/>
      <c r="F500" s="1076"/>
      <c r="G500" s="1142"/>
      <c r="H500" s="1076"/>
      <c r="I500" s="1086"/>
      <c r="J500" s="1103"/>
      <c r="K500" s="1103"/>
      <c r="L500" s="1103"/>
      <c r="M500" s="1103"/>
      <c r="N500" s="1103"/>
      <c r="O500" s="1103"/>
      <c r="P500" s="1103"/>
      <c r="Q500" s="1086"/>
      <c r="R500" s="1086"/>
      <c r="S500" s="1086"/>
      <c r="T500" s="1086"/>
      <c r="U500" s="1086"/>
      <c r="V500" s="1086"/>
      <c r="W500" s="1086"/>
      <c r="X500" s="1086"/>
      <c r="Y500" s="1086"/>
      <c r="Z500" s="1086"/>
      <c r="AA500" s="1086"/>
      <c r="AB500" s="1086"/>
      <c r="AC500" s="1086"/>
      <c r="AD500" s="1086"/>
      <c r="AE500" s="1086"/>
      <c r="AF500" s="1086"/>
    </row>
    <row r="501">
      <c r="A501" s="1086"/>
      <c r="B501" s="1086"/>
      <c r="C501" s="1086"/>
      <c r="D501" s="1086"/>
      <c r="E501" s="1086"/>
      <c r="F501" s="1076"/>
      <c r="G501" s="1142"/>
      <c r="H501" s="1076"/>
      <c r="I501" s="1086"/>
      <c r="J501" s="1103"/>
      <c r="K501" s="1103"/>
      <c r="L501" s="1103"/>
      <c r="M501" s="1103"/>
      <c r="N501" s="1103"/>
      <c r="O501" s="1103"/>
      <c r="P501" s="1103"/>
      <c r="Q501" s="1086"/>
      <c r="R501" s="1086"/>
      <c r="S501" s="1086"/>
      <c r="T501" s="1086"/>
      <c r="U501" s="1086"/>
      <c r="V501" s="1086"/>
      <c r="W501" s="1086"/>
      <c r="X501" s="1086"/>
      <c r="Y501" s="1086"/>
      <c r="Z501" s="1086"/>
      <c r="AA501" s="1086"/>
      <c r="AB501" s="1086"/>
      <c r="AC501" s="1086"/>
      <c r="AD501" s="1086"/>
      <c r="AE501" s="1086"/>
      <c r="AF501" s="1086"/>
    </row>
    <row r="502">
      <c r="A502" s="1086"/>
      <c r="B502" s="1086"/>
      <c r="C502" s="1086"/>
      <c r="D502" s="1086"/>
      <c r="E502" s="1086"/>
      <c r="F502" s="1076"/>
      <c r="G502" s="1142"/>
      <c r="H502" s="1076"/>
      <c r="I502" s="1086"/>
      <c r="J502" s="1103"/>
      <c r="K502" s="1103"/>
      <c r="L502" s="1103"/>
      <c r="M502" s="1103"/>
      <c r="N502" s="1103"/>
      <c r="O502" s="1103"/>
      <c r="P502" s="1103"/>
      <c r="Q502" s="1086"/>
      <c r="R502" s="1086"/>
      <c r="S502" s="1086"/>
      <c r="T502" s="1086"/>
      <c r="U502" s="1086"/>
      <c r="V502" s="1086"/>
      <c r="W502" s="1086"/>
      <c r="X502" s="1086"/>
      <c r="Y502" s="1086"/>
      <c r="Z502" s="1086"/>
      <c r="AA502" s="1086"/>
      <c r="AB502" s="1086"/>
      <c r="AC502" s="1086"/>
      <c r="AD502" s="1086"/>
      <c r="AE502" s="1086"/>
      <c r="AF502" s="1086"/>
    </row>
    <row r="503">
      <c r="A503" s="1086"/>
      <c r="B503" s="1086"/>
      <c r="C503" s="1086"/>
      <c r="D503" s="1086"/>
      <c r="E503" s="1086"/>
      <c r="F503" s="1076"/>
      <c r="G503" s="1142"/>
      <c r="H503" s="1076"/>
      <c r="I503" s="1086"/>
      <c r="J503" s="1103"/>
      <c r="K503" s="1103"/>
      <c r="L503" s="1103"/>
      <c r="M503" s="1103"/>
      <c r="N503" s="1103"/>
      <c r="O503" s="1103"/>
      <c r="P503" s="1103"/>
      <c r="Q503" s="1086"/>
      <c r="R503" s="1086"/>
      <c r="S503" s="1086"/>
      <c r="T503" s="1086"/>
      <c r="U503" s="1086"/>
      <c r="V503" s="1086"/>
      <c r="W503" s="1086"/>
      <c r="X503" s="1086"/>
      <c r="Y503" s="1086"/>
      <c r="Z503" s="1086"/>
      <c r="AA503" s="1086"/>
      <c r="AB503" s="1086"/>
      <c r="AC503" s="1086"/>
      <c r="AD503" s="1086"/>
      <c r="AE503" s="1086"/>
      <c r="AF503" s="1086"/>
    </row>
    <row r="504">
      <c r="A504" s="1086"/>
      <c r="B504" s="1086"/>
      <c r="C504" s="1086"/>
      <c r="D504" s="1086"/>
      <c r="E504" s="1086"/>
      <c r="F504" s="1076"/>
      <c r="G504" s="1142"/>
      <c r="H504" s="1076"/>
      <c r="I504" s="1086"/>
      <c r="J504" s="1103"/>
      <c r="K504" s="1103"/>
      <c r="L504" s="1103"/>
      <c r="M504" s="1103"/>
      <c r="N504" s="1103"/>
      <c r="O504" s="1103"/>
      <c r="P504" s="1103"/>
      <c r="Q504" s="1086"/>
      <c r="R504" s="1086"/>
      <c r="S504" s="1086"/>
      <c r="T504" s="1086"/>
      <c r="U504" s="1086"/>
      <c r="V504" s="1086"/>
      <c r="W504" s="1086"/>
      <c r="X504" s="1086"/>
      <c r="Y504" s="1086"/>
      <c r="Z504" s="1086"/>
      <c r="AA504" s="1086"/>
      <c r="AB504" s="1086"/>
      <c r="AC504" s="1086"/>
      <c r="AD504" s="1086"/>
      <c r="AE504" s="1086"/>
      <c r="AF504" s="1086"/>
    </row>
    <row r="505">
      <c r="A505" s="1086"/>
      <c r="B505" s="1086"/>
      <c r="C505" s="1086"/>
      <c r="D505" s="1086"/>
      <c r="E505" s="1086"/>
      <c r="F505" s="1076"/>
      <c r="G505" s="1142"/>
      <c r="H505" s="1076"/>
      <c r="I505" s="1086"/>
      <c r="J505" s="1103"/>
      <c r="K505" s="1103"/>
      <c r="L505" s="1103"/>
      <c r="M505" s="1103"/>
      <c r="N505" s="1103"/>
      <c r="O505" s="1103"/>
      <c r="P505" s="1103"/>
      <c r="Q505" s="1086"/>
      <c r="R505" s="1086"/>
      <c r="S505" s="1086"/>
      <c r="T505" s="1086"/>
      <c r="U505" s="1086"/>
      <c r="V505" s="1086"/>
      <c r="W505" s="1086"/>
      <c r="X505" s="1086"/>
      <c r="Y505" s="1086"/>
      <c r="Z505" s="1086"/>
      <c r="AA505" s="1086"/>
      <c r="AB505" s="1086"/>
      <c r="AC505" s="1086"/>
      <c r="AD505" s="1086"/>
      <c r="AE505" s="1086"/>
      <c r="AF505" s="1086"/>
    </row>
    <row r="506">
      <c r="A506" s="1086"/>
      <c r="B506" s="1086"/>
      <c r="C506" s="1086"/>
      <c r="D506" s="1086"/>
      <c r="E506" s="1086"/>
      <c r="F506" s="1076"/>
      <c r="G506" s="1142"/>
      <c r="H506" s="1076"/>
      <c r="I506" s="1086"/>
      <c r="J506" s="1103"/>
      <c r="K506" s="1103"/>
      <c r="L506" s="1103"/>
      <c r="M506" s="1103"/>
      <c r="N506" s="1103"/>
      <c r="O506" s="1103"/>
      <c r="P506" s="1103"/>
      <c r="Q506" s="1086"/>
      <c r="R506" s="1086"/>
      <c r="S506" s="1086"/>
      <c r="T506" s="1086"/>
      <c r="U506" s="1086"/>
      <c r="V506" s="1086"/>
      <c r="W506" s="1086"/>
      <c r="X506" s="1086"/>
      <c r="Y506" s="1086"/>
      <c r="Z506" s="1086"/>
      <c r="AA506" s="1086"/>
      <c r="AB506" s="1086"/>
      <c r="AC506" s="1086"/>
      <c r="AD506" s="1086"/>
      <c r="AE506" s="1086"/>
      <c r="AF506" s="1086"/>
    </row>
    <row r="507">
      <c r="A507" s="1086"/>
      <c r="B507" s="1086"/>
      <c r="C507" s="1086"/>
      <c r="D507" s="1086"/>
      <c r="E507" s="1086"/>
      <c r="F507" s="1076"/>
      <c r="G507" s="1142"/>
      <c r="H507" s="1076"/>
      <c r="I507" s="1086"/>
      <c r="J507" s="1103"/>
      <c r="K507" s="1103"/>
      <c r="L507" s="1103"/>
      <c r="M507" s="1103"/>
      <c r="N507" s="1103"/>
      <c r="O507" s="1103"/>
      <c r="P507" s="1103"/>
      <c r="Q507" s="1086"/>
      <c r="R507" s="1086"/>
      <c r="S507" s="1086"/>
      <c r="T507" s="1086"/>
      <c r="U507" s="1086"/>
      <c r="V507" s="1086"/>
      <c r="W507" s="1086"/>
      <c r="X507" s="1086"/>
      <c r="Y507" s="1086"/>
      <c r="Z507" s="1086"/>
      <c r="AA507" s="1086"/>
      <c r="AB507" s="1086"/>
      <c r="AC507" s="1086"/>
      <c r="AD507" s="1086"/>
      <c r="AE507" s="1086"/>
      <c r="AF507" s="1086"/>
    </row>
    <row r="508">
      <c r="A508" s="1086"/>
      <c r="B508" s="1086"/>
      <c r="C508" s="1086"/>
      <c r="D508" s="1086"/>
      <c r="E508" s="1086"/>
      <c r="F508" s="1076"/>
      <c r="G508" s="1142"/>
      <c r="H508" s="1076"/>
      <c r="I508" s="1086"/>
      <c r="J508" s="1103"/>
      <c r="K508" s="1103"/>
      <c r="L508" s="1103"/>
      <c r="M508" s="1103"/>
      <c r="N508" s="1103"/>
      <c r="O508" s="1103"/>
      <c r="P508" s="1103"/>
      <c r="Q508" s="1086"/>
      <c r="R508" s="1086"/>
      <c r="S508" s="1086"/>
      <c r="T508" s="1086"/>
      <c r="U508" s="1086"/>
      <c r="V508" s="1086"/>
      <c r="W508" s="1086"/>
      <c r="X508" s="1086"/>
      <c r="Y508" s="1086"/>
      <c r="Z508" s="1086"/>
      <c r="AA508" s="1086"/>
      <c r="AB508" s="1086"/>
      <c r="AC508" s="1086"/>
      <c r="AD508" s="1086"/>
      <c r="AE508" s="1086"/>
      <c r="AF508" s="1086"/>
    </row>
    <row r="509">
      <c r="A509" s="1086"/>
      <c r="B509" s="1086"/>
      <c r="C509" s="1086"/>
      <c r="D509" s="1086"/>
      <c r="E509" s="1086"/>
      <c r="F509" s="1076"/>
      <c r="G509" s="1142"/>
      <c r="H509" s="1076"/>
      <c r="I509" s="1086"/>
      <c r="J509" s="1103"/>
      <c r="K509" s="1103"/>
      <c r="L509" s="1103"/>
      <c r="M509" s="1103"/>
      <c r="N509" s="1103"/>
      <c r="O509" s="1103"/>
      <c r="P509" s="1103"/>
      <c r="Q509" s="1086"/>
      <c r="R509" s="1086"/>
      <c r="S509" s="1086"/>
      <c r="T509" s="1086"/>
      <c r="U509" s="1086"/>
      <c r="V509" s="1086"/>
      <c r="W509" s="1086"/>
      <c r="X509" s="1086"/>
      <c r="Y509" s="1086"/>
      <c r="Z509" s="1086"/>
      <c r="AA509" s="1086"/>
      <c r="AB509" s="1086"/>
      <c r="AC509" s="1086"/>
      <c r="AD509" s="1086"/>
      <c r="AE509" s="1086"/>
      <c r="AF509" s="1086"/>
    </row>
    <row r="510">
      <c r="A510" s="1086"/>
      <c r="B510" s="1086"/>
      <c r="C510" s="1086"/>
      <c r="D510" s="1086"/>
      <c r="E510" s="1086"/>
      <c r="F510" s="1076"/>
      <c r="G510" s="1142"/>
      <c r="H510" s="1076"/>
      <c r="I510" s="1086"/>
      <c r="J510" s="1103"/>
      <c r="K510" s="1103"/>
      <c r="L510" s="1103"/>
      <c r="M510" s="1103"/>
      <c r="N510" s="1103"/>
      <c r="O510" s="1103"/>
      <c r="P510" s="1103"/>
      <c r="Q510" s="1086"/>
      <c r="R510" s="1086"/>
      <c r="S510" s="1086"/>
      <c r="T510" s="1086"/>
      <c r="U510" s="1086"/>
      <c r="V510" s="1086"/>
      <c r="W510" s="1086"/>
      <c r="X510" s="1086"/>
      <c r="Y510" s="1086"/>
      <c r="Z510" s="1086"/>
      <c r="AA510" s="1086"/>
      <c r="AB510" s="1086"/>
      <c r="AC510" s="1086"/>
      <c r="AD510" s="1086"/>
      <c r="AE510" s="1086"/>
      <c r="AF510" s="1086"/>
    </row>
    <row r="511">
      <c r="A511" s="1086"/>
      <c r="B511" s="1086"/>
      <c r="C511" s="1086"/>
      <c r="D511" s="1086"/>
      <c r="E511" s="1086"/>
      <c r="F511" s="1076"/>
      <c r="G511" s="1142"/>
      <c r="H511" s="1076"/>
      <c r="I511" s="1086"/>
      <c r="J511" s="1103"/>
      <c r="K511" s="1103"/>
      <c r="L511" s="1103"/>
      <c r="M511" s="1103"/>
      <c r="N511" s="1103"/>
      <c r="O511" s="1103"/>
      <c r="P511" s="1103"/>
      <c r="Q511" s="1086"/>
      <c r="R511" s="1086"/>
      <c r="S511" s="1086"/>
      <c r="T511" s="1086"/>
      <c r="U511" s="1086"/>
      <c r="V511" s="1086"/>
      <c r="W511" s="1086"/>
      <c r="X511" s="1086"/>
      <c r="Y511" s="1086"/>
      <c r="Z511" s="1086"/>
      <c r="AA511" s="1086"/>
      <c r="AB511" s="1086"/>
      <c r="AC511" s="1086"/>
      <c r="AD511" s="1086"/>
      <c r="AE511" s="1086"/>
      <c r="AF511" s="1086"/>
    </row>
    <row r="512">
      <c r="A512" s="1086"/>
      <c r="B512" s="1086"/>
      <c r="C512" s="1086"/>
      <c r="D512" s="1086"/>
      <c r="E512" s="1086"/>
      <c r="F512" s="1076"/>
      <c r="G512" s="1142"/>
      <c r="H512" s="1076"/>
      <c r="I512" s="1086"/>
      <c r="J512" s="1103"/>
      <c r="K512" s="1103"/>
      <c r="L512" s="1103"/>
      <c r="M512" s="1103"/>
      <c r="N512" s="1103"/>
      <c r="O512" s="1103"/>
      <c r="P512" s="1103"/>
      <c r="Q512" s="1086"/>
      <c r="R512" s="1086"/>
      <c r="S512" s="1086"/>
      <c r="T512" s="1086"/>
      <c r="U512" s="1086"/>
      <c r="V512" s="1086"/>
      <c r="W512" s="1086"/>
      <c r="X512" s="1086"/>
      <c r="Y512" s="1086"/>
      <c r="Z512" s="1086"/>
      <c r="AA512" s="1086"/>
      <c r="AB512" s="1086"/>
      <c r="AC512" s="1086"/>
      <c r="AD512" s="1086"/>
      <c r="AE512" s="1086"/>
      <c r="AF512" s="1086"/>
    </row>
    <row r="513">
      <c r="A513" s="1086"/>
      <c r="B513" s="1086"/>
      <c r="C513" s="1086"/>
      <c r="D513" s="1086"/>
      <c r="E513" s="1086"/>
      <c r="F513" s="1076"/>
      <c r="G513" s="1142"/>
      <c r="H513" s="1076"/>
      <c r="I513" s="1086"/>
      <c r="J513" s="1103"/>
      <c r="K513" s="1103"/>
      <c r="L513" s="1103"/>
      <c r="M513" s="1103"/>
      <c r="N513" s="1103"/>
      <c r="O513" s="1103"/>
      <c r="P513" s="1103"/>
      <c r="Q513" s="1086"/>
      <c r="R513" s="1086"/>
      <c r="S513" s="1086"/>
      <c r="T513" s="1086"/>
      <c r="U513" s="1086"/>
      <c r="V513" s="1086"/>
      <c r="W513" s="1086"/>
      <c r="X513" s="1086"/>
      <c r="Y513" s="1086"/>
      <c r="Z513" s="1086"/>
      <c r="AA513" s="1086"/>
      <c r="AB513" s="1086"/>
      <c r="AC513" s="1086"/>
      <c r="AD513" s="1086"/>
      <c r="AE513" s="1086"/>
      <c r="AF513" s="1086"/>
    </row>
    <row r="514">
      <c r="A514" s="1086"/>
      <c r="B514" s="1086"/>
      <c r="C514" s="1086"/>
      <c r="D514" s="1086"/>
      <c r="E514" s="1086"/>
      <c r="F514" s="1076"/>
      <c r="G514" s="1142"/>
      <c r="H514" s="1076"/>
      <c r="I514" s="1086"/>
      <c r="J514" s="1103"/>
      <c r="K514" s="1103"/>
      <c r="L514" s="1103"/>
      <c r="M514" s="1103"/>
      <c r="N514" s="1103"/>
      <c r="O514" s="1103"/>
      <c r="P514" s="1103"/>
      <c r="Q514" s="1086"/>
      <c r="R514" s="1086"/>
      <c r="S514" s="1086"/>
      <c r="T514" s="1086"/>
      <c r="U514" s="1086"/>
      <c r="V514" s="1086"/>
      <c r="W514" s="1086"/>
      <c r="X514" s="1086"/>
      <c r="Y514" s="1086"/>
      <c r="Z514" s="1086"/>
      <c r="AA514" s="1086"/>
      <c r="AB514" s="1086"/>
      <c r="AC514" s="1086"/>
      <c r="AD514" s="1086"/>
      <c r="AE514" s="1086"/>
      <c r="AF514" s="1086"/>
    </row>
    <row r="515">
      <c r="A515" s="1086"/>
      <c r="B515" s="1086"/>
      <c r="C515" s="1086"/>
      <c r="D515" s="1086"/>
      <c r="E515" s="1086"/>
      <c r="F515" s="1076"/>
      <c r="G515" s="1142"/>
      <c r="H515" s="1076"/>
      <c r="I515" s="1086"/>
      <c r="J515" s="1103"/>
      <c r="K515" s="1103"/>
      <c r="L515" s="1103"/>
      <c r="M515" s="1103"/>
      <c r="N515" s="1103"/>
      <c r="O515" s="1103"/>
      <c r="P515" s="1103"/>
      <c r="Q515" s="1086"/>
      <c r="R515" s="1086"/>
      <c r="S515" s="1086"/>
      <c r="T515" s="1086"/>
      <c r="U515" s="1086"/>
      <c r="V515" s="1086"/>
      <c r="W515" s="1086"/>
      <c r="X515" s="1086"/>
      <c r="Y515" s="1086"/>
      <c r="Z515" s="1086"/>
      <c r="AA515" s="1086"/>
      <c r="AB515" s="1086"/>
      <c r="AC515" s="1086"/>
      <c r="AD515" s="1086"/>
      <c r="AE515" s="1086"/>
      <c r="AF515" s="1086"/>
    </row>
    <row r="516">
      <c r="A516" s="1086"/>
      <c r="B516" s="1086"/>
      <c r="C516" s="1086"/>
      <c r="D516" s="1086"/>
      <c r="E516" s="1086"/>
      <c r="F516" s="1076"/>
      <c r="G516" s="1142"/>
      <c r="H516" s="1076"/>
      <c r="I516" s="1086"/>
      <c r="J516" s="1103"/>
      <c r="K516" s="1103"/>
      <c r="L516" s="1103"/>
      <c r="M516" s="1103"/>
      <c r="N516" s="1103"/>
      <c r="O516" s="1103"/>
      <c r="P516" s="1103"/>
      <c r="Q516" s="1086"/>
      <c r="R516" s="1086"/>
      <c r="S516" s="1086"/>
      <c r="T516" s="1086"/>
      <c r="U516" s="1086"/>
      <c r="V516" s="1086"/>
      <c r="W516" s="1086"/>
      <c r="X516" s="1086"/>
      <c r="Y516" s="1086"/>
      <c r="Z516" s="1086"/>
      <c r="AA516" s="1086"/>
      <c r="AB516" s="1086"/>
      <c r="AC516" s="1086"/>
      <c r="AD516" s="1086"/>
      <c r="AE516" s="1086"/>
      <c r="AF516" s="1086"/>
    </row>
    <row r="517">
      <c r="A517" s="1086"/>
      <c r="B517" s="1086"/>
      <c r="C517" s="1086"/>
      <c r="D517" s="1086"/>
      <c r="E517" s="1086"/>
      <c r="F517" s="1076"/>
      <c r="G517" s="1142"/>
      <c r="H517" s="1076"/>
      <c r="I517" s="1086"/>
      <c r="J517" s="1103"/>
      <c r="K517" s="1103"/>
      <c r="L517" s="1103"/>
      <c r="M517" s="1103"/>
      <c r="N517" s="1103"/>
      <c r="O517" s="1103"/>
      <c r="P517" s="1103"/>
      <c r="Q517" s="1086"/>
      <c r="R517" s="1086"/>
      <c r="S517" s="1086"/>
      <c r="T517" s="1086"/>
      <c r="U517" s="1086"/>
      <c r="V517" s="1086"/>
      <c r="W517" s="1086"/>
      <c r="X517" s="1086"/>
      <c r="Y517" s="1086"/>
      <c r="Z517" s="1086"/>
      <c r="AA517" s="1086"/>
      <c r="AB517" s="1086"/>
      <c r="AC517" s="1086"/>
      <c r="AD517" s="1086"/>
      <c r="AE517" s="1086"/>
      <c r="AF517" s="1086"/>
    </row>
    <row r="518">
      <c r="A518" s="1086"/>
      <c r="B518" s="1086"/>
      <c r="C518" s="1086"/>
      <c r="D518" s="1086"/>
      <c r="E518" s="1086"/>
      <c r="F518" s="1076"/>
      <c r="G518" s="1142"/>
      <c r="H518" s="1076"/>
      <c r="I518" s="1086"/>
      <c r="J518" s="1103"/>
      <c r="K518" s="1103"/>
      <c r="L518" s="1103"/>
      <c r="M518" s="1103"/>
      <c r="N518" s="1103"/>
      <c r="O518" s="1103"/>
      <c r="P518" s="1103"/>
      <c r="Q518" s="1086"/>
      <c r="R518" s="1086"/>
      <c r="S518" s="1086"/>
      <c r="T518" s="1086"/>
      <c r="U518" s="1086"/>
      <c r="V518" s="1086"/>
      <c r="W518" s="1086"/>
      <c r="X518" s="1086"/>
      <c r="Y518" s="1086"/>
      <c r="Z518" s="1086"/>
      <c r="AA518" s="1086"/>
      <c r="AB518" s="1086"/>
      <c r="AC518" s="1086"/>
      <c r="AD518" s="1086"/>
      <c r="AE518" s="1086"/>
      <c r="AF518" s="1086"/>
    </row>
    <row r="519">
      <c r="A519" s="1086"/>
      <c r="B519" s="1086"/>
      <c r="C519" s="1086"/>
      <c r="D519" s="1086"/>
      <c r="E519" s="1086"/>
      <c r="F519" s="1076"/>
      <c r="G519" s="1142"/>
      <c r="H519" s="1076"/>
      <c r="I519" s="1086"/>
      <c r="J519" s="1103"/>
      <c r="K519" s="1103"/>
      <c r="L519" s="1103"/>
      <c r="M519" s="1103"/>
      <c r="N519" s="1103"/>
      <c r="O519" s="1103"/>
      <c r="P519" s="1103"/>
      <c r="Q519" s="1086"/>
      <c r="R519" s="1086"/>
      <c r="S519" s="1086"/>
      <c r="T519" s="1086"/>
      <c r="U519" s="1086"/>
      <c r="V519" s="1086"/>
      <c r="W519" s="1086"/>
      <c r="X519" s="1086"/>
      <c r="Y519" s="1086"/>
      <c r="Z519" s="1086"/>
      <c r="AA519" s="1086"/>
      <c r="AB519" s="1086"/>
      <c r="AC519" s="1086"/>
      <c r="AD519" s="1086"/>
      <c r="AE519" s="1086"/>
      <c r="AF519" s="1086"/>
    </row>
    <row r="520">
      <c r="A520" s="1086"/>
      <c r="B520" s="1086"/>
      <c r="C520" s="1086"/>
      <c r="D520" s="1086"/>
      <c r="E520" s="1086"/>
      <c r="F520" s="1076"/>
      <c r="G520" s="1142"/>
      <c r="H520" s="1076"/>
      <c r="I520" s="1086"/>
      <c r="J520" s="1103"/>
      <c r="K520" s="1103"/>
      <c r="L520" s="1103"/>
      <c r="M520" s="1103"/>
      <c r="N520" s="1103"/>
      <c r="O520" s="1103"/>
      <c r="P520" s="1103"/>
      <c r="Q520" s="1086"/>
      <c r="R520" s="1086"/>
      <c r="S520" s="1086"/>
      <c r="T520" s="1086"/>
      <c r="U520" s="1086"/>
      <c r="V520" s="1086"/>
      <c r="W520" s="1086"/>
      <c r="X520" s="1086"/>
      <c r="Y520" s="1086"/>
      <c r="Z520" s="1086"/>
      <c r="AA520" s="1086"/>
      <c r="AB520" s="1086"/>
      <c r="AC520" s="1086"/>
      <c r="AD520" s="1086"/>
      <c r="AE520" s="1086"/>
      <c r="AF520" s="1086"/>
    </row>
    <row r="521">
      <c r="A521" s="1086"/>
      <c r="B521" s="1086"/>
      <c r="C521" s="1086"/>
      <c r="D521" s="1086"/>
      <c r="E521" s="1086"/>
      <c r="F521" s="1076"/>
      <c r="G521" s="1142"/>
      <c r="H521" s="1076"/>
      <c r="I521" s="1086"/>
      <c r="J521" s="1103"/>
      <c r="K521" s="1103"/>
      <c r="L521" s="1103"/>
      <c r="M521" s="1103"/>
      <c r="N521" s="1103"/>
      <c r="O521" s="1103"/>
      <c r="P521" s="1103"/>
      <c r="Q521" s="1086"/>
      <c r="R521" s="1086"/>
      <c r="S521" s="1086"/>
      <c r="T521" s="1086"/>
      <c r="U521" s="1086"/>
      <c r="V521" s="1086"/>
      <c r="W521" s="1086"/>
      <c r="X521" s="1086"/>
      <c r="Y521" s="1086"/>
      <c r="Z521" s="1086"/>
      <c r="AA521" s="1086"/>
      <c r="AB521" s="1086"/>
      <c r="AC521" s="1086"/>
      <c r="AD521" s="1086"/>
      <c r="AE521" s="1086"/>
      <c r="AF521" s="1086"/>
    </row>
    <row r="522">
      <c r="A522" s="1086"/>
      <c r="B522" s="1086"/>
      <c r="C522" s="1086"/>
      <c r="D522" s="1086"/>
      <c r="E522" s="1086"/>
      <c r="F522" s="1076"/>
      <c r="G522" s="1142"/>
      <c r="H522" s="1076"/>
      <c r="I522" s="1086"/>
      <c r="J522" s="1103"/>
      <c r="K522" s="1103"/>
      <c r="L522" s="1103"/>
      <c r="M522" s="1103"/>
      <c r="N522" s="1103"/>
      <c r="O522" s="1103"/>
      <c r="P522" s="1103"/>
      <c r="Q522" s="1086"/>
      <c r="R522" s="1086"/>
      <c r="S522" s="1086"/>
      <c r="T522" s="1086"/>
      <c r="U522" s="1086"/>
      <c r="V522" s="1086"/>
      <c r="W522" s="1086"/>
      <c r="X522" s="1086"/>
      <c r="Y522" s="1086"/>
      <c r="Z522" s="1086"/>
      <c r="AA522" s="1086"/>
      <c r="AB522" s="1086"/>
      <c r="AC522" s="1086"/>
      <c r="AD522" s="1086"/>
      <c r="AE522" s="1086"/>
      <c r="AF522" s="1086"/>
    </row>
    <row r="523">
      <c r="A523" s="1086"/>
      <c r="B523" s="1086"/>
      <c r="C523" s="1086"/>
      <c r="D523" s="1086"/>
      <c r="E523" s="1086"/>
      <c r="F523" s="1076"/>
      <c r="G523" s="1142"/>
      <c r="H523" s="1076"/>
      <c r="I523" s="1086"/>
      <c r="J523" s="1103"/>
      <c r="K523" s="1103"/>
      <c r="L523" s="1103"/>
      <c r="M523" s="1103"/>
      <c r="N523" s="1103"/>
      <c r="O523" s="1103"/>
      <c r="P523" s="1103"/>
      <c r="Q523" s="1086"/>
      <c r="R523" s="1086"/>
      <c r="S523" s="1086"/>
      <c r="T523" s="1086"/>
      <c r="U523" s="1086"/>
      <c r="V523" s="1086"/>
      <c r="W523" s="1086"/>
      <c r="X523" s="1086"/>
      <c r="Y523" s="1086"/>
      <c r="Z523" s="1086"/>
      <c r="AA523" s="1086"/>
      <c r="AB523" s="1086"/>
      <c r="AC523" s="1086"/>
      <c r="AD523" s="1086"/>
      <c r="AE523" s="1086"/>
      <c r="AF523" s="1086"/>
    </row>
    <row r="524">
      <c r="A524" s="1086"/>
      <c r="B524" s="1086"/>
      <c r="C524" s="1086"/>
      <c r="D524" s="1086"/>
      <c r="E524" s="1086"/>
      <c r="F524" s="1076"/>
      <c r="G524" s="1142"/>
      <c r="H524" s="1076"/>
      <c r="I524" s="1086"/>
      <c r="J524" s="1103"/>
      <c r="K524" s="1103"/>
      <c r="L524" s="1103"/>
      <c r="M524" s="1103"/>
      <c r="N524" s="1103"/>
      <c r="O524" s="1103"/>
      <c r="P524" s="1103"/>
      <c r="Q524" s="1086"/>
      <c r="R524" s="1086"/>
      <c r="S524" s="1086"/>
      <c r="T524" s="1086"/>
      <c r="U524" s="1086"/>
      <c r="V524" s="1086"/>
      <c r="W524" s="1086"/>
      <c r="X524" s="1086"/>
      <c r="Y524" s="1086"/>
      <c r="Z524" s="1086"/>
      <c r="AA524" s="1086"/>
      <c r="AB524" s="1086"/>
      <c r="AC524" s="1086"/>
      <c r="AD524" s="1086"/>
      <c r="AE524" s="1086"/>
      <c r="AF524" s="1086"/>
    </row>
    <row r="525">
      <c r="A525" s="1086"/>
      <c r="B525" s="1086"/>
      <c r="C525" s="1086"/>
      <c r="D525" s="1086"/>
      <c r="E525" s="1086"/>
      <c r="F525" s="1076"/>
      <c r="G525" s="1142"/>
      <c r="H525" s="1076"/>
      <c r="I525" s="1086"/>
      <c r="J525" s="1103"/>
      <c r="K525" s="1103"/>
      <c r="L525" s="1103"/>
      <c r="M525" s="1103"/>
      <c r="N525" s="1103"/>
      <c r="O525" s="1103"/>
      <c r="P525" s="1103"/>
      <c r="Q525" s="1086"/>
      <c r="R525" s="1086"/>
      <c r="S525" s="1086"/>
      <c r="T525" s="1086"/>
      <c r="U525" s="1086"/>
      <c r="V525" s="1086"/>
      <c r="W525" s="1086"/>
      <c r="X525" s="1086"/>
      <c r="Y525" s="1086"/>
      <c r="Z525" s="1086"/>
      <c r="AA525" s="1086"/>
      <c r="AB525" s="1086"/>
      <c r="AC525" s="1086"/>
      <c r="AD525" s="1086"/>
      <c r="AE525" s="1086"/>
      <c r="AF525" s="1086"/>
    </row>
    <row r="526">
      <c r="A526" s="1086"/>
      <c r="B526" s="1086"/>
      <c r="C526" s="1086"/>
      <c r="D526" s="1086"/>
      <c r="E526" s="1086"/>
      <c r="F526" s="1076"/>
      <c r="G526" s="1142"/>
      <c r="H526" s="1076"/>
      <c r="I526" s="1086"/>
      <c r="J526" s="1103"/>
      <c r="K526" s="1103"/>
      <c r="L526" s="1103"/>
      <c r="M526" s="1103"/>
      <c r="N526" s="1103"/>
      <c r="O526" s="1103"/>
      <c r="P526" s="1103"/>
      <c r="Q526" s="1086"/>
      <c r="R526" s="1086"/>
      <c r="S526" s="1086"/>
      <c r="T526" s="1086"/>
      <c r="U526" s="1086"/>
      <c r="V526" s="1086"/>
      <c r="W526" s="1086"/>
      <c r="X526" s="1086"/>
      <c r="Y526" s="1086"/>
      <c r="Z526" s="1086"/>
      <c r="AA526" s="1086"/>
      <c r="AB526" s="1086"/>
      <c r="AC526" s="1086"/>
      <c r="AD526" s="1086"/>
      <c r="AE526" s="1086"/>
      <c r="AF526" s="1086"/>
    </row>
    <row r="527">
      <c r="A527" s="1086"/>
      <c r="B527" s="1086"/>
      <c r="C527" s="1086"/>
      <c r="D527" s="1086"/>
      <c r="E527" s="1086"/>
      <c r="F527" s="1076"/>
      <c r="G527" s="1142"/>
      <c r="H527" s="1076"/>
      <c r="I527" s="1086"/>
      <c r="J527" s="1103"/>
      <c r="K527" s="1103"/>
      <c r="L527" s="1103"/>
      <c r="M527" s="1103"/>
      <c r="N527" s="1103"/>
      <c r="O527" s="1103"/>
      <c r="P527" s="1103"/>
      <c r="Q527" s="1086"/>
      <c r="R527" s="1086"/>
      <c r="S527" s="1086"/>
      <c r="T527" s="1086"/>
      <c r="U527" s="1086"/>
      <c r="V527" s="1086"/>
      <c r="W527" s="1086"/>
      <c r="X527" s="1086"/>
      <c r="Y527" s="1086"/>
      <c r="Z527" s="1086"/>
      <c r="AA527" s="1086"/>
      <c r="AB527" s="1086"/>
      <c r="AC527" s="1086"/>
      <c r="AD527" s="1086"/>
      <c r="AE527" s="1086"/>
      <c r="AF527" s="1086"/>
    </row>
    <row r="528">
      <c r="A528" s="1086"/>
      <c r="B528" s="1086"/>
      <c r="C528" s="1086"/>
      <c r="D528" s="1086"/>
      <c r="E528" s="1086"/>
      <c r="F528" s="1076"/>
      <c r="G528" s="1142"/>
      <c r="H528" s="1076"/>
      <c r="I528" s="1086"/>
      <c r="J528" s="1103"/>
      <c r="K528" s="1103"/>
      <c r="L528" s="1103"/>
      <c r="M528" s="1103"/>
      <c r="N528" s="1103"/>
      <c r="O528" s="1103"/>
      <c r="P528" s="1103"/>
      <c r="Q528" s="1086"/>
      <c r="R528" s="1086"/>
      <c r="S528" s="1086"/>
      <c r="T528" s="1086"/>
      <c r="U528" s="1086"/>
      <c r="V528" s="1086"/>
      <c r="W528" s="1086"/>
      <c r="X528" s="1086"/>
      <c r="Y528" s="1086"/>
      <c r="Z528" s="1086"/>
      <c r="AA528" s="1086"/>
      <c r="AB528" s="1086"/>
      <c r="AC528" s="1086"/>
      <c r="AD528" s="1086"/>
      <c r="AE528" s="1086"/>
      <c r="AF528" s="1086"/>
    </row>
    <row r="529">
      <c r="A529" s="1086"/>
      <c r="B529" s="1086"/>
      <c r="C529" s="1086"/>
      <c r="D529" s="1086"/>
      <c r="E529" s="1086"/>
      <c r="F529" s="1076"/>
      <c r="G529" s="1142"/>
      <c r="H529" s="1076"/>
      <c r="I529" s="1086"/>
      <c r="J529" s="1103"/>
      <c r="K529" s="1103"/>
      <c r="L529" s="1103"/>
      <c r="M529" s="1103"/>
      <c r="N529" s="1103"/>
      <c r="O529" s="1103"/>
      <c r="P529" s="1103"/>
      <c r="Q529" s="1086"/>
      <c r="R529" s="1086"/>
      <c r="S529" s="1086"/>
      <c r="T529" s="1086"/>
      <c r="U529" s="1086"/>
      <c r="V529" s="1086"/>
      <c r="W529" s="1086"/>
      <c r="X529" s="1086"/>
      <c r="Y529" s="1086"/>
      <c r="Z529" s="1086"/>
      <c r="AA529" s="1086"/>
      <c r="AB529" s="1086"/>
      <c r="AC529" s="1086"/>
      <c r="AD529" s="1086"/>
      <c r="AE529" s="1086"/>
      <c r="AF529" s="1086"/>
    </row>
    <row r="530">
      <c r="A530" s="1086"/>
      <c r="B530" s="1086"/>
      <c r="C530" s="1086"/>
      <c r="D530" s="1086"/>
      <c r="E530" s="1086"/>
      <c r="F530" s="1076"/>
      <c r="G530" s="1142"/>
      <c r="H530" s="1076"/>
      <c r="I530" s="1086"/>
      <c r="J530" s="1103"/>
      <c r="K530" s="1103"/>
      <c r="L530" s="1103"/>
      <c r="M530" s="1103"/>
      <c r="N530" s="1103"/>
      <c r="O530" s="1103"/>
      <c r="P530" s="1103"/>
      <c r="Q530" s="1086"/>
      <c r="R530" s="1086"/>
      <c r="S530" s="1086"/>
      <c r="T530" s="1086"/>
      <c r="U530" s="1086"/>
      <c r="V530" s="1086"/>
      <c r="W530" s="1086"/>
      <c r="X530" s="1086"/>
      <c r="Y530" s="1086"/>
      <c r="Z530" s="1086"/>
      <c r="AA530" s="1086"/>
      <c r="AB530" s="1086"/>
      <c r="AC530" s="1086"/>
      <c r="AD530" s="1086"/>
      <c r="AE530" s="1086"/>
      <c r="AF530" s="1086"/>
    </row>
    <row r="531">
      <c r="A531" s="1086"/>
      <c r="B531" s="1086"/>
      <c r="C531" s="1086"/>
      <c r="D531" s="1086"/>
      <c r="E531" s="1086"/>
      <c r="F531" s="1076"/>
      <c r="G531" s="1142"/>
      <c r="H531" s="1076"/>
      <c r="I531" s="1086"/>
      <c r="J531" s="1103"/>
      <c r="K531" s="1103"/>
      <c r="L531" s="1103"/>
      <c r="M531" s="1103"/>
      <c r="N531" s="1103"/>
      <c r="O531" s="1103"/>
      <c r="P531" s="1103"/>
      <c r="Q531" s="1086"/>
      <c r="R531" s="1086"/>
      <c r="S531" s="1086"/>
      <c r="T531" s="1086"/>
      <c r="U531" s="1086"/>
      <c r="V531" s="1086"/>
      <c r="W531" s="1086"/>
      <c r="X531" s="1086"/>
      <c r="Y531" s="1086"/>
      <c r="Z531" s="1086"/>
      <c r="AA531" s="1086"/>
      <c r="AB531" s="1086"/>
      <c r="AC531" s="1086"/>
      <c r="AD531" s="1086"/>
      <c r="AE531" s="1086"/>
      <c r="AF531" s="1086"/>
    </row>
    <row r="532">
      <c r="A532" s="1086"/>
      <c r="B532" s="1086"/>
      <c r="C532" s="1086"/>
      <c r="D532" s="1086"/>
      <c r="E532" s="1086"/>
      <c r="F532" s="1076"/>
      <c r="G532" s="1142"/>
      <c r="H532" s="1076"/>
      <c r="I532" s="1086"/>
      <c r="J532" s="1103"/>
      <c r="K532" s="1103"/>
      <c r="L532" s="1103"/>
      <c r="M532" s="1103"/>
      <c r="N532" s="1103"/>
      <c r="O532" s="1103"/>
      <c r="P532" s="1103"/>
      <c r="Q532" s="1086"/>
      <c r="R532" s="1086"/>
      <c r="S532" s="1086"/>
      <c r="T532" s="1086"/>
      <c r="U532" s="1086"/>
      <c r="V532" s="1086"/>
      <c r="W532" s="1086"/>
      <c r="X532" s="1086"/>
      <c r="Y532" s="1086"/>
      <c r="Z532" s="1086"/>
      <c r="AA532" s="1086"/>
      <c r="AB532" s="1086"/>
      <c r="AC532" s="1086"/>
      <c r="AD532" s="1086"/>
      <c r="AE532" s="1086"/>
      <c r="AF532" s="1086"/>
    </row>
    <row r="533">
      <c r="A533" s="1086"/>
      <c r="B533" s="1086"/>
      <c r="C533" s="1086"/>
      <c r="D533" s="1086"/>
      <c r="E533" s="1086"/>
      <c r="F533" s="1076"/>
      <c r="G533" s="1142"/>
      <c r="H533" s="1076"/>
      <c r="I533" s="1086"/>
      <c r="J533" s="1103"/>
      <c r="K533" s="1103"/>
      <c r="L533" s="1103"/>
      <c r="M533" s="1103"/>
      <c r="N533" s="1103"/>
      <c r="O533" s="1103"/>
      <c r="P533" s="1103"/>
      <c r="Q533" s="1086"/>
      <c r="R533" s="1086"/>
      <c r="S533" s="1086"/>
      <c r="T533" s="1086"/>
      <c r="U533" s="1086"/>
      <c r="V533" s="1086"/>
      <c r="W533" s="1086"/>
      <c r="X533" s="1086"/>
      <c r="Y533" s="1086"/>
      <c r="Z533" s="1086"/>
      <c r="AA533" s="1086"/>
      <c r="AB533" s="1086"/>
      <c r="AC533" s="1086"/>
      <c r="AD533" s="1086"/>
      <c r="AE533" s="1086"/>
      <c r="AF533" s="1086"/>
    </row>
    <row r="534">
      <c r="A534" s="1086"/>
      <c r="B534" s="1086"/>
      <c r="C534" s="1086"/>
      <c r="D534" s="1086"/>
      <c r="E534" s="1086"/>
      <c r="F534" s="1076"/>
      <c r="G534" s="1142"/>
      <c r="H534" s="1076"/>
      <c r="I534" s="1086"/>
      <c r="J534" s="1103"/>
      <c r="K534" s="1103"/>
      <c r="L534" s="1103"/>
      <c r="M534" s="1103"/>
      <c r="N534" s="1103"/>
      <c r="O534" s="1103"/>
      <c r="P534" s="1103"/>
      <c r="Q534" s="1086"/>
      <c r="R534" s="1086"/>
      <c r="S534" s="1086"/>
      <c r="T534" s="1086"/>
      <c r="U534" s="1086"/>
      <c r="V534" s="1086"/>
      <c r="W534" s="1086"/>
      <c r="X534" s="1086"/>
      <c r="Y534" s="1086"/>
      <c r="Z534" s="1086"/>
      <c r="AA534" s="1086"/>
      <c r="AB534" s="1086"/>
      <c r="AC534" s="1086"/>
      <c r="AD534" s="1086"/>
      <c r="AE534" s="1086"/>
      <c r="AF534" s="1086"/>
    </row>
    <row r="535">
      <c r="A535" s="1086"/>
      <c r="B535" s="1086"/>
      <c r="C535" s="1086"/>
      <c r="D535" s="1086"/>
      <c r="E535" s="1086"/>
      <c r="F535" s="1076"/>
      <c r="G535" s="1142"/>
      <c r="H535" s="1076"/>
      <c r="I535" s="1086"/>
      <c r="J535" s="1103"/>
      <c r="K535" s="1103"/>
      <c r="L535" s="1103"/>
      <c r="M535" s="1103"/>
      <c r="N535" s="1103"/>
      <c r="O535" s="1103"/>
      <c r="P535" s="1103"/>
      <c r="Q535" s="1086"/>
      <c r="R535" s="1086"/>
      <c r="S535" s="1086"/>
      <c r="T535" s="1086"/>
      <c r="U535" s="1086"/>
      <c r="V535" s="1086"/>
      <c r="W535" s="1086"/>
      <c r="X535" s="1086"/>
      <c r="Y535" s="1086"/>
      <c r="Z535" s="1086"/>
      <c r="AA535" s="1086"/>
      <c r="AB535" s="1086"/>
      <c r="AC535" s="1086"/>
      <c r="AD535" s="1086"/>
      <c r="AE535" s="1086"/>
      <c r="AF535" s="1086"/>
    </row>
    <row r="536">
      <c r="A536" s="1086"/>
      <c r="B536" s="1086"/>
      <c r="C536" s="1086"/>
      <c r="D536" s="1086"/>
      <c r="E536" s="1086"/>
      <c r="F536" s="1076"/>
      <c r="G536" s="1142"/>
      <c r="H536" s="1076"/>
      <c r="I536" s="1086"/>
      <c r="J536" s="1103"/>
      <c r="K536" s="1103"/>
      <c r="L536" s="1103"/>
      <c r="M536" s="1103"/>
      <c r="N536" s="1103"/>
      <c r="O536" s="1103"/>
      <c r="P536" s="1103"/>
      <c r="Q536" s="1086"/>
      <c r="R536" s="1086"/>
      <c r="S536" s="1086"/>
      <c r="T536" s="1086"/>
      <c r="U536" s="1086"/>
      <c r="V536" s="1086"/>
      <c r="W536" s="1086"/>
      <c r="X536" s="1086"/>
      <c r="Y536" s="1086"/>
      <c r="Z536" s="1086"/>
      <c r="AA536" s="1086"/>
      <c r="AB536" s="1086"/>
      <c r="AC536" s="1086"/>
      <c r="AD536" s="1086"/>
      <c r="AE536" s="1086"/>
      <c r="AF536" s="1086"/>
    </row>
    <row r="537">
      <c r="A537" s="1086"/>
      <c r="B537" s="1086"/>
      <c r="C537" s="1086"/>
      <c r="D537" s="1086"/>
      <c r="E537" s="1086"/>
      <c r="F537" s="1076"/>
      <c r="G537" s="1142"/>
      <c r="H537" s="1076"/>
      <c r="I537" s="1086"/>
      <c r="J537" s="1103"/>
      <c r="K537" s="1103"/>
      <c r="L537" s="1103"/>
      <c r="M537" s="1103"/>
      <c r="N537" s="1103"/>
      <c r="O537" s="1103"/>
      <c r="P537" s="1103"/>
      <c r="Q537" s="1086"/>
      <c r="R537" s="1086"/>
      <c r="S537" s="1086"/>
      <c r="T537" s="1086"/>
      <c r="U537" s="1086"/>
      <c r="V537" s="1086"/>
      <c r="W537" s="1086"/>
      <c r="X537" s="1086"/>
      <c r="Y537" s="1086"/>
      <c r="Z537" s="1086"/>
      <c r="AA537" s="1086"/>
      <c r="AB537" s="1086"/>
      <c r="AC537" s="1086"/>
      <c r="AD537" s="1086"/>
      <c r="AE537" s="1086"/>
      <c r="AF537" s="1086"/>
    </row>
    <row r="538">
      <c r="A538" s="1086"/>
      <c r="B538" s="1086"/>
      <c r="C538" s="1086"/>
      <c r="D538" s="1086"/>
      <c r="E538" s="1086"/>
      <c r="F538" s="1076"/>
      <c r="G538" s="1142"/>
      <c r="H538" s="1076"/>
      <c r="I538" s="1086"/>
      <c r="J538" s="1103"/>
      <c r="K538" s="1103"/>
      <c r="L538" s="1103"/>
      <c r="M538" s="1103"/>
      <c r="N538" s="1103"/>
      <c r="O538" s="1103"/>
      <c r="P538" s="1103"/>
      <c r="Q538" s="1086"/>
      <c r="R538" s="1086"/>
      <c r="S538" s="1086"/>
      <c r="T538" s="1086"/>
      <c r="U538" s="1086"/>
      <c r="V538" s="1086"/>
      <c r="W538" s="1086"/>
      <c r="X538" s="1086"/>
      <c r="Y538" s="1086"/>
      <c r="Z538" s="1086"/>
      <c r="AA538" s="1086"/>
      <c r="AB538" s="1086"/>
      <c r="AC538" s="1086"/>
      <c r="AD538" s="1086"/>
      <c r="AE538" s="1086"/>
      <c r="AF538" s="1086"/>
    </row>
    <row r="539">
      <c r="A539" s="1086"/>
      <c r="B539" s="1086"/>
      <c r="C539" s="1086"/>
      <c r="D539" s="1086"/>
      <c r="E539" s="1086"/>
      <c r="F539" s="1076"/>
      <c r="G539" s="1142"/>
      <c r="H539" s="1076"/>
      <c r="I539" s="1086"/>
      <c r="J539" s="1103"/>
      <c r="K539" s="1103"/>
      <c r="L539" s="1103"/>
      <c r="M539" s="1103"/>
      <c r="N539" s="1103"/>
      <c r="O539" s="1103"/>
      <c r="P539" s="1103"/>
      <c r="Q539" s="1086"/>
      <c r="R539" s="1086"/>
      <c r="S539" s="1086"/>
      <c r="T539" s="1086"/>
      <c r="U539" s="1086"/>
      <c r="V539" s="1086"/>
      <c r="W539" s="1086"/>
      <c r="X539" s="1086"/>
      <c r="Y539" s="1086"/>
      <c r="Z539" s="1086"/>
      <c r="AA539" s="1086"/>
      <c r="AB539" s="1086"/>
      <c r="AC539" s="1086"/>
      <c r="AD539" s="1086"/>
      <c r="AE539" s="1086"/>
      <c r="AF539" s="1086"/>
    </row>
    <row r="540">
      <c r="A540" s="1086"/>
      <c r="B540" s="1086"/>
      <c r="C540" s="1086"/>
      <c r="D540" s="1086"/>
      <c r="E540" s="1086"/>
      <c r="F540" s="1076"/>
      <c r="G540" s="1142"/>
      <c r="H540" s="1076"/>
      <c r="I540" s="1086"/>
      <c r="J540" s="1103"/>
      <c r="K540" s="1103"/>
      <c r="L540" s="1103"/>
      <c r="M540" s="1103"/>
      <c r="N540" s="1103"/>
      <c r="O540" s="1103"/>
      <c r="P540" s="1103"/>
      <c r="Q540" s="1086"/>
      <c r="R540" s="1086"/>
      <c r="S540" s="1086"/>
      <c r="T540" s="1086"/>
      <c r="U540" s="1086"/>
      <c r="V540" s="1086"/>
      <c r="W540" s="1086"/>
      <c r="X540" s="1086"/>
      <c r="Y540" s="1086"/>
      <c r="Z540" s="1086"/>
      <c r="AA540" s="1086"/>
      <c r="AB540" s="1086"/>
      <c r="AC540" s="1086"/>
      <c r="AD540" s="1086"/>
      <c r="AE540" s="1086"/>
      <c r="AF540" s="1086"/>
    </row>
    <row r="541">
      <c r="A541" s="1086"/>
      <c r="B541" s="1086"/>
      <c r="C541" s="1086"/>
      <c r="D541" s="1086"/>
      <c r="E541" s="1086"/>
      <c r="F541" s="1076"/>
      <c r="G541" s="1142"/>
      <c r="H541" s="1076"/>
      <c r="I541" s="1086"/>
      <c r="J541" s="1103"/>
      <c r="K541" s="1103"/>
      <c r="L541" s="1103"/>
      <c r="M541" s="1103"/>
      <c r="N541" s="1103"/>
      <c r="O541" s="1103"/>
      <c r="P541" s="1103"/>
      <c r="Q541" s="1086"/>
      <c r="R541" s="1086"/>
      <c r="S541" s="1086"/>
      <c r="T541" s="1086"/>
      <c r="U541" s="1086"/>
      <c r="V541" s="1086"/>
      <c r="W541" s="1086"/>
      <c r="X541" s="1086"/>
      <c r="Y541" s="1086"/>
      <c r="Z541" s="1086"/>
      <c r="AA541" s="1086"/>
      <c r="AB541" s="1086"/>
      <c r="AC541" s="1086"/>
      <c r="AD541" s="1086"/>
      <c r="AE541" s="1086"/>
      <c r="AF541" s="1086"/>
    </row>
    <row r="542">
      <c r="A542" s="1086"/>
      <c r="B542" s="1086"/>
      <c r="C542" s="1086"/>
      <c r="D542" s="1086"/>
      <c r="E542" s="1086"/>
      <c r="F542" s="1076"/>
      <c r="G542" s="1142"/>
      <c r="H542" s="1076"/>
      <c r="I542" s="1086"/>
      <c r="J542" s="1103"/>
      <c r="K542" s="1103"/>
      <c r="L542" s="1103"/>
      <c r="M542" s="1103"/>
      <c r="N542" s="1103"/>
      <c r="O542" s="1103"/>
      <c r="P542" s="1103"/>
      <c r="Q542" s="1086"/>
      <c r="R542" s="1086"/>
      <c r="S542" s="1086"/>
      <c r="T542" s="1086"/>
      <c r="U542" s="1086"/>
      <c r="V542" s="1086"/>
      <c r="W542" s="1086"/>
      <c r="X542" s="1086"/>
      <c r="Y542" s="1086"/>
      <c r="Z542" s="1086"/>
      <c r="AA542" s="1086"/>
      <c r="AB542" s="1086"/>
      <c r="AC542" s="1086"/>
      <c r="AD542" s="1086"/>
      <c r="AE542" s="1086"/>
      <c r="AF542" s="1086"/>
    </row>
    <row r="543">
      <c r="A543" s="1086"/>
      <c r="B543" s="1086"/>
      <c r="C543" s="1086"/>
      <c r="D543" s="1086"/>
      <c r="E543" s="1086"/>
      <c r="F543" s="1076"/>
      <c r="G543" s="1142"/>
      <c r="H543" s="1076"/>
      <c r="I543" s="1086"/>
      <c r="J543" s="1103"/>
      <c r="K543" s="1103"/>
      <c r="L543" s="1103"/>
      <c r="M543" s="1103"/>
      <c r="N543" s="1103"/>
      <c r="O543" s="1103"/>
      <c r="P543" s="1103"/>
      <c r="Q543" s="1086"/>
      <c r="R543" s="1086"/>
      <c r="S543" s="1086"/>
      <c r="T543" s="1086"/>
      <c r="U543" s="1086"/>
      <c r="V543" s="1086"/>
      <c r="W543" s="1086"/>
      <c r="X543" s="1086"/>
      <c r="Y543" s="1086"/>
      <c r="Z543" s="1086"/>
      <c r="AA543" s="1086"/>
      <c r="AB543" s="1086"/>
      <c r="AC543" s="1086"/>
      <c r="AD543" s="1086"/>
      <c r="AE543" s="1086"/>
      <c r="AF543" s="1086"/>
    </row>
    <row r="544">
      <c r="A544" s="1086"/>
      <c r="B544" s="1086"/>
      <c r="C544" s="1086"/>
      <c r="D544" s="1086"/>
      <c r="E544" s="1086"/>
      <c r="F544" s="1076"/>
      <c r="G544" s="1142"/>
      <c r="H544" s="1076"/>
      <c r="I544" s="1086"/>
      <c r="J544" s="1103"/>
      <c r="K544" s="1103"/>
      <c r="L544" s="1103"/>
      <c r="M544" s="1103"/>
      <c r="N544" s="1103"/>
      <c r="O544" s="1103"/>
      <c r="P544" s="1103"/>
      <c r="Q544" s="1086"/>
      <c r="R544" s="1086"/>
      <c r="S544" s="1086"/>
      <c r="T544" s="1086"/>
      <c r="U544" s="1086"/>
      <c r="V544" s="1086"/>
      <c r="W544" s="1086"/>
      <c r="X544" s="1086"/>
      <c r="Y544" s="1086"/>
      <c r="Z544" s="1086"/>
      <c r="AA544" s="1086"/>
      <c r="AB544" s="1086"/>
      <c r="AC544" s="1086"/>
      <c r="AD544" s="1086"/>
      <c r="AE544" s="1086"/>
      <c r="AF544" s="1086"/>
    </row>
    <row r="545">
      <c r="A545" s="1086"/>
      <c r="B545" s="1086"/>
      <c r="C545" s="1086"/>
      <c r="D545" s="1086"/>
      <c r="E545" s="1086"/>
      <c r="F545" s="1076"/>
      <c r="G545" s="1142"/>
      <c r="H545" s="1076"/>
      <c r="I545" s="1086"/>
      <c r="J545" s="1103"/>
      <c r="K545" s="1103"/>
      <c r="L545" s="1103"/>
      <c r="M545" s="1103"/>
      <c r="N545" s="1103"/>
      <c r="O545" s="1103"/>
      <c r="P545" s="1103"/>
      <c r="Q545" s="1086"/>
      <c r="R545" s="1086"/>
      <c r="S545" s="1086"/>
      <c r="T545" s="1086"/>
      <c r="U545" s="1086"/>
      <c r="V545" s="1086"/>
      <c r="W545" s="1086"/>
      <c r="X545" s="1086"/>
      <c r="Y545" s="1086"/>
      <c r="Z545" s="1086"/>
      <c r="AA545" s="1086"/>
      <c r="AB545" s="1086"/>
      <c r="AC545" s="1086"/>
      <c r="AD545" s="1086"/>
      <c r="AE545" s="1086"/>
      <c r="AF545" s="1086"/>
    </row>
    <row r="546">
      <c r="A546" s="1086"/>
      <c r="B546" s="1086"/>
      <c r="C546" s="1086"/>
      <c r="D546" s="1086"/>
      <c r="E546" s="1086"/>
      <c r="F546" s="1076"/>
      <c r="G546" s="1142"/>
      <c r="H546" s="1076"/>
      <c r="I546" s="1086"/>
      <c r="J546" s="1103"/>
      <c r="K546" s="1103"/>
      <c r="L546" s="1103"/>
      <c r="M546" s="1103"/>
      <c r="N546" s="1103"/>
      <c r="O546" s="1103"/>
      <c r="P546" s="1103"/>
      <c r="Q546" s="1086"/>
      <c r="R546" s="1086"/>
      <c r="S546" s="1086"/>
      <c r="T546" s="1086"/>
      <c r="U546" s="1086"/>
      <c r="V546" s="1086"/>
      <c r="W546" s="1086"/>
      <c r="X546" s="1086"/>
      <c r="Y546" s="1086"/>
      <c r="Z546" s="1086"/>
      <c r="AA546" s="1086"/>
      <c r="AB546" s="1086"/>
      <c r="AC546" s="1086"/>
      <c r="AD546" s="1086"/>
      <c r="AE546" s="1086"/>
      <c r="AF546" s="1086"/>
    </row>
    <row r="547">
      <c r="A547" s="1086"/>
      <c r="B547" s="1086"/>
      <c r="C547" s="1086"/>
      <c r="D547" s="1086"/>
      <c r="E547" s="1086"/>
      <c r="F547" s="1076"/>
      <c r="G547" s="1142"/>
      <c r="H547" s="1076"/>
      <c r="I547" s="1086"/>
      <c r="J547" s="1103"/>
      <c r="K547" s="1103"/>
      <c r="L547" s="1103"/>
      <c r="M547" s="1103"/>
      <c r="N547" s="1103"/>
      <c r="O547" s="1103"/>
      <c r="P547" s="1103"/>
      <c r="Q547" s="1086"/>
      <c r="R547" s="1086"/>
      <c r="S547" s="1086"/>
      <c r="T547" s="1086"/>
      <c r="U547" s="1086"/>
      <c r="V547" s="1086"/>
      <c r="W547" s="1086"/>
      <c r="X547" s="1086"/>
      <c r="Y547" s="1086"/>
      <c r="Z547" s="1086"/>
      <c r="AA547" s="1086"/>
      <c r="AB547" s="1086"/>
      <c r="AC547" s="1086"/>
      <c r="AD547" s="1086"/>
      <c r="AE547" s="1086"/>
      <c r="AF547" s="1086"/>
    </row>
    <row r="548">
      <c r="A548" s="1086"/>
      <c r="B548" s="1086"/>
      <c r="C548" s="1086"/>
      <c r="D548" s="1086"/>
      <c r="E548" s="1086"/>
      <c r="F548" s="1076"/>
      <c r="G548" s="1142"/>
      <c r="H548" s="1076"/>
      <c r="I548" s="1086"/>
      <c r="J548" s="1103"/>
      <c r="K548" s="1103"/>
      <c r="L548" s="1103"/>
      <c r="M548" s="1103"/>
      <c r="N548" s="1103"/>
      <c r="O548" s="1103"/>
      <c r="P548" s="1103"/>
      <c r="Q548" s="1086"/>
      <c r="R548" s="1086"/>
      <c r="S548" s="1086"/>
      <c r="T548" s="1086"/>
      <c r="U548" s="1086"/>
      <c r="V548" s="1086"/>
      <c r="W548" s="1086"/>
      <c r="X548" s="1086"/>
      <c r="Y548" s="1086"/>
      <c r="Z548" s="1086"/>
      <c r="AA548" s="1086"/>
      <c r="AB548" s="1086"/>
      <c r="AC548" s="1086"/>
      <c r="AD548" s="1086"/>
      <c r="AE548" s="1086"/>
      <c r="AF548" s="1086"/>
    </row>
    <row r="549">
      <c r="A549" s="1086"/>
      <c r="B549" s="1086"/>
      <c r="C549" s="1086"/>
      <c r="D549" s="1086"/>
      <c r="E549" s="1086"/>
      <c r="F549" s="1076"/>
      <c r="G549" s="1142"/>
      <c r="H549" s="1076"/>
      <c r="I549" s="1086"/>
      <c r="J549" s="1103"/>
      <c r="K549" s="1103"/>
      <c r="L549" s="1103"/>
      <c r="M549" s="1103"/>
      <c r="N549" s="1103"/>
      <c r="O549" s="1103"/>
      <c r="P549" s="1103"/>
      <c r="Q549" s="1086"/>
      <c r="R549" s="1086"/>
      <c r="S549" s="1086"/>
      <c r="T549" s="1086"/>
      <c r="U549" s="1086"/>
      <c r="V549" s="1086"/>
      <c r="W549" s="1086"/>
      <c r="X549" s="1086"/>
      <c r="Y549" s="1086"/>
      <c r="Z549" s="1086"/>
      <c r="AA549" s="1086"/>
      <c r="AB549" s="1086"/>
      <c r="AC549" s="1086"/>
      <c r="AD549" s="1086"/>
      <c r="AE549" s="1086"/>
      <c r="AF549" s="1086"/>
    </row>
    <row r="550">
      <c r="A550" s="1086"/>
      <c r="B550" s="1086"/>
      <c r="C550" s="1086"/>
      <c r="D550" s="1086"/>
      <c r="E550" s="1086"/>
      <c r="F550" s="1076"/>
      <c r="G550" s="1142"/>
      <c r="H550" s="1076"/>
      <c r="I550" s="1086"/>
      <c r="J550" s="1103"/>
      <c r="K550" s="1103"/>
      <c r="L550" s="1103"/>
      <c r="M550" s="1103"/>
      <c r="N550" s="1103"/>
      <c r="O550" s="1103"/>
      <c r="P550" s="1103"/>
      <c r="Q550" s="1086"/>
      <c r="R550" s="1086"/>
      <c r="S550" s="1086"/>
      <c r="T550" s="1086"/>
      <c r="U550" s="1086"/>
      <c r="V550" s="1086"/>
      <c r="W550" s="1086"/>
      <c r="X550" s="1086"/>
      <c r="Y550" s="1086"/>
      <c r="Z550" s="1086"/>
      <c r="AA550" s="1086"/>
      <c r="AB550" s="1086"/>
      <c r="AC550" s="1086"/>
      <c r="AD550" s="1086"/>
      <c r="AE550" s="1086"/>
      <c r="AF550" s="1086"/>
    </row>
    <row r="551">
      <c r="A551" s="1086"/>
      <c r="B551" s="1086"/>
      <c r="C551" s="1086"/>
      <c r="D551" s="1086"/>
      <c r="E551" s="1086"/>
      <c r="F551" s="1076"/>
      <c r="G551" s="1142"/>
      <c r="H551" s="1076"/>
      <c r="I551" s="1086"/>
      <c r="J551" s="1103"/>
      <c r="K551" s="1103"/>
      <c r="L551" s="1103"/>
      <c r="M551" s="1103"/>
      <c r="N551" s="1103"/>
      <c r="O551" s="1103"/>
      <c r="P551" s="1103"/>
      <c r="Q551" s="1086"/>
      <c r="R551" s="1086"/>
      <c r="S551" s="1086"/>
      <c r="T551" s="1086"/>
      <c r="U551" s="1086"/>
      <c r="V551" s="1086"/>
      <c r="W551" s="1086"/>
      <c r="X551" s="1086"/>
      <c r="Y551" s="1086"/>
      <c r="Z551" s="1086"/>
      <c r="AA551" s="1086"/>
      <c r="AB551" s="1086"/>
      <c r="AC551" s="1086"/>
      <c r="AD551" s="1086"/>
      <c r="AE551" s="1086"/>
      <c r="AF551" s="1086"/>
    </row>
    <row r="552">
      <c r="A552" s="1086"/>
      <c r="B552" s="1086"/>
      <c r="C552" s="1086"/>
      <c r="D552" s="1086"/>
      <c r="E552" s="1086"/>
      <c r="F552" s="1076"/>
      <c r="G552" s="1142"/>
      <c r="H552" s="1076"/>
      <c r="I552" s="1086"/>
      <c r="J552" s="1103"/>
      <c r="K552" s="1103"/>
      <c r="L552" s="1103"/>
      <c r="M552" s="1103"/>
      <c r="N552" s="1103"/>
      <c r="O552" s="1103"/>
      <c r="P552" s="1103"/>
      <c r="Q552" s="1086"/>
      <c r="R552" s="1086"/>
      <c r="S552" s="1086"/>
      <c r="T552" s="1086"/>
      <c r="U552" s="1086"/>
      <c r="V552" s="1086"/>
      <c r="W552" s="1086"/>
      <c r="X552" s="1086"/>
      <c r="Y552" s="1086"/>
      <c r="Z552" s="1086"/>
      <c r="AA552" s="1086"/>
      <c r="AB552" s="1086"/>
      <c r="AC552" s="1086"/>
      <c r="AD552" s="1086"/>
      <c r="AE552" s="1086"/>
      <c r="AF552" s="1086"/>
    </row>
    <row r="553">
      <c r="A553" s="1086"/>
      <c r="B553" s="1086"/>
      <c r="C553" s="1086"/>
      <c r="D553" s="1086"/>
      <c r="E553" s="1086"/>
      <c r="F553" s="1076"/>
      <c r="G553" s="1142"/>
      <c r="H553" s="1076"/>
      <c r="I553" s="1086"/>
      <c r="J553" s="1103"/>
      <c r="K553" s="1103"/>
      <c r="L553" s="1103"/>
      <c r="M553" s="1103"/>
      <c r="N553" s="1103"/>
      <c r="O553" s="1103"/>
      <c r="P553" s="1103"/>
      <c r="Q553" s="1086"/>
      <c r="R553" s="1086"/>
      <c r="S553" s="1086"/>
      <c r="T553" s="1086"/>
      <c r="U553" s="1086"/>
      <c r="V553" s="1086"/>
      <c r="W553" s="1086"/>
      <c r="X553" s="1086"/>
      <c r="Y553" s="1086"/>
      <c r="Z553" s="1086"/>
      <c r="AA553" s="1086"/>
      <c r="AB553" s="1086"/>
      <c r="AC553" s="1086"/>
      <c r="AD553" s="1086"/>
      <c r="AE553" s="1086"/>
      <c r="AF553" s="1086"/>
    </row>
    <row r="554">
      <c r="A554" s="1086"/>
      <c r="B554" s="1086"/>
      <c r="C554" s="1086"/>
      <c r="D554" s="1086"/>
      <c r="E554" s="1086"/>
      <c r="F554" s="1076"/>
      <c r="G554" s="1142"/>
      <c r="H554" s="1076"/>
      <c r="I554" s="1086"/>
      <c r="J554" s="1103"/>
      <c r="K554" s="1103"/>
      <c r="L554" s="1103"/>
      <c r="M554" s="1103"/>
      <c r="N554" s="1103"/>
      <c r="O554" s="1103"/>
      <c r="P554" s="1103"/>
      <c r="Q554" s="1086"/>
      <c r="R554" s="1086"/>
      <c r="S554" s="1086"/>
      <c r="T554" s="1086"/>
      <c r="U554" s="1086"/>
      <c r="V554" s="1086"/>
      <c r="W554" s="1086"/>
      <c r="X554" s="1086"/>
      <c r="Y554" s="1086"/>
      <c r="Z554" s="1086"/>
      <c r="AA554" s="1086"/>
      <c r="AB554" s="1086"/>
      <c r="AC554" s="1086"/>
      <c r="AD554" s="1086"/>
      <c r="AE554" s="1086"/>
      <c r="AF554" s="1086"/>
    </row>
    <row r="555">
      <c r="A555" s="1086"/>
      <c r="B555" s="1086"/>
      <c r="C555" s="1086"/>
      <c r="D555" s="1086"/>
      <c r="E555" s="1086"/>
      <c r="F555" s="1076"/>
      <c r="G555" s="1142"/>
      <c r="H555" s="1076"/>
      <c r="I555" s="1086"/>
      <c r="J555" s="1103"/>
      <c r="K555" s="1103"/>
      <c r="L555" s="1103"/>
      <c r="M555" s="1103"/>
      <c r="N555" s="1103"/>
      <c r="O555" s="1103"/>
      <c r="P555" s="1103"/>
      <c r="Q555" s="1086"/>
      <c r="R555" s="1086"/>
      <c r="S555" s="1086"/>
      <c r="T555" s="1086"/>
      <c r="U555" s="1086"/>
      <c r="V555" s="1086"/>
      <c r="W555" s="1086"/>
      <c r="X555" s="1086"/>
      <c r="Y555" s="1086"/>
      <c r="Z555" s="1086"/>
      <c r="AA555" s="1086"/>
      <c r="AB555" s="1086"/>
      <c r="AC555" s="1086"/>
      <c r="AD555" s="1086"/>
      <c r="AE555" s="1086"/>
      <c r="AF555" s="1086"/>
    </row>
    <row r="556">
      <c r="A556" s="1086"/>
      <c r="B556" s="1086"/>
      <c r="C556" s="1086"/>
      <c r="D556" s="1086"/>
      <c r="E556" s="1086"/>
      <c r="F556" s="1076"/>
      <c r="G556" s="1142"/>
      <c r="H556" s="1076"/>
      <c r="I556" s="1086"/>
      <c r="J556" s="1103"/>
      <c r="K556" s="1103"/>
      <c r="L556" s="1103"/>
      <c r="M556" s="1103"/>
      <c r="N556" s="1103"/>
      <c r="O556" s="1103"/>
      <c r="P556" s="1103"/>
      <c r="Q556" s="1086"/>
      <c r="R556" s="1086"/>
      <c r="S556" s="1086"/>
      <c r="T556" s="1086"/>
      <c r="U556" s="1086"/>
      <c r="V556" s="1086"/>
      <c r="W556" s="1086"/>
      <c r="X556" s="1086"/>
      <c r="Y556" s="1086"/>
      <c r="Z556" s="1086"/>
      <c r="AA556" s="1086"/>
      <c r="AB556" s="1086"/>
      <c r="AC556" s="1086"/>
      <c r="AD556" s="1086"/>
      <c r="AE556" s="1086"/>
      <c r="AF556" s="1086"/>
    </row>
    <row r="557">
      <c r="A557" s="1086"/>
      <c r="B557" s="1086"/>
      <c r="C557" s="1086"/>
      <c r="D557" s="1086"/>
      <c r="E557" s="1086"/>
      <c r="F557" s="1076"/>
      <c r="G557" s="1142"/>
      <c r="H557" s="1076"/>
      <c r="I557" s="1086"/>
      <c r="J557" s="1103"/>
      <c r="K557" s="1103"/>
      <c r="L557" s="1103"/>
      <c r="M557" s="1103"/>
      <c r="N557" s="1103"/>
      <c r="O557" s="1103"/>
      <c r="P557" s="1103"/>
      <c r="Q557" s="1086"/>
      <c r="R557" s="1086"/>
      <c r="S557" s="1086"/>
      <c r="T557" s="1086"/>
      <c r="U557" s="1086"/>
      <c r="V557" s="1086"/>
      <c r="W557" s="1086"/>
      <c r="X557" s="1086"/>
      <c r="Y557" s="1086"/>
      <c r="Z557" s="1086"/>
      <c r="AA557" s="1086"/>
      <c r="AB557" s="1086"/>
      <c r="AC557" s="1086"/>
      <c r="AD557" s="1086"/>
      <c r="AE557" s="1086"/>
      <c r="AF557" s="1086"/>
    </row>
    <row r="558">
      <c r="A558" s="1086"/>
      <c r="B558" s="1086"/>
      <c r="C558" s="1086"/>
      <c r="D558" s="1086"/>
      <c r="E558" s="1086"/>
      <c r="F558" s="1076"/>
      <c r="G558" s="1142"/>
      <c r="H558" s="1076"/>
      <c r="I558" s="1086"/>
      <c r="J558" s="1103"/>
      <c r="K558" s="1103"/>
      <c r="L558" s="1103"/>
      <c r="M558" s="1103"/>
      <c r="N558" s="1103"/>
      <c r="O558" s="1103"/>
      <c r="P558" s="1103"/>
      <c r="Q558" s="1086"/>
      <c r="R558" s="1086"/>
      <c r="S558" s="1086"/>
      <c r="T558" s="1086"/>
      <c r="U558" s="1086"/>
      <c r="V558" s="1086"/>
      <c r="W558" s="1086"/>
      <c r="X558" s="1086"/>
      <c r="Y558" s="1086"/>
      <c r="Z558" s="1086"/>
      <c r="AA558" s="1086"/>
      <c r="AB558" s="1086"/>
      <c r="AC558" s="1086"/>
      <c r="AD558" s="1086"/>
      <c r="AE558" s="1086"/>
      <c r="AF558" s="1086"/>
    </row>
    <row r="559">
      <c r="A559" s="1086"/>
      <c r="B559" s="1086"/>
      <c r="C559" s="1086"/>
      <c r="D559" s="1086"/>
      <c r="E559" s="1086"/>
      <c r="F559" s="1076"/>
      <c r="G559" s="1142"/>
      <c r="H559" s="1076"/>
      <c r="I559" s="1086"/>
      <c r="J559" s="1103"/>
      <c r="K559" s="1103"/>
      <c r="L559" s="1103"/>
      <c r="M559" s="1103"/>
      <c r="N559" s="1103"/>
      <c r="O559" s="1103"/>
      <c r="P559" s="1103"/>
      <c r="Q559" s="1086"/>
      <c r="R559" s="1086"/>
      <c r="S559" s="1086"/>
      <c r="T559" s="1086"/>
      <c r="U559" s="1086"/>
      <c r="V559" s="1086"/>
      <c r="W559" s="1086"/>
      <c r="X559" s="1086"/>
      <c r="Y559" s="1086"/>
      <c r="Z559" s="1086"/>
      <c r="AA559" s="1086"/>
      <c r="AB559" s="1086"/>
      <c r="AC559" s="1086"/>
      <c r="AD559" s="1086"/>
      <c r="AE559" s="1086"/>
      <c r="AF559" s="1086"/>
    </row>
    <row r="560">
      <c r="A560" s="1086"/>
      <c r="B560" s="1086"/>
      <c r="C560" s="1086"/>
      <c r="D560" s="1086"/>
      <c r="E560" s="1086"/>
      <c r="F560" s="1076"/>
      <c r="G560" s="1142"/>
      <c r="H560" s="1076"/>
      <c r="I560" s="1086"/>
      <c r="J560" s="1103"/>
      <c r="K560" s="1103"/>
      <c r="L560" s="1103"/>
      <c r="M560" s="1103"/>
      <c r="N560" s="1103"/>
      <c r="O560" s="1103"/>
      <c r="P560" s="1103"/>
      <c r="Q560" s="1086"/>
      <c r="R560" s="1086"/>
      <c r="S560" s="1086"/>
      <c r="T560" s="1086"/>
      <c r="U560" s="1086"/>
      <c r="V560" s="1086"/>
      <c r="W560" s="1086"/>
      <c r="X560" s="1086"/>
      <c r="Y560" s="1086"/>
      <c r="Z560" s="1086"/>
      <c r="AA560" s="1086"/>
      <c r="AB560" s="1086"/>
      <c r="AC560" s="1086"/>
      <c r="AD560" s="1086"/>
      <c r="AE560" s="1086"/>
      <c r="AF560" s="1086"/>
    </row>
    <row r="561">
      <c r="A561" s="1086"/>
      <c r="B561" s="1086"/>
      <c r="C561" s="1086"/>
      <c r="D561" s="1086"/>
      <c r="E561" s="1086"/>
      <c r="F561" s="1076"/>
      <c r="G561" s="1142"/>
      <c r="H561" s="1076"/>
      <c r="I561" s="1086"/>
      <c r="J561" s="1103"/>
      <c r="K561" s="1103"/>
      <c r="L561" s="1103"/>
      <c r="M561" s="1103"/>
      <c r="N561" s="1103"/>
      <c r="O561" s="1103"/>
      <c r="P561" s="1103"/>
      <c r="Q561" s="1086"/>
      <c r="R561" s="1086"/>
      <c r="S561" s="1086"/>
      <c r="T561" s="1086"/>
      <c r="U561" s="1086"/>
      <c r="V561" s="1086"/>
      <c r="W561" s="1086"/>
      <c r="X561" s="1086"/>
      <c r="Y561" s="1086"/>
      <c r="Z561" s="1086"/>
      <c r="AA561" s="1086"/>
      <c r="AB561" s="1086"/>
      <c r="AC561" s="1086"/>
      <c r="AD561" s="1086"/>
      <c r="AE561" s="1086"/>
      <c r="AF561" s="1086"/>
    </row>
    <row r="562">
      <c r="A562" s="1086"/>
      <c r="B562" s="1086"/>
      <c r="C562" s="1086"/>
      <c r="D562" s="1086"/>
      <c r="E562" s="1086"/>
      <c r="F562" s="1076"/>
      <c r="G562" s="1142"/>
      <c r="H562" s="1076"/>
      <c r="I562" s="1086"/>
      <c r="J562" s="1103"/>
      <c r="K562" s="1103"/>
      <c r="L562" s="1103"/>
      <c r="M562" s="1103"/>
      <c r="N562" s="1103"/>
      <c r="O562" s="1103"/>
      <c r="P562" s="1103"/>
      <c r="Q562" s="1086"/>
      <c r="R562" s="1086"/>
      <c r="S562" s="1086"/>
      <c r="T562" s="1086"/>
      <c r="U562" s="1086"/>
      <c r="V562" s="1086"/>
      <c r="W562" s="1086"/>
      <c r="X562" s="1086"/>
      <c r="Y562" s="1086"/>
      <c r="Z562" s="1086"/>
      <c r="AA562" s="1086"/>
      <c r="AB562" s="1086"/>
      <c r="AC562" s="1086"/>
      <c r="AD562" s="1086"/>
      <c r="AE562" s="1086"/>
      <c r="AF562" s="1086"/>
    </row>
    <row r="563">
      <c r="A563" s="1086"/>
      <c r="B563" s="1086"/>
      <c r="C563" s="1086"/>
      <c r="D563" s="1086"/>
      <c r="E563" s="1086"/>
      <c r="F563" s="1076"/>
      <c r="G563" s="1142"/>
      <c r="H563" s="1076"/>
      <c r="I563" s="1086"/>
      <c r="J563" s="1103"/>
      <c r="K563" s="1103"/>
      <c r="L563" s="1103"/>
      <c r="M563" s="1103"/>
      <c r="N563" s="1103"/>
      <c r="O563" s="1103"/>
      <c r="P563" s="1103"/>
      <c r="Q563" s="1086"/>
      <c r="R563" s="1086"/>
      <c r="S563" s="1086"/>
      <c r="T563" s="1086"/>
      <c r="U563" s="1086"/>
      <c r="V563" s="1086"/>
      <c r="W563" s="1086"/>
      <c r="X563" s="1086"/>
      <c r="Y563" s="1086"/>
      <c r="Z563" s="1086"/>
      <c r="AA563" s="1086"/>
      <c r="AB563" s="1086"/>
      <c r="AC563" s="1086"/>
      <c r="AD563" s="1086"/>
      <c r="AE563" s="1086"/>
      <c r="AF563" s="1086"/>
    </row>
    <row r="564">
      <c r="A564" s="1086"/>
      <c r="B564" s="1086"/>
      <c r="C564" s="1086"/>
      <c r="D564" s="1086"/>
      <c r="E564" s="1086"/>
      <c r="F564" s="1076"/>
      <c r="G564" s="1142"/>
      <c r="H564" s="1076"/>
      <c r="I564" s="1086"/>
      <c r="J564" s="1103"/>
      <c r="K564" s="1103"/>
      <c r="L564" s="1103"/>
      <c r="M564" s="1103"/>
      <c r="N564" s="1103"/>
      <c r="O564" s="1103"/>
      <c r="P564" s="1103"/>
      <c r="Q564" s="1086"/>
      <c r="R564" s="1086"/>
      <c r="S564" s="1086"/>
      <c r="T564" s="1086"/>
      <c r="U564" s="1086"/>
      <c r="V564" s="1086"/>
      <c r="W564" s="1086"/>
      <c r="X564" s="1086"/>
      <c r="Y564" s="1086"/>
      <c r="Z564" s="1086"/>
      <c r="AA564" s="1086"/>
      <c r="AB564" s="1086"/>
      <c r="AC564" s="1086"/>
      <c r="AD564" s="1086"/>
      <c r="AE564" s="1086"/>
      <c r="AF564" s="1086"/>
    </row>
    <row r="565">
      <c r="A565" s="1086"/>
      <c r="B565" s="1086"/>
      <c r="C565" s="1086"/>
      <c r="D565" s="1086"/>
      <c r="E565" s="1086"/>
      <c r="F565" s="1076"/>
      <c r="G565" s="1142"/>
      <c r="H565" s="1076"/>
      <c r="I565" s="1086"/>
      <c r="J565" s="1103"/>
      <c r="K565" s="1103"/>
      <c r="L565" s="1103"/>
      <c r="M565" s="1103"/>
      <c r="N565" s="1103"/>
      <c r="O565" s="1103"/>
      <c r="P565" s="1103"/>
      <c r="Q565" s="1086"/>
      <c r="R565" s="1086"/>
      <c r="S565" s="1086"/>
      <c r="T565" s="1086"/>
      <c r="U565" s="1086"/>
      <c r="V565" s="1086"/>
      <c r="W565" s="1086"/>
      <c r="X565" s="1086"/>
      <c r="Y565" s="1086"/>
      <c r="Z565" s="1086"/>
      <c r="AA565" s="1086"/>
      <c r="AB565" s="1086"/>
      <c r="AC565" s="1086"/>
      <c r="AD565" s="1086"/>
      <c r="AE565" s="1086"/>
      <c r="AF565" s="1086"/>
    </row>
    <row r="566">
      <c r="A566" s="1086"/>
      <c r="B566" s="1086"/>
      <c r="C566" s="1086"/>
      <c r="D566" s="1086"/>
      <c r="E566" s="1086"/>
      <c r="F566" s="1076"/>
      <c r="G566" s="1142"/>
      <c r="H566" s="1076"/>
      <c r="I566" s="1086"/>
      <c r="J566" s="1103"/>
      <c r="K566" s="1103"/>
      <c r="L566" s="1103"/>
      <c r="M566" s="1103"/>
      <c r="N566" s="1103"/>
      <c r="O566" s="1103"/>
      <c r="P566" s="1103"/>
      <c r="Q566" s="1086"/>
      <c r="R566" s="1086"/>
      <c r="S566" s="1086"/>
      <c r="T566" s="1086"/>
      <c r="U566" s="1086"/>
      <c r="V566" s="1086"/>
      <c r="W566" s="1086"/>
      <c r="X566" s="1086"/>
      <c r="Y566" s="1086"/>
      <c r="Z566" s="1086"/>
      <c r="AA566" s="1086"/>
      <c r="AB566" s="1086"/>
      <c r="AC566" s="1086"/>
      <c r="AD566" s="1086"/>
      <c r="AE566" s="1086"/>
      <c r="AF566" s="1086"/>
    </row>
    <row r="567">
      <c r="A567" s="1086"/>
      <c r="B567" s="1086"/>
      <c r="C567" s="1086"/>
      <c r="D567" s="1086"/>
      <c r="E567" s="1086"/>
      <c r="F567" s="1076"/>
      <c r="G567" s="1142"/>
      <c r="H567" s="1076"/>
      <c r="I567" s="1086"/>
      <c r="J567" s="1103"/>
      <c r="K567" s="1103"/>
      <c r="L567" s="1103"/>
      <c r="M567" s="1103"/>
      <c r="N567" s="1103"/>
      <c r="O567" s="1103"/>
      <c r="P567" s="1103"/>
      <c r="Q567" s="1086"/>
      <c r="R567" s="1086"/>
      <c r="S567" s="1086"/>
      <c r="T567" s="1086"/>
      <c r="U567" s="1086"/>
      <c r="V567" s="1086"/>
      <c r="W567" s="1086"/>
      <c r="X567" s="1086"/>
      <c r="Y567" s="1086"/>
      <c r="Z567" s="1086"/>
      <c r="AA567" s="1086"/>
      <c r="AB567" s="1086"/>
      <c r="AC567" s="1086"/>
      <c r="AD567" s="1086"/>
      <c r="AE567" s="1086"/>
      <c r="AF567" s="1086"/>
    </row>
    <row r="568">
      <c r="A568" s="1086"/>
      <c r="B568" s="1086"/>
      <c r="C568" s="1086"/>
      <c r="D568" s="1086"/>
      <c r="E568" s="1086"/>
      <c r="F568" s="1076"/>
      <c r="G568" s="1142"/>
      <c r="H568" s="1076"/>
      <c r="I568" s="1086"/>
      <c r="J568" s="1103"/>
      <c r="K568" s="1103"/>
      <c r="L568" s="1103"/>
      <c r="M568" s="1103"/>
      <c r="N568" s="1103"/>
      <c r="O568" s="1103"/>
      <c r="P568" s="1103"/>
      <c r="Q568" s="1086"/>
      <c r="R568" s="1086"/>
      <c r="S568" s="1086"/>
      <c r="T568" s="1086"/>
      <c r="U568" s="1086"/>
      <c r="V568" s="1086"/>
      <c r="W568" s="1086"/>
      <c r="X568" s="1086"/>
      <c r="Y568" s="1086"/>
      <c r="Z568" s="1086"/>
      <c r="AA568" s="1086"/>
      <c r="AB568" s="1086"/>
      <c r="AC568" s="1086"/>
      <c r="AD568" s="1086"/>
      <c r="AE568" s="1086"/>
      <c r="AF568" s="1086"/>
    </row>
    <row r="569">
      <c r="A569" s="1086"/>
      <c r="B569" s="1086"/>
      <c r="C569" s="1086"/>
      <c r="D569" s="1086"/>
      <c r="E569" s="1086"/>
      <c r="F569" s="1076"/>
      <c r="G569" s="1142"/>
      <c r="H569" s="1076"/>
      <c r="I569" s="1086"/>
      <c r="J569" s="1103"/>
      <c r="K569" s="1103"/>
      <c r="L569" s="1103"/>
      <c r="M569" s="1103"/>
      <c r="N569" s="1103"/>
      <c r="O569" s="1103"/>
      <c r="P569" s="1103"/>
      <c r="Q569" s="1086"/>
      <c r="R569" s="1086"/>
      <c r="S569" s="1086"/>
      <c r="T569" s="1086"/>
      <c r="U569" s="1086"/>
      <c r="V569" s="1086"/>
      <c r="W569" s="1086"/>
      <c r="X569" s="1086"/>
      <c r="Y569" s="1086"/>
      <c r="Z569" s="1086"/>
      <c r="AA569" s="1086"/>
      <c r="AB569" s="1086"/>
      <c r="AC569" s="1086"/>
      <c r="AD569" s="1086"/>
      <c r="AE569" s="1086"/>
      <c r="AF569" s="1086"/>
    </row>
    <row r="570">
      <c r="A570" s="1086"/>
      <c r="B570" s="1086"/>
      <c r="C570" s="1086"/>
      <c r="D570" s="1086"/>
      <c r="E570" s="1086"/>
      <c r="F570" s="1076"/>
      <c r="G570" s="1142"/>
      <c r="H570" s="1076"/>
      <c r="I570" s="1086"/>
      <c r="J570" s="1103"/>
      <c r="K570" s="1103"/>
      <c r="L570" s="1103"/>
      <c r="M570" s="1103"/>
      <c r="N570" s="1103"/>
      <c r="O570" s="1103"/>
      <c r="P570" s="1103"/>
      <c r="Q570" s="1086"/>
      <c r="R570" s="1086"/>
      <c r="S570" s="1086"/>
      <c r="T570" s="1086"/>
      <c r="U570" s="1086"/>
      <c r="V570" s="1086"/>
      <c r="W570" s="1086"/>
      <c r="X570" s="1086"/>
      <c r="Y570" s="1086"/>
      <c r="Z570" s="1086"/>
      <c r="AA570" s="1086"/>
      <c r="AB570" s="1086"/>
      <c r="AC570" s="1086"/>
      <c r="AD570" s="1086"/>
      <c r="AE570" s="1086"/>
      <c r="AF570" s="1086"/>
    </row>
    <row r="571">
      <c r="A571" s="1086"/>
      <c r="B571" s="1086"/>
      <c r="C571" s="1086"/>
      <c r="D571" s="1086"/>
      <c r="E571" s="1086"/>
      <c r="F571" s="1076"/>
      <c r="G571" s="1142"/>
      <c r="H571" s="1076"/>
      <c r="I571" s="1086"/>
      <c r="J571" s="1103"/>
      <c r="K571" s="1103"/>
      <c r="L571" s="1103"/>
      <c r="M571" s="1103"/>
      <c r="N571" s="1103"/>
      <c r="O571" s="1103"/>
      <c r="P571" s="1103"/>
      <c r="Q571" s="1086"/>
      <c r="R571" s="1086"/>
      <c r="S571" s="1086"/>
      <c r="T571" s="1086"/>
      <c r="U571" s="1086"/>
      <c r="V571" s="1086"/>
      <c r="W571" s="1086"/>
      <c r="X571" s="1086"/>
      <c r="Y571" s="1086"/>
      <c r="Z571" s="1086"/>
      <c r="AA571" s="1086"/>
      <c r="AB571" s="1086"/>
      <c r="AC571" s="1086"/>
      <c r="AD571" s="1086"/>
      <c r="AE571" s="1086"/>
      <c r="AF571" s="1086"/>
    </row>
    <row r="572">
      <c r="A572" s="1086"/>
      <c r="B572" s="1086"/>
      <c r="C572" s="1086"/>
      <c r="D572" s="1086"/>
      <c r="E572" s="1086"/>
      <c r="F572" s="1076"/>
      <c r="G572" s="1142"/>
      <c r="H572" s="1076"/>
      <c r="I572" s="1086"/>
      <c r="J572" s="1103"/>
      <c r="K572" s="1103"/>
      <c r="L572" s="1103"/>
      <c r="M572" s="1103"/>
      <c r="N572" s="1103"/>
      <c r="O572" s="1103"/>
      <c r="P572" s="1103"/>
      <c r="Q572" s="1086"/>
      <c r="R572" s="1086"/>
      <c r="S572" s="1086"/>
      <c r="T572" s="1086"/>
      <c r="U572" s="1086"/>
      <c r="V572" s="1086"/>
      <c r="W572" s="1086"/>
      <c r="X572" s="1086"/>
      <c r="Y572" s="1086"/>
      <c r="Z572" s="1086"/>
      <c r="AA572" s="1086"/>
      <c r="AB572" s="1086"/>
      <c r="AC572" s="1086"/>
      <c r="AD572" s="1086"/>
      <c r="AE572" s="1086"/>
      <c r="AF572" s="1086"/>
    </row>
    <row r="573">
      <c r="A573" s="1086"/>
      <c r="B573" s="1086"/>
      <c r="C573" s="1086"/>
      <c r="D573" s="1086"/>
      <c r="E573" s="1086"/>
      <c r="F573" s="1076"/>
      <c r="G573" s="1142"/>
      <c r="H573" s="1076"/>
      <c r="I573" s="1086"/>
      <c r="J573" s="1103"/>
      <c r="K573" s="1103"/>
      <c r="L573" s="1103"/>
      <c r="M573" s="1103"/>
      <c r="N573" s="1103"/>
      <c r="O573" s="1103"/>
      <c r="P573" s="1103"/>
      <c r="Q573" s="1086"/>
      <c r="R573" s="1086"/>
      <c r="S573" s="1086"/>
      <c r="T573" s="1086"/>
      <c r="U573" s="1086"/>
      <c r="V573" s="1086"/>
      <c r="W573" s="1086"/>
      <c r="X573" s="1086"/>
      <c r="Y573" s="1086"/>
      <c r="Z573" s="1086"/>
      <c r="AA573" s="1086"/>
      <c r="AB573" s="1086"/>
      <c r="AC573" s="1086"/>
      <c r="AD573" s="1086"/>
      <c r="AE573" s="1086"/>
      <c r="AF573" s="1086"/>
    </row>
    <row r="574">
      <c r="A574" s="1086"/>
      <c r="B574" s="1086"/>
      <c r="C574" s="1086"/>
      <c r="D574" s="1086"/>
      <c r="E574" s="1086"/>
      <c r="F574" s="1076"/>
      <c r="G574" s="1142"/>
      <c r="H574" s="1076"/>
      <c r="I574" s="1086"/>
      <c r="J574" s="1103"/>
      <c r="K574" s="1103"/>
      <c r="L574" s="1103"/>
      <c r="M574" s="1103"/>
      <c r="N574" s="1103"/>
      <c r="O574" s="1103"/>
      <c r="P574" s="1103"/>
      <c r="Q574" s="1086"/>
      <c r="R574" s="1086"/>
      <c r="S574" s="1086"/>
      <c r="T574" s="1086"/>
      <c r="U574" s="1086"/>
      <c r="V574" s="1086"/>
      <c r="W574" s="1086"/>
      <c r="X574" s="1086"/>
      <c r="Y574" s="1086"/>
      <c r="Z574" s="1086"/>
      <c r="AA574" s="1086"/>
      <c r="AB574" s="1086"/>
      <c r="AC574" s="1086"/>
      <c r="AD574" s="1086"/>
      <c r="AE574" s="1086"/>
      <c r="AF574" s="1086"/>
    </row>
    <row r="575">
      <c r="A575" s="1086"/>
      <c r="B575" s="1086"/>
      <c r="C575" s="1086"/>
      <c r="D575" s="1086"/>
      <c r="E575" s="1086"/>
      <c r="F575" s="1076"/>
      <c r="G575" s="1142"/>
      <c r="H575" s="1076"/>
      <c r="I575" s="1086"/>
      <c r="J575" s="1103"/>
      <c r="K575" s="1103"/>
      <c r="L575" s="1103"/>
      <c r="M575" s="1103"/>
      <c r="N575" s="1103"/>
      <c r="O575" s="1103"/>
      <c r="P575" s="1103"/>
      <c r="Q575" s="1086"/>
      <c r="R575" s="1086"/>
      <c r="S575" s="1086"/>
      <c r="T575" s="1086"/>
      <c r="U575" s="1086"/>
      <c r="V575" s="1086"/>
      <c r="W575" s="1086"/>
      <c r="X575" s="1086"/>
      <c r="Y575" s="1086"/>
      <c r="Z575" s="1086"/>
      <c r="AA575" s="1086"/>
      <c r="AB575" s="1086"/>
      <c r="AC575" s="1086"/>
      <c r="AD575" s="1086"/>
      <c r="AE575" s="1086"/>
      <c r="AF575" s="1086"/>
    </row>
    <row r="576">
      <c r="A576" s="1086"/>
      <c r="B576" s="1086"/>
      <c r="C576" s="1086"/>
      <c r="D576" s="1086"/>
      <c r="E576" s="1086"/>
      <c r="F576" s="1076"/>
      <c r="G576" s="1142"/>
      <c r="H576" s="1076"/>
      <c r="I576" s="1086"/>
      <c r="J576" s="1103"/>
      <c r="K576" s="1103"/>
      <c r="L576" s="1103"/>
      <c r="M576" s="1103"/>
      <c r="N576" s="1103"/>
      <c r="O576" s="1103"/>
      <c r="P576" s="1103"/>
      <c r="Q576" s="1086"/>
      <c r="R576" s="1086"/>
      <c r="S576" s="1086"/>
      <c r="T576" s="1086"/>
      <c r="U576" s="1086"/>
      <c r="V576" s="1086"/>
      <c r="W576" s="1086"/>
      <c r="X576" s="1086"/>
      <c r="Y576" s="1086"/>
      <c r="Z576" s="1086"/>
      <c r="AA576" s="1086"/>
      <c r="AB576" s="1086"/>
      <c r="AC576" s="1086"/>
      <c r="AD576" s="1086"/>
      <c r="AE576" s="1086"/>
      <c r="AF576" s="1086"/>
    </row>
    <row r="577">
      <c r="A577" s="1086"/>
      <c r="B577" s="1086"/>
      <c r="C577" s="1086"/>
      <c r="D577" s="1086"/>
      <c r="E577" s="1086"/>
      <c r="F577" s="1076"/>
      <c r="G577" s="1142"/>
      <c r="H577" s="1076"/>
      <c r="I577" s="1086"/>
      <c r="J577" s="1103"/>
      <c r="K577" s="1103"/>
      <c r="L577" s="1103"/>
      <c r="M577" s="1103"/>
      <c r="N577" s="1103"/>
      <c r="O577" s="1103"/>
      <c r="P577" s="1103"/>
      <c r="Q577" s="1086"/>
      <c r="R577" s="1086"/>
      <c r="S577" s="1086"/>
      <c r="T577" s="1086"/>
      <c r="U577" s="1086"/>
      <c r="V577" s="1086"/>
      <c r="W577" s="1086"/>
      <c r="X577" s="1086"/>
      <c r="Y577" s="1086"/>
      <c r="Z577" s="1086"/>
      <c r="AA577" s="1086"/>
      <c r="AB577" s="1086"/>
      <c r="AC577" s="1086"/>
      <c r="AD577" s="1086"/>
      <c r="AE577" s="1086"/>
      <c r="AF577" s="1086"/>
    </row>
    <row r="578">
      <c r="A578" s="1086"/>
      <c r="B578" s="1086"/>
      <c r="C578" s="1086"/>
      <c r="D578" s="1086"/>
      <c r="E578" s="1086"/>
      <c r="F578" s="1076"/>
      <c r="G578" s="1142"/>
      <c r="H578" s="1076"/>
      <c r="I578" s="1086"/>
      <c r="J578" s="1103"/>
      <c r="K578" s="1103"/>
      <c r="L578" s="1103"/>
      <c r="M578" s="1103"/>
      <c r="N578" s="1103"/>
      <c r="O578" s="1103"/>
      <c r="P578" s="1103"/>
      <c r="Q578" s="1086"/>
      <c r="R578" s="1086"/>
      <c r="S578" s="1086"/>
      <c r="T578" s="1086"/>
      <c r="U578" s="1086"/>
      <c r="V578" s="1086"/>
      <c r="W578" s="1086"/>
      <c r="X578" s="1086"/>
      <c r="Y578" s="1086"/>
      <c r="Z578" s="1086"/>
      <c r="AA578" s="1086"/>
      <c r="AB578" s="1086"/>
      <c r="AC578" s="1086"/>
      <c r="AD578" s="1086"/>
      <c r="AE578" s="1086"/>
      <c r="AF578" s="1086"/>
    </row>
    <row r="579">
      <c r="A579" s="1086"/>
      <c r="B579" s="1086"/>
      <c r="C579" s="1086"/>
      <c r="D579" s="1086"/>
      <c r="E579" s="1086"/>
      <c r="F579" s="1076"/>
      <c r="G579" s="1142"/>
      <c r="H579" s="1076"/>
      <c r="I579" s="1086"/>
      <c r="J579" s="1103"/>
      <c r="K579" s="1103"/>
      <c r="L579" s="1103"/>
      <c r="M579" s="1103"/>
      <c r="N579" s="1103"/>
      <c r="O579" s="1103"/>
      <c r="P579" s="1103"/>
      <c r="Q579" s="1086"/>
      <c r="R579" s="1086"/>
      <c r="S579" s="1086"/>
      <c r="T579" s="1086"/>
      <c r="U579" s="1086"/>
      <c r="V579" s="1086"/>
      <c r="W579" s="1086"/>
      <c r="X579" s="1086"/>
      <c r="Y579" s="1086"/>
      <c r="Z579" s="1086"/>
      <c r="AA579" s="1086"/>
      <c r="AB579" s="1086"/>
      <c r="AC579" s="1086"/>
      <c r="AD579" s="1086"/>
      <c r="AE579" s="1086"/>
      <c r="AF579" s="1086"/>
    </row>
    <row r="580">
      <c r="A580" s="1086"/>
      <c r="B580" s="1086"/>
      <c r="C580" s="1086"/>
      <c r="D580" s="1086"/>
      <c r="E580" s="1086"/>
      <c r="F580" s="1076"/>
      <c r="G580" s="1142"/>
      <c r="H580" s="1076"/>
      <c r="I580" s="1086"/>
      <c r="J580" s="1103"/>
      <c r="K580" s="1103"/>
      <c r="L580" s="1103"/>
      <c r="M580" s="1103"/>
      <c r="N580" s="1103"/>
      <c r="O580" s="1103"/>
      <c r="P580" s="1103"/>
      <c r="Q580" s="1086"/>
      <c r="R580" s="1086"/>
      <c r="S580" s="1086"/>
      <c r="T580" s="1086"/>
      <c r="U580" s="1086"/>
      <c r="V580" s="1086"/>
      <c r="W580" s="1086"/>
      <c r="X580" s="1086"/>
      <c r="Y580" s="1086"/>
      <c r="Z580" s="1086"/>
      <c r="AA580" s="1086"/>
      <c r="AB580" s="1086"/>
      <c r="AC580" s="1086"/>
      <c r="AD580" s="1086"/>
      <c r="AE580" s="1086"/>
      <c r="AF580" s="1086"/>
    </row>
    <row r="581">
      <c r="A581" s="1086"/>
      <c r="B581" s="1086"/>
      <c r="C581" s="1086"/>
      <c r="D581" s="1086"/>
      <c r="E581" s="1086"/>
      <c r="F581" s="1076"/>
      <c r="G581" s="1142"/>
      <c r="H581" s="1076"/>
      <c r="I581" s="1086"/>
      <c r="J581" s="1103"/>
      <c r="K581" s="1103"/>
      <c r="L581" s="1103"/>
      <c r="M581" s="1103"/>
      <c r="N581" s="1103"/>
      <c r="O581" s="1103"/>
      <c r="P581" s="1103"/>
      <c r="Q581" s="1086"/>
      <c r="R581" s="1086"/>
      <c r="S581" s="1086"/>
      <c r="T581" s="1086"/>
      <c r="U581" s="1086"/>
      <c r="V581" s="1086"/>
      <c r="W581" s="1086"/>
      <c r="X581" s="1086"/>
      <c r="Y581" s="1086"/>
      <c r="Z581" s="1086"/>
      <c r="AA581" s="1086"/>
      <c r="AB581" s="1086"/>
      <c r="AC581" s="1086"/>
      <c r="AD581" s="1086"/>
      <c r="AE581" s="1086"/>
      <c r="AF581" s="1086"/>
    </row>
    <row r="582">
      <c r="A582" s="1086"/>
      <c r="B582" s="1086"/>
      <c r="C582" s="1086"/>
      <c r="D582" s="1086"/>
      <c r="E582" s="1086"/>
      <c r="F582" s="1076"/>
      <c r="G582" s="1142"/>
      <c r="H582" s="1076"/>
      <c r="I582" s="1086"/>
      <c r="J582" s="1103"/>
      <c r="K582" s="1103"/>
      <c r="L582" s="1103"/>
      <c r="M582" s="1103"/>
      <c r="N582" s="1103"/>
      <c r="O582" s="1103"/>
      <c r="P582" s="1103"/>
      <c r="Q582" s="1086"/>
      <c r="R582" s="1086"/>
      <c r="S582" s="1086"/>
      <c r="T582" s="1086"/>
      <c r="U582" s="1086"/>
      <c r="V582" s="1086"/>
      <c r="W582" s="1086"/>
      <c r="X582" s="1086"/>
      <c r="Y582" s="1086"/>
      <c r="Z582" s="1086"/>
      <c r="AA582" s="1086"/>
      <c r="AB582" s="1086"/>
      <c r="AC582" s="1086"/>
      <c r="AD582" s="1086"/>
      <c r="AE582" s="1086"/>
      <c r="AF582" s="1086"/>
    </row>
    <row r="583">
      <c r="A583" s="1086"/>
      <c r="B583" s="1086"/>
      <c r="C583" s="1086"/>
      <c r="D583" s="1086"/>
      <c r="E583" s="1086"/>
      <c r="F583" s="1076"/>
      <c r="G583" s="1142"/>
      <c r="H583" s="1076"/>
      <c r="I583" s="1086"/>
      <c r="J583" s="1103"/>
      <c r="K583" s="1103"/>
      <c r="L583" s="1103"/>
      <c r="M583" s="1103"/>
      <c r="N583" s="1103"/>
      <c r="O583" s="1103"/>
      <c r="P583" s="1103"/>
      <c r="Q583" s="1086"/>
      <c r="R583" s="1086"/>
      <c r="S583" s="1086"/>
      <c r="T583" s="1086"/>
      <c r="U583" s="1086"/>
      <c r="V583" s="1086"/>
      <c r="W583" s="1086"/>
      <c r="X583" s="1086"/>
      <c r="Y583" s="1086"/>
      <c r="Z583" s="1086"/>
      <c r="AA583" s="1086"/>
      <c r="AB583" s="1086"/>
      <c r="AC583" s="1086"/>
      <c r="AD583" s="1086"/>
      <c r="AE583" s="1086"/>
      <c r="AF583" s="1086"/>
    </row>
    <row r="584">
      <c r="A584" s="1086"/>
      <c r="B584" s="1086"/>
      <c r="C584" s="1086"/>
      <c r="D584" s="1086"/>
      <c r="E584" s="1086"/>
      <c r="F584" s="1076"/>
      <c r="G584" s="1142"/>
      <c r="H584" s="1076"/>
      <c r="I584" s="1086"/>
      <c r="J584" s="1103"/>
      <c r="K584" s="1103"/>
      <c r="L584" s="1103"/>
      <c r="M584" s="1103"/>
      <c r="N584" s="1103"/>
      <c r="O584" s="1103"/>
      <c r="P584" s="1103"/>
      <c r="Q584" s="1086"/>
      <c r="R584" s="1086"/>
      <c r="S584" s="1086"/>
      <c r="T584" s="1086"/>
      <c r="U584" s="1086"/>
      <c r="V584" s="1086"/>
      <c r="W584" s="1086"/>
      <c r="X584" s="1086"/>
      <c r="Y584" s="1086"/>
      <c r="Z584" s="1086"/>
      <c r="AA584" s="1086"/>
      <c r="AB584" s="1086"/>
      <c r="AC584" s="1086"/>
      <c r="AD584" s="1086"/>
      <c r="AE584" s="1086"/>
      <c r="AF584" s="1086"/>
    </row>
    <row r="585">
      <c r="A585" s="1086"/>
      <c r="B585" s="1086"/>
      <c r="C585" s="1086"/>
      <c r="D585" s="1086"/>
      <c r="E585" s="1086"/>
      <c r="F585" s="1076"/>
      <c r="G585" s="1142"/>
      <c r="H585" s="1076"/>
      <c r="I585" s="1086"/>
      <c r="J585" s="1103"/>
      <c r="K585" s="1103"/>
      <c r="L585" s="1103"/>
      <c r="M585" s="1103"/>
      <c r="N585" s="1103"/>
      <c r="O585" s="1103"/>
      <c r="P585" s="1103"/>
      <c r="Q585" s="1086"/>
      <c r="R585" s="1086"/>
      <c r="S585" s="1086"/>
      <c r="T585" s="1086"/>
      <c r="U585" s="1086"/>
      <c r="V585" s="1086"/>
      <c r="W585" s="1086"/>
      <c r="X585" s="1086"/>
      <c r="Y585" s="1086"/>
      <c r="Z585" s="1086"/>
      <c r="AA585" s="1086"/>
      <c r="AB585" s="1086"/>
      <c r="AC585" s="1086"/>
      <c r="AD585" s="1086"/>
      <c r="AE585" s="1086"/>
      <c r="AF585" s="1086"/>
    </row>
    <row r="586">
      <c r="A586" s="1086"/>
      <c r="B586" s="1086"/>
      <c r="C586" s="1086"/>
      <c r="D586" s="1086"/>
      <c r="E586" s="1086"/>
      <c r="F586" s="1076"/>
      <c r="G586" s="1142"/>
      <c r="H586" s="1076"/>
      <c r="I586" s="1086"/>
      <c r="J586" s="1103"/>
      <c r="K586" s="1103"/>
      <c r="L586" s="1103"/>
      <c r="M586" s="1103"/>
      <c r="N586" s="1103"/>
      <c r="O586" s="1103"/>
      <c r="P586" s="1103"/>
      <c r="Q586" s="1086"/>
      <c r="R586" s="1086"/>
      <c r="S586" s="1086"/>
      <c r="T586" s="1086"/>
      <c r="U586" s="1086"/>
      <c r="V586" s="1086"/>
      <c r="W586" s="1086"/>
      <c r="X586" s="1086"/>
      <c r="Y586" s="1086"/>
      <c r="Z586" s="1086"/>
      <c r="AA586" s="1086"/>
      <c r="AB586" s="1086"/>
      <c r="AC586" s="1086"/>
      <c r="AD586" s="1086"/>
      <c r="AE586" s="1086"/>
      <c r="AF586" s="1086"/>
    </row>
    <row r="587">
      <c r="A587" s="1086"/>
      <c r="B587" s="1086"/>
      <c r="C587" s="1086"/>
      <c r="D587" s="1086"/>
      <c r="E587" s="1086"/>
      <c r="F587" s="1076"/>
      <c r="G587" s="1142"/>
      <c r="H587" s="1076"/>
      <c r="I587" s="1086"/>
      <c r="J587" s="1103"/>
      <c r="K587" s="1103"/>
      <c r="L587" s="1103"/>
      <c r="M587" s="1103"/>
      <c r="N587" s="1103"/>
      <c r="O587" s="1103"/>
      <c r="P587" s="1103"/>
      <c r="Q587" s="1086"/>
      <c r="R587" s="1086"/>
      <c r="S587" s="1086"/>
      <c r="T587" s="1086"/>
      <c r="U587" s="1086"/>
      <c r="V587" s="1086"/>
      <c r="W587" s="1086"/>
      <c r="X587" s="1086"/>
      <c r="Y587" s="1086"/>
      <c r="Z587" s="1086"/>
      <c r="AA587" s="1086"/>
      <c r="AB587" s="1086"/>
      <c r="AC587" s="1086"/>
      <c r="AD587" s="1086"/>
      <c r="AE587" s="1086"/>
      <c r="AF587" s="1086"/>
    </row>
    <row r="588">
      <c r="A588" s="1086"/>
      <c r="B588" s="1086"/>
      <c r="C588" s="1086"/>
      <c r="D588" s="1086"/>
      <c r="E588" s="1086"/>
      <c r="F588" s="1076"/>
      <c r="G588" s="1142"/>
      <c r="H588" s="1076"/>
      <c r="I588" s="1086"/>
      <c r="J588" s="1103"/>
      <c r="K588" s="1103"/>
      <c r="L588" s="1103"/>
      <c r="M588" s="1103"/>
      <c r="N588" s="1103"/>
      <c r="O588" s="1103"/>
      <c r="P588" s="1103"/>
      <c r="Q588" s="1086"/>
      <c r="R588" s="1086"/>
      <c r="S588" s="1086"/>
      <c r="T588" s="1086"/>
      <c r="U588" s="1086"/>
      <c r="V588" s="1086"/>
      <c r="W588" s="1086"/>
      <c r="X588" s="1086"/>
      <c r="Y588" s="1086"/>
      <c r="Z588" s="1086"/>
      <c r="AA588" s="1086"/>
      <c r="AB588" s="1086"/>
      <c r="AC588" s="1086"/>
      <c r="AD588" s="1086"/>
      <c r="AE588" s="1086"/>
      <c r="AF588" s="1086"/>
    </row>
    <row r="589">
      <c r="A589" s="1086"/>
      <c r="B589" s="1086"/>
      <c r="C589" s="1086"/>
      <c r="D589" s="1086"/>
      <c r="E589" s="1086"/>
      <c r="F589" s="1076"/>
      <c r="G589" s="1142"/>
      <c r="H589" s="1076"/>
      <c r="I589" s="1086"/>
      <c r="J589" s="1103"/>
      <c r="K589" s="1103"/>
      <c r="L589" s="1103"/>
      <c r="M589" s="1103"/>
      <c r="N589" s="1103"/>
      <c r="O589" s="1103"/>
      <c r="P589" s="1103"/>
      <c r="Q589" s="1086"/>
      <c r="R589" s="1086"/>
      <c r="S589" s="1086"/>
      <c r="T589" s="1086"/>
      <c r="U589" s="1086"/>
      <c r="V589" s="1086"/>
      <c r="W589" s="1086"/>
      <c r="X589" s="1086"/>
      <c r="Y589" s="1086"/>
      <c r="Z589" s="1086"/>
      <c r="AA589" s="1086"/>
      <c r="AB589" s="1086"/>
      <c r="AC589" s="1086"/>
      <c r="AD589" s="1086"/>
      <c r="AE589" s="1086"/>
      <c r="AF589" s="1086"/>
    </row>
    <row r="590">
      <c r="A590" s="1086"/>
      <c r="B590" s="1086"/>
      <c r="C590" s="1086"/>
      <c r="D590" s="1086"/>
      <c r="E590" s="1086"/>
      <c r="F590" s="1076"/>
      <c r="G590" s="1142"/>
      <c r="H590" s="1076"/>
      <c r="I590" s="1086"/>
      <c r="J590" s="1103"/>
      <c r="K590" s="1103"/>
      <c r="L590" s="1103"/>
      <c r="M590" s="1103"/>
      <c r="N590" s="1103"/>
      <c r="O590" s="1103"/>
      <c r="P590" s="1103"/>
      <c r="Q590" s="1086"/>
      <c r="R590" s="1086"/>
      <c r="S590" s="1086"/>
      <c r="T590" s="1086"/>
      <c r="U590" s="1086"/>
      <c r="V590" s="1086"/>
      <c r="W590" s="1086"/>
      <c r="X590" s="1086"/>
      <c r="Y590" s="1086"/>
      <c r="Z590" s="1086"/>
      <c r="AA590" s="1086"/>
      <c r="AB590" s="1086"/>
      <c r="AC590" s="1086"/>
      <c r="AD590" s="1086"/>
      <c r="AE590" s="1086"/>
      <c r="AF590" s="1086"/>
    </row>
    <row r="591">
      <c r="A591" s="1086"/>
      <c r="B591" s="1086"/>
      <c r="C591" s="1086"/>
      <c r="D591" s="1086"/>
      <c r="E591" s="1086"/>
      <c r="F591" s="1076"/>
      <c r="G591" s="1142"/>
      <c r="H591" s="1076"/>
      <c r="I591" s="1086"/>
      <c r="J591" s="1103"/>
      <c r="K591" s="1103"/>
      <c r="L591" s="1103"/>
      <c r="M591" s="1103"/>
      <c r="N591" s="1103"/>
      <c r="O591" s="1103"/>
      <c r="P591" s="1103"/>
      <c r="Q591" s="1086"/>
      <c r="R591" s="1086"/>
      <c r="S591" s="1086"/>
      <c r="T591" s="1086"/>
      <c r="U591" s="1086"/>
      <c r="V591" s="1086"/>
      <c r="W591" s="1086"/>
      <c r="X591" s="1086"/>
      <c r="Y591" s="1086"/>
      <c r="Z591" s="1086"/>
      <c r="AA591" s="1086"/>
      <c r="AB591" s="1086"/>
      <c r="AC591" s="1086"/>
      <c r="AD591" s="1086"/>
      <c r="AE591" s="1086"/>
      <c r="AF591" s="1086"/>
    </row>
    <row r="592">
      <c r="A592" s="1086"/>
      <c r="B592" s="1086"/>
      <c r="C592" s="1086"/>
      <c r="D592" s="1086"/>
      <c r="E592" s="1086"/>
      <c r="F592" s="1076"/>
      <c r="G592" s="1142"/>
      <c r="H592" s="1076"/>
      <c r="I592" s="1086"/>
      <c r="J592" s="1103"/>
      <c r="K592" s="1103"/>
      <c r="L592" s="1103"/>
      <c r="M592" s="1103"/>
      <c r="N592" s="1103"/>
      <c r="O592" s="1103"/>
      <c r="P592" s="1103"/>
      <c r="Q592" s="1086"/>
      <c r="R592" s="1086"/>
      <c r="S592" s="1086"/>
      <c r="T592" s="1086"/>
      <c r="U592" s="1086"/>
      <c r="V592" s="1086"/>
      <c r="W592" s="1086"/>
      <c r="X592" s="1086"/>
      <c r="Y592" s="1086"/>
      <c r="Z592" s="1086"/>
      <c r="AA592" s="1086"/>
      <c r="AB592" s="1086"/>
      <c r="AC592" s="1086"/>
      <c r="AD592" s="1086"/>
      <c r="AE592" s="1086"/>
      <c r="AF592" s="1086"/>
    </row>
    <row r="593">
      <c r="A593" s="1086"/>
      <c r="B593" s="1086"/>
      <c r="C593" s="1086"/>
      <c r="D593" s="1086"/>
      <c r="E593" s="1086"/>
      <c r="F593" s="1076"/>
      <c r="G593" s="1142"/>
      <c r="H593" s="1076"/>
      <c r="I593" s="1086"/>
      <c r="J593" s="1103"/>
      <c r="K593" s="1103"/>
      <c r="L593" s="1103"/>
      <c r="M593" s="1103"/>
      <c r="N593" s="1103"/>
      <c r="O593" s="1103"/>
      <c r="P593" s="1103"/>
      <c r="Q593" s="1086"/>
      <c r="R593" s="1086"/>
      <c r="S593" s="1086"/>
      <c r="T593" s="1086"/>
      <c r="U593" s="1086"/>
      <c r="V593" s="1086"/>
      <c r="W593" s="1086"/>
      <c r="X593" s="1086"/>
      <c r="Y593" s="1086"/>
      <c r="Z593" s="1086"/>
      <c r="AA593" s="1086"/>
      <c r="AB593" s="1086"/>
      <c r="AC593" s="1086"/>
      <c r="AD593" s="1086"/>
      <c r="AE593" s="1086"/>
      <c r="AF593" s="1086"/>
    </row>
    <row r="594">
      <c r="A594" s="1086"/>
      <c r="B594" s="1086"/>
      <c r="C594" s="1086"/>
      <c r="D594" s="1086"/>
      <c r="E594" s="1086"/>
      <c r="F594" s="1076"/>
      <c r="G594" s="1142"/>
      <c r="H594" s="1076"/>
      <c r="I594" s="1086"/>
      <c r="J594" s="1103"/>
      <c r="K594" s="1103"/>
      <c r="L594" s="1103"/>
      <c r="M594" s="1103"/>
      <c r="N594" s="1103"/>
      <c r="O594" s="1103"/>
      <c r="P594" s="1103"/>
      <c r="Q594" s="1086"/>
      <c r="R594" s="1086"/>
      <c r="S594" s="1086"/>
      <c r="T594" s="1086"/>
      <c r="U594" s="1086"/>
      <c r="V594" s="1086"/>
      <c r="W594" s="1086"/>
      <c r="X594" s="1086"/>
      <c r="Y594" s="1086"/>
      <c r="Z594" s="1086"/>
      <c r="AA594" s="1086"/>
      <c r="AB594" s="1086"/>
      <c r="AC594" s="1086"/>
      <c r="AD594" s="1086"/>
      <c r="AE594" s="1086"/>
      <c r="AF594" s="1086"/>
    </row>
    <row r="595">
      <c r="A595" s="1086"/>
      <c r="B595" s="1086"/>
      <c r="C595" s="1086"/>
      <c r="D595" s="1086"/>
      <c r="E595" s="1086"/>
      <c r="F595" s="1076"/>
      <c r="G595" s="1142"/>
      <c r="H595" s="1076"/>
      <c r="I595" s="1086"/>
      <c r="J595" s="1103"/>
      <c r="K595" s="1103"/>
      <c r="L595" s="1103"/>
      <c r="M595" s="1103"/>
      <c r="N595" s="1103"/>
      <c r="O595" s="1103"/>
      <c r="P595" s="1103"/>
      <c r="Q595" s="1086"/>
      <c r="R595" s="1086"/>
      <c r="S595" s="1086"/>
      <c r="T595" s="1086"/>
      <c r="U595" s="1086"/>
      <c r="V595" s="1086"/>
      <c r="W595" s="1086"/>
      <c r="X595" s="1086"/>
      <c r="Y595" s="1086"/>
      <c r="Z595" s="1086"/>
      <c r="AA595" s="1086"/>
      <c r="AB595" s="1086"/>
      <c r="AC595" s="1086"/>
      <c r="AD595" s="1086"/>
      <c r="AE595" s="1086"/>
      <c r="AF595" s="1086"/>
    </row>
    <row r="596">
      <c r="A596" s="1086"/>
      <c r="B596" s="1086"/>
      <c r="C596" s="1086"/>
      <c r="D596" s="1086"/>
      <c r="E596" s="1086"/>
      <c r="F596" s="1076"/>
      <c r="G596" s="1142"/>
      <c r="H596" s="1076"/>
      <c r="I596" s="1086"/>
      <c r="J596" s="1103"/>
      <c r="K596" s="1103"/>
      <c r="L596" s="1103"/>
      <c r="M596" s="1103"/>
      <c r="N596" s="1103"/>
      <c r="O596" s="1103"/>
      <c r="P596" s="1103"/>
      <c r="Q596" s="1086"/>
      <c r="R596" s="1086"/>
      <c r="S596" s="1086"/>
      <c r="T596" s="1086"/>
      <c r="U596" s="1086"/>
      <c r="V596" s="1086"/>
      <c r="W596" s="1086"/>
      <c r="X596" s="1086"/>
      <c r="Y596" s="1086"/>
      <c r="Z596" s="1086"/>
      <c r="AA596" s="1086"/>
      <c r="AB596" s="1086"/>
      <c r="AC596" s="1086"/>
      <c r="AD596" s="1086"/>
      <c r="AE596" s="1086"/>
      <c r="AF596" s="1086"/>
    </row>
    <row r="597">
      <c r="A597" s="1086"/>
      <c r="B597" s="1086"/>
      <c r="C597" s="1086"/>
      <c r="D597" s="1086"/>
      <c r="E597" s="1086"/>
      <c r="F597" s="1076"/>
      <c r="G597" s="1142"/>
      <c r="H597" s="1076"/>
      <c r="I597" s="1086"/>
      <c r="J597" s="1103"/>
      <c r="K597" s="1103"/>
      <c r="L597" s="1103"/>
      <c r="M597" s="1103"/>
      <c r="N597" s="1103"/>
      <c r="O597" s="1103"/>
      <c r="P597" s="1103"/>
      <c r="Q597" s="1086"/>
      <c r="R597" s="1086"/>
      <c r="S597" s="1086"/>
      <c r="T597" s="1086"/>
      <c r="U597" s="1086"/>
      <c r="V597" s="1086"/>
      <c r="W597" s="1086"/>
      <c r="X597" s="1086"/>
      <c r="Y597" s="1086"/>
      <c r="Z597" s="1086"/>
      <c r="AA597" s="1086"/>
      <c r="AB597" s="1086"/>
      <c r="AC597" s="1086"/>
      <c r="AD597" s="1086"/>
      <c r="AE597" s="1086"/>
      <c r="AF597" s="1086"/>
    </row>
    <row r="598">
      <c r="A598" s="1086"/>
      <c r="B598" s="1086"/>
      <c r="C598" s="1086"/>
      <c r="D598" s="1086"/>
      <c r="E598" s="1086"/>
      <c r="F598" s="1076"/>
      <c r="G598" s="1142"/>
      <c r="H598" s="1076"/>
      <c r="I598" s="1086"/>
      <c r="J598" s="1103"/>
      <c r="K598" s="1103"/>
      <c r="L598" s="1103"/>
      <c r="M598" s="1103"/>
      <c r="N598" s="1103"/>
      <c r="O598" s="1103"/>
      <c r="P598" s="1103"/>
      <c r="Q598" s="1086"/>
      <c r="R598" s="1086"/>
      <c r="S598" s="1086"/>
      <c r="T598" s="1086"/>
      <c r="U598" s="1086"/>
      <c r="V598" s="1086"/>
      <c r="W598" s="1086"/>
      <c r="X598" s="1086"/>
      <c r="Y598" s="1086"/>
      <c r="Z598" s="1086"/>
      <c r="AA598" s="1086"/>
      <c r="AB598" s="1086"/>
      <c r="AC598" s="1086"/>
      <c r="AD598" s="1086"/>
      <c r="AE598" s="1086"/>
      <c r="AF598" s="1086"/>
    </row>
    <row r="599">
      <c r="A599" s="1086"/>
      <c r="B599" s="1086"/>
      <c r="C599" s="1086"/>
      <c r="D599" s="1086"/>
      <c r="E599" s="1086"/>
      <c r="F599" s="1076"/>
      <c r="G599" s="1142"/>
      <c r="H599" s="1076"/>
      <c r="I599" s="1086"/>
      <c r="J599" s="1103"/>
      <c r="K599" s="1103"/>
      <c r="L599" s="1103"/>
      <c r="M599" s="1103"/>
      <c r="N599" s="1103"/>
      <c r="O599" s="1103"/>
      <c r="P599" s="1103"/>
      <c r="Q599" s="1086"/>
      <c r="R599" s="1086"/>
      <c r="S599" s="1086"/>
      <c r="T599" s="1086"/>
      <c r="U599" s="1086"/>
      <c r="V599" s="1086"/>
      <c r="W599" s="1086"/>
      <c r="X599" s="1086"/>
      <c r="Y599" s="1086"/>
      <c r="Z599" s="1086"/>
      <c r="AA599" s="1086"/>
      <c r="AB599" s="1086"/>
      <c r="AC599" s="1086"/>
      <c r="AD599" s="1086"/>
      <c r="AE599" s="1086"/>
      <c r="AF599" s="1086"/>
    </row>
    <row r="600">
      <c r="A600" s="1086"/>
      <c r="B600" s="1086"/>
      <c r="C600" s="1086"/>
      <c r="D600" s="1086"/>
      <c r="E600" s="1086"/>
      <c r="F600" s="1076"/>
      <c r="G600" s="1142"/>
      <c r="H600" s="1076"/>
      <c r="I600" s="1086"/>
      <c r="J600" s="1103"/>
      <c r="K600" s="1103"/>
      <c r="L600" s="1103"/>
      <c r="M600" s="1103"/>
      <c r="N600" s="1103"/>
      <c r="O600" s="1103"/>
      <c r="P600" s="1103"/>
      <c r="Q600" s="1086"/>
      <c r="R600" s="1086"/>
      <c r="S600" s="1086"/>
      <c r="T600" s="1086"/>
      <c r="U600" s="1086"/>
      <c r="V600" s="1086"/>
      <c r="W600" s="1086"/>
      <c r="X600" s="1086"/>
      <c r="Y600" s="1086"/>
      <c r="Z600" s="1086"/>
      <c r="AA600" s="1086"/>
      <c r="AB600" s="1086"/>
      <c r="AC600" s="1086"/>
      <c r="AD600" s="1086"/>
      <c r="AE600" s="1086"/>
      <c r="AF600" s="1086"/>
    </row>
    <row r="601">
      <c r="A601" s="1086"/>
      <c r="B601" s="1086"/>
      <c r="C601" s="1086"/>
      <c r="D601" s="1086"/>
      <c r="E601" s="1086"/>
      <c r="F601" s="1076"/>
      <c r="G601" s="1142"/>
      <c r="H601" s="1076"/>
      <c r="I601" s="1086"/>
      <c r="J601" s="1103"/>
      <c r="K601" s="1103"/>
      <c r="L601" s="1103"/>
      <c r="M601" s="1103"/>
      <c r="N601" s="1103"/>
      <c r="O601" s="1103"/>
      <c r="P601" s="1103"/>
      <c r="Q601" s="1086"/>
      <c r="R601" s="1086"/>
      <c r="S601" s="1086"/>
      <c r="T601" s="1086"/>
      <c r="U601" s="1086"/>
      <c r="V601" s="1086"/>
      <c r="W601" s="1086"/>
      <c r="X601" s="1086"/>
      <c r="Y601" s="1086"/>
      <c r="Z601" s="1086"/>
      <c r="AA601" s="1086"/>
      <c r="AB601" s="1086"/>
      <c r="AC601" s="1086"/>
      <c r="AD601" s="1086"/>
      <c r="AE601" s="1086"/>
      <c r="AF601" s="1086"/>
    </row>
    <row r="602">
      <c r="A602" s="1086"/>
      <c r="B602" s="1086"/>
      <c r="C602" s="1086"/>
      <c r="D602" s="1086"/>
      <c r="E602" s="1086"/>
      <c r="F602" s="1076"/>
      <c r="G602" s="1142"/>
      <c r="H602" s="1076"/>
      <c r="I602" s="1086"/>
      <c r="J602" s="1103"/>
      <c r="K602" s="1103"/>
      <c r="L602" s="1103"/>
      <c r="M602" s="1103"/>
      <c r="N602" s="1103"/>
      <c r="O602" s="1103"/>
      <c r="P602" s="1103"/>
      <c r="Q602" s="1086"/>
      <c r="R602" s="1086"/>
      <c r="S602" s="1086"/>
      <c r="T602" s="1086"/>
      <c r="U602" s="1086"/>
      <c r="V602" s="1086"/>
      <c r="W602" s="1086"/>
      <c r="X602" s="1086"/>
      <c r="Y602" s="1086"/>
      <c r="Z602" s="1086"/>
      <c r="AA602" s="1086"/>
      <c r="AB602" s="1086"/>
      <c r="AC602" s="1086"/>
      <c r="AD602" s="1086"/>
      <c r="AE602" s="1086"/>
      <c r="AF602" s="1086"/>
    </row>
    <row r="603">
      <c r="A603" s="1086"/>
      <c r="B603" s="1086"/>
      <c r="C603" s="1086"/>
      <c r="D603" s="1086"/>
      <c r="E603" s="1086"/>
      <c r="F603" s="1076"/>
      <c r="G603" s="1142"/>
      <c r="H603" s="1076"/>
      <c r="I603" s="1086"/>
      <c r="J603" s="1103"/>
      <c r="K603" s="1103"/>
      <c r="L603" s="1103"/>
      <c r="M603" s="1103"/>
      <c r="N603" s="1103"/>
      <c r="O603" s="1103"/>
      <c r="P603" s="1103"/>
      <c r="Q603" s="1086"/>
      <c r="R603" s="1086"/>
      <c r="S603" s="1086"/>
      <c r="T603" s="1086"/>
      <c r="U603" s="1086"/>
      <c r="V603" s="1086"/>
      <c r="W603" s="1086"/>
      <c r="X603" s="1086"/>
      <c r="Y603" s="1086"/>
      <c r="Z603" s="1086"/>
      <c r="AA603" s="1086"/>
      <c r="AB603" s="1086"/>
      <c r="AC603" s="1086"/>
      <c r="AD603" s="1086"/>
      <c r="AE603" s="1086"/>
      <c r="AF603" s="1086"/>
    </row>
    <row r="604">
      <c r="A604" s="1086"/>
      <c r="B604" s="1086"/>
      <c r="C604" s="1086"/>
      <c r="D604" s="1086"/>
      <c r="E604" s="1086"/>
      <c r="F604" s="1076"/>
      <c r="G604" s="1142"/>
      <c r="H604" s="1076"/>
      <c r="I604" s="1086"/>
      <c r="J604" s="1103"/>
      <c r="K604" s="1103"/>
      <c r="L604" s="1103"/>
      <c r="M604" s="1103"/>
      <c r="N604" s="1103"/>
      <c r="O604" s="1103"/>
      <c r="P604" s="1103"/>
      <c r="Q604" s="1086"/>
      <c r="R604" s="1086"/>
      <c r="S604" s="1086"/>
      <c r="T604" s="1086"/>
      <c r="U604" s="1086"/>
      <c r="V604" s="1086"/>
      <c r="W604" s="1086"/>
      <c r="X604" s="1086"/>
      <c r="Y604" s="1086"/>
      <c r="Z604" s="1086"/>
      <c r="AA604" s="1086"/>
      <c r="AB604" s="1086"/>
      <c r="AC604" s="1086"/>
      <c r="AD604" s="1086"/>
      <c r="AE604" s="1086"/>
      <c r="AF604" s="1086"/>
    </row>
    <row r="605">
      <c r="A605" s="1086"/>
      <c r="B605" s="1086"/>
      <c r="C605" s="1086"/>
      <c r="D605" s="1086"/>
      <c r="E605" s="1086"/>
      <c r="F605" s="1076"/>
      <c r="G605" s="1142"/>
      <c r="H605" s="1076"/>
      <c r="I605" s="1086"/>
      <c r="J605" s="1103"/>
      <c r="K605" s="1103"/>
      <c r="L605" s="1103"/>
      <c r="M605" s="1103"/>
      <c r="N605" s="1103"/>
      <c r="O605" s="1103"/>
      <c r="P605" s="1103"/>
      <c r="Q605" s="1086"/>
      <c r="R605" s="1086"/>
      <c r="S605" s="1086"/>
      <c r="T605" s="1086"/>
      <c r="U605" s="1086"/>
      <c r="V605" s="1086"/>
      <c r="W605" s="1086"/>
      <c r="X605" s="1086"/>
      <c r="Y605" s="1086"/>
      <c r="Z605" s="1086"/>
      <c r="AA605" s="1086"/>
      <c r="AB605" s="1086"/>
      <c r="AC605" s="1086"/>
      <c r="AD605" s="1086"/>
      <c r="AE605" s="1086"/>
      <c r="AF605" s="1086"/>
    </row>
    <row r="606">
      <c r="A606" s="1086"/>
      <c r="B606" s="1086"/>
      <c r="C606" s="1086"/>
      <c r="D606" s="1086"/>
      <c r="E606" s="1086"/>
      <c r="F606" s="1076"/>
      <c r="G606" s="1142"/>
      <c r="H606" s="1076"/>
      <c r="I606" s="1086"/>
      <c r="J606" s="1103"/>
      <c r="K606" s="1103"/>
      <c r="L606" s="1103"/>
      <c r="M606" s="1103"/>
      <c r="N606" s="1103"/>
      <c r="O606" s="1103"/>
      <c r="P606" s="1103"/>
      <c r="Q606" s="1086"/>
      <c r="R606" s="1086"/>
      <c r="S606" s="1086"/>
      <c r="T606" s="1086"/>
      <c r="U606" s="1086"/>
      <c r="V606" s="1086"/>
      <c r="W606" s="1086"/>
      <c r="X606" s="1086"/>
      <c r="Y606" s="1086"/>
      <c r="Z606" s="1086"/>
      <c r="AA606" s="1086"/>
      <c r="AB606" s="1086"/>
      <c r="AC606" s="1086"/>
      <c r="AD606" s="1086"/>
      <c r="AE606" s="1086"/>
      <c r="AF606" s="1086"/>
    </row>
    <row r="607">
      <c r="A607" s="1086"/>
      <c r="B607" s="1086"/>
      <c r="C607" s="1086"/>
      <c r="D607" s="1086"/>
      <c r="E607" s="1086"/>
      <c r="F607" s="1076"/>
      <c r="G607" s="1142"/>
      <c r="H607" s="1076"/>
      <c r="I607" s="1086"/>
      <c r="J607" s="1103"/>
      <c r="K607" s="1103"/>
      <c r="L607" s="1103"/>
      <c r="M607" s="1103"/>
      <c r="N607" s="1103"/>
      <c r="O607" s="1103"/>
      <c r="P607" s="1103"/>
      <c r="Q607" s="1086"/>
      <c r="R607" s="1086"/>
      <c r="S607" s="1086"/>
      <c r="T607" s="1086"/>
      <c r="U607" s="1086"/>
      <c r="V607" s="1086"/>
      <c r="W607" s="1086"/>
      <c r="X607" s="1086"/>
      <c r="Y607" s="1086"/>
      <c r="Z607" s="1086"/>
      <c r="AA607" s="1086"/>
      <c r="AB607" s="1086"/>
      <c r="AC607" s="1086"/>
      <c r="AD607" s="1086"/>
      <c r="AE607" s="1086"/>
      <c r="AF607" s="1086"/>
    </row>
    <row r="608">
      <c r="A608" s="1086"/>
      <c r="B608" s="1086"/>
      <c r="C608" s="1086"/>
      <c r="D608" s="1086"/>
      <c r="E608" s="1086"/>
      <c r="F608" s="1076"/>
      <c r="G608" s="1142"/>
      <c r="H608" s="1076"/>
      <c r="I608" s="1086"/>
      <c r="J608" s="1103"/>
      <c r="K608" s="1103"/>
      <c r="L608" s="1103"/>
      <c r="M608" s="1103"/>
      <c r="N608" s="1103"/>
      <c r="O608" s="1103"/>
      <c r="P608" s="1103"/>
      <c r="Q608" s="1086"/>
      <c r="R608" s="1086"/>
      <c r="S608" s="1086"/>
      <c r="T608" s="1086"/>
      <c r="U608" s="1086"/>
      <c r="V608" s="1086"/>
      <c r="W608" s="1086"/>
      <c r="X608" s="1086"/>
      <c r="Y608" s="1086"/>
      <c r="Z608" s="1086"/>
      <c r="AA608" s="1086"/>
      <c r="AB608" s="1086"/>
      <c r="AC608" s="1086"/>
      <c r="AD608" s="1086"/>
      <c r="AE608" s="1086"/>
      <c r="AF608" s="1086"/>
    </row>
    <row r="609">
      <c r="A609" s="1086"/>
      <c r="B609" s="1086"/>
      <c r="C609" s="1086"/>
      <c r="D609" s="1086"/>
      <c r="E609" s="1086"/>
      <c r="F609" s="1076"/>
      <c r="G609" s="1142"/>
      <c r="H609" s="1076"/>
      <c r="I609" s="1086"/>
      <c r="J609" s="1103"/>
      <c r="K609" s="1103"/>
      <c r="L609" s="1103"/>
      <c r="M609" s="1103"/>
      <c r="N609" s="1103"/>
      <c r="O609" s="1103"/>
      <c r="P609" s="1103"/>
      <c r="Q609" s="1086"/>
      <c r="R609" s="1086"/>
      <c r="S609" s="1086"/>
      <c r="T609" s="1086"/>
      <c r="U609" s="1086"/>
      <c r="V609" s="1086"/>
      <c r="W609" s="1086"/>
      <c r="X609" s="1086"/>
      <c r="Y609" s="1086"/>
      <c r="Z609" s="1086"/>
      <c r="AA609" s="1086"/>
      <c r="AB609" s="1086"/>
      <c r="AC609" s="1086"/>
      <c r="AD609" s="1086"/>
      <c r="AE609" s="1086"/>
      <c r="AF609" s="1086"/>
    </row>
    <row r="610">
      <c r="A610" s="1086"/>
      <c r="B610" s="1086"/>
      <c r="C610" s="1086"/>
      <c r="D610" s="1086"/>
      <c r="E610" s="1086"/>
      <c r="F610" s="1076"/>
      <c r="G610" s="1142"/>
      <c r="H610" s="1076"/>
      <c r="I610" s="1086"/>
      <c r="J610" s="1103"/>
      <c r="K610" s="1103"/>
      <c r="L610" s="1103"/>
      <c r="M610" s="1103"/>
      <c r="N610" s="1103"/>
      <c r="O610" s="1103"/>
      <c r="P610" s="1103"/>
      <c r="Q610" s="1086"/>
      <c r="R610" s="1086"/>
      <c r="S610" s="1086"/>
      <c r="T610" s="1086"/>
      <c r="U610" s="1086"/>
      <c r="V610" s="1086"/>
      <c r="W610" s="1086"/>
      <c r="X610" s="1086"/>
      <c r="Y610" s="1086"/>
      <c r="Z610" s="1086"/>
      <c r="AA610" s="1086"/>
      <c r="AB610" s="1086"/>
      <c r="AC610" s="1086"/>
      <c r="AD610" s="1086"/>
      <c r="AE610" s="1086"/>
      <c r="AF610" s="1086"/>
    </row>
    <row r="611">
      <c r="A611" s="1086"/>
      <c r="B611" s="1086"/>
      <c r="C611" s="1086"/>
      <c r="D611" s="1086"/>
      <c r="E611" s="1086"/>
      <c r="F611" s="1076"/>
      <c r="G611" s="1142"/>
      <c r="H611" s="1076"/>
      <c r="I611" s="1086"/>
      <c r="J611" s="1103"/>
      <c r="K611" s="1103"/>
      <c r="L611" s="1103"/>
      <c r="M611" s="1103"/>
      <c r="N611" s="1103"/>
      <c r="O611" s="1103"/>
      <c r="P611" s="1103"/>
      <c r="Q611" s="1086"/>
      <c r="R611" s="1086"/>
      <c r="S611" s="1086"/>
      <c r="T611" s="1086"/>
      <c r="U611" s="1086"/>
      <c r="V611" s="1086"/>
      <c r="W611" s="1086"/>
      <c r="X611" s="1086"/>
      <c r="Y611" s="1086"/>
      <c r="Z611" s="1086"/>
      <c r="AA611" s="1086"/>
      <c r="AB611" s="1086"/>
      <c r="AC611" s="1086"/>
      <c r="AD611" s="1086"/>
      <c r="AE611" s="1086"/>
      <c r="AF611" s="1086"/>
    </row>
    <row r="612">
      <c r="A612" s="1086"/>
      <c r="B612" s="1086"/>
      <c r="C612" s="1086"/>
      <c r="D612" s="1086"/>
      <c r="E612" s="1086"/>
      <c r="F612" s="1076"/>
      <c r="G612" s="1142"/>
      <c r="H612" s="1076"/>
      <c r="I612" s="1086"/>
      <c r="J612" s="1103"/>
      <c r="K612" s="1103"/>
      <c r="L612" s="1103"/>
      <c r="M612" s="1103"/>
      <c r="N612" s="1103"/>
      <c r="O612" s="1103"/>
      <c r="P612" s="1103"/>
      <c r="Q612" s="1086"/>
      <c r="R612" s="1086"/>
      <c r="S612" s="1086"/>
      <c r="T612" s="1086"/>
      <c r="U612" s="1086"/>
      <c r="V612" s="1086"/>
      <c r="W612" s="1086"/>
      <c r="X612" s="1086"/>
      <c r="Y612" s="1086"/>
      <c r="Z612" s="1086"/>
      <c r="AA612" s="1086"/>
      <c r="AB612" s="1086"/>
      <c r="AC612" s="1086"/>
      <c r="AD612" s="1086"/>
      <c r="AE612" s="1086"/>
      <c r="AF612" s="1086"/>
    </row>
    <row r="613">
      <c r="A613" s="1086"/>
      <c r="B613" s="1086"/>
      <c r="C613" s="1086"/>
      <c r="D613" s="1086"/>
      <c r="E613" s="1086"/>
      <c r="F613" s="1076"/>
      <c r="G613" s="1142"/>
      <c r="H613" s="1076"/>
      <c r="I613" s="1086"/>
      <c r="J613" s="1103"/>
      <c r="K613" s="1103"/>
      <c r="L613" s="1103"/>
      <c r="M613" s="1103"/>
      <c r="N613" s="1103"/>
      <c r="O613" s="1103"/>
      <c r="P613" s="1103"/>
      <c r="Q613" s="1086"/>
      <c r="R613" s="1086"/>
      <c r="S613" s="1086"/>
      <c r="T613" s="1086"/>
      <c r="U613" s="1086"/>
      <c r="V613" s="1086"/>
      <c r="W613" s="1086"/>
      <c r="X613" s="1086"/>
      <c r="Y613" s="1086"/>
      <c r="Z613" s="1086"/>
      <c r="AA613" s="1086"/>
      <c r="AB613" s="1086"/>
      <c r="AC613" s="1086"/>
      <c r="AD613" s="1086"/>
      <c r="AE613" s="1086"/>
      <c r="AF613" s="1086"/>
    </row>
    <row r="614">
      <c r="A614" s="1086"/>
      <c r="B614" s="1086"/>
      <c r="C614" s="1086"/>
      <c r="D614" s="1086"/>
      <c r="E614" s="1086"/>
      <c r="F614" s="1076"/>
      <c r="G614" s="1142"/>
      <c r="H614" s="1076"/>
      <c r="I614" s="1086"/>
      <c r="J614" s="1103"/>
      <c r="K614" s="1103"/>
      <c r="L614" s="1103"/>
      <c r="M614" s="1103"/>
      <c r="N614" s="1103"/>
      <c r="O614" s="1103"/>
      <c r="P614" s="1103"/>
      <c r="Q614" s="1086"/>
      <c r="R614" s="1086"/>
      <c r="S614" s="1086"/>
      <c r="T614" s="1086"/>
      <c r="U614" s="1086"/>
      <c r="V614" s="1086"/>
      <c r="W614" s="1086"/>
      <c r="X614" s="1086"/>
      <c r="Y614" s="1086"/>
      <c r="Z614" s="1086"/>
      <c r="AA614" s="1086"/>
      <c r="AB614" s="1086"/>
      <c r="AC614" s="1086"/>
      <c r="AD614" s="1086"/>
      <c r="AE614" s="1086"/>
      <c r="AF614" s="1086"/>
    </row>
    <row r="615">
      <c r="A615" s="1086"/>
      <c r="B615" s="1086"/>
      <c r="C615" s="1086"/>
      <c r="D615" s="1086"/>
      <c r="E615" s="1086"/>
      <c r="F615" s="1076"/>
      <c r="G615" s="1142"/>
      <c r="H615" s="1076"/>
      <c r="I615" s="1086"/>
      <c r="J615" s="1103"/>
      <c r="K615" s="1103"/>
      <c r="L615" s="1103"/>
      <c r="M615" s="1103"/>
      <c r="N615" s="1103"/>
      <c r="O615" s="1103"/>
      <c r="P615" s="1103"/>
      <c r="Q615" s="1086"/>
      <c r="R615" s="1086"/>
      <c r="S615" s="1086"/>
      <c r="T615" s="1086"/>
      <c r="U615" s="1086"/>
      <c r="V615" s="1086"/>
      <c r="W615" s="1086"/>
      <c r="X615" s="1086"/>
      <c r="Y615" s="1086"/>
      <c r="Z615" s="1086"/>
      <c r="AA615" s="1086"/>
      <c r="AB615" s="1086"/>
      <c r="AC615" s="1086"/>
      <c r="AD615" s="1086"/>
      <c r="AE615" s="1086"/>
      <c r="AF615" s="1086"/>
    </row>
    <row r="616">
      <c r="A616" s="1086"/>
      <c r="B616" s="1086"/>
      <c r="C616" s="1086"/>
      <c r="D616" s="1086"/>
      <c r="E616" s="1086"/>
      <c r="F616" s="1076"/>
      <c r="G616" s="1142"/>
      <c r="H616" s="1076"/>
      <c r="I616" s="1086"/>
      <c r="J616" s="1103"/>
      <c r="K616" s="1103"/>
      <c r="L616" s="1103"/>
      <c r="M616" s="1103"/>
      <c r="N616" s="1103"/>
      <c r="O616" s="1103"/>
      <c r="P616" s="1103"/>
      <c r="Q616" s="1086"/>
      <c r="R616" s="1086"/>
      <c r="S616" s="1086"/>
      <c r="T616" s="1086"/>
      <c r="U616" s="1086"/>
      <c r="V616" s="1086"/>
      <c r="W616" s="1086"/>
      <c r="X616" s="1086"/>
      <c r="Y616" s="1086"/>
      <c r="Z616" s="1086"/>
      <c r="AA616" s="1086"/>
      <c r="AB616" s="1086"/>
      <c r="AC616" s="1086"/>
      <c r="AD616" s="1086"/>
      <c r="AE616" s="1086"/>
      <c r="AF616" s="1086"/>
    </row>
    <row r="617">
      <c r="A617" s="1086"/>
      <c r="B617" s="1086"/>
      <c r="C617" s="1086"/>
      <c r="D617" s="1086"/>
      <c r="E617" s="1086"/>
      <c r="F617" s="1076"/>
      <c r="G617" s="1142"/>
      <c r="H617" s="1076"/>
      <c r="I617" s="1086"/>
      <c r="J617" s="1103"/>
      <c r="K617" s="1103"/>
      <c r="L617" s="1103"/>
      <c r="M617" s="1103"/>
      <c r="N617" s="1103"/>
      <c r="O617" s="1103"/>
      <c r="P617" s="1103"/>
      <c r="Q617" s="1086"/>
      <c r="R617" s="1086"/>
      <c r="S617" s="1086"/>
      <c r="T617" s="1086"/>
      <c r="U617" s="1086"/>
      <c r="V617" s="1086"/>
      <c r="W617" s="1086"/>
      <c r="X617" s="1086"/>
      <c r="Y617" s="1086"/>
      <c r="Z617" s="1086"/>
      <c r="AA617" s="1086"/>
      <c r="AB617" s="1086"/>
      <c r="AC617" s="1086"/>
      <c r="AD617" s="1086"/>
      <c r="AE617" s="1086"/>
      <c r="AF617" s="1086"/>
    </row>
    <row r="618">
      <c r="A618" s="1086"/>
      <c r="B618" s="1086"/>
      <c r="C618" s="1086"/>
      <c r="D618" s="1086"/>
      <c r="E618" s="1086"/>
      <c r="F618" s="1076"/>
      <c r="G618" s="1142"/>
      <c r="H618" s="1076"/>
      <c r="I618" s="1086"/>
      <c r="J618" s="1103"/>
      <c r="K618" s="1103"/>
      <c r="L618" s="1103"/>
      <c r="M618" s="1103"/>
      <c r="N618" s="1103"/>
      <c r="O618" s="1103"/>
      <c r="P618" s="1103"/>
      <c r="Q618" s="1086"/>
      <c r="R618" s="1086"/>
      <c r="S618" s="1086"/>
      <c r="T618" s="1086"/>
      <c r="U618" s="1086"/>
      <c r="V618" s="1086"/>
      <c r="W618" s="1086"/>
      <c r="X618" s="1086"/>
      <c r="Y618" s="1086"/>
      <c r="Z618" s="1086"/>
      <c r="AA618" s="1086"/>
      <c r="AB618" s="1086"/>
      <c r="AC618" s="1086"/>
      <c r="AD618" s="1086"/>
      <c r="AE618" s="1086"/>
      <c r="AF618" s="1086"/>
    </row>
    <row r="619">
      <c r="A619" s="1086"/>
      <c r="B619" s="1086"/>
      <c r="C619" s="1086"/>
      <c r="D619" s="1086"/>
      <c r="E619" s="1086"/>
      <c r="F619" s="1076"/>
      <c r="G619" s="1142"/>
      <c r="H619" s="1076"/>
      <c r="I619" s="1086"/>
      <c r="J619" s="1103"/>
      <c r="K619" s="1103"/>
      <c r="L619" s="1103"/>
      <c r="M619" s="1103"/>
      <c r="N619" s="1103"/>
      <c r="O619" s="1103"/>
      <c r="P619" s="1103"/>
      <c r="Q619" s="1086"/>
      <c r="R619" s="1086"/>
      <c r="S619" s="1086"/>
      <c r="T619" s="1086"/>
      <c r="U619" s="1086"/>
      <c r="V619" s="1086"/>
      <c r="W619" s="1086"/>
      <c r="X619" s="1086"/>
      <c r="Y619" s="1086"/>
      <c r="Z619" s="1086"/>
      <c r="AA619" s="1086"/>
      <c r="AB619" s="1086"/>
      <c r="AC619" s="1086"/>
      <c r="AD619" s="1086"/>
      <c r="AE619" s="1086"/>
      <c r="AF619" s="1086"/>
    </row>
    <row r="620">
      <c r="A620" s="1086"/>
      <c r="B620" s="1086"/>
      <c r="C620" s="1086"/>
      <c r="D620" s="1086"/>
      <c r="E620" s="1086"/>
      <c r="F620" s="1076"/>
      <c r="G620" s="1142"/>
      <c r="H620" s="1076"/>
      <c r="I620" s="1086"/>
      <c r="J620" s="1103"/>
      <c r="K620" s="1103"/>
      <c r="L620" s="1103"/>
      <c r="M620" s="1103"/>
      <c r="N620" s="1103"/>
      <c r="O620" s="1103"/>
      <c r="P620" s="1103"/>
      <c r="Q620" s="1086"/>
      <c r="R620" s="1086"/>
      <c r="S620" s="1086"/>
      <c r="T620" s="1086"/>
      <c r="U620" s="1086"/>
      <c r="V620" s="1086"/>
      <c r="W620" s="1086"/>
      <c r="X620" s="1086"/>
      <c r="Y620" s="1086"/>
      <c r="Z620" s="1086"/>
      <c r="AA620" s="1086"/>
      <c r="AB620" s="1086"/>
      <c r="AC620" s="1086"/>
      <c r="AD620" s="1086"/>
      <c r="AE620" s="1086"/>
      <c r="AF620" s="1086"/>
    </row>
    <row r="621">
      <c r="A621" s="1086"/>
      <c r="B621" s="1086"/>
      <c r="C621" s="1086"/>
      <c r="D621" s="1086"/>
      <c r="E621" s="1086"/>
      <c r="F621" s="1076"/>
      <c r="G621" s="1142"/>
      <c r="H621" s="1076"/>
      <c r="I621" s="1086"/>
      <c r="J621" s="1103"/>
      <c r="K621" s="1103"/>
      <c r="L621" s="1103"/>
      <c r="M621" s="1103"/>
      <c r="N621" s="1103"/>
      <c r="O621" s="1103"/>
      <c r="P621" s="1103"/>
      <c r="Q621" s="1086"/>
      <c r="R621" s="1086"/>
      <c r="S621" s="1086"/>
      <c r="T621" s="1086"/>
      <c r="U621" s="1086"/>
      <c r="V621" s="1086"/>
      <c r="W621" s="1086"/>
      <c r="X621" s="1086"/>
      <c r="Y621" s="1086"/>
      <c r="Z621" s="1086"/>
      <c r="AA621" s="1086"/>
      <c r="AB621" s="1086"/>
      <c r="AC621" s="1086"/>
      <c r="AD621" s="1086"/>
      <c r="AE621" s="1086"/>
      <c r="AF621" s="1086"/>
    </row>
    <row r="622">
      <c r="A622" s="1086"/>
      <c r="B622" s="1086"/>
      <c r="C622" s="1086"/>
      <c r="D622" s="1086"/>
      <c r="E622" s="1086"/>
      <c r="F622" s="1076"/>
      <c r="G622" s="1142"/>
      <c r="H622" s="1076"/>
      <c r="I622" s="1086"/>
      <c r="J622" s="1103"/>
      <c r="K622" s="1103"/>
      <c r="L622" s="1103"/>
      <c r="M622" s="1103"/>
      <c r="N622" s="1103"/>
      <c r="O622" s="1103"/>
      <c r="P622" s="1103"/>
      <c r="Q622" s="1086"/>
      <c r="R622" s="1086"/>
      <c r="S622" s="1086"/>
      <c r="T622" s="1086"/>
      <c r="U622" s="1086"/>
      <c r="V622" s="1086"/>
      <c r="W622" s="1086"/>
      <c r="X622" s="1086"/>
      <c r="Y622" s="1086"/>
      <c r="Z622" s="1086"/>
      <c r="AA622" s="1086"/>
      <c r="AB622" s="1086"/>
      <c r="AC622" s="1086"/>
      <c r="AD622" s="1086"/>
      <c r="AE622" s="1086"/>
      <c r="AF622" s="1086"/>
    </row>
    <row r="623">
      <c r="A623" s="1086"/>
      <c r="B623" s="1086"/>
      <c r="C623" s="1086"/>
      <c r="D623" s="1086"/>
      <c r="E623" s="1086"/>
      <c r="F623" s="1076"/>
      <c r="G623" s="1142"/>
      <c r="H623" s="1076"/>
      <c r="I623" s="1086"/>
      <c r="J623" s="1103"/>
      <c r="K623" s="1103"/>
      <c r="L623" s="1103"/>
      <c r="M623" s="1103"/>
      <c r="N623" s="1103"/>
      <c r="O623" s="1103"/>
      <c r="P623" s="1103"/>
      <c r="Q623" s="1086"/>
      <c r="R623" s="1086"/>
      <c r="S623" s="1086"/>
      <c r="T623" s="1086"/>
      <c r="U623" s="1086"/>
      <c r="V623" s="1086"/>
      <c r="W623" s="1086"/>
      <c r="X623" s="1086"/>
      <c r="Y623" s="1086"/>
      <c r="Z623" s="1086"/>
      <c r="AA623" s="1086"/>
      <c r="AB623" s="1086"/>
      <c r="AC623" s="1086"/>
      <c r="AD623" s="1086"/>
      <c r="AE623" s="1086"/>
      <c r="AF623" s="1086"/>
    </row>
    <row r="624">
      <c r="A624" s="1086"/>
      <c r="B624" s="1086"/>
      <c r="C624" s="1086"/>
      <c r="D624" s="1086"/>
      <c r="E624" s="1086"/>
      <c r="F624" s="1076"/>
      <c r="G624" s="1142"/>
      <c r="H624" s="1076"/>
      <c r="I624" s="1086"/>
      <c r="J624" s="1103"/>
      <c r="K624" s="1103"/>
      <c r="L624" s="1103"/>
      <c r="M624" s="1103"/>
      <c r="N624" s="1103"/>
      <c r="O624" s="1103"/>
      <c r="P624" s="1103"/>
      <c r="Q624" s="1086"/>
      <c r="R624" s="1086"/>
      <c r="S624" s="1086"/>
      <c r="T624" s="1086"/>
      <c r="U624" s="1086"/>
      <c r="V624" s="1086"/>
      <c r="W624" s="1086"/>
      <c r="X624" s="1086"/>
      <c r="Y624" s="1086"/>
      <c r="Z624" s="1086"/>
      <c r="AA624" s="1086"/>
      <c r="AB624" s="1086"/>
      <c r="AC624" s="1086"/>
      <c r="AD624" s="1086"/>
      <c r="AE624" s="1086"/>
      <c r="AF624" s="1086"/>
    </row>
    <row r="625">
      <c r="A625" s="1086"/>
      <c r="B625" s="1086"/>
      <c r="C625" s="1086"/>
      <c r="D625" s="1086"/>
      <c r="E625" s="1086"/>
      <c r="F625" s="1076"/>
      <c r="G625" s="1142"/>
      <c r="H625" s="1076"/>
      <c r="I625" s="1086"/>
      <c r="J625" s="1103"/>
      <c r="K625" s="1103"/>
      <c r="L625" s="1103"/>
      <c r="M625" s="1103"/>
      <c r="N625" s="1103"/>
      <c r="O625" s="1103"/>
      <c r="P625" s="1103"/>
      <c r="Q625" s="1086"/>
      <c r="R625" s="1086"/>
      <c r="S625" s="1086"/>
      <c r="T625" s="1086"/>
      <c r="U625" s="1086"/>
      <c r="V625" s="1086"/>
      <c r="W625" s="1086"/>
      <c r="X625" s="1086"/>
      <c r="Y625" s="1086"/>
      <c r="Z625" s="1086"/>
      <c r="AA625" s="1086"/>
      <c r="AB625" s="1086"/>
      <c r="AC625" s="1086"/>
      <c r="AD625" s="1086"/>
      <c r="AE625" s="1086"/>
      <c r="AF625" s="1086"/>
    </row>
    <row r="626">
      <c r="A626" s="1086"/>
      <c r="B626" s="1086"/>
      <c r="C626" s="1086"/>
      <c r="D626" s="1086"/>
      <c r="E626" s="1086"/>
      <c r="F626" s="1076"/>
      <c r="G626" s="1142"/>
      <c r="H626" s="1076"/>
      <c r="I626" s="1086"/>
      <c r="J626" s="1103"/>
      <c r="K626" s="1103"/>
      <c r="L626" s="1103"/>
      <c r="M626" s="1103"/>
      <c r="N626" s="1103"/>
      <c r="O626" s="1103"/>
      <c r="P626" s="1103"/>
      <c r="Q626" s="1086"/>
      <c r="R626" s="1086"/>
      <c r="S626" s="1086"/>
      <c r="T626" s="1086"/>
      <c r="U626" s="1086"/>
      <c r="V626" s="1086"/>
      <c r="W626" s="1086"/>
      <c r="X626" s="1086"/>
      <c r="Y626" s="1086"/>
      <c r="Z626" s="1086"/>
      <c r="AA626" s="1086"/>
      <c r="AB626" s="1086"/>
      <c r="AC626" s="1086"/>
      <c r="AD626" s="1086"/>
      <c r="AE626" s="1086"/>
      <c r="AF626" s="1086"/>
    </row>
    <row r="627">
      <c r="A627" s="1086"/>
      <c r="B627" s="1086"/>
      <c r="C627" s="1086"/>
      <c r="D627" s="1086"/>
      <c r="E627" s="1086"/>
      <c r="F627" s="1076"/>
      <c r="G627" s="1142"/>
      <c r="H627" s="1076"/>
      <c r="I627" s="1086"/>
      <c r="J627" s="1103"/>
      <c r="K627" s="1103"/>
      <c r="L627" s="1103"/>
      <c r="M627" s="1103"/>
      <c r="N627" s="1103"/>
      <c r="O627" s="1103"/>
      <c r="P627" s="1103"/>
      <c r="Q627" s="1086"/>
      <c r="R627" s="1086"/>
      <c r="S627" s="1086"/>
      <c r="T627" s="1086"/>
      <c r="U627" s="1086"/>
      <c r="V627" s="1086"/>
      <c r="W627" s="1086"/>
      <c r="X627" s="1086"/>
      <c r="Y627" s="1086"/>
      <c r="Z627" s="1086"/>
      <c r="AA627" s="1086"/>
      <c r="AB627" s="1086"/>
      <c r="AC627" s="1086"/>
      <c r="AD627" s="1086"/>
      <c r="AE627" s="1086"/>
      <c r="AF627" s="1086"/>
    </row>
    <row r="628">
      <c r="A628" s="1086"/>
      <c r="B628" s="1086"/>
      <c r="C628" s="1086"/>
      <c r="D628" s="1086"/>
      <c r="E628" s="1086"/>
      <c r="F628" s="1076"/>
      <c r="G628" s="1142"/>
      <c r="H628" s="1076"/>
      <c r="I628" s="1086"/>
      <c r="J628" s="1103"/>
      <c r="K628" s="1103"/>
      <c r="L628" s="1103"/>
      <c r="M628" s="1103"/>
      <c r="N628" s="1103"/>
      <c r="O628" s="1103"/>
      <c r="P628" s="1103"/>
      <c r="Q628" s="1086"/>
      <c r="R628" s="1086"/>
      <c r="S628" s="1086"/>
      <c r="T628" s="1086"/>
      <c r="U628" s="1086"/>
      <c r="V628" s="1086"/>
      <c r="W628" s="1086"/>
      <c r="X628" s="1086"/>
      <c r="Y628" s="1086"/>
      <c r="Z628" s="1086"/>
      <c r="AA628" s="1086"/>
      <c r="AB628" s="1086"/>
      <c r="AC628" s="1086"/>
      <c r="AD628" s="1086"/>
      <c r="AE628" s="1086"/>
      <c r="AF628" s="1086"/>
    </row>
    <row r="629">
      <c r="A629" s="1086"/>
      <c r="B629" s="1086"/>
      <c r="C629" s="1086"/>
      <c r="D629" s="1086"/>
      <c r="E629" s="1086"/>
      <c r="F629" s="1076"/>
      <c r="G629" s="1142"/>
      <c r="H629" s="1076"/>
      <c r="I629" s="1086"/>
      <c r="J629" s="1103"/>
      <c r="K629" s="1103"/>
      <c r="L629" s="1103"/>
      <c r="M629" s="1103"/>
      <c r="N629" s="1103"/>
      <c r="O629" s="1103"/>
      <c r="P629" s="1103"/>
      <c r="Q629" s="1086"/>
      <c r="R629" s="1086"/>
      <c r="S629" s="1086"/>
      <c r="T629" s="1086"/>
      <c r="U629" s="1086"/>
      <c r="V629" s="1086"/>
      <c r="W629" s="1086"/>
      <c r="X629" s="1086"/>
      <c r="Y629" s="1086"/>
      <c r="Z629" s="1086"/>
      <c r="AA629" s="1086"/>
      <c r="AB629" s="1086"/>
      <c r="AC629" s="1086"/>
      <c r="AD629" s="1086"/>
      <c r="AE629" s="1086"/>
      <c r="AF629" s="1086"/>
    </row>
    <row r="630">
      <c r="A630" s="1086"/>
      <c r="B630" s="1086"/>
      <c r="C630" s="1086"/>
      <c r="D630" s="1086"/>
      <c r="E630" s="1086"/>
      <c r="F630" s="1076"/>
      <c r="G630" s="1142"/>
      <c r="H630" s="1076"/>
      <c r="I630" s="1086"/>
      <c r="J630" s="1103"/>
      <c r="K630" s="1103"/>
      <c r="L630" s="1103"/>
      <c r="M630" s="1103"/>
      <c r="N630" s="1103"/>
      <c r="O630" s="1103"/>
      <c r="P630" s="1103"/>
      <c r="Q630" s="1086"/>
      <c r="R630" s="1086"/>
      <c r="S630" s="1086"/>
      <c r="T630" s="1086"/>
      <c r="U630" s="1086"/>
      <c r="V630" s="1086"/>
      <c r="W630" s="1086"/>
      <c r="X630" s="1086"/>
      <c r="Y630" s="1086"/>
      <c r="Z630" s="1086"/>
      <c r="AA630" s="1086"/>
      <c r="AB630" s="1086"/>
      <c r="AC630" s="1086"/>
      <c r="AD630" s="1086"/>
      <c r="AE630" s="1086"/>
      <c r="AF630" s="1086"/>
    </row>
    <row r="631">
      <c r="A631" s="1086"/>
      <c r="B631" s="1086"/>
      <c r="C631" s="1086"/>
      <c r="D631" s="1086"/>
      <c r="E631" s="1086"/>
      <c r="F631" s="1076"/>
      <c r="G631" s="1142"/>
      <c r="H631" s="1076"/>
      <c r="I631" s="1086"/>
      <c r="J631" s="1103"/>
      <c r="K631" s="1103"/>
      <c r="L631" s="1103"/>
      <c r="M631" s="1103"/>
      <c r="N631" s="1103"/>
      <c r="O631" s="1103"/>
      <c r="P631" s="1103"/>
      <c r="Q631" s="1086"/>
      <c r="R631" s="1086"/>
      <c r="S631" s="1086"/>
      <c r="T631" s="1086"/>
      <c r="U631" s="1086"/>
      <c r="V631" s="1086"/>
      <c r="W631" s="1086"/>
      <c r="X631" s="1086"/>
      <c r="Y631" s="1086"/>
      <c r="Z631" s="1086"/>
      <c r="AA631" s="1086"/>
      <c r="AB631" s="1086"/>
      <c r="AC631" s="1086"/>
      <c r="AD631" s="1086"/>
      <c r="AE631" s="1086"/>
      <c r="AF631" s="1086"/>
    </row>
    <row r="632">
      <c r="A632" s="1086"/>
      <c r="B632" s="1086"/>
      <c r="C632" s="1086"/>
      <c r="D632" s="1086"/>
      <c r="E632" s="1086"/>
      <c r="F632" s="1076"/>
      <c r="G632" s="1142"/>
      <c r="H632" s="1076"/>
      <c r="I632" s="1086"/>
      <c r="J632" s="1103"/>
      <c r="K632" s="1103"/>
      <c r="L632" s="1103"/>
      <c r="M632" s="1103"/>
      <c r="N632" s="1103"/>
      <c r="O632" s="1103"/>
      <c r="P632" s="1103"/>
      <c r="Q632" s="1086"/>
      <c r="R632" s="1086"/>
      <c r="S632" s="1086"/>
      <c r="T632" s="1086"/>
      <c r="U632" s="1086"/>
      <c r="V632" s="1086"/>
      <c r="W632" s="1086"/>
      <c r="X632" s="1086"/>
      <c r="Y632" s="1086"/>
      <c r="Z632" s="1086"/>
      <c r="AA632" s="1086"/>
      <c r="AB632" s="1086"/>
      <c r="AC632" s="1086"/>
      <c r="AD632" s="1086"/>
      <c r="AE632" s="1086"/>
      <c r="AF632" s="1086"/>
    </row>
    <row r="633">
      <c r="A633" s="1086"/>
      <c r="B633" s="1086"/>
      <c r="C633" s="1086"/>
      <c r="D633" s="1086"/>
      <c r="E633" s="1086"/>
      <c r="F633" s="1076"/>
      <c r="G633" s="1142"/>
      <c r="H633" s="1076"/>
      <c r="I633" s="1086"/>
      <c r="J633" s="1103"/>
      <c r="K633" s="1103"/>
      <c r="L633" s="1103"/>
      <c r="M633" s="1103"/>
      <c r="N633" s="1103"/>
      <c r="O633" s="1103"/>
      <c r="P633" s="1103"/>
      <c r="Q633" s="1086"/>
      <c r="R633" s="1086"/>
      <c r="S633" s="1086"/>
      <c r="T633" s="1086"/>
      <c r="U633" s="1086"/>
      <c r="V633" s="1086"/>
      <c r="W633" s="1086"/>
      <c r="X633" s="1086"/>
      <c r="Y633" s="1086"/>
      <c r="Z633" s="1086"/>
      <c r="AA633" s="1086"/>
      <c r="AB633" s="1086"/>
      <c r="AC633" s="1086"/>
      <c r="AD633" s="1086"/>
      <c r="AE633" s="1086"/>
      <c r="AF633" s="1086"/>
    </row>
    <row r="634">
      <c r="A634" s="1086"/>
      <c r="B634" s="1086"/>
      <c r="C634" s="1086"/>
      <c r="D634" s="1086"/>
      <c r="E634" s="1086"/>
      <c r="F634" s="1076"/>
      <c r="G634" s="1142"/>
      <c r="H634" s="1076"/>
      <c r="I634" s="1086"/>
      <c r="J634" s="1103"/>
      <c r="K634" s="1103"/>
      <c r="L634" s="1103"/>
      <c r="M634" s="1103"/>
      <c r="N634" s="1103"/>
      <c r="O634" s="1103"/>
      <c r="P634" s="1103"/>
      <c r="Q634" s="1086"/>
      <c r="R634" s="1086"/>
      <c r="S634" s="1086"/>
      <c r="T634" s="1086"/>
      <c r="U634" s="1086"/>
      <c r="V634" s="1086"/>
      <c r="W634" s="1086"/>
      <c r="X634" s="1086"/>
      <c r="Y634" s="1086"/>
      <c r="Z634" s="1086"/>
      <c r="AA634" s="1086"/>
      <c r="AB634" s="1086"/>
      <c r="AC634" s="1086"/>
      <c r="AD634" s="1086"/>
      <c r="AE634" s="1086"/>
      <c r="AF634" s="1086"/>
    </row>
    <row r="635">
      <c r="A635" s="1086"/>
      <c r="B635" s="1086"/>
      <c r="C635" s="1086"/>
      <c r="D635" s="1086"/>
      <c r="E635" s="1086"/>
      <c r="F635" s="1076"/>
      <c r="G635" s="1142"/>
      <c r="H635" s="1076"/>
      <c r="I635" s="1086"/>
      <c r="J635" s="1103"/>
      <c r="K635" s="1103"/>
      <c r="L635" s="1103"/>
      <c r="M635" s="1103"/>
      <c r="N635" s="1103"/>
      <c r="O635" s="1103"/>
      <c r="P635" s="1103"/>
      <c r="Q635" s="1086"/>
      <c r="R635" s="1086"/>
      <c r="S635" s="1086"/>
      <c r="T635" s="1086"/>
      <c r="U635" s="1086"/>
      <c r="V635" s="1086"/>
      <c r="W635" s="1086"/>
      <c r="X635" s="1086"/>
      <c r="Y635" s="1086"/>
      <c r="Z635" s="1086"/>
      <c r="AA635" s="1086"/>
      <c r="AB635" s="1086"/>
      <c r="AC635" s="1086"/>
      <c r="AD635" s="1086"/>
      <c r="AE635" s="1086"/>
      <c r="AF635" s="1086"/>
    </row>
    <row r="636">
      <c r="A636" s="1086"/>
      <c r="B636" s="1086"/>
      <c r="C636" s="1086"/>
      <c r="D636" s="1086"/>
      <c r="E636" s="1086"/>
      <c r="F636" s="1076"/>
      <c r="G636" s="1142"/>
      <c r="H636" s="1076"/>
      <c r="I636" s="1086"/>
      <c r="J636" s="1103"/>
      <c r="K636" s="1103"/>
      <c r="L636" s="1103"/>
      <c r="M636" s="1103"/>
      <c r="N636" s="1103"/>
      <c r="O636" s="1103"/>
      <c r="P636" s="1103"/>
      <c r="Q636" s="1086"/>
      <c r="R636" s="1086"/>
      <c r="S636" s="1086"/>
      <c r="T636" s="1086"/>
      <c r="U636" s="1086"/>
      <c r="V636" s="1086"/>
      <c r="W636" s="1086"/>
      <c r="X636" s="1086"/>
      <c r="Y636" s="1086"/>
      <c r="Z636" s="1086"/>
      <c r="AA636" s="1086"/>
      <c r="AB636" s="1086"/>
      <c r="AC636" s="1086"/>
      <c r="AD636" s="1086"/>
      <c r="AE636" s="1086"/>
      <c r="AF636" s="1086"/>
    </row>
    <row r="637">
      <c r="A637" s="1086"/>
      <c r="B637" s="1086"/>
      <c r="C637" s="1086"/>
      <c r="D637" s="1086"/>
      <c r="E637" s="1086"/>
      <c r="F637" s="1076"/>
      <c r="G637" s="1142"/>
      <c r="H637" s="1076"/>
      <c r="I637" s="1086"/>
      <c r="J637" s="1103"/>
      <c r="K637" s="1103"/>
      <c r="L637" s="1103"/>
      <c r="M637" s="1103"/>
      <c r="N637" s="1103"/>
      <c r="O637" s="1103"/>
      <c r="P637" s="1103"/>
      <c r="Q637" s="1086"/>
      <c r="R637" s="1086"/>
      <c r="S637" s="1086"/>
      <c r="T637" s="1086"/>
      <c r="U637" s="1086"/>
      <c r="V637" s="1086"/>
      <c r="W637" s="1086"/>
      <c r="X637" s="1086"/>
      <c r="Y637" s="1086"/>
      <c r="Z637" s="1086"/>
      <c r="AA637" s="1086"/>
      <c r="AB637" s="1086"/>
      <c r="AC637" s="1086"/>
      <c r="AD637" s="1086"/>
      <c r="AE637" s="1086"/>
      <c r="AF637" s="1086"/>
    </row>
    <row r="638">
      <c r="A638" s="1086"/>
      <c r="B638" s="1086"/>
      <c r="C638" s="1086"/>
      <c r="D638" s="1086"/>
      <c r="E638" s="1086"/>
      <c r="F638" s="1076"/>
      <c r="G638" s="1142"/>
      <c r="H638" s="1076"/>
      <c r="I638" s="1086"/>
      <c r="J638" s="1103"/>
      <c r="K638" s="1103"/>
      <c r="L638" s="1103"/>
      <c r="M638" s="1103"/>
      <c r="N638" s="1103"/>
      <c r="O638" s="1103"/>
      <c r="P638" s="1103"/>
      <c r="Q638" s="1086"/>
      <c r="R638" s="1086"/>
      <c r="S638" s="1086"/>
      <c r="T638" s="1086"/>
      <c r="U638" s="1086"/>
      <c r="V638" s="1086"/>
      <c r="W638" s="1086"/>
      <c r="X638" s="1086"/>
      <c r="Y638" s="1086"/>
      <c r="Z638" s="1086"/>
      <c r="AA638" s="1086"/>
      <c r="AB638" s="1086"/>
      <c r="AC638" s="1086"/>
      <c r="AD638" s="1086"/>
      <c r="AE638" s="1086"/>
      <c r="AF638" s="1086"/>
    </row>
    <row r="639">
      <c r="A639" s="1086"/>
      <c r="B639" s="1086"/>
      <c r="C639" s="1086"/>
      <c r="D639" s="1086"/>
      <c r="E639" s="1086"/>
      <c r="F639" s="1076"/>
      <c r="G639" s="1142"/>
      <c r="H639" s="1076"/>
      <c r="I639" s="1086"/>
      <c r="J639" s="1103"/>
      <c r="K639" s="1103"/>
      <c r="L639" s="1103"/>
      <c r="M639" s="1103"/>
      <c r="N639" s="1103"/>
      <c r="O639" s="1103"/>
      <c r="P639" s="1103"/>
      <c r="Q639" s="1086"/>
      <c r="R639" s="1086"/>
      <c r="S639" s="1086"/>
      <c r="T639" s="1086"/>
      <c r="U639" s="1086"/>
      <c r="V639" s="1086"/>
      <c r="W639" s="1086"/>
      <c r="X639" s="1086"/>
      <c r="Y639" s="1086"/>
      <c r="Z639" s="1086"/>
      <c r="AA639" s="1086"/>
      <c r="AB639" s="1086"/>
      <c r="AC639" s="1086"/>
      <c r="AD639" s="1086"/>
      <c r="AE639" s="1086"/>
      <c r="AF639" s="1086"/>
    </row>
    <row r="640">
      <c r="A640" s="1086"/>
      <c r="B640" s="1086"/>
      <c r="C640" s="1086"/>
      <c r="D640" s="1086"/>
      <c r="E640" s="1086"/>
      <c r="F640" s="1076"/>
      <c r="G640" s="1142"/>
      <c r="H640" s="1076"/>
      <c r="I640" s="1086"/>
      <c r="J640" s="1103"/>
      <c r="K640" s="1103"/>
      <c r="L640" s="1103"/>
      <c r="M640" s="1103"/>
      <c r="N640" s="1103"/>
      <c r="O640" s="1103"/>
      <c r="P640" s="1103"/>
      <c r="Q640" s="1086"/>
      <c r="R640" s="1086"/>
      <c r="S640" s="1086"/>
      <c r="T640" s="1086"/>
      <c r="U640" s="1086"/>
      <c r="V640" s="1086"/>
      <c r="W640" s="1086"/>
      <c r="X640" s="1086"/>
      <c r="Y640" s="1086"/>
      <c r="Z640" s="1086"/>
      <c r="AA640" s="1086"/>
      <c r="AB640" s="1086"/>
      <c r="AC640" s="1086"/>
      <c r="AD640" s="1086"/>
      <c r="AE640" s="1086"/>
      <c r="AF640" s="1086"/>
    </row>
    <row r="641">
      <c r="A641" s="1086"/>
      <c r="B641" s="1086"/>
      <c r="C641" s="1086"/>
      <c r="D641" s="1086"/>
      <c r="E641" s="1086"/>
      <c r="F641" s="1076"/>
      <c r="G641" s="1142"/>
      <c r="H641" s="1076"/>
      <c r="I641" s="1086"/>
      <c r="J641" s="1103"/>
      <c r="K641" s="1103"/>
      <c r="L641" s="1103"/>
      <c r="M641" s="1103"/>
      <c r="N641" s="1103"/>
      <c r="O641" s="1103"/>
      <c r="P641" s="1103"/>
      <c r="Q641" s="1086"/>
      <c r="R641" s="1086"/>
      <c r="S641" s="1086"/>
      <c r="T641" s="1086"/>
      <c r="U641" s="1086"/>
      <c r="V641" s="1086"/>
      <c r="W641" s="1086"/>
      <c r="X641" s="1086"/>
      <c r="Y641" s="1086"/>
      <c r="Z641" s="1086"/>
      <c r="AA641" s="1086"/>
      <c r="AB641" s="1086"/>
      <c r="AC641" s="1086"/>
      <c r="AD641" s="1086"/>
      <c r="AE641" s="1086"/>
      <c r="AF641" s="1086"/>
    </row>
    <row r="642">
      <c r="A642" s="1086"/>
      <c r="B642" s="1086"/>
      <c r="C642" s="1086"/>
      <c r="D642" s="1086"/>
      <c r="E642" s="1086"/>
      <c r="F642" s="1076"/>
      <c r="G642" s="1142"/>
      <c r="H642" s="1076"/>
      <c r="I642" s="1086"/>
      <c r="J642" s="1103"/>
      <c r="K642" s="1103"/>
      <c r="L642" s="1103"/>
      <c r="M642" s="1103"/>
      <c r="N642" s="1103"/>
      <c r="O642" s="1103"/>
      <c r="P642" s="1103"/>
      <c r="Q642" s="1086"/>
      <c r="R642" s="1086"/>
      <c r="S642" s="1086"/>
      <c r="T642" s="1086"/>
      <c r="U642" s="1086"/>
      <c r="V642" s="1086"/>
      <c r="W642" s="1086"/>
      <c r="X642" s="1086"/>
      <c r="Y642" s="1086"/>
      <c r="Z642" s="1086"/>
      <c r="AA642" s="1086"/>
      <c r="AB642" s="1086"/>
      <c r="AC642" s="1086"/>
      <c r="AD642" s="1086"/>
      <c r="AE642" s="1086"/>
      <c r="AF642" s="1086"/>
    </row>
    <row r="643">
      <c r="A643" s="1086"/>
      <c r="B643" s="1086"/>
      <c r="C643" s="1086"/>
      <c r="D643" s="1086"/>
      <c r="E643" s="1086"/>
      <c r="F643" s="1076"/>
      <c r="G643" s="1142"/>
      <c r="H643" s="1076"/>
      <c r="I643" s="1086"/>
      <c r="J643" s="1103"/>
      <c r="K643" s="1103"/>
      <c r="L643" s="1103"/>
      <c r="M643" s="1103"/>
      <c r="N643" s="1103"/>
      <c r="O643" s="1103"/>
      <c r="P643" s="1103"/>
      <c r="Q643" s="1086"/>
      <c r="R643" s="1086"/>
      <c r="S643" s="1086"/>
      <c r="T643" s="1086"/>
      <c r="U643" s="1086"/>
      <c r="V643" s="1086"/>
      <c r="W643" s="1086"/>
      <c r="X643" s="1086"/>
      <c r="Y643" s="1086"/>
      <c r="Z643" s="1086"/>
      <c r="AA643" s="1086"/>
      <c r="AB643" s="1086"/>
      <c r="AC643" s="1086"/>
      <c r="AD643" s="1086"/>
      <c r="AE643" s="1086"/>
      <c r="AF643" s="1086"/>
    </row>
    <row r="644">
      <c r="A644" s="1086"/>
      <c r="B644" s="1086"/>
      <c r="C644" s="1086"/>
      <c r="D644" s="1086"/>
      <c r="E644" s="1086"/>
      <c r="F644" s="1076"/>
      <c r="G644" s="1142"/>
      <c r="H644" s="1076"/>
      <c r="I644" s="1086"/>
      <c r="J644" s="1103"/>
      <c r="K644" s="1103"/>
      <c r="L644" s="1103"/>
      <c r="M644" s="1103"/>
      <c r="N644" s="1103"/>
      <c r="O644" s="1103"/>
      <c r="P644" s="1103"/>
      <c r="Q644" s="1086"/>
      <c r="R644" s="1086"/>
      <c r="S644" s="1086"/>
      <c r="T644" s="1086"/>
      <c r="U644" s="1086"/>
      <c r="V644" s="1086"/>
      <c r="W644" s="1086"/>
      <c r="X644" s="1086"/>
      <c r="Y644" s="1086"/>
      <c r="Z644" s="1086"/>
      <c r="AA644" s="1086"/>
      <c r="AB644" s="1086"/>
      <c r="AC644" s="1086"/>
      <c r="AD644" s="1086"/>
      <c r="AE644" s="1086"/>
      <c r="AF644" s="1086"/>
    </row>
    <row r="645">
      <c r="A645" s="1086"/>
      <c r="B645" s="1086"/>
      <c r="C645" s="1086"/>
      <c r="D645" s="1086"/>
      <c r="E645" s="1086"/>
      <c r="F645" s="1076"/>
      <c r="G645" s="1142"/>
      <c r="H645" s="1076"/>
      <c r="I645" s="1086"/>
      <c r="J645" s="1103"/>
      <c r="K645" s="1103"/>
      <c r="L645" s="1103"/>
      <c r="M645" s="1103"/>
      <c r="N645" s="1103"/>
      <c r="O645" s="1103"/>
      <c r="P645" s="1103"/>
      <c r="Q645" s="1086"/>
      <c r="R645" s="1086"/>
      <c r="S645" s="1086"/>
      <c r="T645" s="1086"/>
      <c r="U645" s="1086"/>
      <c r="V645" s="1086"/>
      <c r="W645" s="1086"/>
      <c r="X645" s="1086"/>
      <c r="Y645" s="1086"/>
      <c r="Z645" s="1086"/>
      <c r="AA645" s="1086"/>
      <c r="AB645" s="1086"/>
      <c r="AC645" s="1086"/>
      <c r="AD645" s="1086"/>
      <c r="AE645" s="1086"/>
      <c r="AF645" s="1086"/>
    </row>
    <row r="646">
      <c r="A646" s="1086"/>
      <c r="B646" s="1086"/>
      <c r="C646" s="1086"/>
      <c r="D646" s="1086"/>
      <c r="E646" s="1086"/>
      <c r="F646" s="1076"/>
      <c r="G646" s="1142"/>
      <c r="H646" s="1076"/>
      <c r="I646" s="1086"/>
      <c r="J646" s="1103"/>
      <c r="K646" s="1103"/>
      <c r="L646" s="1103"/>
      <c r="M646" s="1103"/>
      <c r="N646" s="1103"/>
      <c r="O646" s="1103"/>
      <c r="P646" s="1103"/>
      <c r="Q646" s="1086"/>
      <c r="R646" s="1086"/>
      <c r="S646" s="1086"/>
      <c r="T646" s="1086"/>
      <c r="U646" s="1086"/>
      <c r="V646" s="1086"/>
      <c r="W646" s="1086"/>
      <c r="X646" s="1086"/>
      <c r="Y646" s="1086"/>
      <c r="Z646" s="1086"/>
      <c r="AA646" s="1086"/>
      <c r="AB646" s="1086"/>
      <c r="AC646" s="1086"/>
      <c r="AD646" s="1086"/>
      <c r="AE646" s="1086"/>
      <c r="AF646" s="1086"/>
    </row>
    <row r="647">
      <c r="A647" s="1086"/>
      <c r="B647" s="1086"/>
      <c r="C647" s="1086"/>
      <c r="D647" s="1086"/>
      <c r="E647" s="1086"/>
      <c r="F647" s="1076"/>
      <c r="G647" s="1142"/>
      <c r="H647" s="1076"/>
      <c r="I647" s="1086"/>
      <c r="J647" s="1103"/>
      <c r="K647" s="1103"/>
      <c r="L647" s="1103"/>
      <c r="M647" s="1103"/>
      <c r="N647" s="1103"/>
      <c r="O647" s="1103"/>
      <c r="P647" s="1103"/>
      <c r="Q647" s="1086"/>
      <c r="R647" s="1086"/>
      <c r="S647" s="1086"/>
      <c r="T647" s="1086"/>
      <c r="U647" s="1086"/>
      <c r="V647" s="1086"/>
      <c r="W647" s="1086"/>
      <c r="X647" s="1086"/>
      <c r="Y647" s="1086"/>
      <c r="Z647" s="1086"/>
      <c r="AA647" s="1086"/>
      <c r="AB647" s="1086"/>
      <c r="AC647" s="1086"/>
      <c r="AD647" s="1086"/>
      <c r="AE647" s="1086"/>
      <c r="AF647" s="1086"/>
    </row>
    <row r="648">
      <c r="A648" s="1086"/>
      <c r="B648" s="1086"/>
      <c r="C648" s="1086"/>
      <c r="D648" s="1086"/>
      <c r="E648" s="1086"/>
      <c r="F648" s="1076"/>
      <c r="G648" s="1142"/>
      <c r="H648" s="1076"/>
      <c r="I648" s="1086"/>
      <c r="J648" s="1103"/>
      <c r="K648" s="1103"/>
      <c r="L648" s="1103"/>
      <c r="M648" s="1103"/>
      <c r="N648" s="1103"/>
      <c r="O648" s="1103"/>
      <c r="P648" s="1103"/>
      <c r="Q648" s="1086"/>
      <c r="R648" s="1086"/>
      <c r="S648" s="1086"/>
      <c r="T648" s="1086"/>
      <c r="U648" s="1086"/>
      <c r="V648" s="1086"/>
      <c r="W648" s="1086"/>
      <c r="X648" s="1086"/>
      <c r="Y648" s="1086"/>
      <c r="Z648" s="1086"/>
      <c r="AA648" s="1086"/>
      <c r="AB648" s="1086"/>
      <c r="AC648" s="1086"/>
      <c r="AD648" s="1086"/>
      <c r="AE648" s="1086"/>
      <c r="AF648" s="1086"/>
    </row>
    <row r="649">
      <c r="A649" s="1086"/>
      <c r="B649" s="1086"/>
      <c r="C649" s="1086"/>
      <c r="D649" s="1086"/>
      <c r="E649" s="1086"/>
      <c r="F649" s="1076"/>
      <c r="G649" s="1142"/>
      <c r="H649" s="1076"/>
      <c r="I649" s="1086"/>
      <c r="J649" s="1103"/>
      <c r="K649" s="1103"/>
      <c r="L649" s="1103"/>
      <c r="M649" s="1103"/>
      <c r="N649" s="1103"/>
      <c r="O649" s="1103"/>
      <c r="P649" s="1103"/>
      <c r="Q649" s="1086"/>
      <c r="R649" s="1086"/>
      <c r="S649" s="1086"/>
      <c r="T649" s="1086"/>
      <c r="U649" s="1086"/>
      <c r="V649" s="1086"/>
      <c r="W649" s="1086"/>
      <c r="X649" s="1086"/>
      <c r="Y649" s="1086"/>
      <c r="Z649" s="1086"/>
      <c r="AA649" s="1086"/>
      <c r="AB649" s="1086"/>
      <c r="AC649" s="1086"/>
      <c r="AD649" s="1086"/>
      <c r="AE649" s="1086"/>
      <c r="AF649" s="1086"/>
    </row>
    <row r="650">
      <c r="A650" s="1086"/>
      <c r="B650" s="1086"/>
      <c r="C650" s="1086"/>
      <c r="D650" s="1086"/>
      <c r="E650" s="1086"/>
      <c r="F650" s="1076"/>
      <c r="G650" s="1142"/>
      <c r="H650" s="1076"/>
      <c r="I650" s="1086"/>
      <c r="J650" s="1103"/>
      <c r="K650" s="1103"/>
      <c r="L650" s="1103"/>
      <c r="M650" s="1103"/>
      <c r="N650" s="1103"/>
      <c r="O650" s="1103"/>
      <c r="P650" s="1103"/>
      <c r="Q650" s="1086"/>
      <c r="R650" s="1086"/>
      <c r="S650" s="1086"/>
      <c r="T650" s="1086"/>
      <c r="U650" s="1086"/>
      <c r="V650" s="1086"/>
      <c r="W650" s="1086"/>
      <c r="X650" s="1086"/>
      <c r="Y650" s="1086"/>
      <c r="Z650" s="1086"/>
      <c r="AA650" s="1086"/>
      <c r="AB650" s="1086"/>
      <c r="AC650" s="1086"/>
      <c r="AD650" s="1086"/>
      <c r="AE650" s="1086"/>
      <c r="AF650" s="1086"/>
    </row>
    <row r="651">
      <c r="A651" s="1086"/>
      <c r="B651" s="1086"/>
      <c r="C651" s="1086"/>
      <c r="D651" s="1086"/>
      <c r="E651" s="1086"/>
      <c r="F651" s="1076"/>
      <c r="G651" s="1142"/>
      <c r="H651" s="1076"/>
      <c r="I651" s="1086"/>
      <c r="J651" s="1103"/>
      <c r="K651" s="1103"/>
      <c r="L651" s="1103"/>
      <c r="M651" s="1103"/>
      <c r="N651" s="1103"/>
      <c r="O651" s="1103"/>
      <c r="P651" s="1103"/>
      <c r="Q651" s="1086"/>
      <c r="R651" s="1086"/>
      <c r="S651" s="1086"/>
      <c r="T651" s="1086"/>
      <c r="U651" s="1086"/>
      <c r="V651" s="1086"/>
      <c r="W651" s="1086"/>
      <c r="X651" s="1086"/>
      <c r="Y651" s="1086"/>
      <c r="Z651" s="1086"/>
      <c r="AA651" s="1086"/>
      <c r="AB651" s="1086"/>
      <c r="AC651" s="1086"/>
      <c r="AD651" s="1086"/>
      <c r="AE651" s="1086"/>
      <c r="AF651" s="1086"/>
    </row>
    <row r="652">
      <c r="A652" s="1086"/>
      <c r="B652" s="1086"/>
      <c r="C652" s="1086"/>
      <c r="D652" s="1086"/>
      <c r="E652" s="1086"/>
      <c r="F652" s="1076"/>
      <c r="G652" s="1142"/>
      <c r="H652" s="1076"/>
      <c r="I652" s="1086"/>
      <c r="J652" s="1103"/>
      <c r="K652" s="1103"/>
      <c r="L652" s="1103"/>
      <c r="M652" s="1103"/>
      <c r="N652" s="1103"/>
      <c r="O652" s="1103"/>
      <c r="P652" s="1103"/>
      <c r="Q652" s="1086"/>
      <c r="R652" s="1086"/>
      <c r="S652" s="1086"/>
      <c r="T652" s="1086"/>
      <c r="U652" s="1086"/>
      <c r="V652" s="1086"/>
      <c r="W652" s="1086"/>
      <c r="X652" s="1086"/>
      <c r="Y652" s="1086"/>
      <c r="Z652" s="1086"/>
      <c r="AA652" s="1086"/>
      <c r="AB652" s="1086"/>
      <c r="AC652" s="1086"/>
      <c r="AD652" s="1086"/>
      <c r="AE652" s="1086"/>
      <c r="AF652" s="1086"/>
    </row>
    <row r="653">
      <c r="A653" s="1086"/>
      <c r="B653" s="1086"/>
      <c r="C653" s="1086"/>
      <c r="D653" s="1086"/>
      <c r="E653" s="1086"/>
      <c r="F653" s="1076"/>
      <c r="G653" s="1142"/>
      <c r="H653" s="1076"/>
      <c r="I653" s="1086"/>
      <c r="J653" s="1103"/>
      <c r="K653" s="1103"/>
      <c r="L653" s="1103"/>
      <c r="M653" s="1103"/>
      <c r="N653" s="1103"/>
      <c r="O653" s="1103"/>
      <c r="P653" s="1103"/>
      <c r="Q653" s="1086"/>
      <c r="R653" s="1086"/>
      <c r="S653" s="1086"/>
      <c r="T653" s="1086"/>
      <c r="U653" s="1086"/>
      <c r="V653" s="1086"/>
      <c r="W653" s="1086"/>
      <c r="X653" s="1086"/>
      <c r="Y653" s="1086"/>
      <c r="Z653" s="1086"/>
      <c r="AA653" s="1086"/>
      <c r="AB653" s="1086"/>
      <c r="AC653" s="1086"/>
      <c r="AD653" s="1086"/>
      <c r="AE653" s="1086"/>
      <c r="AF653" s="1086"/>
    </row>
    <row r="654">
      <c r="A654" s="1086"/>
      <c r="B654" s="1086"/>
      <c r="C654" s="1086"/>
      <c r="D654" s="1086"/>
      <c r="E654" s="1086"/>
      <c r="F654" s="1076"/>
      <c r="G654" s="1142"/>
      <c r="H654" s="1076"/>
      <c r="I654" s="1086"/>
      <c r="J654" s="1103"/>
      <c r="K654" s="1103"/>
      <c r="L654" s="1103"/>
      <c r="M654" s="1103"/>
      <c r="N654" s="1103"/>
      <c r="O654" s="1103"/>
      <c r="P654" s="1103"/>
      <c r="Q654" s="1086"/>
      <c r="R654" s="1086"/>
      <c r="S654" s="1086"/>
      <c r="T654" s="1086"/>
      <c r="U654" s="1086"/>
      <c r="V654" s="1086"/>
      <c r="W654" s="1086"/>
      <c r="X654" s="1086"/>
      <c r="Y654" s="1086"/>
      <c r="Z654" s="1086"/>
      <c r="AA654" s="1086"/>
      <c r="AB654" s="1086"/>
      <c r="AC654" s="1086"/>
      <c r="AD654" s="1086"/>
      <c r="AE654" s="1086"/>
      <c r="AF654" s="1086"/>
    </row>
    <row r="655">
      <c r="A655" s="1086"/>
      <c r="B655" s="1086"/>
      <c r="C655" s="1086"/>
      <c r="D655" s="1086"/>
      <c r="E655" s="1086"/>
      <c r="F655" s="1076"/>
      <c r="G655" s="1142"/>
      <c r="H655" s="1076"/>
      <c r="I655" s="1086"/>
      <c r="J655" s="1103"/>
      <c r="K655" s="1103"/>
      <c r="L655" s="1103"/>
      <c r="M655" s="1103"/>
      <c r="N655" s="1103"/>
      <c r="O655" s="1103"/>
      <c r="P655" s="1103"/>
      <c r="Q655" s="1086"/>
      <c r="R655" s="1086"/>
      <c r="S655" s="1086"/>
      <c r="T655" s="1086"/>
      <c r="U655" s="1086"/>
      <c r="V655" s="1086"/>
      <c r="W655" s="1086"/>
      <c r="X655" s="1086"/>
      <c r="Y655" s="1086"/>
      <c r="Z655" s="1086"/>
      <c r="AA655" s="1086"/>
      <c r="AB655" s="1086"/>
      <c r="AC655" s="1086"/>
      <c r="AD655" s="1086"/>
      <c r="AE655" s="1086"/>
      <c r="AF655" s="1086"/>
    </row>
    <row r="656">
      <c r="A656" s="1086"/>
      <c r="B656" s="1086"/>
      <c r="C656" s="1086"/>
      <c r="D656" s="1086"/>
      <c r="E656" s="1086"/>
      <c r="F656" s="1076"/>
      <c r="G656" s="1142"/>
      <c r="H656" s="1076"/>
      <c r="I656" s="1086"/>
      <c r="J656" s="1103"/>
      <c r="K656" s="1103"/>
      <c r="L656" s="1103"/>
      <c r="M656" s="1103"/>
      <c r="N656" s="1103"/>
      <c r="O656" s="1103"/>
      <c r="P656" s="1103"/>
      <c r="Q656" s="1086"/>
      <c r="R656" s="1086"/>
      <c r="S656" s="1086"/>
      <c r="T656" s="1086"/>
      <c r="U656" s="1086"/>
      <c r="V656" s="1086"/>
      <c r="W656" s="1086"/>
      <c r="X656" s="1086"/>
      <c r="Y656" s="1086"/>
      <c r="Z656" s="1086"/>
      <c r="AA656" s="1086"/>
      <c r="AB656" s="1086"/>
      <c r="AC656" s="1086"/>
      <c r="AD656" s="1086"/>
      <c r="AE656" s="1086"/>
      <c r="AF656" s="1086"/>
    </row>
    <row r="657">
      <c r="A657" s="1086"/>
      <c r="B657" s="1086"/>
      <c r="C657" s="1086"/>
      <c r="D657" s="1086"/>
      <c r="E657" s="1086"/>
      <c r="F657" s="1076"/>
      <c r="G657" s="1142"/>
      <c r="H657" s="1076"/>
      <c r="I657" s="1086"/>
      <c r="J657" s="1103"/>
      <c r="K657" s="1103"/>
      <c r="L657" s="1103"/>
      <c r="M657" s="1103"/>
      <c r="N657" s="1103"/>
      <c r="O657" s="1103"/>
      <c r="P657" s="1103"/>
      <c r="Q657" s="1086"/>
      <c r="R657" s="1086"/>
      <c r="S657" s="1086"/>
      <c r="T657" s="1086"/>
      <c r="U657" s="1086"/>
      <c r="V657" s="1086"/>
      <c r="W657" s="1086"/>
      <c r="X657" s="1086"/>
      <c r="Y657" s="1086"/>
      <c r="Z657" s="1086"/>
      <c r="AA657" s="1086"/>
      <c r="AB657" s="1086"/>
      <c r="AC657" s="1086"/>
      <c r="AD657" s="1086"/>
      <c r="AE657" s="1086"/>
      <c r="AF657" s="1086"/>
    </row>
    <row r="658">
      <c r="A658" s="1086"/>
      <c r="B658" s="1086"/>
      <c r="C658" s="1086"/>
      <c r="D658" s="1086"/>
      <c r="E658" s="1086"/>
      <c r="F658" s="1076"/>
      <c r="G658" s="1142"/>
      <c r="H658" s="1076"/>
      <c r="I658" s="1086"/>
      <c r="J658" s="1103"/>
      <c r="K658" s="1103"/>
      <c r="L658" s="1103"/>
      <c r="M658" s="1103"/>
      <c r="N658" s="1103"/>
      <c r="O658" s="1103"/>
      <c r="P658" s="1103"/>
      <c r="Q658" s="1086"/>
      <c r="R658" s="1086"/>
      <c r="S658" s="1086"/>
      <c r="T658" s="1086"/>
      <c r="U658" s="1086"/>
      <c r="V658" s="1086"/>
      <c r="W658" s="1086"/>
      <c r="X658" s="1086"/>
      <c r="Y658" s="1086"/>
      <c r="Z658" s="1086"/>
      <c r="AA658" s="1086"/>
      <c r="AB658" s="1086"/>
      <c r="AC658" s="1086"/>
      <c r="AD658" s="1086"/>
      <c r="AE658" s="1086"/>
      <c r="AF658" s="1086"/>
    </row>
    <row r="659">
      <c r="A659" s="1086"/>
      <c r="B659" s="1086"/>
      <c r="C659" s="1086"/>
      <c r="D659" s="1086"/>
      <c r="E659" s="1086"/>
      <c r="F659" s="1076"/>
      <c r="G659" s="1142"/>
      <c r="H659" s="1076"/>
      <c r="I659" s="1086"/>
      <c r="J659" s="1103"/>
      <c r="K659" s="1103"/>
      <c r="L659" s="1103"/>
      <c r="M659" s="1103"/>
      <c r="N659" s="1103"/>
      <c r="O659" s="1103"/>
      <c r="P659" s="1103"/>
      <c r="Q659" s="1086"/>
      <c r="R659" s="1086"/>
      <c r="S659" s="1086"/>
      <c r="T659" s="1086"/>
      <c r="U659" s="1086"/>
      <c r="V659" s="1086"/>
      <c r="W659" s="1086"/>
      <c r="X659" s="1086"/>
      <c r="Y659" s="1086"/>
      <c r="Z659" s="1086"/>
      <c r="AA659" s="1086"/>
      <c r="AB659" s="1086"/>
      <c r="AC659" s="1086"/>
      <c r="AD659" s="1086"/>
      <c r="AE659" s="1086"/>
      <c r="AF659" s="1086"/>
    </row>
    <row r="660">
      <c r="A660" s="1086"/>
      <c r="B660" s="1086"/>
      <c r="C660" s="1086"/>
      <c r="D660" s="1086"/>
      <c r="E660" s="1086"/>
      <c r="F660" s="1076"/>
      <c r="G660" s="1142"/>
      <c r="H660" s="1076"/>
      <c r="I660" s="1086"/>
      <c r="J660" s="1103"/>
      <c r="K660" s="1103"/>
      <c r="L660" s="1103"/>
      <c r="M660" s="1103"/>
      <c r="N660" s="1103"/>
      <c r="O660" s="1103"/>
      <c r="P660" s="1103"/>
      <c r="Q660" s="1086"/>
      <c r="R660" s="1086"/>
      <c r="S660" s="1086"/>
      <c r="T660" s="1086"/>
      <c r="U660" s="1086"/>
      <c r="V660" s="1086"/>
      <c r="W660" s="1086"/>
      <c r="X660" s="1086"/>
      <c r="Y660" s="1086"/>
      <c r="Z660" s="1086"/>
      <c r="AA660" s="1086"/>
      <c r="AB660" s="1086"/>
      <c r="AC660" s="1086"/>
      <c r="AD660" s="1086"/>
      <c r="AE660" s="1086"/>
      <c r="AF660" s="1086"/>
    </row>
    <row r="661">
      <c r="A661" s="1086"/>
      <c r="B661" s="1086"/>
      <c r="C661" s="1086"/>
      <c r="D661" s="1086"/>
      <c r="E661" s="1086"/>
      <c r="F661" s="1076"/>
      <c r="G661" s="1142"/>
      <c r="H661" s="1076"/>
      <c r="I661" s="1086"/>
      <c r="J661" s="1103"/>
      <c r="K661" s="1103"/>
      <c r="L661" s="1103"/>
      <c r="M661" s="1103"/>
      <c r="N661" s="1103"/>
      <c r="O661" s="1103"/>
      <c r="P661" s="1103"/>
      <c r="Q661" s="1086"/>
      <c r="R661" s="1086"/>
      <c r="S661" s="1086"/>
      <c r="T661" s="1086"/>
      <c r="U661" s="1086"/>
      <c r="V661" s="1086"/>
      <c r="W661" s="1086"/>
      <c r="X661" s="1086"/>
      <c r="Y661" s="1086"/>
      <c r="Z661" s="1086"/>
      <c r="AA661" s="1086"/>
      <c r="AB661" s="1086"/>
      <c r="AC661" s="1086"/>
      <c r="AD661" s="1086"/>
      <c r="AE661" s="1086"/>
      <c r="AF661" s="1086"/>
    </row>
    <row r="662">
      <c r="A662" s="1086"/>
      <c r="B662" s="1086"/>
      <c r="C662" s="1086"/>
      <c r="D662" s="1086"/>
      <c r="E662" s="1086"/>
      <c r="F662" s="1076"/>
      <c r="G662" s="1142"/>
      <c r="H662" s="1076"/>
      <c r="I662" s="1086"/>
      <c r="J662" s="1103"/>
      <c r="K662" s="1103"/>
      <c r="L662" s="1103"/>
      <c r="M662" s="1103"/>
      <c r="N662" s="1103"/>
      <c r="O662" s="1103"/>
      <c r="P662" s="1103"/>
      <c r="Q662" s="1086"/>
      <c r="R662" s="1086"/>
      <c r="S662" s="1086"/>
      <c r="T662" s="1086"/>
      <c r="U662" s="1086"/>
      <c r="V662" s="1086"/>
      <c r="W662" s="1086"/>
      <c r="X662" s="1086"/>
      <c r="Y662" s="1086"/>
      <c r="Z662" s="1086"/>
      <c r="AA662" s="1086"/>
      <c r="AB662" s="1086"/>
      <c r="AC662" s="1086"/>
      <c r="AD662" s="1086"/>
      <c r="AE662" s="1086"/>
      <c r="AF662" s="1086"/>
    </row>
    <row r="663">
      <c r="A663" s="1086"/>
      <c r="B663" s="1086"/>
      <c r="C663" s="1086"/>
      <c r="D663" s="1086"/>
      <c r="E663" s="1086"/>
      <c r="F663" s="1076"/>
      <c r="G663" s="1142"/>
      <c r="H663" s="1076"/>
      <c r="I663" s="1086"/>
      <c r="J663" s="1103"/>
      <c r="K663" s="1103"/>
      <c r="L663" s="1103"/>
      <c r="M663" s="1103"/>
      <c r="N663" s="1103"/>
      <c r="O663" s="1103"/>
      <c r="P663" s="1103"/>
      <c r="Q663" s="1086"/>
      <c r="R663" s="1086"/>
      <c r="S663" s="1086"/>
      <c r="T663" s="1086"/>
      <c r="U663" s="1086"/>
      <c r="V663" s="1086"/>
      <c r="W663" s="1086"/>
      <c r="X663" s="1086"/>
      <c r="Y663" s="1086"/>
      <c r="Z663" s="1086"/>
      <c r="AA663" s="1086"/>
      <c r="AB663" s="1086"/>
      <c r="AC663" s="1086"/>
      <c r="AD663" s="1086"/>
      <c r="AE663" s="1086"/>
      <c r="AF663" s="1086"/>
    </row>
    <row r="664">
      <c r="A664" s="1086"/>
      <c r="B664" s="1086"/>
      <c r="C664" s="1086"/>
      <c r="D664" s="1086"/>
      <c r="E664" s="1086"/>
      <c r="F664" s="1076"/>
      <c r="G664" s="1142"/>
      <c r="H664" s="1076"/>
      <c r="I664" s="1086"/>
      <c r="J664" s="1103"/>
      <c r="K664" s="1103"/>
      <c r="L664" s="1103"/>
      <c r="M664" s="1103"/>
      <c r="N664" s="1103"/>
      <c r="O664" s="1103"/>
      <c r="P664" s="1103"/>
      <c r="Q664" s="1086"/>
      <c r="R664" s="1086"/>
      <c r="S664" s="1086"/>
      <c r="T664" s="1086"/>
      <c r="U664" s="1086"/>
      <c r="V664" s="1086"/>
      <c r="W664" s="1086"/>
      <c r="X664" s="1086"/>
      <c r="Y664" s="1086"/>
      <c r="Z664" s="1086"/>
      <c r="AA664" s="1086"/>
      <c r="AB664" s="1086"/>
      <c r="AC664" s="1086"/>
      <c r="AD664" s="1086"/>
      <c r="AE664" s="1086"/>
      <c r="AF664" s="1086"/>
    </row>
    <row r="665">
      <c r="A665" s="1086"/>
      <c r="B665" s="1086"/>
      <c r="C665" s="1086"/>
      <c r="D665" s="1086"/>
      <c r="E665" s="1086"/>
      <c r="F665" s="1076"/>
      <c r="G665" s="1142"/>
      <c r="H665" s="1076"/>
      <c r="I665" s="1086"/>
      <c r="J665" s="1103"/>
      <c r="K665" s="1103"/>
      <c r="L665" s="1103"/>
      <c r="M665" s="1103"/>
      <c r="N665" s="1103"/>
      <c r="O665" s="1103"/>
      <c r="P665" s="1103"/>
      <c r="Q665" s="1086"/>
      <c r="R665" s="1086"/>
      <c r="S665" s="1086"/>
      <c r="T665" s="1086"/>
      <c r="U665" s="1086"/>
      <c r="V665" s="1086"/>
      <c r="W665" s="1086"/>
      <c r="X665" s="1086"/>
      <c r="Y665" s="1086"/>
      <c r="Z665" s="1086"/>
      <c r="AA665" s="1086"/>
      <c r="AB665" s="1086"/>
      <c r="AC665" s="1086"/>
      <c r="AD665" s="1086"/>
      <c r="AE665" s="1086"/>
      <c r="AF665" s="1086"/>
    </row>
    <row r="666">
      <c r="A666" s="1086"/>
      <c r="B666" s="1086"/>
      <c r="C666" s="1086"/>
      <c r="D666" s="1086"/>
      <c r="E666" s="1086"/>
      <c r="F666" s="1076"/>
      <c r="G666" s="1142"/>
      <c r="H666" s="1076"/>
      <c r="I666" s="1086"/>
      <c r="J666" s="1103"/>
      <c r="K666" s="1103"/>
      <c r="L666" s="1103"/>
      <c r="M666" s="1103"/>
      <c r="N666" s="1103"/>
      <c r="O666" s="1103"/>
      <c r="P666" s="1103"/>
      <c r="Q666" s="1086"/>
      <c r="R666" s="1086"/>
      <c r="S666" s="1086"/>
      <c r="T666" s="1086"/>
      <c r="U666" s="1086"/>
      <c r="V666" s="1086"/>
      <c r="W666" s="1086"/>
      <c r="X666" s="1086"/>
      <c r="Y666" s="1086"/>
      <c r="Z666" s="1086"/>
      <c r="AA666" s="1086"/>
      <c r="AB666" s="1086"/>
      <c r="AC666" s="1086"/>
      <c r="AD666" s="1086"/>
      <c r="AE666" s="1086"/>
      <c r="AF666" s="1086"/>
    </row>
    <row r="667">
      <c r="A667" s="1086"/>
      <c r="B667" s="1086"/>
      <c r="C667" s="1086"/>
      <c r="D667" s="1086"/>
      <c r="E667" s="1086"/>
      <c r="F667" s="1076"/>
      <c r="G667" s="1142"/>
      <c r="H667" s="1076"/>
      <c r="I667" s="1086"/>
      <c r="J667" s="1103"/>
      <c r="K667" s="1103"/>
      <c r="L667" s="1103"/>
      <c r="M667" s="1103"/>
      <c r="N667" s="1103"/>
      <c r="O667" s="1103"/>
      <c r="P667" s="1103"/>
      <c r="Q667" s="1086"/>
      <c r="R667" s="1086"/>
      <c r="S667" s="1086"/>
      <c r="T667" s="1086"/>
      <c r="U667" s="1086"/>
      <c r="V667" s="1086"/>
      <c r="W667" s="1086"/>
      <c r="X667" s="1086"/>
      <c r="Y667" s="1086"/>
      <c r="Z667" s="1086"/>
      <c r="AA667" s="1086"/>
      <c r="AB667" s="1086"/>
      <c r="AC667" s="1086"/>
      <c r="AD667" s="1086"/>
      <c r="AE667" s="1086"/>
      <c r="AF667" s="1086"/>
    </row>
    <row r="668">
      <c r="A668" s="1086"/>
      <c r="B668" s="1086"/>
      <c r="C668" s="1086"/>
      <c r="D668" s="1086"/>
      <c r="E668" s="1086"/>
      <c r="F668" s="1076"/>
      <c r="G668" s="1142"/>
      <c r="H668" s="1076"/>
      <c r="I668" s="1086"/>
      <c r="J668" s="1103"/>
      <c r="K668" s="1103"/>
      <c r="L668" s="1103"/>
      <c r="M668" s="1103"/>
      <c r="N668" s="1103"/>
      <c r="O668" s="1103"/>
      <c r="P668" s="1103"/>
      <c r="Q668" s="1086"/>
      <c r="R668" s="1086"/>
      <c r="S668" s="1086"/>
      <c r="T668" s="1086"/>
      <c r="U668" s="1086"/>
      <c r="V668" s="1086"/>
      <c r="W668" s="1086"/>
      <c r="X668" s="1086"/>
      <c r="Y668" s="1086"/>
      <c r="Z668" s="1086"/>
      <c r="AA668" s="1086"/>
      <c r="AB668" s="1086"/>
      <c r="AC668" s="1086"/>
      <c r="AD668" s="1086"/>
      <c r="AE668" s="1086"/>
      <c r="AF668" s="1086"/>
    </row>
    <row r="669">
      <c r="A669" s="1086"/>
      <c r="B669" s="1086"/>
      <c r="C669" s="1086"/>
      <c r="D669" s="1086"/>
      <c r="E669" s="1086"/>
      <c r="F669" s="1076"/>
      <c r="G669" s="1142"/>
      <c r="H669" s="1076"/>
      <c r="I669" s="1086"/>
      <c r="J669" s="1103"/>
      <c r="K669" s="1103"/>
      <c r="L669" s="1103"/>
      <c r="M669" s="1103"/>
      <c r="N669" s="1103"/>
      <c r="O669" s="1103"/>
      <c r="P669" s="1103"/>
      <c r="Q669" s="1086"/>
      <c r="R669" s="1086"/>
      <c r="S669" s="1086"/>
      <c r="T669" s="1086"/>
      <c r="U669" s="1086"/>
      <c r="V669" s="1086"/>
      <c r="W669" s="1086"/>
      <c r="X669" s="1086"/>
      <c r="Y669" s="1086"/>
      <c r="Z669" s="1086"/>
      <c r="AA669" s="1086"/>
      <c r="AB669" s="1086"/>
      <c r="AC669" s="1086"/>
      <c r="AD669" s="1086"/>
      <c r="AE669" s="1086"/>
      <c r="AF669" s="1086"/>
    </row>
    <row r="670">
      <c r="A670" s="1086"/>
      <c r="B670" s="1086"/>
      <c r="C670" s="1086"/>
      <c r="D670" s="1086"/>
      <c r="E670" s="1086"/>
      <c r="F670" s="1076"/>
      <c r="G670" s="1142"/>
      <c r="H670" s="1076"/>
      <c r="I670" s="1086"/>
      <c r="J670" s="1103"/>
      <c r="K670" s="1103"/>
      <c r="L670" s="1103"/>
      <c r="M670" s="1103"/>
      <c r="N670" s="1103"/>
      <c r="O670" s="1103"/>
      <c r="P670" s="1103"/>
      <c r="Q670" s="1086"/>
      <c r="R670" s="1086"/>
      <c r="S670" s="1086"/>
      <c r="T670" s="1086"/>
      <c r="U670" s="1086"/>
      <c r="V670" s="1086"/>
      <c r="W670" s="1086"/>
      <c r="X670" s="1086"/>
      <c r="Y670" s="1086"/>
      <c r="Z670" s="1086"/>
      <c r="AA670" s="1086"/>
      <c r="AB670" s="1086"/>
      <c r="AC670" s="1086"/>
      <c r="AD670" s="1086"/>
      <c r="AE670" s="1086"/>
      <c r="AF670" s="1086"/>
    </row>
    <row r="671">
      <c r="A671" s="1086"/>
      <c r="B671" s="1086"/>
      <c r="C671" s="1086"/>
      <c r="D671" s="1086"/>
      <c r="E671" s="1086"/>
      <c r="F671" s="1076"/>
      <c r="G671" s="1142"/>
      <c r="H671" s="1076"/>
      <c r="I671" s="1086"/>
      <c r="J671" s="1103"/>
      <c r="K671" s="1103"/>
      <c r="L671" s="1103"/>
      <c r="M671" s="1103"/>
      <c r="N671" s="1103"/>
      <c r="O671" s="1103"/>
      <c r="P671" s="1103"/>
      <c r="Q671" s="1086"/>
      <c r="R671" s="1086"/>
      <c r="S671" s="1086"/>
      <c r="T671" s="1086"/>
      <c r="U671" s="1086"/>
      <c r="V671" s="1086"/>
      <c r="W671" s="1086"/>
      <c r="X671" s="1086"/>
      <c r="Y671" s="1086"/>
      <c r="Z671" s="1086"/>
      <c r="AA671" s="1086"/>
      <c r="AB671" s="1086"/>
      <c r="AC671" s="1086"/>
      <c r="AD671" s="1086"/>
      <c r="AE671" s="1086"/>
      <c r="AF671" s="1086"/>
    </row>
    <row r="672">
      <c r="A672" s="1086"/>
      <c r="B672" s="1086"/>
      <c r="C672" s="1086"/>
      <c r="D672" s="1086"/>
      <c r="E672" s="1086"/>
      <c r="F672" s="1076"/>
      <c r="G672" s="1142"/>
      <c r="H672" s="1076"/>
      <c r="I672" s="1086"/>
      <c r="J672" s="1103"/>
      <c r="K672" s="1103"/>
      <c r="L672" s="1103"/>
      <c r="M672" s="1103"/>
      <c r="N672" s="1103"/>
      <c r="O672" s="1103"/>
      <c r="P672" s="1103"/>
      <c r="Q672" s="1086"/>
      <c r="R672" s="1086"/>
      <c r="S672" s="1086"/>
      <c r="T672" s="1086"/>
      <c r="U672" s="1086"/>
      <c r="V672" s="1086"/>
      <c r="W672" s="1086"/>
      <c r="X672" s="1086"/>
      <c r="Y672" s="1086"/>
      <c r="Z672" s="1086"/>
      <c r="AA672" s="1086"/>
      <c r="AB672" s="1086"/>
      <c r="AC672" s="1086"/>
      <c r="AD672" s="1086"/>
      <c r="AE672" s="1086"/>
      <c r="AF672" s="1086"/>
    </row>
    <row r="673">
      <c r="A673" s="1086"/>
      <c r="B673" s="1086"/>
      <c r="C673" s="1086"/>
      <c r="D673" s="1086"/>
      <c r="E673" s="1086"/>
      <c r="F673" s="1076"/>
      <c r="G673" s="1142"/>
      <c r="H673" s="1076"/>
      <c r="I673" s="1086"/>
      <c r="J673" s="1103"/>
      <c r="K673" s="1103"/>
      <c r="L673" s="1103"/>
      <c r="M673" s="1103"/>
      <c r="N673" s="1103"/>
      <c r="O673" s="1103"/>
      <c r="P673" s="1103"/>
      <c r="Q673" s="1086"/>
      <c r="R673" s="1086"/>
      <c r="S673" s="1086"/>
      <c r="T673" s="1086"/>
      <c r="U673" s="1086"/>
      <c r="V673" s="1086"/>
      <c r="W673" s="1086"/>
      <c r="X673" s="1086"/>
      <c r="Y673" s="1086"/>
      <c r="Z673" s="1086"/>
      <c r="AA673" s="1086"/>
      <c r="AB673" s="1086"/>
      <c r="AC673" s="1086"/>
      <c r="AD673" s="1086"/>
      <c r="AE673" s="1086"/>
      <c r="AF673" s="1086"/>
    </row>
    <row r="674">
      <c r="A674" s="1086"/>
      <c r="B674" s="1086"/>
      <c r="C674" s="1086"/>
      <c r="D674" s="1086"/>
      <c r="E674" s="1086"/>
      <c r="F674" s="1076"/>
      <c r="G674" s="1142"/>
      <c r="H674" s="1076"/>
      <c r="I674" s="1086"/>
      <c r="J674" s="1103"/>
      <c r="K674" s="1103"/>
      <c r="L674" s="1103"/>
      <c r="M674" s="1103"/>
      <c r="N674" s="1103"/>
      <c r="O674" s="1103"/>
      <c r="P674" s="1103"/>
      <c r="Q674" s="1086"/>
      <c r="R674" s="1086"/>
      <c r="S674" s="1086"/>
      <c r="T674" s="1086"/>
      <c r="U674" s="1086"/>
      <c r="V674" s="1086"/>
      <c r="W674" s="1086"/>
      <c r="X674" s="1086"/>
      <c r="Y674" s="1086"/>
      <c r="Z674" s="1086"/>
      <c r="AA674" s="1086"/>
      <c r="AB674" s="1086"/>
      <c r="AC674" s="1086"/>
      <c r="AD674" s="1086"/>
      <c r="AE674" s="1086"/>
      <c r="AF674" s="1086"/>
    </row>
    <row r="675">
      <c r="A675" s="1086"/>
      <c r="B675" s="1086"/>
      <c r="C675" s="1086"/>
      <c r="D675" s="1086"/>
      <c r="E675" s="1086"/>
      <c r="F675" s="1076"/>
      <c r="G675" s="1142"/>
      <c r="H675" s="1076"/>
      <c r="I675" s="1086"/>
      <c r="J675" s="1103"/>
      <c r="K675" s="1103"/>
      <c r="L675" s="1103"/>
      <c r="M675" s="1103"/>
      <c r="N675" s="1103"/>
      <c r="O675" s="1103"/>
      <c r="P675" s="1103"/>
      <c r="Q675" s="1086"/>
      <c r="R675" s="1086"/>
      <c r="S675" s="1086"/>
      <c r="T675" s="1086"/>
      <c r="U675" s="1086"/>
      <c r="V675" s="1086"/>
      <c r="W675" s="1086"/>
      <c r="X675" s="1086"/>
      <c r="Y675" s="1086"/>
      <c r="Z675" s="1086"/>
      <c r="AA675" s="1086"/>
      <c r="AB675" s="1086"/>
      <c r="AC675" s="1086"/>
      <c r="AD675" s="1086"/>
      <c r="AE675" s="1086"/>
      <c r="AF675" s="1086"/>
    </row>
    <row r="676">
      <c r="A676" s="1086"/>
      <c r="B676" s="1086"/>
      <c r="C676" s="1086"/>
      <c r="D676" s="1086"/>
      <c r="E676" s="1086"/>
      <c r="F676" s="1076"/>
      <c r="G676" s="1142"/>
      <c r="H676" s="1076"/>
      <c r="I676" s="1086"/>
      <c r="J676" s="1103"/>
      <c r="K676" s="1103"/>
      <c r="L676" s="1103"/>
      <c r="M676" s="1103"/>
      <c r="N676" s="1103"/>
      <c r="O676" s="1103"/>
      <c r="P676" s="1103"/>
      <c r="Q676" s="1086"/>
      <c r="R676" s="1086"/>
      <c r="S676" s="1086"/>
      <c r="T676" s="1086"/>
      <c r="U676" s="1086"/>
      <c r="V676" s="1086"/>
      <c r="W676" s="1086"/>
      <c r="X676" s="1086"/>
      <c r="Y676" s="1086"/>
      <c r="Z676" s="1086"/>
      <c r="AA676" s="1086"/>
      <c r="AB676" s="1086"/>
      <c r="AC676" s="1086"/>
      <c r="AD676" s="1086"/>
      <c r="AE676" s="1086"/>
      <c r="AF676" s="1086"/>
    </row>
    <row r="677">
      <c r="A677" s="1086"/>
      <c r="B677" s="1086"/>
      <c r="C677" s="1086"/>
      <c r="D677" s="1086"/>
      <c r="E677" s="1086"/>
      <c r="F677" s="1076"/>
      <c r="G677" s="1142"/>
      <c r="H677" s="1076"/>
      <c r="I677" s="1086"/>
      <c r="J677" s="1103"/>
      <c r="K677" s="1103"/>
      <c r="L677" s="1103"/>
      <c r="M677" s="1103"/>
      <c r="N677" s="1103"/>
      <c r="O677" s="1103"/>
      <c r="P677" s="1103"/>
      <c r="Q677" s="1086"/>
      <c r="R677" s="1086"/>
      <c r="S677" s="1086"/>
      <c r="T677" s="1086"/>
      <c r="U677" s="1086"/>
      <c r="V677" s="1086"/>
      <c r="W677" s="1086"/>
      <c r="X677" s="1086"/>
      <c r="Y677" s="1086"/>
      <c r="Z677" s="1086"/>
      <c r="AA677" s="1086"/>
      <c r="AB677" s="1086"/>
      <c r="AC677" s="1086"/>
      <c r="AD677" s="1086"/>
      <c r="AE677" s="1086"/>
      <c r="AF677" s="1086"/>
    </row>
    <row r="678">
      <c r="A678" s="1086"/>
      <c r="B678" s="1086"/>
      <c r="C678" s="1086"/>
      <c r="D678" s="1086"/>
      <c r="E678" s="1086"/>
      <c r="F678" s="1076"/>
      <c r="G678" s="1142"/>
      <c r="H678" s="1076"/>
      <c r="I678" s="1086"/>
      <c r="J678" s="1103"/>
      <c r="K678" s="1103"/>
      <c r="L678" s="1103"/>
      <c r="M678" s="1103"/>
      <c r="N678" s="1103"/>
      <c r="O678" s="1103"/>
      <c r="P678" s="1103"/>
      <c r="Q678" s="1086"/>
      <c r="R678" s="1086"/>
      <c r="S678" s="1086"/>
      <c r="T678" s="1086"/>
      <c r="U678" s="1086"/>
      <c r="V678" s="1086"/>
      <c r="W678" s="1086"/>
      <c r="X678" s="1086"/>
      <c r="Y678" s="1086"/>
      <c r="Z678" s="1086"/>
      <c r="AA678" s="1086"/>
      <c r="AB678" s="1086"/>
      <c r="AC678" s="1086"/>
      <c r="AD678" s="1086"/>
      <c r="AE678" s="1086"/>
      <c r="AF678" s="1086"/>
    </row>
    <row r="679">
      <c r="A679" s="1086"/>
      <c r="B679" s="1086"/>
      <c r="C679" s="1086"/>
      <c r="D679" s="1086"/>
      <c r="E679" s="1086"/>
      <c r="F679" s="1076"/>
      <c r="G679" s="1142"/>
      <c r="H679" s="1076"/>
      <c r="I679" s="1086"/>
      <c r="J679" s="1103"/>
      <c r="K679" s="1103"/>
      <c r="L679" s="1103"/>
      <c r="M679" s="1103"/>
      <c r="N679" s="1103"/>
      <c r="O679" s="1103"/>
      <c r="P679" s="1103"/>
      <c r="Q679" s="1086"/>
      <c r="R679" s="1086"/>
      <c r="S679" s="1086"/>
      <c r="T679" s="1086"/>
      <c r="U679" s="1086"/>
      <c r="V679" s="1086"/>
      <c r="W679" s="1086"/>
      <c r="X679" s="1086"/>
      <c r="Y679" s="1086"/>
      <c r="Z679" s="1086"/>
      <c r="AA679" s="1086"/>
      <c r="AB679" s="1086"/>
      <c r="AC679" s="1086"/>
      <c r="AD679" s="1086"/>
      <c r="AE679" s="1086"/>
      <c r="AF679" s="1086"/>
    </row>
    <row r="680">
      <c r="A680" s="1086"/>
      <c r="B680" s="1086"/>
      <c r="C680" s="1086"/>
      <c r="D680" s="1086"/>
      <c r="E680" s="1086"/>
      <c r="F680" s="1076"/>
      <c r="G680" s="1142"/>
      <c r="H680" s="1076"/>
      <c r="I680" s="1086"/>
      <c r="J680" s="1103"/>
      <c r="K680" s="1103"/>
      <c r="L680" s="1103"/>
      <c r="M680" s="1103"/>
      <c r="N680" s="1103"/>
      <c r="O680" s="1103"/>
      <c r="P680" s="1103"/>
      <c r="Q680" s="1086"/>
      <c r="R680" s="1086"/>
      <c r="S680" s="1086"/>
      <c r="T680" s="1086"/>
      <c r="U680" s="1086"/>
      <c r="V680" s="1086"/>
      <c r="W680" s="1086"/>
      <c r="X680" s="1086"/>
      <c r="Y680" s="1086"/>
      <c r="Z680" s="1086"/>
      <c r="AA680" s="1086"/>
      <c r="AB680" s="1086"/>
      <c r="AC680" s="1086"/>
      <c r="AD680" s="1086"/>
      <c r="AE680" s="1086"/>
      <c r="AF680" s="1086"/>
    </row>
    <row r="681">
      <c r="A681" s="1086"/>
      <c r="B681" s="1086"/>
      <c r="C681" s="1086"/>
      <c r="D681" s="1086"/>
      <c r="E681" s="1086"/>
      <c r="F681" s="1076"/>
      <c r="G681" s="1142"/>
      <c r="H681" s="1076"/>
      <c r="I681" s="1086"/>
      <c r="J681" s="1103"/>
      <c r="K681" s="1103"/>
      <c r="L681" s="1103"/>
      <c r="M681" s="1103"/>
      <c r="N681" s="1103"/>
      <c r="O681" s="1103"/>
      <c r="P681" s="1103"/>
      <c r="Q681" s="1086"/>
      <c r="R681" s="1086"/>
      <c r="S681" s="1086"/>
      <c r="T681" s="1086"/>
      <c r="U681" s="1086"/>
      <c r="V681" s="1086"/>
      <c r="W681" s="1086"/>
      <c r="X681" s="1086"/>
      <c r="Y681" s="1086"/>
      <c r="Z681" s="1086"/>
      <c r="AA681" s="1086"/>
      <c r="AB681" s="1086"/>
      <c r="AC681" s="1086"/>
      <c r="AD681" s="1086"/>
      <c r="AE681" s="1086"/>
      <c r="AF681" s="1086"/>
    </row>
    <row r="682">
      <c r="A682" s="1086"/>
      <c r="B682" s="1086"/>
      <c r="C682" s="1086"/>
      <c r="D682" s="1086"/>
      <c r="E682" s="1086"/>
      <c r="F682" s="1076"/>
      <c r="G682" s="1142"/>
      <c r="H682" s="1076"/>
      <c r="I682" s="1086"/>
      <c r="J682" s="1103"/>
      <c r="K682" s="1103"/>
      <c r="L682" s="1103"/>
      <c r="M682" s="1103"/>
      <c r="N682" s="1103"/>
      <c r="O682" s="1103"/>
      <c r="P682" s="1103"/>
      <c r="Q682" s="1086"/>
      <c r="R682" s="1086"/>
      <c r="S682" s="1086"/>
      <c r="T682" s="1086"/>
      <c r="U682" s="1086"/>
      <c r="V682" s="1086"/>
      <c r="W682" s="1086"/>
      <c r="X682" s="1086"/>
      <c r="Y682" s="1086"/>
      <c r="Z682" s="1086"/>
      <c r="AA682" s="1086"/>
      <c r="AB682" s="1086"/>
      <c r="AC682" s="1086"/>
      <c r="AD682" s="1086"/>
      <c r="AE682" s="1086"/>
      <c r="AF682" s="1086"/>
    </row>
    <row r="683">
      <c r="A683" s="1086"/>
      <c r="B683" s="1086"/>
      <c r="C683" s="1086"/>
      <c r="D683" s="1086"/>
      <c r="E683" s="1086"/>
      <c r="F683" s="1076"/>
      <c r="G683" s="1142"/>
      <c r="H683" s="1076"/>
      <c r="I683" s="1086"/>
      <c r="J683" s="1103"/>
      <c r="K683" s="1103"/>
      <c r="L683" s="1103"/>
      <c r="M683" s="1103"/>
      <c r="N683" s="1103"/>
      <c r="O683" s="1103"/>
      <c r="P683" s="1103"/>
      <c r="Q683" s="1086"/>
      <c r="R683" s="1086"/>
      <c r="S683" s="1086"/>
      <c r="T683" s="1086"/>
      <c r="U683" s="1086"/>
      <c r="V683" s="1086"/>
      <c r="W683" s="1086"/>
      <c r="X683" s="1086"/>
      <c r="Y683" s="1086"/>
      <c r="Z683" s="1086"/>
      <c r="AA683" s="1086"/>
      <c r="AB683" s="1086"/>
      <c r="AC683" s="1086"/>
      <c r="AD683" s="1086"/>
      <c r="AE683" s="1086"/>
      <c r="AF683" s="1086"/>
    </row>
    <row r="684">
      <c r="A684" s="1086"/>
      <c r="B684" s="1086"/>
      <c r="C684" s="1086"/>
      <c r="D684" s="1086"/>
      <c r="E684" s="1086"/>
      <c r="F684" s="1076"/>
      <c r="G684" s="1142"/>
      <c r="H684" s="1076"/>
      <c r="I684" s="1086"/>
      <c r="J684" s="1103"/>
      <c r="K684" s="1103"/>
      <c r="L684" s="1103"/>
      <c r="M684" s="1103"/>
      <c r="N684" s="1103"/>
      <c r="O684" s="1103"/>
      <c r="P684" s="1103"/>
      <c r="Q684" s="1086"/>
      <c r="R684" s="1086"/>
      <c r="S684" s="1086"/>
      <c r="T684" s="1086"/>
      <c r="U684" s="1086"/>
      <c r="V684" s="1086"/>
      <c r="W684" s="1086"/>
      <c r="X684" s="1086"/>
      <c r="Y684" s="1086"/>
      <c r="Z684" s="1086"/>
      <c r="AA684" s="1086"/>
      <c r="AB684" s="1086"/>
      <c r="AC684" s="1086"/>
      <c r="AD684" s="1086"/>
      <c r="AE684" s="1086"/>
      <c r="AF684" s="1086"/>
    </row>
    <row r="685">
      <c r="A685" s="1086"/>
      <c r="B685" s="1086"/>
      <c r="C685" s="1086"/>
      <c r="D685" s="1086"/>
      <c r="E685" s="1086"/>
      <c r="F685" s="1076"/>
      <c r="G685" s="1142"/>
      <c r="H685" s="1076"/>
      <c r="I685" s="1086"/>
      <c r="J685" s="1103"/>
      <c r="K685" s="1103"/>
      <c r="L685" s="1103"/>
      <c r="M685" s="1103"/>
      <c r="N685" s="1103"/>
      <c r="O685" s="1103"/>
      <c r="P685" s="1103"/>
      <c r="Q685" s="1086"/>
      <c r="R685" s="1086"/>
      <c r="S685" s="1086"/>
      <c r="T685" s="1086"/>
      <c r="U685" s="1086"/>
      <c r="V685" s="1086"/>
      <c r="W685" s="1086"/>
      <c r="X685" s="1086"/>
      <c r="Y685" s="1086"/>
      <c r="Z685" s="1086"/>
      <c r="AA685" s="1086"/>
      <c r="AB685" s="1086"/>
      <c r="AC685" s="1086"/>
      <c r="AD685" s="1086"/>
      <c r="AE685" s="1086"/>
      <c r="AF685" s="1086"/>
    </row>
    <row r="686">
      <c r="A686" s="1086"/>
      <c r="B686" s="1086"/>
      <c r="C686" s="1086"/>
      <c r="D686" s="1086"/>
      <c r="E686" s="1086"/>
      <c r="F686" s="1076"/>
      <c r="G686" s="1142"/>
      <c r="H686" s="1076"/>
      <c r="I686" s="1086"/>
      <c r="J686" s="1103"/>
      <c r="K686" s="1103"/>
      <c r="L686" s="1103"/>
      <c r="M686" s="1103"/>
      <c r="N686" s="1103"/>
      <c r="O686" s="1103"/>
      <c r="P686" s="1103"/>
      <c r="Q686" s="1086"/>
      <c r="R686" s="1086"/>
      <c r="S686" s="1086"/>
      <c r="T686" s="1086"/>
      <c r="U686" s="1086"/>
      <c r="V686" s="1086"/>
      <c r="W686" s="1086"/>
      <c r="X686" s="1086"/>
      <c r="Y686" s="1086"/>
      <c r="Z686" s="1086"/>
      <c r="AA686" s="1086"/>
      <c r="AB686" s="1086"/>
      <c r="AC686" s="1086"/>
      <c r="AD686" s="1086"/>
      <c r="AE686" s="1086"/>
      <c r="AF686" s="1086"/>
    </row>
    <row r="687">
      <c r="A687" s="1086"/>
      <c r="B687" s="1086"/>
      <c r="C687" s="1086"/>
      <c r="D687" s="1086"/>
      <c r="E687" s="1086"/>
      <c r="F687" s="1076"/>
      <c r="G687" s="1142"/>
      <c r="H687" s="1076"/>
      <c r="I687" s="1086"/>
      <c r="J687" s="1103"/>
      <c r="K687" s="1103"/>
      <c r="L687" s="1103"/>
      <c r="M687" s="1103"/>
      <c r="N687" s="1103"/>
      <c r="O687" s="1103"/>
      <c r="P687" s="1103"/>
      <c r="Q687" s="1086"/>
      <c r="R687" s="1086"/>
      <c r="S687" s="1086"/>
      <c r="T687" s="1086"/>
      <c r="U687" s="1086"/>
      <c r="V687" s="1086"/>
      <c r="W687" s="1086"/>
      <c r="X687" s="1086"/>
      <c r="Y687" s="1086"/>
      <c r="Z687" s="1086"/>
      <c r="AA687" s="1086"/>
      <c r="AB687" s="1086"/>
      <c r="AC687" s="1086"/>
      <c r="AD687" s="1086"/>
      <c r="AE687" s="1086"/>
      <c r="AF687" s="1086"/>
    </row>
    <row r="688">
      <c r="A688" s="1086"/>
      <c r="B688" s="1086"/>
      <c r="C688" s="1086"/>
      <c r="D688" s="1086"/>
      <c r="E688" s="1086"/>
      <c r="F688" s="1076"/>
      <c r="G688" s="1142"/>
      <c r="H688" s="1076"/>
      <c r="I688" s="1086"/>
      <c r="J688" s="1103"/>
      <c r="K688" s="1103"/>
      <c r="L688" s="1103"/>
      <c r="M688" s="1103"/>
      <c r="N688" s="1103"/>
      <c r="O688" s="1103"/>
      <c r="P688" s="1103"/>
      <c r="Q688" s="1086"/>
      <c r="R688" s="1086"/>
      <c r="S688" s="1086"/>
      <c r="T688" s="1086"/>
      <c r="U688" s="1086"/>
      <c r="V688" s="1086"/>
      <c r="W688" s="1086"/>
      <c r="X688" s="1086"/>
      <c r="Y688" s="1086"/>
      <c r="Z688" s="1086"/>
      <c r="AA688" s="1086"/>
      <c r="AB688" s="1086"/>
      <c r="AC688" s="1086"/>
      <c r="AD688" s="1086"/>
      <c r="AE688" s="1086"/>
      <c r="AF688" s="1086"/>
    </row>
    <row r="689">
      <c r="A689" s="1086"/>
      <c r="B689" s="1086"/>
      <c r="C689" s="1086"/>
      <c r="D689" s="1086"/>
      <c r="E689" s="1086"/>
      <c r="F689" s="1076"/>
      <c r="G689" s="1142"/>
      <c r="H689" s="1076"/>
      <c r="I689" s="1086"/>
      <c r="J689" s="1103"/>
      <c r="K689" s="1103"/>
      <c r="L689" s="1103"/>
      <c r="M689" s="1103"/>
      <c r="N689" s="1103"/>
      <c r="O689" s="1103"/>
      <c r="P689" s="1103"/>
      <c r="Q689" s="1086"/>
      <c r="R689" s="1086"/>
      <c r="S689" s="1086"/>
      <c r="T689" s="1086"/>
      <c r="U689" s="1086"/>
      <c r="V689" s="1086"/>
      <c r="W689" s="1086"/>
      <c r="X689" s="1086"/>
      <c r="Y689" s="1086"/>
      <c r="Z689" s="1086"/>
      <c r="AA689" s="1086"/>
      <c r="AB689" s="1086"/>
      <c r="AC689" s="1086"/>
      <c r="AD689" s="1086"/>
      <c r="AE689" s="1086"/>
      <c r="AF689" s="1086"/>
    </row>
    <row r="690">
      <c r="A690" s="1086"/>
      <c r="B690" s="1086"/>
      <c r="C690" s="1086"/>
      <c r="D690" s="1086"/>
      <c r="E690" s="1086"/>
      <c r="F690" s="1076"/>
      <c r="G690" s="1142"/>
      <c r="H690" s="1076"/>
      <c r="I690" s="1086"/>
      <c r="J690" s="1103"/>
      <c r="K690" s="1103"/>
      <c r="L690" s="1103"/>
      <c r="M690" s="1103"/>
      <c r="N690" s="1103"/>
      <c r="O690" s="1103"/>
      <c r="P690" s="1103"/>
      <c r="Q690" s="1086"/>
      <c r="R690" s="1086"/>
      <c r="S690" s="1086"/>
      <c r="T690" s="1086"/>
      <c r="U690" s="1086"/>
      <c r="V690" s="1086"/>
      <c r="W690" s="1086"/>
      <c r="X690" s="1086"/>
      <c r="Y690" s="1086"/>
      <c r="Z690" s="1086"/>
      <c r="AA690" s="1086"/>
      <c r="AB690" s="1086"/>
      <c r="AC690" s="1086"/>
      <c r="AD690" s="1086"/>
      <c r="AE690" s="1086"/>
      <c r="AF690" s="1086"/>
    </row>
    <row r="691">
      <c r="A691" s="1086"/>
      <c r="B691" s="1086"/>
      <c r="C691" s="1086"/>
      <c r="D691" s="1086"/>
      <c r="E691" s="1086"/>
      <c r="F691" s="1076"/>
      <c r="G691" s="1142"/>
      <c r="H691" s="1076"/>
      <c r="I691" s="1086"/>
      <c r="J691" s="1103"/>
      <c r="K691" s="1103"/>
      <c r="L691" s="1103"/>
      <c r="M691" s="1103"/>
      <c r="N691" s="1103"/>
      <c r="O691" s="1103"/>
      <c r="P691" s="1103"/>
      <c r="Q691" s="1086"/>
      <c r="R691" s="1086"/>
      <c r="S691" s="1086"/>
      <c r="T691" s="1086"/>
      <c r="U691" s="1086"/>
      <c r="V691" s="1086"/>
      <c r="W691" s="1086"/>
      <c r="X691" s="1086"/>
      <c r="Y691" s="1086"/>
      <c r="Z691" s="1086"/>
      <c r="AA691" s="1086"/>
      <c r="AB691" s="1086"/>
      <c r="AC691" s="1086"/>
      <c r="AD691" s="1086"/>
      <c r="AE691" s="1086"/>
      <c r="AF691" s="1086"/>
    </row>
    <row r="692">
      <c r="A692" s="1086"/>
      <c r="B692" s="1086"/>
      <c r="C692" s="1086"/>
      <c r="D692" s="1086"/>
      <c r="E692" s="1086"/>
      <c r="F692" s="1076"/>
      <c r="G692" s="1142"/>
      <c r="H692" s="1076"/>
      <c r="I692" s="1086"/>
      <c r="J692" s="1103"/>
      <c r="K692" s="1103"/>
      <c r="L692" s="1103"/>
      <c r="M692" s="1103"/>
      <c r="N692" s="1103"/>
      <c r="O692" s="1103"/>
      <c r="P692" s="1103"/>
      <c r="Q692" s="1086"/>
      <c r="R692" s="1086"/>
      <c r="S692" s="1086"/>
      <c r="T692" s="1086"/>
      <c r="U692" s="1086"/>
      <c r="V692" s="1086"/>
      <c r="W692" s="1086"/>
      <c r="X692" s="1086"/>
      <c r="Y692" s="1086"/>
      <c r="Z692" s="1086"/>
      <c r="AA692" s="1086"/>
      <c r="AB692" s="1086"/>
      <c r="AC692" s="1086"/>
      <c r="AD692" s="1086"/>
      <c r="AE692" s="1086"/>
      <c r="AF692" s="1086"/>
    </row>
    <row r="693">
      <c r="A693" s="1086"/>
      <c r="B693" s="1086"/>
      <c r="C693" s="1086"/>
      <c r="D693" s="1086"/>
      <c r="E693" s="1086"/>
      <c r="F693" s="1076"/>
      <c r="G693" s="1142"/>
      <c r="H693" s="1076"/>
      <c r="I693" s="1086"/>
      <c r="J693" s="1103"/>
      <c r="K693" s="1103"/>
      <c r="L693" s="1103"/>
      <c r="M693" s="1103"/>
      <c r="N693" s="1103"/>
      <c r="O693" s="1103"/>
      <c r="P693" s="1103"/>
      <c r="Q693" s="1086"/>
      <c r="R693" s="1086"/>
      <c r="S693" s="1086"/>
      <c r="T693" s="1086"/>
      <c r="U693" s="1086"/>
      <c r="V693" s="1086"/>
      <c r="W693" s="1086"/>
      <c r="X693" s="1086"/>
      <c r="Y693" s="1086"/>
      <c r="Z693" s="1086"/>
      <c r="AA693" s="1086"/>
      <c r="AB693" s="1086"/>
      <c r="AC693" s="1086"/>
      <c r="AD693" s="1086"/>
      <c r="AE693" s="1086"/>
      <c r="AF693" s="1086"/>
    </row>
    <row r="694">
      <c r="A694" s="1086"/>
      <c r="B694" s="1086"/>
      <c r="C694" s="1086"/>
      <c r="D694" s="1086"/>
      <c r="E694" s="1086"/>
      <c r="F694" s="1076"/>
      <c r="G694" s="1142"/>
      <c r="H694" s="1076"/>
      <c r="I694" s="1086"/>
      <c r="J694" s="1103"/>
      <c r="K694" s="1103"/>
      <c r="L694" s="1103"/>
      <c r="M694" s="1103"/>
      <c r="N694" s="1103"/>
      <c r="O694" s="1103"/>
      <c r="P694" s="1103"/>
      <c r="Q694" s="1086"/>
      <c r="R694" s="1086"/>
      <c r="S694" s="1086"/>
      <c r="T694" s="1086"/>
      <c r="U694" s="1086"/>
      <c r="V694" s="1086"/>
      <c r="W694" s="1086"/>
      <c r="X694" s="1086"/>
      <c r="Y694" s="1086"/>
      <c r="Z694" s="1086"/>
      <c r="AA694" s="1086"/>
      <c r="AB694" s="1086"/>
      <c r="AC694" s="1086"/>
      <c r="AD694" s="1086"/>
      <c r="AE694" s="1086"/>
      <c r="AF694" s="1086"/>
    </row>
    <row r="695">
      <c r="A695" s="1086"/>
      <c r="B695" s="1086"/>
      <c r="C695" s="1086"/>
      <c r="D695" s="1086"/>
      <c r="E695" s="1086"/>
      <c r="F695" s="1076"/>
      <c r="G695" s="1142"/>
      <c r="H695" s="1076"/>
      <c r="I695" s="1086"/>
      <c r="J695" s="1103"/>
      <c r="K695" s="1103"/>
      <c r="L695" s="1103"/>
      <c r="M695" s="1103"/>
      <c r="N695" s="1103"/>
      <c r="O695" s="1103"/>
      <c r="P695" s="1103"/>
      <c r="Q695" s="1086"/>
      <c r="R695" s="1086"/>
      <c r="S695" s="1086"/>
      <c r="T695" s="1086"/>
      <c r="U695" s="1086"/>
      <c r="V695" s="1086"/>
      <c r="W695" s="1086"/>
      <c r="X695" s="1086"/>
      <c r="Y695" s="1086"/>
      <c r="Z695" s="1086"/>
      <c r="AA695" s="1086"/>
      <c r="AB695" s="1086"/>
      <c r="AC695" s="1086"/>
      <c r="AD695" s="1086"/>
      <c r="AE695" s="1086"/>
      <c r="AF695" s="1086"/>
    </row>
    <row r="696">
      <c r="A696" s="1086"/>
      <c r="B696" s="1086"/>
      <c r="C696" s="1086"/>
      <c r="D696" s="1086"/>
      <c r="E696" s="1086"/>
      <c r="F696" s="1076"/>
      <c r="G696" s="1142"/>
      <c r="H696" s="1076"/>
      <c r="I696" s="1086"/>
      <c r="J696" s="1103"/>
      <c r="K696" s="1103"/>
      <c r="L696" s="1103"/>
      <c r="M696" s="1103"/>
      <c r="N696" s="1103"/>
      <c r="O696" s="1103"/>
      <c r="P696" s="1103"/>
      <c r="Q696" s="1086"/>
      <c r="R696" s="1086"/>
      <c r="S696" s="1086"/>
      <c r="T696" s="1086"/>
      <c r="U696" s="1086"/>
      <c r="V696" s="1086"/>
      <c r="W696" s="1086"/>
      <c r="X696" s="1086"/>
      <c r="Y696" s="1086"/>
      <c r="Z696" s="1086"/>
      <c r="AA696" s="1086"/>
      <c r="AB696" s="1086"/>
      <c r="AC696" s="1086"/>
      <c r="AD696" s="1086"/>
      <c r="AE696" s="1086"/>
      <c r="AF696" s="1086"/>
    </row>
    <row r="697">
      <c r="A697" s="1086"/>
      <c r="B697" s="1086"/>
      <c r="C697" s="1086"/>
      <c r="D697" s="1086"/>
      <c r="E697" s="1086"/>
      <c r="F697" s="1076"/>
      <c r="G697" s="1142"/>
      <c r="H697" s="1076"/>
      <c r="I697" s="1086"/>
      <c r="J697" s="1103"/>
      <c r="K697" s="1103"/>
      <c r="L697" s="1103"/>
      <c r="M697" s="1103"/>
      <c r="N697" s="1103"/>
      <c r="O697" s="1103"/>
      <c r="P697" s="1103"/>
      <c r="Q697" s="1086"/>
      <c r="R697" s="1086"/>
      <c r="S697" s="1086"/>
      <c r="T697" s="1086"/>
      <c r="U697" s="1086"/>
      <c r="V697" s="1086"/>
      <c r="W697" s="1086"/>
      <c r="X697" s="1086"/>
      <c r="Y697" s="1086"/>
      <c r="Z697" s="1086"/>
      <c r="AA697" s="1086"/>
      <c r="AB697" s="1086"/>
      <c r="AC697" s="1086"/>
      <c r="AD697" s="1086"/>
      <c r="AE697" s="1086"/>
      <c r="AF697" s="1086"/>
    </row>
    <row r="698">
      <c r="A698" s="1086"/>
      <c r="B698" s="1086"/>
      <c r="C698" s="1086"/>
      <c r="D698" s="1086"/>
      <c r="E698" s="1086"/>
      <c r="F698" s="1076"/>
      <c r="G698" s="1142"/>
      <c r="H698" s="1076"/>
      <c r="I698" s="1086"/>
      <c r="J698" s="1103"/>
      <c r="K698" s="1103"/>
      <c r="L698" s="1103"/>
      <c r="M698" s="1103"/>
      <c r="N698" s="1103"/>
      <c r="O698" s="1103"/>
      <c r="P698" s="1103"/>
      <c r="Q698" s="1086"/>
      <c r="R698" s="1086"/>
      <c r="S698" s="1086"/>
      <c r="T698" s="1086"/>
      <c r="U698" s="1086"/>
      <c r="V698" s="1086"/>
      <c r="W698" s="1086"/>
      <c r="X698" s="1086"/>
      <c r="Y698" s="1086"/>
      <c r="Z698" s="1086"/>
      <c r="AA698" s="1086"/>
      <c r="AB698" s="1086"/>
      <c r="AC698" s="1086"/>
      <c r="AD698" s="1086"/>
      <c r="AE698" s="1086"/>
      <c r="AF698" s="1086"/>
    </row>
    <row r="699">
      <c r="A699" s="1086"/>
      <c r="B699" s="1086"/>
      <c r="C699" s="1086"/>
      <c r="D699" s="1086"/>
      <c r="E699" s="1086"/>
      <c r="F699" s="1076"/>
      <c r="G699" s="1142"/>
      <c r="H699" s="1076"/>
      <c r="I699" s="1086"/>
      <c r="J699" s="1103"/>
      <c r="K699" s="1103"/>
      <c r="L699" s="1103"/>
      <c r="M699" s="1103"/>
      <c r="N699" s="1103"/>
      <c r="O699" s="1103"/>
      <c r="P699" s="1103"/>
      <c r="Q699" s="1086"/>
      <c r="R699" s="1086"/>
      <c r="S699" s="1086"/>
      <c r="T699" s="1086"/>
      <c r="U699" s="1086"/>
      <c r="V699" s="1086"/>
      <c r="W699" s="1086"/>
      <c r="X699" s="1086"/>
      <c r="Y699" s="1086"/>
      <c r="Z699" s="1086"/>
      <c r="AA699" s="1086"/>
      <c r="AB699" s="1086"/>
      <c r="AC699" s="1086"/>
      <c r="AD699" s="1086"/>
      <c r="AE699" s="1086"/>
      <c r="AF699" s="1086"/>
    </row>
    <row r="700">
      <c r="A700" s="1086"/>
      <c r="B700" s="1086"/>
      <c r="C700" s="1086"/>
      <c r="D700" s="1086"/>
      <c r="E700" s="1086"/>
      <c r="F700" s="1076"/>
      <c r="G700" s="1142"/>
      <c r="H700" s="1076"/>
      <c r="I700" s="1086"/>
      <c r="J700" s="1103"/>
      <c r="K700" s="1103"/>
      <c r="L700" s="1103"/>
      <c r="M700" s="1103"/>
      <c r="N700" s="1103"/>
      <c r="O700" s="1103"/>
      <c r="P700" s="1103"/>
      <c r="Q700" s="1086"/>
      <c r="R700" s="1086"/>
      <c r="S700" s="1086"/>
      <c r="T700" s="1086"/>
      <c r="U700" s="1086"/>
      <c r="V700" s="1086"/>
      <c r="W700" s="1086"/>
      <c r="X700" s="1086"/>
      <c r="Y700" s="1086"/>
      <c r="Z700" s="1086"/>
      <c r="AA700" s="1086"/>
      <c r="AB700" s="1086"/>
      <c r="AC700" s="1086"/>
      <c r="AD700" s="1086"/>
      <c r="AE700" s="1086"/>
      <c r="AF700" s="1086"/>
    </row>
    <row r="701">
      <c r="A701" s="1086"/>
      <c r="B701" s="1086"/>
      <c r="C701" s="1086"/>
      <c r="D701" s="1086"/>
      <c r="E701" s="1086"/>
      <c r="F701" s="1076"/>
      <c r="G701" s="1142"/>
      <c r="H701" s="1076"/>
      <c r="I701" s="1086"/>
      <c r="J701" s="1103"/>
      <c r="K701" s="1103"/>
      <c r="L701" s="1103"/>
      <c r="M701" s="1103"/>
      <c r="N701" s="1103"/>
      <c r="O701" s="1103"/>
      <c r="P701" s="1103"/>
      <c r="Q701" s="1086"/>
      <c r="R701" s="1086"/>
      <c r="S701" s="1086"/>
      <c r="T701" s="1086"/>
      <c r="U701" s="1086"/>
      <c r="V701" s="1086"/>
      <c r="W701" s="1086"/>
      <c r="X701" s="1086"/>
      <c r="Y701" s="1086"/>
      <c r="Z701" s="1086"/>
      <c r="AA701" s="1086"/>
      <c r="AB701" s="1086"/>
      <c r="AC701" s="1086"/>
      <c r="AD701" s="1086"/>
      <c r="AE701" s="1086"/>
      <c r="AF701" s="1086"/>
    </row>
    <row r="702">
      <c r="A702" s="1086"/>
      <c r="B702" s="1086"/>
      <c r="C702" s="1086"/>
      <c r="D702" s="1086"/>
      <c r="E702" s="1086"/>
      <c r="F702" s="1076"/>
      <c r="G702" s="1142"/>
      <c r="H702" s="1076"/>
      <c r="I702" s="1086"/>
      <c r="J702" s="1103"/>
      <c r="K702" s="1103"/>
      <c r="L702" s="1103"/>
      <c r="M702" s="1103"/>
      <c r="N702" s="1103"/>
      <c r="O702" s="1103"/>
      <c r="P702" s="1103"/>
      <c r="Q702" s="1086"/>
      <c r="R702" s="1086"/>
      <c r="S702" s="1086"/>
      <c r="T702" s="1086"/>
      <c r="U702" s="1086"/>
      <c r="V702" s="1086"/>
      <c r="W702" s="1086"/>
      <c r="X702" s="1086"/>
      <c r="Y702" s="1086"/>
      <c r="Z702" s="1086"/>
      <c r="AA702" s="1086"/>
      <c r="AB702" s="1086"/>
      <c r="AC702" s="1086"/>
      <c r="AD702" s="1086"/>
      <c r="AE702" s="1086"/>
      <c r="AF702" s="1086"/>
    </row>
    <row r="703">
      <c r="A703" s="1086"/>
      <c r="B703" s="1086"/>
      <c r="C703" s="1086"/>
      <c r="D703" s="1086"/>
      <c r="E703" s="1086"/>
      <c r="F703" s="1076"/>
      <c r="G703" s="1142"/>
      <c r="H703" s="1076"/>
      <c r="I703" s="1086"/>
      <c r="J703" s="1103"/>
      <c r="K703" s="1103"/>
      <c r="L703" s="1103"/>
      <c r="M703" s="1103"/>
      <c r="N703" s="1103"/>
      <c r="O703" s="1103"/>
      <c r="P703" s="1103"/>
      <c r="Q703" s="1086"/>
      <c r="R703" s="1086"/>
      <c r="S703" s="1086"/>
      <c r="T703" s="1086"/>
      <c r="U703" s="1086"/>
      <c r="V703" s="1086"/>
      <c r="W703" s="1086"/>
      <c r="X703" s="1086"/>
      <c r="Y703" s="1086"/>
      <c r="Z703" s="1086"/>
      <c r="AA703" s="1086"/>
      <c r="AB703" s="1086"/>
      <c r="AC703" s="1086"/>
      <c r="AD703" s="1086"/>
      <c r="AE703" s="1086"/>
      <c r="AF703" s="1086"/>
    </row>
    <row r="704">
      <c r="A704" s="1086"/>
      <c r="B704" s="1086"/>
      <c r="C704" s="1086"/>
      <c r="D704" s="1086"/>
      <c r="E704" s="1086"/>
      <c r="F704" s="1076"/>
      <c r="G704" s="1142"/>
      <c r="H704" s="1076"/>
      <c r="I704" s="1086"/>
      <c r="J704" s="1103"/>
      <c r="K704" s="1103"/>
      <c r="L704" s="1103"/>
      <c r="M704" s="1103"/>
      <c r="N704" s="1103"/>
      <c r="O704" s="1103"/>
      <c r="P704" s="1103"/>
      <c r="Q704" s="1086"/>
      <c r="R704" s="1086"/>
      <c r="S704" s="1086"/>
      <c r="T704" s="1086"/>
      <c r="U704" s="1086"/>
      <c r="V704" s="1086"/>
      <c r="W704" s="1086"/>
      <c r="X704" s="1086"/>
      <c r="Y704" s="1086"/>
      <c r="Z704" s="1086"/>
      <c r="AA704" s="1086"/>
      <c r="AB704" s="1086"/>
      <c r="AC704" s="1086"/>
      <c r="AD704" s="1086"/>
      <c r="AE704" s="1086"/>
      <c r="AF704" s="1086"/>
    </row>
    <row r="705">
      <c r="A705" s="1086"/>
      <c r="B705" s="1086"/>
      <c r="C705" s="1086"/>
      <c r="D705" s="1086"/>
      <c r="E705" s="1086"/>
      <c r="F705" s="1076"/>
      <c r="G705" s="1142"/>
      <c r="H705" s="1076"/>
      <c r="I705" s="1086"/>
      <c r="J705" s="1103"/>
      <c r="K705" s="1103"/>
      <c r="L705" s="1103"/>
      <c r="M705" s="1103"/>
      <c r="N705" s="1103"/>
      <c r="O705" s="1103"/>
      <c r="P705" s="1103"/>
      <c r="Q705" s="1086"/>
      <c r="R705" s="1086"/>
      <c r="S705" s="1086"/>
      <c r="T705" s="1086"/>
      <c r="U705" s="1086"/>
      <c r="V705" s="1086"/>
      <c r="W705" s="1086"/>
      <c r="X705" s="1086"/>
      <c r="Y705" s="1086"/>
      <c r="Z705" s="1086"/>
      <c r="AA705" s="1086"/>
      <c r="AB705" s="1086"/>
      <c r="AC705" s="1086"/>
      <c r="AD705" s="1086"/>
      <c r="AE705" s="1086"/>
      <c r="AF705" s="1086"/>
    </row>
    <row r="706">
      <c r="A706" s="1086"/>
      <c r="B706" s="1086"/>
      <c r="C706" s="1086"/>
      <c r="D706" s="1086"/>
      <c r="E706" s="1086"/>
      <c r="F706" s="1076"/>
      <c r="G706" s="1142"/>
      <c r="H706" s="1076"/>
      <c r="I706" s="1086"/>
      <c r="J706" s="1103"/>
      <c r="K706" s="1103"/>
      <c r="L706" s="1103"/>
      <c r="M706" s="1103"/>
      <c r="N706" s="1103"/>
      <c r="O706" s="1103"/>
      <c r="P706" s="1103"/>
      <c r="Q706" s="1086"/>
      <c r="R706" s="1086"/>
      <c r="S706" s="1086"/>
      <c r="T706" s="1086"/>
      <c r="U706" s="1086"/>
      <c r="V706" s="1086"/>
      <c r="W706" s="1086"/>
      <c r="X706" s="1086"/>
      <c r="Y706" s="1086"/>
      <c r="Z706" s="1086"/>
      <c r="AA706" s="1086"/>
      <c r="AB706" s="1086"/>
      <c r="AC706" s="1086"/>
      <c r="AD706" s="1086"/>
      <c r="AE706" s="1086"/>
      <c r="AF706" s="1086"/>
    </row>
    <row r="707">
      <c r="A707" s="1086"/>
      <c r="B707" s="1086"/>
      <c r="C707" s="1086"/>
      <c r="D707" s="1086"/>
      <c r="E707" s="1086"/>
      <c r="F707" s="1076"/>
      <c r="G707" s="1142"/>
      <c r="H707" s="1076"/>
      <c r="I707" s="1086"/>
      <c r="J707" s="1103"/>
      <c r="K707" s="1103"/>
      <c r="L707" s="1103"/>
      <c r="M707" s="1103"/>
      <c r="N707" s="1103"/>
      <c r="O707" s="1103"/>
      <c r="P707" s="1103"/>
      <c r="Q707" s="1086"/>
      <c r="R707" s="1086"/>
      <c r="S707" s="1086"/>
      <c r="T707" s="1086"/>
      <c r="U707" s="1086"/>
      <c r="V707" s="1086"/>
      <c r="W707" s="1086"/>
      <c r="X707" s="1086"/>
      <c r="Y707" s="1086"/>
      <c r="Z707" s="1086"/>
      <c r="AA707" s="1086"/>
      <c r="AB707" s="1086"/>
      <c r="AC707" s="1086"/>
      <c r="AD707" s="1086"/>
      <c r="AE707" s="1086"/>
      <c r="AF707" s="1086"/>
    </row>
    <row r="708">
      <c r="A708" s="1086"/>
      <c r="B708" s="1086"/>
      <c r="C708" s="1086"/>
      <c r="D708" s="1086"/>
      <c r="E708" s="1086"/>
      <c r="F708" s="1076"/>
      <c r="G708" s="1142"/>
      <c r="H708" s="1076"/>
      <c r="I708" s="1086"/>
      <c r="J708" s="1103"/>
      <c r="K708" s="1103"/>
      <c r="L708" s="1103"/>
      <c r="M708" s="1103"/>
      <c r="N708" s="1103"/>
      <c r="O708" s="1103"/>
      <c r="P708" s="1103"/>
      <c r="Q708" s="1086"/>
      <c r="R708" s="1086"/>
      <c r="S708" s="1086"/>
      <c r="T708" s="1086"/>
      <c r="U708" s="1086"/>
      <c r="V708" s="1086"/>
      <c r="W708" s="1086"/>
      <c r="X708" s="1086"/>
      <c r="Y708" s="1086"/>
      <c r="Z708" s="1086"/>
      <c r="AA708" s="1086"/>
      <c r="AB708" s="1086"/>
      <c r="AC708" s="1086"/>
      <c r="AD708" s="1086"/>
      <c r="AE708" s="1086"/>
      <c r="AF708" s="1086"/>
    </row>
    <row r="709">
      <c r="A709" s="1086"/>
      <c r="B709" s="1086"/>
      <c r="C709" s="1086"/>
      <c r="D709" s="1086"/>
      <c r="E709" s="1086"/>
      <c r="F709" s="1076"/>
      <c r="G709" s="1142"/>
      <c r="H709" s="1076"/>
      <c r="I709" s="1086"/>
      <c r="J709" s="1103"/>
      <c r="K709" s="1103"/>
      <c r="L709" s="1103"/>
      <c r="M709" s="1103"/>
      <c r="N709" s="1103"/>
      <c r="O709" s="1103"/>
      <c r="P709" s="1103"/>
      <c r="Q709" s="1086"/>
      <c r="R709" s="1086"/>
      <c r="S709" s="1086"/>
      <c r="T709" s="1086"/>
      <c r="U709" s="1086"/>
      <c r="V709" s="1086"/>
      <c r="W709" s="1086"/>
      <c r="X709" s="1086"/>
      <c r="Y709" s="1086"/>
      <c r="Z709" s="1086"/>
      <c r="AA709" s="1086"/>
      <c r="AB709" s="1086"/>
      <c r="AC709" s="1086"/>
      <c r="AD709" s="1086"/>
      <c r="AE709" s="1086"/>
      <c r="AF709" s="1086"/>
    </row>
    <row r="710">
      <c r="A710" s="1086"/>
      <c r="B710" s="1086"/>
      <c r="C710" s="1086"/>
      <c r="D710" s="1086"/>
      <c r="E710" s="1086"/>
      <c r="F710" s="1076"/>
      <c r="G710" s="1142"/>
      <c r="H710" s="1076"/>
      <c r="I710" s="1086"/>
      <c r="J710" s="1103"/>
      <c r="K710" s="1103"/>
      <c r="L710" s="1103"/>
      <c r="M710" s="1103"/>
      <c r="N710" s="1103"/>
      <c r="O710" s="1103"/>
      <c r="P710" s="1103"/>
      <c r="Q710" s="1086"/>
      <c r="R710" s="1086"/>
      <c r="S710" s="1086"/>
      <c r="T710" s="1086"/>
      <c r="U710" s="1086"/>
      <c r="V710" s="1086"/>
      <c r="W710" s="1086"/>
      <c r="X710" s="1086"/>
      <c r="Y710" s="1086"/>
      <c r="Z710" s="1086"/>
      <c r="AA710" s="1086"/>
      <c r="AB710" s="1086"/>
      <c r="AC710" s="1086"/>
      <c r="AD710" s="1086"/>
      <c r="AE710" s="1086"/>
      <c r="AF710" s="1086"/>
    </row>
    <row r="711">
      <c r="A711" s="1086"/>
      <c r="B711" s="1086"/>
      <c r="C711" s="1086"/>
      <c r="D711" s="1086"/>
      <c r="E711" s="1086"/>
      <c r="F711" s="1076"/>
      <c r="G711" s="1142"/>
      <c r="H711" s="1076"/>
      <c r="I711" s="1086"/>
      <c r="J711" s="1103"/>
      <c r="K711" s="1103"/>
      <c r="L711" s="1103"/>
      <c r="M711" s="1103"/>
      <c r="N711" s="1103"/>
      <c r="O711" s="1103"/>
      <c r="P711" s="1103"/>
      <c r="Q711" s="1086"/>
      <c r="R711" s="1086"/>
      <c r="S711" s="1086"/>
      <c r="T711" s="1086"/>
      <c r="U711" s="1086"/>
      <c r="V711" s="1086"/>
      <c r="W711" s="1086"/>
      <c r="X711" s="1086"/>
      <c r="Y711" s="1086"/>
      <c r="Z711" s="1086"/>
      <c r="AA711" s="1086"/>
      <c r="AB711" s="1086"/>
      <c r="AC711" s="1086"/>
      <c r="AD711" s="1086"/>
      <c r="AE711" s="1086"/>
      <c r="AF711" s="1086"/>
    </row>
    <row r="712">
      <c r="A712" s="1086"/>
      <c r="B712" s="1086"/>
      <c r="C712" s="1086"/>
      <c r="D712" s="1086"/>
      <c r="E712" s="1086"/>
      <c r="F712" s="1076"/>
      <c r="G712" s="1142"/>
      <c r="H712" s="1076"/>
      <c r="I712" s="1086"/>
      <c r="J712" s="1103"/>
      <c r="K712" s="1103"/>
      <c r="L712" s="1103"/>
      <c r="M712" s="1103"/>
      <c r="N712" s="1103"/>
      <c r="O712" s="1103"/>
      <c r="P712" s="1103"/>
      <c r="Q712" s="1086"/>
      <c r="R712" s="1086"/>
      <c r="S712" s="1086"/>
      <c r="T712" s="1086"/>
      <c r="U712" s="1086"/>
      <c r="V712" s="1086"/>
      <c r="W712" s="1086"/>
      <c r="X712" s="1086"/>
      <c r="Y712" s="1086"/>
      <c r="Z712" s="1086"/>
      <c r="AA712" s="1086"/>
      <c r="AB712" s="1086"/>
      <c r="AC712" s="1086"/>
      <c r="AD712" s="1086"/>
      <c r="AE712" s="1086"/>
      <c r="AF712" s="1086"/>
    </row>
    <row r="713">
      <c r="A713" s="1086"/>
      <c r="B713" s="1086"/>
      <c r="C713" s="1086"/>
      <c r="D713" s="1086"/>
      <c r="E713" s="1086"/>
      <c r="F713" s="1076"/>
      <c r="G713" s="1142"/>
      <c r="H713" s="1076"/>
      <c r="I713" s="1086"/>
      <c r="J713" s="1103"/>
      <c r="K713" s="1103"/>
      <c r="L713" s="1103"/>
      <c r="M713" s="1103"/>
      <c r="N713" s="1103"/>
      <c r="O713" s="1103"/>
      <c r="P713" s="1103"/>
      <c r="Q713" s="1086"/>
      <c r="R713" s="1086"/>
      <c r="S713" s="1086"/>
      <c r="T713" s="1086"/>
      <c r="U713" s="1086"/>
      <c r="V713" s="1086"/>
      <c r="W713" s="1086"/>
      <c r="X713" s="1086"/>
      <c r="Y713" s="1086"/>
      <c r="Z713" s="1086"/>
      <c r="AA713" s="1086"/>
      <c r="AB713" s="1086"/>
      <c r="AC713" s="1086"/>
      <c r="AD713" s="1086"/>
      <c r="AE713" s="1086"/>
      <c r="AF713" s="1086"/>
    </row>
    <row r="714">
      <c r="A714" s="1086"/>
      <c r="B714" s="1086"/>
      <c r="C714" s="1086"/>
      <c r="D714" s="1086"/>
      <c r="E714" s="1086"/>
      <c r="F714" s="1076"/>
      <c r="G714" s="1142"/>
      <c r="H714" s="1076"/>
      <c r="I714" s="1086"/>
      <c r="J714" s="1103"/>
      <c r="K714" s="1103"/>
      <c r="L714" s="1103"/>
      <c r="M714" s="1103"/>
      <c r="N714" s="1103"/>
      <c r="O714" s="1103"/>
      <c r="P714" s="1103"/>
      <c r="Q714" s="1086"/>
      <c r="R714" s="1086"/>
      <c r="S714" s="1086"/>
      <c r="T714" s="1086"/>
      <c r="U714" s="1086"/>
      <c r="V714" s="1086"/>
      <c r="W714" s="1086"/>
      <c r="X714" s="1086"/>
      <c r="Y714" s="1086"/>
      <c r="Z714" s="1086"/>
      <c r="AA714" s="1086"/>
      <c r="AB714" s="1086"/>
      <c r="AC714" s="1086"/>
      <c r="AD714" s="1086"/>
      <c r="AE714" s="1086"/>
      <c r="AF714" s="1086"/>
    </row>
    <row r="715">
      <c r="A715" s="1086"/>
      <c r="B715" s="1086"/>
      <c r="C715" s="1086"/>
      <c r="D715" s="1086"/>
      <c r="E715" s="1086"/>
      <c r="F715" s="1076"/>
      <c r="G715" s="1142"/>
      <c r="H715" s="1076"/>
      <c r="I715" s="1086"/>
      <c r="J715" s="1103"/>
      <c r="K715" s="1103"/>
      <c r="L715" s="1103"/>
      <c r="M715" s="1103"/>
      <c r="N715" s="1103"/>
      <c r="O715" s="1103"/>
      <c r="P715" s="1103"/>
      <c r="Q715" s="1086"/>
      <c r="R715" s="1086"/>
      <c r="S715" s="1086"/>
      <c r="T715" s="1086"/>
      <c r="U715" s="1086"/>
      <c r="V715" s="1086"/>
      <c r="W715" s="1086"/>
      <c r="X715" s="1086"/>
      <c r="Y715" s="1086"/>
      <c r="Z715" s="1086"/>
      <c r="AA715" s="1086"/>
      <c r="AB715" s="1086"/>
      <c r="AC715" s="1086"/>
      <c r="AD715" s="1086"/>
      <c r="AE715" s="1086"/>
      <c r="AF715" s="1086"/>
    </row>
    <row r="716">
      <c r="A716" s="1086"/>
      <c r="B716" s="1086"/>
      <c r="C716" s="1086"/>
      <c r="D716" s="1086"/>
      <c r="E716" s="1086"/>
      <c r="F716" s="1076"/>
      <c r="G716" s="1142"/>
      <c r="H716" s="1076"/>
      <c r="I716" s="1086"/>
      <c r="J716" s="1103"/>
      <c r="K716" s="1103"/>
      <c r="L716" s="1103"/>
      <c r="M716" s="1103"/>
      <c r="N716" s="1103"/>
      <c r="O716" s="1103"/>
      <c r="P716" s="1103"/>
      <c r="Q716" s="1086"/>
      <c r="R716" s="1086"/>
      <c r="S716" s="1086"/>
      <c r="T716" s="1086"/>
      <c r="U716" s="1086"/>
      <c r="V716" s="1086"/>
      <c r="W716" s="1086"/>
      <c r="X716" s="1086"/>
      <c r="Y716" s="1086"/>
      <c r="Z716" s="1086"/>
      <c r="AA716" s="1086"/>
      <c r="AB716" s="1086"/>
      <c r="AC716" s="1086"/>
      <c r="AD716" s="1086"/>
      <c r="AE716" s="1086"/>
      <c r="AF716" s="1086"/>
    </row>
    <row r="717">
      <c r="A717" s="1086"/>
      <c r="B717" s="1086"/>
      <c r="C717" s="1086"/>
      <c r="D717" s="1086"/>
      <c r="E717" s="1086"/>
      <c r="F717" s="1076"/>
      <c r="G717" s="1142"/>
      <c r="H717" s="1076"/>
      <c r="I717" s="1086"/>
      <c r="J717" s="1103"/>
      <c r="K717" s="1103"/>
      <c r="L717" s="1103"/>
      <c r="M717" s="1103"/>
      <c r="N717" s="1103"/>
      <c r="O717" s="1103"/>
      <c r="P717" s="1103"/>
      <c r="Q717" s="1086"/>
      <c r="R717" s="1086"/>
      <c r="S717" s="1086"/>
      <c r="T717" s="1086"/>
      <c r="U717" s="1086"/>
      <c r="V717" s="1086"/>
      <c r="W717" s="1086"/>
      <c r="X717" s="1086"/>
      <c r="Y717" s="1086"/>
      <c r="Z717" s="1086"/>
      <c r="AA717" s="1086"/>
      <c r="AB717" s="1086"/>
      <c r="AC717" s="1086"/>
      <c r="AD717" s="1086"/>
      <c r="AE717" s="1086"/>
      <c r="AF717" s="1086"/>
    </row>
    <row r="718">
      <c r="A718" s="1086"/>
      <c r="B718" s="1086"/>
      <c r="C718" s="1086"/>
      <c r="D718" s="1086"/>
      <c r="E718" s="1086"/>
      <c r="F718" s="1076"/>
      <c r="G718" s="1142"/>
      <c r="H718" s="1076"/>
      <c r="I718" s="1086"/>
      <c r="J718" s="1103"/>
      <c r="K718" s="1103"/>
      <c r="L718" s="1103"/>
      <c r="M718" s="1103"/>
      <c r="N718" s="1103"/>
      <c r="O718" s="1103"/>
      <c r="P718" s="1103"/>
      <c r="Q718" s="1086"/>
      <c r="R718" s="1086"/>
      <c r="S718" s="1086"/>
      <c r="T718" s="1086"/>
      <c r="U718" s="1086"/>
      <c r="V718" s="1086"/>
      <c r="W718" s="1086"/>
      <c r="X718" s="1086"/>
      <c r="Y718" s="1086"/>
      <c r="Z718" s="1086"/>
      <c r="AA718" s="1086"/>
      <c r="AB718" s="1086"/>
      <c r="AC718" s="1086"/>
      <c r="AD718" s="1086"/>
      <c r="AE718" s="1086"/>
      <c r="AF718" s="1086"/>
    </row>
    <row r="719">
      <c r="A719" s="1086"/>
      <c r="B719" s="1086"/>
      <c r="C719" s="1086"/>
      <c r="D719" s="1086"/>
      <c r="E719" s="1086"/>
      <c r="F719" s="1076"/>
      <c r="G719" s="1142"/>
      <c r="H719" s="1076"/>
      <c r="I719" s="1086"/>
      <c r="J719" s="1103"/>
      <c r="K719" s="1103"/>
      <c r="L719" s="1103"/>
      <c r="M719" s="1103"/>
      <c r="N719" s="1103"/>
      <c r="O719" s="1103"/>
      <c r="P719" s="1103"/>
      <c r="Q719" s="1086"/>
      <c r="R719" s="1086"/>
      <c r="S719" s="1086"/>
      <c r="T719" s="1086"/>
      <c r="U719" s="1086"/>
      <c r="V719" s="1086"/>
      <c r="W719" s="1086"/>
      <c r="X719" s="1086"/>
      <c r="Y719" s="1086"/>
      <c r="Z719" s="1086"/>
      <c r="AA719" s="1086"/>
      <c r="AB719" s="1086"/>
      <c r="AC719" s="1086"/>
      <c r="AD719" s="1086"/>
      <c r="AE719" s="1086"/>
      <c r="AF719" s="1086"/>
    </row>
    <row r="720">
      <c r="A720" s="1086"/>
      <c r="B720" s="1086"/>
      <c r="C720" s="1086"/>
      <c r="D720" s="1086"/>
      <c r="E720" s="1086"/>
      <c r="F720" s="1076"/>
      <c r="G720" s="1142"/>
      <c r="H720" s="1076"/>
      <c r="I720" s="1086"/>
      <c r="J720" s="1103"/>
      <c r="K720" s="1103"/>
      <c r="L720" s="1103"/>
      <c r="M720" s="1103"/>
      <c r="N720" s="1103"/>
      <c r="O720" s="1103"/>
      <c r="P720" s="1103"/>
      <c r="Q720" s="1086"/>
      <c r="R720" s="1086"/>
      <c r="S720" s="1086"/>
      <c r="T720" s="1086"/>
      <c r="U720" s="1086"/>
      <c r="V720" s="1086"/>
      <c r="W720" s="1086"/>
      <c r="X720" s="1086"/>
      <c r="Y720" s="1086"/>
      <c r="Z720" s="1086"/>
      <c r="AA720" s="1086"/>
      <c r="AB720" s="1086"/>
      <c r="AC720" s="1086"/>
      <c r="AD720" s="1086"/>
      <c r="AE720" s="1086"/>
      <c r="AF720" s="1086"/>
    </row>
    <row r="721">
      <c r="A721" s="1086"/>
      <c r="B721" s="1086"/>
      <c r="C721" s="1086"/>
      <c r="D721" s="1086"/>
      <c r="E721" s="1086"/>
      <c r="F721" s="1076"/>
      <c r="G721" s="1142"/>
      <c r="H721" s="1076"/>
      <c r="I721" s="1086"/>
      <c r="J721" s="1103"/>
      <c r="K721" s="1103"/>
      <c r="L721" s="1103"/>
      <c r="M721" s="1103"/>
      <c r="N721" s="1103"/>
      <c r="O721" s="1103"/>
      <c r="P721" s="1103"/>
      <c r="Q721" s="1086"/>
      <c r="R721" s="1086"/>
      <c r="S721" s="1086"/>
      <c r="T721" s="1086"/>
      <c r="U721" s="1086"/>
      <c r="V721" s="1086"/>
      <c r="W721" s="1086"/>
      <c r="X721" s="1086"/>
      <c r="Y721" s="1086"/>
      <c r="Z721" s="1086"/>
      <c r="AA721" s="1086"/>
      <c r="AB721" s="1086"/>
      <c r="AC721" s="1086"/>
      <c r="AD721" s="1086"/>
      <c r="AE721" s="1086"/>
      <c r="AF721" s="1086"/>
    </row>
    <row r="722">
      <c r="A722" s="1086"/>
      <c r="B722" s="1086"/>
      <c r="C722" s="1086"/>
      <c r="D722" s="1086"/>
      <c r="E722" s="1086"/>
      <c r="F722" s="1076"/>
      <c r="G722" s="1142"/>
      <c r="H722" s="1076"/>
      <c r="I722" s="1086"/>
      <c r="J722" s="1103"/>
      <c r="K722" s="1103"/>
      <c r="L722" s="1103"/>
      <c r="M722" s="1103"/>
      <c r="N722" s="1103"/>
      <c r="O722" s="1103"/>
      <c r="P722" s="1103"/>
      <c r="Q722" s="1086"/>
      <c r="R722" s="1086"/>
      <c r="S722" s="1086"/>
      <c r="T722" s="1086"/>
      <c r="U722" s="1086"/>
      <c r="V722" s="1086"/>
      <c r="W722" s="1086"/>
      <c r="X722" s="1086"/>
      <c r="Y722" s="1086"/>
      <c r="Z722" s="1086"/>
      <c r="AA722" s="1086"/>
      <c r="AB722" s="1086"/>
      <c r="AC722" s="1086"/>
      <c r="AD722" s="1086"/>
      <c r="AE722" s="1086"/>
      <c r="AF722" s="1086"/>
    </row>
    <row r="723">
      <c r="A723" s="1086"/>
      <c r="B723" s="1086"/>
      <c r="C723" s="1086"/>
      <c r="D723" s="1086"/>
      <c r="E723" s="1086"/>
      <c r="F723" s="1076"/>
      <c r="G723" s="1142"/>
      <c r="H723" s="1076"/>
      <c r="I723" s="1086"/>
      <c r="J723" s="1103"/>
      <c r="K723" s="1103"/>
      <c r="L723" s="1103"/>
      <c r="M723" s="1103"/>
      <c r="N723" s="1103"/>
      <c r="O723" s="1103"/>
      <c r="P723" s="1103"/>
      <c r="Q723" s="1086"/>
      <c r="R723" s="1086"/>
      <c r="S723" s="1086"/>
      <c r="T723" s="1086"/>
      <c r="U723" s="1086"/>
      <c r="V723" s="1086"/>
      <c r="W723" s="1086"/>
      <c r="X723" s="1086"/>
      <c r="Y723" s="1086"/>
      <c r="Z723" s="1086"/>
      <c r="AA723" s="1086"/>
      <c r="AB723" s="1086"/>
      <c r="AC723" s="1086"/>
      <c r="AD723" s="1086"/>
      <c r="AE723" s="1086"/>
      <c r="AF723" s="1086"/>
    </row>
    <row r="724">
      <c r="A724" s="1086"/>
      <c r="B724" s="1086"/>
      <c r="C724" s="1086"/>
      <c r="D724" s="1086"/>
      <c r="E724" s="1086"/>
      <c r="F724" s="1076"/>
      <c r="G724" s="1142"/>
      <c r="H724" s="1076"/>
      <c r="I724" s="1086"/>
      <c r="J724" s="1103"/>
      <c r="K724" s="1103"/>
      <c r="L724" s="1103"/>
      <c r="M724" s="1103"/>
      <c r="N724" s="1103"/>
      <c r="O724" s="1103"/>
      <c r="P724" s="1103"/>
      <c r="Q724" s="1086"/>
      <c r="R724" s="1086"/>
      <c r="S724" s="1086"/>
      <c r="T724" s="1086"/>
      <c r="U724" s="1086"/>
      <c r="V724" s="1086"/>
      <c r="W724" s="1086"/>
      <c r="X724" s="1086"/>
      <c r="Y724" s="1086"/>
      <c r="Z724" s="1086"/>
      <c r="AA724" s="1086"/>
      <c r="AB724" s="1086"/>
      <c r="AC724" s="1086"/>
      <c r="AD724" s="1086"/>
      <c r="AE724" s="1086"/>
      <c r="AF724" s="1086"/>
    </row>
    <row r="725">
      <c r="A725" s="1086"/>
      <c r="B725" s="1086"/>
      <c r="C725" s="1086"/>
      <c r="D725" s="1086"/>
      <c r="E725" s="1086"/>
      <c r="F725" s="1076"/>
      <c r="G725" s="1142"/>
      <c r="H725" s="1076"/>
      <c r="I725" s="1086"/>
      <c r="J725" s="1103"/>
      <c r="K725" s="1103"/>
      <c r="L725" s="1103"/>
      <c r="M725" s="1103"/>
      <c r="N725" s="1103"/>
      <c r="O725" s="1103"/>
      <c r="P725" s="1103"/>
      <c r="Q725" s="1086"/>
      <c r="R725" s="1086"/>
      <c r="S725" s="1086"/>
      <c r="T725" s="1086"/>
      <c r="U725" s="1086"/>
      <c r="V725" s="1086"/>
      <c r="W725" s="1086"/>
      <c r="X725" s="1086"/>
      <c r="Y725" s="1086"/>
      <c r="Z725" s="1086"/>
      <c r="AA725" s="1086"/>
      <c r="AB725" s="1086"/>
      <c r="AC725" s="1086"/>
      <c r="AD725" s="1086"/>
      <c r="AE725" s="1086"/>
      <c r="AF725" s="1086"/>
    </row>
    <row r="726">
      <c r="A726" s="1086"/>
      <c r="B726" s="1086"/>
      <c r="C726" s="1086"/>
      <c r="D726" s="1086"/>
      <c r="E726" s="1086"/>
      <c r="F726" s="1076"/>
      <c r="G726" s="1142"/>
      <c r="H726" s="1076"/>
      <c r="I726" s="1086"/>
      <c r="J726" s="1103"/>
      <c r="K726" s="1103"/>
      <c r="L726" s="1103"/>
      <c r="M726" s="1103"/>
      <c r="N726" s="1103"/>
      <c r="O726" s="1103"/>
      <c r="P726" s="1103"/>
      <c r="Q726" s="1086"/>
      <c r="R726" s="1086"/>
      <c r="S726" s="1086"/>
      <c r="T726" s="1086"/>
      <c r="U726" s="1086"/>
      <c r="V726" s="1086"/>
      <c r="W726" s="1086"/>
      <c r="X726" s="1086"/>
      <c r="Y726" s="1086"/>
      <c r="Z726" s="1086"/>
      <c r="AA726" s="1086"/>
      <c r="AB726" s="1086"/>
      <c r="AC726" s="1086"/>
      <c r="AD726" s="1086"/>
      <c r="AE726" s="1086"/>
      <c r="AF726" s="1086"/>
    </row>
    <row r="727">
      <c r="A727" s="1086"/>
      <c r="B727" s="1086"/>
      <c r="C727" s="1086"/>
      <c r="D727" s="1086"/>
      <c r="E727" s="1086"/>
      <c r="F727" s="1076"/>
      <c r="G727" s="1142"/>
      <c r="H727" s="1076"/>
      <c r="I727" s="1086"/>
      <c r="J727" s="1103"/>
      <c r="K727" s="1103"/>
      <c r="L727" s="1103"/>
      <c r="M727" s="1103"/>
      <c r="N727" s="1103"/>
      <c r="O727" s="1103"/>
      <c r="P727" s="1103"/>
      <c r="Q727" s="1086"/>
      <c r="R727" s="1086"/>
      <c r="S727" s="1086"/>
      <c r="T727" s="1086"/>
      <c r="U727" s="1086"/>
      <c r="V727" s="1086"/>
      <c r="W727" s="1086"/>
      <c r="X727" s="1086"/>
      <c r="Y727" s="1086"/>
      <c r="Z727" s="1086"/>
      <c r="AA727" s="1086"/>
      <c r="AB727" s="1086"/>
      <c r="AC727" s="1086"/>
      <c r="AD727" s="1086"/>
      <c r="AE727" s="1086"/>
      <c r="AF727" s="1086"/>
    </row>
    <row r="728">
      <c r="A728" s="1086"/>
      <c r="B728" s="1086"/>
      <c r="C728" s="1086"/>
      <c r="D728" s="1086"/>
      <c r="E728" s="1086"/>
      <c r="F728" s="1076"/>
      <c r="G728" s="1142"/>
      <c r="H728" s="1076"/>
      <c r="I728" s="1086"/>
      <c r="J728" s="1103"/>
      <c r="K728" s="1103"/>
      <c r="L728" s="1103"/>
      <c r="M728" s="1103"/>
      <c r="N728" s="1103"/>
      <c r="O728" s="1103"/>
      <c r="P728" s="1103"/>
      <c r="Q728" s="1086"/>
      <c r="R728" s="1086"/>
      <c r="S728" s="1086"/>
      <c r="T728" s="1086"/>
      <c r="U728" s="1086"/>
      <c r="V728" s="1086"/>
      <c r="W728" s="1086"/>
      <c r="X728" s="1086"/>
      <c r="Y728" s="1086"/>
      <c r="Z728" s="1086"/>
      <c r="AA728" s="1086"/>
      <c r="AB728" s="1086"/>
      <c r="AC728" s="1086"/>
      <c r="AD728" s="1086"/>
      <c r="AE728" s="1086"/>
      <c r="AF728" s="1086"/>
    </row>
    <row r="729">
      <c r="A729" s="1086"/>
      <c r="B729" s="1086"/>
      <c r="C729" s="1086"/>
      <c r="D729" s="1086"/>
      <c r="E729" s="1086"/>
      <c r="F729" s="1076"/>
      <c r="G729" s="1142"/>
      <c r="H729" s="1076"/>
      <c r="I729" s="1086"/>
      <c r="J729" s="1103"/>
      <c r="K729" s="1103"/>
      <c r="L729" s="1103"/>
      <c r="M729" s="1103"/>
      <c r="N729" s="1103"/>
      <c r="O729" s="1103"/>
      <c r="P729" s="1103"/>
      <c r="Q729" s="1086"/>
      <c r="R729" s="1086"/>
      <c r="S729" s="1086"/>
      <c r="T729" s="1086"/>
      <c r="U729" s="1086"/>
      <c r="V729" s="1086"/>
      <c r="W729" s="1086"/>
      <c r="X729" s="1086"/>
      <c r="Y729" s="1086"/>
      <c r="Z729" s="1086"/>
      <c r="AA729" s="1086"/>
      <c r="AB729" s="1086"/>
      <c r="AC729" s="1086"/>
      <c r="AD729" s="1086"/>
      <c r="AE729" s="1086"/>
      <c r="AF729" s="1086"/>
    </row>
    <row r="730">
      <c r="A730" s="1086"/>
      <c r="B730" s="1086"/>
      <c r="C730" s="1086"/>
      <c r="D730" s="1086"/>
      <c r="E730" s="1086"/>
      <c r="F730" s="1076"/>
      <c r="G730" s="1142"/>
      <c r="H730" s="1076"/>
      <c r="I730" s="1086"/>
      <c r="J730" s="1103"/>
      <c r="K730" s="1103"/>
      <c r="L730" s="1103"/>
      <c r="M730" s="1103"/>
      <c r="N730" s="1103"/>
      <c r="O730" s="1103"/>
      <c r="P730" s="1103"/>
      <c r="Q730" s="1086"/>
      <c r="R730" s="1086"/>
      <c r="S730" s="1086"/>
      <c r="T730" s="1086"/>
      <c r="U730" s="1086"/>
      <c r="V730" s="1086"/>
      <c r="W730" s="1086"/>
      <c r="X730" s="1086"/>
      <c r="Y730" s="1086"/>
      <c r="Z730" s="1086"/>
      <c r="AA730" s="1086"/>
      <c r="AB730" s="1086"/>
      <c r="AC730" s="1086"/>
      <c r="AD730" s="1086"/>
      <c r="AE730" s="1086"/>
      <c r="AF730" s="1086"/>
    </row>
    <row r="731">
      <c r="A731" s="1086"/>
      <c r="B731" s="1086"/>
      <c r="C731" s="1086"/>
      <c r="D731" s="1086"/>
      <c r="E731" s="1086"/>
      <c r="F731" s="1076"/>
      <c r="G731" s="1142"/>
      <c r="H731" s="1076"/>
      <c r="I731" s="1086"/>
      <c r="J731" s="1103"/>
      <c r="K731" s="1103"/>
      <c r="L731" s="1103"/>
      <c r="M731" s="1103"/>
      <c r="N731" s="1103"/>
      <c r="O731" s="1103"/>
      <c r="P731" s="1103"/>
      <c r="Q731" s="1086"/>
      <c r="R731" s="1086"/>
      <c r="S731" s="1086"/>
      <c r="T731" s="1086"/>
      <c r="U731" s="1086"/>
      <c r="V731" s="1086"/>
      <c r="W731" s="1086"/>
      <c r="X731" s="1086"/>
      <c r="Y731" s="1086"/>
      <c r="Z731" s="1086"/>
      <c r="AA731" s="1086"/>
      <c r="AB731" s="1086"/>
      <c r="AC731" s="1086"/>
      <c r="AD731" s="1086"/>
      <c r="AE731" s="1086"/>
      <c r="AF731" s="1086"/>
    </row>
    <row r="732">
      <c r="A732" s="1086"/>
      <c r="B732" s="1086"/>
      <c r="C732" s="1086"/>
      <c r="D732" s="1086"/>
      <c r="E732" s="1086"/>
      <c r="F732" s="1076"/>
      <c r="G732" s="1142"/>
      <c r="H732" s="1076"/>
      <c r="I732" s="1086"/>
      <c r="J732" s="1103"/>
      <c r="K732" s="1103"/>
      <c r="L732" s="1103"/>
      <c r="M732" s="1103"/>
      <c r="N732" s="1103"/>
      <c r="O732" s="1103"/>
      <c r="P732" s="1103"/>
      <c r="Q732" s="1086"/>
      <c r="R732" s="1086"/>
      <c r="S732" s="1086"/>
      <c r="T732" s="1086"/>
      <c r="U732" s="1086"/>
      <c r="V732" s="1086"/>
      <c r="W732" s="1086"/>
      <c r="X732" s="1086"/>
      <c r="Y732" s="1086"/>
      <c r="Z732" s="1086"/>
      <c r="AA732" s="1086"/>
      <c r="AB732" s="1086"/>
      <c r="AC732" s="1086"/>
      <c r="AD732" s="1086"/>
      <c r="AE732" s="1086"/>
      <c r="AF732" s="1086"/>
    </row>
    <row r="733">
      <c r="A733" s="1086"/>
      <c r="B733" s="1086"/>
      <c r="C733" s="1086"/>
      <c r="D733" s="1086"/>
      <c r="E733" s="1086"/>
      <c r="F733" s="1076"/>
      <c r="G733" s="1142"/>
      <c r="H733" s="1076"/>
      <c r="I733" s="1086"/>
      <c r="J733" s="1103"/>
      <c r="K733" s="1103"/>
      <c r="L733" s="1103"/>
      <c r="M733" s="1103"/>
      <c r="N733" s="1103"/>
      <c r="O733" s="1103"/>
      <c r="P733" s="1103"/>
      <c r="Q733" s="1086"/>
      <c r="R733" s="1086"/>
      <c r="S733" s="1086"/>
      <c r="T733" s="1086"/>
      <c r="U733" s="1086"/>
      <c r="V733" s="1086"/>
      <c r="W733" s="1086"/>
      <c r="X733" s="1086"/>
      <c r="Y733" s="1086"/>
      <c r="Z733" s="1086"/>
      <c r="AA733" s="1086"/>
      <c r="AB733" s="1086"/>
      <c r="AC733" s="1086"/>
      <c r="AD733" s="1086"/>
      <c r="AE733" s="1086"/>
      <c r="AF733" s="1086"/>
    </row>
    <row r="734">
      <c r="A734" s="1086"/>
      <c r="B734" s="1086"/>
      <c r="C734" s="1086"/>
      <c r="D734" s="1086"/>
      <c r="E734" s="1086"/>
      <c r="F734" s="1076"/>
      <c r="G734" s="1142"/>
      <c r="H734" s="1076"/>
      <c r="I734" s="1086"/>
      <c r="J734" s="1103"/>
      <c r="K734" s="1103"/>
      <c r="L734" s="1103"/>
      <c r="M734" s="1103"/>
      <c r="N734" s="1103"/>
      <c r="O734" s="1103"/>
      <c r="P734" s="1103"/>
      <c r="Q734" s="1086"/>
      <c r="R734" s="1086"/>
      <c r="S734" s="1086"/>
      <c r="T734" s="1086"/>
      <c r="U734" s="1086"/>
      <c r="V734" s="1086"/>
      <c r="W734" s="1086"/>
      <c r="X734" s="1086"/>
      <c r="Y734" s="1086"/>
      <c r="Z734" s="1086"/>
      <c r="AA734" s="1086"/>
      <c r="AB734" s="1086"/>
      <c r="AC734" s="1086"/>
      <c r="AD734" s="1086"/>
      <c r="AE734" s="1086"/>
      <c r="AF734" s="1086"/>
    </row>
    <row r="735">
      <c r="A735" s="1086"/>
      <c r="B735" s="1086"/>
      <c r="C735" s="1086"/>
      <c r="D735" s="1086"/>
      <c r="E735" s="1086"/>
      <c r="F735" s="1076"/>
      <c r="G735" s="1142"/>
      <c r="H735" s="1076"/>
      <c r="I735" s="1086"/>
      <c r="J735" s="1103"/>
      <c r="K735" s="1103"/>
      <c r="L735" s="1103"/>
      <c r="M735" s="1103"/>
      <c r="N735" s="1103"/>
      <c r="O735" s="1103"/>
      <c r="P735" s="1103"/>
      <c r="Q735" s="1086"/>
      <c r="R735" s="1086"/>
      <c r="S735" s="1086"/>
      <c r="T735" s="1086"/>
      <c r="U735" s="1086"/>
      <c r="V735" s="1086"/>
      <c r="W735" s="1086"/>
      <c r="X735" s="1086"/>
      <c r="Y735" s="1086"/>
      <c r="Z735" s="1086"/>
      <c r="AA735" s="1086"/>
      <c r="AB735" s="1086"/>
      <c r="AC735" s="1086"/>
      <c r="AD735" s="1086"/>
      <c r="AE735" s="1086"/>
      <c r="AF735" s="1086"/>
    </row>
    <row r="736">
      <c r="A736" s="1086"/>
      <c r="B736" s="1086"/>
      <c r="C736" s="1086"/>
      <c r="D736" s="1086"/>
      <c r="E736" s="1086"/>
      <c r="F736" s="1076"/>
      <c r="G736" s="1142"/>
      <c r="H736" s="1076"/>
      <c r="I736" s="1086"/>
      <c r="J736" s="1103"/>
      <c r="K736" s="1103"/>
      <c r="L736" s="1103"/>
      <c r="M736" s="1103"/>
      <c r="N736" s="1103"/>
      <c r="O736" s="1103"/>
      <c r="P736" s="1103"/>
      <c r="Q736" s="1086"/>
      <c r="R736" s="1086"/>
      <c r="S736" s="1086"/>
      <c r="T736" s="1086"/>
      <c r="U736" s="1086"/>
      <c r="V736" s="1086"/>
      <c r="W736" s="1086"/>
      <c r="X736" s="1086"/>
      <c r="Y736" s="1086"/>
      <c r="Z736" s="1086"/>
      <c r="AA736" s="1086"/>
      <c r="AB736" s="1086"/>
      <c r="AC736" s="1086"/>
      <c r="AD736" s="1086"/>
      <c r="AE736" s="1086"/>
      <c r="AF736" s="1086"/>
    </row>
    <row r="737">
      <c r="A737" s="1086"/>
      <c r="B737" s="1086"/>
      <c r="C737" s="1086"/>
      <c r="D737" s="1086"/>
      <c r="E737" s="1086"/>
      <c r="F737" s="1076"/>
      <c r="G737" s="1142"/>
      <c r="H737" s="1076"/>
      <c r="I737" s="1086"/>
      <c r="J737" s="1103"/>
      <c r="K737" s="1103"/>
      <c r="L737" s="1103"/>
      <c r="M737" s="1103"/>
      <c r="N737" s="1103"/>
      <c r="O737" s="1103"/>
      <c r="P737" s="1103"/>
      <c r="Q737" s="1086"/>
      <c r="R737" s="1086"/>
      <c r="S737" s="1086"/>
      <c r="T737" s="1086"/>
      <c r="U737" s="1086"/>
      <c r="V737" s="1086"/>
      <c r="W737" s="1086"/>
      <c r="X737" s="1086"/>
      <c r="Y737" s="1086"/>
      <c r="Z737" s="1086"/>
      <c r="AA737" s="1086"/>
      <c r="AB737" s="1086"/>
      <c r="AC737" s="1086"/>
      <c r="AD737" s="1086"/>
      <c r="AE737" s="1086"/>
      <c r="AF737" s="1086"/>
    </row>
    <row r="738">
      <c r="A738" s="1086"/>
      <c r="B738" s="1086"/>
      <c r="C738" s="1086"/>
      <c r="D738" s="1086"/>
      <c r="E738" s="1086"/>
      <c r="F738" s="1076"/>
      <c r="G738" s="1142"/>
      <c r="H738" s="1076"/>
      <c r="I738" s="1086"/>
      <c r="J738" s="1103"/>
      <c r="K738" s="1103"/>
      <c r="L738" s="1103"/>
      <c r="M738" s="1103"/>
      <c r="N738" s="1103"/>
      <c r="O738" s="1103"/>
      <c r="P738" s="1103"/>
      <c r="Q738" s="1086"/>
      <c r="R738" s="1086"/>
      <c r="S738" s="1086"/>
      <c r="T738" s="1086"/>
      <c r="U738" s="1086"/>
      <c r="V738" s="1086"/>
      <c r="W738" s="1086"/>
      <c r="X738" s="1086"/>
      <c r="Y738" s="1086"/>
      <c r="Z738" s="1086"/>
      <c r="AA738" s="1086"/>
      <c r="AB738" s="1086"/>
      <c r="AC738" s="1086"/>
      <c r="AD738" s="1086"/>
      <c r="AE738" s="1086"/>
      <c r="AF738" s="1086"/>
    </row>
    <row r="739">
      <c r="A739" s="1086"/>
      <c r="B739" s="1086"/>
      <c r="C739" s="1086"/>
      <c r="D739" s="1086"/>
      <c r="E739" s="1086"/>
      <c r="F739" s="1076"/>
      <c r="G739" s="1142"/>
      <c r="H739" s="1076"/>
      <c r="I739" s="1086"/>
      <c r="J739" s="1103"/>
      <c r="K739" s="1103"/>
      <c r="L739" s="1103"/>
      <c r="M739" s="1103"/>
      <c r="N739" s="1103"/>
      <c r="O739" s="1103"/>
      <c r="P739" s="1103"/>
      <c r="Q739" s="1086"/>
      <c r="R739" s="1086"/>
      <c r="S739" s="1086"/>
      <c r="T739" s="1086"/>
      <c r="U739" s="1086"/>
      <c r="V739" s="1086"/>
      <c r="W739" s="1086"/>
      <c r="X739" s="1086"/>
      <c r="Y739" s="1086"/>
      <c r="Z739" s="1086"/>
      <c r="AA739" s="1086"/>
      <c r="AB739" s="1086"/>
      <c r="AC739" s="1086"/>
      <c r="AD739" s="1086"/>
      <c r="AE739" s="1086"/>
      <c r="AF739" s="1086"/>
    </row>
    <row r="740">
      <c r="A740" s="1086"/>
      <c r="B740" s="1086"/>
      <c r="C740" s="1086"/>
      <c r="D740" s="1086"/>
      <c r="E740" s="1086"/>
      <c r="F740" s="1076"/>
      <c r="G740" s="1142"/>
      <c r="H740" s="1076"/>
      <c r="I740" s="1086"/>
      <c r="J740" s="1103"/>
      <c r="K740" s="1103"/>
      <c r="L740" s="1103"/>
      <c r="M740" s="1103"/>
      <c r="N740" s="1103"/>
      <c r="O740" s="1103"/>
      <c r="P740" s="1103"/>
      <c r="Q740" s="1086"/>
      <c r="R740" s="1086"/>
      <c r="S740" s="1086"/>
      <c r="T740" s="1086"/>
      <c r="U740" s="1086"/>
      <c r="V740" s="1086"/>
      <c r="W740" s="1086"/>
      <c r="X740" s="1086"/>
      <c r="Y740" s="1086"/>
      <c r="Z740" s="1086"/>
      <c r="AA740" s="1086"/>
      <c r="AB740" s="1086"/>
      <c r="AC740" s="1086"/>
      <c r="AD740" s="1086"/>
      <c r="AE740" s="1086"/>
      <c r="AF740" s="1086"/>
    </row>
    <row r="741">
      <c r="A741" s="1086"/>
      <c r="B741" s="1086"/>
      <c r="C741" s="1086"/>
      <c r="D741" s="1086"/>
      <c r="E741" s="1086"/>
      <c r="F741" s="1076"/>
      <c r="G741" s="1142"/>
      <c r="H741" s="1076"/>
      <c r="I741" s="1086"/>
      <c r="J741" s="1103"/>
      <c r="K741" s="1103"/>
      <c r="L741" s="1103"/>
      <c r="M741" s="1103"/>
      <c r="N741" s="1103"/>
      <c r="O741" s="1103"/>
      <c r="P741" s="1103"/>
      <c r="Q741" s="1086"/>
      <c r="R741" s="1086"/>
      <c r="S741" s="1086"/>
      <c r="T741" s="1086"/>
      <c r="U741" s="1086"/>
      <c r="V741" s="1086"/>
      <c r="W741" s="1086"/>
      <c r="X741" s="1086"/>
      <c r="Y741" s="1086"/>
      <c r="Z741" s="1086"/>
      <c r="AA741" s="1086"/>
      <c r="AB741" s="1086"/>
      <c r="AC741" s="1086"/>
      <c r="AD741" s="1086"/>
      <c r="AE741" s="1086"/>
      <c r="AF741" s="1086"/>
    </row>
    <row r="742">
      <c r="A742" s="1086"/>
      <c r="B742" s="1086"/>
      <c r="C742" s="1086"/>
      <c r="D742" s="1086"/>
      <c r="E742" s="1086"/>
      <c r="F742" s="1076"/>
      <c r="G742" s="1142"/>
      <c r="H742" s="1076"/>
      <c r="I742" s="1086"/>
      <c r="J742" s="1103"/>
      <c r="K742" s="1103"/>
      <c r="L742" s="1103"/>
      <c r="M742" s="1103"/>
      <c r="N742" s="1103"/>
      <c r="O742" s="1103"/>
      <c r="P742" s="1103"/>
      <c r="Q742" s="1086"/>
      <c r="R742" s="1086"/>
      <c r="S742" s="1086"/>
      <c r="T742" s="1086"/>
      <c r="U742" s="1086"/>
      <c r="V742" s="1086"/>
      <c r="W742" s="1086"/>
      <c r="X742" s="1086"/>
      <c r="Y742" s="1086"/>
      <c r="Z742" s="1086"/>
      <c r="AA742" s="1086"/>
      <c r="AB742" s="1086"/>
      <c r="AC742" s="1086"/>
      <c r="AD742" s="1086"/>
      <c r="AE742" s="1086"/>
      <c r="AF742" s="1086"/>
    </row>
    <row r="743">
      <c r="A743" s="1086"/>
      <c r="B743" s="1086"/>
      <c r="C743" s="1086"/>
      <c r="D743" s="1086"/>
      <c r="E743" s="1086"/>
      <c r="F743" s="1076"/>
      <c r="G743" s="1142"/>
      <c r="H743" s="1076"/>
      <c r="I743" s="1086"/>
      <c r="J743" s="1103"/>
      <c r="K743" s="1103"/>
      <c r="L743" s="1103"/>
      <c r="M743" s="1103"/>
      <c r="N743" s="1103"/>
      <c r="O743" s="1103"/>
      <c r="P743" s="1103"/>
      <c r="Q743" s="1086"/>
      <c r="R743" s="1086"/>
      <c r="S743" s="1086"/>
      <c r="T743" s="1086"/>
      <c r="U743" s="1086"/>
      <c r="V743" s="1086"/>
      <c r="W743" s="1086"/>
      <c r="X743" s="1086"/>
      <c r="Y743" s="1086"/>
      <c r="Z743" s="1086"/>
      <c r="AA743" s="1086"/>
      <c r="AB743" s="1086"/>
      <c r="AC743" s="1086"/>
      <c r="AD743" s="1086"/>
      <c r="AE743" s="1086"/>
      <c r="AF743" s="1086"/>
    </row>
    <row r="744">
      <c r="A744" s="1086"/>
      <c r="B744" s="1086"/>
      <c r="C744" s="1086"/>
      <c r="D744" s="1086"/>
      <c r="E744" s="1086"/>
      <c r="F744" s="1076"/>
      <c r="G744" s="1142"/>
      <c r="H744" s="1076"/>
      <c r="I744" s="1086"/>
      <c r="J744" s="1103"/>
      <c r="K744" s="1103"/>
      <c r="L744" s="1103"/>
      <c r="M744" s="1103"/>
      <c r="N744" s="1103"/>
      <c r="O744" s="1103"/>
      <c r="P744" s="1103"/>
      <c r="Q744" s="1086"/>
      <c r="R744" s="1086"/>
      <c r="S744" s="1086"/>
      <c r="T744" s="1086"/>
      <c r="U744" s="1086"/>
      <c r="V744" s="1086"/>
      <c r="W744" s="1086"/>
      <c r="X744" s="1086"/>
      <c r="Y744" s="1086"/>
      <c r="Z744" s="1086"/>
      <c r="AA744" s="1086"/>
      <c r="AB744" s="1086"/>
      <c r="AC744" s="1086"/>
      <c r="AD744" s="1086"/>
      <c r="AE744" s="1086"/>
      <c r="AF744" s="1086"/>
    </row>
    <row r="745">
      <c r="A745" s="1086"/>
      <c r="B745" s="1086"/>
      <c r="C745" s="1086"/>
      <c r="D745" s="1086"/>
      <c r="E745" s="1086"/>
      <c r="F745" s="1076"/>
      <c r="G745" s="1142"/>
      <c r="H745" s="1076"/>
      <c r="I745" s="1086"/>
      <c r="J745" s="1103"/>
      <c r="K745" s="1103"/>
      <c r="L745" s="1103"/>
      <c r="M745" s="1103"/>
      <c r="N745" s="1103"/>
      <c r="O745" s="1103"/>
      <c r="P745" s="1103"/>
      <c r="Q745" s="1086"/>
      <c r="R745" s="1086"/>
      <c r="S745" s="1086"/>
      <c r="T745" s="1086"/>
      <c r="U745" s="1086"/>
      <c r="V745" s="1086"/>
      <c r="W745" s="1086"/>
      <c r="X745" s="1086"/>
      <c r="Y745" s="1086"/>
      <c r="Z745" s="1086"/>
      <c r="AA745" s="1086"/>
      <c r="AB745" s="1086"/>
      <c r="AC745" s="1086"/>
      <c r="AD745" s="1086"/>
      <c r="AE745" s="1086"/>
      <c r="AF745" s="1086"/>
    </row>
    <row r="746">
      <c r="A746" s="1086"/>
      <c r="B746" s="1086"/>
      <c r="C746" s="1086"/>
      <c r="D746" s="1086"/>
      <c r="E746" s="1086"/>
      <c r="F746" s="1076"/>
      <c r="G746" s="1142"/>
      <c r="H746" s="1076"/>
      <c r="I746" s="1086"/>
      <c r="J746" s="1103"/>
      <c r="K746" s="1103"/>
      <c r="L746" s="1103"/>
      <c r="M746" s="1103"/>
      <c r="N746" s="1103"/>
      <c r="O746" s="1103"/>
      <c r="P746" s="1103"/>
      <c r="Q746" s="1086"/>
      <c r="R746" s="1086"/>
      <c r="S746" s="1086"/>
      <c r="T746" s="1086"/>
      <c r="U746" s="1086"/>
      <c r="V746" s="1086"/>
      <c r="W746" s="1086"/>
      <c r="X746" s="1086"/>
      <c r="Y746" s="1086"/>
      <c r="Z746" s="1086"/>
      <c r="AA746" s="1086"/>
      <c r="AB746" s="1086"/>
      <c r="AC746" s="1086"/>
      <c r="AD746" s="1086"/>
      <c r="AE746" s="1086"/>
      <c r="AF746" s="1086"/>
    </row>
    <row r="747">
      <c r="A747" s="1086"/>
      <c r="B747" s="1086"/>
      <c r="C747" s="1086"/>
      <c r="D747" s="1086"/>
      <c r="E747" s="1086"/>
      <c r="F747" s="1076"/>
      <c r="G747" s="1142"/>
      <c r="H747" s="1076"/>
      <c r="I747" s="1086"/>
      <c r="J747" s="1103"/>
      <c r="K747" s="1103"/>
      <c r="L747" s="1103"/>
      <c r="M747" s="1103"/>
      <c r="N747" s="1103"/>
      <c r="O747" s="1103"/>
      <c r="P747" s="1103"/>
      <c r="Q747" s="1086"/>
      <c r="R747" s="1086"/>
      <c r="S747" s="1086"/>
      <c r="T747" s="1086"/>
      <c r="U747" s="1086"/>
      <c r="V747" s="1086"/>
      <c r="W747" s="1086"/>
      <c r="X747" s="1086"/>
      <c r="Y747" s="1086"/>
      <c r="Z747" s="1086"/>
      <c r="AA747" s="1086"/>
      <c r="AB747" s="1086"/>
      <c r="AC747" s="1086"/>
      <c r="AD747" s="1086"/>
      <c r="AE747" s="1086"/>
      <c r="AF747" s="1086"/>
    </row>
    <row r="748">
      <c r="A748" s="1086"/>
      <c r="B748" s="1086"/>
      <c r="C748" s="1086"/>
      <c r="D748" s="1086"/>
      <c r="E748" s="1086"/>
      <c r="F748" s="1076"/>
      <c r="G748" s="1142"/>
      <c r="H748" s="1076"/>
      <c r="I748" s="1086"/>
      <c r="J748" s="1103"/>
      <c r="K748" s="1103"/>
      <c r="L748" s="1103"/>
      <c r="M748" s="1103"/>
      <c r="N748" s="1103"/>
      <c r="O748" s="1103"/>
      <c r="P748" s="1103"/>
      <c r="Q748" s="1086"/>
      <c r="R748" s="1086"/>
      <c r="S748" s="1086"/>
      <c r="T748" s="1086"/>
      <c r="U748" s="1086"/>
      <c r="V748" s="1086"/>
      <c r="W748" s="1086"/>
      <c r="X748" s="1086"/>
      <c r="Y748" s="1086"/>
      <c r="Z748" s="1086"/>
      <c r="AA748" s="1086"/>
      <c r="AB748" s="1086"/>
      <c r="AC748" s="1086"/>
      <c r="AD748" s="1086"/>
      <c r="AE748" s="1086"/>
      <c r="AF748" s="1086"/>
    </row>
    <row r="749">
      <c r="A749" s="1086"/>
      <c r="B749" s="1086"/>
      <c r="C749" s="1086"/>
      <c r="D749" s="1086"/>
      <c r="E749" s="1086"/>
      <c r="F749" s="1076"/>
      <c r="G749" s="1142"/>
      <c r="H749" s="1076"/>
      <c r="I749" s="1086"/>
      <c r="J749" s="1103"/>
      <c r="K749" s="1103"/>
      <c r="L749" s="1103"/>
      <c r="M749" s="1103"/>
      <c r="N749" s="1103"/>
      <c r="O749" s="1103"/>
      <c r="P749" s="1103"/>
      <c r="Q749" s="1086"/>
      <c r="R749" s="1086"/>
      <c r="S749" s="1086"/>
      <c r="T749" s="1086"/>
      <c r="U749" s="1086"/>
      <c r="V749" s="1086"/>
      <c r="W749" s="1086"/>
      <c r="X749" s="1086"/>
      <c r="Y749" s="1086"/>
      <c r="Z749" s="1086"/>
      <c r="AA749" s="1086"/>
      <c r="AB749" s="1086"/>
      <c r="AC749" s="1086"/>
      <c r="AD749" s="1086"/>
      <c r="AE749" s="1086"/>
      <c r="AF749" s="1086"/>
    </row>
    <row r="750">
      <c r="A750" s="1086"/>
      <c r="B750" s="1086"/>
      <c r="C750" s="1086"/>
      <c r="D750" s="1086"/>
      <c r="E750" s="1086"/>
      <c r="F750" s="1076"/>
      <c r="G750" s="1142"/>
      <c r="H750" s="1076"/>
      <c r="I750" s="1086"/>
      <c r="J750" s="1103"/>
      <c r="K750" s="1103"/>
      <c r="L750" s="1103"/>
      <c r="M750" s="1103"/>
      <c r="N750" s="1103"/>
      <c r="O750" s="1103"/>
      <c r="P750" s="1103"/>
      <c r="Q750" s="1086"/>
      <c r="R750" s="1086"/>
      <c r="S750" s="1086"/>
      <c r="T750" s="1086"/>
      <c r="U750" s="1086"/>
      <c r="V750" s="1086"/>
      <c r="W750" s="1086"/>
      <c r="X750" s="1086"/>
      <c r="Y750" s="1086"/>
      <c r="Z750" s="1086"/>
      <c r="AA750" s="1086"/>
      <c r="AB750" s="1086"/>
      <c r="AC750" s="1086"/>
      <c r="AD750" s="1086"/>
      <c r="AE750" s="1086"/>
      <c r="AF750" s="1086"/>
    </row>
    <row r="751">
      <c r="A751" s="1086"/>
      <c r="B751" s="1086"/>
      <c r="C751" s="1086"/>
      <c r="D751" s="1086"/>
      <c r="E751" s="1086"/>
      <c r="F751" s="1076"/>
      <c r="G751" s="1142"/>
      <c r="H751" s="1076"/>
      <c r="I751" s="1086"/>
      <c r="J751" s="1103"/>
      <c r="K751" s="1103"/>
      <c r="L751" s="1103"/>
      <c r="M751" s="1103"/>
      <c r="N751" s="1103"/>
      <c r="O751" s="1103"/>
      <c r="P751" s="1103"/>
      <c r="Q751" s="1086"/>
      <c r="R751" s="1086"/>
      <c r="S751" s="1086"/>
      <c r="T751" s="1086"/>
      <c r="U751" s="1086"/>
      <c r="V751" s="1086"/>
      <c r="W751" s="1086"/>
      <c r="X751" s="1086"/>
      <c r="Y751" s="1086"/>
      <c r="Z751" s="1086"/>
      <c r="AA751" s="1086"/>
      <c r="AB751" s="1086"/>
      <c r="AC751" s="1086"/>
      <c r="AD751" s="1086"/>
      <c r="AE751" s="1086"/>
      <c r="AF751" s="1086"/>
    </row>
    <row r="752">
      <c r="A752" s="1086"/>
      <c r="B752" s="1086"/>
      <c r="C752" s="1086"/>
      <c r="D752" s="1086"/>
      <c r="E752" s="1086"/>
      <c r="F752" s="1076"/>
      <c r="G752" s="1142"/>
      <c r="H752" s="1076"/>
      <c r="I752" s="1086"/>
      <c r="J752" s="1103"/>
      <c r="K752" s="1103"/>
      <c r="L752" s="1103"/>
      <c r="M752" s="1103"/>
      <c r="N752" s="1103"/>
      <c r="O752" s="1103"/>
      <c r="P752" s="1103"/>
      <c r="Q752" s="1086"/>
      <c r="R752" s="1086"/>
      <c r="S752" s="1086"/>
      <c r="T752" s="1086"/>
      <c r="U752" s="1086"/>
      <c r="V752" s="1086"/>
      <c r="W752" s="1086"/>
      <c r="X752" s="1086"/>
      <c r="Y752" s="1086"/>
      <c r="Z752" s="1086"/>
      <c r="AA752" s="1086"/>
      <c r="AB752" s="1086"/>
      <c r="AC752" s="1086"/>
      <c r="AD752" s="1086"/>
      <c r="AE752" s="1086"/>
      <c r="AF752" s="1086"/>
    </row>
    <row r="753">
      <c r="A753" s="1086"/>
      <c r="B753" s="1086"/>
      <c r="C753" s="1086"/>
      <c r="D753" s="1086"/>
      <c r="E753" s="1086"/>
      <c r="F753" s="1076"/>
      <c r="G753" s="1142"/>
      <c r="H753" s="1076"/>
      <c r="I753" s="1086"/>
      <c r="J753" s="1103"/>
      <c r="K753" s="1103"/>
      <c r="L753" s="1103"/>
      <c r="M753" s="1103"/>
      <c r="N753" s="1103"/>
      <c r="O753" s="1103"/>
      <c r="P753" s="1103"/>
      <c r="Q753" s="1086"/>
      <c r="R753" s="1086"/>
      <c r="S753" s="1086"/>
      <c r="T753" s="1086"/>
      <c r="U753" s="1086"/>
      <c r="V753" s="1086"/>
      <c r="W753" s="1086"/>
      <c r="X753" s="1086"/>
      <c r="Y753" s="1086"/>
      <c r="Z753" s="1086"/>
      <c r="AA753" s="1086"/>
      <c r="AB753" s="1086"/>
      <c r="AC753" s="1086"/>
      <c r="AD753" s="1086"/>
      <c r="AE753" s="1086"/>
      <c r="AF753" s="1086"/>
    </row>
    <row r="754">
      <c r="A754" s="1086"/>
      <c r="B754" s="1086"/>
      <c r="C754" s="1086"/>
      <c r="D754" s="1086"/>
      <c r="E754" s="1086"/>
      <c r="F754" s="1076"/>
      <c r="G754" s="1142"/>
      <c r="H754" s="1076"/>
      <c r="I754" s="1086"/>
      <c r="J754" s="1103"/>
      <c r="K754" s="1103"/>
      <c r="L754" s="1103"/>
      <c r="M754" s="1103"/>
      <c r="N754" s="1103"/>
      <c r="O754" s="1103"/>
      <c r="P754" s="1103"/>
      <c r="Q754" s="1086"/>
      <c r="R754" s="1086"/>
      <c r="S754" s="1086"/>
      <c r="T754" s="1086"/>
      <c r="U754" s="1086"/>
      <c r="V754" s="1086"/>
      <c r="W754" s="1086"/>
      <c r="X754" s="1086"/>
      <c r="Y754" s="1086"/>
      <c r="Z754" s="1086"/>
      <c r="AA754" s="1086"/>
      <c r="AB754" s="1086"/>
      <c r="AC754" s="1086"/>
      <c r="AD754" s="1086"/>
      <c r="AE754" s="1086"/>
      <c r="AF754" s="1086"/>
    </row>
    <row r="755">
      <c r="A755" s="1086"/>
      <c r="B755" s="1086"/>
      <c r="C755" s="1086"/>
      <c r="D755" s="1086"/>
      <c r="E755" s="1086"/>
      <c r="F755" s="1076"/>
      <c r="G755" s="1142"/>
      <c r="H755" s="1076"/>
      <c r="I755" s="1086"/>
      <c r="J755" s="1103"/>
      <c r="K755" s="1103"/>
      <c r="L755" s="1103"/>
      <c r="M755" s="1103"/>
      <c r="N755" s="1103"/>
      <c r="O755" s="1103"/>
      <c r="P755" s="1103"/>
      <c r="Q755" s="1086"/>
      <c r="R755" s="1086"/>
      <c r="S755" s="1086"/>
      <c r="T755" s="1086"/>
      <c r="U755" s="1086"/>
      <c r="V755" s="1086"/>
      <c r="W755" s="1086"/>
      <c r="X755" s="1086"/>
      <c r="Y755" s="1086"/>
      <c r="Z755" s="1086"/>
      <c r="AA755" s="1086"/>
      <c r="AB755" s="1086"/>
      <c r="AC755" s="1086"/>
      <c r="AD755" s="1086"/>
      <c r="AE755" s="1086"/>
      <c r="AF755" s="1086"/>
    </row>
    <row r="756">
      <c r="A756" s="1086"/>
      <c r="B756" s="1086"/>
      <c r="C756" s="1086"/>
      <c r="D756" s="1086"/>
      <c r="E756" s="1086"/>
      <c r="F756" s="1076"/>
      <c r="G756" s="1142"/>
      <c r="H756" s="1076"/>
      <c r="I756" s="1086"/>
      <c r="J756" s="1103"/>
      <c r="K756" s="1103"/>
      <c r="L756" s="1103"/>
      <c r="M756" s="1103"/>
      <c r="N756" s="1103"/>
      <c r="O756" s="1103"/>
      <c r="P756" s="1103"/>
      <c r="Q756" s="1086"/>
      <c r="R756" s="1086"/>
      <c r="S756" s="1086"/>
      <c r="T756" s="1086"/>
      <c r="U756" s="1086"/>
      <c r="V756" s="1086"/>
      <c r="W756" s="1086"/>
      <c r="X756" s="1086"/>
      <c r="Y756" s="1086"/>
      <c r="Z756" s="1086"/>
      <c r="AA756" s="1086"/>
      <c r="AB756" s="1086"/>
      <c r="AC756" s="1086"/>
      <c r="AD756" s="1086"/>
      <c r="AE756" s="1086"/>
      <c r="AF756" s="1086"/>
    </row>
    <row r="757">
      <c r="A757" s="1086"/>
      <c r="B757" s="1086"/>
      <c r="C757" s="1086"/>
      <c r="D757" s="1086"/>
      <c r="E757" s="1086"/>
      <c r="F757" s="1076"/>
      <c r="G757" s="1142"/>
      <c r="H757" s="1076"/>
      <c r="I757" s="1086"/>
      <c r="J757" s="1103"/>
      <c r="K757" s="1103"/>
      <c r="L757" s="1103"/>
      <c r="M757" s="1103"/>
      <c r="N757" s="1103"/>
      <c r="O757" s="1103"/>
      <c r="P757" s="1103"/>
      <c r="Q757" s="1086"/>
      <c r="R757" s="1086"/>
      <c r="S757" s="1086"/>
      <c r="T757" s="1086"/>
      <c r="U757" s="1086"/>
      <c r="V757" s="1086"/>
      <c r="W757" s="1086"/>
      <c r="X757" s="1086"/>
      <c r="Y757" s="1086"/>
      <c r="Z757" s="1086"/>
      <c r="AA757" s="1086"/>
      <c r="AB757" s="1086"/>
      <c r="AC757" s="1086"/>
      <c r="AD757" s="1086"/>
      <c r="AE757" s="1086"/>
      <c r="AF757" s="1086"/>
    </row>
    <row r="758">
      <c r="A758" s="1086"/>
      <c r="B758" s="1086"/>
      <c r="C758" s="1086"/>
      <c r="D758" s="1086"/>
      <c r="E758" s="1086"/>
      <c r="F758" s="1076"/>
      <c r="G758" s="1142"/>
      <c r="H758" s="1076"/>
      <c r="I758" s="1086"/>
      <c r="J758" s="1103"/>
      <c r="K758" s="1103"/>
      <c r="L758" s="1103"/>
      <c r="M758" s="1103"/>
      <c r="N758" s="1103"/>
      <c r="O758" s="1103"/>
      <c r="P758" s="1103"/>
      <c r="Q758" s="1086"/>
      <c r="R758" s="1086"/>
      <c r="S758" s="1086"/>
      <c r="T758" s="1086"/>
      <c r="U758" s="1086"/>
      <c r="V758" s="1086"/>
      <c r="W758" s="1086"/>
      <c r="X758" s="1086"/>
      <c r="Y758" s="1086"/>
      <c r="Z758" s="1086"/>
      <c r="AA758" s="1086"/>
      <c r="AB758" s="1086"/>
      <c r="AC758" s="1086"/>
      <c r="AD758" s="1086"/>
      <c r="AE758" s="1086"/>
      <c r="AF758" s="1086"/>
    </row>
    <row r="759">
      <c r="A759" s="1086"/>
      <c r="B759" s="1086"/>
      <c r="C759" s="1086"/>
      <c r="D759" s="1086"/>
      <c r="E759" s="1086"/>
      <c r="F759" s="1076"/>
      <c r="G759" s="1142"/>
      <c r="H759" s="1076"/>
      <c r="I759" s="1086"/>
      <c r="J759" s="1103"/>
      <c r="K759" s="1103"/>
      <c r="L759" s="1103"/>
      <c r="M759" s="1103"/>
      <c r="N759" s="1103"/>
      <c r="O759" s="1103"/>
      <c r="P759" s="1103"/>
      <c r="Q759" s="1086"/>
      <c r="R759" s="1086"/>
      <c r="S759" s="1086"/>
      <c r="T759" s="1086"/>
      <c r="U759" s="1086"/>
      <c r="V759" s="1086"/>
      <c r="W759" s="1086"/>
      <c r="X759" s="1086"/>
      <c r="Y759" s="1086"/>
      <c r="Z759" s="1086"/>
      <c r="AA759" s="1086"/>
      <c r="AB759" s="1086"/>
      <c r="AC759" s="1086"/>
      <c r="AD759" s="1086"/>
      <c r="AE759" s="1086"/>
      <c r="AF759" s="1086"/>
    </row>
    <row r="760">
      <c r="A760" s="1086"/>
      <c r="B760" s="1086"/>
      <c r="C760" s="1086"/>
      <c r="D760" s="1086"/>
      <c r="E760" s="1086"/>
      <c r="F760" s="1076"/>
      <c r="G760" s="1142"/>
      <c r="H760" s="1076"/>
      <c r="I760" s="1086"/>
      <c r="J760" s="1103"/>
      <c r="K760" s="1103"/>
      <c r="L760" s="1103"/>
      <c r="M760" s="1103"/>
      <c r="N760" s="1103"/>
      <c r="O760" s="1103"/>
      <c r="P760" s="1103"/>
      <c r="Q760" s="1086"/>
      <c r="R760" s="1086"/>
      <c r="S760" s="1086"/>
      <c r="T760" s="1086"/>
      <c r="U760" s="1086"/>
      <c r="V760" s="1086"/>
      <c r="W760" s="1086"/>
      <c r="X760" s="1086"/>
      <c r="Y760" s="1086"/>
      <c r="Z760" s="1086"/>
      <c r="AA760" s="1086"/>
      <c r="AB760" s="1086"/>
      <c r="AC760" s="1086"/>
      <c r="AD760" s="1086"/>
      <c r="AE760" s="1086"/>
      <c r="AF760" s="1086"/>
    </row>
    <row r="761">
      <c r="A761" s="1086"/>
      <c r="B761" s="1086"/>
      <c r="C761" s="1086"/>
      <c r="D761" s="1086"/>
      <c r="E761" s="1086"/>
      <c r="F761" s="1076"/>
      <c r="G761" s="1142"/>
      <c r="H761" s="1076"/>
      <c r="I761" s="1086"/>
      <c r="J761" s="1103"/>
      <c r="K761" s="1103"/>
      <c r="L761" s="1103"/>
      <c r="M761" s="1103"/>
      <c r="N761" s="1103"/>
      <c r="O761" s="1103"/>
      <c r="P761" s="1103"/>
      <c r="Q761" s="1086"/>
      <c r="R761" s="1086"/>
      <c r="S761" s="1086"/>
      <c r="T761" s="1086"/>
      <c r="U761" s="1086"/>
      <c r="V761" s="1086"/>
      <c r="W761" s="1086"/>
      <c r="X761" s="1086"/>
      <c r="Y761" s="1086"/>
      <c r="Z761" s="1086"/>
      <c r="AA761" s="1086"/>
      <c r="AB761" s="1086"/>
      <c r="AC761" s="1086"/>
      <c r="AD761" s="1086"/>
      <c r="AE761" s="1086"/>
      <c r="AF761" s="1086"/>
    </row>
    <row r="762">
      <c r="A762" s="1086"/>
      <c r="B762" s="1086"/>
      <c r="C762" s="1086"/>
      <c r="D762" s="1086"/>
      <c r="E762" s="1086"/>
      <c r="F762" s="1076"/>
      <c r="G762" s="1142"/>
      <c r="H762" s="1076"/>
      <c r="I762" s="1086"/>
      <c r="J762" s="1103"/>
      <c r="K762" s="1103"/>
      <c r="L762" s="1103"/>
      <c r="M762" s="1103"/>
      <c r="N762" s="1103"/>
      <c r="O762" s="1103"/>
      <c r="P762" s="1103"/>
      <c r="Q762" s="1086"/>
      <c r="R762" s="1086"/>
      <c r="S762" s="1086"/>
      <c r="T762" s="1086"/>
      <c r="U762" s="1086"/>
      <c r="V762" s="1086"/>
      <c r="W762" s="1086"/>
      <c r="X762" s="1086"/>
      <c r="Y762" s="1086"/>
      <c r="Z762" s="1086"/>
      <c r="AA762" s="1086"/>
      <c r="AB762" s="1086"/>
      <c r="AC762" s="1086"/>
      <c r="AD762" s="1086"/>
      <c r="AE762" s="1086"/>
      <c r="AF762" s="1086"/>
    </row>
    <row r="763">
      <c r="A763" s="1086"/>
      <c r="B763" s="1086"/>
      <c r="C763" s="1086"/>
      <c r="D763" s="1086"/>
      <c r="E763" s="1086"/>
      <c r="F763" s="1076"/>
      <c r="G763" s="1142"/>
      <c r="H763" s="1076"/>
      <c r="I763" s="1086"/>
      <c r="J763" s="1103"/>
      <c r="K763" s="1103"/>
      <c r="L763" s="1103"/>
      <c r="M763" s="1103"/>
      <c r="N763" s="1103"/>
      <c r="O763" s="1103"/>
      <c r="P763" s="1103"/>
      <c r="Q763" s="1086"/>
      <c r="R763" s="1086"/>
      <c r="S763" s="1086"/>
      <c r="T763" s="1086"/>
      <c r="U763" s="1086"/>
      <c r="V763" s="1086"/>
      <c r="W763" s="1086"/>
      <c r="X763" s="1086"/>
      <c r="Y763" s="1086"/>
      <c r="Z763" s="1086"/>
      <c r="AA763" s="1086"/>
      <c r="AB763" s="1086"/>
      <c r="AC763" s="1086"/>
      <c r="AD763" s="1086"/>
      <c r="AE763" s="1086"/>
      <c r="AF763" s="1086"/>
    </row>
    <row r="764">
      <c r="A764" s="1086"/>
      <c r="B764" s="1086"/>
      <c r="C764" s="1086"/>
      <c r="D764" s="1086"/>
      <c r="E764" s="1086"/>
      <c r="F764" s="1076"/>
      <c r="G764" s="1142"/>
      <c r="H764" s="1076"/>
      <c r="I764" s="1086"/>
      <c r="J764" s="1103"/>
      <c r="K764" s="1103"/>
      <c r="L764" s="1103"/>
      <c r="M764" s="1103"/>
      <c r="N764" s="1103"/>
      <c r="O764" s="1103"/>
      <c r="P764" s="1103"/>
      <c r="Q764" s="1086"/>
      <c r="R764" s="1086"/>
      <c r="S764" s="1086"/>
      <c r="T764" s="1086"/>
      <c r="U764" s="1086"/>
      <c r="V764" s="1086"/>
      <c r="W764" s="1086"/>
      <c r="X764" s="1086"/>
      <c r="Y764" s="1086"/>
      <c r="Z764" s="1086"/>
      <c r="AA764" s="1086"/>
      <c r="AB764" s="1086"/>
      <c r="AC764" s="1086"/>
      <c r="AD764" s="1086"/>
      <c r="AE764" s="1086"/>
      <c r="AF764" s="1086"/>
    </row>
    <row r="765">
      <c r="A765" s="1086"/>
      <c r="B765" s="1086"/>
      <c r="C765" s="1086"/>
      <c r="D765" s="1086"/>
      <c r="E765" s="1086"/>
      <c r="F765" s="1076"/>
      <c r="G765" s="1142"/>
      <c r="H765" s="1076"/>
      <c r="I765" s="1086"/>
      <c r="J765" s="1103"/>
      <c r="K765" s="1103"/>
      <c r="L765" s="1103"/>
      <c r="M765" s="1103"/>
      <c r="N765" s="1103"/>
      <c r="O765" s="1103"/>
      <c r="P765" s="1103"/>
      <c r="Q765" s="1086"/>
      <c r="R765" s="1086"/>
      <c r="S765" s="1086"/>
      <c r="T765" s="1086"/>
      <c r="U765" s="1086"/>
      <c r="V765" s="1086"/>
      <c r="W765" s="1086"/>
      <c r="X765" s="1086"/>
      <c r="Y765" s="1086"/>
      <c r="Z765" s="1086"/>
      <c r="AA765" s="1086"/>
      <c r="AB765" s="1086"/>
      <c r="AC765" s="1086"/>
      <c r="AD765" s="1086"/>
      <c r="AE765" s="1086"/>
      <c r="AF765" s="1086"/>
    </row>
    <row r="766">
      <c r="A766" s="1086"/>
      <c r="B766" s="1086"/>
      <c r="C766" s="1086"/>
      <c r="D766" s="1086"/>
      <c r="E766" s="1086"/>
      <c r="F766" s="1076"/>
      <c r="G766" s="1142"/>
      <c r="H766" s="1076"/>
      <c r="I766" s="1086"/>
      <c r="J766" s="1103"/>
      <c r="K766" s="1103"/>
      <c r="L766" s="1103"/>
      <c r="M766" s="1103"/>
      <c r="N766" s="1103"/>
      <c r="O766" s="1103"/>
      <c r="P766" s="1103"/>
      <c r="Q766" s="1086"/>
      <c r="R766" s="1086"/>
      <c r="S766" s="1086"/>
      <c r="T766" s="1086"/>
      <c r="U766" s="1086"/>
      <c r="V766" s="1086"/>
      <c r="W766" s="1086"/>
      <c r="X766" s="1086"/>
      <c r="Y766" s="1086"/>
      <c r="Z766" s="1086"/>
      <c r="AA766" s="1086"/>
      <c r="AB766" s="1086"/>
      <c r="AC766" s="1086"/>
      <c r="AD766" s="1086"/>
      <c r="AE766" s="1086"/>
      <c r="AF766" s="1086"/>
    </row>
    <row r="767">
      <c r="A767" s="1086"/>
      <c r="B767" s="1086"/>
      <c r="C767" s="1086"/>
      <c r="D767" s="1086"/>
      <c r="E767" s="1086"/>
      <c r="F767" s="1076"/>
      <c r="G767" s="1142"/>
      <c r="H767" s="1076"/>
      <c r="I767" s="1086"/>
      <c r="J767" s="1103"/>
      <c r="K767" s="1103"/>
      <c r="L767" s="1103"/>
      <c r="M767" s="1103"/>
      <c r="N767" s="1103"/>
      <c r="O767" s="1103"/>
      <c r="P767" s="1103"/>
      <c r="Q767" s="1086"/>
      <c r="R767" s="1086"/>
      <c r="S767" s="1086"/>
      <c r="T767" s="1086"/>
      <c r="U767" s="1086"/>
      <c r="V767" s="1086"/>
      <c r="W767" s="1086"/>
      <c r="X767" s="1086"/>
      <c r="Y767" s="1086"/>
      <c r="Z767" s="1086"/>
      <c r="AA767" s="1086"/>
      <c r="AB767" s="1086"/>
      <c r="AC767" s="1086"/>
      <c r="AD767" s="1086"/>
      <c r="AE767" s="1086"/>
      <c r="AF767" s="1086"/>
    </row>
    <row r="768">
      <c r="A768" s="1086"/>
      <c r="B768" s="1086"/>
      <c r="C768" s="1086"/>
      <c r="D768" s="1086"/>
      <c r="E768" s="1086"/>
      <c r="F768" s="1076"/>
      <c r="G768" s="1142"/>
      <c r="H768" s="1076"/>
      <c r="I768" s="1086"/>
      <c r="J768" s="1103"/>
      <c r="K768" s="1103"/>
      <c r="L768" s="1103"/>
      <c r="M768" s="1103"/>
      <c r="N768" s="1103"/>
      <c r="O768" s="1103"/>
      <c r="P768" s="1103"/>
      <c r="Q768" s="1086"/>
      <c r="R768" s="1086"/>
      <c r="S768" s="1086"/>
      <c r="T768" s="1086"/>
      <c r="U768" s="1086"/>
      <c r="V768" s="1086"/>
      <c r="W768" s="1086"/>
      <c r="X768" s="1086"/>
      <c r="Y768" s="1086"/>
      <c r="Z768" s="1086"/>
      <c r="AA768" s="1086"/>
      <c r="AB768" s="1086"/>
      <c r="AC768" s="1086"/>
      <c r="AD768" s="1086"/>
      <c r="AE768" s="1086"/>
      <c r="AF768" s="1086"/>
    </row>
    <row r="769">
      <c r="A769" s="1086"/>
      <c r="B769" s="1086"/>
      <c r="C769" s="1086"/>
      <c r="D769" s="1086"/>
      <c r="E769" s="1086"/>
      <c r="F769" s="1076"/>
      <c r="G769" s="1142"/>
      <c r="H769" s="1076"/>
      <c r="I769" s="1086"/>
      <c r="J769" s="1103"/>
      <c r="K769" s="1103"/>
      <c r="L769" s="1103"/>
      <c r="M769" s="1103"/>
      <c r="N769" s="1103"/>
      <c r="O769" s="1103"/>
      <c r="P769" s="1103"/>
      <c r="Q769" s="1086"/>
      <c r="R769" s="1086"/>
      <c r="S769" s="1086"/>
      <c r="T769" s="1086"/>
      <c r="U769" s="1086"/>
      <c r="V769" s="1086"/>
      <c r="W769" s="1086"/>
      <c r="X769" s="1086"/>
      <c r="Y769" s="1086"/>
      <c r="Z769" s="1086"/>
      <c r="AA769" s="1086"/>
      <c r="AB769" s="1086"/>
      <c r="AC769" s="1086"/>
      <c r="AD769" s="1086"/>
      <c r="AE769" s="1086"/>
      <c r="AF769" s="1086"/>
    </row>
    <row r="770">
      <c r="A770" s="1086"/>
      <c r="B770" s="1086"/>
      <c r="C770" s="1086"/>
      <c r="D770" s="1086"/>
      <c r="E770" s="1086"/>
      <c r="F770" s="1076"/>
      <c r="G770" s="1142"/>
      <c r="H770" s="1076"/>
      <c r="I770" s="1086"/>
      <c r="J770" s="1103"/>
      <c r="K770" s="1103"/>
      <c r="L770" s="1103"/>
      <c r="M770" s="1103"/>
      <c r="N770" s="1103"/>
      <c r="O770" s="1103"/>
      <c r="P770" s="1103"/>
      <c r="Q770" s="1086"/>
      <c r="R770" s="1086"/>
      <c r="S770" s="1086"/>
      <c r="T770" s="1086"/>
      <c r="U770" s="1086"/>
      <c r="V770" s="1086"/>
      <c r="W770" s="1086"/>
      <c r="X770" s="1086"/>
      <c r="Y770" s="1086"/>
      <c r="Z770" s="1086"/>
      <c r="AA770" s="1086"/>
      <c r="AB770" s="1086"/>
      <c r="AC770" s="1086"/>
      <c r="AD770" s="1086"/>
      <c r="AE770" s="1086"/>
      <c r="AF770" s="1086"/>
    </row>
    <row r="771">
      <c r="A771" s="1086"/>
      <c r="B771" s="1086"/>
      <c r="C771" s="1086"/>
      <c r="D771" s="1086"/>
      <c r="E771" s="1086"/>
      <c r="F771" s="1076"/>
      <c r="G771" s="1142"/>
      <c r="H771" s="1076"/>
      <c r="I771" s="1086"/>
      <c r="J771" s="1103"/>
      <c r="K771" s="1103"/>
      <c r="L771" s="1103"/>
      <c r="M771" s="1103"/>
      <c r="N771" s="1103"/>
      <c r="O771" s="1103"/>
      <c r="P771" s="1103"/>
      <c r="Q771" s="1086"/>
      <c r="R771" s="1086"/>
      <c r="S771" s="1086"/>
      <c r="T771" s="1086"/>
      <c r="U771" s="1086"/>
      <c r="V771" s="1086"/>
      <c r="W771" s="1086"/>
      <c r="X771" s="1086"/>
      <c r="Y771" s="1086"/>
      <c r="Z771" s="1086"/>
      <c r="AA771" s="1086"/>
      <c r="AB771" s="1086"/>
      <c r="AC771" s="1086"/>
      <c r="AD771" s="1086"/>
      <c r="AE771" s="1086"/>
      <c r="AF771" s="1086"/>
    </row>
    <row r="772">
      <c r="A772" s="1086"/>
      <c r="B772" s="1086"/>
      <c r="C772" s="1086"/>
      <c r="D772" s="1086"/>
      <c r="E772" s="1086"/>
      <c r="F772" s="1076"/>
      <c r="G772" s="1142"/>
      <c r="H772" s="1076"/>
      <c r="I772" s="1086"/>
      <c r="J772" s="1103"/>
      <c r="K772" s="1103"/>
      <c r="L772" s="1103"/>
      <c r="M772" s="1103"/>
      <c r="N772" s="1103"/>
      <c r="O772" s="1103"/>
      <c r="P772" s="1103"/>
      <c r="Q772" s="1086"/>
      <c r="R772" s="1086"/>
      <c r="S772" s="1086"/>
      <c r="T772" s="1086"/>
      <c r="U772" s="1086"/>
      <c r="V772" s="1086"/>
      <c r="W772" s="1086"/>
      <c r="X772" s="1086"/>
      <c r="Y772" s="1086"/>
      <c r="Z772" s="1086"/>
      <c r="AA772" s="1086"/>
      <c r="AB772" s="1086"/>
      <c r="AC772" s="1086"/>
      <c r="AD772" s="1086"/>
      <c r="AE772" s="1086"/>
      <c r="AF772" s="1086"/>
    </row>
    <row r="773">
      <c r="A773" s="1086"/>
      <c r="B773" s="1086"/>
      <c r="C773" s="1086"/>
      <c r="D773" s="1086"/>
      <c r="E773" s="1086"/>
      <c r="F773" s="1076"/>
      <c r="G773" s="1142"/>
      <c r="H773" s="1076"/>
      <c r="I773" s="1086"/>
      <c r="J773" s="1103"/>
      <c r="K773" s="1103"/>
      <c r="L773" s="1103"/>
      <c r="M773" s="1103"/>
      <c r="N773" s="1103"/>
      <c r="O773" s="1103"/>
      <c r="P773" s="1103"/>
      <c r="Q773" s="1086"/>
      <c r="R773" s="1086"/>
      <c r="S773" s="1086"/>
      <c r="T773" s="1086"/>
      <c r="U773" s="1086"/>
      <c r="V773" s="1086"/>
      <c r="W773" s="1086"/>
      <c r="X773" s="1086"/>
      <c r="Y773" s="1086"/>
      <c r="Z773" s="1086"/>
      <c r="AA773" s="1086"/>
      <c r="AB773" s="1086"/>
      <c r="AC773" s="1086"/>
      <c r="AD773" s="1086"/>
      <c r="AE773" s="1086"/>
      <c r="AF773" s="1086"/>
    </row>
    <row r="774">
      <c r="A774" s="1086"/>
      <c r="B774" s="1086"/>
      <c r="C774" s="1086"/>
      <c r="D774" s="1086"/>
      <c r="E774" s="1086"/>
      <c r="F774" s="1076"/>
      <c r="G774" s="1142"/>
      <c r="H774" s="1076"/>
      <c r="I774" s="1086"/>
      <c r="J774" s="1103"/>
      <c r="K774" s="1103"/>
      <c r="L774" s="1103"/>
      <c r="M774" s="1103"/>
      <c r="N774" s="1103"/>
      <c r="O774" s="1103"/>
      <c r="P774" s="1103"/>
      <c r="Q774" s="1086"/>
      <c r="R774" s="1086"/>
      <c r="S774" s="1086"/>
      <c r="T774" s="1086"/>
      <c r="U774" s="1086"/>
      <c r="V774" s="1086"/>
      <c r="W774" s="1086"/>
      <c r="X774" s="1086"/>
      <c r="Y774" s="1086"/>
      <c r="Z774" s="1086"/>
      <c r="AA774" s="1086"/>
      <c r="AB774" s="1086"/>
      <c r="AC774" s="1086"/>
      <c r="AD774" s="1086"/>
      <c r="AE774" s="1086"/>
      <c r="AF774" s="1086"/>
    </row>
    <row r="775">
      <c r="A775" s="1086"/>
      <c r="B775" s="1086"/>
      <c r="C775" s="1086"/>
      <c r="D775" s="1086"/>
      <c r="E775" s="1086"/>
      <c r="F775" s="1076"/>
      <c r="G775" s="1142"/>
      <c r="H775" s="1076"/>
      <c r="I775" s="1086"/>
      <c r="J775" s="1103"/>
      <c r="K775" s="1103"/>
      <c r="L775" s="1103"/>
      <c r="M775" s="1103"/>
      <c r="N775" s="1103"/>
      <c r="O775" s="1103"/>
      <c r="P775" s="1103"/>
      <c r="Q775" s="1086"/>
      <c r="R775" s="1086"/>
      <c r="S775" s="1086"/>
      <c r="T775" s="1086"/>
      <c r="U775" s="1086"/>
      <c r="V775" s="1086"/>
      <c r="W775" s="1086"/>
      <c r="X775" s="1086"/>
      <c r="Y775" s="1086"/>
      <c r="Z775" s="1086"/>
      <c r="AA775" s="1086"/>
      <c r="AB775" s="1086"/>
      <c r="AC775" s="1086"/>
      <c r="AD775" s="1086"/>
      <c r="AE775" s="1086"/>
      <c r="AF775" s="1086"/>
    </row>
    <row r="776">
      <c r="A776" s="1086"/>
      <c r="B776" s="1086"/>
      <c r="C776" s="1086"/>
      <c r="D776" s="1086"/>
      <c r="E776" s="1086"/>
      <c r="F776" s="1076"/>
      <c r="G776" s="1142"/>
      <c r="H776" s="1076"/>
      <c r="I776" s="1086"/>
      <c r="J776" s="1103"/>
      <c r="K776" s="1103"/>
      <c r="L776" s="1103"/>
      <c r="M776" s="1103"/>
      <c r="N776" s="1103"/>
      <c r="O776" s="1103"/>
      <c r="P776" s="1103"/>
      <c r="Q776" s="1086"/>
      <c r="R776" s="1086"/>
      <c r="S776" s="1086"/>
      <c r="T776" s="1086"/>
      <c r="U776" s="1086"/>
      <c r="V776" s="1086"/>
      <c r="W776" s="1086"/>
      <c r="X776" s="1086"/>
      <c r="Y776" s="1086"/>
      <c r="Z776" s="1086"/>
      <c r="AA776" s="1086"/>
      <c r="AB776" s="1086"/>
      <c r="AC776" s="1086"/>
      <c r="AD776" s="1086"/>
      <c r="AE776" s="1086"/>
      <c r="AF776" s="1086"/>
    </row>
    <row r="777">
      <c r="A777" s="1086"/>
      <c r="B777" s="1086"/>
      <c r="C777" s="1086"/>
      <c r="D777" s="1086"/>
      <c r="E777" s="1086"/>
      <c r="F777" s="1076"/>
      <c r="G777" s="1142"/>
      <c r="H777" s="1076"/>
      <c r="I777" s="1086"/>
      <c r="J777" s="1103"/>
      <c r="K777" s="1103"/>
      <c r="L777" s="1103"/>
      <c r="M777" s="1103"/>
      <c r="N777" s="1103"/>
      <c r="O777" s="1103"/>
      <c r="P777" s="1103"/>
      <c r="Q777" s="1086"/>
      <c r="R777" s="1086"/>
      <c r="S777" s="1086"/>
      <c r="T777" s="1086"/>
      <c r="U777" s="1086"/>
      <c r="V777" s="1086"/>
      <c r="W777" s="1086"/>
      <c r="X777" s="1086"/>
      <c r="Y777" s="1086"/>
      <c r="Z777" s="1086"/>
      <c r="AA777" s="1086"/>
      <c r="AB777" s="1086"/>
      <c r="AC777" s="1086"/>
      <c r="AD777" s="1086"/>
      <c r="AE777" s="1086"/>
      <c r="AF777" s="1086"/>
    </row>
    <row r="778">
      <c r="A778" s="1086"/>
      <c r="B778" s="1086"/>
      <c r="C778" s="1086"/>
      <c r="D778" s="1086"/>
      <c r="E778" s="1086"/>
      <c r="F778" s="1076"/>
      <c r="G778" s="1142"/>
      <c r="H778" s="1076"/>
      <c r="I778" s="1086"/>
      <c r="J778" s="1103"/>
      <c r="K778" s="1103"/>
      <c r="L778" s="1103"/>
      <c r="M778" s="1103"/>
      <c r="N778" s="1103"/>
      <c r="O778" s="1103"/>
      <c r="P778" s="1103"/>
      <c r="Q778" s="1086"/>
      <c r="R778" s="1086"/>
      <c r="S778" s="1086"/>
      <c r="T778" s="1086"/>
      <c r="U778" s="1086"/>
      <c r="V778" s="1086"/>
      <c r="W778" s="1086"/>
      <c r="X778" s="1086"/>
      <c r="Y778" s="1086"/>
      <c r="Z778" s="1086"/>
      <c r="AA778" s="1086"/>
      <c r="AB778" s="1086"/>
      <c r="AC778" s="1086"/>
      <c r="AD778" s="1086"/>
      <c r="AE778" s="1086"/>
      <c r="AF778" s="1086"/>
    </row>
    <row r="779">
      <c r="A779" s="1086"/>
      <c r="B779" s="1086"/>
      <c r="C779" s="1086"/>
      <c r="D779" s="1086"/>
      <c r="E779" s="1086"/>
      <c r="F779" s="1076"/>
      <c r="G779" s="1142"/>
      <c r="H779" s="1076"/>
      <c r="I779" s="1086"/>
      <c r="J779" s="1103"/>
      <c r="K779" s="1103"/>
      <c r="L779" s="1103"/>
      <c r="M779" s="1103"/>
      <c r="N779" s="1103"/>
      <c r="O779" s="1103"/>
      <c r="P779" s="1103"/>
      <c r="Q779" s="1086"/>
      <c r="R779" s="1086"/>
      <c r="S779" s="1086"/>
      <c r="T779" s="1086"/>
      <c r="U779" s="1086"/>
      <c r="V779" s="1086"/>
      <c r="W779" s="1086"/>
      <c r="X779" s="1086"/>
      <c r="Y779" s="1086"/>
      <c r="Z779" s="1086"/>
      <c r="AA779" s="1086"/>
      <c r="AB779" s="1086"/>
      <c r="AC779" s="1086"/>
      <c r="AD779" s="1086"/>
      <c r="AE779" s="1086"/>
      <c r="AF779" s="1086"/>
    </row>
    <row r="780">
      <c r="A780" s="1086"/>
      <c r="B780" s="1086"/>
      <c r="C780" s="1086"/>
      <c r="D780" s="1086"/>
      <c r="E780" s="1086"/>
      <c r="F780" s="1076"/>
      <c r="G780" s="1142"/>
      <c r="H780" s="1076"/>
      <c r="I780" s="1086"/>
      <c r="J780" s="1103"/>
      <c r="K780" s="1103"/>
      <c r="L780" s="1103"/>
      <c r="M780" s="1103"/>
      <c r="N780" s="1103"/>
      <c r="O780" s="1103"/>
      <c r="P780" s="1103"/>
      <c r="Q780" s="1086"/>
      <c r="R780" s="1086"/>
      <c r="S780" s="1086"/>
      <c r="T780" s="1086"/>
      <c r="U780" s="1086"/>
      <c r="V780" s="1086"/>
      <c r="W780" s="1086"/>
      <c r="X780" s="1086"/>
      <c r="Y780" s="1086"/>
      <c r="Z780" s="1086"/>
      <c r="AA780" s="1086"/>
      <c r="AB780" s="1086"/>
      <c r="AC780" s="1086"/>
      <c r="AD780" s="1086"/>
      <c r="AE780" s="1086"/>
      <c r="AF780" s="1086"/>
    </row>
    <row r="781">
      <c r="A781" s="1086"/>
      <c r="B781" s="1086"/>
      <c r="C781" s="1086"/>
      <c r="D781" s="1086"/>
      <c r="E781" s="1086"/>
      <c r="F781" s="1076"/>
      <c r="G781" s="1142"/>
      <c r="H781" s="1076"/>
      <c r="I781" s="1086"/>
      <c r="J781" s="1103"/>
      <c r="K781" s="1103"/>
      <c r="L781" s="1103"/>
      <c r="M781" s="1103"/>
      <c r="N781" s="1103"/>
      <c r="O781" s="1103"/>
      <c r="P781" s="1103"/>
      <c r="Q781" s="1086"/>
      <c r="R781" s="1086"/>
      <c r="S781" s="1086"/>
      <c r="T781" s="1086"/>
      <c r="U781" s="1086"/>
      <c r="V781" s="1086"/>
      <c r="W781" s="1086"/>
      <c r="X781" s="1086"/>
      <c r="Y781" s="1086"/>
      <c r="Z781" s="1086"/>
      <c r="AA781" s="1086"/>
      <c r="AB781" s="1086"/>
      <c r="AC781" s="1086"/>
      <c r="AD781" s="1086"/>
      <c r="AE781" s="1086"/>
      <c r="AF781" s="1086"/>
    </row>
    <row r="782">
      <c r="A782" s="1086"/>
      <c r="B782" s="1086"/>
      <c r="C782" s="1086"/>
      <c r="D782" s="1086"/>
      <c r="E782" s="1086"/>
      <c r="F782" s="1076"/>
      <c r="G782" s="1142"/>
      <c r="H782" s="1076"/>
      <c r="I782" s="1086"/>
      <c r="J782" s="1103"/>
      <c r="K782" s="1103"/>
      <c r="L782" s="1103"/>
      <c r="M782" s="1103"/>
      <c r="N782" s="1103"/>
      <c r="O782" s="1103"/>
      <c r="P782" s="1103"/>
      <c r="Q782" s="1086"/>
      <c r="R782" s="1086"/>
      <c r="S782" s="1086"/>
      <c r="T782" s="1086"/>
      <c r="U782" s="1086"/>
      <c r="V782" s="1086"/>
      <c r="W782" s="1086"/>
      <c r="X782" s="1086"/>
      <c r="Y782" s="1086"/>
      <c r="Z782" s="1086"/>
      <c r="AA782" s="1086"/>
      <c r="AB782" s="1086"/>
      <c r="AC782" s="1086"/>
      <c r="AD782" s="1086"/>
      <c r="AE782" s="1086"/>
      <c r="AF782" s="1086"/>
    </row>
    <row r="783">
      <c r="A783" s="1086"/>
      <c r="B783" s="1086"/>
      <c r="C783" s="1086"/>
      <c r="D783" s="1086"/>
      <c r="E783" s="1086"/>
      <c r="F783" s="1076"/>
      <c r="G783" s="1142"/>
      <c r="H783" s="1076"/>
      <c r="I783" s="1086"/>
      <c r="J783" s="1103"/>
      <c r="K783" s="1103"/>
      <c r="L783" s="1103"/>
      <c r="M783" s="1103"/>
      <c r="N783" s="1103"/>
      <c r="O783" s="1103"/>
      <c r="P783" s="1103"/>
      <c r="Q783" s="1086"/>
      <c r="R783" s="1086"/>
      <c r="S783" s="1086"/>
      <c r="T783" s="1086"/>
      <c r="U783" s="1086"/>
      <c r="V783" s="1086"/>
      <c r="W783" s="1086"/>
      <c r="X783" s="1086"/>
      <c r="Y783" s="1086"/>
      <c r="Z783" s="1086"/>
      <c r="AA783" s="1086"/>
      <c r="AB783" s="1086"/>
      <c r="AC783" s="1086"/>
      <c r="AD783" s="1086"/>
      <c r="AE783" s="1086"/>
      <c r="AF783" s="1086"/>
    </row>
    <row r="784">
      <c r="A784" s="1086"/>
      <c r="B784" s="1086"/>
      <c r="C784" s="1086"/>
      <c r="D784" s="1086"/>
      <c r="E784" s="1086"/>
      <c r="F784" s="1076"/>
      <c r="G784" s="1142"/>
      <c r="H784" s="1076"/>
      <c r="I784" s="1086"/>
      <c r="J784" s="1103"/>
      <c r="K784" s="1103"/>
      <c r="L784" s="1103"/>
      <c r="M784" s="1103"/>
      <c r="N784" s="1103"/>
      <c r="O784" s="1103"/>
      <c r="P784" s="1103"/>
      <c r="Q784" s="1086"/>
      <c r="R784" s="1086"/>
      <c r="S784" s="1086"/>
      <c r="T784" s="1086"/>
      <c r="U784" s="1086"/>
      <c r="V784" s="1086"/>
      <c r="W784" s="1086"/>
      <c r="X784" s="1086"/>
      <c r="Y784" s="1086"/>
      <c r="Z784" s="1086"/>
      <c r="AA784" s="1086"/>
      <c r="AB784" s="1086"/>
      <c r="AC784" s="1086"/>
      <c r="AD784" s="1086"/>
      <c r="AE784" s="1086"/>
      <c r="AF784" s="1086"/>
    </row>
    <row r="785">
      <c r="A785" s="1086"/>
      <c r="B785" s="1086"/>
      <c r="C785" s="1086"/>
      <c r="D785" s="1086"/>
      <c r="E785" s="1086"/>
      <c r="F785" s="1076"/>
      <c r="G785" s="1142"/>
      <c r="H785" s="1076"/>
      <c r="I785" s="1086"/>
      <c r="J785" s="1103"/>
      <c r="K785" s="1103"/>
      <c r="L785" s="1103"/>
      <c r="M785" s="1103"/>
      <c r="N785" s="1103"/>
      <c r="O785" s="1103"/>
      <c r="P785" s="1103"/>
      <c r="Q785" s="1086"/>
      <c r="R785" s="1086"/>
      <c r="S785" s="1086"/>
      <c r="T785" s="1086"/>
      <c r="U785" s="1086"/>
      <c r="V785" s="1086"/>
      <c r="W785" s="1086"/>
      <c r="X785" s="1086"/>
      <c r="Y785" s="1086"/>
      <c r="Z785" s="1086"/>
      <c r="AA785" s="1086"/>
      <c r="AB785" s="1086"/>
      <c r="AC785" s="1086"/>
      <c r="AD785" s="1086"/>
      <c r="AE785" s="1086"/>
      <c r="AF785" s="1086"/>
    </row>
    <row r="786">
      <c r="A786" s="1086"/>
      <c r="B786" s="1086"/>
      <c r="C786" s="1086"/>
      <c r="D786" s="1086"/>
      <c r="E786" s="1086"/>
      <c r="F786" s="1076"/>
      <c r="G786" s="1142"/>
      <c r="H786" s="1076"/>
      <c r="I786" s="1086"/>
      <c r="J786" s="1103"/>
      <c r="K786" s="1103"/>
      <c r="L786" s="1103"/>
      <c r="M786" s="1103"/>
      <c r="N786" s="1103"/>
      <c r="O786" s="1103"/>
      <c r="P786" s="1103"/>
      <c r="Q786" s="1086"/>
      <c r="R786" s="1086"/>
      <c r="S786" s="1086"/>
      <c r="T786" s="1086"/>
      <c r="U786" s="1086"/>
      <c r="V786" s="1086"/>
      <c r="W786" s="1086"/>
      <c r="X786" s="1086"/>
      <c r="Y786" s="1086"/>
      <c r="Z786" s="1086"/>
      <c r="AA786" s="1086"/>
      <c r="AB786" s="1086"/>
      <c r="AC786" s="1086"/>
      <c r="AD786" s="1086"/>
      <c r="AE786" s="1086"/>
      <c r="AF786" s="1086"/>
    </row>
    <row r="787">
      <c r="A787" s="1086"/>
      <c r="B787" s="1086"/>
      <c r="C787" s="1086"/>
      <c r="D787" s="1086"/>
      <c r="E787" s="1086"/>
      <c r="F787" s="1076"/>
      <c r="G787" s="1142"/>
      <c r="H787" s="1076"/>
      <c r="I787" s="1086"/>
      <c r="J787" s="1103"/>
      <c r="K787" s="1103"/>
      <c r="L787" s="1103"/>
      <c r="M787" s="1103"/>
      <c r="N787" s="1103"/>
      <c r="O787" s="1103"/>
      <c r="P787" s="1103"/>
      <c r="Q787" s="1086"/>
      <c r="R787" s="1086"/>
      <c r="S787" s="1086"/>
      <c r="T787" s="1086"/>
      <c r="U787" s="1086"/>
      <c r="V787" s="1086"/>
      <c r="W787" s="1086"/>
      <c r="X787" s="1086"/>
      <c r="Y787" s="1086"/>
      <c r="Z787" s="1086"/>
      <c r="AA787" s="1086"/>
      <c r="AB787" s="1086"/>
      <c r="AC787" s="1086"/>
      <c r="AD787" s="1086"/>
      <c r="AE787" s="1086"/>
      <c r="AF787" s="1086"/>
    </row>
    <row r="788">
      <c r="A788" s="1086"/>
      <c r="B788" s="1086"/>
      <c r="C788" s="1086"/>
      <c r="D788" s="1086"/>
      <c r="E788" s="1086"/>
      <c r="F788" s="1076"/>
      <c r="G788" s="1142"/>
      <c r="H788" s="1076"/>
      <c r="I788" s="1086"/>
      <c r="J788" s="1103"/>
      <c r="K788" s="1103"/>
      <c r="L788" s="1103"/>
      <c r="M788" s="1103"/>
      <c r="N788" s="1103"/>
      <c r="O788" s="1103"/>
      <c r="P788" s="1103"/>
      <c r="Q788" s="1086"/>
      <c r="R788" s="1086"/>
      <c r="S788" s="1086"/>
      <c r="T788" s="1086"/>
      <c r="U788" s="1086"/>
      <c r="V788" s="1086"/>
      <c r="W788" s="1086"/>
      <c r="X788" s="1086"/>
      <c r="Y788" s="1086"/>
      <c r="Z788" s="1086"/>
      <c r="AA788" s="1086"/>
      <c r="AB788" s="1086"/>
      <c r="AC788" s="1086"/>
      <c r="AD788" s="1086"/>
      <c r="AE788" s="1086"/>
      <c r="AF788" s="1086"/>
    </row>
    <row r="789">
      <c r="A789" s="1086"/>
      <c r="B789" s="1086"/>
      <c r="C789" s="1086"/>
      <c r="D789" s="1086"/>
      <c r="E789" s="1086"/>
      <c r="F789" s="1076"/>
      <c r="G789" s="1142"/>
      <c r="H789" s="1076"/>
      <c r="I789" s="1086"/>
      <c r="J789" s="1103"/>
      <c r="K789" s="1103"/>
      <c r="L789" s="1103"/>
      <c r="M789" s="1103"/>
      <c r="N789" s="1103"/>
      <c r="O789" s="1103"/>
      <c r="P789" s="1103"/>
      <c r="Q789" s="1086"/>
      <c r="R789" s="1086"/>
      <c r="S789" s="1086"/>
      <c r="T789" s="1086"/>
      <c r="U789" s="1086"/>
      <c r="V789" s="1086"/>
      <c r="W789" s="1086"/>
      <c r="X789" s="1086"/>
      <c r="Y789" s="1086"/>
      <c r="Z789" s="1086"/>
      <c r="AA789" s="1086"/>
      <c r="AB789" s="1086"/>
      <c r="AC789" s="1086"/>
      <c r="AD789" s="1086"/>
      <c r="AE789" s="1086"/>
      <c r="AF789" s="1086"/>
    </row>
    <row r="790">
      <c r="A790" s="1086"/>
      <c r="B790" s="1086"/>
      <c r="C790" s="1086"/>
      <c r="D790" s="1086"/>
      <c r="E790" s="1086"/>
      <c r="F790" s="1076"/>
      <c r="G790" s="1142"/>
      <c r="H790" s="1076"/>
      <c r="I790" s="1086"/>
      <c r="J790" s="1103"/>
      <c r="K790" s="1103"/>
      <c r="L790" s="1103"/>
      <c r="M790" s="1103"/>
      <c r="N790" s="1103"/>
      <c r="O790" s="1103"/>
      <c r="P790" s="1103"/>
      <c r="Q790" s="1086"/>
      <c r="R790" s="1086"/>
      <c r="S790" s="1086"/>
      <c r="T790" s="1086"/>
      <c r="U790" s="1086"/>
      <c r="V790" s="1086"/>
      <c r="W790" s="1086"/>
      <c r="X790" s="1086"/>
      <c r="Y790" s="1086"/>
      <c r="Z790" s="1086"/>
      <c r="AA790" s="1086"/>
      <c r="AB790" s="1086"/>
      <c r="AC790" s="1086"/>
      <c r="AD790" s="1086"/>
      <c r="AE790" s="1086"/>
      <c r="AF790" s="1086"/>
    </row>
    <row r="791">
      <c r="A791" s="1086"/>
      <c r="B791" s="1086"/>
      <c r="C791" s="1086"/>
      <c r="D791" s="1086"/>
      <c r="E791" s="1086"/>
      <c r="F791" s="1076"/>
      <c r="G791" s="1142"/>
      <c r="H791" s="1076"/>
      <c r="I791" s="1086"/>
      <c r="J791" s="1103"/>
      <c r="K791" s="1103"/>
      <c r="L791" s="1103"/>
      <c r="M791" s="1103"/>
      <c r="N791" s="1103"/>
      <c r="O791" s="1103"/>
      <c r="P791" s="1103"/>
      <c r="Q791" s="1086"/>
      <c r="R791" s="1086"/>
      <c r="S791" s="1086"/>
      <c r="T791" s="1086"/>
      <c r="U791" s="1086"/>
      <c r="V791" s="1086"/>
      <c r="W791" s="1086"/>
      <c r="X791" s="1086"/>
      <c r="Y791" s="1086"/>
      <c r="Z791" s="1086"/>
      <c r="AA791" s="1086"/>
      <c r="AB791" s="1086"/>
      <c r="AC791" s="1086"/>
      <c r="AD791" s="1086"/>
      <c r="AE791" s="1086"/>
      <c r="AF791" s="1086"/>
    </row>
    <row r="792">
      <c r="A792" s="1086"/>
      <c r="B792" s="1086"/>
      <c r="C792" s="1086"/>
      <c r="D792" s="1086"/>
      <c r="E792" s="1086"/>
      <c r="F792" s="1076"/>
      <c r="G792" s="1142"/>
      <c r="H792" s="1076"/>
      <c r="I792" s="1086"/>
      <c r="J792" s="1103"/>
      <c r="K792" s="1103"/>
      <c r="L792" s="1103"/>
      <c r="M792" s="1103"/>
      <c r="N792" s="1103"/>
      <c r="O792" s="1103"/>
      <c r="P792" s="1103"/>
      <c r="Q792" s="1086"/>
      <c r="R792" s="1086"/>
      <c r="S792" s="1086"/>
      <c r="T792" s="1086"/>
      <c r="U792" s="1086"/>
      <c r="V792" s="1086"/>
      <c r="W792" s="1086"/>
      <c r="X792" s="1086"/>
      <c r="Y792" s="1086"/>
      <c r="Z792" s="1086"/>
      <c r="AA792" s="1086"/>
      <c r="AB792" s="1086"/>
      <c r="AC792" s="1086"/>
      <c r="AD792" s="1086"/>
      <c r="AE792" s="1086"/>
      <c r="AF792" s="1086"/>
    </row>
    <row r="793">
      <c r="A793" s="1086"/>
      <c r="B793" s="1086"/>
      <c r="C793" s="1086"/>
      <c r="D793" s="1086"/>
      <c r="E793" s="1086"/>
      <c r="F793" s="1076"/>
      <c r="G793" s="1142"/>
      <c r="H793" s="1076"/>
      <c r="I793" s="1086"/>
      <c r="J793" s="1103"/>
      <c r="K793" s="1103"/>
      <c r="L793" s="1103"/>
      <c r="M793" s="1103"/>
      <c r="N793" s="1103"/>
      <c r="O793" s="1103"/>
      <c r="P793" s="1103"/>
      <c r="Q793" s="1086"/>
      <c r="R793" s="1086"/>
      <c r="S793" s="1086"/>
      <c r="T793" s="1086"/>
      <c r="U793" s="1086"/>
      <c r="V793" s="1086"/>
      <c r="W793" s="1086"/>
      <c r="X793" s="1086"/>
      <c r="Y793" s="1086"/>
      <c r="Z793" s="1086"/>
      <c r="AA793" s="1086"/>
      <c r="AB793" s="1086"/>
      <c r="AC793" s="1086"/>
      <c r="AD793" s="1086"/>
      <c r="AE793" s="1086"/>
      <c r="AF793" s="1086"/>
    </row>
    <row r="794">
      <c r="A794" s="1086"/>
      <c r="B794" s="1086"/>
      <c r="C794" s="1086"/>
      <c r="D794" s="1086"/>
      <c r="E794" s="1086"/>
      <c r="F794" s="1076"/>
      <c r="G794" s="1142"/>
      <c r="H794" s="1076"/>
      <c r="I794" s="1086"/>
      <c r="J794" s="1103"/>
      <c r="K794" s="1103"/>
      <c r="L794" s="1103"/>
      <c r="M794" s="1103"/>
      <c r="N794" s="1103"/>
      <c r="O794" s="1103"/>
      <c r="P794" s="1103"/>
      <c r="Q794" s="1086"/>
      <c r="R794" s="1086"/>
      <c r="S794" s="1086"/>
      <c r="T794" s="1086"/>
      <c r="U794" s="1086"/>
      <c r="V794" s="1086"/>
      <c r="W794" s="1086"/>
      <c r="X794" s="1086"/>
      <c r="Y794" s="1086"/>
      <c r="Z794" s="1086"/>
      <c r="AA794" s="1086"/>
      <c r="AB794" s="1086"/>
      <c r="AC794" s="1086"/>
      <c r="AD794" s="1086"/>
      <c r="AE794" s="1086"/>
      <c r="AF794" s="1086"/>
    </row>
    <row r="795">
      <c r="A795" s="1086"/>
      <c r="B795" s="1086"/>
      <c r="C795" s="1086"/>
      <c r="D795" s="1086"/>
      <c r="E795" s="1086"/>
      <c r="F795" s="1076"/>
      <c r="G795" s="1142"/>
      <c r="H795" s="1076"/>
      <c r="I795" s="1086"/>
      <c r="J795" s="1103"/>
      <c r="K795" s="1103"/>
      <c r="L795" s="1103"/>
      <c r="M795" s="1103"/>
      <c r="N795" s="1103"/>
      <c r="O795" s="1103"/>
      <c r="P795" s="1103"/>
      <c r="Q795" s="1086"/>
      <c r="R795" s="1086"/>
      <c r="S795" s="1086"/>
      <c r="T795" s="1086"/>
      <c r="U795" s="1086"/>
      <c r="V795" s="1086"/>
      <c r="W795" s="1086"/>
      <c r="X795" s="1086"/>
      <c r="Y795" s="1086"/>
      <c r="Z795" s="1086"/>
      <c r="AA795" s="1086"/>
      <c r="AB795" s="1086"/>
      <c r="AC795" s="1086"/>
      <c r="AD795" s="1086"/>
      <c r="AE795" s="1086"/>
      <c r="AF795" s="1086"/>
    </row>
    <row r="796">
      <c r="A796" s="1086"/>
      <c r="B796" s="1086"/>
      <c r="C796" s="1086"/>
      <c r="D796" s="1086"/>
      <c r="E796" s="1086"/>
      <c r="F796" s="1076"/>
      <c r="G796" s="1142"/>
      <c r="H796" s="1076"/>
      <c r="I796" s="1086"/>
      <c r="J796" s="1103"/>
      <c r="K796" s="1103"/>
      <c r="L796" s="1103"/>
      <c r="M796" s="1103"/>
      <c r="N796" s="1103"/>
      <c r="O796" s="1103"/>
      <c r="P796" s="1103"/>
      <c r="Q796" s="1086"/>
      <c r="R796" s="1086"/>
      <c r="S796" s="1086"/>
      <c r="T796" s="1086"/>
      <c r="U796" s="1086"/>
      <c r="V796" s="1086"/>
      <c r="W796" s="1086"/>
      <c r="X796" s="1086"/>
      <c r="Y796" s="1086"/>
      <c r="Z796" s="1086"/>
      <c r="AA796" s="1086"/>
      <c r="AB796" s="1086"/>
      <c r="AC796" s="1086"/>
      <c r="AD796" s="1086"/>
      <c r="AE796" s="1086"/>
      <c r="AF796" s="1086"/>
    </row>
    <row r="797">
      <c r="A797" s="1086"/>
      <c r="B797" s="1086"/>
      <c r="C797" s="1086"/>
      <c r="D797" s="1086"/>
      <c r="E797" s="1086"/>
      <c r="F797" s="1076"/>
      <c r="G797" s="1142"/>
      <c r="H797" s="1076"/>
      <c r="I797" s="1086"/>
      <c r="J797" s="1103"/>
      <c r="K797" s="1103"/>
      <c r="L797" s="1103"/>
      <c r="M797" s="1103"/>
      <c r="N797" s="1103"/>
      <c r="O797" s="1103"/>
      <c r="P797" s="1103"/>
      <c r="Q797" s="1086"/>
      <c r="R797" s="1086"/>
      <c r="S797" s="1086"/>
      <c r="T797" s="1086"/>
      <c r="U797" s="1086"/>
      <c r="V797" s="1086"/>
      <c r="W797" s="1086"/>
      <c r="X797" s="1086"/>
      <c r="Y797" s="1086"/>
      <c r="Z797" s="1086"/>
      <c r="AA797" s="1086"/>
      <c r="AB797" s="1086"/>
      <c r="AC797" s="1086"/>
      <c r="AD797" s="1086"/>
      <c r="AE797" s="1086"/>
      <c r="AF797" s="1086"/>
    </row>
    <row r="798">
      <c r="A798" s="1086"/>
      <c r="B798" s="1086"/>
      <c r="C798" s="1086"/>
      <c r="D798" s="1086"/>
      <c r="E798" s="1086"/>
      <c r="F798" s="1076"/>
      <c r="G798" s="1142"/>
      <c r="H798" s="1076"/>
      <c r="I798" s="1086"/>
      <c r="J798" s="1103"/>
      <c r="K798" s="1103"/>
      <c r="L798" s="1103"/>
      <c r="M798" s="1103"/>
      <c r="N798" s="1103"/>
      <c r="O798" s="1103"/>
      <c r="P798" s="1103"/>
      <c r="Q798" s="1086"/>
      <c r="R798" s="1086"/>
      <c r="S798" s="1086"/>
      <c r="T798" s="1086"/>
      <c r="U798" s="1086"/>
      <c r="V798" s="1086"/>
      <c r="W798" s="1086"/>
      <c r="X798" s="1086"/>
      <c r="Y798" s="1086"/>
      <c r="Z798" s="1086"/>
      <c r="AA798" s="1086"/>
      <c r="AB798" s="1086"/>
      <c r="AC798" s="1086"/>
      <c r="AD798" s="1086"/>
      <c r="AE798" s="1086"/>
      <c r="AF798" s="1086"/>
    </row>
    <row r="799">
      <c r="A799" s="1086"/>
      <c r="B799" s="1086"/>
      <c r="C799" s="1086"/>
      <c r="D799" s="1086"/>
      <c r="E799" s="1086"/>
      <c r="F799" s="1076"/>
      <c r="G799" s="1142"/>
      <c r="H799" s="1076"/>
      <c r="I799" s="1086"/>
      <c r="J799" s="1103"/>
      <c r="K799" s="1103"/>
      <c r="L799" s="1103"/>
      <c r="M799" s="1103"/>
      <c r="N799" s="1103"/>
      <c r="O799" s="1103"/>
      <c r="P799" s="1103"/>
      <c r="Q799" s="1086"/>
      <c r="R799" s="1086"/>
      <c r="S799" s="1086"/>
      <c r="T799" s="1086"/>
      <c r="U799" s="1086"/>
      <c r="V799" s="1086"/>
      <c r="W799" s="1086"/>
      <c r="X799" s="1086"/>
      <c r="Y799" s="1086"/>
      <c r="Z799" s="1086"/>
      <c r="AA799" s="1086"/>
      <c r="AB799" s="1086"/>
      <c r="AC799" s="1086"/>
      <c r="AD799" s="1086"/>
      <c r="AE799" s="1086"/>
      <c r="AF799" s="1086"/>
    </row>
    <row r="800">
      <c r="A800" s="1086"/>
      <c r="B800" s="1086"/>
      <c r="C800" s="1086"/>
      <c r="D800" s="1086"/>
      <c r="E800" s="1086"/>
      <c r="F800" s="1076"/>
      <c r="G800" s="1142"/>
      <c r="H800" s="1076"/>
      <c r="I800" s="1086"/>
      <c r="J800" s="1103"/>
      <c r="K800" s="1103"/>
      <c r="L800" s="1103"/>
      <c r="M800" s="1103"/>
      <c r="N800" s="1103"/>
      <c r="O800" s="1103"/>
      <c r="P800" s="1103"/>
      <c r="Q800" s="1086"/>
      <c r="R800" s="1086"/>
      <c r="S800" s="1086"/>
      <c r="T800" s="1086"/>
      <c r="U800" s="1086"/>
      <c r="V800" s="1086"/>
      <c r="W800" s="1086"/>
      <c r="X800" s="1086"/>
      <c r="Y800" s="1086"/>
      <c r="Z800" s="1086"/>
      <c r="AA800" s="1086"/>
      <c r="AB800" s="1086"/>
      <c r="AC800" s="1086"/>
      <c r="AD800" s="1086"/>
      <c r="AE800" s="1086"/>
      <c r="AF800" s="1086"/>
    </row>
    <row r="801">
      <c r="A801" s="1086"/>
      <c r="B801" s="1086"/>
      <c r="C801" s="1086"/>
      <c r="D801" s="1086"/>
      <c r="E801" s="1086"/>
      <c r="F801" s="1076"/>
      <c r="G801" s="1142"/>
      <c r="H801" s="1076"/>
      <c r="I801" s="1086"/>
      <c r="J801" s="1103"/>
      <c r="K801" s="1103"/>
      <c r="L801" s="1103"/>
      <c r="M801" s="1103"/>
      <c r="N801" s="1103"/>
      <c r="O801" s="1103"/>
      <c r="P801" s="1103"/>
      <c r="Q801" s="1086"/>
      <c r="R801" s="1086"/>
      <c r="S801" s="1086"/>
      <c r="T801" s="1086"/>
      <c r="U801" s="1086"/>
      <c r="V801" s="1086"/>
      <c r="W801" s="1086"/>
      <c r="X801" s="1086"/>
      <c r="Y801" s="1086"/>
      <c r="Z801" s="1086"/>
      <c r="AA801" s="1086"/>
      <c r="AB801" s="1086"/>
      <c r="AC801" s="1086"/>
      <c r="AD801" s="1086"/>
      <c r="AE801" s="1086"/>
      <c r="AF801" s="1086"/>
    </row>
    <row r="802">
      <c r="A802" s="1086"/>
      <c r="B802" s="1086"/>
      <c r="C802" s="1086"/>
      <c r="D802" s="1086"/>
      <c r="E802" s="1086"/>
      <c r="F802" s="1076"/>
      <c r="G802" s="1142"/>
      <c r="H802" s="1076"/>
      <c r="I802" s="1086"/>
      <c r="J802" s="1103"/>
      <c r="K802" s="1103"/>
      <c r="L802" s="1103"/>
      <c r="M802" s="1103"/>
      <c r="N802" s="1103"/>
      <c r="O802" s="1103"/>
      <c r="P802" s="1103"/>
      <c r="Q802" s="1086"/>
      <c r="R802" s="1086"/>
      <c r="S802" s="1086"/>
      <c r="T802" s="1086"/>
      <c r="U802" s="1086"/>
      <c r="V802" s="1086"/>
      <c r="W802" s="1086"/>
      <c r="X802" s="1086"/>
      <c r="Y802" s="1086"/>
      <c r="Z802" s="1086"/>
      <c r="AA802" s="1086"/>
      <c r="AB802" s="1086"/>
      <c r="AC802" s="1086"/>
      <c r="AD802" s="1086"/>
      <c r="AE802" s="1086"/>
      <c r="AF802" s="1086"/>
    </row>
    <row r="803">
      <c r="A803" s="1086"/>
      <c r="B803" s="1086"/>
      <c r="C803" s="1086"/>
      <c r="D803" s="1086"/>
      <c r="E803" s="1086"/>
      <c r="F803" s="1076"/>
      <c r="G803" s="1142"/>
      <c r="H803" s="1076"/>
      <c r="I803" s="1086"/>
      <c r="J803" s="1103"/>
      <c r="K803" s="1103"/>
      <c r="L803" s="1103"/>
      <c r="M803" s="1103"/>
      <c r="N803" s="1103"/>
      <c r="O803" s="1103"/>
      <c r="P803" s="1103"/>
      <c r="Q803" s="1086"/>
      <c r="R803" s="1086"/>
      <c r="S803" s="1086"/>
      <c r="T803" s="1086"/>
      <c r="U803" s="1086"/>
      <c r="V803" s="1086"/>
      <c r="W803" s="1086"/>
      <c r="X803" s="1086"/>
      <c r="Y803" s="1086"/>
      <c r="Z803" s="1086"/>
      <c r="AA803" s="1086"/>
      <c r="AB803" s="1086"/>
      <c r="AC803" s="1086"/>
      <c r="AD803" s="1086"/>
      <c r="AE803" s="1086"/>
      <c r="AF803" s="1086"/>
    </row>
    <row r="804">
      <c r="A804" s="1086"/>
      <c r="B804" s="1086"/>
      <c r="C804" s="1086"/>
      <c r="D804" s="1086"/>
      <c r="E804" s="1086"/>
      <c r="F804" s="1076"/>
      <c r="G804" s="1142"/>
      <c r="H804" s="1076"/>
      <c r="I804" s="1086"/>
      <c r="J804" s="1103"/>
      <c r="K804" s="1103"/>
      <c r="L804" s="1103"/>
      <c r="M804" s="1103"/>
      <c r="N804" s="1103"/>
      <c r="O804" s="1103"/>
      <c r="P804" s="1103"/>
      <c r="Q804" s="1086"/>
      <c r="R804" s="1086"/>
      <c r="S804" s="1086"/>
      <c r="T804" s="1086"/>
      <c r="U804" s="1086"/>
      <c r="V804" s="1086"/>
      <c r="W804" s="1086"/>
      <c r="X804" s="1086"/>
      <c r="Y804" s="1086"/>
      <c r="Z804" s="1086"/>
      <c r="AA804" s="1086"/>
      <c r="AB804" s="1086"/>
      <c r="AC804" s="1086"/>
      <c r="AD804" s="1086"/>
      <c r="AE804" s="1086"/>
      <c r="AF804" s="1086"/>
    </row>
    <row r="805">
      <c r="A805" s="1086"/>
      <c r="B805" s="1086"/>
      <c r="C805" s="1086"/>
      <c r="D805" s="1086"/>
      <c r="E805" s="1086"/>
      <c r="F805" s="1076"/>
      <c r="G805" s="1142"/>
      <c r="H805" s="1076"/>
      <c r="I805" s="1086"/>
      <c r="J805" s="1103"/>
      <c r="K805" s="1103"/>
      <c r="L805" s="1103"/>
      <c r="M805" s="1103"/>
      <c r="N805" s="1103"/>
      <c r="O805" s="1103"/>
      <c r="P805" s="1103"/>
      <c r="Q805" s="1086"/>
      <c r="R805" s="1086"/>
      <c r="S805" s="1086"/>
      <c r="T805" s="1086"/>
      <c r="U805" s="1086"/>
      <c r="V805" s="1086"/>
      <c r="W805" s="1086"/>
      <c r="X805" s="1086"/>
      <c r="Y805" s="1086"/>
      <c r="Z805" s="1086"/>
      <c r="AA805" s="1086"/>
      <c r="AB805" s="1086"/>
      <c r="AC805" s="1086"/>
      <c r="AD805" s="1086"/>
      <c r="AE805" s="1086"/>
      <c r="AF805" s="1086"/>
    </row>
    <row r="806">
      <c r="A806" s="1086"/>
      <c r="B806" s="1086"/>
      <c r="C806" s="1086"/>
      <c r="D806" s="1086"/>
      <c r="E806" s="1086"/>
      <c r="F806" s="1076"/>
      <c r="G806" s="1142"/>
      <c r="H806" s="1076"/>
      <c r="I806" s="1086"/>
      <c r="J806" s="1103"/>
      <c r="K806" s="1103"/>
      <c r="L806" s="1103"/>
      <c r="M806" s="1103"/>
      <c r="N806" s="1103"/>
      <c r="O806" s="1103"/>
      <c r="P806" s="1103"/>
      <c r="Q806" s="1086"/>
      <c r="R806" s="1086"/>
      <c r="S806" s="1086"/>
      <c r="T806" s="1086"/>
      <c r="U806" s="1086"/>
      <c r="V806" s="1086"/>
      <c r="W806" s="1086"/>
      <c r="X806" s="1086"/>
      <c r="Y806" s="1086"/>
      <c r="Z806" s="1086"/>
      <c r="AA806" s="1086"/>
      <c r="AB806" s="1086"/>
      <c r="AC806" s="1086"/>
      <c r="AD806" s="1086"/>
      <c r="AE806" s="1086"/>
      <c r="AF806" s="1086"/>
    </row>
    <row r="807">
      <c r="A807" s="1086"/>
      <c r="B807" s="1086"/>
      <c r="C807" s="1086"/>
      <c r="D807" s="1086"/>
      <c r="E807" s="1086"/>
      <c r="F807" s="1076"/>
      <c r="G807" s="1142"/>
      <c r="H807" s="1076"/>
      <c r="I807" s="1086"/>
      <c r="J807" s="1103"/>
      <c r="K807" s="1103"/>
      <c r="L807" s="1103"/>
      <c r="M807" s="1103"/>
      <c r="N807" s="1103"/>
      <c r="O807" s="1103"/>
      <c r="P807" s="1103"/>
      <c r="Q807" s="1086"/>
      <c r="R807" s="1086"/>
      <c r="S807" s="1086"/>
      <c r="T807" s="1086"/>
      <c r="U807" s="1086"/>
      <c r="V807" s="1086"/>
      <c r="W807" s="1086"/>
      <c r="X807" s="1086"/>
      <c r="Y807" s="1086"/>
      <c r="Z807" s="1086"/>
      <c r="AA807" s="1086"/>
      <c r="AB807" s="1086"/>
      <c r="AC807" s="1086"/>
      <c r="AD807" s="1086"/>
      <c r="AE807" s="1086"/>
      <c r="AF807" s="1086"/>
    </row>
    <row r="808">
      <c r="A808" s="1086"/>
      <c r="B808" s="1086"/>
      <c r="C808" s="1086"/>
      <c r="D808" s="1086"/>
      <c r="E808" s="1086"/>
      <c r="F808" s="1076"/>
      <c r="G808" s="1142"/>
      <c r="H808" s="1076"/>
      <c r="I808" s="1086"/>
      <c r="J808" s="1103"/>
      <c r="K808" s="1103"/>
      <c r="L808" s="1103"/>
      <c r="M808" s="1103"/>
      <c r="N808" s="1103"/>
      <c r="O808" s="1103"/>
      <c r="P808" s="1103"/>
      <c r="Q808" s="1086"/>
      <c r="R808" s="1086"/>
      <c r="S808" s="1086"/>
      <c r="T808" s="1086"/>
      <c r="U808" s="1086"/>
      <c r="V808" s="1086"/>
      <c r="W808" s="1086"/>
      <c r="X808" s="1086"/>
      <c r="Y808" s="1086"/>
      <c r="Z808" s="1086"/>
      <c r="AA808" s="1086"/>
      <c r="AB808" s="1086"/>
      <c r="AC808" s="1086"/>
      <c r="AD808" s="1086"/>
      <c r="AE808" s="1086"/>
      <c r="AF808" s="1086"/>
    </row>
    <row r="809">
      <c r="A809" s="1086"/>
      <c r="B809" s="1086"/>
      <c r="C809" s="1086"/>
      <c r="D809" s="1086"/>
      <c r="E809" s="1086"/>
      <c r="F809" s="1076"/>
      <c r="G809" s="1142"/>
      <c r="H809" s="1076"/>
      <c r="I809" s="1086"/>
      <c r="J809" s="1103"/>
      <c r="K809" s="1103"/>
      <c r="L809" s="1103"/>
      <c r="M809" s="1103"/>
      <c r="N809" s="1103"/>
      <c r="O809" s="1103"/>
      <c r="P809" s="1103"/>
      <c r="Q809" s="1086"/>
      <c r="R809" s="1086"/>
      <c r="S809" s="1086"/>
      <c r="T809" s="1086"/>
      <c r="U809" s="1086"/>
      <c r="V809" s="1086"/>
      <c r="W809" s="1086"/>
      <c r="X809" s="1086"/>
      <c r="Y809" s="1086"/>
      <c r="Z809" s="1086"/>
      <c r="AA809" s="1086"/>
      <c r="AB809" s="1086"/>
      <c r="AC809" s="1086"/>
      <c r="AD809" s="1086"/>
      <c r="AE809" s="1086"/>
      <c r="AF809" s="1086"/>
    </row>
    <row r="810">
      <c r="A810" s="1086"/>
      <c r="B810" s="1086"/>
      <c r="C810" s="1086"/>
      <c r="D810" s="1086"/>
      <c r="E810" s="1086"/>
      <c r="F810" s="1076"/>
      <c r="G810" s="1142"/>
      <c r="H810" s="1076"/>
      <c r="I810" s="1086"/>
      <c r="J810" s="1103"/>
      <c r="K810" s="1103"/>
      <c r="L810" s="1103"/>
      <c r="M810" s="1103"/>
      <c r="N810" s="1103"/>
      <c r="O810" s="1103"/>
      <c r="P810" s="1103"/>
      <c r="Q810" s="1086"/>
      <c r="R810" s="1086"/>
      <c r="S810" s="1086"/>
      <c r="T810" s="1086"/>
      <c r="U810" s="1086"/>
      <c r="V810" s="1086"/>
      <c r="W810" s="1086"/>
      <c r="X810" s="1086"/>
      <c r="Y810" s="1086"/>
      <c r="Z810" s="1086"/>
      <c r="AA810" s="1086"/>
      <c r="AB810" s="1086"/>
      <c r="AC810" s="1086"/>
      <c r="AD810" s="1086"/>
      <c r="AE810" s="1086"/>
      <c r="AF810" s="1086"/>
    </row>
    <row r="811">
      <c r="A811" s="1086"/>
      <c r="B811" s="1086"/>
      <c r="C811" s="1086"/>
      <c r="D811" s="1086"/>
      <c r="E811" s="1086"/>
      <c r="F811" s="1076"/>
      <c r="G811" s="1142"/>
      <c r="H811" s="1076"/>
      <c r="I811" s="1086"/>
      <c r="J811" s="1103"/>
      <c r="K811" s="1103"/>
      <c r="L811" s="1103"/>
      <c r="M811" s="1103"/>
      <c r="N811" s="1103"/>
      <c r="O811" s="1103"/>
      <c r="P811" s="1103"/>
      <c r="Q811" s="1086"/>
      <c r="R811" s="1086"/>
      <c r="S811" s="1086"/>
      <c r="T811" s="1086"/>
      <c r="U811" s="1086"/>
      <c r="V811" s="1086"/>
      <c r="W811" s="1086"/>
      <c r="X811" s="1086"/>
      <c r="Y811" s="1086"/>
      <c r="Z811" s="1086"/>
      <c r="AA811" s="1086"/>
      <c r="AB811" s="1086"/>
      <c r="AC811" s="1086"/>
      <c r="AD811" s="1086"/>
      <c r="AE811" s="1086"/>
      <c r="AF811" s="1086"/>
    </row>
    <row r="812">
      <c r="A812" s="1086"/>
      <c r="B812" s="1086"/>
      <c r="C812" s="1086"/>
      <c r="D812" s="1086"/>
      <c r="E812" s="1086"/>
      <c r="F812" s="1076"/>
      <c r="G812" s="1142"/>
      <c r="H812" s="1076"/>
      <c r="I812" s="1086"/>
      <c r="J812" s="1103"/>
      <c r="K812" s="1103"/>
      <c r="L812" s="1103"/>
      <c r="M812" s="1103"/>
      <c r="N812" s="1103"/>
      <c r="O812" s="1103"/>
      <c r="P812" s="1103"/>
      <c r="Q812" s="1086"/>
      <c r="R812" s="1086"/>
      <c r="S812" s="1086"/>
      <c r="T812" s="1086"/>
      <c r="U812" s="1086"/>
      <c r="V812" s="1086"/>
      <c r="W812" s="1086"/>
      <c r="X812" s="1086"/>
      <c r="Y812" s="1086"/>
      <c r="Z812" s="1086"/>
      <c r="AA812" s="1086"/>
      <c r="AB812" s="1086"/>
      <c r="AC812" s="1086"/>
      <c r="AD812" s="1086"/>
      <c r="AE812" s="1086"/>
      <c r="AF812" s="1086"/>
    </row>
    <row r="813">
      <c r="A813" s="1086"/>
      <c r="B813" s="1086"/>
      <c r="C813" s="1086"/>
      <c r="D813" s="1086"/>
      <c r="E813" s="1086"/>
      <c r="F813" s="1076"/>
      <c r="G813" s="1142"/>
      <c r="H813" s="1076"/>
      <c r="I813" s="1086"/>
      <c r="J813" s="1103"/>
      <c r="K813" s="1103"/>
      <c r="L813" s="1103"/>
      <c r="M813" s="1103"/>
      <c r="N813" s="1103"/>
      <c r="O813" s="1103"/>
      <c r="P813" s="1103"/>
      <c r="Q813" s="1086"/>
      <c r="R813" s="1086"/>
      <c r="S813" s="1086"/>
      <c r="T813" s="1086"/>
      <c r="U813" s="1086"/>
      <c r="V813" s="1086"/>
      <c r="W813" s="1086"/>
      <c r="X813" s="1086"/>
      <c r="Y813" s="1086"/>
      <c r="Z813" s="1086"/>
      <c r="AA813" s="1086"/>
      <c r="AB813" s="1086"/>
      <c r="AC813" s="1086"/>
      <c r="AD813" s="1086"/>
      <c r="AE813" s="1086"/>
      <c r="AF813" s="1086"/>
    </row>
    <row r="814">
      <c r="A814" s="1086"/>
      <c r="B814" s="1086"/>
      <c r="C814" s="1086"/>
      <c r="D814" s="1086"/>
      <c r="E814" s="1086"/>
      <c r="F814" s="1076"/>
      <c r="G814" s="1142"/>
      <c r="H814" s="1076"/>
      <c r="I814" s="1086"/>
      <c r="J814" s="1103"/>
      <c r="K814" s="1103"/>
      <c r="L814" s="1103"/>
      <c r="M814" s="1103"/>
      <c r="N814" s="1103"/>
      <c r="O814" s="1103"/>
      <c r="P814" s="1103"/>
      <c r="Q814" s="1086"/>
      <c r="R814" s="1086"/>
      <c r="S814" s="1086"/>
      <c r="T814" s="1086"/>
      <c r="U814" s="1086"/>
      <c r="V814" s="1086"/>
      <c r="W814" s="1086"/>
      <c r="X814" s="1086"/>
      <c r="Y814" s="1086"/>
      <c r="Z814" s="1086"/>
      <c r="AA814" s="1086"/>
      <c r="AB814" s="1086"/>
      <c r="AC814" s="1086"/>
      <c r="AD814" s="1086"/>
      <c r="AE814" s="1086"/>
      <c r="AF814" s="1086"/>
    </row>
    <row r="815">
      <c r="A815" s="1086"/>
      <c r="B815" s="1086"/>
      <c r="C815" s="1086"/>
      <c r="D815" s="1086"/>
      <c r="E815" s="1086"/>
      <c r="F815" s="1076"/>
      <c r="G815" s="1142"/>
      <c r="H815" s="1076"/>
      <c r="I815" s="1086"/>
      <c r="J815" s="1103"/>
      <c r="K815" s="1103"/>
      <c r="L815" s="1103"/>
      <c r="M815" s="1103"/>
      <c r="N815" s="1103"/>
      <c r="O815" s="1103"/>
      <c r="P815" s="1103"/>
      <c r="Q815" s="1086"/>
      <c r="R815" s="1086"/>
      <c r="S815" s="1086"/>
      <c r="T815" s="1086"/>
      <c r="U815" s="1086"/>
      <c r="V815" s="1086"/>
      <c r="W815" s="1086"/>
      <c r="X815" s="1086"/>
      <c r="Y815" s="1086"/>
      <c r="Z815" s="1086"/>
      <c r="AA815" s="1086"/>
      <c r="AB815" s="1086"/>
      <c r="AC815" s="1086"/>
      <c r="AD815" s="1086"/>
      <c r="AE815" s="1086"/>
      <c r="AF815" s="1086"/>
    </row>
    <row r="816">
      <c r="A816" s="1086"/>
      <c r="B816" s="1086"/>
      <c r="C816" s="1086"/>
      <c r="D816" s="1086"/>
      <c r="E816" s="1086"/>
      <c r="F816" s="1076"/>
      <c r="G816" s="1142"/>
      <c r="H816" s="1076"/>
      <c r="I816" s="1086"/>
      <c r="J816" s="1103"/>
      <c r="K816" s="1103"/>
      <c r="L816" s="1103"/>
      <c r="M816" s="1103"/>
      <c r="N816" s="1103"/>
      <c r="O816" s="1103"/>
      <c r="P816" s="1103"/>
      <c r="Q816" s="1086"/>
      <c r="R816" s="1086"/>
      <c r="S816" s="1086"/>
      <c r="T816" s="1086"/>
      <c r="U816" s="1086"/>
      <c r="V816" s="1086"/>
      <c r="W816" s="1086"/>
      <c r="X816" s="1086"/>
      <c r="Y816" s="1086"/>
      <c r="Z816" s="1086"/>
      <c r="AA816" s="1086"/>
      <c r="AB816" s="1086"/>
      <c r="AC816" s="1086"/>
      <c r="AD816" s="1086"/>
      <c r="AE816" s="1086"/>
      <c r="AF816" s="1086"/>
    </row>
    <row r="817">
      <c r="A817" s="1086"/>
      <c r="B817" s="1086"/>
      <c r="C817" s="1086"/>
      <c r="D817" s="1086"/>
      <c r="E817" s="1086"/>
      <c r="F817" s="1076"/>
      <c r="G817" s="1142"/>
      <c r="H817" s="1076"/>
      <c r="I817" s="1086"/>
      <c r="J817" s="1103"/>
      <c r="K817" s="1103"/>
      <c r="L817" s="1103"/>
      <c r="M817" s="1103"/>
      <c r="N817" s="1103"/>
      <c r="O817" s="1103"/>
      <c r="P817" s="1103"/>
      <c r="Q817" s="1086"/>
      <c r="R817" s="1086"/>
      <c r="S817" s="1086"/>
      <c r="T817" s="1086"/>
      <c r="U817" s="1086"/>
      <c r="V817" s="1086"/>
      <c r="W817" s="1086"/>
      <c r="X817" s="1086"/>
      <c r="Y817" s="1086"/>
      <c r="Z817" s="1086"/>
      <c r="AA817" s="1086"/>
      <c r="AB817" s="1086"/>
      <c r="AC817" s="1086"/>
      <c r="AD817" s="1086"/>
      <c r="AE817" s="1086"/>
      <c r="AF817" s="1086"/>
    </row>
    <row r="818">
      <c r="A818" s="1086"/>
      <c r="B818" s="1086"/>
      <c r="C818" s="1086"/>
      <c r="D818" s="1086"/>
      <c r="E818" s="1086"/>
      <c r="F818" s="1076"/>
      <c r="G818" s="1142"/>
      <c r="H818" s="1076"/>
      <c r="I818" s="1086"/>
      <c r="J818" s="1103"/>
      <c r="K818" s="1103"/>
      <c r="L818" s="1103"/>
      <c r="M818" s="1103"/>
      <c r="N818" s="1103"/>
      <c r="O818" s="1103"/>
      <c r="P818" s="1103"/>
      <c r="Q818" s="1086"/>
      <c r="R818" s="1086"/>
      <c r="S818" s="1086"/>
      <c r="T818" s="1086"/>
      <c r="U818" s="1086"/>
      <c r="V818" s="1086"/>
      <c r="W818" s="1086"/>
      <c r="X818" s="1086"/>
      <c r="Y818" s="1086"/>
      <c r="Z818" s="1086"/>
      <c r="AA818" s="1086"/>
      <c r="AB818" s="1086"/>
      <c r="AC818" s="1086"/>
      <c r="AD818" s="1086"/>
      <c r="AE818" s="1086"/>
      <c r="AF818" s="1086"/>
    </row>
    <row r="819">
      <c r="A819" s="1086"/>
      <c r="B819" s="1086"/>
      <c r="C819" s="1086"/>
      <c r="D819" s="1086"/>
      <c r="E819" s="1086"/>
      <c r="F819" s="1076"/>
      <c r="G819" s="1142"/>
      <c r="H819" s="1076"/>
      <c r="I819" s="1086"/>
      <c r="J819" s="1103"/>
      <c r="K819" s="1103"/>
      <c r="L819" s="1103"/>
      <c r="M819" s="1103"/>
      <c r="N819" s="1103"/>
      <c r="O819" s="1103"/>
      <c r="P819" s="1103"/>
      <c r="Q819" s="1086"/>
      <c r="R819" s="1086"/>
      <c r="S819" s="1086"/>
      <c r="T819" s="1086"/>
      <c r="U819" s="1086"/>
      <c r="V819" s="1086"/>
      <c r="W819" s="1086"/>
      <c r="X819" s="1086"/>
      <c r="Y819" s="1086"/>
      <c r="Z819" s="1086"/>
      <c r="AA819" s="1086"/>
      <c r="AB819" s="1086"/>
      <c r="AC819" s="1086"/>
      <c r="AD819" s="1086"/>
      <c r="AE819" s="1086"/>
      <c r="AF819" s="1086"/>
    </row>
    <row r="820">
      <c r="A820" s="1086"/>
      <c r="B820" s="1086"/>
      <c r="C820" s="1086"/>
      <c r="D820" s="1086"/>
      <c r="E820" s="1086"/>
      <c r="F820" s="1076"/>
      <c r="G820" s="1142"/>
      <c r="H820" s="1076"/>
      <c r="I820" s="1086"/>
      <c r="J820" s="1103"/>
      <c r="K820" s="1103"/>
      <c r="L820" s="1103"/>
      <c r="M820" s="1103"/>
      <c r="N820" s="1103"/>
      <c r="O820" s="1103"/>
      <c r="P820" s="1103"/>
      <c r="Q820" s="1086"/>
      <c r="R820" s="1086"/>
      <c r="S820" s="1086"/>
      <c r="T820" s="1086"/>
      <c r="U820" s="1086"/>
      <c r="V820" s="1086"/>
      <c r="W820" s="1086"/>
      <c r="X820" s="1086"/>
      <c r="Y820" s="1086"/>
      <c r="Z820" s="1086"/>
      <c r="AA820" s="1086"/>
      <c r="AB820" s="1086"/>
      <c r="AC820" s="1086"/>
      <c r="AD820" s="1086"/>
      <c r="AE820" s="1086"/>
      <c r="AF820" s="1086"/>
    </row>
    <row r="821">
      <c r="A821" s="1086"/>
      <c r="B821" s="1086"/>
      <c r="C821" s="1086"/>
      <c r="D821" s="1086"/>
      <c r="E821" s="1086"/>
      <c r="F821" s="1076"/>
      <c r="G821" s="1142"/>
      <c r="H821" s="1076"/>
      <c r="I821" s="1086"/>
      <c r="J821" s="1103"/>
      <c r="K821" s="1103"/>
      <c r="L821" s="1103"/>
      <c r="M821" s="1103"/>
      <c r="N821" s="1103"/>
      <c r="O821" s="1103"/>
      <c r="P821" s="1103"/>
      <c r="Q821" s="1086"/>
      <c r="R821" s="1086"/>
      <c r="S821" s="1086"/>
      <c r="T821" s="1086"/>
      <c r="U821" s="1086"/>
      <c r="V821" s="1086"/>
      <c r="W821" s="1086"/>
      <c r="X821" s="1086"/>
      <c r="Y821" s="1086"/>
      <c r="Z821" s="1086"/>
      <c r="AA821" s="1086"/>
      <c r="AB821" s="1086"/>
      <c r="AC821" s="1086"/>
      <c r="AD821" s="1086"/>
      <c r="AE821" s="1086"/>
      <c r="AF821" s="1086"/>
    </row>
    <row r="822">
      <c r="A822" s="1086"/>
      <c r="B822" s="1086"/>
      <c r="C822" s="1086"/>
      <c r="D822" s="1086"/>
      <c r="E822" s="1086"/>
      <c r="F822" s="1076"/>
      <c r="G822" s="1142"/>
      <c r="H822" s="1076"/>
      <c r="I822" s="1086"/>
      <c r="J822" s="1103"/>
      <c r="K822" s="1103"/>
      <c r="L822" s="1103"/>
      <c r="M822" s="1103"/>
      <c r="N822" s="1103"/>
      <c r="O822" s="1103"/>
      <c r="P822" s="1103"/>
      <c r="Q822" s="1086"/>
      <c r="R822" s="1086"/>
      <c r="S822" s="1086"/>
      <c r="T822" s="1086"/>
      <c r="U822" s="1086"/>
      <c r="V822" s="1086"/>
      <c r="W822" s="1086"/>
      <c r="X822" s="1086"/>
      <c r="Y822" s="1086"/>
      <c r="Z822" s="1086"/>
      <c r="AA822" s="1086"/>
      <c r="AB822" s="1086"/>
      <c r="AC822" s="1086"/>
      <c r="AD822" s="1086"/>
      <c r="AE822" s="1086"/>
      <c r="AF822" s="1086"/>
    </row>
    <row r="823">
      <c r="A823" s="1086"/>
      <c r="B823" s="1086"/>
      <c r="C823" s="1086"/>
      <c r="D823" s="1086"/>
      <c r="E823" s="1086"/>
      <c r="F823" s="1076"/>
      <c r="G823" s="1142"/>
      <c r="H823" s="1076"/>
      <c r="I823" s="1086"/>
      <c r="J823" s="1103"/>
      <c r="K823" s="1103"/>
      <c r="L823" s="1103"/>
      <c r="M823" s="1103"/>
      <c r="N823" s="1103"/>
      <c r="O823" s="1103"/>
      <c r="P823" s="1103"/>
      <c r="Q823" s="1086"/>
      <c r="R823" s="1086"/>
      <c r="S823" s="1086"/>
      <c r="T823" s="1086"/>
      <c r="U823" s="1086"/>
      <c r="V823" s="1086"/>
      <c r="W823" s="1086"/>
      <c r="X823" s="1086"/>
      <c r="Y823" s="1086"/>
      <c r="Z823" s="1086"/>
      <c r="AA823" s="1086"/>
      <c r="AB823" s="1086"/>
      <c r="AC823" s="1086"/>
      <c r="AD823" s="1086"/>
      <c r="AE823" s="1086"/>
      <c r="AF823" s="1086"/>
    </row>
    <row r="824">
      <c r="A824" s="1086"/>
      <c r="B824" s="1086"/>
      <c r="C824" s="1086"/>
      <c r="D824" s="1086"/>
      <c r="E824" s="1086"/>
      <c r="F824" s="1076"/>
      <c r="G824" s="1142"/>
      <c r="H824" s="1076"/>
      <c r="I824" s="1086"/>
      <c r="J824" s="1103"/>
      <c r="K824" s="1103"/>
      <c r="L824" s="1103"/>
      <c r="M824" s="1103"/>
      <c r="N824" s="1103"/>
      <c r="O824" s="1103"/>
      <c r="P824" s="1103"/>
      <c r="Q824" s="1086"/>
      <c r="R824" s="1086"/>
      <c r="S824" s="1086"/>
      <c r="T824" s="1086"/>
      <c r="U824" s="1086"/>
      <c r="V824" s="1086"/>
      <c r="W824" s="1086"/>
      <c r="X824" s="1086"/>
      <c r="Y824" s="1086"/>
      <c r="Z824" s="1086"/>
      <c r="AA824" s="1086"/>
      <c r="AB824" s="1086"/>
      <c r="AC824" s="1086"/>
      <c r="AD824" s="1086"/>
      <c r="AE824" s="1086"/>
      <c r="AF824" s="1086"/>
    </row>
    <row r="825">
      <c r="A825" s="1086"/>
      <c r="B825" s="1086"/>
      <c r="C825" s="1086"/>
      <c r="D825" s="1086"/>
      <c r="E825" s="1086"/>
      <c r="F825" s="1076"/>
      <c r="G825" s="1142"/>
      <c r="H825" s="1076"/>
      <c r="I825" s="1086"/>
      <c r="J825" s="1103"/>
      <c r="K825" s="1103"/>
      <c r="L825" s="1103"/>
      <c r="M825" s="1103"/>
      <c r="N825" s="1103"/>
      <c r="O825" s="1103"/>
      <c r="P825" s="1103"/>
      <c r="Q825" s="1086"/>
      <c r="R825" s="1086"/>
      <c r="S825" s="1086"/>
      <c r="T825" s="1086"/>
      <c r="U825" s="1086"/>
      <c r="V825" s="1086"/>
      <c r="W825" s="1086"/>
      <c r="X825" s="1086"/>
      <c r="Y825" s="1086"/>
      <c r="Z825" s="1086"/>
      <c r="AA825" s="1086"/>
      <c r="AB825" s="1086"/>
      <c r="AC825" s="1086"/>
      <c r="AD825" s="1086"/>
      <c r="AE825" s="1086"/>
      <c r="AF825" s="1086"/>
    </row>
    <row r="826">
      <c r="A826" s="1086"/>
      <c r="B826" s="1086"/>
      <c r="C826" s="1086"/>
      <c r="D826" s="1086"/>
      <c r="E826" s="1086"/>
      <c r="F826" s="1076"/>
      <c r="G826" s="1142"/>
      <c r="H826" s="1076"/>
      <c r="I826" s="1086"/>
      <c r="J826" s="1103"/>
      <c r="K826" s="1103"/>
      <c r="L826" s="1103"/>
      <c r="M826" s="1103"/>
      <c r="N826" s="1103"/>
      <c r="O826" s="1103"/>
      <c r="P826" s="1103"/>
      <c r="Q826" s="1086"/>
      <c r="R826" s="1086"/>
      <c r="S826" s="1086"/>
      <c r="T826" s="1086"/>
      <c r="U826" s="1086"/>
      <c r="V826" s="1086"/>
      <c r="W826" s="1086"/>
      <c r="X826" s="1086"/>
      <c r="Y826" s="1086"/>
      <c r="Z826" s="1086"/>
      <c r="AA826" s="1086"/>
      <c r="AB826" s="1086"/>
      <c r="AC826" s="1086"/>
      <c r="AD826" s="1086"/>
      <c r="AE826" s="1086"/>
      <c r="AF826" s="1086"/>
    </row>
    <row r="827">
      <c r="A827" s="1086"/>
      <c r="B827" s="1086"/>
      <c r="C827" s="1086"/>
      <c r="D827" s="1086"/>
      <c r="E827" s="1086"/>
      <c r="F827" s="1076"/>
      <c r="G827" s="1142"/>
      <c r="H827" s="1076"/>
      <c r="I827" s="1086"/>
      <c r="J827" s="1103"/>
      <c r="K827" s="1103"/>
      <c r="L827" s="1103"/>
      <c r="M827" s="1103"/>
      <c r="N827" s="1103"/>
      <c r="O827" s="1103"/>
      <c r="P827" s="1103"/>
      <c r="Q827" s="1086"/>
      <c r="R827" s="1086"/>
      <c r="S827" s="1086"/>
      <c r="T827" s="1086"/>
      <c r="U827" s="1086"/>
      <c r="V827" s="1086"/>
      <c r="W827" s="1086"/>
      <c r="X827" s="1086"/>
      <c r="Y827" s="1086"/>
      <c r="Z827" s="1086"/>
      <c r="AA827" s="1086"/>
      <c r="AB827" s="1086"/>
      <c r="AC827" s="1086"/>
      <c r="AD827" s="1086"/>
      <c r="AE827" s="1086"/>
      <c r="AF827" s="1086"/>
    </row>
    <row r="828">
      <c r="A828" s="1086"/>
      <c r="B828" s="1086"/>
      <c r="C828" s="1086"/>
      <c r="D828" s="1086"/>
      <c r="E828" s="1086"/>
      <c r="F828" s="1076"/>
      <c r="G828" s="1142"/>
      <c r="H828" s="1076"/>
      <c r="I828" s="1086"/>
      <c r="J828" s="1103"/>
      <c r="K828" s="1103"/>
      <c r="L828" s="1103"/>
      <c r="M828" s="1103"/>
      <c r="N828" s="1103"/>
      <c r="O828" s="1103"/>
      <c r="P828" s="1103"/>
      <c r="Q828" s="1086"/>
      <c r="R828" s="1086"/>
      <c r="S828" s="1086"/>
      <c r="T828" s="1086"/>
      <c r="U828" s="1086"/>
      <c r="V828" s="1086"/>
      <c r="W828" s="1086"/>
      <c r="X828" s="1086"/>
      <c r="Y828" s="1086"/>
      <c r="Z828" s="1086"/>
      <c r="AA828" s="1086"/>
      <c r="AB828" s="1086"/>
      <c r="AC828" s="1086"/>
      <c r="AD828" s="1086"/>
      <c r="AE828" s="1086"/>
      <c r="AF828" s="1086"/>
    </row>
    <row r="829">
      <c r="A829" s="1086"/>
      <c r="B829" s="1086"/>
      <c r="C829" s="1086"/>
      <c r="D829" s="1086"/>
      <c r="E829" s="1086"/>
      <c r="F829" s="1076"/>
      <c r="G829" s="1142"/>
      <c r="H829" s="1076"/>
      <c r="I829" s="1086"/>
      <c r="J829" s="1103"/>
      <c r="K829" s="1103"/>
      <c r="L829" s="1103"/>
      <c r="M829" s="1103"/>
      <c r="N829" s="1103"/>
      <c r="O829" s="1103"/>
      <c r="P829" s="1103"/>
      <c r="Q829" s="1086"/>
      <c r="R829" s="1086"/>
      <c r="S829" s="1086"/>
      <c r="T829" s="1086"/>
      <c r="U829" s="1086"/>
      <c r="V829" s="1086"/>
      <c r="W829" s="1086"/>
      <c r="X829" s="1086"/>
      <c r="Y829" s="1086"/>
      <c r="Z829" s="1086"/>
      <c r="AA829" s="1086"/>
      <c r="AB829" s="1086"/>
      <c r="AC829" s="1086"/>
      <c r="AD829" s="1086"/>
      <c r="AE829" s="1086"/>
      <c r="AF829" s="1086"/>
    </row>
    <row r="830">
      <c r="A830" s="1086"/>
      <c r="B830" s="1086"/>
      <c r="C830" s="1086"/>
      <c r="D830" s="1086"/>
      <c r="E830" s="1086"/>
      <c r="F830" s="1076"/>
      <c r="G830" s="1142"/>
      <c r="H830" s="1076"/>
      <c r="I830" s="1086"/>
      <c r="J830" s="1103"/>
      <c r="K830" s="1103"/>
      <c r="L830" s="1103"/>
      <c r="M830" s="1103"/>
      <c r="N830" s="1103"/>
      <c r="O830" s="1103"/>
      <c r="P830" s="1103"/>
      <c r="Q830" s="1086"/>
      <c r="R830" s="1086"/>
      <c r="S830" s="1086"/>
      <c r="T830" s="1086"/>
      <c r="U830" s="1086"/>
      <c r="V830" s="1086"/>
      <c r="W830" s="1086"/>
      <c r="X830" s="1086"/>
      <c r="Y830" s="1086"/>
      <c r="Z830" s="1086"/>
      <c r="AA830" s="1086"/>
      <c r="AB830" s="1086"/>
      <c r="AC830" s="1086"/>
      <c r="AD830" s="1086"/>
      <c r="AE830" s="1086"/>
      <c r="AF830" s="1086"/>
    </row>
    <row r="831">
      <c r="A831" s="1086"/>
      <c r="B831" s="1086"/>
      <c r="C831" s="1086"/>
      <c r="D831" s="1086"/>
      <c r="E831" s="1086"/>
      <c r="F831" s="1076"/>
      <c r="G831" s="1142"/>
      <c r="H831" s="1076"/>
      <c r="I831" s="1086"/>
      <c r="J831" s="1103"/>
      <c r="K831" s="1103"/>
      <c r="L831" s="1103"/>
      <c r="M831" s="1103"/>
      <c r="N831" s="1103"/>
      <c r="O831" s="1103"/>
      <c r="P831" s="1103"/>
      <c r="Q831" s="1086"/>
      <c r="R831" s="1086"/>
      <c r="S831" s="1086"/>
      <c r="T831" s="1086"/>
      <c r="U831" s="1086"/>
      <c r="V831" s="1086"/>
      <c r="W831" s="1086"/>
      <c r="X831" s="1086"/>
      <c r="Y831" s="1086"/>
      <c r="Z831" s="1086"/>
      <c r="AA831" s="1086"/>
      <c r="AB831" s="1086"/>
      <c r="AC831" s="1086"/>
      <c r="AD831" s="1086"/>
      <c r="AE831" s="1086"/>
      <c r="AF831" s="1086"/>
    </row>
    <row r="832">
      <c r="A832" s="1086"/>
      <c r="B832" s="1086"/>
      <c r="C832" s="1086"/>
      <c r="D832" s="1086"/>
      <c r="E832" s="1086"/>
      <c r="F832" s="1076"/>
      <c r="G832" s="1142"/>
      <c r="H832" s="1076"/>
      <c r="I832" s="1086"/>
      <c r="J832" s="1103"/>
      <c r="K832" s="1103"/>
      <c r="L832" s="1103"/>
      <c r="M832" s="1103"/>
      <c r="N832" s="1103"/>
      <c r="O832" s="1103"/>
      <c r="P832" s="1103"/>
      <c r="Q832" s="1086"/>
      <c r="R832" s="1086"/>
      <c r="S832" s="1086"/>
      <c r="T832" s="1086"/>
      <c r="U832" s="1086"/>
      <c r="V832" s="1086"/>
      <c r="W832" s="1086"/>
      <c r="X832" s="1086"/>
      <c r="Y832" s="1086"/>
      <c r="Z832" s="1086"/>
      <c r="AA832" s="1086"/>
      <c r="AB832" s="1086"/>
      <c r="AC832" s="1086"/>
      <c r="AD832" s="1086"/>
      <c r="AE832" s="1086"/>
      <c r="AF832" s="1086"/>
    </row>
    <row r="833">
      <c r="A833" s="1086"/>
      <c r="B833" s="1086"/>
      <c r="C833" s="1086"/>
      <c r="D833" s="1086"/>
      <c r="E833" s="1086"/>
      <c r="F833" s="1076"/>
      <c r="G833" s="1142"/>
      <c r="H833" s="1076"/>
      <c r="I833" s="1086"/>
      <c r="J833" s="1103"/>
      <c r="K833" s="1103"/>
      <c r="L833" s="1103"/>
      <c r="M833" s="1103"/>
      <c r="N833" s="1103"/>
      <c r="O833" s="1103"/>
      <c r="P833" s="1103"/>
      <c r="Q833" s="1086"/>
      <c r="R833" s="1086"/>
      <c r="S833" s="1086"/>
      <c r="T833" s="1086"/>
      <c r="U833" s="1086"/>
      <c r="V833" s="1086"/>
      <c r="W833" s="1086"/>
      <c r="X833" s="1086"/>
      <c r="Y833" s="1086"/>
      <c r="Z833" s="1086"/>
      <c r="AA833" s="1086"/>
      <c r="AB833" s="1086"/>
      <c r="AC833" s="1086"/>
      <c r="AD833" s="1086"/>
      <c r="AE833" s="1086"/>
      <c r="AF833" s="1086"/>
    </row>
    <row r="834">
      <c r="A834" s="1086"/>
      <c r="B834" s="1086"/>
      <c r="C834" s="1086"/>
      <c r="D834" s="1086"/>
      <c r="E834" s="1086"/>
      <c r="F834" s="1076"/>
      <c r="G834" s="1142"/>
      <c r="H834" s="1076"/>
      <c r="I834" s="1086"/>
      <c r="J834" s="1103"/>
      <c r="K834" s="1103"/>
      <c r="L834" s="1103"/>
      <c r="M834" s="1103"/>
      <c r="N834" s="1103"/>
      <c r="O834" s="1103"/>
      <c r="P834" s="1103"/>
      <c r="Q834" s="1086"/>
      <c r="R834" s="1086"/>
      <c r="S834" s="1086"/>
      <c r="T834" s="1086"/>
      <c r="U834" s="1086"/>
      <c r="V834" s="1086"/>
      <c r="W834" s="1086"/>
      <c r="X834" s="1086"/>
      <c r="Y834" s="1086"/>
      <c r="Z834" s="1086"/>
      <c r="AA834" s="1086"/>
      <c r="AB834" s="1086"/>
      <c r="AC834" s="1086"/>
      <c r="AD834" s="1086"/>
      <c r="AE834" s="1086"/>
      <c r="AF834" s="1086"/>
    </row>
    <row r="835">
      <c r="A835" s="1086"/>
      <c r="B835" s="1086"/>
      <c r="C835" s="1086"/>
      <c r="D835" s="1086"/>
      <c r="E835" s="1086"/>
      <c r="F835" s="1076"/>
      <c r="G835" s="1142"/>
      <c r="H835" s="1076"/>
      <c r="I835" s="1086"/>
      <c r="J835" s="1103"/>
      <c r="K835" s="1103"/>
      <c r="L835" s="1103"/>
      <c r="M835" s="1103"/>
      <c r="N835" s="1103"/>
      <c r="O835" s="1103"/>
      <c r="P835" s="1103"/>
      <c r="Q835" s="1086"/>
      <c r="R835" s="1086"/>
      <c r="S835" s="1086"/>
      <c r="T835" s="1086"/>
      <c r="U835" s="1086"/>
      <c r="V835" s="1086"/>
      <c r="W835" s="1086"/>
      <c r="X835" s="1086"/>
      <c r="Y835" s="1086"/>
      <c r="Z835" s="1086"/>
      <c r="AA835" s="1086"/>
      <c r="AB835" s="1086"/>
      <c r="AC835" s="1086"/>
      <c r="AD835" s="1086"/>
      <c r="AE835" s="1086"/>
      <c r="AF835" s="1086"/>
    </row>
    <row r="836">
      <c r="A836" s="1086"/>
      <c r="B836" s="1086"/>
      <c r="C836" s="1086"/>
      <c r="D836" s="1086"/>
      <c r="E836" s="1086"/>
      <c r="F836" s="1076"/>
      <c r="G836" s="1142"/>
      <c r="H836" s="1076"/>
      <c r="I836" s="1086"/>
      <c r="J836" s="1103"/>
      <c r="K836" s="1103"/>
      <c r="L836" s="1103"/>
      <c r="M836" s="1103"/>
      <c r="N836" s="1103"/>
      <c r="O836" s="1103"/>
      <c r="P836" s="1103"/>
      <c r="Q836" s="1086"/>
      <c r="R836" s="1086"/>
      <c r="S836" s="1086"/>
      <c r="T836" s="1086"/>
      <c r="U836" s="1086"/>
      <c r="V836" s="1086"/>
      <c r="W836" s="1086"/>
      <c r="X836" s="1086"/>
      <c r="Y836" s="1086"/>
      <c r="Z836" s="1086"/>
      <c r="AA836" s="1086"/>
      <c r="AB836" s="1086"/>
      <c r="AC836" s="1086"/>
      <c r="AD836" s="1086"/>
      <c r="AE836" s="1086"/>
      <c r="AF836" s="1086"/>
    </row>
    <row r="837">
      <c r="A837" s="1086"/>
      <c r="B837" s="1086"/>
      <c r="C837" s="1086"/>
      <c r="D837" s="1086"/>
      <c r="E837" s="1086"/>
      <c r="F837" s="1076"/>
      <c r="G837" s="1142"/>
      <c r="H837" s="1076"/>
      <c r="I837" s="1086"/>
      <c r="J837" s="1103"/>
      <c r="K837" s="1103"/>
      <c r="L837" s="1103"/>
      <c r="M837" s="1103"/>
      <c r="N837" s="1103"/>
      <c r="O837" s="1103"/>
      <c r="P837" s="1103"/>
      <c r="Q837" s="1086"/>
      <c r="R837" s="1086"/>
      <c r="S837" s="1086"/>
      <c r="T837" s="1086"/>
      <c r="U837" s="1086"/>
      <c r="V837" s="1086"/>
      <c r="W837" s="1086"/>
      <c r="X837" s="1086"/>
      <c r="Y837" s="1086"/>
      <c r="Z837" s="1086"/>
      <c r="AA837" s="1086"/>
      <c r="AB837" s="1086"/>
      <c r="AC837" s="1086"/>
      <c r="AD837" s="1086"/>
      <c r="AE837" s="1086"/>
      <c r="AF837" s="1086"/>
    </row>
    <row r="838">
      <c r="A838" s="1086"/>
      <c r="B838" s="1086"/>
      <c r="C838" s="1086"/>
      <c r="D838" s="1086"/>
      <c r="E838" s="1086"/>
      <c r="F838" s="1076"/>
      <c r="G838" s="1142"/>
      <c r="H838" s="1076"/>
      <c r="I838" s="1086"/>
      <c r="J838" s="1103"/>
      <c r="K838" s="1103"/>
      <c r="L838" s="1103"/>
      <c r="M838" s="1103"/>
      <c r="N838" s="1103"/>
      <c r="O838" s="1103"/>
      <c r="P838" s="1103"/>
      <c r="Q838" s="1086"/>
      <c r="R838" s="1086"/>
      <c r="S838" s="1086"/>
      <c r="T838" s="1086"/>
      <c r="U838" s="1086"/>
      <c r="V838" s="1086"/>
      <c r="W838" s="1086"/>
      <c r="X838" s="1086"/>
      <c r="Y838" s="1086"/>
      <c r="Z838" s="1086"/>
      <c r="AA838" s="1086"/>
      <c r="AB838" s="1086"/>
      <c r="AC838" s="1086"/>
      <c r="AD838" s="1086"/>
      <c r="AE838" s="1086"/>
      <c r="AF838" s="1086"/>
    </row>
    <row r="839">
      <c r="A839" s="1086"/>
      <c r="B839" s="1086"/>
      <c r="C839" s="1086"/>
      <c r="D839" s="1086"/>
      <c r="E839" s="1086"/>
      <c r="F839" s="1076"/>
      <c r="G839" s="1142"/>
      <c r="H839" s="1076"/>
      <c r="I839" s="1086"/>
      <c r="J839" s="1103"/>
      <c r="K839" s="1103"/>
      <c r="L839" s="1103"/>
      <c r="M839" s="1103"/>
      <c r="N839" s="1103"/>
      <c r="O839" s="1103"/>
      <c r="P839" s="1103"/>
      <c r="Q839" s="1086"/>
      <c r="R839" s="1086"/>
      <c r="S839" s="1086"/>
      <c r="T839" s="1086"/>
      <c r="U839" s="1086"/>
      <c r="V839" s="1086"/>
      <c r="W839" s="1086"/>
      <c r="X839" s="1086"/>
      <c r="Y839" s="1086"/>
      <c r="Z839" s="1086"/>
      <c r="AA839" s="1086"/>
      <c r="AB839" s="1086"/>
      <c r="AC839" s="1086"/>
      <c r="AD839" s="1086"/>
      <c r="AE839" s="1086"/>
      <c r="AF839" s="1086"/>
    </row>
    <row r="840">
      <c r="A840" s="1086"/>
      <c r="B840" s="1086"/>
      <c r="C840" s="1086"/>
      <c r="D840" s="1086"/>
      <c r="E840" s="1086"/>
      <c r="F840" s="1076"/>
      <c r="G840" s="1142"/>
      <c r="H840" s="1076"/>
      <c r="I840" s="1086"/>
      <c r="J840" s="1103"/>
      <c r="K840" s="1103"/>
      <c r="L840" s="1103"/>
      <c r="M840" s="1103"/>
      <c r="N840" s="1103"/>
      <c r="O840" s="1103"/>
      <c r="P840" s="1103"/>
      <c r="Q840" s="1086"/>
      <c r="R840" s="1086"/>
      <c r="S840" s="1086"/>
      <c r="T840" s="1086"/>
      <c r="U840" s="1086"/>
      <c r="V840" s="1086"/>
      <c r="W840" s="1086"/>
      <c r="X840" s="1086"/>
      <c r="Y840" s="1086"/>
      <c r="Z840" s="1086"/>
      <c r="AA840" s="1086"/>
      <c r="AB840" s="1086"/>
      <c r="AC840" s="1086"/>
      <c r="AD840" s="1086"/>
      <c r="AE840" s="1086"/>
      <c r="AF840" s="1086"/>
    </row>
    <row r="841">
      <c r="A841" s="1086"/>
      <c r="B841" s="1086"/>
      <c r="C841" s="1086"/>
      <c r="D841" s="1086"/>
      <c r="E841" s="1086"/>
      <c r="F841" s="1076"/>
      <c r="G841" s="1142"/>
      <c r="H841" s="1076"/>
      <c r="I841" s="1086"/>
      <c r="J841" s="1103"/>
      <c r="K841" s="1103"/>
      <c r="L841" s="1103"/>
      <c r="M841" s="1103"/>
      <c r="N841" s="1103"/>
      <c r="O841" s="1103"/>
      <c r="P841" s="1103"/>
      <c r="Q841" s="1086"/>
      <c r="R841" s="1086"/>
      <c r="S841" s="1086"/>
      <c r="T841" s="1086"/>
      <c r="U841" s="1086"/>
      <c r="V841" s="1086"/>
      <c r="W841" s="1086"/>
      <c r="X841" s="1086"/>
      <c r="Y841" s="1086"/>
      <c r="Z841" s="1086"/>
      <c r="AA841" s="1086"/>
      <c r="AB841" s="1086"/>
      <c r="AC841" s="1086"/>
      <c r="AD841" s="1086"/>
      <c r="AE841" s="1086"/>
      <c r="AF841" s="1086"/>
    </row>
    <row r="842">
      <c r="A842" s="1086"/>
      <c r="B842" s="1086"/>
      <c r="C842" s="1086"/>
      <c r="D842" s="1086"/>
      <c r="E842" s="1086"/>
      <c r="F842" s="1076"/>
      <c r="G842" s="1142"/>
      <c r="H842" s="1076"/>
      <c r="I842" s="1086"/>
      <c r="J842" s="1103"/>
      <c r="K842" s="1103"/>
      <c r="L842" s="1103"/>
      <c r="M842" s="1103"/>
      <c r="N842" s="1103"/>
      <c r="O842" s="1103"/>
      <c r="P842" s="1103"/>
      <c r="Q842" s="1086"/>
      <c r="R842" s="1086"/>
      <c r="S842" s="1086"/>
      <c r="T842" s="1086"/>
      <c r="U842" s="1086"/>
      <c r="V842" s="1086"/>
      <c r="W842" s="1086"/>
      <c r="X842" s="1086"/>
      <c r="Y842" s="1086"/>
      <c r="Z842" s="1086"/>
      <c r="AA842" s="1086"/>
      <c r="AB842" s="1086"/>
      <c r="AC842" s="1086"/>
      <c r="AD842" s="1086"/>
      <c r="AE842" s="1086"/>
      <c r="AF842" s="1086"/>
    </row>
    <row r="843">
      <c r="A843" s="1086"/>
      <c r="B843" s="1086"/>
      <c r="C843" s="1086"/>
      <c r="D843" s="1086"/>
      <c r="E843" s="1086"/>
      <c r="F843" s="1076"/>
      <c r="G843" s="1142"/>
      <c r="H843" s="1076"/>
      <c r="I843" s="1086"/>
      <c r="J843" s="1103"/>
      <c r="K843" s="1103"/>
      <c r="L843" s="1103"/>
      <c r="M843" s="1103"/>
      <c r="N843" s="1103"/>
      <c r="O843" s="1103"/>
      <c r="P843" s="1103"/>
      <c r="Q843" s="1086"/>
      <c r="R843" s="1086"/>
      <c r="S843" s="1086"/>
      <c r="T843" s="1086"/>
      <c r="U843" s="1086"/>
      <c r="V843" s="1086"/>
      <c r="W843" s="1086"/>
      <c r="X843" s="1086"/>
      <c r="Y843" s="1086"/>
      <c r="Z843" s="1086"/>
      <c r="AA843" s="1086"/>
      <c r="AB843" s="1086"/>
      <c r="AC843" s="1086"/>
      <c r="AD843" s="1086"/>
      <c r="AE843" s="1086"/>
      <c r="AF843" s="1086"/>
    </row>
    <row r="844">
      <c r="A844" s="1086"/>
      <c r="B844" s="1086"/>
      <c r="C844" s="1086"/>
      <c r="D844" s="1086"/>
      <c r="E844" s="1086"/>
      <c r="F844" s="1076"/>
      <c r="G844" s="1142"/>
      <c r="H844" s="1076"/>
      <c r="I844" s="1086"/>
      <c r="J844" s="1103"/>
      <c r="K844" s="1103"/>
      <c r="L844" s="1103"/>
      <c r="M844" s="1103"/>
      <c r="N844" s="1103"/>
      <c r="O844" s="1103"/>
      <c r="P844" s="1103"/>
      <c r="Q844" s="1086"/>
      <c r="R844" s="1086"/>
      <c r="S844" s="1086"/>
      <c r="T844" s="1086"/>
      <c r="U844" s="1086"/>
      <c r="V844" s="1086"/>
      <c r="W844" s="1086"/>
      <c r="X844" s="1086"/>
      <c r="Y844" s="1086"/>
      <c r="Z844" s="1086"/>
      <c r="AA844" s="1086"/>
      <c r="AB844" s="1086"/>
      <c r="AC844" s="1086"/>
      <c r="AD844" s="1086"/>
      <c r="AE844" s="1086"/>
      <c r="AF844" s="1086"/>
    </row>
    <row r="845">
      <c r="A845" s="1086"/>
      <c r="B845" s="1086"/>
      <c r="C845" s="1086"/>
      <c r="D845" s="1086"/>
      <c r="E845" s="1086"/>
      <c r="F845" s="1076"/>
      <c r="G845" s="1142"/>
      <c r="H845" s="1076"/>
      <c r="I845" s="1086"/>
      <c r="J845" s="1103"/>
      <c r="K845" s="1103"/>
      <c r="L845" s="1103"/>
      <c r="M845" s="1103"/>
      <c r="N845" s="1103"/>
      <c r="O845" s="1103"/>
      <c r="P845" s="1103"/>
      <c r="Q845" s="1086"/>
      <c r="R845" s="1086"/>
      <c r="S845" s="1086"/>
      <c r="T845" s="1086"/>
      <c r="U845" s="1086"/>
      <c r="V845" s="1086"/>
      <c r="W845" s="1086"/>
      <c r="X845" s="1086"/>
      <c r="Y845" s="1086"/>
      <c r="Z845" s="1086"/>
      <c r="AA845" s="1086"/>
      <c r="AB845" s="1086"/>
      <c r="AC845" s="1086"/>
      <c r="AD845" s="1086"/>
      <c r="AE845" s="1086"/>
      <c r="AF845" s="1086"/>
    </row>
    <row r="846">
      <c r="A846" s="1086"/>
      <c r="B846" s="1086"/>
      <c r="C846" s="1086"/>
      <c r="D846" s="1086"/>
      <c r="E846" s="1086"/>
      <c r="F846" s="1076"/>
      <c r="G846" s="1142"/>
      <c r="H846" s="1076"/>
      <c r="I846" s="1086"/>
      <c r="J846" s="1103"/>
      <c r="K846" s="1103"/>
      <c r="L846" s="1103"/>
      <c r="M846" s="1103"/>
      <c r="N846" s="1103"/>
      <c r="O846" s="1103"/>
      <c r="P846" s="1103"/>
      <c r="Q846" s="1086"/>
      <c r="R846" s="1086"/>
      <c r="S846" s="1086"/>
      <c r="T846" s="1086"/>
      <c r="U846" s="1086"/>
      <c r="V846" s="1086"/>
      <c r="W846" s="1086"/>
      <c r="X846" s="1086"/>
      <c r="Y846" s="1086"/>
      <c r="Z846" s="1086"/>
      <c r="AA846" s="1086"/>
      <c r="AB846" s="1086"/>
      <c r="AC846" s="1086"/>
      <c r="AD846" s="1086"/>
      <c r="AE846" s="1086"/>
      <c r="AF846" s="1086"/>
    </row>
    <row r="847">
      <c r="A847" s="1086"/>
      <c r="B847" s="1086"/>
      <c r="C847" s="1086"/>
      <c r="D847" s="1086"/>
      <c r="E847" s="1086"/>
      <c r="F847" s="1076"/>
      <c r="G847" s="1142"/>
      <c r="H847" s="1076"/>
      <c r="I847" s="1086"/>
      <c r="J847" s="1103"/>
      <c r="K847" s="1103"/>
      <c r="L847" s="1103"/>
      <c r="M847" s="1103"/>
      <c r="N847" s="1103"/>
      <c r="O847" s="1103"/>
      <c r="P847" s="1103"/>
      <c r="Q847" s="1086"/>
      <c r="R847" s="1086"/>
      <c r="S847" s="1086"/>
      <c r="T847" s="1086"/>
      <c r="U847" s="1086"/>
      <c r="V847" s="1086"/>
      <c r="W847" s="1086"/>
      <c r="X847" s="1086"/>
      <c r="Y847" s="1086"/>
      <c r="Z847" s="1086"/>
      <c r="AA847" s="1086"/>
      <c r="AB847" s="1086"/>
      <c r="AC847" s="1086"/>
      <c r="AD847" s="1086"/>
      <c r="AE847" s="1086"/>
      <c r="AF847" s="1086"/>
    </row>
    <row r="848">
      <c r="A848" s="1086"/>
      <c r="B848" s="1086"/>
      <c r="C848" s="1086"/>
      <c r="D848" s="1086"/>
      <c r="E848" s="1086"/>
      <c r="F848" s="1076"/>
      <c r="G848" s="1142"/>
      <c r="H848" s="1076"/>
      <c r="I848" s="1086"/>
      <c r="J848" s="1103"/>
      <c r="K848" s="1103"/>
      <c r="L848" s="1103"/>
      <c r="M848" s="1103"/>
      <c r="N848" s="1103"/>
      <c r="O848" s="1103"/>
      <c r="P848" s="1103"/>
      <c r="Q848" s="1086"/>
      <c r="R848" s="1086"/>
      <c r="S848" s="1086"/>
      <c r="T848" s="1086"/>
      <c r="U848" s="1086"/>
      <c r="V848" s="1086"/>
      <c r="W848" s="1086"/>
      <c r="X848" s="1086"/>
      <c r="Y848" s="1086"/>
      <c r="Z848" s="1086"/>
      <c r="AA848" s="1086"/>
      <c r="AB848" s="1086"/>
      <c r="AC848" s="1086"/>
      <c r="AD848" s="1086"/>
      <c r="AE848" s="1086"/>
      <c r="AF848" s="1086"/>
    </row>
    <row r="849">
      <c r="A849" s="1086"/>
      <c r="B849" s="1086"/>
      <c r="C849" s="1086"/>
      <c r="D849" s="1086"/>
      <c r="E849" s="1086"/>
      <c r="F849" s="1076"/>
      <c r="G849" s="1142"/>
      <c r="H849" s="1076"/>
      <c r="I849" s="1086"/>
      <c r="J849" s="1103"/>
      <c r="K849" s="1103"/>
      <c r="L849" s="1103"/>
      <c r="M849" s="1103"/>
      <c r="N849" s="1103"/>
      <c r="O849" s="1103"/>
      <c r="P849" s="1103"/>
      <c r="Q849" s="1086"/>
      <c r="R849" s="1086"/>
      <c r="S849" s="1086"/>
      <c r="T849" s="1086"/>
      <c r="U849" s="1086"/>
      <c r="V849" s="1086"/>
      <c r="W849" s="1086"/>
      <c r="X849" s="1086"/>
      <c r="Y849" s="1086"/>
      <c r="Z849" s="1086"/>
      <c r="AA849" s="1086"/>
      <c r="AB849" s="1086"/>
      <c r="AC849" s="1086"/>
      <c r="AD849" s="1086"/>
      <c r="AE849" s="1086"/>
      <c r="AF849" s="1086"/>
    </row>
    <row r="850">
      <c r="A850" s="1086"/>
      <c r="B850" s="1086"/>
      <c r="C850" s="1086"/>
      <c r="D850" s="1086"/>
      <c r="E850" s="1086"/>
      <c r="F850" s="1076"/>
      <c r="G850" s="1142"/>
      <c r="H850" s="1076"/>
      <c r="I850" s="1086"/>
      <c r="J850" s="1103"/>
      <c r="K850" s="1103"/>
      <c r="L850" s="1103"/>
      <c r="M850" s="1103"/>
      <c r="N850" s="1103"/>
      <c r="O850" s="1103"/>
      <c r="P850" s="1103"/>
      <c r="Q850" s="1086"/>
      <c r="R850" s="1086"/>
      <c r="S850" s="1086"/>
      <c r="T850" s="1086"/>
      <c r="U850" s="1086"/>
      <c r="V850" s="1086"/>
      <c r="W850" s="1086"/>
      <c r="X850" s="1086"/>
      <c r="Y850" s="1086"/>
      <c r="Z850" s="1086"/>
      <c r="AA850" s="1086"/>
      <c r="AB850" s="1086"/>
      <c r="AC850" s="1086"/>
      <c r="AD850" s="1086"/>
      <c r="AE850" s="1086"/>
      <c r="AF850" s="1086"/>
    </row>
    <row r="851">
      <c r="A851" s="1086"/>
      <c r="B851" s="1086"/>
      <c r="C851" s="1086"/>
      <c r="D851" s="1086"/>
      <c r="E851" s="1086"/>
      <c r="F851" s="1076"/>
      <c r="G851" s="1142"/>
      <c r="H851" s="1076"/>
      <c r="I851" s="1086"/>
      <c r="J851" s="1103"/>
      <c r="K851" s="1103"/>
      <c r="L851" s="1103"/>
      <c r="M851" s="1103"/>
      <c r="N851" s="1103"/>
      <c r="O851" s="1103"/>
      <c r="P851" s="1103"/>
      <c r="Q851" s="1086"/>
      <c r="R851" s="1086"/>
      <c r="S851" s="1086"/>
      <c r="T851" s="1086"/>
      <c r="U851" s="1086"/>
      <c r="V851" s="1086"/>
      <c r="W851" s="1086"/>
      <c r="X851" s="1086"/>
      <c r="Y851" s="1086"/>
      <c r="Z851" s="1086"/>
      <c r="AA851" s="1086"/>
      <c r="AB851" s="1086"/>
      <c r="AC851" s="1086"/>
      <c r="AD851" s="1086"/>
      <c r="AE851" s="1086"/>
      <c r="AF851" s="1086"/>
    </row>
    <row r="852">
      <c r="A852" s="1086"/>
      <c r="B852" s="1086"/>
      <c r="C852" s="1086"/>
      <c r="D852" s="1086"/>
      <c r="E852" s="1086"/>
      <c r="F852" s="1076"/>
      <c r="G852" s="1142"/>
      <c r="H852" s="1076"/>
      <c r="I852" s="1086"/>
      <c r="J852" s="1103"/>
      <c r="K852" s="1103"/>
      <c r="L852" s="1103"/>
      <c r="M852" s="1103"/>
      <c r="N852" s="1103"/>
      <c r="O852" s="1103"/>
      <c r="P852" s="1103"/>
      <c r="Q852" s="1086"/>
      <c r="R852" s="1086"/>
      <c r="S852" s="1086"/>
      <c r="T852" s="1086"/>
      <c r="U852" s="1086"/>
      <c r="V852" s="1086"/>
      <c r="W852" s="1086"/>
      <c r="X852" s="1086"/>
      <c r="Y852" s="1086"/>
      <c r="Z852" s="1086"/>
      <c r="AA852" s="1086"/>
      <c r="AB852" s="1086"/>
      <c r="AC852" s="1086"/>
      <c r="AD852" s="1086"/>
      <c r="AE852" s="1086"/>
      <c r="AF852" s="1086"/>
    </row>
    <row r="853">
      <c r="A853" s="1086"/>
      <c r="B853" s="1086"/>
      <c r="C853" s="1086"/>
      <c r="D853" s="1086"/>
      <c r="E853" s="1086"/>
      <c r="F853" s="1076"/>
      <c r="G853" s="1142"/>
      <c r="H853" s="1076"/>
      <c r="I853" s="1086"/>
      <c r="J853" s="1103"/>
      <c r="K853" s="1103"/>
      <c r="L853" s="1103"/>
      <c r="M853" s="1103"/>
      <c r="N853" s="1103"/>
      <c r="O853" s="1103"/>
      <c r="P853" s="1103"/>
      <c r="Q853" s="1086"/>
      <c r="R853" s="1086"/>
      <c r="S853" s="1086"/>
      <c r="T853" s="1086"/>
      <c r="U853" s="1086"/>
      <c r="V853" s="1086"/>
      <c r="W853" s="1086"/>
      <c r="X853" s="1086"/>
      <c r="Y853" s="1086"/>
      <c r="Z853" s="1086"/>
      <c r="AA853" s="1086"/>
      <c r="AB853" s="1086"/>
      <c r="AC853" s="1086"/>
      <c r="AD853" s="1086"/>
      <c r="AE853" s="1086"/>
      <c r="AF853" s="1086"/>
    </row>
    <row r="854">
      <c r="A854" s="1086"/>
      <c r="B854" s="1086"/>
      <c r="C854" s="1086"/>
      <c r="D854" s="1086"/>
      <c r="E854" s="1086"/>
      <c r="F854" s="1076"/>
      <c r="G854" s="1142"/>
      <c r="H854" s="1076"/>
      <c r="I854" s="1086"/>
      <c r="J854" s="1103"/>
      <c r="K854" s="1103"/>
      <c r="L854" s="1103"/>
      <c r="M854" s="1103"/>
      <c r="N854" s="1103"/>
      <c r="O854" s="1103"/>
      <c r="P854" s="1103"/>
      <c r="Q854" s="1086"/>
      <c r="R854" s="1086"/>
      <c r="S854" s="1086"/>
      <c r="T854" s="1086"/>
      <c r="U854" s="1086"/>
      <c r="V854" s="1086"/>
      <c r="W854" s="1086"/>
      <c r="X854" s="1086"/>
      <c r="Y854" s="1086"/>
      <c r="Z854" s="1086"/>
      <c r="AA854" s="1086"/>
      <c r="AB854" s="1086"/>
      <c r="AC854" s="1086"/>
      <c r="AD854" s="1086"/>
      <c r="AE854" s="1086"/>
      <c r="AF854" s="1086"/>
    </row>
    <row r="855">
      <c r="A855" s="1086"/>
      <c r="B855" s="1086"/>
      <c r="C855" s="1086"/>
      <c r="D855" s="1086"/>
      <c r="E855" s="1086"/>
      <c r="F855" s="1076"/>
      <c r="G855" s="1142"/>
      <c r="H855" s="1076"/>
      <c r="I855" s="1086"/>
      <c r="J855" s="1103"/>
      <c r="K855" s="1103"/>
      <c r="L855" s="1103"/>
      <c r="M855" s="1103"/>
      <c r="N855" s="1103"/>
      <c r="O855" s="1103"/>
      <c r="P855" s="1103"/>
      <c r="Q855" s="1086"/>
      <c r="R855" s="1086"/>
      <c r="S855" s="1086"/>
      <c r="T855" s="1086"/>
      <c r="U855" s="1086"/>
      <c r="V855" s="1086"/>
      <c r="W855" s="1086"/>
      <c r="X855" s="1086"/>
      <c r="Y855" s="1086"/>
      <c r="Z855" s="1086"/>
      <c r="AA855" s="1086"/>
      <c r="AB855" s="1086"/>
      <c r="AC855" s="1086"/>
      <c r="AD855" s="1086"/>
      <c r="AE855" s="1086"/>
      <c r="AF855" s="1086"/>
    </row>
    <row r="856">
      <c r="A856" s="1086"/>
      <c r="B856" s="1086"/>
      <c r="C856" s="1086"/>
      <c r="D856" s="1086"/>
      <c r="E856" s="1086"/>
      <c r="F856" s="1076"/>
      <c r="G856" s="1142"/>
      <c r="H856" s="1076"/>
      <c r="I856" s="1086"/>
      <c r="J856" s="1103"/>
      <c r="K856" s="1103"/>
      <c r="L856" s="1103"/>
      <c r="M856" s="1103"/>
      <c r="N856" s="1103"/>
      <c r="O856" s="1103"/>
      <c r="P856" s="1103"/>
      <c r="Q856" s="1086"/>
      <c r="R856" s="1086"/>
      <c r="S856" s="1086"/>
      <c r="T856" s="1086"/>
      <c r="U856" s="1086"/>
      <c r="V856" s="1086"/>
      <c r="W856" s="1086"/>
      <c r="X856" s="1086"/>
      <c r="Y856" s="1086"/>
      <c r="Z856" s="1086"/>
      <c r="AA856" s="1086"/>
      <c r="AB856" s="1086"/>
      <c r="AC856" s="1086"/>
      <c r="AD856" s="1086"/>
      <c r="AE856" s="1086"/>
      <c r="AF856" s="1086"/>
    </row>
    <row r="857">
      <c r="A857" s="1086"/>
      <c r="B857" s="1086"/>
      <c r="C857" s="1086"/>
      <c r="D857" s="1086"/>
      <c r="E857" s="1086"/>
      <c r="F857" s="1076"/>
      <c r="G857" s="1142"/>
      <c r="H857" s="1076"/>
      <c r="I857" s="1086"/>
      <c r="J857" s="1103"/>
      <c r="K857" s="1103"/>
      <c r="L857" s="1103"/>
      <c r="M857" s="1103"/>
      <c r="N857" s="1103"/>
      <c r="O857" s="1103"/>
      <c r="P857" s="1103"/>
      <c r="Q857" s="1086"/>
      <c r="R857" s="1086"/>
      <c r="S857" s="1086"/>
      <c r="T857" s="1086"/>
      <c r="U857" s="1086"/>
      <c r="V857" s="1086"/>
      <c r="W857" s="1086"/>
      <c r="X857" s="1086"/>
      <c r="Y857" s="1086"/>
      <c r="Z857" s="1086"/>
      <c r="AA857" s="1086"/>
      <c r="AB857" s="1086"/>
      <c r="AC857" s="1086"/>
      <c r="AD857" s="1086"/>
      <c r="AE857" s="1086"/>
      <c r="AF857" s="1086"/>
    </row>
    <row r="858">
      <c r="A858" s="1086"/>
      <c r="B858" s="1086"/>
      <c r="C858" s="1086"/>
      <c r="D858" s="1086"/>
      <c r="E858" s="1086"/>
      <c r="F858" s="1076"/>
      <c r="G858" s="1142"/>
      <c r="H858" s="1076"/>
      <c r="I858" s="1086"/>
      <c r="J858" s="1103"/>
      <c r="K858" s="1103"/>
      <c r="L858" s="1103"/>
      <c r="M858" s="1103"/>
      <c r="N858" s="1103"/>
      <c r="O858" s="1103"/>
      <c r="P858" s="1103"/>
      <c r="Q858" s="1086"/>
      <c r="R858" s="1086"/>
      <c r="S858" s="1086"/>
      <c r="T858" s="1086"/>
      <c r="U858" s="1086"/>
      <c r="V858" s="1086"/>
      <c r="W858" s="1086"/>
      <c r="X858" s="1086"/>
      <c r="Y858" s="1086"/>
      <c r="Z858" s="1086"/>
      <c r="AA858" s="1086"/>
      <c r="AB858" s="1086"/>
      <c r="AC858" s="1086"/>
      <c r="AD858" s="1086"/>
      <c r="AE858" s="1086"/>
      <c r="AF858" s="1086"/>
    </row>
    <row r="859">
      <c r="A859" s="1086"/>
      <c r="B859" s="1086"/>
      <c r="C859" s="1086"/>
      <c r="D859" s="1086"/>
      <c r="E859" s="1086"/>
      <c r="F859" s="1076"/>
      <c r="G859" s="1142"/>
      <c r="H859" s="1076"/>
      <c r="I859" s="1086"/>
      <c r="J859" s="1103"/>
      <c r="K859" s="1103"/>
      <c r="L859" s="1103"/>
      <c r="M859" s="1103"/>
      <c r="N859" s="1103"/>
      <c r="O859" s="1103"/>
      <c r="P859" s="1103"/>
      <c r="Q859" s="1086"/>
      <c r="R859" s="1086"/>
      <c r="S859" s="1086"/>
      <c r="T859" s="1086"/>
      <c r="U859" s="1086"/>
      <c r="V859" s="1086"/>
      <c r="W859" s="1086"/>
      <c r="X859" s="1086"/>
      <c r="Y859" s="1086"/>
      <c r="Z859" s="1086"/>
      <c r="AA859" s="1086"/>
      <c r="AB859" s="1086"/>
      <c r="AC859" s="1086"/>
      <c r="AD859" s="1086"/>
      <c r="AE859" s="1086"/>
      <c r="AF859" s="1086"/>
    </row>
    <row r="860">
      <c r="A860" s="1086"/>
      <c r="B860" s="1086"/>
      <c r="C860" s="1086"/>
      <c r="D860" s="1086"/>
      <c r="E860" s="1086"/>
      <c r="F860" s="1076"/>
      <c r="G860" s="1142"/>
      <c r="H860" s="1076"/>
      <c r="I860" s="1086"/>
      <c r="J860" s="1103"/>
      <c r="K860" s="1103"/>
      <c r="L860" s="1103"/>
      <c r="M860" s="1103"/>
      <c r="N860" s="1103"/>
      <c r="O860" s="1103"/>
      <c r="P860" s="1103"/>
      <c r="Q860" s="1086"/>
      <c r="R860" s="1086"/>
      <c r="S860" s="1086"/>
      <c r="T860" s="1086"/>
      <c r="U860" s="1086"/>
      <c r="V860" s="1086"/>
      <c r="W860" s="1086"/>
      <c r="X860" s="1086"/>
      <c r="Y860" s="1086"/>
      <c r="Z860" s="1086"/>
      <c r="AA860" s="1086"/>
      <c r="AB860" s="1086"/>
      <c r="AC860" s="1086"/>
      <c r="AD860" s="1086"/>
      <c r="AE860" s="1086"/>
      <c r="AF860" s="1086"/>
    </row>
    <row r="861">
      <c r="A861" s="1086"/>
      <c r="B861" s="1086"/>
      <c r="C861" s="1086"/>
      <c r="D861" s="1086"/>
      <c r="E861" s="1086"/>
      <c r="F861" s="1076"/>
      <c r="G861" s="1142"/>
      <c r="H861" s="1076"/>
      <c r="I861" s="1086"/>
      <c r="J861" s="1103"/>
      <c r="K861" s="1103"/>
      <c r="L861" s="1103"/>
      <c r="M861" s="1103"/>
      <c r="N861" s="1103"/>
      <c r="O861" s="1103"/>
      <c r="P861" s="1103"/>
      <c r="Q861" s="1086"/>
      <c r="R861" s="1086"/>
      <c r="S861" s="1086"/>
      <c r="T861" s="1086"/>
      <c r="U861" s="1086"/>
      <c r="V861" s="1086"/>
      <c r="W861" s="1086"/>
      <c r="X861" s="1086"/>
      <c r="Y861" s="1086"/>
      <c r="Z861" s="1086"/>
      <c r="AA861" s="1086"/>
      <c r="AB861" s="1086"/>
      <c r="AC861" s="1086"/>
      <c r="AD861" s="1086"/>
      <c r="AE861" s="1086"/>
      <c r="AF861" s="1086"/>
    </row>
    <row r="862">
      <c r="A862" s="1086"/>
      <c r="B862" s="1086"/>
      <c r="C862" s="1086"/>
      <c r="D862" s="1086"/>
      <c r="E862" s="1086"/>
      <c r="F862" s="1076"/>
      <c r="G862" s="1142"/>
      <c r="H862" s="1076"/>
      <c r="I862" s="1086"/>
      <c r="J862" s="1103"/>
      <c r="K862" s="1103"/>
      <c r="L862" s="1103"/>
      <c r="M862" s="1103"/>
      <c r="N862" s="1103"/>
      <c r="O862" s="1103"/>
      <c r="P862" s="1103"/>
      <c r="Q862" s="1086"/>
      <c r="R862" s="1086"/>
      <c r="S862" s="1086"/>
      <c r="T862" s="1086"/>
      <c r="U862" s="1086"/>
      <c r="V862" s="1086"/>
      <c r="W862" s="1086"/>
      <c r="X862" s="1086"/>
      <c r="Y862" s="1086"/>
      <c r="Z862" s="1086"/>
      <c r="AA862" s="1086"/>
      <c r="AB862" s="1086"/>
      <c r="AC862" s="1086"/>
      <c r="AD862" s="1086"/>
      <c r="AE862" s="1086"/>
      <c r="AF862" s="1086"/>
    </row>
    <row r="863">
      <c r="A863" s="1086"/>
      <c r="B863" s="1086"/>
      <c r="C863" s="1086"/>
      <c r="D863" s="1086"/>
      <c r="E863" s="1086"/>
      <c r="F863" s="1076"/>
      <c r="G863" s="1142"/>
      <c r="H863" s="1076"/>
      <c r="I863" s="1086"/>
      <c r="J863" s="1103"/>
      <c r="K863" s="1103"/>
      <c r="L863" s="1103"/>
      <c r="M863" s="1103"/>
      <c r="N863" s="1103"/>
      <c r="O863" s="1103"/>
      <c r="P863" s="1103"/>
      <c r="Q863" s="1086"/>
      <c r="R863" s="1086"/>
      <c r="S863" s="1086"/>
      <c r="T863" s="1086"/>
      <c r="U863" s="1086"/>
      <c r="V863" s="1086"/>
      <c r="W863" s="1086"/>
      <c r="X863" s="1086"/>
      <c r="Y863" s="1086"/>
      <c r="Z863" s="1086"/>
      <c r="AA863" s="1086"/>
      <c r="AB863" s="1086"/>
      <c r="AC863" s="1086"/>
      <c r="AD863" s="1086"/>
      <c r="AE863" s="1086"/>
      <c r="AF863" s="1086"/>
    </row>
    <row r="864">
      <c r="A864" s="1086"/>
      <c r="B864" s="1086"/>
      <c r="C864" s="1086"/>
      <c r="D864" s="1086"/>
      <c r="E864" s="1086"/>
      <c r="F864" s="1076"/>
      <c r="G864" s="1142"/>
      <c r="H864" s="1076"/>
      <c r="I864" s="1086"/>
      <c r="J864" s="1103"/>
      <c r="K864" s="1103"/>
      <c r="L864" s="1103"/>
      <c r="M864" s="1103"/>
      <c r="N864" s="1103"/>
      <c r="O864" s="1103"/>
      <c r="P864" s="1103"/>
      <c r="Q864" s="1086"/>
      <c r="R864" s="1086"/>
      <c r="S864" s="1086"/>
      <c r="T864" s="1086"/>
      <c r="U864" s="1086"/>
      <c r="V864" s="1086"/>
      <c r="W864" s="1086"/>
      <c r="X864" s="1086"/>
      <c r="Y864" s="1086"/>
      <c r="Z864" s="1086"/>
      <c r="AA864" s="1086"/>
      <c r="AB864" s="1086"/>
      <c r="AC864" s="1086"/>
      <c r="AD864" s="1086"/>
      <c r="AE864" s="1086"/>
      <c r="AF864" s="1086"/>
    </row>
    <row r="865">
      <c r="A865" s="1086"/>
      <c r="B865" s="1086"/>
      <c r="C865" s="1086"/>
      <c r="D865" s="1086"/>
      <c r="E865" s="1086"/>
      <c r="F865" s="1076"/>
      <c r="G865" s="1142"/>
      <c r="H865" s="1076"/>
      <c r="I865" s="1086"/>
      <c r="J865" s="1103"/>
      <c r="K865" s="1103"/>
      <c r="L865" s="1103"/>
      <c r="M865" s="1103"/>
      <c r="N865" s="1103"/>
      <c r="O865" s="1103"/>
      <c r="P865" s="1103"/>
      <c r="Q865" s="1086"/>
      <c r="R865" s="1086"/>
      <c r="S865" s="1086"/>
      <c r="T865" s="1086"/>
      <c r="U865" s="1086"/>
      <c r="V865" s="1086"/>
      <c r="W865" s="1086"/>
      <c r="X865" s="1086"/>
      <c r="Y865" s="1086"/>
      <c r="Z865" s="1086"/>
      <c r="AA865" s="1086"/>
      <c r="AB865" s="1086"/>
      <c r="AC865" s="1086"/>
      <c r="AD865" s="1086"/>
      <c r="AE865" s="1086"/>
      <c r="AF865" s="1086"/>
    </row>
    <row r="866">
      <c r="A866" s="1086"/>
      <c r="B866" s="1086"/>
      <c r="C866" s="1086"/>
      <c r="D866" s="1086"/>
      <c r="E866" s="1086"/>
      <c r="F866" s="1076"/>
      <c r="G866" s="1142"/>
      <c r="H866" s="1076"/>
      <c r="I866" s="1086"/>
      <c r="J866" s="1103"/>
      <c r="K866" s="1103"/>
      <c r="L866" s="1103"/>
      <c r="M866" s="1103"/>
      <c r="N866" s="1103"/>
      <c r="O866" s="1103"/>
      <c r="P866" s="1103"/>
      <c r="Q866" s="1086"/>
      <c r="R866" s="1086"/>
      <c r="S866" s="1086"/>
      <c r="T866" s="1086"/>
      <c r="U866" s="1086"/>
      <c r="V866" s="1086"/>
      <c r="W866" s="1086"/>
      <c r="X866" s="1086"/>
      <c r="Y866" s="1086"/>
      <c r="Z866" s="1086"/>
      <c r="AA866" s="1086"/>
      <c r="AB866" s="1086"/>
      <c r="AC866" s="1086"/>
      <c r="AD866" s="1086"/>
      <c r="AE866" s="1086"/>
      <c r="AF866" s="1086"/>
    </row>
    <row r="867">
      <c r="A867" s="1086"/>
      <c r="B867" s="1086"/>
      <c r="C867" s="1086"/>
      <c r="D867" s="1086"/>
      <c r="E867" s="1086"/>
      <c r="F867" s="1076"/>
      <c r="G867" s="1142"/>
      <c r="H867" s="1076"/>
      <c r="I867" s="1086"/>
      <c r="J867" s="1103"/>
      <c r="K867" s="1103"/>
      <c r="L867" s="1103"/>
      <c r="M867" s="1103"/>
      <c r="N867" s="1103"/>
      <c r="O867" s="1103"/>
      <c r="P867" s="1103"/>
      <c r="Q867" s="1086"/>
      <c r="R867" s="1086"/>
      <c r="S867" s="1086"/>
      <c r="T867" s="1086"/>
      <c r="U867" s="1086"/>
      <c r="V867" s="1086"/>
      <c r="W867" s="1086"/>
      <c r="X867" s="1086"/>
      <c r="Y867" s="1086"/>
      <c r="Z867" s="1086"/>
      <c r="AA867" s="1086"/>
      <c r="AB867" s="1086"/>
      <c r="AC867" s="1086"/>
      <c r="AD867" s="1086"/>
      <c r="AE867" s="1086"/>
      <c r="AF867" s="1086"/>
    </row>
    <row r="868">
      <c r="A868" s="1086"/>
      <c r="B868" s="1086"/>
      <c r="C868" s="1086"/>
      <c r="D868" s="1086"/>
      <c r="E868" s="1086"/>
      <c r="F868" s="1076"/>
      <c r="G868" s="1142"/>
      <c r="H868" s="1076"/>
      <c r="I868" s="1086"/>
      <c r="J868" s="1103"/>
      <c r="K868" s="1103"/>
      <c r="L868" s="1103"/>
      <c r="M868" s="1103"/>
      <c r="N868" s="1103"/>
      <c r="O868" s="1103"/>
      <c r="P868" s="1103"/>
      <c r="Q868" s="1086"/>
      <c r="R868" s="1086"/>
      <c r="S868" s="1086"/>
      <c r="T868" s="1086"/>
      <c r="U868" s="1086"/>
      <c r="V868" s="1086"/>
      <c r="W868" s="1086"/>
      <c r="X868" s="1086"/>
      <c r="Y868" s="1086"/>
      <c r="Z868" s="1086"/>
      <c r="AA868" s="1086"/>
      <c r="AB868" s="1086"/>
      <c r="AC868" s="1086"/>
      <c r="AD868" s="1086"/>
      <c r="AE868" s="1086"/>
      <c r="AF868" s="1086"/>
    </row>
    <row r="869">
      <c r="A869" s="1086"/>
      <c r="B869" s="1086"/>
      <c r="C869" s="1086"/>
      <c r="D869" s="1086"/>
      <c r="E869" s="1086"/>
      <c r="F869" s="1076"/>
      <c r="G869" s="1142"/>
      <c r="H869" s="1076"/>
      <c r="I869" s="1086"/>
      <c r="J869" s="1103"/>
      <c r="K869" s="1103"/>
      <c r="L869" s="1103"/>
      <c r="M869" s="1103"/>
      <c r="N869" s="1103"/>
      <c r="O869" s="1103"/>
      <c r="P869" s="1103"/>
      <c r="Q869" s="1086"/>
      <c r="R869" s="1086"/>
      <c r="S869" s="1086"/>
      <c r="T869" s="1086"/>
      <c r="U869" s="1086"/>
      <c r="V869" s="1086"/>
      <c r="W869" s="1086"/>
      <c r="X869" s="1086"/>
      <c r="Y869" s="1086"/>
      <c r="Z869" s="1086"/>
      <c r="AA869" s="1086"/>
      <c r="AB869" s="1086"/>
      <c r="AC869" s="1086"/>
      <c r="AD869" s="1086"/>
      <c r="AE869" s="1086"/>
      <c r="AF869" s="1086"/>
    </row>
    <row r="870">
      <c r="A870" s="1086"/>
      <c r="B870" s="1086"/>
      <c r="C870" s="1086"/>
      <c r="D870" s="1086"/>
      <c r="E870" s="1086"/>
      <c r="F870" s="1076"/>
      <c r="G870" s="1142"/>
      <c r="H870" s="1076"/>
      <c r="I870" s="1086"/>
      <c r="J870" s="1103"/>
      <c r="K870" s="1103"/>
      <c r="L870" s="1103"/>
      <c r="M870" s="1103"/>
      <c r="N870" s="1103"/>
      <c r="O870" s="1103"/>
      <c r="P870" s="1103"/>
      <c r="Q870" s="1086"/>
      <c r="R870" s="1086"/>
      <c r="S870" s="1086"/>
      <c r="T870" s="1086"/>
      <c r="U870" s="1086"/>
      <c r="V870" s="1086"/>
      <c r="W870" s="1086"/>
      <c r="X870" s="1086"/>
      <c r="Y870" s="1086"/>
      <c r="Z870" s="1086"/>
      <c r="AA870" s="1086"/>
      <c r="AB870" s="1086"/>
      <c r="AC870" s="1086"/>
      <c r="AD870" s="1086"/>
      <c r="AE870" s="1086"/>
      <c r="AF870" s="1086"/>
    </row>
    <row r="871">
      <c r="A871" s="1086"/>
      <c r="B871" s="1086"/>
      <c r="C871" s="1086"/>
      <c r="D871" s="1086"/>
      <c r="E871" s="1086"/>
      <c r="F871" s="1076"/>
      <c r="G871" s="1142"/>
      <c r="H871" s="1076"/>
      <c r="I871" s="1086"/>
      <c r="J871" s="1103"/>
      <c r="K871" s="1103"/>
      <c r="L871" s="1103"/>
      <c r="M871" s="1103"/>
      <c r="N871" s="1103"/>
      <c r="O871" s="1103"/>
      <c r="P871" s="1103"/>
      <c r="Q871" s="1086"/>
      <c r="R871" s="1086"/>
      <c r="S871" s="1086"/>
      <c r="T871" s="1086"/>
      <c r="U871" s="1086"/>
      <c r="V871" s="1086"/>
      <c r="W871" s="1086"/>
      <c r="X871" s="1086"/>
      <c r="Y871" s="1086"/>
      <c r="Z871" s="1086"/>
      <c r="AA871" s="1086"/>
      <c r="AB871" s="1086"/>
      <c r="AC871" s="1086"/>
      <c r="AD871" s="1086"/>
      <c r="AE871" s="1086"/>
      <c r="AF871" s="1086"/>
    </row>
    <row r="872">
      <c r="A872" s="1086"/>
      <c r="B872" s="1086"/>
      <c r="C872" s="1086"/>
      <c r="D872" s="1086"/>
      <c r="E872" s="1086"/>
      <c r="F872" s="1076"/>
      <c r="G872" s="1142"/>
      <c r="H872" s="1076"/>
      <c r="I872" s="1086"/>
      <c r="J872" s="1103"/>
      <c r="K872" s="1103"/>
      <c r="L872" s="1103"/>
      <c r="M872" s="1103"/>
      <c r="N872" s="1103"/>
      <c r="O872" s="1103"/>
      <c r="P872" s="1103"/>
      <c r="Q872" s="1086"/>
      <c r="R872" s="1086"/>
      <c r="S872" s="1086"/>
      <c r="T872" s="1086"/>
      <c r="U872" s="1086"/>
      <c r="V872" s="1086"/>
      <c r="W872" s="1086"/>
      <c r="X872" s="1086"/>
      <c r="Y872" s="1086"/>
      <c r="Z872" s="1086"/>
      <c r="AA872" s="1086"/>
      <c r="AB872" s="1086"/>
      <c r="AC872" s="1086"/>
      <c r="AD872" s="1086"/>
      <c r="AE872" s="1086"/>
      <c r="AF872" s="1086"/>
    </row>
    <row r="873">
      <c r="A873" s="1086"/>
      <c r="B873" s="1086"/>
      <c r="C873" s="1086"/>
      <c r="D873" s="1086"/>
      <c r="E873" s="1086"/>
      <c r="F873" s="1076"/>
      <c r="G873" s="1142"/>
      <c r="H873" s="1076"/>
      <c r="I873" s="1086"/>
      <c r="J873" s="1103"/>
      <c r="K873" s="1103"/>
      <c r="L873" s="1103"/>
      <c r="M873" s="1103"/>
      <c r="N873" s="1103"/>
      <c r="O873" s="1103"/>
      <c r="P873" s="1103"/>
      <c r="Q873" s="1086"/>
      <c r="R873" s="1086"/>
      <c r="S873" s="1086"/>
      <c r="T873" s="1086"/>
      <c r="U873" s="1086"/>
      <c r="V873" s="1086"/>
      <c r="W873" s="1086"/>
      <c r="X873" s="1086"/>
      <c r="Y873" s="1086"/>
      <c r="Z873" s="1086"/>
      <c r="AA873" s="1086"/>
      <c r="AB873" s="1086"/>
      <c r="AC873" s="1086"/>
      <c r="AD873" s="1086"/>
      <c r="AE873" s="1086"/>
      <c r="AF873" s="1086"/>
    </row>
    <row r="874">
      <c r="A874" s="1086"/>
      <c r="B874" s="1086"/>
      <c r="C874" s="1086"/>
      <c r="D874" s="1086"/>
      <c r="E874" s="1086"/>
      <c r="F874" s="1076"/>
      <c r="G874" s="1142"/>
      <c r="H874" s="1076"/>
      <c r="I874" s="1086"/>
      <c r="J874" s="1103"/>
      <c r="K874" s="1103"/>
      <c r="L874" s="1103"/>
      <c r="M874" s="1103"/>
      <c r="N874" s="1103"/>
      <c r="O874" s="1103"/>
      <c r="P874" s="1103"/>
      <c r="Q874" s="1086"/>
      <c r="R874" s="1086"/>
      <c r="S874" s="1086"/>
      <c r="T874" s="1086"/>
      <c r="U874" s="1086"/>
      <c r="V874" s="1086"/>
      <c r="W874" s="1086"/>
      <c r="X874" s="1086"/>
      <c r="Y874" s="1086"/>
      <c r="Z874" s="1086"/>
      <c r="AA874" s="1086"/>
      <c r="AB874" s="1086"/>
      <c r="AC874" s="1086"/>
      <c r="AD874" s="1086"/>
      <c r="AE874" s="1086"/>
      <c r="AF874" s="1086"/>
    </row>
    <row r="875">
      <c r="A875" s="1086"/>
      <c r="B875" s="1086"/>
      <c r="C875" s="1086"/>
      <c r="D875" s="1086"/>
      <c r="E875" s="1086"/>
      <c r="F875" s="1076"/>
      <c r="G875" s="1142"/>
      <c r="H875" s="1076"/>
      <c r="I875" s="1086"/>
      <c r="J875" s="1103"/>
      <c r="K875" s="1103"/>
      <c r="L875" s="1103"/>
      <c r="M875" s="1103"/>
      <c r="N875" s="1103"/>
      <c r="O875" s="1103"/>
      <c r="P875" s="1103"/>
      <c r="Q875" s="1086"/>
      <c r="R875" s="1086"/>
      <c r="S875" s="1086"/>
      <c r="T875" s="1086"/>
      <c r="U875" s="1086"/>
      <c r="V875" s="1086"/>
      <c r="W875" s="1086"/>
      <c r="X875" s="1086"/>
      <c r="Y875" s="1086"/>
      <c r="Z875" s="1086"/>
      <c r="AA875" s="1086"/>
      <c r="AB875" s="1086"/>
      <c r="AC875" s="1086"/>
      <c r="AD875" s="1086"/>
      <c r="AE875" s="1086"/>
      <c r="AF875" s="1086"/>
    </row>
    <row r="876">
      <c r="A876" s="1086"/>
      <c r="B876" s="1086"/>
      <c r="C876" s="1086"/>
      <c r="D876" s="1086"/>
      <c r="E876" s="1086"/>
      <c r="F876" s="1076"/>
      <c r="G876" s="1142"/>
      <c r="H876" s="1076"/>
      <c r="I876" s="1086"/>
      <c r="J876" s="1103"/>
      <c r="K876" s="1103"/>
      <c r="L876" s="1103"/>
      <c r="M876" s="1103"/>
      <c r="N876" s="1103"/>
      <c r="O876" s="1103"/>
      <c r="P876" s="1103"/>
      <c r="Q876" s="1086"/>
      <c r="R876" s="1086"/>
      <c r="S876" s="1086"/>
      <c r="T876" s="1086"/>
      <c r="U876" s="1086"/>
      <c r="V876" s="1086"/>
      <c r="W876" s="1086"/>
      <c r="X876" s="1086"/>
      <c r="Y876" s="1086"/>
      <c r="Z876" s="1086"/>
      <c r="AA876" s="1086"/>
      <c r="AB876" s="1086"/>
      <c r="AC876" s="1086"/>
      <c r="AD876" s="1086"/>
      <c r="AE876" s="1086"/>
      <c r="AF876" s="1086"/>
    </row>
    <row r="877">
      <c r="A877" s="1086"/>
      <c r="B877" s="1086"/>
      <c r="C877" s="1086"/>
      <c r="D877" s="1086"/>
      <c r="E877" s="1086"/>
      <c r="F877" s="1076"/>
      <c r="G877" s="1142"/>
      <c r="H877" s="1076"/>
      <c r="I877" s="1086"/>
      <c r="J877" s="1103"/>
      <c r="K877" s="1103"/>
      <c r="L877" s="1103"/>
      <c r="M877" s="1103"/>
      <c r="N877" s="1103"/>
      <c r="O877" s="1103"/>
      <c r="P877" s="1103"/>
      <c r="Q877" s="1086"/>
      <c r="R877" s="1086"/>
      <c r="S877" s="1086"/>
      <c r="T877" s="1086"/>
      <c r="U877" s="1086"/>
      <c r="V877" s="1086"/>
      <c r="W877" s="1086"/>
      <c r="X877" s="1086"/>
      <c r="Y877" s="1086"/>
      <c r="Z877" s="1086"/>
      <c r="AA877" s="1086"/>
      <c r="AB877" s="1086"/>
      <c r="AC877" s="1086"/>
      <c r="AD877" s="1086"/>
      <c r="AE877" s="1086"/>
      <c r="AF877" s="1086"/>
    </row>
    <row r="878">
      <c r="A878" s="1086"/>
      <c r="B878" s="1086"/>
      <c r="C878" s="1086"/>
      <c r="D878" s="1086"/>
      <c r="E878" s="1086"/>
      <c r="F878" s="1076"/>
      <c r="G878" s="1142"/>
      <c r="H878" s="1076"/>
      <c r="I878" s="1086"/>
      <c r="J878" s="1103"/>
      <c r="K878" s="1103"/>
      <c r="L878" s="1103"/>
      <c r="M878" s="1103"/>
      <c r="N878" s="1103"/>
      <c r="O878" s="1103"/>
      <c r="P878" s="1103"/>
      <c r="Q878" s="1086"/>
      <c r="R878" s="1086"/>
      <c r="S878" s="1086"/>
      <c r="T878" s="1086"/>
      <c r="U878" s="1086"/>
      <c r="V878" s="1086"/>
      <c r="W878" s="1086"/>
      <c r="X878" s="1086"/>
      <c r="Y878" s="1086"/>
      <c r="Z878" s="1086"/>
      <c r="AA878" s="1086"/>
      <c r="AB878" s="1086"/>
      <c r="AC878" s="1086"/>
      <c r="AD878" s="1086"/>
      <c r="AE878" s="1086"/>
      <c r="AF878" s="1086"/>
    </row>
    <row r="879">
      <c r="A879" s="1086"/>
      <c r="B879" s="1086"/>
      <c r="C879" s="1086"/>
      <c r="D879" s="1086"/>
      <c r="E879" s="1086"/>
      <c r="F879" s="1076"/>
      <c r="G879" s="1142"/>
      <c r="H879" s="1076"/>
      <c r="I879" s="1086"/>
      <c r="J879" s="1103"/>
      <c r="K879" s="1103"/>
      <c r="L879" s="1103"/>
      <c r="M879" s="1103"/>
      <c r="N879" s="1103"/>
      <c r="O879" s="1103"/>
      <c r="P879" s="1103"/>
      <c r="Q879" s="1086"/>
      <c r="R879" s="1086"/>
      <c r="S879" s="1086"/>
      <c r="T879" s="1086"/>
      <c r="U879" s="1086"/>
      <c r="V879" s="1086"/>
      <c r="W879" s="1086"/>
      <c r="X879" s="1086"/>
      <c r="Y879" s="1086"/>
      <c r="Z879" s="1086"/>
      <c r="AA879" s="1086"/>
      <c r="AB879" s="1086"/>
      <c r="AC879" s="1086"/>
      <c r="AD879" s="1086"/>
      <c r="AE879" s="1086"/>
      <c r="AF879" s="1086"/>
    </row>
    <row r="880">
      <c r="A880" s="1086"/>
      <c r="B880" s="1086"/>
      <c r="C880" s="1086"/>
      <c r="D880" s="1086"/>
      <c r="E880" s="1086"/>
      <c r="F880" s="1076"/>
      <c r="G880" s="1142"/>
      <c r="H880" s="1076"/>
      <c r="I880" s="1086"/>
      <c r="J880" s="1103"/>
      <c r="K880" s="1103"/>
      <c r="L880" s="1103"/>
      <c r="M880" s="1103"/>
      <c r="N880" s="1103"/>
      <c r="O880" s="1103"/>
      <c r="P880" s="1103"/>
      <c r="Q880" s="1086"/>
      <c r="R880" s="1086"/>
      <c r="S880" s="1086"/>
      <c r="T880" s="1086"/>
      <c r="U880" s="1086"/>
      <c r="V880" s="1086"/>
      <c r="W880" s="1086"/>
      <c r="X880" s="1086"/>
      <c r="Y880" s="1086"/>
      <c r="Z880" s="1086"/>
      <c r="AA880" s="1086"/>
      <c r="AB880" s="1086"/>
      <c r="AC880" s="1086"/>
      <c r="AD880" s="1086"/>
      <c r="AE880" s="1086"/>
      <c r="AF880" s="1086"/>
    </row>
    <row r="881">
      <c r="A881" s="1086"/>
      <c r="B881" s="1086"/>
      <c r="C881" s="1086"/>
      <c r="D881" s="1086"/>
      <c r="E881" s="1086"/>
      <c r="F881" s="1076"/>
      <c r="G881" s="1142"/>
      <c r="H881" s="1076"/>
      <c r="I881" s="1086"/>
      <c r="J881" s="1103"/>
      <c r="K881" s="1103"/>
      <c r="L881" s="1103"/>
      <c r="M881" s="1103"/>
      <c r="N881" s="1103"/>
      <c r="O881" s="1103"/>
      <c r="P881" s="1103"/>
      <c r="Q881" s="1086"/>
      <c r="R881" s="1086"/>
      <c r="S881" s="1086"/>
      <c r="T881" s="1086"/>
      <c r="U881" s="1086"/>
      <c r="V881" s="1086"/>
      <c r="W881" s="1086"/>
      <c r="X881" s="1086"/>
      <c r="Y881" s="1086"/>
      <c r="Z881" s="1086"/>
      <c r="AA881" s="1086"/>
      <c r="AB881" s="1086"/>
      <c r="AC881" s="1086"/>
      <c r="AD881" s="1086"/>
      <c r="AE881" s="1086"/>
      <c r="AF881" s="1086"/>
    </row>
    <row r="882">
      <c r="A882" s="1086"/>
      <c r="B882" s="1086"/>
      <c r="C882" s="1086"/>
      <c r="D882" s="1086"/>
      <c r="E882" s="1086"/>
      <c r="F882" s="1076"/>
      <c r="G882" s="1142"/>
      <c r="H882" s="1076"/>
      <c r="I882" s="1086"/>
      <c r="J882" s="1103"/>
      <c r="K882" s="1103"/>
      <c r="L882" s="1103"/>
      <c r="M882" s="1103"/>
      <c r="N882" s="1103"/>
      <c r="O882" s="1103"/>
      <c r="P882" s="1103"/>
      <c r="Q882" s="1086"/>
      <c r="R882" s="1086"/>
      <c r="S882" s="1086"/>
      <c r="T882" s="1086"/>
      <c r="U882" s="1086"/>
      <c r="V882" s="1086"/>
      <c r="W882" s="1086"/>
      <c r="X882" s="1086"/>
      <c r="Y882" s="1086"/>
      <c r="Z882" s="1086"/>
      <c r="AA882" s="1086"/>
      <c r="AB882" s="1086"/>
      <c r="AC882" s="1086"/>
      <c r="AD882" s="1086"/>
      <c r="AE882" s="1086"/>
      <c r="AF882" s="1086"/>
    </row>
    <row r="883">
      <c r="A883" s="1086"/>
      <c r="B883" s="1086"/>
      <c r="C883" s="1086"/>
      <c r="D883" s="1086"/>
      <c r="E883" s="1086"/>
      <c r="F883" s="1076"/>
      <c r="G883" s="1142"/>
      <c r="H883" s="1076"/>
      <c r="I883" s="1086"/>
      <c r="J883" s="1103"/>
      <c r="K883" s="1103"/>
      <c r="L883" s="1103"/>
      <c r="M883" s="1103"/>
      <c r="N883" s="1103"/>
      <c r="O883" s="1103"/>
      <c r="P883" s="1103"/>
      <c r="Q883" s="1086"/>
      <c r="R883" s="1086"/>
      <c r="S883" s="1086"/>
      <c r="T883" s="1086"/>
      <c r="U883" s="1086"/>
      <c r="V883" s="1086"/>
      <c r="W883" s="1086"/>
      <c r="X883" s="1086"/>
      <c r="Y883" s="1086"/>
      <c r="Z883" s="1086"/>
      <c r="AA883" s="1086"/>
      <c r="AB883" s="1086"/>
      <c r="AC883" s="1086"/>
      <c r="AD883" s="1086"/>
      <c r="AE883" s="1086"/>
      <c r="AF883" s="1086"/>
    </row>
    <row r="884">
      <c r="A884" s="1086"/>
      <c r="B884" s="1086"/>
      <c r="C884" s="1086"/>
      <c r="D884" s="1086"/>
      <c r="E884" s="1086"/>
      <c r="F884" s="1076"/>
      <c r="G884" s="1142"/>
      <c r="H884" s="1076"/>
      <c r="I884" s="1086"/>
      <c r="J884" s="1103"/>
      <c r="K884" s="1103"/>
      <c r="L884" s="1103"/>
      <c r="M884" s="1103"/>
      <c r="N884" s="1103"/>
      <c r="O884" s="1103"/>
      <c r="P884" s="1103"/>
      <c r="Q884" s="1086"/>
      <c r="R884" s="1086"/>
      <c r="S884" s="1086"/>
      <c r="T884" s="1086"/>
      <c r="U884" s="1086"/>
      <c r="V884" s="1086"/>
      <c r="W884" s="1086"/>
      <c r="X884" s="1086"/>
      <c r="Y884" s="1086"/>
      <c r="Z884" s="1086"/>
      <c r="AA884" s="1086"/>
      <c r="AB884" s="1086"/>
      <c r="AC884" s="1086"/>
      <c r="AD884" s="1086"/>
      <c r="AE884" s="1086"/>
      <c r="AF884" s="1086"/>
    </row>
    <row r="885">
      <c r="A885" s="1086"/>
      <c r="B885" s="1086"/>
      <c r="C885" s="1086"/>
      <c r="D885" s="1086"/>
      <c r="E885" s="1086"/>
      <c r="F885" s="1076"/>
      <c r="G885" s="1142"/>
      <c r="H885" s="1076"/>
      <c r="I885" s="1086"/>
      <c r="J885" s="1103"/>
      <c r="K885" s="1103"/>
      <c r="L885" s="1103"/>
      <c r="M885" s="1103"/>
      <c r="N885" s="1103"/>
      <c r="O885" s="1103"/>
      <c r="P885" s="1103"/>
      <c r="Q885" s="1086"/>
      <c r="R885" s="1086"/>
      <c r="S885" s="1086"/>
      <c r="T885" s="1086"/>
      <c r="U885" s="1086"/>
      <c r="V885" s="1086"/>
      <c r="W885" s="1086"/>
      <c r="X885" s="1086"/>
      <c r="Y885" s="1086"/>
      <c r="Z885" s="1086"/>
      <c r="AA885" s="1086"/>
      <c r="AB885" s="1086"/>
      <c r="AC885" s="1086"/>
      <c r="AD885" s="1086"/>
      <c r="AE885" s="1086"/>
      <c r="AF885" s="1086"/>
    </row>
    <row r="886">
      <c r="A886" s="1086"/>
      <c r="B886" s="1086"/>
      <c r="C886" s="1086"/>
      <c r="D886" s="1086"/>
      <c r="E886" s="1086"/>
      <c r="F886" s="1076"/>
      <c r="G886" s="1142"/>
      <c r="H886" s="1076"/>
      <c r="I886" s="1086"/>
      <c r="J886" s="1103"/>
      <c r="K886" s="1103"/>
      <c r="L886" s="1103"/>
      <c r="M886" s="1103"/>
      <c r="N886" s="1103"/>
      <c r="O886" s="1103"/>
      <c r="P886" s="1103"/>
      <c r="Q886" s="1086"/>
      <c r="R886" s="1086"/>
      <c r="S886" s="1086"/>
      <c r="T886" s="1086"/>
      <c r="U886" s="1086"/>
      <c r="V886" s="1086"/>
      <c r="W886" s="1086"/>
      <c r="X886" s="1086"/>
      <c r="Y886" s="1086"/>
      <c r="Z886" s="1086"/>
      <c r="AA886" s="1086"/>
      <c r="AB886" s="1086"/>
      <c r="AC886" s="1086"/>
      <c r="AD886" s="1086"/>
      <c r="AE886" s="1086"/>
      <c r="AF886" s="1086"/>
    </row>
    <row r="887">
      <c r="A887" s="1086"/>
      <c r="B887" s="1086"/>
      <c r="C887" s="1086"/>
      <c r="D887" s="1086"/>
      <c r="E887" s="1086"/>
      <c r="F887" s="1076"/>
      <c r="G887" s="1142"/>
      <c r="H887" s="1076"/>
      <c r="I887" s="1086"/>
      <c r="J887" s="1103"/>
      <c r="K887" s="1103"/>
      <c r="L887" s="1103"/>
      <c r="M887" s="1103"/>
      <c r="N887" s="1103"/>
      <c r="O887" s="1103"/>
      <c r="P887" s="1103"/>
      <c r="Q887" s="1086"/>
      <c r="R887" s="1086"/>
      <c r="S887" s="1086"/>
      <c r="T887" s="1086"/>
      <c r="U887" s="1086"/>
      <c r="V887" s="1086"/>
      <c r="W887" s="1086"/>
      <c r="X887" s="1086"/>
      <c r="Y887" s="1086"/>
      <c r="Z887" s="1086"/>
      <c r="AA887" s="1086"/>
      <c r="AB887" s="1086"/>
      <c r="AC887" s="1086"/>
      <c r="AD887" s="1086"/>
      <c r="AE887" s="1086"/>
      <c r="AF887" s="1086"/>
    </row>
    <row r="888">
      <c r="A888" s="1086"/>
      <c r="B888" s="1086"/>
      <c r="C888" s="1086"/>
      <c r="D888" s="1086"/>
      <c r="E888" s="1086"/>
      <c r="F888" s="1076"/>
      <c r="G888" s="1142"/>
      <c r="H888" s="1076"/>
      <c r="I888" s="1086"/>
      <c r="J888" s="1103"/>
      <c r="K888" s="1103"/>
      <c r="L888" s="1103"/>
      <c r="M888" s="1103"/>
      <c r="N888" s="1103"/>
      <c r="O888" s="1103"/>
      <c r="P888" s="1103"/>
      <c r="Q888" s="1086"/>
      <c r="R888" s="1086"/>
      <c r="S888" s="1086"/>
      <c r="T888" s="1086"/>
      <c r="U888" s="1086"/>
      <c r="V888" s="1086"/>
      <c r="W888" s="1086"/>
      <c r="X888" s="1086"/>
      <c r="Y888" s="1086"/>
      <c r="Z888" s="1086"/>
      <c r="AA888" s="1086"/>
      <c r="AB888" s="1086"/>
      <c r="AC888" s="1086"/>
      <c r="AD888" s="1086"/>
      <c r="AE888" s="1086"/>
      <c r="AF888" s="1086"/>
    </row>
    <row r="889">
      <c r="A889" s="1086"/>
      <c r="B889" s="1086"/>
      <c r="C889" s="1086"/>
      <c r="D889" s="1086"/>
      <c r="E889" s="1086"/>
      <c r="F889" s="1076"/>
      <c r="G889" s="1142"/>
      <c r="H889" s="1076"/>
      <c r="I889" s="1086"/>
      <c r="J889" s="1103"/>
      <c r="K889" s="1103"/>
      <c r="L889" s="1103"/>
      <c r="M889" s="1103"/>
      <c r="N889" s="1103"/>
      <c r="O889" s="1103"/>
      <c r="P889" s="1103"/>
      <c r="Q889" s="1086"/>
      <c r="R889" s="1086"/>
      <c r="S889" s="1086"/>
      <c r="T889" s="1086"/>
      <c r="U889" s="1086"/>
      <c r="V889" s="1086"/>
      <c r="W889" s="1086"/>
      <c r="X889" s="1086"/>
      <c r="Y889" s="1086"/>
      <c r="Z889" s="1086"/>
      <c r="AA889" s="1086"/>
      <c r="AB889" s="1086"/>
      <c r="AC889" s="1086"/>
      <c r="AD889" s="1086"/>
      <c r="AE889" s="1086"/>
      <c r="AF889" s="1086"/>
    </row>
    <row r="890">
      <c r="A890" s="1086"/>
      <c r="B890" s="1086"/>
      <c r="C890" s="1086"/>
      <c r="D890" s="1086"/>
      <c r="E890" s="1086"/>
      <c r="F890" s="1076"/>
      <c r="G890" s="1142"/>
      <c r="H890" s="1076"/>
      <c r="I890" s="1086"/>
      <c r="J890" s="1103"/>
      <c r="K890" s="1103"/>
      <c r="L890" s="1103"/>
      <c r="M890" s="1103"/>
      <c r="N890" s="1103"/>
      <c r="O890" s="1103"/>
      <c r="P890" s="1103"/>
      <c r="Q890" s="1086"/>
      <c r="R890" s="1086"/>
      <c r="S890" s="1086"/>
      <c r="T890" s="1086"/>
      <c r="U890" s="1086"/>
      <c r="V890" s="1086"/>
      <c r="W890" s="1086"/>
      <c r="X890" s="1086"/>
      <c r="Y890" s="1086"/>
      <c r="Z890" s="1086"/>
      <c r="AA890" s="1086"/>
      <c r="AB890" s="1086"/>
      <c r="AC890" s="1086"/>
      <c r="AD890" s="1086"/>
      <c r="AE890" s="1086"/>
      <c r="AF890" s="1086"/>
    </row>
    <row r="891">
      <c r="A891" s="1086"/>
      <c r="B891" s="1086"/>
      <c r="C891" s="1086"/>
      <c r="D891" s="1086"/>
      <c r="E891" s="1086"/>
      <c r="F891" s="1076"/>
      <c r="G891" s="1142"/>
      <c r="H891" s="1076"/>
      <c r="I891" s="1086"/>
      <c r="J891" s="1103"/>
      <c r="K891" s="1103"/>
      <c r="L891" s="1103"/>
      <c r="M891" s="1103"/>
      <c r="N891" s="1103"/>
      <c r="O891" s="1103"/>
      <c r="P891" s="1103"/>
      <c r="Q891" s="1086"/>
      <c r="R891" s="1086"/>
      <c r="S891" s="1086"/>
      <c r="T891" s="1086"/>
      <c r="U891" s="1086"/>
      <c r="V891" s="1086"/>
      <c r="W891" s="1086"/>
      <c r="X891" s="1086"/>
      <c r="Y891" s="1086"/>
      <c r="Z891" s="1086"/>
      <c r="AA891" s="1086"/>
      <c r="AB891" s="1086"/>
      <c r="AC891" s="1086"/>
      <c r="AD891" s="1086"/>
      <c r="AE891" s="1086"/>
      <c r="AF891" s="1086"/>
    </row>
    <row r="892">
      <c r="A892" s="1086"/>
      <c r="B892" s="1086"/>
      <c r="C892" s="1086"/>
      <c r="D892" s="1086"/>
      <c r="E892" s="1086"/>
      <c r="F892" s="1076"/>
      <c r="G892" s="1142"/>
      <c r="H892" s="1076"/>
      <c r="I892" s="1086"/>
      <c r="J892" s="1103"/>
      <c r="K892" s="1103"/>
      <c r="L892" s="1103"/>
      <c r="M892" s="1103"/>
      <c r="N892" s="1103"/>
      <c r="O892" s="1103"/>
      <c r="P892" s="1103"/>
      <c r="Q892" s="1086"/>
      <c r="R892" s="1086"/>
      <c r="S892" s="1086"/>
      <c r="T892" s="1086"/>
      <c r="U892" s="1086"/>
      <c r="V892" s="1086"/>
      <c r="W892" s="1086"/>
      <c r="X892" s="1086"/>
      <c r="Y892" s="1086"/>
      <c r="Z892" s="1086"/>
      <c r="AA892" s="1086"/>
      <c r="AB892" s="1086"/>
      <c r="AC892" s="1086"/>
      <c r="AD892" s="1086"/>
      <c r="AE892" s="1086"/>
      <c r="AF892" s="1086"/>
    </row>
    <row r="893">
      <c r="A893" s="1086"/>
      <c r="B893" s="1086"/>
      <c r="C893" s="1086"/>
      <c r="D893" s="1086"/>
      <c r="E893" s="1086"/>
      <c r="F893" s="1076"/>
      <c r="G893" s="1142"/>
      <c r="H893" s="1076"/>
      <c r="I893" s="1086"/>
      <c r="J893" s="1103"/>
      <c r="K893" s="1103"/>
      <c r="L893" s="1103"/>
      <c r="M893" s="1103"/>
      <c r="N893" s="1103"/>
      <c r="O893" s="1103"/>
      <c r="P893" s="1103"/>
      <c r="Q893" s="1086"/>
      <c r="R893" s="1086"/>
      <c r="S893" s="1086"/>
      <c r="T893" s="1086"/>
      <c r="U893" s="1086"/>
      <c r="V893" s="1086"/>
      <c r="W893" s="1086"/>
      <c r="X893" s="1086"/>
      <c r="Y893" s="1086"/>
      <c r="Z893" s="1086"/>
      <c r="AA893" s="1086"/>
      <c r="AB893" s="1086"/>
      <c r="AC893" s="1086"/>
      <c r="AD893" s="1086"/>
      <c r="AE893" s="1086"/>
      <c r="AF893" s="1086"/>
    </row>
    <row r="894">
      <c r="A894" s="1086"/>
      <c r="B894" s="1086"/>
      <c r="C894" s="1086"/>
      <c r="D894" s="1086"/>
      <c r="E894" s="1086"/>
      <c r="F894" s="1076"/>
      <c r="G894" s="1142"/>
      <c r="H894" s="1076"/>
      <c r="I894" s="1086"/>
      <c r="J894" s="1103"/>
      <c r="K894" s="1103"/>
      <c r="L894" s="1103"/>
      <c r="M894" s="1103"/>
      <c r="N894" s="1103"/>
      <c r="O894" s="1103"/>
      <c r="P894" s="1103"/>
      <c r="Q894" s="1086"/>
      <c r="R894" s="1086"/>
      <c r="S894" s="1086"/>
      <c r="T894" s="1086"/>
      <c r="U894" s="1086"/>
      <c r="V894" s="1086"/>
      <c r="W894" s="1086"/>
      <c r="X894" s="1086"/>
      <c r="Y894" s="1086"/>
      <c r="Z894" s="1086"/>
      <c r="AA894" s="1086"/>
      <c r="AB894" s="1086"/>
      <c r="AC894" s="1086"/>
      <c r="AD894" s="1086"/>
      <c r="AE894" s="1086"/>
      <c r="AF894" s="1086"/>
    </row>
    <row r="895">
      <c r="A895" s="1086"/>
      <c r="B895" s="1086"/>
      <c r="C895" s="1086"/>
      <c r="D895" s="1086"/>
      <c r="E895" s="1086"/>
      <c r="F895" s="1076"/>
      <c r="G895" s="1142"/>
      <c r="H895" s="1076"/>
      <c r="I895" s="1086"/>
      <c r="J895" s="1103"/>
      <c r="K895" s="1103"/>
      <c r="L895" s="1103"/>
      <c r="M895" s="1103"/>
      <c r="N895" s="1103"/>
      <c r="O895" s="1103"/>
      <c r="P895" s="1103"/>
      <c r="Q895" s="1086"/>
      <c r="R895" s="1086"/>
      <c r="S895" s="1086"/>
      <c r="T895" s="1086"/>
      <c r="U895" s="1086"/>
      <c r="V895" s="1086"/>
      <c r="W895" s="1086"/>
      <c r="X895" s="1086"/>
      <c r="Y895" s="1086"/>
      <c r="Z895" s="1086"/>
      <c r="AA895" s="1086"/>
      <c r="AB895" s="1086"/>
      <c r="AC895" s="1086"/>
      <c r="AD895" s="1086"/>
      <c r="AE895" s="1086"/>
      <c r="AF895" s="1086"/>
    </row>
    <row r="896">
      <c r="A896" s="1086"/>
      <c r="B896" s="1086"/>
      <c r="C896" s="1086"/>
      <c r="D896" s="1086"/>
      <c r="E896" s="1086"/>
      <c r="F896" s="1076"/>
      <c r="G896" s="1142"/>
      <c r="H896" s="1076"/>
      <c r="I896" s="1086"/>
      <c r="J896" s="1103"/>
      <c r="K896" s="1103"/>
      <c r="L896" s="1103"/>
      <c r="M896" s="1103"/>
      <c r="N896" s="1103"/>
      <c r="O896" s="1103"/>
      <c r="P896" s="1103"/>
      <c r="Q896" s="1086"/>
      <c r="R896" s="1086"/>
      <c r="S896" s="1086"/>
      <c r="T896" s="1086"/>
      <c r="U896" s="1086"/>
      <c r="V896" s="1086"/>
      <c r="W896" s="1086"/>
      <c r="X896" s="1086"/>
      <c r="Y896" s="1086"/>
      <c r="Z896" s="1086"/>
      <c r="AA896" s="1086"/>
      <c r="AB896" s="1086"/>
      <c r="AC896" s="1086"/>
      <c r="AD896" s="1086"/>
      <c r="AE896" s="1086"/>
      <c r="AF896" s="1086"/>
    </row>
    <row r="897">
      <c r="A897" s="1086"/>
      <c r="B897" s="1086"/>
      <c r="C897" s="1086"/>
      <c r="D897" s="1086"/>
      <c r="E897" s="1086"/>
      <c r="F897" s="1076"/>
      <c r="G897" s="1142"/>
      <c r="H897" s="1076"/>
      <c r="I897" s="1086"/>
      <c r="J897" s="1103"/>
      <c r="K897" s="1103"/>
      <c r="L897" s="1103"/>
      <c r="M897" s="1103"/>
      <c r="N897" s="1103"/>
      <c r="O897" s="1103"/>
      <c r="P897" s="1103"/>
      <c r="Q897" s="1086"/>
      <c r="R897" s="1086"/>
      <c r="S897" s="1086"/>
      <c r="T897" s="1086"/>
      <c r="U897" s="1086"/>
      <c r="V897" s="1086"/>
      <c r="W897" s="1086"/>
      <c r="X897" s="1086"/>
      <c r="Y897" s="1086"/>
      <c r="Z897" s="1086"/>
      <c r="AA897" s="1086"/>
      <c r="AB897" s="1086"/>
      <c r="AC897" s="1086"/>
      <c r="AD897" s="1086"/>
      <c r="AE897" s="1086"/>
      <c r="AF897" s="1086"/>
    </row>
    <row r="898">
      <c r="A898" s="1086"/>
      <c r="B898" s="1086"/>
      <c r="C898" s="1086"/>
      <c r="D898" s="1086"/>
      <c r="E898" s="1086"/>
      <c r="F898" s="1076"/>
      <c r="G898" s="1142"/>
      <c r="H898" s="1076"/>
      <c r="I898" s="1086"/>
      <c r="J898" s="1103"/>
      <c r="K898" s="1103"/>
      <c r="L898" s="1103"/>
      <c r="M898" s="1103"/>
      <c r="N898" s="1103"/>
      <c r="O898" s="1103"/>
      <c r="P898" s="1103"/>
      <c r="Q898" s="1086"/>
      <c r="R898" s="1086"/>
      <c r="S898" s="1086"/>
      <c r="T898" s="1086"/>
      <c r="U898" s="1086"/>
      <c r="V898" s="1086"/>
      <c r="W898" s="1086"/>
      <c r="X898" s="1086"/>
      <c r="Y898" s="1086"/>
      <c r="Z898" s="1086"/>
      <c r="AA898" s="1086"/>
      <c r="AB898" s="1086"/>
      <c r="AC898" s="1086"/>
      <c r="AD898" s="1086"/>
      <c r="AE898" s="1086"/>
      <c r="AF898" s="1086"/>
    </row>
    <row r="899">
      <c r="A899" s="1086"/>
      <c r="B899" s="1086"/>
      <c r="C899" s="1086"/>
      <c r="D899" s="1086"/>
      <c r="E899" s="1086"/>
      <c r="F899" s="1076"/>
      <c r="G899" s="1142"/>
      <c r="H899" s="1076"/>
      <c r="I899" s="1086"/>
      <c r="J899" s="1103"/>
      <c r="K899" s="1103"/>
      <c r="L899" s="1103"/>
      <c r="M899" s="1103"/>
      <c r="N899" s="1103"/>
      <c r="O899" s="1103"/>
      <c r="P899" s="1103"/>
      <c r="Q899" s="1086"/>
      <c r="R899" s="1086"/>
      <c r="S899" s="1086"/>
      <c r="T899" s="1086"/>
      <c r="U899" s="1086"/>
      <c r="V899" s="1086"/>
      <c r="W899" s="1086"/>
      <c r="X899" s="1086"/>
      <c r="Y899" s="1086"/>
      <c r="Z899" s="1086"/>
      <c r="AA899" s="1086"/>
      <c r="AB899" s="1086"/>
      <c r="AC899" s="1086"/>
      <c r="AD899" s="1086"/>
      <c r="AE899" s="1086"/>
      <c r="AF899" s="1086"/>
    </row>
    <row r="900">
      <c r="A900" s="1086"/>
      <c r="B900" s="1086"/>
      <c r="C900" s="1086"/>
      <c r="D900" s="1086"/>
      <c r="E900" s="1086"/>
      <c r="F900" s="1076"/>
      <c r="G900" s="1142"/>
      <c r="H900" s="1076"/>
      <c r="I900" s="1086"/>
      <c r="J900" s="1103"/>
      <c r="K900" s="1103"/>
      <c r="L900" s="1103"/>
      <c r="M900" s="1103"/>
      <c r="N900" s="1103"/>
      <c r="O900" s="1103"/>
      <c r="P900" s="1103"/>
      <c r="Q900" s="1086"/>
      <c r="R900" s="1086"/>
      <c r="S900" s="1086"/>
      <c r="T900" s="1086"/>
      <c r="U900" s="1086"/>
      <c r="V900" s="1086"/>
      <c r="W900" s="1086"/>
      <c r="X900" s="1086"/>
      <c r="Y900" s="1086"/>
      <c r="Z900" s="1086"/>
      <c r="AA900" s="1086"/>
      <c r="AB900" s="1086"/>
      <c r="AC900" s="1086"/>
      <c r="AD900" s="1086"/>
      <c r="AE900" s="1086"/>
      <c r="AF900" s="1086"/>
    </row>
    <row r="901">
      <c r="A901" s="1086"/>
      <c r="B901" s="1086"/>
      <c r="C901" s="1086"/>
      <c r="D901" s="1086"/>
      <c r="E901" s="1086"/>
      <c r="F901" s="1076"/>
      <c r="G901" s="1142"/>
      <c r="H901" s="1076"/>
      <c r="I901" s="1086"/>
      <c r="J901" s="1103"/>
      <c r="K901" s="1103"/>
      <c r="L901" s="1103"/>
      <c r="M901" s="1103"/>
      <c r="N901" s="1103"/>
      <c r="O901" s="1103"/>
      <c r="P901" s="1103"/>
      <c r="Q901" s="1086"/>
      <c r="R901" s="1086"/>
      <c r="S901" s="1086"/>
      <c r="T901" s="1086"/>
      <c r="U901" s="1086"/>
      <c r="V901" s="1086"/>
      <c r="W901" s="1086"/>
      <c r="X901" s="1086"/>
      <c r="Y901" s="1086"/>
      <c r="Z901" s="1086"/>
      <c r="AA901" s="1086"/>
      <c r="AB901" s="1086"/>
      <c r="AC901" s="1086"/>
      <c r="AD901" s="1086"/>
      <c r="AE901" s="1086"/>
      <c r="AF901" s="1086"/>
    </row>
    <row r="902">
      <c r="A902" s="1086"/>
      <c r="B902" s="1086"/>
      <c r="C902" s="1086"/>
      <c r="D902" s="1086"/>
      <c r="E902" s="1086"/>
      <c r="F902" s="1076"/>
      <c r="G902" s="1142"/>
      <c r="H902" s="1076"/>
      <c r="I902" s="1086"/>
      <c r="J902" s="1103"/>
      <c r="K902" s="1103"/>
      <c r="L902" s="1103"/>
      <c r="M902" s="1103"/>
      <c r="N902" s="1103"/>
      <c r="O902" s="1103"/>
      <c r="P902" s="1103"/>
      <c r="Q902" s="1086"/>
      <c r="R902" s="1086"/>
      <c r="S902" s="1086"/>
      <c r="T902" s="1086"/>
      <c r="U902" s="1086"/>
      <c r="V902" s="1086"/>
      <c r="W902" s="1086"/>
      <c r="X902" s="1086"/>
      <c r="Y902" s="1086"/>
      <c r="Z902" s="1086"/>
      <c r="AA902" s="1086"/>
      <c r="AB902" s="1086"/>
      <c r="AC902" s="1086"/>
      <c r="AD902" s="1086"/>
      <c r="AE902" s="1086"/>
      <c r="AF902" s="1086"/>
    </row>
    <row r="903">
      <c r="A903" s="1086"/>
      <c r="B903" s="1086"/>
      <c r="C903" s="1086"/>
      <c r="D903" s="1086"/>
      <c r="E903" s="1086"/>
      <c r="F903" s="1076"/>
      <c r="G903" s="1142"/>
      <c r="H903" s="1076"/>
      <c r="I903" s="1086"/>
      <c r="J903" s="1103"/>
      <c r="K903" s="1103"/>
      <c r="L903" s="1103"/>
      <c r="M903" s="1103"/>
      <c r="N903" s="1103"/>
      <c r="O903" s="1103"/>
      <c r="P903" s="1103"/>
      <c r="Q903" s="1086"/>
      <c r="R903" s="1086"/>
      <c r="S903" s="1086"/>
      <c r="T903" s="1086"/>
      <c r="U903" s="1086"/>
      <c r="V903" s="1086"/>
      <c r="W903" s="1086"/>
      <c r="X903" s="1086"/>
      <c r="Y903" s="1086"/>
      <c r="Z903" s="1086"/>
      <c r="AA903" s="1086"/>
      <c r="AB903" s="1086"/>
      <c r="AC903" s="1086"/>
      <c r="AD903" s="1086"/>
      <c r="AE903" s="1086"/>
      <c r="AF903" s="1086"/>
    </row>
    <row r="904">
      <c r="A904" s="1086"/>
      <c r="B904" s="1086"/>
      <c r="C904" s="1086"/>
      <c r="D904" s="1086"/>
      <c r="E904" s="1086"/>
      <c r="F904" s="1076"/>
      <c r="G904" s="1142"/>
      <c r="H904" s="1076"/>
      <c r="I904" s="1086"/>
      <c r="J904" s="1103"/>
      <c r="K904" s="1103"/>
      <c r="L904" s="1103"/>
      <c r="M904" s="1103"/>
      <c r="N904" s="1103"/>
      <c r="O904" s="1103"/>
      <c r="P904" s="1103"/>
      <c r="Q904" s="1086"/>
      <c r="R904" s="1086"/>
      <c r="S904" s="1086"/>
      <c r="T904" s="1086"/>
      <c r="U904" s="1086"/>
      <c r="V904" s="1086"/>
      <c r="W904" s="1086"/>
      <c r="X904" s="1086"/>
      <c r="Y904" s="1086"/>
      <c r="Z904" s="1086"/>
      <c r="AA904" s="1086"/>
      <c r="AB904" s="1086"/>
      <c r="AC904" s="1086"/>
      <c r="AD904" s="1086"/>
      <c r="AE904" s="1086"/>
      <c r="AF904" s="1086"/>
    </row>
    <row r="905">
      <c r="A905" s="1086"/>
      <c r="B905" s="1086"/>
      <c r="C905" s="1086"/>
      <c r="D905" s="1086"/>
      <c r="E905" s="1086"/>
      <c r="F905" s="1076"/>
      <c r="G905" s="1142"/>
      <c r="H905" s="1076"/>
      <c r="I905" s="1086"/>
      <c r="J905" s="1103"/>
      <c r="K905" s="1103"/>
      <c r="L905" s="1103"/>
      <c r="M905" s="1103"/>
      <c r="N905" s="1103"/>
      <c r="O905" s="1103"/>
      <c r="P905" s="1103"/>
      <c r="Q905" s="1086"/>
      <c r="R905" s="1086"/>
      <c r="S905" s="1086"/>
      <c r="T905" s="1086"/>
      <c r="U905" s="1086"/>
      <c r="V905" s="1086"/>
      <c r="W905" s="1086"/>
      <c r="X905" s="1086"/>
      <c r="Y905" s="1086"/>
      <c r="Z905" s="1086"/>
      <c r="AA905" s="1086"/>
      <c r="AB905" s="1086"/>
      <c r="AC905" s="1086"/>
      <c r="AD905" s="1086"/>
      <c r="AE905" s="1086"/>
      <c r="AF905" s="1086"/>
    </row>
    <row r="906">
      <c r="A906" s="1086"/>
      <c r="B906" s="1086"/>
      <c r="C906" s="1086"/>
      <c r="D906" s="1086"/>
      <c r="E906" s="1086"/>
      <c r="F906" s="1076"/>
      <c r="G906" s="1142"/>
      <c r="H906" s="1076"/>
      <c r="I906" s="1086"/>
      <c r="J906" s="1103"/>
      <c r="K906" s="1103"/>
      <c r="L906" s="1103"/>
      <c r="M906" s="1103"/>
      <c r="N906" s="1103"/>
      <c r="O906" s="1103"/>
      <c r="P906" s="1103"/>
      <c r="Q906" s="1086"/>
      <c r="R906" s="1086"/>
      <c r="S906" s="1086"/>
      <c r="T906" s="1086"/>
      <c r="U906" s="1086"/>
      <c r="V906" s="1086"/>
      <c r="W906" s="1086"/>
      <c r="X906" s="1086"/>
      <c r="Y906" s="1086"/>
      <c r="Z906" s="1086"/>
      <c r="AA906" s="1086"/>
      <c r="AB906" s="1086"/>
      <c r="AC906" s="1086"/>
      <c r="AD906" s="1086"/>
      <c r="AE906" s="1086"/>
      <c r="AF906" s="1086"/>
    </row>
    <row r="907">
      <c r="A907" s="1086"/>
      <c r="B907" s="1086"/>
      <c r="C907" s="1086"/>
      <c r="D907" s="1086"/>
      <c r="E907" s="1086"/>
      <c r="F907" s="1076"/>
      <c r="G907" s="1142"/>
      <c r="H907" s="1076"/>
      <c r="I907" s="1086"/>
      <c r="J907" s="1103"/>
      <c r="K907" s="1103"/>
      <c r="L907" s="1103"/>
      <c r="M907" s="1103"/>
      <c r="N907" s="1103"/>
      <c r="O907" s="1103"/>
      <c r="P907" s="1103"/>
      <c r="Q907" s="1086"/>
      <c r="R907" s="1086"/>
      <c r="S907" s="1086"/>
      <c r="T907" s="1086"/>
      <c r="U907" s="1086"/>
      <c r="V907" s="1086"/>
      <c r="W907" s="1086"/>
      <c r="X907" s="1086"/>
      <c r="Y907" s="1086"/>
      <c r="Z907" s="1086"/>
      <c r="AA907" s="1086"/>
      <c r="AB907" s="1086"/>
      <c r="AC907" s="1086"/>
      <c r="AD907" s="1086"/>
      <c r="AE907" s="1086"/>
      <c r="AF907" s="1086"/>
    </row>
    <row r="908">
      <c r="A908" s="1086"/>
      <c r="B908" s="1086"/>
      <c r="C908" s="1086"/>
      <c r="D908" s="1086"/>
      <c r="E908" s="1086"/>
      <c r="F908" s="1076"/>
      <c r="G908" s="1142"/>
      <c r="H908" s="1076"/>
      <c r="I908" s="1086"/>
      <c r="J908" s="1103"/>
      <c r="K908" s="1103"/>
      <c r="L908" s="1103"/>
      <c r="M908" s="1103"/>
      <c r="N908" s="1103"/>
      <c r="O908" s="1103"/>
      <c r="P908" s="1103"/>
      <c r="Q908" s="1086"/>
      <c r="R908" s="1086"/>
      <c r="S908" s="1086"/>
      <c r="T908" s="1086"/>
      <c r="U908" s="1086"/>
      <c r="V908" s="1086"/>
      <c r="W908" s="1086"/>
      <c r="X908" s="1086"/>
      <c r="Y908" s="1086"/>
      <c r="Z908" s="1086"/>
      <c r="AA908" s="1086"/>
      <c r="AB908" s="1086"/>
      <c r="AC908" s="1086"/>
      <c r="AD908" s="1086"/>
      <c r="AE908" s="1086"/>
      <c r="AF908" s="1086"/>
    </row>
    <row r="909">
      <c r="A909" s="1086"/>
      <c r="B909" s="1086"/>
      <c r="C909" s="1086"/>
      <c r="D909" s="1086"/>
      <c r="E909" s="1086"/>
      <c r="F909" s="1076"/>
      <c r="G909" s="1142"/>
      <c r="H909" s="1076"/>
      <c r="I909" s="1086"/>
      <c r="J909" s="1103"/>
      <c r="K909" s="1103"/>
      <c r="L909" s="1103"/>
      <c r="M909" s="1103"/>
      <c r="N909" s="1103"/>
      <c r="O909" s="1103"/>
      <c r="P909" s="1103"/>
      <c r="Q909" s="1086"/>
      <c r="R909" s="1086"/>
      <c r="S909" s="1086"/>
      <c r="T909" s="1086"/>
      <c r="U909" s="1086"/>
      <c r="V909" s="1086"/>
      <c r="W909" s="1086"/>
      <c r="X909" s="1086"/>
      <c r="Y909" s="1086"/>
      <c r="Z909" s="1086"/>
      <c r="AA909" s="1086"/>
      <c r="AB909" s="1086"/>
      <c r="AC909" s="1086"/>
      <c r="AD909" s="1086"/>
      <c r="AE909" s="1086"/>
      <c r="AF909" s="1086"/>
    </row>
    <row r="910">
      <c r="A910" s="1086"/>
      <c r="B910" s="1086"/>
      <c r="C910" s="1086"/>
      <c r="D910" s="1086"/>
      <c r="E910" s="1086"/>
      <c r="F910" s="1076"/>
      <c r="G910" s="1142"/>
      <c r="H910" s="1076"/>
      <c r="I910" s="1086"/>
      <c r="J910" s="1103"/>
      <c r="K910" s="1103"/>
      <c r="L910" s="1103"/>
      <c r="M910" s="1103"/>
      <c r="N910" s="1103"/>
      <c r="O910" s="1103"/>
      <c r="P910" s="1103"/>
      <c r="Q910" s="1086"/>
      <c r="R910" s="1086"/>
      <c r="S910" s="1086"/>
      <c r="T910" s="1086"/>
      <c r="U910" s="1086"/>
      <c r="V910" s="1086"/>
      <c r="W910" s="1086"/>
      <c r="X910" s="1086"/>
      <c r="Y910" s="1086"/>
      <c r="Z910" s="1086"/>
      <c r="AA910" s="1086"/>
      <c r="AB910" s="1086"/>
      <c r="AC910" s="1086"/>
      <c r="AD910" s="1086"/>
      <c r="AE910" s="1086"/>
      <c r="AF910" s="1086"/>
    </row>
    <row r="911">
      <c r="A911" s="1086"/>
      <c r="B911" s="1086"/>
      <c r="C911" s="1086"/>
      <c r="D911" s="1086"/>
      <c r="E911" s="1086"/>
      <c r="F911" s="1076"/>
      <c r="G911" s="1142"/>
      <c r="H911" s="1076"/>
      <c r="I911" s="1086"/>
      <c r="J911" s="1103"/>
      <c r="K911" s="1103"/>
      <c r="L911" s="1103"/>
      <c r="M911" s="1103"/>
      <c r="N911" s="1103"/>
      <c r="O911" s="1103"/>
      <c r="P911" s="1103"/>
      <c r="Q911" s="1086"/>
      <c r="R911" s="1086"/>
      <c r="S911" s="1086"/>
      <c r="T911" s="1086"/>
      <c r="U911" s="1086"/>
      <c r="V911" s="1086"/>
      <c r="W911" s="1086"/>
      <c r="X911" s="1086"/>
      <c r="Y911" s="1086"/>
      <c r="Z911" s="1086"/>
      <c r="AA911" s="1086"/>
      <c r="AB911" s="1086"/>
      <c r="AC911" s="1086"/>
      <c r="AD911" s="1086"/>
      <c r="AE911" s="1086"/>
      <c r="AF911" s="1086"/>
    </row>
    <row r="912">
      <c r="A912" s="1086"/>
      <c r="B912" s="1086"/>
      <c r="C912" s="1086"/>
      <c r="D912" s="1086"/>
      <c r="E912" s="1086"/>
      <c r="F912" s="1076"/>
      <c r="G912" s="1142"/>
      <c r="H912" s="1076"/>
      <c r="I912" s="1086"/>
      <c r="J912" s="1103"/>
      <c r="K912" s="1103"/>
      <c r="L912" s="1103"/>
      <c r="M912" s="1103"/>
      <c r="N912" s="1103"/>
      <c r="O912" s="1103"/>
      <c r="P912" s="1103"/>
      <c r="Q912" s="1086"/>
      <c r="R912" s="1086"/>
      <c r="S912" s="1086"/>
      <c r="T912" s="1086"/>
      <c r="U912" s="1086"/>
      <c r="V912" s="1086"/>
      <c r="W912" s="1086"/>
      <c r="X912" s="1086"/>
      <c r="Y912" s="1086"/>
      <c r="Z912" s="1086"/>
      <c r="AA912" s="1086"/>
      <c r="AB912" s="1086"/>
      <c r="AC912" s="1086"/>
      <c r="AD912" s="1086"/>
      <c r="AE912" s="1086"/>
      <c r="AF912" s="1086"/>
    </row>
    <row r="913">
      <c r="A913" s="1086"/>
      <c r="B913" s="1086"/>
      <c r="C913" s="1086"/>
      <c r="D913" s="1086"/>
      <c r="E913" s="1086"/>
      <c r="F913" s="1076"/>
      <c r="G913" s="1142"/>
      <c r="H913" s="1076"/>
      <c r="I913" s="1086"/>
      <c r="J913" s="1103"/>
      <c r="K913" s="1103"/>
      <c r="L913" s="1103"/>
      <c r="M913" s="1103"/>
      <c r="N913" s="1103"/>
      <c r="O913" s="1103"/>
      <c r="P913" s="1103"/>
      <c r="Q913" s="1086"/>
      <c r="R913" s="1086"/>
      <c r="S913" s="1086"/>
      <c r="T913" s="1086"/>
      <c r="U913" s="1086"/>
      <c r="V913" s="1086"/>
      <c r="W913" s="1086"/>
      <c r="X913" s="1086"/>
      <c r="Y913" s="1086"/>
      <c r="Z913" s="1086"/>
      <c r="AA913" s="1086"/>
      <c r="AB913" s="1086"/>
      <c r="AC913" s="1086"/>
      <c r="AD913" s="1086"/>
      <c r="AE913" s="1086"/>
      <c r="AF913" s="1086"/>
    </row>
    <row r="914">
      <c r="A914" s="1086"/>
      <c r="B914" s="1086"/>
      <c r="C914" s="1086"/>
      <c r="D914" s="1086"/>
      <c r="E914" s="1086"/>
      <c r="F914" s="1076"/>
      <c r="G914" s="1142"/>
      <c r="H914" s="1076"/>
      <c r="I914" s="1086"/>
      <c r="J914" s="1103"/>
      <c r="K914" s="1103"/>
      <c r="L914" s="1103"/>
      <c r="M914" s="1103"/>
      <c r="N914" s="1103"/>
      <c r="O914" s="1103"/>
      <c r="P914" s="1103"/>
      <c r="Q914" s="1086"/>
      <c r="R914" s="1086"/>
      <c r="S914" s="1086"/>
      <c r="T914" s="1086"/>
      <c r="U914" s="1086"/>
      <c r="V914" s="1086"/>
      <c r="W914" s="1086"/>
      <c r="X914" s="1086"/>
      <c r="Y914" s="1086"/>
      <c r="Z914" s="1086"/>
      <c r="AA914" s="1086"/>
      <c r="AB914" s="1086"/>
      <c r="AC914" s="1086"/>
      <c r="AD914" s="1086"/>
      <c r="AE914" s="1086"/>
      <c r="AF914" s="1086"/>
    </row>
    <row r="915">
      <c r="A915" s="1086"/>
      <c r="B915" s="1086"/>
      <c r="C915" s="1086"/>
      <c r="D915" s="1086"/>
      <c r="E915" s="1086"/>
      <c r="F915" s="1076"/>
      <c r="G915" s="1142"/>
      <c r="H915" s="1076"/>
      <c r="I915" s="1086"/>
      <c r="J915" s="1103"/>
      <c r="K915" s="1103"/>
      <c r="L915" s="1103"/>
      <c r="M915" s="1103"/>
      <c r="N915" s="1103"/>
      <c r="O915" s="1103"/>
      <c r="P915" s="1103"/>
      <c r="Q915" s="1086"/>
      <c r="R915" s="1086"/>
      <c r="S915" s="1086"/>
      <c r="T915" s="1086"/>
      <c r="U915" s="1086"/>
      <c r="V915" s="1086"/>
      <c r="W915" s="1086"/>
      <c r="X915" s="1086"/>
      <c r="Y915" s="1086"/>
      <c r="Z915" s="1086"/>
      <c r="AA915" s="1086"/>
      <c r="AB915" s="1086"/>
      <c r="AC915" s="1086"/>
      <c r="AD915" s="1086"/>
      <c r="AE915" s="1086"/>
      <c r="AF915" s="1086"/>
    </row>
    <row r="916">
      <c r="A916" s="1086"/>
      <c r="B916" s="1086"/>
      <c r="C916" s="1086"/>
      <c r="D916" s="1086"/>
      <c r="E916" s="1086"/>
      <c r="F916" s="1076"/>
      <c r="G916" s="1142"/>
      <c r="H916" s="1076"/>
      <c r="I916" s="1086"/>
      <c r="J916" s="1103"/>
      <c r="K916" s="1103"/>
      <c r="L916" s="1103"/>
      <c r="M916" s="1103"/>
      <c r="N916" s="1103"/>
      <c r="O916" s="1103"/>
      <c r="P916" s="1103"/>
      <c r="Q916" s="1086"/>
      <c r="R916" s="1086"/>
      <c r="S916" s="1086"/>
      <c r="T916" s="1086"/>
      <c r="U916" s="1086"/>
      <c r="V916" s="1086"/>
      <c r="W916" s="1086"/>
      <c r="X916" s="1086"/>
      <c r="Y916" s="1086"/>
      <c r="Z916" s="1086"/>
      <c r="AA916" s="1086"/>
      <c r="AB916" s="1086"/>
      <c r="AC916" s="1086"/>
      <c r="AD916" s="1086"/>
      <c r="AE916" s="1086"/>
      <c r="AF916" s="1086"/>
    </row>
    <row r="917">
      <c r="A917" s="1086"/>
      <c r="B917" s="1086"/>
      <c r="C917" s="1086"/>
      <c r="D917" s="1086"/>
      <c r="E917" s="1086"/>
      <c r="F917" s="1076"/>
      <c r="G917" s="1142"/>
      <c r="H917" s="1076"/>
      <c r="I917" s="1086"/>
      <c r="J917" s="1103"/>
      <c r="K917" s="1103"/>
      <c r="L917" s="1103"/>
      <c r="M917" s="1103"/>
      <c r="N917" s="1103"/>
      <c r="O917" s="1103"/>
      <c r="P917" s="1103"/>
      <c r="Q917" s="1086"/>
      <c r="R917" s="1086"/>
      <c r="S917" s="1086"/>
      <c r="T917" s="1086"/>
      <c r="U917" s="1086"/>
      <c r="V917" s="1086"/>
      <c r="W917" s="1086"/>
      <c r="X917" s="1086"/>
      <c r="Y917" s="1086"/>
      <c r="Z917" s="1086"/>
      <c r="AA917" s="1086"/>
      <c r="AB917" s="1086"/>
      <c r="AC917" s="1086"/>
      <c r="AD917" s="1086"/>
      <c r="AE917" s="1086"/>
      <c r="AF917" s="1086"/>
    </row>
    <row r="918">
      <c r="A918" s="1086"/>
      <c r="B918" s="1086"/>
      <c r="C918" s="1086"/>
      <c r="D918" s="1086"/>
      <c r="E918" s="1086"/>
      <c r="F918" s="1076"/>
      <c r="G918" s="1142"/>
      <c r="H918" s="1076"/>
      <c r="I918" s="1086"/>
      <c r="J918" s="1103"/>
      <c r="K918" s="1103"/>
      <c r="L918" s="1103"/>
      <c r="M918" s="1103"/>
      <c r="N918" s="1103"/>
      <c r="O918" s="1103"/>
      <c r="P918" s="1103"/>
      <c r="Q918" s="1086"/>
      <c r="R918" s="1086"/>
      <c r="S918" s="1086"/>
      <c r="T918" s="1086"/>
      <c r="U918" s="1086"/>
      <c r="V918" s="1086"/>
      <c r="W918" s="1086"/>
      <c r="X918" s="1086"/>
      <c r="Y918" s="1086"/>
      <c r="Z918" s="1086"/>
      <c r="AA918" s="1086"/>
      <c r="AB918" s="1086"/>
      <c r="AC918" s="1086"/>
      <c r="AD918" s="1086"/>
      <c r="AE918" s="1086"/>
      <c r="AF918" s="1086"/>
    </row>
    <row r="919">
      <c r="A919" s="1086"/>
      <c r="B919" s="1086"/>
      <c r="C919" s="1086"/>
      <c r="D919" s="1086"/>
      <c r="E919" s="1086"/>
      <c r="F919" s="1076"/>
      <c r="G919" s="1142"/>
      <c r="H919" s="1076"/>
      <c r="I919" s="1086"/>
      <c r="J919" s="1103"/>
      <c r="K919" s="1103"/>
      <c r="L919" s="1103"/>
      <c r="M919" s="1103"/>
      <c r="N919" s="1103"/>
      <c r="O919" s="1103"/>
      <c r="P919" s="1103"/>
      <c r="Q919" s="1086"/>
      <c r="R919" s="1086"/>
      <c r="S919" s="1086"/>
      <c r="T919" s="1086"/>
      <c r="U919" s="1086"/>
      <c r="V919" s="1086"/>
      <c r="W919" s="1086"/>
      <c r="X919" s="1086"/>
      <c r="Y919" s="1086"/>
      <c r="Z919" s="1086"/>
      <c r="AA919" s="1086"/>
      <c r="AB919" s="1086"/>
      <c r="AC919" s="1086"/>
      <c r="AD919" s="1086"/>
      <c r="AE919" s="1086"/>
      <c r="AF919" s="1086"/>
    </row>
    <row r="920">
      <c r="A920" s="1086"/>
      <c r="B920" s="1086"/>
      <c r="C920" s="1086"/>
      <c r="D920" s="1086"/>
      <c r="E920" s="1086"/>
      <c r="F920" s="1076"/>
      <c r="G920" s="1142"/>
      <c r="H920" s="1076"/>
      <c r="I920" s="1086"/>
      <c r="J920" s="1103"/>
      <c r="K920" s="1103"/>
      <c r="L920" s="1103"/>
      <c r="M920" s="1103"/>
      <c r="N920" s="1103"/>
      <c r="O920" s="1103"/>
      <c r="P920" s="1103"/>
      <c r="Q920" s="1086"/>
      <c r="R920" s="1086"/>
      <c r="S920" s="1086"/>
      <c r="T920" s="1086"/>
      <c r="U920" s="1086"/>
      <c r="V920" s="1086"/>
      <c r="W920" s="1086"/>
      <c r="X920" s="1086"/>
      <c r="Y920" s="1086"/>
      <c r="Z920" s="1086"/>
      <c r="AA920" s="1086"/>
      <c r="AB920" s="1086"/>
      <c r="AC920" s="1086"/>
      <c r="AD920" s="1086"/>
      <c r="AE920" s="1086"/>
      <c r="AF920" s="1086"/>
    </row>
    <row r="921">
      <c r="A921" s="1086"/>
      <c r="B921" s="1086"/>
      <c r="C921" s="1086"/>
      <c r="D921" s="1086"/>
      <c r="E921" s="1086"/>
      <c r="F921" s="1076"/>
      <c r="G921" s="1142"/>
      <c r="H921" s="1076"/>
      <c r="I921" s="1086"/>
      <c r="J921" s="1103"/>
      <c r="K921" s="1103"/>
      <c r="L921" s="1103"/>
      <c r="M921" s="1103"/>
      <c r="N921" s="1103"/>
      <c r="O921" s="1103"/>
      <c r="P921" s="1103"/>
      <c r="Q921" s="1086"/>
      <c r="R921" s="1086"/>
      <c r="S921" s="1086"/>
      <c r="T921" s="1086"/>
      <c r="U921" s="1086"/>
      <c r="V921" s="1086"/>
      <c r="W921" s="1086"/>
      <c r="X921" s="1086"/>
      <c r="Y921" s="1086"/>
      <c r="Z921" s="1086"/>
      <c r="AA921" s="1086"/>
      <c r="AB921" s="1086"/>
      <c r="AC921" s="1086"/>
      <c r="AD921" s="1086"/>
      <c r="AE921" s="1086"/>
      <c r="AF921" s="1086"/>
    </row>
    <row r="922">
      <c r="A922" s="1086"/>
      <c r="B922" s="1086"/>
      <c r="C922" s="1086"/>
      <c r="D922" s="1086"/>
      <c r="E922" s="1086"/>
      <c r="F922" s="1076"/>
      <c r="G922" s="1142"/>
      <c r="H922" s="1076"/>
      <c r="I922" s="1086"/>
      <c r="J922" s="1103"/>
      <c r="K922" s="1103"/>
      <c r="L922" s="1103"/>
      <c r="M922" s="1103"/>
      <c r="N922" s="1103"/>
      <c r="O922" s="1103"/>
      <c r="P922" s="1103"/>
      <c r="Q922" s="1086"/>
      <c r="R922" s="1086"/>
      <c r="S922" s="1086"/>
      <c r="T922" s="1086"/>
      <c r="U922" s="1086"/>
      <c r="V922" s="1086"/>
      <c r="W922" s="1086"/>
      <c r="X922" s="1086"/>
      <c r="Y922" s="1086"/>
      <c r="Z922" s="1086"/>
      <c r="AA922" s="1086"/>
      <c r="AB922" s="1086"/>
      <c r="AC922" s="1086"/>
      <c r="AD922" s="1086"/>
      <c r="AE922" s="1086"/>
      <c r="AF922" s="1086"/>
    </row>
    <row r="923">
      <c r="A923" s="1086"/>
      <c r="B923" s="1086"/>
      <c r="C923" s="1086"/>
      <c r="D923" s="1086"/>
      <c r="E923" s="1086"/>
      <c r="F923" s="1076"/>
      <c r="G923" s="1142"/>
      <c r="H923" s="1076"/>
      <c r="I923" s="1086"/>
      <c r="J923" s="1103"/>
      <c r="K923" s="1103"/>
      <c r="L923" s="1103"/>
      <c r="M923" s="1103"/>
      <c r="N923" s="1103"/>
      <c r="O923" s="1103"/>
      <c r="P923" s="1103"/>
      <c r="Q923" s="1086"/>
      <c r="R923" s="1086"/>
      <c r="S923" s="1086"/>
      <c r="T923" s="1086"/>
      <c r="U923" s="1086"/>
      <c r="V923" s="1086"/>
      <c r="W923" s="1086"/>
      <c r="X923" s="1086"/>
      <c r="Y923" s="1086"/>
      <c r="Z923" s="1086"/>
      <c r="AA923" s="1086"/>
      <c r="AB923" s="1086"/>
      <c r="AC923" s="1086"/>
      <c r="AD923" s="1086"/>
      <c r="AE923" s="1086"/>
      <c r="AF923" s="1086"/>
    </row>
    <row r="924">
      <c r="A924" s="1086"/>
      <c r="B924" s="1086"/>
      <c r="C924" s="1086"/>
      <c r="D924" s="1086"/>
      <c r="E924" s="1086"/>
      <c r="F924" s="1076"/>
      <c r="G924" s="1142"/>
      <c r="H924" s="1076"/>
      <c r="I924" s="1086"/>
      <c r="J924" s="1103"/>
      <c r="K924" s="1103"/>
      <c r="L924" s="1103"/>
      <c r="M924" s="1103"/>
      <c r="N924" s="1103"/>
      <c r="O924" s="1103"/>
      <c r="P924" s="1103"/>
      <c r="Q924" s="1086"/>
      <c r="R924" s="1086"/>
      <c r="S924" s="1086"/>
      <c r="T924" s="1086"/>
      <c r="U924" s="1086"/>
      <c r="V924" s="1086"/>
      <c r="W924" s="1086"/>
      <c r="X924" s="1086"/>
      <c r="Y924" s="1086"/>
      <c r="Z924" s="1086"/>
      <c r="AA924" s="1086"/>
      <c r="AB924" s="1086"/>
      <c r="AC924" s="1086"/>
      <c r="AD924" s="1086"/>
      <c r="AE924" s="1086"/>
      <c r="AF924" s="1086"/>
    </row>
    <row r="925">
      <c r="A925" s="1086"/>
      <c r="B925" s="1086"/>
      <c r="C925" s="1086"/>
      <c r="D925" s="1086"/>
      <c r="E925" s="1086"/>
      <c r="F925" s="1076"/>
      <c r="G925" s="1142"/>
      <c r="H925" s="1076"/>
      <c r="I925" s="1086"/>
      <c r="J925" s="1103"/>
      <c r="K925" s="1103"/>
      <c r="L925" s="1103"/>
      <c r="M925" s="1103"/>
      <c r="N925" s="1103"/>
      <c r="O925" s="1103"/>
      <c r="P925" s="1103"/>
      <c r="Q925" s="1086"/>
      <c r="R925" s="1086"/>
      <c r="S925" s="1086"/>
      <c r="T925" s="1086"/>
      <c r="U925" s="1086"/>
      <c r="V925" s="1086"/>
      <c r="W925" s="1086"/>
      <c r="X925" s="1086"/>
      <c r="Y925" s="1086"/>
      <c r="Z925" s="1086"/>
      <c r="AA925" s="1086"/>
      <c r="AB925" s="1086"/>
      <c r="AC925" s="1086"/>
      <c r="AD925" s="1086"/>
      <c r="AE925" s="1086"/>
      <c r="AF925" s="1086"/>
    </row>
    <row r="926">
      <c r="A926" s="1086"/>
      <c r="B926" s="1086"/>
      <c r="C926" s="1086"/>
      <c r="D926" s="1086"/>
      <c r="E926" s="1086"/>
      <c r="F926" s="1076"/>
      <c r="G926" s="1142"/>
      <c r="H926" s="1076"/>
      <c r="I926" s="1086"/>
      <c r="J926" s="1103"/>
      <c r="K926" s="1103"/>
      <c r="L926" s="1103"/>
      <c r="M926" s="1103"/>
      <c r="N926" s="1103"/>
      <c r="O926" s="1103"/>
      <c r="P926" s="1103"/>
      <c r="Q926" s="1086"/>
      <c r="R926" s="1086"/>
      <c r="S926" s="1086"/>
      <c r="T926" s="1086"/>
      <c r="U926" s="1086"/>
      <c r="V926" s="1086"/>
      <c r="W926" s="1086"/>
      <c r="X926" s="1086"/>
      <c r="Y926" s="1086"/>
      <c r="Z926" s="1086"/>
      <c r="AA926" s="1086"/>
      <c r="AB926" s="1086"/>
      <c r="AC926" s="1086"/>
      <c r="AD926" s="1086"/>
      <c r="AE926" s="1086"/>
      <c r="AF926" s="1086"/>
    </row>
    <row r="927">
      <c r="A927" s="1086"/>
      <c r="B927" s="1086"/>
      <c r="C927" s="1086"/>
      <c r="D927" s="1086"/>
      <c r="E927" s="1086"/>
      <c r="F927" s="1076"/>
      <c r="G927" s="1142"/>
      <c r="H927" s="1076"/>
      <c r="I927" s="1086"/>
      <c r="J927" s="1103"/>
      <c r="K927" s="1103"/>
      <c r="L927" s="1103"/>
      <c r="M927" s="1103"/>
      <c r="N927" s="1103"/>
      <c r="O927" s="1103"/>
      <c r="P927" s="1103"/>
      <c r="Q927" s="1086"/>
      <c r="R927" s="1086"/>
      <c r="S927" s="1086"/>
      <c r="T927" s="1086"/>
      <c r="U927" s="1086"/>
      <c r="V927" s="1086"/>
      <c r="W927" s="1086"/>
      <c r="X927" s="1086"/>
      <c r="Y927" s="1086"/>
      <c r="Z927" s="1086"/>
      <c r="AA927" s="1086"/>
      <c r="AB927" s="1086"/>
      <c r="AC927" s="1086"/>
      <c r="AD927" s="1086"/>
      <c r="AE927" s="1086"/>
      <c r="AF927" s="1086"/>
    </row>
    <row r="928">
      <c r="A928" s="1086"/>
      <c r="B928" s="1086"/>
      <c r="C928" s="1086"/>
      <c r="D928" s="1086"/>
      <c r="E928" s="1086"/>
      <c r="F928" s="1076"/>
      <c r="G928" s="1142"/>
      <c r="H928" s="1076"/>
      <c r="I928" s="1086"/>
      <c r="J928" s="1103"/>
      <c r="K928" s="1103"/>
      <c r="L928" s="1103"/>
      <c r="M928" s="1103"/>
      <c r="N928" s="1103"/>
      <c r="O928" s="1103"/>
      <c r="P928" s="1103"/>
      <c r="Q928" s="1086"/>
      <c r="R928" s="1086"/>
      <c r="S928" s="1086"/>
      <c r="T928" s="1086"/>
      <c r="U928" s="1086"/>
      <c r="V928" s="1086"/>
      <c r="W928" s="1086"/>
      <c r="X928" s="1086"/>
      <c r="Y928" s="1086"/>
      <c r="Z928" s="1086"/>
      <c r="AA928" s="1086"/>
      <c r="AB928" s="1086"/>
      <c r="AC928" s="1086"/>
      <c r="AD928" s="1086"/>
      <c r="AE928" s="1086"/>
      <c r="AF928" s="1086"/>
    </row>
    <row r="929">
      <c r="A929" s="1086"/>
      <c r="B929" s="1086"/>
      <c r="C929" s="1086"/>
      <c r="D929" s="1086"/>
      <c r="E929" s="1086"/>
      <c r="F929" s="1076"/>
      <c r="G929" s="1142"/>
      <c r="H929" s="1076"/>
      <c r="I929" s="1086"/>
      <c r="J929" s="1103"/>
      <c r="K929" s="1103"/>
      <c r="L929" s="1103"/>
      <c r="M929" s="1103"/>
      <c r="N929" s="1103"/>
      <c r="O929" s="1103"/>
      <c r="P929" s="1103"/>
      <c r="Q929" s="1086"/>
      <c r="R929" s="1086"/>
      <c r="S929" s="1086"/>
      <c r="T929" s="1086"/>
      <c r="U929" s="1086"/>
      <c r="V929" s="1086"/>
      <c r="W929" s="1086"/>
      <c r="X929" s="1086"/>
      <c r="Y929" s="1086"/>
      <c r="Z929" s="1086"/>
      <c r="AA929" s="1086"/>
      <c r="AB929" s="1086"/>
      <c r="AC929" s="1086"/>
      <c r="AD929" s="1086"/>
      <c r="AE929" s="1086"/>
      <c r="AF929" s="1086"/>
    </row>
    <row r="930">
      <c r="A930" s="1086"/>
      <c r="B930" s="1086"/>
      <c r="C930" s="1086"/>
      <c r="D930" s="1086"/>
      <c r="E930" s="1086"/>
      <c r="F930" s="1076"/>
      <c r="G930" s="1142"/>
      <c r="H930" s="1076"/>
      <c r="I930" s="1086"/>
      <c r="J930" s="1103"/>
      <c r="K930" s="1103"/>
      <c r="L930" s="1103"/>
      <c r="M930" s="1103"/>
      <c r="N930" s="1103"/>
      <c r="O930" s="1103"/>
      <c r="P930" s="1103"/>
      <c r="Q930" s="1086"/>
      <c r="R930" s="1086"/>
      <c r="S930" s="1086"/>
      <c r="T930" s="1086"/>
      <c r="U930" s="1086"/>
      <c r="V930" s="1086"/>
      <c r="W930" s="1086"/>
      <c r="X930" s="1086"/>
      <c r="Y930" s="1086"/>
      <c r="Z930" s="1086"/>
      <c r="AA930" s="1086"/>
      <c r="AB930" s="1086"/>
      <c r="AC930" s="1086"/>
      <c r="AD930" s="1086"/>
      <c r="AE930" s="1086"/>
      <c r="AF930" s="1086"/>
    </row>
    <row r="931">
      <c r="A931" s="1086"/>
      <c r="B931" s="1086"/>
      <c r="C931" s="1086"/>
      <c r="D931" s="1086"/>
      <c r="E931" s="1086"/>
      <c r="F931" s="1076"/>
      <c r="G931" s="1142"/>
      <c r="H931" s="1076"/>
      <c r="I931" s="1086"/>
      <c r="J931" s="1103"/>
      <c r="K931" s="1103"/>
      <c r="L931" s="1103"/>
      <c r="M931" s="1103"/>
      <c r="N931" s="1103"/>
      <c r="O931" s="1103"/>
      <c r="P931" s="1103"/>
      <c r="Q931" s="1086"/>
      <c r="R931" s="1086"/>
      <c r="S931" s="1086"/>
      <c r="T931" s="1086"/>
      <c r="U931" s="1086"/>
      <c r="V931" s="1086"/>
      <c r="W931" s="1086"/>
      <c r="X931" s="1086"/>
      <c r="Y931" s="1086"/>
      <c r="Z931" s="1086"/>
      <c r="AA931" s="1086"/>
      <c r="AB931" s="1086"/>
      <c r="AC931" s="1086"/>
      <c r="AD931" s="1086"/>
      <c r="AE931" s="1086"/>
      <c r="AF931" s="1086"/>
    </row>
    <row r="932">
      <c r="A932" s="1086"/>
      <c r="B932" s="1086"/>
      <c r="C932" s="1086"/>
      <c r="D932" s="1086"/>
      <c r="E932" s="1086"/>
      <c r="F932" s="1076"/>
      <c r="G932" s="1142"/>
      <c r="H932" s="1076"/>
      <c r="I932" s="1086"/>
      <c r="J932" s="1103"/>
      <c r="K932" s="1103"/>
      <c r="L932" s="1103"/>
      <c r="M932" s="1103"/>
      <c r="N932" s="1103"/>
      <c r="O932" s="1103"/>
      <c r="P932" s="1103"/>
      <c r="Q932" s="1086"/>
      <c r="R932" s="1086"/>
      <c r="S932" s="1086"/>
      <c r="T932" s="1086"/>
      <c r="U932" s="1086"/>
      <c r="V932" s="1086"/>
      <c r="W932" s="1086"/>
      <c r="X932" s="1086"/>
      <c r="Y932" s="1086"/>
      <c r="Z932" s="1086"/>
      <c r="AA932" s="1086"/>
      <c r="AB932" s="1086"/>
      <c r="AC932" s="1086"/>
      <c r="AD932" s="1086"/>
      <c r="AE932" s="1086"/>
      <c r="AF932" s="1086"/>
    </row>
    <row r="933">
      <c r="A933" s="1086"/>
      <c r="B933" s="1086"/>
      <c r="C933" s="1086"/>
      <c r="D933" s="1086"/>
      <c r="E933" s="1086"/>
      <c r="F933" s="1076"/>
      <c r="G933" s="1142"/>
      <c r="H933" s="1076"/>
      <c r="I933" s="1086"/>
      <c r="J933" s="1103"/>
      <c r="K933" s="1103"/>
      <c r="L933" s="1103"/>
      <c r="M933" s="1103"/>
      <c r="N933" s="1103"/>
      <c r="O933" s="1103"/>
      <c r="P933" s="1103"/>
      <c r="Q933" s="1086"/>
      <c r="R933" s="1086"/>
      <c r="S933" s="1086"/>
      <c r="T933" s="1086"/>
      <c r="U933" s="1086"/>
      <c r="V933" s="1086"/>
      <c r="W933" s="1086"/>
      <c r="X933" s="1086"/>
      <c r="Y933" s="1086"/>
      <c r="Z933" s="1086"/>
      <c r="AA933" s="1086"/>
      <c r="AB933" s="1086"/>
      <c r="AC933" s="1086"/>
      <c r="AD933" s="1086"/>
      <c r="AE933" s="1086"/>
      <c r="AF933" s="1086"/>
    </row>
    <row r="934">
      <c r="A934" s="1086"/>
      <c r="B934" s="1086"/>
      <c r="C934" s="1086"/>
      <c r="D934" s="1086"/>
      <c r="E934" s="1086"/>
      <c r="F934" s="1076"/>
      <c r="G934" s="1142"/>
      <c r="H934" s="1076"/>
      <c r="I934" s="1086"/>
      <c r="J934" s="1103"/>
      <c r="K934" s="1103"/>
      <c r="L934" s="1103"/>
      <c r="M934" s="1103"/>
      <c r="N934" s="1103"/>
      <c r="O934" s="1103"/>
      <c r="P934" s="1103"/>
      <c r="Q934" s="1086"/>
      <c r="R934" s="1086"/>
      <c r="S934" s="1086"/>
      <c r="T934" s="1086"/>
      <c r="U934" s="1086"/>
      <c r="V934" s="1086"/>
      <c r="W934" s="1086"/>
      <c r="X934" s="1086"/>
      <c r="Y934" s="1086"/>
      <c r="Z934" s="1086"/>
      <c r="AA934" s="1086"/>
      <c r="AB934" s="1086"/>
      <c r="AC934" s="1086"/>
      <c r="AD934" s="1086"/>
      <c r="AE934" s="1086"/>
      <c r="AF934" s="1086"/>
    </row>
    <row r="935">
      <c r="A935" s="1086"/>
      <c r="B935" s="1086"/>
      <c r="C935" s="1086"/>
      <c r="D935" s="1086"/>
      <c r="E935" s="1086"/>
      <c r="F935" s="1076"/>
      <c r="G935" s="1142"/>
      <c r="H935" s="1076"/>
      <c r="I935" s="1086"/>
      <c r="J935" s="1103"/>
      <c r="K935" s="1103"/>
      <c r="L935" s="1103"/>
      <c r="M935" s="1103"/>
      <c r="N935" s="1103"/>
      <c r="O935" s="1103"/>
      <c r="P935" s="1103"/>
      <c r="Q935" s="1086"/>
      <c r="R935" s="1086"/>
      <c r="S935" s="1086"/>
      <c r="T935" s="1086"/>
      <c r="U935" s="1086"/>
      <c r="V935" s="1086"/>
      <c r="W935" s="1086"/>
      <c r="X935" s="1086"/>
      <c r="Y935" s="1086"/>
      <c r="Z935" s="1086"/>
      <c r="AA935" s="1086"/>
      <c r="AB935" s="1086"/>
      <c r="AC935" s="1086"/>
      <c r="AD935" s="1086"/>
      <c r="AE935" s="1086"/>
      <c r="AF935" s="1086"/>
    </row>
    <row r="936">
      <c r="A936" s="1086"/>
      <c r="B936" s="1086"/>
      <c r="C936" s="1086"/>
      <c r="D936" s="1086"/>
      <c r="E936" s="1086"/>
      <c r="F936" s="1076"/>
      <c r="G936" s="1142"/>
      <c r="H936" s="1076"/>
      <c r="I936" s="1086"/>
      <c r="J936" s="1103"/>
      <c r="K936" s="1103"/>
      <c r="L936" s="1103"/>
      <c r="M936" s="1103"/>
      <c r="N936" s="1103"/>
      <c r="O936" s="1103"/>
      <c r="P936" s="1103"/>
      <c r="Q936" s="1086"/>
      <c r="R936" s="1086"/>
      <c r="S936" s="1086"/>
      <c r="T936" s="1086"/>
      <c r="U936" s="1086"/>
      <c r="V936" s="1086"/>
      <c r="W936" s="1086"/>
      <c r="X936" s="1086"/>
      <c r="Y936" s="1086"/>
      <c r="Z936" s="1086"/>
      <c r="AA936" s="1086"/>
      <c r="AB936" s="1086"/>
      <c r="AC936" s="1086"/>
      <c r="AD936" s="1086"/>
      <c r="AE936" s="1086"/>
      <c r="AF936" s="1086"/>
    </row>
    <row r="937">
      <c r="A937" s="1086"/>
      <c r="B937" s="1086"/>
      <c r="C937" s="1086"/>
      <c r="D937" s="1086"/>
      <c r="E937" s="1086"/>
      <c r="F937" s="1076"/>
      <c r="G937" s="1142"/>
      <c r="H937" s="1076"/>
      <c r="I937" s="1086"/>
      <c r="J937" s="1103"/>
      <c r="K937" s="1103"/>
      <c r="L937" s="1103"/>
      <c r="M937" s="1103"/>
      <c r="N937" s="1103"/>
      <c r="O937" s="1103"/>
      <c r="P937" s="1103"/>
      <c r="Q937" s="1086"/>
      <c r="R937" s="1086"/>
      <c r="S937" s="1086"/>
      <c r="T937" s="1086"/>
      <c r="U937" s="1086"/>
      <c r="V937" s="1086"/>
      <c r="W937" s="1086"/>
      <c r="X937" s="1086"/>
      <c r="Y937" s="1086"/>
      <c r="Z937" s="1086"/>
      <c r="AA937" s="1086"/>
      <c r="AB937" s="1086"/>
      <c r="AC937" s="1086"/>
      <c r="AD937" s="1086"/>
      <c r="AE937" s="1086"/>
      <c r="AF937" s="1086"/>
    </row>
    <row r="938">
      <c r="A938" s="1086"/>
      <c r="B938" s="1086"/>
      <c r="C938" s="1086"/>
      <c r="D938" s="1086"/>
      <c r="E938" s="1086"/>
      <c r="F938" s="1076"/>
      <c r="G938" s="1142"/>
      <c r="H938" s="1076"/>
      <c r="I938" s="1086"/>
      <c r="J938" s="1103"/>
      <c r="K938" s="1103"/>
      <c r="L938" s="1103"/>
      <c r="M938" s="1103"/>
      <c r="N938" s="1103"/>
      <c r="O938" s="1103"/>
      <c r="P938" s="1103"/>
      <c r="Q938" s="1086"/>
      <c r="R938" s="1086"/>
      <c r="S938" s="1086"/>
      <c r="T938" s="1086"/>
      <c r="U938" s="1086"/>
      <c r="V938" s="1086"/>
      <c r="W938" s="1086"/>
      <c r="X938" s="1086"/>
      <c r="Y938" s="1086"/>
      <c r="Z938" s="1086"/>
      <c r="AA938" s="1086"/>
      <c r="AB938" s="1086"/>
      <c r="AC938" s="1086"/>
      <c r="AD938" s="1086"/>
      <c r="AE938" s="1086"/>
      <c r="AF938" s="1086"/>
    </row>
    <row r="939">
      <c r="A939" s="1086"/>
      <c r="B939" s="1086"/>
      <c r="C939" s="1086"/>
      <c r="D939" s="1086"/>
      <c r="E939" s="1086"/>
      <c r="F939" s="1076"/>
      <c r="G939" s="1142"/>
      <c r="H939" s="1076"/>
      <c r="I939" s="1086"/>
      <c r="J939" s="1103"/>
      <c r="K939" s="1103"/>
      <c r="L939" s="1103"/>
      <c r="M939" s="1103"/>
      <c r="N939" s="1103"/>
      <c r="O939" s="1103"/>
      <c r="P939" s="1103"/>
      <c r="Q939" s="1086"/>
      <c r="R939" s="1086"/>
      <c r="S939" s="1086"/>
      <c r="T939" s="1086"/>
      <c r="U939" s="1086"/>
      <c r="V939" s="1086"/>
      <c r="W939" s="1086"/>
      <c r="X939" s="1086"/>
      <c r="Y939" s="1086"/>
      <c r="Z939" s="1086"/>
      <c r="AA939" s="1086"/>
      <c r="AB939" s="1086"/>
      <c r="AC939" s="1086"/>
      <c r="AD939" s="1086"/>
      <c r="AE939" s="1086"/>
      <c r="AF939" s="1086"/>
    </row>
    <row r="940">
      <c r="A940" s="1086"/>
      <c r="B940" s="1086"/>
      <c r="C940" s="1086"/>
      <c r="D940" s="1086"/>
      <c r="E940" s="1086"/>
      <c r="F940" s="1076"/>
      <c r="G940" s="1142"/>
      <c r="H940" s="1076"/>
      <c r="I940" s="1086"/>
      <c r="J940" s="1103"/>
      <c r="K940" s="1103"/>
      <c r="L940" s="1103"/>
      <c r="M940" s="1103"/>
      <c r="N940" s="1103"/>
      <c r="O940" s="1103"/>
      <c r="P940" s="1103"/>
      <c r="Q940" s="1086"/>
      <c r="R940" s="1086"/>
      <c r="S940" s="1086"/>
      <c r="T940" s="1086"/>
      <c r="U940" s="1086"/>
      <c r="V940" s="1086"/>
      <c r="W940" s="1086"/>
      <c r="X940" s="1086"/>
      <c r="Y940" s="1086"/>
      <c r="Z940" s="1086"/>
      <c r="AA940" s="1086"/>
      <c r="AB940" s="1086"/>
      <c r="AC940" s="1086"/>
      <c r="AD940" s="1086"/>
      <c r="AE940" s="1086"/>
      <c r="AF940" s="1086"/>
    </row>
    <row r="941">
      <c r="A941" s="1086"/>
      <c r="B941" s="1086"/>
      <c r="C941" s="1086"/>
      <c r="D941" s="1086"/>
      <c r="E941" s="1086"/>
      <c r="F941" s="1076"/>
      <c r="G941" s="1142"/>
      <c r="H941" s="1076"/>
      <c r="I941" s="1086"/>
      <c r="J941" s="1103"/>
      <c r="K941" s="1103"/>
      <c r="L941" s="1103"/>
      <c r="M941" s="1103"/>
      <c r="N941" s="1103"/>
      <c r="O941" s="1103"/>
      <c r="P941" s="1103"/>
      <c r="Q941" s="1086"/>
      <c r="R941" s="1086"/>
      <c r="S941" s="1086"/>
      <c r="T941" s="1086"/>
      <c r="U941" s="1086"/>
      <c r="V941" s="1086"/>
      <c r="W941" s="1086"/>
      <c r="X941" s="1086"/>
      <c r="Y941" s="1086"/>
      <c r="Z941" s="1086"/>
      <c r="AA941" s="1086"/>
      <c r="AB941" s="1086"/>
      <c r="AC941" s="1086"/>
      <c r="AD941" s="1086"/>
      <c r="AE941" s="1086"/>
      <c r="AF941" s="1086"/>
    </row>
    <row r="942">
      <c r="A942" s="1086"/>
      <c r="B942" s="1086"/>
      <c r="C942" s="1086"/>
      <c r="D942" s="1086"/>
      <c r="E942" s="1086"/>
      <c r="F942" s="1076"/>
      <c r="G942" s="1142"/>
      <c r="H942" s="1076"/>
      <c r="I942" s="1086"/>
      <c r="J942" s="1103"/>
      <c r="K942" s="1103"/>
      <c r="L942" s="1103"/>
      <c r="M942" s="1103"/>
      <c r="N942" s="1103"/>
      <c r="O942" s="1103"/>
      <c r="P942" s="1103"/>
      <c r="Q942" s="1086"/>
      <c r="R942" s="1086"/>
      <c r="S942" s="1086"/>
      <c r="T942" s="1086"/>
      <c r="U942" s="1086"/>
      <c r="V942" s="1086"/>
      <c r="W942" s="1086"/>
      <c r="X942" s="1086"/>
      <c r="Y942" s="1086"/>
      <c r="Z942" s="1086"/>
      <c r="AA942" s="1086"/>
      <c r="AB942" s="1086"/>
      <c r="AC942" s="1086"/>
      <c r="AD942" s="1086"/>
      <c r="AE942" s="1086"/>
      <c r="AF942" s="1086"/>
    </row>
    <row r="943">
      <c r="A943" s="1086"/>
      <c r="B943" s="1086"/>
      <c r="C943" s="1086"/>
      <c r="D943" s="1086"/>
      <c r="E943" s="1086"/>
      <c r="F943" s="1076"/>
      <c r="G943" s="1142"/>
      <c r="H943" s="1076"/>
      <c r="I943" s="1086"/>
      <c r="J943" s="1103"/>
      <c r="K943" s="1103"/>
      <c r="L943" s="1103"/>
      <c r="M943" s="1103"/>
      <c r="N943" s="1103"/>
      <c r="O943" s="1103"/>
      <c r="P943" s="1103"/>
      <c r="Q943" s="1086"/>
      <c r="R943" s="1086"/>
      <c r="S943" s="1086"/>
      <c r="T943" s="1086"/>
      <c r="U943" s="1086"/>
      <c r="V943" s="1086"/>
      <c r="W943" s="1086"/>
      <c r="X943" s="1086"/>
      <c r="Y943" s="1086"/>
      <c r="Z943" s="1086"/>
      <c r="AA943" s="1086"/>
      <c r="AB943" s="1086"/>
      <c r="AC943" s="1086"/>
      <c r="AD943" s="1086"/>
      <c r="AE943" s="1086"/>
      <c r="AF943" s="1086"/>
    </row>
    <row r="944">
      <c r="A944" s="1086"/>
      <c r="B944" s="1086"/>
      <c r="C944" s="1086"/>
      <c r="D944" s="1086"/>
      <c r="E944" s="1086"/>
      <c r="F944" s="1076"/>
      <c r="G944" s="1142"/>
      <c r="H944" s="1076"/>
      <c r="I944" s="1086"/>
      <c r="J944" s="1103"/>
      <c r="K944" s="1103"/>
      <c r="L944" s="1103"/>
      <c r="M944" s="1103"/>
      <c r="N944" s="1103"/>
      <c r="O944" s="1103"/>
      <c r="P944" s="1103"/>
      <c r="Q944" s="1086"/>
      <c r="R944" s="1086"/>
      <c r="S944" s="1086"/>
      <c r="T944" s="1086"/>
      <c r="U944" s="1086"/>
      <c r="V944" s="1086"/>
      <c r="W944" s="1086"/>
      <c r="X944" s="1086"/>
      <c r="Y944" s="1086"/>
      <c r="Z944" s="1086"/>
      <c r="AA944" s="1086"/>
      <c r="AB944" s="1086"/>
      <c r="AC944" s="1086"/>
      <c r="AD944" s="1086"/>
      <c r="AE944" s="1086"/>
      <c r="AF944" s="1086"/>
    </row>
    <row r="945">
      <c r="A945" s="1086"/>
      <c r="B945" s="1086"/>
      <c r="C945" s="1086"/>
      <c r="D945" s="1086"/>
      <c r="E945" s="1086"/>
      <c r="F945" s="1076"/>
      <c r="G945" s="1142"/>
      <c r="H945" s="1076"/>
      <c r="I945" s="1086"/>
      <c r="J945" s="1103"/>
      <c r="K945" s="1103"/>
      <c r="L945" s="1103"/>
      <c r="M945" s="1103"/>
      <c r="N945" s="1103"/>
      <c r="O945" s="1103"/>
      <c r="P945" s="1103"/>
      <c r="Q945" s="1086"/>
      <c r="R945" s="1086"/>
      <c r="S945" s="1086"/>
      <c r="T945" s="1086"/>
      <c r="U945" s="1086"/>
      <c r="V945" s="1086"/>
      <c r="W945" s="1086"/>
      <c r="X945" s="1086"/>
      <c r="Y945" s="1086"/>
      <c r="Z945" s="1086"/>
      <c r="AA945" s="1086"/>
      <c r="AB945" s="1086"/>
      <c r="AC945" s="1086"/>
      <c r="AD945" s="1086"/>
      <c r="AE945" s="1086"/>
      <c r="AF945" s="1086"/>
    </row>
    <row r="946">
      <c r="A946" s="1086"/>
      <c r="B946" s="1086"/>
      <c r="C946" s="1086"/>
      <c r="D946" s="1086"/>
      <c r="E946" s="1086"/>
      <c r="F946" s="1076"/>
      <c r="G946" s="1142"/>
      <c r="H946" s="1076"/>
      <c r="I946" s="1086"/>
      <c r="J946" s="1103"/>
      <c r="K946" s="1103"/>
      <c r="L946" s="1103"/>
      <c r="M946" s="1103"/>
      <c r="N946" s="1103"/>
      <c r="O946" s="1103"/>
      <c r="P946" s="1103"/>
      <c r="Q946" s="1086"/>
      <c r="R946" s="1086"/>
      <c r="S946" s="1086"/>
      <c r="T946" s="1086"/>
      <c r="U946" s="1086"/>
      <c r="V946" s="1086"/>
      <c r="W946" s="1086"/>
      <c r="X946" s="1086"/>
      <c r="Y946" s="1086"/>
      <c r="Z946" s="1086"/>
      <c r="AA946" s="1086"/>
      <c r="AB946" s="1086"/>
      <c r="AC946" s="1086"/>
      <c r="AD946" s="1086"/>
      <c r="AE946" s="1086"/>
      <c r="AF946" s="1086"/>
    </row>
    <row r="947">
      <c r="A947" s="1086"/>
      <c r="B947" s="1086"/>
      <c r="C947" s="1086"/>
      <c r="D947" s="1086"/>
      <c r="E947" s="1086"/>
      <c r="F947" s="1076"/>
      <c r="G947" s="1142"/>
      <c r="H947" s="1076"/>
      <c r="I947" s="1086"/>
      <c r="J947" s="1103"/>
      <c r="K947" s="1103"/>
      <c r="L947" s="1103"/>
      <c r="M947" s="1103"/>
      <c r="N947" s="1103"/>
      <c r="O947" s="1103"/>
      <c r="P947" s="1103"/>
      <c r="Q947" s="1086"/>
      <c r="R947" s="1086"/>
      <c r="S947" s="1086"/>
      <c r="T947" s="1086"/>
      <c r="U947" s="1086"/>
      <c r="V947" s="1086"/>
      <c r="W947" s="1086"/>
      <c r="X947" s="1086"/>
      <c r="Y947" s="1086"/>
      <c r="Z947" s="1086"/>
      <c r="AA947" s="1086"/>
      <c r="AB947" s="1086"/>
      <c r="AC947" s="1086"/>
      <c r="AD947" s="1086"/>
      <c r="AE947" s="1086"/>
      <c r="AF947" s="1086"/>
    </row>
    <row r="948">
      <c r="A948" s="1086"/>
      <c r="B948" s="1086"/>
      <c r="C948" s="1086"/>
      <c r="D948" s="1086"/>
      <c r="E948" s="1086"/>
      <c r="F948" s="1076"/>
      <c r="G948" s="1142"/>
      <c r="H948" s="1076"/>
      <c r="I948" s="1086"/>
      <c r="J948" s="1103"/>
      <c r="K948" s="1103"/>
      <c r="L948" s="1103"/>
      <c r="M948" s="1103"/>
      <c r="N948" s="1103"/>
      <c r="O948" s="1103"/>
      <c r="P948" s="1103"/>
      <c r="Q948" s="1086"/>
      <c r="R948" s="1086"/>
      <c r="S948" s="1086"/>
      <c r="T948" s="1086"/>
      <c r="U948" s="1086"/>
      <c r="V948" s="1086"/>
      <c r="W948" s="1086"/>
      <c r="X948" s="1086"/>
      <c r="Y948" s="1086"/>
      <c r="Z948" s="1086"/>
      <c r="AA948" s="1086"/>
      <c r="AB948" s="1086"/>
      <c r="AC948" s="1086"/>
      <c r="AD948" s="1086"/>
      <c r="AE948" s="1086"/>
      <c r="AF948" s="1086"/>
    </row>
    <row r="949">
      <c r="A949" s="1086"/>
      <c r="B949" s="1086"/>
      <c r="C949" s="1086"/>
      <c r="D949" s="1086"/>
      <c r="E949" s="1086"/>
      <c r="F949" s="1076"/>
      <c r="G949" s="1142"/>
      <c r="H949" s="1076"/>
      <c r="I949" s="1086"/>
      <c r="J949" s="1103"/>
      <c r="K949" s="1103"/>
      <c r="L949" s="1103"/>
      <c r="M949" s="1103"/>
      <c r="N949" s="1103"/>
      <c r="O949" s="1103"/>
      <c r="P949" s="1103"/>
      <c r="Q949" s="1086"/>
      <c r="R949" s="1086"/>
      <c r="S949" s="1086"/>
      <c r="T949" s="1086"/>
      <c r="U949" s="1086"/>
      <c r="V949" s="1086"/>
      <c r="W949" s="1086"/>
      <c r="X949" s="1086"/>
      <c r="Y949" s="1086"/>
      <c r="Z949" s="1086"/>
      <c r="AA949" s="1086"/>
      <c r="AB949" s="1086"/>
      <c r="AC949" s="1086"/>
      <c r="AD949" s="1086"/>
      <c r="AE949" s="1086"/>
      <c r="AF949" s="1086"/>
    </row>
    <row r="950">
      <c r="A950" s="1086"/>
      <c r="B950" s="1086"/>
      <c r="C950" s="1086"/>
      <c r="D950" s="1086"/>
      <c r="E950" s="1086"/>
      <c r="F950" s="1076"/>
      <c r="G950" s="1142"/>
      <c r="H950" s="1076"/>
      <c r="I950" s="1086"/>
      <c r="J950" s="1103"/>
      <c r="K950" s="1103"/>
      <c r="L950" s="1103"/>
      <c r="M950" s="1103"/>
      <c r="N950" s="1103"/>
      <c r="O950" s="1103"/>
      <c r="P950" s="1103"/>
      <c r="Q950" s="1086"/>
      <c r="R950" s="1086"/>
      <c r="S950" s="1086"/>
      <c r="T950" s="1086"/>
      <c r="U950" s="1086"/>
      <c r="V950" s="1086"/>
      <c r="W950" s="1086"/>
      <c r="X950" s="1086"/>
      <c r="Y950" s="1086"/>
      <c r="Z950" s="1086"/>
      <c r="AA950" s="1086"/>
      <c r="AB950" s="1086"/>
      <c r="AC950" s="1086"/>
      <c r="AD950" s="1086"/>
      <c r="AE950" s="1086"/>
      <c r="AF950" s="1086"/>
    </row>
    <row r="951">
      <c r="A951" s="1086"/>
      <c r="B951" s="1086"/>
      <c r="C951" s="1086"/>
      <c r="D951" s="1086"/>
      <c r="E951" s="1086"/>
      <c r="F951" s="1076"/>
      <c r="G951" s="1142"/>
      <c r="H951" s="1076"/>
      <c r="I951" s="1086"/>
      <c r="J951" s="1103"/>
      <c r="K951" s="1103"/>
      <c r="L951" s="1103"/>
      <c r="M951" s="1103"/>
      <c r="N951" s="1103"/>
      <c r="O951" s="1103"/>
      <c r="P951" s="1103"/>
      <c r="Q951" s="1086"/>
      <c r="R951" s="1086"/>
      <c r="S951" s="1086"/>
      <c r="T951" s="1086"/>
      <c r="U951" s="1086"/>
      <c r="V951" s="1086"/>
      <c r="W951" s="1086"/>
      <c r="X951" s="1086"/>
      <c r="Y951" s="1086"/>
      <c r="Z951" s="1086"/>
      <c r="AA951" s="1086"/>
      <c r="AB951" s="1086"/>
      <c r="AC951" s="1086"/>
      <c r="AD951" s="1086"/>
      <c r="AE951" s="1086"/>
      <c r="AF951" s="1086"/>
    </row>
    <row r="952">
      <c r="A952" s="1086"/>
      <c r="B952" s="1086"/>
      <c r="C952" s="1086"/>
      <c r="D952" s="1086"/>
      <c r="E952" s="1086"/>
      <c r="F952" s="1076"/>
      <c r="G952" s="1142"/>
      <c r="H952" s="1076"/>
      <c r="I952" s="1086"/>
      <c r="J952" s="1103"/>
      <c r="K952" s="1103"/>
      <c r="L952" s="1103"/>
      <c r="M952" s="1103"/>
      <c r="N952" s="1103"/>
      <c r="O952" s="1103"/>
      <c r="P952" s="1103"/>
      <c r="Q952" s="1086"/>
      <c r="R952" s="1086"/>
      <c r="S952" s="1086"/>
      <c r="T952" s="1086"/>
      <c r="U952" s="1086"/>
      <c r="V952" s="1086"/>
      <c r="W952" s="1086"/>
      <c r="X952" s="1086"/>
      <c r="Y952" s="1086"/>
      <c r="Z952" s="1086"/>
      <c r="AA952" s="1086"/>
      <c r="AB952" s="1086"/>
      <c r="AC952" s="1086"/>
      <c r="AD952" s="1086"/>
      <c r="AE952" s="1086"/>
      <c r="AF952" s="1086"/>
    </row>
    <row r="953">
      <c r="A953" s="1086"/>
      <c r="B953" s="1086"/>
      <c r="C953" s="1086"/>
      <c r="D953" s="1086"/>
      <c r="E953" s="1086"/>
      <c r="F953" s="1076"/>
      <c r="G953" s="1142"/>
      <c r="H953" s="1076"/>
      <c r="I953" s="1086"/>
      <c r="J953" s="1103"/>
      <c r="K953" s="1103"/>
      <c r="L953" s="1103"/>
      <c r="M953" s="1103"/>
      <c r="N953" s="1103"/>
      <c r="O953" s="1103"/>
      <c r="P953" s="1103"/>
      <c r="Q953" s="1086"/>
      <c r="R953" s="1086"/>
      <c r="S953" s="1086"/>
      <c r="T953" s="1086"/>
      <c r="U953" s="1086"/>
      <c r="V953" s="1086"/>
      <c r="W953" s="1086"/>
      <c r="X953" s="1086"/>
      <c r="Y953" s="1086"/>
      <c r="Z953" s="1086"/>
      <c r="AA953" s="1086"/>
      <c r="AB953" s="1086"/>
      <c r="AC953" s="1086"/>
      <c r="AD953" s="1086"/>
      <c r="AE953" s="1086"/>
      <c r="AF953" s="1086"/>
    </row>
    <row r="954">
      <c r="A954" s="1086"/>
      <c r="B954" s="1086"/>
      <c r="C954" s="1086"/>
      <c r="D954" s="1086"/>
      <c r="E954" s="1086"/>
      <c r="F954" s="1076"/>
      <c r="G954" s="1142"/>
      <c r="H954" s="1076"/>
      <c r="I954" s="1086"/>
      <c r="J954" s="1103"/>
      <c r="K954" s="1103"/>
      <c r="L954" s="1103"/>
      <c r="M954" s="1103"/>
      <c r="N954" s="1103"/>
      <c r="O954" s="1103"/>
      <c r="P954" s="1103"/>
      <c r="Q954" s="1086"/>
      <c r="R954" s="1086"/>
      <c r="S954" s="1086"/>
      <c r="T954" s="1086"/>
      <c r="U954" s="1086"/>
      <c r="V954" s="1086"/>
      <c r="W954" s="1086"/>
      <c r="X954" s="1086"/>
      <c r="Y954" s="1086"/>
      <c r="Z954" s="1086"/>
      <c r="AA954" s="1086"/>
      <c r="AB954" s="1086"/>
      <c r="AC954" s="1086"/>
      <c r="AD954" s="1086"/>
      <c r="AE954" s="1086"/>
      <c r="AF954" s="1086"/>
    </row>
    <row r="955">
      <c r="A955" s="1086"/>
      <c r="B955" s="1086"/>
      <c r="C955" s="1086"/>
      <c r="D955" s="1086"/>
      <c r="E955" s="1086"/>
      <c r="F955" s="1076"/>
      <c r="G955" s="1142"/>
      <c r="H955" s="1076"/>
      <c r="I955" s="1086"/>
      <c r="J955" s="1103"/>
      <c r="K955" s="1103"/>
      <c r="L955" s="1103"/>
      <c r="M955" s="1103"/>
      <c r="N955" s="1103"/>
      <c r="O955" s="1103"/>
      <c r="P955" s="1103"/>
      <c r="Q955" s="1086"/>
      <c r="R955" s="1086"/>
      <c r="S955" s="1086"/>
      <c r="T955" s="1086"/>
      <c r="U955" s="1086"/>
      <c r="V955" s="1086"/>
      <c r="W955" s="1086"/>
      <c r="X955" s="1086"/>
      <c r="Y955" s="1086"/>
      <c r="Z955" s="1086"/>
      <c r="AA955" s="1086"/>
      <c r="AB955" s="1086"/>
      <c r="AC955" s="1086"/>
      <c r="AD955" s="1086"/>
      <c r="AE955" s="1086"/>
      <c r="AF955" s="1086"/>
    </row>
    <row r="956">
      <c r="A956" s="1086"/>
      <c r="B956" s="1086"/>
      <c r="C956" s="1086"/>
      <c r="D956" s="1086"/>
      <c r="E956" s="1086"/>
      <c r="F956" s="1076"/>
      <c r="G956" s="1142"/>
      <c r="H956" s="1076"/>
      <c r="I956" s="1086"/>
      <c r="J956" s="1103"/>
      <c r="K956" s="1103"/>
      <c r="L956" s="1103"/>
      <c r="M956" s="1103"/>
      <c r="N956" s="1103"/>
      <c r="O956" s="1103"/>
      <c r="P956" s="1103"/>
      <c r="Q956" s="1086"/>
      <c r="R956" s="1086"/>
      <c r="S956" s="1086"/>
      <c r="T956" s="1086"/>
      <c r="U956" s="1086"/>
      <c r="V956" s="1086"/>
      <c r="W956" s="1086"/>
      <c r="X956" s="1086"/>
      <c r="Y956" s="1086"/>
      <c r="Z956" s="1086"/>
      <c r="AA956" s="1086"/>
      <c r="AB956" s="1086"/>
      <c r="AC956" s="1086"/>
      <c r="AD956" s="1086"/>
      <c r="AE956" s="1086"/>
      <c r="AF956" s="1086"/>
    </row>
    <row r="957">
      <c r="A957" s="1086"/>
      <c r="B957" s="1086"/>
      <c r="C957" s="1086"/>
      <c r="D957" s="1086"/>
      <c r="E957" s="1086"/>
      <c r="F957" s="1076"/>
      <c r="G957" s="1142"/>
      <c r="H957" s="1076"/>
      <c r="I957" s="1086"/>
      <c r="J957" s="1103"/>
      <c r="K957" s="1103"/>
      <c r="L957" s="1103"/>
      <c r="M957" s="1103"/>
      <c r="N957" s="1103"/>
      <c r="O957" s="1103"/>
      <c r="P957" s="1103"/>
      <c r="Q957" s="1086"/>
      <c r="R957" s="1086"/>
      <c r="S957" s="1086"/>
      <c r="T957" s="1086"/>
      <c r="U957" s="1086"/>
      <c r="V957" s="1086"/>
      <c r="W957" s="1086"/>
      <c r="X957" s="1086"/>
      <c r="Y957" s="1086"/>
      <c r="Z957" s="1086"/>
      <c r="AA957" s="1086"/>
      <c r="AB957" s="1086"/>
      <c r="AC957" s="1086"/>
      <c r="AD957" s="1086"/>
      <c r="AE957" s="1086"/>
      <c r="AF957" s="1086"/>
    </row>
    <row r="958">
      <c r="A958" s="1086"/>
      <c r="B958" s="1086"/>
      <c r="C958" s="1086"/>
      <c r="D958" s="1086"/>
      <c r="E958" s="1086"/>
      <c r="F958" s="1076"/>
      <c r="G958" s="1142"/>
      <c r="H958" s="1076"/>
      <c r="I958" s="1086"/>
      <c r="J958" s="1103"/>
      <c r="K958" s="1103"/>
      <c r="L958" s="1103"/>
      <c r="M958" s="1103"/>
      <c r="N958" s="1103"/>
      <c r="O958" s="1103"/>
      <c r="P958" s="1103"/>
      <c r="Q958" s="1086"/>
      <c r="R958" s="1086"/>
      <c r="S958" s="1086"/>
      <c r="T958" s="1086"/>
      <c r="U958" s="1086"/>
      <c r="V958" s="1086"/>
      <c r="W958" s="1086"/>
      <c r="X958" s="1086"/>
      <c r="Y958" s="1086"/>
      <c r="Z958" s="1086"/>
      <c r="AA958" s="1086"/>
      <c r="AB958" s="1086"/>
      <c r="AC958" s="1086"/>
      <c r="AD958" s="1086"/>
      <c r="AE958" s="1086"/>
      <c r="AF958" s="1086"/>
    </row>
    <row r="959">
      <c r="A959" s="1086"/>
      <c r="B959" s="1086"/>
      <c r="C959" s="1086"/>
      <c r="D959" s="1086"/>
      <c r="E959" s="1086"/>
      <c r="F959" s="1076"/>
      <c r="G959" s="1142"/>
      <c r="H959" s="1076"/>
      <c r="I959" s="1086"/>
      <c r="J959" s="1103"/>
      <c r="K959" s="1103"/>
      <c r="L959" s="1103"/>
      <c r="M959" s="1103"/>
      <c r="N959" s="1103"/>
      <c r="O959" s="1103"/>
      <c r="P959" s="1103"/>
      <c r="Q959" s="1086"/>
      <c r="R959" s="1086"/>
      <c r="S959" s="1086"/>
      <c r="T959" s="1086"/>
      <c r="U959" s="1086"/>
      <c r="V959" s="1086"/>
      <c r="W959" s="1086"/>
      <c r="X959" s="1086"/>
      <c r="Y959" s="1086"/>
      <c r="Z959" s="1086"/>
      <c r="AA959" s="1086"/>
      <c r="AB959" s="1086"/>
      <c r="AC959" s="1086"/>
      <c r="AD959" s="1086"/>
      <c r="AE959" s="1086"/>
      <c r="AF959" s="1086"/>
    </row>
    <row r="960">
      <c r="A960" s="1086"/>
      <c r="B960" s="1086"/>
      <c r="C960" s="1086"/>
      <c r="D960" s="1086"/>
      <c r="E960" s="1086"/>
      <c r="F960" s="1076"/>
      <c r="G960" s="1142"/>
      <c r="H960" s="1076"/>
      <c r="I960" s="1086"/>
      <c r="J960" s="1103"/>
      <c r="K960" s="1103"/>
      <c r="L960" s="1103"/>
      <c r="M960" s="1103"/>
      <c r="N960" s="1103"/>
      <c r="O960" s="1103"/>
      <c r="P960" s="1103"/>
      <c r="Q960" s="1086"/>
      <c r="R960" s="1086"/>
      <c r="S960" s="1086"/>
      <c r="T960" s="1086"/>
      <c r="U960" s="1086"/>
      <c r="V960" s="1086"/>
      <c r="W960" s="1086"/>
      <c r="X960" s="1086"/>
      <c r="Y960" s="1086"/>
      <c r="Z960" s="1086"/>
      <c r="AA960" s="1086"/>
      <c r="AB960" s="1086"/>
      <c r="AC960" s="1086"/>
      <c r="AD960" s="1086"/>
      <c r="AE960" s="1086"/>
      <c r="AF960" s="1086"/>
    </row>
    <row r="961">
      <c r="A961" s="1086"/>
      <c r="B961" s="1086"/>
      <c r="C961" s="1086"/>
      <c r="D961" s="1086"/>
      <c r="E961" s="1086"/>
      <c r="F961" s="1076"/>
      <c r="G961" s="1142"/>
      <c r="H961" s="1076"/>
      <c r="I961" s="1086"/>
      <c r="J961" s="1103"/>
      <c r="K961" s="1103"/>
      <c r="L961" s="1103"/>
      <c r="M961" s="1103"/>
      <c r="N961" s="1103"/>
      <c r="O961" s="1103"/>
      <c r="P961" s="1103"/>
      <c r="Q961" s="1086"/>
      <c r="R961" s="1086"/>
      <c r="S961" s="1086"/>
      <c r="T961" s="1086"/>
      <c r="U961" s="1086"/>
      <c r="V961" s="1086"/>
      <c r="W961" s="1086"/>
      <c r="X961" s="1086"/>
      <c r="Y961" s="1086"/>
      <c r="Z961" s="1086"/>
      <c r="AA961" s="1086"/>
      <c r="AB961" s="1086"/>
      <c r="AC961" s="1086"/>
      <c r="AD961" s="1086"/>
      <c r="AE961" s="1086"/>
      <c r="AF961" s="1086"/>
    </row>
    <row r="962">
      <c r="A962" s="1086"/>
      <c r="B962" s="1086"/>
      <c r="C962" s="1086"/>
      <c r="D962" s="1086"/>
      <c r="E962" s="1086"/>
      <c r="F962" s="1076"/>
      <c r="G962" s="1142"/>
      <c r="H962" s="1076"/>
      <c r="I962" s="1086"/>
      <c r="J962" s="1103"/>
      <c r="K962" s="1103"/>
      <c r="L962" s="1103"/>
      <c r="M962" s="1103"/>
      <c r="N962" s="1103"/>
      <c r="O962" s="1103"/>
      <c r="P962" s="1103"/>
      <c r="Q962" s="1086"/>
      <c r="R962" s="1086"/>
      <c r="S962" s="1086"/>
      <c r="T962" s="1086"/>
      <c r="U962" s="1086"/>
      <c r="V962" s="1086"/>
      <c r="W962" s="1086"/>
      <c r="X962" s="1086"/>
      <c r="Y962" s="1086"/>
      <c r="Z962" s="1086"/>
      <c r="AA962" s="1086"/>
      <c r="AB962" s="1086"/>
      <c r="AC962" s="1086"/>
      <c r="AD962" s="1086"/>
      <c r="AE962" s="1086"/>
      <c r="AF962" s="1086"/>
    </row>
    <row r="963">
      <c r="A963" s="1086"/>
      <c r="B963" s="1086"/>
      <c r="C963" s="1086"/>
      <c r="D963" s="1086"/>
      <c r="E963" s="1086"/>
      <c r="F963" s="1076"/>
      <c r="G963" s="1142"/>
      <c r="H963" s="1076"/>
      <c r="I963" s="1086"/>
      <c r="J963" s="1103"/>
      <c r="K963" s="1103"/>
      <c r="L963" s="1103"/>
      <c r="M963" s="1103"/>
      <c r="N963" s="1103"/>
      <c r="O963" s="1103"/>
      <c r="P963" s="1103"/>
      <c r="Q963" s="1086"/>
      <c r="R963" s="1086"/>
      <c r="S963" s="1086"/>
      <c r="T963" s="1086"/>
      <c r="U963" s="1086"/>
      <c r="V963" s="1086"/>
      <c r="W963" s="1086"/>
      <c r="X963" s="1086"/>
      <c r="Y963" s="1086"/>
      <c r="Z963" s="1086"/>
      <c r="AA963" s="1086"/>
      <c r="AB963" s="1086"/>
      <c r="AC963" s="1086"/>
      <c r="AD963" s="1086"/>
      <c r="AE963" s="1086"/>
      <c r="AF963" s="1086"/>
    </row>
    <row r="964">
      <c r="A964" s="1086"/>
      <c r="B964" s="1086"/>
      <c r="C964" s="1086"/>
      <c r="D964" s="1086"/>
      <c r="E964" s="1086"/>
      <c r="F964" s="1076"/>
      <c r="G964" s="1142"/>
      <c r="H964" s="1076"/>
      <c r="I964" s="1086"/>
      <c r="J964" s="1103"/>
      <c r="K964" s="1103"/>
      <c r="L964" s="1103"/>
      <c r="M964" s="1103"/>
      <c r="N964" s="1103"/>
      <c r="O964" s="1103"/>
      <c r="P964" s="1103"/>
      <c r="Q964" s="1086"/>
      <c r="R964" s="1086"/>
      <c r="S964" s="1086"/>
      <c r="T964" s="1086"/>
      <c r="U964" s="1086"/>
      <c r="V964" s="1086"/>
      <c r="W964" s="1086"/>
      <c r="X964" s="1086"/>
      <c r="Y964" s="1086"/>
      <c r="Z964" s="1086"/>
      <c r="AA964" s="1086"/>
      <c r="AB964" s="1086"/>
      <c r="AC964" s="1086"/>
      <c r="AD964" s="1086"/>
      <c r="AE964" s="1086"/>
      <c r="AF964" s="1086"/>
    </row>
    <row r="965">
      <c r="A965" s="1086"/>
      <c r="B965" s="1086"/>
      <c r="C965" s="1086"/>
      <c r="D965" s="1086"/>
      <c r="E965" s="1086"/>
      <c r="F965" s="1076"/>
      <c r="G965" s="1142"/>
      <c r="H965" s="1076"/>
      <c r="I965" s="1086"/>
      <c r="J965" s="1103"/>
      <c r="K965" s="1103"/>
      <c r="L965" s="1103"/>
      <c r="M965" s="1103"/>
      <c r="N965" s="1103"/>
      <c r="O965" s="1103"/>
      <c r="P965" s="1103"/>
      <c r="Q965" s="1086"/>
      <c r="R965" s="1086"/>
      <c r="S965" s="1086"/>
      <c r="T965" s="1086"/>
      <c r="U965" s="1086"/>
      <c r="V965" s="1086"/>
      <c r="W965" s="1086"/>
      <c r="X965" s="1086"/>
      <c r="Y965" s="1086"/>
      <c r="Z965" s="1086"/>
      <c r="AA965" s="1086"/>
      <c r="AB965" s="1086"/>
      <c r="AC965" s="1086"/>
      <c r="AD965" s="1086"/>
      <c r="AE965" s="1086"/>
      <c r="AF965" s="1086"/>
    </row>
    <row r="966">
      <c r="A966" s="1086"/>
      <c r="B966" s="1086"/>
      <c r="C966" s="1086"/>
      <c r="D966" s="1086"/>
      <c r="E966" s="1086"/>
      <c r="F966" s="1076"/>
      <c r="G966" s="1142"/>
      <c r="H966" s="1076"/>
      <c r="I966" s="1086"/>
      <c r="J966" s="1103"/>
      <c r="K966" s="1103"/>
      <c r="L966" s="1103"/>
      <c r="M966" s="1103"/>
      <c r="N966" s="1103"/>
      <c r="O966" s="1103"/>
      <c r="P966" s="1103"/>
      <c r="Q966" s="1086"/>
      <c r="R966" s="1086"/>
      <c r="S966" s="1086"/>
      <c r="T966" s="1086"/>
      <c r="U966" s="1086"/>
      <c r="V966" s="1086"/>
      <c r="W966" s="1086"/>
      <c r="X966" s="1086"/>
      <c r="Y966" s="1086"/>
      <c r="Z966" s="1086"/>
      <c r="AA966" s="1086"/>
      <c r="AB966" s="1086"/>
      <c r="AC966" s="1086"/>
      <c r="AD966" s="1086"/>
      <c r="AE966" s="1086"/>
      <c r="AF966" s="1086"/>
    </row>
    <row r="967">
      <c r="A967" s="1086"/>
      <c r="B967" s="1086"/>
      <c r="C967" s="1086"/>
      <c r="D967" s="1086"/>
      <c r="E967" s="1086"/>
      <c r="F967" s="1076"/>
      <c r="G967" s="1142"/>
      <c r="H967" s="1076"/>
      <c r="I967" s="1086"/>
      <c r="J967" s="1103"/>
      <c r="K967" s="1103"/>
      <c r="L967" s="1103"/>
      <c r="M967" s="1103"/>
      <c r="N967" s="1103"/>
      <c r="O967" s="1103"/>
      <c r="P967" s="1103"/>
      <c r="Q967" s="1086"/>
      <c r="R967" s="1086"/>
      <c r="S967" s="1086"/>
      <c r="T967" s="1086"/>
      <c r="U967" s="1086"/>
      <c r="V967" s="1086"/>
      <c r="W967" s="1086"/>
      <c r="X967" s="1086"/>
      <c r="Y967" s="1086"/>
      <c r="Z967" s="1086"/>
      <c r="AA967" s="1086"/>
      <c r="AB967" s="1086"/>
      <c r="AC967" s="1086"/>
      <c r="AD967" s="1086"/>
      <c r="AE967" s="1086"/>
      <c r="AF967" s="1086"/>
    </row>
    <row r="968">
      <c r="A968" s="1086"/>
      <c r="B968" s="1086"/>
      <c r="C968" s="1086"/>
      <c r="D968" s="1086"/>
      <c r="E968" s="1086"/>
      <c r="F968" s="1076"/>
      <c r="G968" s="1142"/>
      <c r="H968" s="1076"/>
      <c r="I968" s="1086"/>
      <c r="J968" s="1103"/>
      <c r="K968" s="1103"/>
      <c r="L968" s="1103"/>
      <c r="M968" s="1103"/>
      <c r="N968" s="1103"/>
      <c r="O968" s="1103"/>
      <c r="P968" s="1103"/>
      <c r="Q968" s="1086"/>
      <c r="R968" s="1086"/>
      <c r="S968" s="1086"/>
      <c r="T968" s="1086"/>
      <c r="U968" s="1086"/>
      <c r="V968" s="1086"/>
      <c r="W968" s="1086"/>
      <c r="X968" s="1086"/>
      <c r="Y968" s="1086"/>
      <c r="Z968" s="1086"/>
      <c r="AA968" s="1086"/>
      <c r="AB968" s="1086"/>
      <c r="AC968" s="1086"/>
      <c r="AD968" s="1086"/>
      <c r="AE968" s="1086"/>
      <c r="AF968" s="1086"/>
    </row>
    <row r="969">
      <c r="A969" s="1086"/>
      <c r="B969" s="1086"/>
      <c r="C969" s="1086"/>
      <c r="D969" s="1086"/>
      <c r="E969" s="1086"/>
      <c r="F969" s="1076"/>
      <c r="G969" s="1142"/>
      <c r="H969" s="1076"/>
      <c r="I969" s="1086"/>
      <c r="J969" s="1103"/>
      <c r="K969" s="1103"/>
      <c r="L969" s="1103"/>
      <c r="M969" s="1103"/>
      <c r="N969" s="1103"/>
      <c r="O969" s="1103"/>
      <c r="P969" s="1103"/>
      <c r="Q969" s="1086"/>
      <c r="R969" s="1086"/>
      <c r="S969" s="1086"/>
      <c r="T969" s="1086"/>
      <c r="U969" s="1086"/>
      <c r="V969" s="1086"/>
      <c r="W969" s="1086"/>
      <c r="X969" s="1086"/>
      <c r="Y969" s="1086"/>
      <c r="Z969" s="1086"/>
      <c r="AA969" s="1086"/>
      <c r="AB969" s="1086"/>
      <c r="AC969" s="1086"/>
      <c r="AD969" s="1086"/>
      <c r="AE969" s="1086"/>
      <c r="AF969" s="1086"/>
    </row>
    <row r="970">
      <c r="A970" s="1086"/>
      <c r="B970" s="1086"/>
      <c r="C970" s="1086"/>
      <c r="D970" s="1086"/>
      <c r="E970" s="1086"/>
      <c r="F970" s="1076"/>
      <c r="G970" s="1142"/>
      <c r="H970" s="1076"/>
      <c r="I970" s="1086"/>
      <c r="J970" s="1103"/>
      <c r="K970" s="1103"/>
      <c r="L970" s="1103"/>
      <c r="M970" s="1103"/>
      <c r="N970" s="1103"/>
      <c r="O970" s="1103"/>
      <c r="P970" s="1103"/>
      <c r="Q970" s="1086"/>
      <c r="R970" s="1086"/>
      <c r="S970" s="1086"/>
      <c r="T970" s="1086"/>
      <c r="U970" s="1086"/>
      <c r="V970" s="1086"/>
      <c r="W970" s="1086"/>
      <c r="X970" s="1086"/>
      <c r="Y970" s="1086"/>
      <c r="Z970" s="1086"/>
      <c r="AA970" s="1086"/>
      <c r="AB970" s="1086"/>
      <c r="AC970" s="1086"/>
      <c r="AD970" s="1086"/>
      <c r="AE970" s="1086"/>
      <c r="AF970" s="1086"/>
    </row>
    <row r="971">
      <c r="A971" s="1086"/>
      <c r="B971" s="1086"/>
      <c r="C971" s="1086"/>
      <c r="D971" s="1086"/>
      <c r="E971" s="1086"/>
      <c r="F971" s="1076"/>
      <c r="G971" s="1142"/>
      <c r="H971" s="1076"/>
      <c r="I971" s="1086"/>
      <c r="J971" s="1103"/>
      <c r="K971" s="1103"/>
      <c r="L971" s="1103"/>
      <c r="M971" s="1103"/>
      <c r="N971" s="1103"/>
      <c r="O971" s="1103"/>
      <c r="P971" s="1103"/>
      <c r="Q971" s="1086"/>
      <c r="R971" s="1086"/>
      <c r="S971" s="1086"/>
      <c r="T971" s="1086"/>
      <c r="U971" s="1086"/>
      <c r="V971" s="1086"/>
      <c r="W971" s="1086"/>
      <c r="X971" s="1086"/>
      <c r="Y971" s="1086"/>
      <c r="Z971" s="1086"/>
      <c r="AA971" s="1086"/>
      <c r="AB971" s="1086"/>
      <c r="AC971" s="1086"/>
      <c r="AD971" s="1086"/>
      <c r="AE971" s="1086"/>
      <c r="AF971" s="1086"/>
    </row>
    <row r="972">
      <c r="A972" s="1086"/>
      <c r="B972" s="1086"/>
      <c r="C972" s="1086"/>
      <c r="D972" s="1086"/>
      <c r="E972" s="1086"/>
      <c r="F972" s="1076"/>
      <c r="G972" s="1142"/>
      <c r="H972" s="1076"/>
      <c r="I972" s="1086"/>
      <c r="J972" s="1103"/>
      <c r="K972" s="1103"/>
      <c r="L972" s="1103"/>
      <c r="M972" s="1103"/>
      <c r="N972" s="1103"/>
      <c r="O972" s="1103"/>
      <c r="P972" s="1103"/>
      <c r="Q972" s="1086"/>
      <c r="R972" s="1086"/>
      <c r="S972" s="1086"/>
      <c r="T972" s="1086"/>
      <c r="U972" s="1086"/>
      <c r="V972" s="1086"/>
      <c r="W972" s="1086"/>
      <c r="X972" s="1086"/>
      <c r="Y972" s="1086"/>
      <c r="Z972" s="1086"/>
      <c r="AA972" s="1086"/>
      <c r="AB972" s="1086"/>
      <c r="AC972" s="1086"/>
      <c r="AD972" s="1086"/>
      <c r="AE972" s="1086"/>
      <c r="AF972" s="1086"/>
    </row>
    <row r="973">
      <c r="A973" s="1086"/>
      <c r="B973" s="1086"/>
      <c r="C973" s="1086"/>
      <c r="D973" s="1086"/>
      <c r="E973" s="1086"/>
      <c r="F973" s="1076"/>
      <c r="G973" s="1142"/>
      <c r="H973" s="1076"/>
      <c r="I973" s="1086"/>
      <c r="J973" s="1103"/>
      <c r="K973" s="1103"/>
      <c r="L973" s="1103"/>
      <c r="M973" s="1103"/>
      <c r="N973" s="1103"/>
      <c r="O973" s="1103"/>
      <c r="P973" s="1103"/>
      <c r="Q973" s="1086"/>
      <c r="R973" s="1086"/>
      <c r="S973" s="1086"/>
      <c r="T973" s="1086"/>
      <c r="U973" s="1086"/>
      <c r="V973" s="1086"/>
      <c r="W973" s="1086"/>
      <c r="X973" s="1086"/>
      <c r="Y973" s="1086"/>
      <c r="Z973" s="1086"/>
      <c r="AA973" s="1086"/>
      <c r="AB973" s="1086"/>
      <c r="AC973" s="1086"/>
      <c r="AD973" s="1086"/>
      <c r="AE973" s="1086"/>
      <c r="AF973" s="1086"/>
    </row>
    <row r="974">
      <c r="A974" s="1086"/>
      <c r="B974" s="1086"/>
      <c r="C974" s="1086"/>
      <c r="D974" s="1086"/>
      <c r="E974" s="1086"/>
      <c r="F974" s="1076"/>
      <c r="G974" s="1142"/>
      <c r="H974" s="1076"/>
      <c r="I974" s="1086"/>
      <c r="J974" s="1103"/>
      <c r="K974" s="1103"/>
      <c r="L974" s="1103"/>
      <c r="M974" s="1103"/>
      <c r="N974" s="1103"/>
      <c r="O974" s="1103"/>
      <c r="P974" s="1103"/>
      <c r="Q974" s="1086"/>
      <c r="R974" s="1086"/>
      <c r="S974" s="1086"/>
      <c r="T974" s="1086"/>
      <c r="U974" s="1086"/>
      <c r="V974" s="1086"/>
      <c r="W974" s="1086"/>
      <c r="X974" s="1086"/>
      <c r="Y974" s="1086"/>
      <c r="Z974" s="1086"/>
      <c r="AA974" s="1086"/>
      <c r="AB974" s="1086"/>
      <c r="AC974" s="1086"/>
      <c r="AD974" s="1086"/>
      <c r="AE974" s="1086"/>
      <c r="AF974" s="1086"/>
    </row>
    <row r="975">
      <c r="A975" s="1086"/>
      <c r="B975" s="1086"/>
      <c r="C975" s="1086"/>
      <c r="D975" s="1086"/>
      <c r="E975" s="1086"/>
      <c r="F975" s="1076"/>
      <c r="G975" s="1142"/>
      <c r="H975" s="1076"/>
      <c r="I975" s="1086"/>
      <c r="J975" s="1103"/>
      <c r="K975" s="1103"/>
      <c r="L975" s="1103"/>
      <c r="M975" s="1103"/>
      <c r="N975" s="1103"/>
      <c r="O975" s="1103"/>
      <c r="P975" s="1103"/>
      <c r="Q975" s="1086"/>
      <c r="R975" s="1086"/>
      <c r="S975" s="1086"/>
      <c r="T975" s="1086"/>
      <c r="U975" s="1086"/>
      <c r="V975" s="1086"/>
      <c r="W975" s="1086"/>
      <c r="X975" s="1086"/>
      <c r="Y975" s="1086"/>
      <c r="Z975" s="1086"/>
      <c r="AA975" s="1086"/>
      <c r="AB975" s="1086"/>
      <c r="AC975" s="1086"/>
      <c r="AD975" s="1086"/>
      <c r="AE975" s="1086"/>
      <c r="AF975" s="1086"/>
    </row>
    <row r="976">
      <c r="A976" s="1086"/>
      <c r="B976" s="1086"/>
      <c r="C976" s="1086"/>
      <c r="D976" s="1086"/>
      <c r="E976" s="1086"/>
      <c r="F976" s="1076"/>
      <c r="G976" s="1142"/>
      <c r="H976" s="1076"/>
      <c r="I976" s="1086"/>
      <c r="J976" s="1103"/>
      <c r="K976" s="1103"/>
      <c r="L976" s="1103"/>
      <c r="M976" s="1103"/>
      <c r="N976" s="1103"/>
      <c r="O976" s="1103"/>
      <c r="P976" s="1103"/>
      <c r="Q976" s="1086"/>
      <c r="R976" s="1086"/>
      <c r="S976" s="1086"/>
      <c r="T976" s="1086"/>
      <c r="U976" s="1086"/>
      <c r="V976" s="1086"/>
      <c r="W976" s="1086"/>
      <c r="X976" s="1086"/>
      <c r="Y976" s="1086"/>
      <c r="Z976" s="1086"/>
      <c r="AA976" s="1086"/>
      <c r="AB976" s="1086"/>
      <c r="AC976" s="1086"/>
      <c r="AD976" s="1086"/>
      <c r="AE976" s="1086"/>
      <c r="AF976" s="1086"/>
    </row>
    <row r="977">
      <c r="A977" s="1086"/>
      <c r="B977" s="1086"/>
      <c r="C977" s="1086"/>
      <c r="D977" s="1086"/>
      <c r="E977" s="1086"/>
      <c r="F977" s="1076"/>
      <c r="G977" s="1142"/>
      <c r="H977" s="1076"/>
      <c r="I977" s="1086"/>
      <c r="J977" s="1103"/>
      <c r="K977" s="1103"/>
      <c r="L977" s="1103"/>
      <c r="M977" s="1103"/>
      <c r="N977" s="1103"/>
      <c r="O977" s="1103"/>
      <c r="P977" s="1103"/>
      <c r="Q977" s="1086"/>
      <c r="R977" s="1086"/>
      <c r="S977" s="1086"/>
      <c r="T977" s="1086"/>
      <c r="U977" s="1086"/>
      <c r="V977" s="1086"/>
      <c r="W977" s="1086"/>
      <c r="X977" s="1086"/>
      <c r="Y977" s="1086"/>
      <c r="Z977" s="1086"/>
      <c r="AA977" s="1086"/>
      <c r="AB977" s="1086"/>
      <c r="AC977" s="1086"/>
      <c r="AD977" s="1086"/>
      <c r="AE977" s="1086"/>
      <c r="AF977" s="1086"/>
    </row>
    <row r="978">
      <c r="A978" s="1086"/>
      <c r="B978" s="1086"/>
      <c r="C978" s="1086"/>
      <c r="D978" s="1086"/>
      <c r="E978" s="1086"/>
      <c r="F978" s="1076"/>
      <c r="G978" s="1142"/>
      <c r="H978" s="1076"/>
      <c r="I978" s="1086"/>
      <c r="J978" s="1103"/>
      <c r="K978" s="1103"/>
      <c r="L978" s="1103"/>
      <c r="M978" s="1103"/>
      <c r="N978" s="1103"/>
      <c r="O978" s="1103"/>
      <c r="P978" s="1103"/>
      <c r="Q978" s="1086"/>
      <c r="R978" s="1086"/>
      <c r="S978" s="1086"/>
      <c r="T978" s="1086"/>
      <c r="U978" s="1086"/>
      <c r="V978" s="1086"/>
      <c r="W978" s="1086"/>
      <c r="X978" s="1086"/>
      <c r="Y978" s="1086"/>
      <c r="Z978" s="1086"/>
      <c r="AA978" s="1086"/>
      <c r="AB978" s="1086"/>
      <c r="AC978" s="1086"/>
      <c r="AD978" s="1086"/>
      <c r="AE978" s="1086"/>
      <c r="AF978" s="1086"/>
    </row>
    <row r="979">
      <c r="A979" s="1086"/>
      <c r="B979" s="1086"/>
      <c r="C979" s="1086"/>
      <c r="D979" s="1086"/>
      <c r="E979" s="1086"/>
      <c r="F979" s="1076"/>
      <c r="G979" s="1142"/>
      <c r="H979" s="1076"/>
      <c r="I979" s="1086"/>
      <c r="J979" s="1103"/>
      <c r="K979" s="1103"/>
      <c r="L979" s="1103"/>
      <c r="M979" s="1103"/>
      <c r="N979" s="1103"/>
      <c r="O979" s="1103"/>
      <c r="P979" s="1103"/>
      <c r="Q979" s="1086"/>
      <c r="R979" s="1086"/>
      <c r="S979" s="1086"/>
      <c r="T979" s="1086"/>
      <c r="U979" s="1086"/>
      <c r="V979" s="1086"/>
      <c r="W979" s="1086"/>
      <c r="X979" s="1086"/>
      <c r="Y979" s="1086"/>
      <c r="Z979" s="1086"/>
      <c r="AA979" s="1086"/>
      <c r="AB979" s="1086"/>
      <c r="AC979" s="1086"/>
      <c r="AD979" s="1086"/>
      <c r="AE979" s="1086"/>
      <c r="AF979" s="1086"/>
    </row>
    <row r="980">
      <c r="A980" s="1086"/>
      <c r="B980" s="1086"/>
      <c r="C980" s="1086"/>
      <c r="D980" s="1086"/>
      <c r="E980" s="1086"/>
      <c r="F980" s="1076"/>
      <c r="G980" s="1142"/>
      <c r="H980" s="1076"/>
      <c r="I980" s="1086"/>
      <c r="J980" s="1103"/>
      <c r="K980" s="1103"/>
      <c r="L980" s="1103"/>
      <c r="M980" s="1103"/>
      <c r="N980" s="1103"/>
      <c r="O980" s="1103"/>
      <c r="P980" s="1103"/>
      <c r="Q980" s="1086"/>
      <c r="R980" s="1086"/>
      <c r="S980" s="1086"/>
      <c r="T980" s="1086"/>
      <c r="U980" s="1086"/>
      <c r="V980" s="1086"/>
      <c r="W980" s="1086"/>
      <c r="X980" s="1086"/>
      <c r="Y980" s="1086"/>
      <c r="Z980" s="1086"/>
      <c r="AA980" s="1086"/>
      <c r="AB980" s="1086"/>
      <c r="AC980" s="1086"/>
      <c r="AD980" s="1086"/>
      <c r="AE980" s="1086"/>
      <c r="AF980" s="1086"/>
    </row>
    <row r="981">
      <c r="A981" s="1086"/>
      <c r="B981" s="1086"/>
      <c r="C981" s="1086"/>
      <c r="D981" s="1086"/>
      <c r="E981" s="1086"/>
      <c r="F981" s="1076"/>
      <c r="G981" s="1142"/>
      <c r="H981" s="1076"/>
      <c r="I981" s="1086"/>
      <c r="J981" s="1103"/>
      <c r="K981" s="1103"/>
      <c r="L981" s="1103"/>
      <c r="M981" s="1103"/>
      <c r="N981" s="1103"/>
      <c r="O981" s="1103"/>
      <c r="P981" s="1103"/>
      <c r="Q981" s="1086"/>
      <c r="R981" s="1086"/>
      <c r="S981" s="1086"/>
      <c r="T981" s="1086"/>
      <c r="U981" s="1086"/>
      <c r="V981" s="1086"/>
      <c r="W981" s="1086"/>
      <c r="X981" s="1086"/>
      <c r="Y981" s="1086"/>
      <c r="Z981" s="1086"/>
      <c r="AA981" s="1086"/>
      <c r="AB981" s="1086"/>
      <c r="AC981" s="1086"/>
      <c r="AD981" s="1086"/>
      <c r="AE981" s="1086"/>
      <c r="AF981" s="1086"/>
    </row>
    <row r="982">
      <c r="A982" s="1086"/>
      <c r="B982" s="1086"/>
      <c r="C982" s="1086"/>
      <c r="D982" s="1086"/>
      <c r="E982" s="1086"/>
      <c r="F982" s="1076"/>
      <c r="G982" s="1142"/>
      <c r="H982" s="1076"/>
      <c r="I982" s="1086"/>
      <c r="J982" s="1103"/>
      <c r="K982" s="1103"/>
      <c r="L982" s="1103"/>
      <c r="M982" s="1103"/>
      <c r="N982" s="1103"/>
      <c r="O982" s="1103"/>
      <c r="P982" s="1103"/>
      <c r="Q982" s="1086"/>
      <c r="R982" s="1086"/>
      <c r="S982" s="1086"/>
      <c r="T982" s="1086"/>
      <c r="U982" s="1086"/>
      <c r="V982" s="1086"/>
      <c r="W982" s="1086"/>
      <c r="X982" s="1086"/>
      <c r="Y982" s="1086"/>
      <c r="Z982" s="1086"/>
      <c r="AA982" s="1086"/>
      <c r="AB982" s="1086"/>
      <c r="AC982" s="1086"/>
      <c r="AD982" s="1086"/>
      <c r="AE982" s="1086"/>
      <c r="AF982" s="1086"/>
    </row>
    <row r="983">
      <c r="A983" s="1086"/>
      <c r="B983" s="1086"/>
      <c r="C983" s="1086"/>
      <c r="D983" s="1086"/>
      <c r="E983" s="1086"/>
      <c r="F983" s="1076"/>
      <c r="G983" s="1142"/>
      <c r="H983" s="1076"/>
      <c r="I983" s="1086"/>
      <c r="J983" s="1103"/>
      <c r="K983" s="1103"/>
      <c r="L983" s="1103"/>
      <c r="M983" s="1103"/>
      <c r="N983" s="1103"/>
      <c r="O983" s="1103"/>
      <c r="P983" s="1103"/>
      <c r="Q983" s="1086"/>
      <c r="R983" s="1086"/>
      <c r="S983" s="1086"/>
      <c r="T983" s="1086"/>
      <c r="U983" s="1086"/>
      <c r="V983" s="1086"/>
      <c r="W983" s="1086"/>
      <c r="X983" s="1086"/>
      <c r="Y983" s="1086"/>
      <c r="Z983" s="1086"/>
      <c r="AA983" s="1086"/>
      <c r="AB983" s="1086"/>
      <c r="AC983" s="1086"/>
      <c r="AD983" s="1086"/>
      <c r="AE983" s="1086"/>
      <c r="AF983" s="1086"/>
    </row>
    <row r="984">
      <c r="A984" s="1086"/>
      <c r="B984" s="1086"/>
      <c r="C984" s="1086"/>
      <c r="D984" s="1086"/>
      <c r="E984" s="1086"/>
      <c r="F984" s="1076"/>
      <c r="G984" s="1142"/>
      <c r="H984" s="1076"/>
      <c r="I984" s="1086"/>
      <c r="J984" s="1103"/>
      <c r="K984" s="1103"/>
      <c r="L984" s="1103"/>
      <c r="M984" s="1103"/>
      <c r="N984" s="1103"/>
      <c r="O984" s="1103"/>
      <c r="P984" s="1103"/>
      <c r="Q984" s="1086"/>
      <c r="R984" s="1086"/>
      <c r="S984" s="1086"/>
      <c r="T984" s="1086"/>
      <c r="U984" s="1086"/>
      <c r="V984" s="1086"/>
      <c r="W984" s="1086"/>
      <c r="X984" s="1086"/>
      <c r="Y984" s="1086"/>
      <c r="Z984" s="1086"/>
      <c r="AA984" s="1086"/>
      <c r="AB984" s="1086"/>
      <c r="AC984" s="1086"/>
      <c r="AD984" s="1086"/>
      <c r="AE984" s="1086"/>
      <c r="AF984" s="1086"/>
    </row>
    <row r="985">
      <c r="A985" s="1086"/>
      <c r="B985" s="1086"/>
      <c r="C985" s="1086"/>
      <c r="D985" s="1086"/>
      <c r="E985" s="1086"/>
      <c r="F985" s="1076"/>
      <c r="G985" s="1142"/>
      <c r="H985" s="1076"/>
      <c r="I985" s="1086"/>
      <c r="J985" s="1103"/>
      <c r="K985" s="1103"/>
      <c r="L985" s="1103"/>
      <c r="M985" s="1103"/>
      <c r="N985" s="1103"/>
      <c r="O985" s="1103"/>
      <c r="P985" s="1103"/>
      <c r="Q985" s="1086"/>
      <c r="R985" s="1086"/>
      <c r="S985" s="1086"/>
      <c r="T985" s="1086"/>
      <c r="U985" s="1086"/>
      <c r="V985" s="1086"/>
      <c r="W985" s="1086"/>
      <c r="X985" s="1086"/>
      <c r="Y985" s="1086"/>
      <c r="Z985" s="1086"/>
      <c r="AA985" s="1086"/>
      <c r="AB985" s="1086"/>
      <c r="AC985" s="1086"/>
      <c r="AD985" s="1086"/>
      <c r="AE985" s="1086"/>
      <c r="AF985" s="1086"/>
    </row>
    <row r="986">
      <c r="A986" s="1086"/>
      <c r="B986" s="1086"/>
      <c r="C986" s="1086"/>
      <c r="D986" s="1086"/>
      <c r="E986" s="1086"/>
      <c r="F986" s="1076"/>
      <c r="G986" s="1142"/>
      <c r="H986" s="1076"/>
      <c r="I986" s="1086"/>
      <c r="J986" s="1103"/>
      <c r="K986" s="1103"/>
      <c r="L986" s="1103"/>
      <c r="M986" s="1103"/>
      <c r="N986" s="1103"/>
      <c r="O986" s="1103"/>
      <c r="P986" s="1103"/>
      <c r="Q986" s="1086"/>
      <c r="R986" s="1086"/>
      <c r="S986" s="1086"/>
      <c r="T986" s="1086"/>
      <c r="U986" s="1086"/>
      <c r="V986" s="1086"/>
      <c r="W986" s="1086"/>
      <c r="X986" s="1086"/>
      <c r="Y986" s="1086"/>
      <c r="Z986" s="1086"/>
      <c r="AA986" s="1086"/>
      <c r="AB986" s="1086"/>
      <c r="AC986" s="1086"/>
      <c r="AD986" s="1086"/>
      <c r="AE986" s="1086"/>
      <c r="AF986" s="1086"/>
    </row>
    <row r="987">
      <c r="A987" s="1086"/>
      <c r="B987" s="1086"/>
      <c r="C987" s="1086"/>
      <c r="D987" s="1086"/>
      <c r="E987" s="1086"/>
      <c r="F987" s="1076"/>
      <c r="G987" s="1142"/>
      <c r="H987" s="1076"/>
      <c r="I987" s="1086"/>
      <c r="J987" s="1103"/>
      <c r="K987" s="1103"/>
      <c r="L987" s="1103"/>
      <c r="M987" s="1103"/>
      <c r="N987" s="1103"/>
      <c r="O987" s="1103"/>
      <c r="P987" s="1103"/>
      <c r="Q987" s="1086"/>
      <c r="R987" s="1086"/>
      <c r="S987" s="1086"/>
      <c r="T987" s="1086"/>
      <c r="U987" s="1086"/>
      <c r="V987" s="1086"/>
      <c r="W987" s="1086"/>
      <c r="X987" s="1086"/>
      <c r="Y987" s="1086"/>
      <c r="Z987" s="1086"/>
      <c r="AA987" s="1086"/>
      <c r="AB987" s="1086"/>
      <c r="AC987" s="1086"/>
      <c r="AD987" s="1086"/>
      <c r="AE987" s="1086"/>
      <c r="AF987" s="1086"/>
    </row>
    <row r="988">
      <c r="A988" s="1086"/>
      <c r="B988" s="1086"/>
      <c r="C988" s="1086"/>
      <c r="D988" s="1086"/>
      <c r="E988" s="1086"/>
      <c r="F988" s="1076"/>
      <c r="G988" s="1142"/>
      <c r="H988" s="1076"/>
      <c r="I988" s="1086"/>
      <c r="J988" s="1103"/>
      <c r="K988" s="1103"/>
      <c r="L988" s="1103"/>
      <c r="M988" s="1103"/>
      <c r="N988" s="1103"/>
      <c r="O988" s="1103"/>
      <c r="P988" s="1103"/>
      <c r="Q988" s="1086"/>
      <c r="R988" s="1086"/>
      <c r="S988" s="1086"/>
      <c r="T988" s="1086"/>
      <c r="U988" s="1086"/>
      <c r="V988" s="1086"/>
      <c r="W988" s="1086"/>
      <c r="X988" s="1086"/>
      <c r="Y988" s="1086"/>
      <c r="Z988" s="1086"/>
      <c r="AA988" s="1086"/>
      <c r="AB988" s="1086"/>
      <c r="AC988" s="1086"/>
      <c r="AD988" s="1086"/>
      <c r="AE988" s="1086"/>
      <c r="AF988" s="1086"/>
    </row>
    <row r="989">
      <c r="A989" s="1086"/>
      <c r="B989" s="1086"/>
      <c r="C989" s="1086"/>
      <c r="D989" s="1086"/>
      <c r="E989" s="1086"/>
      <c r="F989" s="1076"/>
      <c r="G989" s="1142"/>
      <c r="H989" s="1076"/>
      <c r="I989" s="1086"/>
      <c r="J989" s="1103"/>
      <c r="K989" s="1103"/>
      <c r="L989" s="1103"/>
      <c r="M989" s="1103"/>
      <c r="N989" s="1103"/>
      <c r="O989" s="1103"/>
      <c r="P989" s="1103"/>
      <c r="Q989" s="1086"/>
      <c r="R989" s="1086"/>
      <c r="S989" s="1086"/>
      <c r="T989" s="1086"/>
      <c r="U989" s="1086"/>
      <c r="V989" s="1086"/>
      <c r="W989" s="1086"/>
      <c r="X989" s="1086"/>
      <c r="Y989" s="1086"/>
      <c r="Z989" s="1086"/>
      <c r="AA989" s="1086"/>
      <c r="AB989" s="1086"/>
      <c r="AC989" s="1086"/>
      <c r="AD989" s="1086"/>
      <c r="AE989" s="1086"/>
      <c r="AF989" s="1086"/>
    </row>
    <row r="990">
      <c r="A990" s="1086"/>
      <c r="B990" s="1086"/>
      <c r="C990" s="1086"/>
      <c r="D990" s="1086"/>
      <c r="E990" s="1086"/>
      <c r="F990" s="1076"/>
      <c r="G990" s="1142"/>
      <c r="H990" s="1076"/>
      <c r="I990" s="1086"/>
      <c r="J990" s="1103"/>
      <c r="K990" s="1103"/>
      <c r="L990" s="1103"/>
      <c r="M990" s="1103"/>
      <c r="N990" s="1103"/>
      <c r="O990" s="1103"/>
      <c r="P990" s="1103"/>
      <c r="Q990" s="1086"/>
      <c r="R990" s="1086"/>
      <c r="S990" s="1086"/>
      <c r="T990" s="1086"/>
      <c r="U990" s="1086"/>
      <c r="V990" s="1086"/>
      <c r="W990" s="1086"/>
      <c r="X990" s="1086"/>
      <c r="Y990" s="1086"/>
      <c r="Z990" s="1086"/>
      <c r="AA990" s="1086"/>
      <c r="AB990" s="1086"/>
      <c r="AC990" s="1086"/>
      <c r="AD990" s="1086"/>
      <c r="AE990" s="1086"/>
      <c r="AF990" s="1086"/>
    </row>
    <row r="991">
      <c r="A991" s="1086"/>
      <c r="B991" s="1086"/>
      <c r="C991" s="1086"/>
      <c r="D991" s="1086"/>
      <c r="E991" s="1086"/>
      <c r="F991" s="1076"/>
      <c r="G991" s="1142"/>
      <c r="H991" s="1076"/>
      <c r="I991" s="1086"/>
      <c r="J991" s="1103"/>
      <c r="K991" s="1103"/>
      <c r="L991" s="1103"/>
      <c r="M991" s="1103"/>
      <c r="N991" s="1103"/>
      <c r="O991" s="1103"/>
      <c r="P991" s="1103"/>
      <c r="Q991" s="1086"/>
      <c r="R991" s="1086"/>
      <c r="S991" s="1086"/>
      <c r="T991" s="1086"/>
      <c r="U991" s="1086"/>
      <c r="V991" s="1086"/>
      <c r="W991" s="1086"/>
      <c r="X991" s="1086"/>
      <c r="Y991" s="1086"/>
      <c r="Z991" s="1086"/>
      <c r="AA991" s="1086"/>
      <c r="AB991" s="1086"/>
      <c r="AC991" s="1086"/>
      <c r="AD991" s="1086"/>
      <c r="AE991" s="1086"/>
      <c r="AF991" s="1086"/>
    </row>
    <row r="992">
      <c r="A992" s="1086"/>
      <c r="B992" s="1086"/>
      <c r="C992" s="1086"/>
      <c r="D992" s="1086"/>
      <c r="E992" s="1086"/>
      <c r="F992" s="1076"/>
      <c r="G992" s="1142"/>
      <c r="H992" s="1076"/>
      <c r="I992" s="1086"/>
      <c r="J992" s="1103"/>
      <c r="K992" s="1103"/>
      <c r="L992" s="1103"/>
      <c r="M992" s="1103"/>
      <c r="N992" s="1103"/>
      <c r="O992" s="1103"/>
      <c r="P992" s="1103"/>
      <c r="Q992" s="1086"/>
      <c r="R992" s="1086"/>
      <c r="S992" s="1086"/>
      <c r="T992" s="1086"/>
      <c r="U992" s="1086"/>
      <c r="V992" s="1086"/>
      <c r="W992" s="1086"/>
      <c r="X992" s="1086"/>
      <c r="Y992" s="1086"/>
      <c r="Z992" s="1086"/>
      <c r="AA992" s="1086"/>
      <c r="AB992" s="1086"/>
      <c r="AC992" s="1086"/>
      <c r="AD992" s="1086"/>
      <c r="AE992" s="1086"/>
      <c r="AF992" s="1086"/>
    </row>
    <row r="993">
      <c r="A993" s="1086"/>
      <c r="B993" s="1086"/>
      <c r="C993" s="1086"/>
      <c r="D993" s="1086"/>
      <c r="E993" s="1086"/>
      <c r="F993" s="1076"/>
      <c r="G993" s="1142"/>
      <c r="H993" s="1076"/>
      <c r="I993" s="1086"/>
      <c r="J993" s="1103"/>
      <c r="K993" s="1103"/>
      <c r="L993" s="1103"/>
      <c r="M993" s="1103"/>
      <c r="N993" s="1103"/>
      <c r="O993" s="1103"/>
      <c r="P993" s="1103"/>
      <c r="Q993" s="1086"/>
      <c r="R993" s="1086"/>
      <c r="S993" s="1086"/>
      <c r="T993" s="1086"/>
      <c r="U993" s="1086"/>
      <c r="V993" s="1086"/>
      <c r="W993" s="1086"/>
      <c r="X993" s="1086"/>
      <c r="Y993" s="1086"/>
      <c r="Z993" s="1086"/>
      <c r="AA993" s="1086"/>
      <c r="AB993" s="1086"/>
      <c r="AC993" s="1086"/>
      <c r="AD993" s="1086"/>
      <c r="AE993" s="1086"/>
      <c r="AF993" s="1086"/>
    </row>
  </sheetData>
  <hyperlinks>
    <hyperlink r:id="rId1" ref="G16"/>
    <hyperlink r:id="rId2" location="153f3b0fba8581e09d25fbb84ca85f79" ref="G17"/>
    <hyperlink r:id="rId3" ref="G18"/>
    <hyperlink r:id="rId4" ref="P18"/>
    <hyperlink r:id="rId5" location="55a4b3ab5ed5469d86df12900f869c86" ref="G19"/>
    <hyperlink r:id="rId6" ref="G20"/>
    <hyperlink r:id="rId7" ref="G21"/>
    <hyperlink r:id="rId8" ref="G22"/>
    <hyperlink r:id="rId9" ref="G23"/>
    <hyperlink r:id="rId10" location="176c2eb2d6f94aa0a704f47d11679b11" ref="G24"/>
    <hyperlink r:id="rId11" location="30031a161ad544598c2ebfd465a2754e" ref="G25"/>
    <hyperlink r:id="rId12" location="35df1e6a509544bfaf860bc029bdc653" ref="G26"/>
    <hyperlink r:id="rId13" location="06062bba016f47eaa746aa75a818407f" ref="G27"/>
    <hyperlink r:id="rId14" location="ac3ee3780ac04798aac811793ae16284" ref="G28"/>
    <hyperlink r:id="rId15" location="948acf3f7e5a4aa6966f6243a737111b" ref="G29"/>
    <hyperlink r:id="rId16" location="ac65604a4a0343f0a1cc8f68c21226ee" ref="G30"/>
    <hyperlink r:id="rId17" location="045fe08777244bbdbabe226c470920c8" ref="G31"/>
    <hyperlink r:id="rId18" ref="G32"/>
    <hyperlink r:id="rId19" location="3389412ad90340bcb29d838f778376d5" ref="G33"/>
    <hyperlink r:id="rId20" location="e7425121251244e996cca150ca162ac0" ref="G34"/>
    <hyperlink r:id="rId21" location="e049246297e046e8b417ab501be4742d" ref="G35"/>
    <hyperlink r:id="rId22" location="0242275528444a96895feeb11a565490" ref="G36"/>
    <hyperlink r:id="rId23" location="843be4afa99e419e84a31b302a718c77" ref="G37"/>
    <hyperlink r:id="rId24" location="111f3b0fba8581c5a976e7259afef973" ref="G38"/>
    <hyperlink r:id="rId25" ref="G39"/>
    <hyperlink r:id="rId26" ref="G40"/>
    <hyperlink r:id="rId27" location="000d3efd995c46d8823dc6c5d3e30e9b" ref="G41"/>
    <hyperlink r:id="rId28" ref="G42"/>
    <hyperlink r:id="rId29" ref="G43"/>
    <hyperlink r:id="rId30" location="908ba82ec5994339bb6d89fc85945e5b" ref="G44"/>
    <hyperlink r:id="rId31" ref="G45"/>
    <hyperlink r:id="rId32" location="b258e3b1b15145b28c9ea79853ce96c0" ref="G46"/>
    <hyperlink r:id="rId33" ref="G47"/>
    <hyperlink r:id="rId34" location="f6349457bf734ce8bac2035022cae88f" ref="G48"/>
    <hyperlink r:id="rId35" location="2474ea69a8bc4126b76742d88768a0b5" ref="G49"/>
    <hyperlink r:id="rId36" location="8fc5334948514b65b4039846a61acf59" ref="G50"/>
    <hyperlink r:id="rId37" location="9ae52356fac84b03a414977d43e7210b" ref="G51"/>
    <hyperlink r:id="rId38" location="9ae52356fac84b03a414977d43e7210b" ref="G52"/>
    <hyperlink r:id="rId39" ref="G53"/>
    <hyperlink r:id="rId40" location="895c7de846c5477ebd21018de4f6f226" ref="G54"/>
    <hyperlink r:id="rId41" ref="G55"/>
    <hyperlink r:id="rId42" location="932d4ae447074280b1cfbb73f92c1f6e" ref="G57"/>
    <hyperlink r:id="rId43" location="b119088f60df47a8b88b4ff52e437322" ref="G58"/>
    <hyperlink r:id="rId44" location="16ce6a9f5a2d4d568d44d2c4f751fcc0" ref="G59"/>
    <hyperlink r:id="rId45" location="257e77afa4544394a4a9e297a0d6eb76" ref="G60"/>
    <hyperlink r:id="rId46" location="5223c2d713bd40849249d84d3b659198" ref="G61"/>
    <hyperlink r:id="rId47" ref="G62"/>
    <hyperlink r:id="rId48" location="6b6f18a2b2394885b06f3bb5520489be" ref="G63"/>
    <hyperlink r:id="rId49" location="d106196dac754628bd5ba0c5b8ee1540" ref="G64"/>
    <hyperlink r:id="rId50" location="13635b150e8b448d9913eb39cca68563" ref="G65"/>
    <hyperlink r:id="rId51" ref="G66"/>
    <hyperlink r:id="rId52" ref="G67"/>
    <hyperlink r:id="rId53" ref="G68"/>
    <hyperlink r:id="rId54" ref="G69"/>
    <hyperlink r:id="rId55" location="185f3b0fba85817f928bcf652e0a69e6" ref="G70"/>
    <hyperlink r:id="rId56" location="7ba6b097871042a8984801fd0594ea7a" ref="G71"/>
    <hyperlink r:id="rId57" location="185f3b0fba8581c29316ca0c9e62cc99" ref="G72"/>
    <hyperlink r:id="rId58" location="16a6e775cafc4e63b00dfa9b06669224" ref="G73"/>
    <hyperlink r:id="rId59" location="118f3b0fba8581d18fb1e59140051348" ref="G74"/>
    <hyperlink r:id="rId60" location="872fbe2b715e42d89828689c52fb7c35" ref="G75"/>
    <hyperlink r:id="rId61" location="130a6ee3ee8145a5bcd0c71a2994f7e2" ref="G76"/>
    <hyperlink r:id="rId62" ref="G77"/>
    <hyperlink r:id="rId63" ref="G78"/>
    <hyperlink r:id="rId64" ref="G79"/>
    <hyperlink r:id="rId65" location="df2654e115ca41fe8443e23d7c1acce5" ref="G80"/>
    <hyperlink r:id="rId66" ref="G82"/>
    <hyperlink r:id="rId67" location="0cafb39ed7824178bc50739321617f8b" ref="G83"/>
    <hyperlink r:id="rId68" ref="G88"/>
    <hyperlink r:id="rId69" ref="G89"/>
    <hyperlink r:id="rId70" ref="G90"/>
    <hyperlink r:id="rId71" ref="G91"/>
    <hyperlink r:id="rId72" ref="G92"/>
    <hyperlink r:id="rId73" ref="G93"/>
    <hyperlink r:id="rId74" location="11723cba8cb04b48a73329505e2724f4" ref="G94"/>
    <hyperlink r:id="rId75" location="19cf3b0fba8580d6ae37d2e607335306" ref="G95"/>
    <hyperlink r:id="rId76" ref="G96"/>
    <hyperlink r:id="rId77" ref="G97"/>
    <hyperlink r:id="rId78" ref="G98"/>
    <hyperlink r:id="rId79" location="755a7a65e21440cab35a7603697d221a" ref="G99"/>
    <hyperlink r:id="rId80" ref="G100"/>
    <hyperlink r:id="rId81" ref="G101"/>
    <hyperlink r:id="rId82" location="5aa182bc7f584e5eb50cb0f846c114bc" ref="G102"/>
    <hyperlink r:id="rId83" location="3e386f2d67144957a3954f0cc97cd4e0" ref="G103"/>
    <hyperlink r:id="rId84" ref="G104"/>
    <hyperlink r:id="rId85" ref="G105"/>
    <hyperlink r:id="rId86" ref="G106"/>
    <hyperlink r:id="rId87" ref="G107"/>
    <hyperlink r:id="rId88" ref="G108"/>
    <hyperlink r:id="rId89" ref="G109"/>
    <hyperlink r:id="rId90" ref="G110"/>
    <hyperlink r:id="rId91" location="f6ca58a27aaa461391f84521ab3ba8b5" ref="G112"/>
    <hyperlink r:id="rId92" location="118f3b0fba8581808fdfc6dcda63dcbd" ref="G113"/>
    <hyperlink r:id="rId93" ref="G116"/>
    <hyperlink r:id="rId94" ref="G118"/>
    <hyperlink r:id="rId95" ref="G119"/>
    <hyperlink r:id="rId96" ref="G129"/>
    <hyperlink r:id="rId97" ref="G130"/>
    <hyperlink r:id="rId98" location="1f1f3b0fba8580339d15d9f1ea5249ec" ref="G131"/>
    <hyperlink r:id="rId99" ref="G132"/>
    <hyperlink r:id="rId100" ref="G133"/>
    <hyperlink r:id="rId101" ref="G134"/>
    <hyperlink r:id="rId102" ref="G136"/>
    <hyperlink r:id="rId103" ref="G138"/>
    <hyperlink r:id="rId104" location="20ef3b0fba85813d8a40fa86288f51d1" ref="G139"/>
    <hyperlink r:id="rId105" location="20ef3b0fba85813d8a40fa86288f51d1" ref="G140"/>
    <hyperlink r:id="rId106" ref="G141"/>
    <hyperlink r:id="rId107" ref="G142"/>
    <hyperlink r:id="rId108" ref="G143"/>
    <hyperlink r:id="rId109" ref="G144"/>
    <hyperlink r:id="rId110" ref="G146"/>
    <hyperlink r:id="rId111" ref="G147"/>
    <hyperlink r:id="rId112" location="1f4f3b0fba8580efbc4df3cc68485a89" ref="G148"/>
    <hyperlink r:id="rId113" location="1f4f3b0fba8580efbc4df3cc68485a89" ref="G149"/>
    <hyperlink r:id="rId114" location="20bf3b0fba8580f38f90e11a2c264b09" ref="G150"/>
    <hyperlink r:id="rId115" ref="G151"/>
    <hyperlink r:id="rId116" ref="G152"/>
    <hyperlink r:id="rId117" ref="G153"/>
    <hyperlink r:id="rId118" ref="G156"/>
    <hyperlink r:id="rId119" ref="G157"/>
    <hyperlink r:id="rId120" ref="G159"/>
    <hyperlink r:id="rId121" location="233f3b0fba8580a699e1ecdd16524178" ref="G160"/>
    <hyperlink r:id="rId122" location="233f3b0fba8580a699e1ecdd16524178" ref="G161"/>
    <hyperlink r:id="rId123" location="230f3b0fba8580b2a7fef09f051240d8" ref="G162"/>
    <hyperlink r:id="rId124" ref="G163"/>
    <hyperlink r:id="rId125" location="1eaf3b0fba85814096fccacc1e9db663" ref="G164"/>
    <hyperlink r:id="rId126" location="1eaf3b0fba85814096fccacc1e9db663" ref="G165"/>
    <hyperlink r:id="rId127" ref="G166"/>
    <hyperlink r:id="rId128" ref="G168"/>
    <hyperlink r:id="rId129" ref="G169"/>
    <hyperlink r:id="rId130" ref="G170"/>
    <hyperlink r:id="rId131" ref="G171"/>
    <hyperlink r:id="rId132" ref="G172"/>
    <hyperlink r:id="rId133" ref="G173"/>
    <hyperlink r:id="rId134" ref="G174"/>
    <hyperlink r:id="rId135" ref="G175"/>
    <hyperlink r:id="rId136" ref="G176"/>
    <hyperlink r:id="rId137" ref="G177"/>
    <hyperlink r:id="rId138" ref="G178"/>
    <hyperlink r:id="rId139" ref="G179"/>
    <hyperlink r:id="rId140" ref="G182"/>
    <hyperlink r:id="rId141" location="23ef3b0fba8581c5b332e6610a5e758c" ref="G183"/>
    <hyperlink r:id="rId142" ref="G184"/>
    <hyperlink r:id="rId143" ref="G185"/>
    <hyperlink r:id="rId144" ref="G186"/>
    <hyperlink r:id="rId145" location="23ef3b0fba8581c5b332e6610a5e758c" ref="G187"/>
    <hyperlink r:id="rId146" location="23ef3b0fba8581c5b332e6610a5e758c" ref="G188"/>
    <hyperlink r:id="rId147" location="241f3b0fba8580f583c8d279d6e290d0" ref="G191"/>
    <hyperlink r:id="rId148" location="247f3b0fba8580e99f3df2040cd25443" ref="G192"/>
    <hyperlink r:id="rId149" location="225f3b0fba8580d49313cc7721e6cd16" ref="G193"/>
    <hyperlink r:id="rId150" ref="G194"/>
    <hyperlink r:id="rId151" ref="G195"/>
    <hyperlink r:id="rId152" ref="G196"/>
    <hyperlink r:id="rId153" location="247f3b0fba858051ad20f712733bbc30" ref="G197"/>
    <hyperlink r:id="rId154" ref="G200"/>
    <hyperlink r:id="rId155" ref="G201"/>
    <hyperlink r:id="rId156" ref="G202"/>
    <hyperlink r:id="rId157" ref="G203"/>
    <hyperlink r:id="rId158" ref="G204"/>
    <hyperlink r:id="rId159" ref="G205"/>
    <hyperlink r:id="rId160" ref="G206"/>
    <hyperlink r:id="rId161" ref="G207"/>
    <hyperlink r:id="rId162" ref="G208"/>
    <hyperlink r:id="rId163" ref="G209"/>
    <hyperlink r:id="rId164" ref="G210"/>
    <hyperlink r:id="rId165" ref="G211"/>
    <hyperlink r:id="rId166" location="26cf3b0fba8581ce81b7ce70e4cd8640" ref="G212"/>
    <hyperlink r:id="rId167" location="26bf3b0fba8580f48bcef67b948624e5" ref="G213"/>
    <hyperlink r:id="rId168" ref="G214"/>
    <hyperlink r:id="rId169" location="26bf3b0fba8580f48bcef67b948624e5" ref="G215"/>
    <hyperlink r:id="rId170" ref="G216"/>
    <hyperlink r:id="rId171" ref="G217"/>
    <hyperlink r:id="rId172" ref="G218"/>
    <hyperlink r:id="rId173" location="269f3b0fba85802ebdb3da0aec10fb8c" ref="G219"/>
    <hyperlink r:id="rId174" ref="G220"/>
    <hyperlink r:id="rId175" ref="G221"/>
    <hyperlink r:id="rId176" ref="G222"/>
    <hyperlink r:id="rId177" ref="G223"/>
    <hyperlink r:id="rId178" ref="G224"/>
    <hyperlink r:id="rId179" ref="G225"/>
    <hyperlink r:id="rId180" ref="G226"/>
    <hyperlink r:id="rId181" ref="G227"/>
    <hyperlink r:id="rId182" ref="G228"/>
    <hyperlink r:id="rId183" location="26df3b0fba85807a9f2bc86da247e4d8" ref="G229"/>
    <hyperlink r:id="rId184" ref="G230"/>
    <hyperlink r:id="rId185" ref="G231"/>
    <hyperlink r:id="rId186" ref="G232"/>
    <hyperlink r:id="rId187" ref="G233"/>
    <hyperlink r:id="rId188" ref="G234"/>
    <hyperlink r:id="rId189" ref="G235"/>
    <hyperlink r:id="rId190" ref="G236"/>
    <hyperlink r:id="rId191" ref="G237"/>
    <hyperlink r:id="rId192" ref="G238"/>
    <hyperlink r:id="rId193" ref="G239"/>
    <hyperlink r:id="rId194" ref="G240"/>
    <hyperlink r:id="rId195" location="26cf3b0fba858005ad76fcabad0285c1" ref="G241"/>
    <hyperlink r:id="rId196" ref="G242"/>
    <hyperlink r:id="rId197" location="264f3b0fba85802abec9cc68d03d41c4" ref="G243"/>
    <hyperlink r:id="rId198" ref="G244"/>
    <hyperlink r:id="rId199" ref="G245"/>
    <hyperlink r:id="rId200" ref="G246"/>
    <hyperlink r:id="rId201" ref="G247"/>
    <hyperlink r:id="rId202" ref="G248"/>
    <hyperlink r:id="rId203" ref="G249"/>
    <hyperlink r:id="rId204" ref="G250"/>
    <hyperlink r:id="rId205" ref="G251"/>
    <hyperlink r:id="rId206" ref="G252"/>
    <hyperlink r:id="rId207" location="245f3b0fba8580078552fd2687f828f0" ref="G253"/>
    <hyperlink r:id="rId208" ref="G254"/>
    <hyperlink r:id="rId209" ref="G255"/>
    <hyperlink r:id="rId210" ref="G256"/>
    <hyperlink r:id="rId211" ref="G257"/>
    <hyperlink r:id="rId212" location="271f3b0fba85805e9f3de77ec5d0b9d6" ref="G258"/>
    <hyperlink r:id="rId213" location="271f3b0fba85805e9f3de77ec5d0b9d6" ref="G259"/>
    <hyperlink r:id="rId214" ref="G260"/>
    <hyperlink r:id="rId215" ref="G261"/>
    <hyperlink r:id="rId216" ref="G262"/>
    <hyperlink r:id="rId217" ref="G263"/>
    <hyperlink r:id="rId218" location="280f3b0fba8580e3bfbfdaa4e7635902" ref="G264"/>
  </hyperlinks>
  <drawing r:id="rId21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36.88"/>
    <col customWidth="1" min="3" max="3" width="48.5"/>
    <col customWidth="1" min="4" max="4" width="34.75"/>
    <col customWidth="1" min="5" max="5" width="39.25"/>
  </cols>
  <sheetData>
    <row r="1" ht="22.5" customHeight="1">
      <c r="A1" s="1154" t="s">
        <v>217</v>
      </c>
      <c r="B1" s="1154" t="s">
        <v>2581</v>
      </c>
      <c r="C1" s="1154" t="s">
        <v>2582</v>
      </c>
      <c r="D1" s="1155" t="s">
        <v>2583</v>
      </c>
      <c r="E1" s="1154" t="s">
        <v>1789</v>
      </c>
      <c r="F1" s="1156"/>
      <c r="G1" s="1156"/>
      <c r="H1" s="1156"/>
      <c r="I1" s="1156"/>
      <c r="J1" s="1156"/>
      <c r="K1" s="1156"/>
      <c r="L1" s="1156"/>
      <c r="M1" s="1156"/>
      <c r="N1" s="1156"/>
      <c r="O1" s="1156"/>
      <c r="P1" s="1156"/>
      <c r="Q1" s="1156"/>
      <c r="R1" s="1156"/>
      <c r="S1" s="1156"/>
      <c r="T1" s="1156"/>
      <c r="U1" s="1156"/>
      <c r="V1" s="1156"/>
      <c r="W1" s="1156"/>
      <c r="X1" s="1156"/>
      <c r="Y1" s="1156"/>
      <c r="Z1" s="1156"/>
      <c r="AA1" s="1156"/>
    </row>
    <row r="2" ht="22.5" customHeight="1">
      <c r="A2" s="1157">
        <v>1.0</v>
      </c>
      <c r="B2" s="1157" t="s">
        <v>2584</v>
      </c>
      <c r="C2" s="1157" t="s">
        <v>2585</v>
      </c>
      <c r="D2" s="1157" t="s">
        <v>2586</v>
      </c>
      <c r="E2" s="1157" t="s">
        <v>2587</v>
      </c>
      <c r="F2" s="1158"/>
      <c r="G2" s="1158"/>
      <c r="H2" s="1158"/>
      <c r="I2" s="1158"/>
      <c r="J2" s="1158"/>
      <c r="K2" s="1158"/>
      <c r="L2" s="1158"/>
      <c r="M2" s="1158"/>
      <c r="N2" s="1158"/>
      <c r="O2" s="1158"/>
      <c r="P2" s="1158"/>
      <c r="Q2" s="1158"/>
      <c r="R2" s="1158"/>
      <c r="S2" s="1158"/>
      <c r="T2" s="1158"/>
      <c r="U2" s="1158"/>
      <c r="V2" s="1158"/>
      <c r="W2" s="1158"/>
      <c r="X2" s="1158"/>
      <c r="Y2" s="1158"/>
      <c r="Z2" s="1158"/>
      <c r="AA2" s="1158"/>
    </row>
    <row r="3" ht="22.5" customHeight="1">
      <c r="A3" s="1157">
        <v>2.0</v>
      </c>
      <c r="B3" s="1157" t="s">
        <v>2588</v>
      </c>
      <c r="C3" s="1157" t="s">
        <v>2589</v>
      </c>
      <c r="D3" s="1157" t="s">
        <v>2590</v>
      </c>
      <c r="E3" s="1157" t="s">
        <v>2591</v>
      </c>
      <c r="F3" s="1158"/>
      <c r="G3" s="1158"/>
      <c r="H3" s="1158"/>
      <c r="I3" s="1158"/>
      <c r="J3" s="1158"/>
      <c r="K3" s="1158"/>
      <c r="L3" s="1158"/>
      <c r="M3" s="1158"/>
      <c r="N3" s="1158"/>
      <c r="O3" s="1158"/>
      <c r="P3" s="1158"/>
      <c r="Q3" s="1158"/>
      <c r="R3" s="1158"/>
      <c r="S3" s="1158"/>
      <c r="T3" s="1158"/>
      <c r="U3" s="1158"/>
      <c r="V3" s="1158"/>
      <c r="W3" s="1158"/>
      <c r="X3" s="1158"/>
      <c r="Y3" s="1158"/>
      <c r="Z3" s="1158"/>
      <c r="AA3" s="1158"/>
    </row>
    <row r="4" ht="22.5" customHeight="1">
      <c r="A4" s="1157">
        <v>3.0</v>
      </c>
      <c r="B4" s="1157" t="s">
        <v>2592</v>
      </c>
      <c r="C4" s="1157" t="s">
        <v>2593</v>
      </c>
      <c r="D4" s="1157" t="s">
        <v>2594</v>
      </c>
      <c r="E4" s="1157" t="s">
        <v>2595</v>
      </c>
      <c r="F4" s="1158"/>
      <c r="G4" s="1158"/>
      <c r="H4" s="1158"/>
      <c r="I4" s="1158"/>
      <c r="J4" s="1158"/>
      <c r="K4" s="1158"/>
      <c r="L4" s="1158"/>
      <c r="M4" s="1158"/>
      <c r="N4" s="1158"/>
      <c r="O4" s="1158"/>
      <c r="P4" s="1158"/>
      <c r="Q4" s="1158"/>
      <c r="R4" s="1158"/>
      <c r="S4" s="1158"/>
      <c r="T4" s="1158"/>
      <c r="U4" s="1158"/>
      <c r="V4" s="1158"/>
      <c r="W4" s="1158"/>
      <c r="X4" s="1158"/>
      <c r="Y4" s="1158"/>
      <c r="Z4" s="1158"/>
      <c r="AA4" s="1158"/>
    </row>
    <row r="5" ht="22.5" customHeight="1">
      <c r="A5" s="1157">
        <v>4.0</v>
      </c>
      <c r="B5" s="1157" t="s">
        <v>2596</v>
      </c>
      <c r="C5" s="1157" t="s">
        <v>2597</v>
      </c>
      <c r="D5" s="1157" t="s">
        <v>2598</v>
      </c>
      <c r="E5" s="1157" t="s">
        <v>2599</v>
      </c>
      <c r="F5" s="1158"/>
      <c r="G5" s="1158"/>
      <c r="H5" s="1158"/>
      <c r="I5" s="1158"/>
      <c r="J5" s="1158"/>
      <c r="K5" s="1158"/>
      <c r="L5" s="1158"/>
      <c r="M5" s="1158"/>
      <c r="N5" s="1158"/>
      <c r="O5" s="1158"/>
      <c r="P5" s="1158"/>
      <c r="Q5" s="1158"/>
      <c r="R5" s="1158"/>
      <c r="S5" s="1158"/>
      <c r="T5" s="1158"/>
      <c r="U5" s="1158"/>
      <c r="V5" s="1158"/>
      <c r="W5" s="1158"/>
      <c r="X5" s="1158"/>
      <c r="Y5" s="1158"/>
      <c r="Z5" s="1158"/>
      <c r="AA5" s="1158"/>
    </row>
    <row r="6" ht="22.5" customHeight="1">
      <c r="A6" s="1157">
        <v>5.0</v>
      </c>
      <c r="B6" s="1157" t="s">
        <v>2600</v>
      </c>
      <c r="C6" s="1157" t="s">
        <v>2601</v>
      </c>
      <c r="D6" s="1157" t="s">
        <v>2602</v>
      </c>
      <c r="E6" s="1157" t="s">
        <v>2603</v>
      </c>
      <c r="F6" s="1158"/>
      <c r="G6" s="1158"/>
      <c r="H6" s="1158"/>
      <c r="I6" s="1158"/>
      <c r="J6" s="1158"/>
      <c r="K6" s="1158"/>
      <c r="L6" s="1158"/>
      <c r="M6" s="1158"/>
      <c r="N6" s="1158"/>
      <c r="O6" s="1158"/>
      <c r="P6" s="1158"/>
      <c r="Q6" s="1158"/>
      <c r="R6" s="1158"/>
      <c r="S6" s="1158"/>
      <c r="T6" s="1158"/>
      <c r="U6" s="1158"/>
      <c r="V6" s="1158"/>
      <c r="W6" s="1158"/>
      <c r="X6" s="1158"/>
      <c r="Y6" s="1158"/>
      <c r="Z6" s="1158"/>
      <c r="AA6" s="1158"/>
    </row>
    <row r="7" ht="22.5" customHeight="1">
      <c r="A7" s="1157">
        <v>6.0</v>
      </c>
      <c r="B7" s="1157" t="s">
        <v>2604</v>
      </c>
      <c r="C7" s="1157" t="s">
        <v>2605</v>
      </c>
      <c r="D7" s="1157" t="s">
        <v>2606</v>
      </c>
      <c r="E7" s="1157" t="s">
        <v>2607</v>
      </c>
      <c r="F7" s="1158"/>
      <c r="G7" s="1158"/>
      <c r="H7" s="1158"/>
      <c r="I7" s="1158"/>
      <c r="J7" s="1158"/>
      <c r="K7" s="1158"/>
      <c r="L7" s="1158"/>
      <c r="M7" s="1158"/>
      <c r="N7" s="1158"/>
      <c r="O7" s="1158"/>
      <c r="P7" s="1158"/>
      <c r="Q7" s="1158"/>
      <c r="R7" s="1158"/>
      <c r="S7" s="1158"/>
      <c r="T7" s="1158"/>
      <c r="U7" s="1158"/>
      <c r="V7" s="1158"/>
      <c r="W7" s="1158"/>
      <c r="X7" s="1158"/>
      <c r="Y7" s="1158"/>
      <c r="Z7" s="1158"/>
      <c r="AA7" s="1158"/>
    </row>
    <row r="8" ht="22.5" customHeight="1">
      <c r="A8" s="1157">
        <v>7.0</v>
      </c>
      <c r="B8" s="1157" t="s">
        <v>2608</v>
      </c>
      <c r="C8" s="1157" t="s">
        <v>2609</v>
      </c>
      <c r="D8" s="1157" t="s">
        <v>2610</v>
      </c>
      <c r="E8" s="1157" t="s">
        <v>2611</v>
      </c>
      <c r="F8" s="1158"/>
      <c r="G8" s="1158"/>
      <c r="H8" s="1158"/>
      <c r="I8" s="1158"/>
      <c r="J8" s="1158"/>
      <c r="K8" s="1158"/>
      <c r="L8" s="1158"/>
      <c r="M8" s="1158"/>
      <c r="N8" s="1158"/>
      <c r="O8" s="1158"/>
      <c r="P8" s="1158"/>
      <c r="Q8" s="1158"/>
      <c r="R8" s="1158"/>
      <c r="S8" s="1158"/>
      <c r="T8" s="1158"/>
      <c r="U8" s="1158"/>
      <c r="V8" s="1158"/>
      <c r="W8" s="1158"/>
      <c r="X8" s="1158"/>
      <c r="Y8" s="1158"/>
      <c r="Z8" s="1158"/>
      <c r="AA8" s="1158"/>
    </row>
    <row r="9" ht="22.5" customHeight="1">
      <c r="A9" s="1157">
        <v>8.0</v>
      </c>
      <c r="B9" s="1157" t="s">
        <v>2612</v>
      </c>
      <c r="C9" s="1157" t="s">
        <v>2613</v>
      </c>
      <c r="D9" s="1157" t="s">
        <v>2614</v>
      </c>
      <c r="E9" s="1157" t="s">
        <v>2615</v>
      </c>
      <c r="F9" s="1158"/>
      <c r="G9" s="1158"/>
      <c r="H9" s="1158"/>
      <c r="I9" s="1158"/>
      <c r="J9" s="1158"/>
      <c r="K9" s="1158"/>
      <c r="L9" s="1158"/>
      <c r="M9" s="1158"/>
      <c r="N9" s="1158"/>
      <c r="O9" s="1158"/>
      <c r="P9" s="1158"/>
      <c r="Q9" s="1158"/>
      <c r="R9" s="1158"/>
      <c r="S9" s="1158"/>
      <c r="T9" s="1158"/>
      <c r="U9" s="1158"/>
      <c r="V9" s="1158"/>
      <c r="W9" s="1158"/>
      <c r="X9" s="1158"/>
      <c r="Y9" s="1158"/>
      <c r="Z9" s="1158"/>
      <c r="AA9" s="1158"/>
    </row>
    <row r="10" ht="22.5" customHeight="1">
      <c r="A10" s="1157">
        <v>9.0</v>
      </c>
      <c r="B10" s="1157" t="s">
        <v>2616</v>
      </c>
      <c r="C10" s="1157" t="s">
        <v>2617</v>
      </c>
      <c r="D10" s="1157" t="s">
        <v>2618</v>
      </c>
      <c r="E10" s="1157" t="s">
        <v>2619</v>
      </c>
      <c r="F10" s="1158"/>
      <c r="G10" s="1158"/>
      <c r="H10" s="1158"/>
      <c r="I10" s="1158"/>
      <c r="J10" s="1158"/>
      <c r="K10" s="1158"/>
      <c r="L10" s="1158"/>
      <c r="M10" s="1158"/>
      <c r="N10" s="1158"/>
      <c r="O10" s="1158"/>
      <c r="P10" s="1158"/>
      <c r="Q10" s="1158"/>
      <c r="R10" s="1158"/>
      <c r="S10" s="1158"/>
      <c r="T10" s="1158"/>
      <c r="U10" s="1158"/>
      <c r="V10" s="1158"/>
      <c r="W10" s="1158"/>
      <c r="X10" s="1158"/>
      <c r="Y10" s="1158"/>
      <c r="Z10" s="1158"/>
      <c r="AA10" s="1158"/>
    </row>
    <row r="11" ht="22.5" customHeight="1">
      <c r="A11" s="1157">
        <v>10.0</v>
      </c>
      <c r="B11" s="1157" t="s">
        <v>2620</v>
      </c>
      <c r="C11" s="1157" t="s">
        <v>2621</v>
      </c>
      <c r="D11" s="1157" t="s">
        <v>2622</v>
      </c>
      <c r="E11" s="1157" t="s">
        <v>2623</v>
      </c>
      <c r="F11" s="1158"/>
      <c r="G11" s="1158"/>
      <c r="H11" s="1158"/>
      <c r="I11" s="1158"/>
      <c r="J11" s="1158"/>
      <c r="K11" s="1158"/>
      <c r="L11" s="1158"/>
      <c r="M11" s="1158"/>
      <c r="N11" s="1158"/>
      <c r="O11" s="1158"/>
      <c r="P11" s="1158"/>
      <c r="Q11" s="1158"/>
      <c r="R11" s="1158"/>
      <c r="S11" s="1158"/>
      <c r="T11" s="1158"/>
      <c r="U11" s="1158"/>
      <c r="V11" s="1158"/>
      <c r="W11" s="1158"/>
      <c r="X11" s="1158"/>
      <c r="Y11" s="1158"/>
      <c r="Z11" s="1158"/>
      <c r="AA11" s="1158"/>
    </row>
    <row r="12" ht="22.5" customHeight="1">
      <c r="A12" s="1157">
        <v>11.0</v>
      </c>
      <c r="B12" s="1157" t="s">
        <v>2624</v>
      </c>
      <c r="D12" s="1157" t="s">
        <v>2625</v>
      </c>
      <c r="E12" s="1157" t="s">
        <v>2626</v>
      </c>
      <c r="F12" s="1158"/>
      <c r="G12" s="1158"/>
      <c r="H12" s="1158"/>
      <c r="I12" s="1158"/>
      <c r="J12" s="1158"/>
      <c r="K12" s="1158"/>
      <c r="L12" s="1158"/>
      <c r="M12" s="1158"/>
      <c r="N12" s="1158"/>
      <c r="O12" s="1158"/>
      <c r="P12" s="1158"/>
      <c r="Q12" s="1158"/>
      <c r="R12" s="1158"/>
      <c r="S12" s="1158"/>
      <c r="T12" s="1158"/>
      <c r="U12" s="1158"/>
      <c r="V12" s="1158"/>
      <c r="W12" s="1158"/>
      <c r="X12" s="1158"/>
      <c r="Y12" s="1158"/>
      <c r="Z12" s="1158"/>
      <c r="AA12" s="1158"/>
    </row>
    <row r="13" ht="22.5" customHeight="1">
      <c r="A13" s="1157">
        <v>12.0</v>
      </c>
      <c r="B13" s="1157" t="s">
        <v>2627</v>
      </c>
      <c r="C13" s="1157" t="s">
        <v>2628</v>
      </c>
      <c r="D13" s="1157" t="s">
        <v>2629</v>
      </c>
      <c r="E13" s="1157" t="s">
        <v>2630</v>
      </c>
      <c r="F13" s="1158"/>
      <c r="G13" s="1158"/>
      <c r="H13" s="1158"/>
      <c r="I13" s="1158"/>
      <c r="J13" s="1158"/>
      <c r="K13" s="1158"/>
      <c r="L13" s="1158"/>
      <c r="M13" s="1158"/>
      <c r="N13" s="1158"/>
      <c r="O13" s="1158"/>
      <c r="P13" s="1158"/>
      <c r="Q13" s="1158"/>
      <c r="R13" s="1158"/>
      <c r="S13" s="1158"/>
      <c r="T13" s="1158"/>
      <c r="U13" s="1158"/>
      <c r="V13" s="1158"/>
      <c r="W13" s="1158"/>
      <c r="X13" s="1158"/>
      <c r="Y13" s="1158"/>
      <c r="Z13" s="1158"/>
      <c r="AA13" s="1158"/>
    </row>
    <row r="14" ht="22.5" customHeight="1">
      <c r="A14" s="1157">
        <v>13.0</v>
      </c>
      <c r="B14" s="1157" t="s">
        <v>2631</v>
      </c>
      <c r="C14" s="1157" t="s">
        <v>2632</v>
      </c>
      <c r="D14" s="1157" t="s">
        <v>2633</v>
      </c>
      <c r="E14" s="1157" t="s">
        <v>2634</v>
      </c>
      <c r="F14" s="1158"/>
      <c r="G14" s="1158"/>
      <c r="H14" s="1158"/>
      <c r="I14" s="1158"/>
      <c r="J14" s="1158"/>
      <c r="K14" s="1158"/>
      <c r="L14" s="1158"/>
      <c r="M14" s="1158"/>
      <c r="N14" s="1158"/>
      <c r="O14" s="1158"/>
      <c r="P14" s="1158"/>
      <c r="Q14" s="1158"/>
      <c r="R14" s="1158"/>
      <c r="S14" s="1158"/>
      <c r="T14" s="1158"/>
      <c r="U14" s="1158"/>
      <c r="V14" s="1158"/>
      <c r="W14" s="1158"/>
      <c r="X14" s="1158"/>
      <c r="Y14" s="1158"/>
      <c r="Z14" s="1158"/>
      <c r="AA14" s="1158"/>
    </row>
    <row r="15" ht="22.5" customHeight="1">
      <c r="A15" s="1157">
        <v>14.0</v>
      </c>
      <c r="B15" s="1157" t="s">
        <v>2635</v>
      </c>
      <c r="C15" s="1157" t="s">
        <v>2636</v>
      </c>
      <c r="D15" s="1157" t="s">
        <v>2637</v>
      </c>
      <c r="E15" s="1157" t="s">
        <v>2638</v>
      </c>
      <c r="F15" s="1158"/>
      <c r="G15" s="1158"/>
      <c r="H15" s="1158"/>
      <c r="I15" s="1158"/>
      <c r="J15" s="1158"/>
      <c r="K15" s="1158"/>
      <c r="L15" s="1158"/>
      <c r="M15" s="1158"/>
      <c r="N15" s="1158"/>
      <c r="O15" s="1158"/>
      <c r="P15" s="1158"/>
      <c r="Q15" s="1158"/>
      <c r="R15" s="1158"/>
      <c r="S15" s="1158"/>
      <c r="T15" s="1158"/>
      <c r="U15" s="1158"/>
      <c r="V15" s="1158"/>
      <c r="W15" s="1158"/>
      <c r="X15" s="1158"/>
      <c r="Y15" s="1158"/>
      <c r="Z15" s="1158"/>
      <c r="AA15" s="1158"/>
    </row>
    <row r="16" ht="22.5" customHeight="1">
      <c r="A16" s="1157">
        <v>15.0</v>
      </c>
      <c r="B16" s="1157" t="s">
        <v>2639</v>
      </c>
      <c r="C16" s="1157" t="s">
        <v>2640</v>
      </c>
      <c r="D16" s="1157" t="s">
        <v>2641</v>
      </c>
      <c r="E16" s="1157" t="s">
        <v>2642</v>
      </c>
      <c r="F16" s="1158"/>
      <c r="G16" s="1158"/>
      <c r="H16" s="1158"/>
      <c r="I16" s="1158"/>
      <c r="J16" s="1158"/>
      <c r="K16" s="1158"/>
      <c r="L16" s="1158"/>
      <c r="M16" s="1158"/>
      <c r="N16" s="1158"/>
      <c r="O16" s="1158"/>
      <c r="P16" s="1158"/>
      <c r="Q16" s="1158"/>
      <c r="R16" s="1158"/>
      <c r="S16" s="1158"/>
      <c r="T16" s="1158"/>
      <c r="U16" s="1158"/>
      <c r="V16" s="1158"/>
      <c r="W16" s="1158"/>
      <c r="X16" s="1158"/>
      <c r="Y16" s="1158"/>
      <c r="Z16" s="1158"/>
      <c r="AA16" s="1158"/>
    </row>
    <row r="17" ht="22.5" customHeight="1">
      <c r="A17" s="1157">
        <v>16.0</v>
      </c>
      <c r="B17" s="1157" t="s">
        <v>2643</v>
      </c>
      <c r="C17" s="1157" t="s">
        <v>2644</v>
      </c>
      <c r="D17" s="1157" t="s">
        <v>2645</v>
      </c>
      <c r="E17" s="1157" t="s">
        <v>2646</v>
      </c>
      <c r="F17" s="1158"/>
      <c r="G17" s="1158"/>
      <c r="H17" s="1158"/>
      <c r="I17" s="1158"/>
      <c r="J17" s="1158"/>
      <c r="K17" s="1158"/>
      <c r="L17" s="1158"/>
      <c r="M17" s="1158"/>
      <c r="N17" s="1158"/>
      <c r="O17" s="1158"/>
      <c r="P17" s="1158"/>
      <c r="Q17" s="1158"/>
      <c r="R17" s="1158"/>
      <c r="S17" s="1158"/>
      <c r="T17" s="1158"/>
      <c r="U17" s="1158"/>
      <c r="V17" s="1158"/>
      <c r="W17" s="1158"/>
      <c r="X17" s="1158"/>
      <c r="Y17" s="1158"/>
      <c r="Z17" s="1158"/>
      <c r="AA17" s="1158"/>
    </row>
    <row r="18" ht="22.5" customHeight="1">
      <c r="A18" s="1157">
        <v>17.0</v>
      </c>
      <c r="B18" s="1157" t="s">
        <v>2647</v>
      </c>
      <c r="C18" s="1157" t="s">
        <v>2648</v>
      </c>
      <c r="D18" s="1157" t="s">
        <v>2649</v>
      </c>
      <c r="E18" s="1157" t="s">
        <v>2650</v>
      </c>
      <c r="F18" s="1158"/>
      <c r="G18" s="1158"/>
      <c r="H18" s="1158"/>
      <c r="I18" s="1158"/>
      <c r="J18" s="1158"/>
      <c r="K18" s="1158"/>
      <c r="L18" s="1158"/>
      <c r="M18" s="1158"/>
      <c r="N18" s="1158"/>
      <c r="O18" s="1158"/>
      <c r="P18" s="1158"/>
      <c r="Q18" s="1158"/>
      <c r="R18" s="1158"/>
      <c r="S18" s="1158"/>
      <c r="T18" s="1158"/>
      <c r="U18" s="1158"/>
      <c r="V18" s="1158"/>
      <c r="W18" s="1158"/>
      <c r="X18" s="1158"/>
      <c r="Y18" s="1158"/>
      <c r="Z18" s="1158"/>
      <c r="AA18" s="1158"/>
    </row>
    <row r="19" ht="22.5" customHeight="1">
      <c r="A19" s="1157">
        <v>18.0</v>
      </c>
      <c r="B19" s="1157" t="s">
        <v>2651</v>
      </c>
      <c r="C19" s="1157" t="s">
        <v>2652</v>
      </c>
      <c r="D19" s="1157" t="s">
        <v>2653</v>
      </c>
      <c r="E19" s="1157" t="s">
        <v>2654</v>
      </c>
      <c r="F19" s="1158"/>
      <c r="G19" s="1158"/>
      <c r="H19" s="1158"/>
      <c r="I19" s="1158"/>
      <c r="J19" s="1158"/>
      <c r="K19" s="1158"/>
      <c r="L19" s="1158"/>
      <c r="M19" s="1158"/>
      <c r="N19" s="1158"/>
      <c r="O19" s="1158"/>
      <c r="P19" s="1158"/>
      <c r="Q19" s="1158"/>
      <c r="R19" s="1158"/>
      <c r="S19" s="1158"/>
      <c r="T19" s="1158"/>
      <c r="U19" s="1158"/>
      <c r="V19" s="1158"/>
      <c r="W19" s="1158"/>
      <c r="X19" s="1158"/>
      <c r="Y19" s="1158"/>
      <c r="Z19" s="1158"/>
      <c r="AA19" s="1158"/>
    </row>
    <row r="20" ht="22.5" customHeight="1">
      <c r="A20" s="1157">
        <v>19.0</v>
      </c>
      <c r="B20" s="1157" t="s">
        <v>2655</v>
      </c>
      <c r="C20" s="1157" t="s">
        <v>2656</v>
      </c>
      <c r="D20" s="1157" t="s">
        <v>2657</v>
      </c>
      <c r="E20" s="1157" t="s">
        <v>2658</v>
      </c>
      <c r="F20" s="1158"/>
      <c r="G20" s="1158"/>
      <c r="H20" s="1158"/>
      <c r="I20" s="1158"/>
      <c r="J20" s="1158"/>
      <c r="K20" s="1158"/>
      <c r="L20" s="1158"/>
      <c r="M20" s="1158"/>
      <c r="N20" s="1158"/>
      <c r="O20" s="1158"/>
      <c r="P20" s="1158"/>
      <c r="Q20" s="1158"/>
      <c r="R20" s="1158"/>
      <c r="S20" s="1158"/>
      <c r="T20" s="1158"/>
      <c r="U20" s="1158"/>
      <c r="V20" s="1158"/>
      <c r="W20" s="1158"/>
      <c r="X20" s="1158"/>
      <c r="Y20" s="1158"/>
      <c r="Z20" s="1158"/>
      <c r="AA20" s="1158"/>
    </row>
    <row r="21" ht="22.5" customHeight="1">
      <c r="A21" s="1157">
        <v>20.0</v>
      </c>
      <c r="B21" s="1157" t="s">
        <v>2659</v>
      </c>
      <c r="C21" s="1157" t="s">
        <v>2660</v>
      </c>
      <c r="D21" s="1157" t="s">
        <v>2661</v>
      </c>
      <c r="E21" s="1157" t="s">
        <v>2662</v>
      </c>
      <c r="F21" s="1158"/>
      <c r="G21" s="1158"/>
      <c r="H21" s="1158"/>
      <c r="I21" s="1158"/>
      <c r="J21" s="1158"/>
      <c r="K21" s="1158"/>
      <c r="L21" s="1158"/>
      <c r="M21" s="1158"/>
      <c r="N21" s="1158"/>
      <c r="O21" s="1158"/>
      <c r="P21" s="1158"/>
      <c r="Q21" s="1158"/>
      <c r="R21" s="1158"/>
      <c r="S21" s="1158"/>
      <c r="T21" s="1158"/>
      <c r="U21" s="1158"/>
      <c r="V21" s="1158"/>
      <c r="W21" s="1158"/>
      <c r="X21" s="1158"/>
      <c r="Y21" s="1158"/>
      <c r="Z21" s="1158"/>
      <c r="AA21" s="1158"/>
    </row>
    <row r="22" ht="22.5" customHeight="1">
      <c r="A22" s="1157">
        <v>21.0</v>
      </c>
      <c r="B22" s="1157" t="s">
        <v>2663</v>
      </c>
      <c r="C22" s="1157" t="s">
        <v>2664</v>
      </c>
      <c r="D22" s="1157" t="s">
        <v>2665</v>
      </c>
      <c r="E22" s="1157" t="s">
        <v>2666</v>
      </c>
      <c r="F22" s="1158"/>
      <c r="G22" s="1158"/>
      <c r="H22" s="1158"/>
      <c r="I22" s="1158"/>
      <c r="J22" s="1158"/>
      <c r="K22" s="1158"/>
      <c r="L22" s="1158"/>
      <c r="M22" s="1158"/>
      <c r="N22" s="1158"/>
      <c r="O22" s="1158"/>
      <c r="P22" s="1158"/>
      <c r="Q22" s="1158"/>
      <c r="R22" s="1158"/>
      <c r="S22" s="1158"/>
      <c r="T22" s="1158"/>
      <c r="U22" s="1158"/>
      <c r="V22" s="1158"/>
      <c r="W22" s="1158"/>
      <c r="X22" s="1158"/>
      <c r="Y22" s="1158"/>
      <c r="Z22" s="1158"/>
      <c r="AA22" s="1158"/>
    </row>
    <row r="23" ht="22.5" customHeight="1">
      <c r="A23" s="1157">
        <v>22.0</v>
      </c>
      <c r="B23" s="1157" t="s">
        <v>2667</v>
      </c>
      <c r="C23" s="1157" t="s">
        <v>2668</v>
      </c>
      <c r="D23" s="1157" t="s">
        <v>2669</v>
      </c>
      <c r="E23" s="1157" t="s">
        <v>2670</v>
      </c>
      <c r="F23" s="1158"/>
      <c r="G23" s="1158"/>
      <c r="H23" s="1158"/>
      <c r="I23" s="1158"/>
      <c r="J23" s="1158"/>
      <c r="K23" s="1158"/>
      <c r="L23" s="1158"/>
      <c r="M23" s="1158"/>
      <c r="N23" s="1158"/>
      <c r="O23" s="1158"/>
      <c r="P23" s="1158"/>
      <c r="Q23" s="1158"/>
      <c r="R23" s="1158"/>
      <c r="S23" s="1158"/>
      <c r="T23" s="1158"/>
      <c r="U23" s="1158"/>
      <c r="V23" s="1158"/>
      <c r="W23" s="1158"/>
      <c r="X23" s="1158"/>
      <c r="Y23" s="1158"/>
      <c r="Z23" s="1158"/>
      <c r="AA23" s="1158"/>
    </row>
    <row r="24" ht="22.5" customHeight="1">
      <c r="A24" s="1157">
        <v>23.0</v>
      </c>
      <c r="B24" s="1157" t="s">
        <v>2671</v>
      </c>
      <c r="C24" s="1157" t="s">
        <v>2672</v>
      </c>
      <c r="D24" s="1157" t="s">
        <v>2673</v>
      </c>
      <c r="E24" s="1157" t="s">
        <v>2674</v>
      </c>
      <c r="F24" s="1158"/>
      <c r="G24" s="1158"/>
      <c r="H24" s="1158"/>
      <c r="I24" s="1158"/>
      <c r="J24" s="1158"/>
      <c r="K24" s="1158"/>
      <c r="L24" s="1158"/>
      <c r="M24" s="1158"/>
      <c r="N24" s="1158"/>
      <c r="O24" s="1158"/>
      <c r="P24" s="1158"/>
      <c r="Q24" s="1158"/>
      <c r="R24" s="1158"/>
      <c r="S24" s="1158"/>
      <c r="T24" s="1158"/>
      <c r="U24" s="1158"/>
      <c r="V24" s="1158"/>
      <c r="W24" s="1158"/>
      <c r="X24" s="1158"/>
      <c r="Y24" s="1158"/>
      <c r="Z24" s="1158"/>
      <c r="AA24" s="1158"/>
    </row>
    <row r="25" ht="22.5" customHeight="1">
      <c r="A25" s="1157">
        <v>24.0</v>
      </c>
      <c r="B25" s="1157" t="s">
        <v>2675</v>
      </c>
      <c r="C25" s="1157" t="s">
        <v>2676</v>
      </c>
      <c r="D25" s="1157" t="s">
        <v>2677</v>
      </c>
      <c r="E25" s="1157" t="s">
        <v>2678</v>
      </c>
      <c r="F25" s="1158"/>
      <c r="G25" s="1158"/>
      <c r="H25" s="1158"/>
      <c r="I25" s="1158"/>
      <c r="J25" s="1158"/>
      <c r="K25" s="1158"/>
      <c r="L25" s="1158"/>
      <c r="M25" s="1158"/>
      <c r="N25" s="1158"/>
      <c r="O25" s="1158"/>
      <c r="P25" s="1158"/>
      <c r="Q25" s="1158"/>
      <c r="R25" s="1158"/>
      <c r="S25" s="1158"/>
      <c r="T25" s="1158"/>
      <c r="U25" s="1158"/>
      <c r="V25" s="1158"/>
      <c r="W25" s="1158"/>
      <c r="X25" s="1158"/>
      <c r="Y25" s="1158"/>
      <c r="Z25" s="1158"/>
      <c r="AA25" s="1158"/>
    </row>
    <row r="26" ht="22.5" customHeight="1">
      <c r="A26" s="1157">
        <v>25.0</v>
      </c>
      <c r="B26" s="1157" t="s">
        <v>2679</v>
      </c>
      <c r="C26" s="1157" t="s">
        <v>2680</v>
      </c>
      <c r="D26" s="1157" t="s">
        <v>2681</v>
      </c>
      <c r="E26" s="1157" t="s">
        <v>2682</v>
      </c>
      <c r="F26" s="1158"/>
      <c r="G26" s="1158"/>
      <c r="H26" s="1158"/>
      <c r="I26" s="1158"/>
      <c r="J26" s="1158"/>
      <c r="K26" s="1158"/>
      <c r="L26" s="1158"/>
      <c r="M26" s="1158"/>
      <c r="N26" s="1158"/>
      <c r="O26" s="1158"/>
      <c r="P26" s="1158"/>
      <c r="Q26" s="1158"/>
      <c r="R26" s="1158"/>
      <c r="S26" s="1158"/>
      <c r="T26" s="1158"/>
      <c r="U26" s="1158"/>
      <c r="V26" s="1158"/>
      <c r="W26" s="1158"/>
      <c r="X26" s="1158"/>
      <c r="Y26" s="1158"/>
      <c r="Z26" s="1158"/>
      <c r="AA26" s="1158"/>
    </row>
    <row r="27" ht="22.5" customHeight="1">
      <c r="A27" s="1157">
        <v>26.0</v>
      </c>
      <c r="B27" s="1157" t="s">
        <v>2683</v>
      </c>
      <c r="C27" s="1157" t="s">
        <v>2684</v>
      </c>
      <c r="D27" s="1157" t="s">
        <v>2685</v>
      </c>
      <c r="E27" s="1157" t="s">
        <v>2686</v>
      </c>
      <c r="F27" s="1158"/>
      <c r="G27" s="1158"/>
      <c r="H27" s="1158"/>
      <c r="I27" s="1158"/>
      <c r="J27" s="1158"/>
      <c r="K27" s="1158"/>
      <c r="L27" s="1158"/>
      <c r="M27" s="1158"/>
      <c r="N27" s="1158"/>
      <c r="O27" s="1158"/>
      <c r="P27" s="1158"/>
      <c r="Q27" s="1158"/>
      <c r="R27" s="1158"/>
      <c r="S27" s="1158"/>
      <c r="T27" s="1158"/>
      <c r="U27" s="1158"/>
      <c r="V27" s="1158"/>
      <c r="W27" s="1158"/>
      <c r="X27" s="1158"/>
      <c r="Y27" s="1158"/>
      <c r="Z27" s="1158"/>
      <c r="AA27" s="1158"/>
    </row>
    <row r="28" ht="22.5" customHeight="1">
      <c r="A28" s="1157">
        <v>27.0</v>
      </c>
      <c r="B28" s="1157" t="s">
        <v>2687</v>
      </c>
      <c r="C28" s="1157" t="s">
        <v>2688</v>
      </c>
      <c r="D28" s="1157" t="s">
        <v>2689</v>
      </c>
      <c r="E28" s="1157" t="s">
        <v>2658</v>
      </c>
      <c r="F28" s="1158"/>
      <c r="G28" s="1158"/>
      <c r="H28" s="1158"/>
      <c r="I28" s="1158"/>
      <c r="J28" s="1158"/>
      <c r="K28" s="1158"/>
      <c r="L28" s="1158"/>
      <c r="M28" s="1158"/>
      <c r="N28" s="1158"/>
      <c r="O28" s="1158"/>
      <c r="P28" s="1158"/>
      <c r="Q28" s="1158"/>
      <c r="R28" s="1158"/>
      <c r="S28" s="1158"/>
      <c r="T28" s="1158"/>
      <c r="U28" s="1158"/>
      <c r="V28" s="1158"/>
      <c r="W28" s="1158"/>
      <c r="X28" s="1158"/>
      <c r="Y28" s="1158"/>
      <c r="Z28" s="1158"/>
      <c r="AA28" s="1158"/>
    </row>
    <row r="29" ht="22.5" customHeight="1">
      <c r="A29" s="1157">
        <v>28.0</v>
      </c>
      <c r="B29" s="1157" t="s">
        <v>2690</v>
      </c>
      <c r="C29" s="1157" t="s">
        <v>2691</v>
      </c>
      <c r="D29" s="1157" t="s">
        <v>2692</v>
      </c>
      <c r="E29" s="1157" t="s">
        <v>2693</v>
      </c>
      <c r="F29" s="1158"/>
      <c r="G29" s="1158"/>
      <c r="H29" s="1158"/>
      <c r="I29" s="1158"/>
      <c r="J29" s="1158"/>
      <c r="K29" s="1158"/>
      <c r="L29" s="1158"/>
      <c r="M29" s="1158"/>
      <c r="N29" s="1158"/>
      <c r="O29" s="1158"/>
      <c r="P29" s="1158"/>
      <c r="Q29" s="1158"/>
      <c r="R29" s="1158"/>
      <c r="S29" s="1158"/>
      <c r="T29" s="1158"/>
      <c r="U29" s="1158"/>
      <c r="V29" s="1158"/>
      <c r="W29" s="1158"/>
      <c r="X29" s="1158"/>
      <c r="Y29" s="1158"/>
      <c r="Z29" s="1158"/>
      <c r="AA29" s="1158"/>
    </row>
    <row r="30" ht="22.5" customHeight="1">
      <c r="A30" s="1157">
        <v>29.0</v>
      </c>
      <c r="B30" s="1157" t="s">
        <v>2694</v>
      </c>
      <c r="C30" s="1157" t="s">
        <v>2695</v>
      </c>
      <c r="D30" s="1157" t="s">
        <v>2696</v>
      </c>
      <c r="E30" s="1157" t="s">
        <v>2697</v>
      </c>
      <c r="F30" s="1158"/>
      <c r="G30" s="1158"/>
      <c r="H30" s="1158"/>
      <c r="I30" s="1158"/>
      <c r="J30" s="1158"/>
      <c r="K30" s="1158"/>
      <c r="L30" s="1158"/>
      <c r="M30" s="1158"/>
      <c r="N30" s="1158"/>
      <c r="O30" s="1158"/>
      <c r="P30" s="1158"/>
      <c r="Q30" s="1158"/>
      <c r="R30" s="1158"/>
      <c r="S30" s="1158"/>
      <c r="T30" s="1158"/>
      <c r="U30" s="1158"/>
      <c r="V30" s="1158"/>
      <c r="W30" s="1158"/>
      <c r="X30" s="1158"/>
      <c r="Y30" s="1158"/>
      <c r="Z30" s="1158"/>
      <c r="AA30" s="1158"/>
    </row>
    <row r="31" ht="22.5" customHeight="1">
      <c r="A31" s="1157">
        <v>30.0</v>
      </c>
      <c r="B31" s="1157" t="s">
        <v>2698</v>
      </c>
      <c r="C31" s="1157" t="s">
        <v>2699</v>
      </c>
      <c r="D31" s="1157" t="s">
        <v>2700</v>
      </c>
      <c r="E31" s="1157" t="s">
        <v>2701</v>
      </c>
      <c r="F31" s="1158"/>
      <c r="G31" s="1158"/>
      <c r="H31" s="1158"/>
      <c r="I31" s="1158"/>
      <c r="J31" s="1158"/>
      <c r="K31" s="1158"/>
      <c r="L31" s="1158"/>
      <c r="M31" s="1158"/>
      <c r="N31" s="1158"/>
      <c r="O31" s="1158"/>
      <c r="P31" s="1158"/>
      <c r="Q31" s="1158"/>
      <c r="R31" s="1158"/>
      <c r="S31" s="1158"/>
      <c r="T31" s="1158"/>
      <c r="U31" s="1158"/>
      <c r="V31" s="1158"/>
      <c r="W31" s="1158"/>
      <c r="X31" s="1158"/>
      <c r="Y31" s="1158"/>
      <c r="Z31" s="1158"/>
      <c r="AA31" s="1158"/>
    </row>
    <row r="32" ht="22.5" customHeight="1">
      <c r="A32" s="1157">
        <v>31.0</v>
      </c>
      <c r="B32" s="1157" t="s">
        <v>2702</v>
      </c>
      <c r="C32" s="1157" t="s">
        <v>2703</v>
      </c>
      <c r="D32" s="1157" t="s">
        <v>2704</v>
      </c>
      <c r="E32" s="1157" t="s">
        <v>2705</v>
      </c>
      <c r="F32" s="1158"/>
      <c r="G32" s="1158"/>
      <c r="H32" s="1158"/>
      <c r="I32" s="1158"/>
      <c r="J32" s="1158"/>
      <c r="K32" s="1158"/>
      <c r="L32" s="1158"/>
      <c r="M32" s="1158"/>
      <c r="N32" s="1158"/>
      <c r="O32" s="1158"/>
      <c r="P32" s="1158"/>
      <c r="Q32" s="1158"/>
      <c r="R32" s="1158"/>
      <c r="S32" s="1158"/>
      <c r="T32" s="1158"/>
      <c r="U32" s="1158"/>
      <c r="V32" s="1158"/>
      <c r="W32" s="1158"/>
      <c r="X32" s="1158"/>
      <c r="Y32" s="1158"/>
      <c r="Z32" s="1158"/>
      <c r="AA32" s="1158"/>
    </row>
    <row r="33" ht="22.5" customHeight="1">
      <c r="A33" s="1157">
        <v>32.0</v>
      </c>
      <c r="B33" s="1157" t="s">
        <v>2706</v>
      </c>
      <c r="C33" s="1157" t="s">
        <v>2707</v>
      </c>
      <c r="D33" s="1157" t="s">
        <v>2708</v>
      </c>
      <c r="E33" s="1157" t="s">
        <v>2709</v>
      </c>
      <c r="F33" s="1158"/>
      <c r="G33" s="1158"/>
      <c r="H33" s="1158"/>
      <c r="I33" s="1158"/>
      <c r="J33" s="1158"/>
      <c r="K33" s="1158"/>
      <c r="L33" s="1158"/>
      <c r="M33" s="1158"/>
      <c r="N33" s="1158"/>
      <c r="O33" s="1158"/>
      <c r="P33" s="1158"/>
      <c r="Q33" s="1158"/>
      <c r="R33" s="1158"/>
      <c r="S33" s="1158"/>
      <c r="T33" s="1158"/>
      <c r="U33" s="1158"/>
      <c r="V33" s="1158"/>
      <c r="W33" s="1158"/>
      <c r="X33" s="1158"/>
      <c r="Y33" s="1158"/>
      <c r="Z33" s="1158"/>
      <c r="AA33" s="1158"/>
    </row>
    <row r="34" ht="22.5" customHeight="1">
      <c r="A34" s="1157">
        <v>33.0</v>
      </c>
      <c r="B34" s="1157" t="s">
        <v>2710</v>
      </c>
      <c r="C34" s="1157" t="s">
        <v>2711</v>
      </c>
      <c r="D34" s="1157" t="s">
        <v>2712</v>
      </c>
      <c r="E34" s="1157" t="s">
        <v>2713</v>
      </c>
      <c r="F34" s="1158"/>
      <c r="G34" s="1158"/>
      <c r="H34" s="1158"/>
      <c r="I34" s="1158"/>
      <c r="J34" s="1158"/>
      <c r="K34" s="1158"/>
      <c r="L34" s="1158"/>
      <c r="M34" s="1158"/>
      <c r="N34" s="1158"/>
      <c r="O34" s="1158"/>
      <c r="P34" s="1158"/>
      <c r="Q34" s="1158"/>
      <c r="R34" s="1158"/>
      <c r="S34" s="1158"/>
      <c r="T34" s="1158"/>
      <c r="U34" s="1158"/>
      <c r="V34" s="1158"/>
      <c r="W34" s="1158"/>
      <c r="X34" s="1158"/>
      <c r="Y34" s="1158"/>
      <c r="Z34" s="1158"/>
      <c r="AA34" s="1158"/>
    </row>
    <row r="35" ht="22.5" customHeight="1">
      <c r="A35" s="1157">
        <v>34.0</v>
      </c>
      <c r="B35" s="1157" t="s">
        <v>2714</v>
      </c>
      <c r="C35" s="1157" t="s">
        <v>2715</v>
      </c>
      <c r="D35" s="1157" t="s">
        <v>2716</v>
      </c>
      <c r="E35" s="1157" t="s">
        <v>2717</v>
      </c>
      <c r="F35" s="1158"/>
      <c r="G35" s="1158"/>
      <c r="H35" s="1158"/>
      <c r="I35" s="1158"/>
      <c r="J35" s="1158"/>
      <c r="K35" s="1158"/>
      <c r="L35" s="1158"/>
      <c r="M35" s="1158"/>
      <c r="N35" s="1158"/>
      <c r="O35" s="1158"/>
      <c r="P35" s="1158"/>
      <c r="Q35" s="1158"/>
      <c r="R35" s="1158"/>
      <c r="S35" s="1158"/>
      <c r="T35" s="1158"/>
      <c r="U35" s="1158"/>
      <c r="V35" s="1158"/>
      <c r="W35" s="1158"/>
      <c r="X35" s="1158"/>
      <c r="Y35" s="1158"/>
      <c r="Z35" s="1158"/>
      <c r="AA35" s="1158"/>
    </row>
    <row r="36" ht="22.5" customHeight="1">
      <c r="A36" s="1157">
        <v>35.0</v>
      </c>
      <c r="B36" s="1157" t="s">
        <v>2718</v>
      </c>
      <c r="C36" s="1157" t="s">
        <v>2719</v>
      </c>
      <c r="D36" s="1157" t="s">
        <v>2720</v>
      </c>
      <c r="E36" s="1157" t="s">
        <v>2721</v>
      </c>
      <c r="F36" s="1158"/>
      <c r="G36" s="1158"/>
      <c r="H36" s="1158"/>
      <c r="I36" s="1158"/>
      <c r="J36" s="1158"/>
      <c r="K36" s="1158"/>
      <c r="L36" s="1158"/>
      <c r="M36" s="1158"/>
      <c r="N36" s="1158"/>
      <c r="O36" s="1158"/>
      <c r="P36" s="1158"/>
      <c r="Q36" s="1158"/>
      <c r="R36" s="1158"/>
      <c r="S36" s="1158"/>
      <c r="T36" s="1158"/>
      <c r="U36" s="1158"/>
      <c r="V36" s="1158"/>
      <c r="W36" s="1158"/>
      <c r="X36" s="1158"/>
      <c r="Y36" s="1158"/>
      <c r="Z36" s="1158"/>
      <c r="AA36" s="1158"/>
    </row>
    <row r="37" ht="22.5" customHeight="1">
      <c r="A37" s="1157">
        <v>36.0</v>
      </c>
      <c r="B37" s="1157" t="s">
        <v>2722</v>
      </c>
      <c r="C37" s="1157" t="s">
        <v>2723</v>
      </c>
      <c r="D37" s="1157" t="s">
        <v>2724</v>
      </c>
      <c r="E37" s="1157" t="s">
        <v>2725</v>
      </c>
      <c r="F37" s="1158"/>
      <c r="G37" s="1158"/>
      <c r="H37" s="1158"/>
      <c r="I37" s="1158"/>
      <c r="J37" s="1158"/>
      <c r="K37" s="1158"/>
      <c r="L37" s="1158"/>
      <c r="M37" s="1158"/>
      <c r="N37" s="1158"/>
      <c r="O37" s="1158"/>
      <c r="P37" s="1158"/>
      <c r="Q37" s="1158"/>
      <c r="R37" s="1158"/>
      <c r="S37" s="1158"/>
      <c r="T37" s="1158"/>
      <c r="U37" s="1158"/>
      <c r="V37" s="1158"/>
      <c r="W37" s="1158"/>
      <c r="X37" s="1158"/>
      <c r="Y37" s="1158"/>
      <c r="Z37" s="1158"/>
      <c r="AA37" s="1158"/>
    </row>
    <row r="38" ht="22.5" customHeight="1">
      <c r="A38" s="1157">
        <v>37.0</v>
      </c>
      <c r="B38" s="1157" t="s">
        <v>2726</v>
      </c>
      <c r="C38" s="1157" t="s">
        <v>2727</v>
      </c>
      <c r="D38" s="1157" t="s">
        <v>2728</v>
      </c>
      <c r="E38" s="1157" t="s">
        <v>2729</v>
      </c>
      <c r="F38" s="1158"/>
      <c r="G38" s="1158"/>
      <c r="H38" s="1158"/>
      <c r="I38" s="1158"/>
      <c r="J38" s="1158"/>
      <c r="K38" s="1158"/>
      <c r="L38" s="1158"/>
      <c r="M38" s="1158"/>
      <c r="N38" s="1158"/>
      <c r="O38" s="1158"/>
      <c r="P38" s="1158"/>
      <c r="Q38" s="1158"/>
      <c r="R38" s="1158"/>
      <c r="S38" s="1158"/>
      <c r="T38" s="1158"/>
      <c r="U38" s="1158"/>
      <c r="V38" s="1158"/>
      <c r="W38" s="1158"/>
      <c r="X38" s="1158"/>
      <c r="Y38" s="1158"/>
      <c r="Z38" s="1158"/>
      <c r="AA38" s="1158"/>
    </row>
    <row r="39" ht="22.5" customHeight="1">
      <c r="A39" s="1157">
        <v>38.0</v>
      </c>
      <c r="B39" s="1157" t="s">
        <v>2730</v>
      </c>
      <c r="C39" s="1157" t="s">
        <v>2731</v>
      </c>
      <c r="D39" s="1157" t="s">
        <v>2732</v>
      </c>
      <c r="E39" s="1157" t="s">
        <v>2733</v>
      </c>
      <c r="F39" s="1158"/>
      <c r="G39" s="1158"/>
      <c r="H39" s="1158"/>
      <c r="I39" s="1158"/>
      <c r="J39" s="1158"/>
      <c r="K39" s="1158"/>
      <c r="L39" s="1158"/>
      <c r="M39" s="1158"/>
      <c r="N39" s="1158"/>
      <c r="O39" s="1158"/>
      <c r="P39" s="1158"/>
      <c r="Q39" s="1158"/>
      <c r="R39" s="1158"/>
      <c r="S39" s="1158"/>
      <c r="T39" s="1158"/>
      <c r="U39" s="1158"/>
      <c r="V39" s="1158"/>
      <c r="W39" s="1158"/>
      <c r="X39" s="1158"/>
      <c r="Y39" s="1158"/>
      <c r="Z39" s="1158"/>
      <c r="AA39" s="1158"/>
    </row>
    <row r="40" ht="22.5" customHeight="1">
      <c r="A40" s="1157">
        <v>39.0</v>
      </c>
      <c r="B40" s="1157" t="s">
        <v>2734</v>
      </c>
      <c r="C40" s="1157" t="s">
        <v>2735</v>
      </c>
      <c r="D40" s="1157" t="s">
        <v>2736</v>
      </c>
      <c r="E40" s="1157" t="s">
        <v>2670</v>
      </c>
      <c r="F40" s="1158"/>
      <c r="G40" s="1158"/>
      <c r="H40" s="1158"/>
      <c r="I40" s="1158"/>
      <c r="J40" s="1158"/>
      <c r="K40" s="1158"/>
      <c r="L40" s="1158"/>
      <c r="M40" s="1158"/>
      <c r="N40" s="1158"/>
      <c r="O40" s="1158"/>
      <c r="P40" s="1158"/>
      <c r="Q40" s="1158"/>
      <c r="R40" s="1158"/>
      <c r="S40" s="1158"/>
      <c r="T40" s="1158"/>
      <c r="U40" s="1158"/>
      <c r="V40" s="1158"/>
      <c r="W40" s="1158"/>
      <c r="X40" s="1158"/>
      <c r="Y40" s="1158"/>
      <c r="Z40" s="1158"/>
      <c r="AA40" s="1158"/>
    </row>
    <row r="41" ht="22.5" customHeight="1">
      <c r="A41" s="1157">
        <v>40.0</v>
      </c>
      <c r="B41" s="1157" t="s">
        <v>2737</v>
      </c>
      <c r="C41" s="1157" t="s">
        <v>2738</v>
      </c>
      <c r="D41" s="1157" t="s">
        <v>2739</v>
      </c>
      <c r="E41" s="1157" t="s">
        <v>2740</v>
      </c>
      <c r="F41" s="1158"/>
      <c r="G41" s="1158"/>
      <c r="H41" s="1158"/>
      <c r="I41" s="1158"/>
      <c r="J41" s="1158"/>
      <c r="K41" s="1158"/>
      <c r="L41" s="1158"/>
      <c r="M41" s="1158"/>
      <c r="N41" s="1158"/>
      <c r="O41" s="1158"/>
      <c r="P41" s="1158"/>
      <c r="Q41" s="1158"/>
      <c r="R41" s="1158"/>
      <c r="S41" s="1158"/>
      <c r="T41" s="1158"/>
      <c r="U41" s="1158"/>
      <c r="V41" s="1158"/>
      <c r="W41" s="1158"/>
      <c r="X41" s="1158"/>
      <c r="Y41" s="1158"/>
      <c r="Z41" s="1158"/>
      <c r="AA41" s="1158"/>
    </row>
    <row r="42" ht="22.5" customHeight="1">
      <c r="A42" s="1157">
        <v>41.0</v>
      </c>
      <c r="B42" s="1157" t="s">
        <v>2741</v>
      </c>
      <c r="C42" s="1157" t="s">
        <v>2742</v>
      </c>
      <c r="D42" s="1157" t="s">
        <v>2743</v>
      </c>
      <c r="E42" s="1157" t="s">
        <v>2744</v>
      </c>
      <c r="F42" s="1158"/>
      <c r="G42" s="1158"/>
      <c r="H42" s="1158"/>
      <c r="I42" s="1158"/>
      <c r="J42" s="1158"/>
      <c r="K42" s="1158"/>
      <c r="L42" s="1158"/>
      <c r="M42" s="1158"/>
      <c r="N42" s="1158"/>
      <c r="O42" s="1158"/>
      <c r="P42" s="1158"/>
      <c r="Q42" s="1158"/>
      <c r="R42" s="1158"/>
      <c r="S42" s="1158"/>
      <c r="T42" s="1158"/>
      <c r="U42" s="1158"/>
      <c r="V42" s="1158"/>
      <c r="W42" s="1158"/>
      <c r="X42" s="1158"/>
      <c r="Y42" s="1158"/>
      <c r="Z42" s="1158"/>
      <c r="AA42" s="1158"/>
    </row>
    <row r="43" ht="22.5" customHeight="1">
      <c r="A43" s="1157">
        <v>42.0</v>
      </c>
      <c r="B43" s="1157" t="s">
        <v>2745</v>
      </c>
      <c r="C43" s="1157" t="s">
        <v>2746</v>
      </c>
      <c r="D43" s="1157" t="s">
        <v>2747</v>
      </c>
      <c r="E43" s="1157" t="s">
        <v>2748</v>
      </c>
      <c r="F43" s="1158"/>
      <c r="G43" s="1158"/>
      <c r="H43" s="1158"/>
      <c r="I43" s="1158"/>
      <c r="J43" s="1158"/>
      <c r="K43" s="1158"/>
      <c r="L43" s="1158"/>
      <c r="M43" s="1158"/>
      <c r="N43" s="1158"/>
      <c r="O43" s="1158"/>
      <c r="P43" s="1158"/>
      <c r="Q43" s="1158"/>
      <c r="R43" s="1158"/>
      <c r="S43" s="1158"/>
      <c r="T43" s="1158"/>
      <c r="U43" s="1158"/>
      <c r="V43" s="1158"/>
      <c r="W43" s="1158"/>
      <c r="X43" s="1158"/>
      <c r="Y43" s="1158"/>
      <c r="Z43" s="1158"/>
      <c r="AA43" s="1158"/>
    </row>
    <row r="44" ht="22.5" customHeight="1">
      <c r="A44" s="1157">
        <v>43.0</v>
      </c>
      <c r="B44" s="1157" t="s">
        <v>2749</v>
      </c>
      <c r="C44" s="1157" t="s">
        <v>2750</v>
      </c>
      <c r="D44" s="1157" t="s">
        <v>2751</v>
      </c>
      <c r="E44" s="1157" t="s">
        <v>2729</v>
      </c>
      <c r="F44" s="1158"/>
      <c r="G44" s="1158"/>
      <c r="H44" s="1158"/>
      <c r="I44" s="1158"/>
      <c r="J44" s="1158"/>
      <c r="K44" s="1158"/>
      <c r="L44" s="1158"/>
      <c r="M44" s="1158"/>
      <c r="N44" s="1158"/>
      <c r="O44" s="1158"/>
      <c r="P44" s="1158"/>
      <c r="Q44" s="1158"/>
      <c r="R44" s="1158"/>
      <c r="S44" s="1158"/>
      <c r="T44" s="1158"/>
      <c r="U44" s="1158"/>
      <c r="V44" s="1158"/>
      <c r="W44" s="1158"/>
      <c r="X44" s="1158"/>
      <c r="Y44" s="1158"/>
      <c r="Z44" s="1158"/>
      <c r="AA44" s="1158"/>
    </row>
    <row r="45" ht="22.5" customHeight="1">
      <c r="A45" s="1157">
        <v>44.0</v>
      </c>
      <c r="B45" s="1157" t="s">
        <v>2752</v>
      </c>
      <c r="C45" s="1157" t="s">
        <v>2753</v>
      </c>
      <c r="D45" s="1157" t="s">
        <v>2754</v>
      </c>
      <c r="E45" s="1157" t="s">
        <v>2755</v>
      </c>
      <c r="F45" s="1158"/>
      <c r="G45" s="1158"/>
      <c r="H45" s="1158"/>
      <c r="I45" s="1158"/>
      <c r="J45" s="1158"/>
      <c r="K45" s="1158"/>
      <c r="L45" s="1158"/>
      <c r="M45" s="1158"/>
      <c r="N45" s="1158"/>
      <c r="O45" s="1158"/>
      <c r="P45" s="1158"/>
      <c r="Q45" s="1158"/>
      <c r="R45" s="1158"/>
      <c r="S45" s="1158"/>
      <c r="T45" s="1158"/>
      <c r="U45" s="1158"/>
      <c r="V45" s="1158"/>
      <c r="W45" s="1158"/>
      <c r="X45" s="1158"/>
      <c r="Y45" s="1158"/>
      <c r="Z45" s="1158"/>
      <c r="AA45" s="1158"/>
    </row>
    <row r="46" ht="22.5" customHeight="1">
      <c r="A46" s="1157">
        <v>45.0</v>
      </c>
      <c r="B46" s="1157" t="s">
        <v>2756</v>
      </c>
      <c r="C46" s="1157" t="s">
        <v>2757</v>
      </c>
      <c r="D46" s="1157" t="s">
        <v>2758</v>
      </c>
      <c r="E46" s="1157" t="s">
        <v>2759</v>
      </c>
      <c r="F46" s="1158"/>
      <c r="G46" s="1158"/>
      <c r="H46" s="1158"/>
      <c r="I46" s="1158"/>
      <c r="J46" s="1158"/>
      <c r="K46" s="1158"/>
      <c r="L46" s="1158"/>
      <c r="M46" s="1158"/>
      <c r="N46" s="1158"/>
      <c r="O46" s="1158"/>
      <c r="P46" s="1158"/>
      <c r="Q46" s="1158"/>
      <c r="R46" s="1158"/>
      <c r="S46" s="1158"/>
      <c r="T46" s="1158"/>
      <c r="U46" s="1158"/>
      <c r="V46" s="1158"/>
      <c r="W46" s="1158"/>
      <c r="X46" s="1158"/>
      <c r="Y46" s="1158"/>
      <c r="Z46" s="1158"/>
      <c r="AA46" s="1158"/>
    </row>
    <row r="47" ht="22.5" customHeight="1">
      <c r="A47" s="1157">
        <v>46.0</v>
      </c>
      <c r="B47" s="1157" t="s">
        <v>2760</v>
      </c>
      <c r="C47" s="1157" t="s">
        <v>2761</v>
      </c>
      <c r="D47" s="1157" t="s">
        <v>2762</v>
      </c>
      <c r="E47" s="1157" t="s">
        <v>2674</v>
      </c>
      <c r="F47" s="1158"/>
      <c r="G47" s="1158"/>
      <c r="H47" s="1158"/>
      <c r="I47" s="1158"/>
      <c r="J47" s="1158"/>
      <c r="K47" s="1158"/>
      <c r="L47" s="1158"/>
      <c r="M47" s="1158"/>
      <c r="N47" s="1158"/>
      <c r="O47" s="1158"/>
      <c r="P47" s="1158"/>
      <c r="Q47" s="1158"/>
      <c r="R47" s="1158"/>
      <c r="S47" s="1158"/>
      <c r="T47" s="1158"/>
      <c r="U47" s="1158"/>
      <c r="V47" s="1158"/>
      <c r="W47" s="1158"/>
      <c r="X47" s="1158"/>
      <c r="Y47" s="1158"/>
      <c r="Z47" s="1158"/>
      <c r="AA47" s="1158"/>
    </row>
    <row r="48" ht="22.5" customHeight="1">
      <c r="A48" s="1157">
        <v>47.0</v>
      </c>
      <c r="B48" s="1157" t="s">
        <v>2763</v>
      </c>
      <c r="C48" s="1157" t="s">
        <v>2764</v>
      </c>
      <c r="D48" s="1157" t="s">
        <v>2765</v>
      </c>
      <c r="E48" s="1157" t="s">
        <v>2658</v>
      </c>
      <c r="F48" s="1158"/>
      <c r="G48" s="1158"/>
      <c r="H48" s="1158"/>
      <c r="I48" s="1158"/>
      <c r="J48" s="1158"/>
      <c r="K48" s="1158"/>
      <c r="L48" s="1158"/>
      <c r="M48" s="1158"/>
      <c r="N48" s="1158"/>
      <c r="O48" s="1158"/>
      <c r="P48" s="1158"/>
      <c r="Q48" s="1158"/>
      <c r="R48" s="1158"/>
      <c r="S48" s="1158"/>
      <c r="T48" s="1158"/>
      <c r="U48" s="1158"/>
      <c r="V48" s="1158"/>
      <c r="W48" s="1158"/>
      <c r="X48" s="1158"/>
      <c r="Y48" s="1158"/>
      <c r="Z48" s="1158"/>
      <c r="AA48" s="1158"/>
    </row>
    <row r="49" ht="22.5" customHeight="1">
      <c r="A49" s="1157">
        <v>48.0</v>
      </c>
      <c r="B49" s="1157" t="s">
        <v>2766</v>
      </c>
      <c r="C49" s="1157" t="s">
        <v>2767</v>
      </c>
      <c r="D49" s="1157" t="s">
        <v>2768</v>
      </c>
      <c r="E49" s="1157" t="s">
        <v>2769</v>
      </c>
      <c r="F49" s="1158"/>
      <c r="G49" s="1158"/>
      <c r="H49" s="1158"/>
      <c r="I49" s="1158"/>
      <c r="J49" s="1158"/>
      <c r="K49" s="1158"/>
      <c r="L49" s="1158"/>
      <c r="M49" s="1158"/>
      <c r="N49" s="1158"/>
      <c r="O49" s="1158"/>
      <c r="P49" s="1158"/>
      <c r="Q49" s="1158"/>
      <c r="R49" s="1158"/>
      <c r="S49" s="1158"/>
      <c r="T49" s="1158"/>
      <c r="U49" s="1158"/>
      <c r="V49" s="1158"/>
      <c r="W49" s="1158"/>
      <c r="X49" s="1158"/>
      <c r="Y49" s="1158"/>
      <c r="Z49" s="1158"/>
      <c r="AA49" s="1158"/>
    </row>
    <row r="50" ht="22.5" customHeight="1">
      <c r="A50" s="1157">
        <v>49.0</v>
      </c>
      <c r="B50" s="1157" t="s">
        <v>2770</v>
      </c>
      <c r="C50" s="1157" t="s">
        <v>2771</v>
      </c>
      <c r="D50" s="1157" t="s">
        <v>2772</v>
      </c>
      <c r="E50" s="1157" t="s">
        <v>2729</v>
      </c>
      <c r="F50" s="1158"/>
      <c r="G50" s="1158"/>
      <c r="H50" s="1158"/>
      <c r="I50" s="1158"/>
      <c r="J50" s="1158"/>
      <c r="K50" s="1158"/>
      <c r="L50" s="1158"/>
      <c r="M50" s="1158"/>
      <c r="N50" s="1158"/>
      <c r="O50" s="1158"/>
      <c r="P50" s="1158"/>
      <c r="Q50" s="1158"/>
      <c r="R50" s="1158"/>
      <c r="S50" s="1158"/>
      <c r="T50" s="1158"/>
      <c r="U50" s="1158"/>
      <c r="V50" s="1158"/>
      <c r="W50" s="1158"/>
      <c r="X50" s="1158"/>
      <c r="Y50" s="1158"/>
      <c r="Z50" s="1158"/>
      <c r="AA50" s="1158"/>
    </row>
    <row r="51" ht="22.5" customHeight="1">
      <c r="A51" s="1157">
        <v>50.0</v>
      </c>
      <c r="B51" s="1157" t="s">
        <v>2773</v>
      </c>
      <c r="C51" s="1157" t="s">
        <v>2774</v>
      </c>
      <c r="D51" s="1157" t="s">
        <v>2775</v>
      </c>
      <c r="E51" s="1157" t="s">
        <v>2776</v>
      </c>
      <c r="F51" s="1158"/>
      <c r="G51" s="1158"/>
      <c r="H51" s="1158"/>
      <c r="I51" s="1158"/>
      <c r="J51" s="1158"/>
      <c r="K51" s="1158"/>
      <c r="L51" s="1158"/>
      <c r="M51" s="1158"/>
      <c r="N51" s="1158"/>
      <c r="O51" s="1158"/>
      <c r="P51" s="1158"/>
      <c r="Q51" s="1158"/>
      <c r="R51" s="1158"/>
      <c r="S51" s="1158"/>
      <c r="T51" s="1158"/>
      <c r="U51" s="1158"/>
      <c r="V51" s="1158"/>
      <c r="W51" s="1158"/>
      <c r="X51" s="1158"/>
      <c r="Y51" s="1158"/>
      <c r="Z51" s="1158"/>
      <c r="AA51" s="1158"/>
    </row>
    <row r="52" ht="22.5" customHeight="1">
      <c r="A52" s="1157">
        <v>51.0</v>
      </c>
      <c r="B52" s="1157" t="s">
        <v>2777</v>
      </c>
      <c r="C52" s="1157" t="s">
        <v>2778</v>
      </c>
      <c r="D52" s="1157" t="s">
        <v>2779</v>
      </c>
      <c r="E52" s="1157" t="s">
        <v>2686</v>
      </c>
      <c r="F52" s="1158"/>
      <c r="G52" s="1158"/>
      <c r="H52" s="1158"/>
      <c r="I52" s="1158"/>
      <c r="J52" s="1158"/>
      <c r="K52" s="1158"/>
      <c r="L52" s="1158"/>
      <c r="M52" s="1158"/>
      <c r="N52" s="1158"/>
      <c r="O52" s="1158"/>
      <c r="P52" s="1158"/>
      <c r="Q52" s="1158"/>
      <c r="R52" s="1158"/>
      <c r="S52" s="1158"/>
      <c r="T52" s="1158"/>
      <c r="U52" s="1158"/>
      <c r="V52" s="1158"/>
      <c r="W52" s="1158"/>
      <c r="X52" s="1158"/>
      <c r="Y52" s="1158"/>
      <c r="Z52" s="1158"/>
      <c r="AA52" s="1158"/>
    </row>
    <row r="53" ht="22.5" customHeight="1">
      <c r="A53" s="1157">
        <v>52.0</v>
      </c>
      <c r="B53" s="1157" t="s">
        <v>2780</v>
      </c>
      <c r="C53" s="1157" t="s">
        <v>2781</v>
      </c>
      <c r="D53" s="1157" t="s">
        <v>2782</v>
      </c>
      <c r="E53" s="1157" t="s">
        <v>2729</v>
      </c>
      <c r="F53" s="1158"/>
      <c r="G53" s="1158"/>
      <c r="H53" s="1158"/>
      <c r="I53" s="1158"/>
      <c r="J53" s="1158"/>
      <c r="K53" s="1158"/>
      <c r="L53" s="1158"/>
      <c r="M53" s="1158"/>
      <c r="N53" s="1158"/>
      <c r="O53" s="1158"/>
      <c r="P53" s="1158"/>
      <c r="Q53" s="1158"/>
      <c r="R53" s="1158"/>
      <c r="S53" s="1158"/>
      <c r="T53" s="1158"/>
      <c r="U53" s="1158"/>
      <c r="V53" s="1158"/>
      <c r="W53" s="1158"/>
      <c r="X53" s="1158"/>
      <c r="Y53" s="1158"/>
      <c r="Z53" s="1158"/>
      <c r="AA53" s="1158"/>
    </row>
    <row r="54" ht="22.5" customHeight="1">
      <c r="A54" s="1157">
        <v>53.0</v>
      </c>
      <c r="B54" s="1157" t="s">
        <v>2783</v>
      </c>
      <c r="C54" s="1157" t="s">
        <v>2784</v>
      </c>
      <c r="D54" s="1157" t="s">
        <v>2785</v>
      </c>
      <c r="E54" s="1157" t="s">
        <v>2776</v>
      </c>
      <c r="F54" s="1158"/>
      <c r="G54" s="1158"/>
      <c r="H54" s="1158"/>
      <c r="I54" s="1158"/>
      <c r="J54" s="1158"/>
      <c r="K54" s="1158"/>
      <c r="L54" s="1158"/>
      <c r="M54" s="1158"/>
      <c r="N54" s="1158"/>
      <c r="O54" s="1158"/>
      <c r="P54" s="1158"/>
      <c r="Q54" s="1158"/>
      <c r="R54" s="1158"/>
      <c r="S54" s="1158"/>
      <c r="T54" s="1158"/>
      <c r="U54" s="1158"/>
      <c r="V54" s="1158"/>
      <c r="W54" s="1158"/>
      <c r="X54" s="1158"/>
      <c r="Y54" s="1158"/>
      <c r="Z54" s="1158"/>
      <c r="AA54" s="1158"/>
    </row>
    <row r="55" ht="22.5" customHeight="1">
      <c r="A55" s="1157">
        <v>54.0</v>
      </c>
      <c r="B55" s="1157" t="s">
        <v>2786</v>
      </c>
      <c r="C55" s="1157" t="s">
        <v>2787</v>
      </c>
      <c r="D55" s="1157" t="s">
        <v>2788</v>
      </c>
      <c r="E55" s="1157" t="s">
        <v>2697</v>
      </c>
      <c r="F55" s="1158"/>
      <c r="G55" s="1158"/>
      <c r="H55" s="1158"/>
      <c r="I55" s="1158"/>
      <c r="J55" s="1158"/>
      <c r="K55" s="1158"/>
      <c r="L55" s="1158"/>
      <c r="M55" s="1158"/>
      <c r="N55" s="1158"/>
      <c r="O55" s="1158"/>
      <c r="P55" s="1158"/>
      <c r="Q55" s="1158"/>
      <c r="R55" s="1158"/>
      <c r="S55" s="1158"/>
      <c r="T55" s="1158"/>
      <c r="U55" s="1158"/>
      <c r="V55" s="1158"/>
      <c r="W55" s="1158"/>
      <c r="X55" s="1158"/>
      <c r="Y55" s="1158"/>
      <c r="Z55" s="1158"/>
      <c r="AA55" s="1158"/>
    </row>
    <row r="56" ht="22.5" customHeight="1">
      <c r="A56" s="1157">
        <v>55.0</v>
      </c>
      <c r="B56" s="1157" t="s">
        <v>2789</v>
      </c>
      <c r="C56" s="1157" t="s">
        <v>2790</v>
      </c>
      <c r="D56" s="1157" t="s">
        <v>2791</v>
      </c>
      <c r="E56" s="1157" t="s">
        <v>2658</v>
      </c>
      <c r="F56" s="1158"/>
      <c r="G56" s="1158"/>
      <c r="H56" s="1158"/>
      <c r="I56" s="1158"/>
      <c r="J56" s="1158"/>
      <c r="K56" s="1158"/>
      <c r="L56" s="1158"/>
      <c r="M56" s="1158"/>
      <c r="N56" s="1158"/>
      <c r="O56" s="1158"/>
      <c r="P56" s="1158"/>
      <c r="Q56" s="1158"/>
      <c r="R56" s="1158"/>
      <c r="S56" s="1158"/>
      <c r="T56" s="1158"/>
      <c r="U56" s="1158"/>
      <c r="V56" s="1158"/>
      <c r="W56" s="1158"/>
      <c r="X56" s="1158"/>
      <c r="Y56" s="1158"/>
      <c r="Z56" s="1158"/>
      <c r="AA56" s="1158"/>
    </row>
    <row r="57" ht="22.5" customHeight="1">
      <c r="A57" s="1157">
        <v>56.0</v>
      </c>
      <c r="B57" s="1157" t="s">
        <v>2792</v>
      </c>
      <c r="C57" s="1157" t="s">
        <v>2793</v>
      </c>
      <c r="D57" s="1157" t="s">
        <v>2794</v>
      </c>
      <c r="E57" s="1157" t="s">
        <v>2795</v>
      </c>
      <c r="F57" s="1158"/>
      <c r="G57" s="1158"/>
      <c r="H57" s="1158"/>
      <c r="I57" s="1158"/>
      <c r="J57" s="1158"/>
      <c r="K57" s="1158"/>
      <c r="L57" s="1158"/>
      <c r="M57" s="1158"/>
      <c r="N57" s="1158"/>
      <c r="O57" s="1158"/>
      <c r="P57" s="1158"/>
      <c r="Q57" s="1158"/>
      <c r="R57" s="1158"/>
      <c r="S57" s="1158"/>
      <c r="T57" s="1158"/>
      <c r="U57" s="1158"/>
      <c r="V57" s="1158"/>
      <c r="W57" s="1158"/>
      <c r="X57" s="1158"/>
      <c r="Y57" s="1158"/>
      <c r="Z57" s="1158"/>
      <c r="AA57" s="1158"/>
    </row>
    <row r="58" ht="22.5" customHeight="1">
      <c r="A58" s="1157">
        <v>57.0</v>
      </c>
      <c r="B58" s="1157" t="s">
        <v>2796</v>
      </c>
      <c r="C58" s="1157" t="s">
        <v>2797</v>
      </c>
      <c r="D58" s="1157" t="s">
        <v>2798</v>
      </c>
      <c r="E58" s="1157" t="s">
        <v>2670</v>
      </c>
      <c r="F58" s="1158"/>
      <c r="G58" s="1158"/>
      <c r="H58" s="1158"/>
      <c r="I58" s="1158"/>
      <c r="J58" s="1158"/>
      <c r="K58" s="1158"/>
      <c r="L58" s="1158"/>
      <c r="M58" s="1158"/>
      <c r="N58" s="1158"/>
      <c r="O58" s="1158"/>
      <c r="P58" s="1158"/>
      <c r="Q58" s="1158"/>
      <c r="R58" s="1158"/>
      <c r="S58" s="1158"/>
      <c r="T58" s="1158"/>
      <c r="U58" s="1158"/>
      <c r="V58" s="1158"/>
      <c r="W58" s="1158"/>
      <c r="X58" s="1158"/>
      <c r="Y58" s="1158"/>
      <c r="Z58" s="1158"/>
      <c r="AA58" s="1158"/>
    </row>
    <row r="59" ht="22.5" customHeight="1">
      <c r="A59" s="1157">
        <v>58.0</v>
      </c>
      <c r="B59" s="1157" t="s">
        <v>2799</v>
      </c>
      <c r="C59" s="1157" t="s">
        <v>2800</v>
      </c>
      <c r="D59" s="1157" t="s">
        <v>2801</v>
      </c>
      <c r="E59" s="1157" t="s">
        <v>2802</v>
      </c>
      <c r="F59" s="1158"/>
      <c r="G59" s="1158"/>
      <c r="H59" s="1158"/>
      <c r="I59" s="1158"/>
      <c r="J59" s="1158"/>
      <c r="K59" s="1158"/>
      <c r="L59" s="1158"/>
      <c r="M59" s="1158"/>
      <c r="N59" s="1158"/>
      <c r="O59" s="1158"/>
      <c r="P59" s="1158"/>
      <c r="Q59" s="1158"/>
      <c r="R59" s="1158"/>
      <c r="S59" s="1158"/>
      <c r="T59" s="1158"/>
      <c r="U59" s="1158"/>
      <c r="V59" s="1158"/>
      <c r="W59" s="1158"/>
      <c r="X59" s="1158"/>
      <c r="Y59" s="1158"/>
      <c r="Z59" s="1158"/>
      <c r="AA59" s="1158"/>
    </row>
    <row r="60" ht="22.5" customHeight="1">
      <c r="A60" s="1157">
        <v>59.0</v>
      </c>
      <c r="B60" s="1157" t="s">
        <v>2803</v>
      </c>
      <c r="C60" s="1157" t="s">
        <v>2804</v>
      </c>
      <c r="D60" s="1157" t="s">
        <v>2805</v>
      </c>
      <c r="E60" s="1157" t="s">
        <v>2806</v>
      </c>
      <c r="F60" s="1158"/>
      <c r="G60" s="1158"/>
      <c r="H60" s="1158"/>
      <c r="I60" s="1158"/>
      <c r="J60" s="1158"/>
      <c r="K60" s="1158"/>
      <c r="L60" s="1158"/>
      <c r="M60" s="1158"/>
      <c r="N60" s="1158"/>
      <c r="O60" s="1158"/>
      <c r="P60" s="1158"/>
      <c r="Q60" s="1158"/>
      <c r="R60" s="1158"/>
      <c r="S60" s="1158"/>
      <c r="T60" s="1158"/>
      <c r="U60" s="1158"/>
      <c r="V60" s="1158"/>
      <c r="W60" s="1158"/>
      <c r="X60" s="1158"/>
      <c r="Y60" s="1158"/>
      <c r="Z60" s="1158"/>
      <c r="AA60" s="1158"/>
    </row>
    <row r="61" ht="22.5" customHeight="1">
      <c r="A61" s="1157">
        <v>60.0</v>
      </c>
      <c r="B61" s="1157" t="s">
        <v>2807</v>
      </c>
      <c r="C61" s="1157" t="s">
        <v>2808</v>
      </c>
      <c r="D61" s="1157" t="s">
        <v>2809</v>
      </c>
      <c r="E61" s="1157" t="s">
        <v>2810</v>
      </c>
      <c r="F61" s="1158"/>
      <c r="G61" s="1158"/>
      <c r="H61" s="1158"/>
      <c r="I61" s="1158"/>
      <c r="J61" s="1158"/>
      <c r="K61" s="1158"/>
      <c r="L61" s="1158"/>
      <c r="M61" s="1158"/>
      <c r="N61" s="1158"/>
      <c r="O61" s="1158"/>
      <c r="P61" s="1158"/>
      <c r="Q61" s="1158"/>
      <c r="R61" s="1158"/>
      <c r="S61" s="1158"/>
      <c r="T61" s="1158"/>
      <c r="U61" s="1158"/>
      <c r="V61" s="1158"/>
      <c r="W61" s="1158"/>
      <c r="X61" s="1158"/>
      <c r="Y61" s="1158"/>
      <c r="Z61" s="1158"/>
      <c r="AA61" s="1158"/>
    </row>
    <row r="62" ht="22.5" customHeight="1">
      <c r="A62" s="1157">
        <v>61.0</v>
      </c>
      <c r="B62" s="1157" t="s">
        <v>2811</v>
      </c>
      <c r="C62" s="1157" t="s">
        <v>2812</v>
      </c>
      <c r="D62" s="1157" t="s">
        <v>2813</v>
      </c>
      <c r="E62" s="1157" t="s">
        <v>2776</v>
      </c>
      <c r="F62" s="1158"/>
      <c r="G62" s="1158"/>
      <c r="H62" s="1158"/>
      <c r="I62" s="1158"/>
      <c r="J62" s="1158"/>
      <c r="K62" s="1158"/>
      <c r="L62" s="1158"/>
      <c r="M62" s="1158"/>
      <c r="N62" s="1158"/>
      <c r="O62" s="1158"/>
      <c r="P62" s="1158"/>
      <c r="Q62" s="1158"/>
      <c r="R62" s="1158"/>
      <c r="S62" s="1158"/>
      <c r="T62" s="1158"/>
      <c r="U62" s="1158"/>
      <c r="V62" s="1158"/>
      <c r="W62" s="1158"/>
      <c r="X62" s="1158"/>
      <c r="Y62" s="1158"/>
      <c r="Z62" s="1158"/>
      <c r="AA62" s="1158"/>
    </row>
    <row r="63" ht="22.5" customHeight="1">
      <c r="A63" s="1157">
        <v>62.0</v>
      </c>
      <c r="B63" s="1157" t="s">
        <v>2814</v>
      </c>
      <c r="C63" s="1157" t="s">
        <v>2815</v>
      </c>
      <c r="D63" s="1157" t="s">
        <v>2816</v>
      </c>
      <c r="E63" s="1157" t="s">
        <v>2658</v>
      </c>
      <c r="F63" s="1158"/>
      <c r="G63" s="1158"/>
      <c r="H63" s="1158"/>
      <c r="I63" s="1158"/>
      <c r="J63" s="1158"/>
      <c r="K63" s="1158"/>
      <c r="L63" s="1158"/>
      <c r="M63" s="1158"/>
      <c r="N63" s="1158"/>
      <c r="O63" s="1158"/>
      <c r="P63" s="1158"/>
      <c r="Q63" s="1158"/>
      <c r="R63" s="1158"/>
      <c r="S63" s="1158"/>
      <c r="T63" s="1158"/>
      <c r="U63" s="1158"/>
      <c r="V63" s="1158"/>
      <c r="W63" s="1158"/>
      <c r="X63" s="1158"/>
      <c r="Y63" s="1158"/>
      <c r="Z63" s="1158"/>
      <c r="AA63" s="1158"/>
    </row>
    <row r="64" ht="22.5" customHeight="1">
      <c r="A64" s="1157">
        <v>63.0</v>
      </c>
      <c r="B64" s="1157" t="s">
        <v>2817</v>
      </c>
      <c r="C64" s="1157" t="s">
        <v>2818</v>
      </c>
      <c r="D64" s="1157" t="s">
        <v>2819</v>
      </c>
      <c r="E64" s="1157" t="s">
        <v>2820</v>
      </c>
      <c r="F64" s="1158"/>
      <c r="G64" s="1158"/>
      <c r="H64" s="1158"/>
      <c r="I64" s="1158"/>
      <c r="J64" s="1158"/>
      <c r="K64" s="1158"/>
      <c r="L64" s="1158"/>
      <c r="M64" s="1158"/>
      <c r="N64" s="1158"/>
      <c r="O64" s="1158"/>
      <c r="P64" s="1158"/>
      <c r="Q64" s="1158"/>
      <c r="R64" s="1158"/>
      <c r="S64" s="1158"/>
      <c r="T64" s="1158"/>
      <c r="U64" s="1158"/>
      <c r="V64" s="1158"/>
      <c r="W64" s="1158"/>
      <c r="X64" s="1158"/>
      <c r="Y64" s="1158"/>
      <c r="Z64" s="1158"/>
      <c r="AA64" s="1158"/>
    </row>
    <row r="65" ht="22.5" customHeight="1">
      <c r="A65" s="1157">
        <v>64.0</v>
      </c>
      <c r="B65" s="1157" t="s">
        <v>2821</v>
      </c>
      <c r="C65" s="1157" t="s">
        <v>2822</v>
      </c>
      <c r="D65" s="1157" t="s">
        <v>2823</v>
      </c>
      <c r="E65" s="1157" t="s">
        <v>2824</v>
      </c>
      <c r="F65" s="1158"/>
      <c r="G65" s="1158"/>
      <c r="H65" s="1158"/>
      <c r="I65" s="1158"/>
      <c r="J65" s="1158"/>
      <c r="K65" s="1158"/>
      <c r="L65" s="1158"/>
      <c r="M65" s="1158"/>
      <c r="N65" s="1158"/>
      <c r="O65" s="1158"/>
      <c r="P65" s="1158"/>
      <c r="Q65" s="1158"/>
      <c r="R65" s="1158"/>
      <c r="S65" s="1158"/>
      <c r="T65" s="1158"/>
      <c r="U65" s="1158"/>
      <c r="V65" s="1158"/>
      <c r="W65" s="1158"/>
      <c r="X65" s="1158"/>
      <c r="Y65" s="1158"/>
      <c r="Z65" s="1158"/>
      <c r="AA65" s="1158"/>
    </row>
    <row r="66" ht="22.5" customHeight="1">
      <c r="A66" s="1157">
        <v>65.0</v>
      </c>
      <c r="B66" s="1157" t="s">
        <v>2825</v>
      </c>
      <c r="C66" s="1157" t="s">
        <v>2826</v>
      </c>
      <c r="D66" s="1157" t="s">
        <v>2827</v>
      </c>
      <c r="E66" s="1157" t="s">
        <v>2697</v>
      </c>
      <c r="F66" s="1158"/>
      <c r="G66" s="1158"/>
      <c r="H66" s="1158"/>
      <c r="I66" s="1158"/>
      <c r="J66" s="1158"/>
      <c r="K66" s="1158"/>
      <c r="L66" s="1158"/>
      <c r="M66" s="1158"/>
      <c r="N66" s="1158"/>
      <c r="O66" s="1158"/>
      <c r="P66" s="1158"/>
      <c r="Q66" s="1158"/>
      <c r="R66" s="1158"/>
      <c r="S66" s="1158"/>
      <c r="T66" s="1158"/>
      <c r="U66" s="1158"/>
      <c r="V66" s="1158"/>
      <c r="W66" s="1158"/>
      <c r="X66" s="1158"/>
      <c r="Y66" s="1158"/>
      <c r="Z66" s="1158"/>
      <c r="AA66" s="1158"/>
    </row>
    <row r="67" ht="22.5" customHeight="1">
      <c r="A67" s="1157">
        <v>66.0</v>
      </c>
      <c r="B67" s="1157" t="s">
        <v>2828</v>
      </c>
      <c r="C67" s="1157" t="s">
        <v>2829</v>
      </c>
      <c r="D67" s="1157" t="s">
        <v>2830</v>
      </c>
      <c r="E67" s="1157" t="s">
        <v>2831</v>
      </c>
      <c r="F67" s="1158"/>
      <c r="G67" s="1158"/>
      <c r="H67" s="1158"/>
      <c r="I67" s="1158"/>
      <c r="J67" s="1158"/>
      <c r="K67" s="1158"/>
      <c r="L67" s="1158"/>
      <c r="M67" s="1158"/>
      <c r="N67" s="1158"/>
      <c r="O67" s="1158"/>
      <c r="P67" s="1158"/>
      <c r="Q67" s="1158"/>
      <c r="R67" s="1158"/>
      <c r="S67" s="1158"/>
      <c r="T67" s="1158"/>
      <c r="U67" s="1158"/>
      <c r="V67" s="1158"/>
      <c r="W67" s="1158"/>
      <c r="X67" s="1158"/>
      <c r="Y67" s="1158"/>
      <c r="Z67" s="1158"/>
      <c r="AA67" s="1158"/>
    </row>
    <row r="68" ht="22.5" customHeight="1">
      <c r="A68" s="1157">
        <v>67.0</v>
      </c>
      <c r="B68" s="1157" t="s">
        <v>2832</v>
      </c>
      <c r="C68" s="1157" t="s">
        <v>2833</v>
      </c>
      <c r="D68" s="1157" t="s">
        <v>2834</v>
      </c>
      <c r="E68" s="1157" t="s">
        <v>2835</v>
      </c>
      <c r="F68" s="1158"/>
      <c r="G68" s="1158"/>
      <c r="H68" s="1158"/>
      <c r="I68" s="1158"/>
      <c r="J68" s="1158"/>
      <c r="K68" s="1158"/>
      <c r="L68" s="1158"/>
      <c r="M68" s="1158"/>
      <c r="N68" s="1158"/>
      <c r="O68" s="1158"/>
      <c r="P68" s="1158"/>
      <c r="Q68" s="1158"/>
      <c r="R68" s="1158"/>
      <c r="S68" s="1158"/>
      <c r="T68" s="1158"/>
      <c r="U68" s="1158"/>
      <c r="V68" s="1158"/>
      <c r="W68" s="1158"/>
      <c r="X68" s="1158"/>
      <c r="Y68" s="1158"/>
      <c r="Z68" s="1158"/>
      <c r="AA68" s="1158"/>
    </row>
    <row r="69" ht="22.5" customHeight="1">
      <c r="A69" s="1157">
        <v>68.0</v>
      </c>
      <c r="B69" s="1157" t="s">
        <v>2836</v>
      </c>
      <c r="C69" s="1157" t="s">
        <v>2837</v>
      </c>
      <c r="D69" s="1157" t="s">
        <v>2838</v>
      </c>
      <c r="E69" s="1157" t="s">
        <v>2686</v>
      </c>
      <c r="F69" s="1158"/>
      <c r="G69" s="1158"/>
      <c r="H69" s="1158"/>
      <c r="I69" s="1158"/>
      <c r="J69" s="1158"/>
      <c r="K69" s="1158"/>
      <c r="L69" s="1158"/>
      <c r="M69" s="1158"/>
      <c r="N69" s="1158"/>
      <c r="O69" s="1158"/>
      <c r="P69" s="1158"/>
      <c r="Q69" s="1158"/>
      <c r="R69" s="1158"/>
      <c r="S69" s="1158"/>
      <c r="T69" s="1158"/>
      <c r="U69" s="1158"/>
      <c r="V69" s="1158"/>
      <c r="W69" s="1158"/>
      <c r="X69" s="1158"/>
      <c r="Y69" s="1158"/>
      <c r="Z69" s="1158"/>
      <c r="AA69" s="1158"/>
    </row>
    <row r="70" ht="22.5" customHeight="1">
      <c r="A70" s="1157">
        <v>69.0</v>
      </c>
      <c r="B70" s="1157" t="s">
        <v>2839</v>
      </c>
      <c r="C70" s="1157" t="s">
        <v>2840</v>
      </c>
      <c r="D70" s="1157" t="s">
        <v>2841</v>
      </c>
      <c r="E70" s="1157" t="s">
        <v>2721</v>
      </c>
      <c r="F70" s="1158"/>
      <c r="G70" s="1158"/>
      <c r="H70" s="1158"/>
      <c r="I70" s="1158"/>
      <c r="J70" s="1158"/>
      <c r="K70" s="1158"/>
      <c r="L70" s="1158"/>
      <c r="M70" s="1158"/>
      <c r="N70" s="1158"/>
      <c r="O70" s="1158"/>
      <c r="P70" s="1158"/>
      <c r="Q70" s="1158"/>
      <c r="R70" s="1158"/>
      <c r="S70" s="1158"/>
      <c r="T70" s="1158"/>
      <c r="U70" s="1158"/>
      <c r="V70" s="1158"/>
      <c r="W70" s="1158"/>
      <c r="X70" s="1158"/>
      <c r="Y70" s="1158"/>
      <c r="Z70" s="1158"/>
      <c r="AA70" s="1158"/>
    </row>
    <row r="71" ht="22.5" customHeight="1">
      <c r="A71" s="1157">
        <v>70.0</v>
      </c>
      <c r="B71" s="1157" t="s">
        <v>2842</v>
      </c>
      <c r="C71" s="1157" t="s">
        <v>2843</v>
      </c>
      <c r="D71" s="1157" t="s">
        <v>2844</v>
      </c>
      <c r="E71" s="1157" t="s">
        <v>2646</v>
      </c>
      <c r="F71" s="1158"/>
      <c r="G71" s="1158"/>
      <c r="H71" s="1158"/>
      <c r="I71" s="1158"/>
      <c r="J71" s="1158"/>
      <c r="K71" s="1158"/>
      <c r="L71" s="1158"/>
      <c r="M71" s="1158"/>
      <c r="N71" s="1158"/>
      <c r="O71" s="1158"/>
      <c r="P71" s="1158"/>
      <c r="Q71" s="1158"/>
      <c r="R71" s="1158"/>
      <c r="S71" s="1158"/>
      <c r="T71" s="1158"/>
      <c r="U71" s="1158"/>
      <c r="V71" s="1158"/>
      <c r="W71" s="1158"/>
      <c r="X71" s="1158"/>
      <c r="Y71" s="1158"/>
      <c r="Z71" s="1158"/>
      <c r="AA71" s="1158"/>
    </row>
    <row r="72" ht="22.5" customHeight="1">
      <c r="A72" s="1157">
        <v>71.0</v>
      </c>
      <c r="B72" s="1157" t="s">
        <v>2845</v>
      </c>
      <c r="C72" s="1157" t="s">
        <v>2846</v>
      </c>
      <c r="D72" s="1157" t="s">
        <v>2847</v>
      </c>
      <c r="E72" s="1157" t="s">
        <v>2848</v>
      </c>
      <c r="F72" s="1158"/>
      <c r="G72" s="1158"/>
      <c r="H72" s="1158"/>
      <c r="I72" s="1158"/>
      <c r="J72" s="1158"/>
      <c r="K72" s="1158"/>
      <c r="L72" s="1158"/>
      <c r="M72" s="1158"/>
      <c r="N72" s="1158"/>
      <c r="O72" s="1158"/>
      <c r="P72" s="1158"/>
      <c r="Q72" s="1158"/>
      <c r="R72" s="1158"/>
      <c r="S72" s="1158"/>
      <c r="T72" s="1158"/>
      <c r="U72" s="1158"/>
      <c r="V72" s="1158"/>
      <c r="W72" s="1158"/>
      <c r="X72" s="1158"/>
      <c r="Y72" s="1158"/>
      <c r="Z72" s="1158"/>
      <c r="AA72" s="1158"/>
    </row>
    <row r="73" ht="22.5" customHeight="1">
      <c r="A73" s="1157">
        <v>72.0</v>
      </c>
      <c r="B73" s="1157" t="s">
        <v>2849</v>
      </c>
      <c r="C73" s="1157" t="s">
        <v>2850</v>
      </c>
      <c r="D73" s="1157" t="s">
        <v>2851</v>
      </c>
      <c r="E73" s="1157" t="s">
        <v>2748</v>
      </c>
      <c r="F73" s="1158"/>
      <c r="G73" s="1158"/>
      <c r="H73" s="1158"/>
      <c r="I73" s="1158"/>
      <c r="J73" s="1158"/>
      <c r="K73" s="1158"/>
      <c r="L73" s="1158"/>
      <c r="M73" s="1158"/>
      <c r="N73" s="1158"/>
      <c r="O73" s="1158"/>
      <c r="P73" s="1158"/>
      <c r="Q73" s="1158"/>
      <c r="R73" s="1158"/>
      <c r="S73" s="1158"/>
      <c r="T73" s="1158"/>
      <c r="U73" s="1158"/>
      <c r="V73" s="1158"/>
      <c r="W73" s="1158"/>
      <c r="X73" s="1158"/>
      <c r="Y73" s="1158"/>
      <c r="Z73" s="1158"/>
      <c r="AA73" s="1158"/>
    </row>
    <row r="74" ht="22.5" customHeight="1">
      <c r="A74" s="1157">
        <v>73.0</v>
      </c>
      <c r="B74" s="1157" t="s">
        <v>2852</v>
      </c>
      <c r="C74" s="1157" t="s">
        <v>2853</v>
      </c>
      <c r="D74" s="1157" t="s">
        <v>2854</v>
      </c>
      <c r="E74" s="1157" t="s">
        <v>2776</v>
      </c>
      <c r="F74" s="1158"/>
      <c r="G74" s="1158"/>
      <c r="H74" s="1158"/>
      <c r="I74" s="1158"/>
      <c r="J74" s="1158"/>
      <c r="K74" s="1158"/>
      <c r="L74" s="1158"/>
      <c r="M74" s="1158"/>
      <c r="N74" s="1158"/>
      <c r="O74" s="1158"/>
      <c r="P74" s="1158"/>
      <c r="Q74" s="1158"/>
      <c r="R74" s="1158"/>
      <c r="S74" s="1158"/>
      <c r="T74" s="1158"/>
      <c r="U74" s="1158"/>
      <c r="V74" s="1158"/>
      <c r="W74" s="1158"/>
      <c r="X74" s="1158"/>
      <c r="Y74" s="1158"/>
      <c r="Z74" s="1158"/>
      <c r="AA74" s="1158"/>
    </row>
    <row r="75" ht="22.5" customHeight="1">
      <c r="A75" s="1157">
        <v>74.0</v>
      </c>
      <c r="B75" s="1157" t="s">
        <v>2855</v>
      </c>
      <c r="C75" s="1157" t="s">
        <v>2856</v>
      </c>
      <c r="D75" s="1157" t="s">
        <v>2857</v>
      </c>
      <c r="E75" s="1157" t="s">
        <v>2858</v>
      </c>
      <c r="F75" s="1158"/>
      <c r="G75" s="1158"/>
      <c r="H75" s="1158"/>
      <c r="I75" s="1158"/>
      <c r="J75" s="1158"/>
      <c r="K75" s="1158"/>
      <c r="L75" s="1158"/>
      <c r="M75" s="1158"/>
      <c r="N75" s="1158"/>
      <c r="O75" s="1158"/>
      <c r="P75" s="1158"/>
      <c r="Q75" s="1158"/>
      <c r="R75" s="1158"/>
      <c r="S75" s="1158"/>
      <c r="T75" s="1158"/>
      <c r="U75" s="1158"/>
      <c r="V75" s="1158"/>
      <c r="W75" s="1158"/>
      <c r="X75" s="1158"/>
      <c r="Y75" s="1158"/>
      <c r="Z75" s="1158"/>
      <c r="AA75" s="1158"/>
    </row>
    <row r="76" ht="22.5" customHeight="1">
      <c r="A76" s="1157">
        <v>75.0</v>
      </c>
      <c r="B76" s="1157" t="s">
        <v>2859</v>
      </c>
      <c r="C76" s="1157" t="s">
        <v>2860</v>
      </c>
      <c r="D76" s="1157" t="s">
        <v>2861</v>
      </c>
      <c r="E76" s="1157" t="s">
        <v>2862</v>
      </c>
      <c r="F76" s="1158"/>
      <c r="G76" s="1158"/>
      <c r="H76" s="1158"/>
      <c r="I76" s="1158"/>
      <c r="J76" s="1158"/>
      <c r="K76" s="1158"/>
      <c r="L76" s="1158"/>
      <c r="M76" s="1158"/>
      <c r="N76" s="1158"/>
      <c r="O76" s="1158"/>
      <c r="P76" s="1158"/>
      <c r="Q76" s="1158"/>
      <c r="R76" s="1158"/>
      <c r="S76" s="1158"/>
      <c r="T76" s="1158"/>
      <c r="U76" s="1158"/>
      <c r="V76" s="1158"/>
      <c r="W76" s="1158"/>
      <c r="X76" s="1158"/>
      <c r="Y76" s="1158"/>
      <c r="Z76" s="1158"/>
      <c r="AA76" s="1158"/>
    </row>
    <row r="77" ht="22.5" customHeight="1">
      <c r="A77" s="1157">
        <v>76.0</v>
      </c>
      <c r="B77" s="1157" t="s">
        <v>2863</v>
      </c>
      <c r="C77" s="1157" t="s">
        <v>2864</v>
      </c>
      <c r="D77" s="1157" t="s">
        <v>2865</v>
      </c>
      <c r="E77" s="1157" t="s">
        <v>2670</v>
      </c>
      <c r="F77" s="1158"/>
      <c r="G77" s="1158"/>
      <c r="H77" s="1158"/>
      <c r="I77" s="1158"/>
      <c r="J77" s="1158"/>
      <c r="K77" s="1158"/>
      <c r="L77" s="1158"/>
      <c r="M77" s="1158"/>
      <c r="N77" s="1158"/>
      <c r="O77" s="1158"/>
      <c r="P77" s="1158"/>
      <c r="Q77" s="1158"/>
      <c r="R77" s="1158"/>
      <c r="S77" s="1158"/>
      <c r="T77" s="1158"/>
      <c r="U77" s="1158"/>
      <c r="V77" s="1158"/>
      <c r="W77" s="1158"/>
      <c r="X77" s="1158"/>
      <c r="Y77" s="1158"/>
      <c r="Z77" s="1158"/>
      <c r="AA77" s="1158"/>
    </row>
    <row r="78" ht="22.5" customHeight="1">
      <c r="A78" s="1157">
        <v>77.0</v>
      </c>
      <c r="B78" s="1157" t="s">
        <v>2866</v>
      </c>
      <c r="C78" s="1157" t="s">
        <v>2867</v>
      </c>
      <c r="D78" s="1157" t="s">
        <v>2868</v>
      </c>
      <c r="E78" s="1157" t="s">
        <v>2869</v>
      </c>
      <c r="F78" s="1158"/>
      <c r="G78" s="1158"/>
      <c r="H78" s="1158"/>
      <c r="I78" s="1158"/>
      <c r="J78" s="1158"/>
      <c r="K78" s="1158"/>
      <c r="L78" s="1158"/>
      <c r="M78" s="1158"/>
      <c r="N78" s="1158"/>
      <c r="O78" s="1158"/>
      <c r="P78" s="1158"/>
      <c r="Q78" s="1158"/>
      <c r="R78" s="1158"/>
      <c r="S78" s="1158"/>
      <c r="T78" s="1158"/>
      <c r="U78" s="1158"/>
      <c r="V78" s="1158"/>
      <c r="W78" s="1158"/>
      <c r="X78" s="1158"/>
      <c r="Y78" s="1158"/>
      <c r="Z78" s="1158"/>
      <c r="AA78" s="1158"/>
    </row>
    <row r="79" ht="22.5" customHeight="1">
      <c r="A79" s="1157">
        <v>78.0</v>
      </c>
      <c r="B79" s="1157" t="s">
        <v>2870</v>
      </c>
      <c r="C79" s="1157" t="s">
        <v>2871</v>
      </c>
      <c r="D79" s="1157" t="s">
        <v>2872</v>
      </c>
      <c r="E79" s="1157" t="s">
        <v>2873</v>
      </c>
      <c r="F79" s="1158"/>
      <c r="G79" s="1158"/>
      <c r="H79" s="1158"/>
      <c r="I79" s="1158"/>
      <c r="J79" s="1158"/>
      <c r="K79" s="1158"/>
      <c r="L79" s="1158"/>
      <c r="M79" s="1158"/>
      <c r="N79" s="1158"/>
      <c r="O79" s="1158"/>
      <c r="P79" s="1158"/>
      <c r="Q79" s="1158"/>
      <c r="R79" s="1158"/>
      <c r="S79" s="1158"/>
      <c r="T79" s="1158"/>
      <c r="U79" s="1158"/>
      <c r="V79" s="1158"/>
      <c r="W79" s="1158"/>
      <c r="X79" s="1158"/>
      <c r="Y79" s="1158"/>
      <c r="Z79" s="1158"/>
      <c r="AA79" s="1158"/>
    </row>
    <row r="80" ht="22.5" customHeight="1">
      <c r="A80" s="1157">
        <v>79.0</v>
      </c>
      <c r="B80" s="1157" t="s">
        <v>2874</v>
      </c>
      <c r="C80" s="1157" t="s">
        <v>2875</v>
      </c>
      <c r="D80" s="1157" t="s">
        <v>2876</v>
      </c>
      <c r="E80" s="1157" t="s">
        <v>2877</v>
      </c>
      <c r="F80" s="1158"/>
      <c r="G80" s="1158"/>
      <c r="H80" s="1158"/>
      <c r="I80" s="1158"/>
      <c r="J80" s="1158"/>
      <c r="K80" s="1158"/>
      <c r="L80" s="1158"/>
      <c r="M80" s="1158"/>
      <c r="N80" s="1158"/>
      <c r="O80" s="1158"/>
      <c r="P80" s="1158"/>
      <c r="Q80" s="1158"/>
      <c r="R80" s="1158"/>
      <c r="S80" s="1158"/>
      <c r="T80" s="1158"/>
      <c r="U80" s="1158"/>
      <c r="V80" s="1158"/>
      <c r="W80" s="1158"/>
      <c r="X80" s="1158"/>
      <c r="Y80" s="1158"/>
      <c r="Z80" s="1158"/>
      <c r="AA80" s="1158"/>
    </row>
    <row r="81" ht="22.5" customHeight="1">
      <c r="A81" s="1157">
        <v>80.0</v>
      </c>
      <c r="B81" s="1157" t="s">
        <v>2878</v>
      </c>
      <c r="C81" s="1157" t="s">
        <v>2879</v>
      </c>
      <c r="D81" s="1157" t="s">
        <v>2880</v>
      </c>
      <c r="E81" s="1157" t="s">
        <v>2881</v>
      </c>
      <c r="F81" s="1158"/>
      <c r="G81" s="1158"/>
      <c r="H81" s="1158"/>
      <c r="I81" s="1158"/>
      <c r="J81" s="1158"/>
      <c r="K81" s="1158"/>
      <c r="L81" s="1158"/>
      <c r="M81" s="1158"/>
      <c r="N81" s="1158"/>
      <c r="O81" s="1158"/>
      <c r="P81" s="1158"/>
      <c r="Q81" s="1158"/>
      <c r="R81" s="1158"/>
      <c r="S81" s="1158"/>
      <c r="T81" s="1158"/>
      <c r="U81" s="1158"/>
      <c r="V81" s="1158"/>
      <c r="W81" s="1158"/>
      <c r="X81" s="1158"/>
      <c r="Y81" s="1158"/>
      <c r="Z81" s="1158"/>
      <c r="AA81" s="1158"/>
    </row>
    <row r="82" ht="22.5" customHeight="1">
      <c r="A82" s="1157">
        <v>81.0</v>
      </c>
      <c r="B82" s="1157" t="s">
        <v>2882</v>
      </c>
      <c r="C82" s="1157" t="s">
        <v>2883</v>
      </c>
      <c r="D82" s="1157" t="s">
        <v>2884</v>
      </c>
      <c r="E82" s="1157" t="s">
        <v>2670</v>
      </c>
      <c r="F82" s="1158"/>
      <c r="G82" s="1158"/>
      <c r="H82" s="1158"/>
      <c r="I82" s="1158"/>
      <c r="J82" s="1158"/>
      <c r="K82" s="1158"/>
      <c r="L82" s="1158"/>
      <c r="M82" s="1158"/>
      <c r="N82" s="1158"/>
      <c r="O82" s="1158"/>
      <c r="P82" s="1158"/>
      <c r="Q82" s="1158"/>
      <c r="R82" s="1158"/>
      <c r="S82" s="1158"/>
      <c r="T82" s="1158"/>
      <c r="U82" s="1158"/>
      <c r="V82" s="1158"/>
      <c r="W82" s="1158"/>
      <c r="X82" s="1158"/>
      <c r="Y82" s="1158"/>
      <c r="Z82" s="1158"/>
      <c r="AA82" s="1158"/>
    </row>
    <row r="83" ht="22.5" customHeight="1">
      <c r="A83" s="1157">
        <v>82.0</v>
      </c>
      <c r="B83" s="1157" t="s">
        <v>2885</v>
      </c>
      <c r="C83" s="1157" t="s">
        <v>2886</v>
      </c>
      <c r="D83" s="1157" t="s">
        <v>2887</v>
      </c>
      <c r="E83" s="1157" t="s">
        <v>2776</v>
      </c>
      <c r="F83" s="1158"/>
      <c r="G83" s="1158"/>
      <c r="H83" s="1158"/>
      <c r="I83" s="1158"/>
      <c r="J83" s="1158"/>
      <c r="K83" s="1158"/>
      <c r="L83" s="1158"/>
      <c r="M83" s="1158"/>
      <c r="N83" s="1158"/>
      <c r="O83" s="1158"/>
      <c r="P83" s="1158"/>
      <c r="Q83" s="1158"/>
      <c r="R83" s="1158"/>
      <c r="S83" s="1158"/>
      <c r="T83" s="1158"/>
      <c r="U83" s="1158"/>
      <c r="V83" s="1158"/>
      <c r="W83" s="1158"/>
      <c r="X83" s="1158"/>
      <c r="Y83" s="1158"/>
      <c r="Z83" s="1158"/>
      <c r="AA83" s="1158"/>
    </row>
    <row r="84" ht="22.5" customHeight="1">
      <c r="A84" s="1157">
        <v>83.0</v>
      </c>
      <c r="B84" s="1157" t="s">
        <v>2888</v>
      </c>
      <c r="C84" s="1157" t="s">
        <v>2889</v>
      </c>
      <c r="D84" s="1157" t="s">
        <v>2890</v>
      </c>
      <c r="E84" s="1157" t="s">
        <v>2697</v>
      </c>
      <c r="F84" s="1158"/>
      <c r="G84" s="1158"/>
      <c r="H84" s="1158"/>
      <c r="I84" s="1158"/>
      <c r="J84" s="1158"/>
      <c r="K84" s="1158"/>
      <c r="L84" s="1158"/>
      <c r="M84" s="1158"/>
      <c r="N84" s="1158"/>
      <c r="O84" s="1158"/>
      <c r="P84" s="1158"/>
      <c r="Q84" s="1158"/>
      <c r="R84" s="1158"/>
      <c r="S84" s="1158"/>
      <c r="T84" s="1158"/>
      <c r="U84" s="1158"/>
      <c r="V84" s="1158"/>
      <c r="W84" s="1158"/>
      <c r="X84" s="1158"/>
      <c r="Y84" s="1158"/>
      <c r="Z84" s="1158"/>
      <c r="AA84" s="1158"/>
    </row>
    <row r="85" ht="22.5" customHeight="1">
      <c r="A85" s="1157">
        <v>84.0</v>
      </c>
      <c r="B85" s="1157" t="s">
        <v>2891</v>
      </c>
      <c r="C85" s="1157" t="s">
        <v>2892</v>
      </c>
      <c r="D85" s="1157" t="s">
        <v>2893</v>
      </c>
      <c r="E85" s="1157" t="s">
        <v>2848</v>
      </c>
      <c r="F85" s="1158"/>
      <c r="G85" s="1158"/>
      <c r="H85" s="1158"/>
      <c r="I85" s="1158"/>
      <c r="J85" s="1158"/>
      <c r="K85" s="1158"/>
      <c r="L85" s="1158"/>
      <c r="M85" s="1158"/>
      <c r="N85" s="1158"/>
      <c r="O85" s="1158"/>
      <c r="P85" s="1158"/>
      <c r="Q85" s="1158"/>
      <c r="R85" s="1158"/>
      <c r="S85" s="1158"/>
      <c r="T85" s="1158"/>
      <c r="U85" s="1158"/>
      <c r="V85" s="1158"/>
      <c r="W85" s="1158"/>
      <c r="X85" s="1158"/>
      <c r="Y85" s="1158"/>
      <c r="Z85" s="1158"/>
      <c r="AA85" s="1158"/>
    </row>
    <row r="86" ht="22.5" customHeight="1">
      <c r="A86" s="1157">
        <v>85.0</v>
      </c>
      <c r="B86" s="1157" t="s">
        <v>2894</v>
      </c>
      <c r="C86" s="1157" t="s">
        <v>2895</v>
      </c>
      <c r="D86" s="1157" t="s">
        <v>2896</v>
      </c>
      <c r="E86" s="1157" t="s">
        <v>2824</v>
      </c>
      <c r="F86" s="1158"/>
      <c r="G86" s="1158"/>
      <c r="H86" s="1158"/>
      <c r="I86" s="1158"/>
      <c r="J86" s="1158"/>
      <c r="K86" s="1158"/>
      <c r="L86" s="1158"/>
      <c r="M86" s="1158"/>
      <c r="N86" s="1158"/>
      <c r="O86" s="1158"/>
      <c r="P86" s="1158"/>
      <c r="Q86" s="1158"/>
      <c r="R86" s="1158"/>
      <c r="S86" s="1158"/>
      <c r="T86" s="1158"/>
      <c r="U86" s="1158"/>
      <c r="V86" s="1158"/>
      <c r="W86" s="1158"/>
      <c r="X86" s="1158"/>
      <c r="Y86" s="1158"/>
      <c r="Z86" s="1158"/>
      <c r="AA86" s="1158"/>
    </row>
    <row r="87" ht="22.5" customHeight="1">
      <c r="A87" s="1157">
        <v>86.0</v>
      </c>
      <c r="B87" s="1157" t="s">
        <v>2897</v>
      </c>
      <c r="C87" s="1157" t="s">
        <v>2898</v>
      </c>
      <c r="D87" s="1157" t="s">
        <v>2899</v>
      </c>
      <c r="E87" s="1157" t="s">
        <v>2858</v>
      </c>
      <c r="F87" s="1158"/>
      <c r="G87" s="1158"/>
      <c r="H87" s="1158"/>
      <c r="I87" s="1158"/>
      <c r="J87" s="1158"/>
      <c r="K87" s="1158"/>
      <c r="L87" s="1158"/>
      <c r="M87" s="1158"/>
      <c r="N87" s="1158"/>
      <c r="O87" s="1158"/>
      <c r="P87" s="1158"/>
      <c r="Q87" s="1158"/>
      <c r="R87" s="1158"/>
      <c r="S87" s="1158"/>
      <c r="T87" s="1158"/>
      <c r="U87" s="1158"/>
      <c r="V87" s="1158"/>
      <c r="W87" s="1158"/>
      <c r="X87" s="1158"/>
      <c r="Y87" s="1158"/>
      <c r="Z87" s="1158"/>
      <c r="AA87" s="1158"/>
    </row>
    <row r="88" ht="22.5" customHeight="1">
      <c r="A88" s="1157">
        <v>87.0</v>
      </c>
      <c r="B88" s="1157" t="s">
        <v>2900</v>
      </c>
      <c r="C88" s="1157" t="s">
        <v>2901</v>
      </c>
      <c r="D88" s="1157" t="s">
        <v>2902</v>
      </c>
      <c r="E88" s="1157" t="s">
        <v>2862</v>
      </c>
      <c r="F88" s="1159" t="s">
        <v>2903</v>
      </c>
      <c r="G88" s="1158"/>
      <c r="H88" s="1158"/>
      <c r="I88" s="1158"/>
      <c r="J88" s="1158"/>
      <c r="K88" s="1158"/>
      <c r="L88" s="1158"/>
      <c r="M88" s="1158"/>
      <c r="N88" s="1158"/>
      <c r="O88" s="1158"/>
      <c r="P88" s="1158"/>
      <c r="Q88" s="1158"/>
      <c r="R88" s="1158"/>
      <c r="S88" s="1158"/>
      <c r="T88" s="1158"/>
      <c r="U88" s="1158"/>
      <c r="V88" s="1158"/>
      <c r="W88" s="1158"/>
      <c r="X88" s="1158"/>
      <c r="Y88" s="1158"/>
      <c r="Z88" s="1158"/>
      <c r="AA88" s="1158"/>
    </row>
    <row r="89" ht="22.5" customHeight="1">
      <c r="A89" s="1157">
        <v>88.0</v>
      </c>
      <c r="B89" s="1157" t="s">
        <v>2904</v>
      </c>
      <c r="C89" s="1157" t="s">
        <v>2905</v>
      </c>
      <c r="D89" s="1157" t="s">
        <v>2906</v>
      </c>
      <c r="E89" s="1157" t="s">
        <v>2670</v>
      </c>
      <c r="F89" s="1159" t="s">
        <v>2903</v>
      </c>
      <c r="G89" s="1158"/>
      <c r="H89" s="1158"/>
      <c r="I89" s="1158"/>
      <c r="J89" s="1158"/>
      <c r="K89" s="1158"/>
      <c r="L89" s="1158"/>
      <c r="M89" s="1158"/>
      <c r="N89" s="1158"/>
      <c r="O89" s="1158"/>
      <c r="P89" s="1158"/>
      <c r="Q89" s="1158"/>
      <c r="R89" s="1158"/>
      <c r="S89" s="1158"/>
      <c r="T89" s="1158"/>
      <c r="U89" s="1158"/>
      <c r="V89" s="1158"/>
      <c r="W89" s="1158"/>
      <c r="X89" s="1158"/>
      <c r="Y89" s="1158"/>
      <c r="Z89" s="1158"/>
      <c r="AA89" s="1158"/>
    </row>
    <row r="90" ht="22.5" customHeight="1">
      <c r="A90" s="1157">
        <v>89.0</v>
      </c>
      <c r="B90" s="1157" t="s">
        <v>2907</v>
      </c>
      <c r="C90" s="1157" t="s">
        <v>2908</v>
      </c>
      <c r="D90" s="1157" t="s">
        <v>2909</v>
      </c>
      <c r="E90" s="1157" t="s">
        <v>2869</v>
      </c>
      <c r="F90" s="1159" t="s">
        <v>2903</v>
      </c>
      <c r="G90" s="1158"/>
      <c r="H90" s="1158"/>
      <c r="I90" s="1158"/>
      <c r="J90" s="1158"/>
      <c r="K90" s="1158"/>
      <c r="L90" s="1158"/>
      <c r="M90" s="1158"/>
      <c r="N90" s="1158"/>
      <c r="O90" s="1158"/>
      <c r="P90" s="1158"/>
      <c r="Q90" s="1158"/>
      <c r="R90" s="1158"/>
      <c r="S90" s="1158"/>
      <c r="T90" s="1158"/>
      <c r="U90" s="1158"/>
      <c r="V90" s="1158"/>
      <c r="W90" s="1158"/>
      <c r="X90" s="1158"/>
      <c r="Y90" s="1158"/>
      <c r="Z90" s="1158"/>
      <c r="AA90" s="1158"/>
    </row>
    <row r="91" ht="22.5" customHeight="1">
      <c r="A91" s="1157">
        <v>90.0</v>
      </c>
      <c r="B91" s="1157" t="s">
        <v>2910</v>
      </c>
      <c r="C91" s="1157" t="s">
        <v>2911</v>
      </c>
      <c r="D91" s="1157" t="s">
        <v>2912</v>
      </c>
      <c r="E91" s="1157" t="s">
        <v>2873</v>
      </c>
      <c r="F91" s="1159" t="s">
        <v>2903</v>
      </c>
      <c r="G91" s="1158"/>
      <c r="H91" s="1158"/>
      <c r="I91" s="1158"/>
      <c r="J91" s="1158"/>
      <c r="K91" s="1158"/>
      <c r="L91" s="1158"/>
      <c r="M91" s="1158"/>
      <c r="N91" s="1158"/>
      <c r="O91" s="1158"/>
      <c r="P91" s="1158"/>
      <c r="Q91" s="1158"/>
      <c r="R91" s="1158"/>
      <c r="S91" s="1158"/>
      <c r="T91" s="1158"/>
      <c r="U91" s="1158"/>
      <c r="V91" s="1158"/>
      <c r="W91" s="1158"/>
      <c r="X91" s="1158"/>
      <c r="Y91" s="1158"/>
      <c r="Z91" s="1158"/>
      <c r="AA91" s="1158"/>
    </row>
    <row r="92" ht="22.5" customHeight="1">
      <c r="A92" s="1157">
        <v>91.0</v>
      </c>
      <c r="B92" s="1157" t="s">
        <v>2913</v>
      </c>
      <c r="C92" s="1157" t="s">
        <v>2914</v>
      </c>
      <c r="D92" s="1157" t="s">
        <v>2915</v>
      </c>
      <c r="E92" s="1157" t="s">
        <v>2877</v>
      </c>
      <c r="F92" s="1159" t="s">
        <v>2903</v>
      </c>
      <c r="G92" s="1158"/>
      <c r="H92" s="1158"/>
      <c r="I92" s="1158"/>
      <c r="J92" s="1158"/>
      <c r="K92" s="1158"/>
      <c r="L92" s="1158"/>
      <c r="M92" s="1158"/>
      <c r="N92" s="1158"/>
      <c r="O92" s="1158"/>
      <c r="P92" s="1158"/>
      <c r="Q92" s="1158"/>
      <c r="R92" s="1158"/>
      <c r="S92" s="1158"/>
      <c r="T92" s="1158"/>
      <c r="U92" s="1158"/>
      <c r="V92" s="1158"/>
      <c r="W92" s="1158"/>
      <c r="X92" s="1158"/>
      <c r="Y92" s="1158"/>
      <c r="Z92" s="1158"/>
      <c r="AA92" s="1158"/>
    </row>
    <row r="93" ht="22.5" customHeight="1">
      <c r="A93" s="1157">
        <v>92.0</v>
      </c>
      <c r="B93" s="1157" t="s">
        <v>2916</v>
      </c>
      <c r="C93" s="1157" t="s">
        <v>2917</v>
      </c>
      <c r="D93" s="1157" t="s">
        <v>2918</v>
      </c>
      <c r="E93" s="1157" t="s">
        <v>2670</v>
      </c>
      <c r="F93" s="1159" t="s">
        <v>2903</v>
      </c>
      <c r="G93" s="1158"/>
      <c r="H93" s="1158"/>
      <c r="I93" s="1158"/>
      <c r="J93" s="1158"/>
      <c r="K93" s="1158"/>
      <c r="L93" s="1158"/>
      <c r="M93" s="1158"/>
      <c r="N93" s="1158"/>
      <c r="O93" s="1158"/>
      <c r="P93" s="1158"/>
      <c r="Q93" s="1158"/>
      <c r="R93" s="1158"/>
      <c r="S93" s="1158"/>
      <c r="T93" s="1158"/>
      <c r="U93" s="1158"/>
      <c r="V93" s="1158"/>
      <c r="W93" s="1158"/>
      <c r="X93" s="1158"/>
      <c r="Y93" s="1158"/>
      <c r="Z93" s="1158"/>
      <c r="AA93" s="1158"/>
    </row>
    <row r="94" ht="22.5" customHeight="1">
      <c r="A94" s="1157">
        <v>93.0</v>
      </c>
      <c r="B94" s="1157" t="s">
        <v>2919</v>
      </c>
      <c r="C94" s="1157" t="s">
        <v>2920</v>
      </c>
      <c r="D94" s="1157" t="s">
        <v>2921</v>
      </c>
      <c r="E94" s="1157" t="s">
        <v>2697</v>
      </c>
      <c r="F94" s="1159" t="s">
        <v>2903</v>
      </c>
      <c r="G94" s="1158"/>
      <c r="H94" s="1158"/>
      <c r="I94" s="1158"/>
      <c r="J94" s="1158"/>
      <c r="K94" s="1158"/>
      <c r="L94" s="1158"/>
      <c r="M94" s="1158"/>
      <c r="N94" s="1158"/>
      <c r="O94" s="1158"/>
      <c r="P94" s="1158"/>
      <c r="Q94" s="1158"/>
      <c r="R94" s="1158"/>
      <c r="S94" s="1158"/>
      <c r="T94" s="1158"/>
      <c r="U94" s="1158"/>
      <c r="V94" s="1158"/>
      <c r="W94" s="1158"/>
      <c r="X94" s="1158"/>
      <c r="Y94" s="1158"/>
      <c r="Z94" s="1158"/>
      <c r="AA94" s="1158"/>
    </row>
    <row r="95" ht="22.5" customHeight="1">
      <c r="A95" s="1157">
        <v>94.0</v>
      </c>
      <c r="B95" s="1157" t="s">
        <v>2922</v>
      </c>
      <c r="C95" s="1157" t="s">
        <v>2923</v>
      </c>
      <c r="D95" s="1157" t="s">
        <v>2924</v>
      </c>
      <c r="E95" s="1157" t="s">
        <v>2776</v>
      </c>
      <c r="F95" s="1159" t="s">
        <v>2903</v>
      </c>
      <c r="G95" s="1158"/>
      <c r="H95" s="1158"/>
      <c r="I95" s="1158"/>
      <c r="J95" s="1158"/>
      <c r="K95" s="1158"/>
      <c r="L95" s="1158"/>
      <c r="M95" s="1158"/>
      <c r="N95" s="1158"/>
      <c r="O95" s="1158"/>
      <c r="P95" s="1158"/>
      <c r="Q95" s="1158"/>
      <c r="R95" s="1158"/>
      <c r="S95" s="1158"/>
      <c r="T95" s="1158"/>
      <c r="U95" s="1158"/>
      <c r="V95" s="1158"/>
      <c r="W95" s="1158"/>
      <c r="X95" s="1158"/>
      <c r="Y95" s="1158"/>
      <c r="Z95" s="1158"/>
      <c r="AA95" s="1158"/>
    </row>
    <row r="96" ht="22.5" customHeight="1">
      <c r="A96" s="1157">
        <v>95.0</v>
      </c>
      <c r="B96" s="1157" t="s">
        <v>2925</v>
      </c>
      <c r="C96" s="1157" t="s">
        <v>2926</v>
      </c>
      <c r="D96" s="1157" t="s">
        <v>2927</v>
      </c>
      <c r="E96" s="1157" t="s">
        <v>2835</v>
      </c>
      <c r="F96" s="1159" t="s">
        <v>2903</v>
      </c>
      <c r="G96" s="1158"/>
      <c r="H96" s="1158"/>
      <c r="I96" s="1158"/>
      <c r="J96" s="1158"/>
      <c r="K96" s="1158"/>
      <c r="L96" s="1158"/>
      <c r="M96" s="1158"/>
      <c r="N96" s="1158"/>
      <c r="O96" s="1158"/>
      <c r="P96" s="1158"/>
      <c r="Q96" s="1158"/>
      <c r="R96" s="1158"/>
      <c r="S96" s="1158"/>
      <c r="T96" s="1158"/>
      <c r="U96" s="1158"/>
      <c r="V96" s="1158"/>
      <c r="W96" s="1158"/>
      <c r="X96" s="1158"/>
      <c r="Y96" s="1158"/>
      <c r="Z96" s="1158"/>
      <c r="AA96" s="1158"/>
    </row>
    <row r="97" ht="22.5" customHeight="1">
      <c r="A97" s="1157">
        <v>96.0</v>
      </c>
      <c r="B97" s="1157" t="s">
        <v>2710</v>
      </c>
      <c r="C97" s="1157" t="s">
        <v>2928</v>
      </c>
      <c r="D97" s="1157" t="s">
        <v>2929</v>
      </c>
      <c r="E97" s="1157" t="s">
        <v>2873</v>
      </c>
      <c r="F97" s="1159" t="s">
        <v>2903</v>
      </c>
      <c r="G97" s="1158"/>
      <c r="H97" s="1158"/>
      <c r="I97" s="1158"/>
      <c r="J97" s="1158"/>
      <c r="K97" s="1158"/>
      <c r="L97" s="1158"/>
      <c r="M97" s="1158"/>
      <c r="N97" s="1158"/>
      <c r="O97" s="1158"/>
      <c r="P97" s="1158"/>
      <c r="Q97" s="1158"/>
      <c r="R97" s="1158"/>
      <c r="S97" s="1158"/>
      <c r="T97" s="1158"/>
      <c r="U97" s="1158"/>
      <c r="V97" s="1158"/>
      <c r="W97" s="1158"/>
      <c r="X97" s="1158"/>
      <c r="Y97" s="1158"/>
      <c r="Z97" s="1158"/>
      <c r="AA97" s="1158"/>
    </row>
    <row r="98" ht="22.5" customHeight="1">
      <c r="A98" s="1157">
        <v>97.0</v>
      </c>
      <c r="B98" s="1157" t="s">
        <v>2930</v>
      </c>
      <c r="C98" s="1157" t="s">
        <v>2931</v>
      </c>
      <c r="D98" s="1157" t="s">
        <v>2932</v>
      </c>
      <c r="E98" s="1157" t="s">
        <v>2810</v>
      </c>
      <c r="F98" s="1159" t="s">
        <v>2903</v>
      </c>
      <c r="G98" s="1158"/>
      <c r="H98" s="1158"/>
      <c r="I98" s="1158"/>
      <c r="J98" s="1158"/>
      <c r="K98" s="1158"/>
      <c r="L98" s="1158"/>
      <c r="M98" s="1158"/>
      <c r="N98" s="1158"/>
      <c r="O98" s="1158"/>
      <c r="P98" s="1158"/>
      <c r="Q98" s="1158"/>
      <c r="R98" s="1158"/>
      <c r="S98" s="1158"/>
      <c r="T98" s="1158"/>
      <c r="U98" s="1158"/>
      <c r="V98" s="1158"/>
      <c r="W98" s="1158"/>
      <c r="X98" s="1158"/>
      <c r="Y98" s="1158"/>
      <c r="Z98" s="1158"/>
      <c r="AA98" s="1158"/>
    </row>
    <row r="99" ht="22.5" customHeight="1">
      <c r="A99" s="1157">
        <v>98.0</v>
      </c>
      <c r="B99" s="1157" t="s">
        <v>2933</v>
      </c>
      <c r="C99" s="1157" t="s">
        <v>2934</v>
      </c>
      <c r="D99" s="1157" t="s">
        <v>2935</v>
      </c>
      <c r="E99" s="1157" t="s">
        <v>2776</v>
      </c>
      <c r="F99" s="1159" t="s">
        <v>2903</v>
      </c>
      <c r="G99" s="1158"/>
      <c r="H99" s="1158"/>
      <c r="I99" s="1158"/>
      <c r="J99" s="1158"/>
      <c r="K99" s="1158"/>
      <c r="L99" s="1158"/>
      <c r="M99" s="1158"/>
      <c r="N99" s="1158"/>
      <c r="O99" s="1158"/>
      <c r="P99" s="1158"/>
      <c r="Q99" s="1158"/>
      <c r="R99" s="1158"/>
      <c r="S99" s="1158"/>
      <c r="T99" s="1158"/>
      <c r="U99" s="1158"/>
      <c r="V99" s="1158"/>
      <c r="W99" s="1158"/>
      <c r="X99" s="1158"/>
      <c r="Y99" s="1158"/>
      <c r="Z99" s="1158"/>
      <c r="AA99" s="1158"/>
    </row>
    <row r="100" ht="22.5" customHeight="1">
      <c r="A100" s="1157">
        <v>99.0</v>
      </c>
      <c r="B100" s="1157" t="s">
        <v>2936</v>
      </c>
      <c r="C100" s="1157" t="s">
        <v>2937</v>
      </c>
      <c r="D100" s="1157" t="s">
        <v>2899</v>
      </c>
      <c r="E100" s="1157" t="s">
        <v>2697</v>
      </c>
      <c r="F100" s="1159" t="s">
        <v>2903</v>
      </c>
      <c r="G100" s="1158"/>
      <c r="H100" s="1158"/>
      <c r="I100" s="1158"/>
      <c r="J100" s="1158"/>
      <c r="K100" s="1158"/>
      <c r="L100" s="1158"/>
      <c r="M100" s="1158"/>
      <c r="N100" s="1158"/>
      <c r="O100" s="1158"/>
      <c r="P100" s="1158"/>
      <c r="Q100" s="1158"/>
      <c r="R100" s="1158"/>
      <c r="S100" s="1158"/>
      <c r="T100" s="1158"/>
      <c r="U100" s="1158"/>
      <c r="V100" s="1158"/>
      <c r="W100" s="1158"/>
      <c r="X100" s="1158"/>
      <c r="Y100" s="1158"/>
      <c r="Z100" s="1158"/>
      <c r="AA100" s="1158"/>
    </row>
    <row r="101" ht="22.5" customHeight="1">
      <c r="A101" s="1157">
        <v>100.0</v>
      </c>
      <c r="B101" s="1157" t="s">
        <v>2938</v>
      </c>
      <c r="C101" s="1157" t="s">
        <v>2939</v>
      </c>
      <c r="D101" s="1157" t="s">
        <v>2940</v>
      </c>
      <c r="E101" s="1157" t="s">
        <v>2941</v>
      </c>
      <c r="F101" s="1159" t="s">
        <v>2903</v>
      </c>
      <c r="G101" s="1158"/>
      <c r="H101" s="1158"/>
      <c r="I101" s="1158"/>
      <c r="J101" s="1158"/>
      <c r="K101" s="1158"/>
      <c r="L101" s="1158"/>
      <c r="M101" s="1158"/>
      <c r="N101" s="1158"/>
      <c r="O101" s="1158"/>
      <c r="P101" s="1158"/>
      <c r="Q101" s="1158"/>
      <c r="R101" s="1158"/>
      <c r="S101" s="1158"/>
      <c r="T101" s="1158"/>
      <c r="U101" s="1158"/>
      <c r="V101" s="1158"/>
      <c r="W101" s="1158"/>
      <c r="X101" s="1158"/>
      <c r="Y101" s="1158"/>
      <c r="Z101" s="1158"/>
      <c r="AA101" s="1158"/>
    </row>
    <row r="102">
      <c r="A102" s="1158"/>
      <c r="B102" s="1158"/>
      <c r="C102" s="1158"/>
      <c r="D102" s="1158"/>
      <c r="E102" s="1158"/>
      <c r="F102" s="1159" t="s">
        <v>2903</v>
      </c>
      <c r="G102" s="1158"/>
      <c r="H102" s="1158"/>
      <c r="I102" s="1158"/>
      <c r="J102" s="1158"/>
      <c r="K102" s="1158"/>
      <c r="L102" s="1158"/>
      <c r="M102" s="1158"/>
      <c r="N102" s="1158"/>
      <c r="O102" s="1158"/>
      <c r="P102" s="1158"/>
      <c r="Q102" s="1158"/>
      <c r="R102" s="1158"/>
      <c r="S102" s="1158"/>
      <c r="T102" s="1158"/>
      <c r="U102" s="1158"/>
      <c r="V102" s="1158"/>
      <c r="W102" s="1158"/>
      <c r="X102" s="1158"/>
      <c r="Y102" s="1158"/>
      <c r="Z102" s="1158"/>
      <c r="AA102" s="1158"/>
    </row>
    <row r="103">
      <c r="A103" s="1158"/>
      <c r="B103" s="1158"/>
      <c r="C103" s="1158"/>
      <c r="D103" s="1158"/>
      <c r="E103" s="1158"/>
      <c r="F103" s="1159" t="s">
        <v>2903</v>
      </c>
      <c r="G103" s="1158"/>
      <c r="H103" s="1158"/>
      <c r="I103" s="1158"/>
      <c r="J103" s="1158"/>
      <c r="K103" s="1158"/>
      <c r="L103" s="1158"/>
      <c r="M103" s="1158"/>
      <c r="N103" s="1158"/>
      <c r="O103" s="1158"/>
      <c r="P103" s="1158"/>
      <c r="Q103" s="1158"/>
      <c r="R103" s="1158"/>
      <c r="S103" s="1158"/>
      <c r="T103" s="1158"/>
      <c r="U103" s="1158"/>
      <c r="V103" s="1158"/>
      <c r="W103" s="1158"/>
      <c r="X103" s="1158"/>
      <c r="Y103" s="1158"/>
      <c r="Z103" s="1158"/>
      <c r="AA103" s="1158"/>
    </row>
    <row r="104">
      <c r="A104" s="1158"/>
      <c r="B104" s="1158"/>
      <c r="C104" s="1158"/>
      <c r="D104" s="1158"/>
      <c r="E104" s="1158"/>
      <c r="F104" s="1159" t="s">
        <v>2903</v>
      </c>
      <c r="G104" s="1158"/>
      <c r="H104" s="1158"/>
      <c r="I104" s="1158"/>
      <c r="J104" s="1158"/>
      <c r="K104" s="1158"/>
      <c r="L104" s="1158"/>
      <c r="M104" s="1158"/>
      <c r="N104" s="1158"/>
      <c r="O104" s="1158"/>
      <c r="P104" s="1158"/>
      <c r="Q104" s="1158"/>
      <c r="R104" s="1158"/>
      <c r="S104" s="1158"/>
      <c r="T104" s="1158"/>
      <c r="U104" s="1158"/>
      <c r="V104" s="1158"/>
      <c r="W104" s="1158"/>
      <c r="X104" s="1158"/>
      <c r="Y104" s="1158"/>
      <c r="Z104" s="1158"/>
      <c r="AA104" s="1158"/>
    </row>
    <row r="105">
      <c r="A105" s="1158"/>
      <c r="B105" s="1158"/>
      <c r="C105" s="1158"/>
      <c r="D105" s="1158"/>
      <c r="E105" s="1158"/>
      <c r="F105" s="1159" t="s">
        <v>2903</v>
      </c>
      <c r="G105" s="1158"/>
      <c r="H105" s="1158"/>
      <c r="I105" s="1158"/>
      <c r="J105" s="1158"/>
      <c r="K105" s="1158"/>
      <c r="L105" s="1158"/>
      <c r="M105" s="1158"/>
      <c r="N105" s="1158"/>
      <c r="O105" s="1158"/>
      <c r="P105" s="1158"/>
      <c r="Q105" s="1158"/>
      <c r="R105" s="1158"/>
      <c r="S105" s="1158"/>
      <c r="T105" s="1158"/>
      <c r="U105" s="1158"/>
      <c r="V105" s="1158"/>
      <c r="W105" s="1158"/>
      <c r="X105" s="1158"/>
      <c r="Y105" s="1158"/>
      <c r="Z105" s="1158"/>
      <c r="AA105" s="1158"/>
    </row>
    <row r="106">
      <c r="A106" s="1158"/>
      <c r="B106" s="1158"/>
      <c r="C106" s="1158"/>
      <c r="D106" s="1158"/>
      <c r="E106" s="1158"/>
      <c r="F106" s="1159" t="s">
        <v>2903</v>
      </c>
      <c r="G106" s="1158"/>
      <c r="H106" s="1158"/>
      <c r="I106" s="1158"/>
      <c r="J106" s="1158"/>
      <c r="K106" s="1158"/>
      <c r="L106" s="1158"/>
      <c r="M106" s="1158"/>
      <c r="N106" s="1158"/>
      <c r="O106" s="1158"/>
      <c r="P106" s="1158"/>
      <c r="Q106" s="1158"/>
      <c r="R106" s="1158"/>
      <c r="S106" s="1158"/>
      <c r="T106" s="1158"/>
      <c r="U106" s="1158"/>
      <c r="V106" s="1158"/>
      <c r="W106" s="1158"/>
      <c r="X106" s="1158"/>
      <c r="Y106" s="1158"/>
      <c r="Z106" s="1158"/>
      <c r="AA106" s="1158"/>
    </row>
    <row r="107">
      <c r="A107" s="1158"/>
      <c r="B107" s="1158"/>
      <c r="C107" s="1158"/>
      <c r="D107" s="1158"/>
      <c r="E107" s="1158"/>
      <c r="F107" s="1159" t="s">
        <v>2903</v>
      </c>
      <c r="G107" s="1158"/>
      <c r="H107" s="1158"/>
      <c r="I107" s="1158"/>
      <c r="J107" s="1158"/>
      <c r="K107" s="1158"/>
      <c r="L107" s="1158"/>
      <c r="M107" s="1158"/>
      <c r="N107" s="1158"/>
      <c r="O107" s="1158"/>
      <c r="P107" s="1158"/>
      <c r="Q107" s="1158"/>
      <c r="R107" s="1158"/>
      <c r="S107" s="1158"/>
      <c r="T107" s="1158"/>
      <c r="U107" s="1158"/>
      <c r="V107" s="1158"/>
      <c r="W107" s="1158"/>
      <c r="X107" s="1158"/>
      <c r="Y107" s="1158"/>
      <c r="Z107" s="1158"/>
      <c r="AA107" s="1158"/>
    </row>
    <row r="108">
      <c r="A108" s="1158"/>
      <c r="B108" s="1158"/>
      <c r="C108" s="1158"/>
      <c r="D108" s="1158"/>
      <c r="E108" s="1158"/>
      <c r="F108" s="1158"/>
      <c r="G108" s="1158"/>
      <c r="H108" s="1158"/>
      <c r="I108" s="1158"/>
      <c r="J108" s="1158"/>
      <c r="K108" s="1158"/>
      <c r="L108" s="1158"/>
      <c r="M108" s="1158"/>
      <c r="N108" s="1158"/>
      <c r="O108" s="1158"/>
      <c r="P108" s="1158"/>
      <c r="Q108" s="1158"/>
      <c r="R108" s="1158"/>
      <c r="S108" s="1158"/>
      <c r="T108" s="1158"/>
      <c r="U108" s="1158"/>
      <c r="V108" s="1158"/>
      <c r="W108" s="1158"/>
      <c r="X108" s="1158"/>
      <c r="Y108" s="1158"/>
      <c r="Z108" s="1158"/>
      <c r="AA108" s="1158"/>
    </row>
    <row r="109">
      <c r="A109" s="1158"/>
      <c r="B109" s="1158"/>
      <c r="C109" s="1158"/>
      <c r="D109" s="1158"/>
      <c r="E109" s="1158"/>
      <c r="F109" s="1158"/>
      <c r="G109" s="1158"/>
      <c r="H109" s="1158"/>
      <c r="I109" s="1158"/>
      <c r="J109" s="1158"/>
      <c r="K109" s="1158"/>
      <c r="L109" s="1158"/>
      <c r="M109" s="1158"/>
      <c r="N109" s="1158"/>
      <c r="O109" s="1158"/>
      <c r="P109" s="1158"/>
      <c r="Q109" s="1158"/>
      <c r="R109" s="1158"/>
      <c r="S109" s="1158"/>
      <c r="T109" s="1158"/>
      <c r="U109" s="1158"/>
      <c r="V109" s="1158"/>
      <c r="W109" s="1158"/>
      <c r="X109" s="1158"/>
      <c r="Y109" s="1158"/>
      <c r="Z109" s="1158"/>
      <c r="AA109" s="1158"/>
    </row>
    <row r="110">
      <c r="A110" s="1158"/>
      <c r="B110" s="1158"/>
      <c r="C110" s="1158"/>
      <c r="D110" s="1158"/>
      <c r="E110" s="1158"/>
      <c r="F110" s="1158"/>
      <c r="G110" s="1158"/>
      <c r="H110" s="1158"/>
      <c r="I110" s="1158"/>
      <c r="J110" s="1158"/>
      <c r="K110" s="1158"/>
      <c r="L110" s="1158"/>
      <c r="M110" s="1158"/>
      <c r="N110" s="1158"/>
      <c r="O110" s="1158"/>
      <c r="P110" s="1158"/>
      <c r="Q110" s="1158"/>
      <c r="R110" s="1158"/>
      <c r="S110" s="1158"/>
      <c r="T110" s="1158"/>
      <c r="U110" s="1158"/>
      <c r="V110" s="1158"/>
      <c r="W110" s="1158"/>
      <c r="X110" s="1158"/>
      <c r="Y110" s="1158"/>
      <c r="Z110" s="1158"/>
      <c r="AA110" s="1158"/>
    </row>
    <row r="111">
      <c r="A111" s="1158"/>
      <c r="B111" s="1158"/>
      <c r="C111" s="1158"/>
      <c r="D111" s="1158"/>
      <c r="E111" s="1158"/>
      <c r="F111" s="1158"/>
      <c r="G111" s="1158"/>
      <c r="H111" s="1158"/>
      <c r="I111" s="1158"/>
      <c r="J111" s="1158"/>
      <c r="K111" s="1158"/>
      <c r="L111" s="1158"/>
      <c r="M111" s="1158"/>
      <c r="N111" s="1158"/>
      <c r="O111" s="1158"/>
      <c r="P111" s="1158"/>
      <c r="Q111" s="1158"/>
      <c r="R111" s="1158"/>
      <c r="S111" s="1158"/>
      <c r="T111" s="1158"/>
      <c r="U111" s="1158"/>
      <c r="V111" s="1158"/>
      <c r="W111" s="1158"/>
      <c r="X111" s="1158"/>
      <c r="Y111" s="1158"/>
      <c r="Z111" s="1158"/>
      <c r="AA111" s="1158"/>
    </row>
    <row r="112">
      <c r="A112" s="1158"/>
      <c r="B112" s="1158"/>
      <c r="C112" s="1158"/>
      <c r="D112" s="1158"/>
      <c r="E112" s="1158"/>
      <c r="F112" s="1158"/>
      <c r="G112" s="1158"/>
      <c r="H112" s="1158"/>
      <c r="I112" s="1158"/>
      <c r="J112" s="1158"/>
      <c r="K112" s="1158"/>
      <c r="L112" s="1158"/>
      <c r="M112" s="1158"/>
      <c r="N112" s="1158"/>
      <c r="O112" s="1158"/>
      <c r="P112" s="1158"/>
      <c r="Q112" s="1158"/>
      <c r="R112" s="1158"/>
      <c r="S112" s="1158"/>
      <c r="T112" s="1158"/>
      <c r="U112" s="1158"/>
      <c r="V112" s="1158"/>
      <c r="W112" s="1158"/>
      <c r="X112" s="1158"/>
      <c r="Y112" s="1158"/>
      <c r="Z112" s="1158"/>
      <c r="AA112" s="1158"/>
    </row>
    <row r="113">
      <c r="A113" s="1158"/>
      <c r="B113" s="1158"/>
      <c r="C113" s="1158"/>
      <c r="D113" s="1158"/>
      <c r="E113" s="1158"/>
      <c r="F113" s="1158"/>
      <c r="G113" s="1158"/>
      <c r="H113" s="1158"/>
      <c r="I113" s="1158"/>
      <c r="J113" s="1158"/>
      <c r="K113" s="1158"/>
      <c r="L113" s="1158"/>
      <c r="M113" s="1158"/>
      <c r="N113" s="1158"/>
      <c r="O113" s="1158"/>
      <c r="P113" s="1158"/>
      <c r="Q113" s="1158"/>
      <c r="R113" s="1158"/>
      <c r="S113" s="1158"/>
      <c r="T113" s="1158"/>
      <c r="U113" s="1158"/>
      <c r="V113" s="1158"/>
      <c r="W113" s="1158"/>
      <c r="X113" s="1158"/>
      <c r="Y113" s="1158"/>
      <c r="Z113" s="1158"/>
      <c r="AA113" s="1158"/>
    </row>
    <row r="114">
      <c r="A114" s="1158"/>
      <c r="B114" s="1158"/>
      <c r="C114" s="1158"/>
      <c r="D114" s="1158"/>
      <c r="E114" s="1158"/>
      <c r="F114" s="1158"/>
      <c r="G114" s="1158"/>
      <c r="H114" s="1158"/>
      <c r="I114" s="1158"/>
      <c r="J114" s="1158"/>
      <c r="K114" s="1158"/>
      <c r="L114" s="1158"/>
      <c r="M114" s="1158"/>
      <c r="N114" s="1158"/>
      <c r="O114" s="1158"/>
      <c r="P114" s="1158"/>
      <c r="Q114" s="1158"/>
      <c r="R114" s="1158"/>
      <c r="S114" s="1158"/>
      <c r="T114" s="1158"/>
      <c r="U114" s="1158"/>
      <c r="V114" s="1158"/>
      <c r="W114" s="1158"/>
      <c r="X114" s="1158"/>
      <c r="Y114" s="1158"/>
      <c r="Z114" s="1158"/>
      <c r="AA114" s="1158"/>
    </row>
    <row r="115">
      <c r="A115" s="1158"/>
      <c r="B115" s="1158"/>
      <c r="C115" s="1158"/>
      <c r="D115" s="1158"/>
      <c r="E115" s="1158"/>
      <c r="F115" s="1158"/>
      <c r="G115" s="1158"/>
      <c r="H115" s="1158"/>
      <c r="I115" s="1158"/>
      <c r="J115" s="1158"/>
      <c r="K115" s="1158"/>
      <c r="L115" s="1158"/>
      <c r="M115" s="1158"/>
      <c r="N115" s="1158"/>
      <c r="O115" s="1158"/>
      <c r="P115" s="1158"/>
      <c r="Q115" s="1158"/>
      <c r="R115" s="1158"/>
      <c r="S115" s="1158"/>
      <c r="T115" s="1158"/>
      <c r="U115" s="1158"/>
      <c r="V115" s="1158"/>
      <c r="W115" s="1158"/>
      <c r="X115" s="1158"/>
      <c r="Y115" s="1158"/>
      <c r="Z115" s="1158"/>
      <c r="AA115" s="1158"/>
    </row>
    <row r="116">
      <c r="A116" s="1158"/>
      <c r="B116" s="1158"/>
      <c r="C116" s="1158"/>
      <c r="D116" s="1158"/>
      <c r="E116" s="1158"/>
      <c r="F116" s="1158"/>
      <c r="G116" s="1158"/>
      <c r="H116" s="1158"/>
      <c r="I116" s="1158"/>
      <c r="J116" s="1158"/>
      <c r="K116" s="1158"/>
      <c r="L116" s="1158"/>
      <c r="M116" s="1158"/>
      <c r="N116" s="1158"/>
      <c r="O116" s="1158"/>
      <c r="P116" s="1158"/>
      <c r="Q116" s="1158"/>
      <c r="R116" s="1158"/>
      <c r="S116" s="1158"/>
      <c r="T116" s="1158"/>
      <c r="U116" s="1158"/>
      <c r="V116" s="1158"/>
      <c r="W116" s="1158"/>
      <c r="X116" s="1158"/>
      <c r="Y116" s="1158"/>
      <c r="Z116" s="1158"/>
      <c r="AA116" s="1158"/>
    </row>
    <row r="117">
      <c r="A117" s="1158"/>
      <c r="B117" s="1158"/>
      <c r="C117" s="1158"/>
      <c r="D117" s="1158"/>
      <c r="E117" s="1158"/>
      <c r="F117" s="1158"/>
      <c r="G117" s="1158"/>
      <c r="H117" s="1158"/>
      <c r="I117" s="1158"/>
      <c r="J117" s="1158"/>
      <c r="K117" s="1158"/>
      <c r="L117" s="1158"/>
      <c r="M117" s="1158"/>
      <c r="N117" s="1158"/>
      <c r="O117" s="1158"/>
      <c r="P117" s="1158"/>
      <c r="Q117" s="1158"/>
      <c r="R117" s="1158"/>
      <c r="S117" s="1158"/>
      <c r="T117" s="1158"/>
      <c r="U117" s="1158"/>
      <c r="V117" s="1158"/>
      <c r="W117" s="1158"/>
      <c r="X117" s="1158"/>
      <c r="Y117" s="1158"/>
      <c r="Z117" s="1158"/>
      <c r="AA117" s="1158"/>
    </row>
    <row r="118">
      <c r="A118" s="1158"/>
      <c r="B118" s="1158"/>
      <c r="C118" s="1158"/>
      <c r="D118" s="1158"/>
      <c r="E118" s="1158"/>
      <c r="F118" s="1158"/>
      <c r="G118" s="1158"/>
      <c r="H118" s="1158"/>
      <c r="I118" s="1158"/>
      <c r="J118" s="1158"/>
      <c r="K118" s="1158"/>
      <c r="L118" s="1158"/>
      <c r="M118" s="1158"/>
      <c r="N118" s="1158"/>
      <c r="O118" s="1158"/>
      <c r="P118" s="1158"/>
      <c r="Q118" s="1158"/>
      <c r="R118" s="1158"/>
      <c r="S118" s="1158"/>
      <c r="T118" s="1158"/>
      <c r="U118" s="1158"/>
      <c r="V118" s="1158"/>
      <c r="W118" s="1158"/>
      <c r="X118" s="1158"/>
      <c r="Y118" s="1158"/>
      <c r="Z118" s="1158"/>
      <c r="AA118" s="1158"/>
    </row>
    <row r="119">
      <c r="A119" s="1158"/>
      <c r="B119" s="1158"/>
      <c r="C119" s="1158"/>
      <c r="D119" s="1158"/>
      <c r="E119" s="1158"/>
      <c r="F119" s="1158"/>
      <c r="G119" s="1158"/>
      <c r="H119" s="1158"/>
      <c r="I119" s="1158"/>
      <c r="J119" s="1158"/>
      <c r="K119" s="1158"/>
      <c r="L119" s="1158"/>
      <c r="M119" s="1158"/>
      <c r="N119" s="1158"/>
      <c r="O119" s="1158"/>
      <c r="P119" s="1158"/>
      <c r="Q119" s="1158"/>
      <c r="R119" s="1158"/>
      <c r="S119" s="1158"/>
      <c r="T119" s="1158"/>
      <c r="U119" s="1158"/>
      <c r="V119" s="1158"/>
      <c r="W119" s="1158"/>
      <c r="X119" s="1158"/>
      <c r="Y119" s="1158"/>
      <c r="Z119" s="1158"/>
      <c r="AA119" s="1158"/>
    </row>
    <row r="120">
      <c r="A120" s="1158"/>
      <c r="B120" s="1158"/>
      <c r="C120" s="1158"/>
      <c r="D120" s="1158"/>
      <c r="E120" s="1158"/>
      <c r="F120" s="1158"/>
      <c r="G120" s="1158"/>
      <c r="H120" s="1158"/>
      <c r="I120" s="1158"/>
      <c r="J120" s="1158"/>
      <c r="K120" s="1158"/>
      <c r="L120" s="1158"/>
      <c r="M120" s="1158"/>
      <c r="N120" s="1158"/>
      <c r="O120" s="1158"/>
      <c r="P120" s="1158"/>
      <c r="Q120" s="1158"/>
      <c r="R120" s="1158"/>
      <c r="S120" s="1158"/>
      <c r="T120" s="1158"/>
      <c r="U120" s="1158"/>
      <c r="V120" s="1158"/>
      <c r="W120" s="1158"/>
      <c r="X120" s="1158"/>
      <c r="Y120" s="1158"/>
      <c r="Z120" s="1158"/>
      <c r="AA120" s="1158"/>
    </row>
    <row r="121">
      <c r="A121" s="1158"/>
      <c r="B121" s="1158"/>
      <c r="C121" s="1158"/>
      <c r="D121" s="1158"/>
      <c r="E121" s="1158"/>
      <c r="F121" s="1158"/>
      <c r="G121" s="1158"/>
      <c r="H121" s="1158"/>
      <c r="I121" s="1158"/>
      <c r="J121" s="1158"/>
      <c r="K121" s="1158"/>
      <c r="L121" s="1158"/>
      <c r="M121" s="1158"/>
      <c r="N121" s="1158"/>
      <c r="O121" s="1158"/>
      <c r="P121" s="1158"/>
      <c r="Q121" s="1158"/>
      <c r="R121" s="1158"/>
      <c r="S121" s="1158"/>
      <c r="T121" s="1158"/>
      <c r="U121" s="1158"/>
      <c r="V121" s="1158"/>
      <c r="W121" s="1158"/>
      <c r="X121" s="1158"/>
      <c r="Y121" s="1158"/>
      <c r="Z121" s="1158"/>
      <c r="AA121" s="1158"/>
    </row>
    <row r="122">
      <c r="A122" s="1158"/>
      <c r="B122" s="1158"/>
      <c r="C122" s="1158"/>
      <c r="D122" s="1158"/>
      <c r="E122" s="1158"/>
      <c r="F122" s="1158"/>
      <c r="G122" s="1158"/>
      <c r="H122" s="1158"/>
      <c r="I122" s="1158"/>
      <c r="J122" s="1158"/>
      <c r="K122" s="1158"/>
      <c r="L122" s="1158"/>
      <c r="M122" s="1158"/>
      <c r="N122" s="1158"/>
      <c r="O122" s="1158"/>
      <c r="P122" s="1158"/>
      <c r="Q122" s="1158"/>
      <c r="R122" s="1158"/>
      <c r="S122" s="1158"/>
      <c r="T122" s="1158"/>
      <c r="U122" s="1158"/>
      <c r="V122" s="1158"/>
      <c r="W122" s="1158"/>
      <c r="X122" s="1158"/>
      <c r="Y122" s="1158"/>
      <c r="Z122" s="1158"/>
      <c r="AA122" s="1158"/>
    </row>
    <row r="123">
      <c r="A123" s="1158"/>
      <c r="B123" s="1158"/>
      <c r="C123" s="1158"/>
      <c r="D123" s="1158"/>
      <c r="E123" s="1158"/>
      <c r="F123" s="1158"/>
      <c r="G123" s="1158"/>
      <c r="H123" s="1158"/>
      <c r="I123" s="1158"/>
      <c r="J123" s="1158"/>
      <c r="K123" s="1158"/>
      <c r="L123" s="1158"/>
      <c r="M123" s="1158"/>
      <c r="N123" s="1158"/>
      <c r="O123" s="1158"/>
      <c r="P123" s="1158"/>
      <c r="Q123" s="1158"/>
      <c r="R123" s="1158"/>
      <c r="S123" s="1158"/>
      <c r="T123" s="1158"/>
      <c r="U123" s="1158"/>
      <c r="V123" s="1158"/>
      <c r="W123" s="1158"/>
      <c r="X123" s="1158"/>
      <c r="Y123" s="1158"/>
      <c r="Z123" s="1158"/>
      <c r="AA123" s="1158"/>
    </row>
    <row r="124">
      <c r="A124" s="1158"/>
      <c r="B124" s="1158"/>
      <c r="C124" s="1158"/>
      <c r="D124" s="1158"/>
      <c r="E124" s="1158"/>
      <c r="F124" s="1158"/>
      <c r="G124" s="1158"/>
      <c r="H124" s="1158"/>
      <c r="I124" s="1158"/>
      <c r="J124" s="1158"/>
      <c r="K124" s="1158"/>
      <c r="L124" s="1158"/>
      <c r="M124" s="1158"/>
      <c r="N124" s="1158"/>
      <c r="O124" s="1158"/>
      <c r="P124" s="1158"/>
      <c r="Q124" s="1158"/>
      <c r="R124" s="1158"/>
      <c r="S124" s="1158"/>
      <c r="T124" s="1158"/>
      <c r="U124" s="1158"/>
      <c r="V124" s="1158"/>
      <c r="W124" s="1158"/>
      <c r="X124" s="1158"/>
      <c r="Y124" s="1158"/>
      <c r="Z124" s="1158"/>
      <c r="AA124" s="1158"/>
    </row>
    <row r="125">
      <c r="A125" s="1158"/>
      <c r="B125" s="1158"/>
      <c r="C125" s="1158"/>
      <c r="D125" s="1158"/>
      <c r="E125" s="1158"/>
      <c r="F125" s="1158"/>
      <c r="G125" s="1158"/>
      <c r="H125" s="1158"/>
      <c r="I125" s="1158"/>
      <c r="J125" s="1158"/>
      <c r="K125" s="1158"/>
      <c r="L125" s="1158"/>
      <c r="M125" s="1158"/>
      <c r="N125" s="1158"/>
      <c r="O125" s="1158"/>
      <c r="P125" s="1158"/>
      <c r="Q125" s="1158"/>
      <c r="R125" s="1158"/>
      <c r="S125" s="1158"/>
      <c r="T125" s="1158"/>
      <c r="U125" s="1158"/>
      <c r="V125" s="1158"/>
      <c r="W125" s="1158"/>
      <c r="X125" s="1158"/>
      <c r="Y125" s="1158"/>
      <c r="Z125" s="1158"/>
      <c r="AA125" s="1158"/>
    </row>
    <row r="126">
      <c r="A126" s="1158"/>
      <c r="B126" s="1158"/>
      <c r="C126" s="1158"/>
      <c r="D126" s="1158"/>
      <c r="E126" s="1158"/>
      <c r="F126" s="1158"/>
      <c r="G126" s="1158"/>
      <c r="H126" s="1158"/>
      <c r="I126" s="1158"/>
      <c r="J126" s="1158"/>
      <c r="K126" s="1158"/>
      <c r="L126" s="1158"/>
      <c r="M126" s="1158"/>
      <c r="N126" s="1158"/>
      <c r="O126" s="1158"/>
      <c r="P126" s="1158"/>
      <c r="Q126" s="1158"/>
      <c r="R126" s="1158"/>
      <c r="S126" s="1158"/>
      <c r="T126" s="1158"/>
      <c r="U126" s="1158"/>
      <c r="V126" s="1158"/>
      <c r="W126" s="1158"/>
      <c r="X126" s="1158"/>
      <c r="Y126" s="1158"/>
      <c r="Z126" s="1158"/>
      <c r="AA126" s="1158"/>
    </row>
    <row r="127">
      <c r="A127" s="1158"/>
      <c r="B127" s="1158"/>
      <c r="C127" s="1158"/>
      <c r="D127" s="1158"/>
      <c r="E127" s="1158"/>
      <c r="F127" s="1158"/>
      <c r="G127" s="1158"/>
      <c r="H127" s="1158"/>
      <c r="I127" s="1158"/>
      <c r="J127" s="1158"/>
      <c r="K127" s="1158"/>
      <c r="L127" s="1158"/>
      <c r="M127" s="1158"/>
      <c r="N127" s="1158"/>
      <c r="O127" s="1158"/>
      <c r="P127" s="1158"/>
      <c r="Q127" s="1158"/>
      <c r="R127" s="1158"/>
      <c r="S127" s="1158"/>
      <c r="T127" s="1158"/>
      <c r="U127" s="1158"/>
      <c r="V127" s="1158"/>
      <c r="W127" s="1158"/>
      <c r="X127" s="1158"/>
      <c r="Y127" s="1158"/>
      <c r="Z127" s="1158"/>
      <c r="AA127" s="1158"/>
    </row>
    <row r="128">
      <c r="A128" s="1158"/>
      <c r="B128" s="1158"/>
      <c r="C128" s="1158"/>
      <c r="D128" s="1158"/>
      <c r="E128" s="1158"/>
      <c r="F128" s="1158"/>
      <c r="G128" s="1158"/>
      <c r="H128" s="1158"/>
      <c r="I128" s="1158"/>
      <c r="J128" s="1158"/>
      <c r="K128" s="1158"/>
      <c r="L128" s="1158"/>
      <c r="M128" s="1158"/>
      <c r="N128" s="1158"/>
      <c r="O128" s="1158"/>
      <c r="P128" s="1158"/>
      <c r="Q128" s="1158"/>
      <c r="R128" s="1158"/>
      <c r="S128" s="1158"/>
      <c r="T128" s="1158"/>
      <c r="U128" s="1158"/>
      <c r="V128" s="1158"/>
      <c r="W128" s="1158"/>
      <c r="X128" s="1158"/>
      <c r="Y128" s="1158"/>
      <c r="Z128" s="1158"/>
      <c r="AA128" s="1158"/>
    </row>
    <row r="129">
      <c r="A129" s="1158"/>
      <c r="B129" s="1158"/>
      <c r="C129" s="1158"/>
      <c r="D129" s="1158"/>
      <c r="E129" s="1158"/>
      <c r="F129" s="1158"/>
      <c r="G129" s="1158"/>
      <c r="H129" s="1158"/>
      <c r="I129" s="1158"/>
      <c r="J129" s="1158"/>
      <c r="K129" s="1158"/>
      <c r="L129" s="1158"/>
      <c r="M129" s="1158"/>
      <c r="N129" s="1158"/>
      <c r="O129" s="1158"/>
      <c r="P129" s="1158"/>
      <c r="Q129" s="1158"/>
      <c r="R129" s="1158"/>
      <c r="S129" s="1158"/>
      <c r="T129" s="1158"/>
      <c r="U129" s="1158"/>
      <c r="V129" s="1158"/>
      <c r="W129" s="1158"/>
      <c r="X129" s="1158"/>
      <c r="Y129" s="1158"/>
      <c r="Z129" s="1158"/>
      <c r="AA129" s="1158"/>
    </row>
    <row r="130">
      <c r="A130" s="1158"/>
      <c r="B130" s="1158"/>
      <c r="C130" s="1158"/>
      <c r="D130" s="1158"/>
      <c r="E130" s="1158"/>
      <c r="F130" s="1158"/>
      <c r="G130" s="1158"/>
      <c r="H130" s="1158"/>
      <c r="I130" s="1158"/>
      <c r="J130" s="1158"/>
      <c r="K130" s="1158"/>
      <c r="L130" s="1158"/>
      <c r="M130" s="1158"/>
      <c r="N130" s="1158"/>
      <c r="O130" s="1158"/>
      <c r="P130" s="1158"/>
      <c r="Q130" s="1158"/>
      <c r="R130" s="1158"/>
      <c r="S130" s="1158"/>
      <c r="T130" s="1158"/>
      <c r="U130" s="1158"/>
      <c r="V130" s="1158"/>
      <c r="W130" s="1158"/>
      <c r="X130" s="1158"/>
      <c r="Y130" s="1158"/>
      <c r="Z130" s="1158"/>
      <c r="AA130" s="1158"/>
    </row>
    <row r="131">
      <c r="A131" s="1158"/>
      <c r="B131" s="1158"/>
      <c r="C131" s="1158"/>
      <c r="D131" s="1158"/>
      <c r="E131" s="1158"/>
      <c r="F131" s="1158"/>
      <c r="G131" s="1158"/>
      <c r="H131" s="1158"/>
      <c r="I131" s="1158"/>
      <c r="J131" s="1158"/>
      <c r="K131" s="1158"/>
      <c r="L131" s="1158"/>
      <c r="M131" s="1158"/>
      <c r="N131" s="1158"/>
      <c r="O131" s="1158"/>
      <c r="P131" s="1158"/>
      <c r="Q131" s="1158"/>
      <c r="R131" s="1158"/>
      <c r="S131" s="1158"/>
      <c r="T131" s="1158"/>
      <c r="U131" s="1158"/>
      <c r="V131" s="1158"/>
      <c r="W131" s="1158"/>
      <c r="X131" s="1158"/>
      <c r="Y131" s="1158"/>
      <c r="Z131" s="1158"/>
      <c r="AA131" s="1158"/>
    </row>
    <row r="132">
      <c r="A132" s="1158"/>
      <c r="B132" s="1158"/>
      <c r="C132" s="1158"/>
      <c r="D132" s="1158"/>
      <c r="E132" s="1158"/>
      <c r="F132" s="1158"/>
      <c r="G132" s="1158"/>
      <c r="H132" s="1158"/>
      <c r="I132" s="1158"/>
      <c r="J132" s="1158"/>
      <c r="K132" s="1158"/>
      <c r="L132" s="1158"/>
      <c r="M132" s="1158"/>
      <c r="N132" s="1158"/>
      <c r="O132" s="1158"/>
      <c r="P132" s="1158"/>
      <c r="Q132" s="1158"/>
      <c r="R132" s="1158"/>
      <c r="S132" s="1158"/>
      <c r="T132" s="1158"/>
      <c r="U132" s="1158"/>
      <c r="V132" s="1158"/>
      <c r="W132" s="1158"/>
      <c r="X132" s="1158"/>
      <c r="Y132" s="1158"/>
      <c r="Z132" s="1158"/>
      <c r="AA132" s="1158"/>
    </row>
    <row r="133">
      <c r="A133" s="1158"/>
      <c r="B133" s="1158"/>
      <c r="C133" s="1158"/>
      <c r="D133" s="1158"/>
      <c r="E133" s="1158"/>
      <c r="F133" s="1158"/>
      <c r="G133" s="1158"/>
      <c r="H133" s="1158"/>
      <c r="I133" s="1158"/>
      <c r="J133" s="1158"/>
      <c r="K133" s="1158"/>
      <c r="L133" s="1158"/>
      <c r="M133" s="1158"/>
      <c r="N133" s="1158"/>
      <c r="O133" s="1158"/>
      <c r="P133" s="1158"/>
      <c r="Q133" s="1158"/>
      <c r="R133" s="1158"/>
      <c r="S133" s="1158"/>
      <c r="T133" s="1158"/>
      <c r="U133" s="1158"/>
      <c r="V133" s="1158"/>
      <c r="W133" s="1158"/>
      <c r="X133" s="1158"/>
      <c r="Y133" s="1158"/>
      <c r="Z133" s="1158"/>
      <c r="AA133" s="1158"/>
    </row>
    <row r="134">
      <c r="A134" s="1158"/>
      <c r="B134" s="1158"/>
      <c r="C134" s="1158"/>
      <c r="D134" s="1158"/>
      <c r="E134" s="1158"/>
      <c r="F134" s="1158"/>
      <c r="G134" s="1158"/>
      <c r="H134" s="1158"/>
      <c r="I134" s="1158"/>
      <c r="J134" s="1158"/>
      <c r="K134" s="1158"/>
      <c r="L134" s="1158"/>
      <c r="M134" s="1158"/>
      <c r="N134" s="1158"/>
      <c r="O134" s="1158"/>
      <c r="P134" s="1158"/>
      <c r="Q134" s="1158"/>
      <c r="R134" s="1158"/>
      <c r="S134" s="1158"/>
      <c r="T134" s="1158"/>
      <c r="U134" s="1158"/>
      <c r="V134" s="1158"/>
      <c r="W134" s="1158"/>
      <c r="X134" s="1158"/>
      <c r="Y134" s="1158"/>
      <c r="Z134" s="1158"/>
      <c r="AA134" s="1158"/>
    </row>
    <row r="135">
      <c r="A135" s="1158"/>
      <c r="B135" s="1158"/>
      <c r="C135" s="1158"/>
      <c r="D135" s="1158"/>
      <c r="E135" s="1158"/>
      <c r="F135" s="1158"/>
      <c r="G135" s="1158"/>
      <c r="H135" s="1158"/>
      <c r="I135" s="1158"/>
      <c r="J135" s="1158"/>
      <c r="K135" s="1158"/>
      <c r="L135" s="1158"/>
      <c r="M135" s="1158"/>
      <c r="N135" s="1158"/>
      <c r="O135" s="1158"/>
      <c r="P135" s="1158"/>
      <c r="Q135" s="1158"/>
      <c r="R135" s="1158"/>
      <c r="S135" s="1158"/>
      <c r="T135" s="1158"/>
      <c r="U135" s="1158"/>
      <c r="V135" s="1158"/>
      <c r="W135" s="1158"/>
      <c r="X135" s="1158"/>
      <c r="Y135" s="1158"/>
      <c r="Z135" s="1158"/>
      <c r="AA135" s="1158"/>
    </row>
    <row r="136">
      <c r="A136" s="1158"/>
      <c r="B136" s="1158"/>
      <c r="C136" s="1158"/>
      <c r="D136" s="1158"/>
      <c r="E136" s="1158"/>
      <c r="F136" s="1158"/>
      <c r="G136" s="1158"/>
      <c r="H136" s="1158"/>
      <c r="I136" s="1158"/>
      <c r="J136" s="1158"/>
      <c r="K136" s="1158"/>
      <c r="L136" s="1158"/>
      <c r="M136" s="1158"/>
      <c r="N136" s="1158"/>
      <c r="O136" s="1158"/>
      <c r="P136" s="1158"/>
      <c r="Q136" s="1158"/>
      <c r="R136" s="1158"/>
      <c r="S136" s="1158"/>
      <c r="T136" s="1158"/>
      <c r="U136" s="1158"/>
      <c r="V136" s="1158"/>
      <c r="W136" s="1158"/>
      <c r="X136" s="1158"/>
      <c r="Y136" s="1158"/>
      <c r="Z136" s="1158"/>
      <c r="AA136" s="1158"/>
    </row>
    <row r="137">
      <c r="A137" s="1158"/>
      <c r="B137" s="1158"/>
      <c r="C137" s="1158"/>
      <c r="D137" s="1158"/>
      <c r="E137" s="1158"/>
      <c r="F137" s="1158"/>
      <c r="G137" s="1158"/>
      <c r="H137" s="1158"/>
      <c r="I137" s="1158"/>
      <c r="J137" s="1158"/>
      <c r="K137" s="1158"/>
      <c r="L137" s="1158"/>
      <c r="M137" s="1158"/>
      <c r="N137" s="1158"/>
      <c r="O137" s="1158"/>
      <c r="P137" s="1158"/>
      <c r="Q137" s="1158"/>
      <c r="R137" s="1158"/>
      <c r="S137" s="1158"/>
      <c r="T137" s="1158"/>
      <c r="U137" s="1158"/>
      <c r="V137" s="1158"/>
      <c r="W137" s="1158"/>
      <c r="X137" s="1158"/>
      <c r="Y137" s="1158"/>
      <c r="Z137" s="1158"/>
      <c r="AA137" s="1158"/>
    </row>
    <row r="138">
      <c r="A138" s="1158"/>
      <c r="B138" s="1158"/>
      <c r="C138" s="1158"/>
      <c r="D138" s="1158"/>
      <c r="E138" s="1158"/>
      <c r="F138" s="1158"/>
      <c r="G138" s="1158"/>
      <c r="H138" s="1158"/>
      <c r="I138" s="1158"/>
      <c r="J138" s="1158"/>
      <c r="K138" s="1158"/>
      <c r="L138" s="1158"/>
      <c r="M138" s="1158"/>
      <c r="N138" s="1158"/>
      <c r="O138" s="1158"/>
      <c r="P138" s="1158"/>
      <c r="Q138" s="1158"/>
      <c r="R138" s="1158"/>
      <c r="S138" s="1158"/>
      <c r="T138" s="1158"/>
      <c r="U138" s="1158"/>
      <c r="V138" s="1158"/>
      <c r="W138" s="1158"/>
      <c r="X138" s="1158"/>
      <c r="Y138" s="1158"/>
      <c r="Z138" s="1158"/>
      <c r="AA138" s="1158"/>
    </row>
    <row r="139">
      <c r="A139" s="1158"/>
      <c r="B139" s="1158"/>
      <c r="C139" s="1158"/>
      <c r="D139" s="1158"/>
      <c r="E139" s="1158"/>
      <c r="F139" s="1158"/>
      <c r="G139" s="1158"/>
      <c r="H139" s="1158"/>
      <c r="I139" s="1158"/>
      <c r="J139" s="1158"/>
      <c r="K139" s="1158"/>
      <c r="L139" s="1158"/>
      <c r="M139" s="1158"/>
      <c r="N139" s="1158"/>
      <c r="O139" s="1158"/>
      <c r="P139" s="1158"/>
      <c r="Q139" s="1158"/>
      <c r="R139" s="1158"/>
      <c r="S139" s="1158"/>
      <c r="T139" s="1158"/>
      <c r="U139" s="1158"/>
      <c r="V139" s="1158"/>
      <c r="W139" s="1158"/>
      <c r="X139" s="1158"/>
      <c r="Y139" s="1158"/>
      <c r="Z139" s="1158"/>
      <c r="AA139" s="1158"/>
    </row>
    <row r="140">
      <c r="A140" s="1158"/>
      <c r="B140" s="1158"/>
      <c r="C140" s="1158"/>
      <c r="D140" s="1158"/>
      <c r="E140" s="1158"/>
      <c r="F140" s="1158"/>
      <c r="G140" s="1158"/>
      <c r="H140" s="1158"/>
      <c r="I140" s="1158"/>
      <c r="J140" s="1158"/>
      <c r="K140" s="1158"/>
      <c r="L140" s="1158"/>
      <c r="M140" s="1158"/>
      <c r="N140" s="1158"/>
      <c r="O140" s="1158"/>
      <c r="P140" s="1158"/>
      <c r="Q140" s="1158"/>
      <c r="R140" s="1158"/>
      <c r="S140" s="1158"/>
      <c r="T140" s="1158"/>
      <c r="U140" s="1158"/>
      <c r="V140" s="1158"/>
      <c r="W140" s="1158"/>
      <c r="X140" s="1158"/>
      <c r="Y140" s="1158"/>
      <c r="Z140" s="1158"/>
      <c r="AA140" s="1158"/>
    </row>
    <row r="141">
      <c r="A141" s="1158"/>
      <c r="B141" s="1158"/>
      <c r="C141" s="1158"/>
      <c r="D141" s="1158"/>
      <c r="E141" s="1158"/>
      <c r="F141" s="1158"/>
      <c r="G141" s="1158"/>
      <c r="H141" s="1158"/>
      <c r="I141" s="1158"/>
      <c r="J141" s="1158"/>
      <c r="K141" s="1158"/>
      <c r="L141" s="1158"/>
      <c r="M141" s="1158"/>
      <c r="N141" s="1158"/>
      <c r="O141" s="1158"/>
      <c r="P141" s="1158"/>
      <c r="Q141" s="1158"/>
      <c r="R141" s="1158"/>
      <c r="S141" s="1158"/>
      <c r="T141" s="1158"/>
      <c r="U141" s="1158"/>
      <c r="V141" s="1158"/>
      <c r="W141" s="1158"/>
      <c r="X141" s="1158"/>
      <c r="Y141" s="1158"/>
      <c r="Z141" s="1158"/>
      <c r="AA141" s="1158"/>
    </row>
    <row r="142">
      <c r="A142" s="1158"/>
      <c r="B142" s="1158"/>
      <c r="C142" s="1158"/>
      <c r="D142" s="1158"/>
      <c r="E142" s="1158"/>
      <c r="F142" s="1158"/>
      <c r="G142" s="1158"/>
      <c r="H142" s="1158"/>
      <c r="I142" s="1158"/>
      <c r="J142" s="1158"/>
      <c r="K142" s="1158"/>
      <c r="L142" s="1158"/>
      <c r="M142" s="1158"/>
      <c r="N142" s="1158"/>
      <c r="O142" s="1158"/>
      <c r="P142" s="1158"/>
      <c r="Q142" s="1158"/>
      <c r="R142" s="1158"/>
      <c r="S142" s="1158"/>
      <c r="T142" s="1158"/>
      <c r="U142" s="1158"/>
      <c r="V142" s="1158"/>
      <c r="W142" s="1158"/>
      <c r="X142" s="1158"/>
      <c r="Y142" s="1158"/>
      <c r="Z142" s="1158"/>
      <c r="AA142" s="1158"/>
    </row>
    <row r="143">
      <c r="A143" s="1158"/>
      <c r="B143" s="1158"/>
      <c r="C143" s="1158"/>
      <c r="D143" s="1158"/>
      <c r="E143" s="1158"/>
      <c r="F143" s="1158"/>
      <c r="G143" s="1158"/>
      <c r="H143" s="1158"/>
      <c r="I143" s="1158"/>
      <c r="J143" s="1158"/>
      <c r="K143" s="1158"/>
      <c r="L143" s="1158"/>
      <c r="M143" s="1158"/>
      <c r="N143" s="1158"/>
      <c r="O143" s="1158"/>
      <c r="P143" s="1158"/>
      <c r="Q143" s="1158"/>
      <c r="R143" s="1158"/>
      <c r="S143" s="1158"/>
      <c r="T143" s="1158"/>
      <c r="U143" s="1158"/>
      <c r="V143" s="1158"/>
      <c r="W143" s="1158"/>
      <c r="X143" s="1158"/>
      <c r="Y143" s="1158"/>
      <c r="Z143" s="1158"/>
      <c r="AA143" s="1158"/>
    </row>
    <row r="144">
      <c r="A144" s="1158"/>
      <c r="B144" s="1158"/>
      <c r="C144" s="1158"/>
      <c r="D144" s="1158"/>
      <c r="E144" s="1158"/>
      <c r="F144" s="1158"/>
      <c r="G144" s="1158"/>
      <c r="H144" s="1158"/>
      <c r="I144" s="1158"/>
      <c r="J144" s="1158"/>
      <c r="K144" s="1158"/>
      <c r="L144" s="1158"/>
      <c r="M144" s="1158"/>
      <c r="N144" s="1158"/>
      <c r="O144" s="1158"/>
      <c r="P144" s="1158"/>
      <c r="Q144" s="1158"/>
      <c r="R144" s="1158"/>
      <c r="S144" s="1158"/>
      <c r="T144" s="1158"/>
      <c r="U144" s="1158"/>
      <c r="V144" s="1158"/>
      <c r="W144" s="1158"/>
      <c r="X144" s="1158"/>
      <c r="Y144" s="1158"/>
      <c r="Z144" s="1158"/>
      <c r="AA144" s="1158"/>
    </row>
    <row r="145">
      <c r="A145" s="1158"/>
      <c r="B145" s="1158"/>
      <c r="C145" s="1158"/>
      <c r="D145" s="1158"/>
      <c r="E145" s="1158"/>
      <c r="F145" s="1158"/>
      <c r="G145" s="1158"/>
      <c r="H145" s="1158"/>
      <c r="I145" s="1158"/>
      <c r="J145" s="1158"/>
      <c r="K145" s="1158"/>
      <c r="L145" s="1158"/>
      <c r="M145" s="1158"/>
      <c r="N145" s="1158"/>
      <c r="O145" s="1158"/>
      <c r="P145" s="1158"/>
      <c r="Q145" s="1158"/>
      <c r="R145" s="1158"/>
      <c r="S145" s="1158"/>
      <c r="T145" s="1158"/>
      <c r="U145" s="1158"/>
      <c r="V145" s="1158"/>
      <c r="W145" s="1158"/>
      <c r="X145" s="1158"/>
      <c r="Y145" s="1158"/>
      <c r="Z145" s="1158"/>
      <c r="AA145" s="1158"/>
    </row>
    <row r="146">
      <c r="A146" s="1158"/>
      <c r="B146" s="1158"/>
      <c r="C146" s="1158"/>
      <c r="D146" s="1158"/>
      <c r="E146" s="1158"/>
      <c r="F146" s="1158"/>
      <c r="G146" s="1158"/>
      <c r="H146" s="1158"/>
      <c r="I146" s="1158"/>
      <c r="J146" s="1158"/>
      <c r="K146" s="1158"/>
      <c r="L146" s="1158"/>
      <c r="M146" s="1158"/>
      <c r="N146" s="1158"/>
      <c r="O146" s="1158"/>
      <c r="P146" s="1158"/>
      <c r="Q146" s="1158"/>
      <c r="R146" s="1158"/>
      <c r="S146" s="1158"/>
      <c r="T146" s="1158"/>
      <c r="U146" s="1158"/>
      <c r="V146" s="1158"/>
      <c r="W146" s="1158"/>
      <c r="X146" s="1158"/>
      <c r="Y146" s="1158"/>
      <c r="Z146" s="1158"/>
      <c r="AA146" s="1158"/>
    </row>
    <row r="147">
      <c r="A147" s="1158"/>
      <c r="B147" s="1158"/>
      <c r="C147" s="1158"/>
      <c r="D147" s="1158"/>
      <c r="E147" s="1158"/>
      <c r="F147" s="1158"/>
      <c r="G147" s="1158"/>
      <c r="H147" s="1158"/>
      <c r="I147" s="1158"/>
      <c r="J147" s="1158"/>
      <c r="K147" s="1158"/>
      <c r="L147" s="1158"/>
      <c r="M147" s="1158"/>
      <c r="N147" s="1158"/>
      <c r="O147" s="1158"/>
      <c r="P147" s="1158"/>
      <c r="Q147" s="1158"/>
      <c r="R147" s="1158"/>
      <c r="S147" s="1158"/>
      <c r="T147" s="1158"/>
      <c r="U147" s="1158"/>
      <c r="V147" s="1158"/>
      <c r="W147" s="1158"/>
      <c r="X147" s="1158"/>
      <c r="Y147" s="1158"/>
      <c r="Z147" s="1158"/>
      <c r="AA147" s="1158"/>
    </row>
    <row r="148">
      <c r="A148" s="1158"/>
      <c r="B148" s="1158"/>
      <c r="C148" s="1158"/>
      <c r="D148" s="1158"/>
      <c r="E148" s="1158"/>
      <c r="F148" s="1158"/>
      <c r="G148" s="1158"/>
      <c r="H148" s="1158"/>
      <c r="I148" s="1158"/>
      <c r="J148" s="1158"/>
      <c r="K148" s="1158"/>
      <c r="L148" s="1158"/>
      <c r="M148" s="1158"/>
      <c r="N148" s="1158"/>
      <c r="O148" s="1158"/>
      <c r="P148" s="1158"/>
      <c r="Q148" s="1158"/>
      <c r="R148" s="1158"/>
      <c r="S148" s="1158"/>
      <c r="T148" s="1158"/>
      <c r="U148" s="1158"/>
      <c r="V148" s="1158"/>
      <c r="W148" s="1158"/>
      <c r="X148" s="1158"/>
      <c r="Y148" s="1158"/>
      <c r="Z148" s="1158"/>
      <c r="AA148" s="1158"/>
    </row>
    <row r="149">
      <c r="A149" s="1158"/>
      <c r="B149" s="1158"/>
      <c r="C149" s="1158"/>
      <c r="D149" s="1158"/>
      <c r="E149" s="1158"/>
      <c r="F149" s="1158"/>
      <c r="G149" s="1158"/>
      <c r="H149" s="1158"/>
      <c r="I149" s="1158"/>
      <c r="J149" s="1158"/>
      <c r="K149" s="1158"/>
      <c r="L149" s="1158"/>
      <c r="M149" s="1158"/>
      <c r="N149" s="1158"/>
      <c r="O149" s="1158"/>
      <c r="P149" s="1158"/>
      <c r="Q149" s="1158"/>
      <c r="R149" s="1158"/>
      <c r="S149" s="1158"/>
      <c r="T149" s="1158"/>
      <c r="U149" s="1158"/>
      <c r="V149" s="1158"/>
      <c r="W149" s="1158"/>
      <c r="X149" s="1158"/>
      <c r="Y149" s="1158"/>
      <c r="Z149" s="1158"/>
      <c r="AA149" s="1158"/>
    </row>
    <row r="150">
      <c r="A150" s="1158"/>
      <c r="B150" s="1158"/>
      <c r="C150" s="1158"/>
      <c r="D150" s="1158"/>
      <c r="E150" s="1158"/>
      <c r="F150" s="1158"/>
      <c r="G150" s="1158"/>
      <c r="H150" s="1158"/>
      <c r="I150" s="1158"/>
      <c r="J150" s="1158"/>
      <c r="K150" s="1158"/>
      <c r="L150" s="1158"/>
      <c r="M150" s="1158"/>
      <c r="N150" s="1158"/>
      <c r="O150" s="1158"/>
      <c r="P150" s="1158"/>
      <c r="Q150" s="1158"/>
      <c r="R150" s="1158"/>
      <c r="S150" s="1158"/>
      <c r="T150" s="1158"/>
      <c r="U150" s="1158"/>
      <c r="V150" s="1158"/>
      <c r="W150" s="1158"/>
      <c r="X150" s="1158"/>
      <c r="Y150" s="1158"/>
      <c r="Z150" s="1158"/>
      <c r="AA150" s="1158"/>
    </row>
    <row r="151">
      <c r="A151" s="1158"/>
      <c r="B151" s="1158"/>
      <c r="C151" s="1158"/>
      <c r="D151" s="1158"/>
      <c r="E151" s="1158"/>
      <c r="F151" s="1158"/>
      <c r="G151" s="1158"/>
      <c r="H151" s="1158"/>
      <c r="I151" s="1158"/>
      <c r="J151" s="1158"/>
      <c r="K151" s="1158"/>
      <c r="L151" s="1158"/>
      <c r="M151" s="1158"/>
      <c r="N151" s="1158"/>
      <c r="O151" s="1158"/>
      <c r="P151" s="1158"/>
      <c r="Q151" s="1158"/>
      <c r="R151" s="1158"/>
      <c r="S151" s="1158"/>
      <c r="T151" s="1158"/>
      <c r="U151" s="1158"/>
      <c r="V151" s="1158"/>
      <c r="W151" s="1158"/>
      <c r="X151" s="1158"/>
      <c r="Y151" s="1158"/>
      <c r="Z151" s="1158"/>
      <c r="AA151" s="1158"/>
    </row>
    <row r="152">
      <c r="A152" s="1158"/>
      <c r="B152" s="1158"/>
      <c r="C152" s="1158"/>
      <c r="D152" s="1158"/>
      <c r="E152" s="1158"/>
      <c r="F152" s="1158"/>
      <c r="G152" s="1158"/>
      <c r="H152" s="1158"/>
      <c r="I152" s="1158"/>
      <c r="J152" s="1158"/>
      <c r="K152" s="1158"/>
      <c r="L152" s="1158"/>
      <c r="M152" s="1158"/>
      <c r="N152" s="1158"/>
      <c r="O152" s="1158"/>
      <c r="P152" s="1158"/>
      <c r="Q152" s="1158"/>
      <c r="R152" s="1158"/>
      <c r="S152" s="1158"/>
      <c r="T152" s="1158"/>
      <c r="U152" s="1158"/>
      <c r="V152" s="1158"/>
      <c r="W152" s="1158"/>
      <c r="X152" s="1158"/>
      <c r="Y152" s="1158"/>
      <c r="Z152" s="1158"/>
      <c r="AA152" s="1158"/>
    </row>
    <row r="153">
      <c r="A153" s="1158"/>
      <c r="B153" s="1158"/>
      <c r="C153" s="1158"/>
      <c r="D153" s="1158"/>
      <c r="E153" s="1158"/>
      <c r="F153" s="1158"/>
      <c r="G153" s="1158"/>
      <c r="H153" s="1158"/>
      <c r="I153" s="1158"/>
      <c r="J153" s="1158"/>
      <c r="K153" s="1158"/>
      <c r="L153" s="1158"/>
      <c r="M153" s="1158"/>
      <c r="N153" s="1158"/>
      <c r="O153" s="1158"/>
      <c r="P153" s="1158"/>
      <c r="Q153" s="1158"/>
      <c r="R153" s="1158"/>
      <c r="S153" s="1158"/>
      <c r="T153" s="1158"/>
      <c r="U153" s="1158"/>
      <c r="V153" s="1158"/>
      <c r="W153" s="1158"/>
      <c r="X153" s="1158"/>
      <c r="Y153" s="1158"/>
      <c r="Z153" s="1158"/>
      <c r="AA153" s="1158"/>
    </row>
    <row r="154">
      <c r="A154" s="1158"/>
      <c r="B154" s="1158"/>
      <c r="C154" s="1158"/>
      <c r="D154" s="1158"/>
      <c r="E154" s="1158"/>
      <c r="F154" s="1158"/>
      <c r="G154" s="1158"/>
      <c r="H154" s="1158"/>
      <c r="I154" s="1158"/>
      <c r="J154" s="1158"/>
      <c r="K154" s="1158"/>
      <c r="L154" s="1158"/>
      <c r="M154" s="1158"/>
      <c r="N154" s="1158"/>
      <c r="O154" s="1158"/>
      <c r="P154" s="1158"/>
      <c r="Q154" s="1158"/>
      <c r="R154" s="1158"/>
      <c r="S154" s="1158"/>
      <c r="T154" s="1158"/>
      <c r="U154" s="1158"/>
      <c r="V154" s="1158"/>
      <c r="W154" s="1158"/>
      <c r="X154" s="1158"/>
      <c r="Y154" s="1158"/>
      <c r="Z154" s="1158"/>
      <c r="AA154" s="1158"/>
    </row>
    <row r="155">
      <c r="A155" s="1158"/>
      <c r="B155" s="1158"/>
      <c r="C155" s="1158"/>
      <c r="D155" s="1158"/>
      <c r="E155" s="1158"/>
      <c r="F155" s="1158"/>
      <c r="G155" s="1158"/>
      <c r="H155" s="1158"/>
      <c r="I155" s="1158"/>
      <c r="J155" s="1158"/>
      <c r="K155" s="1158"/>
      <c r="L155" s="1158"/>
      <c r="M155" s="1158"/>
      <c r="N155" s="1158"/>
      <c r="O155" s="1158"/>
      <c r="P155" s="1158"/>
      <c r="Q155" s="1158"/>
      <c r="R155" s="1158"/>
      <c r="S155" s="1158"/>
      <c r="T155" s="1158"/>
      <c r="U155" s="1158"/>
      <c r="V155" s="1158"/>
      <c r="W155" s="1158"/>
      <c r="X155" s="1158"/>
      <c r="Y155" s="1158"/>
      <c r="Z155" s="1158"/>
      <c r="AA155" s="1158"/>
    </row>
    <row r="156">
      <c r="A156" s="1158"/>
      <c r="B156" s="1158"/>
      <c r="C156" s="1158"/>
      <c r="D156" s="1158"/>
      <c r="E156" s="1158"/>
      <c r="F156" s="1158"/>
      <c r="G156" s="1158"/>
      <c r="H156" s="1158"/>
      <c r="I156" s="1158"/>
      <c r="J156" s="1158"/>
      <c r="K156" s="1158"/>
      <c r="L156" s="1158"/>
      <c r="M156" s="1158"/>
      <c r="N156" s="1158"/>
      <c r="O156" s="1158"/>
      <c r="P156" s="1158"/>
      <c r="Q156" s="1158"/>
      <c r="R156" s="1158"/>
      <c r="S156" s="1158"/>
      <c r="T156" s="1158"/>
      <c r="U156" s="1158"/>
      <c r="V156" s="1158"/>
      <c r="W156" s="1158"/>
      <c r="X156" s="1158"/>
      <c r="Y156" s="1158"/>
      <c r="Z156" s="1158"/>
      <c r="AA156" s="1158"/>
    </row>
    <row r="157">
      <c r="A157" s="1158"/>
      <c r="B157" s="1158"/>
      <c r="C157" s="1158"/>
      <c r="D157" s="1158"/>
      <c r="E157" s="1158"/>
      <c r="F157" s="1158"/>
      <c r="G157" s="1158"/>
      <c r="H157" s="1158"/>
      <c r="I157" s="1158"/>
      <c r="J157" s="1158"/>
      <c r="K157" s="1158"/>
      <c r="L157" s="1158"/>
      <c r="M157" s="1158"/>
      <c r="N157" s="1158"/>
      <c r="O157" s="1158"/>
      <c r="P157" s="1158"/>
      <c r="Q157" s="1158"/>
      <c r="R157" s="1158"/>
      <c r="S157" s="1158"/>
      <c r="T157" s="1158"/>
      <c r="U157" s="1158"/>
      <c r="V157" s="1158"/>
      <c r="W157" s="1158"/>
      <c r="X157" s="1158"/>
      <c r="Y157" s="1158"/>
      <c r="Z157" s="1158"/>
      <c r="AA157" s="1158"/>
    </row>
    <row r="158">
      <c r="A158" s="1158"/>
      <c r="B158" s="1158"/>
      <c r="C158" s="1158"/>
      <c r="D158" s="1158"/>
      <c r="E158" s="1158"/>
      <c r="F158" s="1158"/>
      <c r="G158" s="1158"/>
      <c r="H158" s="1158"/>
      <c r="I158" s="1158"/>
      <c r="J158" s="1158"/>
      <c r="K158" s="1158"/>
      <c r="L158" s="1158"/>
      <c r="M158" s="1158"/>
      <c r="N158" s="1158"/>
      <c r="O158" s="1158"/>
      <c r="P158" s="1158"/>
      <c r="Q158" s="1158"/>
      <c r="R158" s="1158"/>
      <c r="S158" s="1158"/>
      <c r="T158" s="1158"/>
      <c r="U158" s="1158"/>
      <c r="V158" s="1158"/>
      <c r="W158" s="1158"/>
      <c r="X158" s="1158"/>
      <c r="Y158" s="1158"/>
      <c r="Z158" s="1158"/>
      <c r="AA158" s="1158"/>
    </row>
    <row r="159">
      <c r="A159" s="1158"/>
      <c r="B159" s="1158"/>
      <c r="C159" s="1158"/>
      <c r="D159" s="1158"/>
      <c r="E159" s="1158"/>
      <c r="F159" s="1158"/>
      <c r="G159" s="1158"/>
      <c r="H159" s="1158"/>
      <c r="I159" s="1158"/>
      <c r="J159" s="1158"/>
      <c r="K159" s="1158"/>
      <c r="L159" s="1158"/>
      <c r="M159" s="1158"/>
      <c r="N159" s="1158"/>
      <c r="O159" s="1158"/>
      <c r="P159" s="1158"/>
      <c r="Q159" s="1158"/>
      <c r="R159" s="1158"/>
      <c r="S159" s="1158"/>
      <c r="T159" s="1158"/>
      <c r="U159" s="1158"/>
      <c r="V159" s="1158"/>
      <c r="W159" s="1158"/>
      <c r="X159" s="1158"/>
      <c r="Y159" s="1158"/>
      <c r="Z159" s="1158"/>
      <c r="AA159" s="1158"/>
    </row>
    <row r="160">
      <c r="A160" s="1158"/>
      <c r="B160" s="1158"/>
      <c r="C160" s="1158"/>
      <c r="D160" s="1158"/>
      <c r="E160" s="1158"/>
      <c r="F160" s="1158"/>
      <c r="G160" s="1158"/>
      <c r="H160" s="1158"/>
      <c r="I160" s="1158"/>
      <c r="J160" s="1158"/>
      <c r="K160" s="1158"/>
      <c r="L160" s="1158"/>
      <c r="M160" s="1158"/>
      <c r="N160" s="1158"/>
      <c r="O160" s="1158"/>
      <c r="P160" s="1158"/>
      <c r="Q160" s="1158"/>
      <c r="R160" s="1158"/>
      <c r="S160" s="1158"/>
      <c r="T160" s="1158"/>
      <c r="U160" s="1158"/>
      <c r="V160" s="1158"/>
      <c r="W160" s="1158"/>
      <c r="X160" s="1158"/>
      <c r="Y160" s="1158"/>
      <c r="Z160" s="1158"/>
      <c r="AA160" s="1158"/>
    </row>
    <row r="161">
      <c r="A161" s="1158"/>
      <c r="B161" s="1158"/>
      <c r="C161" s="1158"/>
      <c r="D161" s="1158"/>
      <c r="E161" s="1158"/>
      <c r="F161" s="1158"/>
      <c r="G161" s="1158"/>
      <c r="H161" s="1158"/>
      <c r="I161" s="1158"/>
      <c r="J161" s="1158"/>
      <c r="K161" s="1158"/>
      <c r="L161" s="1158"/>
      <c r="M161" s="1158"/>
      <c r="N161" s="1158"/>
      <c r="O161" s="1158"/>
      <c r="P161" s="1158"/>
      <c r="Q161" s="1158"/>
      <c r="R161" s="1158"/>
      <c r="S161" s="1158"/>
      <c r="T161" s="1158"/>
      <c r="U161" s="1158"/>
      <c r="V161" s="1158"/>
      <c r="W161" s="1158"/>
      <c r="X161" s="1158"/>
      <c r="Y161" s="1158"/>
      <c r="Z161" s="1158"/>
      <c r="AA161" s="1158"/>
    </row>
    <row r="162">
      <c r="A162" s="1158"/>
      <c r="B162" s="1158"/>
      <c r="C162" s="1158"/>
      <c r="D162" s="1158"/>
      <c r="E162" s="1158"/>
      <c r="F162" s="1158"/>
      <c r="G162" s="1158"/>
      <c r="H162" s="1158"/>
      <c r="I162" s="1158"/>
      <c r="J162" s="1158"/>
      <c r="K162" s="1158"/>
      <c r="L162" s="1158"/>
      <c r="M162" s="1158"/>
      <c r="N162" s="1158"/>
      <c r="O162" s="1158"/>
      <c r="P162" s="1158"/>
      <c r="Q162" s="1158"/>
      <c r="R162" s="1158"/>
      <c r="S162" s="1158"/>
      <c r="T162" s="1158"/>
      <c r="U162" s="1158"/>
      <c r="V162" s="1158"/>
      <c r="W162" s="1158"/>
      <c r="X162" s="1158"/>
      <c r="Y162" s="1158"/>
      <c r="Z162" s="1158"/>
      <c r="AA162" s="1158"/>
    </row>
    <row r="163">
      <c r="A163" s="1158"/>
      <c r="B163" s="1158"/>
      <c r="C163" s="1158"/>
      <c r="D163" s="1158"/>
      <c r="E163" s="1158"/>
      <c r="F163" s="1158"/>
      <c r="G163" s="1158"/>
      <c r="H163" s="1158"/>
      <c r="I163" s="1158"/>
      <c r="J163" s="1158"/>
      <c r="K163" s="1158"/>
      <c r="L163" s="1158"/>
      <c r="M163" s="1158"/>
      <c r="N163" s="1158"/>
      <c r="O163" s="1158"/>
      <c r="P163" s="1158"/>
      <c r="Q163" s="1158"/>
      <c r="R163" s="1158"/>
      <c r="S163" s="1158"/>
      <c r="T163" s="1158"/>
      <c r="U163" s="1158"/>
      <c r="V163" s="1158"/>
      <c r="W163" s="1158"/>
      <c r="X163" s="1158"/>
      <c r="Y163" s="1158"/>
      <c r="Z163" s="1158"/>
      <c r="AA163" s="1158"/>
    </row>
    <row r="164">
      <c r="A164" s="1158"/>
      <c r="B164" s="1158"/>
      <c r="C164" s="1158"/>
      <c r="D164" s="1158"/>
      <c r="E164" s="1158"/>
      <c r="F164" s="1158"/>
      <c r="G164" s="1158"/>
      <c r="H164" s="1158"/>
      <c r="I164" s="1158"/>
      <c r="J164" s="1158"/>
      <c r="K164" s="1158"/>
      <c r="L164" s="1158"/>
      <c r="M164" s="1158"/>
      <c r="N164" s="1158"/>
      <c r="O164" s="1158"/>
      <c r="P164" s="1158"/>
      <c r="Q164" s="1158"/>
      <c r="R164" s="1158"/>
      <c r="S164" s="1158"/>
      <c r="T164" s="1158"/>
      <c r="U164" s="1158"/>
      <c r="V164" s="1158"/>
      <c r="W164" s="1158"/>
      <c r="X164" s="1158"/>
      <c r="Y164" s="1158"/>
      <c r="Z164" s="1158"/>
      <c r="AA164" s="1158"/>
    </row>
    <row r="165">
      <c r="A165" s="1158"/>
      <c r="B165" s="1158"/>
      <c r="C165" s="1158"/>
      <c r="D165" s="1158"/>
      <c r="E165" s="1158"/>
      <c r="F165" s="1158"/>
      <c r="G165" s="1158"/>
      <c r="H165" s="1158"/>
      <c r="I165" s="1158"/>
      <c r="J165" s="1158"/>
      <c r="K165" s="1158"/>
      <c r="L165" s="1158"/>
      <c r="M165" s="1158"/>
      <c r="N165" s="1158"/>
      <c r="O165" s="1158"/>
      <c r="P165" s="1158"/>
      <c r="Q165" s="1158"/>
      <c r="R165" s="1158"/>
      <c r="S165" s="1158"/>
      <c r="T165" s="1158"/>
      <c r="U165" s="1158"/>
      <c r="V165" s="1158"/>
      <c r="W165" s="1158"/>
      <c r="X165" s="1158"/>
      <c r="Y165" s="1158"/>
      <c r="Z165" s="1158"/>
      <c r="AA165" s="1158"/>
    </row>
    <row r="166">
      <c r="A166" s="1158"/>
      <c r="B166" s="1158"/>
      <c r="C166" s="1158"/>
      <c r="D166" s="1158"/>
      <c r="E166" s="1158"/>
      <c r="F166" s="1158"/>
      <c r="G166" s="1158"/>
      <c r="H166" s="1158"/>
      <c r="I166" s="1158"/>
      <c r="J166" s="1158"/>
      <c r="K166" s="1158"/>
      <c r="L166" s="1158"/>
      <c r="M166" s="1158"/>
      <c r="N166" s="1158"/>
      <c r="O166" s="1158"/>
      <c r="P166" s="1158"/>
      <c r="Q166" s="1158"/>
      <c r="R166" s="1158"/>
      <c r="S166" s="1158"/>
      <c r="T166" s="1158"/>
      <c r="U166" s="1158"/>
      <c r="V166" s="1158"/>
      <c r="W166" s="1158"/>
      <c r="X166" s="1158"/>
      <c r="Y166" s="1158"/>
      <c r="Z166" s="1158"/>
      <c r="AA166" s="1158"/>
    </row>
    <row r="167">
      <c r="A167" s="1158"/>
      <c r="B167" s="1158"/>
      <c r="C167" s="1158"/>
      <c r="D167" s="1158"/>
      <c r="E167" s="1158"/>
      <c r="F167" s="1158"/>
      <c r="G167" s="1158"/>
      <c r="H167" s="1158"/>
      <c r="I167" s="1158"/>
      <c r="J167" s="1158"/>
      <c r="K167" s="1158"/>
      <c r="L167" s="1158"/>
      <c r="M167" s="1158"/>
      <c r="N167" s="1158"/>
      <c r="O167" s="1158"/>
      <c r="P167" s="1158"/>
      <c r="Q167" s="1158"/>
      <c r="R167" s="1158"/>
      <c r="S167" s="1158"/>
      <c r="T167" s="1158"/>
      <c r="U167" s="1158"/>
      <c r="V167" s="1158"/>
      <c r="W167" s="1158"/>
      <c r="X167" s="1158"/>
      <c r="Y167" s="1158"/>
      <c r="Z167" s="1158"/>
      <c r="AA167" s="1158"/>
    </row>
    <row r="168">
      <c r="A168" s="1158"/>
      <c r="B168" s="1158"/>
      <c r="C168" s="1158"/>
      <c r="D168" s="1158"/>
      <c r="E168" s="1158"/>
      <c r="F168" s="1158"/>
      <c r="G168" s="1158"/>
      <c r="H168" s="1158"/>
      <c r="I168" s="1158"/>
      <c r="J168" s="1158"/>
      <c r="K168" s="1158"/>
      <c r="L168" s="1158"/>
      <c r="M168" s="1158"/>
      <c r="N168" s="1158"/>
      <c r="O168" s="1158"/>
      <c r="P168" s="1158"/>
      <c r="Q168" s="1158"/>
      <c r="R168" s="1158"/>
      <c r="S168" s="1158"/>
      <c r="T168" s="1158"/>
      <c r="U168" s="1158"/>
      <c r="V168" s="1158"/>
      <c r="W168" s="1158"/>
      <c r="X168" s="1158"/>
      <c r="Y168" s="1158"/>
      <c r="Z168" s="1158"/>
      <c r="AA168" s="1158"/>
    </row>
    <row r="169">
      <c r="A169" s="1158"/>
      <c r="B169" s="1158"/>
      <c r="C169" s="1158"/>
      <c r="D169" s="1158"/>
      <c r="E169" s="1158"/>
      <c r="F169" s="1158"/>
      <c r="G169" s="1158"/>
      <c r="H169" s="1158"/>
      <c r="I169" s="1158"/>
      <c r="J169" s="1158"/>
      <c r="K169" s="1158"/>
      <c r="L169" s="1158"/>
      <c r="M169" s="1158"/>
      <c r="N169" s="1158"/>
      <c r="O169" s="1158"/>
      <c r="P169" s="1158"/>
      <c r="Q169" s="1158"/>
      <c r="R169" s="1158"/>
      <c r="S169" s="1158"/>
      <c r="T169" s="1158"/>
      <c r="U169" s="1158"/>
      <c r="V169" s="1158"/>
      <c r="W169" s="1158"/>
      <c r="X169" s="1158"/>
      <c r="Y169" s="1158"/>
      <c r="Z169" s="1158"/>
      <c r="AA169" s="1158"/>
    </row>
    <row r="170">
      <c r="A170" s="1158"/>
      <c r="B170" s="1158"/>
      <c r="C170" s="1158"/>
      <c r="D170" s="1158"/>
      <c r="E170" s="1158"/>
      <c r="F170" s="1158"/>
      <c r="G170" s="1158"/>
      <c r="H170" s="1158"/>
      <c r="I170" s="1158"/>
      <c r="J170" s="1158"/>
      <c r="K170" s="1158"/>
      <c r="L170" s="1158"/>
      <c r="M170" s="1158"/>
      <c r="N170" s="1158"/>
      <c r="O170" s="1158"/>
      <c r="P170" s="1158"/>
      <c r="Q170" s="1158"/>
      <c r="R170" s="1158"/>
      <c r="S170" s="1158"/>
      <c r="T170" s="1158"/>
      <c r="U170" s="1158"/>
      <c r="V170" s="1158"/>
      <c r="W170" s="1158"/>
      <c r="X170" s="1158"/>
      <c r="Y170" s="1158"/>
      <c r="Z170" s="1158"/>
      <c r="AA170" s="1158"/>
    </row>
    <row r="171">
      <c r="A171" s="1158"/>
      <c r="B171" s="1158"/>
      <c r="C171" s="1158"/>
      <c r="D171" s="1158"/>
      <c r="E171" s="1158"/>
      <c r="F171" s="1158"/>
      <c r="G171" s="1158"/>
      <c r="H171" s="1158"/>
      <c r="I171" s="1158"/>
      <c r="J171" s="1158"/>
      <c r="K171" s="1158"/>
      <c r="L171" s="1158"/>
      <c r="M171" s="1158"/>
      <c r="N171" s="1158"/>
      <c r="O171" s="1158"/>
      <c r="P171" s="1158"/>
      <c r="Q171" s="1158"/>
      <c r="R171" s="1158"/>
      <c r="S171" s="1158"/>
      <c r="T171" s="1158"/>
      <c r="U171" s="1158"/>
      <c r="V171" s="1158"/>
      <c r="W171" s="1158"/>
      <c r="X171" s="1158"/>
      <c r="Y171" s="1158"/>
      <c r="Z171" s="1158"/>
      <c r="AA171" s="1158"/>
    </row>
    <row r="172">
      <c r="A172" s="1158"/>
      <c r="B172" s="1158"/>
      <c r="C172" s="1158"/>
      <c r="D172" s="1158"/>
      <c r="E172" s="1158"/>
      <c r="F172" s="1158"/>
      <c r="G172" s="1158"/>
      <c r="H172" s="1158"/>
      <c r="I172" s="1158"/>
      <c r="J172" s="1158"/>
      <c r="K172" s="1158"/>
      <c r="L172" s="1158"/>
      <c r="M172" s="1158"/>
      <c r="N172" s="1158"/>
      <c r="O172" s="1158"/>
      <c r="P172" s="1158"/>
      <c r="Q172" s="1158"/>
      <c r="R172" s="1158"/>
      <c r="S172" s="1158"/>
      <c r="T172" s="1158"/>
      <c r="U172" s="1158"/>
      <c r="V172" s="1158"/>
      <c r="W172" s="1158"/>
      <c r="X172" s="1158"/>
      <c r="Y172" s="1158"/>
      <c r="Z172" s="1158"/>
      <c r="AA172" s="1158"/>
    </row>
    <row r="173">
      <c r="A173" s="1158"/>
      <c r="B173" s="1158"/>
      <c r="C173" s="1158"/>
      <c r="D173" s="1158"/>
      <c r="E173" s="1158"/>
      <c r="F173" s="1158"/>
      <c r="G173" s="1158"/>
      <c r="H173" s="1158"/>
      <c r="I173" s="1158"/>
      <c r="J173" s="1158"/>
      <c r="K173" s="1158"/>
      <c r="L173" s="1158"/>
      <c r="M173" s="1158"/>
      <c r="N173" s="1158"/>
      <c r="O173" s="1158"/>
      <c r="P173" s="1158"/>
      <c r="Q173" s="1158"/>
      <c r="R173" s="1158"/>
      <c r="S173" s="1158"/>
      <c r="T173" s="1158"/>
      <c r="U173" s="1158"/>
      <c r="V173" s="1158"/>
      <c r="W173" s="1158"/>
      <c r="X173" s="1158"/>
      <c r="Y173" s="1158"/>
      <c r="Z173" s="1158"/>
      <c r="AA173" s="1158"/>
    </row>
    <row r="174">
      <c r="A174" s="1158"/>
      <c r="B174" s="1158"/>
      <c r="C174" s="1158"/>
      <c r="D174" s="1158"/>
      <c r="E174" s="1158"/>
      <c r="F174" s="1158"/>
      <c r="G174" s="1158"/>
      <c r="H174" s="1158"/>
      <c r="I174" s="1158"/>
      <c r="J174" s="1158"/>
      <c r="K174" s="1158"/>
      <c r="L174" s="1158"/>
      <c r="M174" s="1158"/>
      <c r="N174" s="1158"/>
      <c r="O174" s="1158"/>
      <c r="P174" s="1158"/>
      <c r="Q174" s="1158"/>
      <c r="R174" s="1158"/>
      <c r="S174" s="1158"/>
      <c r="T174" s="1158"/>
      <c r="U174" s="1158"/>
      <c r="V174" s="1158"/>
      <c r="W174" s="1158"/>
      <c r="X174" s="1158"/>
      <c r="Y174" s="1158"/>
      <c r="Z174" s="1158"/>
      <c r="AA174" s="1158"/>
    </row>
    <row r="175">
      <c r="A175" s="1158"/>
      <c r="B175" s="1158"/>
      <c r="C175" s="1158"/>
      <c r="D175" s="1158"/>
      <c r="E175" s="1158"/>
      <c r="F175" s="1158"/>
      <c r="G175" s="1158"/>
      <c r="H175" s="1158"/>
      <c r="I175" s="1158"/>
      <c r="J175" s="1158"/>
      <c r="K175" s="1158"/>
      <c r="L175" s="1158"/>
      <c r="M175" s="1158"/>
      <c r="N175" s="1158"/>
      <c r="O175" s="1158"/>
      <c r="P175" s="1158"/>
      <c r="Q175" s="1158"/>
      <c r="R175" s="1158"/>
      <c r="S175" s="1158"/>
      <c r="T175" s="1158"/>
      <c r="U175" s="1158"/>
      <c r="V175" s="1158"/>
      <c r="W175" s="1158"/>
      <c r="X175" s="1158"/>
      <c r="Y175" s="1158"/>
      <c r="Z175" s="1158"/>
      <c r="AA175" s="1158"/>
    </row>
    <row r="176">
      <c r="A176" s="1158"/>
      <c r="B176" s="1158"/>
      <c r="C176" s="1158"/>
      <c r="D176" s="1158"/>
      <c r="E176" s="1158"/>
      <c r="F176" s="1158"/>
      <c r="G176" s="1158"/>
      <c r="H176" s="1158"/>
      <c r="I176" s="1158"/>
      <c r="J176" s="1158"/>
      <c r="K176" s="1158"/>
      <c r="L176" s="1158"/>
      <c r="M176" s="1158"/>
      <c r="N176" s="1158"/>
      <c r="O176" s="1158"/>
      <c r="P176" s="1158"/>
      <c r="Q176" s="1158"/>
      <c r="R176" s="1158"/>
      <c r="S176" s="1158"/>
      <c r="T176" s="1158"/>
      <c r="U176" s="1158"/>
      <c r="V176" s="1158"/>
      <c r="W176" s="1158"/>
      <c r="X176" s="1158"/>
      <c r="Y176" s="1158"/>
      <c r="Z176" s="1158"/>
      <c r="AA176" s="1158"/>
    </row>
    <row r="177">
      <c r="A177" s="1158"/>
      <c r="B177" s="1158"/>
      <c r="C177" s="1158"/>
      <c r="D177" s="1158"/>
      <c r="E177" s="1158"/>
      <c r="F177" s="1158"/>
      <c r="G177" s="1158"/>
      <c r="H177" s="1158"/>
      <c r="I177" s="1158"/>
      <c r="J177" s="1158"/>
      <c r="K177" s="1158"/>
      <c r="L177" s="1158"/>
      <c r="M177" s="1158"/>
      <c r="N177" s="1158"/>
      <c r="O177" s="1158"/>
      <c r="P177" s="1158"/>
      <c r="Q177" s="1158"/>
      <c r="R177" s="1158"/>
      <c r="S177" s="1158"/>
      <c r="T177" s="1158"/>
      <c r="U177" s="1158"/>
      <c r="V177" s="1158"/>
      <c r="W177" s="1158"/>
      <c r="X177" s="1158"/>
      <c r="Y177" s="1158"/>
      <c r="Z177" s="1158"/>
      <c r="AA177" s="1158"/>
    </row>
    <row r="178">
      <c r="A178" s="1158"/>
      <c r="B178" s="1158"/>
      <c r="C178" s="1158"/>
      <c r="D178" s="1158"/>
      <c r="E178" s="1158"/>
      <c r="F178" s="1158"/>
      <c r="G178" s="1158"/>
      <c r="H178" s="1158"/>
      <c r="I178" s="1158"/>
      <c r="J178" s="1158"/>
      <c r="K178" s="1158"/>
      <c r="L178" s="1158"/>
      <c r="M178" s="1158"/>
      <c r="N178" s="1158"/>
      <c r="O178" s="1158"/>
      <c r="P178" s="1158"/>
      <c r="Q178" s="1158"/>
      <c r="R178" s="1158"/>
      <c r="S178" s="1158"/>
      <c r="T178" s="1158"/>
      <c r="U178" s="1158"/>
      <c r="V178" s="1158"/>
      <c r="W178" s="1158"/>
      <c r="X178" s="1158"/>
      <c r="Y178" s="1158"/>
      <c r="Z178" s="1158"/>
      <c r="AA178" s="1158"/>
    </row>
    <row r="179">
      <c r="A179" s="1158"/>
      <c r="B179" s="1158"/>
      <c r="C179" s="1158"/>
      <c r="D179" s="1158"/>
      <c r="E179" s="1158"/>
      <c r="F179" s="1158"/>
      <c r="G179" s="1158"/>
      <c r="H179" s="1158"/>
      <c r="I179" s="1158"/>
      <c r="J179" s="1158"/>
      <c r="K179" s="1158"/>
      <c r="L179" s="1158"/>
      <c r="M179" s="1158"/>
      <c r="N179" s="1158"/>
      <c r="O179" s="1158"/>
      <c r="P179" s="1158"/>
      <c r="Q179" s="1158"/>
      <c r="R179" s="1158"/>
      <c r="S179" s="1158"/>
      <c r="T179" s="1158"/>
      <c r="U179" s="1158"/>
      <c r="V179" s="1158"/>
      <c r="W179" s="1158"/>
      <c r="X179" s="1158"/>
      <c r="Y179" s="1158"/>
      <c r="Z179" s="1158"/>
      <c r="AA179" s="1158"/>
    </row>
    <row r="180">
      <c r="A180" s="1158"/>
      <c r="B180" s="1158"/>
      <c r="C180" s="1158"/>
      <c r="D180" s="1158"/>
      <c r="E180" s="1158"/>
      <c r="F180" s="1158"/>
      <c r="G180" s="1158"/>
      <c r="H180" s="1158"/>
      <c r="I180" s="1158"/>
      <c r="J180" s="1158"/>
      <c r="K180" s="1158"/>
      <c r="L180" s="1158"/>
      <c r="M180" s="1158"/>
      <c r="N180" s="1158"/>
      <c r="O180" s="1158"/>
      <c r="P180" s="1158"/>
      <c r="Q180" s="1158"/>
      <c r="R180" s="1158"/>
      <c r="S180" s="1158"/>
      <c r="T180" s="1158"/>
      <c r="U180" s="1158"/>
      <c r="V180" s="1158"/>
      <c r="W180" s="1158"/>
      <c r="X180" s="1158"/>
      <c r="Y180" s="1158"/>
      <c r="Z180" s="1158"/>
      <c r="AA180" s="1158"/>
    </row>
    <row r="181">
      <c r="A181" s="1158"/>
      <c r="B181" s="1158"/>
      <c r="C181" s="1158"/>
      <c r="D181" s="1158"/>
      <c r="E181" s="1158"/>
      <c r="F181" s="1158"/>
      <c r="G181" s="1158"/>
      <c r="H181" s="1158"/>
      <c r="I181" s="1158"/>
      <c r="J181" s="1158"/>
      <c r="K181" s="1158"/>
      <c r="L181" s="1158"/>
      <c r="M181" s="1158"/>
      <c r="N181" s="1158"/>
      <c r="O181" s="1158"/>
      <c r="P181" s="1158"/>
      <c r="Q181" s="1158"/>
      <c r="R181" s="1158"/>
      <c r="S181" s="1158"/>
      <c r="T181" s="1158"/>
      <c r="U181" s="1158"/>
      <c r="V181" s="1158"/>
      <c r="W181" s="1158"/>
      <c r="X181" s="1158"/>
      <c r="Y181" s="1158"/>
      <c r="Z181" s="1158"/>
      <c r="AA181" s="1158"/>
    </row>
    <row r="182">
      <c r="A182" s="1158"/>
      <c r="B182" s="1158"/>
      <c r="C182" s="1158"/>
      <c r="D182" s="1158"/>
      <c r="E182" s="1158"/>
      <c r="F182" s="1158"/>
      <c r="G182" s="1158"/>
      <c r="H182" s="1158"/>
      <c r="I182" s="1158"/>
      <c r="J182" s="1158"/>
      <c r="K182" s="1158"/>
      <c r="L182" s="1158"/>
      <c r="M182" s="1158"/>
      <c r="N182" s="1158"/>
      <c r="O182" s="1158"/>
      <c r="P182" s="1158"/>
      <c r="Q182" s="1158"/>
      <c r="R182" s="1158"/>
      <c r="S182" s="1158"/>
      <c r="T182" s="1158"/>
      <c r="U182" s="1158"/>
      <c r="V182" s="1158"/>
      <c r="W182" s="1158"/>
      <c r="X182" s="1158"/>
      <c r="Y182" s="1158"/>
      <c r="Z182" s="1158"/>
      <c r="AA182" s="1158"/>
    </row>
    <row r="183">
      <c r="A183" s="1158"/>
      <c r="B183" s="1158"/>
      <c r="C183" s="1158"/>
      <c r="D183" s="1158"/>
      <c r="E183" s="1158"/>
      <c r="F183" s="1158"/>
      <c r="G183" s="1158"/>
      <c r="H183" s="1158"/>
      <c r="I183" s="1158"/>
      <c r="J183" s="1158"/>
      <c r="K183" s="1158"/>
      <c r="L183" s="1158"/>
      <c r="M183" s="1158"/>
      <c r="N183" s="1158"/>
      <c r="O183" s="1158"/>
      <c r="P183" s="1158"/>
      <c r="Q183" s="1158"/>
      <c r="R183" s="1158"/>
      <c r="S183" s="1158"/>
      <c r="T183" s="1158"/>
      <c r="U183" s="1158"/>
      <c r="V183" s="1158"/>
      <c r="W183" s="1158"/>
      <c r="X183" s="1158"/>
      <c r="Y183" s="1158"/>
      <c r="Z183" s="1158"/>
      <c r="AA183" s="1158"/>
    </row>
    <row r="184">
      <c r="A184" s="1158"/>
      <c r="B184" s="1158"/>
      <c r="C184" s="1158"/>
      <c r="D184" s="1158"/>
      <c r="E184" s="1158"/>
      <c r="F184" s="1158"/>
      <c r="G184" s="1158"/>
      <c r="H184" s="1158"/>
      <c r="I184" s="1158"/>
      <c r="J184" s="1158"/>
      <c r="K184" s="1158"/>
      <c r="L184" s="1158"/>
      <c r="M184" s="1158"/>
      <c r="N184" s="1158"/>
      <c r="O184" s="1158"/>
      <c r="P184" s="1158"/>
      <c r="Q184" s="1158"/>
      <c r="R184" s="1158"/>
      <c r="S184" s="1158"/>
      <c r="T184" s="1158"/>
      <c r="U184" s="1158"/>
      <c r="V184" s="1158"/>
      <c r="W184" s="1158"/>
      <c r="X184" s="1158"/>
      <c r="Y184" s="1158"/>
      <c r="Z184" s="1158"/>
      <c r="AA184" s="1158"/>
    </row>
    <row r="185">
      <c r="A185" s="1158"/>
      <c r="B185" s="1158"/>
      <c r="C185" s="1158"/>
      <c r="D185" s="1158"/>
      <c r="E185" s="1158"/>
      <c r="F185" s="1158"/>
      <c r="G185" s="1158"/>
      <c r="H185" s="1158"/>
      <c r="I185" s="1158"/>
      <c r="J185" s="1158"/>
      <c r="K185" s="1158"/>
      <c r="L185" s="1158"/>
      <c r="M185" s="1158"/>
      <c r="N185" s="1158"/>
      <c r="O185" s="1158"/>
      <c r="P185" s="1158"/>
      <c r="Q185" s="1158"/>
      <c r="R185" s="1158"/>
      <c r="S185" s="1158"/>
      <c r="T185" s="1158"/>
      <c r="U185" s="1158"/>
      <c r="V185" s="1158"/>
      <c r="W185" s="1158"/>
      <c r="X185" s="1158"/>
      <c r="Y185" s="1158"/>
      <c r="Z185" s="1158"/>
      <c r="AA185" s="1158"/>
    </row>
    <row r="186">
      <c r="A186" s="1158"/>
      <c r="B186" s="1158"/>
      <c r="C186" s="1158"/>
      <c r="D186" s="1158"/>
      <c r="E186" s="1158"/>
      <c r="F186" s="1158"/>
      <c r="G186" s="1158"/>
      <c r="H186" s="1158"/>
      <c r="I186" s="1158"/>
      <c r="J186" s="1158"/>
      <c r="K186" s="1158"/>
      <c r="L186" s="1158"/>
      <c r="M186" s="1158"/>
      <c r="N186" s="1158"/>
      <c r="O186" s="1158"/>
      <c r="P186" s="1158"/>
      <c r="Q186" s="1158"/>
      <c r="R186" s="1158"/>
      <c r="S186" s="1158"/>
      <c r="T186" s="1158"/>
      <c r="U186" s="1158"/>
      <c r="V186" s="1158"/>
      <c r="W186" s="1158"/>
      <c r="X186" s="1158"/>
      <c r="Y186" s="1158"/>
      <c r="Z186" s="1158"/>
      <c r="AA186" s="1158"/>
    </row>
    <row r="187">
      <c r="A187" s="1158"/>
      <c r="B187" s="1158"/>
      <c r="C187" s="1158"/>
      <c r="D187" s="1158"/>
      <c r="E187" s="1158"/>
      <c r="F187" s="1158"/>
      <c r="G187" s="1158"/>
      <c r="H187" s="1158"/>
      <c r="I187" s="1158"/>
      <c r="J187" s="1158"/>
      <c r="K187" s="1158"/>
      <c r="L187" s="1158"/>
      <c r="M187" s="1158"/>
      <c r="N187" s="1158"/>
      <c r="O187" s="1158"/>
      <c r="P187" s="1158"/>
      <c r="Q187" s="1158"/>
      <c r="R187" s="1158"/>
      <c r="S187" s="1158"/>
      <c r="T187" s="1158"/>
      <c r="U187" s="1158"/>
      <c r="V187" s="1158"/>
      <c r="W187" s="1158"/>
      <c r="X187" s="1158"/>
      <c r="Y187" s="1158"/>
      <c r="Z187" s="1158"/>
      <c r="AA187" s="1158"/>
    </row>
    <row r="188">
      <c r="A188" s="1158"/>
      <c r="B188" s="1158"/>
      <c r="C188" s="1158"/>
      <c r="D188" s="1158"/>
      <c r="E188" s="1158"/>
      <c r="F188" s="1158"/>
      <c r="G188" s="1158"/>
      <c r="H188" s="1158"/>
      <c r="I188" s="1158"/>
      <c r="J188" s="1158"/>
      <c r="K188" s="1158"/>
      <c r="L188" s="1158"/>
      <c r="M188" s="1158"/>
      <c r="N188" s="1158"/>
      <c r="O188" s="1158"/>
      <c r="P188" s="1158"/>
      <c r="Q188" s="1158"/>
      <c r="R188" s="1158"/>
      <c r="S188" s="1158"/>
      <c r="T188" s="1158"/>
      <c r="U188" s="1158"/>
      <c r="V188" s="1158"/>
      <c r="W188" s="1158"/>
      <c r="X188" s="1158"/>
      <c r="Y188" s="1158"/>
      <c r="Z188" s="1158"/>
      <c r="AA188" s="1158"/>
    </row>
    <row r="189">
      <c r="A189" s="1158"/>
      <c r="B189" s="1158"/>
      <c r="C189" s="1158"/>
      <c r="D189" s="1158"/>
      <c r="E189" s="1158"/>
      <c r="F189" s="1158"/>
      <c r="G189" s="1158"/>
      <c r="H189" s="1158"/>
      <c r="I189" s="1158"/>
      <c r="J189" s="1158"/>
      <c r="K189" s="1158"/>
      <c r="L189" s="1158"/>
      <c r="M189" s="1158"/>
      <c r="N189" s="1158"/>
      <c r="O189" s="1158"/>
      <c r="P189" s="1158"/>
      <c r="Q189" s="1158"/>
      <c r="R189" s="1158"/>
      <c r="S189" s="1158"/>
      <c r="T189" s="1158"/>
      <c r="U189" s="1158"/>
      <c r="V189" s="1158"/>
      <c r="W189" s="1158"/>
      <c r="X189" s="1158"/>
      <c r="Y189" s="1158"/>
      <c r="Z189" s="1158"/>
      <c r="AA189" s="1158"/>
    </row>
    <row r="190">
      <c r="A190" s="1158"/>
      <c r="B190" s="1158"/>
      <c r="C190" s="1158"/>
      <c r="D190" s="1158"/>
      <c r="E190" s="1158"/>
      <c r="F190" s="1158"/>
      <c r="G190" s="1158"/>
      <c r="H190" s="1158"/>
      <c r="I190" s="1158"/>
      <c r="J190" s="1158"/>
      <c r="K190" s="1158"/>
      <c r="L190" s="1158"/>
      <c r="M190" s="1158"/>
      <c r="N190" s="1158"/>
      <c r="O190" s="1158"/>
      <c r="P190" s="1158"/>
      <c r="Q190" s="1158"/>
      <c r="R190" s="1158"/>
      <c r="S190" s="1158"/>
      <c r="T190" s="1158"/>
      <c r="U190" s="1158"/>
      <c r="V190" s="1158"/>
      <c r="W190" s="1158"/>
      <c r="X190" s="1158"/>
      <c r="Y190" s="1158"/>
      <c r="Z190" s="1158"/>
      <c r="AA190" s="1158"/>
    </row>
    <row r="191">
      <c r="A191" s="1158"/>
      <c r="B191" s="1158"/>
      <c r="C191" s="1158"/>
      <c r="D191" s="1158"/>
      <c r="E191" s="1158"/>
      <c r="F191" s="1158"/>
      <c r="G191" s="1158"/>
      <c r="H191" s="1158"/>
      <c r="I191" s="1158"/>
      <c r="J191" s="1158"/>
      <c r="K191" s="1158"/>
      <c r="L191" s="1158"/>
      <c r="M191" s="1158"/>
      <c r="N191" s="1158"/>
      <c r="O191" s="1158"/>
      <c r="P191" s="1158"/>
      <c r="Q191" s="1158"/>
      <c r="R191" s="1158"/>
      <c r="S191" s="1158"/>
      <c r="T191" s="1158"/>
      <c r="U191" s="1158"/>
      <c r="V191" s="1158"/>
      <c r="W191" s="1158"/>
      <c r="X191" s="1158"/>
      <c r="Y191" s="1158"/>
      <c r="Z191" s="1158"/>
      <c r="AA191" s="1158"/>
    </row>
    <row r="192">
      <c r="A192" s="1158"/>
      <c r="B192" s="1158"/>
      <c r="C192" s="1158"/>
      <c r="D192" s="1158"/>
      <c r="E192" s="1158"/>
      <c r="F192" s="1158"/>
      <c r="G192" s="1158"/>
      <c r="H192" s="1158"/>
      <c r="I192" s="1158"/>
      <c r="J192" s="1158"/>
      <c r="K192" s="1158"/>
      <c r="L192" s="1158"/>
      <c r="M192" s="1158"/>
      <c r="N192" s="1158"/>
      <c r="O192" s="1158"/>
      <c r="P192" s="1158"/>
      <c r="Q192" s="1158"/>
      <c r="R192" s="1158"/>
      <c r="S192" s="1158"/>
      <c r="T192" s="1158"/>
      <c r="U192" s="1158"/>
      <c r="V192" s="1158"/>
      <c r="W192" s="1158"/>
      <c r="X192" s="1158"/>
      <c r="Y192" s="1158"/>
      <c r="Z192" s="1158"/>
      <c r="AA192" s="1158"/>
    </row>
    <row r="193">
      <c r="A193" s="1158"/>
      <c r="B193" s="1158"/>
      <c r="C193" s="1158"/>
      <c r="D193" s="1158"/>
      <c r="E193" s="1158"/>
      <c r="F193" s="1158"/>
      <c r="G193" s="1158"/>
      <c r="H193" s="1158"/>
      <c r="I193" s="1158"/>
      <c r="J193" s="1158"/>
      <c r="K193" s="1158"/>
      <c r="L193" s="1158"/>
      <c r="M193" s="1158"/>
      <c r="N193" s="1158"/>
      <c r="O193" s="1158"/>
      <c r="P193" s="1158"/>
      <c r="Q193" s="1158"/>
      <c r="R193" s="1158"/>
      <c r="S193" s="1158"/>
      <c r="T193" s="1158"/>
      <c r="U193" s="1158"/>
      <c r="V193" s="1158"/>
      <c r="W193" s="1158"/>
      <c r="X193" s="1158"/>
      <c r="Y193" s="1158"/>
      <c r="Z193" s="1158"/>
      <c r="AA193" s="1158"/>
    </row>
    <row r="194">
      <c r="A194" s="1158"/>
      <c r="B194" s="1158"/>
      <c r="C194" s="1158"/>
      <c r="D194" s="1158"/>
      <c r="E194" s="1158"/>
      <c r="F194" s="1158"/>
      <c r="G194" s="1158"/>
      <c r="H194" s="1158"/>
      <c r="I194" s="1158"/>
      <c r="J194" s="1158"/>
      <c r="K194" s="1158"/>
      <c r="L194" s="1158"/>
      <c r="M194" s="1158"/>
      <c r="N194" s="1158"/>
      <c r="O194" s="1158"/>
      <c r="P194" s="1158"/>
      <c r="Q194" s="1158"/>
      <c r="R194" s="1158"/>
      <c r="S194" s="1158"/>
      <c r="T194" s="1158"/>
      <c r="U194" s="1158"/>
      <c r="V194" s="1158"/>
      <c r="W194" s="1158"/>
      <c r="X194" s="1158"/>
      <c r="Y194" s="1158"/>
      <c r="Z194" s="1158"/>
      <c r="AA194" s="1158"/>
    </row>
    <row r="195">
      <c r="A195" s="1158"/>
      <c r="B195" s="1158"/>
      <c r="C195" s="1158"/>
      <c r="D195" s="1158"/>
      <c r="E195" s="1158"/>
      <c r="F195" s="1158"/>
      <c r="G195" s="1158"/>
      <c r="H195" s="1158"/>
      <c r="I195" s="1158"/>
      <c r="J195" s="1158"/>
      <c r="K195" s="1158"/>
      <c r="L195" s="1158"/>
      <c r="M195" s="1158"/>
      <c r="N195" s="1158"/>
      <c r="O195" s="1158"/>
      <c r="P195" s="1158"/>
      <c r="Q195" s="1158"/>
      <c r="R195" s="1158"/>
      <c r="S195" s="1158"/>
      <c r="T195" s="1158"/>
      <c r="U195" s="1158"/>
      <c r="V195" s="1158"/>
      <c r="W195" s="1158"/>
      <c r="X195" s="1158"/>
      <c r="Y195" s="1158"/>
      <c r="Z195" s="1158"/>
      <c r="AA195" s="1158"/>
    </row>
    <row r="196">
      <c r="A196" s="1158"/>
      <c r="B196" s="1158"/>
      <c r="C196" s="1158"/>
      <c r="D196" s="1158"/>
      <c r="E196" s="1158"/>
      <c r="F196" s="1158"/>
      <c r="G196" s="1158"/>
      <c r="H196" s="1158"/>
      <c r="I196" s="1158"/>
      <c r="J196" s="1158"/>
      <c r="K196" s="1158"/>
      <c r="L196" s="1158"/>
      <c r="M196" s="1158"/>
      <c r="N196" s="1158"/>
      <c r="O196" s="1158"/>
      <c r="P196" s="1158"/>
      <c r="Q196" s="1158"/>
      <c r="R196" s="1158"/>
      <c r="S196" s="1158"/>
      <c r="T196" s="1158"/>
      <c r="U196" s="1158"/>
      <c r="V196" s="1158"/>
      <c r="W196" s="1158"/>
      <c r="X196" s="1158"/>
      <c r="Y196" s="1158"/>
      <c r="Z196" s="1158"/>
      <c r="AA196" s="1158"/>
    </row>
    <row r="197">
      <c r="A197" s="1158"/>
      <c r="B197" s="1158"/>
      <c r="C197" s="1158"/>
      <c r="D197" s="1158"/>
      <c r="E197" s="1158"/>
      <c r="F197" s="1158"/>
      <c r="G197" s="1158"/>
      <c r="H197" s="1158"/>
      <c r="I197" s="1158"/>
      <c r="J197" s="1158"/>
      <c r="K197" s="1158"/>
      <c r="L197" s="1158"/>
      <c r="M197" s="1158"/>
      <c r="N197" s="1158"/>
      <c r="O197" s="1158"/>
      <c r="P197" s="1158"/>
      <c r="Q197" s="1158"/>
      <c r="R197" s="1158"/>
      <c r="S197" s="1158"/>
      <c r="T197" s="1158"/>
      <c r="U197" s="1158"/>
      <c r="V197" s="1158"/>
      <c r="W197" s="1158"/>
      <c r="X197" s="1158"/>
      <c r="Y197" s="1158"/>
      <c r="Z197" s="1158"/>
      <c r="AA197" s="1158"/>
    </row>
    <row r="198">
      <c r="A198" s="1158"/>
      <c r="B198" s="1158"/>
      <c r="C198" s="1158"/>
      <c r="D198" s="1158"/>
      <c r="E198" s="1158"/>
      <c r="F198" s="1158"/>
      <c r="G198" s="1158"/>
      <c r="H198" s="1158"/>
      <c r="I198" s="1158"/>
      <c r="J198" s="1158"/>
      <c r="K198" s="1158"/>
      <c r="L198" s="1158"/>
      <c r="M198" s="1158"/>
      <c r="N198" s="1158"/>
      <c r="O198" s="1158"/>
      <c r="P198" s="1158"/>
      <c r="Q198" s="1158"/>
      <c r="R198" s="1158"/>
      <c r="S198" s="1158"/>
      <c r="T198" s="1158"/>
      <c r="U198" s="1158"/>
      <c r="V198" s="1158"/>
      <c r="W198" s="1158"/>
      <c r="X198" s="1158"/>
      <c r="Y198" s="1158"/>
      <c r="Z198" s="1158"/>
      <c r="AA198" s="1158"/>
    </row>
    <row r="199">
      <c r="A199" s="1158"/>
      <c r="B199" s="1158"/>
      <c r="C199" s="1158"/>
      <c r="D199" s="1158"/>
      <c r="E199" s="1158"/>
      <c r="F199" s="1158"/>
      <c r="G199" s="1158"/>
      <c r="H199" s="1158"/>
      <c r="I199" s="1158"/>
      <c r="J199" s="1158"/>
      <c r="K199" s="1158"/>
      <c r="L199" s="1158"/>
      <c r="M199" s="1158"/>
      <c r="N199" s="1158"/>
      <c r="O199" s="1158"/>
      <c r="P199" s="1158"/>
      <c r="Q199" s="1158"/>
      <c r="R199" s="1158"/>
      <c r="S199" s="1158"/>
      <c r="T199" s="1158"/>
      <c r="U199" s="1158"/>
      <c r="V199" s="1158"/>
      <c r="W199" s="1158"/>
      <c r="X199" s="1158"/>
      <c r="Y199" s="1158"/>
      <c r="Z199" s="1158"/>
      <c r="AA199" s="1158"/>
    </row>
    <row r="200">
      <c r="A200" s="1158"/>
      <c r="B200" s="1158"/>
      <c r="C200" s="1158"/>
      <c r="D200" s="1158"/>
      <c r="E200" s="1158"/>
      <c r="F200" s="1158"/>
      <c r="G200" s="1158"/>
      <c r="H200" s="1158"/>
      <c r="I200" s="1158"/>
      <c r="J200" s="1158"/>
      <c r="K200" s="1158"/>
      <c r="L200" s="1158"/>
      <c r="M200" s="1158"/>
      <c r="N200" s="1158"/>
      <c r="O200" s="1158"/>
      <c r="P200" s="1158"/>
      <c r="Q200" s="1158"/>
      <c r="R200" s="1158"/>
      <c r="S200" s="1158"/>
      <c r="T200" s="1158"/>
      <c r="U200" s="1158"/>
      <c r="V200" s="1158"/>
      <c r="W200" s="1158"/>
      <c r="X200" s="1158"/>
      <c r="Y200" s="1158"/>
      <c r="Z200" s="1158"/>
      <c r="AA200" s="1158"/>
    </row>
    <row r="201">
      <c r="A201" s="1158"/>
      <c r="B201" s="1158"/>
      <c r="C201" s="1158"/>
      <c r="D201" s="1158"/>
      <c r="E201" s="1158"/>
      <c r="F201" s="1158"/>
      <c r="G201" s="1158"/>
      <c r="H201" s="1158"/>
      <c r="I201" s="1158"/>
      <c r="J201" s="1158"/>
      <c r="K201" s="1158"/>
      <c r="L201" s="1158"/>
      <c r="M201" s="1158"/>
      <c r="N201" s="1158"/>
      <c r="O201" s="1158"/>
      <c r="P201" s="1158"/>
      <c r="Q201" s="1158"/>
      <c r="R201" s="1158"/>
      <c r="S201" s="1158"/>
      <c r="T201" s="1158"/>
      <c r="U201" s="1158"/>
      <c r="V201" s="1158"/>
      <c r="W201" s="1158"/>
      <c r="X201" s="1158"/>
      <c r="Y201" s="1158"/>
      <c r="Z201" s="1158"/>
      <c r="AA201" s="1158"/>
    </row>
    <row r="202">
      <c r="A202" s="1158"/>
      <c r="B202" s="1158"/>
      <c r="C202" s="1158"/>
      <c r="D202" s="1158"/>
      <c r="E202" s="1158"/>
      <c r="F202" s="1158"/>
      <c r="G202" s="1158"/>
      <c r="H202" s="1158"/>
      <c r="I202" s="1158"/>
      <c r="J202" s="1158"/>
      <c r="K202" s="1158"/>
      <c r="L202" s="1158"/>
      <c r="M202" s="1158"/>
      <c r="N202" s="1158"/>
      <c r="O202" s="1158"/>
      <c r="P202" s="1158"/>
      <c r="Q202" s="1158"/>
      <c r="R202" s="1158"/>
      <c r="S202" s="1158"/>
      <c r="T202" s="1158"/>
      <c r="U202" s="1158"/>
      <c r="V202" s="1158"/>
      <c r="W202" s="1158"/>
      <c r="X202" s="1158"/>
      <c r="Y202" s="1158"/>
      <c r="Z202" s="1158"/>
      <c r="AA202" s="1158"/>
    </row>
    <row r="203">
      <c r="A203" s="1158"/>
      <c r="B203" s="1158"/>
      <c r="C203" s="1158"/>
      <c r="D203" s="1158"/>
      <c r="E203" s="1158"/>
      <c r="F203" s="1158"/>
      <c r="G203" s="1158"/>
      <c r="H203" s="1158"/>
      <c r="I203" s="1158"/>
      <c r="J203" s="1158"/>
      <c r="K203" s="1158"/>
      <c r="L203" s="1158"/>
      <c r="M203" s="1158"/>
      <c r="N203" s="1158"/>
      <c r="O203" s="1158"/>
      <c r="P203" s="1158"/>
      <c r="Q203" s="1158"/>
      <c r="R203" s="1158"/>
      <c r="S203" s="1158"/>
      <c r="T203" s="1158"/>
      <c r="U203" s="1158"/>
      <c r="V203" s="1158"/>
      <c r="W203" s="1158"/>
      <c r="X203" s="1158"/>
      <c r="Y203" s="1158"/>
      <c r="Z203" s="1158"/>
      <c r="AA203" s="1158"/>
    </row>
    <row r="204">
      <c r="A204" s="1158"/>
      <c r="B204" s="1158"/>
      <c r="C204" s="1158"/>
      <c r="D204" s="1158"/>
      <c r="E204" s="1158"/>
      <c r="F204" s="1158"/>
      <c r="G204" s="1158"/>
      <c r="H204" s="1158"/>
      <c r="I204" s="1158"/>
      <c r="J204" s="1158"/>
      <c r="K204" s="1158"/>
      <c r="L204" s="1158"/>
      <c r="M204" s="1158"/>
      <c r="N204" s="1158"/>
      <c r="O204" s="1158"/>
      <c r="P204" s="1158"/>
      <c r="Q204" s="1158"/>
      <c r="R204" s="1158"/>
      <c r="S204" s="1158"/>
      <c r="T204" s="1158"/>
      <c r="U204" s="1158"/>
      <c r="V204" s="1158"/>
      <c r="W204" s="1158"/>
      <c r="X204" s="1158"/>
      <c r="Y204" s="1158"/>
      <c r="Z204" s="1158"/>
      <c r="AA204" s="1158"/>
    </row>
    <row r="205">
      <c r="A205" s="1158"/>
      <c r="B205" s="1158"/>
      <c r="C205" s="1158"/>
      <c r="D205" s="1158"/>
      <c r="E205" s="1158"/>
      <c r="F205" s="1158"/>
      <c r="G205" s="1158"/>
      <c r="H205" s="1158"/>
      <c r="I205" s="1158"/>
      <c r="J205" s="1158"/>
      <c r="K205" s="1158"/>
      <c r="L205" s="1158"/>
      <c r="M205" s="1158"/>
      <c r="N205" s="1158"/>
      <c r="O205" s="1158"/>
      <c r="P205" s="1158"/>
      <c r="Q205" s="1158"/>
      <c r="R205" s="1158"/>
      <c r="S205" s="1158"/>
      <c r="T205" s="1158"/>
      <c r="U205" s="1158"/>
      <c r="V205" s="1158"/>
      <c r="W205" s="1158"/>
      <c r="X205" s="1158"/>
      <c r="Y205" s="1158"/>
      <c r="Z205" s="1158"/>
      <c r="AA205" s="1158"/>
    </row>
    <row r="206">
      <c r="A206" s="1158"/>
      <c r="B206" s="1158"/>
      <c r="C206" s="1158"/>
      <c r="D206" s="1158"/>
      <c r="E206" s="1158"/>
      <c r="F206" s="1158"/>
      <c r="G206" s="1158"/>
      <c r="H206" s="1158"/>
      <c r="I206" s="1158"/>
      <c r="J206" s="1158"/>
      <c r="K206" s="1158"/>
      <c r="L206" s="1158"/>
      <c r="M206" s="1158"/>
      <c r="N206" s="1158"/>
      <c r="O206" s="1158"/>
      <c r="P206" s="1158"/>
      <c r="Q206" s="1158"/>
      <c r="R206" s="1158"/>
      <c r="S206" s="1158"/>
      <c r="T206" s="1158"/>
      <c r="U206" s="1158"/>
      <c r="V206" s="1158"/>
      <c r="W206" s="1158"/>
      <c r="X206" s="1158"/>
      <c r="Y206" s="1158"/>
      <c r="Z206" s="1158"/>
      <c r="AA206" s="1158"/>
    </row>
    <row r="207">
      <c r="A207" s="1158"/>
      <c r="B207" s="1158"/>
      <c r="C207" s="1158"/>
      <c r="D207" s="1158"/>
      <c r="E207" s="1158"/>
      <c r="F207" s="1158"/>
      <c r="G207" s="1158"/>
      <c r="H207" s="1158"/>
      <c r="I207" s="1158"/>
      <c r="J207" s="1158"/>
      <c r="K207" s="1158"/>
      <c r="L207" s="1158"/>
      <c r="M207" s="1158"/>
      <c r="N207" s="1158"/>
      <c r="O207" s="1158"/>
      <c r="P207" s="1158"/>
      <c r="Q207" s="1158"/>
      <c r="R207" s="1158"/>
      <c r="S207" s="1158"/>
      <c r="T207" s="1158"/>
      <c r="U207" s="1158"/>
      <c r="V207" s="1158"/>
      <c r="W207" s="1158"/>
      <c r="X207" s="1158"/>
      <c r="Y207" s="1158"/>
      <c r="Z207" s="1158"/>
      <c r="AA207" s="1158"/>
    </row>
    <row r="208">
      <c r="A208" s="1158"/>
      <c r="B208" s="1158"/>
      <c r="C208" s="1158"/>
      <c r="D208" s="1158"/>
      <c r="E208" s="1158"/>
      <c r="F208" s="1158"/>
      <c r="G208" s="1158"/>
      <c r="H208" s="1158"/>
      <c r="I208" s="1158"/>
      <c r="J208" s="1158"/>
      <c r="K208" s="1158"/>
      <c r="L208" s="1158"/>
      <c r="M208" s="1158"/>
      <c r="N208" s="1158"/>
      <c r="O208" s="1158"/>
      <c r="P208" s="1158"/>
      <c r="Q208" s="1158"/>
      <c r="R208" s="1158"/>
      <c r="S208" s="1158"/>
      <c r="T208" s="1158"/>
      <c r="U208" s="1158"/>
      <c r="V208" s="1158"/>
      <c r="W208" s="1158"/>
      <c r="X208" s="1158"/>
      <c r="Y208" s="1158"/>
      <c r="Z208" s="1158"/>
      <c r="AA208" s="1158"/>
    </row>
    <row r="209">
      <c r="A209" s="1158"/>
      <c r="B209" s="1158"/>
      <c r="C209" s="1158"/>
      <c r="D209" s="1158"/>
      <c r="E209" s="1158"/>
      <c r="F209" s="1158"/>
      <c r="G209" s="1158"/>
      <c r="H209" s="1158"/>
      <c r="I209" s="1158"/>
      <c r="J209" s="1158"/>
      <c r="K209" s="1158"/>
      <c r="L209" s="1158"/>
      <c r="M209" s="1158"/>
      <c r="N209" s="1158"/>
      <c r="O209" s="1158"/>
      <c r="P209" s="1158"/>
      <c r="Q209" s="1158"/>
      <c r="R209" s="1158"/>
      <c r="S209" s="1158"/>
      <c r="T209" s="1158"/>
      <c r="U209" s="1158"/>
      <c r="V209" s="1158"/>
      <c r="W209" s="1158"/>
      <c r="X209" s="1158"/>
      <c r="Y209" s="1158"/>
      <c r="Z209" s="1158"/>
      <c r="AA209" s="1158"/>
    </row>
    <row r="210">
      <c r="A210" s="1158"/>
      <c r="B210" s="1158"/>
      <c r="C210" s="1158"/>
      <c r="D210" s="1158"/>
      <c r="E210" s="1158"/>
      <c r="F210" s="1158"/>
      <c r="G210" s="1158"/>
      <c r="H210" s="1158"/>
      <c r="I210" s="1158"/>
      <c r="J210" s="1158"/>
      <c r="K210" s="1158"/>
      <c r="L210" s="1158"/>
      <c r="M210" s="1158"/>
      <c r="N210" s="1158"/>
      <c r="O210" s="1158"/>
      <c r="P210" s="1158"/>
      <c r="Q210" s="1158"/>
      <c r="R210" s="1158"/>
      <c r="S210" s="1158"/>
      <c r="T210" s="1158"/>
      <c r="U210" s="1158"/>
      <c r="V210" s="1158"/>
      <c r="W210" s="1158"/>
      <c r="X210" s="1158"/>
      <c r="Y210" s="1158"/>
      <c r="Z210" s="1158"/>
      <c r="AA210" s="1158"/>
    </row>
    <row r="211">
      <c r="A211" s="1158"/>
      <c r="B211" s="1158"/>
      <c r="C211" s="1158"/>
      <c r="D211" s="1158"/>
      <c r="E211" s="1158"/>
      <c r="F211" s="1158"/>
      <c r="G211" s="1158"/>
      <c r="H211" s="1158"/>
      <c r="I211" s="1158"/>
      <c r="J211" s="1158"/>
      <c r="K211" s="1158"/>
      <c r="L211" s="1158"/>
      <c r="M211" s="1158"/>
      <c r="N211" s="1158"/>
      <c r="O211" s="1158"/>
      <c r="P211" s="1158"/>
      <c r="Q211" s="1158"/>
      <c r="R211" s="1158"/>
      <c r="S211" s="1158"/>
      <c r="T211" s="1158"/>
      <c r="U211" s="1158"/>
      <c r="V211" s="1158"/>
      <c r="W211" s="1158"/>
      <c r="X211" s="1158"/>
      <c r="Y211" s="1158"/>
      <c r="Z211" s="1158"/>
      <c r="AA211" s="1158"/>
    </row>
    <row r="212">
      <c r="A212" s="1158"/>
      <c r="B212" s="1158"/>
      <c r="C212" s="1158"/>
      <c r="D212" s="1158"/>
      <c r="E212" s="1158"/>
      <c r="F212" s="1158"/>
      <c r="G212" s="1158"/>
      <c r="H212" s="1158"/>
      <c r="I212" s="1158"/>
      <c r="J212" s="1158"/>
      <c r="K212" s="1158"/>
      <c r="L212" s="1158"/>
      <c r="M212" s="1158"/>
      <c r="N212" s="1158"/>
      <c r="O212" s="1158"/>
      <c r="P212" s="1158"/>
      <c r="Q212" s="1158"/>
      <c r="R212" s="1158"/>
      <c r="S212" s="1158"/>
      <c r="T212" s="1158"/>
      <c r="U212" s="1158"/>
      <c r="V212" s="1158"/>
      <c r="W212" s="1158"/>
      <c r="X212" s="1158"/>
      <c r="Y212" s="1158"/>
      <c r="Z212" s="1158"/>
      <c r="AA212" s="1158"/>
    </row>
    <row r="213">
      <c r="A213" s="1158"/>
      <c r="B213" s="1158"/>
      <c r="C213" s="1158"/>
      <c r="D213" s="1158"/>
      <c r="E213" s="1158"/>
      <c r="F213" s="1158"/>
      <c r="G213" s="1158"/>
      <c r="H213" s="1158"/>
      <c r="I213" s="1158"/>
      <c r="J213" s="1158"/>
      <c r="K213" s="1158"/>
      <c r="L213" s="1158"/>
      <c r="M213" s="1158"/>
      <c r="N213" s="1158"/>
      <c r="O213" s="1158"/>
      <c r="P213" s="1158"/>
      <c r="Q213" s="1158"/>
      <c r="R213" s="1158"/>
      <c r="S213" s="1158"/>
      <c r="T213" s="1158"/>
      <c r="U213" s="1158"/>
      <c r="V213" s="1158"/>
      <c r="W213" s="1158"/>
      <c r="X213" s="1158"/>
      <c r="Y213" s="1158"/>
      <c r="Z213" s="1158"/>
      <c r="AA213" s="1158"/>
    </row>
    <row r="214">
      <c r="A214" s="1158"/>
      <c r="B214" s="1158"/>
      <c r="C214" s="1158"/>
      <c r="D214" s="1158"/>
      <c r="E214" s="1158"/>
      <c r="F214" s="1158"/>
      <c r="G214" s="1158"/>
      <c r="H214" s="1158"/>
      <c r="I214" s="1158"/>
      <c r="J214" s="1158"/>
      <c r="K214" s="1158"/>
      <c r="L214" s="1158"/>
      <c r="M214" s="1158"/>
      <c r="N214" s="1158"/>
      <c r="O214" s="1158"/>
      <c r="P214" s="1158"/>
      <c r="Q214" s="1158"/>
      <c r="R214" s="1158"/>
      <c r="S214" s="1158"/>
      <c r="T214" s="1158"/>
      <c r="U214" s="1158"/>
      <c r="V214" s="1158"/>
      <c r="W214" s="1158"/>
      <c r="X214" s="1158"/>
      <c r="Y214" s="1158"/>
      <c r="Z214" s="1158"/>
      <c r="AA214" s="1158"/>
    </row>
    <row r="215">
      <c r="A215" s="1158"/>
      <c r="B215" s="1158"/>
      <c r="C215" s="1158"/>
      <c r="D215" s="1158"/>
      <c r="E215" s="1158"/>
      <c r="F215" s="1158"/>
      <c r="G215" s="1158"/>
      <c r="H215" s="1158"/>
      <c r="I215" s="1158"/>
      <c r="J215" s="1158"/>
      <c r="K215" s="1158"/>
      <c r="L215" s="1158"/>
      <c r="M215" s="1158"/>
      <c r="N215" s="1158"/>
      <c r="O215" s="1158"/>
      <c r="P215" s="1158"/>
      <c r="Q215" s="1158"/>
      <c r="R215" s="1158"/>
      <c r="S215" s="1158"/>
      <c r="T215" s="1158"/>
      <c r="U215" s="1158"/>
      <c r="V215" s="1158"/>
      <c r="W215" s="1158"/>
      <c r="X215" s="1158"/>
      <c r="Y215" s="1158"/>
      <c r="Z215" s="1158"/>
      <c r="AA215" s="1158"/>
    </row>
    <row r="216">
      <c r="A216" s="1158"/>
      <c r="B216" s="1158"/>
      <c r="C216" s="1158"/>
      <c r="D216" s="1158"/>
      <c r="E216" s="1158"/>
      <c r="F216" s="1158"/>
      <c r="G216" s="1158"/>
      <c r="H216" s="1158"/>
      <c r="I216" s="1158"/>
      <c r="J216" s="1158"/>
      <c r="K216" s="1158"/>
      <c r="L216" s="1158"/>
      <c r="M216" s="1158"/>
      <c r="N216" s="1158"/>
      <c r="O216" s="1158"/>
      <c r="P216" s="1158"/>
      <c r="Q216" s="1158"/>
      <c r="R216" s="1158"/>
      <c r="S216" s="1158"/>
      <c r="T216" s="1158"/>
      <c r="U216" s="1158"/>
      <c r="V216" s="1158"/>
      <c r="W216" s="1158"/>
      <c r="X216" s="1158"/>
      <c r="Y216" s="1158"/>
      <c r="Z216" s="1158"/>
      <c r="AA216" s="1158"/>
    </row>
    <row r="217">
      <c r="A217" s="1158"/>
      <c r="B217" s="1158"/>
      <c r="C217" s="1158"/>
      <c r="D217" s="1158"/>
      <c r="E217" s="1158"/>
      <c r="F217" s="1158"/>
      <c r="G217" s="1158"/>
      <c r="H217" s="1158"/>
      <c r="I217" s="1158"/>
      <c r="J217" s="1158"/>
      <c r="K217" s="1158"/>
      <c r="L217" s="1158"/>
      <c r="M217" s="1158"/>
      <c r="N217" s="1158"/>
      <c r="O217" s="1158"/>
      <c r="P217" s="1158"/>
      <c r="Q217" s="1158"/>
      <c r="R217" s="1158"/>
      <c r="S217" s="1158"/>
      <c r="T217" s="1158"/>
      <c r="U217" s="1158"/>
      <c r="V217" s="1158"/>
      <c r="W217" s="1158"/>
      <c r="X217" s="1158"/>
      <c r="Y217" s="1158"/>
      <c r="Z217" s="1158"/>
      <c r="AA217" s="1158"/>
    </row>
    <row r="218">
      <c r="A218" s="1158"/>
      <c r="B218" s="1158"/>
      <c r="C218" s="1158"/>
      <c r="D218" s="1158"/>
      <c r="E218" s="1158"/>
      <c r="F218" s="1158"/>
      <c r="G218" s="1158"/>
      <c r="H218" s="1158"/>
      <c r="I218" s="1158"/>
      <c r="J218" s="1158"/>
      <c r="K218" s="1158"/>
      <c r="L218" s="1158"/>
      <c r="M218" s="1158"/>
      <c r="N218" s="1158"/>
      <c r="O218" s="1158"/>
      <c r="P218" s="1158"/>
      <c r="Q218" s="1158"/>
      <c r="R218" s="1158"/>
      <c r="S218" s="1158"/>
      <c r="T218" s="1158"/>
      <c r="U218" s="1158"/>
      <c r="V218" s="1158"/>
      <c r="W218" s="1158"/>
      <c r="X218" s="1158"/>
      <c r="Y218" s="1158"/>
      <c r="Z218" s="1158"/>
      <c r="AA218" s="1158"/>
    </row>
    <row r="219">
      <c r="A219" s="1158"/>
      <c r="B219" s="1158"/>
      <c r="C219" s="1158"/>
      <c r="D219" s="1158"/>
      <c r="E219" s="1158"/>
      <c r="F219" s="1158"/>
      <c r="G219" s="1158"/>
      <c r="H219" s="1158"/>
      <c r="I219" s="1158"/>
      <c r="J219" s="1158"/>
      <c r="K219" s="1158"/>
      <c r="L219" s="1158"/>
      <c r="M219" s="1158"/>
      <c r="N219" s="1158"/>
      <c r="O219" s="1158"/>
      <c r="P219" s="1158"/>
      <c r="Q219" s="1158"/>
      <c r="R219" s="1158"/>
      <c r="S219" s="1158"/>
      <c r="T219" s="1158"/>
      <c r="U219" s="1158"/>
      <c r="V219" s="1158"/>
      <c r="W219" s="1158"/>
      <c r="X219" s="1158"/>
      <c r="Y219" s="1158"/>
      <c r="Z219" s="1158"/>
      <c r="AA219" s="1158"/>
    </row>
    <row r="220">
      <c r="A220" s="1158"/>
      <c r="B220" s="1158"/>
      <c r="C220" s="1158"/>
      <c r="D220" s="1158"/>
      <c r="E220" s="1158"/>
      <c r="F220" s="1158"/>
      <c r="G220" s="1158"/>
      <c r="H220" s="1158"/>
      <c r="I220" s="1158"/>
      <c r="J220" s="1158"/>
      <c r="K220" s="1158"/>
      <c r="L220" s="1158"/>
      <c r="M220" s="1158"/>
      <c r="N220" s="1158"/>
      <c r="O220" s="1158"/>
      <c r="P220" s="1158"/>
      <c r="Q220" s="1158"/>
      <c r="R220" s="1158"/>
      <c r="S220" s="1158"/>
      <c r="T220" s="1158"/>
      <c r="U220" s="1158"/>
      <c r="V220" s="1158"/>
      <c r="W220" s="1158"/>
      <c r="X220" s="1158"/>
      <c r="Y220" s="1158"/>
      <c r="Z220" s="1158"/>
      <c r="AA220" s="1158"/>
    </row>
    <row r="221">
      <c r="A221" s="1158"/>
      <c r="B221" s="1158"/>
      <c r="C221" s="1158"/>
      <c r="D221" s="1158"/>
      <c r="E221" s="1158"/>
      <c r="F221" s="1158"/>
      <c r="G221" s="1158"/>
      <c r="H221" s="1158"/>
      <c r="I221" s="1158"/>
      <c r="J221" s="1158"/>
      <c r="K221" s="1158"/>
      <c r="L221" s="1158"/>
      <c r="M221" s="1158"/>
      <c r="N221" s="1158"/>
      <c r="O221" s="1158"/>
      <c r="P221" s="1158"/>
      <c r="Q221" s="1158"/>
      <c r="R221" s="1158"/>
      <c r="S221" s="1158"/>
      <c r="T221" s="1158"/>
      <c r="U221" s="1158"/>
      <c r="V221" s="1158"/>
      <c r="W221" s="1158"/>
      <c r="X221" s="1158"/>
      <c r="Y221" s="1158"/>
      <c r="Z221" s="1158"/>
      <c r="AA221" s="1158"/>
    </row>
    <row r="222">
      <c r="A222" s="1158"/>
      <c r="B222" s="1158"/>
      <c r="C222" s="1158"/>
      <c r="D222" s="1158"/>
      <c r="E222" s="1158"/>
      <c r="F222" s="1158"/>
      <c r="G222" s="1158"/>
      <c r="H222" s="1158"/>
      <c r="I222" s="1158"/>
      <c r="J222" s="1158"/>
      <c r="K222" s="1158"/>
      <c r="L222" s="1158"/>
      <c r="M222" s="1158"/>
      <c r="N222" s="1158"/>
      <c r="O222" s="1158"/>
      <c r="P222" s="1158"/>
      <c r="Q222" s="1158"/>
      <c r="R222" s="1158"/>
      <c r="S222" s="1158"/>
      <c r="T222" s="1158"/>
      <c r="U222" s="1158"/>
      <c r="V222" s="1158"/>
      <c r="W222" s="1158"/>
      <c r="X222" s="1158"/>
      <c r="Y222" s="1158"/>
      <c r="Z222" s="1158"/>
      <c r="AA222" s="1158"/>
    </row>
    <row r="223">
      <c r="A223" s="1158"/>
      <c r="B223" s="1158"/>
      <c r="C223" s="1158"/>
      <c r="D223" s="1158"/>
      <c r="E223" s="1158"/>
      <c r="F223" s="1158"/>
      <c r="G223" s="1158"/>
      <c r="H223" s="1158"/>
      <c r="I223" s="1158"/>
      <c r="J223" s="1158"/>
      <c r="K223" s="1158"/>
      <c r="L223" s="1158"/>
      <c r="M223" s="1158"/>
      <c r="N223" s="1158"/>
      <c r="O223" s="1158"/>
      <c r="P223" s="1158"/>
      <c r="Q223" s="1158"/>
      <c r="R223" s="1158"/>
      <c r="S223" s="1158"/>
      <c r="T223" s="1158"/>
      <c r="U223" s="1158"/>
      <c r="V223" s="1158"/>
      <c r="W223" s="1158"/>
      <c r="X223" s="1158"/>
      <c r="Y223" s="1158"/>
      <c r="Z223" s="1158"/>
      <c r="AA223" s="1158"/>
    </row>
    <row r="224">
      <c r="A224" s="1158"/>
      <c r="B224" s="1158"/>
      <c r="C224" s="1158"/>
      <c r="D224" s="1158"/>
      <c r="E224" s="1158"/>
      <c r="F224" s="1158"/>
      <c r="G224" s="1158"/>
      <c r="H224" s="1158"/>
      <c r="I224" s="1158"/>
      <c r="J224" s="1158"/>
      <c r="K224" s="1158"/>
      <c r="L224" s="1158"/>
      <c r="M224" s="1158"/>
      <c r="N224" s="1158"/>
      <c r="O224" s="1158"/>
      <c r="P224" s="1158"/>
      <c r="Q224" s="1158"/>
      <c r="R224" s="1158"/>
      <c r="S224" s="1158"/>
      <c r="T224" s="1158"/>
      <c r="U224" s="1158"/>
      <c r="V224" s="1158"/>
      <c r="W224" s="1158"/>
      <c r="X224" s="1158"/>
      <c r="Y224" s="1158"/>
      <c r="Z224" s="1158"/>
      <c r="AA224" s="1158"/>
    </row>
    <row r="225">
      <c r="A225" s="1158"/>
      <c r="B225" s="1158"/>
      <c r="C225" s="1158"/>
      <c r="D225" s="1158"/>
      <c r="E225" s="1158"/>
      <c r="F225" s="1158"/>
      <c r="G225" s="1158"/>
      <c r="H225" s="1158"/>
      <c r="I225" s="1158"/>
      <c r="J225" s="1158"/>
      <c r="K225" s="1158"/>
      <c r="L225" s="1158"/>
      <c r="M225" s="1158"/>
      <c r="N225" s="1158"/>
      <c r="O225" s="1158"/>
      <c r="P225" s="1158"/>
      <c r="Q225" s="1158"/>
      <c r="R225" s="1158"/>
      <c r="S225" s="1158"/>
      <c r="T225" s="1158"/>
      <c r="U225" s="1158"/>
      <c r="V225" s="1158"/>
      <c r="W225" s="1158"/>
      <c r="X225" s="1158"/>
      <c r="Y225" s="1158"/>
      <c r="Z225" s="1158"/>
      <c r="AA225" s="1158"/>
    </row>
    <row r="226">
      <c r="A226" s="1158"/>
      <c r="B226" s="1158"/>
      <c r="C226" s="1158"/>
      <c r="D226" s="1158"/>
      <c r="E226" s="1158"/>
      <c r="F226" s="1158"/>
      <c r="G226" s="1158"/>
      <c r="H226" s="1158"/>
      <c r="I226" s="1158"/>
      <c r="J226" s="1158"/>
      <c r="K226" s="1158"/>
      <c r="L226" s="1158"/>
      <c r="M226" s="1158"/>
      <c r="N226" s="1158"/>
      <c r="O226" s="1158"/>
      <c r="P226" s="1158"/>
      <c r="Q226" s="1158"/>
      <c r="R226" s="1158"/>
      <c r="S226" s="1158"/>
      <c r="T226" s="1158"/>
      <c r="U226" s="1158"/>
      <c r="V226" s="1158"/>
      <c r="W226" s="1158"/>
      <c r="X226" s="1158"/>
      <c r="Y226" s="1158"/>
      <c r="Z226" s="1158"/>
      <c r="AA226" s="1158"/>
    </row>
    <row r="227">
      <c r="A227" s="1158"/>
      <c r="B227" s="1158"/>
      <c r="C227" s="1158"/>
      <c r="D227" s="1158"/>
      <c r="E227" s="1158"/>
      <c r="F227" s="1158"/>
      <c r="G227" s="1158"/>
      <c r="H227" s="1158"/>
      <c r="I227" s="1158"/>
      <c r="J227" s="1158"/>
      <c r="K227" s="1158"/>
      <c r="L227" s="1158"/>
      <c r="M227" s="1158"/>
      <c r="N227" s="1158"/>
      <c r="O227" s="1158"/>
      <c r="P227" s="1158"/>
      <c r="Q227" s="1158"/>
      <c r="R227" s="1158"/>
      <c r="S227" s="1158"/>
      <c r="T227" s="1158"/>
      <c r="U227" s="1158"/>
      <c r="V227" s="1158"/>
      <c r="W227" s="1158"/>
      <c r="X227" s="1158"/>
      <c r="Y227" s="1158"/>
      <c r="Z227" s="1158"/>
      <c r="AA227" s="1158"/>
    </row>
    <row r="228">
      <c r="A228" s="1158"/>
      <c r="B228" s="1158"/>
      <c r="C228" s="1158"/>
      <c r="D228" s="1158"/>
      <c r="E228" s="1158"/>
      <c r="F228" s="1158"/>
      <c r="G228" s="1158"/>
      <c r="H228" s="1158"/>
      <c r="I228" s="1158"/>
      <c r="J228" s="1158"/>
      <c r="K228" s="1158"/>
      <c r="L228" s="1158"/>
      <c r="M228" s="1158"/>
      <c r="N228" s="1158"/>
      <c r="O228" s="1158"/>
      <c r="P228" s="1158"/>
      <c r="Q228" s="1158"/>
      <c r="R228" s="1158"/>
      <c r="S228" s="1158"/>
      <c r="T228" s="1158"/>
      <c r="U228" s="1158"/>
      <c r="V228" s="1158"/>
      <c r="W228" s="1158"/>
      <c r="X228" s="1158"/>
      <c r="Y228" s="1158"/>
      <c r="Z228" s="1158"/>
      <c r="AA228" s="1158"/>
    </row>
    <row r="229">
      <c r="A229" s="1158"/>
      <c r="B229" s="1158"/>
      <c r="C229" s="1158"/>
      <c r="D229" s="1158"/>
      <c r="E229" s="1158"/>
      <c r="F229" s="1158"/>
      <c r="G229" s="1158"/>
      <c r="H229" s="1158"/>
      <c r="I229" s="1158"/>
      <c r="J229" s="1158"/>
      <c r="K229" s="1158"/>
      <c r="L229" s="1158"/>
      <c r="M229" s="1158"/>
      <c r="N229" s="1158"/>
      <c r="O229" s="1158"/>
      <c r="P229" s="1158"/>
      <c r="Q229" s="1158"/>
      <c r="R229" s="1158"/>
      <c r="S229" s="1158"/>
      <c r="T229" s="1158"/>
      <c r="U229" s="1158"/>
      <c r="V229" s="1158"/>
      <c r="W229" s="1158"/>
      <c r="X229" s="1158"/>
      <c r="Y229" s="1158"/>
      <c r="Z229" s="1158"/>
      <c r="AA229" s="1158"/>
    </row>
    <row r="230">
      <c r="A230" s="1158"/>
      <c r="B230" s="1158"/>
      <c r="C230" s="1158"/>
      <c r="D230" s="1158"/>
      <c r="E230" s="1158"/>
      <c r="F230" s="1158"/>
      <c r="G230" s="1158"/>
      <c r="H230" s="1158"/>
      <c r="I230" s="1158"/>
      <c r="J230" s="1158"/>
      <c r="K230" s="1158"/>
      <c r="L230" s="1158"/>
      <c r="M230" s="1158"/>
      <c r="N230" s="1158"/>
      <c r="O230" s="1158"/>
      <c r="P230" s="1158"/>
      <c r="Q230" s="1158"/>
      <c r="R230" s="1158"/>
      <c r="S230" s="1158"/>
      <c r="T230" s="1158"/>
      <c r="U230" s="1158"/>
      <c r="V230" s="1158"/>
      <c r="W230" s="1158"/>
      <c r="X230" s="1158"/>
      <c r="Y230" s="1158"/>
      <c r="Z230" s="1158"/>
      <c r="AA230" s="1158"/>
    </row>
    <row r="231">
      <c r="A231" s="1158"/>
      <c r="B231" s="1158"/>
      <c r="C231" s="1158"/>
      <c r="D231" s="1158"/>
      <c r="E231" s="1158"/>
      <c r="F231" s="1158"/>
      <c r="G231" s="1158"/>
      <c r="H231" s="1158"/>
      <c r="I231" s="1158"/>
      <c r="J231" s="1158"/>
      <c r="K231" s="1158"/>
      <c r="L231" s="1158"/>
      <c r="M231" s="1158"/>
      <c r="N231" s="1158"/>
      <c r="O231" s="1158"/>
      <c r="P231" s="1158"/>
      <c r="Q231" s="1158"/>
      <c r="R231" s="1158"/>
      <c r="S231" s="1158"/>
      <c r="T231" s="1158"/>
      <c r="U231" s="1158"/>
      <c r="V231" s="1158"/>
      <c r="W231" s="1158"/>
      <c r="X231" s="1158"/>
      <c r="Y231" s="1158"/>
      <c r="Z231" s="1158"/>
      <c r="AA231" s="1158"/>
    </row>
    <row r="232">
      <c r="A232" s="1158"/>
      <c r="B232" s="1158"/>
      <c r="C232" s="1158"/>
      <c r="D232" s="1158"/>
      <c r="E232" s="1158"/>
      <c r="F232" s="1158"/>
      <c r="G232" s="1158"/>
      <c r="H232" s="1158"/>
      <c r="I232" s="1158"/>
      <c r="J232" s="1158"/>
      <c r="K232" s="1158"/>
      <c r="L232" s="1158"/>
      <c r="M232" s="1158"/>
      <c r="N232" s="1158"/>
      <c r="O232" s="1158"/>
      <c r="P232" s="1158"/>
      <c r="Q232" s="1158"/>
      <c r="R232" s="1158"/>
      <c r="S232" s="1158"/>
      <c r="T232" s="1158"/>
      <c r="U232" s="1158"/>
      <c r="V232" s="1158"/>
      <c r="W232" s="1158"/>
      <c r="X232" s="1158"/>
      <c r="Y232" s="1158"/>
      <c r="Z232" s="1158"/>
      <c r="AA232" s="1158"/>
    </row>
    <row r="233">
      <c r="A233" s="1158"/>
      <c r="B233" s="1158"/>
      <c r="C233" s="1158"/>
      <c r="D233" s="1158"/>
      <c r="E233" s="1158"/>
      <c r="F233" s="1158"/>
      <c r="G233" s="1158"/>
      <c r="H233" s="1158"/>
      <c r="I233" s="1158"/>
      <c r="J233" s="1158"/>
      <c r="K233" s="1158"/>
      <c r="L233" s="1158"/>
      <c r="M233" s="1158"/>
      <c r="N233" s="1158"/>
      <c r="O233" s="1158"/>
      <c r="P233" s="1158"/>
      <c r="Q233" s="1158"/>
      <c r="R233" s="1158"/>
      <c r="S233" s="1158"/>
      <c r="T233" s="1158"/>
      <c r="U233" s="1158"/>
      <c r="V233" s="1158"/>
      <c r="W233" s="1158"/>
      <c r="X233" s="1158"/>
      <c r="Y233" s="1158"/>
      <c r="Z233" s="1158"/>
      <c r="AA233" s="1158"/>
    </row>
    <row r="234">
      <c r="A234" s="1158"/>
      <c r="B234" s="1158"/>
      <c r="C234" s="1158"/>
      <c r="D234" s="1158"/>
      <c r="E234" s="1158"/>
      <c r="F234" s="1158"/>
      <c r="G234" s="1158"/>
      <c r="H234" s="1158"/>
      <c r="I234" s="1158"/>
      <c r="J234" s="1158"/>
      <c r="K234" s="1158"/>
      <c r="L234" s="1158"/>
      <c r="M234" s="1158"/>
      <c r="N234" s="1158"/>
      <c r="O234" s="1158"/>
      <c r="P234" s="1158"/>
      <c r="Q234" s="1158"/>
      <c r="R234" s="1158"/>
      <c r="S234" s="1158"/>
      <c r="T234" s="1158"/>
      <c r="U234" s="1158"/>
      <c r="V234" s="1158"/>
      <c r="W234" s="1158"/>
      <c r="X234" s="1158"/>
      <c r="Y234" s="1158"/>
      <c r="Z234" s="1158"/>
      <c r="AA234" s="1158"/>
    </row>
    <row r="235">
      <c r="A235" s="1158"/>
      <c r="B235" s="1158"/>
      <c r="C235" s="1158"/>
      <c r="D235" s="1158"/>
      <c r="E235" s="1158"/>
      <c r="F235" s="1158"/>
      <c r="G235" s="1158"/>
      <c r="H235" s="1158"/>
      <c r="I235" s="1158"/>
      <c r="J235" s="1158"/>
      <c r="K235" s="1158"/>
      <c r="L235" s="1158"/>
      <c r="M235" s="1158"/>
      <c r="N235" s="1158"/>
      <c r="O235" s="1158"/>
      <c r="P235" s="1158"/>
      <c r="Q235" s="1158"/>
      <c r="R235" s="1158"/>
      <c r="S235" s="1158"/>
      <c r="T235" s="1158"/>
      <c r="U235" s="1158"/>
      <c r="V235" s="1158"/>
      <c r="W235" s="1158"/>
      <c r="X235" s="1158"/>
      <c r="Y235" s="1158"/>
      <c r="Z235" s="1158"/>
      <c r="AA235" s="1158"/>
    </row>
    <row r="236">
      <c r="A236" s="1158"/>
      <c r="B236" s="1158"/>
      <c r="C236" s="1158"/>
      <c r="D236" s="1158"/>
      <c r="E236" s="1158"/>
      <c r="F236" s="1158"/>
      <c r="G236" s="1158"/>
      <c r="H236" s="1158"/>
      <c r="I236" s="1158"/>
      <c r="J236" s="1158"/>
      <c r="K236" s="1158"/>
      <c r="L236" s="1158"/>
      <c r="M236" s="1158"/>
      <c r="N236" s="1158"/>
      <c r="O236" s="1158"/>
      <c r="P236" s="1158"/>
      <c r="Q236" s="1158"/>
      <c r="R236" s="1158"/>
      <c r="S236" s="1158"/>
      <c r="T236" s="1158"/>
      <c r="U236" s="1158"/>
      <c r="V236" s="1158"/>
      <c r="W236" s="1158"/>
      <c r="X236" s="1158"/>
      <c r="Y236" s="1158"/>
      <c r="Z236" s="1158"/>
      <c r="AA236" s="1158"/>
    </row>
    <row r="237">
      <c r="A237" s="1158"/>
      <c r="B237" s="1158"/>
      <c r="C237" s="1158"/>
      <c r="D237" s="1158"/>
      <c r="E237" s="1158"/>
      <c r="F237" s="1158"/>
      <c r="G237" s="1158"/>
      <c r="H237" s="1158"/>
      <c r="I237" s="1158"/>
      <c r="J237" s="1158"/>
      <c r="K237" s="1158"/>
      <c r="L237" s="1158"/>
      <c r="M237" s="1158"/>
      <c r="N237" s="1158"/>
      <c r="O237" s="1158"/>
      <c r="P237" s="1158"/>
      <c r="Q237" s="1158"/>
      <c r="R237" s="1158"/>
      <c r="S237" s="1158"/>
      <c r="T237" s="1158"/>
      <c r="U237" s="1158"/>
      <c r="V237" s="1158"/>
      <c r="W237" s="1158"/>
      <c r="X237" s="1158"/>
      <c r="Y237" s="1158"/>
      <c r="Z237" s="1158"/>
      <c r="AA237" s="1158"/>
    </row>
    <row r="238">
      <c r="A238" s="1158"/>
      <c r="B238" s="1158"/>
      <c r="C238" s="1158"/>
      <c r="D238" s="1158"/>
      <c r="E238" s="1158"/>
      <c r="F238" s="1158"/>
      <c r="G238" s="1158"/>
      <c r="H238" s="1158"/>
      <c r="I238" s="1158"/>
      <c r="J238" s="1158"/>
      <c r="K238" s="1158"/>
      <c r="L238" s="1158"/>
      <c r="M238" s="1158"/>
      <c r="N238" s="1158"/>
      <c r="O238" s="1158"/>
      <c r="P238" s="1158"/>
      <c r="Q238" s="1158"/>
      <c r="R238" s="1158"/>
      <c r="S238" s="1158"/>
      <c r="T238" s="1158"/>
      <c r="U238" s="1158"/>
      <c r="V238" s="1158"/>
      <c r="W238" s="1158"/>
      <c r="X238" s="1158"/>
      <c r="Y238" s="1158"/>
      <c r="Z238" s="1158"/>
      <c r="AA238" s="1158"/>
    </row>
    <row r="239">
      <c r="A239" s="1158"/>
      <c r="B239" s="1158"/>
      <c r="C239" s="1158"/>
      <c r="D239" s="1158"/>
      <c r="E239" s="1158"/>
      <c r="F239" s="1158"/>
      <c r="G239" s="1158"/>
      <c r="H239" s="1158"/>
      <c r="I239" s="1158"/>
      <c r="J239" s="1158"/>
      <c r="K239" s="1158"/>
      <c r="L239" s="1158"/>
      <c r="M239" s="1158"/>
      <c r="N239" s="1158"/>
      <c r="O239" s="1158"/>
      <c r="P239" s="1158"/>
      <c r="Q239" s="1158"/>
      <c r="R239" s="1158"/>
      <c r="S239" s="1158"/>
      <c r="T239" s="1158"/>
      <c r="U239" s="1158"/>
      <c r="V239" s="1158"/>
      <c r="W239" s="1158"/>
      <c r="X239" s="1158"/>
      <c r="Y239" s="1158"/>
      <c r="Z239" s="1158"/>
      <c r="AA239" s="1158"/>
    </row>
    <row r="240">
      <c r="A240" s="1158"/>
      <c r="B240" s="1158"/>
      <c r="C240" s="1158"/>
      <c r="D240" s="1158"/>
      <c r="E240" s="1158"/>
      <c r="F240" s="1158"/>
      <c r="G240" s="1158"/>
      <c r="H240" s="1158"/>
      <c r="I240" s="1158"/>
      <c r="J240" s="1158"/>
      <c r="K240" s="1158"/>
      <c r="L240" s="1158"/>
      <c r="M240" s="1158"/>
      <c r="N240" s="1158"/>
      <c r="O240" s="1158"/>
      <c r="P240" s="1158"/>
      <c r="Q240" s="1158"/>
      <c r="R240" s="1158"/>
      <c r="S240" s="1158"/>
      <c r="T240" s="1158"/>
      <c r="U240" s="1158"/>
      <c r="V240" s="1158"/>
      <c r="W240" s="1158"/>
      <c r="X240" s="1158"/>
      <c r="Y240" s="1158"/>
      <c r="Z240" s="1158"/>
      <c r="AA240" s="1158"/>
    </row>
    <row r="241">
      <c r="A241" s="1158"/>
      <c r="B241" s="1158"/>
      <c r="C241" s="1158"/>
      <c r="D241" s="1158"/>
      <c r="E241" s="1158"/>
      <c r="F241" s="1158"/>
      <c r="G241" s="1158"/>
      <c r="H241" s="1158"/>
      <c r="I241" s="1158"/>
      <c r="J241" s="1158"/>
      <c r="K241" s="1158"/>
      <c r="L241" s="1158"/>
      <c r="M241" s="1158"/>
      <c r="N241" s="1158"/>
      <c r="O241" s="1158"/>
      <c r="P241" s="1158"/>
      <c r="Q241" s="1158"/>
      <c r="R241" s="1158"/>
      <c r="S241" s="1158"/>
      <c r="T241" s="1158"/>
      <c r="U241" s="1158"/>
      <c r="V241" s="1158"/>
      <c r="W241" s="1158"/>
      <c r="X241" s="1158"/>
      <c r="Y241" s="1158"/>
      <c r="Z241" s="1158"/>
      <c r="AA241" s="1158"/>
    </row>
    <row r="242">
      <c r="A242" s="1158"/>
      <c r="B242" s="1158"/>
      <c r="C242" s="1158"/>
      <c r="D242" s="1158"/>
      <c r="E242" s="1158"/>
      <c r="F242" s="1158"/>
      <c r="G242" s="1158"/>
      <c r="H242" s="1158"/>
      <c r="I242" s="1158"/>
      <c r="J242" s="1158"/>
      <c r="K242" s="1158"/>
      <c r="L242" s="1158"/>
      <c r="M242" s="1158"/>
      <c r="N242" s="1158"/>
      <c r="O242" s="1158"/>
      <c r="P242" s="1158"/>
      <c r="Q242" s="1158"/>
      <c r="R242" s="1158"/>
      <c r="S242" s="1158"/>
      <c r="T242" s="1158"/>
      <c r="U242" s="1158"/>
      <c r="V242" s="1158"/>
      <c r="W242" s="1158"/>
      <c r="X242" s="1158"/>
      <c r="Y242" s="1158"/>
      <c r="Z242" s="1158"/>
      <c r="AA242" s="1158"/>
    </row>
    <row r="243">
      <c r="A243" s="1158"/>
      <c r="B243" s="1158"/>
      <c r="C243" s="1158"/>
      <c r="D243" s="1158"/>
      <c r="E243" s="1158"/>
      <c r="F243" s="1158"/>
      <c r="G243" s="1158"/>
      <c r="H243" s="1158"/>
      <c r="I243" s="1158"/>
      <c r="J243" s="1158"/>
      <c r="K243" s="1158"/>
      <c r="L243" s="1158"/>
      <c r="M243" s="1158"/>
      <c r="N243" s="1158"/>
      <c r="O243" s="1158"/>
      <c r="P243" s="1158"/>
      <c r="Q243" s="1158"/>
      <c r="R243" s="1158"/>
      <c r="S243" s="1158"/>
      <c r="T243" s="1158"/>
      <c r="U243" s="1158"/>
      <c r="V243" s="1158"/>
      <c r="W243" s="1158"/>
      <c r="X243" s="1158"/>
      <c r="Y243" s="1158"/>
      <c r="Z243" s="1158"/>
      <c r="AA243" s="1158"/>
    </row>
    <row r="244">
      <c r="A244" s="1158"/>
      <c r="B244" s="1158"/>
      <c r="C244" s="1158"/>
      <c r="D244" s="1158"/>
      <c r="E244" s="1158"/>
      <c r="F244" s="1158"/>
      <c r="G244" s="1158"/>
      <c r="H244" s="1158"/>
      <c r="I244" s="1158"/>
      <c r="J244" s="1158"/>
      <c r="K244" s="1158"/>
      <c r="L244" s="1158"/>
      <c r="M244" s="1158"/>
      <c r="N244" s="1158"/>
      <c r="O244" s="1158"/>
      <c r="P244" s="1158"/>
      <c r="Q244" s="1158"/>
      <c r="R244" s="1158"/>
      <c r="S244" s="1158"/>
      <c r="T244" s="1158"/>
      <c r="U244" s="1158"/>
      <c r="V244" s="1158"/>
      <c r="W244" s="1158"/>
      <c r="X244" s="1158"/>
      <c r="Y244" s="1158"/>
      <c r="Z244" s="1158"/>
      <c r="AA244" s="1158"/>
    </row>
    <row r="245">
      <c r="A245" s="1158"/>
      <c r="B245" s="1158"/>
      <c r="C245" s="1158"/>
      <c r="D245" s="1158"/>
      <c r="E245" s="1158"/>
      <c r="F245" s="1158"/>
      <c r="G245" s="1158"/>
      <c r="H245" s="1158"/>
      <c r="I245" s="1158"/>
      <c r="J245" s="1158"/>
      <c r="K245" s="1158"/>
      <c r="L245" s="1158"/>
      <c r="M245" s="1158"/>
      <c r="N245" s="1158"/>
      <c r="O245" s="1158"/>
      <c r="P245" s="1158"/>
      <c r="Q245" s="1158"/>
      <c r="R245" s="1158"/>
      <c r="S245" s="1158"/>
      <c r="T245" s="1158"/>
      <c r="U245" s="1158"/>
      <c r="V245" s="1158"/>
      <c r="W245" s="1158"/>
      <c r="X245" s="1158"/>
      <c r="Y245" s="1158"/>
      <c r="Z245" s="1158"/>
      <c r="AA245" s="1158"/>
    </row>
    <row r="246">
      <c r="A246" s="1158"/>
      <c r="B246" s="1158"/>
      <c r="C246" s="1158"/>
      <c r="D246" s="1158"/>
      <c r="E246" s="1158"/>
      <c r="F246" s="1158"/>
      <c r="G246" s="1158"/>
      <c r="H246" s="1158"/>
      <c r="I246" s="1158"/>
      <c r="J246" s="1158"/>
      <c r="K246" s="1158"/>
      <c r="L246" s="1158"/>
      <c r="M246" s="1158"/>
      <c r="N246" s="1158"/>
      <c r="O246" s="1158"/>
      <c r="P246" s="1158"/>
      <c r="Q246" s="1158"/>
      <c r="R246" s="1158"/>
      <c r="S246" s="1158"/>
      <c r="T246" s="1158"/>
      <c r="U246" s="1158"/>
      <c r="V246" s="1158"/>
      <c r="W246" s="1158"/>
      <c r="X246" s="1158"/>
      <c r="Y246" s="1158"/>
      <c r="Z246" s="1158"/>
      <c r="AA246" s="1158"/>
    </row>
    <row r="247">
      <c r="A247" s="1158"/>
      <c r="B247" s="1158"/>
      <c r="C247" s="1158"/>
      <c r="D247" s="1158"/>
      <c r="E247" s="1158"/>
      <c r="F247" s="1158"/>
      <c r="G247" s="1158"/>
      <c r="H247" s="1158"/>
      <c r="I247" s="1158"/>
      <c r="J247" s="1158"/>
      <c r="K247" s="1158"/>
      <c r="L247" s="1158"/>
      <c r="M247" s="1158"/>
      <c r="N247" s="1158"/>
      <c r="O247" s="1158"/>
      <c r="P247" s="1158"/>
      <c r="Q247" s="1158"/>
      <c r="R247" s="1158"/>
      <c r="S247" s="1158"/>
      <c r="T247" s="1158"/>
      <c r="U247" s="1158"/>
      <c r="V247" s="1158"/>
      <c r="W247" s="1158"/>
      <c r="X247" s="1158"/>
      <c r="Y247" s="1158"/>
      <c r="Z247" s="1158"/>
      <c r="AA247" s="1158"/>
    </row>
    <row r="248">
      <c r="A248" s="1158"/>
      <c r="B248" s="1158"/>
      <c r="C248" s="1158"/>
      <c r="D248" s="1158"/>
      <c r="E248" s="1158"/>
      <c r="F248" s="1158"/>
      <c r="G248" s="1158"/>
      <c r="H248" s="1158"/>
      <c r="I248" s="1158"/>
      <c r="J248" s="1158"/>
      <c r="K248" s="1158"/>
      <c r="L248" s="1158"/>
      <c r="M248" s="1158"/>
      <c r="N248" s="1158"/>
      <c r="O248" s="1158"/>
      <c r="P248" s="1158"/>
      <c r="Q248" s="1158"/>
      <c r="R248" s="1158"/>
      <c r="S248" s="1158"/>
      <c r="T248" s="1158"/>
      <c r="U248" s="1158"/>
      <c r="V248" s="1158"/>
      <c r="W248" s="1158"/>
      <c r="X248" s="1158"/>
      <c r="Y248" s="1158"/>
      <c r="Z248" s="1158"/>
      <c r="AA248" s="1158"/>
    </row>
    <row r="249">
      <c r="A249" s="1158"/>
      <c r="B249" s="1158"/>
      <c r="C249" s="1158"/>
      <c r="D249" s="1158"/>
      <c r="E249" s="1158"/>
      <c r="F249" s="1158"/>
      <c r="G249" s="1158"/>
      <c r="H249" s="1158"/>
      <c r="I249" s="1158"/>
      <c r="J249" s="1158"/>
      <c r="K249" s="1158"/>
      <c r="L249" s="1158"/>
      <c r="M249" s="1158"/>
      <c r="N249" s="1158"/>
      <c r="O249" s="1158"/>
      <c r="P249" s="1158"/>
      <c r="Q249" s="1158"/>
      <c r="R249" s="1158"/>
      <c r="S249" s="1158"/>
      <c r="T249" s="1158"/>
      <c r="U249" s="1158"/>
      <c r="V249" s="1158"/>
      <c r="W249" s="1158"/>
      <c r="X249" s="1158"/>
      <c r="Y249" s="1158"/>
      <c r="Z249" s="1158"/>
      <c r="AA249" s="1158"/>
    </row>
    <row r="250">
      <c r="A250" s="1158"/>
      <c r="B250" s="1158"/>
      <c r="C250" s="1158"/>
      <c r="D250" s="1158"/>
      <c r="E250" s="1158"/>
      <c r="F250" s="1158"/>
      <c r="G250" s="1158"/>
      <c r="H250" s="1158"/>
      <c r="I250" s="1158"/>
      <c r="J250" s="1158"/>
      <c r="K250" s="1158"/>
      <c r="L250" s="1158"/>
      <c r="M250" s="1158"/>
      <c r="N250" s="1158"/>
      <c r="O250" s="1158"/>
      <c r="P250" s="1158"/>
      <c r="Q250" s="1158"/>
      <c r="R250" s="1158"/>
      <c r="S250" s="1158"/>
      <c r="T250" s="1158"/>
      <c r="U250" s="1158"/>
      <c r="V250" s="1158"/>
      <c r="W250" s="1158"/>
      <c r="X250" s="1158"/>
      <c r="Y250" s="1158"/>
      <c r="Z250" s="1158"/>
      <c r="AA250" s="1158"/>
    </row>
    <row r="251">
      <c r="A251" s="1158"/>
      <c r="B251" s="1158"/>
      <c r="C251" s="1158"/>
      <c r="D251" s="1158"/>
      <c r="E251" s="1158"/>
      <c r="F251" s="1158"/>
      <c r="G251" s="1158"/>
      <c r="H251" s="1158"/>
      <c r="I251" s="1158"/>
      <c r="J251" s="1158"/>
      <c r="K251" s="1158"/>
      <c r="L251" s="1158"/>
      <c r="M251" s="1158"/>
      <c r="N251" s="1158"/>
      <c r="O251" s="1158"/>
      <c r="P251" s="1158"/>
      <c r="Q251" s="1158"/>
      <c r="R251" s="1158"/>
      <c r="S251" s="1158"/>
      <c r="T251" s="1158"/>
      <c r="U251" s="1158"/>
      <c r="V251" s="1158"/>
      <c r="W251" s="1158"/>
      <c r="X251" s="1158"/>
      <c r="Y251" s="1158"/>
      <c r="Z251" s="1158"/>
      <c r="AA251" s="1158"/>
    </row>
    <row r="252">
      <c r="A252" s="1158"/>
      <c r="B252" s="1158"/>
      <c r="C252" s="1158"/>
      <c r="D252" s="1158"/>
      <c r="E252" s="1158"/>
      <c r="F252" s="1158"/>
      <c r="G252" s="1158"/>
      <c r="H252" s="1158"/>
      <c r="I252" s="1158"/>
      <c r="J252" s="1158"/>
      <c r="K252" s="1158"/>
      <c r="L252" s="1158"/>
      <c r="M252" s="1158"/>
      <c r="N252" s="1158"/>
      <c r="O252" s="1158"/>
      <c r="P252" s="1158"/>
      <c r="Q252" s="1158"/>
      <c r="R252" s="1158"/>
      <c r="S252" s="1158"/>
      <c r="T252" s="1158"/>
      <c r="U252" s="1158"/>
      <c r="V252" s="1158"/>
      <c r="W252" s="1158"/>
      <c r="X252" s="1158"/>
      <c r="Y252" s="1158"/>
      <c r="Z252" s="1158"/>
      <c r="AA252" s="1158"/>
    </row>
    <row r="253">
      <c r="A253" s="1158"/>
      <c r="B253" s="1158"/>
      <c r="C253" s="1158"/>
      <c r="D253" s="1158"/>
      <c r="E253" s="1158"/>
      <c r="F253" s="1158"/>
      <c r="G253" s="1158"/>
      <c r="H253" s="1158"/>
      <c r="I253" s="1158"/>
      <c r="J253" s="1158"/>
      <c r="K253" s="1158"/>
      <c r="L253" s="1158"/>
      <c r="M253" s="1158"/>
      <c r="N253" s="1158"/>
      <c r="O253" s="1158"/>
      <c r="P253" s="1158"/>
      <c r="Q253" s="1158"/>
      <c r="R253" s="1158"/>
      <c r="S253" s="1158"/>
      <c r="T253" s="1158"/>
      <c r="U253" s="1158"/>
      <c r="V253" s="1158"/>
      <c r="W253" s="1158"/>
      <c r="X253" s="1158"/>
      <c r="Y253" s="1158"/>
      <c r="Z253" s="1158"/>
      <c r="AA253" s="1158"/>
    </row>
    <row r="254">
      <c r="A254" s="1158"/>
      <c r="B254" s="1158"/>
      <c r="C254" s="1158"/>
      <c r="D254" s="1158"/>
      <c r="E254" s="1158"/>
      <c r="F254" s="1158"/>
      <c r="G254" s="1158"/>
      <c r="H254" s="1158"/>
      <c r="I254" s="1158"/>
      <c r="J254" s="1158"/>
      <c r="K254" s="1158"/>
      <c r="L254" s="1158"/>
      <c r="M254" s="1158"/>
      <c r="N254" s="1158"/>
      <c r="O254" s="1158"/>
      <c r="P254" s="1158"/>
      <c r="Q254" s="1158"/>
      <c r="R254" s="1158"/>
      <c r="S254" s="1158"/>
      <c r="T254" s="1158"/>
      <c r="U254" s="1158"/>
      <c r="V254" s="1158"/>
      <c r="W254" s="1158"/>
      <c r="X254" s="1158"/>
      <c r="Y254" s="1158"/>
      <c r="Z254" s="1158"/>
      <c r="AA254" s="1158"/>
    </row>
    <row r="255">
      <c r="A255" s="1158"/>
      <c r="B255" s="1158"/>
      <c r="C255" s="1158"/>
      <c r="D255" s="1158"/>
      <c r="E255" s="1158"/>
      <c r="F255" s="1158"/>
      <c r="G255" s="1158"/>
      <c r="H255" s="1158"/>
      <c r="I255" s="1158"/>
      <c r="J255" s="1158"/>
      <c r="K255" s="1158"/>
      <c r="L255" s="1158"/>
      <c r="M255" s="1158"/>
      <c r="N255" s="1158"/>
      <c r="O255" s="1158"/>
      <c r="P255" s="1158"/>
      <c r="Q255" s="1158"/>
      <c r="R255" s="1158"/>
      <c r="S255" s="1158"/>
      <c r="T255" s="1158"/>
      <c r="U255" s="1158"/>
      <c r="V255" s="1158"/>
      <c r="W255" s="1158"/>
      <c r="X255" s="1158"/>
      <c r="Y255" s="1158"/>
      <c r="Z255" s="1158"/>
      <c r="AA255" s="1158"/>
    </row>
    <row r="256">
      <c r="A256" s="1158"/>
      <c r="B256" s="1158"/>
      <c r="C256" s="1158"/>
      <c r="D256" s="1158"/>
      <c r="E256" s="1158"/>
      <c r="F256" s="1158"/>
      <c r="G256" s="1158"/>
      <c r="H256" s="1158"/>
      <c r="I256" s="1158"/>
      <c r="J256" s="1158"/>
      <c r="K256" s="1158"/>
      <c r="L256" s="1158"/>
      <c r="M256" s="1158"/>
      <c r="N256" s="1158"/>
      <c r="O256" s="1158"/>
      <c r="P256" s="1158"/>
      <c r="Q256" s="1158"/>
      <c r="R256" s="1158"/>
      <c r="S256" s="1158"/>
      <c r="T256" s="1158"/>
      <c r="U256" s="1158"/>
      <c r="V256" s="1158"/>
      <c r="W256" s="1158"/>
      <c r="X256" s="1158"/>
      <c r="Y256" s="1158"/>
      <c r="Z256" s="1158"/>
      <c r="AA256" s="1158"/>
    </row>
    <row r="257">
      <c r="A257" s="1158"/>
      <c r="B257" s="1158"/>
      <c r="C257" s="1158"/>
      <c r="D257" s="1158"/>
      <c r="E257" s="1158"/>
      <c r="F257" s="1158"/>
      <c r="G257" s="1158"/>
      <c r="H257" s="1158"/>
      <c r="I257" s="1158"/>
      <c r="J257" s="1158"/>
      <c r="K257" s="1158"/>
      <c r="L257" s="1158"/>
      <c r="M257" s="1158"/>
      <c r="N257" s="1158"/>
      <c r="O257" s="1158"/>
      <c r="P257" s="1158"/>
      <c r="Q257" s="1158"/>
      <c r="R257" s="1158"/>
      <c r="S257" s="1158"/>
      <c r="T257" s="1158"/>
      <c r="U257" s="1158"/>
      <c r="V257" s="1158"/>
      <c r="W257" s="1158"/>
      <c r="X257" s="1158"/>
      <c r="Y257" s="1158"/>
      <c r="Z257" s="1158"/>
      <c r="AA257" s="1158"/>
    </row>
    <row r="258">
      <c r="A258" s="1158"/>
      <c r="B258" s="1158"/>
      <c r="C258" s="1158"/>
      <c r="D258" s="1158"/>
      <c r="E258" s="1158"/>
      <c r="F258" s="1158"/>
      <c r="G258" s="1158"/>
      <c r="H258" s="1158"/>
      <c r="I258" s="1158"/>
      <c r="J258" s="1158"/>
      <c r="K258" s="1158"/>
      <c r="L258" s="1158"/>
      <c r="M258" s="1158"/>
      <c r="N258" s="1158"/>
      <c r="O258" s="1158"/>
      <c r="P258" s="1158"/>
      <c r="Q258" s="1158"/>
      <c r="R258" s="1158"/>
      <c r="S258" s="1158"/>
      <c r="T258" s="1158"/>
      <c r="U258" s="1158"/>
      <c r="V258" s="1158"/>
      <c r="W258" s="1158"/>
      <c r="X258" s="1158"/>
      <c r="Y258" s="1158"/>
      <c r="Z258" s="1158"/>
      <c r="AA258" s="1158"/>
    </row>
    <row r="259">
      <c r="A259" s="1158"/>
      <c r="B259" s="1158"/>
      <c r="C259" s="1158"/>
      <c r="D259" s="1158"/>
      <c r="E259" s="1158"/>
      <c r="F259" s="1158"/>
      <c r="G259" s="1158"/>
      <c r="H259" s="1158"/>
      <c r="I259" s="1158"/>
      <c r="J259" s="1158"/>
      <c r="K259" s="1158"/>
      <c r="L259" s="1158"/>
      <c r="M259" s="1158"/>
      <c r="N259" s="1158"/>
      <c r="O259" s="1158"/>
      <c r="P259" s="1158"/>
      <c r="Q259" s="1158"/>
      <c r="R259" s="1158"/>
      <c r="S259" s="1158"/>
      <c r="T259" s="1158"/>
      <c r="U259" s="1158"/>
      <c r="V259" s="1158"/>
      <c r="W259" s="1158"/>
      <c r="X259" s="1158"/>
      <c r="Y259" s="1158"/>
      <c r="Z259" s="1158"/>
      <c r="AA259" s="1158"/>
    </row>
    <row r="260">
      <c r="A260" s="1158"/>
      <c r="B260" s="1158"/>
      <c r="C260" s="1158"/>
      <c r="D260" s="1158"/>
      <c r="E260" s="1158"/>
      <c r="F260" s="1158"/>
      <c r="G260" s="1158"/>
      <c r="H260" s="1158"/>
      <c r="I260" s="1158"/>
      <c r="J260" s="1158"/>
      <c r="K260" s="1158"/>
      <c r="L260" s="1158"/>
      <c r="M260" s="1158"/>
      <c r="N260" s="1158"/>
      <c r="O260" s="1158"/>
      <c r="P260" s="1158"/>
      <c r="Q260" s="1158"/>
      <c r="R260" s="1158"/>
      <c r="S260" s="1158"/>
      <c r="T260" s="1158"/>
      <c r="U260" s="1158"/>
      <c r="V260" s="1158"/>
      <c r="W260" s="1158"/>
      <c r="X260" s="1158"/>
      <c r="Y260" s="1158"/>
      <c r="Z260" s="1158"/>
      <c r="AA260" s="1158"/>
    </row>
    <row r="261">
      <c r="A261" s="1158"/>
      <c r="B261" s="1158"/>
      <c r="C261" s="1158"/>
      <c r="D261" s="1158"/>
      <c r="E261" s="1158"/>
      <c r="F261" s="1158"/>
      <c r="G261" s="1158"/>
      <c r="H261" s="1158"/>
      <c r="I261" s="1158"/>
      <c r="J261" s="1158"/>
      <c r="K261" s="1158"/>
      <c r="L261" s="1158"/>
      <c r="M261" s="1158"/>
      <c r="N261" s="1158"/>
      <c r="O261" s="1158"/>
      <c r="P261" s="1158"/>
      <c r="Q261" s="1158"/>
      <c r="R261" s="1158"/>
      <c r="S261" s="1158"/>
      <c r="T261" s="1158"/>
      <c r="U261" s="1158"/>
      <c r="V261" s="1158"/>
      <c r="W261" s="1158"/>
      <c r="X261" s="1158"/>
      <c r="Y261" s="1158"/>
      <c r="Z261" s="1158"/>
      <c r="AA261" s="1158"/>
    </row>
    <row r="262">
      <c r="A262" s="1158"/>
      <c r="B262" s="1158"/>
      <c r="C262" s="1158"/>
      <c r="D262" s="1158"/>
      <c r="E262" s="1158"/>
      <c r="F262" s="1158"/>
      <c r="G262" s="1158"/>
      <c r="H262" s="1158"/>
      <c r="I262" s="1158"/>
      <c r="J262" s="1158"/>
      <c r="K262" s="1158"/>
      <c r="L262" s="1158"/>
      <c r="M262" s="1158"/>
      <c r="N262" s="1158"/>
      <c r="O262" s="1158"/>
      <c r="P262" s="1158"/>
      <c r="Q262" s="1158"/>
      <c r="R262" s="1158"/>
      <c r="S262" s="1158"/>
      <c r="T262" s="1158"/>
      <c r="U262" s="1158"/>
      <c r="V262" s="1158"/>
      <c r="W262" s="1158"/>
      <c r="X262" s="1158"/>
      <c r="Y262" s="1158"/>
      <c r="Z262" s="1158"/>
      <c r="AA262" s="1158"/>
    </row>
    <row r="263">
      <c r="A263" s="1158"/>
      <c r="B263" s="1158"/>
      <c r="C263" s="1158"/>
      <c r="D263" s="1158"/>
      <c r="E263" s="1158"/>
      <c r="F263" s="1158"/>
      <c r="G263" s="1158"/>
      <c r="H263" s="1158"/>
      <c r="I263" s="1158"/>
      <c r="J263" s="1158"/>
      <c r="K263" s="1158"/>
      <c r="L263" s="1158"/>
      <c r="M263" s="1158"/>
      <c r="N263" s="1158"/>
      <c r="O263" s="1158"/>
      <c r="P263" s="1158"/>
      <c r="Q263" s="1158"/>
      <c r="R263" s="1158"/>
      <c r="S263" s="1158"/>
      <c r="T263" s="1158"/>
      <c r="U263" s="1158"/>
      <c r="V263" s="1158"/>
      <c r="W263" s="1158"/>
      <c r="X263" s="1158"/>
      <c r="Y263" s="1158"/>
      <c r="Z263" s="1158"/>
      <c r="AA263" s="1158"/>
    </row>
    <row r="264">
      <c r="A264" s="1158"/>
      <c r="B264" s="1158"/>
      <c r="C264" s="1158"/>
      <c r="D264" s="1158"/>
      <c r="E264" s="1158"/>
      <c r="F264" s="1158"/>
      <c r="G264" s="1158"/>
      <c r="H264" s="1158"/>
      <c r="I264" s="1158"/>
      <c r="J264" s="1158"/>
      <c r="K264" s="1158"/>
      <c r="L264" s="1158"/>
      <c r="M264" s="1158"/>
      <c r="N264" s="1158"/>
      <c r="O264" s="1158"/>
      <c r="P264" s="1158"/>
      <c r="Q264" s="1158"/>
      <c r="R264" s="1158"/>
      <c r="S264" s="1158"/>
      <c r="T264" s="1158"/>
      <c r="U264" s="1158"/>
      <c r="V264" s="1158"/>
      <c r="W264" s="1158"/>
      <c r="X264" s="1158"/>
      <c r="Y264" s="1158"/>
      <c r="Z264" s="1158"/>
      <c r="AA264" s="1158"/>
    </row>
    <row r="265">
      <c r="A265" s="1158"/>
      <c r="B265" s="1158"/>
      <c r="C265" s="1158"/>
      <c r="D265" s="1158"/>
      <c r="E265" s="1158"/>
      <c r="F265" s="1158"/>
      <c r="G265" s="1158"/>
      <c r="H265" s="1158"/>
      <c r="I265" s="1158"/>
      <c r="J265" s="1158"/>
      <c r="K265" s="1158"/>
      <c r="L265" s="1158"/>
      <c r="M265" s="1158"/>
      <c r="N265" s="1158"/>
      <c r="O265" s="1158"/>
      <c r="P265" s="1158"/>
      <c r="Q265" s="1158"/>
      <c r="R265" s="1158"/>
      <c r="S265" s="1158"/>
      <c r="T265" s="1158"/>
      <c r="U265" s="1158"/>
      <c r="V265" s="1158"/>
      <c r="W265" s="1158"/>
      <c r="X265" s="1158"/>
      <c r="Y265" s="1158"/>
      <c r="Z265" s="1158"/>
      <c r="AA265" s="1158"/>
    </row>
    <row r="266">
      <c r="A266" s="1158"/>
      <c r="B266" s="1158"/>
      <c r="C266" s="1158"/>
      <c r="D266" s="1158"/>
      <c r="E266" s="1158"/>
      <c r="F266" s="1158"/>
      <c r="G266" s="1158"/>
      <c r="H266" s="1158"/>
      <c r="I266" s="1158"/>
      <c r="J266" s="1158"/>
      <c r="K266" s="1158"/>
      <c r="L266" s="1158"/>
      <c r="M266" s="1158"/>
      <c r="N266" s="1158"/>
      <c r="O266" s="1158"/>
      <c r="P266" s="1158"/>
      <c r="Q266" s="1158"/>
      <c r="R266" s="1158"/>
      <c r="S266" s="1158"/>
      <c r="T266" s="1158"/>
      <c r="U266" s="1158"/>
      <c r="V266" s="1158"/>
      <c r="W266" s="1158"/>
      <c r="X266" s="1158"/>
      <c r="Y266" s="1158"/>
      <c r="Z266" s="1158"/>
      <c r="AA266" s="1158"/>
    </row>
    <row r="267">
      <c r="A267" s="1158"/>
      <c r="B267" s="1158"/>
      <c r="C267" s="1158"/>
      <c r="D267" s="1158"/>
      <c r="E267" s="1158"/>
      <c r="F267" s="1158"/>
      <c r="G267" s="1158"/>
      <c r="H267" s="1158"/>
      <c r="I267" s="1158"/>
      <c r="J267" s="1158"/>
      <c r="K267" s="1158"/>
      <c r="L267" s="1158"/>
      <c r="M267" s="1158"/>
      <c r="N267" s="1158"/>
      <c r="O267" s="1158"/>
      <c r="P267" s="1158"/>
      <c r="Q267" s="1158"/>
      <c r="R267" s="1158"/>
      <c r="S267" s="1158"/>
      <c r="T267" s="1158"/>
      <c r="U267" s="1158"/>
      <c r="V267" s="1158"/>
      <c r="W267" s="1158"/>
      <c r="X267" s="1158"/>
      <c r="Y267" s="1158"/>
      <c r="Z267" s="1158"/>
      <c r="AA267" s="1158"/>
    </row>
    <row r="268">
      <c r="A268" s="1158"/>
      <c r="B268" s="1158"/>
      <c r="C268" s="1158"/>
      <c r="D268" s="1158"/>
      <c r="E268" s="1158"/>
      <c r="F268" s="1158"/>
      <c r="G268" s="1158"/>
      <c r="H268" s="1158"/>
      <c r="I268" s="1158"/>
      <c r="J268" s="1158"/>
      <c r="K268" s="1158"/>
      <c r="L268" s="1158"/>
      <c r="M268" s="1158"/>
      <c r="N268" s="1158"/>
      <c r="O268" s="1158"/>
      <c r="P268" s="1158"/>
      <c r="Q268" s="1158"/>
      <c r="R268" s="1158"/>
      <c r="S268" s="1158"/>
      <c r="T268" s="1158"/>
      <c r="U268" s="1158"/>
      <c r="V268" s="1158"/>
      <c r="W268" s="1158"/>
      <c r="X268" s="1158"/>
      <c r="Y268" s="1158"/>
      <c r="Z268" s="1158"/>
      <c r="AA268" s="1158"/>
    </row>
    <row r="269">
      <c r="A269" s="1158"/>
      <c r="B269" s="1158"/>
      <c r="C269" s="1158"/>
      <c r="D269" s="1158"/>
      <c r="E269" s="1158"/>
      <c r="F269" s="1158"/>
      <c r="G269" s="1158"/>
      <c r="H269" s="1158"/>
      <c r="I269" s="1158"/>
      <c r="J269" s="1158"/>
      <c r="K269" s="1158"/>
      <c r="L269" s="1158"/>
      <c r="M269" s="1158"/>
      <c r="N269" s="1158"/>
      <c r="O269" s="1158"/>
      <c r="P269" s="1158"/>
      <c r="Q269" s="1158"/>
      <c r="R269" s="1158"/>
      <c r="S269" s="1158"/>
      <c r="T269" s="1158"/>
      <c r="U269" s="1158"/>
      <c r="V269" s="1158"/>
      <c r="W269" s="1158"/>
      <c r="X269" s="1158"/>
      <c r="Y269" s="1158"/>
      <c r="Z269" s="1158"/>
      <c r="AA269" s="1158"/>
    </row>
    <row r="270">
      <c r="A270" s="1158"/>
      <c r="B270" s="1158"/>
      <c r="C270" s="1158"/>
      <c r="D270" s="1158"/>
      <c r="E270" s="1158"/>
      <c r="F270" s="1158"/>
      <c r="G270" s="1158"/>
      <c r="H270" s="1158"/>
      <c r="I270" s="1158"/>
      <c r="J270" s="1158"/>
      <c r="K270" s="1158"/>
      <c r="L270" s="1158"/>
      <c r="M270" s="1158"/>
      <c r="N270" s="1158"/>
      <c r="O270" s="1158"/>
      <c r="P270" s="1158"/>
      <c r="Q270" s="1158"/>
      <c r="R270" s="1158"/>
      <c r="S270" s="1158"/>
      <c r="T270" s="1158"/>
      <c r="U270" s="1158"/>
      <c r="V270" s="1158"/>
      <c r="W270" s="1158"/>
      <c r="X270" s="1158"/>
      <c r="Y270" s="1158"/>
      <c r="Z270" s="1158"/>
      <c r="AA270" s="1158"/>
    </row>
    <row r="271">
      <c r="A271" s="1158"/>
      <c r="B271" s="1158"/>
      <c r="C271" s="1158"/>
      <c r="D271" s="1158"/>
      <c r="E271" s="1158"/>
      <c r="F271" s="1158"/>
      <c r="G271" s="1158"/>
      <c r="H271" s="1158"/>
      <c r="I271" s="1158"/>
      <c r="J271" s="1158"/>
      <c r="K271" s="1158"/>
      <c r="L271" s="1158"/>
      <c r="M271" s="1158"/>
      <c r="N271" s="1158"/>
      <c r="O271" s="1158"/>
      <c r="P271" s="1158"/>
      <c r="Q271" s="1158"/>
      <c r="R271" s="1158"/>
      <c r="S271" s="1158"/>
      <c r="T271" s="1158"/>
      <c r="U271" s="1158"/>
      <c r="V271" s="1158"/>
      <c r="W271" s="1158"/>
      <c r="X271" s="1158"/>
      <c r="Y271" s="1158"/>
      <c r="Z271" s="1158"/>
      <c r="AA271" s="1158"/>
    </row>
    <row r="272">
      <c r="A272" s="1158"/>
      <c r="B272" s="1158"/>
      <c r="C272" s="1158"/>
      <c r="D272" s="1158"/>
      <c r="E272" s="1158"/>
      <c r="F272" s="1158"/>
      <c r="G272" s="1158"/>
      <c r="H272" s="1158"/>
      <c r="I272" s="1158"/>
      <c r="J272" s="1158"/>
      <c r="K272" s="1158"/>
      <c r="L272" s="1158"/>
      <c r="M272" s="1158"/>
      <c r="N272" s="1158"/>
      <c r="O272" s="1158"/>
      <c r="P272" s="1158"/>
      <c r="Q272" s="1158"/>
      <c r="R272" s="1158"/>
      <c r="S272" s="1158"/>
      <c r="T272" s="1158"/>
      <c r="U272" s="1158"/>
      <c r="V272" s="1158"/>
      <c r="W272" s="1158"/>
      <c r="X272" s="1158"/>
      <c r="Y272" s="1158"/>
      <c r="Z272" s="1158"/>
      <c r="AA272" s="1158"/>
    </row>
    <row r="273">
      <c r="A273" s="1158"/>
      <c r="B273" s="1158"/>
      <c r="C273" s="1158"/>
      <c r="D273" s="1158"/>
      <c r="E273" s="1158"/>
      <c r="F273" s="1158"/>
      <c r="G273" s="1158"/>
      <c r="H273" s="1158"/>
      <c r="I273" s="1158"/>
      <c r="J273" s="1158"/>
      <c r="K273" s="1158"/>
      <c r="L273" s="1158"/>
      <c r="M273" s="1158"/>
      <c r="N273" s="1158"/>
      <c r="O273" s="1158"/>
      <c r="P273" s="1158"/>
      <c r="Q273" s="1158"/>
      <c r="R273" s="1158"/>
      <c r="S273" s="1158"/>
      <c r="T273" s="1158"/>
      <c r="U273" s="1158"/>
      <c r="V273" s="1158"/>
      <c r="W273" s="1158"/>
      <c r="X273" s="1158"/>
      <c r="Y273" s="1158"/>
      <c r="Z273" s="1158"/>
      <c r="AA273" s="1158"/>
    </row>
    <row r="274">
      <c r="A274" s="1158"/>
      <c r="B274" s="1158"/>
      <c r="C274" s="1158"/>
      <c r="D274" s="1158"/>
      <c r="E274" s="1158"/>
      <c r="F274" s="1158"/>
      <c r="G274" s="1158"/>
      <c r="H274" s="1158"/>
      <c r="I274" s="1158"/>
      <c r="J274" s="1158"/>
      <c r="K274" s="1158"/>
      <c r="L274" s="1158"/>
      <c r="M274" s="1158"/>
      <c r="N274" s="1158"/>
      <c r="O274" s="1158"/>
      <c r="P274" s="1158"/>
      <c r="Q274" s="1158"/>
      <c r="R274" s="1158"/>
      <c r="S274" s="1158"/>
      <c r="T274" s="1158"/>
      <c r="U274" s="1158"/>
      <c r="V274" s="1158"/>
      <c r="W274" s="1158"/>
      <c r="X274" s="1158"/>
      <c r="Y274" s="1158"/>
      <c r="Z274" s="1158"/>
      <c r="AA274" s="1158"/>
    </row>
    <row r="275">
      <c r="A275" s="1158"/>
      <c r="B275" s="1158"/>
      <c r="C275" s="1158"/>
      <c r="D275" s="1158"/>
      <c r="E275" s="1158"/>
      <c r="F275" s="1158"/>
      <c r="G275" s="1158"/>
      <c r="H275" s="1158"/>
      <c r="I275" s="1158"/>
      <c r="J275" s="1158"/>
      <c r="K275" s="1158"/>
      <c r="L275" s="1158"/>
      <c r="M275" s="1158"/>
      <c r="N275" s="1158"/>
      <c r="O275" s="1158"/>
      <c r="P275" s="1158"/>
      <c r="Q275" s="1158"/>
      <c r="R275" s="1158"/>
      <c r="S275" s="1158"/>
      <c r="T275" s="1158"/>
      <c r="U275" s="1158"/>
      <c r="V275" s="1158"/>
      <c r="W275" s="1158"/>
      <c r="X275" s="1158"/>
      <c r="Y275" s="1158"/>
      <c r="Z275" s="1158"/>
      <c r="AA275" s="1158"/>
    </row>
    <row r="276">
      <c r="A276" s="1158"/>
      <c r="B276" s="1158"/>
      <c r="C276" s="1158"/>
      <c r="D276" s="1158"/>
      <c r="E276" s="1158"/>
      <c r="F276" s="1158"/>
      <c r="G276" s="1158"/>
      <c r="H276" s="1158"/>
      <c r="I276" s="1158"/>
      <c r="J276" s="1158"/>
      <c r="K276" s="1158"/>
      <c r="L276" s="1158"/>
      <c r="M276" s="1158"/>
      <c r="N276" s="1158"/>
      <c r="O276" s="1158"/>
      <c r="P276" s="1158"/>
      <c r="Q276" s="1158"/>
      <c r="R276" s="1158"/>
      <c r="S276" s="1158"/>
      <c r="T276" s="1158"/>
      <c r="U276" s="1158"/>
      <c r="V276" s="1158"/>
      <c r="W276" s="1158"/>
      <c r="X276" s="1158"/>
      <c r="Y276" s="1158"/>
      <c r="Z276" s="1158"/>
      <c r="AA276" s="1158"/>
    </row>
    <row r="277">
      <c r="A277" s="1158"/>
      <c r="B277" s="1158"/>
      <c r="C277" s="1158"/>
      <c r="D277" s="1158"/>
      <c r="E277" s="1158"/>
      <c r="F277" s="1158"/>
      <c r="G277" s="1158"/>
      <c r="H277" s="1158"/>
      <c r="I277" s="1158"/>
      <c r="J277" s="1158"/>
      <c r="K277" s="1158"/>
      <c r="L277" s="1158"/>
      <c r="M277" s="1158"/>
      <c r="N277" s="1158"/>
      <c r="O277" s="1158"/>
      <c r="P277" s="1158"/>
      <c r="Q277" s="1158"/>
      <c r="R277" s="1158"/>
      <c r="S277" s="1158"/>
      <c r="T277" s="1158"/>
      <c r="U277" s="1158"/>
      <c r="V277" s="1158"/>
      <c r="W277" s="1158"/>
      <c r="X277" s="1158"/>
      <c r="Y277" s="1158"/>
      <c r="Z277" s="1158"/>
      <c r="AA277" s="1158"/>
    </row>
    <row r="278">
      <c r="A278" s="1158"/>
      <c r="B278" s="1158"/>
      <c r="C278" s="1158"/>
      <c r="D278" s="1158"/>
      <c r="E278" s="1158"/>
      <c r="F278" s="1158"/>
      <c r="G278" s="1158"/>
      <c r="H278" s="1158"/>
      <c r="I278" s="1158"/>
      <c r="J278" s="1158"/>
      <c r="K278" s="1158"/>
      <c r="L278" s="1158"/>
      <c r="M278" s="1158"/>
      <c r="N278" s="1158"/>
      <c r="O278" s="1158"/>
      <c r="P278" s="1158"/>
      <c r="Q278" s="1158"/>
      <c r="R278" s="1158"/>
      <c r="S278" s="1158"/>
      <c r="T278" s="1158"/>
      <c r="U278" s="1158"/>
      <c r="V278" s="1158"/>
      <c r="W278" s="1158"/>
      <c r="X278" s="1158"/>
      <c r="Y278" s="1158"/>
      <c r="Z278" s="1158"/>
      <c r="AA278" s="1158"/>
    </row>
    <row r="279">
      <c r="A279" s="1158"/>
      <c r="B279" s="1158"/>
      <c r="C279" s="1158"/>
      <c r="D279" s="1158"/>
      <c r="E279" s="1158"/>
      <c r="F279" s="1158"/>
      <c r="G279" s="1158"/>
      <c r="H279" s="1158"/>
      <c r="I279" s="1158"/>
      <c r="J279" s="1158"/>
      <c r="K279" s="1158"/>
      <c r="L279" s="1158"/>
      <c r="M279" s="1158"/>
      <c r="N279" s="1158"/>
      <c r="O279" s="1158"/>
      <c r="P279" s="1158"/>
      <c r="Q279" s="1158"/>
      <c r="R279" s="1158"/>
      <c r="S279" s="1158"/>
      <c r="T279" s="1158"/>
      <c r="U279" s="1158"/>
      <c r="V279" s="1158"/>
      <c r="W279" s="1158"/>
      <c r="X279" s="1158"/>
      <c r="Y279" s="1158"/>
      <c r="Z279" s="1158"/>
      <c r="AA279" s="1158"/>
    </row>
    <row r="280">
      <c r="A280" s="1158"/>
      <c r="B280" s="1158"/>
      <c r="C280" s="1158"/>
      <c r="D280" s="1158"/>
      <c r="E280" s="1158"/>
      <c r="F280" s="1158"/>
      <c r="G280" s="1158"/>
      <c r="H280" s="1158"/>
      <c r="I280" s="1158"/>
      <c r="J280" s="1158"/>
      <c r="K280" s="1158"/>
      <c r="L280" s="1158"/>
      <c r="M280" s="1158"/>
      <c r="N280" s="1158"/>
      <c r="O280" s="1158"/>
      <c r="P280" s="1158"/>
      <c r="Q280" s="1158"/>
      <c r="R280" s="1158"/>
      <c r="S280" s="1158"/>
      <c r="T280" s="1158"/>
      <c r="U280" s="1158"/>
      <c r="V280" s="1158"/>
      <c r="W280" s="1158"/>
      <c r="X280" s="1158"/>
      <c r="Y280" s="1158"/>
      <c r="Z280" s="1158"/>
      <c r="AA280" s="1158"/>
    </row>
    <row r="281">
      <c r="A281" s="1158"/>
      <c r="B281" s="1158"/>
      <c r="C281" s="1158"/>
      <c r="D281" s="1158"/>
      <c r="E281" s="1158"/>
      <c r="F281" s="1158"/>
      <c r="G281" s="1158"/>
      <c r="H281" s="1158"/>
      <c r="I281" s="1158"/>
      <c r="J281" s="1158"/>
      <c r="K281" s="1158"/>
      <c r="L281" s="1158"/>
      <c r="M281" s="1158"/>
      <c r="N281" s="1158"/>
      <c r="O281" s="1158"/>
      <c r="P281" s="1158"/>
      <c r="Q281" s="1158"/>
      <c r="R281" s="1158"/>
      <c r="S281" s="1158"/>
      <c r="T281" s="1158"/>
      <c r="U281" s="1158"/>
      <c r="V281" s="1158"/>
      <c r="W281" s="1158"/>
      <c r="X281" s="1158"/>
      <c r="Y281" s="1158"/>
      <c r="Z281" s="1158"/>
      <c r="AA281" s="1158"/>
    </row>
    <row r="282">
      <c r="A282" s="1158"/>
      <c r="B282" s="1158"/>
      <c r="C282" s="1158"/>
      <c r="D282" s="1158"/>
      <c r="E282" s="1158"/>
      <c r="F282" s="1158"/>
      <c r="G282" s="1158"/>
      <c r="H282" s="1158"/>
      <c r="I282" s="1158"/>
      <c r="J282" s="1158"/>
      <c r="K282" s="1158"/>
      <c r="L282" s="1158"/>
      <c r="M282" s="1158"/>
      <c r="N282" s="1158"/>
      <c r="O282" s="1158"/>
      <c r="P282" s="1158"/>
      <c r="Q282" s="1158"/>
      <c r="R282" s="1158"/>
      <c r="S282" s="1158"/>
      <c r="T282" s="1158"/>
      <c r="U282" s="1158"/>
      <c r="V282" s="1158"/>
      <c r="W282" s="1158"/>
      <c r="X282" s="1158"/>
      <c r="Y282" s="1158"/>
      <c r="Z282" s="1158"/>
      <c r="AA282" s="1158"/>
    </row>
    <row r="283">
      <c r="A283" s="1158"/>
      <c r="B283" s="1158"/>
      <c r="C283" s="1158"/>
      <c r="D283" s="1158"/>
      <c r="E283" s="1158"/>
      <c r="F283" s="1158"/>
      <c r="G283" s="1158"/>
      <c r="H283" s="1158"/>
      <c r="I283" s="1158"/>
      <c r="J283" s="1158"/>
      <c r="K283" s="1158"/>
      <c r="L283" s="1158"/>
      <c r="M283" s="1158"/>
      <c r="N283" s="1158"/>
      <c r="O283" s="1158"/>
      <c r="P283" s="1158"/>
      <c r="Q283" s="1158"/>
      <c r="R283" s="1158"/>
      <c r="S283" s="1158"/>
      <c r="T283" s="1158"/>
      <c r="U283" s="1158"/>
      <c r="V283" s="1158"/>
      <c r="W283" s="1158"/>
      <c r="X283" s="1158"/>
      <c r="Y283" s="1158"/>
      <c r="Z283" s="1158"/>
      <c r="AA283" s="1158"/>
    </row>
    <row r="284">
      <c r="A284" s="1158"/>
      <c r="B284" s="1158"/>
      <c r="C284" s="1158"/>
      <c r="D284" s="1158"/>
      <c r="E284" s="1158"/>
      <c r="F284" s="1158"/>
      <c r="G284" s="1158"/>
      <c r="H284" s="1158"/>
      <c r="I284" s="1158"/>
      <c r="J284" s="1158"/>
      <c r="K284" s="1158"/>
      <c r="L284" s="1158"/>
      <c r="M284" s="1158"/>
      <c r="N284" s="1158"/>
      <c r="O284" s="1158"/>
      <c r="P284" s="1158"/>
      <c r="Q284" s="1158"/>
      <c r="R284" s="1158"/>
      <c r="S284" s="1158"/>
      <c r="T284" s="1158"/>
      <c r="U284" s="1158"/>
      <c r="V284" s="1158"/>
      <c r="W284" s="1158"/>
      <c r="X284" s="1158"/>
      <c r="Y284" s="1158"/>
      <c r="Z284" s="1158"/>
      <c r="AA284" s="1158"/>
    </row>
    <row r="285">
      <c r="A285" s="1158"/>
      <c r="B285" s="1158"/>
      <c r="C285" s="1158"/>
      <c r="D285" s="1158"/>
      <c r="E285" s="1158"/>
      <c r="F285" s="1158"/>
      <c r="G285" s="1158"/>
      <c r="H285" s="1158"/>
      <c r="I285" s="1158"/>
      <c r="J285" s="1158"/>
      <c r="K285" s="1158"/>
      <c r="L285" s="1158"/>
      <c r="M285" s="1158"/>
      <c r="N285" s="1158"/>
      <c r="O285" s="1158"/>
      <c r="P285" s="1158"/>
      <c r="Q285" s="1158"/>
      <c r="R285" s="1158"/>
      <c r="S285" s="1158"/>
      <c r="T285" s="1158"/>
      <c r="U285" s="1158"/>
      <c r="V285" s="1158"/>
      <c r="W285" s="1158"/>
      <c r="X285" s="1158"/>
      <c r="Y285" s="1158"/>
      <c r="Z285" s="1158"/>
      <c r="AA285" s="1158"/>
    </row>
    <row r="286">
      <c r="A286" s="1158"/>
      <c r="B286" s="1158"/>
      <c r="C286" s="1158"/>
      <c r="D286" s="1158"/>
      <c r="E286" s="1158"/>
      <c r="F286" s="1158"/>
      <c r="G286" s="1158"/>
      <c r="H286" s="1158"/>
      <c r="I286" s="1158"/>
      <c r="J286" s="1158"/>
      <c r="K286" s="1158"/>
      <c r="L286" s="1158"/>
      <c r="M286" s="1158"/>
      <c r="N286" s="1158"/>
      <c r="O286" s="1158"/>
      <c r="P286" s="1158"/>
      <c r="Q286" s="1158"/>
      <c r="R286" s="1158"/>
      <c r="S286" s="1158"/>
      <c r="T286" s="1158"/>
      <c r="U286" s="1158"/>
      <c r="V286" s="1158"/>
      <c r="W286" s="1158"/>
      <c r="X286" s="1158"/>
      <c r="Y286" s="1158"/>
      <c r="Z286" s="1158"/>
      <c r="AA286" s="1158"/>
    </row>
    <row r="287">
      <c r="A287" s="1158"/>
      <c r="B287" s="1158"/>
      <c r="C287" s="1158"/>
      <c r="D287" s="1158"/>
      <c r="E287" s="1158"/>
      <c r="F287" s="1158"/>
      <c r="G287" s="1158"/>
      <c r="H287" s="1158"/>
      <c r="I287" s="1158"/>
      <c r="J287" s="1158"/>
      <c r="K287" s="1158"/>
      <c r="L287" s="1158"/>
      <c r="M287" s="1158"/>
      <c r="N287" s="1158"/>
      <c r="O287" s="1158"/>
      <c r="P287" s="1158"/>
      <c r="Q287" s="1158"/>
      <c r="R287" s="1158"/>
      <c r="S287" s="1158"/>
      <c r="T287" s="1158"/>
      <c r="U287" s="1158"/>
      <c r="V287" s="1158"/>
      <c r="W287" s="1158"/>
      <c r="X287" s="1158"/>
      <c r="Y287" s="1158"/>
      <c r="Z287" s="1158"/>
      <c r="AA287" s="1158"/>
    </row>
    <row r="288">
      <c r="A288" s="1158"/>
      <c r="B288" s="1158"/>
      <c r="C288" s="1158"/>
      <c r="D288" s="1158"/>
      <c r="E288" s="1158"/>
      <c r="F288" s="1158"/>
      <c r="G288" s="1158"/>
      <c r="H288" s="1158"/>
      <c r="I288" s="1158"/>
      <c r="J288" s="1158"/>
      <c r="K288" s="1158"/>
      <c r="L288" s="1158"/>
      <c r="M288" s="1158"/>
      <c r="N288" s="1158"/>
      <c r="O288" s="1158"/>
      <c r="P288" s="1158"/>
      <c r="Q288" s="1158"/>
      <c r="R288" s="1158"/>
      <c r="S288" s="1158"/>
      <c r="T288" s="1158"/>
      <c r="U288" s="1158"/>
      <c r="V288" s="1158"/>
      <c r="W288" s="1158"/>
      <c r="X288" s="1158"/>
      <c r="Y288" s="1158"/>
      <c r="Z288" s="1158"/>
      <c r="AA288" s="1158"/>
    </row>
    <row r="289">
      <c r="A289" s="1158"/>
      <c r="B289" s="1158"/>
      <c r="C289" s="1158"/>
      <c r="D289" s="1158"/>
      <c r="E289" s="1158"/>
      <c r="F289" s="1158"/>
      <c r="G289" s="1158"/>
      <c r="H289" s="1158"/>
      <c r="I289" s="1158"/>
      <c r="J289" s="1158"/>
      <c r="K289" s="1158"/>
      <c r="L289" s="1158"/>
      <c r="M289" s="1158"/>
      <c r="N289" s="1158"/>
      <c r="O289" s="1158"/>
      <c r="P289" s="1158"/>
      <c r="Q289" s="1158"/>
      <c r="R289" s="1158"/>
      <c r="S289" s="1158"/>
      <c r="T289" s="1158"/>
      <c r="U289" s="1158"/>
      <c r="V289" s="1158"/>
      <c r="W289" s="1158"/>
      <c r="X289" s="1158"/>
      <c r="Y289" s="1158"/>
      <c r="Z289" s="1158"/>
      <c r="AA289" s="1158"/>
    </row>
    <row r="290">
      <c r="A290" s="1158"/>
      <c r="B290" s="1158"/>
      <c r="C290" s="1158"/>
      <c r="D290" s="1158"/>
      <c r="E290" s="1158"/>
      <c r="F290" s="1158"/>
      <c r="G290" s="1158"/>
      <c r="H290" s="1158"/>
      <c r="I290" s="1158"/>
      <c r="J290" s="1158"/>
      <c r="K290" s="1158"/>
      <c r="L290" s="1158"/>
      <c r="M290" s="1158"/>
      <c r="N290" s="1158"/>
      <c r="O290" s="1158"/>
      <c r="P290" s="1158"/>
      <c r="Q290" s="1158"/>
      <c r="R290" s="1158"/>
      <c r="S290" s="1158"/>
      <c r="T290" s="1158"/>
      <c r="U290" s="1158"/>
      <c r="V290" s="1158"/>
      <c r="W290" s="1158"/>
      <c r="X290" s="1158"/>
      <c r="Y290" s="1158"/>
      <c r="Z290" s="1158"/>
      <c r="AA290" s="1158"/>
    </row>
    <row r="291">
      <c r="A291" s="1158"/>
      <c r="B291" s="1158"/>
      <c r="C291" s="1158"/>
      <c r="D291" s="1158"/>
      <c r="E291" s="1158"/>
      <c r="F291" s="1158"/>
      <c r="G291" s="1158"/>
      <c r="H291" s="1158"/>
      <c r="I291" s="1158"/>
      <c r="J291" s="1158"/>
      <c r="K291" s="1158"/>
      <c r="L291" s="1158"/>
      <c r="M291" s="1158"/>
      <c r="N291" s="1158"/>
      <c r="O291" s="1158"/>
      <c r="P291" s="1158"/>
      <c r="Q291" s="1158"/>
      <c r="R291" s="1158"/>
      <c r="S291" s="1158"/>
      <c r="T291" s="1158"/>
      <c r="U291" s="1158"/>
      <c r="V291" s="1158"/>
      <c r="W291" s="1158"/>
      <c r="X291" s="1158"/>
      <c r="Y291" s="1158"/>
      <c r="Z291" s="1158"/>
      <c r="AA291" s="1158"/>
    </row>
    <row r="292">
      <c r="A292" s="1158"/>
      <c r="B292" s="1158"/>
      <c r="C292" s="1158"/>
      <c r="D292" s="1158"/>
      <c r="E292" s="1158"/>
      <c r="F292" s="1158"/>
      <c r="G292" s="1158"/>
      <c r="H292" s="1158"/>
      <c r="I292" s="1158"/>
      <c r="J292" s="1158"/>
      <c r="K292" s="1158"/>
      <c r="L292" s="1158"/>
      <c r="M292" s="1158"/>
      <c r="N292" s="1158"/>
      <c r="O292" s="1158"/>
      <c r="P292" s="1158"/>
      <c r="Q292" s="1158"/>
      <c r="R292" s="1158"/>
      <c r="S292" s="1158"/>
      <c r="T292" s="1158"/>
      <c r="U292" s="1158"/>
      <c r="V292" s="1158"/>
      <c r="W292" s="1158"/>
      <c r="X292" s="1158"/>
      <c r="Y292" s="1158"/>
      <c r="Z292" s="1158"/>
      <c r="AA292" s="1158"/>
    </row>
    <row r="293">
      <c r="A293" s="1158"/>
      <c r="B293" s="1158"/>
      <c r="C293" s="1158"/>
      <c r="D293" s="1158"/>
      <c r="E293" s="1158"/>
      <c r="F293" s="1158"/>
      <c r="G293" s="1158"/>
      <c r="H293" s="1158"/>
      <c r="I293" s="1158"/>
      <c r="J293" s="1158"/>
      <c r="K293" s="1158"/>
      <c r="L293" s="1158"/>
      <c r="M293" s="1158"/>
      <c r="N293" s="1158"/>
      <c r="O293" s="1158"/>
      <c r="P293" s="1158"/>
      <c r="Q293" s="1158"/>
      <c r="R293" s="1158"/>
      <c r="S293" s="1158"/>
      <c r="T293" s="1158"/>
      <c r="U293" s="1158"/>
      <c r="V293" s="1158"/>
      <c r="W293" s="1158"/>
      <c r="X293" s="1158"/>
      <c r="Y293" s="1158"/>
      <c r="Z293" s="1158"/>
      <c r="AA293" s="1158"/>
    </row>
    <row r="294">
      <c r="A294" s="1158"/>
      <c r="B294" s="1158"/>
      <c r="C294" s="1158"/>
      <c r="D294" s="1158"/>
      <c r="E294" s="1158"/>
      <c r="F294" s="1158"/>
      <c r="G294" s="1158"/>
      <c r="H294" s="1158"/>
      <c r="I294" s="1158"/>
      <c r="J294" s="1158"/>
      <c r="K294" s="1158"/>
      <c r="L294" s="1158"/>
      <c r="M294" s="1158"/>
      <c r="N294" s="1158"/>
      <c r="O294" s="1158"/>
      <c r="P294" s="1158"/>
      <c r="Q294" s="1158"/>
      <c r="R294" s="1158"/>
      <c r="S294" s="1158"/>
      <c r="T294" s="1158"/>
      <c r="U294" s="1158"/>
      <c r="V294" s="1158"/>
      <c r="W294" s="1158"/>
      <c r="X294" s="1158"/>
      <c r="Y294" s="1158"/>
      <c r="Z294" s="1158"/>
      <c r="AA294" s="1158"/>
    </row>
    <row r="295">
      <c r="A295" s="1158"/>
      <c r="B295" s="1158"/>
      <c r="C295" s="1158"/>
      <c r="D295" s="1158"/>
      <c r="E295" s="1158"/>
      <c r="F295" s="1158"/>
      <c r="G295" s="1158"/>
      <c r="H295" s="1158"/>
      <c r="I295" s="1158"/>
      <c r="J295" s="1158"/>
      <c r="K295" s="1158"/>
      <c r="L295" s="1158"/>
      <c r="M295" s="1158"/>
      <c r="N295" s="1158"/>
      <c r="O295" s="1158"/>
      <c r="P295" s="1158"/>
      <c r="Q295" s="1158"/>
      <c r="R295" s="1158"/>
      <c r="S295" s="1158"/>
      <c r="T295" s="1158"/>
      <c r="U295" s="1158"/>
      <c r="V295" s="1158"/>
      <c r="W295" s="1158"/>
      <c r="X295" s="1158"/>
      <c r="Y295" s="1158"/>
      <c r="Z295" s="1158"/>
      <c r="AA295" s="1158"/>
    </row>
    <row r="296">
      <c r="A296" s="1158"/>
      <c r="B296" s="1158"/>
      <c r="C296" s="1158"/>
      <c r="D296" s="1158"/>
      <c r="E296" s="1158"/>
      <c r="F296" s="1158"/>
      <c r="G296" s="1158"/>
      <c r="H296" s="1158"/>
      <c r="I296" s="1158"/>
      <c r="J296" s="1158"/>
      <c r="K296" s="1158"/>
      <c r="L296" s="1158"/>
      <c r="M296" s="1158"/>
      <c r="N296" s="1158"/>
      <c r="O296" s="1158"/>
      <c r="P296" s="1158"/>
      <c r="Q296" s="1158"/>
      <c r="R296" s="1158"/>
      <c r="S296" s="1158"/>
      <c r="T296" s="1158"/>
      <c r="U296" s="1158"/>
      <c r="V296" s="1158"/>
      <c r="W296" s="1158"/>
      <c r="X296" s="1158"/>
      <c r="Y296" s="1158"/>
      <c r="Z296" s="1158"/>
      <c r="AA296" s="1158"/>
    </row>
    <row r="297">
      <c r="A297" s="1158"/>
      <c r="B297" s="1158"/>
      <c r="C297" s="1158"/>
      <c r="D297" s="1158"/>
      <c r="E297" s="1158"/>
      <c r="F297" s="1158"/>
      <c r="G297" s="1158"/>
      <c r="H297" s="1158"/>
      <c r="I297" s="1158"/>
      <c r="J297" s="1158"/>
      <c r="K297" s="1158"/>
      <c r="L297" s="1158"/>
      <c r="M297" s="1158"/>
      <c r="N297" s="1158"/>
      <c r="O297" s="1158"/>
      <c r="P297" s="1158"/>
      <c r="Q297" s="1158"/>
      <c r="R297" s="1158"/>
      <c r="S297" s="1158"/>
      <c r="T297" s="1158"/>
      <c r="U297" s="1158"/>
      <c r="V297" s="1158"/>
      <c r="W297" s="1158"/>
      <c r="X297" s="1158"/>
      <c r="Y297" s="1158"/>
      <c r="Z297" s="1158"/>
      <c r="AA297" s="1158"/>
    </row>
    <row r="298">
      <c r="A298" s="1158"/>
      <c r="B298" s="1158"/>
      <c r="C298" s="1158"/>
      <c r="D298" s="1158"/>
      <c r="E298" s="1158"/>
      <c r="F298" s="1158"/>
      <c r="G298" s="1158"/>
      <c r="H298" s="1158"/>
      <c r="I298" s="1158"/>
      <c r="J298" s="1158"/>
      <c r="K298" s="1158"/>
      <c r="L298" s="1158"/>
      <c r="M298" s="1158"/>
      <c r="N298" s="1158"/>
      <c r="O298" s="1158"/>
      <c r="P298" s="1158"/>
      <c r="Q298" s="1158"/>
      <c r="R298" s="1158"/>
      <c r="S298" s="1158"/>
      <c r="T298" s="1158"/>
      <c r="U298" s="1158"/>
      <c r="V298" s="1158"/>
      <c r="W298" s="1158"/>
      <c r="X298" s="1158"/>
      <c r="Y298" s="1158"/>
      <c r="Z298" s="1158"/>
      <c r="AA298" s="1158"/>
    </row>
    <row r="299">
      <c r="A299" s="1158"/>
      <c r="B299" s="1158"/>
      <c r="C299" s="1158"/>
      <c r="D299" s="1158"/>
      <c r="E299" s="1158"/>
      <c r="F299" s="1158"/>
      <c r="G299" s="1158"/>
      <c r="H299" s="1158"/>
      <c r="I299" s="1158"/>
      <c r="J299" s="1158"/>
      <c r="K299" s="1158"/>
      <c r="L299" s="1158"/>
      <c r="M299" s="1158"/>
      <c r="N299" s="1158"/>
      <c r="O299" s="1158"/>
      <c r="P299" s="1158"/>
      <c r="Q299" s="1158"/>
      <c r="R299" s="1158"/>
      <c r="S299" s="1158"/>
      <c r="T299" s="1158"/>
      <c r="U299" s="1158"/>
      <c r="V299" s="1158"/>
      <c r="W299" s="1158"/>
      <c r="X299" s="1158"/>
      <c r="Y299" s="1158"/>
      <c r="Z299" s="1158"/>
      <c r="AA299" s="1158"/>
    </row>
    <row r="300">
      <c r="A300" s="1158"/>
      <c r="B300" s="1158"/>
      <c r="C300" s="1158"/>
      <c r="D300" s="1158"/>
      <c r="E300" s="1158"/>
      <c r="F300" s="1158"/>
      <c r="G300" s="1158"/>
      <c r="H300" s="1158"/>
      <c r="I300" s="1158"/>
      <c r="J300" s="1158"/>
      <c r="K300" s="1158"/>
      <c r="L300" s="1158"/>
      <c r="M300" s="1158"/>
      <c r="N300" s="1158"/>
      <c r="O300" s="1158"/>
      <c r="P300" s="1158"/>
      <c r="Q300" s="1158"/>
      <c r="R300" s="1158"/>
      <c r="S300" s="1158"/>
      <c r="T300" s="1158"/>
      <c r="U300" s="1158"/>
      <c r="V300" s="1158"/>
      <c r="W300" s="1158"/>
      <c r="X300" s="1158"/>
      <c r="Y300" s="1158"/>
      <c r="Z300" s="1158"/>
      <c r="AA300" s="1158"/>
    </row>
    <row r="301">
      <c r="A301" s="1158"/>
      <c r="B301" s="1158"/>
      <c r="C301" s="1158"/>
      <c r="D301" s="1158"/>
      <c r="E301" s="1158"/>
      <c r="F301" s="1158"/>
      <c r="G301" s="1158"/>
      <c r="H301" s="1158"/>
      <c r="I301" s="1158"/>
      <c r="J301" s="1158"/>
      <c r="K301" s="1158"/>
      <c r="L301" s="1158"/>
      <c r="M301" s="1158"/>
      <c r="N301" s="1158"/>
      <c r="O301" s="1158"/>
      <c r="P301" s="1158"/>
      <c r="Q301" s="1158"/>
      <c r="R301" s="1158"/>
      <c r="S301" s="1158"/>
      <c r="T301" s="1158"/>
      <c r="U301" s="1158"/>
      <c r="V301" s="1158"/>
      <c r="W301" s="1158"/>
      <c r="X301" s="1158"/>
      <c r="Y301" s="1158"/>
      <c r="Z301" s="1158"/>
      <c r="AA301" s="1158"/>
    </row>
    <row r="302">
      <c r="A302" s="1158"/>
      <c r="B302" s="1158"/>
      <c r="C302" s="1158"/>
      <c r="D302" s="1158"/>
      <c r="E302" s="1158"/>
      <c r="F302" s="1158"/>
      <c r="G302" s="1158"/>
      <c r="H302" s="1158"/>
      <c r="I302" s="1158"/>
      <c r="J302" s="1158"/>
      <c r="K302" s="1158"/>
      <c r="L302" s="1158"/>
      <c r="M302" s="1158"/>
      <c r="N302" s="1158"/>
      <c r="O302" s="1158"/>
      <c r="P302" s="1158"/>
      <c r="Q302" s="1158"/>
      <c r="R302" s="1158"/>
      <c r="S302" s="1158"/>
      <c r="T302" s="1158"/>
      <c r="U302" s="1158"/>
      <c r="V302" s="1158"/>
      <c r="W302" s="1158"/>
      <c r="X302" s="1158"/>
      <c r="Y302" s="1158"/>
      <c r="Z302" s="1158"/>
      <c r="AA302" s="1158"/>
    </row>
    <row r="303">
      <c r="A303" s="1158"/>
      <c r="B303" s="1158"/>
      <c r="C303" s="1158"/>
      <c r="D303" s="1158"/>
      <c r="E303" s="1158"/>
      <c r="F303" s="1158"/>
      <c r="G303" s="1158"/>
      <c r="H303" s="1158"/>
      <c r="I303" s="1158"/>
      <c r="J303" s="1158"/>
      <c r="K303" s="1158"/>
      <c r="L303" s="1158"/>
      <c r="M303" s="1158"/>
      <c r="N303" s="1158"/>
      <c r="O303" s="1158"/>
      <c r="P303" s="1158"/>
      <c r="Q303" s="1158"/>
      <c r="R303" s="1158"/>
      <c r="S303" s="1158"/>
      <c r="T303" s="1158"/>
      <c r="U303" s="1158"/>
      <c r="V303" s="1158"/>
      <c r="W303" s="1158"/>
      <c r="X303" s="1158"/>
      <c r="Y303" s="1158"/>
      <c r="Z303" s="1158"/>
      <c r="AA303" s="1158"/>
    </row>
    <row r="304">
      <c r="A304" s="1158"/>
      <c r="B304" s="1158"/>
      <c r="C304" s="1158"/>
      <c r="D304" s="1158"/>
      <c r="E304" s="1158"/>
      <c r="F304" s="1158"/>
      <c r="G304" s="1158"/>
      <c r="H304" s="1158"/>
      <c r="I304" s="1158"/>
      <c r="J304" s="1158"/>
      <c r="K304" s="1158"/>
      <c r="L304" s="1158"/>
      <c r="M304" s="1158"/>
      <c r="N304" s="1158"/>
      <c r="O304" s="1158"/>
      <c r="P304" s="1158"/>
      <c r="Q304" s="1158"/>
      <c r="R304" s="1158"/>
      <c r="S304" s="1158"/>
      <c r="T304" s="1158"/>
      <c r="U304" s="1158"/>
      <c r="V304" s="1158"/>
      <c r="W304" s="1158"/>
      <c r="X304" s="1158"/>
      <c r="Y304" s="1158"/>
      <c r="Z304" s="1158"/>
      <c r="AA304" s="1158"/>
    </row>
    <row r="305">
      <c r="A305" s="1158"/>
      <c r="B305" s="1158"/>
      <c r="C305" s="1158"/>
      <c r="D305" s="1158"/>
      <c r="E305" s="1158"/>
      <c r="F305" s="1158"/>
      <c r="G305" s="1158"/>
      <c r="H305" s="1158"/>
      <c r="I305" s="1158"/>
      <c r="J305" s="1158"/>
      <c r="K305" s="1158"/>
      <c r="L305" s="1158"/>
      <c r="M305" s="1158"/>
      <c r="N305" s="1158"/>
      <c r="O305" s="1158"/>
      <c r="P305" s="1158"/>
      <c r="Q305" s="1158"/>
      <c r="R305" s="1158"/>
      <c r="S305" s="1158"/>
      <c r="T305" s="1158"/>
      <c r="U305" s="1158"/>
      <c r="V305" s="1158"/>
      <c r="W305" s="1158"/>
      <c r="X305" s="1158"/>
      <c r="Y305" s="1158"/>
      <c r="Z305" s="1158"/>
      <c r="AA305" s="1158"/>
    </row>
    <row r="306">
      <c r="A306" s="1158"/>
      <c r="B306" s="1158"/>
      <c r="C306" s="1158"/>
      <c r="D306" s="1158"/>
      <c r="E306" s="1158"/>
      <c r="F306" s="1158"/>
      <c r="G306" s="1158"/>
      <c r="H306" s="1158"/>
      <c r="I306" s="1158"/>
      <c r="J306" s="1158"/>
      <c r="K306" s="1158"/>
      <c r="L306" s="1158"/>
      <c r="M306" s="1158"/>
      <c r="N306" s="1158"/>
      <c r="O306" s="1158"/>
      <c r="P306" s="1158"/>
      <c r="Q306" s="1158"/>
      <c r="R306" s="1158"/>
      <c r="S306" s="1158"/>
      <c r="T306" s="1158"/>
      <c r="U306" s="1158"/>
      <c r="V306" s="1158"/>
      <c r="W306" s="1158"/>
      <c r="X306" s="1158"/>
      <c r="Y306" s="1158"/>
      <c r="Z306" s="1158"/>
      <c r="AA306" s="1158"/>
    </row>
    <row r="307">
      <c r="A307" s="1158"/>
      <c r="B307" s="1158"/>
      <c r="C307" s="1158"/>
      <c r="D307" s="1158"/>
      <c r="E307" s="1158"/>
      <c r="F307" s="1158"/>
      <c r="G307" s="1158"/>
      <c r="H307" s="1158"/>
      <c r="I307" s="1158"/>
      <c r="J307" s="1158"/>
      <c r="K307" s="1158"/>
      <c r="L307" s="1158"/>
      <c r="M307" s="1158"/>
      <c r="N307" s="1158"/>
      <c r="O307" s="1158"/>
      <c r="P307" s="1158"/>
      <c r="Q307" s="1158"/>
      <c r="R307" s="1158"/>
      <c r="S307" s="1158"/>
      <c r="T307" s="1158"/>
      <c r="U307" s="1158"/>
      <c r="V307" s="1158"/>
      <c r="W307" s="1158"/>
      <c r="X307" s="1158"/>
      <c r="Y307" s="1158"/>
      <c r="Z307" s="1158"/>
      <c r="AA307" s="1158"/>
    </row>
    <row r="308">
      <c r="A308" s="1158"/>
      <c r="B308" s="1158"/>
      <c r="C308" s="1158"/>
      <c r="D308" s="1158"/>
      <c r="E308" s="1158"/>
      <c r="F308" s="1158"/>
      <c r="G308" s="1158"/>
      <c r="H308" s="1158"/>
      <c r="I308" s="1158"/>
      <c r="J308" s="1158"/>
      <c r="K308" s="1158"/>
      <c r="L308" s="1158"/>
      <c r="M308" s="1158"/>
      <c r="N308" s="1158"/>
      <c r="O308" s="1158"/>
      <c r="P308" s="1158"/>
      <c r="Q308" s="1158"/>
      <c r="R308" s="1158"/>
      <c r="S308" s="1158"/>
      <c r="T308" s="1158"/>
      <c r="U308" s="1158"/>
      <c r="V308" s="1158"/>
      <c r="W308" s="1158"/>
      <c r="X308" s="1158"/>
      <c r="Y308" s="1158"/>
      <c r="Z308" s="1158"/>
      <c r="AA308" s="1158"/>
    </row>
    <row r="309">
      <c r="A309" s="1158"/>
      <c r="B309" s="1158"/>
      <c r="C309" s="1158"/>
      <c r="D309" s="1158"/>
      <c r="E309" s="1158"/>
      <c r="F309" s="1158"/>
      <c r="G309" s="1158"/>
      <c r="H309" s="1158"/>
      <c r="I309" s="1158"/>
      <c r="J309" s="1158"/>
      <c r="K309" s="1158"/>
      <c r="L309" s="1158"/>
      <c r="M309" s="1158"/>
      <c r="N309" s="1158"/>
      <c r="O309" s="1158"/>
      <c r="P309" s="1158"/>
      <c r="Q309" s="1158"/>
      <c r="R309" s="1158"/>
      <c r="S309" s="1158"/>
      <c r="T309" s="1158"/>
      <c r="U309" s="1158"/>
      <c r="V309" s="1158"/>
      <c r="W309" s="1158"/>
      <c r="X309" s="1158"/>
      <c r="Y309" s="1158"/>
      <c r="Z309" s="1158"/>
      <c r="AA309" s="1158"/>
    </row>
    <row r="310">
      <c r="A310" s="1158"/>
      <c r="B310" s="1158"/>
      <c r="C310" s="1158"/>
      <c r="D310" s="1158"/>
      <c r="E310" s="1158"/>
      <c r="F310" s="1158"/>
      <c r="G310" s="1158"/>
      <c r="H310" s="1158"/>
      <c r="I310" s="1158"/>
      <c r="J310" s="1158"/>
      <c r="K310" s="1158"/>
      <c r="L310" s="1158"/>
      <c r="M310" s="1158"/>
      <c r="N310" s="1158"/>
      <c r="O310" s="1158"/>
      <c r="P310" s="1158"/>
      <c r="Q310" s="1158"/>
      <c r="R310" s="1158"/>
      <c r="S310" s="1158"/>
      <c r="T310" s="1158"/>
      <c r="U310" s="1158"/>
      <c r="V310" s="1158"/>
      <c r="W310" s="1158"/>
      <c r="X310" s="1158"/>
      <c r="Y310" s="1158"/>
      <c r="Z310" s="1158"/>
      <c r="AA310" s="1158"/>
    </row>
    <row r="311">
      <c r="A311" s="1158"/>
      <c r="B311" s="1158"/>
      <c r="C311" s="1158"/>
      <c r="D311" s="1158"/>
      <c r="E311" s="1158"/>
      <c r="F311" s="1158"/>
      <c r="G311" s="1158"/>
      <c r="H311" s="1158"/>
      <c r="I311" s="1158"/>
      <c r="J311" s="1158"/>
      <c r="K311" s="1158"/>
      <c r="L311" s="1158"/>
      <c r="M311" s="1158"/>
      <c r="N311" s="1158"/>
      <c r="O311" s="1158"/>
      <c r="P311" s="1158"/>
      <c r="Q311" s="1158"/>
      <c r="R311" s="1158"/>
      <c r="S311" s="1158"/>
      <c r="T311" s="1158"/>
      <c r="U311" s="1158"/>
      <c r="V311" s="1158"/>
      <c r="W311" s="1158"/>
      <c r="X311" s="1158"/>
      <c r="Y311" s="1158"/>
      <c r="Z311" s="1158"/>
      <c r="AA311" s="1158"/>
    </row>
    <row r="312">
      <c r="A312" s="1158"/>
      <c r="B312" s="1158"/>
      <c r="C312" s="1158"/>
      <c r="D312" s="1158"/>
      <c r="E312" s="1158"/>
      <c r="F312" s="1158"/>
      <c r="G312" s="1158"/>
      <c r="H312" s="1158"/>
      <c r="I312" s="1158"/>
      <c r="J312" s="1158"/>
      <c r="K312" s="1158"/>
      <c r="L312" s="1158"/>
      <c r="M312" s="1158"/>
      <c r="N312" s="1158"/>
      <c r="O312" s="1158"/>
      <c r="P312" s="1158"/>
      <c r="Q312" s="1158"/>
      <c r="R312" s="1158"/>
      <c r="S312" s="1158"/>
      <c r="T312" s="1158"/>
      <c r="U312" s="1158"/>
      <c r="V312" s="1158"/>
      <c r="W312" s="1158"/>
      <c r="X312" s="1158"/>
      <c r="Y312" s="1158"/>
      <c r="Z312" s="1158"/>
      <c r="AA312" s="1158"/>
    </row>
    <row r="313">
      <c r="A313" s="1158"/>
      <c r="B313" s="1158"/>
      <c r="C313" s="1158"/>
      <c r="D313" s="1158"/>
      <c r="E313" s="1158"/>
      <c r="F313" s="1158"/>
      <c r="G313" s="1158"/>
      <c r="H313" s="1158"/>
      <c r="I313" s="1158"/>
      <c r="J313" s="1158"/>
      <c r="K313" s="1158"/>
      <c r="L313" s="1158"/>
      <c r="M313" s="1158"/>
      <c r="N313" s="1158"/>
      <c r="O313" s="1158"/>
      <c r="P313" s="1158"/>
      <c r="Q313" s="1158"/>
      <c r="R313" s="1158"/>
      <c r="S313" s="1158"/>
      <c r="T313" s="1158"/>
      <c r="U313" s="1158"/>
      <c r="V313" s="1158"/>
      <c r="W313" s="1158"/>
      <c r="X313" s="1158"/>
      <c r="Y313" s="1158"/>
      <c r="Z313" s="1158"/>
      <c r="AA313" s="1158"/>
    </row>
    <row r="314">
      <c r="A314" s="1158"/>
      <c r="B314" s="1158"/>
      <c r="C314" s="1158"/>
      <c r="D314" s="1158"/>
      <c r="E314" s="1158"/>
      <c r="F314" s="1158"/>
      <c r="G314" s="1158"/>
      <c r="H314" s="1158"/>
      <c r="I314" s="1158"/>
      <c r="J314" s="1158"/>
      <c r="K314" s="1158"/>
      <c r="L314" s="1158"/>
      <c r="M314" s="1158"/>
      <c r="N314" s="1158"/>
      <c r="O314" s="1158"/>
      <c r="P314" s="1158"/>
      <c r="Q314" s="1158"/>
      <c r="R314" s="1158"/>
      <c r="S314" s="1158"/>
      <c r="T314" s="1158"/>
      <c r="U314" s="1158"/>
      <c r="V314" s="1158"/>
      <c r="W314" s="1158"/>
      <c r="X314" s="1158"/>
      <c r="Y314" s="1158"/>
      <c r="Z314" s="1158"/>
      <c r="AA314" s="1158"/>
    </row>
    <row r="315">
      <c r="A315" s="1158"/>
      <c r="B315" s="1158"/>
      <c r="C315" s="1158"/>
      <c r="D315" s="1158"/>
      <c r="E315" s="1158"/>
      <c r="F315" s="1158"/>
      <c r="G315" s="1158"/>
      <c r="H315" s="1158"/>
      <c r="I315" s="1158"/>
      <c r="J315" s="1158"/>
      <c r="K315" s="1158"/>
      <c r="L315" s="1158"/>
      <c r="M315" s="1158"/>
      <c r="N315" s="1158"/>
      <c r="O315" s="1158"/>
      <c r="P315" s="1158"/>
      <c r="Q315" s="1158"/>
      <c r="R315" s="1158"/>
      <c r="S315" s="1158"/>
      <c r="T315" s="1158"/>
      <c r="U315" s="1158"/>
      <c r="V315" s="1158"/>
      <c r="W315" s="1158"/>
      <c r="X315" s="1158"/>
      <c r="Y315" s="1158"/>
      <c r="Z315" s="1158"/>
      <c r="AA315" s="1158"/>
    </row>
    <row r="316">
      <c r="A316" s="1158"/>
      <c r="B316" s="1158"/>
      <c r="C316" s="1158"/>
      <c r="D316" s="1158"/>
      <c r="E316" s="1158"/>
      <c r="F316" s="1158"/>
      <c r="G316" s="1158"/>
      <c r="H316" s="1158"/>
      <c r="I316" s="1158"/>
      <c r="J316" s="1158"/>
      <c r="K316" s="1158"/>
      <c r="L316" s="1158"/>
      <c r="M316" s="1158"/>
      <c r="N316" s="1158"/>
      <c r="O316" s="1158"/>
      <c r="P316" s="1158"/>
      <c r="Q316" s="1158"/>
      <c r="R316" s="1158"/>
      <c r="S316" s="1158"/>
      <c r="T316" s="1158"/>
      <c r="U316" s="1158"/>
      <c r="V316" s="1158"/>
      <c r="W316" s="1158"/>
      <c r="X316" s="1158"/>
      <c r="Y316" s="1158"/>
      <c r="Z316" s="1158"/>
      <c r="AA316" s="1158"/>
    </row>
    <row r="317">
      <c r="A317" s="1158"/>
      <c r="B317" s="1158"/>
      <c r="C317" s="1158"/>
      <c r="D317" s="1158"/>
      <c r="E317" s="1158"/>
      <c r="F317" s="1158"/>
      <c r="G317" s="1158"/>
      <c r="H317" s="1158"/>
      <c r="I317" s="1158"/>
      <c r="J317" s="1158"/>
      <c r="K317" s="1158"/>
      <c r="L317" s="1158"/>
      <c r="M317" s="1158"/>
      <c r="N317" s="1158"/>
      <c r="O317" s="1158"/>
      <c r="P317" s="1158"/>
      <c r="Q317" s="1158"/>
      <c r="R317" s="1158"/>
      <c r="S317" s="1158"/>
      <c r="T317" s="1158"/>
      <c r="U317" s="1158"/>
      <c r="V317" s="1158"/>
      <c r="W317" s="1158"/>
      <c r="X317" s="1158"/>
      <c r="Y317" s="1158"/>
      <c r="Z317" s="1158"/>
      <c r="AA317" s="1158"/>
    </row>
    <row r="318">
      <c r="A318" s="1158"/>
      <c r="B318" s="1158"/>
      <c r="C318" s="1158"/>
      <c r="D318" s="1158"/>
      <c r="E318" s="1158"/>
      <c r="F318" s="1158"/>
      <c r="G318" s="1158"/>
      <c r="H318" s="1158"/>
      <c r="I318" s="1158"/>
      <c r="J318" s="1158"/>
      <c r="K318" s="1158"/>
      <c r="L318" s="1158"/>
      <c r="M318" s="1158"/>
      <c r="N318" s="1158"/>
      <c r="O318" s="1158"/>
      <c r="P318" s="1158"/>
      <c r="Q318" s="1158"/>
      <c r="R318" s="1158"/>
      <c r="S318" s="1158"/>
      <c r="T318" s="1158"/>
      <c r="U318" s="1158"/>
      <c r="V318" s="1158"/>
      <c r="W318" s="1158"/>
      <c r="X318" s="1158"/>
      <c r="Y318" s="1158"/>
      <c r="Z318" s="1158"/>
      <c r="AA318" s="1158"/>
    </row>
    <row r="319">
      <c r="A319" s="1158"/>
      <c r="B319" s="1158"/>
      <c r="C319" s="1158"/>
      <c r="D319" s="1158"/>
      <c r="E319" s="1158"/>
      <c r="F319" s="1158"/>
      <c r="G319" s="1158"/>
      <c r="H319" s="1158"/>
      <c r="I319" s="1158"/>
      <c r="J319" s="1158"/>
      <c r="K319" s="1158"/>
      <c r="L319" s="1158"/>
      <c r="M319" s="1158"/>
      <c r="N319" s="1158"/>
      <c r="O319" s="1158"/>
      <c r="P319" s="1158"/>
      <c r="Q319" s="1158"/>
      <c r="R319" s="1158"/>
      <c r="S319" s="1158"/>
      <c r="T319" s="1158"/>
      <c r="U319" s="1158"/>
      <c r="V319" s="1158"/>
      <c r="W319" s="1158"/>
      <c r="X319" s="1158"/>
      <c r="Y319" s="1158"/>
      <c r="Z319" s="1158"/>
      <c r="AA319" s="1158"/>
    </row>
    <row r="320">
      <c r="A320" s="1158"/>
      <c r="B320" s="1158"/>
      <c r="C320" s="1158"/>
      <c r="D320" s="1158"/>
      <c r="E320" s="1158"/>
      <c r="F320" s="1158"/>
      <c r="G320" s="1158"/>
      <c r="H320" s="1158"/>
      <c r="I320" s="1158"/>
      <c r="J320" s="1158"/>
      <c r="K320" s="1158"/>
      <c r="L320" s="1158"/>
      <c r="M320" s="1158"/>
      <c r="N320" s="1158"/>
      <c r="O320" s="1158"/>
      <c r="P320" s="1158"/>
      <c r="Q320" s="1158"/>
      <c r="R320" s="1158"/>
      <c r="S320" s="1158"/>
      <c r="T320" s="1158"/>
      <c r="U320" s="1158"/>
      <c r="V320" s="1158"/>
      <c r="W320" s="1158"/>
      <c r="X320" s="1158"/>
      <c r="Y320" s="1158"/>
      <c r="Z320" s="1158"/>
      <c r="AA320" s="1158"/>
    </row>
    <row r="321">
      <c r="A321" s="1158"/>
      <c r="B321" s="1158"/>
      <c r="C321" s="1158"/>
      <c r="D321" s="1158"/>
      <c r="E321" s="1158"/>
      <c r="F321" s="1158"/>
      <c r="G321" s="1158"/>
      <c r="H321" s="1158"/>
      <c r="I321" s="1158"/>
      <c r="J321" s="1158"/>
      <c r="K321" s="1158"/>
      <c r="L321" s="1158"/>
      <c r="M321" s="1158"/>
      <c r="N321" s="1158"/>
      <c r="O321" s="1158"/>
      <c r="P321" s="1158"/>
      <c r="Q321" s="1158"/>
      <c r="R321" s="1158"/>
      <c r="S321" s="1158"/>
      <c r="T321" s="1158"/>
      <c r="U321" s="1158"/>
      <c r="V321" s="1158"/>
      <c r="W321" s="1158"/>
      <c r="X321" s="1158"/>
      <c r="Y321" s="1158"/>
      <c r="Z321" s="1158"/>
      <c r="AA321" s="1158"/>
    </row>
    <row r="322">
      <c r="A322" s="1158"/>
      <c r="B322" s="1158"/>
      <c r="C322" s="1158"/>
      <c r="D322" s="1158"/>
      <c r="E322" s="1158"/>
      <c r="F322" s="1158"/>
      <c r="G322" s="1158"/>
      <c r="H322" s="1158"/>
      <c r="I322" s="1158"/>
      <c r="J322" s="1158"/>
      <c r="K322" s="1158"/>
      <c r="L322" s="1158"/>
      <c r="M322" s="1158"/>
      <c r="N322" s="1158"/>
      <c r="O322" s="1158"/>
      <c r="P322" s="1158"/>
      <c r="Q322" s="1158"/>
      <c r="R322" s="1158"/>
      <c r="S322" s="1158"/>
      <c r="T322" s="1158"/>
      <c r="U322" s="1158"/>
      <c r="V322" s="1158"/>
      <c r="W322" s="1158"/>
      <c r="X322" s="1158"/>
      <c r="Y322" s="1158"/>
      <c r="Z322" s="1158"/>
      <c r="AA322" s="1158"/>
    </row>
    <row r="323">
      <c r="A323" s="1158"/>
      <c r="B323" s="1158"/>
      <c r="C323" s="1158"/>
      <c r="D323" s="1158"/>
      <c r="E323" s="1158"/>
      <c r="F323" s="1158"/>
      <c r="G323" s="1158"/>
      <c r="H323" s="1158"/>
      <c r="I323" s="1158"/>
      <c r="J323" s="1158"/>
      <c r="K323" s="1158"/>
      <c r="L323" s="1158"/>
      <c r="M323" s="1158"/>
      <c r="N323" s="1158"/>
      <c r="O323" s="1158"/>
      <c r="P323" s="1158"/>
      <c r="Q323" s="1158"/>
      <c r="R323" s="1158"/>
      <c r="S323" s="1158"/>
      <c r="T323" s="1158"/>
      <c r="U323" s="1158"/>
      <c r="V323" s="1158"/>
      <c r="W323" s="1158"/>
      <c r="X323" s="1158"/>
      <c r="Y323" s="1158"/>
      <c r="Z323" s="1158"/>
      <c r="AA323" s="1158"/>
    </row>
    <row r="324">
      <c r="A324" s="1158"/>
      <c r="B324" s="1158"/>
      <c r="C324" s="1158"/>
      <c r="D324" s="1158"/>
      <c r="E324" s="1158"/>
      <c r="F324" s="1158"/>
      <c r="G324" s="1158"/>
      <c r="H324" s="1158"/>
      <c r="I324" s="1158"/>
      <c r="J324" s="1158"/>
      <c r="K324" s="1158"/>
      <c r="L324" s="1158"/>
      <c r="M324" s="1158"/>
      <c r="N324" s="1158"/>
      <c r="O324" s="1158"/>
      <c r="P324" s="1158"/>
      <c r="Q324" s="1158"/>
      <c r="R324" s="1158"/>
      <c r="S324" s="1158"/>
      <c r="T324" s="1158"/>
      <c r="U324" s="1158"/>
      <c r="V324" s="1158"/>
      <c r="W324" s="1158"/>
      <c r="X324" s="1158"/>
      <c r="Y324" s="1158"/>
      <c r="Z324" s="1158"/>
      <c r="AA324" s="1158"/>
    </row>
    <row r="325">
      <c r="A325" s="1158"/>
      <c r="B325" s="1158"/>
      <c r="C325" s="1158"/>
      <c r="D325" s="1158"/>
      <c r="E325" s="1158"/>
      <c r="F325" s="1158"/>
      <c r="G325" s="1158"/>
      <c r="H325" s="1158"/>
      <c r="I325" s="1158"/>
      <c r="J325" s="1158"/>
      <c r="K325" s="1158"/>
      <c r="L325" s="1158"/>
      <c r="M325" s="1158"/>
      <c r="N325" s="1158"/>
      <c r="O325" s="1158"/>
      <c r="P325" s="1158"/>
      <c r="Q325" s="1158"/>
      <c r="R325" s="1158"/>
      <c r="S325" s="1158"/>
      <c r="T325" s="1158"/>
      <c r="U325" s="1158"/>
      <c r="V325" s="1158"/>
      <c r="W325" s="1158"/>
      <c r="X325" s="1158"/>
      <c r="Y325" s="1158"/>
      <c r="Z325" s="1158"/>
      <c r="AA325" s="1158"/>
    </row>
    <row r="326">
      <c r="A326" s="1158"/>
      <c r="B326" s="1158"/>
      <c r="C326" s="1158"/>
      <c r="D326" s="1158"/>
      <c r="E326" s="1158"/>
      <c r="F326" s="1158"/>
      <c r="G326" s="1158"/>
      <c r="H326" s="1158"/>
      <c r="I326" s="1158"/>
      <c r="J326" s="1158"/>
      <c r="K326" s="1158"/>
      <c r="L326" s="1158"/>
      <c r="M326" s="1158"/>
      <c r="N326" s="1158"/>
      <c r="O326" s="1158"/>
      <c r="P326" s="1158"/>
      <c r="Q326" s="1158"/>
      <c r="R326" s="1158"/>
      <c r="S326" s="1158"/>
      <c r="T326" s="1158"/>
      <c r="U326" s="1158"/>
      <c r="V326" s="1158"/>
      <c r="W326" s="1158"/>
      <c r="X326" s="1158"/>
      <c r="Y326" s="1158"/>
      <c r="Z326" s="1158"/>
      <c r="AA326" s="1158"/>
    </row>
    <row r="327">
      <c r="A327" s="1158"/>
      <c r="B327" s="1158"/>
      <c r="C327" s="1158"/>
      <c r="D327" s="1158"/>
      <c r="E327" s="1158"/>
      <c r="F327" s="1158"/>
      <c r="G327" s="1158"/>
      <c r="H327" s="1158"/>
      <c r="I327" s="1158"/>
      <c r="J327" s="1158"/>
      <c r="K327" s="1158"/>
      <c r="L327" s="1158"/>
      <c r="M327" s="1158"/>
      <c r="N327" s="1158"/>
      <c r="O327" s="1158"/>
      <c r="P327" s="1158"/>
      <c r="Q327" s="1158"/>
      <c r="R327" s="1158"/>
      <c r="S327" s="1158"/>
      <c r="T327" s="1158"/>
      <c r="U327" s="1158"/>
      <c r="V327" s="1158"/>
      <c r="W327" s="1158"/>
      <c r="X327" s="1158"/>
      <c r="Y327" s="1158"/>
      <c r="Z327" s="1158"/>
      <c r="AA327" s="1158"/>
    </row>
    <row r="328">
      <c r="A328" s="1158"/>
      <c r="B328" s="1158"/>
      <c r="C328" s="1158"/>
      <c r="D328" s="1158"/>
      <c r="E328" s="1158"/>
      <c r="F328" s="1158"/>
      <c r="G328" s="1158"/>
      <c r="H328" s="1158"/>
      <c r="I328" s="1158"/>
      <c r="J328" s="1158"/>
      <c r="K328" s="1158"/>
      <c r="L328" s="1158"/>
      <c r="M328" s="1158"/>
      <c r="N328" s="1158"/>
      <c r="O328" s="1158"/>
      <c r="P328" s="1158"/>
      <c r="Q328" s="1158"/>
      <c r="R328" s="1158"/>
      <c r="S328" s="1158"/>
      <c r="T328" s="1158"/>
      <c r="U328" s="1158"/>
      <c r="V328" s="1158"/>
      <c r="W328" s="1158"/>
      <c r="X328" s="1158"/>
      <c r="Y328" s="1158"/>
      <c r="Z328" s="1158"/>
      <c r="AA328" s="1158"/>
    </row>
    <row r="329">
      <c r="A329" s="1158"/>
      <c r="B329" s="1158"/>
      <c r="C329" s="1158"/>
      <c r="D329" s="1158"/>
      <c r="E329" s="1158"/>
      <c r="F329" s="1158"/>
      <c r="G329" s="1158"/>
      <c r="H329" s="1158"/>
      <c r="I329" s="1158"/>
      <c r="J329" s="1158"/>
      <c r="K329" s="1158"/>
      <c r="L329" s="1158"/>
      <c r="M329" s="1158"/>
      <c r="N329" s="1158"/>
      <c r="O329" s="1158"/>
      <c r="P329" s="1158"/>
      <c r="Q329" s="1158"/>
      <c r="R329" s="1158"/>
      <c r="S329" s="1158"/>
      <c r="T329" s="1158"/>
      <c r="U329" s="1158"/>
      <c r="V329" s="1158"/>
      <c r="W329" s="1158"/>
      <c r="X329" s="1158"/>
      <c r="Y329" s="1158"/>
      <c r="Z329" s="1158"/>
      <c r="AA329" s="1158"/>
    </row>
    <row r="330">
      <c r="A330" s="1158"/>
      <c r="B330" s="1158"/>
      <c r="C330" s="1158"/>
      <c r="D330" s="1158"/>
      <c r="E330" s="1158"/>
      <c r="F330" s="1158"/>
      <c r="G330" s="1158"/>
      <c r="H330" s="1158"/>
      <c r="I330" s="1158"/>
      <c r="J330" s="1158"/>
      <c r="K330" s="1158"/>
      <c r="L330" s="1158"/>
      <c r="M330" s="1158"/>
      <c r="N330" s="1158"/>
      <c r="O330" s="1158"/>
      <c r="P330" s="1158"/>
      <c r="Q330" s="1158"/>
      <c r="R330" s="1158"/>
      <c r="S330" s="1158"/>
      <c r="T330" s="1158"/>
      <c r="U330" s="1158"/>
      <c r="V330" s="1158"/>
      <c r="W330" s="1158"/>
      <c r="X330" s="1158"/>
      <c r="Y330" s="1158"/>
      <c r="Z330" s="1158"/>
      <c r="AA330" s="1158"/>
    </row>
    <row r="331">
      <c r="A331" s="1158"/>
      <c r="B331" s="1158"/>
      <c r="C331" s="1158"/>
      <c r="D331" s="1158"/>
      <c r="E331" s="1158"/>
      <c r="F331" s="1158"/>
      <c r="G331" s="1158"/>
      <c r="H331" s="1158"/>
      <c r="I331" s="1158"/>
      <c r="J331" s="1158"/>
      <c r="K331" s="1158"/>
      <c r="L331" s="1158"/>
      <c r="M331" s="1158"/>
      <c r="N331" s="1158"/>
      <c r="O331" s="1158"/>
      <c r="P331" s="1158"/>
      <c r="Q331" s="1158"/>
      <c r="R331" s="1158"/>
      <c r="S331" s="1158"/>
      <c r="T331" s="1158"/>
      <c r="U331" s="1158"/>
      <c r="V331" s="1158"/>
      <c r="W331" s="1158"/>
      <c r="X331" s="1158"/>
      <c r="Y331" s="1158"/>
      <c r="Z331" s="1158"/>
      <c r="AA331" s="1158"/>
    </row>
    <row r="332">
      <c r="A332" s="1158"/>
      <c r="B332" s="1158"/>
      <c r="C332" s="1158"/>
      <c r="D332" s="1158"/>
      <c r="E332" s="1158"/>
      <c r="F332" s="1158"/>
      <c r="G332" s="1158"/>
      <c r="H332" s="1158"/>
      <c r="I332" s="1158"/>
      <c r="J332" s="1158"/>
      <c r="K332" s="1158"/>
      <c r="L332" s="1158"/>
      <c r="M332" s="1158"/>
      <c r="N332" s="1158"/>
      <c r="O332" s="1158"/>
      <c r="P332" s="1158"/>
      <c r="Q332" s="1158"/>
      <c r="R332" s="1158"/>
      <c r="S332" s="1158"/>
      <c r="T332" s="1158"/>
      <c r="U332" s="1158"/>
      <c r="V332" s="1158"/>
      <c r="W332" s="1158"/>
      <c r="X332" s="1158"/>
      <c r="Y332" s="1158"/>
      <c r="Z332" s="1158"/>
      <c r="AA332" s="1158"/>
    </row>
    <row r="333">
      <c r="A333" s="1158"/>
      <c r="B333" s="1158"/>
      <c r="C333" s="1158"/>
      <c r="D333" s="1158"/>
      <c r="E333" s="1158"/>
      <c r="F333" s="1158"/>
      <c r="G333" s="1158"/>
      <c r="H333" s="1158"/>
      <c r="I333" s="1158"/>
      <c r="J333" s="1158"/>
      <c r="K333" s="1158"/>
      <c r="L333" s="1158"/>
      <c r="M333" s="1158"/>
      <c r="N333" s="1158"/>
      <c r="O333" s="1158"/>
      <c r="P333" s="1158"/>
      <c r="Q333" s="1158"/>
      <c r="R333" s="1158"/>
      <c r="S333" s="1158"/>
      <c r="T333" s="1158"/>
      <c r="U333" s="1158"/>
      <c r="V333" s="1158"/>
      <c r="W333" s="1158"/>
      <c r="X333" s="1158"/>
      <c r="Y333" s="1158"/>
      <c r="Z333" s="1158"/>
      <c r="AA333" s="1158"/>
    </row>
    <row r="334">
      <c r="A334" s="1158"/>
      <c r="B334" s="1158"/>
      <c r="C334" s="1158"/>
      <c r="D334" s="1158"/>
      <c r="E334" s="1158"/>
      <c r="F334" s="1158"/>
      <c r="G334" s="1158"/>
      <c r="H334" s="1158"/>
      <c r="I334" s="1158"/>
      <c r="J334" s="1158"/>
      <c r="K334" s="1158"/>
      <c r="L334" s="1158"/>
      <c r="M334" s="1158"/>
      <c r="N334" s="1158"/>
      <c r="O334" s="1158"/>
      <c r="P334" s="1158"/>
      <c r="Q334" s="1158"/>
      <c r="R334" s="1158"/>
      <c r="S334" s="1158"/>
      <c r="T334" s="1158"/>
      <c r="U334" s="1158"/>
      <c r="V334" s="1158"/>
      <c r="W334" s="1158"/>
      <c r="X334" s="1158"/>
      <c r="Y334" s="1158"/>
      <c r="Z334" s="1158"/>
      <c r="AA334" s="1158"/>
    </row>
    <row r="335">
      <c r="A335" s="1158"/>
      <c r="B335" s="1158"/>
      <c r="C335" s="1158"/>
      <c r="D335" s="1158"/>
      <c r="E335" s="1158"/>
      <c r="F335" s="1158"/>
      <c r="G335" s="1158"/>
      <c r="H335" s="1158"/>
      <c r="I335" s="1158"/>
      <c r="J335" s="1158"/>
      <c r="K335" s="1158"/>
      <c r="L335" s="1158"/>
      <c r="M335" s="1158"/>
      <c r="N335" s="1158"/>
      <c r="O335" s="1158"/>
      <c r="P335" s="1158"/>
      <c r="Q335" s="1158"/>
      <c r="R335" s="1158"/>
      <c r="S335" s="1158"/>
      <c r="T335" s="1158"/>
      <c r="U335" s="1158"/>
      <c r="V335" s="1158"/>
      <c r="W335" s="1158"/>
      <c r="X335" s="1158"/>
      <c r="Y335" s="1158"/>
      <c r="Z335" s="1158"/>
      <c r="AA335" s="1158"/>
    </row>
    <row r="336">
      <c r="A336" s="1158"/>
      <c r="B336" s="1158"/>
      <c r="C336" s="1158"/>
      <c r="D336" s="1158"/>
      <c r="E336" s="1158"/>
      <c r="F336" s="1158"/>
      <c r="G336" s="1158"/>
      <c r="H336" s="1158"/>
      <c r="I336" s="1158"/>
      <c r="J336" s="1158"/>
      <c r="K336" s="1158"/>
      <c r="L336" s="1158"/>
      <c r="M336" s="1158"/>
      <c r="N336" s="1158"/>
      <c r="O336" s="1158"/>
      <c r="P336" s="1158"/>
      <c r="Q336" s="1158"/>
      <c r="R336" s="1158"/>
      <c r="S336" s="1158"/>
      <c r="T336" s="1158"/>
      <c r="U336" s="1158"/>
      <c r="V336" s="1158"/>
      <c r="W336" s="1158"/>
      <c r="X336" s="1158"/>
      <c r="Y336" s="1158"/>
      <c r="Z336" s="1158"/>
      <c r="AA336" s="1158"/>
    </row>
    <row r="337">
      <c r="A337" s="1158"/>
      <c r="B337" s="1158"/>
      <c r="C337" s="1158"/>
      <c r="D337" s="1158"/>
      <c r="E337" s="1158"/>
      <c r="F337" s="1158"/>
      <c r="G337" s="1158"/>
      <c r="H337" s="1158"/>
      <c r="I337" s="1158"/>
      <c r="J337" s="1158"/>
      <c r="K337" s="1158"/>
      <c r="L337" s="1158"/>
      <c r="M337" s="1158"/>
      <c r="N337" s="1158"/>
      <c r="O337" s="1158"/>
      <c r="P337" s="1158"/>
      <c r="Q337" s="1158"/>
      <c r="R337" s="1158"/>
      <c r="S337" s="1158"/>
      <c r="T337" s="1158"/>
      <c r="U337" s="1158"/>
      <c r="V337" s="1158"/>
      <c r="W337" s="1158"/>
      <c r="X337" s="1158"/>
      <c r="Y337" s="1158"/>
      <c r="Z337" s="1158"/>
      <c r="AA337" s="1158"/>
    </row>
    <row r="338">
      <c r="A338" s="1158"/>
      <c r="B338" s="1158"/>
      <c r="C338" s="1158"/>
      <c r="D338" s="1158"/>
      <c r="E338" s="1158"/>
      <c r="F338" s="1158"/>
      <c r="G338" s="1158"/>
      <c r="H338" s="1158"/>
      <c r="I338" s="1158"/>
      <c r="J338" s="1158"/>
      <c r="K338" s="1158"/>
      <c r="L338" s="1158"/>
      <c r="M338" s="1158"/>
      <c r="N338" s="1158"/>
      <c r="O338" s="1158"/>
      <c r="P338" s="1158"/>
      <c r="Q338" s="1158"/>
      <c r="R338" s="1158"/>
      <c r="S338" s="1158"/>
      <c r="T338" s="1158"/>
      <c r="U338" s="1158"/>
      <c r="V338" s="1158"/>
      <c r="W338" s="1158"/>
      <c r="X338" s="1158"/>
      <c r="Y338" s="1158"/>
      <c r="Z338" s="1158"/>
      <c r="AA338" s="1158"/>
    </row>
    <row r="339">
      <c r="A339" s="1158"/>
      <c r="B339" s="1158"/>
      <c r="C339" s="1158"/>
      <c r="D339" s="1158"/>
      <c r="E339" s="1158"/>
      <c r="F339" s="1158"/>
      <c r="G339" s="1158"/>
      <c r="H339" s="1158"/>
      <c r="I339" s="1158"/>
      <c r="J339" s="1158"/>
      <c r="K339" s="1158"/>
      <c r="L339" s="1158"/>
      <c r="M339" s="1158"/>
      <c r="N339" s="1158"/>
      <c r="O339" s="1158"/>
      <c r="P339" s="1158"/>
      <c r="Q339" s="1158"/>
      <c r="R339" s="1158"/>
      <c r="S339" s="1158"/>
      <c r="T339" s="1158"/>
      <c r="U339" s="1158"/>
      <c r="V339" s="1158"/>
      <c r="W339" s="1158"/>
      <c r="X339" s="1158"/>
      <c r="Y339" s="1158"/>
      <c r="Z339" s="1158"/>
      <c r="AA339" s="1158"/>
    </row>
    <row r="340">
      <c r="A340" s="1158"/>
      <c r="B340" s="1158"/>
      <c r="C340" s="1158"/>
      <c r="D340" s="1158"/>
      <c r="E340" s="1158"/>
      <c r="F340" s="1158"/>
      <c r="G340" s="1158"/>
      <c r="H340" s="1158"/>
      <c r="I340" s="1158"/>
      <c r="J340" s="1158"/>
      <c r="K340" s="1158"/>
      <c r="L340" s="1158"/>
      <c r="M340" s="1158"/>
      <c r="N340" s="1158"/>
      <c r="O340" s="1158"/>
      <c r="P340" s="1158"/>
      <c r="Q340" s="1158"/>
      <c r="R340" s="1158"/>
      <c r="S340" s="1158"/>
      <c r="T340" s="1158"/>
      <c r="U340" s="1158"/>
      <c r="V340" s="1158"/>
      <c r="W340" s="1158"/>
      <c r="X340" s="1158"/>
      <c r="Y340" s="1158"/>
      <c r="Z340" s="1158"/>
      <c r="AA340" s="1158"/>
    </row>
    <row r="341">
      <c r="A341" s="1158"/>
      <c r="B341" s="1158"/>
      <c r="C341" s="1158"/>
      <c r="D341" s="1158"/>
      <c r="E341" s="1158"/>
      <c r="F341" s="1158"/>
      <c r="G341" s="1158"/>
      <c r="H341" s="1158"/>
      <c r="I341" s="1158"/>
      <c r="J341" s="1158"/>
      <c r="K341" s="1158"/>
      <c r="L341" s="1158"/>
      <c r="M341" s="1158"/>
      <c r="N341" s="1158"/>
      <c r="O341" s="1158"/>
      <c r="P341" s="1158"/>
      <c r="Q341" s="1158"/>
      <c r="R341" s="1158"/>
      <c r="S341" s="1158"/>
      <c r="T341" s="1158"/>
      <c r="U341" s="1158"/>
      <c r="V341" s="1158"/>
      <c r="W341" s="1158"/>
      <c r="X341" s="1158"/>
      <c r="Y341" s="1158"/>
      <c r="Z341" s="1158"/>
      <c r="AA341" s="1158"/>
    </row>
    <row r="342">
      <c r="A342" s="1158"/>
      <c r="B342" s="1158"/>
      <c r="C342" s="1158"/>
      <c r="D342" s="1158"/>
      <c r="E342" s="1158"/>
      <c r="F342" s="1158"/>
      <c r="G342" s="1158"/>
      <c r="H342" s="1158"/>
      <c r="I342" s="1158"/>
      <c r="J342" s="1158"/>
      <c r="K342" s="1158"/>
      <c r="L342" s="1158"/>
      <c r="M342" s="1158"/>
      <c r="N342" s="1158"/>
      <c r="O342" s="1158"/>
      <c r="P342" s="1158"/>
      <c r="Q342" s="1158"/>
      <c r="R342" s="1158"/>
      <c r="S342" s="1158"/>
      <c r="T342" s="1158"/>
      <c r="U342" s="1158"/>
      <c r="V342" s="1158"/>
      <c r="W342" s="1158"/>
      <c r="X342" s="1158"/>
      <c r="Y342" s="1158"/>
      <c r="Z342" s="1158"/>
      <c r="AA342" s="1158"/>
    </row>
    <row r="343">
      <c r="A343" s="1158"/>
      <c r="B343" s="1158"/>
      <c r="C343" s="1158"/>
      <c r="D343" s="1158"/>
      <c r="E343" s="1158"/>
      <c r="F343" s="1158"/>
      <c r="G343" s="1158"/>
      <c r="H343" s="1158"/>
      <c r="I343" s="1158"/>
      <c r="J343" s="1158"/>
      <c r="K343" s="1158"/>
      <c r="L343" s="1158"/>
      <c r="M343" s="1158"/>
      <c r="N343" s="1158"/>
      <c r="O343" s="1158"/>
      <c r="P343" s="1158"/>
      <c r="Q343" s="1158"/>
      <c r="R343" s="1158"/>
      <c r="S343" s="1158"/>
      <c r="T343" s="1158"/>
      <c r="U343" s="1158"/>
      <c r="V343" s="1158"/>
      <c r="W343" s="1158"/>
      <c r="X343" s="1158"/>
      <c r="Y343" s="1158"/>
      <c r="Z343" s="1158"/>
      <c r="AA343" s="1158"/>
    </row>
    <row r="344">
      <c r="A344" s="1158"/>
      <c r="B344" s="1158"/>
      <c r="C344" s="1158"/>
      <c r="D344" s="1158"/>
      <c r="E344" s="1158"/>
      <c r="F344" s="1158"/>
      <c r="G344" s="1158"/>
      <c r="H344" s="1158"/>
      <c r="I344" s="1158"/>
      <c r="J344" s="1158"/>
      <c r="K344" s="1158"/>
      <c r="L344" s="1158"/>
      <c r="M344" s="1158"/>
      <c r="N344" s="1158"/>
      <c r="O344" s="1158"/>
      <c r="P344" s="1158"/>
      <c r="Q344" s="1158"/>
      <c r="R344" s="1158"/>
      <c r="S344" s="1158"/>
      <c r="T344" s="1158"/>
      <c r="U344" s="1158"/>
      <c r="V344" s="1158"/>
      <c r="W344" s="1158"/>
      <c r="X344" s="1158"/>
      <c r="Y344" s="1158"/>
      <c r="Z344" s="1158"/>
      <c r="AA344" s="1158"/>
    </row>
    <row r="345">
      <c r="A345" s="1158"/>
      <c r="B345" s="1158"/>
      <c r="C345" s="1158"/>
      <c r="D345" s="1158"/>
      <c r="E345" s="1158"/>
      <c r="F345" s="1158"/>
      <c r="G345" s="1158"/>
      <c r="H345" s="1158"/>
      <c r="I345" s="1158"/>
      <c r="J345" s="1158"/>
      <c r="K345" s="1158"/>
      <c r="L345" s="1158"/>
      <c r="M345" s="1158"/>
      <c r="N345" s="1158"/>
      <c r="O345" s="1158"/>
      <c r="P345" s="1158"/>
      <c r="Q345" s="1158"/>
      <c r="R345" s="1158"/>
      <c r="S345" s="1158"/>
      <c r="T345" s="1158"/>
      <c r="U345" s="1158"/>
      <c r="V345" s="1158"/>
      <c r="W345" s="1158"/>
      <c r="X345" s="1158"/>
      <c r="Y345" s="1158"/>
      <c r="Z345" s="1158"/>
      <c r="AA345" s="1158"/>
    </row>
    <row r="346">
      <c r="A346" s="1158"/>
      <c r="B346" s="1158"/>
      <c r="C346" s="1158"/>
      <c r="D346" s="1158"/>
      <c r="E346" s="1158"/>
      <c r="F346" s="1158"/>
      <c r="G346" s="1158"/>
      <c r="H346" s="1158"/>
      <c r="I346" s="1158"/>
      <c r="J346" s="1158"/>
      <c r="K346" s="1158"/>
      <c r="L346" s="1158"/>
      <c r="M346" s="1158"/>
      <c r="N346" s="1158"/>
      <c r="O346" s="1158"/>
      <c r="P346" s="1158"/>
      <c r="Q346" s="1158"/>
      <c r="R346" s="1158"/>
      <c r="S346" s="1158"/>
      <c r="T346" s="1158"/>
      <c r="U346" s="1158"/>
      <c r="V346" s="1158"/>
      <c r="W346" s="1158"/>
      <c r="X346" s="1158"/>
      <c r="Y346" s="1158"/>
      <c r="Z346" s="1158"/>
      <c r="AA346" s="1158"/>
    </row>
    <row r="347">
      <c r="A347" s="1158"/>
      <c r="B347" s="1158"/>
      <c r="C347" s="1158"/>
      <c r="D347" s="1158"/>
      <c r="E347" s="1158"/>
      <c r="F347" s="1158"/>
      <c r="G347" s="1158"/>
      <c r="H347" s="1158"/>
      <c r="I347" s="1158"/>
      <c r="J347" s="1158"/>
      <c r="K347" s="1158"/>
      <c r="L347" s="1158"/>
      <c r="M347" s="1158"/>
      <c r="N347" s="1158"/>
      <c r="O347" s="1158"/>
      <c r="P347" s="1158"/>
      <c r="Q347" s="1158"/>
      <c r="R347" s="1158"/>
      <c r="S347" s="1158"/>
      <c r="T347" s="1158"/>
      <c r="U347" s="1158"/>
      <c r="V347" s="1158"/>
      <c r="W347" s="1158"/>
      <c r="X347" s="1158"/>
      <c r="Y347" s="1158"/>
      <c r="Z347" s="1158"/>
      <c r="AA347" s="1158"/>
    </row>
    <row r="348">
      <c r="A348" s="1158"/>
      <c r="B348" s="1158"/>
      <c r="C348" s="1158"/>
      <c r="D348" s="1158"/>
      <c r="E348" s="1158"/>
      <c r="F348" s="1158"/>
      <c r="G348" s="1158"/>
      <c r="H348" s="1158"/>
      <c r="I348" s="1158"/>
      <c r="J348" s="1158"/>
      <c r="K348" s="1158"/>
      <c r="L348" s="1158"/>
      <c r="M348" s="1158"/>
      <c r="N348" s="1158"/>
      <c r="O348" s="1158"/>
      <c r="P348" s="1158"/>
      <c r="Q348" s="1158"/>
      <c r="R348" s="1158"/>
      <c r="S348" s="1158"/>
      <c r="T348" s="1158"/>
      <c r="U348" s="1158"/>
      <c r="V348" s="1158"/>
      <c r="W348" s="1158"/>
      <c r="X348" s="1158"/>
      <c r="Y348" s="1158"/>
      <c r="Z348" s="1158"/>
      <c r="AA348" s="1158"/>
    </row>
    <row r="349">
      <c r="A349" s="1158"/>
      <c r="B349" s="1158"/>
      <c r="C349" s="1158"/>
      <c r="D349" s="1158"/>
      <c r="E349" s="1158"/>
      <c r="F349" s="1158"/>
      <c r="G349" s="1158"/>
      <c r="H349" s="1158"/>
      <c r="I349" s="1158"/>
      <c r="J349" s="1158"/>
      <c r="K349" s="1158"/>
      <c r="L349" s="1158"/>
      <c r="M349" s="1158"/>
      <c r="N349" s="1158"/>
      <c r="O349" s="1158"/>
      <c r="P349" s="1158"/>
      <c r="Q349" s="1158"/>
      <c r="R349" s="1158"/>
      <c r="S349" s="1158"/>
      <c r="T349" s="1158"/>
      <c r="U349" s="1158"/>
      <c r="V349" s="1158"/>
      <c r="W349" s="1158"/>
      <c r="X349" s="1158"/>
      <c r="Y349" s="1158"/>
      <c r="Z349" s="1158"/>
      <c r="AA349" s="1158"/>
    </row>
    <row r="350">
      <c r="A350" s="1158"/>
      <c r="B350" s="1158"/>
      <c r="C350" s="1158"/>
      <c r="D350" s="1158"/>
      <c r="E350" s="1158"/>
      <c r="F350" s="1158"/>
      <c r="G350" s="1158"/>
      <c r="H350" s="1158"/>
      <c r="I350" s="1158"/>
      <c r="J350" s="1158"/>
      <c r="K350" s="1158"/>
      <c r="L350" s="1158"/>
      <c r="M350" s="1158"/>
      <c r="N350" s="1158"/>
      <c r="O350" s="1158"/>
      <c r="P350" s="1158"/>
      <c r="Q350" s="1158"/>
      <c r="R350" s="1158"/>
      <c r="S350" s="1158"/>
      <c r="T350" s="1158"/>
      <c r="U350" s="1158"/>
      <c r="V350" s="1158"/>
      <c r="W350" s="1158"/>
      <c r="X350" s="1158"/>
      <c r="Y350" s="1158"/>
      <c r="Z350" s="1158"/>
      <c r="AA350" s="1158"/>
    </row>
    <row r="351">
      <c r="A351" s="1158"/>
      <c r="B351" s="1158"/>
      <c r="C351" s="1158"/>
      <c r="D351" s="1158"/>
      <c r="E351" s="1158"/>
      <c r="F351" s="1158"/>
      <c r="G351" s="1158"/>
      <c r="H351" s="1158"/>
      <c r="I351" s="1158"/>
      <c r="J351" s="1158"/>
      <c r="K351" s="1158"/>
      <c r="L351" s="1158"/>
      <c r="M351" s="1158"/>
      <c r="N351" s="1158"/>
      <c r="O351" s="1158"/>
      <c r="P351" s="1158"/>
      <c r="Q351" s="1158"/>
      <c r="R351" s="1158"/>
      <c r="S351" s="1158"/>
      <c r="T351" s="1158"/>
      <c r="U351" s="1158"/>
      <c r="V351" s="1158"/>
      <c r="W351" s="1158"/>
      <c r="X351" s="1158"/>
      <c r="Y351" s="1158"/>
      <c r="Z351" s="1158"/>
      <c r="AA351" s="1158"/>
    </row>
    <row r="352">
      <c r="A352" s="1158"/>
      <c r="B352" s="1158"/>
      <c r="C352" s="1158"/>
      <c r="D352" s="1158"/>
      <c r="E352" s="1158"/>
      <c r="F352" s="1158"/>
      <c r="G352" s="1158"/>
      <c r="H352" s="1158"/>
      <c r="I352" s="1158"/>
      <c r="J352" s="1158"/>
      <c r="K352" s="1158"/>
      <c r="L352" s="1158"/>
      <c r="M352" s="1158"/>
      <c r="N352" s="1158"/>
      <c r="O352" s="1158"/>
      <c r="P352" s="1158"/>
      <c r="Q352" s="1158"/>
      <c r="R352" s="1158"/>
      <c r="S352" s="1158"/>
      <c r="T352" s="1158"/>
      <c r="U352" s="1158"/>
      <c r="V352" s="1158"/>
      <c r="W352" s="1158"/>
      <c r="X352" s="1158"/>
      <c r="Y352" s="1158"/>
      <c r="Z352" s="1158"/>
      <c r="AA352" s="1158"/>
    </row>
    <row r="353">
      <c r="A353" s="1158"/>
      <c r="B353" s="1158"/>
      <c r="C353" s="1158"/>
      <c r="D353" s="1158"/>
      <c r="E353" s="1158"/>
      <c r="F353" s="1158"/>
      <c r="G353" s="1158"/>
      <c r="H353" s="1158"/>
      <c r="I353" s="1158"/>
      <c r="J353" s="1158"/>
      <c r="K353" s="1158"/>
      <c r="L353" s="1158"/>
      <c r="M353" s="1158"/>
      <c r="N353" s="1158"/>
      <c r="O353" s="1158"/>
      <c r="P353" s="1158"/>
      <c r="Q353" s="1158"/>
      <c r="R353" s="1158"/>
      <c r="S353" s="1158"/>
      <c r="T353" s="1158"/>
      <c r="U353" s="1158"/>
      <c r="V353" s="1158"/>
      <c r="W353" s="1158"/>
      <c r="X353" s="1158"/>
      <c r="Y353" s="1158"/>
      <c r="Z353" s="1158"/>
      <c r="AA353" s="1158"/>
    </row>
    <row r="354">
      <c r="A354" s="1158"/>
      <c r="B354" s="1158"/>
      <c r="C354" s="1158"/>
      <c r="D354" s="1158"/>
      <c r="E354" s="1158"/>
      <c r="F354" s="1158"/>
      <c r="G354" s="1158"/>
      <c r="H354" s="1158"/>
      <c r="I354" s="1158"/>
      <c r="J354" s="1158"/>
      <c r="K354" s="1158"/>
      <c r="L354" s="1158"/>
      <c r="M354" s="1158"/>
      <c r="N354" s="1158"/>
      <c r="O354" s="1158"/>
      <c r="P354" s="1158"/>
      <c r="Q354" s="1158"/>
      <c r="R354" s="1158"/>
      <c r="S354" s="1158"/>
      <c r="T354" s="1158"/>
      <c r="U354" s="1158"/>
      <c r="V354" s="1158"/>
      <c r="W354" s="1158"/>
      <c r="X354" s="1158"/>
      <c r="Y354" s="1158"/>
      <c r="Z354" s="1158"/>
      <c r="AA354" s="1158"/>
    </row>
    <row r="355">
      <c r="A355" s="1158"/>
      <c r="B355" s="1158"/>
      <c r="C355" s="1158"/>
      <c r="D355" s="1158"/>
      <c r="E355" s="1158"/>
      <c r="F355" s="1158"/>
      <c r="G355" s="1158"/>
      <c r="H355" s="1158"/>
      <c r="I355" s="1158"/>
      <c r="J355" s="1158"/>
      <c r="K355" s="1158"/>
      <c r="L355" s="1158"/>
      <c r="M355" s="1158"/>
      <c r="N355" s="1158"/>
      <c r="O355" s="1158"/>
      <c r="P355" s="1158"/>
      <c r="Q355" s="1158"/>
      <c r="R355" s="1158"/>
      <c r="S355" s="1158"/>
      <c r="T355" s="1158"/>
      <c r="U355" s="1158"/>
      <c r="V355" s="1158"/>
      <c r="W355" s="1158"/>
      <c r="X355" s="1158"/>
      <c r="Y355" s="1158"/>
      <c r="Z355" s="1158"/>
      <c r="AA355" s="1158"/>
    </row>
    <row r="356">
      <c r="A356" s="1158"/>
      <c r="B356" s="1158"/>
      <c r="C356" s="1158"/>
      <c r="D356" s="1158"/>
      <c r="E356" s="1158"/>
      <c r="F356" s="1158"/>
      <c r="G356" s="1158"/>
      <c r="H356" s="1158"/>
      <c r="I356" s="1158"/>
      <c r="J356" s="1158"/>
      <c r="K356" s="1158"/>
      <c r="L356" s="1158"/>
      <c r="M356" s="1158"/>
      <c r="N356" s="1158"/>
      <c r="O356" s="1158"/>
      <c r="P356" s="1158"/>
      <c r="Q356" s="1158"/>
      <c r="R356" s="1158"/>
      <c r="S356" s="1158"/>
      <c r="T356" s="1158"/>
      <c r="U356" s="1158"/>
      <c r="V356" s="1158"/>
      <c r="W356" s="1158"/>
      <c r="X356" s="1158"/>
      <c r="Y356" s="1158"/>
      <c r="Z356" s="1158"/>
      <c r="AA356" s="1158"/>
    </row>
    <row r="357">
      <c r="A357" s="1158"/>
      <c r="B357" s="1158"/>
      <c r="C357" s="1158"/>
      <c r="D357" s="1158"/>
      <c r="E357" s="1158"/>
      <c r="F357" s="1158"/>
      <c r="G357" s="1158"/>
      <c r="H357" s="1158"/>
      <c r="I357" s="1158"/>
      <c r="J357" s="1158"/>
      <c r="K357" s="1158"/>
      <c r="L357" s="1158"/>
      <c r="M357" s="1158"/>
      <c r="N357" s="1158"/>
      <c r="O357" s="1158"/>
      <c r="P357" s="1158"/>
      <c r="Q357" s="1158"/>
      <c r="R357" s="1158"/>
      <c r="S357" s="1158"/>
      <c r="T357" s="1158"/>
      <c r="U357" s="1158"/>
      <c r="V357" s="1158"/>
      <c r="W357" s="1158"/>
      <c r="X357" s="1158"/>
      <c r="Y357" s="1158"/>
      <c r="Z357" s="1158"/>
      <c r="AA357" s="1158"/>
    </row>
    <row r="358">
      <c r="A358" s="1158"/>
      <c r="B358" s="1158"/>
      <c r="C358" s="1158"/>
      <c r="D358" s="1158"/>
      <c r="E358" s="1158"/>
      <c r="F358" s="1158"/>
      <c r="G358" s="1158"/>
      <c r="H358" s="1158"/>
      <c r="I358" s="1158"/>
      <c r="J358" s="1158"/>
      <c r="K358" s="1158"/>
      <c r="L358" s="1158"/>
      <c r="M358" s="1158"/>
      <c r="N358" s="1158"/>
      <c r="O358" s="1158"/>
      <c r="P358" s="1158"/>
      <c r="Q358" s="1158"/>
      <c r="R358" s="1158"/>
      <c r="S358" s="1158"/>
      <c r="T358" s="1158"/>
      <c r="U358" s="1158"/>
      <c r="V358" s="1158"/>
      <c r="W358" s="1158"/>
      <c r="X358" s="1158"/>
      <c r="Y358" s="1158"/>
      <c r="Z358" s="1158"/>
      <c r="AA358" s="1158"/>
    </row>
    <row r="359">
      <c r="A359" s="1158"/>
      <c r="B359" s="1158"/>
      <c r="C359" s="1158"/>
      <c r="D359" s="1158"/>
      <c r="E359" s="1158"/>
      <c r="F359" s="1158"/>
      <c r="G359" s="1158"/>
      <c r="H359" s="1158"/>
      <c r="I359" s="1158"/>
      <c r="J359" s="1158"/>
      <c r="K359" s="1158"/>
      <c r="L359" s="1158"/>
      <c r="M359" s="1158"/>
      <c r="N359" s="1158"/>
      <c r="O359" s="1158"/>
      <c r="P359" s="1158"/>
      <c r="Q359" s="1158"/>
      <c r="R359" s="1158"/>
      <c r="S359" s="1158"/>
      <c r="T359" s="1158"/>
      <c r="U359" s="1158"/>
      <c r="V359" s="1158"/>
      <c r="W359" s="1158"/>
      <c r="X359" s="1158"/>
      <c r="Y359" s="1158"/>
      <c r="Z359" s="1158"/>
      <c r="AA359" s="1158"/>
    </row>
    <row r="360">
      <c r="A360" s="1158"/>
      <c r="B360" s="1158"/>
      <c r="C360" s="1158"/>
      <c r="D360" s="1158"/>
      <c r="E360" s="1158"/>
      <c r="F360" s="1158"/>
      <c r="G360" s="1158"/>
      <c r="H360" s="1158"/>
      <c r="I360" s="1158"/>
      <c r="J360" s="1158"/>
      <c r="K360" s="1158"/>
      <c r="L360" s="1158"/>
      <c r="M360" s="1158"/>
      <c r="N360" s="1158"/>
      <c r="O360" s="1158"/>
      <c r="P360" s="1158"/>
      <c r="Q360" s="1158"/>
      <c r="R360" s="1158"/>
      <c r="S360" s="1158"/>
      <c r="T360" s="1158"/>
      <c r="U360" s="1158"/>
      <c r="V360" s="1158"/>
      <c r="W360" s="1158"/>
      <c r="X360" s="1158"/>
      <c r="Y360" s="1158"/>
      <c r="Z360" s="1158"/>
      <c r="AA360" s="1158"/>
    </row>
    <row r="361">
      <c r="A361" s="1158"/>
      <c r="B361" s="1158"/>
      <c r="C361" s="1158"/>
      <c r="D361" s="1158"/>
      <c r="E361" s="1158"/>
      <c r="F361" s="1158"/>
      <c r="G361" s="1158"/>
      <c r="H361" s="1158"/>
      <c r="I361" s="1158"/>
      <c r="J361" s="1158"/>
      <c r="K361" s="1158"/>
      <c r="L361" s="1158"/>
      <c r="M361" s="1158"/>
      <c r="N361" s="1158"/>
      <c r="O361" s="1158"/>
      <c r="P361" s="1158"/>
      <c r="Q361" s="1158"/>
      <c r="R361" s="1158"/>
      <c r="S361" s="1158"/>
      <c r="T361" s="1158"/>
      <c r="U361" s="1158"/>
      <c r="V361" s="1158"/>
      <c r="W361" s="1158"/>
      <c r="X361" s="1158"/>
      <c r="Y361" s="1158"/>
      <c r="Z361" s="1158"/>
      <c r="AA361" s="1158"/>
    </row>
    <row r="362">
      <c r="A362" s="1158"/>
      <c r="B362" s="1158"/>
      <c r="C362" s="1158"/>
      <c r="D362" s="1158"/>
      <c r="E362" s="1158"/>
      <c r="F362" s="1158"/>
      <c r="G362" s="1158"/>
      <c r="H362" s="1158"/>
      <c r="I362" s="1158"/>
      <c r="J362" s="1158"/>
      <c r="K362" s="1158"/>
      <c r="L362" s="1158"/>
      <c r="M362" s="1158"/>
      <c r="N362" s="1158"/>
      <c r="O362" s="1158"/>
      <c r="P362" s="1158"/>
      <c r="Q362" s="1158"/>
      <c r="R362" s="1158"/>
      <c r="S362" s="1158"/>
      <c r="T362" s="1158"/>
      <c r="U362" s="1158"/>
      <c r="V362" s="1158"/>
      <c r="W362" s="1158"/>
      <c r="X362" s="1158"/>
      <c r="Y362" s="1158"/>
      <c r="Z362" s="1158"/>
      <c r="AA362" s="1158"/>
    </row>
    <row r="363">
      <c r="A363" s="1158"/>
      <c r="B363" s="1158"/>
      <c r="C363" s="1158"/>
      <c r="D363" s="1158"/>
      <c r="E363" s="1158"/>
      <c r="F363" s="1158"/>
      <c r="G363" s="1158"/>
      <c r="H363" s="1158"/>
      <c r="I363" s="1158"/>
      <c r="J363" s="1158"/>
      <c r="K363" s="1158"/>
      <c r="L363" s="1158"/>
      <c r="M363" s="1158"/>
      <c r="N363" s="1158"/>
      <c r="O363" s="1158"/>
      <c r="P363" s="1158"/>
      <c r="Q363" s="1158"/>
      <c r="R363" s="1158"/>
      <c r="S363" s="1158"/>
      <c r="T363" s="1158"/>
      <c r="U363" s="1158"/>
      <c r="V363" s="1158"/>
      <c r="W363" s="1158"/>
      <c r="X363" s="1158"/>
      <c r="Y363" s="1158"/>
      <c r="Z363" s="1158"/>
      <c r="AA363" s="1158"/>
    </row>
    <row r="364">
      <c r="A364" s="1158"/>
      <c r="B364" s="1158"/>
      <c r="C364" s="1158"/>
      <c r="D364" s="1158"/>
      <c r="E364" s="1158"/>
      <c r="F364" s="1158"/>
      <c r="G364" s="1158"/>
      <c r="H364" s="1158"/>
      <c r="I364" s="1158"/>
      <c r="J364" s="1158"/>
      <c r="K364" s="1158"/>
      <c r="L364" s="1158"/>
      <c r="M364" s="1158"/>
      <c r="N364" s="1158"/>
      <c r="O364" s="1158"/>
      <c r="P364" s="1158"/>
      <c r="Q364" s="1158"/>
      <c r="R364" s="1158"/>
      <c r="S364" s="1158"/>
      <c r="T364" s="1158"/>
      <c r="U364" s="1158"/>
      <c r="V364" s="1158"/>
      <c r="W364" s="1158"/>
      <c r="X364" s="1158"/>
      <c r="Y364" s="1158"/>
      <c r="Z364" s="1158"/>
      <c r="AA364" s="1158"/>
    </row>
    <row r="365">
      <c r="A365" s="1158"/>
      <c r="B365" s="1158"/>
      <c r="C365" s="1158"/>
      <c r="D365" s="1158"/>
      <c r="E365" s="1158"/>
      <c r="F365" s="1158"/>
      <c r="G365" s="1158"/>
      <c r="H365" s="1158"/>
      <c r="I365" s="1158"/>
      <c r="J365" s="1158"/>
      <c r="K365" s="1158"/>
      <c r="L365" s="1158"/>
      <c r="M365" s="1158"/>
      <c r="N365" s="1158"/>
      <c r="O365" s="1158"/>
      <c r="P365" s="1158"/>
      <c r="Q365" s="1158"/>
      <c r="R365" s="1158"/>
      <c r="S365" s="1158"/>
      <c r="T365" s="1158"/>
      <c r="U365" s="1158"/>
      <c r="V365" s="1158"/>
      <c r="W365" s="1158"/>
      <c r="X365" s="1158"/>
      <c r="Y365" s="1158"/>
      <c r="Z365" s="1158"/>
      <c r="AA365" s="1158"/>
    </row>
    <row r="366">
      <c r="A366" s="1158"/>
      <c r="B366" s="1158"/>
      <c r="C366" s="1158"/>
      <c r="D366" s="1158"/>
      <c r="E366" s="1158"/>
      <c r="F366" s="1158"/>
      <c r="G366" s="1158"/>
      <c r="H366" s="1158"/>
      <c r="I366" s="1158"/>
      <c r="J366" s="1158"/>
      <c r="K366" s="1158"/>
      <c r="L366" s="1158"/>
      <c r="M366" s="1158"/>
      <c r="N366" s="1158"/>
      <c r="O366" s="1158"/>
      <c r="P366" s="1158"/>
      <c r="Q366" s="1158"/>
      <c r="R366" s="1158"/>
      <c r="S366" s="1158"/>
      <c r="T366" s="1158"/>
      <c r="U366" s="1158"/>
      <c r="V366" s="1158"/>
      <c r="W366" s="1158"/>
      <c r="X366" s="1158"/>
      <c r="Y366" s="1158"/>
      <c r="Z366" s="1158"/>
      <c r="AA366" s="1158"/>
    </row>
    <row r="367">
      <c r="A367" s="1158"/>
      <c r="B367" s="1158"/>
      <c r="C367" s="1158"/>
      <c r="D367" s="1158"/>
      <c r="E367" s="1158"/>
      <c r="F367" s="1158"/>
      <c r="G367" s="1158"/>
      <c r="H367" s="1158"/>
      <c r="I367" s="1158"/>
      <c r="J367" s="1158"/>
      <c r="K367" s="1158"/>
      <c r="L367" s="1158"/>
      <c r="M367" s="1158"/>
      <c r="N367" s="1158"/>
      <c r="O367" s="1158"/>
      <c r="P367" s="1158"/>
      <c r="Q367" s="1158"/>
      <c r="R367" s="1158"/>
      <c r="S367" s="1158"/>
      <c r="T367" s="1158"/>
      <c r="U367" s="1158"/>
      <c r="V367" s="1158"/>
      <c r="W367" s="1158"/>
      <c r="X367" s="1158"/>
      <c r="Y367" s="1158"/>
      <c r="Z367" s="1158"/>
      <c r="AA367" s="1158"/>
    </row>
    <row r="368">
      <c r="A368" s="1158"/>
      <c r="B368" s="1158"/>
      <c r="C368" s="1158"/>
      <c r="D368" s="1158"/>
      <c r="E368" s="1158"/>
      <c r="F368" s="1158"/>
      <c r="G368" s="1158"/>
      <c r="H368" s="1158"/>
      <c r="I368" s="1158"/>
      <c r="J368" s="1158"/>
      <c r="K368" s="1158"/>
      <c r="L368" s="1158"/>
      <c r="M368" s="1158"/>
      <c r="N368" s="1158"/>
      <c r="O368" s="1158"/>
      <c r="P368" s="1158"/>
      <c r="Q368" s="1158"/>
      <c r="R368" s="1158"/>
      <c r="S368" s="1158"/>
      <c r="T368" s="1158"/>
      <c r="U368" s="1158"/>
      <c r="V368" s="1158"/>
      <c r="W368" s="1158"/>
      <c r="X368" s="1158"/>
      <c r="Y368" s="1158"/>
      <c r="Z368" s="1158"/>
      <c r="AA368" s="1158"/>
    </row>
    <row r="369">
      <c r="A369" s="1158"/>
      <c r="B369" s="1158"/>
      <c r="C369" s="1158"/>
      <c r="D369" s="1158"/>
      <c r="E369" s="1158"/>
      <c r="F369" s="1158"/>
      <c r="G369" s="1158"/>
      <c r="H369" s="1158"/>
      <c r="I369" s="1158"/>
      <c r="J369" s="1158"/>
      <c r="K369" s="1158"/>
      <c r="L369" s="1158"/>
      <c r="M369" s="1158"/>
      <c r="N369" s="1158"/>
      <c r="O369" s="1158"/>
      <c r="P369" s="1158"/>
      <c r="Q369" s="1158"/>
      <c r="R369" s="1158"/>
      <c r="S369" s="1158"/>
      <c r="T369" s="1158"/>
      <c r="U369" s="1158"/>
      <c r="V369" s="1158"/>
      <c r="W369" s="1158"/>
      <c r="X369" s="1158"/>
      <c r="Y369" s="1158"/>
      <c r="Z369" s="1158"/>
      <c r="AA369" s="1158"/>
    </row>
    <row r="370">
      <c r="A370" s="1158"/>
      <c r="B370" s="1158"/>
      <c r="C370" s="1158"/>
      <c r="D370" s="1158"/>
      <c r="E370" s="1158"/>
      <c r="F370" s="1158"/>
      <c r="G370" s="1158"/>
      <c r="H370" s="1158"/>
      <c r="I370" s="1158"/>
      <c r="J370" s="1158"/>
      <c r="K370" s="1158"/>
      <c r="L370" s="1158"/>
      <c r="M370" s="1158"/>
      <c r="N370" s="1158"/>
      <c r="O370" s="1158"/>
      <c r="P370" s="1158"/>
      <c r="Q370" s="1158"/>
      <c r="R370" s="1158"/>
      <c r="S370" s="1158"/>
      <c r="T370" s="1158"/>
      <c r="U370" s="1158"/>
      <c r="V370" s="1158"/>
      <c r="W370" s="1158"/>
      <c r="X370" s="1158"/>
      <c r="Y370" s="1158"/>
      <c r="Z370" s="1158"/>
      <c r="AA370" s="1158"/>
    </row>
    <row r="371">
      <c r="A371" s="1158"/>
      <c r="B371" s="1158"/>
      <c r="C371" s="1158"/>
      <c r="D371" s="1158"/>
      <c r="E371" s="1158"/>
      <c r="F371" s="1158"/>
      <c r="G371" s="1158"/>
      <c r="H371" s="1158"/>
      <c r="I371" s="1158"/>
      <c r="J371" s="1158"/>
      <c r="K371" s="1158"/>
      <c r="L371" s="1158"/>
      <c r="M371" s="1158"/>
      <c r="N371" s="1158"/>
      <c r="O371" s="1158"/>
      <c r="P371" s="1158"/>
      <c r="Q371" s="1158"/>
      <c r="R371" s="1158"/>
      <c r="S371" s="1158"/>
      <c r="T371" s="1158"/>
      <c r="U371" s="1158"/>
      <c r="V371" s="1158"/>
      <c r="W371" s="1158"/>
      <c r="X371" s="1158"/>
      <c r="Y371" s="1158"/>
      <c r="Z371" s="1158"/>
      <c r="AA371" s="1158"/>
    </row>
    <row r="372">
      <c r="A372" s="1158"/>
      <c r="B372" s="1158"/>
      <c r="C372" s="1158"/>
      <c r="D372" s="1158"/>
      <c r="E372" s="1158"/>
      <c r="F372" s="1158"/>
      <c r="G372" s="1158"/>
      <c r="H372" s="1158"/>
      <c r="I372" s="1158"/>
      <c r="J372" s="1158"/>
      <c r="K372" s="1158"/>
      <c r="L372" s="1158"/>
      <c r="M372" s="1158"/>
      <c r="N372" s="1158"/>
      <c r="O372" s="1158"/>
      <c r="P372" s="1158"/>
      <c r="Q372" s="1158"/>
      <c r="R372" s="1158"/>
      <c r="S372" s="1158"/>
      <c r="T372" s="1158"/>
      <c r="U372" s="1158"/>
      <c r="V372" s="1158"/>
      <c r="W372" s="1158"/>
      <c r="X372" s="1158"/>
      <c r="Y372" s="1158"/>
      <c r="Z372" s="1158"/>
      <c r="AA372" s="1158"/>
    </row>
    <row r="373">
      <c r="A373" s="1158"/>
      <c r="B373" s="1158"/>
      <c r="C373" s="1158"/>
      <c r="D373" s="1158"/>
      <c r="E373" s="1158"/>
      <c r="F373" s="1158"/>
      <c r="G373" s="1158"/>
      <c r="H373" s="1158"/>
      <c r="I373" s="1158"/>
      <c r="J373" s="1158"/>
      <c r="K373" s="1158"/>
      <c r="L373" s="1158"/>
      <c r="M373" s="1158"/>
      <c r="N373" s="1158"/>
      <c r="O373" s="1158"/>
      <c r="P373" s="1158"/>
      <c r="Q373" s="1158"/>
      <c r="R373" s="1158"/>
      <c r="S373" s="1158"/>
      <c r="T373" s="1158"/>
      <c r="U373" s="1158"/>
      <c r="V373" s="1158"/>
      <c r="W373" s="1158"/>
      <c r="X373" s="1158"/>
      <c r="Y373" s="1158"/>
      <c r="Z373" s="1158"/>
      <c r="AA373" s="1158"/>
    </row>
    <row r="374">
      <c r="A374" s="1158"/>
      <c r="B374" s="1158"/>
      <c r="C374" s="1158"/>
      <c r="D374" s="1158"/>
      <c r="E374" s="1158"/>
      <c r="F374" s="1158"/>
      <c r="G374" s="1158"/>
      <c r="H374" s="1158"/>
      <c r="I374" s="1158"/>
      <c r="J374" s="1158"/>
      <c r="K374" s="1158"/>
      <c r="L374" s="1158"/>
      <c r="M374" s="1158"/>
      <c r="N374" s="1158"/>
      <c r="O374" s="1158"/>
      <c r="P374" s="1158"/>
      <c r="Q374" s="1158"/>
      <c r="R374" s="1158"/>
      <c r="S374" s="1158"/>
      <c r="T374" s="1158"/>
      <c r="U374" s="1158"/>
      <c r="V374" s="1158"/>
      <c r="W374" s="1158"/>
      <c r="X374" s="1158"/>
      <c r="Y374" s="1158"/>
      <c r="Z374" s="1158"/>
      <c r="AA374" s="1158"/>
    </row>
    <row r="375">
      <c r="A375" s="1158"/>
      <c r="B375" s="1158"/>
      <c r="C375" s="1158"/>
      <c r="D375" s="1158"/>
      <c r="E375" s="1158"/>
      <c r="F375" s="1158"/>
      <c r="G375" s="1158"/>
      <c r="H375" s="1158"/>
      <c r="I375" s="1158"/>
      <c r="J375" s="1158"/>
      <c r="K375" s="1158"/>
      <c r="L375" s="1158"/>
      <c r="M375" s="1158"/>
      <c r="N375" s="1158"/>
      <c r="O375" s="1158"/>
      <c r="P375" s="1158"/>
      <c r="Q375" s="1158"/>
      <c r="R375" s="1158"/>
      <c r="S375" s="1158"/>
      <c r="T375" s="1158"/>
      <c r="U375" s="1158"/>
      <c r="V375" s="1158"/>
      <c r="W375" s="1158"/>
      <c r="X375" s="1158"/>
      <c r="Y375" s="1158"/>
      <c r="Z375" s="1158"/>
      <c r="AA375" s="1158"/>
    </row>
    <row r="376">
      <c r="A376" s="1158"/>
      <c r="B376" s="1158"/>
      <c r="C376" s="1158"/>
      <c r="D376" s="1158"/>
      <c r="E376" s="1158"/>
      <c r="F376" s="1158"/>
      <c r="G376" s="1158"/>
      <c r="H376" s="1158"/>
      <c r="I376" s="1158"/>
      <c r="J376" s="1158"/>
      <c r="K376" s="1158"/>
      <c r="L376" s="1158"/>
      <c r="M376" s="1158"/>
      <c r="N376" s="1158"/>
      <c r="O376" s="1158"/>
      <c r="P376" s="1158"/>
      <c r="Q376" s="1158"/>
      <c r="R376" s="1158"/>
      <c r="S376" s="1158"/>
      <c r="T376" s="1158"/>
      <c r="U376" s="1158"/>
      <c r="V376" s="1158"/>
      <c r="W376" s="1158"/>
      <c r="X376" s="1158"/>
      <c r="Y376" s="1158"/>
      <c r="Z376" s="1158"/>
      <c r="AA376" s="1158"/>
    </row>
    <row r="377">
      <c r="A377" s="1158"/>
      <c r="B377" s="1158"/>
      <c r="C377" s="1158"/>
      <c r="D377" s="1158"/>
      <c r="E377" s="1158"/>
      <c r="F377" s="1158"/>
      <c r="G377" s="1158"/>
      <c r="H377" s="1158"/>
      <c r="I377" s="1158"/>
      <c r="J377" s="1158"/>
      <c r="K377" s="1158"/>
      <c r="L377" s="1158"/>
      <c r="M377" s="1158"/>
      <c r="N377" s="1158"/>
      <c r="O377" s="1158"/>
      <c r="P377" s="1158"/>
      <c r="Q377" s="1158"/>
      <c r="R377" s="1158"/>
      <c r="S377" s="1158"/>
      <c r="T377" s="1158"/>
      <c r="U377" s="1158"/>
      <c r="V377" s="1158"/>
      <c r="W377" s="1158"/>
      <c r="X377" s="1158"/>
      <c r="Y377" s="1158"/>
      <c r="Z377" s="1158"/>
      <c r="AA377" s="1158"/>
    </row>
    <row r="378">
      <c r="A378" s="1158"/>
      <c r="B378" s="1158"/>
      <c r="C378" s="1158"/>
      <c r="D378" s="1158"/>
      <c r="E378" s="1158"/>
      <c r="F378" s="1158"/>
      <c r="G378" s="1158"/>
      <c r="H378" s="1158"/>
      <c r="I378" s="1158"/>
      <c r="J378" s="1158"/>
      <c r="K378" s="1158"/>
      <c r="L378" s="1158"/>
      <c r="M378" s="1158"/>
      <c r="N378" s="1158"/>
      <c r="O378" s="1158"/>
      <c r="P378" s="1158"/>
      <c r="Q378" s="1158"/>
      <c r="R378" s="1158"/>
      <c r="S378" s="1158"/>
      <c r="T378" s="1158"/>
      <c r="U378" s="1158"/>
      <c r="V378" s="1158"/>
      <c r="W378" s="1158"/>
      <c r="X378" s="1158"/>
      <c r="Y378" s="1158"/>
      <c r="Z378" s="1158"/>
      <c r="AA378" s="1158"/>
    </row>
    <row r="379">
      <c r="A379" s="1158"/>
      <c r="B379" s="1158"/>
      <c r="C379" s="1158"/>
      <c r="D379" s="1158"/>
      <c r="E379" s="1158"/>
      <c r="F379" s="1158"/>
      <c r="G379" s="1158"/>
      <c r="H379" s="1158"/>
      <c r="I379" s="1158"/>
      <c r="J379" s="1158"/>
      <c r="K379" s="1158"/>
      <c r="L379" s="1158"/>
      <c r="M379" s="1158"/>
      <c r="N379" s="1158"/>
      <c r="O379" s="1158"/>
      <c r="P379" s="1158"/>
      <c r="Q379" s="1158"/>
      <c r="R379" s="1158"/>
      <c r="S379" s="1158"/>
      <c r="T379" s="1158"/>
      <c r="U379" s="1158"/>
      <c r="V379" s="1158"/>
      <c r="W379" s="1158"/>
      <c r="X379" s="1158"/>
      <c r="Y379" s="1158"/>
      <c r="Z379" s="1158"/>
      <c r="AA379" s="1158"/>
    </row>
    <row r="380">
      <c r="A380" s="1158"/>
      <c r="B380" s="1158"/>
      <c r="C380" s="1158"/>
      <c r="D380" s="1158"/>
      <c r="E380" s="1158"/>
      <c r="F380" s="1158"/>
      <c r="G380" s="1158"/>
      <c r="H380" s="1158"/>
      <c r="I380" s="1158"/>
      <c r="J380" s="1158"/>
      <c r="K380" s="1158"/>
      <c r="L380" s="1158"/>
      <c r="M380" s="1158"/>
      <c r="N380" s="1158"/>
      <c r="O380" s="1158"/>
      <c r="P380" s="1158"/>
      <c r="Q380" s="1158"/>
      <c r="R380" s="1158"/>
      <c r="S380" s="1158"/>
      <c r="T380" s="1158"/>
      <c r="U380" s="1158"/>
      <c r="V380" s="1158"/>
      <c r="W380" s="1158"/>
      <c r="X380" s="1158"/>
      <c r="Y380" s="1158"/>
      <c r="Z380" s="1158"/>
      <c r="AA380" s="1158"/>
    </row>
    <row r="381">
      <c r="A381" s="1158"/>
      <c r="B381" s="1158"/>
      <c r="C381" s="1158"/>
      <c r="D381" s="1158"/>
      <c r="E381" s="1158"/>
      <c r="F381" s="1158"/>
      <c r="G381" s="1158"/>
      <c r="H381" s="1158"/>
      <c r="I381" s="1158"/>
      <c r="J381" s="1158"/>
      <c r="K381" s="1158"/>
      <c r="L381" s="1158"/>
      <c r="M381" s="1158"/>
      <c r="N381" s="1158"/>
      <c r="O381" s="1158"/>
      <c r="P381" s="1158"/>
      <c r="Q381" s="1158"/>
      <c r="R381" s="1158"/>
      <c r="S381" s="1158"/>
      <c r="T381" s="1158"/>
      <c r="U381" s="1158"/>
      <c r="V381" s="1158"/>
      <c r="W381" s="1158"/>
      <c r="X381" s="1158"/>
      <c r="Y381" s="1158"/>
      <c r="Z381" s="1158"/>
      <c r="AA381" s="1158"/>
    </row>
    <row r="382">
      <c r="A382" s="1158"/>
      <c r="B382" s="1158"/>
      <c r="C382" s="1158"/>
      <c r="D382" s="1158"/>
      <c r="E382" s="1158"/>
      <c r="F382" s="1158"/>
      <c r="G382" s="1158"/>
      <c r="H382" s="1158"/>
      <c r="I382" s="1158"/>
      <c r="J382" s="1158"/>
      <c r="K382" s="1158"/>
      <c r="L382" s="1158"/>
      <c r="M382" s="1158"/>
      <c r="N382" s="1158"/>
      <c r="O382" s="1158"/>
      <c r="P382" s="1158"/>
      <c r="Q382" s="1158"/>
      <c r="R382" s="1158"/>
      <c r="S382" s="1158"/>
      <c r="T382" s="1158"/>
      <c r="U382" s="1158"/>
      <c r="V382" s="1158"/>
      <c r="W382" s="1158"/>
      <c r="X382" s="1158"/>
      <c r="Y382" s="1158"/>
      <c r="Z382" s="1158"/>
      <c r="AA382" s="1158"/>
    </row>
    <row r="383">
      <c r="A383" s="1158"/>
      <c r="B383" s="1158"/>
      <c r="C383" s="1158"/>
      <c r="D383" s="1158"/>
      <c r="E383" s="1158"/>
      <c r="F383" s="1158"/>
      <c r="G383" s="1158"/>
      <c r="H383" s="1158"/>
      <c r="I383" s="1158"/>
      <c r="J383" s="1158"/>
      <c r="K383" s="1158"/>
      <c r="L383" s="1158"/>
      <c r="M383" s="1158"/>
      <c r="N383" s="1158"/>
      <c r="O383" s="1158"/>
      <c r="P383" s="1158"/>
      <c r="Q383" s="1158"/>
      <c r="R383" s="1158"/>
      <c r="S383" s="1158"/>
      <c r="T383" s="1158"/>
      <c r="U383" s="1158"/>
      <c r="V383" s="1158"/>
      <c r="W383" s="1158"/>
      <c r="X383" s="1158"/>
      <c r="Y383" s="1158"/>
      <c r="Z383" s="1158"/>
      <c r="AA383" s="1158"/>
    </row>
    <row r="384">
      <c r="A384" s="1158"/>
      <c r="B384" s="1158"/>
      <c r="C384" s="1158"/>
      <c r="D384" s="1158"/>
      <c r="E384" s="1158"/>
      <c r="F384" s="1158"/>
      <c r="G384" s="1158"/>
      <c r="H384" s="1158"/>
      <c r="I384" s="1158"/>
      <c r="J384" s="1158"/>
      <c r="K384" s="1158"/>
      <c r="L384" s="1158"/>
      <c r="M384" s="1158"/>
      <c r="N384" s="1158"/>
      <c r="O384" s="1158"/>
      <c r="P384" s="1158"/>
      <c r="Q384" s="1158"/>
      <c r="R384" s="1158"/>
      <c r="S384" s="1158"/>
      <c r="T384" s="1158"/>
      <c r="U384" s="1158"/>
      <c r="V384" s="1158"/>
      <c r="W384" s="1158"/>
      <c r="X384" s="1158"/>
      <c r="Y384" s="1158"/>
      <c r="Z384" s="1158"/>
      <c r="AA384" s="1158"/>
    </row>
    <row r="385">
      <c r="A385" s="1158"/>
      <c r="B385" s="1158"/>
      <c r="C385" s="1158"/>
      <c r="D385" s="1158"/>
      <c r="E385" s="1158"/>
      <c r="F385" s="1158"/>
      <c r="G385" s="1158"/>
      <c r="H385" s="1158"/>
      <c r="I385" s="1158"/>
      <c r="J385" s="1158"/>
      <c r="K385" s="1158"/>
      <c r="L385" s="1158"/>
      <c r="M385" s="1158"/>
      <c r="N385" s="1158"/>
      <c r="O385" s="1158"/>
      <c r="P385" s="1158"/>
      <c r="Q385" s="1158"/>
      <c r="R385" s="1158"/>
      <c r="S385" s="1158"/>
      <c r="T385" s="1158"/>
      <c r="U385" s="1158"/>
      <c r="V385" s="1158"/>
      <c r="W385" s="1158"/>
      <c r="X385" s="1158"/>
      <c r="Y385" s="1158"/>
      <c r="Z385" s="1158"/>
      <c r="AA385" s="1158"/>
    </row>
    <row r="386">
      <c r="A386" s="1158"/>
      <c r="B386" s="1158"/>
      <c r="C386" s="1158"/>
      <c r="D386" s="1158"/>
      <c r="E386" s="1158"/>
      <c r="F386" s="1158"/>
      <c r="G386" s="1158"/>
      <c r="H386" s="1158"/>
      <c r="I386" s="1158"/>
      <c r="J386" s="1158"/>
      <c r="K386" s="1158"/>
      <c r="L386" s="1158"/>
      <c r="M386" s="1158"/>
      <c r="N386" s="1158"/>
      <c r="O386" s="1158"/>
      <c r="P386" s="1158"/>
      <c r="Q386" s="1158"/>
      <c r="R386" s="1158"/>
      <c r="S386" s="1158"/>
      <c r="T386" s="1158"/>
      <c r="U386" s="1158"/>
      <c r="V386" s="1158"/>
      <c r="W386" s="1158"/>
      <c r="X386" s="1158"/>
      <c r="Y386" s="1158"/>
      <c r="Z386" s="1158"/>
      <c r="AA386" s="1158"/>
    </row>
    <row r="387">
      <c r="A387" s="1158"/>
      <c r="B387" s="1158"/>
      <c r="C387" s="1158"/>
      <c r="D387" s="1158"/>
      <c r="E387" s="1158"/>
      <c r="F387" s="1158"/>
      <c r="G387" s="1158"/>
      <c r="H387" s="1158"/>
      <c r="I387" s="1158"/>
      <c r="J387" s="1158"/>
      <c r="K387" s="1158"/>
      <c r="L387" s="1158"/>
      <c r="M387" s="1158"/>
      <c r="N387" s="1158"/>
      <c r="O387" s="1158"/>
      <c r="P387" s="1158"/>
      <c r="Q387" s="1158"/>
      <c r="R387" s="1158"/>
      <c r="S387" s="1158"/>
      <c r="T387" s="1158"/>
      <c r="U387" s="1158"/>
      <c r="V387" s="1158"/>
      <c r="W387" s="1158"/>
      <c r="X387" s="1158"/>
      <c r="Y387" s="1158"/>
      <c r="Z387" s="1158"/>
      <c r="AA387" s="1158"/>
    </row>
    <row r="388">
      <c r="A388" s="1158"/>
      <c r="B388" s="1158"/>
      <c r="C388" s="1158"/>
      <c r="D388" s="1158"/>
      <c r="E388" s="1158"/>
      <c r="F388" s="1158"/>
      <c r="G388" s="1158"/>
      <c r="H388" s="1158"/>
      <c r="I388" s="1158"/>
      <c r="J388" s="1158"/>
      <c r="K388" s="1158"/>
      <c r="L388" s="1158"/>
      <c r="M388" s="1158"/>
      <c r="N388" s="1158"/>
      <c r="O388" s="1158"/>
      <c r="P388" s="1158"/>
      <c r="Q388" s="1158"/>
      <c r="R388" s="1158"/>
      <c r="S388" s="1158"/>
      <c r="T388" s="1158"/>
      <c r="U388" s="1158"/>
      <c r="V388" s="1158"/>
      <c r="W388" s="1158"/>
      <c r="X388" s="1158"/>
      <c r="Y388" s="1158"/>
      <c r="Z388" s="1158"/>
      <c r="AA388" s="1158"/>
    </row>
    <row r="389">
      <c r="A389" s="1158"/>
      <c r="B389" s="1158"/>
      <c r="C389" s="1158"/>
      <c r="D389" s="1158"/>
      <c r="E389" s="1158"/>
      <c r="F389" s="1158"/>
      <c r="G389" s="1158"/>
      <c r="H389" s="1158"/>
      <c r="I389" s="1158"/>
      <c r="J389" s="1158"/>
      <c r="K389" s="1158"/>
      <c r="L389" s="1158"/>
      <c r="M389" s="1158"/>
      <c r="N389" s="1158"/>
      <c r="O389" s="1158"/>
      <c r="P389" s="1158"/>
      <c r="Q389" s="1158"/>
      <c r="R389" s="1158"/>
      <c r="S389" s="1158"/>
      <c r="T389" s="1158"/>
      <c r="U389" s="1158"/>
      <c r="V389" s="1158"/>
      <c r="W389" s="1158"/>
      <c r="X389" s="1158"/>
      <c r="Y389" s="1158"/>
      <c r="Z389" s="1158"/>
      <c r="AA389" s="1158"/>
    </row>
    <row r="390">
      <c r="A390" s="1158"/>
      <c r="B390" s="1158"/>
      <c r="C390" s="1158"/>
      <c r="D390" s="1158"/>
      <c r="E390" s="1158"/>
      <c r="F390" s="1158"/>
      <c r="G390" s="1158"/>
      <c r="H390" s="1158"/>
      <c r="I390" s="1158"/>
      <c r="J390" s="1158"/>
      <c r="K390" s="1158"/>
      <c r="L390" s="1158"/>
      <c r="M390" s="1158"/>
      <c r="N390" s="1158"/>
      <c r="O390" s="1158"/>
      <c r="P390" s="1158"/>
      <c r="Q390" s="1158"/>
      <c r="R390" s="1158"/>
      <c r="S390" s="1158"/>
      <c r="T390" s="1158"/>
      <c r="U390" s="1158"/>
      <c r="V390" s="1158"/>
      <c r="W390" s="1158"/>
      <c r="X390" s="1158"/>
      <c r="Y390" s="1158"/>
      <c r="Z390" s="1158"/>
      <c r="AA390" s="1158"/>
    </row>
    <row r="391">
      <c r="A391" s="1158"/>
      <c r="B391" s="1158"/>
      <c r="C391" s="1158"/>
      <c r="D391" s="1158"/>
      <c r="E391" s="1158"/>
      <c r="F391" s="1158"/>
      <c r="G391" s="1158"/>
      <c r="H391" s="1158"/>
      <c r="I391" s="1158"/>
      <c r="J391" s="1158"/>
      <c r="K391" s="1158"/>
      <c r="L391" s="1158"/>
      <c r="M391" s="1158"/>
      <c r="N391" s="1158"/>
      <c r="O391" s="1158"/>
      <c r="P391" s="1158"/>
      <c r="Q391" s="1158"/>
      <c r="R391" s="1158"/>
      <c r="S391" s="1158"/>
      <c r="T391" s="1158"/>
      <c r="U391" s="1158"/>
      <c r="V391" s="1158"/>
      <c r="W391" s="1158"/>
      <c r="X391" s="1158"/>
      <c r="Y391" s="1158"/>
      <c r="Z391" s="1158"/>
      <c r="AA391" s="1158"/>
    </row>
    <row r="392">
      <c r="A392" s="1158"/>
      <c r="B392" s="1158"/>
      <c r="C392" s="1158"/>
      <c r="D392" s="1158"/>
      <c r="E392" s="1158"/>
      <c r="F392" s="1158"/>
      <c r="G392" s="1158"/>
      <c r="H392" s="1158"/>
      <c r="I392" s="1158"/>
      <c r="J392" s="1158"/>
      <c r="K392" s="1158"/>
      <c r="L392" s="1158"/>
      <c r="M392" s="1158"/>
      <c r="N392" s="1158"/>
      <c r="O392" s="1158"/>
      <c r="P392" s="1158"/>
      <c r="Q392" s="1158"/>
      <c r="R392" s="1158"/>
      <c r="S392" s="1158"/>
      <c r="T392" s="1158"/>
      <c r="U392" s="1158"/>
      <c r="V392" s="1158"/>
      <c r="W392" s="1158"/>
      <c r="X392" s="1158"/>
      <c r="Y392" s="1158"/>
      <c r="Z392" s="1158"/>
      <c r="AA392" s="1158"/>
    </row>
    <row r="393">
      <c r="A393" s="1158"/>
      <c r="B393" s="1158"/>
      <c r="C393" s="1158"/>
      <c r="D393" s="1158"/>
      <c r="E393" s="1158"/>
      <c r="F393" s="1158"/>
      <c r="G393" s="1158"/>
      <c r="H393" s="1158"/>
      <c r="I393" s="1158"/>
      <c r="J393" s="1158"/>
      <c r="K393" s="1158"/>
      <c r="L393" s="1158"/>
      <c r="M393" s="1158"/>
      <c r="N393" s="1158"/>
      <c r="O393" s="1158"/>
      <c r="P393" s="1158"/>
      <c r="Q393" s="1158"/>
      <c r="R393" s="1158"/>
      <c r="S393" s="1158"/>
      <c r="T393" s="1158"/>
      <c r="U393" s="1158"/>
      <c r="V393" s="1158"/>
      <c r="W393" s="1158"/>
      <c r="X393" s="1158"/>
      <c r="Y393" s="1158"/>
      <c r="Z393" s="1158"/>
      <c r="AA393" s="1158"/>
    </row>
    <row r="394">
      <c r="A394" s="1158"/>
      <c r="B394" s="1158"/>
      <c r="C394" s="1158"/>
      <c r="D394" s="1158"/>
      <c r="E394" s="1158"/>
      <c r="F394" s="1158"/>
      <c r="G394" s="1158"/>
      <c r="H394" s="1158"/>
      <c r="I394" s="1158"/>
      <c r="J394" s="1158"/>
      <c r="K394" s="1158"/>
      <c r="L394" s="1158"/>
      <c r="M394" s="1158"/>
      <c r="N394" s="1158"/>
      <c r="O394" s="1158"/>
      <c r="P394" s="1158"/>
      <c r="Q394" s="1158"/>
      <c r="R394" s="1158"/>
      <c r="S394" s="1158"/>
      <c r="T394" s="1158"/>
      <c r="U394" s="1158"/>
      <c r="V394" s="1158"/>
      <c r="W394" s="1158"/>
      <c r="X394" s="1158"/>
      <c r="Y394" s="1158"/>
      <c r="Z394" s="1158"/>
      <c r="AA394" s="1158"/>
    </row>
    <row r="395">
      <c r="A395" s="1158"/>
      <c r="B395" s="1158"/>
      <c r="C395" s="1158"/>
      <c r="D395" s="1158"/>
      <c r="E395" s="1158"/>
      <c r="F395" s="1158"/>
      <c r="G395" s="1158"/>
      <c r="H395" s="1158"/>
      <c r="I395" s="1158"/>
      <c r="J395" s="1158"/>
      <c r="K395" s="1158"/>
      <c r="L395" s="1158"/>
      <c r="M395" s="1158"/>
      <c r="N395" s="1158"/>
      <c r="O395" s="1158"/>
      <c r="P395" s="1158"/>
      <c r="Q395" s="1158"/>
      <c r="R395" s="1158"/>
      <c r="S395" s="1158"/>
      <c r="T395" s="1158"/>
      <c r="U395" s="1158"/>
      <c r="V395" s="1158"/>
      <c r="W395" s="1158"/>
      <c r="X395" s="1158"/>
      <c r="Y395" s="1158"/>
      <c r="Z395" s="1158"/>
      <c r="AA395" s="1158"/>
    </row>
    <row r="396">
      <c r="A396" s="1158"/>
      <c r="B396" s="1158"/>
      <c r="C396" s="1158"/>
      <c r="D396" s="1158"/>
      <c r="E396" s="1158"/>
      <c r="F396" s="1158"/>
      <c r="G396" s="1158"/>
      <c r="H396" s="1158"/>
      <c r="I396" s="1158"/>
      <c r="J396" s="1158"/>
      <c r="K396" s="1158"/>
      <c r="L396" s="1158"/>
      <c r="M396" s="1158"/>
      <c r="N396" s="1158"/>
      <c r="O396" s="1158"/>
      <c r="P396" s="1158"/>
      <c r="Q396" s="1158"/>
      <c r="R396" s="1158"/>
      <c r="S396" s="1158"/>
      <c r="T396" s="1158"/>
      <c r="U396" s="1158"/>
      <c r="V396" s="1158"/>
      <c r="W396" s="1158"/>
      <c r="X396" s="1158"/>
      <c r="Y396" s="1158"/>
      <c r="Z396" s="1158"/>
      <c r="AA396" s="1158"/>
    </row>
    <row r="397">
      <c r="A397" s="1158"/>
      <c r="B397" s="1158"/>
      <c r="C397" s="1158"/>
      <c r="D397" s="1158"/>
      <c r="E397" s="1158"/>
      <c r="F397" s="1158"/>
      <c r="G397" s="1158"/>
      <c r="H397" s="1158"/>
      <c r="I397" s="1158"/>
      <c r="J397" s="1158"/>
      <c r="K397" s="1158"/>
      <c r="L397" s="1158"/>
      <c r="M397" s="1158"/>
      <c r="N397" s="1158"/>
      <c r="O397" s="1158"/>
      <c r="P397" s="1158"/>
      <c r="Q397" s="1158"/>
      <c r="R397" s="1158"/>
      <c r="S397" s="1158"/>
      <c r="T397" s="1158"/>
      <c r="U397" s="1158"/>
      <c r="V397" s="1158"/>
      <c r="W397" s="1158"/>
      <c r="X397" s="1158"/>
      <c r="Y397" s="1158"/>
      <c r="Z397" s="1158"/>
      <c r="AA397" s="1158"/>
    </row>
    <row r="398">
      <c r="A398" s="1158"/>
      <c r="B398" s="1158"/>
      <c r="C398" s="1158"/>
      <c r="D398" s="1158"/>
      <c r="E398" s="1158"/>
      <c r="F398" s="1158"/>
      <c r="G398" s="1158"/>
      <c r="H398" s="1158"/>
      <c r="I398" s="1158"/>
      <c r="J398" s="1158"/>
      <c r="K398" s="1158"/>
      <c r="L398" s="1158"/>
      <c r="M398" s="1158"/>
      <c r="N398" s="1158"/>
      <c r="O398" s="1158"/>
      <c r="P398" s="1158"/>
      <c r="Q398" s="1158"/>
      <c r="R398" s="1158"/>
      <c r="S398" s="1158"/>
      <c r="T398" s="1158"/>
      <c r="U398" s="1158"/>
      <c r="V398" s="1158"/>
      <c r="W398" s="1158"/>
      <c r="X398" s="1158"/>
      <c r="Y398" s="1158"/>
      <c r="Z398" s="1158"/>
      <c r="AA398" s="1158"/>
    </row>
    <row r="399">
      <c r="A399" s="1158"/>
      <c r="B399" s="1158"/>
      <c r="C399" s="1158"/>
      <c r="D399" s="1158"/>
      <c r="E399" s="1158"/>
      <c r="F399" s="1158"/>
      <c r="G399" s="1158"/>
      <c r="H399" s="1158"/>
      <c r="I399" s="1158"/>
      <c r="J399" s="1158"/>
      <c r="K399" s="1158"/>
      <c r="L399" s="1158"/>
      <c r="M399" s="1158"/>
      <c r="N399" s="1158"/>
      <c r="O399" s="1158"/>
      <c r="P399" s="1158"/>
      <c r="Q399" s="1158"/>
      <c r="R399" s="1158"/>
      <c r="S399" s="1158"/>
      <c r="T399" s="1158"/>
      <c r="U399" s="1158"/>
      <c r="V399" s="1158"/>
      <c r="W399" s="1158"/>
      <c r="X399" s="1158"/>
      <c r="Y399" s="1158"/>
      <c r="Z399" s="1158"/>
      <c r="AA399" s="1158"/>
    </row>
    <row r="400">
      <c r="A400" s="1158"/>
      <c r="B400" s="1158"/>
      <c r="C400" s="1158"/>
      <c r="D400" s="1158"/>
      <c r="E400" s="1158"/>
      <c r="F400" s="1158"/>
      <c r="G400" s="1158"/>
      <c r="H400" s="1158"/>
      <c r="I400" s="1158"/>
      <c r="J400" s="1158"/>
      <c r="K400" s="1158"/>
      <c r="L400" s="1158"/>
      <c r="M400" s="1158"/>
      <c r="N400" s="1158"/>
      <c r="O400" s="1158"/>
      <c r="P400" s="1158"/>
      <c r="Q400" s="1158"/>
      <c r="R400" s="1158"/>
      <c r="S400" s="1158"/>
      <c r="T400" s="1158"/>
      <c r="U400" s="1158"/>
      <c r="V400" s="1158"/>
      <c r="W400" s="1158"/>
      <c r="X400" s="1158"/>
      <c r="Y400" s="1158"/>
      <c r="Z400" s="1158"/>
      <c r="AA400" s="1158"/>
    </row>
    <row r="401">
      <c r="A401" s="1158"/>
      <c r="B401" s="1158"/>
      <c r="C401" s="1158"/>
      <c r="D401" s="1158"/>
      <c r="E401" s="1158"/>
      <c r="F401" s="1158"/>
      <c r="G401" s="1158"/>
      <c r="H401" s="1158"/>
      <c r="I401" s="1158"/>
      <c r="J401" s="1158"/>
      <c r="K401" s="1158"/>
      <c r="L401" s="1158"/>
      <c r="M401" s="1158"/>
      <c r="N401" s="1158"/>
      <c r="O401" s="1158"/>
      <c r="P401" s="1158"/>
      <c r="Q401" s="1158"/>
      <c r="R401" s="1158"/>
      <c r="S401" s="1158"/>
      <c r="T401" s="1158"/>
      <c r="U401" s="1158"/>
      <c r="V401" s="1158"/>
      <c r="W401" s="1158"/>
      <c r="X401" s="1158"/>
      <c r="Y401" s="1158"/>
      <c r="Z401" s="1158"/>
      <c r="AA401" s="1158"/>
    </row>
    <row r="402">
      <c r="A402" s="1158"/>
      <c r="B402" s="1158"/>
      <c r="C402" s="1158"/>
      <c r="D402" s="1158"/>
      <c r="E402" s="1158"/>
      <c r="F402" s="1158"/>
      <c r="G402" s="1158"/>
      <c r="H402" s="1158"/>
      <c r="I402" s="1158"/>
      <c r="J402" s="1158"/>
      <c r="K402" s="1158"/>
      <c r="L402" s="1158"/>
      <c r="M402" s="1158"/>
      <c r="N402" s="1158"/>
      <c r="O402" s="1158"/>
      <c r="P402" s="1158"/>
      <c r="Q402" s="1158"/>
      <c r="R402" s="1158"/>
      <c r="S402" s="1158"/>
      <c r="T402" s="1158"/>
      <c r="U402" s="1158"/>
      <c r="V402" s="1158"/>
      <c r="W402" s="1158"/>
      <c r="X402" s="1158"/>
      <c r="Y402" s="1158"/>
      <c r="Z402" s="1158"/>
      <c r="AA402" s="1158"/>
    </row>
    <row r="403">
      <c r="A403" s="1158"/>
      <c r="B403" s="1158"/>
      <c r="C403" s="1158"/>
      <c r="D403" s="1158"/>
      <c r="E403" s="1158"/>
      <c r="F403" s="1158"/>
      <c r="G403" s="1158"/>
      <c r="H403" s="1158"/>
      <c r="I403" s="1158"/>
      <c r="J403" s="1158"/>
      <c r="K403" s="1158"/>
      <c r="L403" s="1158"/>
      <c r="M403" s="1158"/>
      <c r="N403" s="1158"/>
      <c r="O403" s="1158"/>
      <c r="P403" s="1158"/>
      <c r="Q403" s="1158"/>
      <c r="R403" s="1158"/>
      <c r="S403" s="1158"/>
      <c r="T403" s="1158"/>
      <c r="U403" s="1158"/>
      <c r="V403" s="1158"/>
      <c r="W403" s="1158"/>
      <c r="X403" s="1158"/>
      <c r="Y403" s="1158"/>
      <c r="Z403" s="1158"/>
      <c r="AA403" s="1158"/>
    </row>
    <row r="404">
      <c r="A404" s="1158"/>
      <c r="B404" s="1158"/>
      <c r="C404" s="1158"/>
      <c r="D404" s="1158"/>
      <c r="E404" s="1158"/>
      <c r="F404" s="1158"/>
      <c r="G404" s="1158"/>
      <c r="H404" s="1158"/>
      <c r="I404" s="1158"/>
      <c r="J404" s="1158"/>
      <c r="K404" s="1158"/>
      <c r="L404" s="1158"/>
      <c r="M404" s="1158"/>
      <c r="N404" s="1158"/>
      <c r="O404" s="1158"/>
      <c r="P404" s="1158"/>
      <c r="Q404" s="1158"/>
      <c r="R404" s="1158"/>
      <c r="S404" s="1158"/>
      <c r="T404" s="1158"/>
      <c r="U404" s="1158"/>
      <c r="V404" s="1158"/>
      <c r="W404" s="1158"/>
      <c r="X404" s="1158"/>
      <c r="Y404" s="1158"/>
      <c r="Z404" s="1158"/>
      <c r="AA404" s="1158"/>
    </row>
    <row r="405">
      <c r="A405" s="1158"/>
      <c r="B405" s="1158"/>
      <c r="C405" s="1158"/>
      <c r="D405" s="1158"/>
      <c r="E405" s="1158"/>
      <c r="F405" s="1158"/>
      <c r="G405" s="1158"/>
      <c r="H405" s="1158"/>
      <c r="I405" s="1158"/>
      <c r="J405" s="1158"/>
      <c r="K405" s="1158"/>
      <c r="L405" s="1158"/>
      <c r="M405" s="1158"/>
      <c r="N405" s="1158"/>
      <c r="O405" s="1158"/>
      <c r="P405" s="1158"/>
      <c r="Q405" s="1158"/>
      <c r="R405" s="1158"/>
      <c r="S405" s="1158"/>
      <c r="T405" s="1158"/>
      <c r="U405" s="1158"/>
      <c r="V405" s="1158"/>
      <c r="W405" s="1158"/>
      <c r="X405" s="1158"/>
      <c r="Y405" s="1158"/>
      <c r="Z405" s="1158"/>
      <c r="AA405" s="1158"/>
    </row>
    <row r="406">
      <c r="A406" s="1158"/>
      <c r="B406" s="1158"/>
      <c r="C406" s="1158"/>
      <c r="D406" s="1158"/>
      <c r="E406" s="1158"/>
      <c r="F406" s="1158"/>
      <c r="G406" s="1158"/>
      <c r="H406" s="1158"/>
      <c r="I406" s="1158"/>
      <c r="J406" s="1158"/>
      <c r="K406" s="1158"/>
      <c r="L406" s="1158"/>
      <c r="M406" s="1158"/>
      <c r="N406" s="1158"/>
      <c r="O406" s="1158"/>
      <c r="P406" s="1158"/>
      <c r="Q406" s="1158"/>
      <c r="R406" s="1158"/>
      <c r="S406" s="1158"/>
      <c r="T406" s="1158"/>
      <c r="U406" s="1158"/>
      <c r="V406" s="1158"/>
      <c r="W406" s="1158"/>
      <c r="X406" s="1158"/>
      <c r="Y406" s="1158"/>
      <c r="Z406" s="1158"/>
      <c r="AA406" s="1158"/>
    </row>
    <row r="407">
      <c r="A407" s="1158"/>
      <c r="B407" s="1158"/>
      <c r="C407" s="1158"/>
      <c r="D407" s="1158"/>
      <c r="E407" s="1158"/>
      <c r="F407" s="1158"/>
      <c r="G407" s="1158"/>
      <c r="H407" s="1158"/>
      <c r="I407" s="1158"/>
      <c r="J407" s="1158"/>
      <c r="K407" s="1158"/>
      <c r="L407" s="1158"/>
      <c r="M407" s="1158"/>
      <c r="N407" s="1158"/>
      <c r="O407" s="1158"/>
      <c r="P407" s="1158"/>
      <c r="Q407" s="1158"/>
      <c r="R407" s="1158"/>
      <c r="S407" s="1158"/>
      <c r="T407" s="1158"/>
      <c r="U407" s="1158"/>
      <c r="V407" s="1158"/>
      <c r="W407" s="1158"/>
      <c r="X407" s="1158"/>
      <c r="Y407" s="1158"/>
      <c r="Z407" s="1158"/>
      <c r="AA407" s="1158"/>
    </row>
    <row r="408">
      <c r="A408" s="1158"/>
      <c r="B408" s="1158"/>
      <c r="C408" s="1158"/>
      <c r="D408" s="1158"/>
      <c r="E408" s="1158"/>
      <c r="F408" s="1158"/>
      <c r="G408" s="1158"/>
      <c r="H408" s="1158"/>
      <c r="I408" s="1158"/>
      <c r="J408" s="1158"/>
      <c r="K408" s="1158"/>
      <c r="L408" s="1158"/>
      <c r="M408" s="1158"/>
      <c r="N408" s="1158"/>
      <c r="O408" s="1158"/>
      <c r="P408" s="1158"/>
      <c r="Q408" s="1158"/>
      <c r="R408" s="1158"/>
      <c r="S408" s="1158"/>
      <c r="T408" s="1158"/>
      <c r="U408" s="1158"/>
      <c r="V408" s="1158"/>
      <c r="W408" s="1158"/>
      <c r="X408" s="1158"/>
      <c r="Y408" s="1158"/>
      <c r="Z408" s="1158"/>
      <c r="AA408" s="1158"/>
    </row>
    <row r="409">
      <c r="A409" s="1158"/>
      <c r="B409" s="1158"/>
      <c r="C409" s="1158"/>
      <c r="D409" s="1158"/>
      <c r="E409" s="1158"/>
      <c r="F409" s="1158"/>
      <c r="G409" s="1158"/>
      <c r="H409" s="1158"/>
      <c r="I409" s="1158"/>
      <c r="J409" s="1158"/>
      <c r="K409" s="1158"/>
      <c r="L409" s="1158"/>
      <c r="M409" s="1158"/>
      <c r="N409" s="1158"/>
      <c r="O409" s="1158"/>
      <c r="P409" s="1158"/>
      <c r="Q409" s="1158"/>
      <c r="R409" s="1158"/>
      <c r="S409" s="1158"/>
      <c r="T409" s="1158"/>
      <c r="U409" s="1158"/>
      <c r="V409" s="1158"/>
      <c r="W409" s="1158"/>
      <c r="X409" s="1158"/>
      <c r="Y409" s="1158"/>
      <c r="Z409" s="1158"/>
      <c r="AA409" s="1158"/>
    </row>
    <row r="410">
      <c r="A410" s="1158"/>
      <c r="B410" s="1158"/>
      <c r="C410" s="1158"/>
      <c r="D410" s="1158"/>
      <c r="E410" s="1158"/>
      <c r="F410" s="1158"/>
      <c r="G410" s="1158"/>
      <c r="H410" s="1158"/>
      <c r="I410" s="1158"/>
      <c r="J410" s="1158"/>
      <c r="K410" s="1158"/>
      <c r="L410" s="1158"/>
      <c r="M410" s="1158"/>
      <c r="N410" s="1158"/>
      <c r="O410" s="1158"/>
      <c r="P410" s="1158"/>
      <c r="Q410" s="1158"/>
      <c r="R410" s="1158"/>
      <c r="S410" s="1158"/>
      <c r="T410" s="1158"/>
      <c r="U410" s="1158"/>
      <c r="V410" s="1158"/>
      <c r="W410" s="1158"/>
      <c r="X410" s="1158"/>
      <c r="Y410" s="1158"/>
      <c r="Z410" s="1158"/>
      <c r="AA410" s="1158"/>
    </row>
    <row r="411">
      <c r="A411" s="1158"/>
      <c r="B411" s="1158"/>
      <c r="C411" s="1158"/>
      <c r="D411" s="1158"/>
      <c r="E411" s="1158"/>
      <c r="F411" s="1158"/>
      <c r="G411" s="1158"/>
      <c r="H411" s="1158"/>
      <c r="I411" s="1158"/>
      <c r="J411" s="1158"/>
      <c r="K411" s="1158"/>
      <c r="L411" s="1158"/>
      <c r="M411" s="1158"/>
      <c r="N411" s="1158"/>
      <c r="O411" s="1158"/>
      <c r="P411" s="1158"/>
      <c r="Q411" s="1158"/>
      <c r="R411" s="1158"/>
      <c r="S411" s="1158"/>
      <c r="T411" s="1158"/>
      <c r="U411" s="1158"/>
      <c r="V411" s="1158"/>
      <c r="W411" s="1158"/>
      <c r="X411" s="1158"/>
      <c r="Y411" s="1158"/>
      <c r="Z411" s="1158"/>
      <c r="AA411" s="1158"/>
    </row>
    <row r="412">
      <c r="A412" s="1158"/>
      <c r="B412" s="1158"/>
      <c r="C412" s="1158"/>
      <c r="D412" s="1158"/>
      <c r="E412" s="1158"/>
      <c r="F412" s="1158"/>
      <c r="G412" s="1158"/>
      <c r="H412" s="1158"/>
      <c r="I412" s="1158"/>
      <c r="J412" s="1158"/>
      <c r="K412" s="1158"/>
      <c r="L412" s="1158"/>
      <c r="M412" s="1158"/>
      <c r="N412" s="1158"/>
      <c r="O412" s="1158"/>
      <c r="P412" s="1158"/>
      <c r="Q412" s="1158"/>
      <c r="R412" s="1158"/>
      <c r="S412" s="1158"/>
      <c r="T412" s="1158"/>
      <c r="U412" s="1158"/>
      <c r="V412" s="1158"/>
      <c r="W412" s="1158"/>
      <c r="X412" s="1158"/>
      <c r="Y412" s="1158"/>
      <c r="Z412" s="1158"/>
      <c r="AA412" s="1158"/>
    </row>
    <row r="413">
      <c r="A413" s="1158"/>
      <c r="B413" s="1158"/>
      <c r="C413" s="1158"/>
      <c r="D413" s="1158"/>
      <c r="E413" s="1158"/>
      <c r="F413" s="1158"/>
      <c r="G413" s="1158"/>
      <c r="H413" s="1158"/>
      <c r="I413" s="1158"/>
      <c r="J413" s="1158"/>
      <c r="K413" s="1158"/>
      <c r="L413" s="1158"/>
      <c r="M413" s="1158"/>
      <c r="N413" s="1158"/>
      <c r="O413" s="1158"/>
      <c r="P413" s="1158"/>
      <c r="Q413" s="1158"/>
      <c r="R413" s="1158"/>
      <c r="S413" s="1158"/>
      <c r="T413" s="1158"/>
      <c r="U413" s="1158"/>
      <c r="V413" s="1158"/>
      <c r="W413" s="1158"/>
      <c r="X413" s="1158"/>
      <c r="Y413" s="1158"/>
      <c r="Z413" s="1158"/>
      <c r="AA413" s="1158"/>
    </row>
    <row r="414">
      <c r="A414" s="1158"/>
      <c r="B414" s="1158"/>
      <c r="C414" s="1158"/>
      <c r="D414" s="1158"/>
      <c r="E414" s="1158"/>
      <c r="F414" s="1158"/>
      <c r="G414" s="1158"/>
      <c r="H414" s="1158"/>
      <c r="I414" s="1158"/>
      <c r="J414" s="1158"/>
      <c r="K414" s="1158"/>
      <c r="L414" s="1158"/>
      <c r="M414" s="1158"/>
      <c r="N414" s="1158"/>
      <c r="O414" s="1158"/>
      <c r="P414" s="1158"/>
      <c r="Q414" s="1158"/>
      <c r="R414" s="1158"/>
      <c r="S414" s="1158"/>
      <c r="T414" s="1158"/>
      <c r="U414" s="1158"/>
      <c r="V414" s="1158"/>
      <c r="W414" s="1158"/>
      <c r="X414" s="1158"/>
      <c r="Y414" s="1158"/>
      <c r="Z414" s="1158"/>
      <c r="AA414" s="1158"/>
    </row>
    <row r="415">
      <c r="A415" s="1158"/>
      <c r="B415" s="1158"/>
      <c r="C415" s="1158"/>
      <c r="D415" s="1158"/>
      <c r="E415" s="1158"/>
      <c r="F415" s="1158"/>
      <c r="G415" s="1158"/>
      <c r="H415" s="1158"/>
      <c r="I415" s="1158"/>
      <c r="J415" s="1158"/>
      <c r="K415" s="1158"/>
      <c r="L415" s="1158"/>
      <c r="M415" s="1158"/>
      <c r="N415" s="1158"/>
      <c r="O415" s="1158"/>
      <c r="P415" s="1158"/>
      <c r="Q415" s="1158"/>
      <c r="R415" s="1158"/>
      <c r="S415" s="1158"/>
      <c r="T415" s="1158"/>
      <c r="U415" s="1158"/>
      <c r="V415" s="1158"/>
      <c r="W415" s="1158"/>
      <c r="X415" s="1158"/>
      <c r="Y415" s="1158"/>
      <c r="Z415" s="1158"/>
      <c r="AA415" s="1158"/>
    </row>
    <row r="416">
      <c r="A416" s="1158"/>
      <c r="B416" s="1158"/>
      <c r="C416" s="1158"/>
      <c r="D416" s="1158"/>
      <c r="E416" s="1158"/>
      <c r="F416" s="1158"/>
      <c r="G416" s="1158"/>
      <c r="H416" s="1158"/>
      <c r="I416" s="1158"/>
      <c r="J416" s="1158"/>
      <c r="K416" s="1158"/>
      <c r="L416" s="1158"/>
      <c r="M416" s="1158"/>
      <c r="N416" s="1158"/>
      <c r="O416" s="1158"/>
      <c r="P416" s="1158"/>
      <c r="Q416" s="1158"/>
      <c r="R416" s="1158"/>
      <c r="S416" s="1158"/>
      <c r="T416" s="1158"/>
      <c r="U416" s="1158"/>
      <c r="V416" s="1158"/>
      <c r="W416" s="1158"/>
      <c r="X416" s="1158"/>
      <c r="Y416" s="1158"/>
      <c r="Z416" s="1158"/>
      <c r="AA416" s="1158"/>
    </row>
    <row r="417">
      <c r="A417" s="1158"/>
      <c r="B417" s="1158"/>
      <c r="C417" s="1158"/>
      <c r="D417" s="1158"/>
      <c r="E417" s="1158"/>
      <c r="F417" s="1158"/>
      <c r="G417" s="1158"/>
      <c r="H417" s="1158"/>
      <c r="I417" s="1158"/>
      <c r="J417" s="1158"/>
      <c r="K417" s="1158"/>
      <c r="L417" s="1158"/>
      <c r="M417" s="1158"/>
      <c r="N417" s="1158"/>
      <c r="O417" s="1158"/>
      <c r="P417" s="1158"/>
      <c r="Q417" s="1158"/>
      <c r="R417" s="1158"/>
      <c r="S417" s="1158"/>
      <c r="T417" s="1158"/>
      <c r="U417" s="1158"/>
      <c r="V417" s="1158"/>
      <c r="W417" s="1158"/>
      <c r="X417" s="1158"/>
      <c r="Y417" s="1158"/>
      <c r="Z417" s="1158"/>
      <c r="AA417" s="1158"/>
    </row>
    <row r="418">
      <c r="A418" s="1158"/>
      <c r="B418" s="1158"/>
      <c r="C418" s="1158"/>
      <c r="D418" s="1158"/>
      <c r="E418" s="1158"/>
      <c r="F418" s="1158"/>
      <c r="G418" s="1158"/>
      <c r="H418" s="1158"/>
      <c r="I418" s="1158"/>
      <c r="J418" s="1158"/>
      <c r="K418" s="1158"/>
      <c r="L418" s="1158"/>
      <c r="M418" s="1158"/>
      <c r="N418" s="1158"/>
      <c r="O418" s="1158"/>
      <c r="P418" s="1158"/>
      <c r="Q418" s="1158"/>
      <c r="R418" s="1158"/>
      <c r="S418" s="1158"/>
      <c r="T418" s="1158"/>
      <c r="U418" s="1158"/>
      <c r="V418" s="1158"/>
      <c r="W418" s="1158"/>
      <c r="X418" s="1158"/>
      <c r="Y418" s="1158"/>
      <c r="Z418" s="1158"/>
      <c r="AA418" s="1158"/>
    </row>
    <row r="419">
      <c r="A419" s="1158"/>
      <c r="B419" s="1158"/>
      <c r="C419" s="1158"/>
      <c r="D419" s="1158"/>
      <c r="E419" s="1158"/>
      <c r="F419" s="1158"/>
      <c r="G419" s="1158"/>
      <c r="H419" s="1158"/>
      <c r="I419" s="1158"/>
      <c r="J419" s="1158"/>
      <c r="K419" s="1158"/>
      <c r="L419" s="1158"/>
      <c r="M419" s="1158"/>
      <c r="N419" s="1158"/>
      <c r="O419" s="1158"/>
      <c r="P419" s="1158"/>
      <c r="Q419" s="1158"/>
      <c r="R419" s="1158"/>
      <c r="S419" s="1158"/>
      <c r="T419" s="1158"/>
      <c r="U419" s="1158"/>
      <c r="V419" s="1158"/>
      <c r="W419" s="1158"/>
      <c r="X419" s="1158"/>
      <c r="Y419" s="1158"/>
      <c r="Z419" s="1158"/>
      <c r="AA419" s="1158"/>
    </row>
    <row r="420">
      <c r="A420" s="1158"/>
      <c r="B420" s="1158"/>
      <c r="C420" s="1158"/>
      <c r="D420" s="1158"/>
      <c r="E420" s="1158"/>
      <c r="F420" s="1158"/>
      <c r="G420" s="1158"/>
      <c r="H420" s="1158"/>
      <c r="I420" s="1158"/>
      <c r="J420" s="1158"/>
      <c r="K420" s="1158"/>
      <c r="L420" s="1158"/>
      <c r="M420" s="1158"/>
      <c r="N420" s="1158"/>
      <c r="O420" s="1158"/>
      <c r="P420" s="1158"/>
      <c r="Q420" s="1158"/>
      <c r="R420" s="1158"/>
      <c r="S420" s="1158"/>
      <c r="T420" s="1158"/>
      <c r="U420" s="1158"/>
      <c r="V420" s="1158"/>
      <c r="W420" s="1158"/>
      <c r="X420" s="1158"/>
      <c r="Y420" s="1158"/>
      <c r="Z420" s="1158"/>
      <c r="AA420" s="1158"/>
    </row>
    <row r="421">
      <c r="A421" s="1158"/>
      <c r="B421" s="1158"/>
      <c r="C421" s="1158"/>
      <c r="D421" s="1158"/>
      <c r="E421" s="1158"/>
      <c r="F421" s="1158"/>
      <c r="G421" s="1158"/>
      <c r="H421" s="1158"/>
      <c r="I421" s="1158"/>
      <c r="J421" s="1158"/>
      <c r="K421" s="1158"/>
      <c r="L421" s="1158"/>
      <c r="M421" s="1158"/>
      <c r="N421" s="1158"/>
      <c r="O421" s="1158"/>
      <c r="P421" s="1158"/>
      <c r="Q421" s="1158"/>
      <c r="R421" s="1158"/>
      <c r="S421" s="1158"/>
      <c r="T421" s="1158"/>
      <c r="U421" s="1158"/>
      <c r="V421" s="1158"/>
      <c r="W421" s="1158"/>
      <c r="X421" s="1158"/>
      <c r="Y421" s="1158"/>
      <c r="Z421" s="1158"/>
      <c r="AA421" s="1158"/>
    </row>
    <row r="422">
      <c r="A422" s="1158"/>
      <c r="B422" s="1158"/>
      <c r="C422" s="1158"/>
      <c r="D422" s="1158"/>
      <c r="E422" s="1158"/>
      <c r="F422" s="1158"/>
      <c r="G422" s="1158"/>
      <c r="H422" s="1158"/>
      <c r="I422" s="1158"/>
      <c r="J422" s="1158"/>
      <c r="K422" s="1158"/>
      <c r="L422" s="1158"/>
      <c r="M422" s="1158"/>
      <c r="N422" s="1158"/>
      <c r="O422" s="1158"/>
      <c r="P422" s="1158"/>
      <c r="Q422" s="1158"/>
      <c r="R422" s="1158"/>
      <c r="S422" s="1158"/>
      <c r="T422" s="1158"/>
      <c r="U422" s="1158"/>
      <c r="V422" s="1158"/>
      <c r="W422" s="1158"/>
      <c r="X422" s="1158"/>
      <c r="Y422" s="1158"/>
      <c r="Z422" s="1158"/>
      <c r="AA422" s="1158"/>
    </row>
    <row r="423">
      <c r="A423" s="1158"/>
      <c r="B423" s="1158"/>
      <c r="C423" s="1158"/>
      <c r="D423" s="1158"/>
      <c r="E423" s="1158"/>
      <c r="F423" s="1158"/>
      <c r="G423" s="1158"/>
      <c r="H423" s="1158"/>
      <c r="I423" s="1158"/>
      <c r="J423" s="1158"/>
      <c r="K423" s="1158"/>
      <c r="L423" s="1158"/>
      <c r="M423" s="1158"/>
      <c r="N423" s="1158"/>
      <c r="O423" s="1158"/>
      <c r="P423" s="1158"/>
      <c r="Q423" s="1158"/>
      <c r="R423" s="1158"/>
      <c r="S423" s="1158"/>
      <c r="T423" s="1158"/>
      <c r="U423" s="1158"/>
      <c r="V423" s="1158"/>
      <c r="W423" s="1158"/>
      <c r="X423" s="1158"/>
      <c r="Y423" s="1158"/>
      <c r="Z423" s="1158"/>
      <c r="AA423" s="1158"/>
    </row>
    <row r="424">
      <c r="A424" s="1158"/>
      <c r="B424" s="1158"/>
      <c r="C424" s="1158"/>
      <c r="D424" s="1158"/>
      <c r="E424" s="1158"/>
      <c r="F424" s="1158"/>
      <c r="G424" s="1158"/>
      <c r="H424" s="1158"/>
      <c r="I424" s="1158"/>
      <c r="J424" s="1158"/>
      <c r="K424" s="1158"/>
      <c r="L424" s="1158"/>
      <c r="M424" s="1158"/>
      <c r="N424" s="1158"/>
      <c r="O424" s="1158"/>
      <c r="P424" s="1158"/>
      <c r="Q424" s="1158"/>
      <c r="R424" s="1158"/>
      <c r="S424" s="1158"/>
      <c r="T424" s="1158"/>
      <c r="U424" s="1158"/>
      <c r="V424" s="1158"/>
      <c r="W424" s="1158"/>
      <c r="X424" s="1158"/>
      <c r="Y424" s="1158"/>
      <c r="Z424" s="1158"/>
      <c r="AA424" s="1158"/>
    </row>
    <row r="425">
      <c r="A425" s="1158"/>
      <c r="B425" s="1158"/>
      <c r="C425" s="1158"/>
      <c r="D425" s="1158"/>
      <c r="E425" s="1158"/>
      <c r="F425" s="1158"/>
      <c r="G425" s="1158"/>
      <c r="H425" s="1158"/>
      <c r="I425" s="1158"/>
      <c r="J425" s="1158"/>
      <c r="K425" s="1158"/>
      <c r="L425" s="1158"/>
      <c r="M425" s="1158"/>
      <c r="N425" s="1158"/>
      <c r="O425" s="1158"/>
      <c r="P425" s="1158"/>
      <c r="Q425" s="1158"/>
      <c r="R425" s="1158"/>
      <c r="S425" s="1158"/>
      <c r="T425" s="1158"/>
      <c r="U425" s="1158"/>
      <c r="V425" s="1158"/>
      <c r="W425" s="1158"/>
      <c r="X425" s="1158"/>
      <c r="Y425" s="1158"/>
      <c r="Z425" s="1158"/>
      <c r="AA425" s="1158"/>
    </row>
    <row r="426">
      <c r="A426" s="1158"/>
      <c r="B426" s="1158"/>
      <c r="C426" s="1158"/>
      <c r="D426" s="1158"/>
      <c r="E426" s="1158"/>
      <c r="F426" s="1158"/>
      <c r="G426" s="1158"/>
      <c r="H426" s="1158"/>
      <c r="I426" s="1158"/>
      <c r="J426" s="1158"/>
      <c r="K426" s="1158"/>
      <c r="L426" s="1158"/>
      <c r="M426" s="1158"/>
      <c r="N426" s="1158"/>
      <c r="O426" s="1158"/>
      <c r="P426" s="1158"/>
      <c r="Q426" s="1158"/>
      <c r="R426" s="1158"/>
      <c r="S426" s="1158"/>
      <c r="T426" s="1158"/>
      <c r="U426" s="1158"/>
      <c r="V426" s="1158"/>
      <c r="W426" s="1158"/>
      <c r="X426" s="1158"/>
      <c r="Y426" s="1158"/>
      <c r="Z426" s="1158"/>
      <c r="AA426" s="1158"/>
    </row>
    <row r="427">
      <c r="A427" s="1158"/>
      <c r="B427" s="1158"/>
      <c r="C427" s="1158"/>
      <c r="D427" s="1158"/>
      <c r="E427" s="1158"/>
      <c r="F427" s="1158"/>
      <c r="G427" s="1158"/>
      <c r="H427" s="1158"/>
      <c r="I427" s="1158"/>
      <c r="J427" s="1158"/>
      <c r="K427" s="1158"/>
      <c r="L427" s="1158"/>
      <c r="M427" s="1158"/>
      <c r="N427" s="1158"/>
      <c r="O427" s="1158"/>
      <c r="P427" s="1158"/>
      <c r="Q427" s="1158"/>
      <c r="R427" s="1158"/>
      <c r="S427" s="1158"/>
      <c r="T427" s="1158"/>
      <c r="U427" s="1158"/>
      <c r="V427" s="1158"/>
      <c r="W427" s="1158"/>
      <c r="X427" s="1158"/>
      <c r="Y427" s="1158"/>
      <c r="Z427" s="1158"/>
      <c r="AA427" s="1158"/>
    </row>
    <row r="428">
      <c r="A428" s="1158"/>
      <c r="B428" s="1158"/>
      <c r="C428" s="1158"/>
      <c r="D428" s="1158"/>
      <c r="E428" s="1158"/>
      <c r="F428" s="1158"/>
      <c r="G428" s="1158"/>
      <c r="H428" s="1158"/>
      <c r="I428" s="1158"/>
      <c r="J428" s="1158"/>
      <c r="K428" s="1158"/>
      <c r="L428" s="1158"/>
      <c r="M428" s="1158"/>
      <c r="N428" s="1158"/>
      <c r="O428" s="1158"/>
      <c r="P428" s="1158"/>
      <c r="Q428" s="1158"/>
      <c r="R428" s="1158"/>
      <c r="S428" s="1158"/>
      <c r="T428" s="1158"/>
      <c r="U428" s="1158"/>
      <c r="V428" s="1158"/>
      <c r="W428" s="1158"/>
      <c r="X428" s="1158"/>
      <c r="Y428" s="1158"/>
      <c r="Z428" s="1158"/>
      <c r="AA428" s="1158"/>
    </row>
    <row r="429">
      <c r="A429" s="1158"/>
      <c r="B429" s="1158"/>
      <c r="C429" s="1158"/>
      <c r="D429" s="1158"/>
      <c r="E429" s="1158"/>
      <c r="F429" s="1158"/>
      <c r="G429" s="1158"/>
      <c r="H429" s="1158"/>
      <c r="I429" s="1158"/>
      <c r="J429" s="1158"/>
      <c r="K429" s="1158"/>
      <c r="L429" s="1158"/>
      <c r="M429" s="1158"/>
      <c r="N429" s="1158"/>
      <c r="O429" s="1158"/>
      <c r="P429" s="1158"/>
      <c r="Q429" s="1158"/>
      <c r="R429" s="1158"/>
      <c r="S429" s="1158"/>
      <c r="T429" s="1158"/>
      <c r="U429" s="1158"/>
      <c r="V429" s="1158"/>
      <c r="W429" s="1158"/>
      <c r="X429" s="1158"/>
      <c r="Y429" s="1158"/>
      <c r="Z429" s="1158"/>
      <c r="AA429" s="1158"/>
    </row>
    <row r="430">
      <c r="A430" s="1158"/>
      <c r="B430" s="1158"/>
      <c r="C430" s="1158"/>
      <c r="D430" s="1158"/>
      <c r="E430" s="1158"/>
      <c r="F430" s="1158"/>
      <c r="G430" s="1158"/>
      <c r="H430" s="1158"/>
      <c r="I430" s="1158"/>
      <c r="J430" s="1158"/>
      <c r="K430" s="1158"/>
      <c r="L430" s="1158"/>
      <c r="M430" s="1158"/>
      <c r="N430" s="1158"/>
      <c r="O430" s="1158"/>
      <c r="P430" s="1158"/>
      <c r="Q430" s="1158"/>
      <c r="R430" s="1158"/>
      <c r="S430" s="1158"/>
      <c r="T430" s="1158"/>
      <c r="U430" s="1158"/>
      <c r="V430" s="1158"/>
      <c r="W430" s="1158"/>
      <c r="X430" s="1158"/>
      <c r="Y430" s="1158"/>
      <c r="Z430" s="1158"/>
      <c r="AA430" s="1158"/>
    </row>
    <row r="431">
      <c r="A431" s="1158"/>
      <c r="B431" s="1158"/>
      <c r="C431" s="1158"/>
      <c r="D431" s="1158"/>
      <c r="E431" s="1158"/>
      <c r="F431" s="1158"/>
      <c r="G431" s="1158"/>
      <c r="H431" s="1158"/>
      <c r="I431" s="1158"/>
      <c r="J431" s="1158"/>
      <c r="K431" s="1158"/>
      <c r="L431" s="1158"/>
      <c r="M431" s="1158"/>
      <c r="N431" s="1158"/>
      <c r="O431" s="1158"/>
      <c r="P431" s="1158"/>
      <c r="Q431" s="1158"/>
      <c r="R431" s="1158"/>
      <c r="S431" s="1158"/>
      <c r="T431" s="1158"/>
      <c r="U431" s="1158"/>
      <c r="V431" s="1158"/>
      <c r="W431" s="1158"/>
      <c r="X431" s="1158"/>
      <c r="Y431" s="1158"/>
      <c r="Z431" s="1158"/>
      <c r="AA431" s="1158"/>
    </row>
    <row r="432">
      <c r="A432" s="1158"/>
      <c r="B432" s="1158"/>
      <c r="C432" s="1158"/>
      <c r="D432" s="1158"/>
      <c r="E432" s="1158"/>
      <c r="F432" s="1158"/>
      <c r="G432" s="1158"/>
      <c r="H432" s="1158"/>
      <c r="I432" s="1158"/>
      <c r="J432" s="1158"/>
      <c r="K432" s="1158"/>
      <c r="L432" s="1158"/>
      <c r="M432" s="1158"/>
      <c r="N432" s="1158"/>
      <c r="O432" s="1158"/>
      <c r="P432" s="1158"/>
      <c r="Q432" s="1158"/>
      <c r="R432" s="1158"/>
      <c r="S432" s="1158"/>
      <c r="T432" s="1158"/>
      <c r="U432" s="1158"/>
      <c r="V432" s="1158"/>
      <c r="W432" s="1158"/>
      <c r="X432" s="1158"/>
      <c r="Y432" s="1158"/>
      <c r="Z432" s="1158"/>
      <c r="AA432" s="1158"/>
    </row>
    <row r="433">
      <c r="A433" s="1158"/>
      <c r="B433" s="1158"/>
      <c r="C433" s="1158"/>
      <c r="D433" s="1158"/>
      <c r="E433" s="1158"/>
      <c r="F433" s="1158"/>
      <c r="G433" s="1158"/>
      <c r="H433" s="1158"/>
      <c r="I433" s="1158"/>
      <c r="J433" s="1158"/>
      <c r="K433" s="1158"/>
      <c r="L433" s="1158"/>
      <c r="M433" s="1158"/>
      <c r="N433" s="1158"/>
      <c r="O433" s="1158"/>
      <c r="P433" s="1158"/>
      <c r="Q433" s="1158"/>
      <c r="R433" s="1158"/>
      <c r="S433" s="1158"/>
      <c r="T433" s="1158"/>
      <c r="U433" s="1158"/>
      <c r="V433" s="1158"/>
      <c r="W433" s="1158"/>
      <c r="X433" s="1158"/>
      <c r="Y433" s="1158"/>
      <c r="Z433" s="1158"/>
      <c r="AA433" s="1158"/>
    </row>
    <row r="434">
      <c r="A434" s="1158"/>
      <c r="B434" s="1158"/>
      <c r="C434" s="1158"/>
      <c r="D434" s="1158"/>
      <c r="E434" s="1158"/>
      <c r="F434" s="1158"/>
      <c r="G434" s="1158"/>
      <c r="H434" s="1158"/>
      <c r="I434" s="1158"/>
      <c r="J434" s="1158"/>
      <c r="K434" s="1158"/>
      <c r="L434" s="1158"/>
      <c r="M434" s="1158"/>
      <c r="N434" s="1158"/>
      <c r="O434" s="1158"/>
      <c r="P434" s="1158"/>
      <c r="Q434" s="1158"/>
      <c r="R434" s="1158"/>
      <c r="S434" s="1158"/>
      <c r="T434" s="1158"/>
      <c r="U434" s="1158"/>
      <c r="V434" s="1158"/>
      <c r="W434" s="1158"/>
      <c r="X434" s="1158"/>
      <c r="Y434" s="1158"/>
      <c r="Z434" s="1158"/>
      <c r="AA434" s="1158"/>
    </row>
    <row r="435">
      <c r="A435" s="1158"/>
      <c r="B435" s="1158"/>
      <c r="C435" s="1158"/>
      <c r="D435" s="1158"/>
      <c r="E435" s="1158"/>
      <c r="F435" s="1158"/>
      <c r="G435" s="1158"/>
      <c r="H435" s="1158"/>
      <c r="I435" s="1158"/>
      <c r="J435" s="1158"/>
      <c r="K435" s="1158"/>
      <c r="L435" s="1158"/>
      <c r="M435" s="1158"/>
      <c r="N435" s="1158"/>
      <c r="O435" s="1158"/>
      <c r="P435" s="1158"/>
      <c r="Q435" s="1158"/>
      <c r="R435" s="1158"/>
      <c r="S435" s="1158"/>
      <c r="T435" s="1158"/>
      <c r="U435" s="1158"/>
      <c r="V435" s="1158"/>
      <c r="W435" s="1158"/>
      <c r="X435" s="1158"/>
      <c r="Y435" s="1158"/>
      <c r="Z435" s="1158"/>
      <c r="AA435" s="1158"/>
    </row>
    <row r="436">
      <c r="A436" s="1158"/>
      <c r="B436" s="1158"/>
      <c r="C436" s="1158"/>
      <c r="D436" s="1158"/>
      <c r="E436" s="1158"/>
      <c r="F436" s="1158"/>
      <c r="G436" s="1158"/>
      <c r="H436" s="1158"/>
      <c r="I436" s="1158"/>
      <c r="J436" s="1158"/>
      <c r="K436" s="1158"/>
      <c r="L436" s="1158"/>
      <c r="M436" s="1158"/>
      <c r="N436" s="1158"/>
      <c r="O436" s="1158"/>
      <c r="P436" s="1158"/>
      <c r="Q436" s="1158"/>
      <c r="R436" s="1158"/>
      <c r="S436" s="1158"/>
      <c r="T436" s="1158"/>
      <c r="U436" s="1158"/>
      <c r="V436" s="1158"/>
      <c r="W436" s="1158"/>
      <c r="X436" s="1158"/>
      <c r="Y436" s="1158"/>
      <c r="Z436" s="1158"/>
      <c r="AA436" s="1158"/>
    </row>
    <row r="437">
      <c r="A437" s="1158"/>
      <c r="B437" s="1158"/>
      <c r="C437" s="1158"/>
      <c r="D437" s="1158"/>
      <c r="E437" s="1158"/>
      <c r="F437" s="1158"/>
      <c r="G437" s="1158"/>
      <c r="H437" s="1158"/>
      <c r="I437" s="1158"/>
      <c r="J437" s="1158"/>
      <c r="K437" s="1158"/>
      <c r="L437" s="1158"/>
      <c r="M437" s="1158"/>
      <c r="N437" s="1158"/>
      <c r="O437" s="1158"/>
      <c r="P437" s="1158"/>
      <c r="Q437" s="1158"/>
      <c r="R437" s="1158"/>
      <c r="S437" s="1158"/>
      <c r="T437" s="1158"/>
      <c r="U437" s="1158"/>
      <c r="V437" s="1158"/>
      <c r="W437" s="1158"/>
      <c r="X437" s="1158"/>
      <c r="Y437" s="1158"/>
      <c r="Z437" s="1158"/>
      <c r="AA437" s="1158"/>
    </row>
    <row r="438">
      <c r="A438" s="1158"/>
      <c r="B438" s="1158"/>
      <c r="C438" s="1158"/>
      <c r="D438" s="1158"/>
      <c r="E438" s="1158"/>
      <c r="F438" s="1158"/>
      <c r="G438" s="1158"/>
      <c r="H438" s="1158"/>
      <c r="I438" s="1158"/>
      <c r="J438" s="1158"/>
      <c r="K438" s="1158"/>
      <c r="L438" s="1158"/>
      <c r="M438" s="1158"/>
      <c r="N438" s="1158"/>
      <c r="O438" s="1158"/>
      <c r="P438" s="1158"/>
      <c r="Q438" s="1158"/>
      <c r="R438" s="1158"/>
      <c r="S438" s="1158"/>
      <c r="T438" s="1158"/>
      <c r="U438" s="1158"/>
      <c r="V438" s="1158"/>
      <c r="W438" s="1158"/>
      <c r="X438" s="1158"/>
      <c r="Y438" s="1158"/>
      <c r="Z438" s="1158"/>
      <c r="AA438" s="1158"/>
    </row>
    <row r="439">
      <c r="A439" s="1158"/>
      <c r="B439" s="1158"/>
      <c r="C439" s="1158"/>
      <c r="D439" s="1158"/>
      <c r="E439" s="1158"/>
      <c r="F439" s="1158"/>
      <c r="G439" s="1158"/>
      <c r="H439" s="1158"/>
      <c r="I439" s="1158"/>
      <c r="J439" s="1158"/>
      <c r="K439" s="1158"/>
      <c r="L439" s="1158"/>
      <c r="M439" s="1158"/>
      <c r="N439" s="1158"/>
      <c r="O439" s="1158"/>
      <c r="P439" s="1158"/>
      <c r="Q439" s="1158"/>
      <c r="R439" s="1158"/>
      <c r="S439" s="1158"/>
      <c r="T439" s="1158"/>
      <c r="U439" s="1158"/>
      <c r="V439" s="1158"/>
      <c r="W439" s="1158"/>
      <c r="X439" s="1158"/>
      <c r="Y439" s="1158"/>
      <c r="Z439" s="1158"/>
      <c r="AA439" s="1158"/>
    </row>
    <row r="440">
      <c r="A440" s="1158"/>
      <c r="B440" s="1158"/>
      <c r="C440" s="1158"/>
      <c r="D440" s="1158"/>
      <c r="E440" s="1158"/>
      <c r="F440" s="1158"/>
      <c r="G440" s="1158"/>
      <c r="H440" s="1158"/>
      <c r="I440" s="1158"/>
      <c r="J440" s="1158"/>
      <c r="K440" s="1158"/>
      <c r="L440" s="1158"/>
      <c r="M440" s="1158"/>
      <c r="N440" s="1158"/>
      <c r="O440" s="1158"/>
      <c r="P440" s="1158"/>
      <c r="Q440" s="1158"/>
      <c r="R440" s="1158"/>
      <c r="S440" s="1158"/>
      <c r="T440" s="1158"/>
      <c r="U440" s="1158"/>
      <c r="V440" s="1158"/>
      <c r="W440" s="1158"/>
      <c r="X440" s="1158"/>
      <c r="Y440" s="1158"/>
      <c r="Z440" s="1158"/>
      <c r="AA440" s="1158"/>
    </row>
    <row r="441">
      <c r="A441" s="1158"/>
      <c r="B441" s="1158"/>
      <c r="C441" s="1158"/>
      <c r="D441" s="1158"/>
      <c r="E441" s="1158"/>
      <c r="F441" s="1158"/>
      <c r="G441" s="1158"/>
      <c r="H441" s="1158"/>
      <c r="I441" s="1158"/>
      <c r="J441" s="1158"/>
      <c r="K441" s="1158"/>
      <c r="L441" s="1158"/>
      <c r="M441" s="1158"/>
      <c r="N441" s="1158"/>
      <c r="O441" s="1158"/>
      <c r="P441" s="1158"/>
      <c r="Q441" s="1158"/>
      <c r="R441" s="1158"/>
      <c r="S441" s="1158"/>
      <c r="T441" s="1158"/>
      <c r="U441" s="1158"/>
      <c r="V441" s="1158"/>
      <c r="W441" s="1158"/>
      <c r="X441" s="1158"/>
      <c r="Y441" s="1158"/>
      <c r="Z441" s="1158"/>
      <c r="AA441" s="1158"/>
    </row>
    <row r="442">
      <c r="A442" s="1158"/>
      <c r="B442" s="1158"/>
      <c r="C442" s="1158"/>
      <c r="D442" s="1158"/>
      <c r="E442" s="1158"/>
      <c r="F442" s="1158"/>
      <c r="G442" s="1158"/>
      <c r="H442" s="1158"/>
      <c r="I442" s="1158"/>
      <c r="J442" s="1158"/>
      <c r="K442" s="1158"/>
      <c r="L442" s="1158"/>
      <c r="M442" s="1158"/>
      <c r="N442" s="1158"/>
      <c r="O442" s="1158"/>
      <c r="P442" s="1158"/>
      <c r="Q442" s="1158"/>
      <c r="R442" s="1158"/>
      <c r="S442" s="1158"/>
      <c r="T442" s="1158"/>
      <c r="U442" s="1158"/>
      <c r="V442" s="1158"/>
      <c r="W442" s="1158"/>
      <c r="X442" s="1158"/>
      <c r="Y442" s="1158"/>
      <c r="Z442" s="1158"/>
      <c r="AA442" s="1158"/>
    </row>
    <row r="443">
      <c r="A443" s="1158"/>
      <c r="B443" s="1158"/>
      <c r="C443" s="1158"/>
      <c r="D443" s="1158"/>
      <c r="E443" s="1158"/>
      <c r="F443" s="1158"/>
      <c r="G443" s="1158"/>
      <c r="H443" s="1158"/>
      <c r="I443" s="1158"/>
      <c r="J443" s="1158"/>
      <c r="K443" s="1158"/>
      <c r="L443" s="1158"/>
      <c r="M443" s="1158"/>
      <c r="N443" s="1158"/>
      <c r="O443" s="1158"/>
      <c r="P443" s="1158"/>
      <c r="Q443" s="1158"/>
      <c r="R443" s="1158"/>
      <c r="S443" s="1158"/>
      <c r="T443" s="1158"/>
      <c r="U443" s="1158"/>
      <c r="V443" s="1158"/>
      <c r="W443" s="1158"/>
      <c r="X443" s="1158"/>
      <c r="Y443" s="1158"/>
      <c r="Z443" s="1158"/>
      <c r="AA443" s="1158"/>
    </row>
    <row r="444">
      <c r="A444" s="1158"/>
      <c r="B444" s="1158"/>
      <c r="C444" s="1158"/>
      <c r="D444" s="1158"/>
      <c r="E444" s="1158"/>
      <c r="F444" s="1158"/>
      <c r="G444" s="1158"/>
      <c r="H444" s="1158"/>
      <c r="I444" s="1158"/>
      <c r="J444" s="1158"/>
      <c r="K444" s="1158"/>
      <c r="L444" s="1158"/>
      <c r="M444" s="1158"/>
      <c r="N444" s="1158"/>
      <c r="O444" s="1158"/>
      <c r="P444" s="1158"/>
      <c r="Q444" s="1158"/>
      <c r="R444" s="1158"/>
      <c r="S444" s="1158"/>
      <c r="T444" s="1158"/>
      <c r="U444" s="1158"/>
      <c r="V444" s="1158"/>
      <c r="W444" s="1158"/>
      <c r="X444" s="1158"/>
      <c r="Y444" s="1158"/>
      <c r="Z444" s="1158"/>
      <c r="AA444" s="1158"/>
    </row>
    <row r="445">
      <c r="A445" s="1158"/>
      <c r="B445" s="1158"/>
      <c r="C445" s="1158"/>
      <c r="D445" s="1158"/>
      <c r="E445" s="1158"/>
      <c r="F445" s="1158"/>
      <c r="G445" s="1158"/>
      <c r="H445" s="1158"/>
      <c r="I445" s="1158"/>
      <c r="J445" s="1158"/>
      <c r="K445" s="1158"/>
      <c r="L445" s="1158"/>
      <c r="M445" s="1158"/>
      <c r="N445" s="1158"/>
      <c r="O445" s="1158"/>
      <c r="P445" s="1158"/>
      <c r="Q445" s="1158"/>
      <c r="R445" s="1158"/>
      <c r="S445" s="1158"/>
      <c r="T445" s="1158"/>
      <c r="U445" s="1158"/>
      <c r="V445" s="1158"/>
      <c r="W445" s="1158"/>
      <c r="X445" s="1158"/>
      <c r="Y445" s="1158"/>
      <c r="Z445" s="1158"/>
      <c r="AA445" s="1158"/>
    </row>
    <row r="446">
      <c r="A446" s="1158"/>
      <c r="B446" s="1158"/>
      <c r="C446" s="1158"/>
      <c r="D446" s="1158"/>
      <c r="E446" s="1158"/>
      <c r="F446" s="1158"/>
      <c r="G446" s="1158"/>
      <c r="H446" s="1158"/>
      <c r="I446" s="1158"/>
      <c r="J446" s="1158"/>
      <c r="K446" s="1158"/>
      <c r="L446" s="1158"/>
      <c r="M446" s="1158"/>
      <c r="N446" s="1158"/>
      <c r="O446" s="1158"/>
      <c r="P446" s="1158"/>
      <c r="Q446" s="1158"/>
      <c r="R446" s="1158"/>
      <c r="S446" s="1158"/>
      <c r="T446" s="1158"/>
      <c r="U446" s="1158"/>
      <c r="V446" s="1158"/>
      <c r="W446" s="1158"/>
      <c r="X446" s="1158"/>
      <c r="Y446" s="1158"/>
      <c r="Z446" s="1158"/>
      <c r="AA446" s="1158"/>
    </row>
    <row r="447">
      <c r="A447" s="1158"/>
      <c r="B447" s="1158"/>
      <c r="C447" s="1158"/>
      <c r="D447" s="1158"/>
      <c r="E447" s="1158"/>
      <c r="F447" s="1158"/>
      <c r="G447" s="1158"/>
      <c r="H447" s="1158"/>
      <c r="I447" s="1158"/>
      <c r="J447" s="1158"/>
      <c r="K447" s="1158"/>
      <c r="L447" s="1158"/>
      <c r="M447" s="1158"/>
      <c r="N447" s="1158"/>
      <c r="O447" s="1158"/>
      <c r="P447" s="1158"/>
      <c r="Q447" s="1158"/>
      <c r="R447" s="1158"/>
      <c r="S447" s="1158"/>
      <c r="T447" s="1158"/>
      <c r="U447" s="1158"/>
      <c r="V447" s="1158"/>
      <c r="W447" s="1158"/>
      <c r="X447" s="1158"/>
      <c r="Y447" s="1158"/>
      <c r="Z447" s="1158"/>
      <c r="AA447" s="1158"/>
    </row>
    <row r="448">
      <c r="A448" s="1158"/>
      <c r="B448" s="1158"/>
      <c r="C448" s="1158"/>
      <c r="D448" s="1158"/>
      <c r="E448" s="1158"/>
      <c r="F448" s="1158"/>
      <c r="G448" s="1158"/>
      <c r="H448" s="1158"/>
      <c r="I448" s="1158"/>
      <c r="J448" s="1158"/>
      <c r="K448" s="1158"/>
      <c r="L448" s="1158"/>
      <c r="M448" s="1158"/>
      <c r="N448" s="1158"/>
      <c r="O448" s="1158"/>
      <c r="P448" s="1158"/>
      <c r="Q448" s="1158"/>
      <c r="R448" s="1158"/>
      <c r="S448" s="1158"/>
      <c r="T448" s="1158"/>
      <c r="U448" s="1158"/>
      <c r="V448" s="1158"/>
      <c r="W448" s="1158"/>
      <c r="X448" s="1158"/>
      <c r="Y448" s="1158"/>
      <c r="Z448" s="1158"/>
      <c r="AA448" s="1158"/>
    </row>
    <row r="449">
      <c r="A449" s="1158"/>
      <c r="B449" s="1158"/>
      <c r="C449" s="1158"/>
      <c r="D449" s="1158"/>
      <c r="E449" s="1158"/>
      <c r="F449" s="1158"/>
      <c r="G449" s="1158"/>
      <c r="H449" s="1158"/>
      <c r="I449" s="1158"/>
      <c r="J449" s="1158"/>
      <c r="K449" s="1158"/>
      <c r="L449" s="1158"/>
      <c r="M449" s="1158"/>
      <c r="N449" s="1158"/>
      <c r="O449" s="1158"/>
      <c r="P449" s="1158"/>
      <c r="Q449" s="1158"/>
      <c r="R449" s="1158"/>
      <c r="S449" s="1158"/>
      <c r="T449" s="1158"/>
      <c r="U449" s="1158"/>
      <c r="V449" s="1158"/>
      <c r="W449" s="1158"/>
      <c r="X449" s="1158"/>
      <c r="Y449" s="1158"/>
      <c r="Z449" s="1158"/>
      <c r="AA449" s="1158"/>
    </row>
    <row r="450">
      <c r="A450" s="1158"/>
      <c r="B450" s="1158"/>
      <c r="C450" s="1158"/>
      <c r="D450" s="1158"/>
      <c r="E450" s="1158"/>
      <c r="F450" s="1158"/>
      <c r="G450" s="1158"/>
      <c r="H450" s="1158"/>
      <c r="I450" s="1158"/>
      <c r="J450" s="1158"/>
      <c r="K450" s="1158"/>
      <c r="L450" s="1158"/>
      <c r="M450" s="1158"/>
      <c r="N450" s="1158"/>
      <c r="O450" s="1158"/>
      <c r="P450" s="1158"/>
      <c r="Q450" s="1158"/>
      <c r="R450" s="1158"/>
      <c r="S450" s="1158"/>
      <c r="T450" s="1158"/>
      <c r="U450" s="1158"/>
      <c r="V450" s="1158"/>
      <c r="W450" s="1158"/>
      <c r="X450" s="1158"/>
      <c r="Y450" s="1158"/>
      <c r="Z450" s="1158"/>
      <c r="AA450" s="1158"/>
    </row>
    <row r="451">
      <c r="A451" s="1158"/>
      <c r="B451" s="1158"/>
      <c r="C451" s="1158"/>
      <c r="D451" s="1158"/>
      <c r="E451" s="1158"/>
      <c r="F451" s="1158"/>
      <c r="G451" s="1158"/>
      <c r="H451" s="1158"/>
      <c r="I451" s="1158"/>
      <c r="J451" s="1158"/>
      <c r="K451" s="1158"/>
      <c r="L451" s="1158"/>
      <c r="M451" s="1158"/>
      <c r="N451" s="1158"/>
      <c r="O451" s="1158"/>
      <c r="P451" s="1158"/>
      <c r="Q451" s="1158"/>
      <c r="R451" s="1158"/>
      <c r="S451" s="1158"/>
      <c r="T451" s="1158"/>
      <c r="U451" s="1158"/>
      <c r="V451" s="1158"/>
      <c r="W451" s="1158"/>
      <c r="X451" s="1158"/>
      <c r="Y451" s="1158"/>
      <c r="Z451" s="1158"/>
      <c r="AA451" s="1158"/>
    </row>
    <row r="452">
      <c r="A452" s="1158"/>
      <c r="B452" s="1158"/>
      <c r="C452" s="1158"/>
      <c r="D452" s="1158"/>
      <c r="E452" s="1158"/>
      <c r="F452" s="1158"/>
      <c r="G452" s="1158"/>
      <c r="H452" s="1158"/>
      <c r="I452" s="1158"/>
      <c r="J452" s="1158"/>
      <c r="K452" s="1158"/>
      <c r="L452" s="1158"/>
      <c r="M452" s="1158"/>
      <c r="N452" s="1158"/>
      <c r="O452" s="1158"/>
      <c r="P452" s="1158"/>
      <c r="Q452" s="1158"/>
      <c r="R452" s="1158"/>
      <c r="S452" s="1158"/>
      <c r="T452" s="1158"/>
      <c r="U452" s="1158"/>
      <c r="V452" s="1158"/>
      <c r="W452" s="1158"/>
      <c r="X452" s="1158"/>
      <c r="Y452" s="1158"/>
      <c r="Z452" s="1158"/>
      <c r="AA452" s="1158"/>
    </row>
    <row r="453">
      <c r="A453" s="1158"/>
      <c r="B453" s="1158"/>
      <c r="C453" s="1158"/>
      <c r="D453" s="1158"/>
      <c r="E453" s="1158"/>
      <c r="F453" s="1158"/>
      <c r="G453" s="1158"/>
      <c r="H453" s="1158"/>
      <c r="I453" s="1158"/>
      <c r="J453" s="1158"/>
      <c r="K453" s="1158"/>
      <c r="L453" s="1158"/>
      <c r="M453" s="1158"/>
      <c r="N453" s="1158"/>
      <c r="O453" s="1158"/>
      <c r="P453" s="1158"/>
      <c r="Q453" s="1158"/>
      <c r="R453" s="1158"/>
      <c r="S453" s="1158"/>
      <c r="T453" s="1158"/>
      <c r="U453" s="1158"/>
      <c r="V453" s="1158"/>
      <c r="W453" s="1158"/>
      <c r="X453" s="1158"/>
      <c r="Y453" s="1158"/>
      <c r="Z453" s="1158"/>
      <c r="AA453" s="1158"/>
    </row>
    <row r="454">
      <c r="A454" s="1158"/>
      <c r="B454" s="1158"/>
      <c r="C454" s="1158"/>
      <c r="D454" s="1158"/>
      <c r="E454" s="1158"/>
      <c r="F454" s="1158"/>
      <c r="G454" s="1158"/>
      <c r="H454" s="1158"/>
      <c r="I454" s="1158"/>
      <c r="J454" s="1158"/>
      <c r="K454" s="1158"/>
      <c r="L454" s="1158"/>
      <c r="M454" s="1158"/>
      <c r="N454" s="1158"/>
      <c r="O454" s="1158"/>
      <c r="P454" s="1158"/>
      <c r="Q454" s="1158"/>
      <c r="R454" s="1158"/>
      <c r="S454" s="1158"/>
      <c r="T454" s="1158"/>
      <c r="U454" s="1158"/>
      <c r="V454" s="1158"/>
      <c r="W454" s="1158"/>
      <c r="X454" s="1158"/>
      <c r="Y454" s="1158"/>
      <c r="Z454" s="1158"/>
      <c r="AA454" s="1158"/>
    </row>
    <row r="455">
      <c r="A455" s="1158"/>
      <c r="B455" s="1158"/>
      <c r="C455" s="1158"/>
      <c r="D455" s="1158"/>
      <c r="E455" s="1158"/>
      <c r="F455" s="1158"/>
      <c r="G455" s="1158"/>
      <c r="H455" s="1158"/>
      <c r="I455" s="1158"/>
      <c r="J455" s="1158"/>
      <c r="K455" s="1158"/>
      <c r="L455" s="1158"/>
      <c r="M455" s="1158"/>
      <c r="N455" s="1158"/>
      <c r="O455" s="1158"/>
      <c r="P455" s="1158"/>
      <c r="Q455" s="1158"/>
      <c r="R455" s="1158"/>
      <c r="S455" s="1158"/>
      <c r="T455" s="1158"/>
      <c r="U455" s="1158"/>
      <c r="V455" s="1158"/>
      <c r="W455" s="1158"/>
      <c r="X455" s="1158"/>
      <c r="Y455" s="1158"/>
      <c r="Z455" s="1158"/>
      <c r="AA455" s="1158"/>
    </row>
    <row r="456">
      <c r="A456" s="1158"/>
      <c r="B456" s="1158"/>
      <c r="C456" s="1158"/>
      <c r="D456" s="1158"/>
      <c r="E456" s="1158"/>
      <c r="F456" s="1158"/>
      <c r="G456" s="1158"/>
      <c r="H456" s="1158"/>
      <c r="I456" s="1158"/>
      <c r="J456" s="1158"/>
      <c r="K456" s="1158"/>
      <c r="L456" s="1158"/>
      <c r="M456" s="1158"/>
      <c r="N456" s="1158"/>
      <c r="O456" s="1158"/>
      <c r="P456" s="1158"/>
      <c r="Q456" s="1158"/>
      <c r="R456" s="1158"/>
      <c r="S456" s="1158"/>
      <c r="T456" s="1158"/>
      <c r="U456" s="1158"/>
      <c r="V456" s="1158"/>
      <c r="W456" s="1158"/>
      <c r="X456" s="1158"/>
      <c r="Y456" s="1158"/>
      <c r="Z456" s="1158"/>
      <c r="AA456" s="1158"/>
    </row>
    <row r="457">
      <c r="A457" s="1158"/>
      <c r="B457" s="1158"/>
      <c r="C457" s="1158"/>
      <c r="D457" s="1158"/>
      <c r="E457" s="1158"/>
      <c r="F457" s="1158"/>
      <c r="G457" s="1158"/>
      <c r="H457" s="1158"/>
      <c r="I457" s="1158"/>
      <c r="J457" s="1158"/>
      <c r="K457" s="1158"/>
      <c r="L457" s="1158"/>
      <c r="M457" s="1158"/>
      <c r="N457" s="1158"/>
      <c r="O457" s="1158"/>
      <c r="P457" s="1158"/>
      <c r="Q457" s="1158"/>
      <c r="R457" s="1158"/>
      <c r="S457" s="1158"/>
      <c r="T457" s="1158"/>
      <c r="U457" s="1158"/>
      <c r="V457" s="1158"/>
      <c r="W457" s="1158"/>
      <c r="X457" s="1158"/>
      <c r="Y457" s="1158"/>
      <c r="Z457" s="1158"/>
      <c r="AA457" s="1158"/>
    </row>
    <row r="458">
      <c r="A458" s="1158"/>
      <c r="B458" s="1158"/>
      <c r="C458" s="1158"/>
      <c r="D458" s="1158"/>
      <c r="E458" s="1158"/>
      <c r="F458" s="1158"/>
      <c r="G458" s="1158"/>
      <c r="H458" s="1158"/>
      <c r="I458" s="1158"/>
      <c r="J458" s="1158"/>
      <c r="K458" s="1158"/>
      <c r="L458" s="1158"/>
      <c r="M458" s="1158"/>
      <c r="N458" s="1158"/>
      <c r="O458" s="1158"/>
      <c r="P458" s="1158"/>
      <c r="Q458" s="1158"/>
      <c r="R458" s="1158"/>
      <c r="S458" s="1158"/>
      <c r="T458" s="1158"/>
      <c r="U458" s="1158"/>
      <c r="V458" s="1158"/>
      <c r="W458" s="1158"/>
      <c r="X458" s="1158"/>
      <c r="Y458" s="1158"/>
      <c r="Z458" s="1158"/>
      <c r="AA458" s="1158"/>
    </row>
    <row r="459">
      <c r="A459" s="1158"/>
      <c r="B459" s="1158"/>
      <c r="C459" s="1158"/>
      <c r="D459" s="1158"/>
      <c r="E459" s="1158"/>
      <c r="F459" s="1158"/>
      <c r="G459" s="1158"/>
      <c r="H459" s="1158"/>
      <c r="I459" s="1158"/>
      <c r="J459" s="1158"/>
      <c r="K459" s="1158"/>
      <c r="L459" s="1158"/>
      <c r="M459" s="1158"/>
      <c r="N459" s="1158"/>
      <c r="O459" s="1158"/>
      <c r="P459" s="1158"/>
      <c r="Q459" s="1158"/>
      <c r="R459" s="1158"/>
      <c r="S459" s="1158"/>
      <c r="T459" s="1158"/>
      <c r="U459" s="1158"/>
      <c r="V459" s="1158"/>
      <c r="W459" s="1158"/>
      <c r="X459" s="1158"/>
      <c r="Y459" s="1158"/>
      <c r="Z459" s="1158"/>
      <c r="AA459" s="1158"/>
    </row>
    <row r="460">
      <c r="A460" s="1158"/>
      <c r="B460" s="1158"/>
      <c r="C460" s="1158"/>
      <c r="D460" s="1158"/>
      <c r="E460" s="1158"/>
      <c r="F460" s="1158"/>
      <c r="G460" s="1158"/>
      <c r="H460" s="1158"/>
      <c r="I460" s="1158"/>
      <c r="J460" s="1158"/>
      <c r="K460" s="1158"/>
      <c r="L460" s="1158"/>
      <c r="M460" s="1158"/>
      <c r="N460" s="1158"/>
      <c r="O460" s="1158"/>
      <c r="P460" s="1158"/>
      <c r="Q460" s="1158"/>
      <c r="R460" s="1158"/>
      <c r="S460" s="1158"/>
      <c r="T460" s="1158"/>
      <c r="U460" s="1158"/>
      <c r="V460" s="1158"/>
      <c r="W460" s="1158"/>
      <c r="X460" s="1158"/>
      <c r="Y460" s="1158"/>
      <c r="Z460" s="1158"/>
      <c r="AA460" s="1158"/>
    </row>
    <row r="461">
      <c r="A461" s="1158"/>
      <c r="B461" s="1158"/>
      <c r="C461" s="1158"/>
      <c r="D461" s="1158"/>
      <c r="E461" s="1158"/>
      <c r="F461" s="1158"/>
      <c r="G461" s="1158"/>
      <c r="H461" s="1158"/>
      <c r="I461" s="1158"/>
      <c r="J461" s="1158"/>
      <c r="K461" s="1158"/>
      <c r="L461" s="1158"/>
      <c r="M461" s="1158"/>
      <c r="N461" s="1158"/>
      <c r="O461" s="1158"/>
      <c r="P461" s="1158"/>
      <c r="Q461" s="1158"/>
      <c r="R461" s="1158"/>
      <c r="S461" s="1158"/>
      <c r="T461" s="1158"/>
      <c r="U461" s="1158"/>
      <c r="V461" s="1158"/>
      <c r="W461" s="1158"/>
      <c r="X461" s="1158"/>
      <c r="Y461" s="1158"/>
      <c r="Z461" s="1158"/>
      <c r="AA461" s="1158"/>
    </row>
    <row r="462">
      <c r="A462" s="1158"/>
      <c r="B462" s="1158"/>
      <c r="C462" s="1158"/>
      <c r="D462" s="1158"/>
      <c r="E462" s="1158"/>
      <c r="F462" s="1158"/>
      <c r="G462" s="1158"/>
      <c r="H462" s="1158"/>
      <c r="I462" s="1158"/>
      <c r="J462" s="1158"/>
      <c r="K462" s="1158"/>
      <c r="L462" s="1158"/>
      <c r="M462" s="1158"/>
      <c r="N462" s="1158"/>
      <c r="O462" s="1158"/>
      <c r="P462" s="1158"/>
      <c r="Q462" s="1158"/>
      <c r="R462" s="1158"/>
      <c r="S462" s="1158"/>
      <c r="T462" s="1158"/>
      <c r="U462" s="1158"/>
      <c r="V462" s="1158"/>
      <c r="W462" s="1158"/>
      <c r="X462" s="1158"/>
      <c r="Y462" s="1158"/>
      <c r="Z462" s="1158"/>
      <c r="AA462" s="1158"/>
    </row>
    <row r="463">
      <c r="A463" s="1158"/>
      <c r="B463" s="1158"/>
      <c r="C463" s="1158"/>
      <c r="D463" s="1158"/>
      <c r="E463" s="1158"/>
      <c r="F463" s="1158"/>
      <c r="G463" s="1158"/>
      <c r="H463" s="1158"/>
      <c r="I463" s="1158"/>
      <c r="J463" s="1158"/>
      <c r="K463" s="1158"/>
      <c r="L463" s="1158"/>
      <c r="M463" s="1158"/>
      <c r="N463" s="1158"/>
      <c r="O463" s="1158"/>
      <c r="P463" s="1158"/>
      <c r="Q463" s="1158"/>
      <c r="R463" s="1158"/>
      <c r="S463" s="1158"/>
      <c r="T463" s="1158"/>
      <c r="U463" s="1158"/>
      <c r="V463" s="1158"/>
      <c r="W463" s="1158"/>
      <c r="X463" s="1158"/>
      <c r="Y463" s="1158"/>
      <c r="Z463" s="1158"/>
      <c r="AA463" s="1158"/>
    </row>
    <row r="464">
      <c r="A464" s="1158"/>
      <c r="B464" s="1158"/>
      <c r="C464" s="1158"/>
      <c r="D464" s="1158"/>
      <c r="E464" s="1158"/>
      <c r="F464" s="1158"/>
      <c r="G464" s="1158"/>
      <c r="H464" s="1158"/>
      <c r="I464" s="1158"/>
      <c r="J464" s="1158"/>
      <c r="K464" s="1158"/>
      <c r="L464" s="1158"/>
      <c r="M464" s="1158"/>
      <c r="N464" s="1158"/>
      <c r="O464" s="1158"/>
      <c r="P464" s="1158"/>
      <c r="Q464" s="1158"/>
      <c r="R464" s="1158"/>
      <c r="S464" s="1158"/>
      <c r="T464" s="1158"/>
      <c r="U464" s="1158"/>
      <c r="V464" s="1158"/>
      <c r="W464" s="1158"/>
      <c r="X464" s="1158"/>
      <c r="Y464" s="1158"/>
      <c r="Z464" s="1158"/>
      <c r="AA464" s="1158"/>
    </row>
    <row r="465">
      <c r="A465" s="1158"/>
      <c r="B465" s="1158"/>
      <c r="C465" s="1158"/>
      <c r="D465" s="1158"/>
      <c r="E465" s="1158"/>
      <c r="F465" s="1158"/>
      <c r="G465" s="1158"/>
      <c r="H465" s="1158"/>
      <c r="I465" s="1158"/>
      <c r="J465" s="1158"/>
      <c r="K465" s="1158"/>
      <c r="L465" s="1158"/>
      <c r="M465" s="1158"/>
      <c r="N465" s="1158"/>
      <c r="O465" s="1158"/>
      <c r="P465" s="1158"/>
      <c r="Q465" s="1158"/>
      <c r="R465" s="1158"/>
      <c r="S465" s="1158"/>
      <c r="T465" s="1158"/>
      <c r="U465" s="1158"/>
      <c r="V465" s="1158"/>
      <c r="W465" s="1158"/>
      <c r="X465" s="1158"/>
      <c r="Y465" s="1158"/>
      <c r="Z465" s="1158"/>
      <c r="AA465" s="1158"/>
    </row>
    <row r="466">
      <c r="A466" s="1158"/>
      <c r="B466" s="1158"/>
      <c r="C466" s="1158"/>
      <c r="D466" s="1158"/>
      <c r="E466" s="1158"/>
      <c r="F466" s="1158"/>
      <c r="G466" s="1158"/>
      <c r="H466" s="1158"/>
      <c r="I466" s="1158"/>
      <c r="J466" s="1158"/>
      <c r="K466" s="1158"/>
      <c r="L466" s="1158"/>
      <c r="M466" s="1158"/>
      <c r="N466" s="1158"/>
      <c r="O466" s="1158"/>
      <c r="P466" s="1158"/>
      <c r="Q466" s="1158"/>
      <c r="R466" s="1158"/>
      <c r="S466" s="1158"/>
      <c r="T466" s="1158"/>
      <c r="U466" s="1158"/>
      <c r="V466" s="1158"/>
      <c r="W466" s="1158"/>
      <c r="X466" s="1158"/>
      <c r="Y466" s="1158"/>
      <c r="Z466" s="1158"/>
      <c r="AA466" s="1158"/>
    </row>
    <row r="467">
      <c r="A467" s="1158"/>
      <c r="B467" s="1158"/>
      <c r="C467" s="1158"/>
      <c r="D467" s="1158"/>
      <c r="E467" s="1158"/>
      <c r="F467" s="1158"/>
      <c r="G467" s="1158"/>
      <c r="H467" s="1158"/>
      <c r="I467" s="1158"/>
      <c r="J467" s="1158"/>
      <c r="K467" s="1158"/>
      <c r="L467" s="1158"/>
      <c r="M467" s="1158"/>
      <c r="N467" s="1158"/>
      <c r="O467" s="1158"/>
      <c r="P467" s="1158"/>
      <c r="Q467" s="1158"/>
      <c r="R467" s="1158"/>
      <c r="S467" s="1158"/>
      <c r="T467" s="1158"/>
      <c r="U467" s="1158"/>
      <c r="V467" s="1158"/>
      <c r="W467" s="1158"/>
      <c r="X467" s="1158"/>
      <c r="Y467" s="1158"/>
      <c r="Z467" s="1158"/>
      <c r="AA467" s="1158"/>
    </row>
    <row r="468">
      <c r="A468" s="1158"/>
      <c r="B468" s="1158"/>
      <c r="C468" s="1158"/>
      <c r="D468" s="1158"/>
      <c r="E468" s="1158"/>
      <c r="F468" s="1158"/>
      <c r="G468" s="1158"/>
      <c r="H468" s="1158"/>
      <c r="I468" s="1158"/>
      <c r="J468" s="1158"/>
      <c r="K468" s="1158"/>
      <c r="L468" s="1158"/>
      <c r="M468" s="1158"/>
      <c r="N468" s="1158"/>
      <c r="O468" s="1158"/>
      <c r="P468" s="1158"/>
      <c r="Q468" s="1158"/>
      <c r="R468" s="1158"/>
      <c r="S468" s="1158"/>
      <c r="T468" s="1158"/>
      <c r="U468" s="1158"/>
      <c r="V468" s="1158"/>
      <c r="W468" s="1158"/>
      <c r="X468" s="1158"/>
      <c r="Y468" s="1158"/>
      <c r="Z468" s="1158"/>
      <c r="AA468" s="1158"/>
    </row>
    <row r="469">
      <c r="A469" s="1158"/>
      <c r="B469" s="1158"/>
      <c r="C469" s="1158"/>
      <c r="D469" s="1158"/>
      <c r="E469" s="1158"/>
      <c r="F469" s="1158"/>
      <c r="G469" s="1158"/>
      <c r="H469" s="1158"/>
      <c r="I469" s="1158"/>
      <c r="J469" s="1158"/>
      <c r="K469" s="1158"/>
      <c r="L469" s="1158"/>
      <c r="M469" s="1158"/>
      <c r="N469" s="1158"/>
      <c r="O469" s="1158"/>
      <c r="P469" s="1158"/>
      <c r="Q469" s="1158"/>
      <c r="R469" s="1158"/>
      <c r="S469" s="1158"/>
      <c r="T469" s="1158"/>
      <c r="U469" s="1158"/>
      <c r="V469" s="1158"/>
      <c r="W469" s="1158"/>
      <c r="X469" s="1158"/>
      <c r="Y469" s="1158"/>
      <c r="Z469" s="1158"/>
      <c r="AA469" s="1158"/>
    </row>
    <row r="470">
      <c r="A470" s="1158"/>
      <c r="B470" s="1158"/>
      <c r="C470" s="1158"/>
      <c r="D470" s="1158"/>
      <c r="E470" s="1158"/>
      <c r="F470" s="1158"/>
      <c r="G470" s="1158"/>
      <c r="H470" s="1158"/>
      <c r="I470" s="1158"/>
      <c r="J470" s="1158"/>
      <c r="K470" s="1158"/>
      <c r="L470" s="1158"/>
      <c r="M470" s="1158"/>
      <c r="N470" s="1158"/>
      <c r="O470" s="1158"/>
      <c r="P470" s="1158"/>
      <c r="Q470" s="1158"/>
      <c r="R470" s="1158"/>
      <c r="S470" s="1158"/>
      <c r="T470" s="1158"/>
      <c r="U470" s="1158"/>
      <c r="V470" s="1158"/>
      <c r="W470" s="1158"/>
      <c r="X470" s="1158"/>
      <c r="Y470" s="1158"/>
      <c r="Z470" s="1158"/>
      <c r="AA470" s="1158"/>
    </row>
    <row r="471">
      <c r="A471" s="1158"/>
      <c r="B471" s="1158"/>
      <c r="C471" s="1158"/>
      <c r="D471" s="1158"/>
      <c r="E471" s="1158"/>
      <c r="F471" s="1158"/>
      <c r="G471" s="1158"/>
      <c r="H471" s="1158"/>
      <c r="I471" s="1158"/>
      <c r="J471" s="1158"/>
      <c r="K471" s="1158"/>
      <c r="L471" s="1158"/>
      <c r="M471" s="1158"/>
      <c r="N471" s="1158"/>
      <c r="O471" s="1158"/>
      <c r="P471" s="1158"/>
      <c r="Q471" s="1158"/>
      <c r="R471" s="1158"/>
      <c r="S471" s="1158"/>
      <c r="T471" s="1158"/>
      <c r="U471" s="1158"/>
      <c r="V471" s="1158"/>
      <c r="W471" s="1158"/>
      <c r="X471" s="1158"/>
      <c r="Y471" s="1158"/>
      <c r="Z471" s="1158"/>
      <c r="AA471" s="1158"/>
    </row>
    <row r="472">
      <c r="A472" s="1158"/>
      <c r="B472" s="1158"/>
      <c r="C472" s="1158"/>
      <c r="D472" s="1158"/>
      <c r="E472" s="1158"/>
      <c r="F472" s="1158"/>
      <c r="G472" s="1158"/>
      <c r="H472" s="1158"/>
      <c r="I472" s="1158"/>
      <c r="J472" s="1158"/>
      <c r="K472" s="1158"/>
      <c r="L472" s="1158"/>
      <c r="M472" s="1158"/>
      <c r="N472" s="1158"/>
      <c r="O472" s="1158"/>
      <c r="P472" s="1158"/>
      <c r="Q472" s="1158"/>
      <c r="R472" s="1158"/>
      <c r="S472" s="1158"/>
      <c r="T472" s="1158"/>
      <c r="U472" s="1158"/>
      <c r="V472" s="1158"/>
      <c r="W472" s="1158"/>
      <c r="X472" s="1158"/>
      <c r="Y472" s="1158"/>
      <c r="Z472" s="1158"/>
      <c r="AA472" s="1158"/>
    </row>
    <row r="473">
      <c r="A473" s="1158"/>
      <c r="B473" s="1158"/>
      <c r="C473" s="1158"/>
      <c r="D473" s="1158"/>
      <c r="E473" s="1158"/>
      <c r="F473" s="1158"/>
      <c r="G473" s="1158"/>
      <c r="H473" s="1158"/>
      <c r="I473" s="1158"/>
      <c r="J473" s="1158"/>
      <c r="K473" s="1158"/>
      <c r="L473" s="1158"/>
      <c r="M473" s="1158"/>
      <c r="N473" s="1158"/>
      <c r="O473" s="1158"/>
      <c r="P473" s="1158"/>
      <c r="Q473" s="1158"/>
      <c r="R473" s="1158"/>
      <c r="S473" s="1158"/>
      <c r="T473" s="1158"/>
      <c r="U473" s="1158"/>
      <c r="V473" s="1158"/>
      <c r="W473" s="1158"/>
      <c r="X473" s="1158"/>
      <c r="Y473" s="1158"/>
      <c r="Z473" s="1158"/>
      <c r="AA473" s="1158"/>
    </row>
    <row r="474">
      <c r="A474" s="1158"/>
      <c r="B474" s="1158"/>
      <c r="C474" s="1158"/>
      <c r="D474" s="1158"/>
      <c r="E474" s="1158"/>
      <c r="F474" s="1158"/>
      <c r="G474" s="1158"/>
      <c r="H474" s="1158"/>
      <c r="I474" s="1158"/>
      <c r="J474" s="1158"/>
      <c r="K474" s="1158"/>
      <c r="L474" s="1158"/>
      <c r="M474" s="1158"/>
      <c r="N474" s="1158"/>
      <c r="O474" s="1158"/>
      <c r="P474" s="1158"/>
      <c r="Q474" s="1158"/>
      <c r="R474" s="1158"/>
      <c r="S474" s="1158"/>
      <c r="T474" s="1158"/>
      <c r="U474" s="1158"/>
      <c r="V474" s="1158"/>
      <c r="W474" s="1158"/>
      <c r="X474" s="1158"/>
      <c r="Y474" s="1158"/>
      <c r="Z474" s="1158"/>
      <c r="AA474" s="1158"/>
    </row>
    <row r="475">
      <c r="A475" s="1158"/>
      <c r="B475" s="1158"/>
      <c r="C475" s="1158"/>
      <c r="D475" s="1158"/>
      <c r="E475" s="1158"/>
      <c r="F475" s="1158"/>
      <c r="G475" s="1158"/>
      <c r="H475" s="1158"/>
      <c r="I475" s="1158"/>
      <c r="J475" s="1158"/>
      <c r="K475" s="1158"/>
      <c r="L475" s="1158"/>
      <c r="M475" s="1158"/>
      <c r="N475" s="1158"/>
      <c r="O475" s="1158"/>
      <c r="P475" s="1158"/>
      <c r="Q475" s="1158"/>
      <c r="R475" s="1158"/>
      <c r="S475" s="1158"/>
      <c r="T475" s="1158"/>
      <c r="U475" s="1158"/>
      <c r="V475" s="1158"/>
      <c r="W475" s="1158"/>
      <c r="X475" s="1158"/>
      <c r="Y475" s="1158"/>
      <c r="Z475" s="1158"/>
      <c r="AA475" s="1158"/>
    </row>
    <row r="476">
      <c r="A476" s="1158"/>
      <c r="B476" s="1158"/>
      <c r="C476" s="1158"/>
      <c r="D476" s="1158"/>
      <c r="E476" s="1158"/>
      <c r="F476" s="1158"/>
      <c r="G476" s="1158"/>
      <c r="H476" s="1158"/>
      <c r="I476" s="1158"/>
      <c r="J476" s="1158"/>
      <c r="K476" s="1158"/>
      <c r="L476" s="1158"/>
      <c r="M476" s="1158"/>
      <c r="N476" s="1158"/>
      <c r="O476" s="1158"/>
      <c r="P476" s="1158"/>
      <c r="Q476" s="1158"/>
      <c r="R476" s="1158"/>
      <c r="S476" s="1158"/>
      <c r="T476" s="1158"/>
      <c r="U476" s="1158"/>
      <c r="V476" s="1158"/>
      <c r="W476" s="1158"/>
      <c r="X476" s="1158"/>
      <c r="Y476" s="1158"/>
      <c r="Z476" s="1158"/>
      <c r="AA476" s="1158"/>
    </row>
    <row r="477">
      <c r="A477" s="1158"/>
      <c r="B477" s="1158"/>
      <c r="C477" s="1158"/>
      <c r="D477" s="1158"/>
      <c r="E477" s="1158"/>
      <c r="F477" s="1158"/>
      <c r="G477" s="1158"/>
      <c r="H477" s="1158"/>
      <c r="I477" s="1158"/>
      <c r="J477" s="1158"/>
      <c r="K477" s="1158"/>
      <c r="L477" s="1158"/>
      <c r="M477" s="1158"/>
      <c r="N477" s="1158"/>
      <c r="O477" s="1158"/>
      <c r="P477" s="1158"/>
      <c r="Q477" s="1158"/>
      <c r="R477" s="1158"/>
      <c r="S477" s="1158"/>
      <c r="T477" s="1158"/>
      <c r="U477" s="1158"/>
      <c r="V477" s="1158"/>
      <c r="W477" s="1158"/>
      <c r="X477" s="1158"/>
      <c r="Y477" s="1158"/>
      <c r="Z477" s="1158"/>
      <c r="AA477" s="1158"/>
    </row>
    <row r="478">
      <c r="A478" s="1158"/>
      <c r="B478" s="1158"/>
      <c r="C478" s="1158"/>
      <c r="D478" s="1158"/>
      <c r="E478" s="1158"/>
      <c r="F478" s="1158"/>
      <c r="G478" s="1158"/>
      <c r="H478" s="1158"/>
      <c r="I478" s="1158"/>
      <c r="J478" s="1158"/>
      <c r="K478" s="1158"/>
      <c r="L478" s="1158"/>
      <c r="M478" s="1158"/>
      <c r="N478" s="1158"/>
      <c r="O478" s="1158"/>
      <c r="P478" s="1158"/>
      <c r="Q478" s="1158"/>
      <c r="R478" s="1158"/>
      <c r="S478" s="1158"/>
      <c r="T478" s="1158"/>
      <c r="U478" s="1158"/>
      <c r="V478" s="1158"/>
      <c r="W478" s="1158"/>
      <c r="X478" s="1158"/>
      <c r="Y478" s="1158"/>
      <c r="Z478" s="1158"/>
      <c r="AA478" s="1158"/>
    </row>
    <row r="479">
      <c r="A479" s="1158"/>
      <c r="B479" s="1158"/>
      <c r="C479" s="1158"/>
      <c r="D479" s="1158"/>
      <c r="E479" s="1158"/>
      <c r="F479" s="1158"/>
      <c r="G479" s="1158"/>
      <c r="H479" s="1158"/>
      <c r="I479" s="1158"/>
      <c r="J479" s="1158"/>
      <c r="K479" s="1158"/>
      <c r="L479" s="1158"/>
      <c r="M479" s="1158"/>
      <c r="N479" s="1158"/>
      <c r="O479" s="1158"/>
      <c r="P479" s="1158"/>
      <c r="Q479" s="1158"/>
      <c r="R479" s="1158"/>
      <c r="S479" s="1158"/>
      <c r="T479" s="1158"/>
      <c r="U479" s="1158"/>
      <c r="V479" s="1158"/>
      <c r="W479" s="1158"/>
      <c r="X479" s="1158"/>
      <c r="Y479" s="1158"/>
      <c r="Z479" s="1158"/>
      <c r="AA479" s="1158"/>
    </row>
    <row r="480">
      <c r="A480" s="1158"/>
      <c r="B480" s="1158"/>
      <c r="C480" s="1158"/>
      <c r="D480" s="1158"/>
      <c r="E480" s="1158"/>
      <c r="F480" s="1158"/>
      <c r="G480" s="1158"/>
      <c r="H480" s="1158"/>
      <c r="I480" s="1158"/>
      <c r="J480" s="1158"/>
      <c r="K480" s="1158"/>
      <c r="L480" s="1158"/>
      <c r="M480" s="1158"/>
      <c r="N480" s="1158"/>
      <c r="O480" s="1158"/>
      <c r="P480" s="1158"/>
      <c r="Q480" s="1158"/>
      <c r="R480" s="1158"/>
      <c r="S480" s="1158"/>
      <c r="T480" s="1158"/>
      <c r="U480" s="1158"/>
      <c r="V480" s="1158"/>
      <c r="W480" s="1158"/>
      <c r="X480" s="1158"/>
      <c r="Y480" s="1158"/>
      <c r="Z480" s="1158"/>
      <c r="AA480" s="1158"/>
    </row>
    <row r="481">
      <c r="A481" s="1158"/>
      <c r="B481" s="1158"/>
      <c r="C481" s="1158"/>
      <c r="D481" s="1158"/>
      <c r="E481" s="1158"/>
      <c r="F481" s="1158"/>
      <c r="G481" s="1158"/>
      <c r="H481" s="1158"/>
      <c r="I481" s="1158"/>
      <c r="J481" s="1158"/>
      <c r="K481" s="1158"/>
      <c r="L481" s="1158"/>
      <c r="M481" s="1158"/>
      <c r="N481" s="1158"/>
      <c r="O481" s="1158"/>
      <c r="P481" s="1158"/>
      <c r="Q481" s="1158"/>
      <c r="R481" s="1158"/>
      <c r="S481" s="1158"/>
      <c r="T481" s="1158"/>
      <c r="U481" s="1158"/>
      <c r="V481" s="1158"/>
      <c r="W481" s="1158"/>
      <c r="X481" s="1158"/>
      <c r="Y481" s="1158"/>
      <c r="Z481" s="1158"/>
      <c r="AA481" s="1158"/>
    </row>
    <row r="482">
      <c r="A482" s="1158"/>
      <c r="B482" s="1158"/>
      <c r="C482" s="1158"/>
      <c r="D482" s="1158"/>
      <c r="E482" s="1158"/>
      <c r="F482" s="1158"/>
      <c r="G482" s="1158"/>
      <c r="H482" s="1158"/>
      <c r="I482" s="1158"/>
      <c r="J482" s="1158"/>
      <c r="K482" s="1158"/>
      <c r="L482" s="1158"/>
      <c r="M482" s="1158"/>
      <c r="N482" s="1158"/>
      <c r="O482" s="1158"/>
      <c r="P482" s="1158"/>
      <c r="Q482" s="1158"/>
      <c r="R482" s="1158"/>
      <c r="S482" s="1158"/>
      <c r="T482" s="1158"/>
      <c r="U482" s="1158"/>
      <c r="V482" s="1158"/>
      <c r="W482" s="1158"/>
      <c r="X482" s="1158"/>
      <c r="Y482" s="1158"/>
      <c r="Z482" s="1158"/>
      <c r="AA482" s="1158"/>
    </row>
    <row r="483">
      <c r="A483" s="1158"/>
      <c r="B483" s="1158"/>
      <c r="C483" s="1158"/>
      <c r="D483" s="1158"/>
      <c r="E483" s="1158"/>
      <c r="F483" s="1158"/>
      <c r="G483" s="1158"/>
      <c r="H483" s="1158"/>
      <c r="I483" s="1158"/>
      <c r="J483" s="1158"/>
      <c r="K483" s="1158"/>
      <c r="L483" s="1158"/>
      <c r="M483" s="1158"/>
      <c r="N483" s="1158"/>
      <c r="O483" s="1158"/>
      <c r="P483" s="1158"/>
      <c r="Q483" s="1158"/>
      <c r="R483" s="1158"/>
      <c r="S483" s="1158"/>
      <c r="T483" s="1158"/>
      <c r="U483" s="1158"/>
      <c r="V483" s="1158"/>
      <c r="W483" s="1158"/>
      <c r="X483" s="1158"/>
      <c r="Y483" s="1158"/>
      <c r="Z483" s="1158"/>
      <c r="AA483" s="1158"/>
    </row>
    <row r="484">
      <c r="A484" s="1158"/>
      <c r="B484" s="1158"/>
      <c r="C484" s="1158"/>
      <c r="D484" s="1158"/>
      <c r="E484" s="1158"/>
      <c r="F484" s="1158"/>
      <c r="G484" s="1158"/>
      <c r="H484" s="1158"/>
      <c r="I484" s="1158"/>
      <c r="J484" s="1158"/>
      <c r="K484" s="1158"/>
      <c r="L484" s="1158"/>
      <c r="M484" s="1158"/>
      <c r="N484" s="1158"/>
      <c r="O484" s="1158"/>
      <c r="P484" s="1158"/>
      <c r="Q484" s="1158"/>
      <c r="R484" s="1158"/>
      <c r="S484" s="1158"/>
      <c r="T484" s="1158"/>
      <c r="U484" s="1158"/>
      <c r="V484" s="1158"/>
      <c r="W484" s="1158"/>
      <c r="X484" s="1158"/>
      <c r="Y484" s="1158"/>
      <c r="Z484" s="1158"/>
      <c r="AA484" s="1158"/>
    </row>
    <row r="485">
      <c r="A485" s="1158"/>
      <c r="B485" s="1158"/>
      <c r="C485" s="1158"/>
      <c r="D485" s="1158"/>
      <c r="E485" s="1158"/>
      <c r="F485" s="1158"/>
      <c r="G485" s="1158"/>
      <c r="H485" s="1158"/>
      <c r="I485" s="1158"/>
      <c r="J485" s="1158"/>
      <c r="K485" s="1158"/>
      <c r="L485" s="1158"/>
      <c r="M485" s="1158"/>
      <c r="N485" s="1158"/>
      <c r="O485" s="1158"/>
      <c r="P485" s="1158"/>
      <c r="Q485" s="1158"/>
      <c r="R485" s="1158"/>
      <c r="S485" s="1158"/>
      <c r="T485" s="1158"/>
      <c r="U485" s="1158"/>
      <c r="V485" s="1158"/>
      <c r="W485" s="1158"/>
      <c r="X485" s="1158"/>
      <c r="Y485" s="1158"/>
      <c r="Z485" s="1158"/>
      <c r="AA485" s="1158"/>
    </row>
    <row r="486">
      <c r="A486" s="1158"/>
      <c r="B486" s="1158"/>
      <c r="C486" s="1158"/>
      <c r="D486" s="1158"/>
      <c r="E486" s="1158"/>
      <c r="F486" s="1158"/>
      <c r="G486" s="1158"/>
      <c r="H486" s="1158"/>
      <c r="I486" s="1158"/>
      <c r="J486" s="1158"/>
      <c r="K486" s="1158"/>
      <c r="L486" s="1158"/>
      <c r="M486" s="1158"/>
      <c r="N486" s="1158"/>
      <c r="O486" s="1158"/>
      <c r="P486" s="1158"/>
      <c r="Q486" s="1158"/>
      <c r="R486" s="1158"/>
      <c r="S486" s="1158"/>
      <c r="T486" s="1158"/>
      <c r="U486" s="1158"/>
      <c r="V486" s="1158"/>
      <c r="W486" s="1158"/>
      <c r="X486" s="1158"/>
      <c r="Y486" s="1158"/>
      <c r="Z486" s="1158"/>
      <c r="AA486" s="1158"/>
    </row>
    <row r="487">
      <c r="A487" s="1158"/>
      <c r="B487" s="1158"/>
      <c r="C487" s="1158"/>
      <c r="D487" s="1158"/>
      <c r="E487" s="1158"/>
      <c r="F487" s="1158"/>
      <c r="G487" s="1158"/>
      <c r="H487" s="1158"/>
      <c r="I487" s="1158"/>
      <c r="J487" s="1158"/>
      <c r="K487" s="1158"/>
      <c r="L487" s="1158"/>
      <c r="M487" s="1158"/>
      <c r="N487" s="1158"/>
      <c r="O487" s="1158"/>
      <c r="P487" s="1158"/>
      <c r="Q487" s="1158"/>
      <c r="R487" s="1158"/>
      <c r="S487" s="1158"/>
      <c r="T487" s="1158"/>
      <c r="U487" s="1158"/>
      <c r="V487" s="1158"/>
      <c r="W487" s="1158"/>
      <c r="X487" s="1158"/>
      <c r="Y487" s="1158"/>
      <c r="Z487" s="1158"/>
      <c r="AA487" s="1158"/>
    </row>
    <row r="488">
      <c r="A488" s="1158"/>
      <c r="B488" s="1158"/>
      <c r="C488" s="1158"/>
      <c r="D488" s="1158"/>
      <c r="E488" s="1158"/>
      <c r="F488" s="1158"/>
      <c r="G488" s="1158"/>
      <c r="H488" s="1158"/>
      <c r="I488" s="1158"/>
      <c r="J488" s="1158"/>
      <c r="K488" s="1158"/>
      <c r="L488" s="1158"/>
      <c r="M488" s="1158"/>
      <c r="N488" s="1158"/>
      <c r="O488" s="1158"/>
      <c r="P488" s="1158"/>
      <c r="Q488" s="1158"/>
      <c r="R488" s="1158"/>
      <c r="S488" s="1158"/>
      <c r="T488" s="1158"/>
      <c r="U488" s="1158"/>
      <c r="V488" s="1158"/>
      <c r="W488" s="1158"/>
      <c r="X488" s="1158"/>
      <c r="Y488" s="1158"/>
      <c r="Z488" s="1158"/>
      <c r="AA488" s="1158"/>
    </row>
    <row r="489">
      <c r="A489" s="1158"/>
      <c r="B489" s="1158"/>
      <c r="C489" s="1158"/>
      <c r="D489" s="1158"/>
      <c r="E489" s="1158"/>
      <c r="F489" s="1158"/>
      <c r="G489" s="1158"/>
      <c r="H489" s="1158"/>
      <c r="I489" s="1158"/>
      <c r="J489" s="1158"/>
      <c r="K489" s="1158"/>
      <c r="L489" s="1158"/>
      <c r="M489" s="1158"/>
      <c r="N489" s="1158"/>
      <c r="O489" s="1158"/>
      <c r="P489" s="1158"/>
      <c r="Q489" s="1158"/>
      <c r="R489" s="1158"/>
      <c r="S489" s="1158"/>
      <c r="T489" s="1158"/>
      <c r="U489" s="1158"/>
      <c r="V489" s="1158"/>
      <c r="W489" s="1158"/>
      <c r="X489" s="1158"/>
      <c r="Y489" s="1158"/>
      <c r="Z489" s="1158"/>
      <c r="AA489" s="1158"/>
    </row>
    <row r="490">
      <c r="A490" s="1158"/>
      <c r="B490" s="1158"/>
      <c r="C490" s="1158"/>
      <c r="D490" s="1158"/>
      <c r="E490" s="1158"/>
      <c r="F490" s="1158"/>
      <c r="G490" s="1158"/>
      <c r="H490" s="1158"/>
      <c r="I490" s="1158"/>
      <c r="J490" s="1158"/>
      <c r="K490" s="1158"/>
      <c r="L490" s="1158"/>
      <c r="M490" s="1158"/>
      <c r="N490" s="1158"/>
      <c r="O490" s="1158"/>
      <c r="P490" s="1158"/>
      <c r="Q490" s="1158"/>
      <c r="R490" s="1158"/>
      <c r="S490" s="1158"/>
      <c r="T490" s="1158"/>
      <c r="U490" s="1158"/>
      <c r="V490" s="1158"/>
      <c r="W490" s="1158"/>
      <c r="X490" s="1158"/>
      <c r="Y490" s="1158"/>
      <c r="Z490" s="1158"/>
      <c r="AA490" s="1158"/>
    </row>
    <row r="491">
      <c r="A491" s="1158"/>
      <c r="B491" s="1158"/>
      <c r="C491" s="1158"/>
      <c r="D491" s="1158"/>
      <c r="E491" s="1158"/>
      <c r="F491" s="1158"/>
      <c r="G491" s="1158"/>
      <c r="H491" s="1158"/>
      <c r="I491" s="1158"/>
      <c r="J491" s="1158"/>
      <c r="K491" s="1158"/>
      <c r="L491" s="1158"/>
      <c r="M491" s="1158"/>
      <c r="N491" s="1158"/>
      <c r="O491" s="1158"/>
      <c r="P491" s="1158"/>
      <c r="Q491" s="1158"/>
      <c r="R491" s="1158"/>
      <c r="S491" s="1158"/>
      <c r="T491" s="1158"/>
      <c r="U491" s="1158"/>
      <c r="V491" s="1158"/>
      <c r="W491" s="1158"/>
      <c r="X491" s="1158"/>
      <c r="Y491" s="1158"/>
      <c r="Z491" s="1158"/>
      <c r="AA491" s="1158"/>
    </row>
    <row r="492">
      <c r="A492" s="1158"/>
      <c r="B492" s="1158"/>
      <c r="C492" s="1158"/>
      <c r="D492" s="1158"/>
      <c r="E492" s="1158"/>
      <c r="F492" s="1158"/>
      <c r="G492" s="1158"/>
      <c r="H492" s="1158"/>
      <c r="I492" s="1158"/>
      <c r="J492" s="1158"/>
      <c r="K492" s="1158"/>
      <c r="L492" s="1158"/>
      <c r="M492" s="1158"/>
      <c r="N492" s="1158"/>
      <c r="O492" s="1158"/>
      <c r="P492" s="1158"/>
      <c r="Q492" s="1158"/>
      <c r="R492" s="1158"/>
      <c r="S492" s="1158"/>
      <c r="T492" s="1158"/>
      <c r="U492" s="1158"/>
      <c r="V492" s="1158"/>
      <c r="W492" s="1158"/>
      <c r="X492" s="1158"/>
      <c r="Y492" s="1158"/>
      <c r="Z492" s="1158"/>
      <c r="AA492" s="1158"/>
    </row>
    <row r="493">
      <c r="A493" s="1158"/>
      <c r="B493" s="1158"/>
      <c r="C493" s="1158"/>
      <c r="D493" s="1158"/>
      <c r="E493" s="1158"/>
      <c r="F493" s="1158"/>
      <c r="G493" s="1158"/>
      <c r="H493" s="1158"/>
      <c r="I493" s="1158"/>
      <c r="J493" s="1158"/>
      <c r="K493" s="1158"/>
      <c r="L493" s="1158"/>
      <c r="M493" s="1158"/>
      <c r="N493" s="1158"/>
      <c r="O493" s="1158"/>
      <c r="P493" s="1158"/>
      <c r="Q493" s="1158"/>
      <c r="R493" s="1158"/>
      <c r="S493" s="1158"/>
      <c r="T493" s="1158"/>
      <c r="U493" s="1158"/>
      <c r="V493" s="1158"/>
      <c r="W493" s="1158"/>
      <c r="X493" s="1158"/>
      <c r="Y493" s="1158"/>
      <c r="Z493" s="1158"/>
      <c r="AA493" s="1158"/>
    </row>
    <row r="494">
      <c r="A494" s="1158"/>
      <c r="B494" s="1158"/>
      <c r="C494" s="1158"/>
      <c r="D494" s="1158"/>
      <c r="E494" s="1158"/>
      <c r="F494" s="1158"/>
      <c r="G494" s="1158"/>
      <c r="H494" s="1158"/>
      <c r="I494" s="1158"/>
      <c r="J494" s="1158"/>
      <c r="K494" s="1158"/>
      <c r="L494" s="1158"/>
      <c r="M494" s="1158"/>
      <c r="N494" s="1158"/>
      <c r="O494" s="1158"/>
      <c r="P494" s="1158"/>
      <c r="Q494" s="1158"/>
      <c r="R494" s="1158"/>
      <c r="S494" s="1158"/>
      <c r="T494" s="1158"/>
      <c r="U494" s="1158"/>
      <c r="V494" s="1158"/>
      <c r="W494" s="1158"/>
      <c r="X494" s="1158"/>
      <c r="Y494" s="1158"/>
      <c r="Z494" s="1158"/>
      <c r="AA494" s="1158"/>
    </row>
    <row r="495">
      <c r="A495" s="1158"/>
      <c r="B495" s="1158"/>
      <c r="C495" s="1158"/>
      <c r="D495" s="1158"/>
      <c r="E495" s="1158"/>
      <c r="F495" s="1158"/>
      <c r="G495" s="1158"/>
      <c r="H495" s="1158"/>
      <c r="I495" s="1158"/>
      <c r="J495" s="1158"/>
      <c r="K495" s="1158"/>
      <c r="L495" s="1158"/>
      <c r="M495" s="1158"/>
      <c r="N495" s="1158"/>
      <c r="O495" s="1158"/>
      <c r="P495" s="1158"/>
      <c r="Q495" s="1158"/>
      <c r="R495" s="1158"/>
      <c r="S495" s="1158"/>
      <c r="T495" s="1158"/>
      <c r="U495" s="1158"/>
      <c r="V495" s="1158"/>
      <c r="W495" s="1158"/>
      <c r="X495" s="1158"/>
      <c r="Y495" s="1158"/>
      <c r="Z495" s="1158"/>
      <c r="AA495" s="1158"/>
    </row>
    <row r="496">
      <c r="A496" s="1158"/>
      <c r="B496" s="1158"/>
      <c r="C496" s="1158"/>
      <c r="D496" s="1158"/>
      <c r="E496" s="1158"/>
      <c r="F496" s="1158"/>
      <c r="G496" s="1158"/>
      <c r="H496" s="1158"/>
      <c r="I496" s="1158"/>
      <c r="J496" s="1158"/>
      <c r="K496" s="1158"/>
      <c r="L496" s="1158"/>
      <c r="M496" s="1158"/>
      <c r="N496" s="1158"/>
      <c r="O496" s="1158"/>
      <c r="P496" s="1158"/>
      <c r="Q496" s="1158"/>
      <c r="R496" s="1158"/>
      <c r="S496" s="1158"/>
      <c r="T496" s="1158"/>
      <c r="U496" s="1158"/>
      <c r="V496" s="1158"/>
      <c r="W496" s="1158"/>
      <c r="X496" s="1158"/>
      <c r="Y496" s="1158"/>
      <c r="Z496" s="1158"/>
      <c r="AA496" s="1158"/>
    </row>
    <row r="497">
      <c r="A497" s="1158"/>
      <c r="B497" s="1158"/>
      <c r="C497" s="1158"/>
      <c r="D497" s="1158"/>
      <c r="E497" s="1158"/>
      <c r="F497" s="1158"/>
      <c r="G497" s="1158"/>
      <c r="H497" s="1158"/>
      <c r="I497" s="1158"/>
      <c r="J497" s="1158"/>
      <c r="K497" s="1158"/>
      <c r="L497" s="1158"/>
      <c r="M497" s="1158"/>
      <c r="N497" s="1158"/>
      <c r="O497" s="1158"/>
      <c r="P497" s="1158"/>
      <c r="Q497" s="1158"/>
      <c r="R497" s="1158"/>
      <c r="S497" s="1158"/>
      <c r="T497" s="1158"/>
      <c r="U497" s="1158"/>
      <c r="V497" s="1158"/>
      <c r="W497" s="1158"/>
      <c r="X497" s="1158"/>
      <c r="Y497" s="1158"/>
      <c r="Z497" s="1158"/>
      <c r="AA497" s="1158"/>
    </row>
    <row r="498">
      <c r="A498" s="1158"/>
      <c r="B498" s="1158"/>
      <c r="C498" s="1158"/>
      <c r="D498" s="1158"/>
      <c r="E498" s="1158"/>
      <c r="F498" s="1158"/>
      <c r="G498" s="1158"/>
      <c r="H498" s="1158"/>
      <c r="I498" s="1158"/>
      <c r="J498" s="1158"/>
      <c r="K498" s="1158"/>
      <c r="L498" s="1158"/>
      <c r="M498" s="1158"/>
      <c r="N498" s="1158"/>
      <c r="O498" s="1158"/>
      <c r="P498" s="1158"/>
      <c r="Q498" s="1158"/>
      <c r="R498" s="1158"/>
      <c r="S498" s="1158"/>
      <c r="T498" s="1158"/>
      <c r="U498" s="1158"/>
      <c r="V498" s="1158"/>
      <c r="W498" s="1158"/>
      <c r="X498" s="1158"/>
      <c r="Y498" s="1158"/>
      <c r="Z498" s="1158"/>
      <c r="AA498" s="1158"/>
    </row>
    <row r="499">
      <c r="A499" s="1158"/>
      <c r="B499" s="1158"/>
      <c r="C499" s="1158"/>
      <c r="D499" s="1158"/>
      <c r="E499" s="1158"/>
      <c r="F499" s="1158"/>
      <c r="G499" s="1158"/>
      <c r="H499" s="1158"/>
      <c r="I499" s="1158"/>
      <c r="J499" s="1158"/>
      <c r="K499" s="1158"/>
      <c r="L499" s="1158"/>
      <c r="M499" s="1158"/>
      <c r="N499" s="1158"/>
      <c r="O499" s="1158"/>
      <c r="P499" s="1158"/>
      <c r="Q499" s="1158"/>
      <c r="R499" s="1158"/>
      <c r="S499" s="1158"/>
      <c r="T499" s="1158"/>
      <c r="U499" s="1158"/>
      <c r="V499" s="1158"/>
      <c r="W499" s="1158"/>
      <c r="X499" s="1158"/>
      <c r="Y499" s="1158"/>
      <c r="Z499" s="1158"/>
      <c r="AA499" s="1158"/>
    </row>
    <row r="500">
      <c r="A500" s="1158"/>
      <c r="B500" s="1158"/>
      <c r="C500" s="1158"/>
      <c r="D500" s="1158"/>
      <c r="E500" s="1158"/>
      <c r="F500" s="1158"/>
      <c r="G500" s="1158"/>
      <c r="H500" s="1158"/>
      <c r="I500" s="1158"/>
      <c r="J500" s="1158"/>
      <c r="K500" s="1158"/>
      <c r="L500" s="1158"/>
      <c r="M500" s="1158"/>
      <c r="N500" s="1158"/>
      <c r="O500" s="1158"/>
      <c r="P500" s="1158"/>
      <c r="Q500" s="1158"/>
      <c r="R500" s="1158"/>
      <c r="S500" s="1158"/>
      <c r="T500" s="1158"/>
      <c r="U500" s="1158"/>
      <c r="V500" s="1158"/>
      <c r="W500" s="1158"/>
      <c r="X500" s="1158"/>
      <c r="Y500" s="1158"/>
      <c r="Z500" s="1158"/>
      <c r="AA500" s="1158"/>
    </row>
    <row r="501">
      <c r="A501" s="1158"/>
      <c r="B501" s="1158"/>
      <c r="C501" s="1158"/>
      <c r="D501" s="1158"/>
      <c r="E501" s="1158"/>
      <c r="F501" s="1158"/>
      <c r="G501" s="1158"/>
      <c r="H501" s="1158"/>
      <c r="I501" s="1158"/>
      <c r="J501" s="1158"/>
      <c r="K501" s="1158"/>
      <c r="L501" s="1158"/>
      <c r="M501" s="1158"/>
      <c r="N501" s="1158"/>
      <c r="O501" s="1158"/>
      <c r="P501" s="1158"/>
      <c r="Q501" s="1158"/>
      <c r="R501" s="1158"/>
      <c r="S501" s="1158"/>
      <c r="T501" s="1158"/>
      <c r="U501" s="1158"/>
      <c r="V501" s="1158"/>
      <c r="W501" s="1158"/>
      <c r="X501" s="1158"/>
      <c r="Y501" s="1158"/>
      <c r="Z501" s="1158"/>
      <c r="AA501" s="1158"/>
    </row>
    <row r="502">
      <c r="A502" s="1158"/>
      <c r="B502" s="1158"/>
      <c r="C502" s="1158"/>
      <c r="D502" s="1158"/>
      <c r="E502" s="1158"/>
      <c r="F502" s="1158"/>
      <c r="G502" s="1158"/>
      <c r="H502" s="1158"/>
      <c r="I502" s="1158"/>
      <c r="J502" s="1158"/>
      <c r="K502" s="1158"/>
      <c r="L502" s="1158"/>
      <c r="M502" s="1158"/>
      <c r="N502" s="1158"/>
      <c r="O502" s="1158"/>
      <c r="P502" s="1158"/>
      <c r="Q502" s="1158"/>
      <c r="R502" s="1158"/>
      <c r="S502" s="1158"/>
      <c r="T502" s="1158"/>
      <c r="U502" s="1158"/>
      <c r="V502" s="1158"/>
      <c r="W502" s="1158"/>
      <c r="X502" s="1158"/>
      <c r="Y502" s="1158"/>
      <c r="Z502" s="1158"/>
      <c r="AA502" s="1158"/>
    </row>
    <row r="503">
      <c r="A503" s="1158"/>
      <c r="B503" s="1158"/>
      <c r="C503" s="1158"/>
      <c r="D503" s="1158"/>
      <c r="E503" s="1158"/>
      <c r="F503" s="1158"/>
      <c r="G503" s="1158"/>
      <c r="H503" s="1158"/>
      <c r="I503" s="1158"/>
      <c r="J503" s="1158"/>
      <c r="K503" s="1158"/>
      <c r="L503" s="1158"/>
      <c r="M503" s="1158"/>
      <c r="N503" s="1158"/>
      <c r="O503" s="1158"/>
      <c r="P503" s="1158"/>
      <c r="Q503" s="1158"/>
      <c r="R503" s="1158"/>
      <c r="S503" s="1158"/>
      <c r="T503" s="1158"/>
      <c r="U503" s="1158"/>
      <c r="V503" s="1158"/>
      <c r="W503" s="1158"/>
      <c r="X503" s="1158"/>
      <c r="Y503" s="1158"/>
      <c r="Z503" s="1158"/>
      <c r="AA503" s="1158"/>
    </row>
    <row r="504">
      <c r="A504" s="1158"/>
      <c r="B504" s="1158"/>
      <c r="C504" s="1158"/>
      <c r="D504" s="1158"/>
      <c r="E504" s="1158"/>
      <c r="F504" s="1158"/>
      <c r="G504" s="1158"/>
      <c r="H504" s="1158"/>
      <c r="I504" s="1158"/>
      <c r="J504" s="1158"/>
      <c r="K504" s="1158"/>
      <c r="L504" s="1158"/>
      <c r="M504" s="1158"/>
      <c r="N504" s="1158"/>
      <c r="O504" s="1158"/>
      <c r="P504" s="1158"/>
      <c r="Q504" s="1158"/>
      <c r="R504" s="1158"/>
      <c r="S504" s="1158"/>
      <c r="T504" s="1158"/>
      <c r="U504" s="1158"/>
      <c r="V504" s="1158"/>
      <c r="W504" s="1158"/>
      <c r="X504" s="1158"/>
      <c r="Y504" s="1158"/>
      <c r="Z504" s="1158"/>
      <c r="AA504" s="1158"/>
    </row>
    <row r="505">
      <c r="A505" s="1158"/>
      <c r="B505" s="1158"/>
      <c r="C505" s="1158"/>
      <c r="D505" s="1158"/>
      <c r="E505" s="1158"/>
      <c r="F505" s="1158"/>
      <c r="G505" s="1158"/>
      <c r="H505" s="1158"/>
      <c r="I505" s="1158"/>
      <c r="J505" s="1158"/>
      <c r="K505" s="1158"/>
      <c r="L505" s="1158"/>
      <c r="M505" s="1158"/>
      <c r="N505" s="1158"/>
      <c r="O505" s="1158"/>
      <c r="P505" s="1158"/>
      <c r="Q505" s="1158"/>
      <c r="R505" s="1158"/>
      <c r="S505" s="1158"/>
      <c r="T505" s="1158"/>
      <c r="U505" s="1158"/>
      <c r="V505" s="1158"/>
      <c r="W505" s="1158"/>
      <c r="X505" s="1158"/>
      <c r="Y505" s="1158"/>
      <c r="Z505" s="1158"/>
      <c r="AA505" s="1158"/>
    </row>
    <row r="506">
      <c r="A506" s="1158"/>
      <c r="B506" s="1158"/>
      <c r="C506" s="1158"/>
      <c r="D506" s="1158"/>
      <c r="E506" s="1158"/>
      <c r="F506" s="1158"/>
      <c r="G506" s="1158"/>
      <c r="H506" s="1158"/>
      <c r="I506" s="1158"/>
      <c r="J506" s="1158"/>
      <c r="K506" s="1158"/>
      <c r="L506" s="1158"/>
      <c r="M506" s="1158"/>
      <c r="N506" s="1158"/>
      <c r="O506" s="1158"/>
      <c r="P506" s="1158"/>
      <c r="Q506" s="1158"/>
      <c r="R506" s="1158"/>
      <c r="S506" s="1158"/>
      <c r="T506" s="1158"/>
      <c r="U506" s="1158"/>
      <c r="V506" s="1158"/>
      <c r="W506" s="1158"/>
      <c r="X506" s="1158"/>
      <c r="Y506" s="1158"/>
      <c r="Z506" s="1158"/>
      <c r="AA506" s="1158"/>
    </row>
    <row r="507">
      <c r="A507" s="1158"/>
      <c r="B507" s="1158"/>
      <c r="C507" s="1158"/>
      <c r="D507" s="1158"/>
      <c r="E507" s="1158"/>
      <c r="F507" s="1158"/>
      <c r="G507" s="1158"/>
      <c r="H507" s="1158"/>
      <c r="I507" s="1158"/>
      <c r="J507" s="1158"/>
      <c r="K507" s="1158"/>
      <c r="L507" s="1158"/>
      <c r="M507" s="1158"/>
      <c r="N507" s="1158"/>
      <c r="O507" s="1158"/>
      <c r="P507" s="1158"/>
      <c r="Q507" s="1158"/>
      <c r="R507" s="1158"/>
      <c r="S507" s="1158"/>
      <c r="T507" s="1158"/>
      <c r="U507" s="1158"/>
      <c r="V507" s="1158"/>
      <c r="W507" s="1158"/>
      <c r="X507" s="1158"/>
      <c r="Y507" s="1158"/>
      <c r="Z507" s="1158"/>
      <c r="AA507" s="1158"/>
    </row>
    <row r="508">
      <c r="A508" s="1158"/>
      <c r="B508" s="1158"/>
      <c r="C508" s="1158"/>
      <c r="D508" s="1158"/>
      <c r="E508" s="1158"/>
      <c r="F508" s="1158"/>
      <c r="G508" s="1158"/>
      <c r="H508" s="1158"/>
      <c r="I508" s="1158"/>
      <c r="J508" s="1158"/>
      <c r="K508" s="1158"/>
      <c r="L508" s="1158"/>
      <c r="M508" s="1158"/>
      <c r="N508" s="1158"/>
      <c r="O508" s="1158"/>
      <c r="P508" s="1158"/>
      <c r="Q508" s="1158"/>
      <c r="R508" s="1158"/>
      <c r="S508" s="1158"/>
      <c r="T508" s="1158"/>
      <c r="U508" s="1158"/>
      <c r="V508" s="1158"/>
      <c r="W508" s="1158"/>
      <c r="X508" s="1158"/>
      <c r="Y508" s="1158"/>
      <c r="Z508" s="1158"/>
      <c r="AA508" s="1158"/>
    </row>
    <row r="509">
      <c r="A509" s="1158"/>
      <c r="B509" s="1158"/>
      <c r="C509" s="1158"/>
      <c r="D509" s="1158"/>
      <c r="E509" s="1158"/>
      <c r="F509" s="1158"/>
      <c r="G509" s="1158"/>
      <c r="H509" s="1158"/>
      <c r="I509" s="1158"/>
      <c r="J509" s="1158"/>
      <c r="K509" s="1158"/>
      <c r="L509" s="1158"/>
      <c r="M509" s="1158"/>
      <c r="N509" s="1158"/>
      <c r="O509" s="1158"/>
      <c r="P509" s="1158"/>
      <c r="Q509" s="1158"/>
      <c r="R509" s="1158"/>
      <c r="S509" s="1158"/>
      <c r="T509" s="1158"/>
      <c r="U509" s="1158"/>
      <c r="V509" s="1158"/>
      <c r="W509" s="1158"/>
      <c r="X509" s="1158"/>
      <c r="Y509" s="1158"/>
      <c r="Z509" s="1158"/>
      <c r="AA509" s="1158"/>
    </row>
    <row r="510">
      <c r="A510" s="1158"/>
      <c r="B510" s="1158"/>
      <c r="C510" s="1158"/>
      <c r="D510" s="1158"/>
      <c r="E510" s="1158"/>
      <c r="F510" s="1158"/>
      <c r="G510" s="1158"/>
      <c r="H510" s="1158"/>
      <c r="I510" s="1158"/>
      <c r="J510" s="1158"/>
      <c r="K510" s="1158"/>
      <c r="L510" s="1158"/>
      <c r="M510" s="1158"/>
      <c r="N510" s="1158"/>
      <c r="O510" s="1158"/>
      <c r="P510" s="1158"/>
      <c r="Q510" s="1158"/>
      <c r="R510" s="1158"/>
      <c r="S510" s="1158"/>
      <c r="T510" s="1158"/>
      <c r="U510" s="1158"/>
      <c r="V510" s="1158"/>
      <c r="W510" s="1158"/>
      <c r="X510" s="1158"/>
      <c r="Y510" s="1158"/>
      <c r="Z510" s="1158"/>
      <c r="AA510" s="1158"/>
    </row>
    <row r="511">
      <c r="A511" s="1158"/>
      <c r="B511" s="1158"/>
      <c r="C511" s="1158"/>
      <c r="D511" s="1158"/>
      <c r="E511" s="1158"/>
      <c r="F511" s="1158"/>
      <c r="G511" s="1158"/>
      <c r="H511" s="1158"/>
      <c r="I511" s="1158"/>
      <c r="J511" s="1158"/>
      <c r="K511" s="1158"/>
      <c r="L511" s="1158"/>
      <c r="M511" s="1158"/>
      <c r="N511" s="1158"/>
      <c r="O511" s="1158"/>
      <c r="P511" s="1158"/>
      <c r="Q511" s="1158"/>
      <c r="R511" s="1158"/>
      <c r="S511" s="1158"/>
      <c r="T511" s="1158"/>
      <c r="U511" s="1158"/>
      <c r="V511" s="1158"/>
      <c r="W511" s="1158"/>
      <c r="X511" s="1158"/>
      <c r="Y511" s="1158"/>
      <c r="Z511" s="1158"/>
      <c r="AA511" s="1158"/>
    </row>
    <row r="512">
      <c r="A512" s="1158"/>
      <c r="B512" s="1158"/>
      <c r="C512" s="1158"/>
      <c r="D512" s="1158"/>
      <c r="E512" s="1158"/>
      <c r="F512" s="1158"/>
      <c r="G512" s="1158"/>
      <c r="H512" s="1158"/>
      <c r="I512" s="1158"/>
      <c r="J512" s="1158"/>
      <c r="K512" s="1158"/>
      <c r="L512" s="1158"/>
      <c r="M512" s="1158"/>
      <c r="N512" s="1158"/>
      <c r="O512" s="1158"/>
      <c r="P512" s="1158"/>
      <c r="Q512" s="1158"/>
      <c r="R512" s="1158"/>
      <c r="S512" s="1158"/>
      <c r="T512" s="1158"/>
      <c r="U512" s="1158"/>
      <c r="V512" s="1158"/>
      <c r="W512" s="1158"/>
      <c r="X512" s="1158"/>
      <c r="Y512" s="1158"/>
      <c r="Z512" s="1158"/>
      <c r="AA512" s="1158"/>
    </row>
    <row r="513">
      <c r="A513" s="1158"/>
      <c r="B513" s="1158"/>
      <c r="C513" s="1158"/>
      <c r="D513" s="1158"/>
      <c r="E513" s="1158"/>
      <c r="F513" s="1158"/>
      <c r="G513" s="1158"/>
      <c r="H513" s="1158"/>
      <c r="I513" s="1158"/>
      <c r="J513" s="1158"/>
      <c r="K513" s="1158"/>
      <c r="L513" s="1158"/>
      <c r="M513" s="1158"/>
      <c r="N513" s="1158"/>
      <c r="O513" s="1158"/>
      <c r="P513" s="1158"/>
      <c r="Q513" s="1158"/>
      <c r="R513" s="1158"/>
      <c r="S513" s="1158"/>
      <c r="T513" s="1158"/>
      <c r="U513" s="1158"/>
      <c r="V513" s="1158"/>
      <c r="W513" s="1158"/>
      <c r="X513" s="1158"/>
      <c r="Y513" s="1158"/>
      <c r="Z513" s="1158"/>
      <c r="AA513" s="1158"/>
    </row>
    <row r="514">
      <c r="A514" s="1158"/>
      <c r="B514" s="1158"/>
      <c r="C514" s="1158"/>
      <c r="D514" s="1158"/>
      <c r="E514" s="1158"/>
      <c r="F514" s="1158"/>
      <c r="G514" s="1158"/>
      <c r="H514" s="1158"/>
      <c r="I514" s="1158"/>
      <c r="J514" s="1158"/>
      <c r="K514" s="1158"/>
      <c r="L514" s="1158"/>
      <c r="M514" s="1158"/>
      <c r="N514" s="1158"/>
      <c r="O514" s="1158"/>
      <c r="P514" s="1158"/>
      <c r="Q514" s="1158"/>
      <c r="R514" s="1158"/>
      <c r="S514" s="1158"/>
      <c r="T514" s="1158"/>
      <c r="U514" s="1158"/>
      <c r="V514" s="1158"/>
      <c r="W514" s="1158"/>
      <c r="X514" s="1158"/>
      <c r="Y514" s="1158"/>
      <c r="Z514" s="1158"/>
      <c r="AA514" s="1158"/>
    </row>
    <row r="515">
      <c r="A515" s="1158"/>
      <c r="B515" s="1158"/>
      <c r="C515" s="1158"/>
      <c r="D515" s="1158"/>
      <c r="E515" s="1158"/>
      <c r="F515" s="1158"/>
      <c r="G515" s="1158"/>
      <c r="H515" s="1158"/>
      <c r="I515" s="1158"/>
      <c r="J515" s="1158"/>
      <c r="K515" s="1158"/>
      <c r="L515" s="1158"/>
      <c r="M515" s="1158"/>
      <c r="N515" s="1158"/>
      <c r="O515" s="1158"/>
      <c r="P515" s="1158"/>
      <c r="Q515" s="1158"/>
      <c r="R515" s="1158"/>
      <c r="S515" s="1158"/>
      <c r="T515" s="1158"/>
      <c r="U515" s="1158"/>
      <c r="V515" s="1158"/>
      <c r="W515" s="1158"/>
      <c r="X515" s="1158"/>
      <c r="Y515" s="1158"/>
      <c r="Z515" s="1158"/>
      <c r="AA515" s="1158"/>
    </row>
    <row r="516">
      <c r="A516" s="1158"/>
      <c r="B516" s="1158"/>
      <c r="C516" s="1158"/>
      <c r="D516" s="1158"/>
      <c r="E516" s="1158"/>
      <c r="F516" s="1158"/>
      <c r="G516" s="1158"/>
      <c r="H516" s="1158"/>
      <c r="I516" s="1158"/>
      <c r="J516" s="1158"/>
      <c r="K516" s="1158"/>
      <c r="L516" s="1158"/>
      <c r="M516" s="1158"/>
      <c r="N516" s="1158"/>
      <c r="O516" s="1158"/>
      <c r="P516" s="1158"/>
      <c r="Q516" s="1158"/>
      <c r="R516" s="1158"/>
      <c r="S516" s="1158"/>
      <c r="T516" s="1158"/>
      <c r="U516" s="1158"/>
      <c r="V516" s="1158"/>
      <c r="W516" s="1158"/>
      <c r="X516" s="1158"/>
      <c r="Y516" s="1158"/>
      <c r="Z516" s="1158"/>
      <c r="AA516" s="1158"/>
    </row>
    <row r="517">
      <c r="A517" s="1158"/>
      <c r="B517" s="1158"/>
      <c r="C517" s="1158"/>
      <c r="D517" s="1158"/>
      <c r="E517" s="1158"/>
      <c r="F517" s="1158"/>
      <c r="G517" s="1158"/>
      <c r="H517" s="1158"/>
      <c r="I517" s="1158"/>
      <c r="J517" s="1158"/>
      <c r="K517" s="1158"/>
      <c r="L517" s="1158"/>
      <c r="M517" s="1158"/>
      <c r="N517" s="1158"/>
      <c r="O517" s="1158"/>
      <c r="P517" s="1158"/>
      <c r="Q517" s="1158"/>
      <c r="R517" s="1158"/>
      <c r="S517" s="1158"/>
      <c r="T517" s="1158"/>
      <c r="U517" s="1158"/>
      <c r="V517" s="1158"/>
      <c r="W517" s="1158"/>
      <c r="X517" s="1158"/>
      <c r="Y517" s="1158"/>
      <c r="Z517" s="1158"/>
      <c r="AA517" s="1158"/>
    </row>
    <row r="518">
      <c r="A518" s="1158"/>
      <c r="B518" s="1158"/>
      <c r="C518" s="1158"/>
      <c r="D518" s="1158"/>
      <c r="E518" s="1158"/>
      <c r="F518" s="1158"/>
      <c r="G518" s="1158"/>
      <c r="H518" s="1158"/>
      <c r="I518" s="1158"/>
      <c r="J518" s="1158"/>
      <c r="K518" s="1158"/>
      <c r="L518" s="1158"/>
      <c r="M518" s="1158"/>
      <c r="N518" s="1158"/>
      <c r="O518" s="1158"/>
      <c r="P518" s="1158"/>
      <c r="Q518" s="1158"/>
      <c r="R518" s="1158"/>
      <c r="S518" s="1158"/>
      <c r="T518" s="1158"/>
      <c r="U518" s="1158"/>
      <c r="V518" s="1158"/>
      <c r="W518" s="1158"/>
      <c r="X518" s="1158"/>
      <c r="Y518" s="1158"/>
      <c r="Z518" s="1158"/>
      <c r="AA518" s="1158"/>
    </row>
    <row r="519">
      <c r="A519" s="1158"/>
      <c r="B519" s="1158"/>
      <c r="C519" s="1158"/>
      <c r="D519" s="1158"/>
      <c r="E519" s="1158"/>
      <c r="F519" s="1158"/>
      <c r="G519" s="1158"/>
      <c r="H519" s="1158"/>
      <c r="I519" s="1158"/>
      <c r="J519" s="1158"/>
      <c r="K519" s="1158"/>
      <c r="L519" s="1158"/>
      <c r="M519" s="1158"/>
      <c r="N519" s="1158"/>
      <c r="O519" s="1158"/>
      <c r="P519" s="1158"/>
      <c r="Q519" s="1158"/>
      <c r="R519" s="1158"/>
      <c r="S519" s="1158"/>
      <c r="T519" s="1158"/>
      <c r="U519" s="1158"/>
      <c r="V519" s="1158"/>
      <c r="W519" s="1158"/>
      <c r="X519" s="1158"/>
      <c r="Y519" s="1158"/>
      <c r="Z519" s="1158"/>
      <c r="AA519" s="1158"/>
    </row>
    <row r="520">
      <c r="A520" s="1158"/>
      <c r="B520" s="1158"/>
      <c r="C520" s="1158"/>
      <c r="D520" s="1158"/>
      <c r="E520" s="1158"/>
      <c r="F520" s="1158"/>
      <c r="G520" s="1158"/>
      <c r="H520" s="1158"/>
      <c r="I520" s="1158"/>
      <c r="J520" s="1158"/>
      <c r="K520" s="1158"/>
      <c r="L520" s="1158"/>
      <c r="M520" s="1158"/>
      <c r="N520" s="1158"/>
      <c r="O520" s="1158"/>
      <c r="P520" s="1158"/>
      <c r="Q520" s="1158"/>
      <c r="R520" s="1158"/>
      <c r="S520" s="1158"/>
      <c r="T520" s="1158"/>
      <c r="U520" s="1158"/>
      <c r="V520" s="1158"/>
      <c r="W520" s="1158"/>
      <c r="X520" s="1158"/>
      <c r="Y520" s="1158"/>
      <c r="Z520" s="1158"/>
      <c r="AA520" s="1158"/>
    </row>
    <row r="521">
      <c r="A521" s="1158"/>
      <c r="B521" s="1158"/>
      <c r="C521" s="1158"/>
      <c r="D521" s="1158"/>
      <c r="E521" s="1158"/>
      <c r="F521" s="1158"/>
      <c r="G521" s="1158"/>
      <c r="H521" s="1158"/>
      <c r="I521" s="1158"/>
      <c r="J521" s="1158"/>
      <c r="K521" s="1158"/>
      <c r="L521" s="1158"/>
      <c r="M521" s="1158"/>
      <c r="N521" s="1158"/>
      <c r="O521" s="1158"/>
      <c r="P521" s="1158"/>
      <c r="Q521" s="1158"/>
      <c r="R521" s="1158"/>
      <c r="S521" s="1158"/>
      <c r="T521" s="1158"/>
      <c r="U521" s="1158"/>
      <c r="V521" s="1158"/>
      <c r="W521" s="1158"/>
      <c r="X521" s="1158"/>
      <c r="Y521" s="1158"/>
      <c r="Z521" s="1158"/>
      <c r="AA521" s="1158"/>
    </row>
    <row r="522">
      <c r="A522" s="1158"/>
      <c r="B522" s="1158"/>
      <c r="C522" s="1158"/>
      <c r="D522" s="1158"/>
      <c r="E522" s="1158"/>
      <c r="F522" s="1158"/>
      <c r="G522" s="1158"/>
      <c r="H522" s="1158"/>
      <c r="I522" s="1158"/>
      <c r="J522" s="1158"/>
      <c r="K522" s="1158"/>
      <c r="L522" s="1158"/>
      <c r="M522" s="1158"/>
      <c r="N522" s="1158"/>
      <c r="O522" s="1158"/>
      <c r="P522" s="1158"/>
      <c r="Q522" s="1158"/>
      <c r="R522" s="1158"/>
      <c r="S522" s="1158"/>
      <c r="T522" s="1158"/>
      <c r="U522" s="1158"/>
      <c r="V522" s="1158"/>
      <c r="W522" s="1158"/>
      <c r="X522" s="1158"/>
      <c r="Y522" s="1158"/>
      <c r="Z522" s="1158"/>
      <c r="AA522" s="1158"/>
    </row>
    <row r="523">
      <c r="A523" s="1158"/>
      <c r="B523" s="1158"/>
      <c r="C523" s="1158"/>
      <c r="D523" s="1158"/>
      <c r="E523" s="1158"/>
      <c r="F523" s="1158"/>
      <c r="G523" s="1158"/>
      <c r="H523" s="1158"/>
      <c r="I523" s="1158"/>
      <c r="J523" s="1158"/>
      <c r="K523" s="1158"/>
      <c r="L523" s="1158"/>
      <c r="M523" s="1158"/>
      <c r="N523" s="1158"/>
      <c r="O523" s="1158"/>
      <c r="P523" s="1158"/>
      <c r="Q523" s="1158"/>
      <c r="R523" s="1158"/>
      <c r="S523" s="1158"/>
      <c r="T523" s="1158"/>
      <c r="U523" s="1158"/>
      <c r="V523" s="1158"/>
      <c r="W523" s="1158"/>
      <c r="X523" s="1158"/>
      <c r="Y523" s="1158"/>
      <c r="Z523" s="1158"/>
      <c r="AA523" s="1158"/>
    </row>
    <row r="524">
      <c r="A524" s="1158"/>
      <c r="B524" s="1158"/>
      <c r="C524" s="1158"/>
      <c r="D524" s="1158"/>
      <c r="E524" s="1158"/>
      <c r="F524" s="1158"/>
      <c r="G524" s="1158"/>
      <c r="H524" s="1158"/>
      <c r="I524" s="1158"/>
      <c r="J524" s="1158"/>
      <c r="K524" s="1158"/>
      <c r="L524" s="1158"/>
      <c r="M524" s="1158"/>
      <c r="N524" s="1158"/>
      <c r="O524" s="1158"/>
      <c r="P524" s="1158"/>
      <c r="Q524" s="1158"/>
      <c r="R524" s="1158"/>
      <c r="S524" s="1158"/>
      <c r="T524" s="1158"/>
      <c r="U524" s="1158"/>
      <c r="V524" s="1158"/>
      <c r="W524" s="1158"/>
      <c r="X524" s="1158"/>
      <c r="Y524" s="1158"/>
      <c r="Z524" s="1158"/>
      <c r="AA524" s="1158"/>
    </row>
    <row r="525">
      <c r="A525" s="1158"/>
      <c r="B525" s="1158"/>
      <c r="C525" s="1158"/>
      <c r="D525" s="1158"/>
      <c r="E525" s="1158"/>
      <c r="F525" s="1158"/>
      <c r="G525" s="1158"/>
      <c r="H525" s="1158"/>
      <c r="I525" s="1158"/>
      <c r="J525" s="1158"/>
      <c r="K525" s="1158"/>
      <c r="L525" s="1158"/>
      <c r="M525" s="1158"/>
      <c r="N525" s="1158"/>
      <c r="O525" s="1158"/>
      <c r="P525" s="1158"/>
      <c r="Q525" s="1158"/>
      <c r="R525" s="1158"/>
      <c r="S525" s="1158"/>
      <c r="T525" s="1158"/>
      <c r="U525" s="1158"/>
      <c r="V525" s="1158"/>
      <c r="W525" s="1158"/>
      <c r="X525" s="1158"/>
      <c r="Y525" s="1158"/>
      <c r="Z525" s="1158"/>
      <c r="AA525" s="1158"/>
    </row>
    <row r="526">
      <c r="A526" s="1158"/>
      <c r="B526" s="1158"/>
      <c r="C526" s="1158"/>
      <c r="D526" s="1158"/>
      <c r="E526" s="1158"/>
      <c r="F526" s="1158"/>
      <c r="G526" s="1158"/>
      <c r="H526" s="1158"/>
      <c r="I526" s="1158"/>
      <c r="J526" s="1158"/>
      <c r="K526" s="1158"/>
      <c r="L526" s="1158"/>
      <c r="M526" s="1158"/>
      <c r="N526" s="1158"/>
      <c r="O526" s="1158"/>
      <c r="P526" s="1158"/>
      <c r="Q526" s="1158"/>
      <c r="R526" s="1158"/>
      <c r="S526" s="1158"/>
      <c r="T526" s="1158"/>
      <c r="U526" s="1158"/>
      <c r="V526" s="1158"/>
      <c r="W526" s="1158"/>
      <c r="X526" s="1158"/>
      <c r="Y526" s="1158"/>
      <c r="Z526" s="1158"/>
      <c r="AA526" s="1158"/>
    </row>
    <row r="527">
      <c r="A527" s="1158"/>
      <c r="B527" s="1158"/>
      <c r="C527" s="1158"/>
      <c r="D527" s="1158"/>
      <c r="E527" s="1158"/>
      <c r="F527" s="1158"/>
      <c r="G527" s="1158"/>
      <c r="H527" s="1158"/>
      <c r="I527" s="1158"/>
      <c r="J527" s="1158"/>
      <c r="K527" s="1158"/>
      <c r="L527" s="1158"/>
      <c r="M527" s="1158"/>
      <c r="N527" s="1158"/>
      <c r="O527" s="1158"/>
      <c r="P527" s="1158"/>
      <c r="Q527" s="1158"/>
      <c r="R527" s="1158"/>
      <c r="S527" s="1158"/>
      <c r="T527" s="1158"/>
      <c r="U527" s="1158"/>
      <c r="V527" s="1158"/>
      <c r="W527" s="1158"/>
      <c r="X527" s="1158"/>
      <c r="Y527" s="1158"/>
      <c r="Z527" s="1158"/>
      <c r="AA527" s="1158"/>
    </row>
    <row r="528">
      <c r="A528" s="1158"/>
      <c r="B528" s="1158"/>
      <c r="C528" s="1158"/>
      <c r="D528" s="1158"/>
      <c r="E528" s="1158"/>
      <c r="F528" s="1158"/>
      <c r="G528" s="1158"/>
      <c r="H528" s="1158"/>
      <c r="I528" s="1158"/>
      <c r="J528" s="1158"/>
      <c r="K528" s="1158"/>
      <c r="L528" s="1158"/>
      <c r="M528" s="1158"/>
      <c r="N528" s="1158"/>
      <c r="O528" s="1158"/>
      <c r="P528" s="1158"/>
      <c r="Q528" s="1158"/>
      <c r="R528" s="1158"/>
      <c r="S528" s="1158"/>
      <c r="T528" s="1158"/>
      <c r="U528" s="1158"/>
      <c r="V528" s="1158"/>
      <c r="W528" s="1158"/>
      <c r="X528" s="1158"/>
      <c r="Y528" s="1158"/>
      <c r="Z528" s="1158"/>
      <c r="AA528" s="1158"/>
    </row>
    <row r="529">
      <c r="A529" s="1158"/>
      <c r="B529" s="1158"/>
      <c r="C529" s="1158"/>
      <c r="D529" s="1158"/>
      <c r="E529" s="1158"/>
      <c r="F529" s="1158"/>
      <c r="G529" s="1158"/>
      <c r="H529" s="1158"/>
      <c r="I529" s="1158"/>
      <c r="J529" s="1158"/>
      <c r="K529" s="1158"/>
      <c r="L529" s="1158"/>
      <c r="M529" s="1158"/>
      <c r="N529" s="1158"/>
      <c r="O529" s="1158"/>
      <c r="P529" s="1158"/>
      <c r="Q529" s="1158"/>
      <c r="R529" s="1158"/>
      <c r="S529" s="1158"/>
      <c r="T529" s="1158"/>
      <c r="U529" s="1158"/>
      <c r="V529" s="1158"/>
      <c r="W529" s="1158"/>
      <c r="X529" s="1158"/>
      <c r="Y529" s="1158"/>
      <c r="Z529" s="1158"/>
      <c r="AA529" s="1158"/>
    </row>
    <row r="530">
      <c r="A530" s="1158"/>
      <c r="B530" s="1158"/>
      <c r="C530" s="1158"/>
      <c r="D530" s="1158"/>
      <c r="E530" s="1158"/>
      <c r="F530" s="1158"/>
      <c r="G530" s="1158"/>
      <c r="H530" s="1158"/>
      <c r="I530" s="1158"/>
      <c r="J530" s="1158"/>
      <c r="K530" s="1158"/>
      <c r="L530" s="1158"/>
      <c r="M530" s="1158"/>
      <c r="N530" s="1158"/>
      <c r="O530" s="1158"/>
      <c r="P530" s="1158"/>
      <c r="Q530" s="1158"/>
      <c r="R530" s="1158"/>
      <c r="S530" s="1158"/>
      <c r="T530" s="1158"/>
      <c r="U530" s="1158"/>
      <c r="V530" s="1158"/>
      <c r="W530" s="1158"/>
      <c r="X530" s="1158"/>
      <c r="Y530" s="1158"/>
      <c r="Z530" s="1158"/>
      <c r="AA530" s="1158"/>
    </row>
    <row r="531">
      <c r="A531" s="1158"/>
      <c r="B531" s="1158"/>
      <c r="C531" s="1158"/>
      <c r="D531" s="1158"/>
      <c r="E531" s="1158"/>
      <c r="F531" s="1158"/>
      <c r="G531" s="1158"/>
      <c r="H531" s="1158"/>
      <c r="I531" s="1158"/>
      <c r="J531" s="1158"/>
      <c r="K531" s="1158"/>
      <c r="L531" s="1158"/>
      <c r="M531" s="1158"/>
      <c r="N531" s="1158"/>
      <c r="O531" s="1158"/>
      <c r="P531" s="1158"/>
      <c r="Q531" s="1158"/>
      <c r="R531" s="1158"/>
      <c r="S531" s="1158"/>
      <c r="T531" s="1158"/>
      <c r="U531" s="1158"/>
      <c r="V531" s="1158"/>
      <c r="W531" s="1158"/>
      <c r="X531" s="1158"/>
      <c r="Y531" s="1158"/>
      <c r="Z531" s="1158"/>
      <c r="AA531" s="1158"/>
    </row>
    <row r="532">
      <c r="A532" s="1158"/>
      <c r="B532" s="1158"/>
      <c r="C532" s="1158"/>
      <c r="D532" s="1158"/>
      <c r="E532" s="1158"/>
      <c r="F532" s="1158"/>
      <c r="G532" s="1158"/>
      <c r="H532" s="1158"/>
      <c r="I532" s="1158"/>
      <c r="J532" s="1158"/>
      <c r="K532" s="1158"/>
      <c r="L532" s="1158"/>
      <c r="M532" s="1158"/>
      <c r="N532" s="1158"/>
      <c r="O532" s="1158"/>
      <c r="P532" s="1158"/>
      <c r="Q532" s="1158"/>
      <c r="R532" s="1158"/>
      <c r="S532" s="1158"/>
      <c r="T532" s="1158"/>
      <c r="U532" s="1158"/>
      <c r="V532" s="1158"/>
      <c r="W532" s="1158"/>
      <c r="X532" s="1158"/>
      <c r="Y532" s="1158"/>
      <c r="Z532" s="1158"/>
      <c r="AA532" s="1158"/>
    </row>
    <row r="533">
      <c r="A533" s="1158"/>
      <c r="B533" s="1158"/>
      <c r="C533" s="1158"/>
      <c r="D533" s="1158"/>
      <c r="E533" s="1158"/>
      <c r="F533" s="1158"/>
      <c r="G533" s="1158"/>
      <c r="H533" s="1158"/>
      <c r="I533" s="1158"/>
      <c r="J533" s="1158"/>
      <c r="K533" s="1158"/>
      <c r="L533" s="1158"/>
      <c r="M533" s="1158"/>
      <c r="N533" s="1158"/>
      <c r="O533" s="1158"/>
      <c r="P533" s="1158"/>
      <c r="Q533" s="1158"/>
      <c r="R533" s="1158"/>
      <c r="S533" s="1158"/>
      <c r="T533" s="1158"/>
      <c r="U533" s="1158"/>
      <c r="V533" s="1158"/>
      <c r="W533" s="1158"/>
      <c r="X533" s="1158"/>
      <c r="Y533" s="1158"/>
      <c r="Z533" s="1158"/>
      <c r="AA533" s="1158"/>
    </row>
    <row r="534">
      <c r="A534" s="1158"/>
      <c r="B534" s="1158"/>
      <c r="C534" s="1158"/>
      <c r="D534" s="1158"/>
      <c r="E534" s="1158"/>
      <c r="F534" s="1158"/>
      <c r="G534" s="1158"/>
      <c r="H534" s="1158"/>
      <c r="I534" s="1158"/>
      <c r="J534" s="1158"/>
      <c r="K534" s="1158"/>
      <c r="L534" s="1158"/>
      <c r="M534" s="1158"/>
      <c r="N534" s="1158"/>
      <c r="O534" s="1158"/>
      <c r="P534" s="1158"/>
      <c r="Q534" s="1158"/>
      <c r="R534" s="1158"/>
      <c r="S534" s="1158"/>
      <c r="T534" s="1158"/>
      <c r="U534" s="1158"/>
      <c r="V534" s="1158"/>
      <c r="W534" s="1158"/>
      <c r="X534" s="1158"/>
      <c r="Y534" s="1158"/>
      <c r="Z534" s="1158"/>
      <c r="AA534" s="1158"/>
    </row>
    <row r="535">
      <c r="A535" s="1158"/>
      <c r="B535" s="1158"/>
      <c r="C535" s="1158"/>
      <c r="D535" s="1158"/>
      <c r="E535" s="1158"/>
      <c r="F535" s="1158"/>
      <c r="G535" s="1158"/>
      <c r="H535" s="1158"/>
      <c r="I535" s="1158"/>
      <c r="J535" s="1158"/>
      <c r="K535" s="1158"/>
      <c r="L535" s="1158"/>
      <c r="M535" s="1158"/>
      <c r="N535" s="1158"/>
      <c r="O535" s="1158"/>
      <c r="P535" s="1158"/>
      <c r="Q535" s="1158"/>
      <c r="R535" s="1158"/>
      <c r="S535" s="1158"/>
      <c r="T535" s="1158"/>
      <c r="U535" s="1158"/>
      <c r="V535" s="1158"/>
      <c r="W535" s="1158"/>
      <c r="X535" s="1158"/>
      <c r="Y535" s="1158"/>
      <c r="Z535" s="1158"/>
      <c r="AA535" s="1158"/>
    </row>
    <row r="536">
      <c r="A536" s="1158"/>
      <c r="B536" s="1158"/>
      <c r="C536" s="1158"/>
      <c r="D536" s="1158"/>
      <c r="E536" s="1158"/>
      <c r="F536" s="1158"/>
      <c r="G536" s="1158"/>
      <c r="H536" s="1158"/>
      <c r="I536" s="1158"/>
      <c r="J536" s="1158"/>
      <c r="K536" s="1158"/>
      <c r="L536" s="1158"/>
      <c r="M536" s="1158"/>
      <c r="N536" s="1158"/>
      <c r="O536" s="1158"/>
      <c r="P536" s="1158"/>
      <c r="Q536" s="1158"/>
      <c r="R536" s="1158"/>
      <c r="S536" s="1158"/>
      <c r="T536" s="1158"/>
      <c r="U536" s="1158"/>
      <c r="V536" s="1158"/>
      <c r="W536" s="1158"/>
      <c r="X536" s="1158"/>
      <c r="Y536" s="1158"/>
      <c r="Z536" s="1158"/>
      <c r="AA536" s="1158"/>
    </row>
    <row r="537">
      <c r="A537" s="1158"/>
      <c r="B537" s="1158"/>
      <c r="C537" s="1158"/>
      <c r="D537" s="1158"/>
      <c r="E537" s="1158"/>
      <c r="F537" s="1158"/>
      <c r="G537" s="1158"/>
      <c r="H537" s="1158"/>
      <c r="I537" s="1158"/>
      <c r="J537" s="1158"/>
      <c r="K537" s="1158"/>
      <c r="L537" s="1158"/>
      <c r="M537" s="1158"/>
      <c r="N537" s="1158"/>
      <c r="O537" s="1158"/>
      <c r="P537" s="1158"/>
      <c r="Q537" s="1158"/>
      <c r="R537" s="1158"/>
      <c r="S537" s="1158"/>
      <c r="T537" s="1158"/>
      <c r="U537" s="1158"/>
      <c r="V537" s="1158"/>
      <c r="W537" s="1158"/>
      <c r="X537" s="1158"/>
      <c r="Y537" s="1158"/>
      <c r="Z537" s="1158"/>
      <c r="AA537" s="1158"/>
    </row>
    <row r="538">
      <c r="A538" s="1158"/>
      <c r="B538" s="1158"/>
      <c r="C538" s="1158"/>
      <c r="D538" s="1158"/>
      <c r="E538" s="1158"/>
      <c r="F538" s="1158"/>
      <c r="G538" s="1158"/>
      <c r="H538" s="1158"/>
      <c r="I538" s="1158"/>
      <c r="J538" s="1158"/>
      <c r="K538" s="1158"/>
      <c r="L538" s="1158"/>
      <c r="M538" s="1158"/>
      <c r="N538" s="1158"/>
      <c r="O538" s="1158"/>
      <c r="P538" s="1158"/>
      <c r="Q538" s="1158"/>
      <c r="R538" s="1158"/>
      <c r="S538" s="1158"/>
      <c r="T538" s="1158"/>
      <c r="U538" s="1158"/>
      <c r="V538" s="1158"/>
      <c r="W538" s="1158"/>
      <c r="X538" s="1158"/>
      <c r="Y538" s="1158"/>
      <c r="Z538" s="1158"/>
      <c r="AA538" s="1158"/>
    </row>
    <row r="539">
      <c r="A539" s="1158"/>
      <c r="B539" s="1158"/>
      <c r="C539" s="1158"/>
      <c r="D539" s="1158"/>
      <c r="E539" s="1158"/>
      <c r="F539" s="1158"/>
      <c r="G539" s="1158"/>
      <c r="H539" s="1158"/>
      <c r="I539" s="1158"/>
      <c r="J539" s="1158"/>
      <c r="K539" s="1158"/>
      <c r="L539" s="1158"/>
      <c r="M539" s="1158"/>
      <c r="N539" s="1158"/>
      <c r="O539" s="1158"/>
      <c r="P539" s="1158"/>
      <c r="Q539" s="1158"/>
      <c r="R539" s="1158"/>
      <c r="S539" s="1158"/>
      <c r="T539" s="1158"/>
      <c r="U539" s="1158"/>
      <c r="V539" s="1158"/>
      <c r="W539" s="1158"/>
      <c r="X539" s="1158"/>
      <c r="Y539" s="1158"/>
      <c r="Z539" s="1158"/>
      <c r="AA539" s="1158"/>
    </row>
    <row r="540">
      <c r="A540" s="1158"/>
      <c r="B540" s="1158"/>
      <c r="C540" s="1158"/>
      <c r="D540" s="1158"/>
      <c r="E540" s="1158"/>
      <c r="F540" s="1158"/>
      <c r="G540" s="1158"/>
      <c r="H540" s="1158"/>
      <c r="I540" s="1158"/>
      <c r="J540" s="1158"/>
      <c r="K540" s="1158"/>
      <c r="L540" s="1158"/>
      <c r="M540" s="1158"/>
      <c r="N540" s="1158"/>
      <c r="O540" s="1158"/>
      <c r="P540" s="1158"/>
      <c r="Q540" s="1158"/>
      <c r="R540" s="1158"/>
      <c r="S540" s="1158"/>
      <c r="T540" s="1158"/>
      <c r="U540" s="1158"/>
      <c r="V540" s="1158"/>
      <c r="W540" s="1158"/>
      <c r="X540" s="1158"/>
      <c r="Y540" s="1158"/>
      <c r="Z540" s="1158"/>
      <c r="AA540" s="1158"/>
    </row>
    <row r="541">
      <c r="A541" s="1158"/>
      <c r="B541" s="1158"/>
      <c r="C541" s="1158"/>
      <c r="D541" s="1158"/>
      <c r="E541" s="1158"/>
      <c r="F541" s="1158"/>
      <c r="G541" s="1158"/>
      <c r="H541" s="1158"/>
      <c r="I541" s="1158"/>
      <c r="J541" s="1158"/>
      <c r="K541" s="1158"/>
      <c r="L541" s="1158"/>
      <c r="M541" s="1158"/>
      <c r="N541" s="1158"/>
      <c r="O541" s="1158"/>
      <c r="P541" s="1158"/>
      <c r="Q541" s="1158"/>
      <c r="R541" s="1158"/>
      <c r="S541" s="1158"/>
      <c r="T541" s="1158"/>
      <c r="U541" s="1158"/>
      <c r="V541" s="1158"/>
      <c r="W541" s="1158"/>
      <c r="X541" s="1158"/>
      <c r="Y541" s="1158"/>
      <c r="Z541" s="1158"/>
      <c r="AA541" s="1158"/>
    </row>
    <row r="542">
      <c r="A542" s="1158"/>
      <c r="B542" s="1158"/>
      <c r="C542" s="1158"/>
      <c r="D542" s="1158"/>
      <c r="E542" s="1158"/>
      <c r="F542" s="1158"/>
      <c r="G542" s="1158"/>
      <c r="H542" s="1158"/>
      <c r="I542" s="1158"/>
      <c r="J542" s="1158"/>
      <c r="K542" s="1158"/>
      <c r="L542" s="1158"/>
      <c r="M542" s="1158"/>
      <c r="N542" s="1158"/>
      <c r="O542" s="1158"/>
      <c r="P542" s="1158"/>
      <c r="Q542" s="1158"/>
      <c r="R542" s="1158"/>
      <c r="S542" s="1158"/>
      <c r="T542" s="1158"/>
      <c r="U542" s="1158"/>
      <c r="V542" s="1158"/>
      <c r="W542" s="1158"/>
      <c r="X542" s="1158"/>
      <c r="Y542" s="1158"/>
      <c r="Z542" s="1158"/>
      <c r="AA542" s="1158"/>
    </row>
    <row r="543">
      <c r="A543" s="1158"/>
      <c r="B543" s="1158"/>
      <c r="C543" s="1158"/>
      <c r="D543" s="1158"/>
      <c r="E543" s="1158"/>
      <c r="F543" s="1158"/>
      <c r="G543" s="1158"/>
      <c r="H543" s="1158"/>
      <c r="I543" s="1158"/>
      <c r="J543" s="1158"/>
      <c r="K543" s="1158"/>
      <c r="L543" s="1158"/>
      <c r="M543" s="1158"/>
      <c r="N543" s="1158"/>
      <c r="O543" s="1158"/>
      <c r="P543" s="1158"/>
      <c r="Q543" s="1158"/>
      <c r="R543" s="1158"/>
      <c r="S543" s="1158"/>
      <c r="T543" s="1158"/>
      <c r="U543" s="1158"/>
      <c r="V543" s="1158"/>
      <c r="W543" s="1158"/>
      <c r="X543" s="1158"/>
      <c r="Y543" s="1158"/>
      <c r="Z543" s="1158"/>
      <c r="AA543" s="1158"/>
    </row>
    <row r="544">
      <c r="A544" s="1158"/>
      <c r="B544" s="1158"/>
      <c r="C544" s="1158"/>
      <c r="D544" s="1158"/>
      <c r="E544" s="1158"/>
      <c r="F544" s="1158"/>
      <c r="G544" s="1158"/>
      <c r="H544" s="1158"/>
      <c r="I544" s="1158"/>
      <c r="J544" s="1158"/>
      <c r="K544" s="1158"/>
      <c r="L544" s="1158"/>
      <c r="M544" s="1158"/>
      <c r="N544" s="1158"/>
      <c r="O544" s="1158"/>
      <c r="P544" s="1158"/>
      <c r="Q544" s="1158"/>
      <c r="R544" s="1158"/>
      <c r="S544" s="1158"/>
      <c r="T544" s="1158"/>
      <c r="U544" s="1158"/>
      <c r="V544" s="1158"/>
      <c r="W544" s="1158"/>
      <c r="X544" s="1158"/>
      <c r="Y544" s="1158"/>
      <c r="Z544" s="1158"/>
      <c r="AA544" s="1158"/>
    </row>
    <row r="545">
      <c r="A545" s="1158"/>
      <c r="B545" s="1158"/>
      <c r="C545" s="1158"/>
      <c r="D545" s="1158"/>
      <c r="E545" s="1158"/>
      <c r="F545" s="1158"/>
      <c r="G545" s="1158"/>
      <c r="H545" s="1158"/>
      <c r="I545" s="1158"/>
      <c r="J545" s="1158"/>
      <c r="K545" s="1158"/>
      <c r="L545" s="1158"/>
      <c r="M545" s="1158"/>
      <c r="N545" s="1158"/>
      <c r="O545" s="1158"/>
      <c r="P545" s="1158"/>
      <c r="Q545" s="1158"/>
      <c r="R545" s="1158"/>
      <c r="S545" s="1158"/>
      <c r="T545" s="1158"/>
      <c r="U545" s="1158"/>
      <c r="V545" s="1158"/>
      <c r="W545" s="1158"/>
      <c r="X545" s="1158"/>
      <c r="Y545" s="1158"/>
      <c r="Z545" s="1158"/>
      <c r="AA545" s="1158"/>
    </row>
    <row r="546">
      <c r="A546" s="1158"/>
      <c r="B546" s="1158"/>
      <c r="C546" s="1158"/>
      <c r="D546" s="1158"/>
      <c r="E546" s="1158"/>
      <c r="F546" s="1158"/>
      <c r="G546" s="1158"/>
      <c r="H546" s="1158"/>
      <c r="I546" s="1158"/>
      <c r="J546" s="1158"/>
      <c r="K546" s="1158"/>
      <c r="L546" s="1158"/>
      <c r="M546" s="1158"/>
      <c r="N546" s="1158"/>
      <c r="O546" s="1158"/>
      <c r="P546" s="1158"/>
      <c r="Q546" s="1158"/>
      <c r="R546" s="1158"/>
      <c r="S546" s="1158"/>
      <c r="T546" s="1158"/>
      <c r="U546" s="1158"/>
      <c r="V546" s="1158"/>
      <c r="W546" s="1158"/>
      <c r="X546" s="1158"/>
      <c r="Y546" s="1158"/>
      <c r="Z546" s="1158"/>
      <c r="AA546" s="1158"/>
    </row>
    <row r="547">
      <c r="A547" s="1158"/>
      <c r="B547" s="1158"/>
      <c r="C547" s="1158"/>
      <c r="D547" s="1158"/>
      <c r="E547" s="1158"/>
      <c r="F547" s="1158"/>
      <c r="G547" s="1158"/>
      <c r="H547" s="1158"/>
      <c r="I547" s="1158"/>
      <c r="J547" s="1158"/>
      <c r="K547" s="1158"/>
      <c r="L547" s="1158"/>
      <c r="M547" s="1158"/>
      <c r="N547" s="1158"/>
      <c r="O547" s="1158"/>
      <c r="P547" s="1158"/>
      <c r="Q547" s="1158"/>
      <c r="R547" s="1158"/>
      <c r="S547" s="1158"/>
      <c r="T547" s="1158"/>
      <c r="U547" s="1158"/>
      <c r="V547" s="1158"/>
      <c r="W547" s="1158"/>
      <c r="X547" s="1158"/>
      <c r="Y547" s="1158"/>
      <c r="Z547" s="1158"/>
      <c r="AA547" s="1158"/>
    </row>
    <row r="548">
      <c r="A548" s="1158"/>
      <c r="B548" s="1158"/>
      <c r="C548" s="1158"/>
      <c r="D548" s="1158"/>
      <c r="E548" s="1158"/>
      <c r="F548" s="1158"/>
      <c r="G548" s="1158"/>
      <c r="H548" s="1158"/>
      <c r="I548" s="1158"/>
      <c r="J548" s="1158"/>
      <c r="K548" s="1158"/>
      <c r="L548" s="1158"/>
      <c r="M548" s="1158"/>
      <c r="N548" s="1158"/>
      <c r="O548" s="1158"/>
      <c r="P548" s="1158"/>
      <c r="Q548" s="1158"/>
      <c r="R548" s="1158"/>
      <c r="S548" s="1158"/>
      <c r="T548" s="1158"/>
      <c r="U548" s="1158"/>
      <c r="V548" s="1158"/>
      <c r="W548" s="1158"/>
      <c r="X548" s="1158"/>
      <c r="Y548" s="1158"/>
      <c r="Z548" s="1158"/>
      <c r="AA548" s="1158"/>
    </row>
    <row r="549">
      <c r="A549" s="1158"/>
      <c r="B549" s="1158"/>
      <c r="C549" s="1158"/>
      <c r="D549" s="1158"/>
      <c r="E549" s="1158"/>
      <c r="F549" s="1158"/>
      <c r="G549" s="1158"/>
      <c r="H549" s="1158"/>
      <c r="I549" s="1158"/>
      <c r="J549" s="1158"/>
      <c r="K549" s="1158"/>
      <c r="L549" s="1158"/>
      <c r="M549" s="1158"/>
      <c r="N549" s="1158"/>
      <c r="O549" s="1158"/>
      <c r="P549" s="1158"/>
      <c r="Q549" s="1158"/>
      <c r="R549" s="1158"/>
      <c r="S549" s="1158"/>
      <c r="T549" s="1158"/>
      <c r="U549" s="1158"/>
      <c r="V549" s="1158"/>
      <c r="W549" s="1158"/>
      <c r="X549" s="1158"/>
      <c r="Y549" s="1158"/>
      <c r="Z549" s="1158"/>
      <c r="AA549" s="1158"/>
    </row>
    <row r="550">
      <c r="A550" s="1158"/>
      <c r="B550" s="1158"/>
      <c r="C550" s="1158"/>
      <c r="D550" s="1158"/>
      <c r="E550" s="1158"/>
      <c r="F550" s="1158"/>
      <c r="G550" s="1158"/>
      <c r="H550" s="1158"/>
      <c r="I550" s="1158"/>
      <c r="J550" s="1158"/>
      <c r="K550" s="1158"/>
      <c r="L550" s="1158"/>
      <c r="M550" s="1158"/>
      <c r="N550" s="1158"/>
      <c r="O550" s="1158"/>
      <c r="P550" s="1158"/>
      <c r="Q550" s="1158"/>
      <c r="R550" s="1158"/>
      <c r="S550" s="1158"/>
      <c r="T550" s="1158"/>
      <c r="U550" s="1158"/>
      <c r="V550" s="1158"/>
      <c r="W550" s="1158"/>
      <c r="X550" s="1158"/>
      <c r="Y550" s="1158"/>
      <c r="Z550" s="1158"/>
      <c r="AA550" s="1158"/>
    </row>
    <row r="551">
      <c r="A551" s="1158"/>
      <c r="B551" s="1158"/>
      <c r="C551" s="1158"/>
      <c r="D551" s="1158"/>
      <c r="E551" s="1158"/>
      <c r="F551" s="1158"/>
      <c r="G551" s="1158"/>
      <c r="H551" s="1158"/>
      <c r="I551" s="1158"/>
      <c r="J551" s="1158"/>
      <c r="K551" s="1158"/>
      <c r="L551" s="1158"/>
      <c r="M551" s="1158"/>
      <c r="N551" s="1158"/>
      <c r="O551" s="1158"/>
      <c r="P551" s="1158"/>
      <c r="Q551" s="1158"/>
      <c r="R551" s="1158"/>
      <c r="S551" s="1158"/>
      <c r="T551" s="1158"/>
      <c r="U551" s="1158"/>
      <c r="V551" s="1158"/>
      <c r="W551" s="1158"/>
      <c r="X551" s="1158"/>
      <c r="Y551" s="1158"/>
      <c r="Z551" s="1158"/>
      <c r="AA551" s="1158"/>
    </row>
    <row r="552">
      <c r="A552" s="1158"/>
      <c r="B552" s="1158"/>
      <c r="C552" s="1158"/>
      <c r="D552" s="1158"/>
      <c r="E552" s="1158"/>
      <c r="F552" s="1158"/>
      <c r="G552" s="1158"/>
      <c r="H552" s="1158"/>
      <c r="I552" s="1158"/>
      <c r="J552" s="1158"/>
      <c r="K552" s="1158"/>
      <c r="L552" s="1158"/>
      <c r="M552" s="1158"/>
      <c r="N552" s="1158"/>
      <c r="O552" s="1158"/>
      <c r="P552" s="1158"/>
      <c r="Q552" s="1158"/>
      <c r="R552" s="1158"/>
      <c r="S552" s="1158"/>
      <c r="T552" s="1158"/>
      <c r="U552" s="1158"/>
      <c r="V552" s="1158"/>
      <c r="W552" s="1158"/>
      <c r="X552" s="1158"/>
      <c r="Y552" s="1158"/>
      <c r="Z552" s="1158"/>
      <c r="AA552" s="1158"/>
    </row>
    <row r="553">
      <c r="A553" s="1158"/>
      <c r="B553" s="1158"/>
      <c r="C553" s="1158"/>
      <c r="D553" s="1158"/>
      <c r="E553" s="1158"/>
      <c r="F553" s="1158"/>
      <c r="G553" s="1158"/>
      <c r="H553" s="1158"/>
      <c r="I553" s="1158"/>
      <c r="J553" s="1158"/>
      <c r="K553" s="1158"/>
      <c r="L553" s="1158"/>
      <c r="M553" s="1158"/>
      <c r="N553" s="1158"/>
      <c r="O553" s="1158"/>
      <c r="P553" s="1158"/>
      <c r="Q553" s="1158"/>
      <c r="R553" s="1158"/>
      <c r="S553" s="1158"/>
      <c r="T553" s="1158"/>
      <c r="U553" s="1158"/>
      <c r="V553" s="1158"/>
      <c r="W553" s="1158"/>
      <c r="X553" s="1158"/>
      <c r="Y553" s="1158"/>
      <c r="Z553" s="1158"/>
      <c r="AA553" s="1158"/>
    </row>
    <row r="554">
      <c r="A554" s="1158"/>
      <c r="B554" s="1158"/>
      <c r="C554" s="1158"/>
      <c r="D554" s="1158"/>
      <c r="E554" s="1158"/>
      <c r="F554" s="1158"/>
      <c r="G554" s="1158"/>
      <c r="H554" s="1158"/>
      <c r="I554" s="1158"/>
      <c r="J554" s="1158"/>
      <c r="K554" s="1158"/>
      <c r="L554" s="1158"/>
      <c r="M554" s="1158"/>
      <c r="N554" s="1158"/>
      <c r="O554" s="1158"/>
      <c r="P554" s="1158"/>
      <c r="Q554" s="1158"/>
      <c r="R554" s="1158"/>
      <c r="S554" s="1158"/>
      <c r="T554" s="1158"/>
      <c r="U554" s="1158"/>
      <c r="V554" s="1158"/>
      <c r="W554" s="1158"/>
      <c r="X554" s="1158"/>
      <c r="Y554" s="1158"/>
      <c r="Z554" s="1158"/>
      <c r="AA554" s="1158"/>
    </row>
    <row r="555">
      <c r="A555" s="1158"/>
      <c r="B555" s="1158"/>
      <c r="C555" s="1158"/>
      <c r="D555" s="1158"/>
      <c r="E555" s="1158"/>
      <c r="F555" s="1158"/>
      <c r="G555" s="1158"/>
      <c r="H555" s="1158"/>
      <c r="I555" s="1158"/>
      <c r="J555" s="1158"/>
      <c r="K555" s="1158"/>
      <c r="L555" s="1158"/>
      <c r="M555" s="1158"/>
      <c r="N555" s="1158"/>
      <c r="O555" s="1158"/>
      <c r="P555" s="1158"/>
      <c r="Q555" s="1158"/>
      <c r="R555" s="1158"/>
      <c r="S555" s="1158"/>
      <c r="T555" s="1158"/>
      <c r="U555" s="1158"/>
      <c r="V555" s="1158"/>
      <c r="W555" s="1158"/>
      <c r="X555" s="1158"/>
      <c r="Y555" s="1158"/>
      <c r="Z555" s="1158"/>
      <c r="AA555" s="1158"/>
    </row>
    <row r="556">
      <c r="A556" s="1158"/>
      <c r="B556" s="1158"/>
      <c r="C556" s="1158"/>
      <c r="D556" s="1158"/>
      <c r="E556" s="1158"/>
      <c r="F556" s="1158"/>
      <c r="G556" s="1158"/>
      <c r="H556" s="1158"/>
      <c r="I556" s="1158"/>
      <c r="J556" s="1158"/>
      <c r="K556" s="1158"/>
      <c r="L556" s="1158"/>
      <c r="M556" s="1158"/>
      <c r="N556" s="1158"/>
      <c r="O556" s="1158"/>
      <c r="P556" s="1158"/>
      <c r="Q556" s="1158"/>
      <c r="R556" s="1158"/>
      <c r="S556" s="1158"/>
      <c r="T556" s="1158"/>
      <c r="U556" s="1158"/>
      <c r="V556" s="1158"/>
      <c r="W556" s="1158"/>
      <c r="X556" s="1158"/>
      <c r="Y556" s="1158"/>
      <c r="Z556" s="1158"/>
      <c r="AA556" s="1158"/>
    </row>
    <row r="557">
      <c r="A557" s="1158"/>
      <c r="B557" s="1158"/>
      <c r="C557" s="1158"/>
      <c r="D557" s="1158"/>
      <c r="E557" s="1158"/>
      <c r="F557" s="1158"/>
      <c r="G557" s="1158"/>
      <c r="H557" s="1158"/>
      <c r="I557" s="1158"/>
      <c r="J557" s="1158"/>
      <c r="K557" s="1158"/>
      <c r="L557" s="1158"/>
      <c r="M557" s="1158"/>
      <c r="N557" s="1158"/>
      <c r="O557" s="1158"/>
      <c r="P557" s="1158"/>
      <c r="Q557" s="1158"/>
      <c r="R557" s="1158"/>
      <c r="S557" s="1158"/>
      <c r="T557" s="1158"/>
      <c r="U557" s="1158"/>
      <c r="V557" s="1158"/>
      <c r="W557" s="1158"/>
      <c r="X557" s="1158"/>
      <c r="Y557" s="1158"/>
      <c r="Z557" s="1158"/>
      <c r="AA557" s="1158"/>
    </row>
    <row r="558">
      <c r="A558" s="1158"/>
      <c r="B558" s="1158"/>
      <c r="C558" s="1158"/>
      <c r="D558" s="1158"/>
      <c r="E558" s="1158"/>
      <c r="F558" s="1158"/>
      <c r="G558" s="1158"/>
      <c r="H558" s="1158"/>
      <c r="I558" s="1158"/>
      <c r="J558" s="1158"/>
      <c r="K558" s="1158"/>
      <c r="L558" s="1158"/>
      <c r="M558" s="1158"/>
      <c r="N558" s="1158"/>
      <c r="O558" s="1158"/>
      <c r="P558" s="1158"/>
      <c r="Q558" s="1158"/>
      <c r="R558" s="1158"/>
      <c r="S558" s="1158"/>
      <c r="T558" s="1158"/>
      <c r="U558" s="1158"/>
      <c r="V558" s="1158"/>
      <c r="W558" s="1158"/>
      <c r="X558" s="1158"/>
      <c r="Y558" s="1158"/>
      <c r="Z558" s="1158"/>
      <c r="AA558" s="1158"/>
    </row>
    <row r="559">
      <c r="A559" s="1158"/>
      <c r="B559" s="1158"/>
      <c r="C559" s="1158"/>
      <c r="D559" s="1158"/>
      <c r="E559" s="1158"/>
      <c r="F559" s="1158"/>
      <c r="G559" s="1158"/>
      <c r="H559" s="1158"/>
      <c r="I559" s="1158"/>
      <c r="J559" s="1158"/>
      <c r="K559" s="1158"/>
      <c r="L559" s="1158"/>
      <c r="M559" s="1158"/>
      <c r="N559" s="1158"/>
      <c r="O559" s="1158"/>
      <c r="P559" s="1158"/>
      <c r="Q559" s="1158"/>
      <c r="R559" s="1158"/>
      <c r="S559" s="1158"/>
      <c r="T559" s="1158"/>
      <c r="U559" s="1158"/>
      <c r="V559" s="1158"/>
      <c r="W559" s="1158"/>
      <c r="X559" s="1158"/>
      <c r="Y559" s="1158"/>
      <c r="Z559" s="1158"/>
      <c r="AA559" s="1158"/>
    </row>
    <row r="560">
      <c r="A560" s="1158"/>
      <c r="B560" s="1158"/>
      <c r="C560" s="1158"/>
      <c r="D560" s="1158"/>
      <c r="E560" s="1158"/>
      <c r="F560" s="1158"/>
      <c r="G560" s="1158"/>
      <c r="H560" s="1158"/>
      <c r="I560" s="1158"/>
      <c r="J560" s="1158"/>
      <c r="K560" s="1158"/>
      <c r="L560" s="1158"/>
      <c r="M560" s="1158"/>
      <c r="N560" s="1158"/>
      <c r="O560" s="1158"/>
      <c r="P560" s="1158"/>
      <c r="Q560" s="1158"/>
      <c r="R560" s="1158"/>
      <c r="S560" s="1158"/>
      <c r="T560" s="1158"/>
      <c r="U560" s="1158"/>
      <c r="V560" s="1158"/>
      <c r="W560" s="1158"/>
      <c r="X560" s="1158"/>
      <c r="Y560" s="1158"/>
      <c r="Z560" s="1158"/>
      <c r="AA560" s="1158"/>
    </row>
    <row r="561">
      <c r="A561" s="1158"/>
      <c r="B561" s="1158"/>
      <c r="C561" s="1158"/>
      <c r="D561" s="1158"/>
      <c r="E561" s="1158"/>
      <c r="F561" s="1158"/>
      <c r="G561" s="1158"/>
      <c r="H561" s="1158"/>
      <c r="I561" s="1158"/>
      <c r="J561" s="1158"/>
      <c r="K561" s="1158"/>
      <c r="L561" s="1158"/>
      <c r="M561" s="1158"/>
      <c r="N561" s="1158"/>
      <c r="O561" s="1158"/>
      <c r="P561" s="1158"/>
      <c r="Q561" s="1158"/>
      <c r="R561" s="1158"/>
      <c r="S561" s="1158"/>
      <c r="T561" s="1158"/>
      <c r="U561" s="1158"/>
      <c r="V561" s="1158"/>
      <c r="W561" s="1158"/>
      <c r="X561" s="1158"/>
      <c r="Y561" s="1158"/>
      <c r="Z561" s="1158"/>
      <c r="AA561" s="1158"/>
    </row>
    <row r="562">
      <c r="A562" s="1158"/>
      <c r="B562" s="1158"/>
      <c r="C562" s="1158"/>
      <c r="D562" s="1158"/>
      <c r="E562" s="1158"/>
      <c r="F562" s="1158"/>
      <c r="G562" s="1158"/>
      <c r="H562" s="1158"/>
      <c r="I562" s="1158"/>
      <c r="J562" s="1158"/>
      <c r="K562" s="1158"/>
      <c r="L562" s="1158"/>
      <c r="M562" s="1158"/>
      <c r="N562" s="1158"/>
      <c r="O562" s="1158"/>
      <c r="P562" s="1158"/>
      <c r="Q562" s="1158"/>
      <c r="R562" s="1158"/>
      <c r="S562" s="1158"/>
      <c r="T562" s="1158"/>
      <c r="U562" s="1158"/>
      <c r="V562" s="1158"/>
      <c r="W562" s="1158"/>
      <c r="X562" s="1158"/>
      <c r="Y562" s="1158"/>
      <c r="Z562" s="1158"/>
      <c r="AA562" s="1158"/>
    </row>
    <row r="563">
      <c r="A563" s="1158"/>
      <c r="B563" s="1158"/>
      <c r="C563" s="1158"/>
      <c r="D563" s="1158"/>
      <c r="E563" s="1158"/>
      <c r="F563" s="1158"/>
      <c r="G563" s="1158"/>
      <c r="H563" s="1158"/>
      <c r="I563" s="1158"/>
      <c r="J563" s="1158"/>
      <c r="K563" s="1158"/>
      <c r="L563" s="1158"/>
      <c r="M563" s="1158"/>
      <c r="N563" s="1158"/>
      <c r="O563" s="1158"/>
      <c r="P563" s="1158"/>
      <c r="Q563" s="1158"/>
      <c r="R563" s="1158"/>
      <c r="S563" s="1158"/>
      <c r="T563" s="1158"/>
      <c r="U563" s="1158"/>
      <c r="V563" s="1158"/>
      <c r="W563" s="1158"/>
      <c r="X563" s="1158"/>
      <c r="Y563" s="1158"/>
      <c r="Z563" s="1158"/>
      <c r="AA563" s="1158"/>
    </row>
    <row r="564">
      <c r="A564" s="1158"/>
      <c r="B564" s="1158"/>
      <c r="C564" s="1158"/>
      <c r="D564" s="1158"/>
      <c r="E564" s="1158"/>
      <c r="F564" s="1158"/>
      <c r="G564" s="1158"/>
      <c r="H564" s="1158"/>
      <c r="I564" s="1158"/>
      <c r="J564" s="1158"/>
      <c r="K564" s="1158"/>
      <c r="L564" s="1158"/>
      <c r="M564" s="1158"/>
      <c r="N564" s="1158"/>
      <c r="O564" s="1158"/>
      <c r="P564" s="1158"/>
      <c r="Q564" s="1158"/>
      <c r="R564" s="1158"/>
      <c r="S564" s="1158"/>
      <c r="T564" s="1158"/>
      <c r="U564" s="1158"/>
      <c r="V564" s="1158"/>
      <c r="W564" s="1158"/>
      <c r="X564" s="1158"/>
      <c r="Y564" s="1158"/>
      <c r="Z564" s="1158"/>
      <c r="AA564" s="1158"/>
    </row>
    <row r="565">
      <c r="A565" s="1158"/>
      <c r="B565" s="1158"/>
      <c r="C565" s="1158"/>
      <c r="D565" s="1158"/>
      <c r="E565" s="1158"/>
      <c r="F565" s="1158"/>
      <c r="G565" s="1158"/>
      <c r="H565" s="1158"/>
      <c r="I565" s="1158"/>
      <c r="J565" s="1158"/>
      <c r="K565" s="1158"/>
      <c r="L565" s="1158"/>
      <c r="M565" s="1158"/>
      <c r="N565" s="1158"/>
      <c r="O565" s="1158"/>
      <c r="P565" s="1158"/>
      <c r="Q565" s="1158"/>
      <c r="R565" s="1158"/>
      <c r="S565" s="1158"/>
      <c r="T565" s="1158"/>
      <c r="U565" s="1158"/>
      <c r="V565" s="1158"/>
      <c r="W565" s="1158"/>
      <c r="X565" s="1158"/>
      <c r="Y565" s="1158"/>
      <c r="Z565" s="1158"/>
      <c r="AA565" s="1158"/>
    </row>
    <row r="566">
      <c r="A566" s="1158"/>
      <c r="B566" s="1158"/>
      <c r="C566" s="1158"/>
      <c r="D566" s="1158"/>
      <c r="E566" s="1158"/>
      <c r="F566" s="1158"/>
      <c r="G566" s="1158"/>
      <c r="H566" s="1158"/>
      <c r="I566" s="1158"/>
      <c r="J566" s="1158"/>
      <c r="K566" s="1158"/>
      <c r="L566" s="1158"/>
      <c r="M566" s="1158"/>
      <c r="N566" s="1158"/>
      <c r="O566" s="1158"/>
      <c r="P566" s="1158"/>
      <c r="Q566" s="1158"/>
      <c r="R566" s="1158"/>
      <c r="S566" s="1158"/>
      <c r="T566" s="1158"/>
      <c r="U566" s="1158"/>
      <c r="V566" s="1158"/>
      <c r="W566" s="1158"/>
      <c r="X566" s="1158"/>
      <c r="Y566" s="1158"/>
      <c r="Z566" s="1158"/>
      <c r="AA566" s="1158"/>
    </row>
    <row r="567">
      <c r="A567" s="1158"/>
      <c r="B567" s="1158"/>
      <c r="C567" s="1158"/>
      <c r="D567" s="1158"/>
      <c r="E567" s="1158"/>
      <c r="F567" s="1158"/>
      <c r="G567" s="1158"/>
      <c r="H567" s="1158"/>
      <c r="I567" s="1158"/>
      <c r="J567" s="1158"/>
      <c r="K567" s="1158"/>
      <c r="L567" s="1158"/>
      <c r="M567" s="1158"/>
      <c r="N567" s="1158"/>
      <c r="O567" s="1158"/>
      <c r="P567" s="1158"/>
      <c r="Q567" s="1158"/>
      <c r="R567" s="1158"/>
      <c r="S567" s="1158"/>
      <c r="T567" s="1158"/>
      <c r="U567" s="1158"/>
      <c r="V567" s="1158"/>
      <c r="W567" s="1158"/>
      <c r="X567" s="1158"/>
      <c r="Y567" s="1158"/>
      <c r="Z567" s="1158"/>
      <c r="AA567" s="1158"/>
    </row>
    <row r="568">
      <c r="A568" s="1158"/>
      <c r="B568" s="1158"/>
      <c r="C568" s="1158"/>
      <c r="D568" s="1158"/>
      <c r="E568" s="1158"/>
      <c r="F568" s="1158"/>
      <c r="G568" s="1158"/>
      <c r="H568" s="1158"/>
      <c r="I568" s="1158"/>
      <c r="J568" s="1158"/>
      <c r="K568" s="1158"/>
      <c r="L568" s="1158"/>
      <c r="M568" s="1158"/>
      <c r="N568" s="1158"/>
      <c r="O568" s="1158"/>
      <c r="P568" s="1158"/>
      <c r="Q568" s="1158"/>
      <c r="R568" s="1158"/>
      <c r="S568" s="1158"/>
      <c r="T568" s="1158"/>
      <c r="U568" s="1158"/>
      <c r="V568" s="1158"/>
      <c r="W568" s="1158"/>
      <c r="X568" s="1158"/>
      <c r="Y568" s="1158"/>
      <c r="Z568" s="1158"/>
      <c r="AA568" s="1158"/>
    </row>
    <row r="569">
      <c r="A569" s="1158"/>
      <c r="B569" s="1158"/>
      <c r="C569" s="1158"/>
      <c r="D569" s="1158"/>
      <c r="E569" s="1158"/>
      <c r="F569" s="1158"/>
      <c r="G569" s="1158"/>
      <c r="H569" s="1158"/>
      <c r="I569" s="1158"/>
      <c r="J569" s="1158"/>
      <c r="K569" s="1158"/>
      <c r="L569" s="1158"/>
      <c r="M569" s="1158"/>
      <c r="N569" s="1158"/>
      <c r="O569" s="1158"/>
      <c r="P569" s="1158"/>
      <c r="Q569" s="1158"/>
      <c r="R569" s="1158"/>
      <c r="S569" s="1158"/>
      <c r="T569" s="1158"/>
      <c r="U569" s="1158"/>
      <c r="V569" s="1158"/>
      <c r="W569" s="1158"/>
      <c r="X569" s="1158"/>
      <c r="Y569" s="1158"/>
      <c r="Z569" s="1158"/>
      <c r="AA569" s="1158"/>
    </row>
    <row r="570">
      <c r="A570" s="1158"/>
      <c r="B570" s="1158"/>
      <c r="C570" s="1158"/>
      <c r="D570" s="1158"/>
      <c r="E570" s="1158"/>
      <c r="F570" s="1158"/>
      <c r="G570" s="1158"/>
      <c r="H570" s="1158"/>
      <c r="I570" s="1158"/>
      <c r="J570" s="1158"/>
      <c r="K570" s="1158"/>
      <c r="L570" s="1158"/>
      <c r="M570" s="1158"/>
      <c r="N570" s="1158"/>
      <c r="O570" s="1158"/>
      <c r="P570" s="1158"/>
      <c r="Q570" s="1158"/>
      <c r="R570" s="1158"/>
      <c r="S570" s="1158"/>
      <c r="T570" s="1158"/>
      <c r="U570" s="1158"/>
      <c r="V570" s="1158"/>
      <c r="W570" s="1158"/>
      <c r="X570" s="1158"/>
      <c r="Y570" s="1158"/>
      <c r="Z570" s="1158"/>
      <c r="AA570" s="1158"/>
    </row>
    <row r="571">
      <c r="A571" s="1158"/>
      <c r="B571" s="1158"/>
      <c r="C571" s="1158"/>
      <c r="D571" s="1158"/>
      <c r="E571" s="1158"/>
      <c r="F571" s="1158"/>
      <c r="G571" s="1158"/>
      <c r="H571" s="1158"/>
      <c r="I571" s="1158"/>
      <c r="J571" s="1158"/>
      <c r="K571" s="1158"/>
      <c r="L571" s="1158"/>
      <c r="M571" s="1158"/>
      <c r="N571" s="1158"/>
      <c r="O571" s="1158"/>
      <c r="P571" s="1158"/>
      <c r="Q571" s="1158"/>
      <c r="R571" s="1158"/>
      <c r="S571" s="1158"/>
      <c r="T571" s="1158"/>
      <c r="U571" s="1158"/>
      <c r="V571" s="1158"/>
      <c r="W571" s="1158"/>
      <c r="X571" s="1158"/>
      <c r="Y571" s="1158"/>
      <c r="Z571" s="1158"/>
      <c r="AA571" s="1158"/>
    </row>
    <row r="572">
      <c r="A572" s="1158"/>
      <c r="B572" s="1158"/>
      <c r="C572" s="1158"/>
      <c r="D572" s="1158"/>
      <c r="E572" s="1158"/>
      <c r="F572" s="1158"/>
      <c r="G572" s="1158"/>
      <c r="H572" s="1158"/>
      <c r="I572" s="1158"/>
      <c r="J572" s="1158"/>
      <c r="K572" s="1158"/>
      <c r="L572" s="1158"/>
      <c r="M572" s="1158"/>
      <c r="N572" s="1158"/>
      <c r="O572" s="1158"/>
      <c r="P572" s="1158"/>
      <c r="Q572" s="1158"/>
      <c r="R572" s="1158"/>
      <c r="S572" s="1158"/>
      <c r="T572" s="1158"/>
      <c r="U572" s="1158"/>
      <c r="V572" s="1158"/>
      <c r="W572" s="1158"/>
      <c r="X572" s="1158"/>
      <c r="Y572" s="1158"/>
      <c r="Z572" s="1158"/>
      <c r="AA572" s="1158"/>
    </row>
    <row r="573">
      <c r="A573" s="1158"/>
      <c r="B573" s="1158"/>
      <c r="C573" s="1158"/>
      <c r="D573" s="1158"/>
      <c r="E573" s="1158"/>
      <c r="F573" s="1158"/>
      <c r="G573" s="1158"/>
      <c r="H573" s="1158"/>
      <c r="I573" s="1158"/>
      <c r="J573" s="1158"/>
      <c r="K573" s="1158"/>
      <c r="L573" s="1158"/>
      <c r="M573" s="1158"/>
      <c r="N573" s="1158"/>
      <c r="O573" s="1158"/>
      <c r="P573" s="1158"/>
      <c r="Q573" s="1158"/>
      <c r="R573" s="1158"/>
      <c r="S573" s="1158"/>
      <c r="T573" s="1158"/>
      <c r="U573" s="1158"/>
      <c r="V573" s="1158"/>
      <c r="W573" s="1158"/>
      <c r="X573" s="1158"/>
      <c r="Y573" s="1158"/>
      <c r="Z573" s="1158"/>
      <c r="AA573" s="1158"/>
    </row>
    <row r="574">
      <c r="A574" s="1158"/>
      <c r="B574" s="1158"/>
      <c r="C574" s="1158"/>
      <c r="D574" s="1158"/>
      <c r="E574" s="1158"/>
      <c r="F574" s="1158"/>
      <c r="G574" s="1158"/>
      <c r="H574" s="1158"/>
      <c r="I574" s="1158"/>
      <c r="J574" s="1158"/>
      <c r="K574" s="1158"/>
      <c r="L574" s="1158"/>
      <c r="M574" s="1158"/>
      <c r="N574" s="1158"/>
      <c r="O574" s="1158"/>
      <c r="P574" s="1158"/>
      <c r="Q574" s="1158"/>
      <c r="R574" s="1158"/>
      <c r="S574" s="1158"/>
      <c r="T574" s="1158"/>
      <c r="U574" s="1158"/>
      <c r="V574" s="1158"/>
      <c r="W574" s="1158"/>
      <c r="X574" s="1158"/>
      <c r="Y574" s="1158"/>
      <c r="Z574" s="1158"/>
      <c r="AA574" s="1158"/>
    </row>
    <row r="575">
      <c r="A575" s="1158"/>
      <c r="B575" s="1158"/>
      <c r="C575" s="1158"/>
      <c r="D575" s="1158"/>
      <c r="E575" s="1158"/>
      <c r="F575" s="1158"/>
      <c r="G575" s="1158"/>
      <c r="H575" s="1158"/>
      <c r="I575" s="1158"/>
      <c r="J575" s="1158"/>
      <c r="K575" s="1158"/>
      <c r="L575" s="1158"/>
      <c r="M575" s="1158"/>
      <c r="N575" s="1158"/>
      <c r="O575" s="1158"/>
      <c r="P575" s="1158"/>
      <c r="Q575" s="1158"/>
      <c r="R575" s="1158"/>
      <c r="S575" s="1158"/>
      <c r="T575" s="1158"/>
      <c r="U575" s="1158"/>
      <c r="V575" s="1158"/>
      <c r="W575" s="1158"/>
      <c r="X575" s="1158"/>
      <c r="Y575" s="1158"/>
      <c r="Z575" s="1158"/>
      <c r="AA575" s="1158"/>
    </row>
    <row r="576">
      <c r="A576" s="1158"/>
      <c r="B576" s="1158"/>
      <c r="C576" s="1158"/>
      <c r="D576" s="1158"/>
      <c r="E576" s="1158"/>
      <c r="F576" s="1158"/>
      <c r="G576" s="1158"/>
      <c r="H576" s="1158"/>
      <c r="I576" s="1158"/>
      <c r="J576" s="1158"/>
      <c r="K576" s="1158"/>
      <c r="L576" s="1158"/>
      <c r="M576" s="1158"/>
      <c r="N576" s="1158"/>
      <c r="O576" s="1158"/>
      <c r="P576" s="1158"/>
      <c r="Q576" s="1158"/>
      <c r="R576" s="1158"/>
      <c r="S576" s="1158"/>
      <c r="T576" s="1158"/>
      <c r="U576" s="1158"/>
      <c r="V576" s="1158"/>
      <c r="W576" s="1158"/>
      <c r="X576" s="1158"/>
      <c r="Y576" s="1158"/>
      <c r="Z576" s="1158"/>
      <c r="AA576" s="1158"/>
    </row>
    <row r="577">
      <c r="A577" s="1158"/>
      <c r="B577" s="1158"/>
      <c r="C577" s="1158"/>
      <c r="D577" s="1158"/>
      <c r="E577" s="1158"/>
      <c r="F577" s="1158"/>
      <c r="G577" s="1158"/>
      <c r="H577" s="1158"/>
      <c r="I577" s="1158"/>
      <c r="J577" s="1158"/>
      <c r="K577" s="1158"/>
      <c r="L577" s="1158"/>
      <c r="M577" s="1158"/>
      <c r="N577" s="1158"/>
      <c r="O577" s="1158"/>
      <c r="P577" s="1158"/>
      <c r="Q577" s="1158"/>
      <c r="R577" s="1158"/>
      <c r="S577" s="1158"/>
      <c r="T577" s="1158"/>
      <c r="U577" s="1158"/>
      <c r="V577" s="1158"/>
      <c r="W577" s="1158"/>
      <c r="X577" s="1158"/>
      <c r="Y577" s="1158"/>
      <c r="Z577" s="1158"/>
      <c r="AA577" s="1158"/>
    </row>
    <row r="578">
      <c r="A578" s="1158"/>
      <c r="B578" s="1158"/>
      <c r="C578" s="1158"/>
      <c r="D578" s="1158"/>
      <c r="E578" s="1158"/>
      <c r="F578" s="1158"/>
      <c r="G578" s="1158"/>
      <c r="H578" s="1158"/>
      <c r="I578" s="1158"/>
      <c r="J578" s="1158"/>
      <c r="K578" s="1158"/>
      <c r="L578" s="1158"/>
      <c r="M578" s="1158"/>
      <c r="N578" s="1158"/>
      <c r="O578" s="1158"/>
      <c r="P578" s="1158"/>
      <c r="Q578" s="1158"/>
      <c r="R578" s="1158"/>
      <c r="S578" s="1158"/>
      <c r="T578" s="1158"/>
      <c r="U578" s="1158"/>
      <c r="V578" s="1158"/>
      <c r="W578" s="1158"/>
      <c r="X578" s="1158"/>
      <c r="Y578" s="1158"/>
      <c r="Z578" s="1158"/>
      <c r="AA578" s="1158"/>
    </row>
    <row r="579">
      <c r="A579" s="1158"/>
      <c r="B579" s="1158"/>
      <c r="C579" s="1158"/>
      <c r="D579" s="1158"/>
      <c r="E579" s="1158"/>
      <c r="F579" s="1158"/>
      <c r="G579" s="1158"/>
      <c r="H579" s="1158"/>
      <c r="I579" s="1158"/>
      <c r="J579" s="1158"/>
      <c r="K579" s="1158"/>
      <c r="L579" s="1158"/>
      <c r="M579" s="1158"/>
      <c r="N579" s="1158"/>
      <c r="O579" s="1158"/>
      <c r="P579" s="1158"/>
      <c r="Q579" s="1158"/>
      <c r="R579" s="1158"/>
      <c r="S579" s="1158"/>
      <c r="T579" s="1158"/>
      <c r="U579" s="1158"/>
      <c r="V579" s="1158"/>
      <c r="W579" s="1158"/>
      <c r="X579" s="1158"/>
      <c r="Y579" s="1158"/>
      <c r="Z579" s="1158"/>
      <c r="AA579" s="1158"/>
    </row>
    <row r="580">
      <c r="A580" s="1158"/>
      <c r="B580" s="1158"/>
      <c r="C580" s="1158"/>
      <c r="D580" s="1158"/>
      <c r="E580" s="1158"/>
      <c r="F580" s="1158"/>
      <c r="G580" s="1158"/>
      <c r="H580" s="1158"/>
      <c r="I580" s="1158"/>
      <c r="J580" s="1158"/>
      <c r="K580" s="1158"/>
      <c r="L580" s="1158"/>
      <c r="M580" s="1158"/>
      <c r="N580" s="1158"/>
      <c r="O580" s="1158"/>
      <c r="P580" s="1158"/>
      <c r="Q580" s="1158"/>
      <c r="R580" s="1158"/>
      <c r="S580" s="1158"/>
      <c r="T580" s="1158"/>
      <c r="U580" s="1158"/>
      <c r="V580" s="1158"/>
      <c r="W580" s="1158"/>
      <c r="X580" s="1158"/>
      <c r="Y580" s="1158"/>
      <c r="Z580" s="1158"/>
      <c r="AA580" s="1158"/>
    </row>
    <row r="581">
      <c r="A581" s="1158"/>
      <c r="B581" s="1158"/>
      <c r="C581" s="1158"/>
      <c r="D581" s="1158"/>
      <c r="E581" s="1158"/>
      <c r="F581" s="1158"/>
      <c r="G581" s="1158"/>
      <c r="H581" s="1158"/>
      <c r="I581" s="1158"/>
      <c r="J581" s="1158"/>
      <c r="K581" s="1158"/>
      <c r="L581" s="1158"/>
      <c r="M581" s="1158"/>
      <c r="N581" s="1158"/>
      <c r="O581" s="1158"/>
      <c r="P581" s="1158"/>
      <c r="Q581" s="1158"/>
      <c r="R581" s="1158"/>
      <c r="S581" s="1158"/>
      <c r="T581" s="1158"/>
      <c r="U581" s="1158"/>
      <c r="V581" s="1158"/>
      <c r="W581" s="1158"/>
      <c r="X581" s="1158"/>
      <c r="Y581" s="1158"/>
      <c r="Z581" s="1158"/>
      <c r="AA581" s="1158"/>
    </row>
    <row r="582">
      <c r="A582" s="1158"/>
      <c r="B582" s="1158"/>
      <c r="C582" s="1158"/>
      <c r="D582" s="1158"/>
      <c r="E582" s="1158"/>
      <c r="F582" s="1158"/>
      <c r="G582" s="1158"/>
      <c r="H582" s="1158"/>
      <c r="I582" s="1158"/>
      <c r="J582" s="1158"/>
      <c r="K582" s="1158"/>
      <c r="L582" s="1158"/>
      <c r="M582" s="1158"/>
      <c r="N582" s="1158"/>
      <c r="O582" s="1158"/>
      <c r="P582" s="1158"/>
      <c r="Q582" s="1158"/>
      <c r="R582" s="1158"/>
      <c r="S582" s="1158"/>
      <c r="T582" s="1158"/>
      <c r="U582" s="1158"/>
      <c r="V582" s="1158"/>
      <c r="W582" s="1158"/>
      <c r="X582" s="1158"/>
      <c r="Y582" s="1158"/>
      <c r="Z582" s="1158"/>
      <c r="AA582" s="1158"/>
    </row>
    <row r="583">
      <c r="A583" s="1158"/>
      <c r="B583" s="1158"/>
      <c r="C583" s="1158"/>
      <c r="D583" s="1158"/>
      <c r="E583" s="1158"/>
      <c r="F583" s="1158"/>
      <c r="G583" s="1158"/>
      <c r="H583" s="1158"/>
      <c r="I583" s="1158"/>
      <c r="J583" s="1158"/>
      <c r="K583" s="1158"/>
      <c r="L583" s="1158"/>
      <c r="M583" s="1158"/>
      <c r="N583" s="1158"/>
      <c r="O583" s="1158"/>
      <c r="P583" s="1158"/>
      <c r="Q583" s="1158"/>
      <c r="R583" s="1158"/>
      <c r="S583" s="1158"/>
      <c r="T583" s="1158"/>
      <c r="U583" s="1158"/>
      <c r="V583" s="1158"/>
      <c r="W583" s="1158"/>
      <c r="X583" s="1158"/>
      <c r="Y583" s="1158"/>
      <c r="Z583" s="1158"/>
      <c r="AA583" s="1158"/>
    </row>
    <row r="584">
      <c r="A584" s="1158"/>
      <c r="B584" s="1158"/>
      <c r="C584" s="1158"/>
      <c r="D584" s="1158"/>
      <c r="E584" s="1158"/>
      <c r="F584" s="1158"/>
      <c r="G584" s="1158"/>
      <c r="H584" s="1158"/>
      <c r="I584" s="1158"/>
      <c r="J584" s="1158"/>
      <c r="K584" s="1158"/>
      <c r="L584" s="1158"/>
      <c r="M584" s="1158"/>
      <c r="N584" s="1158"/>
      <c r="O584" s="1158"/>
      <c r="P584" s="1158"/>
      <c r="Q584" s="1158"/>
      <c r="R584" s="1158"/>
      <c r="S584" s="1158"/>
      <c r="T584" s="1158"/>
      <c r="U584" s="1158"/>
      <c r="V584" s="1158"/>
      <c r="W584" s="1158"/>
      <c r="X584" s="1158"/>
      <c r="Y584" s="1158"/>
      <c r="Z584" s="1158"/>
      <c r="AA584" s="1158"/>
    </row>
    <row r="585">
      <c r="A585" s="1158"/>
      <c r="B585" s="1158"/>
      <c r="C585" s="1158"/>
      <c r="D585" s="1158"/>
      <c r="E585" s="1158"/>
      <c r="F585" s="1158"/>
      <c r="G585" s="1158"/>
      <c r="H585" s="1158"/>
      <c r="I585" s="1158"/>
      <c r="J585" s="1158"/>
      <c r="K585" s="1158"/>
      <c r="L585" s="1158"/>
      <c r="M585" s="1158"/>
      <c r="N585" s="1158"/>
      <c r="O585" s="1158"/>
      <c r="P585" s="1158"/>
      <c r="Q585" s="1158"/>
      <c r="R585" s="1158"/>
      <c r="S585" s="1158"/>
      <c r="T585" s="1158"/>
      <c r="U585" s="1158"/>
      <c r="V585" s="1158"/>
      <c r="W585" s="1158"/>
      <c r="X585" s="1158"/>
      <c r="Y585" s="1158"/>
      <c r="Z585" s="1158"/>
      <c r="AA585" s="1158"/>
    </row>
    <row r="586">
      <c r="A586" s="1158"/>
      <c r="B586" s="1158"/>
      <c r="C586" s="1158"/>
      <c r="D586" s="1158"/>
      <c r="E586" s="1158"/>
      <c r="F586" s="1158"/>
      <c r="G586" s="1158"/>
      <c r="H586" s="1158"/>
      <c r="I586" s="1158"/>
      <c r="J586" s="1158"/>
      <c r="K586" s="1158"/>
      <c r="L586" s="1158"/>
      <c r="M586" s="1158"/>
      <c r="N586" s="1158"/>
      <c r="O586" s="1158"/>
      <c r="P586" s="1158"/>
      <c r="Q586" s="1158"/>
      <c r="R586" s="1158"/>
      <c r="S586" s="1158"/>
      <c r="T586" s="1158"/>
      <c r="U586" s="1158"/>
      <c r="V586" s="1158"/>
      <c r="W586" s="1158"/>
      <c r="X586" s="1158"/>
      <c r="Y586" s="1158"/>
      <c r="Z586" s="1158"/>
      <c r="AA586" s="1158"/>
    </row>
    <row r="587">
      <c r="A587" s="1158"/>
      <c r="B587" s="1158"/>
      <c r="C587" s="1158"/>
      <c r="D587" s="1158"/>
      <c r="E587" s="1158"/>
      <c r="F587" s="1158"/>
      <c r="G587" s="1158"/>
      <c r="H587" s="1158"/>
      <c r="I587" s="1158"/>
      <c r="J587" s="1158"/>
      <c r="K587" s="1158"/>
      <c r="L587" s="1158"/>
      <c r="M587" s="1158"/>
      <c r="N587" s="1158"/>
      <c r="O587" s="1158"/>
      <c r="P587" s="1158"/>
      <c r="Q587" s="1158"/>
      <c r="R587" s="1158"/>
      <c r="S587" s="1158"/>
      <c r="T587" s="1158"/>
      <c r="U587" s="1158"/>
      <c r="V587" s="1158"/>
      <c r="W587" s="1158"/>
      <c r="X587" s="1158"/>
      <c r="Y587" s="1158"/>
      <c r="Z587" s="1158"/>
      <c r="AA587" s="1158"/>
    </row>
    <row r="588">
      <c r="A588" s="1158"/>
      <c r="B588" s="1158"/>
      <c r="C588" s="1158"/>
      <c r="D588" s="1158"/>
      <c r="E588" s="1158"/>
      <c r="F588" s="1158"/>
      <c r="G588" s="1158"/>
      <c r="H588" s="1158"/>
      <c r="I588" s="1158"/>
      <c r="J588" s="1158"/>
      <c r="K588" s="1158"/>
      <c r="L588" s="1158"/>
      <c r="M588" s="1158"/>
      <c r="N588" s="1158"/>
      <c r="O588" s="1158"/>
      <c r="P588" s="1158"/>
      <c r="Q588" s="1158"/>
      <c r="R588" s="1158"/>
      <c r="S588" s="1158"/>
      <c r="T588" s="1158"/>
      <c r="U588" s="1158"/>
      <c r="V588" s="1158"/>
      <c r="W588" s="1158"/>
      <c r="X588" s="1158"/>
      <c r="Y588" s="1158"/>
      <c r="Z588" s="1158"/>
      <c r="AA588" s="1158"/>
    </row>
    <row r="589">
      <c r="A589" s="1158"/>
      <c r="B589" s="1158"/>
      <c r="C589" s="1158"/>
      <c r="D589" s="1158"/>
      <c r="E589" s="1158"/>
      <c r="F589" s="1158"/>
      <c r="G589" s="1158"/>
      <c r="H589" s="1158"/>
      <c r="I589" s="1158"/>
      <c r="J589" s="1158"/>
      <c r="K589" s="1158"/>
      <c r="L589" s="1158"/>
      <c r="M589" s="1158"/>
      <c r="N589" s="1158"/>
      <c r="O589" s="1158"/>
      <c r="P589" s="1158"/>
      <c r="Q589" s="1158"/>
      <c r="R589" s="1158"/>
      <c r="S589" s="1158"/>
      <c r="T589" s="1158"/>
      <c r="U589" s="1158"/>
      <c r="V589" s="1158"/>
      <c r="W589" s="1158"/>
      <c r="X589" s="1158"/>
      <c r="Y589" s="1158"/>
      <c r="Z589" s="1158"/>
      <c r="AA589" s="1158"/>
    </row>
    <row r="590">
      <c r="A590" s="1158"/>
      <c r="B590" s="1158"/>
      <c r="C590" s="1158"/>
      <c r="D590" s="1158"/>
      <c r="E590" s="1158"/>
      <c r="F590" s="1158"/>
      <c r="G590" s="1158"/>
      <c r="H590" s="1158"/>
      <c r="I590" s="1158"/>
      <c r="J590" s="1158"/>
      <c r="K590" s="1158"/>
      <c r="L590" s="1158"/>
      <c r="M590" s="1158"/>
      <c r="N590" s="1158"/>
      <c r="O590" s="1158"/>
      <c r="P590" s="1158"/>
      <c r="Q590" s="1158"/>
      <c r="R590" s="1158"/>
      <c r="S590" s="1158"/>
      <c r="T590" s="1158"/>
      <c r="U590" s="1158"/>
      <c r="V590" s="1158"/>
      <c r="W590" s="1158"/>
      <c r="X590" s="1158"/>
      <c r="Y590" s="1158"/>
      <c r="Z590" s="1158"/>
      <c r="AA590" s="1158"/>
    </row>
    <row r="591">
      <c r="A591" s="1158"/>
      <c r="B591" s="1158"/>
      <c r="C591" s="1158"/>
      <c r="D591" s="1158"/>
      <c r="E591" s="1158"/>
      <c r="F591" s="1158"/>
      <c r="G591" s="1158"/>
      <c r="H591" s="1158"/>
      <c r="I591" s="1158"/>
      <c r="J591" s="1158"/>
      <c r="K591" s="1158"/>
      <c r="L591" s="1158"/>
      <c r="M591" s="1158"/>
      <c r="N591" s="1158"/>
      <c r="O591" s="1158"/>
      <c r="P591" s="1158"/>
      <c r="Q591" s="1158"/>
      <c r="R591" s="1158"/>
      <c r="S591" s="1158"/>
      <c r="T591" s="1158"/>
      <c r="U591" s="1158"/>
      <c r="V591" s="1158"/>
      <c r="W591" s="1158"/>
      <c r="X591" s="1158"/>
      <c r="Y591" s="1158"/>
      <c r="Z591" s="1158"/>
      <c r="AA591" s="1158"/>
    </row>
    <row r="592">
      <c r="A592" s="1158"/>
      <c r="B592" s="1158"/>
      <c r="C592" s="1158"/>
      <c r="D592" s="1158"/>
      <c r="E592" s="1158"/>
      <c r="F592" s="1158"/>
      <c r="G592" s="1158"/>
      <c r="H592" s="1158"/>
      <c r="I592" s="1158"/>
      <c r="J592" s="1158"/>
      <c r="K592" s="1158"/>
      <c r="L592" s="1158"/>
      <c r="M592" s="1158"/>
      <c r="N592" s="1158"/>
      <c r="O592" s="1158"/>
      <c r="P592" s="1158"/>
      <c r="Q592" s="1158"/>
      <c r="R592" s="1158"/>
      <c r="S592" s="1158"/>
      <c r="T592" s="1158"/>
      <c r="U592" s="1158"/>
      <c r="V592" s="1158"/>
      <c r="W592" s="1158"/>
      <c r="X592" s="1158"/>
      <c r="Y592" s="1158"/>
      <c r="Z592" s="1158"/>
      <c r="AA592" s="1158"/>
    </row>
    <row r="593">
      <c r="A593" s="1158"/>
      <c r="B593" s="1158"/>
      <c r="C593" s="1158"/>
      <c r="D593" s="1158"/>
      <c r="E593" s="1158"/>
      <c r="F593" s="1158"/>
      <c r="G593" s="1158"/>
      <c r="H593" s="1158"/>
      <c r="I593" s="1158"/>
      <c r="J593" s="1158"/>
      <c r="K593" s="1158"/>
      <c r="L593" s="1158"/>
      <c r="M593" s="1158"/>
      <c r="N593" s="1158"/>
      <c r="O593" s="1158"/>
      <c r="P593" s="1158"/>
      <c r="Q593" s="1158"/>
      <c r="R593" s="1158"/>
      <c r="S593" s="1158"/>
      <c r="T593" s="1158"/>
      <c r="U593" s="1158"/>
      <c r="V593" s="1158"/>
      <c r="W593" s="1158"/>
      <c r="X593" s="1158"/>
      <c r="Y593" s="1158"/>
      <c r="Z593" s="1158"/>
      <c r="AA593" s="1158"/>
    </row>
    <row r="594">
      <c r="A594" s="1158"/>
      <c r="B594" s="1158"/>
      <c r="C594" s="1158"/>
      <c r="D594" s="1158"/>
      <c r="E594" s="1158"/>
      <c r="F594" s="1158"/>
      <c r="G594" s="1158"/>
      <c r="H594" s="1158"/>
      <c r="I594" s="1158"/>
      <c r="J594" s="1158"/>
      <c r="K594" s="1158"/>
      <c r="L594" s="1158"/>
      <c r="M594" s="1158"/>
      <c r="N594" s="1158"/>
      <c r="O594" s="1158"/>
      <c r="P594" s="1158"/>
      <c r="Q594" s="1158"/>
      <c r="R594" s="1158"/>
      <c r="S594" s="1158"/>
      <c r="T594" s="1158"/>
      <c r="U594" s="1158"/>
      <c r="V594" s="1158"/>
      <c r="W594" s="1158"/>
      <c r="X594" s="1158"/>
      <c r="Y594" s="1158"/>
      <c r="Z594" s="1158"/>
      <c r="AA594" s="1158"/>
    </row>
    <row r="595">
      <c r="A595" s="1158"/>
      <c r="B595" s="1158"/>
      <c r="C595" s="1158"/>
      <c r="D595" s="1158"/>
      <c r="E595" s="1158"/>
      <c r="F595" s="1158"/>
      <c r="G595" s="1158"/>
      <c r="H595" s="1158"/>
      <c r="I595" s="1158"/>
      <c r="J595" s="1158"/>
      <c r="K595" s="1158"/>
      <c r="L595" s="1158"/>
      <c r="M595" s="1158"/>
      <c r="N595" s="1158"/>
      <c r="O595" s="1158"/>
      <c r="P595" s="1158"/>
      <c r="Q595" s="1158"/>
      <c r="R595" s="1158"/>
      <c r="S595" s="1158"/>
      <c r="T595" s="1158"/>
      <c r="U595" s="1158"/>
      <c r="V595" s="1158"/>
      <c r="W595" s="1158"/>
      <c r="X595" s="1158"/>
      <c r="Y595" s="1158"/>
      <c r="Z595" s="1158"/>
      <c r="AA595" s="1158"/>
    </row>
    <row r="596">
      <c r="A596" s="1158"/>
      <c r="B596" s="1158"/>
      <c r="C596" s="1158"/>
      <c r="D596" s="1158"/>
      <c r="E596" s="1158"/>
      <c r="F596" s="1158"/>
      <c r="G596" s="1158"/>
      <c r="H596" s="1158"/>
      <c r="I596" s="1158"/>
      <c r="J596" s="1158"/>
      <c r="K596" s="1158"/>
      <c r="L596" s="1158"/>
      <c r="M596" s="1158"/>
      <c r="N596" s="1158"/>
      <c r="O596" s="1158"/>
      <c r="P596" s="1158"/>
      <c r="Q596" s="1158"/>
      <c r="R596" s="1158"/>
      <c r="S596" s="1158"/>
      <c r="T596" s="1158"/>
      <c r="U596" s="1158"/>
      <c r="V596" s="1158"/>
      <c r="W596" s="1158"/>
      <c r="X596" s="1158"/>
      <c r="Y596" s="1158"/>
      <c r="Z596" s="1158"/>
      <c r="AA596" s="1158"/>
    </row>
    <row r="597">
      <c r="A597" s="1158"/>
      <c r="B597" s="1158"/>
      <c r="C597" s="1158"/>
      <c r="D597" s="1158"/>
      <c r="E597" s="1158"/>
      <c r="F597" s="1158"/>
      <c r="G597" s="1158"/>
      <c r="H597" s="1158"/>
      <c r="I597" s="1158"/>
      <c r="J597" s="1158"/>
      <c r="K597" s="1158"/>
      <c r="L597" s="1158"/>
      <c r="M597" s="1158"/>
      <c r="N597" s="1158"/>
      <c r="O597" s="1158"/>
      <c r="P597" s="1158"/>
      <c r="Q597" s="1158"/>
      <c r="R597" s="1158"/>
      <c r="S597" s="1158"/>
      <c r="T597" s="1158"/>
      <c r="U597" s="1158"/>
      <c r="V597" s="1158"/>
      <c r="W597" s="1158"/>
      <c r="X597" s="1158"/>
      <c r="Y597" s="1158"/>
      <c r="Z597" s="1158"/>
      <c r="AA597" s="1158"/>
    </row>
    <row r="598">
      <c r="A598" s="1158"/>
      <c r="B598" s="1158"/>
      <c r="C598" s="1158"/>
      <c r="D598" s="1158"/>
      <c r="E598" s="1158"/>
      <c r="F598" s="1158"/>
      <c r="G598" s="1158"/>
      <c r="H598" s="1158"/>
      <c r="I598" s="1158"/>
      <c r="J598" s="1158"/>
      <c r="K598" s="1158"/>
      <c r="L598" s="1158"/>
      <c r="M598" s="1158"/>
      <c r="N598" s="1158"/>
      <c r="O598" s="1158"/>
      <c r="P598" s="1158"/>
      <c r="Q598" s="1158"/>
      <c r="R598" s="1158"/>
      <c r="S598" s="1158"/>
      <c r="T598" s="1158"/>
      <c r="U598" s="1158"/>
      <c r="V598" s="1158"/>
      <c r="W598" s="1158"/>
      <c r="X598" s="1158"/>
      <c r="Y598" s="1158"/>
      <c r="Z598" s="1158"/>
      <c r="AA598" s="1158"/>
    </row>
    <row r="599">
      <c r="A599" s="1158"/>
      <c r="B599" s="1158"/>
      <c r="C599" s="1158"/>
      <c r="D599" s="1158"/>
      <c r="E599" s="1158"/>
      <c r="F599" s="1158"/>
      <c r="G599" s="1158"/>
      <c r="H599" s="1158"/>
      <c r="I599" s="1158"/>
      <c r="J599" s="1158"/>
      <c r="K599" s="1158"/>
      <c r="L599" s="1158"/>
      <c r="M599" s="1158"/>
      <c r="N599" s="1158"/>
      <c r="O599" s="1158"/>
      <c r="P599" s="1158"/>
      <c r="Q599" s="1158"/>
      <c r="R599" s="1158"/>
      <c r="S599" s="1158"/>
      <c r="T599" s="1158"/>
      <c r="U599" s="1158"/>
      <c r="V599" s="1158"/>
      <c r="W599" s="1158"/>
      <c r="X599" s="1158"/>
      <c r="Y599" s="1158"/>
      <c r="Z599" s="1158"/>
      <c r="AA599" s="1158"/>
    </row>
    <row r="600">
      <c r="A600" s="1158"/>
      <c r="B600" s="1158"/>
      <c r="C600" s="1158"/>
      <c r="D600" s="1158"/>
      <c r="E600" s="1158"/>
      <c r="F600" s="1158"/>
      <c r="G600" s="1158"/>
      <c r="H600" s="1158"/>
      <c r="I600" s="1158"/>
      <c r="J600" s="1158"/>
      <c r="K600" s="1158"/>
      <c r="L600" s="1158"/>
      <c r="M600" s="1158"/>
      <c r="N600" s="1158"/>
      <c r="O600" s="1158"/>
      <c r="P600" s="1158"/>
      <c r="Q600" s="1158"/>
      <c r="R600" s="1158"/>
      <c r="S600" s="1158"/>
      <c r="T600" s="1158"/>
      <c r="U600" s="1158"/>
      <c r="V600" s="1158"/>
      <c r="W600" s="1158"/>
      <c r="X600" s="1158"/>
      <c r="Y600" s="1158"/>
      <c r="Z600" s="1158"/>
      <c r="AA600" s="1158"/>
    </row>
    <row r="601">
      <c r="A601" s="1158"/>
      <c r="B601" s="1158"/>
      <c r="C601" s="1158"/>
      <c r="D601" s="1158"/>
      <c r="E601" s="1158"/>
      <c r="F601" s="1158"/>
      <c r="G601" s="1158"/>
      <c r="H601" s="1158"/>
      <c r="I601" s="1158"/>
      <c r="J601" s="1158"/>
      <c r="K601" s="1158"/>
      <c r="L601" s="1158"/>
      <c r="M601" s="1158"/>
      <c r="N601" s="1158"/>
      <c r="O601" s="1158"/>
      <c r="P601" s="1158"/>
      <c r="Q601" s="1158"/>
      <c r="R601" s="1158"/>
      <c r="S601" s="1158"/>
      <c r="T601" s="1158"/>
      <c r="U601" s="1158"/>
      <c r="V601" s="1158"/>
      <c r="W601" s="1158"/>
      <c r="X601" s="1158"/>
      <c r="Y601" s="1158"/>
      <c r="Z601" s="1158"/>
      <c r="AA601" s="1158"/>
    </row>
    <row r="602">
      <c r="A602" s="1158"/>
      <c r="B602" s="1158"/>
      <c r="C602" s="1158"/>
      <c r="D602" s="1158"/>
      <c r="E602" s="1158"/>
      <c r="F602" s="1158"/>
      <c r="G602" s="1158"/>
      <c r="H602" s="1158"/>
      <c r="I602" s="1158"/>
      <c r="J602" s="1158"/>
      <c r="K602" s="1158"/>
      <c r="L602" s="1158"/>
      <c r="M602" s="1158"/>
      <c r="N602" s="1158"/>
      <c r="O602" s="1158"/>
      <c r="P602" s="1158"/>
      <c r="Q602" s="1158"/>
      <c r="R602" s="1158"/>
      <c r="S602" s="1158"/>
      <c r="T602" s="1158"/>
      <c r="U602" s="1158"/>
      <c r="V602" s="1158"/>
      <c r="W602" s="1158"/>
      <c r="X602" s="1158"/>
      <c r="Y602" s="1158"/>
      <c r="Z602" s="1158"/>
      <c r="AA602" s="1158"/>
    </row>
    <row r="603">
      <c r="A603" s="1158"/>
      <c r="B603" s="1158"/>
      <c r="C603" s="1158"/>
      <c r="D603" s="1158"/>
      <c r="E603" s="1158"/>
      <c r="F603" s="1158"/>
      <c r="G603" s="1158"/>
      <c r="H603" s="1158"/>
      <c r="I603" s="1158"/>
      <c r="J603" s="1158"/>
      <c r="K603" s="1158"/>
      <c r="L603" s="1158"/>
      <c r="M603" s="1158"/>
      <c r="N603" s="1158"/>
      <c r="O603" s="1158"/>
      <c r="P603" s="1158"/>
      <c r="Q603" s="1158"/>
      <c r="R603" s="1158"/>
      <c r="S603" s="1158"/>
      <c r="T603" s="1158"/>
      <c r="U603" s="1158"/>
      <c r="V603" s="1158"/>
      <c r="W603" s="1158"/>
      <c r="X603" s="1158"/>
      <c r="Y603" s="1158"/>
      <c r="Z603" s="1158"/>
      <c r="AA603" s="1158"/>
    </row>
    <row r="604">
      <c r="A604" s="1158"/>
      <c r="B604" s="1158"/>
      <c r="C604" s="1158"/>
      <c r="D604" s="1158"/>
      <c r="E604" s="1158"/>
      <c r="F604" s="1158"/>
      <c r="G604" s="1158"/>
      <c r="H604" s="1158"/>
      <c r="I604" s="1158"/>
      <c r="J604" s="1158"/>
      <c r="K604" s="1158"/>
      <c r="L604" s="1158"/>
      <c r="M604" s="1158"/>
      <c r="N604" s="1158"/>
      <c r="O604" s="1158"/>
      <c r="P604" s="1158"/>
      <c r="Q604" s="1158"/>
      <c r="R604" s="1158"/>
      <c r="S604" s="1158"/>
      <c r="T604" s="1158"/>
      <c r="U604" s="1158"/>
      <c r="V604" s="1158"/>
      <c r="W604" s="1158"/>
      <c r="X604" s="1158"/>
      <c r="Y604" s="1158"/>
      <c r="Z604" s="1158"/>
      <c r="AA604" s="1158"/>
    </row>
    <row r="605">
      <c r="A605" s="1158"/>
      <c r="B605" s="1158"/>
      <c r="C605" s="1158"/>
      <c r="D605" s="1158"/>
      <c r="E605" s="1158"/>
      <c r="F605" s="1158"/>
      <c r="G605" s="1158"/>
      <c r="H605" s="1158"/>
      <c r="I605" s="1158"/>
      <c r="J605" s="1158"/>
      <c r="K605" s="1158"/>
      <c r="L605" s="1158"/>
      <c r="M605" s="1158"/>
      <c r="N605" s="1158"/>
      <c r="O605" s="1158"/>
      <c r="P605" s="1158"/>
      <c r="Q605" s="1158"/>
      <c r="R605" s="1158"/>
      <c r="S605" s="1158"/>
      <c r="T605" s="1158"/>
      <c r="U605" s="1158"/>
      <c r="V605" s="1158"/>
      <c r="W605" s="1158"/>
      <c r="X605" s="1158"/>
      <c r="Y605" s="1158"/>
      <c r="Z605" s="1158"/>
      <c r="AA605" s="1158"/>
    </row>
    <row r="606">
      <c r="A606" s="1158"/>
      <c r="B606" s="1158"/>
      <c r="C606" s="1158"/>
      <c r="D606" s="1158"/>
      <c r="E606" s="1158"/>
      <c r="F606" s="1158"/>
      <c r="G606" s="1158"/>
      <c r="H606" s="1158"/>
      <c r="I606" s="1158"/>
      <c r="J606" s="1158"/>
      <c r="K606" s="1158"/>
      <c r="L606" s="1158"/>
      <c r="M606" s="1158"/>
      <c r="N606" s="1158"/>
      <c r="O606" s="1158"/>
      <c r="P606" s="1158"/>
      <c r="Q606" s="1158"/>
      <c r="R606" s="1158"/>
      <c r="S606" s="1158"/>
      <c r="T606" s="1158"/>
      <c r="U606" s="1158"/>
      <c r="V606" s="1158"/>
      <c r="W606" s="1158"/>
      <c r="X606" s="1158"/>
      <c r="Y606" s="1158"/>
      <c r="Z606" s="1158"/>
      <c r="AA606" s="1158"/>
    </row>
    <row r="607">
      <c r="A607" s="1158"/>
      <c r="B607" s="1158"/>
      <c r="C607" s="1158"/>
      <c r="D607" s="1158"/>
      <c r="E607" s="1158"/>
      <c r="F607" s="1158"/>
      <c r="G607" s="1158"/>
      <c r="H607" s="1158"/>
      <c r="I607" s="1158"/>
      <c r="J607" s="1158"/>
      <c r="K607" s="1158"/>
      <c r="L607" s="1158"/>
      <c r="M607" s="1158"/>
      <c r="N607" s="1158"/>
      <c r="O607" s="1158"/>
      <c r="P607" s="1158"/>
      <c r="Q607" s="1158"/>
      <c r="R607" s="1158"/>
      <c r="S607" s="1158"/>
      <c r="T607" s="1158"/>
      <c r="U607" s="1158"/>
      <c r="V607" s="1158"/>
      <c r="W607" s="1158"/>
      <c r="X607" s="1158"/>
      <c r="Y607" s="1158"/>
      <c r="Z607" s="1158"/>
      <c r="AA607" s="1158"/>
    </row>
    <row r="608">
      <c r="A608" s="1158"/>
      <c r="B608" s="1158"/>
      <c r="C608" s="1158"/>
      <c r="D608" s="1158"/>
      <c r="E608" s="1158"/>
      <c r="F608" s="1158"/>
      <c r="G608" s="1158"/>
      <c r="H608" s="1158"/>
      <c r="I608" s="1158"/>
      <c r="J608" s="1158"/>
      <c r="K608" s="1158"/>
      <c r="L608" s="1158"/>
      <c r="M608" s="1158"/>
      <c r="N608" s="1158"/>
      <c r="O608" s="1158"/>
      <c r="P608" s="1158"/>
      <c r="Q608" s="1158"/>
      <c r="R608" s="1158"/>
      <c r="S608" s="1158"/>
      <c r="T608" s="1158"/>
      <c r="U608" s="1158"/>
      <c r="V608" s="1158"/>
      <c r="W608" s="1158"/>
      <c r="X608" s="1158"/>
      <c r="Y608" s="1158"/>
      <c r="Z608" s="1158"/>
      <c r="AA608" s="1158"/>
    </row>
    <row r="609">
      <c r="A609" s="1158"/>
      <c r="B609" s="1158"/>
      <c r="C609" s="1158"/>
      <c r="D609" s="1158"/>
      <c r="E609" s="1158"/>
      <c r="F609" s="1158"/>
      <c r="G609" s="1158"/>
      <c r="H609" s="1158"/>
      <c r="I609" s="1158"/>
      <c r="J609" s="1158"/>
      <c r="K609" s="1158"/>
      <c r="L609" s="1158"/>
      <c r="M609" s="1158"/>
      <c r="N609" s="1158"/>
      <c r="O609" s="1158"/>
      <c r="P609" s="1158"/>
      <c r="Q609" s="1158"/>
      <c r="R609" s="1158"/>
      <c r="S609" s="1158"/>
      <c r="T609" s="1158"/>
      <c r="U609" s="1158"/>
      <c r="V609" s="1158"/>
      <c r="W609" s="1158"/>
      <c r="X609" s="1158"/>
      <c r="Y609" s="1158"/>
      <c r="Z609" s="1158"/>
      <c r="AA609" s="1158"/>
    </row>
    <row r="610">
      <c r="A610" s="1158"/>
      <c r="B610" s="1158"/>
      <c r="C610" s="1158"/>
      <c r="D610" s="1158"/>
      <c r="E610" s="1158"/>
      <c r="F610" s="1158"/>
      <c r="G610" s="1158"/>
      <c r="H610" s="1158"/>
      <c r="I610" s="1158"/>
      <c r="J610" s="1158"/>
      <c r="K610" s="1158"/>
      <c r="L610" s="1158"/>
      <c r="M610" s="1158"/>
      <c r="N610" s="1158"/>
      <c r="O610" s="1158"/>
      <c r="P610" s="1158"/>
      <c r="Q610" s="1158"/>
      <c r="R610" s="1158"/>
      <c r="S610" s="1158"/>
      <c r="T610" s="1158"/>
      <c r="U610" s="1158"/>
      <c r="V610" s="1158"/>
      <c r="W610" s="1158"/>
      <c r="X610" s="1158"/>
      <c r="Y610" s="1158"/>
      <c r="Z610" s="1158"/>
      <c r="AA610" s="1158"/>
    </row>
    <row r="611">
      <c r="A611" s="1158"/>
      <c r="B611" s="1158"/>
      <c r="C611" s="1158"/>
      <c r="D611" s="1158"/>
      <c r="E611" s="1158"/>
      <c r="F611" s="1158"/>
      <c r="G611" s="1158"/>
      <c r="H611" s="1158"/>
      <c r="I611" s="1158"/>
      <c r="J611" s="1158"/>
      <c r="K611" s="1158"/>
      <c r="L611" s="1158"/>
      <c r="M611" s="1158"/>
      <c r="N611" s="1158"/>
      <c r="O611" s="1158"/>
      <c r="P611" s="1158"/>
      <c r="Q611" s="1158"/>
      <c r="R611" s="1158"/>
      <c r="S611" s="1158"/>
      <c r="T611" s="1158"/>
      <c r="U611" s="1158"/>
      <c r="V611" s="1158"/>
      <c r="W611" s="1158"/>
      <c r="X611" s="1158"/>
      <c r="Y611" s="1158"/>
      <c r="Z611" s="1158"/>
      <c r="AA611" s="1158"/>
    </row>
    <row r="612">
      <c r="A612" s="1158"/>
      <c r="B612" s="1158"/>
      <c r="C612" s="1158"/>
      <c r="D612" s="1158"/>
      <c r="E612" s="1158"/>
      <c r="F612" s="1158"/>
      <c r="G612" s="1158"/>
      <c r="H612" s="1158"/>
      <c r="I612" s="1158"/>
      <c r="J612" s="1158"/>
      <c r="K612" s="1158"/>
      <c r="L612" s="1158"/>
      <c r="M612" s="1158"/>
      <c r="N612" s="1158"/>
      <c r="O612" s="1158"/>
      <c r="P612" s="1158"/>
      <c r="Q612" s="1158"/>
      <c r="R612" s="1158"/>
      <c r="S612" s="1158"/>
      <c r="T612" s="1158"/>
      <c r="U612" s="1158"/>
      <c r="V612" s="1158"/>
      <c r="W612" s="1158"/>
      <c r="X612" s="1158"/>
      <c r="Y612" s="1158"/>
      <c r="Z612" s="1158"/>
      <c r="AA612" s="1158"/>
    </row>
    <row r="613">
      <c r="A613" s="1158"/>
      <c r="B613" s="1158"/>
      <c r="C613" s="1158"/>
      <c r="D613" s="1158"/>
      <c r="E613" s="1158"/>
      <c r="F613" s="1158"/>
      <c r="G613" s="1158"/>
      <c r="H613" s="1158"/>
      <c r="I613" s="1158"/>
      <c r="J613" s="1158"/>
      <c r="K613" s="1158"/>
      <c r="L613" s="1158"/>
      <c r="M613" s="1158"/>
      <c r="N613" s="1158"/>
      <c r="O613" s="1158"/>
      <c r="P613" s="1158"/>
      <c r="Q613" s="1158"/>
      <c r="R613" s="1158"/>
      <c r="S613" s="1158"/>
      <c r="T613" s="1158"/>
      <c r="U613" s="1158"/>
      <c r="V613" s="1158"/>
      <c r="W613" s="1158"/>
      <c r="X613" s="1158"/>
      <c r="Y613" s="1158"/>
      <c r="Z613" s="1158"/>
      <c r="AA613" s="1158"/>
    </row>
    <row r="614">
      <c r="A614" s="1158"/>
      <c r="B614" s="1158"/>
      <c r="C614" s="1158"/>
      <c r="D614" s="1158"/>
      <c r="E614" s="1158"/>
      <c r="F614" s="1158"/>
      <c r="G614" s="1158"/>
      <c r="H614" s="1158"/>
      <c r="I614" s="1158"/>
      <c r="J614" s="1158"/>
      <c r="K614" s="1158"/>
      <c r="L614" s="1158"/>
      <c r="M614" s="1158"/>
      <c r="N614" s="1158"/>
      <c r="O614" s="1158"/>
      <c r="P614" s="1158"/>
      <c r="Q614" s="1158"/>
      <c r="R614" s="1158"/>
      <c r="S614" s="1158"/>
      <c r="T614" s="1158"/>
      <c r="U614" s="1158"/>
      <c r="V614" s="1158"/>
      <c r="W614" s="1158"/>
      <c r="X614" s="1158"/>
      <c r="Y614" s="1158"/>
      <c r="Z614" s="1158"/>
      <c r="AA614" s="1158"/>
    </row>
    <row r="615">
      <c r="A615" s="1158"/>
      <c r="B615" s="1158"/>
      <c r="C615" s="1158"/>
      <c r="D615" s="1158"/>
      <c r="E615" s="1158"/>
      <c r="F615" s="1158"/>
      <c r="G615" s="1158"/>
      <c r="H615" s="1158"/>
      <c r="I615" s="1158"/>
      <c r="J615" s="1158"/>
      <c r="K615" s="1158"/>
      <c r="L615" s="1158"/>
      <c r="M615" s="1158"/>
      <c r="N615" s="1158"/>
      <c r="O615" s="1158"/>
      <c r="P615" s="1158"/>
      <c r="Q615" s="1158"/>
      <c r="R615" s="1158"/>
      <c r="S615" s="1158"/>
      <c r="T615" s="1158"/>
      <c r="U615" s="1158"/>
      <c r="V615" s="1158"/>
      <c r="W615" s="1158"/>
      <c r="X615" s="1158"/>
      <c r="Y615" s="1158"/>
      <c r="Z615" s="1158"/>
      <c r="AA615" s="1158"/>
    </row>
    <row r="616">
      <c r="A616" s="1158"/>
      <c r="B616" s="1158"/>
      <c r="C616" s="1158"/>
      <c r="D616" s="1158"/>
      <c r="E616" s="1158"/>
      <c r="F616" s="1158"/>
      <c r="G616" s="1158"/>
      <c r="H616" s="1158"/>
      <c r="I616" s="1158"/>
      <c r="J616" s="1158"/>
      <c r="K616" s="1158"/>
      <c r="L616" s="1158"/>
      <c r="M616" s="1158"/>
      <c r="N616" s="1158"/>
      <c r="O616" s="1158"/>
      <c r="P616" s="1158"/>
      <c r="Q616" s="1158"/>
      <c r="R616" s="1158"/>
      <c r="S616" s="1158"/>
      <c r="T616" s="1158"/>
      <c r="U616" s="1158"/>
      <c r="V616" s="1158"/>
      <c r="W616" s="1158"/>
      <c r="X616" s="1158"/>
      <c r="Y616" s="1158"/>
      <c r="Z616" s="1158"/>
      <c r="AA616" s="1158"/>
    </row>
    <row r="617">
      <c r="A617" s="1158"/>
      <c r="B617" s="1158"/>
      <c r="C617" s="1158"/>
      <c r="D617" s="1158"/>
      <c r="E617" s="1158"/>
      <c r="F617" s="1158"/>
      <c r="G617" s="1158"/>
      <c r="H617" s="1158"/>
      <c r="I617" s="1158"/>
      <c r="J617" s="1158"/>
      <c r="K617" s="1158"/>
      <c r="L617" s="1158"/>
      <c r="M617" s="1158"/>
      <c r="N617" s="1158"/>
      <c r="O617" s="1158"/>
      <c r="P617" s="1158"/>
      <c r="Q617" s="1158"/>
      <c r="R617" s="1158"/>
      <c r="S617" s="1158"/>
      <c r="T617" s="1158"/>
      <c r="U617" s="1158"/>
      <c r="V617" s="1158"/>
      <c r="W617" s="1158"/>
      <c r="X617" s="1158"/>
      <c r="Y617" s="1158"/>
      <c r="Z617" s="1158"/>
      <c r="AA617" s="1158"/>
    </row>
    <row r="618">
      <c r="A618" s="1158"/>
      <c r="B618" s="1158"/>
      <c r="C618" s="1158"/>
      <c r="D618" s="1158"/>
      <c r="E618" s="1158"/>
      <c r="F618" s="1158"/>
      <c r="G618" s="1158"/>
      <c r="H618" s="1158"/>
      <c r="I618" s="1158"/>
      <c r="J618" s="1158"/>
      <c r="K618" s="1158"/>
      <c r="L618" s="1158"/>
      <c r="M618" s="1158"/>
      <c r="N618" s="1158"/>
      <c r="O618" s="1158"/>
      <c r="P618" s="1158"/>
      <c r="Q618" s="1158"/>
      <c r="R618" s="1158"/>
      <c r="S618" s="1158"/>
      <c r="T618" s="1158"/>
      <c r="U618" s="1158"/>
      <c r="V618" s="1158"/>
      <c r="W618" s="1158"/>
      <c r="X618" s="1158"/>
      <c r="Y618" s="1158"/>
      <c r="Z618" s="1158"/>
      <c r="AA618" s="1158"/>
    </row>
    <row r="619">
      <c r="A619" s="1158"/>
      <c r="B619" s="1158"/>
      <c r="C619" s="1158"/>
      <c r="D619" s="1158"/>
      <c r="E619" s="1158"/>
      <c r="F619" s="1158"/>
      <c r="G619" s="1158"/>
      <c r="H619" s="1158"/>
      <c r="I619" s="1158"/>
      <c r="J619" s="1158"/>
      <c r="K619" s="1158"/>
      <c r="L619" s="1158"/>
      <c r="M619" s="1158"/>
      <c r="N619" s="1158"/>
      <c r="O619" s="1158"/>
      <c r="P619" s="1158"/>
      <c r="Q619" s="1158"/>
      <c r="R619" s="1158"/>
      <c r="S619" s="1158"/>
      <c r="T619" s="1158"/>
      <c r="U619" s="1158"/>
      <c r="V619" s="1158"/>
      <c r="W619" s="1158"/>
      <c r="X619" s="1158"/>
      <c r="Y619" s="1158"/>
      <c r="Z619" s="1158"/>
      <c r="AA619" s="1158"/>
    </row>
    <row r="620">
      <c r="A620" s="1158"/>
      <c r="B620" s="1158"/>
      <c r="C620" s="1158"/>
      <c r="D620" s="1158"/>
      <c r="E620" s="1158"/>
      <c r="F620" s="1158"/>
      <c r="G620" s="1158"/>
      <c r="H620" s="1158"/>
      <c r="I620" s="1158"/>
      <c r="J620" s="1158"/>
      <c r="K620" s="1158"/>
      <c r="L620" s="1158"/>
      <c r="M620" s="1158"/>
      <c r="N620" s="1158"/>
      <c r="O620" s="1158"/>
      <c r="P620" s="1158"/>
      <c r="Q620" s="1158"/>
      <c r="R620" s="1158"/>
      <c r="S620" s="1158"/>
      <c r="T620" s="1158"/>
      <c r="U620" s="1158"/>
      <c r="V620" s="1158"/>
      <c r="W620" s="1158"/>
      <c r="X620" s="1158"/>
      <c r="Y620" s="1158"/>
      <c r="Z620" s="1158"/>
      <c r="AA620" s="1158"/>
    </row>
    <row r="621">
      <c r="A621" s="1158"/>
      <c r="B621" s="1158"/>
      <c r="C621" s="1158"/>
      <c r="D621" s="1158"/>
      <c r="E621" s="1158"/>
      <c r="F621" s="1158"/>
      <c r="G621" s="1158"/>
      <c r="H621" s="1158"/>
      <c r="I621" s="1158"/>
      <c r="J621" s="1158"/>
      <c r="K621" s="1158"/>
      <c r="L621" s="1158"/>
      <c r="M621" s="1158"/>
      <c r="N621" s="1158"/>
      <c r="O621" s="1158"/>
      <c r="P621" s="1158"/>
      <c r="Q621" s="1158"/>
      <c r="R621" s="1158"/>
      <c r="S621" s="1158"/>
      <c r="T621" s="1158"/>
      <c r="U621" s="1158"/>
      <c r="V621" s="1158"/>
      <c r="W621" s="1158"/>
      <c r="X621" s="1158"/>
      <c r="Y621" s="1158"/>
      <c r="Z621" s="1158"/>
      <c r="AA621" s="1158"/>
    </row>
    <row r="622">
      <c r="A622" s="1158"/>
      <c r="B622" s="1158"/>
      <c r="C622" s="1158"/>
      <c r="D622" s="1158"/>
      <c r="E622" s="1158"/>
      <c r="F622" s="1158"/>
      <c r="G622" s="1158"/>
      <c r="H622" s="1158"/>
      <c r="I622" s="1158"/>
      <c r="J622" s="1158"/>
      <c r="K622" s="1158"/>
      <c r="L622" s="1158"/>
      <c r="M622" s="1158"/>
      <c r="N622" s="1158"/>
      <c r="O622" s="1158"/>
      <c r="P622" s="1158"/>
      <c r="Q622" s="1158"/>
      <c r="R622" s="1158"/>
      <c r="S622" s="1158"/>
      <c r="T622" s="1158"/>
      <c r="U622" s="1158"/>
      <c r="V622" s="1158"/>
      <c r="W622" s="1158"/>
      <c r="X622" s="1158"/>
      <c r="Y622" s="1158"/>
      <c r="Z622" s="1158"/>
      <c r="AA622" s="1158"/>
    </row>
    <row r="623">
      <c r="A623" s="1158"/>
      <c r="B623" s="1158"/>
      <c r="C623" s="1158"/>
      <c r="D623" s="1158"/>
      <c r="E623" s="1158"/>
      <c r="F623" s="1158"/>
      <c r="G623" s="1158"/>
      <c r="H623" s="1158"/>
      <c r="I623" s="1158"/>
      <c r="J623" s="1158"/>
      <c r="K623" s="1158"/>
      <c r="L623" s="1158"/>
      <c r="M623" s="1158"/>
      <c r="N623" s="1158"/>
      <c r="O623" s="1158"/>
      <c r="P623" s="1158"/>
      <c r="Q623" s="1158"/>
      <c r="R623" s="1158"/>
      <c r="S623" s="1158"/>
      <c r="T623" s="1158"/>
      <c r="U623" s="1158"/>
      <c r="V623" s="1158"/>
      <c r="W623" s="1158"/>
      <c r="X623" s="1158"/>
      <c r="Y623" s="1158"/>
      <c r="Z623" s="1158"/>
      <c r="AA623" s="1158"/>
    </row>
    <row r="624">
      <c r="A624" s="1158"/>
      <c r="B624" s="1158"/>
      <c r="C624" s="1158"/>
      <c r="D624" s="1158"/>
      <c r="E624" s="1158"/>
      <c r="F624" s="1158"/>
      <c r="G624" s="1158"/>
      <c r="H624" s="1158"/>
      <c r="I624" s="1158"/>
      <c r="J624" s="1158"/>
      <c r="K624" s="1158"/>
      <c r="L624" s="1158"/>
      <c r="M624" s="1158"/>
      <c r="N624" s="1158"/>
      <c r="O624" s="1158"/>
      <c r="P624" s="1158"/>
      <c r="Q624" s="1158"/>
      <c r="R624" s="1158"/>
      <c r="S624" s="1158"/>
      <c r="T624" s="1158"/>
      <c r="U624" s="1158"/>
      <c r="V624" s="1158"/>
      <c r="W624" s="1158"/>
      <c r="X624" s="1158"/>
      <c r="Y624" s="1158"/>
      <c r="Z624" s="1158"/>
      <c r="AA624" s="1158"/>
    </row>
    <row r="625">
      <c r="A625" s="1158"/>
      <c r="B625" s="1158"/>
      <c r="C625" s="1158"/>
      <c r="D625" s="1158"/>
      <c r="E625" s="1158"/>
      <c r="F625" s="1158"/>
      <c r="G625" s="1158"/>
      <c r="H625" s="1158"/>
      <c r="I625" s="1158"/>
      <c r="J625" s="1158"/>
      <c r="K625" s="1158"/>
      <c r="L625" s="1158"/>
      <c r="M625" s="1158"/>
      <c r="N625" s="1158"/>
      <c r="O625" s="1158"/>
      <c r="P625" s="1158"/>
      <c r="Q625" s="1158"/>
      <c r="R625" s="1158"/>
      <c r="S625" s="1158"/>
      <c r="T625" s="1158"/>
      <c r="U625" s="1158"/>
      <c r="V625" s="1158"/>
      <c r="W625" s="1158"/>
      <c r="X625" s="1158"/>
      <c r="Y625" s="1158"/>
      <c r="Z625" s="1158"/>
      <c r="AA625" s="1158"/>
    </row>
    <row r="626">
      <c r="A626" s="1158"/>
      <c r="B626" s="1158"/>
      <c r="C626" s="1158"/>
      <c r="D626" s="1158"/>
      <c r="E626" s="1158"/>
      <c r="F626" s="1158"/>
      <c r="G626" s="1158"/>
      <c r="H626" s="1158"/>
      <c r="I626" s="1158"/>
      <c r="J626" s="1158"/>
      <c r="K626" s="1158"/>
      <c r="L626" s="1158"/>
      <c r="M626" s="1158"/>
      <c r="N626" s="1158"/>
      <c r="O626" s="1158"/>
      <c r="P626" s="1158"/>
      <c r="Q626" s="1158"/>
      <c r="R626" s="1158"/>
      <c r="S626" s="1158"/>
      <c r="T626" s="1158"/>
      <c r="U626" s="1158"/>
      <c r="V626" s="1158"/>
      <c r="W626" s="1158"/>
      <c r="X626" s="1158"/>
      <c r="Y626" s="1158"/>
      <c r="Z626" s="1158"/>
      <c r="AA626" s="1158"/>
    </row>
    <row r="627">
      <c r="A627" s="1158"/>
      <c r="B627" s="1158"/>
      <c r="C627" s="1158"/>
      <c r="D627" s="1158"/>
      <c r="E627" s="1158"/>
      <c r="F627" s="1158"/>
      <c r="G627" s="1158"/>
      <c r="H627" s="1158"/>
      <c r="I627" s="1158"/>
      <c r="J627" s="1158"/>
      <c r="K627" s="1158"/>
      <c r="L627" s="1158"/>
      <c r="M627" s="1158"/>
      <c r="N627" s="1158"/>
      <c r="O627" s="1158"/>
      <c r="P627" s="1158"/>
      <c r="Q627" s="1158"/>
      <c r="R627" s="1158"/>
      <c r="S627" s="1158"/>
      <c r="T627" s="1158"/>
      <c r="U627" s="1158"/>
      <c r="V627" s="1158"/>
      <c r="W627" s="1158"/>
      <c r="X627" s="1158"/>
      <c r="Y627" s="1158"/>
      <c r="Z627" s="1158"/>
      <c r="AA627" s="1158"/>
    </row>
    <row r="628">
      <c r="A628" s="1158"/>
      <c r="B628" s="1158"/>
      <c r="C628" s="1158"/>
      <c r="D628" s="1158"/>
      <c r="E628" s="1158"/>
      <c r="F628" s="1158"/>
      <c r="G628" s="1158"/>
      <c r="H628" s="1158"/>
      <c r="I628" s="1158"/>
      <c r="J628" s="1158"/>
      <c r="K628" s="1158"/>
      <c r="L628" s="1158"/>
      <c r="M628" s="1158"/>
      <c r="N628" s="1158"/>
      <c r="O628" s="1158"/>
      <c r="P628" s="1158"/>
      <c r="Q628" s="1158"/>
      <c r="R628" s="1158"/>
      <c r="S628" s="1158"/>
      <c r="T628" s="1158"/>
      <c r="U628" s="1158"/>
      <c r="V628" s="1158"/>
      <c r="W628" s="1158"/>
      <c r="X628" s="1158"/>
      <c r="Y628" s="1158"/>
      <c r="Z628" s="1158"/>
      <c r="AA628" s="1158"/>
    </row>
    <row r="629">
      <c r="A629" s="1158"/>
      <c r="B629" s="1158"/>
      <c r="C629" s="1158"/>
      <c r="D629" s="1158"/>
      <c r="E629" s="1158"/>
      <c r="F629" s="1158"/>
      <c r="G629" s="1158"/>
      <c r="H629" s="1158"/>
      <c r="I629" s="1158"/>
      <c r="J629" s="1158"/>
      <c r="K629" s="1158"/>
      <c r="L629" s="1158"/>
      <c r="M629" s="1158"/>
      <c r="N629" s="1158"/>
      <c r="O629" s="1158"/>
      <c r="P629" s="1158"/>
      <c r="Q629" s="1158"/>
      <c r="R629" s="1158"/>
      <c r="S629" s="1158"/>
      <c r="T629" s="1158"/>
      <c r="U629" s="1158"/>
      <c r="V629" s="1158"/>
      <c r="W629" s="1158"/>
      <c r="X629" s="1158"/>
      <c r="Y629" s="1158"/>
      <c r="Z629" s="1158"/>
      <c r="AA629" s="1158"/>
    </row>
    <row r="630">
      <c r="A630" s="1158"/>
      <c r="B630" s="1158"/>
      <c r="C630" s="1158"/>
      <c r="D630" s="1158"/>
      <c r="E630" s="1158"/>
      <c r="F630" s="1158"/>
      <c r="G630" s="1158"/>
      <c r="H630" s="1158"/>
      <c r="I630" s="1158"/>
      <c r="J630" s="1158"/>
      <c r="K630" s="1158"/>
      <c r="L630" s="1158"/>
      <c r="M630" s="1158"/>
      <c r="N630" s="1158"/>
      <c r="O630" s="1158"/>
      <c r="P630" s="1158"/>
      <c r="Q630" s="1158"/>
      <c r="R630" s="1158"/>
      <c r="S630" s="1158"/>
      <c r="T630" s="1158"/>
      <c r="U630" s="1158"/>
      <c r="V630" s="1158"/>
      <c r="W630" s="1158"/>
      <c r="X630" s="1158"/>
      <c r="Y630" s="1158"/>
      <c r="Z630" s="1158"/>
      <c r="AA630" s="1158"/>
    </row>
    <row r="631">
      <c r="A631" s="1158"/>
      <c r="B631" s="1158"/>
      <c r="C631" s="1158"/>
      <c r="D631" s="1158"/>
      <c r="E631" s="1158"/>
      <c r="F631" s="1158"/>
      <c r="G631" s="1158"/>
      <c r="H631" s="1158"/>
      <c r="I631" s="1158"/>
      <c r="J631" s="1158"/>
      <c r="K631" s="1158"/>
      <c r="L631" s="1158"/>
      <c r="M631" s="1158"/>
      <c r="N631" s="1158"/>
      <c r="O631" s="1158"/>
      <c r="P631" s="1158"/>
      <c r="Q631" s="1158"/>
      <c r="R631" s="1158"/>
      <c r="S631" s="1158"/>
      <c r="T631" s="1158"/>
      <c r="U631" s="1158"/>
      <c r="V631" s="1158"/>
      <c r="W631" s="1158"/>
      <c r="X631" s="1158"/>
      <c r="Y631" s="1158"/>
      <c r="Z631" s="1158"/>
      <c r="AA631" s="1158"/>
    </row>
    <row r="632">
      <c r="A632" s="1158"/>
      <c r="B632" s="1158"/>
      <c r="C632" s="1158"/>
      <c r="D632" s="1158"/>
      <c r="E632" s="1158"/>
      <c r="F632" s="1158"/>
      <c r="G632" s="1158"/>
      <c r="H632" s="1158"/>
      <c r="I632" s="1158"/>
      <c r="J632" s="1158"/>
      <c r="K632" s="1158"/>
      <c r="L632" s="1158"/>
      <c r="M632" s="1158"/>
      <c r="N632" s="1158"/>
      <c r="O632" s="1158"/>
      <c r="P632" s="1158"/>
      <c r="Q632" s="1158"/>
      <c r="R632" s="1158"/>
      <c r="S632" s="1158"/>
      <c r="T632" s="1158"/>
      <c r="U632" s="1158"/>
      <c r="V632" s="1158"/>
      <c r="W632" s="1158"/>
      <c r="X632" s="1158"/>
      <c r="Y632" s="1158"/>
      <c r="Z632" s="1158"/>
      <c r="AA632" s="1158"/>
    </row>
    <row r="633">
      <c r="A633" s="1158"/>
      <c r="B633" s="1158"/>
      <c r="C633" s="1158"/>
      <c r="D633" s="1158"/>
      <c r="E633" s="1158"/>
      <c r="F633" s="1158"/>
      <c r="G633" s="1158"/>
      <c r="H633" s="1158"/>
      <c r="I633" s="1158"/>
      <c r="J633" s="1158"/>
      <c r="K633" s="1158"/>
      <c r="L633" s="1158"/>
      <c r="M633" s="1158"/>
      <c r="N633" s="1158"/>
      <c r="O633" s="1158"/>
      <c r="P633" s="1158"/>
      <c r="Q633" s="1158"/>
      <c r="R633" s="1158"/>
      <c r="S633" s="1158"/>
      <c r="T633" s="1158"/>
      <c r="U633" s="1158"/>
      <c r="V633" s="1158"/>
      <c r="W633" s="1158"/>
      <c r="X633" s="1158"/>
      <c r="Y633" s="1158"/>
      <c r="Z633" s="1158"/>
      <c r="AA633" s="1158"/>
    </row>
    <row r="634">
      <c r="A634" s="1158"/>
      <c r="B634" s="1158"/>
      <c r="C634" s="1158"/>
      <c r="D634" s="1158"/>
      <c r="E634" s="1158"/>
      <c r="F634" s="1158"/>
      <c r="G634" s="1158"/>
      <c r="H634" s="1158"/>
      <c r="I634" s="1158"/>
      <c r="J634" s="1158"/>
      <c r="K634" s="1158"/>
      <c r="L634" s="1158"/>
      <c r="M634" s="1158"/>
      <c r="N634" s="1158"/>
      <c r="O634" s="1158"/>
      <c r="P634" s="1158"/>
      <c r="Q634" s="1158"/>
      <c r="R634" s="1158"/>
      <c r="S634" s="1158"/>
      <c r="T634" s="1158"/>
      <c r="U634" s="1158"/>
      <c r="V634" s="1158"/>
      <c r="W634" s="1158"/>
      <c r="X634" s="1158"/>
      <c r="Y634" s="1158"/>
      <c r="Z634" s="1158"/>
      <c r="AA634" s="1158"/>
    </row>
    <row r="635">
      <c r="A635" s="1158"/>
      <c r="B635" s="1158"/>
      <c r="C635" s="1158"/>
      <c r="D635" s="1158"/>
      <c r="E635" s="1158"/>
      <c r="F635" s="1158"/>
      <c r="G635" s="1158"/>
      <c r="H635" s="1158"/>
      <c r="I635" s="1158"/>
      <c r="J635" s="1158"/>
      <c r="K635" s="1158"/>
      <c r="L635" s="1158"/>
      <c r="M635" s="1158"/>
      <c r="N635" s="1158"/>
      <c r="O635" s="1158"/>
      <c r="P635" s="1158"/>
      <c r="Q635" s="1158"/>
      <c r="R635" s="1158"/>
      <c r="S635" s="1158"/>
      <c r="T635" s="1158"/>
      <c r="U635" s="1158"/>
      <c r="V635" s="1158"/>
      <c r="W635" s="1158"/>
      <c r="X635" s="1158"/>
      <c r="Y635" s="1158"/>
      <c r="Z635" s="1158"/>
      <c r="AA635" s="1158"/>
    </row>
    <row r="636">
      <c r="A636" s="1158"/>
      <c r="B636" s="1158"/>
      <c r="C636" s="1158"/>
      <c r="D636" s="1158"/>
      <c r="E636" s="1158"/>
      <c r="F636" s="1158"/>
      <c r="G636" s="1158"/>
      <c r="H636" s="1158"/>
      <c r="I636" s="1158"/>
      <c r="J636" s="1158"/>
      <c r="K636" s="1158"/>
      <c r="L636" s="1158"/>
      <c r="M636" s="1158"/>
      <c r="N636" s="1158"/>
      <c r="O636" s="1158"/>
      <c r="P636" s="1158"/>
      <c r="Q636" s="1158"/>
      <c r="R636" s="1158"/>
      <c r="S636" s="1158"/>
      <c r="T636" s="1158"/>
      <c r="U636" s="1158"/>
      <c r="V636" s="1158"/>
      <c r="W636" s="1158"/>
      <c r="X636" s="1158"/>
      <c r="Y636" s="1158"/>
      <c r="Z636" s="1158"/>
      <c r="AA636" s="1158"/>
    </row>
    <row r="637">
      <c r="A637" s="1158"/>
      <c r="B637" s="1158"/>
      <c r="C637" s="1158"/>
      <c r="D637" s="1158"/>
      <c r="E637" s="1158"/>
      <c r="F637" s="1158"/>
      <c r="G637" s="1158"/>
      <c r="H637" s="1158"/>
      <c r="I637" s="1158"/>
      <c r="J637" s="1158"/>
      <c r="K637" s="1158"/>
      <c r="L637" s="1158"/>
      <c r="M637" s="1158"/>
      <c r="N637" s="1158"/>
      <c r="O637" s="1158"/>
      <c r="P637" s="1158"/>
      <c r="Q637" s="1158"/>
      <c r="R637" s="1158"/>
      <c r="S637" s="1158"/>
      <c r="T637" s="1158"/>
      <c r="U637" s="1158"/>
      <c r="V637" s="1158"/>
      <c r="W637" s="1158"/>
      <c r="X637" s="1158"/>
      <c r="Y637" s="1158"/>
      <c r="Z637" s="1158"/>
      <c r="AA637" s="1158"/>
    </row>
    <row r="638">
      <c r="A638" s="1158"/>
      <c r="B638" s="1158"/>
      <c r="C638" s="1158"/>
      <c r="D638" s="1158"/>
      <c r="E638" s="1158"/>
      <c r="F638" s="1158"/>
      <c r="G638" s="1158"/>
      <c r="H638" s="1158"/>
      <c r="I638" s="1158"/>
      <c r="J638" s="1158"/>
      <c r="K638" s="1158"/>
      <c r="L638" s="1158"/>
      <c r="M638" s="1158"/>
      <c r="N638" s="1158"/>
      <c r="O638" s="1158"/>
      <c r="P638" s="1158"/>
      <c r="Q638" s="1158"/>
      <c r="R638" s="1158"/>
      <c r="S638" s="1158"/>
      <c r="T638" s="1158"/>
      <c r="U638" s="1158"/>
      <c r="V638" s="1158"/>
      <c r="W638" s="1158"/>
      <c r="X638" s="1158"/>
      <c r="Y638" s="1158"/>
      <c r="Z638" s="1158"/>
      <c r="AA638" s="1158"/>
    </row>
    <row r="639">
      <c r="A639" s="1158"/>
      <c r="B639" s="1158"/>
      <c r="C639" s="1158"/>
      <c r="D639" s="1158"/>
      <c r="E639" s="1158"/>
      <c r="F639" s="1158"/>
      <c r="G639" s="1158"/>
      <c r="H639" s="1158"/>
      <c r="I639" s="1158"/>
      <c r="J639" s="1158"/>
      <c r="K639" s="1158"/>
      <c r="L639" s="1158"/>
      <c r="M639" s="1158"/>
      <c r="N639" s="1158"/>
      <c r="O639" s="1158"/>
      <c r="P639" s="1158"/>
      <c r="Q639" s="1158"/>
      <c r="R639" s="1158"/>
      <c r="S639" s="1158"/>
      <c r="T639" s="1158"/>
      <c r="U639" s="1158"/>
      <c r="V639" s="1158"/>
      <c r="W639" s="1158"/>
      <c r="X639" s="1158"/>
      <c r="Y639" s="1158"/>
      <c r="Z639" s="1158"/>
      <c r="AA639" s="1158"/>
    </row>
    <row r="640">
      <c r="A640" s="1158"/>
      <c r="B640" s="1158"/>
      <c r="C640" s="1158"/>
      <c r="D640" s="1158"/>
      <c r="E640" s="1158"/>
      <c r="F640" s="1158"/>
      <c r="G640" s="1158"/>
      <c r="H640" s="1158"/>
      <c r="I640" s="1158"/>
      <c r="J640" s="1158"/>
      <c r="K640" s="1158"/>
      <c r="L640" s="1158"/>
      <c r="M640" s="1158"/>
      <c r="N640" s="1158"/>
      <c r="O640" s="1158"/>
      <c r="P640" s="1158"/>
      <c r="Q640" s="1158"/>
      <c r="R640" s="1158"/>
      <c r="S640" s="1158"/>
      <c r="T640" s="1158"/>
      <c r="U640" s="1158"/>
      <c r="V640" s="1158"/>
      <c r="W640" s="1158"/>
      <c r="X640" s="1158"/>
      <c r="Y640" s="1158"/>
      <c r="Z640" s="1158"/>
      <c r="AA640" s="1158"/>
    </row>
    <row r="641">
      <c r="A641" s="1158"/>
      <c r="B641" s="1158"/>
      <c r="C641" s="1158"/>
      <c r="D641" s="1158"/>
      <c r="E641" s="1158"/>
      <c r="F641" s="1158"/>
      <c r="G641" s="1158"/>
      <c r="H641" s="1158"/>
      <c r="I641" s="1158"/>
      <c r="J641" s="1158"/>
      <c r="K641" s="1158"/>
      <c r="L641" s="1158"/>
      <c r="M641" s="1158"/>
      <c r="N641" s="1158"/>
      <c r="O641" s="1158"/>
      <c r="P641" s="1158"/>
      <c r="Q641" s="1158"/>
      <c r="R641" s="1158"/>
      <c r="S641" s="1158"/>
      <c r="T641" s="1158"/>
      <c r="U641" s="1158"/>
      <c r="V641" s="1158"/>
      <c r="W641" s="1158"/>
      <c r="X641" s="1158"/>
      <c r="Y641" s="1158"/>
      <c r="Z641" s="1158"/>
      <c r="AA641" s="1158"/>
    </row>
    <row r="642">
      <c r="A642" s="1158"/>
      <c r="B642" s="1158"/>
      <c r="C642" s="1158"/>
      <c r="D642" s="1158"/>
      <c r="E642" s="1158"/>
      <c r="F642" s="1158"/>
      <c r="G642" s="1158"/>
      <c r="H642" s="1158"/>
      <c r="I642" s="1158"/>
      <c r="J642" s="1158"/>
      <c r="K642" s="1158"/>
      <c r="L642" s="1158"/>
      <c r="M642" s="1158"/>
      <c r="N642" s="1158"/>
      <c r="O642" s="1158"/>
      <c r="P642" s="1158"/>
      <c r="Q642" s="1158"/>
      <c r="R642" s="1158"/>
      <c r="S642" s="1158"/>
      <c r="T642" s="1158"/>
      <c r="U642" s="1158"/>
      <c r="V642" s="1158"/>
      <c r="W642" s="1158"/>
      <c r="X642" s="1158"/>
      <c r="Y642" s="1158"/>
      <c r="Z642" s="1158"/>
      <c r="AA642" s="1158"/>
    </row>
    <row r="643">
      <c r="A643" s="1158"/>
      <c r="B643" s="1158"/>
      <c r="C643" s="1158"/>
      <c r="D643" s="1158"/>
      <c r="E643" s="1158"/>
      <c r="F643" s="1158"/>
      <c r="G643" s="1158"/>
      <c r="H643" s="1158"/>
      <c r="I643" s="1158"/>
      <c r="J643" s="1158"/>
      <c r="K643" s="1158"/>
      <c r="L643" s="1158"/>
      <c r="M643" s="1158"/>
      <c r="N643" s="1158"/>
      <c r="O643" s="1158"/>
      <c r="P643" s="1158"/>
      <c r="Q643" s="1158"/>
      <c r="R643" s="1158"/>
      <c r="S643" s="1158"/>
      <c r="T643" s="1158"/>
      <c r="U643" s="1158"/>
      <c r="V643" s="1158"/>
      <c r="W643" s="1158"/>
      <c r="X643" s="1158"/>
      <c r="Y643" s="1158"/>
      <c r="Z643" s="1158"/>
      <c r="AA643" s="1158"/>
    </row>
    <row r="644">
      <c r="A644" s="1158"/>
      <c r="B644" s="1158"/>
      <c r="C644" s="1158"/>
      <c r="D644" s="1158"/>
      <c r="E644" s="1158"/>
      <c r="F644" s="1158"/>
      <c r="G644" s="1158"/>
      <c r="H644" s="1158"/>
      <c r="I644" s="1158"/>
      <c r="J644" s="1158"/>
      <c r="K644" s="1158"/>
      <c r="L644" s="1158"/>
      <c r="M644" s="1158"/>
      <c r="N644" s="1158"/>
      <c r="O644" s="1158"/>
      <c r="P644" s="1158"/>
      <c r="Q644" s="1158"/>
      <c r="R644" s="1158"/>
      <c r="S644" s="1158"/>
      <c r="T644" s="1158"/>
      <c r="U644" s="1158"/>
      <c r="V644" s="1158"/>
      <c r="W644" s="1158"/>
      <c r="X644" s="1158"/>
      <c r="Y644" s="1158"/>
      <c r="Z644" s="1158"/>
      <c r="AA644" s="1158"/>
    </row>
    <row r="645">
      <c r="A645" s="1158"/>
      <c r="B645" s="1158"/>
      <c r="C645" s="1158"/>
      <c r="D645" s="1158"/>
      <c r="E645" s="1158"/>
      <c r="F645" s="1158"/>
      <c r="G645" s="1158"/>
      <c r="H645" s="1158"/>
      <c r="I645" s="1158"/>
      <c r="J645" s="1158"/>
      <c r="K645" s="1158"/>
      <c r="L645" s="1158"/>
      <c r="M645" s="1158"/>
      <c r="N645" s="1158"/>
      <c r="O645" s="1158"/>
      <c r="P645" s="1158"/>
      <c r="Q645" s="1158"/>
      <c r="R645" s="1158"/>
      <c r="S645" s="1158"/>
      <c r="T645" s="1158"/>
      <c r="U645" s="1158"/>
      <c r="V645" s="1158"/>
      <c r="W645" s="1158"/>
      <c r="X645" s="1158"/>
      <c r="Y645" s="1158"/>
      <c r="Z645" s="1158"/>
      <c r="AA645" s="1158"/>
    </row>
    <row r="646">
      <c r="A646" s="1158"/>
      <c r="B646" s="1158"/>
      <c r="C646" s="1158"/>
      <c r="D646" s="1158"/>
      <c r="E646" s="1158"/>
      <c r="F646" s="1158"/>
      <c r="G646" s="1158"/>
      <c r="H646" s="1158"/>
      <c r="I646" s="1158"/>
      <c r="J646" s="1158"/>
      <c r="K646" s="1158"/>
      <c r="L646" s="1158"/>
      <c r="M646" s="1158"/>
      <c r="N646" s="1158"/>
      <c r="O646" s="1158"/>
      <c r="P646" s="1158"/>
      <c r="Q646" s="1158"/>
      <c r="R646" s="1158"/>
      <c r="S646" s="1158"/>
      <c r="T646" s="1158"/>
      <c r="U646" s="1158"/>
      <c r="V646" s="1158"/>
      <c r="W646" s="1158"/>
      <c r="X646" s="1158"/>
      <c r="Y646" s="1158"/>
      <c r="Z646" s="1158"/>
      <c r="AA646" s="1158"/>
    </row>
    <row r="647">
      <c r="A647" s="1158"/>
      <c r="B647" s="1158"/>
      <c r="C647" s="1158"/>
      <c r="D647" s="1158"/>
      <c r="E647" s="1158"/>
      <c r="F647" s="1158"/>
      <c r="G647" s="1158"/>
      <c r="H647" s="1158"/>
      <c r="I647" s="1158"/>
      <c r="J647" s="1158"/>
      <c r="K647" s="1158"/>
      <c r="L647" s="1158"/>
      <c r="M647" s="1158"/>
      <c r="N647" s="1158"/>
      <c r="O647" s="1158"/>
      <c r="P647" s="1158"/>
      <c r="Q647" s="1158"/>
      <c r="R647" s="1158"/>
      <c r="S647" s="1158"/>
      <c r="T647" s="1158"/>
      <c r="U647" s="1158"/>
      <c r="V647" s="1158"/>
      <c r="W647" s="1158"/>
      <c r="X647" s="1158"/>
      <c r="Y647" s="1158"/>
      <c r="Z647" s="1158"/>
      <c r="AA647" s="1158"/>
    </row>
    <row r="648">
      <c r="A648" s="1158"/>
      <c r="B648" s="1158"/>
      <c r="C648" s="1158"/>
      <c r="D648" s="1158"/>
      <c r="E648" s="1158"/>
      <c r="F648" s="1158"/>
      <c r="G648" s="1158"/>
      <c r="H648" s="1158"/>
      <c r="I648" s="1158"/>
      <c r="J648" s="1158"/>
      <c r="K648" s="1158"/>
      <c r="L648" s="1158"/>
      <c r="M648" s="1158"/>
      <c r="N648" s="1158"/>
      <c r="O648" s="1158"/>
      <c r="P648" s="1158"/>
      <c r="Q648" s="1158"/>
      <c r="R648" s="1158"/>
      <c r="S648" s="1158"/>
      <c r="T648" s="1158"/>
      <c r="U648" s="1158"/>
      <c r="V648" s="1158"/>
      <c r="W648" s="1158"/>
      <c r="X648" s="1158"/>
      <c r="Y648" s="1158"/>
      <c r="Z648" s="1158"/>
      <c r="AA648" s="1158"/>
    </row>
    <row r="649">
      <c r="A649" s="1158"/>
      <c r="B649" s="1158"/>
      <c r="C649" s="1158"/>
      <c r="D649" s="1158"/>
      <c r="E649" s="1158"/>
      <c r="F649" s="1158"/>
      <c r="G649" s="1158"/>
      <c r="H649" s="1158"/>
      <c r="I649" s="1158"/>
      <c r="J649" s="1158"/>
      <c r="K649" s="1158"/>
      <c r="L649" s="1158"/>
      <c r="M649" s="1158"/>
      <c r="N649" s="1158"/>
      <c r="O649" s="1158"/>
      <c r="P649" s="1158"/>
      <c r="Q649" s="1158"/>
      <c r="R649" s="1158"/>
      <c r="S649" s="1158"/>
      <c r="T649" s="1158"/>
      <c r="U649" s="1158"/>
      <c r="V649" s="1158"/>
      <c r="W649" s="1158"/>
      <c r="X649" s="1158"/>
      <c r="Y649" s="1158"/>
      <c r="Z649" s="1158"/>
      <c r="AA649" s="1158"/>
    </row>
    <row r="650">
      <c r="A650" s="1158"/>
      <c r="B650" s="1158"/>
      <c r="C650" s="1158"/>
      <c r="D650" s="1158"/>
      <c r="E650" s="1158"/>
      <c r="F650" s="1158"/>
      <c r="G650" s="1158"/>
      <c r="H650" s="1158"/>
      <c r="I650" s="1158"/>
      <c r="J650" s="1158"/>
      <c r="K650" s="1158"/>
      <c r="L650" s="1158"/>
      <c r="M650" s="1158"/>
      <c r="N650" s="1158"/>
      <c r="O650" s="1158"/>
      <c r="P650" s="1158"/>
      <c r="Q650" s="1158"/>
      <c r="R650" s="1158"/>
      <c r="S650" s="1158"/>
      <c r="T650" s="1158"/>
      <c r="U650" s="1158"/>
      <c r="V650" s="1158"/>
      <c r="W650" s="1158"/>
      <c r="X650" s="1158"/>
      <c r="Y650" s="1158"/>
      <c r="Z650" s="1158"/>
      <c r="AA650" s="1158"/>
    </row>
    <row r="651">
      <c r="A651" s="1158"/>
      <c r="B651" s="1158"/>
      <c r="C651" s="1158"/>
      <c r="D651" s="1158"/>
      <c r="E651" s="1158"/>
      <c r="F651" s="1158"/>
      <c r="G651" s="1158"/>
      <c r="H651" s="1158"/>
      <c r="I651" s="1158"/>
      <c r="J651" s="1158"/>
      <c r="K651" s="1158"/>
      <c r="L651" s="1158"/>
      <c r="M651" s="1158"/>
      <c r="N651" s="1158"/>
      <c r="O651" s="1158"/>
      <c r="P651" s="1158"/>
      <c r="Q651" s="1158"/>
      <c r="R651" s="1158"/>
      <c r="S651" s="1158"/>
      <c r="T651" s="1158"/>
      <c r="U651" s="1158"/>
      <c r="V651" s="1158"/>
      <c r="W651" s="1158"/>
      <c r="X651" s="1158"/>
      <c r="Y651" s="1158"/>
      <c r="Z651" s="1158"/>
      <c r="AA651" s="1158"/>
    </row>
    <row r="652">
      <c r="A652" s="1158"/>
      <c r="B652" s="1158"/>
      <c r="C652" s="1158"/>
      <c r="D652" s="1158"/>
      <c r="E652" s="1158"/>
      <c r="F652" s="1158"/>
      <c r="G652" s="1158"/>
      <c r="H652" s="1158"/>
      <c r="I652" s="1158"/>
      <c r="J652" s="1158"/>
      <c r="K652" s="1158"/>
      <c r="L652" s="1158"/>
      <c r="M652" s="1158"/>
      <c r="N652" s="1158"/>
      <c r="O652" s="1158"/>
      <c r="P652" s="1158"/>
      <c r="Q652" s="1158"/>
      <c r="R652" s="1158"/>
      <c r="S652" s="1158"/>
      <c r="T652" s="1158"/>
      <c r="U652" s="1158"/>
      <c r="V652" s="1158"/>
      <c r="W652" s="1158"/>
      <c r="X652" s="1158"/>
      <c r="Y652" s="1158"/>
      <c r="Z652" s="1158"/>
      <c r="AA652" s="1158"/>
    </row>
    <row r="653">
      <c r="A653" s="1158"/>
      <c r="B653" s="1158"/>
      <c r="C653" s="1158"/>
      <c r="D653" s="1158"/>
      <c r="E653" s="1158"/>
      <c r="F653" s="1158"/>
      <c r="G653" s="1158"/>
      <c r="H653" s="1158"/>
      <c r="I653" s="1158"/>
      <c r="J653" s="1158"/>
      <c r="K653" s="1158"/>
      <c r="L653" s="1158"/>
      <c r="M653" s="1158"/>
      <c r="N653" s="1158"/>
      <c r="O653" s="1158"/>
      <c r="P653" s="1158"/>
      <c r="Q653" s="1158"/>
      <c r="R653" s="1158"/>
      <c r="S653" s="1158"/>
      <c r="T653" s="1158"/>
      <c r="U653" s="1158"/>
      <c r="V653" s="1158"/>
      <c r="W653" s="1158"/>
      <c r="X653" s="1158"/>
      <c r="Y653" s="1158"/>
      <c r="Z653" s="1158"/>
      <c r="AA653" s="1158"/>
    </row>
    <row r="654">
      <c r="A654" s="1158"/>
      <c r="B654" s="1158"/>
      <c r="C654" s="1158"/>
      <c r="D654" s="1158"/>
      <c r="E654" s="1158"/>
      <c r="F654" s="1158"/>
      <c r="G654" s="1158"/>
      <c r="H654" s="1158"/>
      <c r="I654" s="1158"/>
      <c r="J654" s="1158"/>
      <c r="K654" s="1158"/>
      <c r="L654" s="1158"/>
      <c r="M654" s="1158"/>
      <c r="N654" s="1158"/>
      <c r="O654" s="1158"/>
      <c r="P654" s="1158"/>
      <c r="Q654" s="1158"/>
      <c r="R654" s="1158"/>
      <c r="S654" s="1158"/>
      <c r="T654" s="1158"/>
      <c r="U654" s="1158"/>
      <c r="V654" s="1158"/>
      <c r="W654" s="1158"/>
      <c r="X654" s="1158"/>
      <c r="Y654" s="1158"/>
      <c r="Z654" s="1158"/>
      <c r="AA654" s="1158"/>
    </row>
    <row r="655">
      <c r="A655" s="1158"/>
      <c r="B655" s="1158"/>
      <c r="C655" s="1158"/>
      <c r="D655" s="1158"/>
      <c r="E655" s="1158"/>
      <c r="F655" s="1158"/>
      <c r="G655" s="1158"/>
      <c r="H655" s="1158"/>
      <c r="I655" s="1158"/>
      <c r="J655" s="1158"/>
      <c r="K655" s="1158"/>
      <c r="L655" s="1158"/>
      <c r="M655" s="1158"/>
      <c r="N655" s="1158"/>
      <c r="O655" s="1158"/>
      <c r="P655" s="1158"/>
      <c r="Q655" s="1158"/>
      <c r="R655" s="1158"/>
      <c r="S655" s="1158"/>
      <c r="T655" s="1158"/>
      <c r="U655" s="1158"/>
      <c r="V655" s="1158"/>
      <c r="W655" s="1158"/>
      <c r="X655" s="1158"/>
      <c r="Y655" s="1158"/>
      <c r="Z655" s="1158"/>
      <c r="AA655" s="1158"/>
    </row>
    <row r="656">
      <c r="A656" s="1158"/>
      <c r="B656" s="1158"/>
      <c r="C656" s="1158"/>
      <c r="D656" s="1158"/>
      <c r="E656" s="1158"/>
      <c r="F656" s="1158"/>
      <c r="G656" s="1158"/>
      <c r="H656" s="1158"/>
      <c r="I656" s="1158"/>
      <c r="J656" s="1158"/>
      <c r="K656" s="1158"/>
      <c r="L656" s="1158"/>
      <c r="M656" s="1158"/>
      <c r="N656" s="1158"/>
      <c r="O656" s="1158"/>
      <c r="P656" s="1158"/>
      <c r="Q656" s="1158"/>
      <c r="R656" s="1158"/>
      <c r="S656" s="1158"/>
      <c r="T656" s="1158"/>
      <c r="U656" s="1158"/>
      <c r="V656" s="1158"/>
      <c r="W656" s="1158"/>
      <c r="X656" s="1158"/>
      <c r="Y656" s="1158"/>
      <c r="Z656" s="1158"/>
      <c r="AA656" s="1158"/>
    </row>
    <row r="657">
      <c r="A657" s="1158"/>
      <c r="B657" s="1158"/>
      <c r="C657" s="1158"/>
      <c r="D657" s="1158"/>
      <c r="E657" s="1158"/>
      <c r="F657" s="1158"/>
      <c r="G657" s="1158"/>
      <c r="H657" s="1158"/>
      <c r="I657" s="1158"/>
      <c r="J657" s="1158"/>
      <c r="K657" s="1158"/>
      <c r="L657" s="1158"/>
      <c r="M657" s="1158"/>
      <c r="N657" s="1158"/>
      <c r="O657" s="1158"/>
      <c r="P657" s="1158"/>
      <c r="Q657" s="1158"/>
      <c r="R657" s="1158"/>
      <c r="S657" s="1158"/>
      <c r="T657" s="1158"/>
      <c r="U657" s="1158"/>
      <c r="V657" s="1158"/>
      <c r="W657" s="1158"/>
      <c r="X657" s="1158"/>
      <c r="Y657" s="1158"/>
      <c r="Z657" s="1158"/>
      <c r="AA657" s="1158"/>
    </row>
    <row r="658">
      <c r="A658" s="1158"/>
      <c r="B658" s="1158"/>
      <c r="C658" s="1158"/>
      <c r="D658" s="1158"/>
      <c r="E658" s="1158"/>
      <c r="F658" s="1158"/>
      <c r="G658" s="1158"/>
      <c r="H658" s="1158"/>
      <c r="I658" s="1158"/>
      <c r="J658" s="1158"/>
      <c r="K658" s="1158"/>
      <c r="L658" s="1158"/>
      <c r="M658" s="1158"/>
      <c r="N658" s="1158"/>
      <c r="O658" s="1158"/>
      <c r="P658" s="1158"/>
      <c r="Q658" s="1158"/>
      <c r="R658" s="1158"/>
      <c r="S658" s="1158"/>
      <c r="T658" s="1158"/>
      <c r="U658" s="1158"/>
      <c r="V658" s="1158"/>
      <c r="W658" s="1158"/>
      <c r="X658" s="1158"/>
      <c r="Y658" s="1158"/>
      <c r="Z658" s="1158"/>
      <c r="AA658" s="1158"/>
    </row>
    <row r="659">
      <c r="A659" s="1158"/>
      <c r="B659" s="1158"/>
      <c r="C659" s="1158"/>
      <c r="D659" s="1158"/>
      <c r="E659" s="1158"/>
      <c r="F659" s="1158"/>
      <c r="G659" s="1158"/>
      <c r="H659" s="1158"/>
      <c r="I659" s="1158"/>
      <c r="J659" s="1158"/>
      <c r="K659" s="1158"/>
      <c r="L659" s="1158"/>
      <c r="M659" s="1158"/>
      <c r="N659" s="1158"/>
      <c r="O659" s="1158"/>
      <c r="P659" s="1158"/>
      <c r="Q659" s="1158"/>
      <c r="R659" s="1158"/>
      <c r="S659" s="1158"/>
      <c r="T659" s="1158"/>
      <c r="U659" s="1158"/>
      <c r="V659" s="1158"/>
      <c r="W659" s="1158"/>
      <c r="X659" s="1158"/>
      <c r="Y659" s="1158"/>
      <c r="Z659" s="1158"/>
      <c r="AA659" s="1158"/>
    </row>
    <row r="660">
      <c r="A660" s="1158"/>
      <c r="B660" s="1158"/>
      <c r="C660" s="1158"/>
      <c r="D660" s="1158"/>
      <c r="E660" s="1158"/>
      <c r="F660" s="1158"/>
      <c r="G660" s="1158"/>
      <c r="H660" s="1158"/>
      <c r="I660" s="1158"/>
      <c r="J660" s="1158"/>
      <c r="K660" s="1158"/>
      <c r="L660" s="1158"/>
      <c r="M660" s="1158"/>
      <c r="N660" s="1158"/>
      <c r="O660" s="1158"/>
      <c r="P660" s="1158"/>
      <c r="Q660" s="1158"/>
      <c r="R660" s="1158"/>
      <c r="S660" s="1158"/>
      <c r="T660" s="1158"/>
      <c r="U660" s="1158"/>
      <c r="V660" s="1158"/>
      <c r="W660" s="1158"/>
      <c r="X660" s="1158"/>
      <c r="Y660" s="1158"/>
      <c r="Z660" s="1158"/>
      <c r="AA660" s="1158"/>
    </row>
    <row r="661">
      <c r="A661" s="1158"/>
      <c r="B661" s="1158"/>
      <c r="C661" s="1158"/>
      <c r="D661" s="1158"/>
      <c r="E661" s="1158"/>
      <c r="F661" s="1158"/>
      <c r="G661" s="1158"/>
      <c r="H661" s="1158"/>
      <c r="I661" s="1158"/>
      <c r="J661" s="1158"/>
      <c r="K661" s="1158"/>
      <c r="L661" s="1158"/>
      <c r="M661" s="1158"/>
      <c r="N661" s="1158"/>
      <c r="O661" s="1158"/>
      <c r="P661" s="1158"/>
      <c r="Q661" s="1158"/>
      <c r="R661" s="1158"/>
      <c r="S661" s="1158"/>
      <c r="T661" s="1158"/>
      <c r="U661" s="1158"/>
      <c r="V661" s="1158"/>
      <c r="W661" s="1158"/>
      <c r="X661" s="1158"/>
      <c r="Y661" s="1158"/>
      <c r="Z661" s="1158"/>
      <c r="AA661" s="1158"/>
    </row>
    <row r="662">
      <c r="A662" s="1158"/>
      <c r="B662" s="1158"/>
      <c r="C662" s="1158"/>
      <c r="D662" s="1158"/>
      <c r="E662" s="1158"/>
      <c r="F662" s="1158"/>
      <c r="G662" s="1158"/>
      <c r="H662" s="1158"/>
      <c r="I662" s="1158"/>
      <c r="J662" s="1158"/>
      <c r="K662" s="1158"/>
      <c r="L662" s="1158"/>
      <c r="M662" s="1158"/>
      <c r="N662" s="1158"/>
      <c r="O662" s="1158"/>
      <c r="P662" s="1158"/>
      <c r="Q662" s="1158"/>
      <c r="R662" s="1158"/>
      <c r="S662" s="1158"/>
      <c r="T662" s="1158"/>
      <c r="U662" s="1158"/>
      <c r="V662" s="1158"/>
      <c r="W662" s="1158"/>
      <c r="X662" s="1158"/>
      <c r="Y662" s="1158"/>
      <c r="Z662" s="1158"/>
      <c r="AA662" s="1158"/>
    </row>
    <row r="663">
      <c r="A663" s="1158"/>
      <c r="B663" s="1158"/>
      <c r="C663" s="1158"/>
      <c r="D663" s="1158"/>
      <c r="E663" s="1158"/>
      <c r="F663" s="1158"/>
      <c r="G663" s="1158"/>
      <c r="H663" s="1158"/>
      <c r="I663" s="1158"/>
      <c r="J663" s="1158"/>
      <c r="K663" s="1158"/>
      <c r="L663" s="1158"/>
      <c r="M663" s="1158"/>
      <c r="N663" s="1158"/>
      <c r="O663" s="1158"/>
      <c r="P663" s="1158"/>
      <c r="Q663" s="1158"/>
      <c r="R663" s="1158"/>
      <c r="S663" s="1158"/>
      <c r="T663" s="1158"/>
      <c r="U663" s="1158"/>
      <c r="V663" s="1158"/>
      <c r="W663" s="1158"/>
      <c r="X663" s="1158"/>
      <c r="Y663" s="1158"/>
      <c r="Z663" s="1158"/>
      <c r="AA663" s="1158"/>
    </row>
    <row r="664">
      <c r="A664" s="1158"/>
      <c r="B664" s="1158"/>
      <c r="C664" s="1158"/>
      <c r="D664" s="1158"/>
      <c r="E664" s="1158"/>
      <c r="F664" s="1158"/>
      <c r="G664" s="1158"/>
      <c r="H664" s="1158"/>
      <c r="I664" s="1158"/>
      <c r="J664" s="1158"/>
      <c r="K664" s="1158"/>
      <c r="L664" s="1158"/>
      <c r="M664" s="1158"/>
      <c r="N664" s="1158"/>
      <c r="O664" s="1158"/>
      <c r="P664" s="1158"/>
      <c r="Q664" s="1158"/>
      <c r="R664" s="1158"/>
      <c r="S664" s="1158"/>
      <c r="T664" s="1158"/>
      <c r="U664" s="1158"/>
      <c r="V664" s="1158"/>
      <c r="W664" s="1158"/>
      <c r="X664" s="1158"/>
      <c r="Y664" s="1158"/>
      <c r="Z664" s="1158"/>
      <c r="AA664" s="1158"/>
    </row>
    <row r="665">
      <c r="A665" s="1158"/>
      <c r="B665" s="1158"/>
      <c r="C665" s="1158"/>
      <c r="D665" s="1158"/>
      <c r="E665" s="1158"/>
      <c r="F665" s="1158"/>
      <c r="G665" s="1158"/>
      <c r="H665" s="1158"/>
      <c r="I665" s="1158"/>
      <c r="J665" s="1158"/>
      <c r="K665" s="1158"/>
      <c r="L665" s="1158"/>
      <c r="M665" s="1158"/>
      <c r="N665" s="1158"/>
      <c r="O665" s="1158"/>
      <c r="P665" s="1158"/>
      <c r="Q665" s="1158"/>
      <c r="R665" s="1158"/>
      <c r="S665" s="1158"/>
      <c r="T665" s="1158"/>
      <c r="U665" s="1158"/>
      <c r="V665" s="1158"/>
      <c r="W665" s="1158"/>
      <c r="X665" s="1158"/>
      <c r="Y665" s="1158"/>
      <c r="Z665" s="1158"/>
      <c r="AA665" s="1158"/>
    </row>
    <row r="666">
      <c r="A666" s="1158"/>
      <c r="B666" s="1158"/>
      <c r="C666" s="1158"/>
      <c r="D666" s="1158"/>
      <c r="E666" s="1158"/>
      <c r="F666" s="1158"/>
      <c r="G666" s="1158"/>
      <c r="H666" s="1158"/>
      <c r="I666" s="1158"/>
      <c r="J666" s="1158"/>
      <c r="K666" s="1158"/>
      <c r="L666" s="1158"/>
      <c r="M666" s="1158"/>
      <c r="N666" s="1158"/>
      <c r="O666" s="1158"/>
      <c r="P666" s="1158"/>
      <c r="Q666" s="1158"/>
      <c r="R666" s="1158"/>
      <c r="S666" s="1158"/>
      <c r="T666" s="1158"/>
      <c r="U666" s="1158"/>
      <c r="V666" s="1158"/>
      <c r="W666" s="1158"/>
      <c r="X666" s="1158"/>
      <c r="Y666" s="1158"/>
      <c r="Z666" s="1158"/>
      <c r="AA666" s="1158"/>
    </row>
    <row r="667">
      <c r="A667" s="1158"/>
      <c r="B667" s="1158"/>
      <c r="C667" s="1158"/>
      <c r="D667" s="1158"/>
      <c r="E667" s="1158"/>
      <c r="F667" s="1158"/>
      <c r="G667" s="1158"/>
      <c r="H667" s="1158"/>
      <c r="I667" s="1158"/>
      <c r="J667" s="1158"/>
      <c r="K667" s="1158"/>
      <c r="L667" s="1158"/>
      <c r="M667" s="1158"/>
      <c r="N667" s="1158"/>
      <c r="O667" s="1158"/>
      <c r="P667" s="1158"/>
      <c r="Q667" s="1158"/>
      <c r="R667" s="1158"/>
      <c r="S667" s="1158"/>
      <c r="T667" s="1158"/>
      <c r="U667" s="1158"/>
      <c r="V667" s="1158"/>
      <c r="W667" s="1158"/>
      <c r="X667" s="1158"/>
      <c r="Y667" s="1158"/>
      <c r="Z667" s="1158"/>
      <c r="AA667" s="1158"/>
    </row>
    <row r="668">
      <c r="A668" s="1158"/>
      <c r="B668" s="1158"/>
      <c r="C668" s="1158"/>
      <c r="D668" s="1158"/>
      <c r="E668" s="1158"/>
      <c r="F668" s="1158"/>
      <c r="G668" s="1158"/>
      <c r="H668" s="1158"/>
      <c r="I668" s="1158"/>
      <c r="J668" s="1158"/>
      <c r="K668" s="1158"/>
      <c r="L668" s="1158"/>
      <c r="M668" s="1158"/>
      <c r="N668" s="1158"/>
      <c r="O668" s="1158"/>
      <c r="P668" s="1158"/>
      <c r="Q668" s="1158"/>
      <c r="R668" s="1158"/>
      <c r="S668" s="1158"/>
      <c r="T668" s="1158"/>
      <c r="U668" s="1158"/>
      <c r="V668" s="1158"/>
      <c r="W668" s="1158"/>
      <c r="X668" s="1158"/>
      <c r="Y668" s="1158"/>
      <c r="Z668" s="1158"/>
      <c r="AA668" s="1158"/>
    </row>
    <row r="669">
      <c r="A669" s="1158"/>
      <c r="B669" s="1158"/>
      <c r="C669" s="1158"/>
      <c r="D669" s="1158"/>
      <c r="E669" s="1158"/>
      <c r="F669" s="1158"/>
      <c r="G669" s="1158"/>
      <c r="H669" s="1158"/>
      <c r="I669" s="1158"/>
      <c r="J669" s="1158"/>
      <c r="K669" s="1158"/>
      <c r="L669" s="1158"/>
      <c r="M669" s="1158"/>
      <c r="N669" s="1158"/>
      <c r="O669" s="1158"/>
      <c r="P669" s="1158"/>
      <c r="Q669" s="1158"/>
      <c r="R669" s="1158"/>
      <c r="S669" s="1158"/>
      <c r="T669" s="1158"/>
      <c r="U669" s="1158"/>
      <c r="V669" s="1158"/>
      <c r="W669" s="1158"/>
      <c r="X669" s="1158"/>
      <c r="Y669" s="1158"/>
      <c r="Z669" s="1158"/>
      <c r="AA669" s="1158"/>
    </row>
    <row r="670">
      <c r="A670" s="1158"/>
      <c r="B670" s="1158"/>
      <c r="C670" s="1158"/>
      <c r="D670" s="1158"/>
      <c r="E670" s="1158"/>
      <c r="F670" s="1158"/>
      <c r="G670" s="1158"/>
      <c r="H670" s="1158"/>
      <c r="I670" s="1158"/>
      <c r="J670" s="1158"/>
      <c r="K670" s="1158"/>
      <c r="L670" s="1158"/>
      <c r="M670" s="1158"/>
      <c r="N670" s="1158"/>
      <c r="O670" s="1158"/>
      <c r="P670" s="1158"/>
      <c r="Q670" s="1158"/>
      <c r="R670" s="1158"/>
      <c r="S670" s="1158"/>
      <c r="T670" s="1158"/>
      <c r="U670" s="1158"/>
      <c r="V670" s="1158"/>
      <c r="W670" s="1158"/>
      <c r="X670" s="1158"/>
      <c r="Y670" s="1158"/>
      <c r="Z670" s="1158"/>
      <c r="AA670" s="1158"/>
    </row>
    <row r="671">
      <c r="A671" s="1158"/>
      <c r="B671" s="1158"/>
      <c r="C671" s="1158"/>
      <c r="D671" s="1158"/>
      <c r="E671" s="1158"/>
      <c r="F671" s="1158"/>
      <c r="G671" s="1158"/>
      <c r="H671" s="1158"/>
      <c r="I671" s="1158"/>
      <c r="J671" s="1158"/>
      <c r="K671" s="1158"/>
      <c r="L671" s="1158"/>
      <c r="M671" s="1158"/>
      <c r="N671" s="1158"/>
      <c r="O671" s="1158"/>
      <c r="P671" s="1158"/>
      <c r="Q671" s="1158"/>
      <c r="R671" s="1158"/>
      <c r="S671" s="1158"/>
      <c r="T671" s="1158"/>
      <c r="U671" s="1158"/>
      <c r="V671" s="1158"/>
      <c r="W671" s="1158"/>
      <c r="X671" s="1158"/>
      <c r="Y671" s="1158"/>
      <c r="Z671" s="1158"/>
      <c r="AA671" s="1158"/>
    </row>
    <row r="672">
      <c r="A672" s="1158"/>
      <c r="B672" s="1158"/>
      <c r="C672" s="1158"/>
      <c r="D672" s="1158"/>
      <c r="E672" s="1158"/>
      <c r="F672" s="1158"/>
      <c r="G672" s="1158"/>
      <c r="H672" s="1158"/>
      <c r="I672" s="1158"/>
      <c r="J672" s="1158"/>
      <c r="K672" s="1158"/>
      <c r="L672" s="1158"/>
      <c r="M672" s="1158"/>
      <c r="N672" s="1158"/>
      <c r="O672" s="1158"/>
      <c r="P672" s="1158"/>
      <c r="Q672" s="1158"/>
      <c r="R672" s="1158"/>
      <c r="S672" s="1158"/>
      <c r="T672" s="1158"/>
      <c r="U672" s="1158"/>
      <c r="V672" s="1158"/>
      <c r="W672" s="1158"/>
      <c r="X672" s="1158"/>
      <c r="Y672" s="1158"/>
      <c r="Z672" s="1158"/>
      <c r="AA672" s="1158"/>
    </row>
    <row r="673">
      <c r="A673" s="1158"/>
      <c r="B673" s="1158"/>
      <c r="C673" s="1158"/>
      <c r="D673" s="1158"/>
      <c r="E673" s="1158"/>
      <c r="F673" s="1158"/>
      <c r="G673" s="1158"/>
      <c r="H673" s="1158"/>
      <c r="I673" s="1158"/>
      <c r="J673" s="1158"/>
      <c r="K673" s="1158"/>
      <c r="L673" s="1158"/>
      <c r="M673" s="1158"/>
      <c r="N673" s="1158"/>
      <c r="O673" s="1158"/>
      <c r="P673" s="1158"/>
      <c r="Q673" s="1158"/>
      <c r="R673" s="1158"/>
      <c r="S673" s="1158"/>
      <c r="T673" s="1158"/>
      <c r="U673" s="1158"/>
      <c r="V673" s="1158"/>
      <c r="W673" s="1158"/>
      <c r="X673" s="1158"/>
      <c r="Y673" s="1158"/>
      <c r="Z673" s="1158"/>
      <c r="AA673" s="1158"/>
    </row>
    <row r="674">
      <c r="A674" s="1158"/>
      <c r="B674" s="1158"/>
      <c r="C674" s="1158"/>
      <c r="D674" s="1158"/>
      <c r="E674" s="1158"/>
      <c r="F674" s="1158"/>
      <c r="G674" s="1158"/>
      <c r="H674" s="1158"/>
      <c r="I674" s="1158"/>
      <c r="J674" s="1158"/>
      <c r="K674" s="1158"/>
      <c r="L674" s="1158"/>
      <c r="M674" s="1158"/>
      <c r="N674" s="1158"/>
      <c r="O674" s="1158"/>
      <c r="P674" s="1158"/>
      <c r="Q674" s="1158"/>
      <c r="R674" s="1158"/>
      <c r="S674" s="1158"/>
      <c r="T674" s="1158"/>
      <c r="U674" s="1158"/>
      <c r="V674" s="1158"/>
      <c r="W674" s="1158"/>
      <c r="X674" s="1158"/>
      <c r="Y674" s="1158"/>
      <c r="Z674" s="1158"/>
      <c r="AA674" s="1158"/>
    </row>
    <row r="675">
      <c r="A675" s="1158"/>
      <c r="B675" s="1158"/>
      <c r="C675" s="1158"/>
      <c r="D675" s="1158"/>
      <c r="E675" s="1158"/>
      <c r="F675" s="1158"/>
      <c r="G675" s="1158"/>
      <c r="H675" s="1158"/>
      <c r="I675" s="1158"/>
      <c r="J675" s="1158"/>
      <c r="K675" s="1158"/>
      <c r="L675" s="1158"/>
      <c r="M675" s="1158"/>
      <c r="N675" s="1158"/>
      <c r="O675" s="1158"/>
      <c r="P675" s="1158"/>
      <c r="Q675" s="1158"/>
      <c r="R675" s="1158"/>
      <c r="S675" s="1158"/>
      <c r="T675" s="1158"/>
      <c r="U675" s="1158"/>
      <c r="V675" s="1158"/>
      <c r="W675" s="1158"/>
      <c r="X675" s="1158"/>
      <c r="Y675" s="1158"/>
      <c r="Z675" s="1158"/>
      <c r="AA675" s="1158"/>
    </row>
    <row r="676">
      <c r="A676" s="1158"/>
      <c r="B676" s="1158"/>
      <c r="C676" s="1158"/>
      <c r="D676" s="1158"/>
      <c r="E676" s="1158"/>
      <c r="F676" s="1158"/>
      <c r="G676" s="1158"/>
      <c r="H676" s="1158"/>
      <c r="I676" s="1158"/>
      <c r="J676" s="1158"/>
      <c r="K676" s="1158"/>
      <c r="L676" s="1158"/>
      <c r="M676" s="1158"/>
      <c r="N676" s="1158"/>
      <c r="O676" s="1158"/>
      <c r="P676" s="1158"/>
      <c r="Q676" s="1158"/>
      <c r="R676" s="1158"/>
      <c r="S676" s="1158"/>
      <c r="T676" s="1158"/>
      <c r="U676" s="1158"/>
      <c r="V676" s="1158"/>
      <c r="W676" s="1158"/>
      <c r="X676" s="1158"/>
      <c r="Y676" s="1158"/>
      <c r="Z676" s="1158"/>
      <c r="AA676" s="1158"/>
    </row>
    <row r="677">
      <c r="A677" s="1158"/>
      <c r="B677" s="1158"/>
      <c r="C677" s="1158"/>
      <c r="D677" s="1158"/>
      <c r="E677" s="1158"/>
      <c r="F677" s="1158"/>
      <c r="G677" s="1158"/>
      <c r="H677" s="1158"/>
      <c r="I677" s="1158"/>
      <c r="J677" s="1158"/>
      <c r="K677" s="1158"/>
      <c r="L677" s="1158"/>
      <c r="M677" s="1158"/>
      <c r="N677" s="1158"/>
      <c r="O677" s="1158"/>
      <c r="P677" s="1158"/>
      <c r="Q677" s="1158"/>
      <c r="R677" s="1158"/>
      <c r="S677" s="1158"/>
      <c r="T677" s="1158"/>
      <c r="U677" s="1158"/>
      <c r="V677" s="1158"/>
      <c r="W677" s="1158"/>
      <c r="X677" s="1158"/>
      <c r="Y677" s="1158"/>
      <c r="Z677" s="1158"/>
      <c r="AA677" s="1158"/>
    </row>
    <row r="678">
      <c r="A678" s="1158"/>
      <c r="B678" s="1158"/>
      <c r="C678" s="1158"/>
      <c r="D678" s="1158"/>
      <c r="E678" s="1158"/>
      <c r="F678" s="1158"/>
      <c r="G678" s="1158"/>
      <c r="H678" s="1158"/>
      <c r="I678" s="1158"/>
      <c r="J678" s="1158"/>
      <c r="K678" s="1158"/>
      <c r="L678" s="1158"/>
      <c r="M678" s="1158"/>
      <c r="N678" s="1158"/>
      <c r="O678" s="1158"/>
      <c r="P678" s="1158"/>
      <c r="Q678" s="1158"/>
      <c r="R678" s="1158"/>
      <c r="S678" s="1158"/>
      <c r="T678" s="1158"/>
      <c r="U678" s="1158"/>
      <c r="V678" s="1158"/>
      <c r="W678" s="1158"/>
      <c r="X678" s="1158"/>
      <c r="Y678" s="1158"/>
      <c r="Z678" s="1158"/>
      <c r="AA678" s="1158"/>
    </row>
    <row r="679">
      <c r="A679" s="1158"/>
      <c r="B679" s="1158"/>
      <c r="C679" s="1158"/>
      <c r="D679" s="1158"/>
      <c r="E679" s="1158"/>
      <c r="F679" s="1158"/>
      <c r="G679" s="1158"/>
      <c r="H679" s="1158"/>
      <c r="I679" s="1158"/>
      <c r="J679" s="1158"/>
      <c r="K679" s="1158"/>
      <c r="L679" s="1158"/>
      <c r="M679" s="1158"/>
      <c r="N679" s="1158"/>
      <c r="O679" s="1158"/>
      <c r="P679" s="1158"/>
      <c r="Q679" s="1158"/>
      <c r="R679" s="1158"/>
      <c r="S679" s="1158"/>
      <c r="T679" s="1158"/>
      <c r="U679" s="1158"/>
      <c r="V679" s="1158"/>
      <c r="W679" s="1158"/>
      <c r="X679" s="1158"/>
      <c r="Y679" s="1158"/>
      <c r="Z679" s="1158"/>
      <c r="AA679" s="1158"/>
    </row>
    <row r="680">
      <c r="A680" s="1158"/>
      <c r="B680" s="1158"/>
      <c r="C680" s="1158"/>
      <c r="D680" s="1158"/>
      <c r="E680" s="1158"/>
      <c r="F680" s="1158"/>
      <c r="G680" s="1158"/>
      <c r="H680" s="1158"/>
      <c r="I680" s="1158"/>
      <c r="J680" s="1158"/>
      <c r="K680" s="1158"/>
      <c r="L680" s="1158"/>
      <c r="M680" s="1158"/>
      <c r="N680" s="1158"/>
      <c r="O680" s="1158"/>
      <c r="P680" s="1158"/>
      <c r="Q680" s="1158"/>
      <c r="R680" s="1158"/>
      <c r="S680" s="1158"/>
      <c r="T680" s="1158"/>
      <c r="U680" s="1158"/>
      <c r="V680" s="1158"/>
      <c r="W680" s="1158"/>
      <c r="X680" s="1158"/>
      <c r="Y680" s="1158"/>
      <c r="Z680" s="1158"/>
      <c r="AA680" s="1158"/>
    </row>
    <row r="681">
      <c r="A681" s="1158"/>
      <c r="B681" s="1158"/>
      <c r="C681" s="1158"/>
      <c r="D681" s="1158"/>
      <c r="E681" s="1158"/>
      <c r="F681" s="1158"/>
      <c r="G681" s="1158"/>
      <c r="H681" s="1158"/>
      <c r="I681" s="1158"/>
      <c r="J681" s="1158"/>
      <c r="K681" s="1158"/>
      <c r="L681" s="1158"/>
      <c r="M681" s="1158"/>
      <c r="N681" s="1158"/>
      <c r="O681" s="1158"/>
      <c r="P681" s="1158"/>
      <c r="Q681" s="1158"/>
      <c r="R681" s="1158"/>
      <c r="S681" s="1158"/>
      <c r="T681" s="1158"/>
      <c r="U681" s="1158"/>
      <c r="V681" s="1158"/>
      <c r="W681" s="1158"/>
      <c r="X681" s="1158"/>
      <c r="Y681" s="1158"/>
      <c r="Z681" s="1158"/>
      <c r="AA681" s="1158"/>
    </row>
    <row r="682">
      <c r="A682" s="1158"/>
      <c r="B682" s="1158"/>
      <c r="C682" s="1158"/>
      <c r="D682" s="1158"/>
      <c r="E682" s="1158"/>
      <c r="F682" s="1158"/>
      <c r="G682" s="1158"/>
      <c r="H682" s="1158"/>
      <c r="I682" s="1158"/>
      <c r="J682" s="1158"/>
      <c r="K682" s="1158"/>
      <c r="L682" s="1158"/>
      <c r="M682" s="1158"/>
      <c r="N682" s="1158"/>
      <c r="O682" s="1158"/>
      <c r="P682" s="1158"/>
      <c r="Q682" s="1158"/>
      <c r="R682" s="1158"/>
      <c r="S682" s="1158"/>
      <c r="T682" s="1158"/>
      <c r="U682" s="1158"/>
      <c r="V682" s="1158"/>
      <c r="W682" s="1158"/>
      <c r="X682" s="1158"/>
      <c r="Y682" s="1158"/>
      <c r="Z682" s="1158"/>
      <c r="AA682" s="1158"/>
    </row>
    <row r="683">
      <c r="A683" s="1158"/>
      <c r="B683" s="1158"/>
      <c r="C683" s="1158"/>
      <c r="D683" s="1158"/>
      <c r="E683" s="1158"/>
      <c r="F683" s="1158"/>
      <c r="G683" s="1158"/>
      <c r="H683" s="1158"/>
      <c r="I683" s="1158"/>
      <c r="J683" s="1158"/>
      <c r="K683" s="1158"/>
      <c r="L683" s="1158"/>
      <c r="M683" s="1158"/>
      <c r="N683" s="1158"/>
      <c r="O683" s="1158"/>
      <c r="P683" s="1158"/>
      <c r="Q683" s="1158"/>
      <c r="R683" s="1158"/>
      <c r="S683" s="1158"/>
      <c r="T683" s="1158"/>
      <c r="U683" s="1158"/>
      <c r="V683" s="1158"/>
      <c r="W683" s="1158"/>
      <c r="X683" s="1158"/>
      <c r="Y683" s="1158"/>
      <c r="Z683" s="1158"/>
      <c r="AA683" s="1158"/>
    </row>
    <row r="684">
      <c r="A684" s="1158"/>
      <c r="B684" s="1158"/>
      <c r="C684" s="1158"/>
      <c r="D684" s="1158"/>
      <c r="E684" s="1158"/>
      <c r="F684" s="1158"/>
      <c r="G684" s="1158"/>
      <c r="H684" s="1158"/>
      <c r="I684" s="1158"/>
      <c r="J684" s="1158"/>
      <c r="K684" s="1158"/>
      <c r="L684" s="1158"/>
      <c r="M684" s="1158"/>
      <c r="N684" s="1158"/>
      <c r="O684" s="1158"/>
      <c r="P684" s="1158"/>
      <c r="Q684" s="1158"/>
      <c r="R684" s="1158"/>
      <c r="S684" s="1158"/>
      <c r="T684" s="1158"/>
      <c r="U684" s="1158"/>
      <c r="V684" s="1158"/>
      <c r="W684" s="1158"/>
      <c r="X684" s="1158"/>
      <c r="Y684" s="1158"/>
      <c r="Z684" s="1158"/>
      <c r="AA684" s="1158"/>
    </row>
    <row r="685">
      <c r="A685" s="1158"/>
      <c r="B685" s="1158"/>
      <c r="C685" s="1158"/>
      <c r="D685" s="1158"/>
      <c r="E685" s="1158"/>
      <c r="F685" s="1158"/>
      <c r="G685" s="1158"/>
      <c r="H685" s="1158"/>
      <c r="I685" s="1158"/>
      <c r="J685" s="1158"/>
      <c r="K685" s="1158"/>
      <c r="L685" s="1158"/>
      <c r="M685" s="1158"/>
      <c r="N685" s="1158"/>
      <c r="O685" s="1158"/>
      <c r="P685" s="1158"/>
      <c r="Q685" s="1158"/>
      <c r="R685" s="1158"/>
      <c r="S685" s="1158"/>
      <c r="T685" s="1158"/>
      <c r="U685" s="1158"/>
      <c r="V685" s="1158"/>
      <c r="W685" s="1158"/>
      <c r="X685" s="1158"/>
      <c r="Y685" s="1158"/>
      <c r="Z685" s="1158"/>
      <c r="AA685" s="1158"/>
    </row>
    <row r="686">
      <c r="A686" s="1158"/>
      <c r="B686" s="1158"/>
      <c r="C686" s="1158"/>
      <c r="D686" s="1158"/>
      <c r="E686" s="1158"/>
      <c r="F686" s="1158"/>
      <c r="G686" s="1158"/>
      <c r="H686" s="1158"/>
      <c r="I686" s="1158"/>
      <c r="J686" s="1158"/>
      <c r="K686" s="1158"/>
      <c r="L686" s="1158"/>
      <c r="M686" s="1158"/>
      <c r="N686" s="1158"/>
      <c r="O686" s="1158"/>
      <c r="P686" s="1158"/>
      <c r="Q686" s="1158"/>
      <c r="R686" s="1158"/>
      <c r="S686" s="1158"/>
      <c r="T686" s="1158"/>
      <c r="U686" s="1158"/>
      <c r="V686" s="1158"/>
      <c r="W686" s="1158"/>
      <c r="X686" s="1158"/>
      <c r="Y686" s="1158"/>
      <c r="Z686" s="1158"/>
      <c r="AA686" s="1158"/>
    </row>
    <row r="687">
      <c r="A687" s="1158"/>
      <c r="B687" s="1158"/>
      <c r="C687" s="1158"/>
      <c r="D687" s="1158"/>
      <c r="E687" s="1158"/>
      <c r="F687" s="1158"/>
      <c r="G687" s="1158"/>
      <c r="H687" s="1158"/>
      <c r="I687" s="1158"/>
      <c r="J687" s="1158"/>
      <c r="K687" s="1158"/>
      <c r="L687" s="1158"/>
      <c r="M687" s="1158"/>
      <c r="N687" s="1158"/>
      <c r="O687" s="1158"/>
      <c r="P687" s="1158"/>
      <c r="Q687" s="1158"/>
      <c r="R687" s="1158"/>
      <c r="S687" s="1158"/>
      <c r="T687" s="1158"/>
      <c r="U687" s="1158"/>
      <c r="V687" s="1158"/>
      <c r="W687" s="1158"/>
      <c r="X687" s="1158"/>
      <c r="Y687" s="1158"/>
      <c r="Z687" s="1158"/>
      <c r="AA687" s="1158"/>
    </row>
    <row r="688">
      <c r="A688" s="1158"/>
      <c r="B688" s="1158"/>
      <c r="C688" s="1158"/>
      <c r="D688" s="1158"/>
      <c r="E688" s="1158"/>
      <c r="F688" s="1158"/>
      <c r="G688" s="1158"/>
      <c r="H688" s="1158"/>
      <c r="I688" s="1158"/>
      <c r="J688" s="1158"/>
      <c r="K688" s="1158"/>
      <c r="L688" s="1158"/>
      <c r="M688" s="1158"/>
      <c r="N688" s="1158"/>
      <c r="O688" s="1158"/>
      <c r="P688" s="1158"/>
      <c r="Q688" s="1158"/>
      <c r="R688" s="1158"/>
      <c r="S688" s="1158"/>
      <c r="T688" s="1158"/>
      <c r="U688" s="1158"/>
      <c r="V688" s="1158"/>
      <c r="W688" s="1158"/>
      <c r="X688" s="1158"/>
      <c r="Y688" s="1158"/>
      <c r="Z688" s="1158"/>
      <c r="AA688" s="1158"/>
    </row>
    <row r="689">
      <c r="A689" s="1158"/>
      <c r="B689" s="1158"/>
      <c r="C689" s="1158"/>
      <c r="D689" s="1158"/>
      <c r="E689" s="1158"/>
      <c r="F689" s="1158"/>
      <c r="G689" s="1158"/>
      <c r="H689" s="1158"/>
      <c r="I689" s="1158"/>
      <c r="J689" s="1158"/>
      <c r="K689" s="1158"/>
      <c r="L689" s="1158"/>
      <c r="M689" s="1158"/>
      <c r="N689" s="1158"/>
      <c r="O689" s="1158"/>
      <c r="P689" s="1158"/>
      <c r="Q689" s="1158"/>
      <c r="R689" s="1158"/>
      <c r="S689" s="1158"/>
      <c r="T689" s="1158"/>
      <c r="U689" s="1158"/>
      <c r="V689" s="1158"/>
      <c r="W689" s="1158"/>
      <c r="X689" s="1158"/>
      <c r="Y689" s="1158"/>
      <c r="Z689" s="1158"/>
      <c r="AA689" s="1158"/>
    </row>
    <row r="690">
      <c r="A690" s="1158"/>
      <c r="B690" s="1158"/>
      <c r="C690" s="1158"/>
      <c r="D690" s="1158"/>
      <c r="E690" s="1158"/>
      <c r="F690" s="1158"/>
      <c r="G690" s="1158"/>
      <c r="H690" s="1158"/>
      <c r="I690" s="1158"/>
      <c r="J690" s="1158"/>
      <c r="K690" s="1158"/>
      <c r="L690" s="1158"/>
      <c r="M690" s="1158"/>
      <c r="N690" s="1158"/>
      <c r="O690" s="1158"/>
      <c r="P690" s="1158"/>
      <c r="Q690" s="1158"/>
      <c r="R690" s="1158"/>
      <c r="S690" s="1158"/>
      <c r="T690" s="1158"/>
      <c r="U690" s="1158"/>
      <c r="V690" s="1158"/>
      <c r="W690" s="1158"/>
      <c r="X690" s="1158"/>
      <c r="Y690" s="1158"/>
      <c r="Z690" s="1158"/>
      <c r="AA690" s="1158"/>
    </row>
    <row r="691">
      <c r="A691" s="1158"/>
      <c r="B691" s="1158"/>
      <c r="C691" s="1158"/>
      <c r="D691" s="1158"/>
      <c r="E691" s="1158"/>
      <c r="F691" s="1158"/>
      <c r="G691" s="1158"/>
      <c r="H691" s="1158"/>
      <c r="I691" s="1158"/>
      <c r="J691" s="1158"/>
      <c r="K691" s="1158"/>
      <c r="L691" s="1158"/>
      <c r="M691" s="1158"/>
      <c r="N691" s="1158"/>
      <c r="O691" s="1158"/>
      <c r="P691" s="1158"/>
      <c r="Q691" s="1158"/>
      <c r="R691" s="1158"/>
      <c r="S691" s="1158"/>
      <c r="T691" s="1158"/>
      <c r="U691" s="1158"/>
      <c r="V691" s="1158"/>
      <c r="W691" s="1158"/>
      <c r="X691" s="1158"/>
      <c r="Y691" s="1158"/>
      <c r="Z691" s="1158"/>
      <c r="AA691" s="1158"/>
    </row>
    <row r="692">
      <c r="A692" s="1158"/>
      <c r="B692" s="1158"/>
      <c r="C692" s="1158"/>
      <c r="D692" s="1158"/>
      <c r="E692" s="1158"/>
      <c r="F692" s="1158"/>
      <c r="G692" s="1158"/>
      <c r="H692" s="1158"/>
      <c r="I692" s="1158"/>
      <c r="J692" s="1158"/>
      <c r="K692" s="1158"/>
      <c r="L692" s="1158"/>
      <c r="M692" s="1158"/>
      <c r="N692" s="1158"/>
      <c r="O692" s="1158"/>
      <c r="P692" s="1158"/>
      <c r="Q692" s="1158"/>
      <c r="R692" s="1158"/>
      <c r="S692" s="1158"/>
      <c r="T692" s="1158"/>
      <c r="U692" s="1158"/>
      <c r="V692" s="1158"/>
      <c r="W692" s="1158"/>
      <c r="X692" s="1158"/>
      <c r="Y692" s="1158"/>
      <c r="Z692" s="1158"/>
      <c r="AA692" s="1158"/>
    </row>
    <row r="693">
      <c r="A693" s="1158"/>
      <c r="B693" s="1158"/>
      <c r="C693" s="1158"/>
      <c r="D693" s="1158"/>
      <c r="E693" s="1158"/>
      <c r="F693" s="1158"/>
      <c r="G693" s="1158"/>
      <c r="H693" s="1158"/>
      <c r="I693" s="1158"/>
      <c r="J693" s="1158"/>
      <c r="K693" s="1158"/>
      <c r="L693" s="1158"/>
      <c r="M693" s="1158"/>
      <c r="N693" s="1158"/>
      <c r="O693" s="1158"/>
      <c r="P693" s="1158"/>
      <c r="Q693" s="1158"/>
      <c r="R693" s="1158"/>
      <c r="S693" s="1158"/>
      <c r="T693" s="1158"/>
      <c r="U693" s="1158"/>
      <c r="V693" s="1158"/>
      <c r="W693" s="1158"/>
      <c r="X693" s="1158"/>
      <c r="Y693" s="1158"/>
      <c r="Z693" s="1158"/>
      <c r="AA693" s="1158"/>
    </row>
    <row r="694">
      <c r="A694" s="1158"/>
      <c r="B694" s="1158"/>
      <c r="C694" s="1158"/>
      <c r="D694" s="1158"/>
      <c r="E694" s="1158"/>
      <c r="F694" s="1158"/>
      <c r="G694" s="1158"/>
      <c r="H694" s="1158"/>
      <c r="I694" s="1158"/>
      <c r="J694" s="1158"/>
      <c r="K694" s="1158"/>
      <c r="L694" s="1158"/>
      <c r="M694" s="1158"/>
      <c r="N694" s="1158"/>
      <c r="O694" s="1158"/>
      <c r="P694" s="1158"/>
      <c r="Q694" s="1158"/>
      <c r="R694" s="1158"/>
      <c r="S694" s="1158"/>
      <c r="T694" s="1158"/>
      <c r="U694" s="1158"/>
      <c r="V694" s="1158"/>
      <c r="W694" s="1158"/>
      <c r="X694" s="1158"/>
      <c r="Y694" s="1158"/>
      <c r="Z694" s="1158"/>
      <c r="AA694" s="1158"/>
    </row>
    <row r="695">
      <c r="A695" s="1158"/>
      <c r="B695" s="1158"/>
      <c r="C695" s="1158"/>
      <c r="D695" s="1158"/>
      <c r="E695" s="1158"/>
      <c r="F695" s="1158"/>
      <c r="G695" s="1158"/>
      <c r="H695" s="1158"/>
      <c r="I695" s="1158"/>
      <c r="J695" s="1158"/>
      <c r="K695" s="1158"/>
      <c r="L695" s="1158"/>
      <c r="M695" s="1158"/>
      <c r="N695" s="1158"/>
      <c r="O695" s="1158"/>
      <c r="P695" s="1158"/>
      <c r="Q695" s="1158"/>
      <c r="R695" s="1158"/>
      <c r="S695" s="1158"/>
      <c r="T695" s="1158"/>
      <c r="U695" s="1158"/>
      <c r="V695" s="1158"/>
      <c r="W695" s="1158"/>
      <c r="X695" s="1158"/>
      <c r="Y695" s="1158"/>
      <c r="Z695" s="1158"/>
      <c r="AA695" s="1158"/>
    </row>
    <row r="696">
      <c r="A696" s="1158"/>
      <c r="B696" s="1158"/>
      <c r="C696" s="1158"/>
      <c r="D696" s="1158"/>
      <c r="E696" s="1158"/>
      <c r="F696" s="1158"/>
      <c r="G696" s="1158"/>
      <c r="H696" s="1158"/>
      <c r="I696" s="1158"/>
      <c r="J696" s="1158"/>
      <c r="K696" s="1158"/>
      <c r="L696" s="1158"/>
      <c r="M696" s="1158"/>
      <c r="N696" s="1158"/>
      <c r="O696" s="1158"/>
      <c r="P696" s="1158"/>
      <c r="Q696" s="1158"/>
      <c r="R696" s="1158"/>
      <c r="S696" s="1158"/>
      <c r="T696" s="1158"/>
      <c r="U696" s="1158"/>
      <c r="V696" s="1158"/>
      <c r="W696" s="1158"/>
      <c r="X696" s="1158"/>
      <c r="Y696" s="1158"/>
      <c r="Z696" s="1158"/>
      <c r="AA696" s="1158"/>
    </row>
    <row r="697">
      <c r="A697" s="1158"/>
      <c r="B697" s="1158"/>
      <c r="C697" s="1158"/>
      <c r="D697" s="1158"/>
      <c r="E697" s="1158"/>
      <c r="F697" s="1158"/>
      <c r="G697" s="1158"/>
      <c r="H697" s="1158"/>
      <c r="I697" s="1158"/>
      <c r="J697" s="1158"/>
      <c r="K697" s="1158"/>
      <c r="L697" s="1158"/>
      <c r="M697" s="1158"/>
      <c r="N697" s="1158"/>
      <c r="O697" s="1158"/>
      <c r="P697" s="1158"/>
      <c r="Q697" s="1158"/>
      <c r="R697" s="1158"/>
      <c r="S697" s="1158"/>
      <c r="T697" s="1158"/>
      <c r="U697" s="1158"/>
      <c r="V697" s="1158"/>
      <c r="W697" s="1158"/>
      <c r="X697" s="1158"/>
      <c r="Y697" s="1158"/>
      <c r="Z697" s="1158"/>
      <c r="AA697" s="1158"/>
    </row>
    <row r="698">
      <c r="A698" s="1158"/>
      <c r="B698" s="1158"/>
      <c r="C698" s="1158"/>
      <c r="D698" s="1158"/>
      <c r="E698" s="1158"/>
      <c r="F698" s="1158"/>
      <c r="G698" s="1158"/>
      <c r="H698" s="1158"/>
      <c r="I698" s="1158"/>
      <c r="J698" s="1158"/>
      <c r="K698" s="1158"/>
      <c r="L698" s="1158"/>
      <c r="M698" s="1158"/>
      <c r="N698" s="1158"/>
      <c r="O698" s="1158"/>
      <c r="P698" s="1158"/>
      <c r="Q698" s="1158"/>
      <c r="R698" s="1158"/>
      <c r="S698" s="1158"/>
      <c r="T698" s="1158"/>
      <c r="U698" s="1158"/>
      <c r="V698" s="1158"/>
      <c r="W698" s="1158"/>
      <c r="X698" s="1158"/>
      <c r="Y698" s="1158"/>
      <c r="Z698" s="1158"/>
      <c r="AA698" s="1158"/>
    </row>
    <row r="699">
      <c r="A699" s="1158"/>
      <c r="B699" s="1158"/>
      <c r="C699" s="1158"/>
      <c r="D699" s="1158"/>
      <c r="E699" s="1158"/>
      <c r="F699" s="1158"/>
      <c r="G699" s="1158"/>
      <c r="H699" s="1158"/>
      <c r="I699" s="1158"/>
      <c r="J699" s="1158"/>
      <c r="K699" s="1158"/>
      <c r="L699" s="1158"/>
      <c r="M699" s="1158"/>
      <c r="N699" s="1158"/>
      <c r="O699" s="1158"/>
      <c r="P699" s="1158"/>
      <c r="Q699" s="1158"/>
      <c r="R699" s="1158"/>
      <c r="S699" s="1158"/>
      <c r="T699" s="1158"/>
      <c r="U699" s="1158"/>
      <c r="V699" s="1158"/>
      <c r="W699" s="1158"/>
      <c r="X699" s="1158"/>
      <c r="Y699" s="1158"/>
      <c r="Z699" s="1158"/>
      <c r="AA699" s="1158"/>
    </row>
    <row r="700">
      <c r="A700" s="1158"/>
      <c r="B700" s="1158"/>
      <c r="C700" s="1158"/>
      <c r="D700" s="1158"/>
      <c r="E700" s="1158"/>
      <c r="F700" s="1158"/>
      <c r="G700" s="1158"/>
      <c r="H700" s="1158"/>
      <c r="I700" s="1158"/>
      <c r="J700" s="1158"/>
      <c r="K700" s="1158"/>
      <c r="L700" s="1158"/>
      <c r="M700" s="1158"/>
      <c r="N700" s="1158"/>
      <c r="O700" s="1158"/>
      <c r="P700" s="1158"/>
      <c r="Q700" s="1158"/>
      <c r="R700" s="1158"/>
      <c r="S700" s="1158"/>
      <c r="T700" s="1158"/>
      <c r="U700" s="1158"/>
      <c r="V700" s="1158"/>
      <c r="W700" s="1158"/>
      <c r="X700" s="1158"/>
      <c r="Y700" s="1158"/>
      <c r="Z700" s="1158"/>
      <c r="AA700" s="1158"/>
    </row>
    <row r="701">
      <c r="A701" s="1158"/>
      <c r="B701" s="1158"/>
      <c r="C701" s="1158"/>
      <c r="D701" s="1158"/>
      <c r="E701" s="1158"/>
      <c r="F701" s="1158"/>
      <c r="G701" s="1158"/>
      <c r="H701" s="1158"/>
      <c r="I701" s="1158"/>
      <c r="J701" s="1158"/>
      <c r="K701" s="1158"/>
      <c r="L701" s="1158"/>
      <c r="M701" s="1158"/>
      <c r="N701" s="1158"/>
      <c r="O701" s="1158"/>
      <c r="P701" s="1158"/>
      <c r="Q701" s="1158"/>
      <c r="R701" s="1158"/>
      <c r="S701" s="1158"/>
      <c r="T701" s="1158"/>
      <c r="U701" s="1158"/>
      <c r="V701" s="1158"/>
      <c r="W701" s="1158"/>
      <c r="X701" s="1158"/>
      <c r="Y701" s="1158"/>
      <c r="Z701" s="1158"/>
      <c r="AA701" s="1158"/>
    </row>
    <row r="702">
      <c r="A702" s="1158"/>
      <c r="B702" s="1158"/>
      <c r="C702" s="1158"/>
      <c r="D702" s="1158"/>
      <c r="E702" s="1158"/>
      <c r="F702" s="1158"/>
      <c r="G702" s="1158"/>
      <c r="H702" s="1158"/>
      <c r="I702" s="1158"/>
      <c r="J702" s="1158"/>
      <c r="K702" s="1158"/>
      <c r="L702" s="1158"/>
      <c r="M702" s="1158"/>
      <c r="N702" s="1158"/>
      <c r="O702" s="1158"/>
      <c r="P702" s="1158"/>
      <c r="Q702" s="1158"/>
      <c r="R702" s="1158"/>
      <c r="S702" s="1158"/>
      <c r="T702" s="1158"/>
      <c r="U702" s="1158"/>
      <c r="V702" s="1158"/>
      <c r="W702" s="1158"/>
      <c r="X702" s="1158"/>
      <c r="Y702" s="1158"/>
      <c r="Z702" s="1158"/>
      <c r="AA702" s="1158"/>
    </row>
    <row r="703">
      <c r="A703" s="1158"/>
      <c r="B703" s="1158"/>
      <c r="C703" s="1158"/>
      <c r="D703" s="1158"/>
      <c r="E703" s="1158"/>
      <c r="F703" s="1158"/>
      <c r="G703" s="1158"/>
      <c r="H703" s="1158"/>
      <c r="I703" s="1158"/>
      <c r="J703" s="1158"/>
      <c r="K703" s="1158"/>
      <c r="L703" s="1158"/>
      <c r="M703" s="1158"/>
      <c r="N703" s="1158"/>
      <c r="O703" s="1158"/>
      <c r="P703" s="1158"/>
      <c r="Q703" s="1158"/>
      <c r="R703" s="1158"/>
      <c r="S703" s="1158"/>
      <c r="T703" s="1158"/>
      <c r="U703" s="1158"/>
      <c r="V703" s="1158"/>
      <c r="W703" s="1158"/>
      <c r="X703" s="1158"/>
      <c r="Y703" s="1158"/>
      <c r="Z703" s="1158"/>
      <c r="AA703" s="1158"/>
    </row>
    <row r="704">
      <c r="A704" s="1158"/>
      <c r="B704" s="1158"/>
      <c r="C704" s="1158"/>
      <c r="D704" s="1158"/>
      <c r="E704" s="1158"/>
      <c r="F704" s="1158"/>
      <c r="G704" s="1158"/>
      <c r="H704" s="1158"/>
      <c r="I704" s="1158"/>
      <c r="J704" s="1158"/>
      <c r="K704" s="1158"/>
      <c r="L704" s="1158"/>
      <c r="M704" s="1158"/>
      <c r="N704" s="1158"/>
      <c r="O704" s="1158"/>
      <c r="P704" s="1158"/>
      <c r="Q704" s="1158"/>
      <c r="R704" s="1158"/>
      <c r="S704" s="1158"/>
      <c r="T704" s="1158"/>
      <c r="U704" s="1158"/>
      <c r="V704" s="1158"/>
      <c r="W704" s="1158"/>
      <c r="X704" s="1158"/>
      <c r="Y704" s="1158"/>
      <c r="Z704" s="1158"/>
      <c r="AA704" s="1158"/>
    </row>
    <row r="705">
      <c r="A705" s="1158"/>
      <c r="B705" s="1158"/>
      <c r="C705" s="1158"/>
      <c r="D705" s="1158"/>
      <c r="E705" s="1158"/>
      <c r="F705" s="1158"/>
      <c r="G705" s="1158"/>
      <c r="H705" s="1158"/>
      <c r="I705" s="1158"/>
      <c r="J705" s="1158"/>
      <c r="K705" s="1158"/>
      <c r="L705" s="1158"/>
      <c r="M705" s="1158"/>
      <c r="N705" s="1158"/>
      <c r="O705" s="1158"/>
      <c r="P705" s="1158"/>
      <c r="Q705" s="1158"/>
      <c r="R705" s="1158"/>
      <c r="S705" s="1158"/>
      <c r="T705" s="1158"/>
      <c r="U705" s="1158"/>
      <c r="V705" s="1158"/>
      <c r="W705" s="1158"/>
      <c r="X705" s="1158"/>
      <c r="Y705" s="1158"/>
      <c r="Z705" s="1158"/>
      <c r="AA705" s="1158"/>
    </row>
    <row r="706">
      <c r="A706" s="1158"/>
      <c r="B706" s="1158"/>
      <c r="C706" s="1158"/>
      <c r="D706" s="1158"/>
      <c r="E706" s="1158"/>
      <c r="F706" s="1158"/>
      <c r="G706" s="1158"/>
      <c r="H706" s="1158"/>
      <c r="I706" s="1158"/>
      <c r="J706" s="1158"/>
      <c r="K706" s="1158"/>
      <c r="L706" s="1158"/>
      <c r="M706" s="1158"/>
      <c r="N706" s="1158"/>
      <c r="O706" s="1158"/>
      <c r="P706" s="1158"/>
      <c r="Q706" s="1158"/>
      <c r="R706" s="1158"/>
      <c r="S706" s="1158"/>
      <c r="T706" s="1158"/>
      <c r="U706" s="1158"/>
      <c r="V706" s="1158"/>
      <c r="W706" s="1158"/>
      <c r="X706" s="1158"/>
      <c r="Y706" s="1158"/>
      <c r="Z706" s="1158"/>
      <c r="AA706" s="1158"/>
    </row>
    <row r="707">
      <c r="A707" s="1158"/>
      <c r="B707" s="1158"/>
      <c r="C707" s="1158"/>
      <c r="D707" s="1158"/>
      <c r="E707" s="1158"/>
      <c r="F707" s="1158"/>
      <c r="G707" s="1158"/>
      <c r="H707" s="1158"/>
      <c r="I707" s="1158"/>
      <c r="J707" s="1158"/>
      <c r="K707" s="1158"/>
      <c r="L707" s="1158"/>
      <c r="M707" s="1158"/>
      <c r="N707" s="1158"/>
      <c r="O707" s="1158"/>
      <c r="P707" s="1158"/>
      <c r="Q707" s="1158"/>
      <c r="R707" s="1158"/>
      <c r="S707" s="1158"/>
      <c r="T707" s="1158"/>
      <c r="U707" s="1158"/>
      <c r="V707" s="1158"/>
      <c r="W707" s="1158"/>
      <c r="X707" s="1158"/>
      <c r="Y707" s="1158"/>
      <c r="Z707" s="1158"/>
      <c r="AA707" s="1158"/>
    </row>
    <row r="708">
      <c r="A708" s="1158"/>
      <c r="B708" s="1158"/>
      <c r="C708" s="1158"/>
      <c r="D708" s="1158"/>
      <c r="E708" s="1158"/>
      <c r="F708" s="1158"/>
      <c r="G708" s="1158"/>
      <c r="H708" s="1158"/>
      <c r="I708" s="1158"/>
      <c r="J708" s="1158"/>
      <c r="K708" s="1158"/>
      <c r="L708" s="1158"/>
      <c r="M708" s="1158"/>
      <c r="N708" s="1158"/>
      <c r="O708" s="1158"/>
      <c r="P708" s="1158"/>
      <c r="Q708" s="1158"/>
      <c r="R708" s="1158"/>
      <c r="S708" s="1158"/>
      <c r="T708" s="1158"/>
      <c r="U708" s="1158"/>
      <c r="V708" s="1158"/>
      <c r="W708" s="1158"/>
      <c r="X708" s="1158"/>
      <c r="Y708" s="1158"/>
      <c r="Z708" s="1158"/>
      <c r="AA708" s="1158"/>
    </row>
    <row r="709">
      <c r="A709" s="1158"/>
      <c r="B709" s="1158"/>
      <c r="C709" s="1158"/>
      <c r="D709" s="1158"/>
      <c r="E709" s="1158"/>
      <c r="F709" s="1158"/>
      <c r="G709" s="1158"/>
      <c r="H709" s="1158"/>
      <c r="I709" s="1158"/>
      <c r="J709" s="1158"/>
      <c r="K709" s="1158"/>
      <c r="L709" s="1158"/>
      <c r="M709" s="1158"/>
      <c r="N709" s="1158"/>
      <c r="O709" s="1158"/>
      <c r="P709" s="1158"/>
      <c r="Q709" s="1158"/>
      <c r="R709" s="1158"/>
      <c r="S709" s="1158"/>
      <c r="T709" s="1158"/>
      <c r="U709" s="1158"/>
      <c r="V709" s="1158"/>
      <c r="W709" s="1158"/>
      <c r="X709" s="1158"/>
      <c r="Y709" s="1158"/>
      <c r="Z709" s="1158"/>
      <c r="AA709" s="1158"/>
    </row>
    <row r="710">
      <c r="A710" s="1158"/>
      <c r="B710" s="1158"/>
      <c r="C710" s="1158"/>
      <c r="D710" s="1158"/>
      <c r="E710" s="1158"/>
      <c r="F710" s="1158"/>
      <c r="G710" s="1158"/>
      <c r="H710" s="1158"/>
      <c r="I710" s="1158"/>
      <c r="J710" s="1158"/>
      <c r="K710" s="1158"/>
      <c r="L710" s="1158"/>
      <c r="M710" s="1158"/>
      <c r="N710" s="1158"/>
      <c r="O710" s="1158"/>
      <c r="P710" s="1158"/>
      <c r="Q710" s="1158"/>
      <c r="R710" s="1158"/>
      <c r="S710" s="1158"/>
      <c r="T710" s="1158"/>
      <c r="U710" s="1158"/>
      <c r="V710" s="1158"/>
      <c r="W710" s="1158"/>
      <c r="X710" s="1158"/>
      <c r="Y710" s="1158"/>
      <c r="Z710" s="1158"/>
      <c r="AA710" s="1158"/>
    </row>
    <row r="711">
      <c r="A711" s="1158"/>
      <c r="B711" s="1158"/>
      <c r="C711" s="1158"/>
      <c r="D711" s="1158"/>
      <c r="E711" s="1158"/>
      <c r="F711" s="1158"/>
      <c r="G711" s="1158"/>
      <c r="H711" s="1158"/>
      <c r="I711" s="1158"/>
      <c r="J711" s="1158"/>
      <c r="K711" s="1158"/>
      <c r="L711" s="1158"/>
      <c r="M711" s="1158"/>
      <c r="N711" s="1158"/>
      <c r="O711" s="1158"/>
      <c r="P711" s="1158"/>
      <c r="Q711" s="1158"/>
      <c r="R711" s="1158"/>
      <c r="S711" s="1158"/>
      <c r="T711" s="1158"/>
      <c r="U711" s="1158"/>
      <c r="V711" s="1158"/>
      <c r="W711" s="1158"/>
      <c r="X711" s="1158"/>
      <c r="Y711" s="1158"/>
      <c r="Z711" s="1158"/>
      <c r="AA711" s="1158"/>
    </row>
    <row r="712">
      <c r="A712" s="1158"/>
      <c r="B712" s="1158"/>
      <c r="C712" s="1158"/>
      <c r="D712" s="1158"/>
      <c r="E712" s="1158"/>
      <c r="F712" s="1158"/>
      <c r="G712" s="1158"/>
      <c r="H712" s="1158"/>
      <c r="I712" s="1158"/>
      <c r="J712" s="1158"/>
      <c r="K712" s="1158"/>
      <c r="L712" s="1158"/>
      <c r="M712" s="1158"/>
      <c r="N712" s="1158"/>
      <c r="O712" s="1158"/>
      <c r="P712" s="1158"/>
      <c r="Q712" s="1158"/>
      <c r="R712" s="1158"/>
      <c r="S712" s="1158"/>
      <c r="T712" s="1158"/>
      <c r="U712" s="1158"/>
      <c r="V712" s="1158"/>
      <c r="W712" s="1158"/>
      <c r="X712" s="1158"/>
      <c r="Y712" s="1158"/>
      <c r="Z712" s="1158"/>
      <c r="AA712" s="1158"/>
    </row>
    <row r="713">
      <c r="A713" s="1158"/>
      <c r="B713" s="1158"/>
      <c r="C713" s="1158"/>
      <c r="D713" s="1158"/>
      <c r="E713" s="1158"/>
      <c r="F713" s="1158"/>
      <c r="G713" s="1158"/>
      <c r="H713" s="1158"/>
      <c r="I713" s="1158"/>
      <c r="J713" s="1158"/>
      <c r="K713" s="1158"/>
      <c r="L713" s="1158"/>
      <c r="M713" s="1158"/>
      <c r="N713" s="1158"/>
      <c r="O713" s="1158"/>
      <c r="P713" s="1158"/>
      <c r="Q713" s="1158"/>
      <c r="R713" s="1158"/>
      <c r="S713" s="1158"/>
      <c r="T713" s="1158"/>
      <c r="U713" s="1158"/>
      <c r="V713" s="1158"/>
      <c r="W713" s="1158"/>
      <c r="X713" s="1158"/>
      <c r="Y713" s="1158"/>
      <c r="Z713" s="1158"/>
      <c r="AA713" s="1158"/>
    </row>
    <row r="714">
      <c r="A714" s="1158"/>
      <c r="B714" s="1158"/>
      <c r="C714" s="1158"/>
      <c r="D714" s="1158"/>
      <c r="E714" s="1158"/>
      <c r="F714" s="1158"/>
      <c r="G714" s="1158"/>
      <c r="H714" s="1158"/>
      <c r="I714" s="1158"/>
      <c r="J714" s="1158"/>
      <c r="K714" s="1158"/>
      <c r="L714" s="1158"/>
      <c r="M714" s="1158"/>
      <c r="N714" s="1158"/>
      <c r="O714" s="1158"/>
      <c r="P714" s="1158"/>
      <c r="Q714" s="1158"/>
      <c r="R714" s="1158"/>
      <c r="S714" s="1158"/>
      <c r="T714" s="1158"/>
      <c r="U714" s="1158"/>
      <c r="V714" s="1158"/>
      <c r="W714" s="1158"/>
      <c r="X714" s="1158"/>
      <c r="Y714" s="1158"/>
      <c r="Z714" s="1158"/>
      <c r="AA714" s="1158"/>
    </row>
    <row r="715">
      <c r="A715" s="1158"/>
      <c r="B715" s="1158"/>
      <c r="C715" s="1158"/>
      <c r="D715" s="1158"/>
      <c r="E715" s="1158"/>
      <c r="F715" s="1158"/>
      <c r="G715" s="1158"/>
      <c r="H715" s="1158"/>
      <c r="I715" s="1158"/>
      <c r="J715" s="1158"/>
      <c r="K715" s="1158"/>
      <c r="L715" s="1158"/>
      <c r="M715" s="1158"/>
      <c r="N715" s="1158"/>
      <c r="O715" s="1158"/>
      <c r="P715" s="1158"/>
      <c r="Q715" s="1158"/>
      <c r="R715" s="1158"/>
      <c r="S715" s="1158"/>
      <c r="T715" s="1158"/>
      <c r="U715" s="1158"/>
      <c r="V715" s="1158"/>
      <c r="W715" s="1158"/>
      <c r="X715" s="1158"/>
      <c r="Y715" s="1158"/>
      <c r="Z715" s="1158"/>
      <c r="AA715" s="1158"/>
    </row>
    <row r="716">
      <c r="A716" s="1158"/>
      <c r="B716" s="1158"/>
      <c r="C716" s="1158"/>
      <c r="D716" s="1158"/>
      <c r="E716" s="1158"/>
      <c r="F716" s="1158"/>
      <c r="G716" s="1158"/>
      <c r="H716" s="1158"/>
      <c r="I716" s="1158"/>
      <c r="J716" s="1158"/>
      <c r="K716" s="1158"/>
      <c r="L716" s="1158"/>
      <c r="M716" s="1158"/>
      <c r="N716" s="1158"/>
      <c r="O716" s="1158"/>
      <c r="P716" s="1158"/>
      <c r="Q716" s="1158"/>
      <c r="R716" s="1158"/>
      <c r="S716" s="1158"/>
      <c r="T716" s="1158"/>
      <c r="U716" s="1158"/>
      <c r="V716" s="1158"/>
      <c r="W716" s="1158"/>
      <c r="X716" s="1158"/>
      <c r="Y716" s="1158"/>
      <c r="Z716" s="1158"/>
      <c r="AA716" s="1158"/>
    </row>
    <row r="717">
      <c r="A717" s="1158"/>
      <c r="B717" s="1158"/>
      <c r="C717" s="1158"/>
      <c r="D717" s="1158"/>
      <c r="E717" s="1158"/>
      <c r="F717" s="1158"/>
      <c r="G717" s="1158"/>
      <c r="H717" s="1158"/>
      <c r="I717" s="1158"/>
      <c r="J717" s="1158"/>
      <c r="K717" s="1158"/>
      <c r="L717" s="1158"/>
      <c r="M717" s="1158"/>
      <c r="N717" s="1158"/>
      <c r="O717" s="1158"/>
      <c r="P717" s="1158"/>
      <c r="Q717" s="1158"/>
      <c r="R717" s="1158"/>
      <c r="S717" s="1158"/>
      <c r="T717" s="1158"/>
      <c r="U717" s="1158"/>
      <c r="V717" s="1158"/>
      <c r="W717" s="1158"/>
      <c r="X717" s="1158"/>
      <c r="Y717" s="1158"/>
      <c r="Z717" s="1158"/>
      <c r="AA717" s="1158"/>
    </row>
    <row r="718">
      <c r="A718" s="1158"/>
      <c r="B718" s="1158"/>
      <c r="C718" s="1158"/>
      <c r="D718" s="1158"/>
      <c r="E718" s="1158"/>
      <c r="F718" s="1158"/>
      <c r="G718" s="1158"/>
      <c r="H718" s="1158"/>
      <c r="I718" s="1158"/>
      <c r="J718" s="1158"/>
      <c r="K718" s="1158"/>
      <c r="L718" s="1158"/>
      <c r="M718" s="1158"/>
      <c r="N718" s="1158"/>
      <c r="O718" s="1158"/>
      <c r="P718" s="1158"/>
      <c r="Q718" s="1158"/>
      <c r="R718" s="1158"/>
      <c r="S718" s="1158"/>
      <c r="T718" s="1158"/>
      <c r="U718" s="1158"/>
      <c r="V718" s="1158"/>
      <c r="W718" s="1158"/>
      <c r="X718" s="1158"/>
      <c r="Y718" s="1158"/>
      <c r="Z718" s="1158"/>
      <c r="AA718" s="1158"/>
    </row>
    <row r="719">
      <c r="A719" s="1158"/>
      <c r="B719" s="1158"/>
      <c r="C719" s="1158"/>
      <c r="D719" s="1158"/>
      <c r="E719" s="1158"/>
      <c r="F719" s="1158"/>
      <c r="G719" s="1158"/>
      <c r="H719" s="1158"/>
      <c r="I719" s="1158"/>
      <c r="J719" s="1158"/>
      <c r="K719" s="1158"/>
      <c r="L719" s="1158"/>
      <c r="M719" s="1158"/>
      <c r="N719" s="1158"/>
      <c r="O719" s="1158"/>
      <c r="P719" s="1158"/>
      <c r="Q719" s="1158"/>
      <c r="R719" s="1158"/>
      <c r="S719" s="1158"/>
      <c r="T719" s="1158"/>
      <c r="U719" s="1158"/>
      <c r="V719" s="1158"/>
      <c r="W719" s="1158"/>
      <c r="X719" s="1158"/>
      <c r="Y719" s="1158"/>
      <c r="Z719" s="1158"/>
      <c r="AA719" s="1158"/>
    </row>
    <row r="720">
      <c r="A720" s="1158"/>
      <c r="B720" s="1158"/>
      <c r="C720" s="1158"/>
      <c r="D720" s="1158"/>
      <c r="E720" s="1158"/>
      <c r="F720" s="1158"/>
      <c r="G720" s="1158"/>
      <c r="H720" s="1158"/>
      <c r="I720" s="1158"/>
      <c r="J720" s="1158"/>
      <c r="K720" s="1158"/>
      <c r="L720" s="1158"/>
      <c r="M720" s="1158"/>
      <c r="N720" s="1158"/>
      <c r="O720" s="1158"/>
      <c r="P720" s="1158"/>
      <c r="Q720" s="1158"/>
      <c r="R720" s="1158"/>
      <c r="S720" s="1158"/>
      <c r="T720" s="1158"/>
      <c r="U720" s="1158"/>
      <c r="V720" s="1158"/>
      <c r="W720" s="1158"/>
      <c r="X720" s="1158"/>
      <c r="Y720" s="1158"/>
      <c r="Z720" s="1158"/>
      <c r="AA720" s="1158"/>
    </row>
    <row r="721">
      <c r="A721" s="1158"/>
      <c r="B721" s="1158"/>
      <c r="C721" s="1158"/>
      <c r="D721" s="1158"/>
      <c r="E721" s="1158"/>
      <c r="F721" s="1158"/>
      <c r="G721" s="1158"/>
      <c r="H721" s="1158"/>
      <c r="I721" s="1158"/>
      <c r="J721" s="1158"/>
      <c r="K721" s="1158"/>
      <c r="L721" s="1158"/>
      <c r="M721" s="1158"/>
      <c r="N721" s="1158"/>
      <c r="O721" s="1158"/>
      <c r="P721" s="1158"/>
      <c r="Q721" s="1158"/>
      <c r="R721" s="1158"/>
      <c r="S721" s="1158"/>
      <c r="T721" s="1158"/>
      <c r="U721" s="1158"/>
      <c r="V721" s="1158"/>
      <c r="W721" s="1158"/>
      <c r="X721" s="1158"/>
      <c r="Y721" s="1158"/>
      <c r="Z721" s="1158"/>
      <c r="AA721" s="1158"/>
    </row>
    <row r="722">
      <c r="A722" s="1158"/>
      <c r="B722" s="1158"/>
      <c r="C722" s="1158"/>
      <c r="D722" s="1158"/>
      <c r="E722" s="1158"/>
      <c r="F722" s="1158"/>
      <c r="G722" s="1158"/>
      <c r="H722" s="1158"/>
      <c r="I722" s="1158"/>
      <c r="J722" s="1158"/>
      <c r="K722" s="1158"/>
      <c r="L722" s="1158"/>
      <c r="M722" s="1158"/>
      <c r="N722" s="1158"/>
      <c r="O722" s="1158"/>
      <c r="P722" s="1158"/>
      <c r="Q722" s="1158"/>
      <c r="R722" s="1158"/>
      <c r="S722" s="1158"/>
      <c r="T722" s="1158"/>
      <c r="U722" s="1158"/>
      <c r="V722" s="1158"/>
      <c r="W722" s="1158"/>
      <c r="X722" s="1158"/>
      <c r="Y722" s="1158"/>
      <c r="Z722" s="1158"/>
      <c r="AA722" s="1158"/>
    </row>
    <row r="723">
      <c r="A723" s="1158"/>
      <c r="B723" s="1158"/>
      <c r="C723" s="1158"/>
      <c r="D723" s="1158"/>
      <c r="E723" s="1158"/>
      <c r="F723" s="1158"/>
      <c r="G723" s="1158"/>
      <c r="H723" s="1158"/>
      <c r="I723" s="1158"/>
      <c r="J723" s="1158"/>
      <c r="K723" s="1158"/>
      <c r="L723" s="1158"/>
      <c r="M723" s="1158"/>
      <c r="N723" s="1158"/>
      <c r="O723" s="1158"/>
      <c r="P723" s="1158"/>
      <c r="Q723" s="1158"/>
      <c r="R723" s="1158"/>
      <c r="S723" s="1158"/>
      <c r="T723" s="1158"/>
      <c r="U723" s="1158"/>
      <c r="V723" s="1158"/>
      <c r="W723" s="1158"/>
      <c r="X723" s="1158"/>
      <c r="Y723" s="1158"/>
      <c r="Z723" s="1158"/>
      <c r="AA723" s="1158"/>
    </row>
    <row r="724">
      <c r="A724" s="1158"/>
      <c r="B724" s="1158"/>
      <c r="C724" s="1158"/>
      <c r="D724" s="1158"/>
      <c r="E724" s="1158"/>
      <c r="F724" s="1158"/>
      <c r="G724" s="1158"/>
      <c r="H724" s="1158"/>
      <c r="I724" s="1158"/>
      <c r="J724" s="1158"/>
      <c r="K724" s="1158"/>
      <c r="L724" s="1158"/>
      <c r="M724" s="1158"/>
      <c r="N724" s="1158"/>
      <c r="O724" s="1158"/>
      <c r="P724" s="1158"/>
      <c r="Q724" s="1158"/>
      <c r="R724" s="1158"/>
      <c r="S724" s="1158"/>
      <c r="T724" s="1158"/>
      <c r="U724" s="1158"/>
      <c r="V724" s="1158"/>
      <c r="W724" s="1158"/>
      <c r="X724" s="1158"/>
      <c r="Y724" s="1158"/>
      <c r="Z724" s="1158"/>
      <c r="AA724" s="1158"/>
    </row>
    <row r="725">
      <c r="A725" s="1158"/>
      <c r="B725" s="1158"/>
      <c r="C725" s="1158"/>
      <c r="D725" s="1158"/>
      <c r="E725" s="1158"/>
      <c r="F725" s="1158"/>
      <c r="G725" s="1158"/>
      <c r="H725" s="1158"/>
      <c r="I725" s="1158"/>
      <c r="J725" s="1158"/>
      <c r="K725" s="1158"/>
      <c r="L725" s="1158"/>
      <c r="M725" s="1158"/>
      <c r="N725" s="1158"/>
      <c r="O725" s="1158"/>
      <c r="P725" s="1158"/>
      <c r="Q725" s="1158"/>
      <c r="R725" s="1158"/>
      <c r="S725" s="1158"/>
      <c r="T725" s="1158"/>
      <c r="U725" s="1158"/>
      <c r="V725" s="1158"/>
      <c r="W725" s="1158"/>
      <c r="X725" s="1158"/>
      <c r="Y725" s="1158"/>
      <c r="Z725" s="1158"/>
      <c r="AA725" s="1158"/>
    </row>
    <row r="726">
      <c r="A726" s="1158"/>
      <c r="B726" s="1158"/>
      <c r="C726" s="1158"/>
      <c r="D726" s="1158"/>
      <c r="E726" s="1158"/>
      <c r="F726" s="1158"/>
      <c r="G726" s="1158"/>
      <c r="H726" s="1158"/>
      <c r="I726" s="1158"/>
      <c r="J726" s="1158"/>
      <c r="K726" s="1158"/>
      <c r="L726" s="1158"/>
      <c r="M726" s="1158"/>
      <c r="N726" s="1158"/>
      <c r="O726" s="1158"/>
      <c r="P726" s="1158"/>
      <c r="Q726" s="1158"/>
      <c r="R726" s="1158"/>
      <c r="S726" s="1158"/>
      <c r="T726" s="1158"/>
      <c r="U726" s="1158"/>
      <c r="V726" s="1158"/>
      <c r="W726" s="1158"/>
      <c r="X726" s="1158"/>
      <c r="Y726" s="1158"/>
      <c r="Z726" s="1158"/>
      <c r="AA726" s="1158"/>
    </row>
    <row r="727">
      <c r="A727" s="1158"/>
      <c r="B727" s="1158"/>
      <c r="C727" s="1158"/>
      <c r="D727" s="1158"/>
      <c r="E727" s="1158"/>
      <c r="F727" s="1158"/>
      <c r="G727" s="1158"/>
      <c r="H727" s="1158"/>
      <c r="I727" s="1158"/>
      <c r="J727" s="1158"/>
      <c r="K727" s="1158"/>
      <c r="L727" s="1158"/>
      <c r="M727" s="1158"/>
      <c r="N727" s="1158"/>
      <c r="O727" s="1158"/>
      <c r="P727" s="1158"/>
      <c r="Q727" s="1158"/>
      <c r="R727" s="1158"/>
      <c r="S727" s="1158"/>
      <c r="T727" s="1158"/>
      <c r="U727" s="1158"/>
      <c r="V727" s="1158"/>
      <c r="W727" s="1158"/>
      <c r="X727" s="1158"/>
      <c r="Y727" s="1158"/>
      <c r="Z727" s="1158"/>
      <c r="AA727" s="1158"/>
    </row>
    <row r="728">
      <c r="A728" s="1158"/>
      <c r="B728" s="1158"/>
      <c r="C728" s="1158"/>
      <c r="D728" s="1158"/>
      <c r="E728" s="1158"/>
      <c r="F728" s="1158"/>
      <c r="G728" s="1158"/>
      <c r="H728" s="1158"/>
      <c r="I728" s="1158"/>
      <c r="J728" s="1158"/>
      <c r="K728" s="1158"/>
      <c r="L728" s="1158"/>
      <c r="M728" s="1158"/>
      <c r="N728" s="1158"/>
      <c r="O728" s="1158"/>
      <c r="P728" s="1158"/>
      <c r="Q728" s="1158"/>
      <c r="R728" s="1158"/>
      <c r="S728" s="1158"/>
      <c r="T728" s="1158"/>
      <c r="U728" s="1158"/>
      <c r="V728" s="1158"/>
      <c r="W728" s="1158"/>
      <c r="X728" s="1158"/>
      <c r="Y728" s="1158"/>
      <c r="Z728" s="1158"/>
      <c r="AA728" s="1158"/>
    </row>
    <row r="729">
      <c r="A729" s="1158"/>
      <c r="B729" s="1158"/>
      <c r="C729" s="1158"/>
      <c r="D729" s="1158"/>
      <c r="E729" s="1158"/>
      <c r="F729" s="1158"/>
      <c r="G729" s="1158"/>
      <c r="H729" s="1158"/>
      <c r="I729" s="1158"/>
      <c r="J729" s="1158"/>
      <c r="K729" s="1158"/>
      <c r="L729" s="1158"/>
      <c r="M729" s="1158"/>
      <c r="N729" s="1158"/>
      <c r="O729" s="1158"/>
      <c r="P729" s="1158"/>
      <c r="Q729" s="1158"/>
      <c r="R729" s="1158"/>
      <c r="S729" s="1158"/>
      <c r="T729" s="1158"/>
      <c r="U729" s="1158"/>
      <c r="V729" s="1158"/>
      <c r="W729" s="1158"/>
      <c r="X729" s="1158"/>
      <c r="Y729" s="1158"/>
      <c r="Z729" s="1158"/>
      <c r="AA729" s="1158"/>
    </row>
    <row r="730">
      <c r="A730" s="1158"/>
      <c r="B730" s="1158"/>
      <c r="C730" s="1158"/>
      <c r="D730" s="1158"/>
      <c r="E730" s="1158"/>
      <c r="F730" s="1158"/>
      <c r="G730" s="1158"/>
      <c r="H730" s="1158"/>
      <c r="I730" s="1158"/>
      <c r="J730" s="1158"/>
      <c r="K730" s="1158"/>
      <c r="L730" s="1158"/>
      <c r="M730" s="1158"/>
      <c r="N730" s="1158"/>
      <c r="O730" s="1158"/>
      <c r="P730" s="1158"/>
      <c r="Q730" s="1158"/>
      <c r="R730" s="1158"/>
      <c r="S730" s="1158"/>
      <c r="T730" s="1158"/>
      <c r="U730" s="1158"/>
      <c r="V730" s="1158"/>
      <c r="W730" s="1158"/>
      <c r="X730" s="1158"/>
      <c r="Y730" s="1158"/>
      <c r="Z730" s="1158"/>
      <c r="AA730" s="1158"/>
    </row>
    <row r="731">
      <c r="A731" s="1158"/>
      <c r="B731" s="1158"/>
      <c r="C731" s="1158"/>
      <c r="D731" s="1158"/>
      <c r="E731" s="1158"/>
      <c r="F731" s="1158"/>
      <c r="G731" s="1158"/>
      <c r="H731" s="1158"/>
      <c r="I731" s="1158"/>
      <c r="J731" s="1158"/>
      <c r="K731" s="1158"/>
      <c r="L731" s="1158"/>
      <c r="M731" s="1158"/>
      <c r="N731" s="1158"/>
      <c r="O731" s="1158"/>
      <c r="P731" s="1158"/>
      <c r="Q731" s="1158"/>
      <c r="R731" s="1158"/>
      <c r="S731" s="1158"/>
      <c r="T731" s="1158"/>
      <c r="U731" s="1158"/>
      <c r="V731" s="1158"/>
      <c r="W731" s="1158"/>
      <c r="X731" s="1158"/>
      <c r="Y731" s="1158"/>
      <c r="Z731" s="1158"/>
      <c r="AA731" s="1158"/>
    </row>
    <row r="732">
      <c r="A732" s="1158"/>
      <c r="B732" s="1158"/>
      <c r="C732" s="1158"/>
      <c r="D732" s="1158"/>
      <c r="E732" s="1158"/>
      <c r="F732" s="1158"/>
      <c r="G732" s="1158"/>
      <c r="H732" s="1158"/>
      <c r="I732" s="1158"/>
      <c r="J732" s="1158"/>
      <c r="K732" s="1158"/>
      <c r="L732" s="1158"/>
      <c r="M732" s="1158"/>
      <c r="N732" s="1158"/>
      <c r="O732" s="1158"/>
      <c r="P732" s="1158"/>
      <c r="Q732" s="1158"/>
      <c r="R732" s="1158"/>
      <c r="S732" s="1158"/>
      <c r="T732" s="1158"/>
      <c r="U732" s="1158"/>
      <c r="V732" s="1158"/>
      <c r="W732" s="1158"/>
      <c r="X732" s="1158"/>
      <c r="Y732" s="1158"/>
      <c r="Z732" s="1158"/>
      <c r="AA732" s="1158"/>
    </row>
    <row r="733">
      <c r="A733" s="1158"/>
      <c r="B733" s="1158"/>
      <c r="C733" s="1158"/>
      <c r="D733" s="1158"/>
      <c r="E733" s="1158"/>
      <c r="F733" s="1158"/>
      <c r="G733" s="1158"/>
      <c r="H733" s="1158"/>
      <c r="I733" s="1158"/>
      <c r="J733" s="1158"/>
      <c r="K733" s="1158"/>
      <c r="L733" s="1158"/>
      <c r="M733" s="1158"/>
      <c r="N733" s="1158"/>
      <c r="O733" s="1158"/>
      <c r="P733" s="1158"/>
      <c r="Q733" s="1158"/>
      <c r="R733" s="1158"/>
      <c r="S733" s="1158"/>
      <c r="T733" s="1158"/>
      <c r="U733" s="1158"/>
      <c r="V733" s="1158"/>
      <c r="W733" s="1158"/>
      <c r="X733" s="1158"/>
      <c r="Y733" s="1158"/>
      <c r="Z733" s="1158"/>
      <c r="AA733" s="1158"/>
    </row>
    <row r="734">
      <c r="A734" s="1158"/>
      <c r="B734" s="1158"/>
      <c r="C734" s="1158"/>
      <c r="D734" s="1158"/>
      <c r="E734" s="1158"/>
      <c r="F734" s="1158"/>
      <c r="G734" s="1158"/>
      <c r="H734" s="1158"/>
      <c r="I734" s="1158"/>
      <c r="J734" s="1158"/>
      <c r="K734" s="1158"/>
      <c r="L734" s="1158"/>
      <c r="M734" s="1158"/>
      <c r="N734" s="1158"/>
      <c r="O734" s="1158"/>
      <c r="P734" s="1158"/>
      <c r="Q734" s="1158"/>
      <c r="R734" s="1158"/>
      <c r="S734" s="1158"/>
      <c r="T734" s="1158"/>
      <c r="U734" s="1158"/>
      <c r="V734" s="1158"/>
      <c r="W734" s="1158"/>
      <c r="X734" s="1158"/>
      <c r="Y734" s="1158"/>
      <c r="Z734" s="1158"/>
      <c r="AA734" s="1158"/>
    </row>
    <row r="735">
      <c r="A735" s="1158"/>
      <c r="B735" s="1158"/>
      <c r="C735" s="1158"/>
      <c r="D735" s="1158"/>
      <c r="E735" s="1158"/>
      <c r="F735" s="1158"/>
      <c r="G735" s="1158"/>
      <c r="H735" s="1158"/>
      <c r="I735" s="1158"/>
      <c r="J735" s="1158"/>
      <c r="K735" s="1158"/>
      <c r="L735" s="1158"/>
      <c r="M735" s="1158"/>
      <c r="N735" s="1158"/>
      <c r="O735" s="1158"/>
      <c r="P735" s="1158"/>
      <c r="Q735" s="1158"/>
      <c r="R735" s="1158"/>
      <c r="S735" s="1158"/>
      <c r="T735" s="1158"/>
      <c r="U735" s="1158"/>
      <c r="V735" s="1158"/>
      <c r="W735" s="1158"/>
      <c r="X735" s="1158"/>
      <c r="Y735" s="1158"/>
      <c r="Z735" s="1158"/>
      <c r="AA735" s="1158"/>
    </row>
    <row r="736">
      <c r="A736" s="1158"/>
      <c r="B736" s="1158"/>
      <c r="C736" s="1158"/>
      <c r="D736" s="1158"/>
      <c r="E736" s="1158"/>
      <c r="F736" s="1158"/>
      <c r="G736" s="1158"/>
      <c r="H736" s="1158"/>
      <c r="I736" s="1158"/>
      <c r="J736" s="1158"/>
      <c r="K736" s="1158"/>
      <c r="L736" s="1158"/>
      <c r="M736" s="1158"/>
      <c r="N736" s="1158"/>
      <c r="O736" s="1158"/>
      <c r="P736" s="1158"/>
      <c r="Q736" s="1158"/>
      <c r="R736" s="1158"/>
      <c r="S736" s="1158"/>
      <c r="T736" s="1158"/>
      <c r="U736" s="1158"/>
      <c r="V736" s="1158"/>
      <c r="W736" s="1158"/>
      <c r="X736" s="1158"/>
      <c r="Y736" s="1158"/>
      <c r="Z736" s="1158"/>
      <c r="AA736" s="1158"/>
    </row>
    <row r="737">
      <c r="A737" s="1158"/>
      <c r="B737" s="1158"/>
      <c r="C737" s="1158"/>
      <c r="D737" s="1158"/>
      <c r="E737" s="1158"/>
      <c r="F737" s="1158"/>
      <c r="G737" s="1158"/>
      <c r="H737" s="1158"/>
      <c r="I737" s="1158"/>
      <c r="J737" s="1158"/>
      <c r="K737" s="1158"/>
      <c r="L737" s="1158"/>
      <c r="M737" s="1158"/>
      <c r="N737" s="1158"/>
      <c r="O737" s="1158"/>
      <c r="P737" s="1158"/>
      <c r="Q737" s="1158"/>
      <c r="R737" s="1158"/>
      <c r="S737" s="1158"/>
      <c r="T737" s="1158"/>
      <c r="U737" s="1158"/>
      <c r="V737" s="1158"/>
      <c r="W737" s="1158"/>
      <c r="X737" s="1158"/>
      <c r="Y737" s="1158"/>
      <c r="Z737" s="1158"/>
      <c r="AA737" s="1158"/>
    </row>
    <row r="738">
      <c r="A738" s="1158"/>
      <c r="B738" s="1158"/>
      <c r="C738" s="1158"/>
      <c r="D738" s="1158"/>
      <c r="E738" s="1158"/>
      <c r="F738" s="1158"/>
      <c r="G738" s="1158"/>
      <c r="H738" s="1158"/>
      <c r="I738" s="1158"/>
      <c r="J738" s="1158"/>
      <c r="K738" s="1158"/>
      <c r="L738" s="1158"/>
      <c r="M738" s="1158"/>
      <c r="N738" s="1158"/>
      <c r="O738" s="1158"/>
      <c r="P738" s="1158"/>
      <c r="Q738" s="1158"/>
      <c r="R738" s="1158"/>
      <c r="S738" s="1158"/>
      <c r="T738" s="1158"/>
      <c r="U738" s="1158"/>
      <c r="V738" s="1158"/>
      <c r="W738" s="1158"/>
      <c r="X738" s="1158"/>
      <c r="Y738" s="1158"/>
      <c r="Z738" s="1158"/>
      <c r="AA738" s="1158"/>
    </row>
    <row r="739">
      <c r="A739" s="1158"/>
      <c r="B739" s="1158"/>
      <c r="C739" s="1158"/>
      <c r="D739" s="1158"/>
      <c r="E739" s="1158"/>
      <c r="F739" s="1158"/>
      <c r="G739" s="1158"/>
      <c r="H739" s="1158"/>
      <c r="I739" s="1158"/>
      <c r="J739" s="1158"/>
      <c r="K739" s="1158"/>
      <c r="L739" s="1158"/>
      <c r="M739" s="1158"/>
      <c r="N739" s="1158"/>
      <c r="O739" s="1158"/>
      <c r="P739" s="1158"/>
      <c r="Q739" s="1158"/>
      <c r="R739" s="1158"/>
      <c r="S739" s="1158"/>
      <c r="T739" s="1158"/>
      <c r="U739" s="1158"/>
      <c r="V739" s="1158"/>
      <c r="W739" s="1158"/>
      <c r="X739" s="1158"/>
      <c r="Y739" s="1158"/>
      <c r="Z739" s="1158"/>
      <c r="AA739" s="1158"/>
    </row>
    <row r="740">
      <c r="A740" s="1158"/>
      <c r="B740" s="1158"/>
      <c r="C740" s="1158"/>
      <c r="D740" s="1158"/>
      <c r="E740" s="1158"/>
      <c r="F740" s="1158"/>
      <c r="G740" s="1158"/>
      <c r="H740" s="1158"/>
      <c r="I740" s="1158"/>
      <c r="J740" s="1158"/>
      <c r="K740" s="1158"/>
      <c r="L740" s="1158"/>
      <c r="M740" s="1158"/>
      <c r="N740" s="1158"/>
      <c r="O740" s="1158"/>
      <c r="P740" s="1158"/>
      <c r="Q740" s="1158"/>
      <c r="R740" s="1158"/>
      <c r="S740" s="1158"/>
      <c r="T740" s="1158"/>
      <c r="U740" s="1158"/>
      <c r="V740" s="1158"/>
      <c r="W740" s="1158"/>
      <c r="X740" s="1158"/>
      <c r="Y740" s="1158"/>
      <c r="Z740" s="1158"/>
      <c r="AA740" s="1158"/>
    </row>
    <row r="741">
      <c r="A741" s="1158"/>
      <c r="B741" s="1158"/>
      <c r="C741" s="1158"/>
      <c r="D741" s="1158"/>
      <c r="E741" s="1158"/>
      <c r="F741" s="1158"/>
      <c r="G741" s="1158"/>
      <c r="H741" s="1158"/>
      <c r="I741" s="1158"/>
      <c r="J741" s="1158"/>
      <c r="K741" s="1158"/>
      <c r="L741" s="1158"/>
      <c r="M741" s="1158"/>
      <c r="N741" s="1158"/>
      <c r="O741" s="1158"/>
      <c r="P741" s="1158"/>
      <c r="Q741" s="1158"/>
      <c r="R741" s="1158"/>
      <c r="S741" s="1158"/>
      <c r="T741" s="1158"/>
      <c r="U741" s="1158"/>
      <c r="V741" s="1158"/>
      <c r="W741" s="1158"/>
      <c r="X741" s="1158"/>
      <c r="Y741" s="1158"/>
      <c r="Z741" s="1158"/>
      <c r="AA741" s="1158"/>
    </row>
    <row r="742">
      <c r="A742" s="1158"/>
      <c r="B742" s="1158"/>
      <c r="C742" s="1158"/>
      <c r="D742" s="1158"/>
      <c r="E742" s="1158"/>
      <c r="F742" s="1158"/>
      <c r="G742" s="1158"/>
      <c r="H742" s="1158"/>
      <c r="I742" s="1158"/>
      <c r="J742" s="1158"/>
      <c r="K742" s="1158"/>
      <c r="L742" s="1158"/>
      <c r="M742" s="1158"/>
      <c r="N742" s="1158"/>
      <c r="O742" s="1158"/>
      <c r="P742" s="1158"/>
      <c r="Q742" s="1158"/>
      <c r="R742" s="1158"/>
      <c r="S742" s="1158"/>
      <c r="T742" s="1158"/>
      <c r="U742" s="1158"/>
      <c r="V742" s="1158"/>
      <c r="W742" s="1158"/>
      <c r="X742" s="1158"/>
      <c r="Y742" s="1158"/>
      <c r="Z742" s="1158"/>
      <c r="AA742" s="1158"/>
    </row>
    <row r="743">
      <c r="A743" s="1158"/>
      <c r="B743" s="1158"/>
      <c r="C743" s="1158"/>
      <c r="D743" s="1158"/>
      <c r="E743" s="1158"/>
      <c r="F743" s="1158"/>
      <c r="G743" s="1158"/>
      <c r="H743" s="1158"/>
      <c r="I743" s="1158"/>
      <c r="J743" s="1158"/>
      <c r="K743" s="1158"/>
      <c r="L743" s="1158"/>
      <c r="M743" s="1158"/>
      <c r="N743" s="1158"/>
      <c r="O743" s="1158"/>
      <c r="P743" s="1158"/>
      <c r="Q743" s="1158"/>
      <c r="R743" s="1158"/>
      <c r="S743" s="1158"/>
      <c r="T743" s="1158"/>
      <c r="U743" s="1158"/>
      <c r="V743" s="1158"/>
      <c r="W743" s="1158"/>
      <c r="X743" s="1158"/>
      <c r="Y743" s="1158"/>
      <c r="Z743" s="1158"/>
      <c r="AA743" s="1158"/>
    </row>
    <row r="744">
      <c r="A744" s="1158"/>
      <c r="B744" s="1158"/>
      <c r="C744" s="1158"/>
      <c r="D744" s="1158"/>
      <c r="E744" s="1158"/>
      <c r="F744" s="1158"/>
      <c r="G744" s="1158"/>
      <c r="H744" s="1158"/>
      <c r="I744" s="1158"/>
      <c r="J744" s="1158"/>
      <c r="K744" s="1158"/>
      <c r="L744" s="1158"/>
      <c r="M744" s="1158"/>
      <c r="N744" s="1158"/>
      <c r="O744" s="1158"/>
      <c r="P744" s="1158"/>
      <c r="Q744" s="1158"/>
      <c r="R744" s="1158"/>
      <c r="S744" s="1158"/>
      <c r="T744" s="1158"/>
      <c r="U744" s="1158"/>
      <c r="V744" s="1158"/>
      <c r="W744" s="1158"/>
      <c r="X744" s="1158"/>
      <c r="Y744" s="1158"/>
      <c r="Z744" s="1158"/>
      <c r="AA744" s="1158"/>
    </row>
    <row r="745">
      <c r="A745" s="1158"/>
      <c r="B745" s="1158"/>
      <c r="C745" s="1158"/>
      <c r="D745" s="1158"/>
      <c r="E745" s="1158"/>
      <c r="F745" s="1158"/>
      <c r="G745" s="1158"/>
      <c r="H745" s="1158"/>
      <c r="I745" s="1158"/>
      <c r="J745" s="1158"/>
      <c r="K745" s="1158"/>
      <c r="L745" s="1158"/>
      <c r="M745" s="1158"/>
      <c r="N745" s="1158"/>
      <c r="O745" s="1158"/>
      <c r="P745" s="1158"/>
      <c r="Q745" s="1158"/>
      <c r="R745" s="1158"/>
      <c r="S745" s="1158"/>
      <c r="T745" s="1158"/>
      <c r="U745" s="1158"/>
      <c r="V745" s="1158"/>
      <c r="W745" s="1158"/>
      <c r="X745" s="1158"/>
      <c r="Y745" s="1158"/>
      <c r="Z745" s="1158"/>
      <c r="AA745" s="1158"/>
    </row>
    <row r="746">
      <c r="A746" s="1158"/>
      <c r="B746" s="1158"/>
      <c r="C746" s="1158"/>
      <c r="D746" s="1158"/>
      <c r="E746" s="1158"/>
      <c r="F746" s="1158"/>
      <c r="G746" s="1158"/>
      <c r="H746" s="1158"/>
      <c r="I746" s="1158"/>
      <c r="J746" s="1158"/>
      <c r="K746" s="1158"/>
      <c r="L746" s="1158"/>
      <c r="M746" s="1158"/>
      <c r="N746" s="1158"/>
      <c r="O746" s="1158"/>
      <c r="P746" s="1158"/>
      <c r="Q746" s="1158"/>
      <c r="R746" s="1158"/>
      <c r="S746" s="1158"/>
      <c r="T746" s="1158"/>
      <c r="U746" s="1158"/>
      <c r="V746" s="1158"/>
      <c r="W746" s="1158"/>
      <c r="X746" s="1158"/>
      <c r="Y746" s="1158"/>
      <c r="Z746" s="1158"/>
      <c r="AA746" s="1158"/>
    </row>
    <row r="747">
      <c r="A747" s="1158"/>
      <c r="B747" s="1158"/>
      <c r="C747" s="1158"/>
      <c r="D747" s="1158"/>
      <c r="E747" s="1158"/>
      <c r="F747" s="1158"/>
      <c r="G747" s="1158"/>
      <c r="H747" s="1158"/>
      <c r="I747" s="1158"/>
      <c r="J747" s="1158"/>
      <c r="K747" s="1158"/>
      <c r="L747" s="1158"/>
      <c r="M747" s="1158"/>
      <c r="N747" s="1158"/>
      <c r="O747" s="1158"/>
      <c r="P747" s="1158"/>
      <c r="Q747" s="1158"/>
      <c r="R747" s="1158"/>
      <c r="S747" s="1158"/>
      <c r="T747" s="1158"/>
      <c r="U747" s="1158"/>
      <c r="V747" s="1158"/>
      <c r="W747" s="1158"/>
      <c r="X747" s="1158"/>
      <c r="Y747" s="1158"/>
      <c r="Z747" s="1158"/>
      <c r="AA747" s="1158"/>
    </row>
    <row r="748">
      <c r="A748" s="1158"/>
      <c r="B748" s="1158"/>
      <c r="C748" s="1158"/>
      <c r="D748" s="1158"/>
      <c r="E748" s="1158"/>
      <c r="F748" s="1158"/>
      <c r="G748" s="1158"/>
      <c r="H748" s="1158"/>
      <c r="I748" s="1158"/>
      <c r="J748" s="1158"/>
      <c r="K748" s="1158"/>
      <c r="L748" s="1158"/>
      <c r="M748" s="1158"/>
      <c r="N748" s="1158"/>
      <c r="O748" s="1158"/>
      <c r="P748" s="1158"/>
      <c r="Q748" s="1158"/>
      <c r="R748" s="1158"/>
      <c r="S748" s="1158"/>
      <c r="T748" s="1158"/>
      <c r="U748" s="1158"/>
      <c r="V748" s="1158"/>
      <c r="W748" s="1158"/>
      <c r="X748" s="1158"/>
      <c r="Y748" s="1158"/>
      <c r="Z748" s="1158"/>
      <c r="AA748" s="1158"/>
    </row>
    <row r="749">
      <c r="A749" s="1158"/>
      <c r="B749" s="1158"/>
      <c r="C749" s="1158"/>
      <c r="D749" s="1158"/>
      <c r="E749" s="1158"/>
      <c r="F749" s="1158"/>
      <c r="G749" s="1158"/>
      <c r="H749" s="1158"/>
      <c r="I749" s="1158"/>
      <c r="J749" s="1158"/>
      <c r="K749" s="1158"/>
      <c r="L749" s="1158"/>
      <c r="M749" s="1158"/>
      <c r="N749" s="1158"/>
      <c r="O749" s="1158"/>
      <c r="P749" s="1158"/>
      <c r="Q749" s="1158"/>
      <c r="R749" s="1158"/>
      <c r="S749" s="1158"/>
      <c r="T749" s="1158"/>
      <c r="U749" s="1158"/>
      <c r="V749" s="1158"/>
      <c r="W749" s="1158"/>
      <c r="X749" s="1158"/>
      <c r="Y749" s="1158"/>
      <c r="Z749" s="1158"/>
      <c r="AA749" s="1158"/>
    </row>
    <row r="750">
      <c r="A750" s="1158"/>
      <c r="B750" s="1158"/>
      <c r="C750" s="1158"/>
      <c r="D750" s="1158"/>
      <c r="E750" s="1158"/>
      <c r="F750" s="1158"/>
      <c r="G750" s="1158"/>
      <c r="H750" s="1158"/>
      <c r="I750" s="1158"/>
      <c r="J750" s="1158"/>
      <c r="K750" s="1158"/>
      <c r="L750" s="1158"/>
      <c r="M750" s="1158"/>
      <c r="N750" s="1158"/>
      <c r="O750" s="1158"/>
      <c r="P750" s="1158"/>
      <c r="Q750" s="1158"/>
      <c r="R750" s="1158"/>
      <c r="S750" s="1158"/>
      <c r="T750" s="1158"/>
      <c r="U750" s="1158"/>
      <c r="V750" s="1158"/>
      <c r="W750" s="1158"/>
      <c r="X750" s="1158"/>
      <c r="Y750" s="1158"/>
      <c r="Z750" s="1158"/>
      <c r="AA750" s="1158"/>
    </row>
    <row r="751">
      <c r="A751" s="1158"/>
      <c r="B751" s="1158"/>
      <c r="C751" s="1158"/>
      <c r="D751" s="1158"/>
      <c r="E751" s="1158"/>
      <c r="F751" s="1158"/>
      <c r="G751" s="1158"/>
      <c r="H751" s="1158"/>
      <c r="I751" s="1158"/>
      <c r="J751" s="1158"/>
      <c r="K751" s="1158"/>
      <c r="L751" s="1158"/>
      <c r="M751" s="1158"/>
      <c r="N751" s="1158"/>
      <c r="O751" s="1158"/>
      <c r="P751" s="1158"/>
      <c r="Q751" s="1158"/>
      <c r="R751" s="1158"/>
      <c r="S751" s="1158"/>
      <c r="T751" s="1158"/>
      <c r="U751" s="1158"/>
      <c r="V751" s="1158"/>
      <c r="W751" s="1158"/>
      <c r="X751" s="1158"/>
      <c r="Y751" s="1158"/>
      <c r="Z751" s="1158"/>
      <c r="AA751" s="1158"/>
    </row>
    <row r="752">
      <c r="A752" s="1158"/>
      <c r="B752" s="1158"/>
      <c r="C752" s="1158"/>
      <c r="D752" s="1158"/>
      <c r="E752" s="1158"/>
      <c r="F752" s="1158"/>
      <c r="G752" s="1158"/>
      <c r="H752" s="1158"/>
      <c r="I752" s="1158"/>
      <c r="J752" s="1158"/>
      <c r="K752" s="1158"/>
      <c r="L752" s="1158"/>
      <c r="M752" s="1158"/>
      <c r="N752" s="1158"/>
      <c r="O752" s="1158"/>
      <c r="P752" s="1158"/>
      <c r="Q752" s="1158"/>
      <c r="R752" s="1158"/>
      <c r="S752" s="1158"/>
      <c r="T752" s="1158"/>
      <c r="U752" s="1158"/>
      <c r="V752" s="1158"/>
      <c r="W752" s="1158"/>
      <c r="X752" s="1158"/>
      <c r="Y752" s="1158"/>
      <c r="Z752" s="1158"/>
      <c r="AA752" s="1158"/>
    </row>
    <row r="753">
      <c r="A753" s="1158"/>
      <c r="B753" s="1158"/>
      <c r="C753" s="1158"/>
      <c r="D753" s="1158"/>
      <c r="E753" s="1158"/>
      <c r="F753" s="1158"/>
      <c r="G753" s="1158"/>
      <c r="H753" s="1158"/>
      <c r="I753" s="1158"/>
      <c r="J753" s="1158"/>
      <c r="K753" s="1158"/>
      <c r="L753" s="1158"/>
      <c r="M753" s="1158"/>
      <c r="N753" s="1158"/>
      <c r="O753" s="1158"/>
      <c r="P753" s="1158"/>
      <c r="Q753" s="1158"/>
      <c r="R753" s="1158"/>
      <c r="S753" s="1158"/>
      <c r="T753" s="1158"/>
      <c r="U753" s="1158"/>
      <c r="V753" s="1158"/>
      <c r="W753" s="1158"/>
      <c r="X753" s="1158"/>
      <c r="Y753" s="1158"/>
      <c r="Z753" s="1158"/>
      <c r="AA753" s="1158"/>
    </row>
    <row r="754">
      <c r="A754" s="1158"/>
      <c r="B754" s="1158"/>
      <c r="C754" s="1158"/>
      <c r="D754" s="1158"/>
      <c r="E754" s="1158"/>
      <c r="F754" s="1158"/>
      <c r="G754" s="1158"/>
      <c r="H754" s="1158"/>
      <c r="I754" s="1158"/>
      <c r="J754" s="1158"/>
      <c r="K754" s="1158"/>
      <c r="L754" s="1158"/>
      <c r="M754" s="1158"/>
      <c r="N754" s="1158"/>
      <c r="O754" s="1158"/>
      <c r="P754" s="1158"/>
      <c r="Q754" s="1158"/>
      <c r="R754" s="1158"/>
      <c r="S754" s="1158"/>
      <c r="T754" s="1158"/>
      <c r="U754" s="1158"/>
      <c r="V754" s="1158"/>
      <c r="W754" s="1158"/>
      <c r="X754" s="1158"/>
      <c r="Y754" s="1158"/>
      <c r="Z754" s="1158"/>
      <c r="AA754" s="1158"/>
    </row>
    <row r="755">
      <c r="A755" s="1158"/>
      <c r="B755" s="1158"/>
      <c r="C755" s="1158"/>
      <c r="D755" s="1158"/>
      <c r="E755" s="1158"/>
      <c r="F755" s="1158"/>
      <c r="G755" s="1158"/>
      <c r="H755" s="1158"/>
      <c r="I755" s="1158"/>
      <c r="J755" s="1158"/>
      <c r="K755" s="1158"/>
      <c r="L755" s="1158"/>
      <c r="M755" s="1158"/>
      <c r="N755" s="1158"/>
      <c r="O755" s="1158"/>
      <c r="P755" s="1158"/>
      <c r="Q755" s="1158"/>
      <c r="R755" s="1158"/>
      <c r="S755" s="1158"/>
      <c r="T755" s="1158"/>
      <c r="U755" s="1158"/>
      <c r="V755" s="1158"/>
      <c r="W755" s="1158"/>
      <c r="X755" s="1158"/>
      <c r="Y755" s="1158"/>
      <c r="Z755" s="1158"/>
      <c r="AA755" s="1158"/>
    </row>
    <row r="756">
      <c r="A756" s="1158"/>
      <c r="B756" s="1158"/>
      <c r="C756" s="1158"/>
      <c r="D756" s="1158"/>
      <c r="E756" s="1158"/>
      <c r="F756" s="1158"/>
      <c r="G756" s="1158"/>
      <c r="H756" s="1158"/>
      <c r="I756" s="1158"/>
      <c r="J756" s="1158"/>
      <c r="K756" s="1158"/>
      <c r="L756" s="1158"/>
      <c r="M756" s="1158"/>
      <c r="N756" s="1158"/>
      <c r="O756" s="1158"/>
      <c r="P756" s="1158"/>
      <c r="Q756" s="1158"/>
      <c r="R756" s="1158"/>
      <c r="S756" s="1158"/>
      <c r="T756" s="1158"/>
      <c r="U756" s="1158"/>
      <c r="V756" s="1158"/>
      <c r="W756" s="1158"/>
      <c r="X756" s="1158"/>
      <c r="Y756" s="1158"/>
      <c r="Z756" s="1158"/>
      <c r="AA756" s="1158"/>
    </row>
    <row r="757">
      <c r="A757" s="1158"/>
      <c r="B757" s="1158"/>
      <c r="C757" s="1158"/>
      <c r="D757" s="1158"/>
      <c r="E757" s="1158"/>
      <c r="F757" s="1158"/>
      <c r="G757" s="1158"/>
      <c r="H757" s="1158"/>
      <c r="I757" s="1158"/>
      <c r="J757" s="1158"/>
      <c r="K757" s="1158"/>
      <c r="L757" s="1158"/>
      <c r="M757" s="1158"/>
      <c r="N757" s="1158"/>
      <c r="O757" s="1158"/>
      <c r="P757" s="1158"/>
      <c r="Q757" s="1158"/>
      <c r="R757" s="1158"/>
      <c r="S757" s="1158"/>
      <c r="T757" s="1158"/>
      <c r="U757" s="1158"/>
      <c r="V757" s="1158"/>
      <c r="W757" s="1158"/>
      <c r="X757" s="1158"/>
      <c r="Y757" s="1158"/>
      <c r="Z757" s="1158"/>
      <c r="AA757" s="1158"/>
    </row>
    <row r="758">
      <c r="A758" s="1158"/>
      <c r="B758" s="1158"/>
      <c r="C758" s="1158"/>
      <c r="D758" s="1158"/>
      <c r="E758" s="1158"/>
      <c r="F758" s="1158"/>
      <c r="G758" s="1158"/>
      <c r="H758" s="1158"/>
      <c r="I758" s="1158"/>
      <c r="J758" s="1158"/>
      <c r="K758" s="1158"/>
      <c r="L758" s="1158"/>
      <c r="M758" s="1158"/>
      <c r="N758" s="1158"/>
      <c r="O758" s="1158"/>
      <c r="P758" s="1158"/>
      <c r="Q758" s="1158"/>
      <c r="R758" s="1158"/>
      <c r="S758" s="1158"/>
      <c r="T758" s="1158"/>
      <c r="U758" s="1158"/>
      <c r="V758" s="1158"/>
      <c r="W758" s="1158"/>
      <c r="X758" s="1158"/>
      <c r="Y758" s="1158"/>
      <c r="Z758" s="1158"/>
      <c r="AA758" s="1158"/>
    </row>
    <row r="759">
      <c r="A759" s="1158"/>
      <c r="B759" s="1158"/>
      <c r="C759" s="1158"/>
      <c r="D759" s="1158"/>
      <c r="E759" s="1158"/>
      <c r="F759" s="1158"/>
      <c r="G759" s="1158"/>
      <c r="H759" s="1158"/>
      <c r="I759" s="1158"/>
      <c r="J759" s="1158"/>
      <c r="K759" s="1158"/>
      <c r="L759" s="1158"/>
      <c r="M759" s="1158"/>
      <c r="N759" s="1158"/>
      <c r="O759" s="1158"/>
      <c r="P759" s="1158"/>
      <c r="Q759" s="1158"/>
      <c r="R759" s="1158"/>
      <c r="S759" s="1158"/>
      <c r="T759" s="1158"/>
      <c r="U759" s="1158"/>
      <c r="V759" s="1158"/>
      <c r="W759" s="1158"/>
      <c r="X759" s="1158"/>
      <c r="Y759" s="1158"/>
      <c r="Z759" s="1158"/>
      <c r="AA759" s="1158"/>
    </row>
    <row r="760">
      <c r="A760" s="1158"/>
      <c r="B760" s="1158"/>
      <c r="C760" s="1158"/>
      <c r="D760" s="1158"/>
      <c r="E760" s="1158"/>
      <c r="F760" s="1158"/>
      <c r="G760" s="1158"/>
      <c r="H760" s="1158"/>
      <c r="I760" s="1158"/>
      <c r="J760" s="1158"/>
      <c r="K760" s="1158"/>
      <c r="L760" s="1158"/>
      <c r="M760" s="1158"/>
      <c r="N760" s="1158"/>
      <c r="O760" s="1158"/>
      <c r="P760" s="1158"/>
      <c r="Q760" s="1158"/>
      <c r="R760" s="1158"/>
      <c r="S760" s="1158"/>
      <c r="T760" s="1158"/>
      <c r="U760" s="1158"/>
      <c r="V760" s="1158"/>
      <c r="W760" s="1158"/>
      <c r="X760" s="1158"/>
      <c r="Y760" s="1158"/>
      <c r="Z760" s="1158"/>
      <c r="AA760" s="1158"/>
    </row>
    <row r="761">
      <c r="A761" s="1158"/>
      <c r="B761" s="1158"/>
      <c r="C761" s="1158"/>
      <c r="D761" s="1158"/>
      <c r="E761" s="1158"/>
      <c r="F761" s="1158"/>
      <c r="G761" s="1158"/>
      <c r="H761" s="1158"/>
      <c r="I761" s="1158"/>
      <c r="J761" s="1158"/>
      <c r="K761" s="1158"/>
      <c r="L761" s="1158"/>
      <c r="M761" s="1158"/>
      <c r="N761" s="1158"/>
      <c r="O761" s="1158"/>
      <c r="P761" s="1158"/>
      <c r="Q761" s="1158"/>
      <c r="R761" s="1158"/>
      <c r="S761" s="1158"/>
      <c r="T761" s="1158"/>
      <c r="U761" s="1158"/>
      <c r="V761" s="1158"/>
      <c r="W761" s="1158"/>
      <c r="X761" s="1158"/>
      <c r="Y761" s="1158"/>
      <c r="Z761" s="1158"/>
      <c r="AA761" s="1158"/>
    </row>
    <row r="762">
      <c r="A762" s="1158"/>
      <c r="B762" s="1158"/>
      <c r="C762" s="1158"/>
      <c r="D762" s="1158"/>
      <c r="E762" s="1158"/>
      <c r="F762" s="1158"/>
      <c r="G762" s="1158"/>
      <c r="H762" s="1158"/>
      <c r="I762" s="1158"/>
      <c r="J762" s="1158"/>
      <c r="K762" s="1158"/>
      <c r="L762" s="1158"/>
      <c r="M762" s="1158"/>
      <c r="N762" s="1158"/>
      <c r="O762" s="1158"/>
      <c r="P762" s="1158"/>
      <c r="Q762" s="1158"/>
      <c r="R762" s="1158"/>
      <c r="S762" s="1158"/>
      <c r="T762" s="1158"/>
      <c r="U762" s="1158"/>
      <c r="V762" s="1158"/>
      <c r="W762" s="1158"/>
      <c r="X762" s="1158"/>
      <c r="Y762" s="1158"/>
      <c r="Z762" s="1158"/>
      <c r="AA762" s="1158"/>
    </row>
    <row r="763">
      <c r="A763" s="1158"/>
      <c r="B763" s="1158"/>
      <c r="C763" s="1158"/>
      <c r="D763" s="1158"/>
      <c r="E763" s="1158"/>
      <c r="F763" s="1158"/>
      <c r="G763" s="1158"/>
      <c r="H763" s="1158"/>
      <c r="I763" s="1158"/>
      <c r="J763" s="1158"/>
      <c r="K763" s="1158"/>
      <c r="L763" s="1158"/>
      <c r="M763" s="1158"/>
      <c r="N763" s="1158"/>
      <c r="O763" s="1158"/>
      <c r="P763" s="1158"/>
      <c r="Q763" s="1158"/>
      <c r="R763" s="1158"/>
      <c r="S763" s="1158"/>
      <c r="T763" s="1158"/>
      <c r="U763" s="1158"/>
      <c r="V763" s="1158"/>
      <c r="W763" s="1158"/>
      <c r="X763" s="1158"/>
      <c r="Y763" s="1158"/>
      <c r="Z763" s="1158"/>
      <c r="AA763" s="1158"/>
    </row>
    <row r="764">
      <c r="A764" s="1158"/>
      <c r="B764" s="1158"/>
      <c r="C764" s="1158"/>
      <c r="D764" s="1158"/>
      <c r="E764" s="1158"/>
      <c r="F764" s="1158"/>
      <c r="G764" s="1158"/>
      <c r="H764" s="1158"/>
      <c r="I764" s="1158"/>
      <c r="J764" s="1158"/>
      <c r="K764" s="1158"/>
      <c r="L764" s="1158"/>
      <c r="M764" s="1158"/>
      <c r="N764" s="1158"/>
      <c r="O764" s="1158"/>
      <c r="P764" s="1158"/>
      <c r="Q764" s="1158"/>
      <c r="R764" s="1158"/>
      <c r="S764" s="1158"/>
      <c r="T764" s="1158"/>
      <c r="U764" s="1158"/>
      <c r="V764" s="1158"/>
      <c r="W764" s="1158"/>
      <c r="X764" s="1158"/>
      <c r="Y764" s="1158"/>
      <c r="Z764" s="1158"/>
      <c r="AA764" s="1158"/>
    </row>
    <row r="765">
      <c r="A765" s="1158"/>
      <c r="B765" s="1158"/>
      <c r="C765" s="1158"/>
      <c r="D765" s="1158"/>
      <c r="E765" s="1158"/>
      <c r="F765" s="1158"/>
      <c r="G765" s="1158"/>
      <c r="H765" s="1158"/>
      <c r="I765" s="1158"/>
      <c r="J765" s="1158"/>
      <c r="K765" s="1158"/>
      <c r="L765" s="1158"/>
      <c r="M765" s="1158"/>
      <c r="N765" s="1158"/>
      <c r="O765" s="1158"/>
      <c r="P765" s="1158"/>
      <c r="Q765" s="1158"/>
      <c r="R765" s="1158"/>
      <c r="S765" s="1158"/>
      <c r="T765" s="1158"/>
      <c r="U765" s="1158"/>
      <c r="V765" s="1158"/>
      <c r="W765" s="1158"/>
      <c r="X765" s="1158"/>
      <c r="Y765" s="1158"/>
      <c r="Z765" s="1158"/>
      <c r="AA765" s="1158"/>
    </row>
    <row r="766">
      <c r="A766" s="1158"/>
      <c r="B766" s="1158"/>
      <c r="C766" s="1158"/>
      <c r="D766" s="1158"/>
      <c r="E766" s="1158"/>
      <c r="F766" s="1158"/>
      <c r="G766" s="1158"/>
      <c r="H766" s="1158"/>
      <c r="I766" s="1158"/>
      <c r="J766" s="1158"/>
      <c r="K766" s="1158"/>
      <c r="L766" s="1158"/>
      <c r="M766" s="1158"/>
      <c r="N766" s="1158"/>
      <c r="O766" s="1158"/>
      <c r="P766" s="1158"/>
      <c r="Q766" s="1158"/>
      <c r="R766" s="1158"/>
      <c r="S766" s="1158"/>
      <c r="T766" s="1158"/>
      <c r="U766" s="1158"/>
      <c r="V766" s="1158"/>
      <c r="W766" s="1158"/>
      <c r="X766" s="1158"/>
      <c r="Y766" s="1158"/>
      <c r="Z766" s="1158"/>
      <c r="AA766" s="1158"/>
    </row>
    <row r="767">
      <c r="A767" s="1158"/>
      <c r="B767" s="1158"/>
      <c r="C767" s="1158"/>
      <c r="D767" s="1158"/>
      <c r="E767" s="1158"/>
      <c r="F767" s="1158"/>
      <c r="G767" s="1158"/>
      <c r="H767" s="1158"/>
      <c r="I767" s="1158"/>
      <c r="J767" s="1158"/>
      <c r="K767" s="1158"/>
      <c r="L767" s="1158"/>
      <c r="M767" s="1158"/>
      <c r="N767" s="1158"/>
      <c r="O767" s="1158"/>
      <c r="P767" s="1158"/>
      <c r="Q767" s="1158"/>
      <c r="R767" s="1158"/>
      <c r="S767" s="1158"/>
      <c r="T767" s="1158"/>
      <c r="U767" s="1158"/>
      <c r="V767" s="1158"/>
      <c r="W767" s="1158"/>
      <c r="X767" s="1158"/>
      <c r="Y767" s="1158"/>
      <c r="Z767" s="1158"/>
      <c r="AA767" s="1158"/>
    </row>
    <row r="768">
      <c r="A768" s="1158"/>
      <c r="B768" s="1158"/>
      <c r="C768" s="1158"/>
      <c r="D768" s="1158"/>
      <c r="E768" s="1158"/>
      <c r="F768" s="1158"/>
      <c r="G768" s="1158"/>
      <c r="H768" s="1158"/>
      <c r="I768" s="1158"/>
      <c r="J768" s="1158"/>
      <c r="K768" s="1158"/>
      <c r="L768" s="1158"/>
      <c r="M768" s="1158"/>
      <c r="N768" s="1158"/>
      <c r="O768" s="1158"/>
      <c r="P768" s="1158"/>
      <c r="Q768" s="1158"/>
      <c r="R768" s="1158"/>
      <c r="S768" s="1158"/>
      <c r="T768" s="1158"/>
      <c r="U768" s="1158"/>
      <c r="V768" s="1158"/>
      <c r="W768" s="1158"/>
      <c r="X768" s="1158"/>
      <c r="Y768" s="1158"/>
      <c r="Z768" s="1158"/>
      <c r="AA768" s="1158"/>
    </row>
    <row r="769">
      <c r="A769" s="1158"/>
      <c r="B769" s="1158"/>
      <c r="C769" s="1158"/>
      <c r="D769" s="1158"/>
      <c r="E769" s="1158"/>
      <c r="F769" s="1158"/>
      <c r="G769" s="1158"/>
      <c r="H769" s="1158"/>
      <c r="I769" s="1158"/>
      <c r="J769" s="1158"/>
      <c r="K769" s="1158"/>
      <c r="L769" s="1158"/>
      <c r="M769" s="1158"/>
      <c r="N769" s="1158"/>
      <c r="O769" s="1158"/>
      <c r="P769" s="1158"/>
      <c r="Q769" s="1158"/>
      <c r="R769" s="1158"/>
      <c r="S769" s="1158"/>
      <c r="T769" s="1158"/>
      <c r="U769" s="1158"/>
      <c r="V769" s="1158"/>
      <c r="W769" s="1158"/>
      <c r="X769" s="1158"/>
      <c r="Y769" s="1158"/>
      <c r="Z769" s="1158"/>
      <c r="AA769" s="1158"/>
    </row>
    <row r="770">
      <c r="A770" s="1158"/>
      <c r="B770" s="1158"/>
      <c r="C770" s="1158"/>
      <c r="D770" s="1158"/>
      <c r="E770" s="1158"/>
      <c r="F770" s="1158"/>
      <c r="G770" s="1158"/>
      <c r="H770" s="1158"/>
      <c r="I770" s="1158"/>
      <c r="J770" s="1158"/>
      <c r="K770" s="1158"/>
      <c r="L770" s="1158"/>
      <c r="M770" s="1158"/>
      <c r="N770" s="1158"/>
      <c r="O770" s="1158"/>
      <c r="P770" s="1158"/>
      <c r="Q770" s="1158"/>
      <c r="R770" s="1158"/>
      <c r="S770" s="1158"/>
      <c r="T770" s="1158"/>
      <c r="U770" s="1158"/>
      <c r="V770" s="1158"/>
      <c r="W770" s="1158"/>
      <c r="X770" s="1158"/>
      <c r="Y770" s="1158"/>
      <c r="Z770" s="1158"/>
      <c r="AA770" s="1158"/>
    </row>
    <row r="771">
      <c r="A771" s="1158"/>
      <c r="B771" s="1158"/>
      <c r="C771" s="1158"/>
      <c r="D771" s="1158"/>
      <c r="E771" s="1158"/>
      <c r="F771" s="1158"/>
      <c r="G771" s="1158"/>
      <c r="H771" s="1158"/>
      <c r="I771" s="1158"/>
      <c r="J771" s="1158"/>
      <c r="K771" s="1158"/>
      <c r="L771" s="1158"/>
      <c r="M771" s="1158"/>
      <c r="N771" s="1158"/>
      <c r="O771" s="1158"/>
      <c r="P771" s="1158"/>
      <c r="Q771" s="1158"/>
      <c r="R771" s="1158"/>
      <c r="S771" s="1158"/>
      <c r="T771" s="1158"/>
      <c r="U771" s="1158"/>
      <c r="V771" s="1158"/>
      <c r="W771" s="1158"/>
      <c r="X771" s="1158"/>
      <c r="Y771" s="1158"/>
      <c r="Z771" s="1158"/>
      <c r="AA771" s="1158"/>
    </row>
    <row r="772">
      <c r="A772" s="1158"/>
      <c r="B772" s="1158"/>
      <c r="C772" s="1158"/>
      <c r="D772" s="1158"/>
      <c r="E772" s="1158"/>
      <c r="F772" s="1158"/>
      <c r="G772" s="1158"/>
      <c r="H772" s="1158"/>
      <c r="I772" s="1158"/>
      <c r="J772" s="1158"/>
      <c r="K772" s="1158"/>
      <c r="L772" s="1158"/>
      <c r="M772" s="1158"/>
      <c r="N772" s="1158"/>
      <c r="O772" s="1158"/>
      <c r="P772" s="1158"/>
      <c r="Q772" s="1158"/>
      <c r="R772" s="1158"/>
      <c r="S772" s="1158"/>
      <c r="T772" s="1158"/>
      <c r="U772" s="1158"/>
      <c r="V772" s="1158"/>
      <c r="W772" s="1158"/>
      <c r="X772" s="1158"/>
      <c r="Y772" s="1158"/>
      <c r="Z772" s="1158"/>
      <c r="AA772" s="1158"/>
    </row>
    <row r="773">
      <c r="A773" s="1158"/>
      <c r="B773" s="1158"/>
      <c r="C773" s="1158"/>
      <c r="D773" s="1158"/>
      <c r="E773" s="1158"/>
      <c r="F773" s="1158"/>
      <c r="G773" s="1158"/>
      <c r="H773" s="1158"/>
      <c r="I773" s="1158"/>
      <c r="J773" s="1158"/>
      <c r="K773" s="1158"/>
      <c r="L773" s="1158"/>
      <c r="M773" s="1158"/>
      <c r="N773" s="1158"/>
      <c r="O773" s="1158"/>
      <c r="P773" s="1158"/>
      <c r="Q773" s="1158"/>
      <c r="R773" s="1158"/>
      <c r="S773" s="1158"/>
      <c r="T773" s="1158"/>
      <c r="U773" s="1158"/>
      <c r="V773" s="1158"/>
      <c r="W773" s="1158"/>
      <c r="X773" s="1158"/>
      <c r="Y773" s="1158"/>
      <c r="Z773" s="1158"/>
      <c r="AA773" s="1158"/>
    </row>
    <row r="774">
      <c r="A774" s="1158"/>
      <c r="B774" s="1158"/>
      <c r="C774" s="1158"/>
      <c r="D774" s="1158"/>
      <c r="E774" s="1158"/>
      <c r="F774" s="1158"/>
      <c r="G774" s="1158"/>
      <c r="H774" s="1158"/>
      <c r="I774" s="1158"/>
      <c r="J774" s="1158"/>
      <c r="K774" s="1158"/>
      <c r="L774" s="1158"/>
      <c r="M774" s="1158"/>
      <c r="N774" s="1158"/>
      <c r="O774" s="1158"/>
      <c r="P774" s="1158"/>
      <c r="Q774" s="1158"/>
      <c r="R774" s="1158"/>
      <c r="S774" s="1158"/>
      <c r="T774" s="1158"/>
      <c r="U774" s="1158"/>
      <c r="V774" s="1158"/>
      <c r="W774" s="1158"/>
      <c r="X774" s="1158"/>
      <c r="Y774" s="1158"/>
      <c r="Z774" s="1158"/>
      <c r="AA774" s="1158"/>
    </row>
    <row r="775">
      <c r="A775" s="1158"/>
      <c r="B775" s="1158"/>
      <c r="C775" s="1158"/>
      <c r="D775" s="1158"/>
      <c r="E775" s="1158"/>
      <c r="F775" s="1158"/>
      <c r="G775" s="1158"/>
      <c r="H775" s="1158"/>
      <c r="I775" s="1158"/>
      <c r="J775" s="1158"/>
      <c r="K775" s="1158"/>
      <c r="L775" s="1158"/>
      <c r="M775" s="1158"/>
      <c r="N775" s="1158"/>
      <c r="O775" s="1158"/>
      <c r="P775" s="1158"/>
      <c r="Q775" s="1158"/>
      <c r="R775" s="1158"/>
      <c r="S775" s="1158"/>
      <c r="T775" s="1158"/>
      <c r="U775" s="1158"/>
      <c r="V775" s="1158"/>
      <c r="W775" s="1158"/>
      <c r="X775" s="1158"/>
      <c r="Y775" s="1158"/>
      <c r="Z775" s="1158"/>
      <c r="AA775" s="1158"/>
    </row>
    <row r="776">
      <c r="A776" s="1158"/>
      <c r="B776" s="1158"/>
      <c r="C776" s="1158"/>
      <c r="D776" s="1158"/>
      <c r="E776" s="1158"/>
      <c r="F776" s="1158"/>
      <c r="G776" s="1158"/>
      <c r="H776" s="1158"/>
      <c r="I776" s="1158"/>
      <c r="J776" s="1158"/>
      <c r="K776" s="1158"/>
      <c r="L776" s="1158"/>
      <c r="M776" s="1158"/>
      <c r="N776" s="1158"/>
      <c r="O776" s="1158"/>
      <c r="P776" s="1158"/>
      <c r="Q776" s="1158"/>
      <c r="R776" s="1158"/>
      <c r="S776" s="1158"/>
      <c r="T776" s="1158"/>
      <c r="U776" s="1158"/>
      <c r="V776" s="1158"/>
      <c r="W776" s="1158"/>
      <c r="X776" s="1158"/>
      <c r="Y776" s="1158"/>
      <c r="Z776" s="1158"/>
      <c r="AA776" s="1158"/>
    </row>
    <row r="777">
      <c r="A777" s="1158"/>
      <c r="B777" s="1158"/>
      <c r="C777" s="1158"/>
      <c r="D777" s="1158"/>
      <c r="E777" s="1158"/>
      <c r="F777" s="1158"/>
      <c r="G777" s="1158"/>
      <c r="H777" s="1158"/>
      <c r="I777" s="1158"/>
      <c r="J777" s="1158"/>
      <c r="K777" s="1158"/>
      <c r="L777" s="1158"/>
      <c r="M777" s="1158"/>
      <c r="N777" s="1158"/>
      <c r="O777" s="1158"/>
      <c r="P777" s="1158"/>
      <c r="Q777" s="1158"/>
      <c r="R777" s="1158"/>
      <c r="S777" s="1158"/>
      <c r="T777" s="1158"/>
      <c r="U777" s="1158"/>
      <c r="V777" s="1158"/>
      <c r="W777" s="1158"/>
      <c r="X777" s="1158"/>
      <c r="Y777" s="1158"/>
      <c r="Z777" s="1158"/>
      <c r="AA777" s="1158"/>
    </row>
    <row r="778">
      <c r="A778" s="1158"/>
      <c r="B778" s="1158"/>
      <c r="C778" s="1158"/>
      <c r="D778" s="1158"/>
      <c r="E778" s="1158"/>
      <c r="F778" s="1158"/>
      <c r="G778" s="1158"/>
      <c r="H778" s="1158"/>
      <c r="I778" s="1158"/>
      <c r="J778" s="1158"/>
      <c r="K778" s="1158"/>
      <c r="L778" s="1158"/>
      <c r="M778" s="1158"/>
      <c r="N778" s="1158"/>
      <c r="O778" s="1158"/>
      <c r="P778" s="1158"/>
      <c r="Q778" s="1158"/>
      <c r="R778" s="1158"/>
      <c r="S778" s="1158"/>
      <c r="T778" s="1158"/>
      <c r="U778" s="1158"/>
      <c r="V778" s="1158"/>
      <c r="W778" s="1158"/>
      <c r="X778" s="1158"/>
      <c r="Y778" s="1158"/>
      <c r="Z778" s="1158"/>
      <c r="AA778" s="1158"/>
    </row>
    <row r="779">
      <c r="A779" s="1158"/>
      <c r="B779" s="1158"/>
      <c r="C779" s="1158"/>
      <c r="D779" s="1158"/>
      <c r="E779" s="1158"/>
      <c r="F779" s="1158"/>
      <c r="G779" s="1158"/>
      <c r="H779" s="1158"/>
      <c r="I779" s="1158"/>
      <c r="J779" s="1158"/>
      <c r="K779" s="1158"/>
      <c r="L779" s="1158"/>
      <c r="M779" s="1158"/>
      <c r="N779" s="1158"/>
      <c r="O779" s="1158"/>
      <c r="P779" s="1158"/>
      <c r="Q779" s="1158"/>
      <c r="R779" s="1158"/>
      <c r="S779" s="1158"/>
      <c r="T779" s="1158"/>
      <c r="U779" s="1158"/>
      <c r="V779" s="1158"/>
      <c r="W779" s="1158"/>
      <c r="X779" s="1158"/>
      <c r="Y779" s="1158"/>
      <c r="Z779" s="1158"/>
      <c r="AA779" s="1158"/>
    </row>
    <row r="780">
      <c r="A780" s="1158"/>
      <c r="B780" s="1158"/>
      <c r="C780" s="1158"/>
      <c r="D780" s="1158"/>
      <c r="E780" s="1158"/>
      <c r="F780" s="1158"/>
      <c r="G780" s="1158"/>
      <c r="H780" s="1158"/>
      <c r="I780" s="1158"/>
      <c r="J780" s="1158"/>
      <c r="K780" s="1158"/>
      <c r="L780" s="1158"/>
      <c r="M780" s="1158"/>
      <c r="N780" s="1158"/>
      <c r="O780" s="1158"/>
      <c r="P780" s="1158"/>
      <c r="Q780" s="1158"/>
      <c r="R780" s="1158"/>
      <c r="S780" s="1158"/>
      <c r="T780" s="1158"/>
      <c r="U780" s="1158"/>
      <c r="V780" s="1158"/>
      <c r="W780" s="1158"/>
      <c r="X780" s="1158"/>
      <c r="Y780" s="1158"/>
      <c r="Z780" s="1158"/>
      <c r="AA780" s="1158"/>
    </row>
    <row r="781">
      <c r="A781" s="1158"/>
      <c r="B781" s="1158"/>
      <c r="C781" s="1158"/>
      <c r="D781" s="1158"/>
      <c r="E781" s="1158"/>
      <c r="F781" s="1158"/>
      <c r="G781" s="1158"/>
      <c r="H781" s="1158"/>
      <c r="I781" s="1158"/>
      <c r="J781" s="1158"/>
      <c r="K781" s="1158"/>
      <c r="L781" s="1158"/>
      <c r="M781" s="1158"/>
      <c r="N781" s="1158"/>
      <c r="O781" s="1158"/>
      <c r="P781" s="1158"/>
      <c r="Q781" s="1158"/>
      <c r="R781" s="1158"/>
      <c r="S781" s="1158"/>
      <c r="T781" s="1158"/>
      <c r="U781" s="1158"/>
      <c r="V781" s="1158"/>
      <c r="W781" s="1158"/>
      <c r="X781" s="1158"/>
      <c r="Y781" s="1158"/>
      <c r="Z781" s="1158"/>
      <c r="AA781" s="1158"/>
    </row>
    <row r="782">
      <c r="A782" s="1158"/>
      <c r="B782" s="1158"/>
      <c r="C782" s="1158"/>
      <c r="D782" s="1158"/>
      <c r="E782" s="1158"/>
      <c r="F782" s="1158"/>
      <c r="G782" s="1158"/>
      <c r="H782" s="1158"/>
      <c r="I782" s="1158"/>
      <c r="J782" s="1158"/>
      <c r="K782" s="1158"/>
      <c r="L782" s="1158"/>
      <c r="M782" s="1158"/>
      <c r="N782" s="1158"/>
      <c r="O782" s="1158"/>
      <c r="P782" s="1158"/>
      <c r="Q782" s="1158"/>
      <c r="R782" s="1158"/>
      <c r="S782" s="1158"/>
      <c r="T782" s="1158"/>
      <c r="U782" s="1158"/>
      <c r="V782" s="1158"/>
      <c r="W782" s="1158"/>
      <c r="X782" s="1158"/>
      <c r="Y782" s="1158"/>
      <c r="Z782" s="1158"/>
      <c r="AA782" s="1158"/>
    </row>
    <row r="783">
      <c r="A783" s="1158"/>
      <c r="B783" s="1158"/>
      <c r="C783" s="1158"/>
      <c r="D783" s="1158"/>
      <c r="E783" s="1158"/>
      <c r="F783" s="1158"/>
      <c r="G783" s="1158"/>
      <c r="H783" s="1158"/>
      <c r="I783" s="1158"/>
      <c r="J783" s="1158"/>
      <c r="K783" s="1158"/>
      <c r="L783" s="1158"/>
      <c r="M783" s="1158"/>
      <c r="N783" s="1158"/>
      <c r="O783" s="1158"/>
      <c r="P783" s="1158"/>
      <c r="Q783" s="1158"/>
      <c r="R783" s="1158"/>
      <c r="S783" s="1158"/>
      <c r="T783" s="1158"/>
      <c r="U783" s="1158"/>
      <c r="V783" s="1158"/>
      <c r="W783" s="1158"/>
      <c r="X783" s="1158"/>
      <c r="Y783" s="1158"/>
      <c r="Z783" s="1158"/>
      <c r="AA783" s="1158"/>
    </row>
    <row r="784">
      <c r="A784" s="1158"/>
      <c r="B784" s="1158"/>
      <c r="C784" s="1158"/>
      <c r="D784" s="1158"/>
      <c r="E784" s="1158"/>
      <c r="F784" s="1158"/>
      <c r="G784" s="1158"/>
      <c r="H784" s="1158"/>
      <c r="I784" s="1158"/>
      <c r="J784" s="1158"/>
      <c r="K784" s="1158"/>
      <c r="L784" s="1158"/>
      <c r="M784" s="1158"/>
      <c r="N784" s="1158"/>
      <c r="O784" s="1158"/>
      <c r="P784" s="1158"/>
      <c r="Q784" s="1158"/>
      <c r="R784" s="1158"/>
      <c r="S784" s="1158"/>
      <c r="T784" s="1158"/>
      <c r="U784" s="1158"/>
      <c r="V784" s="1158"/>
      <c r="W784" s="1158"/>
      <c r="X784" s="1158"/>
      <c r="Y784" s="1158"/>
      <c r="Z784" s="1158"/>
      <c r="AA784" s="1158"/>
    </row>
    <row r="785">
      <c r="A785" s="1158"/>
      <c r="B785" s="1158"/>
      <c r="C785" s="1158"/>
      <c r="D785" s="1158"/>
      <c r="E785" s="1158"/>
      <c r="F785" s="1158"/>
      <c r="G785" s="1158"/>
      <c r="H785" s="1158"/>
      <c r="I785" s="1158"/>
      <c r="J785" s="1158"/>
      <c r="K785" s="1158"/>
      <c r="L785" s="1158"/>
      <c r="M785" s="1158"/>
      <c r="N785" s="1158"/>
      <c r="O785" s="1158"/>
      <c r="P785" s="1158"/>
      <c r="Q785" s="1158"/>
      <c r="R785" s="1158"/>
      <c r="S785" s="1158"/>
      <c r="T785" s="1158"/>
      <c r="U785" s="1158"/>
      <c r="V785" s="1158"/>
      <c r="W785" s="1158"/>
      <c r="X785" s="1158"/>
      <c r="Y785" s="1158"/>
      <c r="Z785" s="1158"/>
      <c r="AA785" s="1158"/>
    </row>
    <row r="786">
      <c r="A786" s="1158"/>
      <c r="B786" s="1158"/>
      <c r="C786" s="1158"/>
      <c r="D786" s="1158"/>
      <c r="E786" s="1158"/>
      <c r="F786" s="1158"/>
      <c r="G786" s="1158"/>
      <c r="H786" s="1158"/>
      <c r="I786" s="1158"/>
      <c r="J786" s="1158"/>
      <c r="K786" s="1158"/>
      <c r="L786" s="1158"/>
      <c r="M786" s="1158"/>
      <c r="N786" s="1158"/>
      <c r="O786" s="1158"/>
      <c r="P786" s="1158"/>
      <c r="Q786" s="1158"/>
      <c r="R786" s="1158"/>
      <c r="S786" s="1158"/>
      <c r="T786" s="1158"/>
      <c r="U786" s="1158"/>
      <c r="V786" s="1158"/>
      <c r="W786" s="1158"/>
      <c r="X786" s="1158"/>
      <c r="Y786" s="1158"/>
      <c r="Z786" s="1158"/>
      <c r="AA786" s="1158"/>
    </row>
    <row r="787">
      <c r="A787" s="1158"/>
      <c r="B787" s="1158"/>
      <c r="C787" s="1158"/>
      <c r="D787" s="1158"/>
      <c r="E787" s="1158"/>
      <c r="F787" s="1158"/>
      <c r="G787" s="1158"/>
      <c r="H787" s="1158"/>
      <c r="I787" s="1158"/>
      <c r="J787" s="1158"/>
      <c r="K787" s="1158"/>
      <c r="L787" s="1158"/>
      <c r="M787" s="1158"/>
      <c r="N787" s="1158"/>
      <c r="O787" s="1158"/>
      <c r="P787" s="1158"/>
      <c r="Q787" s="1158"/>
      <c r="R787" s="1158"/>
      <c r="S787" s="1158"/>
      <c r="T787" s="1158"/>
      <c r="U787" s="1158"/>
      <c r="V787" s="1158"/>
      <c r="W787" s="1158"/>
      <c r="X787" s="1158"/>
      <c r="Y787" s="1158"/>
      <c r="Z787" s="1158"/>
      <c r="AA787" s="1158"/>
    </row>
    <row r="788">
      <c r="A788" s="1158"/>
      <c r="B788" s="1158"/>
      <c r="C788" s="1158"/>
      <c r="D788" s="1158"/>
      <c r="E788" s="1158"/>
      <c r="F788" s="1158"/>
      <c r="G788" s="1158"/>
      <c r="H788" s="1158"/>
      <c r="I788" s="1158"/>
      <c r="J788" s="1158"/>
      <c r="K788" s="1158"/>
      <c r="L788" s="1158"/>
      <c r="M788" s="1158"/>
      <c r="N788" s="1158"/>
      <c r="O788" s="1158"/>
      <c r="P788" s="1158"/>
      <c r="Q788" s="1158"/>
      <c r="R788" s="1158"/>
      <c r="S788" s="1158"/>
      <c r="T788" s="1158"/>
      <c r="U788" s="1158"/>
      <c r="V788" s="1158"/>
      <c r="W788" s="1158"/>
      <c r="X788" s="1158"/>
      <c r="Y788" s="1158"/>
      <c r="Z788" s="1158"/>
      <c r="AA788" s="1158"/>
    </row>
    <row r="789">
      <c r="A789" s="1158"/>
      <c r="B789" s="1158"/>
      <c r="C789" s="1158"/>
      <c r="D789" s="1158"/>
      <c r="E789" s="1158"/>
      <c r="F789" s="1158"/>
      <c r="G789" s="1158"/>
      <c r="H789" s="1158"/>
      <c r="I789" s="1158"/>
      <c r="J789" s="1158"/>
      <c r="K789" s="1158"/>
      <c r="L789" s="1158"/>
      <c r="M789" s="1158"/>
      <c r="N789" s="1158"/>
      <c r="O789" s="1158"/>
      <c r="P789" s="1158"/>
      <c r="Q789" s="1158"/>
      <c r="R789" s="1158"/>
      <c r="S789" s="1158"/>
      <c r="T789" s="1158"/>
      <c r="U789" s="1158"/>
      <c r="V789" s="1158"/>
      <c r="W789" s="1158"/>
      <c r="X789" s="1158"/>
      <c r="Y789" s="1158"/>
      <c r="Z789" s="1158"/>
      <c r="AA789" s="1158"/>
    </row>
    <row r="790">
      <c r="A790" s="1158"/>
      <c r="B790" s="1158"/>
      <c r="C790" s="1158"/>
      <c r="D790" s="1158"/>
      <c r="E790" s="1158"/>
      <c r="F790" s="1158"/>
      <c r="G790" s="1158"/>
      <c r="H790" s="1158"/>
      <c r="I790" s="1158"/>
      <c r="J790" s="1158"/>
      <c r="K790" s="1158"/>
      <c r="L790" s="1158"/>
      <c r="M790" s="1158"/>
      <c r="N790" s="1158"/>
      <c r="O790" s="1158"/>
      <c r="P790" s="1158"/>
      <c r="Q790" s="1158"/>
      <c r="R790" s="1158"/>
      <c r="S790" s="1158"/>
      <c r="T790" s="1158"/>
      <c r="U790" s="1158"/>
      <c r="V790" s="1158"/>
      <c r="W790" s="1158"/>
      <c r="X790" s="1158"/>
      <c r="Y790" s="1158"/>
      <c r="Z790" s="1158"/>
      <c r="AA790" s="1158"/>
    </row>
    <row r="791">
      <c r="A791" s="1158"/>
      <c r="B791" s="1158"/>
      <c r="C791" s="1158"/>
      <c r="D791" s="1158"/>
      <c r="E791" s="1158"/>
      <c r="F791" s="1158"/>
      <c r="G791" s="1158"/>
      <c r="H791" s="1158"/>
      <c r="I791" s="1158"/>
      <c r="J791" s="1158"/>
      <c r="K791" s="1158"/>
      <c r="L791" s="1158"/>
      <c r="M791" s="1158"/>
      <c r="N791" s="1158"/>
      <c r="O791" s="1158"/>
      <c r="P791" s="1158"/>
      <c r="Q791" s="1158"/>
      <c r="R791" s="1158"/>
      <c r="S791" s="1158"/>
      <c r="T791" s="1158"/>
      <c r="U791" s="1158"/>
      <c r="V791" s="1158"/>
      <c r="W791" s="1158"/>
      <c r="X791" s="1158"/>
      <c r="Y791" s="1158"/>
      <c r="Z791" s="1158"/>
      <c r="AA791" s="1158"/>
    </row>
    <row r="792">
      <c r="A792" s="1158"/>
      <c r="B792" s="1158"/>
      <c r="C792" s="1158"/>
      <c r="D792" s="1158"/>
      <c r="E792" s="1158"/>
      <c r="F792" s="1158"/>
      <c r="G792" s="1158"/>
      <c r="H792" s="1158"/>
      <c r="I792" s="1158"/>
      <c r="J792" s="1158"/>
      <c r="K792" s="1158"/>
      <c r="L792" s="1158"/>
      <c r="M792" s="1158"/>
      <c r="N792" s="1158"/>
      <c r="O792" s="1158"/>
      <c r="P792" s="1158"/>
      <c r="Q792" s="1158"/>
      <c r="R792" s="1158"/>
      <c r="S792" s="1158"/>
      <c r="T792" s="1158"/>
      <c r="U792" s="1158"/>
      <c r="V792" s="1158"/>
      <c r="W792" s="1158"/>
      <c r="X792" s="1158"/>
      <c r="Y792" s="1158"/>
      <c r="Z792" s="1158"/>
      <c r="AA792" s="1158"/>
    </row>
    <row r="793">
      <c r="A793" s="1158"/>
      <c r="B793" s="1158"/>
      <c r="C793" s="1158"/>
      <c r="D793" s="1158"/>
      <c r="E793" s="1158"/>
      <c r="F793" s="1158"/>
      <c r="G793" s="1158"/>
      <c r="H793" s="1158"/>
      <c r="I793" s="1158"/>
      <c r="J793" s="1158"/>
      <c r="K793" s="1158"/>
      <c r="L793" s="1158"/>
      <c r="M793" s="1158"/>
      <c r="N793" s="1158"/>
      <c r="O793" s="1158"/>
      <c r="P793" s="1158"/>
      <c r="Q793" s="1158"/>
      <c r="R793" s="1158"/>
      <c r="S793" s="1158"/>
      <c r="T793" s="1158"/>
      <c r="U793" s="1158"/>
      <c r="V793" s="1158"/>
      <c r="W793" s="1158"/>
      <c r="X793" s="1158"/>
      <c r="Y793" s="1158"/>
      <c r="Z793" s="1158"/>
      <c r="AA793" s="1158"/>
    </row>
    <row r="794">
      <c r="A794" s="1158"/>
      <c r="B794" s="1158"/>
      <c r="C794" s="1158"/>
      <c r="D794" s="1158"/>
      <c r="E794" s="1158"/>
      <c r="F794" s="1158"/>
      <c r="G794" s="1158"/>
      <c r="H794" s="1158"/>
      <c r="I794" s="1158"/>
      <c r="J794" s="1158"/>
      <c r="K794" s="1158"/>
      <c r="L794" s="1158"/>
      <c r="M794" s="1158"/>
      <c r="N794" s="1158"/>
      <c r="O794" s="1158"/>
      <c r="P794" s="1158"/>
      <c r="Q794" s="1158"/>
      <c r="R794" s="1158"/>
      <c r="S794" s="1158"/>
      <c r="T794" s="1158"/>
      <c r="U794" s="1158"/>
      <c r="V794" s="1158"/>
      <c r="W794" s="1158"/>
      <c r="X794" s="1158"/>
      <c r="Y794" s="1158"/>
      <c r="Z794" s="1158"/>
      <c r="AA794" s="1158"/>
    </row>
    <row r="795">
      <c r="A795" s="1158"/>
      <c r="B795" s="1158"/>
      <c r="C795" s="1158"/>
      <c r="D795" s="1158"/>
      <c r="E795" s="1158"/>
      <c r="F795" s="1158"/>
      <c r="G795" s="1158"/>
      <c r="H795" s="1158"/>
      <c r="I795" s="1158"/>
      <c r="J795" s="1158"/>
      <c r="K795" s="1158"/>
      <c r="L795" s="1158"/>
      <c r="M795" s="1158"/>
      <c r="N795" s="1158"/>
      <c r="O795" s="1158"/>
      <c r="P795" s="1158"/>
      <c r="Q795" s="1158"/>
      <c r="R795" s="1158"/>
      <c r="S795" s="1158"/>
      <c r="T795" s="1158"/>
      <c r="U795" s="1158"/>
      <c r="V795" s="1158"/>
      <c r="W795" s="1158"/>
      <c r="X795" s="1158"/>
      <c r="Y795" s="1158"/>
      <c r="Z795" s="1158"/>
      <c r="AA795" s="1158"/>
    </row>
    <row r="796">
      <c r="A796" s="1158"/>
      <c r="B796" s="1158"/>
      <c r="C796" s="1158"/>
      <c r="D796" s="1158"/>
      <c r="E796" s="1158"/>
      <c r="F796" s="1158"/>
      <c r="G796" s="1158"/>
      <c r="H796" s="1158"/>
      <c r="I796" s="1158"/>
      <c r="J796" s="1158"/>
      <c r="K796" s="1158"/>
      <c r="L796" s="1158"/>
      <c r="M796" s="1158"/>
      <c r="N796" s="1158"/>
      <c r="O796" s="1158"/>
      <c r="P796" s="1158"/>
      <c r="Q796" s="1158"/>
      <c r="R796" s="1158"/>
      <c r="S796" s="1158"/>
      <c r="T796" s="1158"/>
      <c r="U796" s="1158"/>
      <c r="V796" s="1158"/>
      <c r="W796" s="1158"/>
      <c r="X796" s="1158"/>
      <c r="Y796" s="1158"/>
      <c r="Z796" s="1158"/>
      <c r="AA796" s="1158"/>
    </row>
    <row r="797">
      <c r="A797" s="1158"/>
      <c r="B797" s="1158"/>
      <c r="C797" s="1158"/>
      <c r="D797" s="1158"/>
      <c r="E797" s="1158"/>
      <c r="F797" s="1158"/>
      <c r="G797" s="1158"/>
      <c r="H797" s="1158"/>
      <c r="I797" s="1158"/>
      <c r="J797" s="1158"/>
      <c r="K797" s="1158"/>
      <c r="L797" s="1158"/>
      <c r="M797" s="1158"/>
      <c r="N797" s="1158"/>
      <c r="O797" s="1158"/>
      <c r="P797" s="1158"/>
      <c r="Q797" s="1158"/>
      <c r="R797" s="1158"/>
      <c r="S797" s="1158"/>
      <c r="T797" s="1158"/>
      <c r="U797" s="1158"/>
      <c r="V797" s="1158"/>
      <c r="W797" s="1158"/>
      <c r="X797" s="1158"/>
      <c r="Y797" s="1158"/>
      <c r="Z797" s="1158"/>
      <c r="AA797" s="1158"/>
    </row>
    <row r="798">
      <c r="A798" s="1158"/>
      <c r="B798" s="1158"/>
      <c r="C798" s="1158"/>
      <c r="D798" s="1158"/>
      <c r="E798" s="1158"/>
      <c r="F798" s="1158"/>
      <c r="G798" s="1158"/>
      <c r="H798" s="1158"/>
      <c r="I798" s="1158"/>
      <c r="J798" s="1158"/>
      <c r="K798" s="1158"/>
      <c r="L798" s="1158"/>
      <c r="M798" s="1158"/>
      <c r="N798" s="1158"/>
      <c r="O798" s="1158"/>
      <c r="P798" s="1158"/>
      <c r="Q798" s="1158"/>
      <c r="R798" s="1158"/>
      <c r="S798" s="1158"/>
      <c r="T798" s="1158"/>
      <c r="U798" s="1158"/>
      <c r="V798" s="1158"/>
      <c r="W798" s="1158"/>
      <c r="X798" s="1158"/>
      <c r="Y798" s="1158"/>
      <c r="Z798" s="1158"/>
      <c r="AA798" s="1158"/>
    </row>
    <row r="799">
      <c r="A799" s="1158"/>
      <c r="B799" s="1158"/>
      <c r="C799" s="1158"/>
      <c r="D799" s="1158"/>
      <c r="E799" s="1158"/>
      <c r="F799" s="1158"/>
      <c r="G799" s="1158"/>
      <c r="H799" s="1158"/>
      <c r="I799" s="1158"/>
      <c r="J799" s="1158"/>
      <c r="K799" s="1158"/>
      <c r="L799" s="1158"/>
      <c r="M799" s="1158"/>
      <c r="N799" s="1158"/>
      <c r="O799" s="1158"/>
      <c r="P799" s="1158"/>
      <c r="Q799" s="1158"/>
      <c r="R799" s="1158"/>
      <c r="S799" s="1158"/>
      <c r="T799" s="1158"/>
      <c r="U799" s="1158"/>
      <c r="V799" s="1158"/>
      <c r="W799" s="1158"/>
      <c r="X799" s="1158"/>
      <c r="Y799" s="1158"/>
      <c r="Z799" s="1158"/>
      <c r="AA799" s="1158"/>
    </row>
    <row r="800">
      <c r="A800" s="1158"/>
      <c r="B800" s="1158"/>
      <c r="C800" s="1158"/>
      <c r="D800" s="1158"/>
      <c r="E800" s="1158"/>
      <c r="F800" s="1158"/>
      <c r="G800" s="1158"/>
      <c r="H800" s="1158"/>
      <c r="I800" s="1158"/>
      <c r="J800" s="1158"/>
      <c r="K800" s="1158"/>
      <c r="L800" s="1158"/>
      <c r="M800" s="1158"/>
      <c r="N800" s="1158"/>
      <c r="O800" s="1158"/>
      <c r="P800" s="1158"/>
      <c r="Q800" s="1158"/>
      <c r="R800" s="1158"/>
      <c r="S800" s="1158"/>
      <c r="T800" s="1158"/>
      <c r="U800" s="1158"/>
      <c r="V800" s="1158"/>
      <c r="W800" s="1158"/>
      <c r="X800" s="1158"/>
      <c r="Y800" s="1158"/>
      <c r="Z800" s="1158"/>
      <c r="AA800" s="1158"/>
    </row>
    <row r="801">
      <c r="A801" s="1158"/>
      <c r="B801" s="1158"/>
      <c r="C801" s="1158"/>
      <c r="D801" s="1158"/>
      <c r="E801" s="1158"/>
      <c r="F801" s="1158"/>
      <c r="G801" s="1158"/>
      <c r="H801" s="1158"/>
      <c r="I801" s="1158"/>
      <c r="J801" s="1158"/>
      <c r="K801" s="1158"/>
      <c r="L801" s="1158"/>
      <c r="M801" s="1158"/>
      <c r="N801" s="1158"/>
      <c r="O801" s="1158"/>
      <c r="P801" s="1158"/>
      <c r="Q801" s="1158"/>
      <c r="R801" s="1158"/>
      <c r="S801" s="1158"/>
      <c r="T801" s="1158"/>
      <c r="U801" s="1158"/>
      <c r="V801" s="1158"/>
      <c r="W801" s="1158"/>
      <c r="X801" s="1158"/>
      <c r="Y801" s="1158"/>
      <c r="Z801" s="1158"/>
      <c r="AA801" s="1158"/>
    </row>
    <row r="802">
      <c r="A802" s="1158"/>
      <c r="B802" s="1158"/>
      <c r="C802" s="1158"/>
      <c r="D802" s="1158"/>
      <c r="E802" s="1158"/>
      <c r="F802" s="1158"/>
      <c r="G802" s="1158"/>
      <c r="H802" s="1158"/>
      <c r="I802" s="1158"/>
      <c r="J802" s="1158"/>
      <c r="K802" s="1158"/>
      <c r="L802" s="1158"/>
      <c r="M802" s="1158"/>
      <c r="N802" s="1158"/>
      <c r="O802" s="1158"/>
      <c r="P802" s="1158"/>
      <c r="Q802" s="1158"/>
      <c r="R802" s="1158"/>
      <c r="S802" s="1158"/>
      <c r="T802" s="1158"/>
      <c r="U802" s="1158"/>
      <c r="V802" s="1158"/>
      <c r="W802" s="1158"/>
      <c r="X802" s="1158"/>
      <c r="Y802" s="1158"/>
      <c r="Z802" s="1158"/>
      <c r="AA802" s="1158"/>
    </row>
    <row r="803">
      <c r="A803" s="1158"/>
      <c r="B803" s="1158"/>
      <c r="C803" s="1158"/>
      <c r="D803" s="1158"/>
      <c r="E803" s="1158"/>
      <c r="F803" s="1158"/>
      <c r="G803" s="1158"/>
      <c r="H803" s="1158"/>
      <c r="I803" s="1158"/>
      <c r="J803" s="1158"/>
      <c r="K803" s="1158"/>
      <c r="L803" s="1158"/>
      <c r="M803" s="1158"/>
      <c r="N803" s="1158"/>
      <c r="O803" s="1158"/>
      <c r="P803" s="1158"/>
      <c r="Q803" s="1158"/>
      <c r="R803" s="1158"/>
      <c r="S803" s="1158"/>
      <c r="T803" s="1158"/>
      <c r="U803" s="1158"/>
      <c r="V803" s="1158"/>
      <c r="W803" s="1158"/>
      <c r="X803" s="1158"/>
      <c r="Y803" s="1158"/>
      <c r="Z803" s="1158"/>
      <c r="AA803" s="1158"/>
    </row>
    <row r="804">
      <c r="A804" s="1158"/>
      <c r="B804" s="1158"/>
      <c r="C804" s="1158"/>
      <c r="D804" s="1158"/>
      <c r="E804" s="1158"/>
      <c r="F804" s="1158"/>
      <c r="G804" s="1158"/>
      <c r="H804" s="1158"/>
      <c r="I804" s="1158"/>
      <c r="J804" s="1158"/>
      <c r="K804" s="1158"/>
      <c r="L804" s="1158"/>
      <c r="M804" s="1158"/>
      <c r="N804" s="1158"/>
      <c r="O804" s="1158"/>
      <c r="P804" s="1158"/>
      <c r="Q804" s="1158"/>
      <c r="R804" s="1158"/>
      <c r="S804" s="1158"/>
      <c r="T804" s="1158"/>
      <c r="U804" s="1158"/>
      <c r="V804" s="1158"/>
      <c r="W804" s="1158"/>
      <c r="X804" s="1158"/>
      <c r="Y804" s="1158"/>
      <c r="Z804" s="1158"/>
      <c r="AA804" s="1158"/>
    </row>
    <row r="805">
      <c r="A805" s="1158"/>
      <c r="B805" s="1158"/>
      <c r="C805" s="1158"/>
      <c r="D805" s="1158"/>
      <c r="E805" s="1158"/>
      <c r="F805" s="1158"/>
      <c r="G805" s="1158"/>
      <c r="H805" s="1158"/>
      <c r="I805" s="1158"/>
      <c r="J805" s="1158"/>
      <c r="K805" s="1158"/>
      <c r="L805" s="1158"/>
      <c r="M805" s="1158"/>
      <c r="N805" s="1158"/>
      <c r="O805" s="1158"/>
      <c r="P805" s="1158"/>
      <c r="Q805" s="1158"/>
      <c r="R805" s="1158"/>
      <c r="S805" s="1158"/>
      <c r="T805" s="1158"/>
      <c r="U805" s="1158"/>
      <c r="V805" s="1158"/>
      <c r="W805" s="1158"/>
      <c r="X805" s="1158"/>
      <c r="Y805" s="1158"/>
      <c r="Z805" s="1158"/>
      <c r="AA805" s="1158"/>
    </row>
    <row r="806">
      <c r="A806" s="1158"/>
      <c r="B806" s="1158"/>
      <c r="C806" s="1158"/>
      <c r="D806" s="1158"/>
      <c r="E806" s="1158"/>
      <c r="F806" s="1158"/>
      <c r="G806" s="1158"/>
      <c r="H806" s="1158"/>
      <c r="I806" s="1158"/>
      <c r="J806" s="1158"/>
      <c r="K806" s="1158"/>
      <c r="L806" s="1158"/>
      <c r="M806" s="1158"/>
      <c r="N806" s="1158"/>
      <c r="O806" s="1158"/>
      <c r="P806" s="1158"/>
      <c r="Q806" s="1158"/>
      <c r="R806" s="1158"/>
      <c r="S806" s="1158"/>
      <c r="T806" s="1158"/>
      <c r="U806" s="1158"/>
      <c r="V806" s="1158"/>
      <c r="W806" s="1158"/>
      <c r="X806" s="1158"/>
      <c r="Y806" s="1158"/>
      <c r="Z806" s="1158"/>
      <c r="AA806" s="1158"/>
    </row>
    <row r="807">
      <c r="A807" s="1158"/>
      <c r="B807" s="1158"/>
      <c r="C807" s="1158"/>
      <c r="D807" s="1158"/>
      <c r="E807" s="1158"/>
      <c r="F807" s="1158"/>
      <c r="G807" s="1158"/>
      <c r="H807" s="1158"/>
      <c r="I807" s="1158"/>
      <c r="J807" s="1158"/>
      <c r="K807" s="1158"/>
      <c r="L807" s="1158"/>
      <c r="M807" s="1158"/>
      <c r="N807" s="1158"/>
      <c r="O807" s="1158"/>
      <c r="P807" s="1158"/>
      <c r="Q807" s="1158"/>
      <c r="R807" s="1158"/>
      <c r="S807" s="1158"/>
      <c r="T807" s="1158"/>
      <c r="U807" s="1158"/>
      <c r="V807" s="1158"/>
      <c r="W807" s="1158"/>
      <c r="X807" s="1158"/>
      <c r="Y807" s="1158"/>
      <c r="Z807" s="1158"/>
      <c r="AA807" s="1158"/>
    </row>
    <row r="808">
      <c r="A808" s="1158"/>
      <c r="B808" s="1158"/>
      <c r="C808" s="1158"/>
      <c r="D808" s="1158"/>
      <c r="E808" s="1158"/>
      <c r="F808" s="1158"/>
      <c r="G808" s="1158"/>
      <c r="H808" s="1158"/>
      <c r="I808" s="1158"/>
      <c r="J808" s="1158"/>
      <c r="K808" s="1158"/>
      <c r="L808" s="1158"/>
      <c r="M808" s="1158"/>
      <c r="N808" s="1158"/>
      <c r="O808" s="1158"/>
      <c r="P808" s="1158"/>
      <c r="Q808" s="1158"/>
      <c r="R808" s="1158"/>
      <c r="S808" s="1158"/>
      <c r="T808" s="1158"/>
      <c r="U808" s="1158"/>
      <c r="V808" s="1158"/>
      <c r="W808" s="1158"/>
      <c r="X808" s="1158"/>
      <c r="Y808" s="1158"/>
      <c r="Z808" s="1158"/>
      <c r="AA808" s="1158"/>
    </row>
    <row r="809">
      <c r="A809" s="1158"/>
      <c r="B809" s="1158"/>
      <c r="C809" s="1158"/>
      <c r="D809" s="1158"/>
      <c r="E809" s="1158"/>
      <c r="F809" s="1158"/>
      <c r="G809" s="1158"/>
      <c r="H809" s="1158"/>
      <c r="I809" s="1158"/>
      <c r="J809" s="1158"/>
      <c r="K809" s="1158"/>
      <c r="L809" s="1158"/>
      <c r="M809" s="1158"/>
      <c r="N809" s="1158"/>
      <c r="O809" s="1158"/>
      <c r="P809" s="1158"/>
      <c r="Q809" s="1158"/>
      <c r="R809" s="1158"/>
      <c r="S809" s="1158"/>
      <c r="T809" s="1158"/>
      <c r="U809" s="1158"/>
      <c r="V809" s="1158"/>
      <c r="W809" s="1158"/>
      <c r="X809" s="1158"/>
      <c r="Y809" s="1158"/>
      <c r="Z809" s="1158"/>
      <c r="AA809" s="1158"/>
    </row>
    <row r="810">
      <c r="A810" s="1158"/>
      <c r="B810" s="1158"/>
      <c r="C810" s="1158"/>
      <c r="D810" s="1158"/>
      <c r="E810" s="1158"/>
      <c r="F810" s="1158"/>
      <c r="G810" s="1158"/>
      <c r="H810" s="1158"/>
      <c r="I810" s="1158"/>
      <c r="J810" s="1158"/>
      <c r="K810" s="1158"/>
      <c r="L810" s="1158"/>
      <c r="M810" s="1158"/>
      <c r="N810" s="1158"/>
      <c r="O810" s="1158"/>
      <c r="P810" s="1158"/>
      <c r="Q810" s="1158"/>
      <c r="R810" s="1158"/>
      <c r="S810" s="1158"/>
      <c r="T810" s="1158"/>
      <c r="U810" s="1158"/>
      <c r="V810" s="1158"/>
      <c r="W810" s="1158"/>
      <c r="X810" s="1158"/>
      <c r="Y810" s="1158"/>
      <c r="Z810" s="1158"/>
      <c r="AA810" s="1158"/>
    </row>
    <row r="811">
      <c r="A811" s="1158"/>
      <c r="B811" s="1158"/>
      <c r="C811" s="1158"/>
      <c r="D811" s="1158"/>
      <c r="E811" s="1158"/>
      <c r="F811" s="1158"/>
      <c r="G811" s="1158"/>
      <c r="H811" s="1158"/>
      <c r="I811" s="1158"/>
      <c r="J811" s="1158"/>
      <c r="K811" s="1158"/>
      <c r="L811" s="1158"/>
      <c r="M811" s="1158"/>
      <c r="N811" s="1158"/>
      <c r="O811" s="1158"/>
      <c r="P811" s="1158"/>
      <c r="Q811" s="1158"/>
      <c r="R811" s="1158"/>
      <c r="S811" s="1158"/>
      <c r="T811" s="1158"/>
      <c r="U811" s="1158"/>
      <c r="V811" s="1158"/>
      <c r="W811" s="1158"/>
      <c r="X811" s="1158"/>
      <c r="Y811" s="1158"/>
      <c r="Z811" s="1158"/>
      <c r="AA811" s="1158"/>
    </row>
    <row r="812">
      <c r="A812" s="1158"/>
      <c r="B812" s="1158"/>
      <c r="C812" s="1158"/>
      <c r="D812" s="1158"/>
      <c r="E812" s="1158"/>
      <c r="F812" s="1158"/>
      <c r="G812" s="1158"/>
      <c r="H812" s="1158"/>
      <c r="I812" s="1158"/>
      <c r="J812" s="1158"/>
      <c r="K812" s="1158"/>
      <c r="L812" s="1158"/>
      <c r="M812" s="1158"/>
      <c r="N812" s="1158"/>
      <c r="O812" s="1158"/>
      <c r="P812" s="1158"/>
      <c r="Q812" s="1158"/>
      <c r="R812" s="1158"/>
      <c r="S812" s="1158"/>
      <c r="T812" s="1158"/>
      <c r="U812" s="1158"/>
      <c r="V812" s="1158"/>
      <c r="W812" s="1158"/>
      <c r="X812" s="1158"/>
      <c r="Y812" s="1158"/>
      <c r="Z812" s="1158"/>
      <c r="AA812" s="1158"/>
    </row>
    <row r="813">
      <c r="A813" s="1158"/>
      <c r="B813" s="1158"/>
      <c r="C813" s="1158"/>
      <c r="D813" s="1158"/>
      <c r="E813" s="1158"/>
      <c r="F813" s="1158"/>
      <c r="G813" s="1158"/>
      <c r="H813" s="1158"/>
      <c r="I813" s="1158"/>
      <c r="J813" s="1158"/>
      <c r="K813" s="1158"/>
      <c r="L813" s="1158"/>
      <c r="M813" s="1158"/>
      <c r="N813" s="1158"/>
      <c r="O813" s="1158"/>
      <c r="P813" s="1158"/>
      <c r="Q813" s="1158"/>
      <c r="R813" s="1158"/>
      <c r="S813" s="1158"/>
      <c r="T813" s="1158"/>
      <c r="U813" s="1158"/>
      <c r="V813" s="1158"/>
      <c r="W813" s="1158"/>
      <c r="X813" s="1158"/>
      <c r="Y813" s="1158"/>
      <c r="Z813" s="1158"/>
      <c r="AA813" s="1158"/>
    </row>
    <row r="814">
      <c r="A814" s="1158"/>
      <c r="B814" s="1158"/>
      <c r="C814" s="1158"/>
      <c r="D814" s="1158"/>
      <c r="E814" s="1158"/>
      <c r="F814" s="1158"/>
      <c r="G814" s="1158"/>
      <c r="H814" s="1158"/>
      <c r="I814" s="1158"/>
      <c r="J814" s="1158"/>
      <c r="K814" s="1158"/>
      <c r="L814" s="1158"/>
      <c r="M814" s="1158"/>
      <c r="N814" s="1158"/>
      <c r="O814" s="1158"/>
      <c r="P814" s="1158"/>
      <c r="Q814" s="1158"/>
      <c r="R814" s="1158"/>
      <c r="S814" s="1158"/>
      <c r="T814" s="1158"/>
      <c r="U814" s="1158"/>
      <c r="V814" s="1158"/>
      <c r="W814" s="1158"/>
      <c r="X814" s="1158"/>
      <c r="Y814" s="1158"/>
      <c r="Z814" s="1158"/>
      <c r="AA814" s="1158"/>
    </row>
    <row r="815">
      <c r="A815" s="1158"/>
      <c r="B815" s="1158"/>
      <c r="C815" s="1158"/>
      <c r="D815" s="1158"/>
      <c r="E815" s="1158"/>
      <c r="F815" s="1158"/>
      <c r="G815" s="1158"/>
      <c r="H815" s="1158"/>
      <c r="I815" s="1158"/>
      <c r="J815" s="1158"/>
      <c r="K815" s="1158"/>
      <c r="L815" s="1158"/>
      <c r="M815" s="1158"/>
      <c r="N815" s="1158"/>
      <c r="O815" s="1158"/>
      <c r="P815" s="1158"/>
      <c r="Q815" s="1158"/>
      <c r="R815" s="1158"/>
      <c r="S815" s="1158"/>
      <c r="T815" s="1158"/>
      <c r="U815" s="1158"/>
      <c r="V815" s="1158"/>
      <c r="W815" s="1158"/>
      <c r="X815" s="1158"/>
      <c r="Y815" s="1158"/>
      <c r="Z815" s="1158"/>
      <c r="AA815" s="1158"/>
    </row>
    <row r="816">
      <c r="A816" s="1158"/>
      <c r="B816" s="1158"/>
      <c r="C816" s="1158"/>
      <c r="D816" s="1158"/>
      <c r="E816" s="1158"/>
      <c r="F816" s="1158"/>
      <c r="G816" s="1158"/>
      <c r="H816" s="1158"/>
      <c r="I816" s="1158"/>
      <c r="J816" s="1158"/>
      <c r="K816" s="1158"/>
      <c r="L816" s="1158"/>
      <c r="M816" s="1158"/>
      <c r="N816" s="1158"/>
      <c r="O816" s="1158"/>
      <c r="P816" s="1158"/>
      <c r="Q816" s="1158"/>
      <c r="R816" s="1158"/>
      <c r="S816" s="1158"/>
      <c r="T816" s="1158"/>
      <c r="U816" s="1158"/>
      <c r="V816" s="1158"/>
      <c r="W816" s="1158"/>
      <c r="X816" s="1158"/>
      <c r="Y816" s="1158"/>
      <c r="Z816" s="1158"/>
      <c r="AA816" s="1158"/>
    </row>
    <row r="817">
      <c r="A817" s="1158"/>
      <c r="B817" s="1158"/>
      <c r="C817" s="1158"/>
      <c r="D817" s="1158"/>
      <c r="E817" s="1158"/>
      <c r="F817" s="1158"/>
      <c r="G817" s="1158"/>
      <c r="H817" s="1158"/>
      <c r="I817" s="1158"/>
      <c r="J817" s="1158"/>
      <c r="K817" s="1158"/>
      <c r="L817" s="1158"/>
      <c r="M817" s="1158"/>
      <c r="N817" s="1158"/>
      <c r="O817" s="1158"/>
      <c r="P817" s="1158"/>
      <c r="Q817" s="1158"/>
      <c r="R817" s="1158"/>
      <c r="S817" s="1158"/>
      <c r="T817" s="1158"/>
      <c r="U817" s="1158"/>
      <c r="V817" s="1158"/>
      <c r="W817" s="1158"/>
      <c r="X817" s="1158"/>
      <c r="Y817" s="1158"/>
      <c r="Z817" s="1158"/>
      <c r="AA817" s="1158"/>
    </row>
    <row r="818">
      <c r="A818" s="1158"/>
      <c r="B818" s="1158"/>
      <c r="C818" s="1158"/>
      <c r="D818" s="1158"/>
      <c r="E818" s="1158"/>
      <c r="F818" s="1158"/>
      <c r="G818" s="1158"/>
      <c r="H818" s="1158"/>
      <c r="I818" s="1158"/>
      <c r="J818" s="1158"/>
      <c r="K818" s="1158"/>
      <c r="L818" s="1158"/>
      <c r="M818" s="1158"/>
      <c r="N818" s="1158"/>
      <c r="O818" s="1158"/>
      <c r="P818" s="1158"/>
      <c r="Q818" s="1158"/>
      <c r="R818" s="1158"/>
      <c r="S818" s="1158"/>
      <c r="T818" s="1158"/>
      <c r="U818" s="1158"/>
      <c r="V818" s="1158"/>
      <c r="W818" s="1158"/>
      <c r="X818" s="1158"/>
      <c r="Y818" s="1158"/>
      <c r="Z818" s="1158"/>
      <c r="AA818" s="1158"/>
    </row>
    <row r="819">
      <c r="A819" s="1158"/>
      <c r="B819" s="1158"/>
      <c r="C819" s="1158"/>
      <c r="D819" s="1158"/>
      <c r="E819" s="1158"/>
      <c r="F819" s="1158"/>
      <c r="G819" s="1158"/>
      <c r="H819" s="1158"/>
      <c r="I819" s="1158"/>
      <c r="J819" s="1158"/>
      <c r="K819" s="1158"/>
      <c r="L819" s="1158"/>
      <c r="M819" s="1158"/>
      <c r="N819" s="1158"/>
      <c r="O819" s="1158"/>
      <c r="P819" s="1158"/>
      <c r="Q819" s="1158"/>
      <c r="R819" s="1158"/>
      <c r="S819" s="1158"/>
      <c r="T819" s="1158"/>
      <c r="U819" s="1158"/>
      <c r="V819" s="1158"/>
      <c r="W819" s="1158"/>
      <c r="X819" s="1158"/>
      <c r="Y819" s="1158"/>
      <c r="Z819" s="1158"/>
      <c r="AA819" s="1158"/>
    </row>
    <row r="820">
      <c r="A820" s="1158"/>
      <c r="B820" s="1158"/>
      <c r="C820" s="1158"/>
      <c r="D820" s="1158"/>
      <c r="E820" s="1158"/>
      <c r="F820" s="1158"/>
      <c r="G820" s="1158"/>
      <c r="H820" s="1158"/>
      <c r="I820" s="1158"/>
      <c r="J820" s="1158"/>
      <c r="K820" s="1158"/>
      <c r="L820" s="1158"/>
      <c r="M820" s="1158"/>
      <c r="N820" s="1158"/>
      <c r="O820" s="1158"/>
      <c r="P820" s="1158"/>
      <c r="Q820" s="1158"/>
      <c r="R820" s="1158"/>
      <c r="S820" s="1158"/>
      <c r="T820" s="1158"/>
      <c r="U820" s="1158"/>
      <c r="V820" s="1158"/>
      <c r="W820" s="1158"/>
      <c r="X820" s="1158"/>
      <c r="Y820" s="1158"/>
      <c r="Z820" s="1158"/>
      <c r="AA820" s="1158"/>
    </row>
    <row r="821">
      <c r="A821" s="1158"/>
      <c r="B821" s="1158"/>
      <c r="C821" s="1158"/>
      <c r="D821" s="1158"/>
      <c r="E821" s="1158"/>
      <c r="F821" s="1158"/>
      <c r="G821" s="1158"/>
      <c r="H821" s="1158"/>
      <c r="I821" s="1158"/>
      <c r="J821" s="1158"/>
      <c r="K821" s="1158"/>
      <c r="L821" s="1158"/>
      <c r="M821" s="1158"/>
      <c r="N821" s="1158"/>
      <c r="O821" s="1158"/>
      <c r="P821" s="1158"/>
      <c r="Q821" s="1158"/>
      <c r="R821" s="1158"/>
      <c r="S821" s="1158"/>
      <c r="T821" s="1158"/>
      <c r="U821" s="1158"/>
      <c r="V821" s="1158"/>
      <c r="W821" s="1158"/>
      <c r="X821" s="1158"/>
      <c r="Y821" s="1158"/>
      <c r="Z821" s="1158"/>
      <c r="AA821" s="1158"/>
    </row>
    <row r="822">
      <c r="A822" s="1158"/>
      <c r="B822" s="1158"/>
      <c r="C822" s="1158"/>
      <c r="D822" s="1158"/>
      <c r="E822" s="1158"/>
      <c r="F822" s="1158"/>
      <c r="G822" s="1158"/>
      <c r="H822" s="1158"/>
      <c r="I822" s="1158"/>
      <c r="J822" s="1158"/>
      <c r="K822" s="1158"/>
      <c r="L822" s="1158"/>
      <c r="M822" s="1158"/>
      <c r="N822" s="1158"/>
      <c r="O822" s="1158"/>
      <c r="P822" s="1158"/>
      <c r="Q822" s="1158"/>
      <c r="R822" s="1158"/>
      <c r="S822" s="1158"/>
      <c r="T822" s="1158"/>
      <c r="U822" s="1158"/>
      <c r="V822" s="1158"/>
      <c r="W822" s="1158"/>
      <c r="X822" s="1158"/>
      <c r="Y822" s="1158"/>
      <c r="Z822" s="1158"/>
      <c r="AA822" s="1158"/>
    </row>
    <row r="823">
      <c r="A823" s="1158"/>
      <c r="B823" s="1158"/>
      <c r="C823" s="1158"/>
      <c r="D823" s="1158"/>
      <c r="E823" s="1158"/>
      <c r="F823" s="1158"/>
      <c r="G823" s="1158"/>
      <c r="H823" s="1158"/>
      <c r="I823" s="1158"/>
      <c r="J823" s="1158"/>
      <c r="K823" s="1158"/>
      <c r="L823" s="1158"/>
      <c r="M823" s="1158"/>
      <c r="N823" s="1158"/>
      <c r="O823" s="1158"/>
      <c r="P823" s="1158"/>
      <c r="Q823" s="1158"/>
      <c r="R823" s="1158"/>
      <c r="S823" s="1158"/>
      <c r="T823" s="1158"/>
      <c r="U823" s="1158"/>
      <c r="V823" s="1158"/>
      <c r="W823" s="1158"/>
      <c r="X823" s="1158"/>
      <c r="Y823" s="1158"/>
      <c r="Z823" s="1158"/>
      <c r="AA823" s="1158"/>
    </row>
    <row r="824">
      <c r="A824" s="1158"/>
      <c r="B824" s="1158"/>
      <c r="C824" s="1158"/>
      <c r="D824" s="1158"/>
      <c r="E824" s="1158"/>
      <c r="F824" s="1158"/>
      <c r="G824" s="1158"/>
      <c r="H824" s="1158"/>
      <c r="I824" s="1158"/>
      <c r="J824" s="1158"/>
      <c r="K824" s="1158"/>
      <c r="L824" s="1158"/>
      <c r="M824" s="1158"/>
      <c r="N824" s="1158"/>
      <c r="O824" s="1158"/>
      <c r="P824" s="1158"/>
      <c r="Q824" s="1158"/>
      <c r="R824" s="1158"/>
      <c r="S824" s="1158"/>
      <c r="T824" s="1158"/>
      <c r="U824" s="1158"/>
      <c r="V824" s="1158"/>
      <c r="W824" s="1158"/>
      <c r="X824" s="1158"/>
      <c r="Y824" s="1158"/>
      <c r="Z824" s="1158"/>
      <c r="AA824" s="1158"/>
    </row>
    <row r="825">
      <c r="A825" s="1158"/>
      <c r="B825" s="1158"/>
      <c r="C825" s="1158"/>
      <c r="D825" s="1158"/>
      <c r="E825" s="1158"/>
      <c r="F825" s="1158"/>
      <c r="G825" s="1158"/>
      <c r="H825" s="1158"/>
      <c r="I825" s="1158"/>
      <c r="J825" s="1158"/>
      <c r="K825" s="1158"/>
      <c r="L825" s="1158"/>
      <c r="M825" s="1158"/>
      <c r="N825" s="1158"/>
      <c r="O825" s="1158"/>
      <c r="P825" s="1158"/>
      <c r="Q825" s="1158"/>
      <c r="R825" s="1158"/>
      <c r="S825" s="1158"/>
      <c r="T825" s="1158"/>
      <c r="U825" s="1158"/>
      <c r="V825" s="1158"/>
      <c r="W825" s="1158"/>
      <c r="X825" s="1158"/>
      <c r="Y825" s="1158"/>
      <c r="Z825" s="1158"/>
      <c r="AA825" s="1158"/>
    </row>
    <row r="826">
      <c r="A826" s="1158"/>
      <c r="B826" s="1158"/>
      <c r="C826" s="1158"/>
      <c r="D826" s="1158"/>
      <c r="E826" s="1158"/>
      <c r="F826" s="1158"/>
      <c r="G826" s="1158"/>
      <c r="H826" s="1158"/>
      <c r="I826" s="1158"/>
      <c r="J826" s="1158"/>
      <c r="K826" s="1158"/>
      <c r="L826" s="1158"/>
      <c r="M826" s="1158"/>
      <c r="N826" s="1158"/>
      <c r="O826" s="1158"/>
      <c r="P826" s="1158"/>
      <c r="Q826" s="1158"/>
      <c r="R826" s="1158"/>
      <c r="S826" s="1158"/>
      <c r="T826" s="1158"/>
      <c r="U826" s="1158"/>
      <c r="V826" s="1158"/>
      <c r="W826" s="1158"/>
      <c r="X826" s="1158"/>
      <c r="Y826" s="1158"/>
      <c r="Z826" s="1158"/>
      <c r="AA826" s="1158"/>
    </row>
    <row r="827">
      <c r="A827" s="1158"/>
      <c r="B827" s="1158"/>
      <c r="C827" s="1158"/>
      <c r="D827" s="1158"/>
      <c r="E827" s="1158"/>
      <c r="F827" s="1158"/>
      <c r="G827" s="1158"/>
      <c r="H827" s="1158"/>
      <c r="I827" s="1158"/>
      <c r="J827" s="1158"/>
      <c r="K827" s="1158"/>
      <c r="L827" s="1158"/>
      <c r="M827" s="1158"/>
      <c r="N827" s="1158"/>
      <c r="O827" s="1158"/>
      <c r="P827" s="1158"/>
      <c r="Q827" s="1158"/>
      <c r="R827" s="1158"/>
      <c r="S827" s="1158"/>
      <c r="T827" s="1158"/>
      <c r="U827" s="1158"/>
      <c r="V827" s="1158"/>
      <c r="W827" s="1158"/>
      <c r="X827" s="1158"/>
      <c r="Y827" s="1158"/>
      <c r="Z827" s="1158"/>
      <c r="AA827" s="1158"/>
    </row>
    <row r="828">
      <c r="A828" s="1158"/>
      <c r="B828" s="1158"/>
      <c r="C828" s="1158"/>
      <c r="D828" s="1158"/>
      <c r="E828" s="1158"/>
      <c r="F828" s="1158"/>
      <c r="G828" s="1158"/>
      <c r="H828" s="1158"/>
      <c r="I828" s="1158"/>
      <c r="J828" s="1158"/>
      <c r="K828" s="1158"/>
      <c r="L828" s="1158"/>
      <c r="M828" s="1158"/>
      <c r="N828" s="1158"/>
      <c r="O828" s="1158"/>
      <c r="P828" s="1158"/>
      <c r="Q828" s="1158"/>
      <c r="R828" s="1158"/>
      <c r="S828" s="1158"/>
      <c r="T828" s="1158"/>
      <c r="U828" s="1158"/>
      <c r="V828" s="1158"/>
      <c r="W828" s="1158"/>
      <c r="X828" s="1158"/>
      <c r="Y828" s="1158"/>
      <c r="Z828" s="1158"/>
      <c r="AA828" s="1158"/>
    </row>
    <row r="829">
      <c r="A829" s="1158"/>
      <c r="B829" s="1158"/>
      <c r="C829" s="1158"/>
      <c r="D829" s="1158"/>
      <c r="E829" s="1158"/>
      <c r="F829" s="1158"/>
      <c r="G829" s="1158"/>
      <c r="H829" s="1158"/>
      <c r="I829" s="1158"/>
      <c r="J829" s="1158"/>
      <c r="K829" s="1158"/>
      <c r="L829" s="1158"/>
      <c r="M829" s="1158"/>
      <c r="N829" s="1158"/>
      <c r="O829" s="1158"/>
      <c r="P829" s="1158"/>
      <c r="Q829" s="1158"/>
      <c r="R829" s="1158"/>
      <c r="S829" s="1158"/>
      <c r="T829" s="1158"/>
      <c r="U829" s="1158"/>
      <c r="V829" s="1158"/>
      <c r="W829" s="1158"/>
      <c r="X829" s="1158"/>
      <c r="Y829" s="1158"/>
      <c r="Z829" s="1158"/>
      <c r="AA829" s="1158"/>
    </row>
    <row r="830">
      <c r="A830" s="1158"/>
      <c r="B830" s="1158"/>
      <c r="C830" s="1158"/>
      <c r="D830" s="1158"/>
      <c r="E830" s="1158"/>
      <c r="F830" s="1158"/>
      <c r="G830" s="1158"/>
      <c r="H830" s="1158"/>
      <c r="I830" s="1158"/>
      <c r="J830" s="1158"/>
      <c r="K830" s="1158"/>
      <c r="L830" s="1158"/>
      <c r="M830" s="1158"/>
      <c r="N830" s="1158"/>
      <c r="O830" s="1158"/>
      <c r="P830" s="1158"/>
      <c r="Q830" s="1158"/>
      <c r="R830" s="1158"/>
      <c r="S830" s="1158"/>
      <c r="T830" s="1158"/>
      <c r="U830" s="1158"/>
      <c r="V830" s="1158"/>
      <c r="W830" s="1158"/>
      <c r="X830" s="1158"/>
      <c r="Y830" s="1158"/>
      <c r="Z830" s="1158"/>
      <c r="AA830" s="1158"/>
    </row>
    <row r="831">
      <c r="A831" s="1158"/>
      <c r="B831" s="1158"/>
      <c r="C831" s="1158"/>
      <c r="D831" s="1158"/>
      <c r="E831" s="1158"/>
      <c r="F831" s="1158"/>
      <c r="G831" s="1158"/>
      <c r="H831" s="1158"/>
      <c r="I831" s="1158"/>
      <c r="J831" s="1158"/>
      <c r="K831" s="1158"/>
      <c r="L831" s="1158"/>
      <c r="M831" s="1158"/>
      <c r="N831" s="1158"/>
      <c r="O831" s="1158"/>
      <c r="P831" s="1158"/>
      <c r="Q831" s="1158"/>
      <c r="R831" s="1158"/>
      <c r="S831" s="1158"/>
      <c r="T831" s="1158"/>
      <c r="U831" s="1158"/>
      <c r="V831" s="1158"/>
      <c r="W831" s="1158"/>
      <c r="X831" s="1158"/>
      <c r="Y831" s="1158"/>
      <c r="Z831" s="1158"/>
      <c r="AA831" s="1158"/>
    </row>
    <row r="832">
      <c r="A832" s="1158"/>
      <c r="B832" s="1158"/>
      <c r="C832" s="1158"/>
      <c r="D832" s="1158"/>
      <c r="E832" s="1158"/>
      <c r="F832" s="1158"/>
      <c r="G832" s="1158"/>
      <c r="H832" s="1158"/>
      <c r="I832" s="1158"/>
      <c r="J832" s="1158"/>
      <c r="K832" s="1158"/>
      <c r="L832" s="1158"/>
      <c r="M832" s="1158"/>
      <c r="N832" s="1158"/>
      <c r="O832" s="1158"/>
      <c r="P832" s="1158"/>
      <c r="Q832" s="1158"/>
      <c r="R832" s="1158"/>
      <c r="S832" s="1158"/>
      <c r="T832" s="1158"/>
      <c r="U832" s="1158"/>
      <c r="V832" s="1158"/>
      <c r="W832" s="1158"/>
      <c r="X832" s="1158"/>
      <c r="Y832" s="1158"/>
      <c r="Z832" s="1158"/>
      <c r="AA832" s="1158"/>
    </row>
    <row r="833">
      <c r="A833" s="1158"/>
      <c r="B833" s="1158"/>
      <c r="C833" s="1158"/>
      <c r="D833" s="1158"/>
      <c r="E833" s="1158"/>
      <c r="F833" s="1158"/>
      <c r="G833" s="1158"/>
      <c r="H833" s="1158"/>
      <c r="I833" s="1158"/>
      <c r="J833" s="1158"/>
      <c r="K833" s="1158"/>
      <c r="L833" s="1158"/>
      <c r="M833" s="1158"/>
      <c r="N833" s="1158"/>
      <c r="O833" s="1158"/>
      <c r="P833" s="1158"/>
      <c r="Q833" s="1158"/>
      <c r="R833" s="1158"/>
      <c r="S833" s="1158"/>
      <c r="T833" s="1158"/>
      <c r="U833" s="1158"/>
      <c r="V833" s="1158"/>
      <c r="W833" s="1158"/>
      <c r="X833" s="1158"/>
      <c r="Y833" s="1158"/>
      <c r="Z833" s="1158"/>
      <c r="AA833" s="1158"/>
    </row>
    <row r="834">
      <c r="A834" s="1158"/>
      <c r="B834" s="1158"/>
      <c r="C834" s="1158"/>
      <c r="D834" s="1158"/>
      <c r="E834" s="1158"/>
      <c r="F834" s="1158"/>
      <c r="G834" s="1158"/>
      <c r="H834" s="1158"/>
      <c r="I834" s="1158"/>
      <c r="J834" s="1158"/>
      <c r="K834" s="1158"/>
      <c r="L834" s="1158"/>
      <c r="M834" s="1158"/>
      <c r="N834" s="1158"/>
      <c r="O834" s="1158"/>
      <c r="P834" s="1158"/>
      <c r="Q834" s="1158"/>
      <c r="R834" s="1158"/>
      <c r="S834" s="1158"/>
      <c r="T834" s="1158"/>
      <c r="U834" s="1158"/>
      <c r="V834" s="1158"/>
      <c r="W834" s="1158"/>
      <c r="X834" s="1158"/>
      <c r="Y834" s="1158"/>
      <c r="Z834" s="1158"/>
      <c r="AA834" s="1158"/>
    </row>
    <row r="835">
      <c r="A835" s="1158"/>
      <c r="B835" s="1158"/>
      <c r="C835" s="1158"/>
      <c r="D835" s="1158"/>
      <c r="E835" s="1158"/>
      <c r="F835" s="1158"/>
      <c r="G835" s="1158"/>
      <c r="H835" s="1158"/>
      <c r="I835" s="1158"/>
      <c r="J835" s="1158"/>
      <c r="K835" s="1158"/>
      <c r="L835" s="1158"/>
      <c r="M835" s="1158"/>
      <c r="N835" s="1158"/>
      <c r="O835" s="1158"/>
      <c r="P835" s="1158"/>
      <c r="Q835" s="1158"/>
      <c r="R835" s="1158"/>
      <c r="S835" s="1158"/>
      <c r="T835" s="1158"/>
      <c r="U835" s="1158"/>
      <c r="V835" s="1158"/>
      <c r="W835" s="1158"/>
      <c r="X835" s="1158"/>
      <c r="Y835" s="1158"/>
      <c r="Z835" s="1158"/>
      <c r="AA835" s="1158"/>
    </row>
    <row r="836">
      <c r="A836" s="1158"/>
      <c r="B836" s="1158"/>
      <c r="C836" s="1158"/>
      <c r="D836" s="1158"/>
      <c r="E836" s="1158"/>
      <c r="F836" s="1158"/>
      <c r="G836" s="1158"/>
      <c r="H836" s="1158"/>
      <c r="I836" s="1158"/>
      <c r="J836" s="1158"/>
      <c r="K836" s="1158"/>
      <c r="L836" s="1158"/>
      <c r="M836" s="1158"/>
      <c r="N836" s="1158"/>
      <c r="O836" s="1158"/>
      <c r="P836" s="1158"/>
      <c r="Q836" s="1158"/>
      <c r="R836" s="1158"/>
      <c r="S836" s="1158"/>
      <c r="T836" s="1158"/>
      <c r="U836" s="1158"/>
      <c r="V836" s="1158"/>
      <c r="W836" s="1158"/>
      <c r="X836" s="1158"/>
      <c r="Y836" s="1158"/>
      <c r="Z836" s="1158"/>
      <c r="AA836" s="1158"/>
    </row>
    <row r="837">
      <c r="A837" s="1158"/>
      <c r="B837" s="1158"/>
      <c r="C837" s="1158"/>
      <c r="D837" s="1158"/>
      <c r="E837" s="1158"/>
      <c r="F837" s="1158"/>
      <c r="G837" s="1158"/>
      <c r="H837" s="1158"/>
      <c r="I837" s="1158"/>
      <c r="J837" s="1158"/>
      <c r="K837" s="1158"/>
      <c r="L837" s="1158"/>
      <c r="M837" s="1158"/>
      <c r="N837" s="1158"/>
      <c r="O837" s="1158"/>
      <c r="P837" s="1158"/>
      <c r="Q837" s="1158"/>
      <c r="R837" s="1158"/>
      <c r="S837" s="1158"/>
      <c r="T837" s="1158"/>
      <c r="U837" s="1158"/>
      <c r="V837" s="1158"/>
      <c r="W837" s="1158"/>
      <c r="X837" s="1158"/>
      <c r="Y837" s="1158"/>
      <c r="Z837" s="1158"/>
      <c r="AA837" s="1158"/>
    </row>
    <row r="838">
      <c r="A838" s="1158"/>
      <c r="B838" s="1158"/>
      <c r="C838" s="1158"/>
      <c r="D838" s="1158"/>
      <c r="E838" s="1158"/>
      <c r="F838" s="1158"/>
      <c r="G838" s="1158"/>
      <c r="H838" s="1158"/>
      <c r="I838" s="1158"/>
      <c r="J838" s="1158"/>
      <c r="K838" s="1158"/>
      <c r="L838" s="1158"/>
      <c r="M838" s="1158"/>
      <c r="N838" s="1158"/>
      <c r="O838" s="1158"/>
      <c r="P838" s="1158"/>
      <c r="Q838" s="1158"/>
      <c r="R838" s="1158"/>
      <c r="S838" s="1158"/>
      <c r="T838" s="1158"/>
      <c r="U838" s="1158"/>
      <c r="V838" s="1158"/>
      <c r="W838" s="1158"/>
      <c r="X838" s="1158"/>
      <c r="Y838" s="1158"/>
      <c r="Z838" s="1158"/>
      <c r="AA838" s="1158"/>
    </row>
    <row r="839">
      <c r="A839" s="1158"/>
      <c r="B839" s="1158"/>
      <c r="C839" s="1158"/>
      <c r="D839" s="1158"/>
      <c r="E839" s="1158"/>
      <c r="F839" s="1158"/>
      <c r="G839" s="1158"/>
      <c r="H839" s="1158"/>
      <c r="I839" s="1158"/>
      <c r="J839" s="1158"/>
      <c r="K839" s="1158"/>
      <c r="L839" s="1158"/>
      <c r="M839" s="1158"/>
      <c r="N839" s="1158"/>
      <c r="O839" s="1158"/>
      <c r="P839" s="1158"/>
      <c r="Q839" s="1158"/>
      <c r="R839" s="1158"/>
      <c r="S839" s="1158"/>
      <c r="T839" s="1158"/>
      <c r="U839" s="1158"/>
      <c r="V839" s="1158"/>
      <c r="W839" s="1158"/>
      <c r="X839" s="1158"/>
      <c r="Y839" s="1158"/>
      <c r="Z839" s="1158"/>
      <c r="AA839" s="1158"/>
    </row>
    <row r="840">
      <c r="A840" s="1158"/>
      <c r="B840" s="1158"/>
      <c r="C840" s="1158"/>
      <c r="D840" s="1158"/>
      <c r="E840" s="1158"/>
      <c r="F840" s="1158"/>
      <c r="G840" s="1158"/>
      <c r="H840" s="1158"/>
      <c r="I840" s="1158"/>
      <c r="J840" s="1158"/>
      <c r="K840" s="1158"/>
      <c r="L840" s="1158"/>
      <c r="M840" s="1158"/>
      <c r="N840" s="1158"/>
      <c r="O840" s="1158"/>
      <c r="P840" s="1158"/>
      <c r="Q840" s="1158"/>
      <c r="R840" s="1158"/>
      <c r="S840" s="1158"/>
      <c r="T840" s="1158"/>
      <c r="U840" s="1158"/>
      <c r="V840" s="1158"/>
      <c r="W840" s="1158"/>
      <c r="X840" s="1158"/>
      <c r="Y840" s="1158"/>
      <c r="Z840" s="1158"/>
      <c r="AA840" s="1158"/>
    </row>
    <row r="841">
      <c r="A841" s="1158"/>
      <c r="B841" s="1158"/>
      <c r="C841" s="1158"/>
      <c r="D841" s="1158"/>
      <c r="E841" s="1158"/>
      <c r="F841" s="1158"/>
      <c r="G841" s="1158"/>
      <c r="H841" s="1158"/>
      <c r="I841" s="1158"/>
      <c r="J841" s="1158"/>
      <c r="K841" s="1158"/>
      <c r="L841" s="1158"/>
      <c r="M841" s="1158"/>
      <c r="N841" s="1158"/>
      <c r="O841" s="1158"/>
      <c r="P841" s="1158"/>
      <c r="Q841" s="1158"/>
      <c r="R841" s="1158"/>
      <c r="S841" s="1158"/>
      <c r="T841" s="1158"/>
      <c r="U841" s="1158"/>
      <c r="V841" s="1158"/>
      <c r="W841" s="1158"/>
      <c r="X841" s="1158"/>
      <c r="Y841" s="1158"/>
      <c r="Z841" s="1158"/>
      <c r="AA841" s="1158"/>
    </row>
    <row r="842">
      <c r="A842" s="1158"/>
      <c r="B842" s="1158"/>
      <c r="C842" s="1158"/>
      <c r="D842" s="1158"/>
      <c r="E842" s="1158"/>
      <c r="F842" s="1158"/>
      <c r="G842" s="1158"/>
      <c r="H842" s="1158"/>
      <c r="I842" s="1158"/>
      <c r="J842" s="1158"/>
      <c r="K842" s="1158"/>
      <c r="L842" s="1158"/>
      <c r="M842" s="1158"/>
      <c r="N842" s="1158"/>
      <c r="O842" s="1158"/>
      <c r="P842" s="1158"/>
      <c r="Q842" s="1158"/>
      <c r="R842" s="1158"/>
      <c r="S842" s="1158"/>
      <c r="T842" s="1158"/>
      <c r="U842" s="1158"/>
      <c r="V842" s="1158"/>
      <c r="W842" s="1158"/>
      <c r="X842" s="1158"/>
      <c r="Y842" s="1158"/>
      <c r="Z842" s="1158"/>
      <c r="AA842" s="1158"/>
    </row>
    <row r="843">
      <c r="A843" s="1158"/>
      <c r="B843" s="1158"/>
      <c r="C843" s="1158"/>
      <c r="D843" s="1158"/>
      <c r="E843" s="1158"/>
      <c r="F843" s="1158"/>
      <c r="G843" s="1158"/>
      <c r="H843" s="1158"/>
      <c r="I843" s="1158"/>
      <c r="J843" s="1158"/>
      <c r="K843" s="1158"/>
      <c r="L843" s="1158"/>
      <c r="M843" s="1158"/>
      <c r="N843" s="1158"/>
      <c r="O843" s="1158"/>
      <c r="P843" s="1158"/>
      <c r="Q843" s="1158"/>
      <c r="R843" s="1158"/>
      <c r="S843" s="1158"/>
      <c r="T843" s="1158"/>
      <c r="U843" s="1158"/>
      <c r="V843" s="1158"/>
      <c r="W843" s="1158"/>
      <c r="X843" s="1158"/>
      <c r="Y843" s="1158"/>
      <c r="Z843" s="1158"/>
      <c r="AA843" s="1158"/>
    </row>
    <row r="844">
      <c r="A844" s="1158"/>
      <c r="B844" s="1158"/>
      <c r="C844" s="1158"/>
      <c r="D844" s="1158"/>
      <c r="E844" s="1158"/>
      <c r="F844" s="1158"/>
      <c r="G844" s="1158"/>
      <c r="H844" s="1158"/>
      <c r="I844" s="1158"/>
      <c r="J844" s="1158"/>
      <c r="K844" s="1158"/>
      <c r="L844" s="1158"/>
      <c r="M844" s="1158"/>
      <c r="N844" s="1158"/>
      <c r="O844" s="1158"/>
      <c r="P844" s="1158"/>
      <c r="Q844" s="1158"/>
      <c r="R844" s="1158"/>
      <c r="S844" s="1158"/>
      <c r="T844" s="1158"/>
      <c r="U844" s="1158"/>
      <c r="V844" s="1158"/>
      <c r="W844" s="1158"/>
      <c r="X844" s="1158"/>
      <c r="Y844" s="1158"/>
      <c r="Z844" s="1158"/>
      <c r="AA844" s="1158"/>
    </row>
    <row r="845">
      <c r="A845" s="1158"/>
      <c r="B845" s="1158"/>
      <c r="C845" s="1158"/>
      <c r="D845" s="1158"/>
      <c r="E845" s="1158"/>
      <c r="F845" s="1158"/>
      <c r="G845" s="1158"/>
      <c r="H845" s="1158"/>
      <c r="I845" s="1158"/>
      <c r="J845" s="1158"/>
      <c r="K845" s="1158"/>
      <c r="L845" s="1158"/>
      <c r="M845" s="1158"/>
      <c r="N845" s="1158"/>
      <c r="O845" s="1158"/>
      <c r="P845" s="1158"/>
      <c r="Q845" s="1158"/>
      <c r="R845" s="1158"/>
      <c r="S845" s="1158"/>
      <c r="T845" s="1158"/>
      <c r="U845" s="1158"/>
      <c r="V845" s="1158"/>
      <c r="W845" s="1158"/>
      <c r="X845" s="1158"/>
      <c r="Y845" s="1158"/>
      <c r="Z845" s="1158"/>
      <c r="AA845" s="1158"/>
    </row>
    <row r="846">
      <c r="A846" s="1158"/>
      <c r="B846" s="1158"/>
      <c r="C846" s="1158"/>
      <c r="D846" s="1158"/>
      <c r="E846" s="1158"/>
      <c r="F846" s="1158"/>
      <c r="G846" s="1158"/>
      <c r="H846" s="1158"/>
      <c r="I846" s="1158"/>
      <c r="J846" s="1158"/>
      <c r="K846" s="1158"/>
      <c r="L846" s="1158"/>
      <c r="M846" s="1158"/>
      <c r="N846" s="1158"/>
      <c r="O846" s="1158"/>
      <c r="P846" s="1158"/>
      <c r="Q846" s="1158"/>
      <c r="R846" s="1158"/>
      <c r="S846" s="1158"/>
      <c r="T846" s="1158"/>
      <c r="U846" s="1158"/>
      <c r="V846" s="1158"/>
      <c r="W846" s="1158"/>
      <c r="X846" s="1158"/>
      <c r="Y846" s="1158"/>
      <c r="Z846" s="1158"/>
      <c r="AA846" s="1158"/>
    </row>
    <row r="847">
      <c r="A847" s="1158"/>
      <c r="B847" s="1158"/>
      <c r="C847" s="1158"/>
      <c r="D847" s="1158"/>
      <c r="E847" s="1158"/>
      <c r="F847" s="1158"/>
      <c r="G847" s="1158"/>
      <c r="H847" s="1158"/>
      <c r="I847" s="1158"/>
      <c r="J847" s="1158"/>
      <c r="K847" s="1158"/>
      <c r="L847" s="1158"/>
      <c r="M847" s="1158"/>
      <c r="N847" s="1158"/>
      <c r="O847" s="1158"/>
      <c r="P847" s="1158"/>
      <c r="Q847" s="1158"/>
      <c r="R847" s="1158"/>
      <c r="S847" s="1158"/>
      <c r="T847" s="1158"/>
      <c r="U847" s="1158"/>
      <c r="V847" s="1158"/>
      <c r="W847" s="1158"/>
      <c r="X847" s="1158"/>
      <c r="Y847" s="1158"/>
      <c r="Z847" s="1158"/>
      <c r="AA847" s="1158"/>
    </row>
    <row r="848">
      <c r="A848" s="1158"/>
      <c r="B848" s="1158"/>
      <c r="C848" s="1158"/>
      <c r="D848" s="1158"/>
      <c r="E848" s="1158"/>
      <c r="F848" s="1158"/>
      <c r="G848" s="1158"/>
      <c r="H848" s="1158"/>
      <c r="I848" s="1158"/>
      <c r="J848" s="1158"/>
      <c r="K848" s="1158"/>
      <c r="L848" s="1158"/>
      <c r="M848" s="1158"/>
      <c r="N848" s="1158"/>
      <c r="O848" s="1158"/>
      <c r="P848" s="1158"/>
      <c r="Q848" s="1158"/>
      <c r="R848" s="1158"/>
      <c r="S848" s="1158"/>
      <c r="T848" s="1158"/>
      <c r="U848" s="1158"/>
      <c r="V848" s="1158"/>
      <c r="W848" s="1158"/>
      <c r="X848" s="1158"/>
      <c r="Y848" s="1158"/>
      <c r="Z848" s="1158"/>
      <c r="AA848" s="1158"/>
    </row>
    <row r="849">
      <c r="A849" s="1158"/>
      <c r="B849" s="1158"/>
      <c r="C849" s="1158"/>
      <c r="D849" s="1158"/>
      <c r="E849" s="1158"/>
      <c r="F849" s="1158"/>
      <c r="G849" s="1158"/>
      <c r="H849" s="1158"/>
      <c r="I849" s="1158"/>
      <c r="J849" s="1158"/>
      <c r="K849" s="1158"/>
      <c r="L849" s="1158"/>
      <c r="M849" s="1158"/>
      <c r="N849" s="1158"/>
      <c r="O849" s="1158"/>
      <c r="P849" s="1158"/>
      <c r="Q849" s="1158"/>
      <c r="R849" s="1158"/>
      <c r="S849" s="1158"/>
      <c r="T849" s="1158"/>
      <c r="U849" s="1158"/>
      <c r="V849" s="1158"/>
      <c r="W849" s="1158"/>
      <c r="X849" s="1158"/>
      <c r="Y849" s="1158"/>
      <c r="Z849" s="1158"/>
      <c r="AA849" s="1158"/>
    </row>
    <row r="850">
      <c r="A850" s="1158"/>
      <c r="B850" s="1158"/>
      <c r="C850" s="1158"/>
      <c r="D850" s="1158"/>
      <c r="E850" s="1158"/>
      <c r="F850" s="1158"/>
      <c r="G850" s="1158"/>
      <c r="H850" s="1158"/>
      <c r="I850" s="1158"/>
      <c r="J850" s="1158"/>
      <c r="K850" s="1158"/>
      <c r="L850" s="1158"/>
      <c r="M850" s="1158"/>
      <c r="N850" s="1158"/>
      <c r="O850" s="1158"/>
      <c r="P850" s="1158"/>
      <c r="Q850" s="1158"/>
      <c r="R850" s="1158"/>
      <c r="S850" s="1158"/>
      <c r="T850" s="1158"/>
      <c r="U850" s="1158"/>
      <c r="V850" s="1158"/>
      <c r="W850" s="1158"/>
      <c r="X850" s="1158"/>
      <c r="Y850" s="1158"/>
      <c r="Z850" s="1158"/>
      <c r="AA850" s="1158"/>
    </row>
    <row r="851">
      <c r="A851" s="1158"/>
      <c r="B851" s="1158"/>
      <c r="C851" s="1158"/>
      <c r="D851" s="1158"/>
      <c r="E851" s="1158"/>
      <c r="F851" s="1158"/>
      <c r="G851" s="1158"/>
      <c r="H851" s="1158"/>
      <c r="I851" s="1158"/>
      <c r="J851" s="1158"/>
      <c r="K851" s="1158"/>
      <c r="L851" s="1158"/>
      <c r="M851" s="1158"/>
      <c r="N851" s="1158"/>
      <c r="O851" s="1158"/>
      <c r="P851" s="1158"/>
      <c r="Q851" s="1158"/>
      <c r="R851" s="1158"/>
      <c r="S851" s="1158"/>
      <c r="T851" s="1158"/>
      <c r="U851" s="1158"/>
      <c r="V851" s="1158"/>
      <c r="W851" s="1158"/>
      <c r="X851" s="1158"/>
      <c r="Y851" s="1158"/>
      <c r="Z851" s="1158"/>
      <c r="AA851" s="1158"/>
    </row>
    <row r="852">
      <c r="A852" s="1158"/>
      <c r="B852" s="1158"/>
      <c r="C852" s="1158"/>
      <c r="D852" s="1158"/>
      <c r="E852" s="1158"/>
      <c r="F852" s="1158"/>
      <c r="G852" s="1158"/>
      <c r="H852" s="1158"/>
      <c r="I852" s="1158"/>
      <c r="J852" s="1158"/>
      <c r="K852" s="1158"/>
      <c r="L852" s="1158"/>
      <c r="M852" s="1158"/>
      <c r="N852" s="1158"/>
      <c r="O852" s="1158"/>
      <c r="P852" s="1158"/>
      <c r="Q852" s="1158"/>
      <c r="R852" s="1158"/>
      <c r="S852" s="1158"/>
      <c r="T852" s="1158"/>
      <c r="U852" s="1158"/>
      <c r="V852" s="1158"/>
      <c r="W852" s="1158"/>
      <c r="X852" s="1158"/>
      <c r="Y852" s="1158"/>
      <c r="Z852" s="1158"/>
      <c r="AA852" s="1158"/>
    </row>
    <row r="853">
      <c r="A853" s="1158"/>
      <c r="B853" s="1158"/>
      <c r="C853" s="1158"/>
      <c r="D853" s="1158"/>
      <c r="E853" s="1158"/>
      <c r="F853" s="1158"/>
      <c r="G853" s="1158"/>
      <c r="H853" s="1158"/>
      <c r="I853" s="1158"/>
      <c r="J853" s="1158"/>
      <c r="K853" s="1158"/>
      <c r="L853" s="1158"/>
      <c r="M853" s="1158"/>
      <c r="N853" s="1158"/>
      <c r="O853" s="1158"/>
      <c r="P853" s="1158"/>
      <c r="Q853" s="1158"/>
      <c r="R853" s="1158"/>
      <c r="S853" s="1158"/>
      <c r="T853" s="1158"/>
      <c r="U853" s="1158"/>
      <c r="V853" s="1158"/>
      <c r="W853" s="1158"/>
      <c r="X853" s="1158"/>
      <c r="Y853" s="1158"/>
      <c r="Z853" s="1158"/>
      <c r="AA853" s="1158"/>
    </row>
    <row r="854">
      <c r="A854" s="1158"/>
      <c r="B854" s="1158"/>
      <c r="C854" s="1158"/>
      <c r="D854" s="1158"/>
      <c r="E854" s="1158"/>
      <c r="F854" s="1158"/>
      <c r="G854" s="1158"/>
      <c r="H854" s="1158"/>
      <c r="I854" s="1158"/>
      <c r="J854" s="1158"/>
      <c r="K854" s="1158"/>
      <c r="L854" s="1158"/>
      <c r="M854" s="1158"/>
      <c r="N854" s="1158"/>
      <c r="O854" s="1158"/>
      <c r="P854" s="1158"/>
      <c r="Q854" s="1158"/>
      <c r="R854" s="1158"/>
      <c r="S854" s="1158"/>
      <c r="T854" s="1158"/>
      <c r="U854" s="1158"/>
      <c r="V854" s="1158"/>
      <c r="W854" s="1158"/>
      <c r="X854" s="1158"/>
      <c r="Y854" s="1158"/>
      <c r="Z854" s="1158"/>
      <c r="AA854" s="1158"/>
    </row>
    <row r="855">
      <c r="A855" s="1158"/>
      <c r="B855" s="1158"/>
      <c r="C855" s="1158"/>
      <c r="D855" s="1158"/>
      <c r="E855" s="1158"/>
      <c r="F855" s="1158"/>
      <c r="G855" s="1158"/>
      <c r="H855" s="1158"/>
      <c r="I855" s="1158"/>
      <c r="J855" s="1158"/>
      <c r="K855" s="1158"/>
      <c r="L855" s="1158"/>
      <c r="M855" s="1158"/>
      <c r="N855" s="1158"/>
      <c r="O855" s="1158"/>
      <c r="P855" s="1158"/>
      <c r="Q855" s="1158"/>
      <c r="R855" s="1158"/>
      <c r="S855" s="1158"/>
      <c r="T855" s="1158"/>
      <c r="U855" s="1158"/>
      <c r="V855" s="1158"/>
      <c r="W855" s="1158"/>
      <c r="X855" s="1158"/>
      <c r="Y855" s="1158"/>
      <c r="Z855" s="1158"/>
      <c r="AA855" s="1158"/>
    </row>
    <row r="856">
      <c r="A856" s="1158"/>
      <c r="B856" s="1158"/>
      <c r="C856" s="1158"/>
      <c r="D856" s="1158"/>
      <c r="E856" s="1158"/>
      <c r="F856" s="1158"/>
      <c r="G856" s="1158"/>
      <c r="H856" s="1158"/>
      <c r="I856" s="1158"/>
      <c r="J856" s="1158"/>
      <c r="K856" s="1158"/>
      <c r="L856" s="1158"/>
      <c r="M856" s="1158"/>
      <c r="N856" s="1158"/>
      <c r="O856" s="1158"/>
      <c r="P856" s="1158"/>
      <c r="Q856" s="1158"/>
      <c r="R856" s="1158"/>
      <c r="S856" s="1158"/>
      <c r="T856" s="1158"/>
      <c r="U856" s="1158"/>
      <c r="V856" s="1158"/>
      <c r="W856" s="1158"/>
      <c r="X856" s="1158"/>
      <c r="Y856" s="1158"/>
      <c r="Z856" s="1158"/>
      <c r="AA856" s="1158"/>
    </row>
    <row r="857">
      <c r="A857" s="1158"/>
      <c r="B857" s="1158"/>
      <c r="C857" s="1158"/>
      <c r="D857" s="1158"/>
      <c r="E857" s="1158"/>
      <c r="F857" s="1158"/>
      <c r="G857" s="1158"/>
      <c r="H857" s="1158"/>
      <c r="I857" s="1158"/>
      <c r="J857" s="1158"/>
      <c r="K857" s="1158"/>
      <c r="L857" s="1158"/>
      <c r="M857" s="1158"/>
      <c r="N857" s="1158"/>
      <c r="O857" s="1158"/>
      <c r="P857" s="1158"/>
      <c r="Q857" s="1158"/>
      <c r="R857" s="1158"/>
      <c r="S857" s="1158"/>
      <c r="T857" s="1158"/>
      <c r="U857" s="1158"/>
      <c r="V857" s="1158"/>
      <c r="W857" s="1158"/>
      <c r="X857" s="1158"/>
      <c r="Y857" s="1158"/>
      <c r="Z857" s="1158"/>
      <c r="AA857" s="1158"/>
    </row>
    <row r="858">
      <c r="A858" s="1158"/>
      <c r="B858" s="1158"/>
      <c r="C858" s="1158"/>
      <c r="D858" s="1158"/>
      <c r="E858" s="1158"/>
      <c r="F858" s="1158"/>
      <c r="G858" s="1158"/>
      <c r="H858" s="1158"/>
      <c r="I858" s="1158"/>
      <c r="J858" s="1158"/>
      <c r="K858" s="1158"/>
      <c r="L858" s="1158"/>
      <c r="M858" s="1158"/>
      <c r="N858" s="1158"/>
      <c r="O858" s="1158"/>
      <c r="P858" s="1158"/>
      <c r="Q858" s="1158"/>
      <c r="R858" s="1158"/>
      <c r="S858" s="1158"/>
      <c r="T858" s="1158"/>
      <c r="U858" s="1158"/>
      <c r="V858" s="1158"/>
      <c r="W858" s="1158"/>
      <c r="X858" s="1158"/>
      <c r="Y858" s="1158"/>
      <c r="Z858" s="1158"/>
      <c r="AA858" s="1158"/>
    </row>
    <row r="859">
      <c r="A859" s="1158"/>
      <c r="B859" s="1158"/>
      <c r="C859" s="1158"/>
      <c r="D859" s="1158"/>
      <c r="E859" s="1158"/>
      <c r="F859" s="1158"/>
      <c r="G859" s="1158"/>
      <c r="H859" s="1158"/>
      <c r="I859" s="1158"/>
      <c r="J859" s="1158"/>
      <c r="K859" s="1158"/>
      <c r="L859" s="1158"/>
      <c r="M859" s="1158"/>
      <c r="N859" s="1158"/>
      <c r="O859" s="1158"/>
      <c r="P859" s="1158"/>
      <c r="Q859" s="1158"/>
      <c r="R859" s="1158"/>
      <c r="S859" s="1158"/>
      <c r="T859" s="1158"/>
      <c r="U859" s="1158"/>
      <c r="V859" s="1158"/>
      <c r="W859" s="1158"/>
      <c r="X859" s="1158"/>
      <c r="Y859" s="1158"/>
      <c r="Z859" s="1158"/>
      <c r="AA859" s="1158"/>
    </row>
    <row r="860">
      <c r="A860" s="1158"/>
      <c r="B860" s="1158"/>
      <c r="C860" s="1158"/>
      <c r="D860" s="1158"/>
      <c r="E860" s="1158"/>
      <c r="F860" s="1158"/>
      <c r="G860" s="1158"/>
      <c r="H860" s="1158"/>
      <c r="I860" s="1158"/>
      <c r="J860" s="1158"/>
      <c r="K860" s="1158"/>
      <c r="L860" s="1158"/>
      <c r="M860" s="1158"/>
      <c r="N860" s="1158"/>
      <c r="O860" s="1158"/>
      <c r="P860" s="1158"/>
      <c r="Q860" s="1158"/>
      <c r="R860" s="1158"/>
      <c r="S860" s="1158"/>
      <c r="T860" s="1158"/>
      <c r="U860" s="1158"/>
      <c r="V860" s="1158"/>
      <c r="W860" s="1158"/>
      <c r="X860" s="1158"/>
      <c r="Y860" s="1158"/>
      <c r="Z860" s="1158"/>
      <c r="AA860" s="1158"/>
    </row>
    <row r="861">
      <c r="A861" s="1158"/>
      <c r="B861" s="1158"/>
      <c r="C861" s="1158"/>
      <c r="D861" s="1158"/>
      <c r="E861" s="1158"/>
      <c r="F861" s="1158"/>
      <c r="G861" s="1158"/>
      <c r="H861" s="1158"/>
      <c r="I861" s="1158"/>
      <c r="J861" s="1158"/>
      <c r="K861" s="1158"/>
      <c r="L861" s="1158"/>
      <c r="M861" s="1158"/>
      <c r="N861" s="1158"/>
      <c r="O861" s="1158"/>
      <c r="P861" s="1158"/>
      <c r="Q861" s="1158"/>
      <c r="R861" s="1158"/>
      <c r="S861" s="1158"/>
      <c r="T861" s="1158"/>
      <c r="U861" s="1158"/>
      <c r="V861" s="1158"/>
      <c r="W861" s="1158"/>
      <c r="X861" s="1158"/>
      <c r="Y861" s="1158"/>
      <c r="Z861" s="1158"/>
      <c r="AA861" s="1158"/>
    </row>
    <row r="862">
      <c r="A862" s="1158"/>
      <c r="B862" s="1158"/>
      <c r="C862" s="1158"/>
      <c r="D862" s="1158"/>
      <c r="E862" s="1158"/>
      <c r="F862" s="1158"/>
      <c r="G862" s="1158"/>
      <c r="H862" s="1158"/>
      <c r="I862" s="1158"/>
      <c r="J862" s="1158"/>
      <c r="K862" s="1158"/>
      <c r="L862" s="1158"/>
      <c r="M862" s="1158"/>
      <c r="N862" s="1158"/>
      <c r="O862" s="1158"/>
      <c r="P862" s="1158"/>
      <c r="Q862" s="1158"/>
      <c r="R862" s="1158"/>
      <c r="S862" s="1158"/>
      <c r="T862" s="1158"/>
      <c r="U862" s="1158"/>
      <c r="V862" s="1158"/>
      <c r="W862" s="1158"/>
      <c r="X862" s="1158"/>
      <c r="Y862" s="1158"/>
      <c r="Z862" s="1158"/>
      <c r="AA862" s="1158"/>
    </row>
    <row r="863">
      <c r="A863" s="1158"/>
      <c r="B863" s="1158"/>
      <c r="C863" s="1158"/>
      <c r="D863" s="1158"/>
      <c r="E863" s="1158"/>
      <c r="F863" s="1158"/>
      <c r="G863" s="1158"/>
      <c r="H863" s="1158"/>
      <c r="I863" s="1158"/>
      <c r="J863" s="1158"/>
      <c r="K863" s="1158"/>
      <c r="L863" s="1158"/>
      <c r="M863" s="1158"/>
      <c r="N863" s="1158"/>
      <c r="O863" s="1158"/>
      <c r="P863" s="1158"/>
      <c r="Q863" s="1158"/>
      <c r="R863" s="1158"/>
      <c r="S863" s="1158"/>
      <c r="T863" s="1158"/>
      <c r="U863" s="1158"/>
      <c r="V863" s="1158"/>
      <c r="W863" s="1158"/>
      <c r="X863" s="1158"/>
      <c r="Y863" s="1158"/>
      <c r="Z863" s="1158"/>
      <c r="AA863" s="1158"/>
    </row>
    <row r="864">
      <c r="A864" s="1158"/>
      <c r="B864" s="1158"/>
      <c r="C864" s="1158"/>
      <c r="D864" s="1158"/>
      <c r="E864" s="1158"/>
      <c r="F864" s="1158"/>
      <c r="G864" s="1158"/>
      <c r="H864" s="1158"/>
      <c r="I864" s="1158"/>
      <c r="J864" s="1158"/>
      <c r="K864" s="1158"/>
      <c r="L864" s="1158"/>
      <c r="M864" s="1158"/>
      <c r="N864" s="1158"/>
      <c r="O864" s="1158"/>
      <c r="P864" s="1158"/>
      <c r="Q864" s="1158"/>
      <c r="R864" s="1158"/>
      <c r="S864" s="1158"/>
      <c r="T864" s="1158"/>
      <c r="U864" s="1158"/>
      <c r="V864" s="1158"/>
      <c r="W864" s="1158"/>
      <c r="X864" s="1158"/>
      <c r="Y864" s="1158"/>
      <c r="Z864" s="1158"/>
      <c r="AA864" s="1158"/>
    </row>
    <row r="865">
      <c r="A865" s="1158"/>
      <c r="B865" s="1158"/>
      <c r="C865" s="1158"/>
      <c r="D865" s="1158"/>
      <c r="E865" s="1158"/>
      <c r="F865" s="1158"/>
      <c r="G865" s="1158"/>
      <c r="H865" s="1158"/>
      <c r="I865" s="1158"/>
      <c r="J865" s="1158"/>
      <c r="K865" s="1158"/>
      <c r="L865" s="1158"/>
      <c r="M865" s="1158"/>
      <c r="N865" s="1158"/>
      <c r="O865" s="1158"/>
      <c r="P865" s="1158"/>
      <c r="Q865" s="1158"/>
      <c r="R865" s="1158"/>
      <c r="S865" s="1158"/>
      <c r="T865" s="1158"/>
      <c r="U865" s="1158"/>
      <c r="V865" s="1158"/>
      <c r="W865" s="1158"/>
      <c r="X865" s="1158"/>
      <c r="Y865" s="1158"/>
      <c r="Z865" s="1158"/>
      <c r="AA865" s="1158"/>
    </row>
    <row r="866">
      <c r="A866" s="1158"/>
      <c r="B866" s="1158"/>
      <c r="C866" s="1158"/>
      <c r="D866" s="1158"/>
      <c r="E866" s="1158"/>
      <c r="F866" s="1158"/>
      <c r="G866" s="1158"/>
      <c r="H866" s="1158"/>
      <c r="I866" s="1158"/>
      <c r="J866" s="1158"/>
      <c r="K866" s="1158"/>
      <c r="L866" s="1158"/>
      <c r="M866" s="1158"/>
      <c r="N866" s="1158"/>
      <c r="O866" s="1158"/>
      <c r="P866" s="1158"/>
      <c r="Q866" s="1158"/>
      <c r="R866" s="1158"/>
      <c r="S866" s="1158"/>
      <c r="T866" s="1158"/>
      <c r="U866" s="1158"/>
      <c r="V866" s="1158"/>
      <c r="W866" s="1158"/>
      <c r="X866" s="1158"/>
      <c r="Y866" s="1158"/>
      <c r="Z866" s="1158"/>
      <c r="AA866" s="1158"/>
    </row>
    <row r="867">
      <c r="A867" s="1158"/>
      <c r="B867" s="1158"/>
      <c r="C867" s="1158"/>
      <c r="D867" s="1158"/>
      <c r="E867" s="1158"/>
      <c r="F867" s="1158"/>
      <c r="G867" s="1158"/>
      <c r="H867" s="1158"/>
      <c r="I867" s="1158"/>
      <c r="J867" s="1158"/>
      <c r="K867" s="1158"/>
      <c r="L867" s="1158"/>
      <c r="M867" s="1158"/>
      <c r="N867" s="1158"/>
      <c r="O867" s="1158"/>
      <c r="P867" s="1158"/>
      <c r="Q867" s="1158"/>
      <c r="R867" s="1158"/>
      <c r="S867" s="1158"/>
      <c r="T867" s="1158"/>
      <c r="U867" s="1158"/>
      <c r="V867" s="1158"/>
      <c r="W867" s="1158"/>
      <c r="X867" s="1158"/>
      <c r="Y867" s="1158"/>
      <c r="Z867" s="1158"/>
      <c r="AA867" s="1158"/>
    </row>
    <row r="868">
      <c r="A868" s="1158"/>
      <c r="B868" s="1158"/>
      <c r="C868" s="1158"/>
      <c r="D868" s="1158"/>
      <c r="E868" s="1158"/>
      <c r="F868" s="1158"/>
      <c r="G868" s="1158"/>
      <c r="H868" s="1158"/>
      <c r="I868" s="1158"/>
      <c r="J868" s="1158"/>
      <c r="K868" s="1158"/>
      <c r="L868" s="1158"/>
      <c r="M868" s="1158"/>
      <c r="N868" s="1158"/>
      <c r="O868" s="1158"/>
      <c r="P868" s="1158"/>
      <c r="Q868" s="1158"/>
      <c r="R868" s="1158"/>
      <c r="S868" s="1158"/>
      <c r="T868" s="1158"/>
      <c r="U868" s="1158"/>
      <c r="V868" s="1158"/>
      <c r="W868" s="1158"/>
      <c r="X868" s="1158"/>
      <c r="Y868" s="1158"/>
      <c r="Z868" s="1158"/>
      <c r="AA868" s="1158"/>
    </row>
    <row r="869">
      <c r="A869" s="1158"/>
      <c r="B869" s="1158"/>
      <c r="C869" s="1158"/>
      <c r="D869" s="1158"/>
      <c r="E869" s="1158"/>
      <c r="F869" s="1158"/>
      <c r="G869" s="1158"/>
      <c r="H869" s="1158"/>
      <c r="I869" s="1158"/>
      <c r="J869" s="1158"/>
      <c r="K869" s="1158"/>
      <c r="L869" s="1158"/>
      <c r="M869" s="1158"/>
      <c r="N869" s="1158"/>
      <c r="O869" s="1158"/>
      <c r="P869" s="1158"/>
      <c r="Q869" s="1158"/>
      <c r="R869" s="1158"/>
      <c r="S869" s="1158"/>
      <c r="T869" s="1158"/>
      <c r="U869" s="1158"/>
      <c r="V869" s="1158"/>
      <c r="W869" s="1158"/>
      <c r="X869" s="1158"/>
      <c r="Y869" s="1158"/>
      <c r="Z869" s="1158"/>
      <c r="AA869" s="1158"/>
    </row>
    <row r="870">
      <c r="A870" s="1158"/>
      <c r="B870" s="1158"/>
      <c r="C870" s="1158"/>
      <c r="D870" s="1158"/>
      <c r="E870" s="1158"/>
      <c r="F870" s="1158"/>
      <c r="G870" s="1158"/>
      <c r="H870" s="1158"/>
      <c r="I870" s="1158"/>
      <c r="J870" s="1158"/>
      <c r="K870" s="1158"/>
      <c r="L870" s="1158"/>
      <c r="M870" s="1158"/>
      <c r="N870" s="1158"/>
      <c r="O870" s="1158"/>
      <c r="P870" s="1158"/>
      <c r="Q870" s="1158"/>
      <c r="R870" s="1158"/>
      <c r="S870" s="1158"/>
      <c r="T870" s="1158"/>
      <c r="U870" s="1158"/>
      <c r="V870" s="1158"/>
      <c r="W870" s="1158"/>
      <c r="X870" s="1158"/>
      <c r="Y870" s="1158"/>
      <c r="Z870" s="1158"/>
      <c r="AA870" s="1158"/>
    </row>
    <row r="871">
      <c r="A871" s="1158"/>
      <c r="B871" s="1158"/>
      <c r="C871" s="1158"/>
      <c r="D871" s="1158"/>
      <c r="E871" s="1158"/>
      <c r="F871" s="1158"/>
      <c r="G871" s="1158"/>
      <c r="H871" s="1158"/>
      <c r="I871" s="1158"/>
      <c r="J871" s="1158"/>
      <c r="K871" s="1158"/>
      <c r="L871" s="1158"/>
      <c r="M871" s="1158"/>
      <c r="N871" s="1158"/>
      <c r="O871" s="1158"/>
      <c r="P871" s="1158"/>
      <c r="Q871" s="1158"/>
      <c r="R871" s="1158"/>
      <c r="S871" s="1158"/>
      <c r="T871" s="1158"/>
      <c r="U871" s="1158"/>
      <c r="V871" s="1158"/>
      <c r="W871" s="1158"/>
      <c r="X871" s="1158"/>
      <c r="Y871" s="1158"/>
      <c r="Z871" s="1158"/>
      <c r="AA871" s="1158"/>
    </row>
    <row r="872">
      <c r="A872" s="1158"/>
      <c r="B872" s="1158"/>
      <c r="C872" s="1158"/>
      <c r="D872" s="1158"/>
      <c r="E872" s="1158"/>
      <c r="F872" s="1158"/>
      <c r="G872" s="1158"/>
      <c r="H872" s="1158"/>
      <c r="I872" s="1158"/>
      <c r="J872" s="1158"/>
      <c r="K872" s="1158"/>
      <c r="L872" s="1158"/>
      <c r="M872" s="1158"/>
      <c r="N872" s="1158"/>
      <c r="O872" s="1158"/>
      <c r="P872" s="1158"/>
      <c r="Q872" s="1158"/>
      <c r="R872" s="1158"/>
      <c r="S872" s="1158"/>
      <c r="T872" s="1158"/>
      <c r="U872" s="1158"/>
      <c r="V872" s="1158"/>
      <c r="W872" s="1158"/>
      <c r="X872" s="1158"/>
      <c r="Y872" s="1158"/>
      <c r="Z872" s="1158"/>
      <c r="AA872" s="1158"/>
    </row>
    <row r="873">
      <c r="A873" s="1158"/>
      <c r="B873" s="1158"/>
      <c r="C873" s="1158"/>
      <c r="D873" s="1158"/>
      <c r="E873" s="1158"/>
      <c r="F873" s="1158"/>
      <c r="G873" s="1158"/>
      <c r="H873" s="1158"/>
      <c r="I873" s="1158"/>
      <c r="J873" s="1158"/>
      <c r="K873" s="1158"/>
      <c r="L873" s="1158"/>
      <c r="M873" s="1158"/>
      <c r="N873" s="1158"/>
      <c r="O873" s="1158"/>
      <c r="P873" s="1158"/>
      <c r="Q873" s="1158"/>
      <c r="R873" s="1158"/>
      <c r="S873" s="1158"/>
      <c r="T873" s="1158"/>
      <c r="U873" s="1158"/>
      <c r="V873" s="1158"/>
      <c r="W873" s="1158"/>
      <c r="X873" s="1158"/>
      <c r="Y873" s="1158"/>
      <c r="Z873" s="1158"/>
      <c r="AA873" s="1158"/>
    </row>
    <row r="874">
      <c r="A874" s="1158"/>
      <c r="B874" s="1158"/>
      <c r="C874" s="1158"/>
      <c r="D874" s="1158"/>
      <c r="E874" s="1158"/>
      <c r="F874" s="1158"/>
      <c r="G874" s="1158"/>
      <c r="H874" s="1158"/>
      <c r="I874" s="1158"/>
      <c r="J874" s="1158"/>
      <c r="K874" s="1158"/>
      <c r="L874" s="1158"/>
      <c r="M874" s="1158"/>
      <c r="N874" s="1158"/>
      <c r="O874" s="1158"/>
      <c r="P874" s="1158"/>
      <c r="Q874" s="1158"/>
      <c r="R874" s="1158"/>
      <c r="S874" s="1158"/>
      <c r="T874" s="1158"/>
      <c r="U874" s="1158"/>
      <c r="V874" s="1158"/>
      <c r="W874" s="1158"/>
      <c r="X874" s="1158"/>
      <c r="Y874" s="1158"/>
      <c r="Z874" s="1158"/>
      <c r="AA874" s="1158"/>
    </row>
    <row r="875">
      <c r="A875" s="1158"/>
      <c r="B875" s="1158"/>
      <c r="C875" s="1158"/>
      <c r="D875" s="1158"/>
      <c r="E875" s="1158"/>
      <c r="F875" s="1158"/>
      <c r="G875" s="1158"/>
      <c r="H875" s="1158"/>
      <c r="I875" s="1158"/>
      <c r="J875" s="1158"/>
      <c r="K875" s="1158"/>
      <c r="L875" s="1158"/>
      <c r="M875" s="1158"/>
      <c r="N875" s="1158"/>
      <c r="O875" s="1158"/>
      <c r="P875" s="1158"/>
      <c r="Q875" s="1158"/>
      <c r="R875" s="1158"/>
      <c r="S875" s="1158"/>
      <c r="T875" s="1158"/>
      <c r="U875" s="1158"/>
      <c r="V875" s="1158"/>
      <c r="W875" s="1158"/>
      <c r="X875" s="1158"/>
      <c r="Y875" s="1158"/>
      <c r="Z875" s="1158"/>
      <c r="AA875" s="1158"/>
    </row>
    <row r="876">
      <c r="A876" s="1158"/>
      <c r="B876" s="1158"/>
      <c r="C876" s="1158"/>
      <c r="D876" s="1158"/>
      <c r="E876" s="1158"/>
      <c r="F876" s="1158"/>
      <c r="G876" s="1158"/>
      <c r="H876" s="1158"/>
      <c r="I876" s="1158"/>
      <c r="J876" s="1158"/>
      <c r="K876" s="1158"/>
      <c r="L876" s="1158"/>
      <c r="M876" s="1158"/>
      <c r="N876" s="1158"/>
      <c r="O876" s="1158"/>
      <c r="P876" s="1158"/>
      <c r="Q876" s="1158"/>
      <c r="R876" s="1158"/>
      <c r="S876" s="1158"/>
      <c r="T876" s="1158"/>
      <c r="U876" s="1158"/>
      <c r="V876" s="1158"/>
      <c r="W876" s="1158"/>
      <c r="X876" s="1158"/>
      <c r="Y876" s="1158"/>
      <c r="Z876" s="1158"/>
      <c r="AA876" s="1158"/>
    </row>
    <row r="877">
      <c r="A877" s="1158"/>
      <c r="B877" s="1158"/>
      <c r="C877" s="1158"/>
      <c r="D877" s="1158"/>
      <c r="E877" s="1158"/>
      <c r="F877" s="1158"/>
      <c r="G877" s="1158"/>
      <c r="H877" s="1158"/>
      <c r="I877" s="1158"/>
      <c r="J877" s="1158"/>
      <c r="K877" s="1158"/>
      <c r="L877" s="1158"/>
      <c r="M877" s="1158"/>
      <c r="N877" s="1158"/>
      <c r="O877" s="1158"/>
      <c r="P877" s="1158"/>
      <c r="Q877" s="1158"/>
      <c r="R877" s="1158"/>
      <c r="S877" s="1158"/>
      <c r="T877" s="1158"/>
      <c r="U877" s="1158"/>
      <c r="V877" s="1158"/>
      <c r="W877" s="1158"/>
      <c r="X877" s="1158"/>
      <c r="Y877" s="1158"/>
      <c r="Z877" s="1158"/>
      <c r="AA877" s="1158"/>
    </row>
    <row r="878">
      <c r="A878" s="1158"/>
      <c r="B878" s="1158"/>
      <c r="C878" s="1158"/>
      <c r="D878" s="1158"/>
      <c r="E878" s="1158"/>
      <c r="F878" s="1158"/>
      <c r="G878" s="1158"/>
      <c r="H878" s="1158"/>
      <c r="I878" s="1158"/>
      <c r="J878" s="1158"/>
      <c r="K878" s="1158"/>
      <c r="L878" s="1158"/>
      <c r="M878" s="1158"/>
      <c r="N878" s="1158"/>
      <c r="O878" s="1158"/>
      <c r="P878" s="1158"/>
      <c r="Q878" s="1158"/>
      <c r="R878" s="1158"/>
      <c r="S878" s="1158"/>
      <c r="T878" s="1158"/>
      <c r="U878" s="1158"/>
      <c r="V878" s="1158"/>
      <c r="W878" s="1158"/>
      <c r="X878" s="1158"/>
      <c r="Y878" s="1158"/>
      <c r="Z878" s="1158"/>
      <c r="AA878" s="1158"/>
    </row>
    <row r="879">
      <c r="A879" s="1158"/>
      <c r="B879" s="1158"/>
      <c r="C879" s="1158"/>
      <c r="D879" s="1158"/>
      <c r="E879" s="1158"/>
      <c r="F879" s="1158"/>
      <c r="G879" s="1158"/>
      <c r="H879" s="1158"/>
      <c r="I879" s="1158"/>
      <c r="J879" s="1158"/>
      <c r="K879" s="1158"/>
      <c r="L879" s="1158"/>
      <c r="M879" s="1158"/>
      <c r="N879" s="1158"/>
      <c r="O879" s="1158"/>
      <c r="P879" s="1158"/>
      <c r="Q879" s="1158"/>
      <c r="R879" s="1158"/>
      <c r="S879" s="1158"/>
      <c r="T879" s="1158"/>
      <c r="U879" s="1158"/>
      <c r="V879" s="1158"/>
      <c r="W879" s="1158"/>
      <c r="X879" s="1158"/>
      <c r="Y879" s="1158"/>
      <c r="Z879" s="1158"/>
      <c r="AA879" s="1158"/>
    </row>
    <row r="880">
      <c r="A880" s="1158"/>
      <c r="B880" s="1158"/>
      <c r="C880" s="1158"/>
      <c r="D880" s="1158"/>
      <c r="E880" s="1158"/>
      <c r="F880" s="1158"/>
      <c r="G880" s="1158"/>
      <c r="H880" s="1158"/>
      <c r="I880" s="1158"/>
      <c r="J880" s="1158"/>
      <c r="K880" s="1158"/>
      <c r="L880" s="1158"/>
      <c r="M880" s="1158"/>
      <c r="N880" s="1158"/>
      <c r="O880" s="1158"/>
      <c r="P880" s="1158"/>
      <c r="Q880" s="1158"/>
      <c r="R880" s="1158"/>
      <c r="S880" s="1158"/>
      <c r="T880" s="1158"/>
      <c r="U880" s="1158"/>
      <c r="V880" s="1158"/>
      <c r="W880" s="1158"/>
      <c r="X880" s="1158"/>
      <c r="Y880" s="1158"/>
      <c r="Z880" s="1158"/>
      <c r="AA880" s="1158"/>
    </row>
    <row r="881">
      <c r="A881" s="1158"/>
      <c r="B881" s="1158"/>
      <c r="C881" s="1158"/>
      <c r="D881" s="1158"/>
      <c r="E881" s="1158"/>
      <c r="F881" s="1158"/>
      <c r="G881" s="1158"/>
      <c r="H881" s="1158"/>
      <c r="I881" s="1158"/>
      <c r="J881" s="1158"/>
      <c r="K881" s="1158"/>
      <c r="L881" s="1158"/>
      <c r="M881" s="1158"/>
      <c r="N881" s="1158"/>
      <c r="O881" s="1158"/>
      <c r="P881" s="1158"/>
      <c r="Q881" s="1158"/>
      <c r="R881" s="1158"/>
      <c r="S881" s="1158"/>
      <c r="T881" s="1158"/>
      <c r="U881" s="1158"/>
      <c r="V881" s="1158"/>
      <c r="W881" s="1158"/>
      <c r="X881" s="1158"/>
      <c r="Y881" s="1158"/>
      <c r="Z881" s="1158"/>
      <c r="AA881" s="1158"/>
    </row>
    <row r="882">
      <c r="A882" s="1158"/>
      <c r="B882" s="1158"/>
      <c r="C882" s="1158"/>
      <c r="D882" s="1158"/>
      <c r="E882" s="1158"/>
      <c r="F882" s="1158"/>
      <c r="G882" s="1158"/>
      <c r="H882" s="1158"/>
      <c r="I882" s="1158"/>
      <c r="J882" s="1158"/>
      <c r="K882" s="1158"/>
      <c r="L882" s="1158"/>
      <c r="M882" s="1158"/>
      <c r="N882" s="1158"/>
      <c r="O882" s="1158"/>
      <c r="P882" s="1158"/>
      <c r="Q882" s="1158"/>
      <c r="R882" s="1158"/>
      <c r="S882" s="1158"/>
      <c r="T882" s="1158"/>
      <c r="U882" s="1158"/>
      <c r="V882" s="1158"/>
      <c r="W882" s="1158"/>
      <c r="X882" s="1158"/>
      <c r="Y882" s="1158"/>
      <c r="Z882" s="1158"/>
      <c r="AA882" s="1158"/>
    </row>
    <row r="883">
      <c r="A883" s="1158"/>
      <c r="B883" s="1158"/>
      <c r="C883" s="1158"/>
      <c r="D883" s="1158"/>
      <c r="E883" s="1158"/>
      <c r="F883" s="1158"/>
      <c r="G883" s="1158"/>
      <c r="H883" s="1158"/>
      <c r="I883" s="1158"/>
      <c r="J883" s="1158"/>
      <c r="K883" s="1158"/>
      <c r="L883" s="1158"/>
      <c r="M883" s="1158"/>
      <c r="N883" s="1158"/>
      <c r="O883" s="1158"/>
      <c r="P883" s="1158"/>
      <c r="Q883" s="1158"/>
      <c r="R883" s="1158"/>
      <c r="S883" s="1158"/>
      <c r="T883" s="1158"/>
      <c r="U883" s="1158"/>
      <c r="V883" s="1158"/>
      <c r="W883" s="1158"/>
      <c r="X883" s="1158"/>
      <c r="Y883" s="1158"/>
      <c r="Z883" s="1158"/>
      <c r="AA883" s="1158"/>
    </row>
    <row r="884">
      <c r="A884" s="1158"/>
      <c r="B884" s="1158"/>
      <c r="C884" s="1158"/>
      <c r="D884" s="1158"/>
      <c r="E884" s="1158"/>
      <c r="F884" s="1158"/>
      <c r="G884" s="1158"/>
      <c r="H884" s="1158"/>
      <c r="I884" s="1158"/>
      <c r="J884" s="1158"/>
      <c r="K884" s="1158"/>
      <c r="L884" s="1158"/>
      <c r="M884" s="1158"/>
      <c r="N884" s="1158"/>
      <c r="O884" s="1158"/>
      <c r="P884" s="1158"/>
      <c r="Q884" s="1158"/>
      <c r="R884" s="1158"/>
      <c r="S884" s="1158"/>
      <c r="T884" s="1158"/>
      <c r="U884" s="1158"/>
      <c r="V884" s="1158"/>
      <c r="W884" s="1158"/>
      <c r="X884" s="1158"/>
      <c r="Y884" s="1158"/>
      <c r="Z884" s="1158"/>
      <c r="AA884" s="1158"/>
    </row>
    <row r="885">
      <c r="A885" s="1158"/>
      <c r="B885" s="1158"/>
      <c r="C885" s="1158"/>
      <c r="D885" s="1158"/>
      <c r="E885" s="1158"/>
      <c r="F885" s="1158"/>
      <c r="G885" s="1158"/>
      <c r="H885" s="1158"/>
      <c r="I885" s="1158"/>
      <c r="J885" s="1158"/>
      <c r="K885" s="1158"/>
      <c r="L885" s="1158"/>
      <c r="M885" s="1158"/>
      <c r="N885" s="1158"/>
      <c r="O885" s="1158"/>
      <c r="P885" s="1158"/>
      <c r="Q885" s="1158"/>
      <c r="R885" s="1158"/>
      <c r="S885" s="1158"/>
      <c r="T885" s="1158"/>
      <c r="U885" s="1158"/>
      <c r="V885" s="1158"/>
      <c r="W885" s="1158"/>
      <c r="X885" s="1158"/>
      <c r="Y885" s="1158"/>
      <c r="Z885" s="1158"/>
      <c r="AA885" s="1158"/>
    </row>
    <row r="886">
      <c r="A886" s="1158"/>
      <c r="B886" s="1158"/>
      <c r="C886" s="1158"/>
      <c r="D886" s="1158"/>
      <c r="E886" s="1158"/>
      <c r="F886" s="1158"/>
      <c r="G886" s="1158"/>
      <c r="H886" s="1158"/>
      <c r="I886" s="1158"/>
      <c r="J886" s="1158"/>
      <c r="K886" s="1158"/>
      <c r="L886" s="1158"/>
      <c r="M886" s="1158"/>
      <c r="N886" s="1158"/>
      <c r="O886" s="1158"/>
      <c r="P886" s="1158"/>
      <c r="Q886" s="1158"/>
      <c r="R886" s="1158"/>
      <c r="S886" s="1158"/>
      <c r="T886" s="1158"/>
      <c r="U886" s="1158"/>
      <c r="V886" s="1158"/>
      <c r="W886" s="1158"/>
      <c r="X886" s="1158"/>
      <c r="Y886" s="1158"/>
      <c r="Z886" s="1158"/>
      <c r="AA886" s="1158"/>
    </row>
    <row r="887">
      <c r="A887" s="1158"/>
      <c r="B887" s="1158"/>
      <c r="C887" s="1158"/>
      <c r="D887" s="1158"/>
      <c r="E887" s="1158"/>
      <c r="F887" s="1158"/>
      <c r="G887" s="1158"/>
      <c r="H887" s="1158"/>
      <c r="I887" s="1158"/>
      <c r="J887" s="1158"/>
      <c r="K887" s="1158"/>
      <c r="L887" s="1158"/>
      <c r="M887" s="1158"/>
      <c r="N887" s="1158"/>
      <c r="O887" s="1158"/>
      <c r="P887" s="1158"/>
      <c r="Q887" s="1158"/>
      <c r="R887" s="1158"/>
      <c r="S887" s="1158"/>
      <c r="T887" s="1158"/>
      <c r="U887" s="1158"/>
      <c r="V887" s="1158"/>
      <c r="W887" s="1158"/>
      <c r="X887" s="1158"/>
      <c r="Y887" s="1158"/>
      <c r="Z887" s="1158"/>
      <c r="AA887" s="1158"/>
    </row>
    <row r="888">
      <c r="A888" s="1158"/>
      <c r="B888" s="1158"/>
      <c r="C888" s="1158"/>
      <c r="D888" s="1158"/>
      <c r="E888" s="1158"/>
      <c r="F888" s="1158"/>
      <c r="G888" s="1158"/>
      <c r="H888" s="1158"/>
      <c r="I888" s="1158"/>
      <c r="J888" s="1158"/>
      <c r="K888" s="1158"/>
      <c r="L888" s="1158"/>
      <c r="M888" s="1158"/>
      <c r="N888" s="1158"/>
      <c r="O888" s="1158"/>
      <c r="P888" s="1158"/>
      <c r="Q888" s="1158"/>
      <c r="R888" s="1158"/>
      <c r="S888" s="1158"/>
      <c r="T888" s="1158"/>
      <c r="U888" s="1158"/>
      <c r="V888" s="1158"/>
      <c r="W888" s="1158"/>
      <c r="X888" s="1158"/>
      <c r="Y888" s="1158"/>
      <c r="Z888" s="1158"/>
      <c r="AA888" s="1158"/>
    </row>
    <row r="889">
      <c r="A889" s="1158"/>
      <c r="B889" s="1158"/>
      <c r="C889" s="1158"/>
      <c r="D889" s="1158"/>
      <c r="E889" s="1158"/>
      <c r="F889" s="1158"/>
      <c r="G889" s="1158"/>
      <c r="H889" s="1158"/>
      <c r="I889" s="1158"/>
      <c r="J889" s="1158"/>
      <c r="K889" s="1158"/>
      <c r="L889" s="1158"/>
      <c r="M889" s="1158"/>
      <c r="N889" s="1158"/>
      <c r="O889" s="1158"/>
      <c r="P889" s="1158"/>
      <c r="Q889" s="1158"/>
      <c r="R889" s="1158"/>
      <c r="S889" s="1158"/>
      <c r="T889" s="1158"/>
      <c r="U889" s="1158"/>
      <c r="V889" s="1158"/>
      <c r="W889" s="1158"/>
      <c r="X889" s="1158"/>
      <c r="Y889" s="1158"/>
      <c r="Z889" s="1158"/>
      <c r="AA889" s="1158"/>
    </row>
    <row r="890">
      <c r="A890" s="1158"/>
      <c r="B890" s="1158"/>
      <c r="C890" s="1158"/>
      <c r="D890" s="1158"/>
      <c r="E890" s="1158"/>
      <c r="F890" s="1158"/>
      <c r="G890" s="1158"/>
      <c r="H890" s="1158"/>
      <c r="I890" s="1158"/>
      <c r="J890" s="1158"/>
      <c r="K890" s="1158"/>
      <c r="L890" s="1158"/>
      <c r="M890" s="1158"/>
      <c r="N890" s="1158"/>
      <c r="O890" s="1158"/>
      <c r="P890" s="1158"/>
      <c r="Q890" s="1158"/>
      <c r="R890" s="1158"/>
      <c r="S890" s="1158"/>
      <c r="T890" s="1158"/>
      <c r="U890" s="1158"/>
      <c r="V890" s="1158"/>
      <c r="W890" s="1158"/>
      <c r="X890" s="1158"/>
      <c r="Y890" s="1158"/>
      <c r="Z890" s="1158"/>
      <c r="AA890" s="1158"/>
    </row>
    <row r="891">
      <c r="A891" s="1158"/>
      <c r="B891" s="1158"/>
      <c r="C891" s="1158"/>
      <c r="D891" s="1158"/>
      <c r="E891" s="1158"/>
      <c r="F891" s="1158"/>
      <c r="G891" s="1158"/>
      <c r="H891" s="1158"/>
      <c r="I891" s="1158"/>
      <c r="J891" s="1158"/>
      <c r="K891" s="1158"/>
      <c r="L891" s="1158"/>
      <c r="M891" s="1158"/>
      <c r="N891" s="1158"/>
      <c r="O891" s="1158"/>
      <c r="P891" s="1158"/>
      <c r="Q891" s="1158"/>
      <c r="R891" s="1158"/>
      <c r="S891" s="1158"/>
      <c r="T891" s="1158"/>
      <c r="U891" s="1158"/>
      <c r="V891" s="1158"/>
      <c r="W891" s="1158"/>
      <c r="X891" s="1158"/>
      <c r="Y891" s="1158"/>
      <c r="Z891" s="1158"/>
      <c r="AA891" s="1158"/>
    </row>
    <row r="892">
      <c r="A892" s="1158"/>
      <c r="B892" s="1158"/>
      <c r="C892" s="1158"/>
      <c r="D892" s="1158"/>
      <c r="E892" s="1158"/>
      <c r="F892" s="1158"/>
      <c r="G892" s="1158"/>
      <c r="H892" s="1158"/>
      <c r="I892" s="1158"/>
      <c r="J892" s="1158"/>
      <c r="K892" s="1158"/>
      <c r="L892" s="1158"/>
      <c r="M892" s="1158"/>
      <c r="N892" s="1158"/>
      <c r="O892" s="1158"/>
      <c r="P892" s="1158"/>
      <c r="Q892" s="1158"/>
      <c r="R892" s="1158"/>
      <c r="S892" s="1158"/>
      <c r="T892" s="1158"/>
      <c r="U892" s="1158"/>
      <c r="V892" s="1158"/>
      <c r="W892" s="1158"/>
      <c r="X892" s="1158"/>
      <c r="Y892" s="1158"/>
      <c r="Z892" s="1158"/>
      <c r="AA892" s="1158"/>
    </row>
    <row r="893">
      <c r="A893" s="1158"/>
      <c r="B893" s="1158"/>
      <c r="C893" s="1158"/>
      <c r="D893" s="1158"/>
      <c r="E893" s="1158"/>
      <c r="F893" s="1158"/>
      <c r="G893" s="1158"/>
      <c r="H893" s="1158"/>
      <c r="I893" s="1158"/>
      <c r="J893" s="1158"/>
      <c r="K893" s="1158"/>
      <c r="L893" s="1158"/>
      <c r="M893" s="1158"/>
      <c r="N893" s="1158"/>
      <c r="O893" s="1158"/>
      <c r="P893" s="1158"/>
      <c r="Q893" s="1158"/>
      <c r="R893" s="1158"/>
      <c r="S893" s="1158"/>
      <c r="T893" s="1158"/>
      <c r="U893" s="1158"/>
      <c r="V893" s="1158"/>
      <c r="W893" s="1158"/>
      <c r="X893" s="1158"/>
      <c r="Y893" s="1158"/>
      <c r="Z893" s="1158"/>
      <c r="AA893" s="1158"/>
    </row>
    <row r="894">
      <c r="A894" s="1158"/>
      <c r="B894" s="1158"/>
      <c r="C894" s="1158"/>
      <c r="D894" s="1158"/>
      <c r="E894" s="1158"/>
      <c r="F894" s="1158"/>
      <c r="G894" s="1158"/>
      <c r="H894" s="1158"/>
      <c r="I894" s="1158"/>
      <c r="J894" s="1158"/>
      <c r="K894" s="1158"/>
      <c r="L894" s="1158"/>
      <c r="M894" s="1158"/>
      <c r="N894" s="1158"/>
      <c r="O894" s="1158"/>
      <c r="P894" s="1158"/>
      <c r="Q894" s="1158"/>
      <c r="R894" s="1158"/>
      <c r="S894" s="1158"/>
      <c r="T894" s="1158"/>
      <c r="U894" s="1158"/>
      <c r="V894" s="1158"/>
      <c r="W894" s="1158"/>
      <c r="X894" s="1158"/>
      <c r="Y894" s="1158"/>
      <c r="Z894" s="1158"/>
      <c r="AA894" s="1158"/>
    </row>
    <row r="895">
      <c r="A895" s="1158"/>
      <c r="B895" s="1158"/>
      <c r="C895" s="1158"/>
      <c r="D895" s="1158"/>
      <c r="E895" s="1158"/>
      <c r="F895" s="1158"/>
      <c r="G895" s="1158"/>
      <c r="H895" s="1158"/>
      <c r="I895" s="1158"/>
      <c r="J895" s="1158"/>
      <c r="K895" s="1158"/>
      <c r="L895" s="1158"/>
      <c r="M895" s="1158"/>
      <c r="N895" s="1158"/>
      <c r="O895" s="1158"/>
      <c r="P895" s="1158"/>
      <c r="Q895" s="1158"/>
      <c r="R895" s="1158"/>
      <c r="S895" s="1158"/>
      <c r="T895" s="1158"/>
      <c r="U895" s="1158"/>
      <c r="V895" s="1158"/>
      <c r="W895" s="1158"/>
      <c r="X895" s="1158"/>
      <c r="Y895" s="1158"/>
      <c r="Z895" s="1158"/>
      <c r="AA895" s="1158"/>
    </row>
    <row r="896">
      <c r="A896" s="1158"/>
      <c r="B896" s="1158"/>
      <c r="C896" s="1158"/>
      <c r="D896" s="1158"/>
      <c r="E896" s="1158"/>
      <c r="F896" s="1158"/>
      <c r="G896" s="1158"/>
      <c r="H896" s="1158"/>
      <c r="I896" s="1158"/>
      <c r="J896" s="1158"/>
      <c r="K896" s="1158"/>
      <c r="L896" s="1158"/>
      <c r="M896" s="1158"/>
      <c r="N896" s="1158"/>
      <c r="O896" s="1158"/>
      <c r="P896" s="1158"/>
      <c r="Q896" s="1158"/>
      <c r="R896" s="1158"/>
      <c r="S896" s="1158"/>
      <c r="T896" s="1158"/>
      <c r="U896" s="1158"/>
      <c r="V896" s="1158"/>
      <c r="W896" s="1158"/>
      <c r="X896" s="1158"/>
      <c r="Y896" s="1158"/>
      <c r="Z896" s="1158"/>
      <c r="AA896" s="1158"/>
    </row>
    <row r="897">
      <c r="A897" s="1158"/>
      <c r="B897" s="1158"/>
      <c r="C897" s="1158"/>
      <c r="D897" s="1158"/>
      <c r="E897" s="1158"/>
      <c r="F897" s="1158"/>
      <c r="G897" s="1158"/>
      <c r="H897" s="1158"/>
      <c r="I897" s="1158"/>
      <c r="J897" s="1158"/>
      <c r="K897" s="1158"/>
      <c r="L897" s="1158"/>
      <c r="M897" s="1158"/>
      <c r="N897" s="1158"/>
      <c r="O897" s="1158"/>
      <c r="P897" s="1158"/>
      <c r="Q897" s="1158"/>
      <c r="R897" s="1158"/>
      <c r="S897" s="1158"/>
      <c r="T897" s="1158"/>
      <c r="U897" s="1158"/>
      <c r="V897" s="1158"/>
      <c r="W897" s="1158"/>
      <c r="X897" s="1158"/>
      <c r="Y897" s="1158"/>
      <c r="Z897" s="1158"/>
      <c r="AA897" s="1158"/>
    </row>
    <row r="898">
      <c r="A898" s="1158"/>
      <c r="B898" s="1158"/>
      <c r="C898" s="1158"/>
      <c r="D898" s="1158"/>
      <c r="E898" s="1158"/>
      <c r="F898" s="1158"/>
      <c r="G898" s="1158"/>
      <c r="H898" s="1158"/>
      <c r="I898" s="1158"/>
      <c r="J898" s="1158"/>
      <c r="K898" s="1158"/>
      <c r="L898" s="1158"/>
      <c r="M898" s="1158"/>
      <c r="N898" s="1158"/>
      <c r="O898" s="1158"/>
      <c r="P898" s="1158"/>
      <c r="Q898" s="1158"/>
      <c r="R898" s="1158"/>
      <c r="S898" s="1158"/>
      <c r="T898" s="1158"/>
      <c r="U898" s="1158"/>
      <c r="V898" s="1158"/>
      <c r="W898" s="1158"/>
      <c r="X898" s="1158"/>
      <c r="Y898" s="1158"/>
      <c r="Z898" s="1158"/>
      <c r="AA898" s="1158"/>
    </row>
    <row r="899">
      <c r="A899" s="1158"/>
      <c r="B899" s="1158"/>
      <c r="C899" s="1158"/>
      <c r="D899" s="1158"/>
      <c r="E899" s="1158"/>
      <c r="F899" s="1158"/>
      <c r="G899" s="1158"/>
      <c r="H899" s="1158"/>
      <c r="I899" s="1158"/>
      <c r="J899" s="1158"/>
      <c r="K899" s="1158"/>
      <c r="L899" s="1158"/>
      <c r="M899" s="1158"/>
      <c r="N899" s="1158"/>
      <c r="O899" s="1158"/>
      <c r="P899" s="1158"/>
      <c r="Q899" s="1158"/>
      <c r="R899" s="1158"/>
      <c r="S899" s="1158"/>
      <c r="T899" s="1158"/>
      <c r="U899" s="1158"/>
      <c r="V899" s="1158"/>
      <c r="W899" s="1158"/>
      <c r="X899" s="1158"/>
      <c r="Y899" s="1158"/>
      <c r="Z899" s="1158"/>
      <c r="AA899" s="1158"/>
    </row>
    <row r="900">
      <c r="A900" s="1158"/>
      <c r="B900" s="1158"/>
      <c r="C900" s="1158"/>
      <c r="D900" s="1158"/>
      <c r="E900" s="1158"/>
      <c r="F900" s="1158"/>
      <c r="G900" s="1158"/>
      <c r="H900" s="1158"/>
      <c r="I900" s="1158"/>
      <c r="J900" s="1158"/>
      <c r="K900" s="1158"/>
      <c r="L900" s="1158"/>
      <c r="M900" s="1158"/>
      <c r="N900" s="1158"/>
      <c r="O900" s="1158"/>
      <c r="P900" s="1158"/>
      <c r="Q900" s="1158"/>
      <c r="R900" s="1158"/>
      <c r="S900" s="1158"/>
      <c r="T900" s="1158"/>
      <c r="U900" s="1158"/>
      <c r="V900" s="1158"/>
      <c r="W900" s="1158"/>
      <c r="X900" s="1158"/>
      <c r="Y900" s="1158"/>
      <c r="Z900" s="1158"/>
      <c r="AA900" s="1158"/>
    </row>
    <row r="901">
      <c r="A901" s="1158"/>
      <c r="B901" s="1158"/>
      <c r="C901" s="1158"/>
      <c r="D901" s="1158"/>
      <c r="E901" s="1158"/>
      <c r="F901" s="1158"/>
      <c r="G901" s="1158"/>
      <c r="H901" s="1158"/>
      <c r="I901" s="1158"/>
      <c r="J901" s="1158"/>
      <c r="K901" s="1158"/>
      <c r="L901" s="1158"/>
      <c r="M901" s="1158"/>
      <c r="N901" s="1158"/>
      <c r="O901" s="1158"/>
      <c r="P901" s="1158"/>
      <c r="Q901" s="1158"/>
      <c r="R901" s="1158"/>
      <c r="S901" s="1158"/>
      <c r="T901" s="1158"/>
      <c r="U901" s="1158"/>
      <c r="V901" s="1158"/>
      <c r="W901" s="1158"/>
      <c r="X901" s="1158"/>
      <c r="Y901" s="1158"/>
      <c r="Z901" s="1158"/>
      <c r="AA901" s="1158"/>
    </row>
    <row r="902">
      <c r="A902" s="1158"/>
      <c r="B902" s="1158"/>
      <c r="C902" s="1158"/>
      <c r="D902" s="1158"/>
      <c r="E902" s="1158"/>
      <c r="F902" s="1158"/>
      <c r="G902" s="1158"/>
      <c r="H902" s="1158"/>
      <c r="I902" s="1158"/>
      <c r="J902" s="1158"/>
      <c r="K902" s="1158"/>
      <c r="L902" s="1158"/>
      <c r="M902" s="1158"/>
      <c r="N902" s="1158"/>
      <c r="O902" s="1158"/>
      <c r="P902" s="1158"/>
      <c r="Q902" s="1158"/>
      <c r="R902" s="1158"/>
      <c r="S902" s="1158"/>
      <c r="T902" s="1158"/>
      <c r="U902" s="1158"/>
      <c r="V902" s="1158"/>
      <c r="W902" s="1158"/>
      <c r="X902" s="1158"/>
      <c r="Y902" s="1158"/>
      <c r="Z902" s="1158"/>
      <c r="AA902" s="1158"/>
    </row>
    <row r="903">
      <c r="A903" s="1158"/>
      <c r="B903" s="1158"/>
      <c r="C903" s="1158"/>
      <c r="D903" s="1158"/>
      <c r="E903" s="1158"/>
      <c r="F903" s="1158"/>
      <c r="G903" s="1158"/>
      <c r="H903" s="1158"/>
      <c r="I903" s="1158"/>
      <c r="J903" s="1158"/>
      <c r="K903" s="1158"/>
      <c r="L903" s="1158"/>
      <c r="M903" s="1158"/>
      <c r="N903" s="1158"/>
      <c r="O903" s="1158"/>
      <c r="P903" s="1158"/>
      <c r="Q903" s="1158"/>
      <c r="R903" s="1158"/>
      <c r="S903" s="1158"/>
      <c r="T903" s="1158"/>
      <c r="U903" s="1158"/>
      <c r="V903" s="1158"/>
      <c r="W903" s="1158"/>
      <c r="X903" s="1158"/>
      <c r="Y903" s="1158"/>
      <c r="Z903" s="1158"/>
      <c r="AA903" s="1158"/>
    </row>
    <row r="904">
      <c r="A904" s="1158"/>
      <c r="B904" s="1158"/>
      <c r="C904" s="1158"/>
      <c r="D904" s="1158"/>
      <c r="E904" s="1158"/>
      <c r="F904" s="1158"/>
      <c r="G904" s="1158"/>
      <c r="H904" s="1158"/>
      <c r="I904" s="1158"/>
      <c r="J904" s="1158"/>
      <c r="K904" s="1158"/>
      <c r="L904" s="1158"/>
      <c r="M904" s="1158"/>
      <c r="N904" s="1158"/>
      <c r="O904" s="1158"/>
      <c r="P904" s="1158"/>
      <c r="Q904" s="1158"/>
      <c r="R904" s="1158"/>
      <c r="S904" s="1158"/>
      <c r="T904" s="1158"/>
      <c r="U904" s="1158"/>
      <c r="V904" s="1158"/>
      <c r="W904" s="1158"/>
      <c r="X904" s="1158"/>
      <c r="Y904" s="1158"/>
      <c r="Z904" s="1158"/>
      <c r="AA904" s="1158"/>
    </row>
    <row r="905">
      <c r="A905" s="1158"/>
      <c r="B905" s="1158"/>
      <c r="C905" s="1158"/>
      <c r="D905" s="1158"/>
      <c r="E905" s="1158"/>
      <c r="F905" s="1158"/>
      <c r="G905" s="1158"/>
      <c r="H905" s="1158"/>
      <c r="I905" s="1158"/>
      <c r="J905" s="1158"/>
      <c r="K905" s="1158"/>
      <c r="L905" s="1158"/>
      <c r="M905" s="1158"/>
      <c r="N905" s="1158"/>
      <c r="O905" s="1158"/>
      <c r="P905" s="1158"/>
      <c r="Q905" s="1158"/>
      <c r="R905" s="1158"/>
      <c r="S905" s="1158"/>
      <c r="T905" s="1158"/>
      <c r="U905" s="1158"/>
      <c r="V905" s="1158"/>
      <c r="W905" s="1158"/>
      <c r="X905" s="1158"/>
      <c r="Y905" s="1158"/>
      <c r="Z905" s="1158"/>
      <c r="AA905" s="1158"/>
    </row>
    <row r="906">
      <c r="A906" s="1158"/>
      <c r="B906" s="1158"/>
      <c r="C906" s="1158"/>
      <c r="D906" s="1158"/>
      <c r="E906" s="1158"/>
      <c r="F906" s="1158"/>
      <c r="G906" s="1158"/>
      <c r="H906" s="1158"/>
      <c r="I906" s="1158"/>
      <c r="J906" s="1158"/>
      <c r="K906" s="1158"/>
      <c r="L906" s="1158"/>
      <c r="M906" s="1158"/>
      <c r="N906" s="1158"/>
      <c r="O906" s="1158"/>
      <c r="P906" s="1158"/>
      <c r="Q906" s="1158"/>
      <c r="R906" s="1158"/>
      <c r="S906" s="1158"/>
      <c r="T906" s="1158"/>
      <c r="U906" s="1158"/>
      <c r="V906" s="1158"/>
      <c r="W906" s="1158"/>
      <c r="X906" s="1158"/>
      <c r="Y906" s="1158"/>
      <c r="Z906" s="1158"/>
      <c r="AA906" s="1158"/>
    </row>
    <row r="907">
      <c r="A907" s="1158"/>
      <c r="B907" s="1158"/>
      <c r="C907" s="1158"/>
      <c r="D907" s="1158"/>
      <c r="E907" s="1158"/>
      <c r="F907" s="1158"/>
      <c r="G907" s="1158"/>
      <c r="H907" s="1158"/>
      <c r="I907" s="1158"/>
      <c r="J907" s="1158"/>
      <c r="K907" s="1158"/>
      <c r="L907" s="1158"/>
      <c r="M907" s="1158"/>
      <c r="N907" s="1158"/>
      <c r="O907" s="1158"/>
      <c r="P907" s="1158"/>
      <c r="Q907" s="1158"/>
      <c r="R907" s="1158"/>
      <c r="S907" s="1158"/>
      <c r="T907" s="1158"/>
      <c r="U907" s="1158"/>
      <c r="V907" s="1158"/>
      <c r="W907" s="1158"/>
      <c r="X907" s="1158"/>
      <c r="Y907" s="1158"/>
      <c r="Z907" s="1158"/>
      <c r="AA907" s="1158"/>
    </row>
    <row r="908">
      <c r="A908" s="1158"/>
      <c r="B908" s="1158"/>
      <c r="C908" s="1158"/>
      <c r="D908" s="1158"/>
      <c r="E908" s="1158"/>
      <c r="F908" s="1158"/>
      <c r="G908" s="1158"/>
      <c r="H908" s="1158"/>
      <c r="I908" s="1158"/>
      <c r="J908" s="1158"/>
      <c r="K908" s="1158"/>
      <c r="L908" s="1158"/>
      <c r="M908" s="1158"/>
      <c r="N908" s="1158"/>
      <c r="O908" s="1158"/>
      <c r="P908" s="1158"/>
      <c r="Q908" s="1158"/>
      <c r="R908" s="1158"/>
      <c r="S908" s="1158"/>
      <c r="T908" s="1158"/>
      <c r="U908" s="1158"/>
      <c r="V908" s="1158"/>
      <c r="W908" s="1158"/>
      <c r="X908" s="1158"/>
      <c r="Y908" s="1158"/>
      <c r="Z908" s="1158"/>
      <c r="AA908" s="1158"/>
    </row>
    <row r="909">
      <c r="A909" s="1158"/>
      <c r="B909" s="1158"/>
      <c r="C909" s="1158"/>
      <c r="D909" s="1158"/>
      <c r="E909" s="1158"/>
      <c r="F909" s="1158"/>
      <c r="G909" s="1158"/>
      <c r="H909" s="1158"/>
      <c r="I909" s="1158"/>
      <c r="J909" s="1158"/>
      <c r="K909" s="1158"/>
      <c r="L909" s="1158"/>
      <c r="M909" s="1158"/>
      <c r="N909" s="1158"/>
      <c r="O909" s="1158"/>
      <c r="P909" s="1158"/>
      <c r="Q909" s="1158"/>
      <c r="R909" s="1158"/>
      <c r="S909" s="1158"/>
      <c r="T909" s="1158"/>
      <c r="U909" s="1158"/>
      <c r="V909" s="1158"/>
      <c r="W909" s="1158"/>
      <c r="X909" s="1158"/>
      <c r="Y909" s="1158"/>
      <c r="Z909" s="1158"/>
      <c r="AA909" s="1158"/>
    </row>
    <row r="910">
      <c r="A910" s="1158"/>
      <c r="B910" s="1158"/>
      <c r="C910" s="1158"/>
      <c r="D910" s="1158"/>
      <c r="E910" s="1158"/>
      <c r="F910" s="1158"/>
      <c r="G910" s="1158"/>
      <c r="H910" s="1158"/>
      <c r="I910" s="1158"/>
      <c r="J910" s="1158"/>
      <c r="K910" s="1158"/>
      <c r="L910" s="1158"/>
      <c r="M910" s="1158"/>
      <c r="N910" s="1158"/>
      <c r="O910" s="1158"/>
      <c r="P910" s="1158"/>
      <c r="Q910" s="1158"/>
      <c r="R910" s="1158"/>
      <c r="S910" s="1158"/>
      <c r="T910" s="1158"/>
      <c r="U910" s="1158"/>
      <c r="V910" s="1158"/>
      <c r="W910" s="1158"/>
      <c r="X910" s="1158"/>
      <c r="Y910" s="1158"/>
      <c r="Z910" s="1158"/>
      <c r="AA910" s="1158"/>
    </row>
    <row r="911">
      <c r="A911" s="1158"/>
      <c r="B911" s="1158"/>
      <c r="C911" s="1158"/>
      <c r="D911" s="1158"/>
      <c r="E911" s="1158"/>
      <c r="F911" s="1158"/>
      <c r="G911" s="1158"/>
      <c r="H911" s="1158"/>
      <c r="I911" s="1158"/>
      <c r="J911" s="1158"/>
      <c r="K911" s="1158"/>
      <c r="L911" s="1158"/>
      <c r="M911" s="1158"/>
      <c r="N911" s="1158"/>
      <c r="O911" s="1158"/>
      <c r="P911" s="1158"/>
      <c r="Q911" s="1158"/>
      <c r="R911" s="1158"/>
      <c r="S911" s="1158"/>
      <c r="T911" s="1158"/>
      <c r="U911" s="1158"/>
      <c r="V911" s="1158"/>
      <c r="W911" s="1158"/>
      <c r="X911" s="1158"/>
      <c r="Y911" s="1158"/>
      <c r="Z911" s="1158"/>
      <c r="AA911" s="1158"/>
    </row>
    <row r="912">
      <c r="A912" s="1158"/>
      <c r="B912" s="1158"/>
      <c r="C912" s="1158"/>
      <c r="D912" s="1158"/>
      <c r="E912" s="1158"/>
      <c r="F912" s="1158"/>
      <c r="G912" s="1158"/>
      <c r="H912" s="1158"/>
      <c r="I912" s="1158"/>
      <c r="J912" s="1158"/>
      <c r="K912" s="1158"/>
      <c r="L912" s="1158"/>
      <c r="M912" s="1158"/>
      <c r="N912" s="1158"/>
      <c r="O912" s="1158"/>
      <c r="P912" s="1158"/>
      <c r="Q912" s="1158"/>
      <c r="R912" s="1158"/>
      <c r="S912" s="1158"/>
      <c r="T912" s="1158"/>
      <c r="U912" s="1158"/>
      <c r="V912" s="1158"/>
      <c r="W912" s="1158"/>
      <c r="X912" s="1158"/>
      <c r="Y912" s="1158"/>
      <c r="Z912" s="1158"/>
      <c r="AA912" s="1158"/>
    </row>
    <row r="913">
      <c r="A913" s="1158"/>
      <c r="B913" s="1158"/>
      <c r="C913" s="1158"/>
      <c r="D913" s="1158"/>
      <c r="E913" s="1158"/>
      <c r="F913" s="1158"/>
      <c r="G913" s="1158"/>
      <c r="H913" s="1158"/>
      <c r="I913" s="1158"/>
      <c r="J913" s="1158"/>
      <c r="K913" s="1158"/>
      <c r="L913" s="1158"/>
      <c r="M913" s="1158"/>
      <c r="N913" s="1158"/>
      <c r="O913" s="1158"/>
      <c r="P913" s="1158"/>
      <c r="Q913" s="1158"/>
      <c r="R913" s="1158"/>
      <c r="S913" s="1158"/>
      <c r="T913" s="1158"/>
      <c r="U913" s="1158"/>
      <c r="V913" s="1158"/>
      <c r="W913" s="1158"/>
      <c r="X913" s="1158"/>
      <c r="Y913" s="1158"/>
      <c r="Z913" s="1158"/>
      <c r="AA913" s="1158"/>
    </row>
    <row r="914">
      <c r="A914" s="1158"/>
      <c r="B914" s="1158"/>
      <c r="C914" s="1158"/>
      <c r="D914" s="1158"/>
      <c r="E914" s="1158"/>
      <c r="F914" s="1158"/>
      <c r="G914" s="1158"/>
      <c r="H914" s="1158"/>
      <c r="I914" s="1158"/>
      <c r="J914" s="1158"/>
      <c r="K914" s="1158"/>
      <c r="L914" s="1158"/>
      <c r="M914" s="1158"/>
      <c r="N914" s="1158"/>
      <c r="O914" s="1158"/>
      <c r="P914" s="1158"/>
      <c r="Q914" s="1158"/>
      <c r="R914" s="1158"/>
      <c r="S914" s="1158"/>
      <c r="T914" s="1158"/>
      <c r="U914" s="1158"/>
      <c r="V914" s="1158"/>
      <c r="W914" s="1158"/>
      <c r="X914" s="1158"/>
      <c r="Y914" s="1158"/>
      <c r="Z914" s="1158"/>
      <c r="AA914" s="1158"/>
    </row>
    <row r="915">
      <c r="A915" s="1158"/>
      <c r="B915" s="1158"/>
      <c r="C915" s="1158"/>
      <c r="D915" s="1158"/>
      <c r="E915" s="1158"/>
      <c r="F915" s="1158"/>
      <c r="G915" s="1158"/>
      <c r="H915" s="1158"/>
      <c r="I915" s="1158"/>
      <c r="J915" s="1158"/>
      <c r="K915" s="1158"/>
      <c r="L915" s="1158"/>
      <c r="M915" s="1158"/>
      <c r="N915" s="1158"/>
      <c r="O915" s="1158"/>
      <c r="P915" s="1158"/>
      <c r="Q915" s="1158"/>
      <c r="R915" s="1158"/>
      <c r="S915" s="1158"/>
      <c r="T915" s="1158"/>
      <c r="U915" s="1158"/>
      <c r="V915" s="1158"/>
      <c r="W915" s="1158"/>
      <c r="X915" s="1158"/>
      <c r="Y915" s="1158"/>
      <c r="Z915" s="1158"/>
      <c r="AA915" s="1158"/>
    </row>
    <row r="916">
      <c r="A916" s="1158"/>
      <c r="B916" s="1158"/>
      <c r="C916" s="1158"/>
      <c r="D916" s="1158"/>
      <c r="E916" s="1158"/>
      <c r="F916" s="1158"/>
      <c r="G916" s="1158"/>
      <c r="H916" s="1158"/>
      <c r="I916" s="1158"/>
      <c r="J916" s="1158"/>
      <c r="K916" s="1158"/>
      <c r="L916" s="1158"/>
      <c r="M916" s="1158"/>
      <c r="N916" s="1158"/>
      <c r="O916" s="1158"/>
      <c r="P916" s="1158"/>
      <c r="Q916" s="1158"/>
      <c r="R916" s="1158"/>
      <c r="S916" s="1158"/>
      <c r="T916" s="1158"/>
      <c r="U916" s="1158"/>
      <c r="V916" s="1158"/>
      <c r="W916" s="1158"/>
      <c r="X916" s="1158"/>
      <c r="Y916" s="1158"/>
      <c r="Z916" s="1158"/>
      <c r="AA916" s="1158"/>
    </row>
    <row r="917">
      <c r="A917" s="1158"/>
      <c r="B917" s="1158"/>
      <c r="C917" s="1158"/>
      <c r="D917" s="1158"/>
      <c r="E917" s="1158"/>
      <c r="F917" s="1158"/>
      <c r="G917" s="1158"/>
      <c r="H917" s="1158"/>
      <c r="I917" s="1158"/>
      <c r="J917" s="1158"/>
      <c r="K917" s="1158"/>
      <c r="L917" s="1158"/>
      <c r="M917" s="1158"/>
      <c r="N917" s="1158"/>
      <c r="O917" s="1158"/>
      <c r="P917" s="1158"/>
      <c r="Q917" s="1158"/>
      <c r="R917" s="1158"/>
      <c r="S917" s="1158"/>
      <c r="T917" s="1158"/>
      <c r="U917" s="1158"/>
      <c r="V917" s="1158"/>
      <c r="W917" s="1158"/>
      <c r="X917" s="1158"/>
      <c r="Y917" s="1158"/>
      <c r="Z917" s="1158"/>
      <c r="AA917" s="1158"/>
    </row>
    <row r="918">
      <c r="A918" s="1158"/>
      <c r="B918" s="1158"/>
      <c r="C918" s="1158"/>
      <c r="D918" s="1158"/>
      <c r="E918" s="1158"/>
      <c r="F918" s="1158"/>
      <c r="G918" s="1158"/>
      <c r="H918" s="1158"/>
      <c r="I918" s="1158"/>
      <c r="J918" s="1158"/>
      <c r="K918" s="1158"/>
      <c r="L918" s="1158"/>
      <c r="M918" s="1158"/>
      <c r="N918" s="1158"/>
      <c r="O918" s="1158"/>
      <c r="P918" s="1158"/>
      <c r="Q918" s="1158"/>
      <c r="R918" s="1158"/>
      <c r="S918" s="1158"/>
      <c r="T918" s="1158"/>
      <c r="U918" s="1158"/>
      <c r="V918" s="1158"/>
      <c r="W918" s="1158"/>
      <c r="X918" s="1158"/>
      <c r="Y918" s="1158"/>
      <c r="Z918" s="1158"/>
      <c r="AA918" s="1158"/>
    </row>
    <row r="919">
      <c r="A919" s="1158"/>
      <c r="B919" s="1158"/>
      <c r="C919" s="1158"/>
      <c r="D919" s="1158"/>
      <c r="E919" s="1158"/>
      <c r="F919" s="1158"/>
      <c r="G919" s="1158"/>
      <c r="H919" s="1158"/>
      <c r="I919" s="1158"/>
      <c r="J919" s="1158"/>
      <c r="K919" s="1158"/>
      <c r="L919" s="1158"/>
      <c r="M919" s="1158"/>
      <c r="N919" s="1158"/>
      <c r="O919" s="1158"/>
      <c r="P919" s="1158"/>
      <c r="Q919" s="1158"/>
      <c r="R919" s="1158"/>
      <c r="S919" s="1158"/>
      <c r="T919" s="1158"/>
      <c r="U919" s="1158"/>
      <c r="V919" s="1158"/>
      <c r="W919" s="1158"/>
      <c r="X919" s="1158"/>
      <c r="Y919" s="1158"/>
      <c r="Z919" s="1158"/>
      <c r="AA919" s="1158"/>
    </row>
    <row r="920">
      <c r="A920" s="1158"/>
      <c r="B920" s="1158"/>
      <c r="C920" s="1158"/>
      <c r="D920" s="1158"/>
      <c r="E920" s="1158"/>
      <c r="F920" s="1158"/>
      <c r="G920" s="1158"/>
      <c r="H920" s="1158"/>
      <c r="I920" s="1158"/>
      <c r="J920" s="1158"/>
      <c r="K920" s="1158"/>
      <c r="L920" s="1158"/>
      <c r="M920" s="1158"/>
      <c r="N920" s="1158"/>
      <c r="O920" s="1158"/>
      <c r="P920" s="1158"/>
      <c r="Q920" s="1158"/>
      <c r="R920" s="1158"/>
      <c r="S920" s="1158"/>
      <c r="T920" s="1158"/>
      <c r="U920" s="1158"/>
      <c r="V920" s="1158"/>
      <c r="W920" s="1158"/>
      <c r="X920" s="1158"/>
      <c r="Y920" s="1158"/>
      <c r="Z920" s="1158"/>
      <c r="AA920" s="1158"/>
    </row>
    <row r="921">
      <c r="A921" s="1158"/>
      <c r="B921" s="1158"/>
      <c r="C921" s="1158"/>
      <c r="D921" s="1158"/>
      <c r="E921" s="1158"/>
      <c r="F921" s="1158"/>
      <c r="G921" s="1158"/>
      <c r="H921" s="1158"/>
      <c r="I921" s="1158"/>
      <c r="J921" s="1158"/>
      <c r="K921" s="1158"/>
      <c r="L921" s="1158"/>
      <c r="M921" s="1158"/>
      <c r="N921" s="1158"/>
      <c r="O921" s="1158"/>
      <c r="P921" s="1158"/>
      <c r="Q921" s="1158"/>
      <c r="R921" s="1158"/>
      <c r="S921" s="1158"/>
      <c r="T921" s="1158"/>
      <c r="U921" s="1158"/>
      <c r="V921" s="1158"/>
      <c r="W921" s="1158"/>
      <c r="X921" s="1158"/>
      <c r="Y921" s="1158"/>
      <c r="Z921" s="1158"/>
      <c r="AA921" s="1158"/>
    </row>
    <row r="922">
      <c r="A922" s="1158"/>
      <c r="B922" s="1158"/>
      <c r="C922" s="1158"/>
      <c r="D922" s="1158"/>
      <c r="E922" s="1158"/>
      <c r="F922" s="1158"/>
      <c r="G922" s="1158"/>
      <c r="H922" s="1158"/>
      <c r="I922" s="1158"/>
      <c r="J922" s="1158"/>
      <c r="K922" s="1158"/>
      <c r="L922" s="1158"/>
      <c r="M922" s="1158"/>
      <c r="N922" s="1158"/>
      <c r="O922" s="1158"/>
      <c r="P922" s="1158"/>
      <c r="Q922" s="1158"/>
      <c r="R922" s="1158"/>
      <c r="S922" s="1158"/>
      <c r="T922" s="1158"/>
      <c r="U922" s="1158"/>
      <c r="V922" s="1158"/>
      <c r="W922" s="1158"/>
      <c r="X922" s="1158"/>
      <c r="Y922" s="1158"/>
      <c r="Z922" s="1158"/>
      <c r="AA922" s="1158"/>
    </row>
    <row r="923">
      <c r="A923" s="1158"/>
      <c r="B923" s="1158"/>
      <c r="C923" s="1158"/>
      <c r="D923" s="1158"/>
      <c r="E923" s="1158"/>
      <c r="F923" s="1158"/>
      <c r="G923" s="1158"/>
      <c r="H923" s="1158"/>
      <c r="I923" s="1158"/>
      <c r="J923" s="1158"/>
      <c r="K923" s="1158"/>
      <c r="L923" s="1158"/>
      <c r="M923" s="1158"/>
      <c r="N923" s="1158"/>
      <c r="O923" s="1158"/>
      <c r="P923" s="1158"/>
      <c r="Q923" s="1158"/>
      <c r="R923" s="1158"/>
      <c r="S923" s="1158"/>
      <c r="T923" s="1158"/>
      <c r="U923" s="1158"/>
      <c r="V923" s="1158"/>
      <c r="W923" s="1158"/>
      <c r="X923" s="1158"/>
      <c r="Y923" s="1158"/>
      <c r="Z923" s="1158"/>
      <c r="AA923" s="1158"/>
    </row>
    <row r="924">
      <c r="A924" s="1158"/>
      <c r="B924" s="1158"/>
      <c r="C924" s="1158"/>
      <c r="D924" s="1158"/>
      <c r="E924" s="1158"/>
      <c r="F924" s="1158"/>
      <c r="G924" s="1158"/>
      <c r="H924" s="1158"/>
      <c r="I924" s="1158"/>
      <c r="J924" s="1158"/>
      <c r="K924" s="1158"/>
      <c r="L924" s="1158"/>
      <c r="M924" s="1158"/>
      <c r="N924" s="1158"/>
      <c r="O924" s="1158"/>
      <c r="P924" s="1158"/>
      <c r="Q924" s="1158"/>
      <c r="R924" s="1158"/>
      <c r="S924" s="1158"/>
      <c r="T924" s="1158"/>
      <c r="U924" s="1158"/>
      <c r="V924" s="1158"/>
      <c r="W924" s="1158"/>
      <c r="X924" s="1158"/>
      <c r="Y924" s="1158"/>
      <c r="Z924" s="1158"/>
      <c r="AA924" s="1158"/>
    </row>
    <row r="925">
      <c r="A925" s="1158"/>
      <c r="B925" s="1158"/>
      <c r="C925" s="1158"/>
      <c r="D925" s="1158"/>
      <c r="E925" s="1158"/>
      <c r="F925" s="1158"/>
      <c r="G925" s="1158"/>
      <c r="H925" s="1158"/>
      <c r="I925" s="1158"/>
      <c r="J925" s="1158"/>
      <c r="K925" s="1158"/>
      <c r="L925" s="1158"/>
      <c r="M925" s="1158"/>
      <c r="N925" s="1158"/>
      <c r="O925" s="1158"/>
      <c r="P925" s="1158"/>
      <c r="Q925" s="1158"/>
      <c r="R925" s="1158"/>
      <c r="S925" s="1158"/>
      <c r="T925" s="1158"/>
      <c r="U925" s="1158"/>
      <c r="V925" s="1158"/>
      <c r="W925" s="1158"/>
      <c r="X925" s="1158"/>
      <c r="Y925" s="1158"/>
      <c r="Z925" s="1158"/>
      <c r="AA925" s="1158"/>
    </row>
    <row r="926">
      <c r="A926" s="1158"/>
      <c r="B926" s="1158"/>
      <c r="C926" s="1158"/>
      <c r="D926" s="1158"/>
      <c r="E926" s="1158"/>
      <c r="F926" s="1158"/>
      <c r="G926" s="1158"/>
      <c r="H926" s="1158"/>
      <c r="I926" s="1158"/>
      <c r="J926" s="1158"/>
      <c r="K926" s="1158"/>
      <c r="L926" s="1158"/>
      <c r="M926" s="1158"/>
      <c r="N926" s="1158"/>
      <c r="O926" s="1158"/>
      <c r="P926" s="1158"/>
      <c r="Q926" s="1158"/>
      <c r="R926" s="1158"/>
      <c r="S926" s="1158"/>
      <c r="T926" s="1158"/>
      <c r="U926" s="1158"/>
      <c r="V926" s="1158"/>
      <c r="W926" s="1158"/>
      <c r="X926" s="1158"/>
      <c r="Y926" s="1158"/>
      <c r="Z926" s="1158"/>
      <c r="AA926" s="1158"/>
    </row>
    <row r="927">
      <c r="A927" s="1158"/>
      <c r="B927" s="1158"/>
      <c r="C927" s="1158"/>
      <c r="D927" s="1158"/>
      <c r="E927" s="1158"/>
      <c r="F927" s="1158"/>
      <c r="G927" s="1158"/>
      <c r="H927" s="1158"/>
      <c r="I927" s="1158"/>
      <c r="J927" s="1158"/>
      <c r="K927" s="1158"/>
      <c r="L927" s="1158"/>
      <c r="M927" s="1158"/>
      <c r="N927" s="1158"/>
      <c r="O927" s="1158"/>
      <c r="P927" s="1158"/>
      <c r="Q927" s="1158"/>
      <c r="R927" s="1158"/>
      <c r="S927" s="1158"/>
      <c r="T927" s="1158"/>
      <c r="U927" s="1158"/>
      <c r="V927" s="1158"/>
      <c r="W927" s="1158"/>
      <c r="X927" s="1158"/>
      <c r="Y927" s="1158"/>
      <c r="Z927" s="1158"/>
      <c r="AA927" s="1158"/>
    </row>
    <row r="928">
      <c r="A928" s="1158"/>
      <c r="B928" s="1158"/>
      <c r="C928" s="1158"/>
      <c r="D928" s="1158"/>
      <c r="E928" s="1158"/>
      <c r="F928" s="1158"/>
      <c r="G928" s="1158"/>
      <c r="H928" s="1158"/>
      <c r="I928" s="1158"/>
      <c r="J928" s="1158"/>
      <c r="K928" s="1158"/>
      <c r="L928" s="1158"/>
      <c r="M928" s="1158"/>
      <c r="N928" s="1158"/>
      <c r="O928" s="1158"/>
      <c r="P928" s="1158"/>
      <c r="Q928" s="1158"/>
      <c r="R928" s="1158"/>
      <c r="S928" s="1158"/>
      <c r="T928" s="1158"/>
      <c r="U928" s="1158"/>
      <c r="V928" s="1158"/>
      <c r="W928" s="1158"/>
      <c r="X928" s="1158"/>
      <c r="Y928" s="1158"/>
      <c r="Z928" s="1158"/>
      <c r="AA928" s="1158"/>
    </row>
    <row r="929">
      <c r="A929" s="1158"/>
      <c r="B929" s="1158"/>
      <c r="C929" s="1158"/>
      <c r="D929" s="1158"/>
      <c r="E929" s="1158"/>
      <c r="F929" s="1158"/>
      <c r="G929" s="1158"/>
      <c r="H929" s="1158"/>
      <c r="I929" s="1158"/>
      <c r="J929" s="1158"/>
      <c r="K929" s="1158"/>
      <c r="L929" s="1158"/>
      <c r="M929" s="1158"/>
      <c r="N929" s="1158"/>
      <c r="O929" s="1158"/>
      <c r="P929" s="1158"/>
      <c r="Q929" s="1158"/>
      <c r="R929" s="1158"/>
      <c r="S929" s="1158"/>
      <c r="T929" s="1158"/>
      <c r="U929" s="1158"/>
      <c r="V929" s="1158"/>
      <c r="W929" s="1158"/>
      <c r="X929" s="1158"/>
      <c r="Y929" s="1158"/>
      <c r="Z929" s="1158"/>
      <c r="AA929" s="1158"/>
    </row>
    <row r="930">
      <c r="A930" s="1158"/>
      <c r="B930" s="1158"/>
      <c r="C930" s="1158"/>
      <c r="D930" s="1158"/>
      <c r="E930" s="1158"/>
      <c r="F930" s="1158"/>
      <c r="G930" s="1158"/>
      <c r="H930" s="1158"/>
      <c r="I930" s="1158"/>
      <c r="J930" s="1158"/>
      <c r="K930" s="1158"/>
      <c r="L930" s="1158"/>
      <c r="M930" s="1158"/>
      <c r="N930" s="1158"/>
      <c r="O930" s="1158"/>
      <c r="P930" s="1158"/>
      <c r="Q930" s="1158"/>
      <c r="R930" s="1158"/>
      <c r="S930" s="1158"/>
      <c r="T930" s="1158"/>
      <c r="U930" s="1158"/>
      <c r="V930" s="1158"/>
      <c r="W930" s="1158"/>
      <c r="X930" s="1158"/>
      <c r="Y930" s="1158"/>
      <c r="Z930" s="1158"/>
      <c r="AA930" s="1158"/>
    </row>
    <row r="931">
      <c r="A931" s="1158"/>
      <c r="B931" s="1158"/>
      <c r="C931" s="1158"/>
      <c r="D931" s="1158"/>
      <c r="E931" s="1158"/>
      <c r="F931" s="1158"/>
      <c r="G931" s="1158"/>
      <c r="H931" s="1158"/>
      <c r="I931" s="1158"/>
      <c r="J931" s="1158"/>
      <c r="K931" s="1158"/>
      <c r="L931" s="1158"/>
      <c r="M931" s="1158"/>
      <c r="N931" s="1158"/>
      <c r="O931" s="1158"/>
      <c r="P931" s="1158"/>
      <c r="Q931" s="1158"/>
      <c r="R931" s="1158"/>
      <c r="S931" s="1158"/>
      <c r="T931" s="1158"/>
      <c r="U931" s="1158"/>
      <c r="V931" s="1158"/>
      <c r="W931" s="1158"/>
      <c r="X931" s="1158"/>
      <c r="Y931" s="1158"/>
      <c r="Z931" s="1158"/>
      <c r="AA931" s="1158"/>
    </row>
    <row r="932">
      <c r="A932" s="1158"/>
      <c r="B932" s="1158"/>
      <c r="C932" s="1158"/>
      <c r="D932" s="1158"/>
      <c r="E932" s="1158"/>
      <c r="F932" s="1158"/>
      <c r="G932" s="1158"/>
      <c r="H932" s="1158"/>
      <c r="I932" s="1158"/>
      <c r="J932" s="1158"/>
      <c r="K932" s="1158"/>
      <c r="L932" s="1158"/>
      <c r="M932" s="1158"/>
      <c r="N932" s="1158"/>
      <c r="O932" s="1158"/>
      <c r="P932" s="1158"/>
      <c r="Q932" s="1158"/>
      <c r="R932" s="1158"/>
      <c r="S932" s="1158"/>
      <c r="T932" s="1158"/>
      <c r="U932" s="1158"/>
      <c r="V932" s="1158"/>
      <c r="W932" s="1158"/>
      <c r="X932" s="1158"/>
      <c r="Y932" s="1158"/>
      <c r="Z932" s="1158"/>
      <c r="AA932" s="1158"/>
    </row>
    <row r="933">
      <c r="A933" s="1158"/>
      <c r="B933" s="1158"/>
      <c r="C933" s="1158"/>
      <c r="D933" s="1158"/>
      <c r="E933" s="1158"/>
      <c r="F933" s="1158"/>
      <c r="G933" s="1158"/>
      <c r="H933" s="1158"/>
      <c r="I933" s="1158"/>
      <c r="J933" s="1158"/>
      <c r="K933" s="1158"/>
      <c r="L933" s="1158"/>
      <c r="M933" s="1158"/>
      <c r="N933" s="1158"/>
      <c r="O933" s="1158"/>
      <c r="P933" s="1158"/>
      <c r="Q933" s="1158"/>
      <c r="R933" s="1158"/>
      <c r="S933" s="1158"/>
      <c r="T933" s="1158"/>
      <c r="U933" s="1158"/>
      <c r="V933" s="1158"/>
      <c r="W933" s="1158"/>
      <c r="X933" s="1158"/>
      <c r="Y933" s="1158"/>
      <c r="Z933" s="1158"/>
      <c r="AA933" s="1158"/>
    </row>
    <row r="934">
      <c r="A934" s="1158"/>
      <c r="B934" s="1158"/>
      <c r="C934" s="1158"/>
      <c r="D934" s="1158"/>
      <c r="E934" s="1158"/>
      <c r="F934" s="1158"/>
      <c r="G934" s="1158"/>
      <c r="H934" s="1158"/>
      <c r="I934" s="1158"/>
      <c r="J934" s="1158"/>
      <c r="K934" s="1158"/>
      <c r="L934" s="1158"/>
      <c r="M934" s="1158"/>
      <c r="N934" s="1158"/>
      <c r="O934" s="1158"/>
      <c r="P934" s="1158"/>
      <c r="Q934" s="1158"/>
      <c r="R934" s="1158"/>
      <c r="S934" s="1158"/>
      <c r="T934" s="1158"/>
      <c r="U934" s="1158"/>
      <c r="V934" s="1158"/>
      <c r="W934" s="1158"/>
      <c r="X934" s="1158"/>
      <c r="Y934" s="1158"/>
      <c r="Z934" s="1158"/>
      <c r="AA934" s="1158"/>
    </row>
    <row r="935">
      <c r="A935" s="1158"/>
      <c r="B935" s="1158"/>
      <c r="C935" s="1158"/>
      <c r="D935" s="1158"/>
      <c r="E935" s="1158"/>
      <c r="F935" s="1158"/>
      <c r="G935" s="1158"/>
      <c r="H935" s="1158"/>
      <c r="I935" s="1158"/>
      <c r="J935" s="1158"/>
      <c r="K935" s="1158"/>
      <c r="L935" s="1158"/>
      <c r="M935" s="1158"/>
      <c r="N935" s="1158"/>
      <c r="O935" s="1158"/>
      <c r="P935" s="1158"/>
      <c r="Q935" s="1158"/>
      <c r="R935" s="1158"/>
      <c r="S935" s="1158"/>
      <c r="T935" s="1158"/>
      <c r="U935" s="1158"/>
      <c r="V935" s="1158"/>
      <c r="W935" s="1158"/>
      <c r="X935" s="1158"/>
      <c r="Y935" s="1158"/>
      <c r="Z935" s="1158"/>
      <c r="AA935" s="1158"/>
    </row>
    <row r="936">
      <c r="A936" s="1158"/>
      <c r="B936" s="1158"/>
      <c r="C936" s="1158"/>
      <c r="D936" s="1158"/>
      <c r="E936" s="1158"/>
      <c r="F936" s="1158"/>
      <c r="G936" s="1158"/>
      <c r="H936" s="1158"/>
      <c r="I936" s="1158"/>
      <c r="J936" s="1158"/>
      <c r="K936" s="1158"/>
      <c r="L936" s="1158"/>
      <c r="M936" s="1158"/>
      <c r="N936" s="1158"/>
      <c r="O936" s="1158"/>
      <c r="P936" s="1158"/>
      <c r="Q936" s="1158"/>
      <c r="R936" s="1158"/>
      <c r="S936" s="1158"/>
      <c r="T936" s="1158"/>
      <c r="U936" s="1158"/>
      <c r="V936" s="1158"/>
      <c r="W936" s="1158"/>
      <c r="X936" s="1158"/>
      <c r="Y936" s="1158"/>
      <c r="Z936" s="1158"/>
      <c r="AA936" s="1158"/>
    </row>
    <row r="937">
      <c r="A937" s="1158"/>
      <c r="B937" s="1158"/>
      <c r="C937" s="1158"/>
      <c r="D937" s="1158"/>
      <c r="E937" s="1158"/>
      <c r="F937" s="1158"/>
      <c r="G937" s="1158"/>
      <c r="H937" s="1158"/>
      <c r="I937" s="1158"/>
      <c r="J937" s="1158"/>
      <c r="K937" s="1158"/>
      <c r="L937" s="1158"/>
      <c r="M937" s="1158"/>
      <c r="N937" s="1158"/>
      <c r="O937" s="1158"/>
      <c r="P937" s="1158"/>
      <c r="Q937" s="1158"/>
      <c r="R937" s="1158"/>
      <c r="S937" s="1158"/>
      <c r="T937" s="1158"/>
      <c r="U937" s="1158"/>
      <c r="V937" s="1158"/>
      <c r="W937" s="1158"/>
      <c r="X937" s="1158"/>
      <c r="Y937" s="1158"/>
      <c r="Z937" s="1158"/>
      <c r="AA937" s="1158"/>
    </row>
    <row r="938">
      <c r="A938" s="1158"/>
      <c r="B938" s="1158"/>
      <c r="C938" s="1158"/>
      <c r="D938" s="1158"/>
      <c r="E938" s="1158"/>
      <c r="F938" s="1158"/>
      <c r="G938" s="1158"/>
      <c r="H938" s="1158"/>
      <c r="I938" s="1158"/>
      <c r="J938" s="1158"/>
      <c r="K938" s="1158"/>
      <c r="L938" s="1158"/>
      <c r="M938" s="1158"/>
      <c r="N938" s="1158"/>
      <c r="O938" s="1158"/>
      <c r="P938" s="1158"/>
      <c r="Q938" s="1158"/>
      <c r="R938" s="1158"/>
      <c r="S938" s="1158"/>
      <c r="T938" s="1158"/>
      <c r="U938" s="1158"/>
      <c r="V938" s="1158"/>
      <c r="W938" s="1158"/>
      <c r="X938" s="1158"/>
      <c r="Y938" s="1158"/>
      <c r="Z938" s="1158"/>
      <c r="AA938" s="1158"/>
    </row>
    <row r="939">
      <c r="A939" s="1158"/>
      <c r="B939" s="1158"/>
      <c r="C939" s="1158"/>
      <c r="D939" s="1158"/>
      <c r="E939" s="1158"/>
      <c r="F939" s="1158"/>
      <c r="G939" s="1158"/>
      <c r="H939" s="1158"/>
      <c r="I939" s="1158"/>
      <c r="J939" s="1158"/>
      <c r="K939" s="1158"/>
      <c r="L939" s="1158"/>
      <c r="M939" s="1158"/>
      <c r="N939" s="1158"/>
      <c r="O939" s="1158"/>
      <c r="P939" s="1158"/>
      <c r="Q939" s="1158"/>
      <c r="R939" s="1158"/>
      <c r="S939" s="1158"/>
      <c r="T939" s="1158"/>
      <c r="U939" s="1158"/>
      <c r="V939" s="1158"/>
      <c r="W939" s="1158"/>
      <c r="X939" s="1158"/>
      <c r="Y939" s="1158"/>
      <c r="Z939" s="1158"/>
      <c r="AA939" s="1158"/>
    </row>
    <row r="940">
      <c r="A940" s="1158"/>
      <c r="B940" s="1158"/>
      <c r="C940" s="1158"/>
      <c r="D940" s="1158"/>
      <c r="E940" s="1158"/>
      <c r="F940" s="1158"/>
      <c r="G940" s="1158"/>
      <c r="H940" s="1158"/>
      <c r="I940" s="1158"/>
      <c r="J940" s="1158"/>
      <c r="K940" s="1158"/>
      <c r="L940" s="1158"/>
      <c r="M940" s="1158"/>
      <c r="N940" s="1158"/>
      <c r="O940" s="1158"/>
      <c r="P940" s="1158"/>
      <c r="Q940" s="1158"/>
      <c r="R940" s="1158"/>
      <c r="S940" s="1158"/>
      <c r="T940" s="1158"/>
      <c r="U940" s="1158"/>
      <c r="V940" s="1158"/>
      <c r="W940" s="1158"/>
      <c r="X940" s="1158"/>
      <c r="Y940" s="1158"/>
      <c r="Z940" s="1158"/>
      <c r="AA940" s="1158"/>
    </row>
    <row r="941">
      <c r="A941" s="1158"/>
      <c r="B941" s="1158"/>
      <c r="C941" s="1158"/>
      <c r="D941" s="1158"/>
      <c r="E941" s="1158"/>
      <c r="F941" s="1158"/>
      <c r="G941" s="1158"/>
      <c r="H941" s="1158"/>
      <c r="I941" s="1158"/>
      <c r="J941" s="1158"/>
      <c r="K941" s="1158"/>
      <c r="L941" s="1158"/>
      <c r="M941" s="1158"/>
      <c r="N941" s="1158"/>
      <c r="O941" s="1158"/>
      <c r="P941" s="1158"/>
      <c r="Q941" s="1158"/>
      <c r="R941" s="1158"/>
      <c r="S941" s="1158"/>
      <c r="T941" s="1158"/>
      <c r="U941" s="1158"/>
      <c r="V941" s="1158"/>
      <c r="W941" s="1158"/>
      <c r="X941" s="1158"/>
      <c r="Y941" s="1158"/>
      <c r="Z941" s="1158"/>
      <c r="AA941" s="1158"/>
    </row>
    <row r="942">
      <c r="A942" s="1158"/>
      <c r="B942" s="1158"/>
      <c r="C942" s="1158"/>
      <c r="D942" s="1158"/>
      <c r="E942" s="1158"/>
      <c r="F942" s="1158"/>
      <c r="G942" s="1158"/>
      <c r="H942" s="1158"/>
      <c r="I942" s="1158"/>
      <c r="J942" s="1158"/>
      <c r="K942" s="1158"/>
      <c r="L942" s="1158"/>
      <c r="M942" s="1158"/>
      <c r="N942" s="1158"/>
      <c r="O942" s="1158"/>
      <c r="P942" s="1158"/>
      <c r="Q942" s="1158"/>
      <c r="R942" s="1158"/>
      <c r="S942" s="1158"/>
      <c r="T942" s="1158"/>
      <c r="U942" s="1158"/>
      <c r="V942" s="1158"/>
      <c r="W942" s="1158"/>
      <c r="X942" s="1158"/>
      <c r="Y942" s="1158"/>
      <c r="Z942" s="1158"/>
      <c r="AA942" s="1158"/>
    </row>
    <row r="943">
      <c r="A943" s="1158"/>
      <c r="B943" s="1158"/>
      <c r="C943" s="1158"/>
      <c r="D943" s="1158"/>
      <c r="E943" s="1158"/>
      <c r="F943" s="1158"/>
      <c r="G943" s="1158"/>
      <c r="H943" s="1158"/>
      <c r="I943" s="1158"/>
      <c r="J943" s="1158"/>
      <c r="K943" s="1158"/>
      <c r="L943" s="1158"/>
      <c r="M943" s="1158"/>
      <c r="N943" s="1158"/>
      <c r="O943" s="1158"/>
      <c r="P943" s="1158"/>
      <c r="Q943" s="1158"/>
      <c r="R943" s="1158"/>
      <c r="S943" s="1158"/>
      <c r="T943" s="1158"/>
      <c r="U943" s="1158"/>
      <c r="V943" s="1158"/>
      <c r="W943" s="1158"/>
      <c r="X943" s="1158"/>
      <c r="Y943" s="1158"/>
      <c r="Z943" s="1158"/>
      <c r="AA943" s="1158"/>
    </row>
    <row r="944">
      <c r="A944" s="1158"/>
      <c r="B944" s="1158"/>
      <c r="C944" s="1158"/>
      <c r="D944" s="1158"/>
      <c r="E944" s="1158"/>
      <c r="F944" s="1158"/>
      <c r="G944" s="1158"/>
      <c r="H944" s="1158"/>
      <c r="I944" s="1158"/>
      <c r="J944" s="1158"/>
      <c r="K944" s="1158"/>
      <c r="L944" s="1158"/>
      <c r="M944" s="1158"/>
      <c r="N944" s="1158"/>
      <c r="O944" s="1158"/>
      <c r="P944" s="1158"/>
      <c r="Q944" s="1158"/>
      <c r="R944" s="1158"/>
      <c r="S944" s="1158"/>
      <c r="T944" s="1158"/>
      <c r="U944" s="1158"/>
      <c r="V944" s="1158"/>
      <c r="W944" s="1158"/>
      <c r="X944" s="1158"/>
      <c r="Y944" s="1158"/>
      <c r="Z944" s="1158"/>
      <c r="AA944" s="1158"/>
    </row>
    <row r="945">
      <c r="A945" s="1158"/>
      <c r="B945" s="1158"/>
      <c r="C945" s="1158"/>
      <c r="D945" s="1158"/>
      <c r="E945" s="1158"/>
      <c r="F945" s="1158"/>
      <c r="G945" s="1158"/>
      <c r="H945" s="1158"/>
      <c r="I945" s="1158"/>
      <c r="J945" s="1158"/>
      <c r="K945" s="1158"/>
      <c r="L945" s="1158"/>
      <c r="M945" s="1158"/>
      <c r="N945" s="1158"/>
      <c r="O945" s="1158"/>
      <c r="P945" s="1158"/>
      <c r="Q945" s="1158"/>
      <c r="R945" s="1158"/>
      <c r="S945" s="1158"/>
      <c r="T945" s="1158"/>
      <c r="U945" s="1158"/>
      <c r="V945" s="1158"/>
      <c r="W945" s="1158"/>
      <c r="X945" s="1158"/>
      <c r="Y945" s="1158"/>
      <c r="Z945" s="1158"/>
      <c r="AA945" s="1158"/>
    </row>
    <row r="946">
      <c r="A946" s="1158"/>
      <c r="B946" s="1158"/>
      <c r="C946" s="1158"/>
      <c r="D946" s="1158"/>
      <c r="E946" s="1158"/>
      <c r="F946" s="1158"/>
      <c r="G946" s="1158"/>
      <c r="H946" s="1158"/>
      <c r="I946" s="1158"/>
      <c r="J946" s="1158"/>
      <c r="K946" s="1158"/>
      <c r="L946" s="1158"/>
      <c r="M946" s="1158"/>
      <c r="N946" s="1158"/>
      <c r="O946" s="1158"/>
      <c r="P946" s="1158"/>
      <c r="Q946" s="1158"/>
      <c r="R946" s="1158"/>
      <c r="S946" s="1158"/>
      <c r="T946" s="1158"/>
      <c r="U946" s="1158"/>
      <c r="V946" s="1158"/>
      <c r="W946" s="1158"/>
      <c r="X946" s="1158"/>
      <c r="Y946" s="1158"/>
      <c r="Z946" s="1158"/>
      <c r="AA946" s="1158"/>
    </row>
    <row r="947">
      <c r="A947" s="1158"/>
      <c r="B947" s="1158"/>
      <c r="C947" s="1158"/>
      <c r="D947" s="1158"/>
      <c r="E947" s="1158"/>
      <c r="F947" s="1158"/>
      <c r="G947" s="1158"/>
      <c r="H947" s="1158"/>
      <c r="I947" s="1158"/>
      <c r="J947" s="1158"/>
      <c r="K947" s="1158"/>
      <c r="L947" s="1158"/>
      <c r="M947" s="1158"/>
      <c r="N947" s="1158"/>
      <c r="O947" s="1158"/>
      <c r="P947" s="1158"/>
      <c r="Q947" s="1158"/>
      <c r="R947" s="1158"/>
      <c r="S947" s="1158"/>
      <c r="T947" s="1158"/>
      <c r="U947" s="1158"/>
      <c r="V947" s="1158"/>
      <c r="W947" s="1158"/>
      <c r="X947" s="1158"/>
      <c r="Y947" s="1158"/>
      <c r="Z947" s="1158"/>
      <c r="AA947" s="1158"/>
    </row>
    <row r="948">
      <c r="A948" s="1158"/>
      <c r="B948" s="1158"/>
      <c r="C948" s="1158"/>
      <c r="D948" s="1158"/>
      <c r="E948" s="1158"/>
      <c r="F948" s="1158"/>
      <c r="G948" s="1158"/>
      <c r="H948" s="1158"/>
      <c r="I948" s="1158"/>
      <c r="J948" s="1158"/>
      <c r="K948" s="1158"/>
      <c r="L948" s="1158"/>
      <c r="M948" s="1158"/>
      <c r="N948" s="1158"/>
      <c r="O948" s="1158"/>
      <c r="P948" s="1158"/>
      <c r="Q948" s="1158"/>
      <c r="R948" s="1158"/>
      <c r="S948" s="1158"/>
      <c r="T948" s="1158"/>
      <c r="U948" s="1158"/>
      <c r="V948" s="1158"/>
      <c r="W948" s="1158"/>
      <c r="X948" s="1158"/>
      <c r="Y948" s="1158"/>
      <c r="Z948" s="1158"/>
      <c r="AA948" s="1158"/>
    </row>
    <row r="949">
      <c r="A949" s="1158"/>
      <c r="B949" s="1158"/>
      <c r="C949" s="1158"/>
      <c r="D949" s="1158"/>
      <c r="E949" s="1158"/>
      <c r="F949" s="1158"/>
      <c r="G949" s="1158"/>
      <c r="H949" s="1158"/>
      <c r="I949" s="1158"/>
      <c r="J949" s="1158"/>
      <c r="K949" s="1158"/>
      <c r="L949" s="1158"/>
      <c r="M949" s="1158"/>
      <c r="N949" s="1158"/>
      <c r="O949" s="1158"/>
      <c r="P949" s="1158"/>
      <c r="Q949" s="1158"/>
      <c r="R949" s="1158"/>
      <c r="S949" s="1158"/>
      <c r="T949" s="1158"/>
      <c r="U949" s="1158"/>
      <c r="V949" s="1158"/>
      <c r="W949" s="1158"/>
      <c r="X949" s="1158"/>
      <c r="Y949" s="1158"/>
      <c r="Z949" s="1158"/>
      <c r="AA949" s="1158"/>
    </row>
    <row r="950">
      <c r="A950" s="1158"/>
      <c r="B950" s="1158"/>
      <c r="C950" s="1158"/>
      <c r="D950" s="1158"/>
      <c r="E950" s="1158"/>
      <c r="F950" s="1158"/>
      <c r="G950" s="1158"/>
      <c r="H950" s="1158"/>
      <c r="I950" s="1158"/>
      <c r="J950" s="1158"/>
      <c r="K950" s="1158"/>
      <c r="L950" s="1158"/>
      <c r="M950" s="1158"/>
      <c r="N950" s="1158"/>
      <c r="O950" s="1158"/>
      <c r="P950" s="1158"/>
      <c r="Q950" s="1158"/>
      <c r="R950" s="1158"/>
      <c r="S950" s="1158"/>
      <c r="T950" s="1158"/>
      <c r="U950" s="1158"/>
      <c r="V950" s="1158"/>
      <c r="W950" s="1158"/>
      <c r="X950" s="1158"/>
      <c r="Y950" s="1158"/>
      <c r="Z950" s="1158"/>
      <c r="AA950" s="1158"/>
    </row>
    <row r="951">
      <c r="A951" s="1158"/>
      <c r="B951" s="1158"/>
      <c r="C951" s="1158"/>
      <c r="D951" s="1158"/>
      <c r="E951" s="1158"/>
      <c r="F951" s="1158"/>
      <c r="G951" s="1158"/>
      <c r="H951" s="1158"/>
      <c r="I951" s="1158"/>
      <c r="J951" s="1158"/>
      <c r="K951" s="1158"/>
      <c r="L951" s="1158"/>
      <c r="M951" s="1158"/>
      <c r="N951" s="1158"/>
      <c r="O951" s="1158"/>
      <c r="P951" s="1158"/>
      <c r="Q951" s="1158"/>
      <c r="R951" s="1158"/>
      <c r="S951" s="1158"/>
      <c r="T951" s="1158"/>
      <c r="U951" s="1158"/>
      <c r="V951" s="1158"/>
      <c r="W951" s="1158"/>
      <c r="X951" s="1158"/>
      <c r="Y951" s="1158"/>
      <c r="Z951" s="1158"/>
      <c r="AA951" s="1158"/>
    </row>
    <row r="952">
      <c r="A952" s="1158"/>
      <c r="B952" s="1158"/>
      <c r="C952" s="1158"/>
      <c r="D952" s="1158"/>
      <c r="E952" s="1158"/>
      <c r="F952" s="1158"/>
      <c r="G952" s="1158"/>
      <c r="H952" s="1158"/>
      <c r="I952" s="1158"/>
      <c r="J952" s="1158"/>
      <c r="K952" s="1158"/>
      <c r="L952" s="1158"/>
      <c r="M952" s="1158"/>
      <c r="N952" s="1158"/>
      <c r="O952" s="1158"/>
      <c r="P952" s="1158"/>
      <c r="Q952" s="1158"/>
      <c r="R952" s="1158"/>
      <c r="S952" s="1158"/>
      <c r="T952" s="1158"/>
      <c r="U952" s="1158"/>
      <c r="V952" s="1158"/>
      <c r="W952" s="1158"/>
      <c r="X952" s="1158"/>
      <c r="Y952" s="1158"/>
      <c r="Z952" s="1158"/>
      <c r="AA952" s="1158"/>
    </row>
    <row r="953">
      <c r="A953" s="1158"/>
      <c r="B953" s="1158"/>
      <c r="C953" s="1158"/>
      <c r="D953" s="1158"/>
      <c r="E953" s="1158"/>
      <c r="F953" s="1158"/>
      <c r="G953" s="1158"/>
      <c r="H953" s="1158"/>
      <c r="I953" s="1158"/>
      <c r="J953" s="1158"/>
      <c r="K953" s="1158"/>
      <c r="L953" s="1158"/>
      <c r="M953" s="1158"/>
      <c r="N953" s="1158"/>
      <c r="O953" s="1158"/>
      <c r="P953" s="1158"/>
      <c r="Q953" s="1158"/>
      <c r="R953" s="1158"/>
      <c r="S953" s="1158"/>
      <c r="T953" s="1158"/>
      <c r="U953" s="1158"/>
      <c r="V953" s="1158"/>
      <c r="W953" s="1158"/>
      <c r="X953" s="1158"/>
      <c r="Y953" s="1158"/>
      <c r="Z953" s="1158"/>
      <c r="AA953" s="1158"/>
    </row>
    <row r="954">
      <c r="A954" s="1158"/>
      <c r="B954" s="1158"/>
      <c r="C954" s="1158"/>
      <c r="D954" s="1158"/>
      <c r="E954" s="1158"/>
      <c r="F954" s="1158"/>
      <c r="G954" s="1158"/>
      <c r="H954" s="1158"/>
      <c r="I954" s="1158"/>
      <c r="J954" s="1158"/>
      <c r="K954" s="1158"/>
      <c r="L954" s="1158"/>
      <c r="M954" s="1158"/>
      <c r="N954" s="1158"/>
      <c r="O954" s="1158"/>
      <c r="P954" s="1158"/>
      <c r="Q954" s="1158"/>
      <c r="R954" s="1158"/>
      <c r="S954" s="1158"/>
      <c r="T954" s="1158"/>
      <c r="U954" s="1158"/>
      <c r="V954" s="1158"/>
      <c r="W954" s="1158"/>
      <c r="X954" s="1158"/>
      <c r="Y954" s="1158"/>
      <c r="Z954" s="1158"/>
      <c r="AA954" s="1158"/>
    </row>
    <row r="955">
      <c r="A955" s="1158"/>
      <c r="B955" s="1158"/>
      <c r="C955" s="1158"/>
      <c r="D955" s="1158"/>
      <c r="E955" s="1158"/>
      <c r="F955" s="1158"/>
      <c r="G955" s="1158"/>
      <c r="H955" s="1158"/>
      <c r="I955" s="1158"/>
      <c r="J955" s="1158"/>
      <c r="K955" s="1158"/>
      <c r="L955" s="1158"/>
      <c r="M955" s="1158"/>
      <c r="N955" s="1158"/>
      <c r="O955" s="1158"/>
      <c r="P955" s="1158"/>
      <c r="Q955" s="1158"/>
      <c r="R955" s="1158"/>
      <c r="S955" s="1158"/>
      <c r="T955" s="1158"/>
      <c r="U955" s="1158"/>
      <c r="V955" s="1158"/>
      <c r="W955" s="1158"/>
      <c r="X955" s="1158"/>
      <c r="Y955" s="1158"/>
      <c r="Z955" s="1158"/>
      <c r="AA955" s="1158"/>
    </row>
    <row r="956">
      <c r="A956" s="1158"/>
      <c r="B956" s="1158"/>
      <c r="C956" s="1158"/>
      <c r="D956" s="1158"/>
      <c r="E956" s="1158"/>
      <c r="F956" s="1158"/>
      <c r="G956" s="1158"/>
      <c r="H956" s="1158"/>
      <c r="I956" s="1158"/>
      <c r="J956" s="1158"/>
      <c r="K956" s="1158"/>
      <c r="L956" s="1158"/>
      <c r="M956" s="1158"/>
      <c r="N956" s="1158"/>
      <c r="O956" s="1158"/>
      <c r="P956" s="1158"/>
      <c r="Q956" s="1158"/>
      <c r="R956" s="1158"/>
      <c r="S956" s="1158"/>
      <c r="T956" s="1158"/>
      <c r="U956" s="1158"/>
      <c r="V956" s="1158"/>
      <c r="W956" s="1158"/>
      <c r="X956" s="1158"/>
      <c r="Y956" s="1158"/>
      <c r="Z956" s="1158"/>
      <c r="AA956" s="1158"/>
    </row>
    <row r="957">
      <c r="A957" s="1158"/>
      <c r="B957" s="1158"/>
      <c r="C957" s="1158"/>
      <c r="D957" s="1158"/>
      <c r="E957" s="1158"/>
      <c r="F957" s="1158"/>
      <c r="G957" s="1158"/>
      <c r="H957" s="1158"/>
      <c r="I957" s="1158"/>
      <c r="J957" s="1158"/>
      <c r="K957" s="1158"/>
      <c r="L957" s="1158"/>
      <c r="M957" s="1158"/>
      <c r="N957" s="1158"/>
      <c r="O957" s="1158"/>
      <c r="P957" s="1158"/>
      <c r="Q957" s="1158"/>
      <c r="R957" s="1158"/>
      <c r="S957" s="1158"/>
      <c r="T957" s="1158"/>
      <c r="U957" s="1158"/>
      <c r="V957" s="1158"/>
      <c r="W957" s="1158"/>
      <c r="X957" s="1158"/>
      <c r="Y957" s="1158"/>
      <c r="Z957" s="1158"/>
      <c r="AA957" s="1158"/>
    </row>
    <row r="958">
      <c r="A958" s="1158"/>
      <c r="B958" s="1158"/>
      <c r="C958" s="1158"/>
      <c r="D958" s="1158"/>
      <c r="E958" s="1158"/>
      <c r="F958" s="1158"/>
      <c r="G958" s="1158"/>
      <c r="H958" s="1158"/>
      <c r="I958" s="1158"/>
      <c r="J958" s="1158"/>
      <c r="K958" s="1158"/>
      <c r="L958" s="1158"/>
      <c r="M958" s="1158"/>
      <c r="N958" s="1158"/>
      <c r="O958" s="1158"/>
      <c r="P958" s="1158"/>
      <c r="Q958" s="1158"/>
      <c r="R958" s="1158"/>
      <c r="S958" s="1158"/>
      <c r="T958" s="1158"/>
      <c r="U958" s="1158"/>
      <c r="V958" s="1158"/>
      <c r="W958" s="1158"/>
      <c r="X958" s="1158"/>
      <c r="Y958" s="1158"/>
      <c r="Z958" s="1158"/>
      <c r="AA958" s="1158"/>
    </row>
    <row r="959">
      <c r="A959" s="1158"/>
      <c r="B959" s="1158"/>
      <c r="C959" s="1158"/>
      <c r="D959" s="1158"/>
      <c r="E959" s="1158"/>
      <c r="F959" s="1158"/>
      <c r="G959" s="1158"/>
      <c r="H959" s="1158"/>
      <c r="I959" s="1158"/>
      <c r="J959" s="1158"/>
      <c r="K959" s="1158"/>
      <c r="L959" s="1158"/>
      <c r="M959" s="1158"/>
      <c r="N959" s="1158"/>
      <c r="O959" s="1158"/>
      <c r="P959" s="1158"/>
      <c r="Q959" s="1158"/>
      <c r="R959" s="1158"/>
      <c r="S959" s="1158"/>
      <c r="T959" s="1158"/>
      <c r="U959" s="1158"/>
      <c r="V959" s="1158"/>
      <c r="W959" s="1158"/>
      <c r="X959" s="1158"/>
      <c r="Y959" s="1158"/>
      <c r="Z959" s="1158"/>
      <c r="AA959" s="1158"/>
    </row>
    <row r="960">
      <c r="A960" s="1158"/>
      <c r="B960" s="1158"/>
      <c r="C960" s="1158"/>
      <c r="D960" s="1158"/>
      <c r="E960" s="1158"/>
      <c r="F960" s="1158"/>
      <c r="G960" s="1158"/>
      <c r="H960" s="1158"/>
      <c r="I960" s="1158"/>
      <c r="J960" s="1158"/>
      <c r="K960" s="1158"/>
      <c r="L960" s="1158"/>
      <c r="M960" s="1158"/>
      <c r="N960" s="1158"/>
      <c r="O960" s="1158"/>
      <c r="P960" s="1158"/>
      <c r="Q960" s="1158"/>
      <c r="R960" s="1158"/>
      <c r="S960" s="1158"/>
      <c r="T960" s="1158"/>
      <c r="U960" s="1158"/>
      <c r="V960" s="1158"/>
      <c r="W960" s="1158"/>
      <c r="X960" s="1158"/>
      <c r="Y960" s="1158"/>
      <c r="Z960" s="1158"/>
      <c r="AA960" s="1158"/>
    </row>
    <row r="961">
      <c r="A961" s="1158"/>
      <c r="B961" s="1158"/>
      <c r="C961" s="1158"/>
      <c r="D961" s="1158"/>
      <c r="E961" s="1158"/>
      <c r="F961" s="1158"/>
      <c r="G961" s="1158"/>
      <c r="H961" s="1158"/>
      <c r="I961" s="1158"/>
      <c r="J961" s="1158"/>
      <c r="K961" s="1158"/>
      <c r="L961" s="1158"/>
      <c r="M961" s="1158"/>
      <c r="N961" s="1158"/>
      <c r="O961" s="1158"/>
      <c r="P961" s="1158"/>
      <c r="Q961" s="1158"/>
      <c r="R961" s="1158"/>
      <c r="S961" s="1158"/>
      <c r="T961" s="1158"/>
      <c r="U961" s="1158"/>
      <c r="V961" s="1158"/>
      <c r="W961" s="1158"/>
      <c r="X961" s="1158"/>
      <c r="Y961" s="1158"/>
      <c r="Z961" s="1158"/>
      <c r="AA961" s="1158"/>
    </row>
    <row r="962">
      <c r="A962" s="1158"/>
      <c r="B962" s="1158"/>
      <c r="C962" s="1158"/>
      <c r="D962" s="1158"/>
      <c r="E962" s="1158"/>
      <c r="F962" s="1158"/>
      <c r="G962" s="1158"/>
      <c r="H962" s="1158"/>
      <c r="I962" s="1158"/>
      <c r="J962" s="1158"/>
      <c r="K962" s="1158"/>
      <c r="L962" s="1158"/>
      <c r="M962" s="1158"/>
      <c r="N962" s="1158"/>
      <c r="O962" s="1158"/>
      <c r="P962" s="1158"/>
      <c r="Q962" s="1158"/>
      <c r="R962" s="1158"/>
      <c r="S962" s="1158"/>
      <c r="T962" s="1158"/>
      <c r="U962" s="1158"/>
      <c r="V962" s="1158"/>
      <c r="W962" s="1158"/>
      <c r="X962" s="1158"/>
      <c r="Y962" s="1158"/>
      <c r="Z962" s="1158"/>
      <c r="AA962" s="1158"/>
    </row>
    <row r="963">
      <c r="A963" s="1158"/>
      <c r="B963" s="1158"/>
      <c r="C963" s="1158"/>
      <c r="D963" s="1158"/>
      <c r="E963" s="1158"/>
      <c r="F963" s="1158"/>
      <c r="G963" s="1158"/>
      <c r="H963" s="1158"/>
      <c r="I963" s="1158"/>
      <c r="J963" s="1158"/>
      <c r="K963" s="1158"/>
      <c r="L963" s="1158"/>
      <c r="M963" s="1158"/>
      <c r="N963" s="1158"/>
      <c r="O963" s="1158"/>
      <c r="P963" s="1158"/>
      <c r="Q963" s="1158"/>
      <c r="R963" s="1158"/>
      <c r="S963" s="1158"/>
      <c r="T963" s="1158"/>
      <c r="U963" s="1158"/>
      <c r="V963" s="1158"/>
      <c r="W963" s="1158"/>
      <c r="X963" s="1158"/>
      <c r="Y963" s="1158"/>
      <c r="Z963" s="1158"/>
      <c r="AA963" s="1158"/>
    </row>
    <row r="964">
      <c r="A964" s="1158"/>
      <c r="B964" s="1158"/>
      <c r="C964" s="1158"/>
      <c r="D964" s="1158"/>
      <c r="E964" s="1158"/>
      <c r="F964" s="1158"/>
      <c r="G964" s="1158"/>
      <c r="H964" s="1158"/>
      <c r="I964" s="1158"/>
      <c r="J964" s="1158"/>
      <c r="K964" s="1158"/>
      <c r="L964" s="1158"/>
      <c r="M964" s="1158"/>
      <c r="N964" s="1158"/>
      <c r="O964" s="1158"/>
      <c r="P964" s="1158"/>
      <c r="Q964" s="1158"/>
      <c r="R964" s="1158"/>
      <c r="S964" s="1158"/>
      <c r="T964" s="1158"/>
      <c r="U964" s="1158"/>
      <c r="V964" s="1158"/>
      <c r="W964" s="1158"/>
      <c r="X964" s="1158"/>
      <c r="Y964" s="1158"/>
      <c r="Z964" s="1158"/>
      <c r="AA964" s="1158"/>
    </row>
    <row r="965">
      <c r="A965" s="1158"/>
      <c r="B965" s="1158"/>
      <c r="C965" s="1158"/>
      <c r="D965" s="1158"/>
      <c r="E965" s="1158"/>
      <c r="F965" s="1158"/>
      <c r="G965" s="1158"/>
      <c r="H965" s="1158"/>
      <c r="I965" s="1158"/>
      <c r="J965" s="1158"/>
      <c r="K965" s="1158"/>
      <c r="L965" s="1158"/>
      <c r="M965" s="1158"/>
      <c r="N965" s="1158"/>
      <c r="O965" s="1158"/>
      <c r="P965" s="1158"/>
      <c r="Q965" s="1158"/>
      <c r="R965" s="1158"/>
      <c r="S965" s="1158"/>
      <c r="T965" s="1158"/>
      <c r="U965" s="1158"/>
      <c r="V965" s="1158"/>
      <c r="W965" s="1158"/>
      <c r="X965" s="1158"/>
      <c r="Y965" s="1158"/>
      <c r="Z965" s="1158"/>
      <c r="AA965" s="1158"/>
    </row>
    <row r="966">
      <c r="A966" s="1158"/>
      <c r="B966" s="1158"/>
      <c r="C966" s="1158"/>
      <c r="D966" s="1158"/>
      <c r="E966" s="1158"/>
      <c r="F966" s="1158"/>
      <c r="G966" s="1158"/>
      <c r="H966" s="1158"/>
      <c r="I966" s="1158"/>
      <c r="J966" s="1158"/>
      <c r="K966" s="1158"/>
      <c r="L966" s="1158"/>
      <c r="M966" s="1158"/>
      <c r="N966" s="1158"/>
      <c r="O966" s="1158"/>
      <c r="P966" s="1158"/>
      <c r="Q966" s="1158"/>
      <c r="R966" s="1158"/>
      <c r="S966" s="1158"/>
      <c r="T966" s="1158"/>
      <c r="U966" s="1158"/>
      <c r="V966" s="1158"/>
      <c r="W966" s="1158"/>
      <c r="X966" s="1158"/>
      <c r="Y966" s="1158"/>
      <c r="Z966" s="1158"/>
      <c r="AA966" s="1158"/>
    </row>
    <row r="967">
      <c r="A967" s="1158"/>
      <c r="B967" s="1158"/>
      <c r="C967" s="1158"/>
      <c r="D967" s="1158"/>
      <c r="E967" s="1158"/>
      <c r="F967" s="1158"/>
      <c r="G967" s="1158"/>
      <c r="H967" s="1158"/>
      <c r="I967" s="1158"/>
      <c r="J967" s="1158"/>
      <c r="K967" s="1158"/>
      <c r="L967" s="1158"/>
      <c r="M967" s="1158"/>
      <c r="N967" s="1158"/>
      <c r="O967" s="1158"/>
      <c r="P967" s="1158"/>
      <c r="Q967" s="1158"/>
      <c r="R967" s="1158"/>
      <c r="S967" s="1158"/>
      <c r="T967" s="1158"/>
      <c r="U967" s="1158"/>
      <c r="V967" s="1158"/>
      <c r="W967" s="1158"/>
      <c r="X967" s="1158"/>
      <c r="Y967" s="1158"/>
      <c r="Z967" s="1158"/>
      <c r="AA967" s="1158"/>
    </row>
    <row r="968">
      <c r="A968" s="1158"/>
      <c r="B968" s="1158"/>
      <c r="C968" s="1158"/>
      <c r="D968" s="1158"/>
      <c r="E968" s="1158"/>
      <c r="F968" s="1158"/>
      <c r="G968" s="1158"/>
      <c r="H968" s="1158"/>
      <c r="I968" s="1158"/>
      <c r="J968" s="1158"/>
      <c r="K968" s="1158"/>
      <c r="L968" s="1158"/>
      <c r="M968" s="1158"/>
      <c r="N968" s="1158"/>
      <c r="O968" s="1158"/>
      <c r="P968" s="1158"/>
      <c r="Q968" s="1158"/>
      <c r="R968" s="1158"/>
      <c r="S968" s="1158"/>
      <c r="T968" s="1158"/>
      <c r="U968" s="1158"/>
      <c r="V968" s="1158"/>
      <c r="W968" s="1158"/>
      <c r="X968" s="1158"/>
      <c r="Y968" s="1158"/>
      <c r="Z968" s="1158"/>
      <c r="AA968" s="1158"/>
    </row>
    <row r="969">
      <c r="A969" s="1158"/>
      <c r="B969" s="1158"/>
      <c r="C969" s="1158"/>
      <c r="D969" s="1158"/>
      <c r="E969" s="1158"/>
      <c r="F969" s="1158"/>
      <c r="G969" s="1158"/>
      <c r="H969" s="1158"/>
      <c r="I969" s="1158"/>
      <c r="J969" s="1158"/>
      <c r="K969" s="1158"/>
      <c r="L969" s="1158"/>
      <c r="M969" s="1158"/>
      <c r="N969" s="1158"/>
      <c r="O969" s="1158"/>
      <c r="P969" s="1158"/>
      <c r="Q969" s="1158"/>
      <c r="R969" s="1158"/>
      <c r="S969" s="1158"/>
      <c r="T969" s="1158"/>
      <c r="U969" s="1158"/>
      <c r="V969" s="1158"/>
      <c r="W969" s="1158"/>
      <c r="X969" s="1158"/>
      <c r="Y969" s="1158"/>
      <c r="Z969" s="1158"/>
      <c r="AA969" s="1158"/>
    </row>
    <row r="970">
      <c r="A970" s="1158"/>
      <c r="B970" s="1158"/>
      <c r="C970" s="1158"/>
      <c r="D970" s="1158"/>
      <c r="E970" s="1158"/>
      <c r="F970" s="1158"/>
      <c r="G970" s="1158"/>
      <c r="H970" s="1158"/>
      <c r="I970" s="1158"/>
      <c r="J970" s="1158"/>
      <c r="K970" s="1158"/>
      <c r="L970" s="1158"/>
      <c r="M970" s="1158"/>
      <c r="N970" s="1158"/>
      <c r="O970" s="1158"/>
      <c r="P970" s="1158"/>
      <c r="Q970" s="1158"/>
      <c r="R970" s="1158"/>
      <c r="S970" s="1158"/>
      <c r="T970" s="1158"/>
      <c r="U970" s="1158"/>
      <c r="V970" s="1158"/>
      <c r="W970" s="1158"/>
      <c r="X970" s="1158"/>
      <c r="Y970" s="1158"/>
      <c r="Z970" s="1158"/>
      <c r="AA970" s="1158"/>
    </row>
    <row r="971">
      <c r="A971" s="1158"/>
      <c r="B971" s="1158"/>
      <c r="C971" s="1158"/>
      <c r="D971" s="1158"/>
      <c r="E971" s="1158"/>
      <c r="F971" s="1158"/>
      <c r="G971" s="1158"/>
      <c r="H971" s="1158"/>
      <c r="I971" s="1158"/>
      <c r="J971" s="1158"/>
      <c r="K971" s="1158"/>
      <c r="L971" s="1158"/>
      <c r="M971" s="1158"/>
      <c r="N971" s="1158"/>
      <c r="O971" s="1158"/>
      <c r="P971" s="1158"/>
      <c r="Q971" s="1158"/>
      <c r="R971" s="1158"/>
      <c r="S971" s="1158"/>
      <c r="T971" s="1158"/>
      <c r="U971" s="1158"/>
      <c r="V971" s="1158"/>
      <c r="W971" s="1158"/>
      <c r="X971" s="1158"/>
      <c r="Y971" s="1158"/>
      <c r="Z971" s="1158"/>
      <c r="AA971" s="1158"/>
    </row>
    <row r="972">
      <c r="A972" s="1158"/>
      <c r="B972" s="1158"/>
      <c r="C972" s="1158"/>
      <c r="D972" s="1158"/>
      <c r="E972" s="1158"/>
      <c r="F972" s="1158"/>
      <c r="G972" s="1158"/>
      <c r="H972" s="1158"/>
      <c r="I972" s="1158"/>
      <c r="J972" s="1158"/>
      <c r="K972" s="1158"/>
      <c r="L972" s="1158"/>
      <c r="M972" s="1158"/>
      <c r="N972" s="1158"/>
      <c r="O972" s="1158"/>
      <c r="P972" s="1158"/>
      <c r="Q972" s="1158"/>
      <c r="R972" s="1158"/>
      <c r="S972" s="1158"/>
      <c r="T972" s="1158"/>
      <c r="U972" s="1158"/>
      <c r="V972" s="1158"/>
      <c r="W972" s="1158"/>
      <c r="X972" s="1158"/>
      <c r="Y972" s="1158"/>
      <c r="Z972" s="1158"/>
      <c r="AA972" s="1158"/>
    </row>
    <row r="973">
      <c r="A973" s="1158"/>
      <c r="B973" s="1158"/>
      <c r="C973" s="1158"/>
      <c r="D973" s="1158"/>
      <c r="E973" s="1158"/>
      <c r="F973" s="1158"/>
      <c r="G973" s="1158"/>
      <c r="H973" s="1158"/>
      <c r="I973" s="1158"/>
      <c r="J973" s="1158"/>
      <c r="K973" s="1158"/>
      <c r="L973" s="1158"/>
      <c r="M973" s="1158"/>
      <c r="N973" s="1158"/>
      <c r="O973" s="1158"/>
      <c r="P973" s="1158"/>
      <c r="Q973" s="1158"/>
      <c r="R973" s="1158"/>
      <c r="S973" s="1158"/>
      <c r="T973" s="1158"/>
      <c r="U973" s="1158"/>
      <c r="V973" s="1158"/>
      <c r="W973" s="1158"/>
      <c r="X973" s="1158"/>
      <c r="Y973" s="1158"/>
      <c r="Z973" s="1158"/>
      <c r="AA973" s="1158"/>
    </row>
    <row r="974">
      <c r="A974" s="1158"/>
      <c r="B974" s="1158"/>
      <c r="C974" s="1158"/>
      <c r="D974" s="1158"/>
      <c r="E974" s="1158"/>
      <c r="F974" s="1158"/>
      <c r="G974" s="1158"/>
      <c r="H974" s="1158"/>
      <c r="I974" s="1158"/>
      <c r="J974" s="1158"/>
      <c r="K974" s="1158"/>
      <c r="L974" s="1158"/>
      <c r="M974" s="1158"/>
      <c r="N974" s="1158"/>
      <c r="O974" s="1158"/>
      <c r="P974" s="1158"/>
      <c r="Q974" s="1158"/>
      <c r="R974" s="1158"/>
      <c r="S974" s="1158"/>
      <c r="T974" s="1158"/>
      <c r="U974" s="1158"/>
      <c r="V974" s="1158"/>
      <c r="W974" s="1158"/>
      <c r="X974" s="1158"/>
      <c r="Y974" s="1158"/>
      <c r="Z974" s="1158"/>
      <c r="AA974" s="1158"/>
    </row>
    <row r="975">
      <c r="A975" s="1158"/>
      <c r="B975" s="1158"/>
      <c r="C975" s="1158"/>
      <c r="D975" s="1158"/>
      <c r="E975" s="1158"/>
      <c r="F975" s="1158"/>
      <c r="G975" s="1158"/>
      <c r="H975" s="1158"/>
      <c r="I975" s="1158"/>
      <c r="J975" s="1158"/>
      <c r="K975" s="1158"/>
      <c r="L975" s="1158"/>
      <c r="M975" s="1158"/>
      <c r="N975" s="1158"/>
      <c r="O975" s="1158"/>
      <c r="P975" s="1158"/>
      <c r="Q975" s="1158"/>
      <c r="R975" s="1158"/>
      <c r="S975" s="1158"/>
      <c r="T975" s="1158"/>
      <c r="U975" s="1158"/>
      <c r="V975" s="1158"/>
      <c r="W975" s="1158"/>
      <c r="X975" s="1158"/>
      <c r="Y975" s="1158"/>
      <c r="Z975" s="1158"/>
      <c r="AA975" s="1158"/>
    </row>
    <row r="976">
      <c r="A976" s="1158"/>
      <c r="B976" s="1158"/>
      <c r="C976" s="1158"/>
      <c r="D976" s="1158"/>
      <c r="E976" s="1158"/>
      <c r="F976" s="1158"/>
      <c r="G976" s="1158"/>
      <c r="H976" s="1158"/>
      <c r="I976" s="1158"/>
      <c r="J976" s="1158"/>
      <c r="K976" s="1158"/>
      <c r="L976" s="1158"/>
      <c r="M976" s="1158"/>
      <c r="N976" s="1158"/>
      <c r="O976" s="1158"/>
      <c r="P976" s="1158"/>
      <c r="Q976" s="1158"/>
      <c r="R976" s="1158"/>
      <c r="S976" s="1158"/>
      <c r="T976" s="1158"/>
      <c r="U976" s="1158"/>
      <c r="V976" s="1158"/>
      <c r="W976" s="1158"/>
      <c r="X976" s="1158"/>
      <c r="Y976" s="1158"/>
      <c r="Z976" s="1158"/>
      <c r="AA976" s="1158"/>
    </row>
    <row r="977">
      <c r="A977" s="1158"/>
      <c r="B977" s="1158"/>
      <c r="C977" s="1158"/>
      <c r="D977" s="1158"/>
      <c r="E977" s="1158"/>
      <c r="F977" s="1158"/>
      <c r="G977" s="1158"/>
      <c r="H977" s="1158"/>
      <c r="I977" s="1158"/>
      <c r="J977" s="1158"/>
      <c r="K977" s="1158"/>
      <c r="L977" s="1158"/>
      <c r="M977" s="1158"/>
      <c r="N977" s="1158"/>
      <c r="O977" s="1158"/>
      <c r="P977" s="1158"/>
      <c r="Q977" s="1158"/>
      <c r="R977" s="1158"/>
      <c r="S977" s="1158"/>
      <c r="T977" s="1158"/>
      <c r="U977" s="1158"/>
      <c r="V977" s="1158"/>
      <c r="W977" s="1158"/>
      <c r="X977" s="1158"/>
      <c r="Y977" s="1158"/>
      <c r="Z977" s="1158"/>
      <c r="AA977" s="1158"/>
    </row>
    <row r="978">
      <c r="A978" s="1158"/>
      <c r="B978" s="1158"/>
      <c r="C978" s="1158"/>
      <c r="D978" s="1158"/>
      <c r="E978" s="1158"/>
      <c r="F978" s="1158"/>
      <c r="G978" s="1158"/>
      <c r="H978" s="1158"/>
      <c r="I978" s="1158"/>
      <c r="J978" s="1158"/>
      <c r="K978" s="1158"/>
      <c r="L978" s="1158"/>
      <c r="M978" s="1158"/>
      <c r="N978" s="1158"/>
      <c r="O978" s="1158"/>
      <c r="P978" s="1158"/>
      <c r="Q978" s="1158"/>
      <c r="R978" s="1158"/>
      <c r="S978" s="1158"/>
      <c r="T978" s="1158"/>
      <c r="U978" s="1158"/>
      <c r="V978" s="1158"/>
      <c r="W978" s="1158"/>
      <c r="X978" s="1158"/>
      <c r="Y978" s="1158"/>
      <c r="Z978" s="1158"/>
      <c r="AA978" s="1158"/>
    </row>
    <row r="979">
      <c r="A979" s="1158"/>
      <c r="B979" s="1158"/>
      <c r="C979" s="1158"/>
      <c r="D979" s="1158"/>
      <c r="E979" s="1158"/>
      <c r="F979" s="1158"/>
      <c r="G979" s="1158"/>
      <c r="H979" s="1158"/>
      <c r="I979" s="1158"/>
      <c r="J979" s="1158"/>
      <c r="K979" s="1158"/>
      <c r="L979" s="1158"/>
      <c r="M979" s="1158"/>
      <c r="N979" s="1158"/>
      <c r="O979" s="1158"/>
      <c r="P979" s="1158"/>
      <c r="Q979" s="1158"/>
      <c r="R979" s="1158"/>
      <c r="S979" s="1158"/>
      <c r="T979" s="1158"/>
      <c r="U979" s="1158"/>
      <c r="V979" s="1158"/>
      <c r="W979" s="1158"/>
      <c r="X979" s="1158"/>
      <c r="Y979" s="1158"/>
      <c r="Z979" s="1158"/>
      <c r="AA979" s="1158"/>
    </row>
    <row r="980">
      <c r="A980" s="1158"/>
      <c r="B980" s="1158"/>
      <c r="C980" s="1158"/>
      <c r="D980" s="1158"/>
      <c r="E980" s="1158"/>
      <c r="F980" s="1158"/>
      <c r="G980" s="1158"/>
      <c r="H980" s="1158"/>
      <c r="I980" s="1158"/>
      <c r="J980" s="1158"/>
      <c r="K980" s="1158"/>
      <c r="L980" s="1158"/>
      <c r="M980" s="1158"/>
      <c r="N980" s="1158"/>
      <c r="O980" s="1158"/>
      <c r="P980" s="1158"/>
      <c r="Q980" s="1158"/>
      <c r="R980" s="1158"/>
      <c r="S980" s="1158"/>
      <c r="T980" s="1158"/>
      <c r="U980" s="1158"/>
      <c r="V980" s="1158"/>
      <c r="W980" s="1158"/>
      <c r="X980" s="1158"/>
      <c r="Y980" s="1158"/>
      <c r="Z980" s="1158"/>
      <c r="AA980" s="1158"/>
    </row>
    <row r="981">
      <c r="A981" s="1158"/>
      <c r="B981" s="1158"/>
      <c r="C981" s="1158"/>
      <c r="D981" s="1158"/>
      <c r="E981" s="1158"/>
      <c r="F981" s="1158"/>
      <c r="G981" s="1158"/>
      <c r="H981" s="1158"/>
      <c r="I981" s="1158"/>
      <c r="J981" s="1158"/>
      <c r="K981" s="1158"/>
      <c r="L981" s="1158"/>
      <c r="M981" s="1158"/>
      <c r="N981" s="1158"/>
      <c r="O981" s="1158"/>
      <c r="P981" s="1158"/>
      <c r="Q981" s="1158"/>
      <c r="R981" s="1158"/>
      <c r="S981" s="1158"/>
      <c r="T981" s="1158"/>
      <c r="U981" s="1158"/>
      <c r="V981" s="1158"/>
      <c r="W981" s="1158"/>
      <c r="X981" s="1158"/>
      <c r="Y981" s="1158"/>
      <c r="Z981" s="1158"/>
      <c r="AA981" s="1158"/>
    </row>
    <row r="982">
      <c r="A982" s="1158"/>
      <c r="B982" s="1158"/>
      <c r="C982" s="1158"/>
      <c r="D982" s="1158"/>
      <c r="E982" s="1158"/>
      <c r="F982" s="1158"/>
      <c r="G982" s="1158"/>
      <c r="H982" s="1158"/>
      <c r="I982" s="1158"/>
      <c r="J982" s="1158"/>
      <c r="K982" s="1158"/>
      <c r="L982" s="1158"/>
      <c r="M982" s="1158"/>
      <c r="N982" s="1158"/>
      <c r="O982" s="1158"/>
      <c r="P982" s="1158"/>
      <c r="Q982" s="1158"/>
      <c r="R982" s="1158"/>
      <c r="S982" s="1158"/>
      <c r="T982" s="1158"/>
      <c r="U982" s="1158"/>
      <c r="V982" s="1158"/>
      <c r="W982" s="1158"/>
      <c r="X982" s="1158"/>
      <c r="Y982" s="1158"/>
      <c r="Z982" s="1158"/>
      <c r="AA982" s="1158"/>
    </row>
    <row r="983">
      <c r="A983" s="1158"/>
      <c r="B983" s="1158"/>
      <c r="C983" s="1158"/>
      <c r="D983" s="1158"/>
      <c r="E983" s="1158"/>
      <c r="F983" s="1158"/>
      <c r="G983" s="1158"/>
      <c r="H983" s="1158"/>
      <c r="I983" s="1158"/>
      <c r="J983" s="1158"/>
      <c r="K983" s="1158"/>
      <c r="L983" s="1158"/>
      <c r="M983" s="1158"/>
      <c r="N983" s="1158"/>
      <c r="O983" s="1158"/>
      <c r="P983" s="1158"/>
      <c r="Q983" s="1158"/>
      <c r="R983" s="1158"/>
      <c r="S983" s="1158"/>
      <c r="T983" s="1158"/>
      <c r="U983" s="1158"/>
      <c r="V983" s="1158"/>
      <c r="W983" s="1158"/>
      <c r="X983" s="1158"/>
      <c r="Y983" s="1158"/>
      <c r="Z983" s="1158"/>
      <c r="AA983" s="1158"/>
    </row>
    <row r="984">
      <c r="A984" s="1158"/>
      <c r="B984" s="1158"/>
      <c r="C984" s="1158"/>
      <c r="D984" s="1158"/>
      <c r="E984" s="1158"/>
      <c r="F984" s="1158"/>
      <c r="G984" s="1158"/>
      <c r="H984" s="1158"/>
      <c r="I984" s="1158"/>
      <c r="J984" s="1158"/>
      <c r="K984" s="1158"/>
      <c r="L984" s="1158"/>
      <c r="M984" s="1158"/>
      <c r="N984" s="1158"/>
      <c r="O984" s="1158"/>
      <c r="P984" s="1158"/>
      <c r="Q984" s="1158"/>
      <c r="R984" s="1158"/>
      <c r="S984" s="1158"/>
      <c r="T984" s="1158"/>
      <c r="U984" s="1158"/>
      <c r="V984" s="1158"/>
      <c r="W984" s="1158"/>
      <c r="X984" s="1158"/>
      <c r="Y984" s="1158"/>
      <c r="Z984" s="1158"/>
      <c r="AA984" s="1158"/>
    </row>
    <row r="985">
      <c r="A985" s="1158"/>
      <c r="B985" s="1158"/>
      <c r="C985" s="1158"/>
      <c r="D985" s="1158"/>
      <c r="E985" s="1158"/>
      <c r="F985" s="1158"/>
      <c r="G985" s="1158"/>
      <c r="H985" s="1158"/>
      <c r="I985" s="1158"/>
      <c r="J985" s="1158"/>
      <c r="K985" s="1158"/>
      <c r="L985" s="1158"/>
      <c r="M985" s="1158"/>
      <c r="N985" s="1158"/>
      <c r="O985" s="1158"/>
      <c r="P985" s="1158"/>
      <c r="Q985" s="1158"/>
      <c r="R985" s="1158"/>
      <c r="S985" s="1158"/>
      <c r="T985" s="1158"/>
      <c r="U985" s="1158"/>
      <c r="V985" s="1158"/>
      <c r="W985" s="1158"/>
      <c r="X985" s="1158"/>
      <c r="Y985" s="1158"/>
      <c r="Z985" s="1158"/>
      <c r="AA985" s="1158"/>
    </row>
    <row r="986">
      <c r="A986" s="1158"/>
      <c r="B986" s="1158"/>
      <c r="C986" s="1158"/>
      <c r="D986" s="1158"/>
      <c r="E986" s="1158"/>
      <c r="F986" s="1158"/>
      <c r="G986" s="1158"/>
      <c r="H986" s="1158"/>
      <c r="I986" s="1158"/>
      <c r="J986" s="1158"/>
      <c r="K986" s="1158"/>
      <c r="L986" s="1158"/>
      <c r="M986" s="1158"/>
      <c r="N986" s="1158"/>
      <c r="O986" s="1158"/>
      <c r="P986" s="1158"/>
      <c r="Q986" s="1158"/>
      <c r="R986" s="1158"/>
      <c r="S986" s="1158"/>
      <c r="T986" s="1158"/>
      <c r="U986" s="1158"/>
      <c r="V986" s="1158"/>
      <c r="W986" s="1158"/>
      <c r="X986" s="1158"/>
      <c r="Y986" s="1158"/>
      <c r="Z986" s="1158"/>
      <c r="AA986" s="1158"/>
    </row>
    <row r="987">
      <c r="A987" s="1158"/>
      <c r="B987" s="1158"/>
      <c r="C987" s="1158"/>
      <c r="D987" s="1158"/>
      <c r="E987" s="1158"/>
      <c r="F987" s="1158"/>
      <c r="G987" s="1158"/>
      <c r="H987" s="1158"/>
      <c r="I987" s="1158"/>
      <c r="J987" s="1158"/>
      <c r="K987" s="1158"/>
      <c r="L987" s="1158"/>
      <c r="M987" s="1158"/>
      <c r="N987" s="1158"/>
      <c r="O987" s="1158"/>
      <c r="P987" s="1158"/>
      <c r="Q987" s="1158"/>
      <c r="R987" s="1158"/>
      <c r="S987" s="1158"/>
      <c r="T987" s="1158"/>
      <c r="U987" s="1158"/>
      <c r="V987" s="1158"/>
      <c r="W987" s="1158"/>
      <c r="X987" s="1158"/>
      <c r="Y987" s="1158"/>
      <c r="Z987" s="1158"/>
      <c r="AA987" s="1158"/>
    </row>
    <row r="988">
      <c r="A988" s="1158"/>
      <c r="B988" s="1158"/>
      <c r="C988" s="1158"/>
      <c r="D988" s="1158"/>
      <c r="E988" s="1158"/>
      <c r="F988" s="1158"/>
      <c r="G988" s="1158"/>
      <c r="H988" s="1158"/>
      <c r="I988" s="1158"/>
      <c r="J988" s="1158"/>
      <c r="K988" s="1158"/>
      <c r="L988" s="1158"/>
      <c r="M988" s="1158"/>
      <c r="N988" s="1158"/>
      <c r="O988" s="1158"/>
      <c r="P988" s="1158"/>
      <c r="Q988" s="1158"/>
      <c r="R988" s="1158"/>
      <c r="S988" s="1158"/>
      <c r="T988" s="1158"/>
      <c r="U988" s="1158"/>
      <c r="V988" s="1158"/>
      <c r="W988" s="1158"/>
      <c r="X988" s="1158"/>
      <c r="Y988" s="1158"/>
      <c r="Z988" s="1158"/>
      <c r="AA988" s="1158"/>
    </row>
    <row r="989">
      <c r="A989" s="1158"/>
      <c r="B989" s="1158"/>
      <c r="C989" s="1158"/>
      <c r="D989" s="1158"/>
      <c r="E989" s="1158"/>
      <c r="F989" s="1158"/>
      <c r="G989" s="1158"/>
      <c r="H989" s="1158"/>
      <c r="I989" s="1158"/>
      <c r="J989" s="1158"/>
      <c r="K989" s="1158"/>
      <c r="L989" s="1158"/>
      <c r="M989" s="1158"/>
      <c r="N989" s="1158"/>
      <c r="O989" s="1158"/>
      <c r="P989" s="1158"/>
      <c r="Q989" s="1158"/>
      <c r="R989" s="1158"/>
      <c r="S989" s="1158"/>
      <c r="T989" s="1158"/>
      <c r="U989" s="1158"/>
      <c r="V989" s="1158"/>
      <c r="W989" s="1158"/>
      <c r="X989" s="1158"/>
      <c r="Y989" s="1158"/>
      <c r="Z989" s="1158"/>
      <c r="AA989" s="1158"/>
    </row>
    <row r="990">
      <c r="A990" s="1158"/>
      <c r="B990" s="1158"/>
      <c r="C990" s="1158"/>
      <c r="D990" s="1158"/>
      <c r="E990" s="1158"/>
      <c r="F990" s="1158"/>
      <c r="G990" s="1158"/>
      <c r="H990" s="1158"/>
      <c r="I990" s="1158"/>
      <c r="J990" s="1158"/>
      <c r="K990" s="1158"/>
      <c r="L990" s="1158"/>
      <c r="M990" s="1158"/>
      <c r="N990" s="1158"/>
      <c r="O990" s="1158"/>
      <c r="P990" s="1158"/>
      <c r="Q990" s="1158"/>
      <c r="R990" s="1158"/>
      <c r="S990" s="1158"/>
      <c r="T990" s="1158"/>
      <c r="U990" s="1158"/>
      <c r="V990" s="1158"/>
      <c r="W990" s="1158"/>
      <c r="X990" s="1158"/>
      <c r="Y990" s="1158"/>
      <c r="Z990" s="1158"/>
      <c r="AA990" s="1158"/>
    </row>
    <row r="991">
      <c r="A991" s="1158"/>
      <c r="B991" s="1158"/>
      <c r="C991" s="1158"/>
      <c r="D991" s="1158"/>
      <c r="E991" s="1158"/>
      <c r="F991" s="1158"/>
      <c r="G991" s="1158"/>
      <c r="H991" s="1158"/>
      <c r="I991" s="1158"/>
      <c r="J991" s="1158"/>
      <c r="K991" s="1158"/>
      <c r="L991" s="1158"/>
      <c r="M991" s="1158"/>
      <c r="N991" s="1158"/>
      <c r="O991" s="1158"/>
      <c r="P991" s="1158"/>
      <c r="Q991" s="1158"/>
      <c r="R991" s="1158"/>
      <c r="S991" s="1158"/>
      <c r="T991" s="1158"/>
      <c r="U991" s="1158"/>
      <c r="V991" s="1158"/>
      <c r="W991" s="1158"/>
      <c r="X991" s="1158"/>
      <c r="Y991" s="1158"/>
      <c r="Z991" s="1158"/>
      <c r="AA991" s="1158"/>
    </row>
    <row r="992">
      <c r="A992" s="1158"/>
      <c r="B992" s="1158"/>
      <c r="C992" s="1158"/>
      <c r="D992" s="1158"/>
      <c r="E992" s="1158"/>
      <c r="F992" s="1158"/>
      <c r="G992" s="1158"/>
      <c r="H992" s="1158"/>
      <c r="I992" s="1158"/>
      <c r="J992" s="1158"/>
      <c r="K992" s="1158"/>
      <c r="L992" s="1158"/>
      <c r="M992" s="1158"/>
      <c r="N992" s="1158"/>
      <c r="O992" s="1158"/>
      <c r="P992" s="1158"/>
      <c r="Q992" s="1158"/>
      <c r="R992" s="1158"/>
      <c r="S992" s="1158"/>
      <c r="T992" s="1158"/>
      <c r="U992" s="1158"/>
      <c r="V992" s="1158"/>
      <c r="W992" s="1158"/>
      <c r="X992" s="1158"/>
      <c r="Y992" s="1158"/>
      <c r="Z992" s="1158"/>
      <c r="AA992" s="1158"/>
    </row>
    <row r="993">
      <c r="A993" s="1158"/>
      <c r="B993" s="1158"/>
      <c r="C993" s="1158"/>
      <c r="D993" s="1158"/>
      <c r="E993" s="1158"/>
      <c r="F993" s="1158"/>
      <c r="G993" s="1158"/>
      <c r="H993" s="1158"/>
      <c r="I993" s="1158"/>
      <c r="J993" s="1158"/>
      <c r="K993" s="1158"/>
      <c r="L993" s="1158"/>
      <c r="M993" s="1158"/>
      <c r="N993" s="1158"/>
      <c r="O993" s="1158"/>
      <c r="P993" s="1158"/>
      <c r="Q993" s="1158"/>
      <c r="R993" s="1158"/>
      <c r="S993" s="1158"/>
      <c r="T993" s="1158"/>
      <c r="U993" s="1158"/>
      <c r="V993" s="1158"/>
      <c r="W993" s="1158"/>
      <c r="X993" s="1158"/>
      <c r="Y993" s="1158"/>
      <c r="Z993" s="1158"/>
      <c r="AA993" s="1158"/>
    </row>
    <row r="994">
      <c r="A994" s="1158"/>
      <c r="B994" s="1158"/>
      <c r="C994" s="1158"/>
      <c r="D994" s="1158"/>
      <c r="E994" s="1158"/>
      <c r="F994" s="1158"/>
      <c r="G994" s="1158"/>
      <c r="H994" s="1158"/>
      <c r="I994" s="1158"/>
      <c r="J994" s="1158"/>
      <c r="K994" s="1158"/>
      <c r="L994" s="1158"/>
      <c r="M994" s="1158"/>
      <c r="N994" s="1158"/>
      <c r="O994" s="1158"/>
      <c r="P994" s="1158"/>
      <c r="Q994" s="1158"/>
      <c r="R994" s="1158"/>
      <c r="S994" s="1158"/>
      <c r="T994" s="1158"/>
      <c r="U994" s="1158"/>
      <c r="V994" s="1158"/>
      <c r="W994" s="1158"/>
      <c r="X994" s="1158"/>
      <c r="Y994" s="1158"/>
      <c r="Z994" s="1158"/>
      <c r="AA994" s="1158"/>
    </row>
    <row r="995">
      <c r="A995" s="1158"/>
      <c r="B995" s="1158"/>
      <c r="C995" s="1158"/>
      <c r="D995" s="1158"/>
      <c r="E995" s="1158"/>
      <c r="F995" s="1158"/>
      <c r="G995" s="1158"/>
      <c r="H995" s="1158"/>
      <c r="I995" s="1158"/>
      <c r="J995" s="1158"/>
      <c r="K995" s="1158"/>
      <c r="L995" s="1158"/>
      <c r="M995" s="1158"/>
      <c r="N995" s="1158"/>
      <c r="O995" s="1158"/>
      <c r="P995" s="1158"/>
      <c r="Q995" s="1158"/>
      <c r="R995" s="1158"/>
      <c r="S995" s="1158"/>
      <c r="T995" s="1158"/>
      <c r="U995" s="1158"/>
      <c r="V995" s="1158"/>
      <c r="W995" s="1158"/>
      <c r="X995" s="1158"/>
      <c r="Y995" s="1158"/>
      <c r="Z995" s="1158"/>
      <c r="AA995" s="1158"/>
    </row>
    <row r="996">
      <c r="A996" s="1158"/>
      <c r="B996" s="1158"/>
      <c r="C996" s="1158"/>
      <c r="D996" s="1158"/>
      <c r="E996" s="1158"/>
      <c r="F996" s="1158"/>
      <c r="G996" s="1158"/>
      <c r="H996" s="1158"/>
      <c r="I996" s="1158"/>
      <c r="J996" s="1158"/>
      <c r="K996" s="1158"/>
      <c r="L996" s="1158"/>
      <c r="M996" s="1158"/>
      <c r="N996" s="1158"/>
      <c r="O996" s="1158"/>
      <c r="P996" s="1158"/>
      <c r="Q996" s="1158"/>
      <c r="R996" s="1158"/>
      <c r="S996" s="1158"/>
      <c r="T996" s="1158"/>
      <c r="U996" s="1158"/>
      <c r="V996" s="1158"/>
      <c r="W996" s="1158"/>
      <c r="X996" s="1158"/>
      <c r="Y996" s="1158"/>
      <c r="Z996" s="1158"/>
      <c r="AA996" s="1158"/>
    </row>
    <row r="997">
      <c r="A997" s="1158"/>
      <c r="B997" s="1158"/>
      <c r="C997" s="1158"/>
      <c r="D997" s="1158"/>
      <c r="E997" s="1158"/>
      <c r="F997" s="1158"/>
      <c r="G997" s="1158"/>
      <c r="H997" s="1158"/>
      <c r="I997" s="1158"/>
      <c r="J997" s="1158"/>
      <c r="K997" s="1158"/>
      <c r="L997" s="1158"/>
      <c r="M997" s="1158"/>
      <c r="N997" s="1158"/>
      <c r="O997" s="1158"/>
      <c r="P997" s="1158"/>
      <c r="Q997" s="1158"/>
      <c r="R997" s="1158"/>
      <c r="S997" s="1158"/>
      <c r="T997" s="1158"/>
      <c r="U997" s="1158"/>
      <c r="V997" s="1158"/>
      <c r="W997" s="1158"/>
      <c r="X997" s="1158"/>
      <c r="Y997" s="1158"/>
      <c r="Z997" s="1158"/>
      <c r="AA997" s="1158"/>
    </row>
    <row r="998">
      <c r="A998" s="1158"/>
      <c r="B998" s="1158"/>
      <c r="C998" s="1158"/>
      <c r="D998" s="1158"/>
      <c r="E998" s="1158"/>
      <c r="F998" s="1158"/>
      <c r="G998" s="1158"/>
      <c r="H998" s="1158"/>
      <c r="I998" s="1158"/>
      <c r="J998" s="1158"/>
      <c r="K998" s="1158"/>
      <c r="L998" s="1158"/>
      <c r="M998" s="1158"/>
      <c r="N998" s="1158"/>
      <c r="O998" s="1158"/>
      <c r="P998" s="1158"/>
      <c r="Q998" s="1158"/>
      <c r="R998" s="1158"/>
      <c r="S998" s="1158"/>
      <c r="T998" s="1158"/>
      <c r="U998" s="1158"/>
      <c r="V998" s="1158"/>
      <c r="W998" s="1158"/>
      <c r="X998" s="1158"/>
      <c r="Y998" s="1158"/>
      <c r="Z998" s="1158"/>
      <c r="AA998" s="1158"/>
    </row>
    <row r="999">
      <c r="A999" s="1158"/>
      <c r="B999" s="1158"/>
      <c r="C999" s="1158"/>
      <c r="D999" s="1158"/>
      <c r="E999" s="1158"/>
      <c r="F999" s="1158"/>
      <c r="G999" s="1158"/>
      <c r="H999" s="1158"/>
      <c r="I999" s="1158"/>
      <c r="J999" s="1158"/>
      <c r="K999" s="1158"/>
      <c r="L999" s="1158"/>
      <c r="M999" s="1158"/>
      <c r="N999" s="1158"/>
      <c r="O999" s="1158"/>
      <c r="P999" s="1158"/>
      <c r="Q999" s="1158"/>
      <c r="R999" s="1158"/>
      <c r="S999" s="1158"/>
      <c r="T999" s="1158"/>
      <c r="U999" s="1158"/>
      <c r="V999" s="1158"/>
      <c r="W999" s="1158"/>
      <c r="X999" s="1158"/>
      <c r="Y999" s="1158"/>
      <c r="Z999" s="1158"/>
      <c r="AA999" s="1158"/>
    </row>
    <row r="1000">
      <c r="A1000" s="1158"/>
      <c r="B1000" s="1158"/>
      <c r="C1000" s="1158"/>
      <c r="D1000" s="1158"/>
      <c r="E1000" s="1158"/>
      <c r="F1000" s="1158"/>
      <c r="G1000" s="1158"/>
      <c r="H1000" s="1158"/>
      <c r="I1000" s="1158"/>
      <c r="J1000" s="1158"/>
      <c r="K1000" s="1158"/>
      <c r="L1000" s="1158"/>
      <c r="M1000" s="1158"/>
      <c r="N1000" s="1158"/>
      <c r="O1000" s="1158"/>
      <c r="P1000" s="1158"/>
      <c r="Q1000" s="1158"/>
      <c r="R1000" s="1158"/>
      <c r="S1000" s="1158"/>
      <c r="T1000" s="1158"/>
      <c r="U1000" s="1158"/>
      <c r="V1000" s="1158"/>
      <c r="W1000" s="1158"/>
      <c r="X1000" s="1158"/>
      <c r="Y1000" s="1158"/>
      <c r="Z1000" s="1158"/>
      <c r="AA1000" s="1158"/>
    </row>
  </sheetData>
  <dataValidations>
    <dataValidation type="custom" allowBlank="1" showDropDown="1" sqref="A2:A101">
      <formula1>AND(ISNUMBER(A2),(NOT(OR(NOT(ISERROR(DATEVALUE(A2))), AND(ISNUMBER(A2), LEFT(CELL("format", A2))="D")))))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5.88"/>
    <col customWidth="1" min="3" max="3" width="15.0"/>
    <col customWidth="1" min="4" max="4" width="20.25"/>
    <col customWidth="1" min="5" max="5" width="66.13"/>
    <col customWidth="1" min="6" max="6" width="78.75"/>
  </cols>
  <sheetData>
    <row r="1">
      <c r="A1" s="1160"/>
      <c r="B1" s="1160" t="s">
        <v>2942</v>
      </c>
      <c r="C1" s="1160" t="s">
        <v>2943</v>
      </c>
      <c r="D1" s="1160" t="s">
        <v>2944</v>
      </c>
      <c r="E1" s="1160" t="s">
        <v>2945</v>
      </c>
      <c r="F1" s="1160" t="s">
        <v>2946</v>
      </c>
      <c r="G1" s="1160" t="s">
        <v>2947</v>
      </c>
      <c r="H1" s="1161"/>
      <c r="I1" s="1161"/>
      <c r="J1" s="1161"/>
      <c r="K1" s="1161"/>
      <c r="L1" s="1161"/>
      <c r="M1" s="1161"/>
      <c r="N1" s="1161"/>
      <c r="O1" s="1161"/>
      <c r="P1" s="1161"/>
      <c r="Q1" s="1161"/>
      <c r="R1" s="1161"/>
      <c r="S1" s="1161"/>
      <c r="T1" s="1161"/>
      <c r="U1" s="1161"/>
      <c r="V1" s="1161"/>
      <c r="W1" s="1161"/>
      <c r="X1" s="1161"/>
      <c r="Y1" s="1161"/>
      <c r="Z1" s="1161"/>
      <c r="AA1" s="1161"/>
    </row>
    <row r="2">
      <c r="A2" s="1162">
        <v>1.0</v>
      </c>
      <c r="B2" s="1162" t="s">
        <v>1903</v>
      </c>
      <c r="C2" s="1162" t="s">
        <v>53</v>
      </c>
      <c r="D2" s="1162" t="s">
        <v>53</v>
      </c>
      <c r="E2" s="1162" t="s">
        <v>2948</v>
      </c>
      <c r="F2" s="1162" t="s">
        <v>2949</v>
      </c>
      <c r="G2" s="1162" t="s">
        <v>2950</v>
      </c>
      <c r="H2" s="1161"/>
      <c r="I2" s="1161"/>
      <c r="J2" s="1161"/>
      <c r="K2" s="1161"/>
      <c r="L2" s="1161"/>
      <c r="M2" s="1161"/>
      <c r="N2" s="1161"/>
      <c r="O2" s="1161"/>
      <c r="P2" s="1161"/>
      <c r="Q2" s="1161"/>
      <c r="R2" s="1161"/>
      <c r="S2" s="1161"/>
      <c r="T2" s="1161"/>
      <c r="U2" s="1161"/>
      <c r="V2" s="1161"/>
      <c r="W2" s="1161"/>
      <c r="X2" s="1161"/>
      <c r="Y2" s="1161"/>
      <c r="Z2" s="1161"/>
      <c r="AA2" s="1161"/>
    </row>
    <row r="3">
      <c r="A3" s="1162">
        <v>2.0</v>
      </c>
      <c r="B3" s="1162" t="s">
        <v>2951</v>
      </c>
      <c r="C3" s="1162" t="s">
        <v>2952</v>
      </c>
      <c r="D3" s="1163" t="s">
        <v>2953</v>
      </c>
      <c r="E3" s="1162" t="s">
        <v>2954</v>
      </c>
      <c r="F3" s="1162" t="s">
        <v>2955</v>
      </c>
      <c r="G3" s="1162" t="s">
        <v>2956</v>
      </c>
      <c r="H3" s="1161"/>
      <c r="I3" s="1161"/>
      <c r="J3" s="1161"/>
      <c r="K3" s="1161"/>
      <c r="L3" s="1161"/>
      <c r="M3" s="1161"/>
      <c r="N3" s="1161"/>
      <c r="O3" s="1161"/>
      <c r="P3" s="1161"/>
      <c r="Q3" s="1161"/>
      <c r="R3" s="1161"/>
      <c r="S3" s="1161"/>
      <c r="T3" s="1161"/>
      <c r="U3" s="1161"/>
      <c r="V3" s="1161"/>
      <c r="W3" s="1161"/>
      <c r="X3" s="1161"/>
      <c r="Y3" s="1161"/>
      <c r="Z3" s="1161"/>
      <c r="AA3" s="1161"/>
    </row>
    <row r="4">
      <c r="A4" s="1162">
        <v>3.0</v>
      </c>
      <c r="B4" s="1162" t="s">
        <v>267</v>
      </c>
      <c r="C4" s="1162" t="s">
        <v>2957</v>
      </c>
      <c r="D4" s="1163" t="s">
        <v>2958</v>
      </c>
      <c r="E4" s="1162" t="s">
        <v>2959</v>
      </c>
      <c r="F4" s="1162" t="s">
        <v>2960</v>
      </c>
      <c r="G4" s="1162" t="s">
        <v>2961</v>
      </c>
      <c r="H4" s="1161"/>
      <c r="I4" s="1161"/>
      <c r="J4" s="1161"/>
      <c r="K4" s="1161"/>
      <c r="L4" s="1161"/>
      <c r="M4" s="1161"/>
      <c r="N4" s="1161"/>
      <c r="O4" s="1161"/>
      <c r="P4" s="1161"/>
      <c r="Q4" s="1161"/>
      <c r="R4" s="1161"/>
      <c r="S4" s="1161"/>
      <c r="T4" s="1161"/>
      <c r="U4" s="1161"/>
      <c r="V4" s="1161"/>
      <c r="W4" s="1161"/>
      <c r="X4" s="1161"/>
      <c r="Y4" s="1161"/>
      <c r="Z4" s="1161"/>
      <c r="AA4" s="1161"/>
    </row>
    <row r="5">
      <c r="A5" s="1162">
        <v>4.0</v>
      </c>
      <c r="B5" s="1162" t="s">
        <v>2962</v>
      </c>
      <c r="C5" s="1162" t="s">
        <v>2963</v>
      </c>
      <c r="D5" s="1164" t="s">
        <v>2964</v>
      </c>
      <c r="E5" s="1165"/>
      <c r="F5" s="1165"/>
      <c r="G5" s="1165"/>
      <c r="H5" s="1161"/>
      <c r="I5" s="1161"/>
      <c r="J5" s="1161"/>
      <c r="K5" s="1161"/>
      <c r="L5" s="1161"/>
      <c r="M5" s="1161"/>
      <c r="N5" s="1161"/>
      <c r="O5" s="1161"/>
      <c r="P5" s="1161"/>
      <c r="Q5" s="1161"/>
      <c r="R5" s="1161"/>
      <c r="S5" s="1161"/>
      <c r="T5" s="1161"/>
      <c r="U5" s="1161"/>
      <c r="V5" s="1161"/>
      <c r="W5" s="1161"/>
      <c r="X5" s="1161"/>
      <c r="Y5" s="1161"/>
      <c r="Z5" s="1161"/>
      <c r="AA5" s="1161"/>
    </row>
    <row r="6">
      <c r="A6" s="1162">
        <v>5.0</v>
      </c>
      <c r="B6" s="1162" t="s">
        <v>2145</v>
      </c>
      <c r="C6" s="1162" t="s">
        <v>2965</v>
      </c>
      <c r="D6" s="1166" t="s">
        <v>2966</v>
      </c>
      <c r="E6" s="1162" t="s">
        <v>2967</v>
      </c>
      <c r="F6" s="1162" t="s">
        <v>2968</v>
      </c>
      <c r="G6" s="1162" t="s">
        <v>2950</v>
      </c>
      <c r="H6" s="1161"/>
      <c r="I6" s="1161"/>
      <c r="J6" s="1161"/>
      <c r="K6" s="1161"/>
      <c r="L6" s="1161"/>
      <c r="M6" s="1161"/>
      <c r="N6" s="1161"/>
      <c r="O6" s="1161"/>
      <c r="P6" s="1161"/>
      <c r="Q6" s="1161"/>
      <c r="R6" s="1161"/>
      <c r="S6" s="1161"/>
      <c r="T6" s="1161"/>
      <c r="U6" s="1161"/>
      <c r="V6" s="1161"/>
      <c r="W6" s="1161"/>
      <c r="X6" s="1161"/>
      <c r="Y6" s="1161"/>
      <c r="Z6" s="1161"/>
      <c r="AA6" s="1161"/>
    </row>
    <row r="7">
      <c r="A7" s="1162">
        <v>6.0</v>
      </c>
      <c r="B7" s="1162" t="s">
        <v>2969</v>
      </c>
      <c r="C7" s="1162" t="s">
        <v>2970</v>
      </c>
      <c r="D7" s="1164" t="s">
        <v>2971</v>
      </c>
      <c r="E7" s="1162" t="s">
        <v>2972</v>
      </c>
      <c r="F7" s="1162" t="s">
        <v>2973</v>
      </c>
      <c r="G7" s="1162" t="s">
        <v>2950</v>
      </c>
      <c r="H7" s="1161"/>
      <c r="I7" s="1161"/>
      <c r="J7" s="1161"/>
      <c r="K7" s="1161"/>
      <c r="L7" s="1161"/>
      <c r="M7" s="1161"/>
      <c r="N7" s="1161"/>
      <c r="O7" s="1161"/>
      <c r="P7" s="1161"/>
      <c r="Q7" s="1161"/>
      <c r="R7" s="1161"/>
      <c r="S7" s="1161"/>
      <c r="T7" s="1161"/>
      <c r="U7" s="1161"/>
      <c r="V7" s="1161"/>
      <c r="W7" s="1161"/>
      <c r="X7" s="1161"/>
      <c r="Y7" s="1161"/>
      <c r="Z7" s="1161"/>
      <c r="AA7" s="1161"/>
    </row>
    <row r="8">
      <c r="A8" s="1162">
        <v>7.0</v>
      </c>
      <c r="B8" s="1162" t="s">
        <v>2154</v>
      </c>
      <c r="C8" s="1162" t="s">
        <v>2974</v>
      </c>
      <c r="D8" s="1164" t="s">
        <v>2975</v>
      </c>
      <c r="E8" s="1162" t="s">
        <v>2976</v>
      </c>
      <c r="F8" s="1162" t="s">
        <v>2977</v>
      </c>
      <c r="G8" s="1165"/>
      <c r="H8" s="1161"/>
      <c r="I8" s="1161"/>
      <c r="J8" s="1161"/>
      <c r="K8" s="1161"/>
      <c r="L8" s="1161"/>
      <c r="M8" s="1161"/>
      <c r="N8" s="1161"/>
      <c r="O8" s="1161"/>
      <c r="P8" s="1161"/>
      <c r="Q8" s="1161"/>
      <c r="R8" s="1161"/>
      <c r="S8" s="1161"/>
      <c r="T8" s="1161"/>
      <c r="U8" s="1161"/>
      <c r="V8" s="1161"/>
      <c r="W8" s="1161"/>
      <c r="X8" s="1161"/>
      <c r="Y8" s="1161"/>
      <c r="Z8" s="1161"/>
      <c r="AA8" s="1161"/>
    </row>
    <row r="9">
      <c r="A9" s="1162">
        <v>8.0</v>
      </c>
      <c r="B9" s="1162" t="s">
        <v>2045</v>
      </c>
      <c r="C9" s="1162" t="s">
        <v>2978</v>
      </c>
      <c r="D9" s="1165"/>
      <c r="E9" s="1162" t="s">
        <v>2979</v>
      </c>
      <c r="F9" s="1162" t="s">
        <v>2980</v>
      </c>
      <c r="G9" s="1162" t="s">
        <v>2961</v>
      </c>
      <c r="H9" s="1161"/>
      <c r="I9" s="1161"/>
      <c r="J9" s="1161"/>
      <c r="K9" s="1161"/>
      <c r="L9" s="1161"/>
      <c r="M9" s="1161"/>
      <c r="N9" s="1161"/>
      <c r="O9" s="1161"/>
      <c r="P9" s="1161"/>
      <c r="Q9" s="1161"/>
      <c r="R9" s="1161"/>
      <c r="S9" s="1161"/>
      <c r="T9" s="1161"/>
      <c r="U9" s="1161"/>
      <c r="V9" s="1161"/>
      <c r="W9" s="1161"/>
      <c r="X9" s="1161"/>
      <c r="Y9" s="1161"/>
      <c r="Z9" s="1161"/>
      <c r="AA9" s="1161"/>
    </row>
    <row r="10">
      <c r="A10" s="1162">
        <v>9.0</v>
      </c>
      <c r="B10" s="1162" t="s">
        <v>2981</v>
      </c>
      <c r="C10" s="1162" t="s">
        <v>2982</v>
      </c>
      <c r="D10" s="1165"/>
      <c r="E10" s="1162" t="s">
        <v>2983</v>
      </c>
      <c r="F10" s="1162" t="s">
        <v>2984</v>
      </c>
      <c r="G10" s="1162" t="s">
        <v>2985</v>
      </c>
      <c r="H10" s="1161"/>
      <c r="I10" s="1161"/>
      <c r="J10" s="1161"/>
      <c r="K10" s="1161"/>
      <c r="L10" s="1161"/>
      <c r="M10" s="1161"/>
      <c r="N10" s="1161"/>
      <c r="O10" s="1161"/>
      <c r="P10" s="1161"/>
      <c r="Q10" s="1161"/>
      <c r="R10" s="1161"/>
      <c r="S10" s="1161"/>
      <c r="T10" s="1161"/>
      <c r="U10" s="1161"/>
      <c r="V10" s="1161"/>
      <c r="W10" s="1161"/>
      <c r="X10" s="1161"/>
      <c r="Y10" s="1161"/>
      <c r="Z10" s="1161"/>
      <c r="AA10" s="1161"/>
    </row>
    <row r="11">
      <c r="A11" s="1162">
        <v>10.0</v>
      </c>
      <c r="B11" s="1162" t="s">
        <v>2161</v>
      </c>
      <c r="C11" s="1162" t="s">
        <v>223</v>
      </c>
      <c r="D11" s="1165"/>
      <c r="E11" s="1162" t="s">
        <v>2986</v>
      </c>
      <c r="F11" s="1165"/>
      <c r="G11" s="1165"/>
      <c r="H11" s="1161"/>
      <c r="I11" s="1161"/>
      <c r="J11" s="1161"/>
      <c r="K11" s="1161"/>
      <c r="L11" s="1161"/>
      <c r="M11" s="1161"/>
      <c r="N11" s="1161"/>
      <c r="O11" s="1161"/>
      <c r="P11" s="1161"/>
      <c r="Q11" s="1161"/>
      <c r="R11" s="1161"/>
      <c r="S11" s="1161"/>
      <c r="T11" s="1161"/>
      <c r="U11" s="1161"/>
      <c r="V11" s="1161"/>
      <c r="W11" s="1161"/>
      <c r="X11" s="1161"/>
      <c r="Y11" s="1161"/>
      <c r="Z11" s="1161"/>
      <c r="AA11" s="1161"/>
    </row>
    <row r="12">
      <c r="A12" s="1162">
        <v>11.0</v>
      </c>
      <c r="B12" s="1162" t="s">
        <v>2159</v>
      </c>
      <c r="C12" s="1162" t="s">
        <v>2987</v>
      </c>
      <c r="D12" s="1164" t="s">
        <v>2988</v>
      </c>
      <c r="E12" s="1162" t="s">
        <v>2989</v>
      </c>
      <c r="F12" s="1162" t="s">
        <v>2990</v>
      </c>
      <c r="G12" s="1162" t="s">
        <v>2950</v>
      </c>
      <c r="H12" s="1161"/>
      <c r="I12" s="1161"/>
      <c r="J12" s="1161"/>
      <c r="K12" s="1161"/>
      <c r="L12" s="1161"/>
      <c r="M12" s="1161"/>
      <c r="N12" s="1161"/>
      <c r="O12" s="1161"/>
      <c r="P12" s="1161"/>
      <c r="Q12" s="1161"/>
      <c r="R12" s="1161"/>
      <c r="S12" s="1161"/>
      <c r="T12" s="1161"/>
      <c r="U12" s="1161"/>
      <c r="V12" s="1161"/>
      <c r="W12" s="1161"/>
      <c r="X12" s="1161"/>
      <c r="Y12" s="1161"/>
      <c r="Z12" s="1161"/>
      <c r="AA12" s="1161"/>
    </row>
    <row r="13">
      <c r="A13" s="1162">
        <v>12.0</v>
      </c>
      <c r="B13" s="1162" t="s">
        <v>2187</v>
      </c>
      <c r="C13" s="1162" t="s">
        <v>2991</v>
      </c>
      <c r="D13" s="1163" t="s">
        <v>2992</v>
      </c>
      <c r="E13" s="1162" t="s">
        <v>2993</v>
      </c>
      <c r="F13" s="1162" t="s">
        <v>2994</v>
      </c>
      <c r="G13" s="1162" t="s">
        <v>2985</v>
      </c>
      <c r="H13" s="1161"/>
      <c r="I13" s="1161"/>
      <c r="J13" s="1161"/>
      <c r="K13" s="1161"/>
      <c r="L13" s="1161"/>
      <c r="M13" s="1161"/>
      <c r="N13" s="1161"/>
      <c r="O13" s="1161"/>
      <c r="P13" s="1161"/>
      <c r="Q13" s="1161"/>
      <c r="R13" s="1161"/>
      <c r="S13" s="1161"/>
      <c r="T13" s="1161"/>
      <c r="U13" s="1161"/>
      <c r="V13" s="1161"/>
      <c r="W13" s="1161"/>
      <c r="X13" s="1161"/>
      <c r="Y13" s="1161"/>
      <c r="Z13" s="1161"/>
      <c r="AA13" s="1161"/>
    </row>
    <row r="14">
      <c r="A14" s="1162">
        <v>13.0</v>
      </c>
      <c r="B14" s="1162" t="s">
        <v>883</v>
      </c>
      <c r="C14" s="1162" t="s">
        <v>2995</v>
      </c>
      <c r="D14" s="1163" t="s">
        <v>2996</v>
      </c>
      <c r="E14" s="1162" t="s">
        <v>2997</v>
      </c>
      <c r="F14" s="1162" t="s">
        <v>2998</v>
      </c>
      <c r="G14" s="1165"/>
      <c r="H14" s="1161"/>
      <c r="I14" s="1161"/>
      <c r="J14" s="1161"/>
      <c r="K14" s="1161"/>
      <c r="L14" s="1161"/>
      <c r="M14" s="1161"/>
      <c r="N14" s="1161"/>
      <c r="O14" s="1161"/>
      <c r="P14" s="1161"/>
      <c r="Q14" s="1161"/>
      <c r="R14" s="1161"/>
      <c r="S14" s="1161"/>
      <c r="T14" s="1161"/>
      <c r="U14" s="1161"/>
      <c r="V14" s="1161"/>
      <c r="W14" s="1161"/>
      <c r="X14" s="1161"/>
      <c r="Y14" s="1161"/>
      <c r="Z14" s="1161"/>
      <c r="AA14" s="1161"/>
    </row>
    <row r="15">
      <c r="A15" s="1162">
        <v>14.0</v>
      </c>
      <c r="B15" s="1162" t="s">
        <v>2163</v>
      </c>
      <c r="C15" s="1162" t="s">
        <v>2999</v>
      </c>
      <c r="D15" s="1164" t="s">
        <v>3000</v>
      </c>
      <c r="E15" s="1162" t="s">
        <v>3001</v>
      </c>
      <c r="F15" s="1162" t="s">
        <v>3002</v>
      </c>
      <c r="G15" s="1165"/>
      <c r="H15" s="1161"/>
      <c r="I15" s="1161"/>
      <c r="J15" s="1161"/>
      <c r="K15" s="1161"/>
      <c r="L15" s="1161"/>
      <c r="M15" s="1161"/>
      <c r="N15" s="1161"/>
      <c r="O15" s="1161"/>
      <c r="P15" s="1161"/>
      <c r="Q15" s="1161"/>
      <c r="R15" s="1161"/>
      <c r="S15" s="1161"/>
      <c r="T15" s="1161"/>
      <c r="U15" s="1161"/>
      <c r="V15" s="1161"/>
      <c r="W15" s="1161"/>
      <c r="X15" s="1161"/>
      <c r="Y15" s="1161"/>
      <c r="Z15" s="1161"/>
      <c r="AA15" s="1161"/>
    </row>
    <row r="16">
      <c r="A16" s="1162">
        <v>15.0</v>
      </c>
      <c r="B16" s="1162" t="s">
        <v>2141</v>
      </c>
      <c r="C16" s="1165"/>
      <c r="D16" s="1165"/>
      <c r="E16" s="1165"/>
      <c r="F16" s="1165"/>
      <c r="G16" s="1165"/>
      <c r="H16" s="1161"/>
      <c r="I16" s="1161"/>
      <c r="J16" s="1161"/>
      <c r="K16" s="1161"/>
      <c r="L16" s="1161"/>
      <c r="M16" s="1161"/>
      <c r="N16" s="1161"/>
      <c r="O16" s="1161"/>
      <c r="P16" s="1161"/>
      <c r="Q16" s="1161"/>
      <c r="R16" s="1161"/>
      <c r="S16" s="1161"/>
      <c r="T16" s="1161"/>
      <c r="U16" s="1161"/>
      <c r="V16" s="1161"/>
      <c r="W16" s="1161"/>
      <c r="X16" s="1161"/>
      <c r="Y16" s="1161"/>
      <c r="Z16" s="1161"/>
      <c r="AA16" s="1161"/>
    </row>
    <row r="17">
      <c r="A17" s="1162">
        <v>16.0</v>
      </c>
      <c r="B17" s="1165"/>
      <c r="C17" s="1165"/>
      <c r="D17" s="1165"/>
      <c r="E17" s="1165"/>
      <c r="F17" s="1165"/>
      <c r="G17" s="1165"/>
      <c r="H17" s="1161"/>
      <c r="I17" s="1161"/>
      <c r="J17" s="1161"/>
      <c r="K17" s="1161"/>
      <c r="L17" s="1161"/>
      <c r="M17" s="1161"/>
      <c r="N17" s="1161"/>
      <c r="O17" s="1161"/>
      <c r="P17" s="1161"/>
      <c r="Q17" s="1161"/>
      <c r="R17" s="1161"/>
      <c r="S17" s="1161"/>
      <c r="T17" s="1161"/>
      <c r="U17" s="1161"/>
      <c r="V17" s="1161"/>
      <c r="W17" s="1161"/>
      <c r="X17" s="1161"/>
      <c r="Y17" s="1161"/>
      <c r="Z17" s="1161"/>
      <c r="AA17" s="1161"/>
    </row>
    <row r="18">
      <c r="A18" s="1162">
        <v>17.0</v>
      </c>
      <c r="B18" s="1165"/>
      <c r="C18" s="1165"/>
      <c r="D18" s="1165"/>
      <c r="E18" s="1165"/>
      <c r="F18" s="1165"/>
      <c r="G18" s="1165"/>
      <c r="H18" s="1161"/>
      <c r="I18" s="1161"/>
      <c r="J18" s="1161"/>
      <c r="K18" s="1161"/>
      <c r="L18" s="1161"/>
      <c r="M18" s="1161"/>
      <c r="N18" s="1161"/>
      <c r="O18" s="1161"/>
      <c r="P18" s="1161"/>
      <c r="Q18" s="1161"/>
      <c r="R18" s="1161"/>
      <c r="S18" s="1161"/>
      <c r="T18" s="1161"/>
      <c r="U18" s="1161"/>
      <c r="V18" s="1161"/>
      <c r="W18" s="1161"/>
      <c r="X18" s="1161"/>
      <c r="Y18" s="1161"/>
      <c r="Z18" s="1161"/>
      <c r="AA18" s="1161"/>
    </row>
    <row r="19">
      <c r="A19" s="1162">
        <v>18.0</v>
      </c>
      <c r="B19" s="1165"/>
      <c r="C19" s="1165"/>
      <c r="D19" s="1165"/>
      <c r="E19" s="1165"/>
      <c r="F19" s="1165"/>
      <c r="G19" s="1165"/>
      <c r="H19" s="1161"/>
      <c r="I19" s="1161"/>
      <c r="J19" s="1161"/>
      <c r="K19" s="1161"/>
      <c r="L19" s="1161"/>
      <c r="M19" s="1161"/>
      <c r="N19" s="1161"/>
      <c r="O19" s="1161"/>
      <c r="P19" s="1161"/>
      <c r="Q19" s="1161"/>
      <c r="R19" s="1161"/>
      <c r="S19" s="1161"/>
      <c r="T19" s="1161"/>
      <c r="U19" s="1161"/>
      <c r="V19" s="1161"/>
      <c r="W19" s="1161"/>
      <c r="X19" s="1161"/>
      <c r="Y19" s="1161"/>
      <c r="Z19" s="1161"/>
      <c r="AA19" s="1161"/>
    </row>
    <row r="20">
      <c r="A20" s="1162">
        <v>19.0</v>
      </c>
      <c r="B20" s="1165"/>
      <c r="C20" s="1165"/>
      <c r="D20" s="1165"/>
      <c r="E20" s="1165"/>
      <c r="F20" s="1165"/>
      <c r="G20" s="1165"/>
      <c r="H20" s="1161"/>
      <c r="I20" s="1161"/>
      <c r="J20" s="1161"/>
      <c r="K20" s="1161"/>
      <c r="L20" s="1161"/>
      <c r="M20" s="1161"/>
      <c r="N20" s="1161"/>
      <c r="O20" s="1161"/>
      <c r="P20" s="1161"/>
      <c r="Q20" s="1161"/>
      <c r="R20" s="1161"/>
      <c r="S20" s="1161"/>
      <c r="T20" s="1161"/>
      <c r="U20" s="1161"/>
      <c r="V20" s="1161"/>
      <c r="W20" s="1161"/>
      <c r="X20" s="1161"/>
      <c r="Y20" s="1161"/>
      <c r="Z20" s="1161"/>
      <c r="AA20" s="1161"/>
    </row>
    <row r="21">
      <c r="A21" s="1162">
        <v>20.0</v>
      </c>
      <c r="B21" s="1165"/>
      <c r="C21" s="1165"/>
      <c r="D21" s="1165"/>
      <c r="E21" s="1165"/>
      <c r="F21" s="1165"/>
      <c r="G21" s="1165"/>
      <c r="H21" s="1161"/>
      <c r="I21" s="1161"/>
      <c r="J21" s="1161"/>
      <c r="K21" s="1161"/>
      <c r="L21" s="1161"/>
      <c r="M21" s="1161"/>
      <c r="N21" s="1161"/>
      <c r="O21" s="1161"/>
      <c r="P21" s="1161"/>
      <c r="Q21" s="1161"/>
      <c r="R21" s="1161"/>
      <c r="S21" s="1161"/>
      <c r="T21" s="1161"/>
      <c r="U21" s="1161"/>
      <c r="V21" s="1161"/>
      <c r="W21" s="1161"/>
      <c r="X21" s="1161"/>
      <c r="Y21" s="1161"/>
      <c r="Z21" s="1161"/>
      <c r="AA21" s="1161"/>
    </row>
    <row r="22">
      <c r="A22" s="1162">
        <v>21.0</v>
      </c>
      <c r="B22" s="1165"/>
      <c r="C22" s="1165"/>
      <c r="D22" s="1165"/>
      <c r="E22" s="1165"/>
      <c r="F22" s="1165"/>
      <c r="G22" s="1165"/>
      <c r="H22" s="1161"/>
      <c r="I22" s="1161"/>
      <c r="J22" s="1161"/>
      <c r="K22" s="1161"/>
      <c r="L22" s="1161"/>
      <c r="M22" s="1161"/>
      <c r="N22" s="1161"/>
      <c r="O22" s="1161"/>
      <c r="P22" s="1161"/>
      <c r="Q22" s="1161"/>
      <c r="R22" s="1161"/>
      <c r="S22" s="1161"/>
      <c r="T22" s="1161"/>
      <c r="U22" s="1161"/>
      <c r="V22" s="1161"/>
      <c r="W22" s="1161"/>
      <c r="X22" s="1161"/>
      <c r="Y22" s="1161"/>
      <c r="Z22" s="1161"/>
      <c r="AA22" s="1161"/>
    </row>
    <row r="23">
      <c r="A23" s="1162">
        <v>22.0</v>
      </c>
      <c r="B23" s="1165"/>
      <c r="C23" s="1165"/>
      <c r="D23" s="1165"/>
      <c r="E23" s="1165"/>
      <c r="F23" s="1165"/>
      <c r="G23" s="1165"/>
      <c r="H23" s="1161"/>
      <c r="I23" s="1161"/>
      <c r="J23" s="1161"/>
      <c r="K23" s="1161"/>
      <c r="L23" s="1161"/>
      <c r="M23" s="1161"/>
      <c r="N23" s="1161"/>
      <c r="O23" s="1161"/>
      <c r="P23" s="1161"/>
      <c r="Q23" s="1161"/>
      <c r="R23" s="1161"/>
      <c r="S23" s="1161"/>
      <c r="T23" s="1161"/>
      <c r="U23" s="1161"/>
      <c r="V23" s="1161"/>
      <c r="W23" s="1161"/>
      <c r="X23" s="1161"/>
      <c r="Y23" s="1161"/>
      <c r="Z23" s="1161"/>
      <c r="AA23" s="1161"/>
    </row>
    <row r="24">
      <c r="A24" s="1162">
        <v>23.0</v>
      </c>
      <c r="B24" s="1165"/>
      <c r="C24" s="1165"/>
      <c r="D24" s="1165"/>
      <c r="E24" s="1165"/>
      <c r="F24" s="1165"/>
      <c r="G24" s="1165"/>
      <c r="H24" s="1161"/>
      <c r="I24" s="1161"/>
      <c r="J24" s="1161"/>
      <c r="K24" s="1161"/>
      <c r="L24" s="1161"/>
      <c r="M24" s="1161"/>
      <c r="N24" s="1161"/>
      <c r="O24" s="1161"/>
      <c r="P24" s="1161"/>
      <c r="Q24" s="1161"/>
      <c r="R24" s="1161"/>
      <c r="S24" s="1161"/>
      <c r="T24" s="1161"/>
      <c r="U24" s="1161"/>
      <c r="V24" s="1161"/>
      <c r="W24" s="1161"/>
      <c r="X24" s="1161"/>
      <c r="Y24" s="1161"/>
      <c r="Z24" s="1161"/>
      <c r="AA24" s="1161"/>
    </row>
    <row r="25">
      <c r="A25" s="1162">
        <v>24.0</v>
      </c>
      <c r="B25" s="1165"/>
      <c r="C25" s="1165"/>
      <c r="D25" s="1165"/>
      <c r="E25" s="1165"/>
      <c r="F25" s="1165"/>
      <c r="G25" s="1165"/>
      <c r="H25" s="1161"/>
      <c r="I25" s="1161"/>
      <c r="J25" s="1161"/>
      <c r="K25" s="1161"/>
      <c r="L25" s="1161"/>
      <c r="M25" s="1161"/>
      <c r="N25" s="1161"/>
      <c r="O25" s="1161"/>
      <c r="P25" s="1161"/>
      <c r="Q25" s="1161"/>
      <c r="R25" s="1161"/>
      <c r="S25" s="1161"/>
      <c r="T25" s="1161"/>
      <c r="U25" s="1161"/>
      <c r="V25" s="1161"/>
      <c r="W25" s="1161"/>
      <c r="X25" s="1161"/>
      <c r="Y25" s="1161"/>
      <c r="Z25" s="1161"/>
      <c r="AA25" s="1161"/>
    </row>
    <row r="26">
      <c r="A26" s="1162">
        <v>25.0</v>
      </c>
      <c r="B26" s="1165"/>
      <c r="C26" s="1165"/>
      <c r="D26" s="1165"/>
      <c r="E26" s="1165"/>
      <c r="F26" s="1165"/>
      <c r="G26" s="1165"/>
      <c r="H26" s="1161"/>
      <c r="I26" s="1161"/>
      <c r="J26" s="1161"/>
      <c r="K26" s="1161"/>
      <c r="L26" s="1161"/>
      <c r="M26" s="1161"/>
      <c r="N26" s="1161"/>
      <c r="O26" s="1161"/>
      <c r="P26" s="1161"/>
      <c r="Q26" s="1161"/>
      <c r="R26" s="1161"/>
      <c r="S26" s="1161"/>
      <c r="T26" s="1161"/>
      <c r="U26" s="1161"/>
      <c r="V26" s="1161"/>
      <c r="W26" s="1161"/>
      <c r="X26" s="1161"/>
      <c r="Y26" s="1161"/>
      <c r="Z26" s="1161"/>
      <c r="AA26" s="1161"/>
    </row>
    <row r="27">
      <c r="A27" s="1162">
        <v>26.0</v>
      </c>
      <c r="B27" s="1165"/>
      <c r="C27" s="1165"/>
      <c r="D27" s="1165"/>
      <c r="E27" s="1165"/>
      <c r="F27" s="1165"/>
      <c r="G27" s="1165"/>
      <c r="H27" s="1161"/>
      <c r="I27" s="1161"/>
      <c r="J27" s="1161"/>
      <c r="K27" s="1161"/>
      <c r="L27" s="1161"/>
      <c r="M27" s="1161"/>
      <c r="N27" s="1161"/>
      <c r="O27" s="1161"/>
      <c r="P27" s="1161"/>
      <c r="Q27" s="1161"/>
      <c r="R27" s="1161"/>
      <c r="S27" s="1161"/>
      <c r="T27" s="1161"/>
      <c r="U27" s="1161"/>
      <c r="V27" s="1161"/>
      <c r="W27" s="1161"/>
      <c r="X27" s="1161"/>
      <c r="Y27" s="1161"/>
      <c r="Z27" s="1161"/>
      <c r="AA27" s="1161"/>
    </row>
    <row r="28">
      <c r="A28" s="1162">
        <v>27.0</v>
      </c>
      <c r="B28" s="1165"/>
      <c r="C28" s="1165"/>
      <c r="D28" s="1165"/>
      <c r="E28" s="1165"/>
      <c r="F28" s="1165"/>
      <c r="G28" s="1165"/>
      <c r="H28" s="1161"/>
      <c r="I28" s="1161"/>
      <c r="J28" s="1161"/>
      <c r="K28" s="1161"/>
      <c r="L28" s="1161"/>
      <c r="M28" s="1161"/>
      <c r="N28" s="1161"/>
      <c r="O28" s="1161"/>
      <c r="P28" s="1161"/>
      <c r="Q28" s="1161"/>
      <c r="R28" s="1161"/>
      <c r="S28" s="1161"/>
      <c r="T28" s="1161"/>
      <c r="U28" s="1161"/>
      <c r="V28" s="1161"/>
      <c r="W28" s="1161"/>
      <c r="X28" s="1161"/>
      <c r="Y28" s="1161"/>
      <c r="Z28" s="1161"/>
      <c r="AA28" s="1161"/>
    </row>
    <row r="29">
      <c r="A29" s="1162">
        <v>28.0</v>
      </c>
      <c r="B29" s="1165"/>
      <c r="C29" s="1165"/>
      <c r="D29" s="1165"/>
      <c r="E29" s="1165"/>
      <c r="F29" s="1165"/>
      <c r="G29" s="1165"/>
      <c r="H29" s="1161"/>
      <c r="I29" s="1161"/>
      <c r="J29" s="1161"/>
      <c r="K29" s="1161"/>
      <c r="L29" s="1161"/>
      <c r="M29" s="1161"/>
      <c r="N29" s="1161"/>
      <c r="O29" s="1161"/>
      <c r="P29" s="1161"/>
      <c r="Q29" s="1161"/>
      <c r="R29" s="1161"/>
      <c r="S29" s="1161"/>
      <c r="T29" s="1161"/>
      <c r="U29" s="1161"/>
      <c r="V29" s="1161"/>
      <c r="W29" s="1161"/>
      <c r="X29" s="1161"/>
      <c r="Y29" s="1161"/>
      <c r="Z29" s="1161"/>
      <c r="AA29" s="1161"/>
    </row>
    <row r="30">
      <c r="A30" s="1162">
        <v>29.0</v>
      </c>
      <c r="B30" s="1165"/>
      <c r="C30" s="1165"/>
      <c r="D30" s="1165"/>
      <c r="E30" s="1165"/>
      <c r="F30" s="1165"/>
      <c r="G30" s="1165"/>
      <c r="H30" s="1161"/>
      <c r="I30" s="1161"/>
      <c r="J30" s="1161"/>
      <c r="K30" s="1161"/>
      <c r="L30" s="1161"/>
      <c r="M30" s="1161"/>
      <c r="N30" s="1161"/>
      <c r="O30" s="1161"/>
      <c r="P30" s="1161"/>
      <c r="Q30" s="1161"/>
      <c r="R30" s="1161"/>
      <c r="S30" s="1161"/>
      <c r="T30" s="1161"/>
      <c r="U30" s="1161"/>
      <c r="V30" s="1161"/>
      <c r="W30" s="1161"/>
      <c r="X30" s="1161"/>
      <c r="Y30" s="1161"/>
      <c r="Z30" s="1161"/>
      <c r="AA30" s="1161"/>
    </row>
    <row r="31">
      <c r="A31" s="1162">
        <v>30.0</v>
      </c>
      <c r="B31" s="1165"/>
      <c r="C31" s="1165"/>
      <c r="D31" s="1165"/>
      <c r="E31" s="1165"/>
      <c r="F31" s="1165"/>
      <c r="G31" s="1165"/>
      <c r="H31" s="1161"/>
      <c r="I31" s="1161"/>
      <c r="J31" s="1161"/>
      <c r="K31" s="1161"/>
      <c r="L31" s="1161"/>
      <c r="M31" s="1161"/>
      <c r="N31" s="1161"/>
      <c r="O31" s="1161"/>
      <c r="P31" s="1161"/>
      <c r="Q31" s="1161"/>
      <c r="R31" s="1161"/>
      <c r="S31" s="1161"/>
      <c r="T31" s="1161"/>
      <c r="U31" s="1161"/>
      <c r="V31" s="1161"/>
      <c r="W31" s="1161"/>
      <c r="X31" s="1161"/>
      <c r="Y31" s="1161"/>
      <c r="Z31" s="1161"/>
      <c r="AA31" s="1161"/>
    </row>
    <row r="32">
      <c r="A32" s="1162">
        <v>31.0</v>
      </c>
      <c r="B32" s="1165"/>
      <c r="C32" s="1165"/>
      <c r="D32" s="1165"/>
      <c r="E32" s="1165"/>
      <c r="F32" s="1165"/>
      <c r="G32" s="1165"/>
      <c r="H32" s="1161"/>
      <c r="I32" s="1161"/>
      <c r="J32" s="1161"/>
      <c r="K32" s="1161"/>
      <c r="L32" s="1161"/>
      <c r="M32" s="1161"/>
      <c r="N32" s="1161"/>
      <c r="O32" s="1161"/>
      <c r="P32" s="1161"/>
      <c r="Q32" s="1161"/>
      <c r="R32" s="1161"/>
      <c r="S32" s="1161"/>
      <c r="T32" s="1161"/>
      <c r="U32" s="1161"/>
      <c r="V32" s="1161"/>
      <c r="W32" s="1161"/>
      <c r="X32" s="1161"/>
      <c r="Y32" s="1161"/>
      <c r="Z32" s="1161"/>
      <c r="AA32" s="1161"/>
    </row>
    <row r="33">
      <c r="A33" s="1162">
        <v>32.0</v>
      </c>
      <c r="B33" s="1165"/>
      <c r="C33" s="1165"/>
      <c r="D33" s="1165"/>
      <c r="E33" s="1165"/>
      <c r="F33" s="1165"/>
      <c r="G33" s="1165"/>
      <c r="H33" s="1161"/>
      <c r="I33" s="1161"/>
      <c r="J33" s="1161"/>
      <c r="K33" s="1161"/>
      <c r="L33" s="1161"/>
      <c r="M33" s="1161"/>
      <c r="N33" s="1161"/>
      <c r="O33" s="1161"/>
      <c r="P33" s="1161"/>
      <c r="Q33" s="1161"/>
      <c r="R33" s="1161"/>
      <c r="S33" s="1161"/>
      <c r="T33" s="1161"/>
      <c r="U33" s="1161"/>
      <c r="V33" s="1161"/>
      <c r="W33" s="1161"/>
      <c r="X33" s="1161"/>
      <c r="Y33" s="1161"/>
      <c r="Z33" s="1161"/>
      <c r="AA33" s="1161"/>
    </row>
    <row r="34">
      <c r="A34" s="1162">
        <v>33.0</v>
      </c>
      <c r="B34" s="1165"/>
      <c r="C34" s="1165"/>
      <c r="D34" s="1165"/>
      <c r="E34" s="1165"/>
      <c r="F34" s="1165"/>
      <c r="G34" s="1165"/>
      <c r="H34" s="1161"/>
      <c r="I34" s="1161"/>
      <c r="J34" s="1161"/>
      <c r="K34" s="1161"/>
      <c r="L34" s="1161"/>
      <c r="M34" s="1161"/>
      <c r="N34" s="1161"/>
      <c r="O34" s="1161"/>
      <c r="P34" s="1161"/>
      <c r="Q34" s="1161"/>
      <c r="R34" s="1161"/>
      <c r="S34" s="1161"/>
      <c r="T34" s="1161"/>
      <c r="U34" s="1161"/>
      <c r="V34" s="1161"/>
      <c r="W34" s="1161"/>
      <c r="X34" s="1161"/>
      <c r="Y34" s="1161"/>
      <c r="Z34" s="1161"/>
      <c r="AA34" s="1161"/>
    </row>
    <row r="35">
      <c r="A35" s="1162">
        <v>34.0</v>
      </c>
      <c r="B35" s="1165"/>
      <c r="C35" s="1165"/>
      <c r="D35" s="1165"/>
      <c r="E35" s="1165"/>
      <c r="F35" s="1165"/>
      <c r="G35" s="1165"/>
      <c r="H35" s="1161"/>
      <c r="I35" s="1161"/>
      <c r="J35" s="1161"/>
      <c r="K35" s="1161"/>
      <c r="L35" s="1161"/>
      <c r="M35" s="1161"/>
      <c r="N35" s="1161"/>
      <c r="O35" s="1161"/>
      <c r="P35" s="1161"/>
      <c r="Q35" s="1161"/>
      <c r="R35" s="1161"/>
      <c r="S35" s="1161"/>
      <c r="T35" s="1161"/>
      <c r="U35" s="1161"/>
      <c r="V35" s="1161"/>
      <c r="W35" s="1161"/>
      <c r="X35" s="1161"/>
      <c r="Y35" s="1161"/>
      <c r="Z35" s="1161"/>
      <c r="AA35" s="1161"/>
    </row>
    <row r="36">
      <c r="A36" s="1162">
        <v>35.0</v>
      </c>
      <c r="B36" s="1165"/>
      <c r="C36" s="1165"/>
      <c r="D36" s="1165"/>
      <c r="E36" s="1165"/>
      <c r="F36" s="1165"/>
      <c r="G36" s="1165"/>
      <c r="H36" s="1161"/>
      <c r="I36" s="1161"/>
      <c r="J36" s="1161"/>
      <c r="K36" s="1161"/>
      <c r="L36" s="1161"/>
      <c r="M36" s="1161"/>
      <c r="N36" s="1161"/>
      <c r="O36" s="1161"/>
      <c r="P36" s="1161"/>
      <c r="Q36" s="1161"/>
      <c r="R36" s="1161"/>
      <c r="S36" s="1161"/>
      <c r="T36" s="1161"/>
      <c r="U36" s="1161"/>
      <c r="V36" s="1161"/>
      <c r="W36" s="1161"/>
      <c r="X36" s="1161"/>
      <c r="Y36" s="1161"/>
      <c r="Z36" s="1161"/>
      <c r="AA36" s="1161"/>
    </row>
    <row r="37">
      <c r="A37" s="1162">
        <v>36.0</v>
      </c>
      <c r="B37" s="1165"/>
      <c r="C37" s="1165"/>
      <c r="D37" s="1165"/>
      <c r="E37" s="1165"/>
      <c r="F37" s="1165"/>
      <c r="G37" s="1165"/>
      <c r="H37" s="1161"/>
      <c r="I37" s="1161"/>
      <c r="J37" s="1161"/>
      <c r="K37" s="1161"/>
      <c r="L37" s="1161"/>
      <c r="M37" s="1161"/>
      <c r="N37" s="1161"/>
      <c r="O37" s="1161"/>
      <c r="P37" s="1161"/>
      <c r="Q37" s="1161"/>
      <c r="R37" s="1161"/>
      <c r="S37" s="1161"/>
      <c r="T37" s="1161"/>
      <c r="U37" s="1161"/>
      <c r="V37" s="1161"/>
      <c r="W37" s="1161"/>
      <c r="X37" s="1161"/>
      <c r="Y37" s="1161"/>
      <c r="Z37" s="1161"/>
      <c r="AA37" s="1161"/>
    </row>
    <row r="38">
      <c r="A38" s="1162">
        <v>37.0</v>
      </c>
      <c r="B38" s="1165"/>
      <c r="C38" s="1165"/>
      <c r="D38" s="1165"/>
      <c r="E38" s="1165"/>
      <c r="F38" s="1165"/>
      <c r="G38" s="1165"/>
      <c r="H38" s="1161"/>
      <c r="I38" s="1161"/>
      <c r="J38" s="1161"/>
      <c r="K38" s="1161"/>
      <c r="L38" s="1161"/>
      <c r="M38" s="1161"/>
      <c r="N38" s="1161"/>
      <c r="O38" s="1161"/>
      <c r="P38" s="1161"/>
      <c r="Q38" s="1161"/>
      <c r="R38" s="1161"/>
      <c r="S38" s="1161"/>
      <c r="T38" s="1161"/>
      <c r="U38" s="1161"/>
      <c r="V38" s="1161"/>
      <c r="W38" s="1161"/>
      <c r="X38" s="1161"/>
      <c r="Y38" s="1161"/>
      <c r="Z38" s="1161"/>
      <c r="AA38" s="1161"/>
    </row>
    <row r="39">
      <c r="A39" s="1162">
        <v>38.0</v>
      </c>
      <c r="B39" s="1165"/>
      <c r="C39" s="1165"/>
      <c r="D39" s="1165"/>
      <c r="E39" s="1165"/>
      <c r="F39" s="1165"/>
      <c r="G39" s="1165"/>
      <c r="H39" s="1161"/>
      <c r="I39" s="1161"/>
      <c r="J39" s="1161"/>
      <c r="K39" s="1161"/>
      <c r="L39" s="1161"/>
      <c r="M39" s="1161"/>
      <c r="N39" s="1161"/>
      <c r="O39" s="1161"/>
      <c r="P39" s="1161"/>
      <c r="Q39" s="1161"/>
      <c r="R39" s="1161"/>
      <c r="S39" s="1161"/>
      <c r="T39" s="1161"/>
      <c r="U39" s="1161"/>
      <c r="V39" s="1161"/>
      <c r="W39" s="1161"/>
      <c r="X39" s="1161"/>
      <c r="Y39" s="1161"/>
      <c r="Z39" s="1161"/>
      <c r="AA39" s="1161"/>
    </row>
    <row r="40">
      <c r="A40" s="1162">
        <v>39.0</v>
      </c>
      <c r="B40" s="1165"/>
      <c r="C40" s="1165"/>
      <c r="D40" s="1165"/>
      <c r="E40" s="1165"/>
      <c r="F40" s="1165"/>
      <c r="G40" s="1165"/>
      <c r="H40" s="1161"/>
      <c r="I40" s="1161"/>
      <c r="J40" s="1161"/>
      <c r="K40" s="1161"/>
      <c r="L40" s="1161"/>
      <c r="M40" s="1161"/>
      <c r="N40" s="1161"/>
      <c r="O40" s="1161"/>
      <c r="P40" s="1161"/>
      <c r="Q40" s="1161"/>
      <c r="R40" s="1161"/>
      <c r="S40" s="1161"/>
      <c r="T40" s="1161"/>
      <c r="U40" s="1161"/>
      <c r="V40" s="1161"/>
      <c r="W40" s="1161"/>
      <c r="X40" s="1161"/>
      <c r="Y40" s="1161"/>
      <c r="Z40" s="1161"/>
      <c r="AA40" s="1161"/>
    </row>
    <row r="41">
      <c r="A41" s="1162">
        <v>40.0</v>
      </c>
      <c r="B41" s="1165"/>
      <c r="C41" s="1165"/>
      <c r="D41" s="1165"/>
      <c r="E41" s="1165"/>
      <c r="F41" s="1165"/>
      <c r="G41" s="1165"/>
      <c r="H41" s="1161"/>
      <c r="I41" s="1161"/>
      <c r="J41" s="1161"/>
      <c r="K41" s="1161"/>
      <c r="L41" s="1161"/>
      <c r="M41" s="1161"/>
      <c r="N41" s="1161"/>
      <c r="O41" s="1161"/>
      <c r="P41" s="1161"/>
      <c r="Q41" s="1161"/>
      <c r="R41" s="1161"/>
      <c r="S41" s="1161"/>
      <c r="T41" s="1161"/>
      <c r="U41" s="1161"/>
      <c r="V41" s="1161"/>
      <c r="W41" s="1161"/>
      <c r="X41" s="1161"/>
      <c r="Y41" s="1161"/>
      <c r="Z41" s="1161"/>
      <c r="AA41" s="1161"/>
    </row>
    <row r="42">
      <c r="A42" s="1162">
        <v>41.0</v>
      </c>
      <c r="B42" s="1165"/>
      <c r="C42" s="1165"/>
      <c r="D42" s="1165"/>
      <c r="E42" s="1165"/>
      <c r="F42" s="1165"/>
      <c r="G42" s="1165"/>
      <c r="H42" s="1161"/>
      <c r="I42" s="1161"/>
      <c r="J42" s="1161"/>
      <c r="K42" s="1161"/>
      <c r="L42" s="1161"/>
      <c r="M42" s="1161"/>
      <c r="N42" s="1161"/>
      <c r="O42" s="1161"/>
      <c r="P42" s="1161"/>
      <c r="Q42" s="1161"/>
      <c r="R42" s="1161"/>
      <c r="S42" s="1161"/>
      <c r="T42" s="1161"/>
      <c r="U42" s="1161"/>
      <c r="V42" s="1161"/>
      <c r="W42" s="1161"/>
      <c r="X42" s="1161"/>
      <c r="Y42" s="1161"/>
      <c r="Z42" s="1161"/>
      <c r="AA42" s="1161"/>
    </row>
    <row r="43">
      <c r="A43" s="1161"/>
      <c r="B43" s="1161"/>
      <c r="C43" s="1161"/>
      <c r="D43" s="1161"/>
      <c r="E43" s="1161"/>
      <c r="F43" s="1161"/>
      <c r="G43" s="1161"/>
      <c r="H43" s="1161"/>
      <c r="I43" s="1161"/>
      <c r="J43" s="1161"/>
      <c r="K43" s="1161"/>
      <c r="L43" s="1161"/>
      <c r="M43" s="1161"/>
      <c r="N43" s="1161"/>
      <c r="O43" s="1161"/>
      <c r="P43" s="1161"/>
      <c r="Q43" s="1161"/>
      <c r="R43" s="1161"/>
      <c r="S43" s="1161"/>
      <c r="T43" s="1161"/>
      <c r="U43" s="1161"/>
      <c r="V43" s="1161"/>
      <c r="W43" s="1161"/>
      <c r="X43" s="1161"/>
      <c r="Y43" s="1161"/>
      <c r="Z43" s="1161"/>
      <c r="AA43" s="1161"/>
    </row>
    <row r="44">
      <c r="A44" s="1161"/>
      <c r="B44" s="1161"/>
      <c r="C44" s="1161"/>
      <c r="D44" s="1161"/>
      <c r="E44" s="1161"/>
      <c r="F44" s="1161"/>
      <c r="G44" s="1161"/>
      <c r="H44" s="1161"/>
      <c r="I44" s="1161"/>
      <c r="J44" s="1161"/>
      <c r="K44" s="1161"/>
      <c r="L44" s="1161"/>
      <c r="M44" s="1161"/>
      <c r="N44" s="1161"/>
      <c r="O44" s="1161"/>
      <c r="P44" s="1161"/>
      <c r="Q44" s="1161"/>
      <c r="R44" s="1161"/>
      <c r="S44" s="1161"/>
      <c r="T44" s="1161"/>
      <c r="U44" s="1161"/>
      <c r="V44" s="1161"/>
      <c r="W44" s="1161"/>
      <c r="X44" s="1161"/>
      <c r="Y44" s="1161"/>
      <c r="Z44" s="1161"/>
      <c r="AA44" s="1161"/>
    </row>
    <row r="45">
      <c r="A45" s="1161"/>
      <c r="B45" s="1161"/>
      <c r="C45" s="1161"/>
      <c r="D45" s="1161"/>
      <c r="E45" s="1161"/>
      <c r="F45" s="1161"/>
      <c r="G45" s="1161"/>
      <c r="H45" s="1161"/>
      <c r="I45" s="1161"/>
      <c r="J45" s="1161"/>
      <c r="K45" s="1161"/>
      <c r="L45" s="1161"/>
      <c r="M45" s="1161"/>
      <c r="N45" s="1161"/>
      <c r="O45" s="1161"/>
      <c r="P45" s="1161"/>
      <c r="Q45" s="1161"/>
      <c r="R45" s="1161"/>
      <c r="S45" s="1161"/>
      <c r="T45" s="1161"/>
      <c r="U45" s="1161"/>
      <c r="V45" s="1161"/>
      <c r="W45" s="1161"/>
      <c r="X45" s="1161"/>
      <c r="Y45" s="1161"/>
      <c r="Z45" s="1161"/>
      <c r="AA45" s="1161"/>
    </row>
    <row r="46">
      <c r="A46" s="1161"/>
      <c r="B46" s="1161"/>
      <c r="C46" s="1161"/>
      <c r="D46" s="1161"/>
      <c r="E46" s="1161"/>
      <c r="F46" s="1161"/>
      <c r="G46" s="1161"/>
      <c r="H46" s="1161"/>
      <c r="I46" s="1161"/>
      <c r="J46" s="1161"/>
      <c r="K46" s="1161"/>
      <c r="L46" s="1161"/>
      <c r="M46" s="1161"/>
      <c r="N46" s="1161"/>
      <c r="O46" s="1161"/>
      <c r="P46" s="1161"/>
      <c r="Q46" s="1161"/>
      <c r="R46" s="1161"/>
      <c r="S46" s="1161"/>
      <c r="T46" s="1161"/>
      <c r="U46" s="1161"/>
      <c r="V46" s="1161"/>
      <c r="W46" s="1161"/>
      <c r="X46" s="1161"/>
      <c r="Y46" s="1161"/>
      <c r="Z46" s="1161"/>
      <c r="AA46" s="1161"/>
    </row>
    <row r="47">
      <c r="A47" s="1161"/>
      <c r="B47" s="1161"/>
      <c r="C47" s="1161"/>
      <c r="D47" s="1161"/>
      <c r="E47" s="1161"/>
      <c r="F47" s="1161"/>
      <c r="G47" s="1161"/>
      <c r="H47" s="1161"/>
      <c r="I47" s="1161"/>
      <c r="J47" s="1161"/>
      <c r="K47" s="1161"/>
      <c r="L47" s="1161"/>
      <c r="M47" s="1161"/>
      <c r="N47" s="1161"/>
      <c r="O47" s="1161"/>
      <c r="P47" s="1161"/>
      <c r="Q47" s="1161"/>
      <c r="R47" s="1161"/>
      <c r="S47" s="1161"/>
      <c r="T47" s="1161"/>
      <c r="U47" s="1161"/>
      <c r="V47" s="1161"/>
      <c r="W47" s="1161"/>
      <c r="X47" s="1161"/>
      <c r="Y47" s="1161"/>
      <c r="Z47" s="1161"/>
      <c r="AA47" s="1161"/>
    </row>
    <row r="48">
      <c r="A48" s="1161"/>
      <c r="B48" s="1161"/>
      <c r="C48" s="1161"/>
      <c r="D48" s="1161"/>
      <c r="E48" s="1161"/>
      <c r="F48" s="1161"/>
      <c r="G48" s="1161"/>
      <c r="H48" s="1161"/>
      <c r="I48" s="1161"/>
      <c r="J48" s="1161"/>
      <c r="K48" s="1161"/>
      <c r="L48" s="1161"/>
      <c r="M48" s="1161"/>
      <c r="N48" s="1161"/>
      <c r="O48" s="1161"/>
      <c r="P48" s="1161"/>
      <c r="Q48" s="1161"/>
      <c r="R48" s="1161"/>
      <c r="S48" s="1161"/>
      <c r="T48" s="1161"/>
      <c r="U48" s="1161"/>
      <c r="V48" s="1161"/>
      <c r="W48" s="1161"/>
      <c r="X48" s="1161"/>
      <c r="Y48" s="1161"/>
      <c r="Z48" s="1161"/>
      <c r="AA48" s="1161"/>
    </row>
    <row r="49">
      <c r="A49" s="1161"/>
      <c r="B49" s="1161"/>
      <c r="C49" s="1161"/>
      <c r="D49" s="1161"/>
      <c r="E49" s="1161"/>
      <c r="F49" s="1161"/>
      <c r="G49" s="1161"/>
      <c r="H49" s="1161"/>
      <c r="I49" s="1161"/>
      <c r="J49" s="1161"/>
      <c r="K49" s="1161"/>
      <c r="L49" s="1161"/>
      <c r="M49" s="1161"/>
      <c r="N49" s="1161"/>
      <c r="O49" s="1161"/>
      <c r="P49" s="1161"/>
      <c r="Q49" s="1161"/>
      <c r="R49" s="1161"/>
      <c r="S49" s="1161"/>
      <c r="T49" s="1161"/>
      <c r="U49" s="1161"/>
      <c r="V49" s="1161"/>
      <c r="W49" s="1161"/>
      <c r="X49" s="1161"/>
      <c r="Y49" s="1161"/>
      <c r="Z49" s="1161"/>
      <c r="AA49" s="1161"/>
    </row>
    <row r="50">
      <c r="A50" s="1161"/>
      <c r="B50" s="1161"/>
      <c r="C50" s="1161"/>
      <c r="D50" s="1161"/>
      <c r="E50" s="1161"/>
      <c r="F50" s="1161"/>
      <c r="G50" s="1161"/>
      <c r="H50" s="1161"/>
      <c r="I50" s="1161"/>
      <c r="J50" s="1161"/>
      <c r="K50" s="1161"/>
      <c r="L50" s="1161"/>
      <c r="M50" s="1161"/>
      <c r="N50" s="1161"/>
      <c r="O50" s="1161"/>
      <c r="P50" s="1161"/>
      <c r="Q50" s="1161"/>
      <c r="R50" s="1161"/>
      <c r="S50" s="1161"/>
      <c r="T50" s="1161"/>
      <c r="U50" s="1161"/>
      <c r="V50" s="1161"/>
      <c r="W50" s="1161"/>
      <c r="X50" s="1161"/>
      <c r="Y50" s="1161"/>
      <c r="Z50" s="1161"/>
      <c r="AA50" s="1161"/>
    </row>
    <row r="51">
      <c r="A51" s="1161"/>
      <c r="B51" s="1161"/>
      <c r="C51" s="1161"/>
      <c r="D51" s="1161"/>
      <c r="E51" s="1161"/>
      <c r="F51" s="1161"/>
      <c r="G51" s="1161"/>
      <c r="H51" s="1161"/>
      <c r="I51" s="1161"/>
      <c r="J51" s="1161"/>
      <c r="K51" s="1161"/>
      <c r="L51" s="1161"/>
      <c r="M51" s="1161"/>
      <c r="N51" s="1161"/>
      <c r="O51" s="1161"/>
      <c r="P51" s="1161"/>
      <c r="Q51" s="1161"/>
      <c r="R51" s="1161"/>
      <c r="S51" s="1161"/>
      <c r="T51" s="1161"/>
      <c r="U51" s="1161"/>
      <c r="V51" s="1161"/>
      <c r="W51" s="1161"/>
      <c r="X51" s="1161"/>
      <c r="Y51" s="1161"/>
      <c r="Z51" s="1161"/>
      <c r="AA51" s="1161"/>
    </row>
    <row r="52">
      <c r="A52" s="1161"/>
      <c r="B52" s="1161"/>
      <c r="C52" s="1161"/>
      <c r="D52" s="1161"/>
      <c r="E52" s="1161"/>
      <c r="F52" s="1161"/>
      <c r="G52" s="1161"/>
      <c r="H52" s="1161"/>
      <c r="I52" s="1161"/>
      <c r="J52" s="1161"/>
      <c r="K52" s="1161"/>
      <c r="L52" s="1161"/>
      <c r="M52" s="1161"/>
      <c r="N52" s="1161"/>
      <c r="O52" s="1161"/>
      <c r="P52" s="1161"/>
      <c r="Q52" s="1161"/>
      <c r="R52" s="1161"/>
      <c r="S52" s="1161"/>
      <c r="T52" s="1161"/>
      <c r="U52" s="1161"/>
      <c r="V52" s="1161"/>
      <c r="W52" s="1161"/>
      <c r="X52" s="1161"/>
      <c r="Y52" s="1161"/>
      <c r="Z52" s="1161"/>
      <c r="AA52" s="1161"/>
    </row>
    <row r="53">
      <c r="A53" s="1161"/>
      <c r="B53" s="1161"/>
      <c r="C53" s="1161"/>
      <c r="D53" s="1161"/>
      <c r="E53" s="1161"/>
      <c r="F53" s="1161"/>
      <c r="G53" s="1161"/>
      <c r="H53" s="1161"/>
      <c r="I53" s="1161"/>
      <c r="J53" s="1161"/>
      <c r="K53" s="1161"/>
      <c r="L53" s="1161"/>
      <c r="M53" s="1161"/>
      <c r="N53" s="1161"/>
      <c r="O53" s="1161"/>
      <c r="P53" s="1161"/>
      <c r="Q53" s="1161"/>
      <c r="R53" s="1161"/>
      <c r="S53" s="1161"/>
      <c r="T53" s="1161"/>
      <c r="U53" s="1161"/>
      <c r="V53" s="1161"/>
      <c r="W53" s="1161"/>
      <c r="X53" s="1161"/>
      <c r="Y53" s="1161"/>
      <c r="Z53" s="1161"/>
      <c r="AA53" s="1161"/>
    </row>
    <row r="54">
      <c r="A54" s="1161"/>
      <c r="B54" s="1161"/>
      <c r="C54" s="1161"/>
      <c r="D54" s="1161"/>
      <c r="E54" s="1161"/>
      <c r="F54" s="1161"/>
      <c r="G54" s="1161"/>
      <c r="H54" s="1161"/>
      <c r="I54" s="1161"/>
      <c r="J54" s="1161"/>
      <c r="K54" s="1161"/>
      <c r="L54" s="1161"/>
      <c r="M54" s="1161"/>
      <c r="N54" s="1161"/>
      <c r="O54" s="1161"/>
      <c r="P54" s="1161"/>
      <c r="Q54" s="1161"/>
      <c r="R54" s="1161"/>
      <c r="S54" s="1161"/>
      <c r="T54" s="1161"/>
      <c r="U54" s="1161"/>
      <c r="V54" s="1161"/>
      <c r="W54" s="1161"/>
      <c r="X54" s="1161"/>
      <c r="Y54" s="1161"/>
      <c r="Z54" s="1161"/>
      <c r="AA54" s="1161"/>
    </row>
    <row r="55">
      <c r="A55" s="1161"/>
      <c r="B55" s="1161"/>
      <c r="C55" s="1161"/>
      <c r="D55" s="1161"/>
      <c r="E55" s="1161"/>
      <c r="F55" s="1161"/>
      <c r="G55" s="1161"/>
      <c r="H55" s="1161"/>
      <c r="I55" s="1161"/>
      <c r="J55" s="1161"/>
      <c r="K55" s="1161"/>
      <c r="L55" s="1161"/>
      <c r="M55" s="1161"/>
      <c r="N55" s="1161"/>
      <c r="O55" s="1161"/>
      <c r="P55" s="1161"/>
      <c r="Q55" s="1161"/>
      <c r="R55" s="1161"/>
      <c r="S55" s="1161"/>
      <c r="T55" s="1161"/>
      <c r="U55" s="1161"/>
      <c r="V55" s="1161"/>
      <c r="W55" s="1161"/>
      <c r="X55" s="1161"/>
      <c r="Y55" s="1161"/>
      <c r="Z55" s="1161"/>
      <c r="AA55" s="1161"/>
    </row>
    <row r="56">
      <c r="A56" s="1161"/>
      <c r="B56" s="1161"/>
      <c r="C56" s="1161"/>
      <c r="D56" s="1161"/>
      <c r="E56" s="1161"/>
      <c r="F56" s="1161"/>
      <c r="G56" s="1161"/>
      <c r="H56" s="1161"/>
      <c r="I56" s="1161"/>
      <c r="J56" s="1161"/>
      <c r="K56" s="1161"/>
      <c r="L56" s="1161"/>
      <c r="M56" s="1161"/>
      <c r="N56" s="1161"/>
      <c r="O56" s="1161"/>
      <c r="P56" s="1161"/>
      <c r="Q56" s="1161"/>
      <c r="R56" s="1161"/>
      <c r="S56" s="1161"/>
      <c r="T56" s="1161"/>
      <c r="U56" s="1161"/>
      <c r="V56" s="1161"/>
      <c r="W56" s="1161"/>
      <c r="X56" s="1161"/>
      <c r="Y56" s="1161"/>
      <c r="Z56" s="1161"/>
      <c r="AA56" s="1161"/>
    </row>
    <row r="57">
      <c r="A57" s="1161"/>
      <c r="B57" s="1161"/>
      <c r="C57" s="1161"/>
      <c r="D57" s="1161"/>
      <c r="E57" s="1161"/>
      <c r="F57" s="1161"/>
      <c r="G57" s="1161"/>
      <c r="H57" s="1161"/>
      <c r="I57" s="1161"/>
      <c r="J57" s="1161"/>
      <c r="K57" s="1161"/>
      <c r="L57" s="1161"/>
      <c r="M57" s="1161"/>
      <c r="N57" s="1161"/>
      <c r="O57" s="1161"/>
      <c r="P57" s="1161"/>
      <c r="Q57" s="1161"/>
      <c r="R57" s="1161"/>
      <c r="S57" s="1161"/>
      <c r="T57" s="1161"/>
      <c r="U57" s="1161"/>
      <c r="V57" s="1161"/>
      <c r="W57" s="1161"/>
      <c r="X57" s="1161"/>
      <c r="Y57" s="1161"/>
      <c r="Z57" s="1161"/>
      <c r="AA57" s="1161"/>
    </row>
    <row r="58">
      <c r="A58" s="1161"/>
      <c r="B58" s="1161"/>
      <c r="C58" s="1161"/>
      <c r="D58" s="1161"/>
      <c r="E58" s="1161"/>
      <c r="F58" s="1161"/>
      <c r="G58" s="1161"/>
      <c r="H58" s="1161"/>
      <c r="I58" s="1161"/>
      <c r="J58" s="1161"/>
      <c r="K58" s="1161"/>
      <c r="L58" s="1161"/>
      <c r="M58" s="1161"/>
      <c r="N58" s="1161"/>
      <c r="O58" s="1161"/>
      <c r="P58" s="1161"/>
      <c r="Q58" s="1161"/>
      <c r="R58" s="1161"/>
      <c r="S58" s="1161"/>
      <c r="T58" s="1161"/>
      <c r="U58" s="1161"/>
      <c r="V58" s="1161"/>
      <c r="W58" s="1161"/>
      <c r="X58" s="1161"/>
      <c r="Y58" s="1161"/>
      <c r="Z58" s="1161"/>
      <c r="AA58" s="1161"/>
    </row>
    <row r="59">
      <c r="A59" s="1161"/>
      <c r="B59" s="1161"/>
      <c r="C59" s="1161"/>
      <c r="D59" s="1161"/>
      <c r="E59" s="1161"/>
      <c r="F59" s="1161"/>
      <c r="G59" s="1161"/>
      <c r="H59" s="1161"/>
      <c r="I59" s="1161"/>
      <c r="J59" s="1161"/>
      <c r="K59" s="1161"/>
      <c r="L59" s="1161"/>
      <c r="M59" s="1161"/>
      <c r="N59" s="1161"/>
      <c r="O59" s="1161"/>
      <c r="P59" s="1161"/>
      <c r="Q59" s="1161"/>
      <c r="R59" s="1161"/>
      <c r="S59" s="1161"/>
      <c r="T59" s="1161"/>
      <c r="U59" s="1161"/>
      <c r="V59" s="1161"/>
      <c r="W59" s="1161"/>
      <c r="X59" s="1161"/>
      <c r="Y59" s="1161"/>
      <c r="Z59" s="1161"/>
      <c r="AA59" s="1161"/>
    </row>
    <row r="60">
      <c r="A60" s="1161"/>
      <c r="B60" s="1161"/>
      <c r="C60" s="1161"/>
      <c r="D60" s="1161"/>
      <c r="E60" s="1161"/>
      <c r="F60" s="1161"/>
      <c r="G60" s="1161"/>
      <c r="H60" s="1161"/>
      <c r="I60" s="1161"/>
      <c r="J60" s="1161"/>
      <c r="K60" s="1161"/>
      <c r="L60" s="1161"/>
      <c r="M60" s="1161"/>
      <c r="N60" s="1161"/>
      <c r="O60" s="1161"/>
      <c r="P60" s="1161"/>
      <c r="Q60" s="1161"/>
      <c r="R60" s="1161"/>
      <c r="S60" s="1161"/>
      <c r="T60" s="1161"/>
      <c r="U60" s="1161"/>
      <c r="V60" s="1161"/>
      <c r="W60" s="1161"/>
      <c r="X60" s="1161"/>
      <c r="Y60" s="1161"/>
      <c r="Z60" s="1161"/>
      <c r="AA60" s="1161"/>
    </row>
    <row r="61">
      <c r="A61" s="1161"/>
      <c r="B61" s="1161"/>
      <c r="C61" s="1161"/>
      <c r="D61" s="1161"/>
      <c r="E61" s="1161"/>
      <c r="F61" s="1161"/>
      <c r="G61" s="1161"/>
      <c r="H61" s="1161"/>
      <c r="I61" s="1161"/>
      <c r="J61" s="1161"/>
      <c r="K61" s="1161"/>
      <c r="L61" s="1161"/>
      <c r="M61" s="1161"/>
      <c r="N61" s="1161"/>
      <c r="O61" s="1161"/>
      <c r="P61" s="1161"/>
      <c r="Q61" s="1161"/>
      <c r="R61" s="1161"/>
      <c r="S61" s="1161"/>
      <c r="T61" s="1161"/>
      <c r="U61" s="1161"/>
      <c r="V61" s="1161"/>
      <c r="W61" s="1161"/>
      <c r="X61" s="1161"/>
      <c r="Y61" s="1161"/>
      <c r="Z61" s="1161"/>
      <c r="AA61" s="1161"/>
    </row>
    <row r="62">
      <c r="A62" s="1161"/>
      <c r="B62" s="1161"/>
      <c r="C62" s="1161"/>
      <c r="D62" s="1161"/>
      <c r="E62" s="1161"/>
      <c r="F62" s="1161"/>
      <c r="G62" s="1161"/>
      <c r="H62" s="1161"/>
      <c r="I62" s="1161"/>
      <c r="J62" s="1161"/>
      <c r="K62" s="1161"/>
      <c r="L62" s="1161"/>
      <c r="M62" s="1161"/>
      <c r="N62" s="1161"/>
      <c r="O62" s="1161"/>
      <c r="P62" s="1161"/>
      <c r="Q62" s="1161"/>
      <c r="R62" s="1161"/>
      <c r="S62" s="1161"/>
      <c r="T62" s="1161"/>
      <c r="U62" s="1161"/>
      <c r="V62" s="1161"/>
      <c r="W62" s="1161"/>
      <c r="X62" s="1161"/>
      <c r="Y62" s="1161"/>
      <c r="Z62" s="1161"/>
      <c r="AA62" s="1161"/>
    </row>
    <row r="63">
      <c r="A63" s="1161"/>
      <c r="B63" s="1161"/>
      <c r="C63" s="1161"/>
      <c r="D63" s="1161"/>
      <c r="E63" s="1161"/>
      <c r="F63" s="1161"/>
      <c r="G63" s="1161"/>
      <c r="H63" s="1161"/>
      <c r="I63" s="1161"/>
      <c r="J63" s="1161"/>
      <c r="K63" s="1161"/>
      <c r="L63" s="1161"/>
      <c r="M63" s="1161"/>
      <c r="N63" s="1161"/>
      <c r="O63" s="1161"/>
      <c r="P63" s="1161"/>
      <c r="Q63" s="1161"/>
      <c r="R63" s="1161"/>
      <c r="S63" s="1161"/>
      <c r="T63" s="1161"/>
      <c r="U63" s="1161"/>
      <c r="V63" s="1161"/>
      <c r="W63" s="1161"/>
      <c r="X63" s="1161"/>
      <c r="Y63" s="1161"/>
      <c r="Z63" s="1161"/>
      <c r="AA63" s="1161"/>
    </row>
    <row r="64">
      <c r="A64" s="1161"/>
      <c r="B64" s="1161"/>
      <c r="C64" s="1161"/>
      <c r="D64" s="1161"/>
      <c r="E64" s="1161"/>
      <c r="F64" s="1161"/>
      <c r="G64" s="1161"/>
      <c r="H64" s="1161"/>
      <c r="I64" s="1161"/>
      <c r="J64" s="1161"/>
      <c r="K64" s="1161"/>
      <c r="L64" s="1161"/>
      <c r="M64" s="1161"/>
      <c r="N64" s="1161"/>
      <c r="O64" s="1161"/>
      <c r="P64" s="1161"/>
      <c r="Q64" s="1161"/>
      <c r="R64" s="1161"/>
      <c r="S64" s="1161"/>
      <c r="T64" s="1161"/>
      <c r="U64" s="1161"/>
      <c r="V64" s="1161"/>
      <c r="W64" s="1161"/>
      <c r="X64" s="1161"/>
      <c r="Y64" s="1161"/>
      <c r="Z64" s="1161"/>
      <c r="AA64" s="1161"/>
    </row>
    <row r="65">
      <c r="A65" s="1161"/>
      <c r="B65" s="1161"/>
      <c r="C65" s="1161"/>
      <c r="D65" s="1161"/>
      <c r="E65" s="1161"/>
      <c r="F65" s="1161"/>
      <c r="G65" s="1161"/>
      <c r="H65" s="1161"/>
      <c r="I65" s="1161"/>
      <c r="J65" s="1161"/>
      <c r="K65" s="1161"/>
      <c r="L65" s="1161"/>
      <c r="M65" s="1161"/>
      <c r="N65" s="1161"/>
      <c r="O65" s="1161"/>
      <c r="P65" s="1161"/>
      <c r="Q65" s="1161"/>
      <c r="R65" s="1161"/>
      <c r="S65" s="1161"/>
      <c r="T65" s="1161"/>
      <c r="U65" s="1161"/>
      <c r="V65" s="1161"/>
      <c r="W65" s="1161"/>
      <c r="X65" s="1161"/>
      <c r="Y65" s="1161"/>
      <c r="Z65" s="1161"/>
      <c r="AA65" s="1161"/>
    </row>
    <row r="66">
      <c r="A66" s="1161"/>
      <c r="B66" s="1161"/>
      <c r="C66" s="1161"/>
      <c r="D66" s="1161"/>
      <c r="E66" s="1161"/>
      <c r="F66" s="1161"/>
      <c r="G66" s="1161"/>
      <c r="H66" s="1161"/>
      <c r="I66" s="1161"/>
      <c r="J66" s="1161"/>
      <c r="K66" s="1161"/>
      <c r="L66" s="1161"/>
      <c r="M66" s="1161"/>
      <c r="N66" s="1161"/>
      <c r="O66" s="1161"/>
      <c r="P66" s="1161"/>
      <c r="Q66" s="1161"/>
      <c r="R66" s="1161"/>
      <c r="S66" s="1161"/>
      <c r="T66" s="1161"/>
      <c r="U66" s="1161"/>
      <c r="V66" s="1161"/>
      <c r="W66" s="1161"/>
      <c r="X66" s="1161"/>
      <c r="Y66" s="1161"/>
      <c r="Z66" s="1161"/>
      <c r="AA66" s="1161"/>
    </row>
    <row r="67">
      <c r="A67" s="1161"/>
      <c r="B67" s="1161"/>
      <c r="C67" s="1161"/>
      <c r="D67" s="1161"/>
      <c r="E67" s="1161"/>
      <c r="F67" s="1161"/>
      <c r="G67" s="1161"/>
      <c r="H67" s="1161"/>
      <c r="I67" s="1161"/>
      <c r="J67" s="1161"/>
      <c r="K67" s="1161"/>
      <c r="L67" s="1161"/>
      <c r="M67" s="1161"/>
      <c r="N67" s="1161"/>
      <c r="O67" s="1161"/>
      <c r="P67" s="1161"/>
      <c r="Q67" s="1161"/>
      <c r="R67" s="1161"/>
      <c r="S67" s="1161"/>
      <c r="T67" s="1161"/>
      <c r="U67" s="1161"/>
      <c r="V67" s="1161"/>
      <c r="W67" s="1161"/>
      <c r="X67" s="1161"/>
      <c r="Y67" s="1161"/>
      <c r="Z67" s="1161"/>
      <c r="AA67" s="1161"/>
    </row>
    <row r="68">
      <c r="A68" s="1161"/>
      <c r="B68" s="1161"/>
      <c r="C68" s="1161"/>
      <c r="D68" s="1161"/>
      <c r="E68" s="1161"/>
      <c r="F68" s="1161"/>
      <c r="G68" s="1161"/>
      <c r="H68" s="1161"/>
      <c r="I68" s="1161"/>
      <c r="J68" s="1161"/>
      <c r="K68" s="1161"/>
      <c r="L68" s="1161"/>
      <c r="M68" s="1161"/>
      <c r="N68" s="1161"/>
      <c r="O68" s="1161"/>
      <c r="P68" s="1161"/>
      <c r="Q68" s="1161"/>
      <c r="R68" s="1161"/>
      <c r="S68" s="1161"/>
      <c r="T68" s="1161"/>
      <c r="U68" s="1161"/>
      <c r="V68" s="1161"/>
      <c r="W68" s="1161"/>
      <c r="X68" s="1161"/>
      <c r="Y68" s="1161"/>
      <c r="Z68" s="1161"/>
      <c r="AA68" s="1161"/>
    </row>
    <row r="69">
      <c r="A69" s="1161"/>
      <c r="B69" s="1161"/>
      <c r="C69" s="1161"/>
      <c r="D69" s="1161"/>
      <c r="E69" s="1161"/>
      <c r="F69" s="1161"/>
      <c r="G69" s="1161"/>
      <c r="H69" s="1161"/>
      <c r="I69" s="1161"/>
      <c r="J69" s="1161"/>
      <c r="K69" s="1161"/>
      <c r="L69" s="1161"/>
      <c r="M69" s="1161"/>
      <c r="N69" s="1161"/>
      <c r="O69" s="1161"/>
      <c r="P69" s="1161"/>
      <c r="Q69" s="1161"/>
      <c r="R69" s="1161"/>
      <c r="S69" s="1161"/>
      <c r="T69" s="1161"/>
      <c r="U69" s="1161"/>
      <c r="V69" s="1161"/>
      <c r="W69" s="1161"/>
      <c r="X69" s="1161"/>
      <c r="Y69" s="1161"/>
      <c r="Z69" s="1161"/>
      <c r="AA69" s="1161"/>
    </row>
    <row r="70">
      <c r="A70" s="1161"/>
      <c r="B70" s="1161"/>
      <c r="C70" s="1161"/>
      <c r="D70" s="1161"/>
      <c r="E70" s="1161"/>
      <c r="F70" s="1161"/>
      <c r="G70" s="1161"/>
      <c r="H70" s="1161"/>
      <c r="I70" s="1161"/>
      <c r="J70" s="1161"/>
      <c r="K70" s="1161"/>
      <c r="L70" s="1161"/>
      <c r="M70" s="1161"/>
      <c r="N70" s="1161"/>
      <c r="O70" s="1161"/>
      <c r="P70" s="1161"/>
      <c r="Q70" s="1161"/>
      <c r="R70" s="1161"/>
      <c r="S70" s="1161"/>
      <c r="T70" s="1161"/>
      <c r="U70" s="1161"/>
      <c r="V70" s="1161"/>
      <c r="W70" s="1161"/>
      <c r="X70" s="1161"/>
      <c r="Y70" s="1161"/>
      <c r="Z70" s="1161"/>
      <c r="AA70" s="1161"/>
    </row>
    <row r="71">
      <c r="A71" s="1161"/>
      <c r="B71" s="1161"/>
      <c r="C71" s="1161"/>
      <c r="D71" s="1161"/>
      <c r="E71" s="1161"/>
      <c r="F71" s="1161"/>
      <c r="G71" s="1161"/>
      <c r="H71" s="1161"/>
      <c r="I71" s="1161"/>
      <c r="J71" s="1161"/>
      <c r="K71" s="1161"/>
      <c r="L71" s="1161"/>
      <c r="M71" s="1161"/>
      <c r="N71" s="1161"/>
      <c r="O71" s="1161"/>
      <c r="P71" s="1161"/>
      <c r="Q71" s="1161"/>
      <c r="R71" s="1161"/>
      <c r="S71" s="1161"/>
      <c r="T71" s="1161"/>
      <c r="U71" s="1161"/>
      <c r="V71" s="1161"/>
      <c r="W71" s="1161"/>
      <c r="X71" s="1161"/>
      <c r="Y71" s="1161"/>
      <c r="Z71" s="1161"/>
      <c r="AA71" s="1161"/>
    </row>
    <row r="72">
      <c r="A72" s="1161"/>
      <c r="B72" s="1161"/>
      <c r="C72" s="1161"/>
      <c r="D72" s="1161"/>
      <c r="E72" s="1161"/>
      <c r="F72" s="1161"/>
      <c r="G72" s="1161"/>
      <c r="H72" s="1161"/>
      <c r="I72" s="1161"/>
      <c r="J72" s="1161"/>
      <c r="K72" s="1161"/>
      <c r="L72" s="1161"/>
      <c r="M72" s="1161"/>
      <c r="N72" s="1161"/>
      <c r="O72" s="1161"/>
      <c r="P72" s="1161"/>
      <c r="Q72" s="1161"/>
      <c r="R72" s="1161"/>
      <c r="S72" s="1161"/>
      <c r="T72" s="1161"/>
      <c r="U72" s="1161"/>
      <c r="V72" s="1161"/>
      <c r="W72" s="1161"/>
      <c r="X72" s="1161"/>
      <c r="Y72" s="1161"/>
      <c r="Z72" s="1161"/>
      <c r="AA72" s="1161"/>
    </row>
    <row r="73">
      <c r="A73" s="1161"/>
      <c r="B73" s="1161"/>
      <c r="C73" s="1161"/>
      <c r="D73" s="1161"/>
      <c r="E73" s="1161"/>
      <c r="F73" s="1161"/>
      <c r="G73" s="1161"/>
      <c r="H73" s="1161"/>
      <c r="I73" s="1161"/>
      <c r="J73" s="1161"/>
      <c r="K73" s="1161"/>
      <c r="L73" s="1161"/>
      <c r="M73" s="1161"/>
      <c r="N73" s="1161"/>
      <c r="O73" s="1161"/>
      <c r="P73" s="1161"/>
      <c r="Q73" s="1161"/>
      <c r="R73" s="1161"/>
      <c r="S73" s="1161"/>
      <c r="T73" s="1161"/>
      <c r="U73" s="1161"/>
      <c r="V73" s="1161"/>
      <c r="W73" s="1161"/>
      <c r="X73" s="1161"/>
      <c r="Y73" s="1161"/>
      <c r="Z73" s="1161"/>
      <c r="AA73" s="1161"/>
    </row>
    <row r="74">
      <c r="A74" s="1161"/>
      <c r="B74" s="1161"/>
      <c r="C74" s="1161"/>
      <c r="D74" s="1161"/>
      <c r="E74" s="1161"/>
      <c r="F74" s="1161"/>
      <c r="G74" s="1161"/>
      <c r="H74" s="1161"/>
      <c r="I74" s="1161"/>
      <c r="J74" s="1161"/>
      <c r="K74" s="1161"/>
      <c r="L74" s="1161"/>
      <c r="M74" s="1161"/>
      <c r="N74" s="1161"/>
      <c r="O74" s="1161"/>
      <c r="P74" s="1161"/>
      <c r="Q74" s="1161"/>
      <c r="R74" s="1161"/>
      <c r="S74" s="1161"/>
      <c r="T74" s="1161"/>
      <c r="U74" s="1161"/>
      <c r="V74" s="1161"/>
      <c r="W74" s="1161"/>
      <c r="X74" s="1161"/>
      <c r="Y74" s="1161"/>
      <c r="Z74" s="1161"/>
      <c r="AA74" s="1161"/>
    </row>
    <row r="75">
      <c r="A75" s="1161"/>
      <c r="B75" s="1161"/>
      <c r="C75" s="1161"/>
      <c r="D75" s="1161"/>
      <c r="E75" s="1161"/>
      <c r="F75" s="1161"/>
      <c r="G75" s="1161"/>
      <c r="H75" s="1161"/>
      <c r="I75" s="1161"/>
      <c r="J75" s="1161"/>
      <c r="K75" s="1161"/>
      <c r="L75" s="1161"/>
      <c r="M75" s="1161"/>
      <c r="N75" s="1161"/>
      <c r="O75" s="1161"/>
      <c r="P75" s="1161"/>
      <c r="Q75" s="1161"/>
      <c r="R75" s="1161"/>
      <c r="S75" s="1161"/>
      <c r="T75" s="1161"/>
      <c r="U75" s="1161"/>
      <c r="V75" s="1161"/>
      <c r="W75" s="1161"/>
      <c r="X75" s="1161"/>
      <c r="Y75" s="1161"/>
      <c r="Z75" s="1161"/>
      <c r="AA75" s="1161"/>
    </row>
    <row r="76">
      <c r="A76" s="1161"/>
      <c r="B76" s="1161"/>
      <c r="C76" s="1161"/>
      <c r="D76" s="1161"/>
      <c r="E76" s="1161"/>
      <c r="F76" s="1161"/>
      <c r="G76" s="1161"/>
      <c r="H76" s="1161"/>
      <c r="I76" s="1161"/>
      <c r="J76" s="1161"/>
      <c r="K76" s="1161"/>
      <c r="L76" s="1161"/>
      <c r="M76" s="1161"/>
      <c r="N76" s="1161"/>
      <c r="O76" s="1161"/>
      <c r="P76" s="1161"/>
      <c r="Q76" s="1161"/>
      <c r="R76" s="1161"/>
      <c r="S76" s="1161"/>
      <c r="T76" s="1161"/>
      <c r="U76" s="1161"/>
      <c r="V76" s="1161"/>
      <c r="W76" s="1161"/>
      <c r="X76" s="1161"/>
      <c r="Y76" s="1161"/>
      <c r="Z76" s="1161"/>
      <c r="AA76" s="1161"/>
    </row>
    <row r="77">
      <c r="A77" s="1161"/>
      <c r="B77" s="1161"/>
      <c r="C77" s="1161"/>
      <c r="D77" s="1161"/>
      <c r="E77" s="1161"/>
      <c r="F77" s="1161"/>
      <c r="G77" s="1161"/>
      <c r="H77" s="1161"/>
      <c r="I77" s="1161"/>
      <c r="J77" s="1161"/>
      <c r="K77" s="1161"/>
      <c r="L77" s="1161"/>
      <c r="M77" s="1161"/>
      <c r="N77" s="1161"/>
      <c r="O77" s="1161"/>
      <c r="P77" s="1161"/>
      <c r="Q77" s="1161"/>
      <c r="R77" s="1161"/>
      <c r="S77" s="1161"/>
      <c r="T77" s="1161"/>
      <c r="U77" s="1161"/>
      <c r="V77" s="1161"/>
      <c r="W77" s="1161"/>
      <c r="X77" s="1161"/>
      <c r="Y77" s="1161"/>
      <c r="Z77" s="1161"/>
      <c r="AA77" s="1161"/>
    </row>
    <row r="78">
      <c r="A78" s="1161"/>
      <c r="B78" s="1161"/>
      <c r="C78" s="1161"/>
      <c r="D78" s="1161"/>
      <c r="E78" s="1161"/>
      <c r="F78" s="1161"/>
      <c r="G78" s="1161"/>
      <c r="H78" s="1161"/>
      <c r="I78" s="1161"/>
      <c r="J78" s="1161"/>
      <c r="K78" s="1161"/>
      <c r="L78" s="1161"/>
      <c r="M78" s="1161"/>
      <c r="N78" s="1161"/>
      <c r="O78" s="1161"/>
      <c r="P78" s="1161"/>
      <c r="Q78" s="1161"/>
      <c r="R78" s="1161"/>
      <c r="S78" s="1161"/>
      <c r="T78" s="1161"/>
      <c r="U78" s="1161"/>
      <c r="V78" s="1161"/>
      <c r="W78" s="1161"/>
      <c r="X78" s="1161"/>
      <c r="Y78" s="1161"/>
      <c r="Z78" s="1161"/>
      <c r="AA78" s="1161"/>
    </row>
    <row r="79">
      <c r="A79" s="1161"/>
      <c r="B79" s="1161"/>
      <c r="C79" s="1161"/>
      <c r="D79" s="1161"/>
      <c r="E79" s="1161"/>
      <c r="F79" s="1161"/>
      <c r="G79" s="1161"/>
      <c r="H79" s="1161"/>
      <c r="I79" s="1161"/>
      <c r="J79" s="1161"/>
      <c r="K79" s="1161"/>
      <c r="L79" s="1161"/>
      <c r="M79" s="1161"/>
      <c r="N79" s="1161"/>
      <c r="O79" s="1161"/>
      <c r="P79" s="1161"/>
      <c r="Q79" s="1161"/>
      <c r="R79" s="1161"/>
      <c r="S79" s="1161"/>
      <c r="T79" s="1161"/>
      <c r="U79" s="1161"/>
      <c r="V79" s="1161"/>
      <c r="W79" s="1161"/>
      <c r="X79" s="1161"/>
      <c r="Y79" s="1161"/>
      <c r="Z79" s="1161"/>
      <c r="AA79" s="1161"/>
    </row>
    <row r="80">
      <c r="A80" s="1161"/>
      <c r="B80" s="1161"/>
      <c r="C80" s="1161"/>
      <c r="D80" s="1161"/>
      <c r="E80" s="1161"/>
      <c r="F80" s="1161"/>
      <c r="G80" s="1161"/>
      <c r="H80" s="1161"/>
      <c r="I80" s="1161"/>
      <c r="J80" s="1161"/>
      <c r="K80" s="1161"/>
      <c r="L80" s="1161"/>
      <c r="M80" s="1161"/>
      <c r="N80" s="1161"/>
      <c r="O80" s="1161"/>
      <c r="P80" s="1161"/>
      <c r="Q80" s="1161"/>
      <c r="R80" s="1161"/>
      <c r="S80" s="1161"/>
      <c r="T80" s="1161"/>
      <c r="U80" s="1161"/>
      <c r="V80" s="1161"/>
      <c r="W80" s="1161"/>
      <c r="X80" s="1161"/>
      <c r="Y80" s="1161"/>
      <c r="Z80" s="1161"/>
      <c r="AA80" s="1161"/>
    </row>
    <row r="81">
      <c r="A81" s="1161"/>
      <c r="B81" s="1161"/>
      <c r="C81" s="1161"/>
      <c r="D81" s="1161"/>
      <c r="E81" s="1161"/>
      <c r="F81" s="1161"/>
      <c r="G81" s="1161"/>
      <c r="H81" s="1161"/>
      <c r="I81" s="1161"/>
      <c r="J81" s="1161"/>
      <c r="K81" s="1161"/>
      <c r="L81" s="1161"/>
      <c r="M81" s="1161"/>
      <c r="N81" s="1161"/>
      <c r="O81" s="1161"/>
      <c r="P81" s="1161"/>
      <c r="Q81" s="1161"/>
      <c r="R81" s="1161"/>
      <c r="S81" s="1161"/>
      <c r="T81" s="1161"/>
      <c r="U81" s="1161"/>
      <c r="V81" s="1161"/>
      <c r="W81" s="1161"/>
      <c r="X81" s="1161"/>
      <c r="Y81" s="1161"/>
      <c r="Z81" s="1161"/>
      <c r="AA81" s="1161"/>
    </row>
    <row r="82">
      <c r="A82" s="1161"/>
      <c r="B82" s="1161"/>
      <c r="C82" s="1161"/>
      <c r="D82" s="1161"/>
      <c r="E82" s="1161"/>
      <c r="F82" s="1161"/>
      <c r="G82" s="1161"/>
      <c r="H82" s="1161"/>
      <c r="I82" s="1161"/>
      <c r="J82" s="1161"/>
      <c r="K82" s="1161"/>
      <c r="L82" s="1161"/>
      <c r="M82" s="1161"/>
      <c r="N82" s="1161"/>
      <c r="O82" s="1161"/>
      <c r="P82" s="1161"/>
      <c r="Q82" s="1161"/>
      <c r="R82" s="1161"/>
      <c r="S82" s="1161"/>
      <c r="T82" s="1161"/>
      <c r="U82" s="1161"/>
      <c r="V82" s="1161"/>
      <c r="W82" s="1161"/>
      <c r="X82" s="1161"/>
      <c r="Y82" s="1161"/>
      <c r="Z82" s="1161"/>
      <c r="AA82" s="1161"/>
    </row>
    <row r="83">
      <c r="A83" s="1161"/>
      <c r="B83" s="1161"/>
      <c r="C83" s="1161"/>
      <c r="D83" s="1161"/>
      <c r="E83" s="1161"/>
      <c r="F83" s="1161"/>
      <c r="G83" s="1161"/>
      <c r="H83" s="1161"/>
      <c r="I83" s="1161"/>
      <c r="J83" s="1161"/>
      <c r="K83" s="1161"/>
      <c r="L83" s="1161"/>
      <c r="M83" s="1161"/>
      <c r="N83" s="1161"/>
      <c r="O83" s="1161"/>
      <c r="P83" s="1161"/>
      <c r="Q83" s="1161"/>
      <c r="R83" s="1161"/>
      <c r="S83" s="1161"/>
      <c r="T83" s="1161"/>
      <c r="U83" s="1161"/>
      <c r="V83" s="1161"/>
      <c r="W83" s="1161"/>
      <c r="X83" s="1161"/>
      <c r="Y83" s="1161"/>
      <c r="Z83" s="1161"/>
      <c r="AA83" s="1161"/>
    </row>
    <row r="84">
      <c r="A84" s="1161"/>
      <c r="B84" s="1161"/>
      <c r="C84" s="1161"/>
      <c r="D84" s="1161"/>
      <c r="E84" s="1161"/>
      <c r="F84" s="1161"/>
      <c r="G84" s="1161"/>
      <c r="H84" s="1161"/>
      <c r="I84" s="1161"/>
      <c r="J84" s="1161"/>
      <c r="K84" s="1161"/>
      <c r="L84" s="1161"/>
      <c r="M84" s="1161"/>
      <c r="N84" s="1161"/>
      <c r="O84" s="1161"/>
      <c r="P84" s="1161"/>
      <c r="Q84" s="1161"/>
      <c r="R84" s="1161"/>
      <c r="S84" s="1161"/>
      <c r="T84" s="1161"/>
      <c r="U84" s="1161"/>
      <c r="V84" s="1161"/>
      <c r="W84" s="1161"/>
      <c r="X84" s="1161"/>
      <c r="Y84" s="1161"/>
      <c r="Z84" s="1161"/>
      <c r="AA84" s="1161"/>
    </row>
    <row r="85">
      <c r="A85" s="1161"/>
      <c r="B85" s="1161"/>
      <c r="C85" s="1161"/>
      <c r="D85" s="1161"/>
      <c r="E85" s="1161"/>
      <c r="F85" s="1161"/>
      <c r="G85" s="1161"/>
      <c r="H85" s="1161"/>
      <c r="I85" s="1161"/>
      <c r="J85" s="1161"/>
      <c r="K85" s="1161"/>
      <c r="L85" s="1161"/>
      <c r="M85" s="1161"/>
      <c r="N85" s="1161"/>
      <c r="O85" s="1161"/>
      <c r="P85" s="1161"/>
      <c r="Q85" s="1161"/>
      <c r="R85" s="1161"/>
      <c r="S85" s="1161"/>
      <c r="T85" s="1161"/>
      <c r="U85" s="1161"/>
      <c r="V85" s="1161"/>
      <c r="W85" s="1161"/>
      <c r="X85" s="1161"/>
      <c r="Y85" s="1161"/>
      <c r="Z85" s="1161"/>
      <c r="AA85" s="1161"/>
    </row>
    <row r="86">
      <c r="A86" s="1161"/>
      <c r="B86" s="1161"/>
      <c r="C86" s="1161"/>
      <c r="D86" s="1161"/>
      <c r="E86" s="1161"/>
      <c r="F86" s="1161"/>
      <c r="G86" s="1161"/>
      <c r="H86" s="1161"/>
      <c r="I86" s="1161"/>
      <c r="J86" s="1161"/>
      <c r="K86" s="1161"/>
      <c r="L86" s="1161"/>
      <c r="M86" s="1161"/>
      <c r="N86" s="1161"/>
      <c r="O86" s="1161"/>
      <c r="P86" s="1161"/>
      <c r="Q86" s="1161"/>
      <c r="R86" s="1161"/>
      <c r="S86" s="1161"/>
      <c r="T86" s="1161"/>
      <c r="U86" s="1161"/>
      <c r="V86" s="1161"/>
      <c r="W86" s="1161"/>
      <c r="X86" s="1161"/>
      <c r="Y86" s="1161"/>
      <c r="Z86" s="1161"/>
      <c r="AA86" s="1161"/>
    </row>
    <row r="87">
      <c r="A87" s="1161"/>
      <c r="B87" s="1161"/>
      <c r="C87" s="1161"/>
      <c r="D87" s="1161"/>
      <c r="E87" s="1161"/>
      <c r="F87" s="1161"/>
      <c r="G87" s="1161"/>
      <c r="H87" s="1161"/>
      <c r="I87" s="1161"/>
      <c r="J87" s="1161"/>
      <c r="K87" s="1161"/>
      <c r="L87" s="1161"/>
      <c r="M87" s="1161"/>
      <c r="N87" s="1161"/>
      <c r="O87" s="1161"/>
      <c r="P87" s="1161"/>
      <c r="Q87" s="1161"/>
      <c r="R87" s="1161"/>
      <c r="S87" s="1161"/>
      <c r="T87" s="1161"/>
      <c r="U87" s="1161"/>
      <c r="V87" s="1161"/>
      <c r="W87" s="1161"/>
      <c r="X87" s="1161"/>
      <c r="Y87" s="1161"/>
      <c r="Z87" s="1161"/>
      <c r="AA87" s="1161"/>
    </row>
    <row r="88">
      <c r="A88" s="1161"/>
      <c r="B88" s="1161"/>
      <c r="C88" s="1161"/>
      <c r="D88" s="1161"/>
      <c r="E88" s="1161"/>
      <c r="F88" s="1161"/>
      <c r="G88" s="1161"/>
      <c r="H88" s="1161"/>
      <c r="I88" s="1161"/>
      <c r="J88" s="1161"/>
      <c r="K88" s="1161"/>
      <c r="L88" s="1161"/>
      <c r="M88" s="1161"/>
      <c r="N88" s="1161"/>
      <c r="O88" s="1161"/>
      <c r="P88" s="1161"/>
      <c r="Q88" s="1161"/>
      <c r="R88" s="1161"/>
      <c r="S88" s="1161"/>
      <c r="T88" s="1161"/>
      <c r="U88" s="1161"/>
      <c r="V88" s="1161"/>
      <c r="W88" s="1161"/>
      <c r="X88" s="1161"/>
      <c r="Y88" s="1161"/>
      <c r="Z88" s="1161"/>
      <c r="AA88" s="1161"/>
    </row>
    <row r="89">
      <c r="A89" s="1161"/>
      <c r="B89" s="1161"/>
      <c r="C89" s="1161"/>
      <c r="D89" s="1161"/>
      <c r="E89" s="1161"/>
      <c r="F89" s="1161"/>
      <c r="G89" s="1161"/>
      <c r="H89" s="1161"/>
      <c r="I89" s="1161"/>
      <c r="J89" s="1161"/>
      <c r="K89" s="1161"/>
      <c r="L89" s="1161"/>
      <c r="M89" s="1161"/>
      <c r="N89" s="1161"/>
      <c r="O89" s="1161"/>
      <c r="P89" s="1161"/>
      <c r="Q89" s="1161"/>
      <c r="R89" s="1161"/>
      <c r="S89" s="1161"/>
      <c r="T89" s="1161"/>
      <c r="U89" s="1161"/>
      <c r="V89" s="1161"/>
      <c r="W89" s="1161"/>
      <c r="X89" s="1161"/>
      <c r="Y89" s="1161"/>
      <c r="Z89" s="1161"/>
      <c r="AA89" s="1161"/>
    </row>
    <row r="90">
      <c r="A90" s="1161"/>
      <c r="B90" s="1161"/>
      <c r="C90" s="1161"/>
      <c r="D90" s="1161"/>
      <c r="E90" s="1161"/>
      <c r="F90" s="1161"/>
      <c r="G90" s="1161"/>
      <c r="H90" s="1161"/>
      <c r="I90" s="1161"/>
      <c r="J90" s="1161"/>
      <c r="K90" s="1161"/>
      <c r="L90" s="1161"/>
      <c r="M90" s="1161"/>
      <c r="N90" s="1161"/>
      <c r="O90" s="1161"/>
      <c r="P90" s="1161"/>
      <c r="Q90" s="1161"/>
      <c r="R90" s="1161"/>
      <c r="S90" s="1161"/>
      <c r="T90" s="1161"/>
      <c r="U90" s="1161"/>
      <c r="V90" s="1161"/>
      <c r="W90" s="1161"/>
      <c r="X90" s="1161"/>
      <c r="Y90" s="1161"/>
      <c r="Z90" s="1161"/>
      <c r="AA90" s="1161"/>
    </row>
    <row r="91">
      <c r="A91" s="1161"/>
      <c r="B91" s="1161"/>
      <c r="C91" s="1161"/>
      <c r="D91" s="1161"/>
      <c r="E91" s="1161"/>
      <c r="F91" s="1161"/>
      <c r="G91" s="1161"/>
      <c r="H91" s="1161"/>
      <c r="I91" s="1161"/>
      <c r="J91" s="1161"/>
      <c r="K91" s="1161"/>
      <c r="L91" s="1161"/>
      <c r="M91" s="1161"/>
      <c r="N91" s="1161"/>
      <c r="O91" s="1161"/>
      <c r="P91" s="1161"/>
      <c r="Q91" s="1161"/>
      <c r="R91" s="1161"/>
      <c r="S91" s="1161"/>
      <c r="T91" s="1161"/>
      <c r="U91" s="1161"/>
      <c r="V91" s="1161"/>
      <c r="W91" s="1161"/>
      <c r="X91" s="1161"/>
      <c r="Y91" s="1161"/>
      <c r="Z91" s="1161"/>
      <c r="AA91" s="1161"/>
    </row>
    <row r="92">
      <c r="A92" s="1161"/>
      <c r="B92" s="1161"/>
      <c r="C92" s="1161"/>
      <c r="D92" s="1161"/>
      <c r="E92" s="1161"/>
      <c r="F92" s="1161"/>
      <c r="G92" s="1161"/>
      <c r="H92" s="1161"/>
      <c r="I92" s="1161"/>
      <c r="J92" s="1161"/>
      <c r="K92" s="1161"/>
      <c r="L92" s="1161"/>
      <c r="M92" s="1161"/>
      <c r="N92" s="1161"/>
      <c r="O92" s="1161"/>
      <c r="P92" s="1161"/>
      <c r="Q92" s="1161"/>
      <c r="R92" s="1161"/>
      <c r="S92" s="1161"/>
      <c r="T92" s="1161"/>
      <c r="U92" s="1161"/>
      <c r="V92" s="1161"/>
      <c r="W92" s="1161"/>
      <c r="X92" s="1161"/>
      <c r="Y92" s="1161"/>
      <c r="Z92" s="1161"/>
      <c r="AA92" s="1161"/>
    </row>
    <row r="93">
      <c r="A93" s="1161"/>
      <c r="B93" s="1161"/>
      <c r="C93" s="1161"/>
      <c r="D93" s="1161"/>
      <c r="E93" s="1161"/>
      <c r="F93" s="1161"/>
      <c r="G93" s="1161"/>
      <c r="H93" s="1161"/>
      <c r="I93" s="1161"/>
      <c r="J93" s="1161"/>
      <c r="K93" s="1161"/>
      <c r="L93" s="1161"/>
      <c r="M93" s="1161"/>
      <c r="N93" s="1161"/>
      <c r="O93" s="1161"/>
      <c r="P93" s="1161"/>
      <c r="Q93" s="1161"/>
      <c r="R93" s="1161"/>
      <c r="S93" s="1161"/>
      <c r="T93" s="1161"/>
      <c r="U93" s="1161"/>
      <c r="V93" s="1161"/>
      <c r="W93" s="1161"/>
      <c r="X93" s="1161"/>
      <c r="Y93" s="1161"/>
      <c r="Z93" s="1161"/>
      <c r="AA93" s="1161"/>
    </row>
    <row r="94">
      <c r="A94" s="1161"/>
      <c r="B94" s="1161"/>
      <c r="C94" s="1161"/>
      <c r="D94" s="1161"/>
      <c r="E94" s="1161"/>
      <c r="F94" s="1161"/>
      <c r="G94" s="1161"/>
      <c r="H94" s="1161"/>
      <c r="I94" s="1161"/>
      <c r="J94" s="1161"/>
      <c r="K94" s="1161"/>
      <c r="L94" s="1161"/>
      <c r="M94" s="1161"/>
      <c r="N94" s="1161"/>
      <c r="O94" s="1161"/>
      <c r="P94" s="1161"/>
      <c r="Q94" s="1161"/>
      <c r="R94" s="1161"/>
      <c r="S94" s="1161"/>
      <c r="T94" s="1161"/>
      <c r="U94" s="1161"/>
      <c r="V94" s="1161"/>
      <c r="W94" s="1161"/>
      <c r="X94" s="1161"/>
      <c r="Y94" s="1161"/>
      <c r="Z94" s="1161"/>
      <c r="AA94" s="1161"/>
    </row>
    <row r="95">
      <c r="A95" s="1161"/>
      <c r="B95" s="1161"/>
      <c r="C95" s="1161"/>
      <c r="D95" s="1161"/>
      <c r="E95" s="1161"/>
      <c r="F95" s="1161"/>
      <c r="G95" s="1161"/>
      <c r="H95" s="1161"/>
      <c r="I95" s="1161"/>
      <c r="J95" s="1161"/>
      <c r="K95" s="1161"/>
      <c r="L95" s="1161"/>
      <c r="M95" s="1161"/>
      <c r="N95" s="1161"/>
      <c r="O95" s="1161"/>
      <c r="P95" s="1161"/>
      <c r="Q95" s="1161"/>
      <c r="R95" s="1161"/>
      <c r="S95" s="1161"/>
      <c r="T95" s="1161"/>
      <c r="U95" s="1161"/>
      <c r="V95" s="1161"/>
      <c r="W95" s="1161"/>
      <c r="X95" s="1161"/>
      <c r="Y95" s="1161"/>
      <c r="Z95" s="1161"/>
      <c r="AA95" s="1161"/>
    </row>
    <row r="96">
      <c r="A96" s="1161"/>
      <c r="B96" s="1161"/>
      <c r="C96" s="1161"/>
      <c r="D96" s="1161"/>
      <c r="E96" s="1161"/>
      <c r="F96" s="1161"/>
      <c r="G96" s="1161"/>
      <c r="H96" s="1161"/>
      <c r="I96" s="1161"/>
      <c r="J96" s="1161"/>
      <c r="K96" s="1161"/>
      <c r="L96" s="1161"/>
      <c r="M96" s="1161"/>
      <c r="N96" s="1161"/>
      <c r="O96" s="1161"/>
      <c r="P96" s="1161"/>
      <c r="Q96" s="1161"/>
      <c r="R96" s="1161"/>
      <c r="S96" s="1161"/>
      <c r="T96" s="1161"/>
      <c r="U96" s="1161"/>
      <c r="V96" s="1161"/>
      <c r="W96" s="1161"/>
      <c r="X96" s="1161"/>
      <c r="Y96" s="1161"/>
      <c r="Z96" s="1161"/>
      <c r="AA96" s="1161"/>
    </row>
    <row r="97">
      <c r="A97" s="1161"/>
      <c r="B97" s="1161"/>
      <c r="C97" s="1161"/>
      <c r="D97" s="1161"/>
      <c r="E97" s="1161"/>
      <c r="F97" s="1161"/>
      <c r="G97" s="1161"/>
      <c r="H97" s="1161"/>
      <c r="I97" s="1161"/>
      <c r="J97" s="1161"/>
      <c r="K97" s="1161"/>
      <c r="L97" s="1161"/>
      <c r="M97" s="1161"/>
      <c r="N97" s="1161"/>
      <c r="O97" s="1161"/>
      <c r="P97" s="1161"/>
      <c r="Q97" s="1161"/>
      <c r="R97" s="1161"/>
      <c r="S97" s="1161"/>
      <c r="T97" s="1161"/>
      <c r="U97" s="1161"/>
      <c r="V97" s="1161"/>
      <c r="W97" s="1161"/>
      <c r="X97" s="1161"/>
      <c r="Y97" s="1161"/>
      <c r="Z97" s="1161"/>
      <c r="AA97" s="1161"/>
    </row>
    <row r="98">
      <c r="A98" s="1161"/>
      <c r="B98" s="1161"/>
      <c r="C98" s="1161"/>
      <c r="D98" s="1161"/>
      <c r="E98" s="1161"/>
      <c r="F98" s="1161"/>
      <c r="G98" s="1161"/>
      <c r="H98" s="1161"/>
      <c r="I98" s="1161"/>
      <c r="J98" s="1161"/>
      <c r="K98" s="1161"/>
      <c r="L98" s="1161"/>
      <c r="M98" s="1161"/>
      <c r="N98" s="1161"/>
      <c r="O98" s="1161"/>
      <c r="P98" s="1161"/>
      <c r="Q98" s="1161"/>
      <c r="R98" s="1161"/>
      <c r="S98" s="1161"/>
      <c r="T98" s="1161"/>
      <c r="U98" s="1161"/>
      <c r="V98" s="1161"/>
      <c r="W98" s="1161"/>
      <c r="X98" s="1161"/>
      <c r="Y98" s="1161"/>
      <c r="Z98" s="1161"/>
      <c r="AA98" s="1161"/>
    </row>
    <row r="99">
      <c r="A99" s="1161"/>
      <c r="B99" s="1161"/>
      <c r="C99" s="1161"/>
      <c r="D99" s="1161"/>
      <c r="E99" s="1161"/>
      <c r="F99" s="1161"/>
      <c r="G99" s="1161"/>
      <c r="H99" s="1161"/>
      <c r="I99" s="1161"/>
      <c r="J99" s="1161"/>
      <c r="K99" s="1161"/>
      <c r="L99" s="1161"/>
      <c r="M99" s="1161"/>
      <c r="N99" s="1161"/>
      <c r="O99" s="1161"/>
      <c r="P99" s="1161"/>
      <c r="Q99" s="1161"/>
      <c r="R99" s="1161"/>
      <c r="S99" s="1161"/>
      <c r="T99" s="1161"/>
      <c r="U99" s="1161"/>
      <c r="V99" s="1161"/>
      <c r="W99" s="1161"/>
      <c r="X99" s="1161"/>
      <c r="Y99" s="1161"/>
      <c r="Z99" s="1161"/>
      <c r="AA99" s="1161"/>
    </row>
    <row r="100">
      <c r="A100" s="1161"/>
      <c r="B100" s="1161"/>
      <c r="C100" s="1161"/>
      <c r="D100" s="1161"/>
      <c r="E100" s="1161"/>
      <c r="F100" s="1161"/>
      <c r="G100" s="1161"/>
      <c r="H100" s="1161"/>
      <c r="I100" s="1161"/>
      <c r="J100" s="1161"/>
      <c r="K100" s="1161"/>
      <c r="L100" s="1161"/>
      <c r="M100" s="1161"/>
      <c r="N100" s="1161"/>
      <c r="O100" s="1161"/>
      <c r="P100" s="1161"/>
      <c r="Q100" s="1161"/>
      <c r="R100" s="1161"/>
      <c r="S100" s="1161"/>
      <c r="T100" s="1161"/>
      <c r="U100" s="1161"/>
      <c r="V100" s="1161"/>
      <c r="W100" s="1161"/>
      <c r="X100" s="1161"/>
      <c r="Y100" s="1161"/>
      <c r="Z100" s="1161"/>
      <c r="AA100" s="1161"/>
    </row>
    <row r="101">
      <c r="A101" s="1161"/>
      <c r="B101" s="1161"/>
      <c r="C101" s="1161"/>
      <c r="D101" s="1161"/>
      <c r="E101" s="1161"/>
      <c r="F101" s="1161"/>
      <c r="G101" s="1161"/>
      <c r="H101" s="1161"/>
      <c r="I101" s="1161"/>
      <c r="J101" s="1161"/>
      <c r="K101" s="1161"/>
      <c r="L101" s="1161"/>
      <c r="M101" s="1161"/>
      <c r="N101" s="1161"/>
      <c r="O101" s="1161"/>
      <c r="P101" s="1161"/>
      <c r="Q101" s="1161"/>
      <c r="R101" s="1161"/>
      <c r="S101" s="1161"/>
      <c r="T101" s="1161"/>
      <c r="U101" s="1161"/>
      <c r="V101" s="1161"/>
      <c r="W101" s="1161"/>
      <c r="X101" s="1161"/>
      <c r="Y101" s="1161"/>
      <c r="Z101" s="1161"/>
      <c r="AA101" s="1161"/>
    </row>
    <row r="102">
      <c r="A102" s="1161"/>
      <c r="B102" s="1161"/>
      <c r="C102" s="1161"/>
      <c r="D102" s="1161"/>
      <c r="E102" s="1161"/>
      <c r="F102" s="1161"/>
      <c r="G102" s="1161"/>
      <c r="H102" s="1161"/>
      <c r="I102" s="1161"/>
      <c r="J102" s="1161"/>
      <c r="K102" s="1161"/>
      <c r="L102" s="1161"/>
      <c r="M102" s="1161"/>
      <c r="N102" s="1161"/>
      <c r="O102" s="1161"/>
      <c r="P102" s="1161"/>
      <c r="Q102" s="1161"/>
      <c r="R102" s="1161"/>
      <c r="S102" s="1161"/>
      <c r="T102" s="1161"/>
      <c r="U102" s="1161"/>
      <c r="V102" s="1161"/>
      <c r="W102" s="1161"/>
      <c r="X102" s="1161"/>
      <c r="Y102" s="1161"/>
      <c r="Z102" s="1161"/>
      <c r="AA102" s="1161"/>
    </row>
    <row r="103">
      <c r="A103" s="1161"/>
      <c r="B103" s="1161"/>
      <c r="C103" s="1161"/>
      <c r="D103" s="1161"/>
      <c r="E103" s="1161"/>
      <c r="F103" s="1161"/>
      <c r="G103" s="1161"/>
      <c r="H103" s="1161"/>
      <c r="I103" s="1161"/>
      <c r="J103" s="1161"/>
      <c r="K103" s="1161"/>
      <c r="L103" s="1161"/>
      <c r="M103" s="1161"/>
      <c r="N103" s="1161"/>
      <c r="O103" s="1161"/>
      <c r="P103" s="1161"/>
      <c r="Q103" s="1161"/>
      <c r="R103" s="1161"/>
      <c r="S103" s="1161"/>
      <c r="T103" s="1161"/>
      <c r="U103" s="1161"/>
      <c r="V103" s="1161"/>
      <c r="W103" s="1161"/>
      <c r="X103" s="1161"/>
      <c r="Y103" s="1161"/>
      <c r="Z103" s="1161"/>
      <c r="AA103" s="1161"/>
    </row>
    <row r="104">
      <c r="A104" s="1161"/>
      <c r="B104" s="1161"/>
      <c r="C104" s="1161"/>
      <c r="D104" s="1161"/>
      <c r="E104" s="1161"/>
      <c r="F104" s="1161"/>
      <c r="G104" s="1161"/>
      <c r="H104" s="1161"/>
      <c r="I104" s="1161"/>
      <c r="J104" s="1161"/>
      <c r="K104" s="1161"/>
      <c r="L104" s="1161"/>
      <c r="M104" s="1161"/>
      <c r="N104" s="1161"/>
      <c r="O104" s="1161"/>
      <c r="P104" s="1161"/>
      <c r="Q104" s="1161"/>
      <c r="R104" s="1161"/>
      <c r="S104" s="1161"/>
      <c r="T104" s="1161"/>
      <c r="U104" s="1161"/>
      <c r="V104" s="1161"/>
      <c r="W104" s="1161"/>
      <c r="X104" s="1161"/>
      <c r="Y104" s="1161"/>
      <c r="Z104" s="1161"/>
      <c r="AA104" s="1161"/>
    </row>
    <row r="105">
      <c r="A105" s="1161"/>
      <c r="B105" s="1161"/>
      <c r="C105" s="1161"/>
      <c r="D105" s="1161"/>
      <c r="E105" s="1161"/>
      <c r="F105" s="1161"/>
      <c r="G105" s="1161"/>
      <c r="H105" s="1161"/>
      <c r="I105" s="1161"/>
      <c r="J105" s="1161"/>
      <c r="K105" s="1161"/>
      <c r="L105" s="1161"/>
      <c r="M105" s="1161"/>
      <c r="N105" s="1161"/>
      <c r="O105" s="1161"/>
      <c r="P105" s="1161"/>
      <c r="Q105" s="1161"/>
      <c r="R105" s="1161"/>
      <c r="S105" s="1161"/>
      <c r="T105" s="1161"/>
      <c r="U105" s="1161"/>
      <c r="V105" s="1161"/>
      <c r="W105" s="1161"/>
      <c r="X105" s="1161"/>
      <c r="Y105" s="1161"/>
      <c r="Z105" s="1161"/>
      <c r="AA105" s="1161"/>
    </row>
    <row r="106">
      <c r="A106" s="1161"/>
      <c r="B106" s="1161"/>
      <c r="C106" s="1161"/>
      <c r="D106" s="1161"/>
      <c r="E106" s="1161"/>
      <c r="F106" s="1161"/>
      <c r="G106" s="1161"/>
      <c r="H106" s="1161"/>
      <c r="I106" s="1161"/>
      <c r="J106" s="1161"/>
      <c r="K106" s="1161"/>
      <c r="L106" s="1161"/>
      <c r="M106" s="1161"/>
      <c r="N106" s="1161"/>
      <c r="O106" s="1161"/>
      <c r="P106" s="1161"/>
      <c r="Q106" s="1161"/>
      <c r="R106" s="1161"/>
      <c r="S106" s="1161"/>
      <c r="T106" s="1161"/>
      <c r="U106" s="1161"/>
      <c r="V106" s="1161"/>
      <c r="W106" s="1161"/>
      <c r="X106" s="1161"/>
      <c r="Y106" s="1161"/>
      <c r="Z106" s="1161"/>
      <c r="AA106" s="1161"/>
    </row>
    <row r="107">
      <c r="A107" s="1161"/>
      <c r="B107" s="1161"/>
      <c r="C107" s="1161"/>
      <c r="D107" s="1161"/>
      <c r="E107" s="1161"/>
      <c r="F107" s="1161"/>
      <c r="G107" s="1161"/>
      <c r="H107" s="1161"/>
      <c r="I107" s="1161"/>
      <c r="J107" s="1161"/>
      <c r="K107" s="1161"/>
      <c r="L107" s="1161"/>
      <c r="M107" s="1161"/>
      <c r="N107" s="1161"/>
      <c r="O107" s="1161"/>
      <c r="P107" s="1161"/>
      <c r="Q107" s="1161"/>
      <c r="R107" s="1161"/>
      <c r="S107" s="1161"/>
      <c r="T107" s="1161"/>
      <c r="U107" s="1161"/>
      <c r="V107" s="1161"/>
      <c r="W107" s="1161"/>
      <c r="X107" s="1161"/>
      <c r="Y107" s="1161"/>
      <c r="Z107" s="1161"/>
      <c r="AA107" s="1161"/>
    </row>
    <row r="108">
      <c r="A108" s="1161"/>
      <c r="B108" s="1161"/>
      <c r="C108" s="1161"/>
      <c r="D108" s="1161"/>
      <c r="E108" s="1161"/>
      <c r="F108" s="1161"/>
      <c r="G108" s="1161"/>
      <c r="H108" s="1161"/>
      <c r="I108" s="1161"/>
      <c r="J108" s="1161"/>
      <c r="K108" s="1161"/>
      <c r="L108" s="1161"/>
      <c r="M108" s="1161"/>
      <c r="N108" s="1161"/>
      <c r="O108" s="1161"/>
      <c r="P108" s="1161"/>
      <c r="Q108" s="1161"/>
      <c r="R108" s="1161"/>
      <c r="S108" s="1161"/>
      <c r="T108" s="1161"/>
      <c r="U108" s="1161"/>
      <c r="V108" s="1161"/>
      <c r="W108" s="1161"/>
      <c r="X108" s="1161"/>
      <c r="Y108" s="1161"/>
      <c r="Z108" s="1161"/>
      <c r="AA108" s="1161"/>
    </row>
    <row r="109">
      <c r="A109" s="1161"/>
      <c r="B109" s="1161"/>
      <c r="C109" s="1161"/>
      <c r="D109" s="1161"/>
      <c r="E109" s="1161"/>
      <c r="F109" s="1161"/>
      <c r="G109" s="1161"/>
      <c r="H109" s="1161"/>
      <c r="I109" s="1161"/>
      <c r="J109" s="1161"/>
      <c r="K109" s="1161"/>
      <c r="L109" s="1161"/>
      <c r="M109" s="1161"/>
      <c r="N109" s="1161"/>
      <c r="O109" s="1161"/>
      <c r="P109" s="1161"/>
      <c r="Q109" s="1161"/>
      <c r="R109" s="1161"/>
      <c r="S109" s="1161"/>
      <c r="T109" s="1161"/>
      <c r="U109" s="1161"/>
      <c r="V109" s="1161"/>
      <c r="W109" s="1161"/>
      <c r="X109" s="1161"/>
      <c r="Y109" s="1161"/>
      <c r="Z109" s="1161"/>
      <c r="AA109" s="1161"/>
    </row>
    <row r="110">
      <c r="A110" s="1161"/>
      <c r="B110" s="1161"/>
      <c r="C110" s="1161"/>
      <c r="D110" s="1161"/>
      <c r="E110" s="1161"/>
      <c r="F110" s="1161"/>
      <c r="G110" s="1161"/>
      <c r="H110" s="1161"/>
      <c r="I110" s="1161"/>
      <c r="J110" s="1161"/>
      <c r="K110" s="1161"/>
      <c r="L110" s="1161"/>
      <c r="M110" s="1161"/>
      <c r="N110" s="1161"/>
      <c r="O110" s="1161"/>
      <c r="P110" s="1161"/>
      <c r="Q110" s="1161"/>
      <c r="R110" s="1161"/>
      <c r="S110" s="1161"/>
      <c r="T110" s="1161"/>
      <c r="U110" s="1161"/>
      <c r="V110" s="1161"/>
      <c r="W110" s="1161"/>
      <c r="X110" s="1161"/>
      <c r="Y110" s="1161"/>
      <c r="Z110" s="1161"/>
      <c r="AA110" s="1161"/>
    </row>
    <row r="111">
      <c r="A111" s="1161"/>
      <c r="B111" s="1161"/>
      <c r="C111" s="1161"/>
      <c r="D111" s="1161"/>
      <c r="E111" s="1161"/>
      <c r="F111" s="1161"/>
      <c r="G111" s="1161"/>
      <c r="H111" s="1161"/>
      <c r="I111" s="1161"/>
      <c r="J111" s="1161"/>
      <c r="K111" s="1161"/>
      <c r="L111" s="1161"/>
      <c r="M111" s="1161"/>
      <c r="N111" s="1161"/>
      <c r="O111" s="1161"/>
      <c r="P111" s="1161"/>
      <c r="Q111" s="1161"/>
      <c r="R111" s="1161"/>
      <c r="S111" s="1161"/>
      <c r="T111" s="1161"/>
      <c r="U111" s="1161"/>
      <c r="V111" s="1161"/>
      <c r="W111" s="1161"/>
      <c r="X111" s="1161"/>
      <c r="Y111" s="1161"/>
      <c r="Z111" s="1161"/>
      <c r="AA111" s="1161"/>
    </row>
    <row r="112">
      <c r="A112" s="1161"/>
      <c r="B112" s="1161"/>
      <c r="C112" s="1161"/>
      <c r="D112" s="1161"/>
      <c r="E112" s="1161"/>
      <c r="F112" s="1161"/>
      <c r="G112" s="1161"/>
      <c r="H112" s="1161"/>
      <c r="I112" s="1161"/>
      <c r="J112" s="1161"/>
      <c r="K112" s="1161"/>
      <c r="L112" s="1161"/>
      <c r="M112" s="1161"/>
      <c r="N112" s="1161"/>
      <c r="O112" s="1161"/>
      <c r="P112" s="1161"/>
      <c r="Q112" s="1161"/>
      <c r="R112" s="1161"/>
      <c r="S112" s="1161"/>
      <c r="T112" s="1161"/>
      <c r="U112" s="1161"/>
      <c r="V112" s="1161"/>
      <c r="W112" s="1161"/>
      <c r="X112" s="1161"/>
      <c r="Y112" s="1161"/>
      <c r="Z112" s="1161"/>
      <c r="AA112" s="1161"/>
    </row>
    <row r="113">
      <c r="A113" s="1161"/>
      <c r="B113" s="1161"/>
      <c r="C113" s="1161"/>
      <c r="D113" s="1161"/>
      <c r="E113" s="1161"/>
      <c r="F113" s="1161"/>
      <c r="G113" s="1161"/>
      <c r="H113" s="1161"/>
      <c r="I113" s="1161"/>
      <c r="J113" s="1161"/>
      <c r="K113" s="1161"/>
      <c r="L113" s="1161"/>
      <c r="M113" s="1161"/>
      <c r="N113" s="1161"/>
      <c r="O113" s="1161"/>
      <c r="P113" s="1161"/>
      <c r="Q113" s="1161"/>
      <c r="R113" s="1161"/>
      <c r="S113" s="1161"/>
      <c r="T113" s="1161"/>
      <c r="U113" s="1161"/>
      <c r="V113" s="1161"/>
      <c r="W113" s="1161"/>
      <c r="X113" s="1161"/>
      <c r="Y113" s="1161"/>
      <c r="Z113" s="1161"/>
      <c r="AA113" s="1161"/>
    </row>
    <row r="114">
      <c r="A114" s="1161"/>
      <c r="B114" s="1161"/>
      <c r="C114" s="1161"/>
      <c r="D114" s="1161"/>
      <c r="E114" s="1161"/>
      <c r="F114" s="1161"/>
      <c r="G114" s="1161"/>
      <c r="H114" s="1161"/>
      <c r="I114" s="1161"/>
      <c r="J114" s="1161"/>
      <c r="K114" s="1161"/>
      <c r="L114" s="1161"/>
      <c r="M114" s="1161"/>
      <c r="N114" s="1161"/>
      <c r="O114" s="1161"/>
      <c r="P114" s="1161"/>
      <c r="Q114" s="1161"/>
      <c r="R114" s="1161"/>
      <c r="S114" s="1161"/>
      <c r="T114" s="1161"/>
      <c r="U114" s="1161"/>
      <c r="V114" s="1161"/>
      <c r="W114" s="1161"/>
      <c r="X114" s="1161"/>
      <c r="Y114" s="1161"/>
      <c r="Z114" s="1161"/>
      <c r="AA114" s="1161"/>
    </row>
    <row r="115">
      <c r="A115" s="1161"/>
      <c r="B115" s="1161"/>
      <c r="C115" s="1161"/>
      <c r="D115" s="1161"/>
      <c r="E115" s="1161"/>
      <c r="F115" s="1161"/>
      <c r="G115" s="1161"/>
      <c r="H115" s="1161"/>
      <c r="I115" s="1161"/>
      <c r="J115" s="1161"/>
      <c r="K115" s="1161"/>
      <c r="L115" s="1161"/>
      <c r="M115" s="1161"/>
      <c r="N115" s="1161"/>
      <c r="O115" s="1161"/>
      <c r="P115" s="1161"/>
      <c r="Q115" s="1161"/>
      <c r="R115" s="1161"/>
      <c r="S115" s="1161"/>
      <c r="T115" s="1161"/>
      <c r="U115" s="1161"/>
      <c r="V115" s="1161"/>
      <c r="W115" s="1161"/>
      <c r="X115" s="1161"/>
      <c r="Y115" s="1161"/>
      <c r="Z115" s="1161"/>
      <c r="AA115" s="1161"/>
    </row>
    <row r="116">
      <c r="A116" s="1161"/>
      <c r="B116" s="1161"/>
      <c r="C116" s="1161"/>
      <c r="D116" s="1161"/>
      <c r="E116" s="1161"/>
      <c r="F116" s="1161"/>
      <c r="G116" s="1161"/>
      <c r="H116" s="1161"/>
      <c r="I116" s="1161"/>
      <c r="J116" s="1161"/>
      <c r="K116" s="1161"/>
      <c r="L116" s="1161"/>
      <c r="M116" s="1161"/>
      <c r="N116" s="1161"/>
      <c r="O116" s="1161"/>
      <c r="P116" s="1161"/>
      <c r="Q116" s="1161"/>
      <c r="R116" s="1161"/>
      <c r="S116" s="1161"/>
      <c r="T116" s="1161"/>
      <c r="U116" s="1161"/>
      <c r="V116" s="1161"/>
      <c r="W116" s="1161"/>
      <c r="X116" s="1161"/>
      <c r="Y116" s="1161"/>
      <c r="Z116" s="1161"/>
      <c r="AA116" s="1161"/>
    </row>
    <row r="117">
      <c r="A117" s="1161"/>
      <c r="B117" s="1161"/>
      <c r="C117" s="1161"/>
      <c r="D117" s="1161"/>
      <c r="E117" s="1161"/>
      <c r="F117" s="1161"/>
      <c r="G117" s="1161"/>
      <c r="H117" s="1161"/>
      <c r="I117" s="1161"/>
      <c r="J117" s="1161"/>
      <c r="K117" s="1161"/>
      <c r="L117" s="1161"/>
      <c r="M117" s="1161"/>
      <c r="N117" s="1161"/>
      <c r="O117" s="1161"/>
      <c r="P117" s="1161"/>
      <c r="Q117" s="1161"/>
      <c r="R117" s="1161"/>
      <c r="S117" s="1161"/>
      <c r="T117" s="1161"/>
      <c r="U117" s="1161"/>
      <c r="V117" s="1161"/>
      <c r="W117" s="1161"/>
      <c r="X117" s="1161"/>
      <c r="Y117" s="1161"/>
      <c r="Z117" s="1161"/>
      <c r="AA117" s="1161"/>
    </row>
    <row r="118">
      <c r="A118" s="1161"/>
      <c r="B118" s="1161"/>
      <c r="C118" s="1161"/>
      <c r="D118" s="1161"/>
      <c r="E118" s="1161"/>
      <c r="F118" s="1161"/>
      <c r="G118" s="1161"/>
      <c r="H118" s="1161"/>
      <c r="I118" s="1161"/>
      <c r="J118" s="1161"/>
      <c r="K118" s="1161"/>
      <c r="L118" s="1161"/>
      <c r="M118" s="1161"/>
      <c r="N118" s="1161"/>
      <c r="O118" s="1161"/>
      <c r="P118" s="1161"/>
      <c r="Q118" s="1161"/>
      <c r="R118" s="1161"/>
      <c r="S118" s="1161"/>
      <c r="T118" s="1161"/>
      <c r="U118" s="1161"/>
      <c r="V118" s="1161"/>
      <c r="W118" s="1161"/>
      <c r="X118" s="1161"/>
      <c r="Y118" s="1161"/>
      <c r="Z118" s="1161"/>
      <c r="AA118" s="1161"/>
    </row>
    <row r="119">
      <c r="A119" s="1161"/>
      <c r="B119" s="1161"/>
      <c r="C119" s="1161"/>
      <c r="D119" s="1161"/>
      <c r="E119" s="1161"/>
      <c r="F119" s="1161"/>
      <c r="G119" s="1161"/>
      <c r="H119" s="1161"/>
      <c r="I119" s="1161"/>
      <c r="J119" s="1161"/>
      <c r="K119" s="1161"/>
      <c r="L119" s="1161"/>
      <c r="M119" s="1161"/>
      <c r="N119" s="1161"/>
      <c r="O119" s="1161"/>
      <c r="P119" s="1161"/>
      <c r="Q119" s="1161"/>
      <c r="R119" s="1161"/>
      <c r="S119" s="1161"/>
      <c r="T119" s="1161"/>
      <c r="U119" s="1161"/>
      <c r="V119" s="1161"/>
      <c r="W119" s="1161"/>
      <c r="X119" s="1161"/>
      <c r="Y119" s="1161"/>
      <c r="Z119" s="1161"/>
      <c r="AA119" s="1161"/>
    </row>
    <row r="120">
      <c r="A120" s="1161"/>
      <c r="B120" s="1161"/>
      <c r="C120" s="1161"/>
      <c r="D120" s="1161"/>
      <c r="E120" s="1161"/>
      <c r="F120" s="1161"/>
      <c r="G120" s="1161"/>
      <c r="H120" s="1161"/>
      <c r="I120" s="1161"/>
      <c r="J120" s="1161"/>
      <c r="K120" s="1161"/>
      <c r="L120" s="1161"/>
      <c r="M120" s="1161"/>
      <c r="N120" s="1161"/>
      <c r="O120" s="1161"/>
      <c r="P120" s="1161"/>
      <c r="Q120" s="1161"/>
      <c r="R120" s="1161"/>
      <c r="S120" s="1161"/>
      <c r="T120" s="1161"/>
      <c r="U120" s="1161"/>
      <c r="V120" s="1161"/>
      <c r="W120" s="1161"/>
      <c r="X120" s="1161"/>
      <c r="Y120" s="1161"/>
      <c r="Z120" s="1161"/>
      <c r="AA120" s="1161"/>
    </row>
    <row r="121">
      <c r="A121" s="1161"/>
      <c r="B121" s="1161"/>
      <c r="C121" s="1161"/>
      <c r="D121" s="1161"/>
      <c r="E121" s="1161"/>
      <c r="F121" s="1161"/>
      <c r="G121" s="1161"/>
      <c r="H121" s="1161"/>
      <c r="I121" s="1161"/>
      <c r="J121" s="1161"/>
      <c r="K121" s="1161"/>
      <c r="L121" s="1161"/>
      <c r="M121" s="1161"/>
      <c r="N121" s="1161"/>
      <c r="O121" s="1161"/>
      <c r="P121" s="1161"/>
      <c r="Q121" s="1161"/>
      <c r="R121" s="1161"/>
      <c r="S121" s="1161"/>
      <c r="T121" s="1161"/>
      <c r="U121" s="1161"/>
      <c r="V121" s="1161"/>
      <c r="W121" s="1161"/>
      <c r="X121" s="1161"/>
      <c r="Y121" s="1161"/>
      <c r="Z121" s="1161"/>
      <c r="AA121" s="1161"/>
    </row>
    <row r="122">
      <c r="A122" s="1161"/>
      <c r="B122" s="1161"/>
      <c r="C122" s="1161"/>
      <c r="D122" s="1161"/>
      <c r="E122" s="1161"/>
      <c r="F122" s="1161"/>
      <c r="G122" s="1161"/>
      <c r="H122" s="1161"/>
      <c r="I122" s="1161"/>
      <c r="J122" s="1161"/>
      <c r="K122" s="1161"/>
      <c r="L122" s="1161"/>
      <c r="M122" s="1161"/>
      <c r="N122" s="1161"/>
      <c r="O122" s="1161"/>
      <c r="P122" s="1161"/>
      <c r="Q122" s="1161"/>
      <c r="R122" s="1161"/>
      <c r="S122" s="1161"/>
      <c r="T122" s="1161"/>
      <c r="U122" s="1161"/>
      <c r="V122" s="1161"/>
      <c r="W122" s="1161"/>
      <c r="X122" s="1161"/>
      <c r="Y122" s="1161"/>
      <c r="Z122" s="1161"/>
      <c r="AA122" s="1161"/>
    </row>
    <row r="123">
      <c r="A123" s="1161"/>
      <c r="B123" s="1161"/>
      <c r="C123" s="1161"/>
      <c r="D123" s="1161"/>
      <c r="E123" s="1161"/>
      <c r="F123" s="1161"/>
      <c r="G123" s="1161"/>
      <c r="H123" s="1161"/>
      <c r="I123" s="1161"/>
      <c r="J123" s="1161"/>
      <c r="K123" s="1161"/>
      <c r="L123" s="1161"/>
      <c r="M123" s="1161"/>
      <c r="N123" s="1161"/>
      <c r="O123" s="1161"/>
      <c r="P123" s="1161"/>
      <c r="Q123" s="1161"/>
      <c r="R123" s="1161"/>
      <c r="S123" s="1161"/>
      <c r="T123" s="1161"/>
      <c r="U123" s="1161"/>
      <c r="V123" s="1161"/>
      <c r="W123" s="1161"/>
      <c r="X123" s="1161"/>
      <c r="Y123" s="1161"/>
      <c r="Z123" s="1161"/>
      <c r="AA123" s="1161"/>
    </row>
    <row r="124">
      <c r="A124" s="1161"/>
      <c r="B124" s="1161"/>
      <c r="C124" s="1161"/>
      <c r="D124" s="1161"/>
      <c r="E124" s="1161"/>
      <c r="F124" s="1161"/>
      <c r="G124" s="1161"/>
      <c r="H124" s="1161"/>
      <c r="I124" s="1161"/>
      <c r="J124" s="1161"/>
      <c r="K124" s="1161"/>
      <c r="L124" s="1161"/>
      <c r="M124" s="1161"/>
      <c r="N124" s="1161"/>
      <c r="O124" s="1161"/>
      <c r="P124" s="1161"/>
      <c r="Q124" s="1161"/>
      <c r="R124" s="1161"/>
      <c r="S124" s="1161"/>
      <c r="T124" s="1161"/>
      <c r="U124" s="1161"/>
      <c r="V124" s="1161"/>
      <c r="W124" s="1161"/>
      <c r="X124" s="1161"/>
      <c r="Y124" s="1161"/>
      <c r="Z124" s="1161"/>
      <c r="AA124" s="1161"/>
    </row>
    <row r="125">
      <c r="A125" s="1161"/>
      <c r="B125" s="1161"/>
      <c r="C125" s="1161"/>
      <c r="D125" s="1161"/>
      <c r="E125" s="1161"/>
      <c r="F125" s="1161"/>
      <c r="G125" s="1161"/>
      <c r="H125" s="1161"/>
      <c r="I125" s="1161"/>
      <c r="J125" s="1161"/>
      <c r="K125" s="1161"/>
      <c r="L125" s="1161"/>
      <c r="M125" s="1161"/>
      <c r="N125" s="1161"/>
      <c r="O125" s="1161"/>
      <c r="P125" s="1161"/>
      <c r="Q125" s="1161"/>
      <c r="R125" s="1161"/>
      <c r="S125" s="1161"/>
      <c r="T125" s="1161"/>
      <c r="U125" s="1161"/>
      <c r="V125" s="1161"/>
      <c r="W125" s="1161"/>
      <c r="X125" s="1161"/>
      <c r="Y125" s="1161"/>
      <c r="Z125" s="1161"/>
      <c r="AA125" s="1161"/>
    </row>
    <row r="126">
      <c r="A126" s="1161"/>
      <c r="B126" s="1161"/>
      <c r="C126" s="1161"/>
      <c r="D126" s="1161"/>
      <c r="E126" s="1161"/>
      <c r="F126" s="1161"/>
      <c r="G126" s="1161"/>
      <c r="H126" s="1161"/>
      <c r="I126" s="1161"/>
      <c r="J126" s="1161"/>
      <c r="K126" s="1161"/>
      <c r="L126" s="1161"/>
      <c r="M126" s="1161"/>
      <c r="N126" s="1161"/>
      <c r="O126" s="1161"/>
      <c r="P126" s="1161"/>
      <c r="Q126" s="1161"/>
      <c r="R126" s="1161"/>
      <c r="S126" s="1161"/>
      <c r="T126" s="1161"/>
      <c r="U126" s="1161"/>
      <c r="V126" s="1161"/>
      <c r="W126" s="1161"/>
      <c r="X126" s="1161"/>
      <c r="Y126" s="1161"/>
      <c r="Z126" s="1161"/>
      <c r="AA126" s="1161"/>
    </row>
    <row r="127">
      <c r="A127" s="1161"/>
      <c r="B127" s="1161"/>
      <c r="C127" s="1161"/>
      <c r="D127" s="1161"/>
      <c r="E127" s="1161"/>
      <c r="F127" s="1161"/>
      <c r="G127" s="1161"/>
      <c r="H127" s="1161"/>
      <c r="I127" s="1161"/>
      <c r="J127" s="1161"/>
      <c r="K127" s="1161"/>
      <c r="L127" s="1161"/>
      <c r="M127" s="1161"/>
      <c r="N127" s="1161"/>
      <c r="O127" s="1161"/>
      <c r="P127" s="1161"/>
      <c r="Q127" s="1161"/>
      <c r="R127" s="1161"/>
      <c r="S127" s="1161"/>
      <c r="T127" s="1161"/>
      <c r="U127" s="1161"/>
      <c r="V127" s="1161"/>
      <c r="W127" s="1161"/>
      <c r="X127" s="1161"/>
      <c r="Y127" s="1161"/>
      <c r="Z127" s="1161"/>
      <c r="AA127" s="1161"/>
    </row>
    <row r="128">
      <c r="A128" s="1161"/>
      <c r="B128" s="1161"/>
      <c r="C128" s="1161"/>
      <c r="D128" s="1161"/>
      <c r="E128" s="1161"/>
      <c r="F128" s="1161"/>
      <c r="G128" s="1161"/>
      <c r="H128" s="1161"/>
      <c r="I128" s="1161"/>
      <c r="J128" s="1161"/>
      <c r="K128" s="1161"/>
      <c r="L128" s="1161"/>
      <c r="M128" s="1161"/>
      <c r="N128" s="1161"/>
      <c r="O128" s="1161"/>
      <c r="P128" s="1161"/>
      <c r="Q128" s="1161"/>
      <c r="R128" s="1161"/>
      <c r="S128" s="1161"/>
      <c r="T128" s="1161"/>
      <c r="U128" s="1161"/>
      <c r="V128" s="1161"/>
      <c r="W128" s="1161"/>
      <c r="X128" s="1161"/>
      <c r="Y128" s="1161"/>
      <c r="Z128" s="1161"/>
      <c r="AA128" s="1161"/>
    </row>
    <row r="129">
      <c r="A129" s="1161"/>
      <c r="B129" s="1161"/>
      <c r="C129" s="1161"/>
      <c r="D129" s="1161"/>
      <c r="E129" s="1161"/>
      <c r="F129" s="1161"/>
      <c r="G129" s="1161"/>
      <c r="H129" s="1161"/>
      <c r="I129" s="1161"/>
      <c r="J129" s="1161"/>
      <c r="K129" s="1161"/>
      <c r="L129" s="1161"/>
      <c r="M129" s="1161"/>
      <c r="N129" s="1161"/>
      <c r="O129" s="1161"/>
      <c r="P129" s="1161"/>
      <c r="Q129" s="1161"/>
      <c r="R129" s="1161"/>
      <c r="S129" s="1161"/>
      <c r="T129" s="1161"/>
      <c r="U129" s="1161"/>
      <c r="V129" s="1161"/>
      <c r="W129" s="1161"/>
      <c r="X129" s="1161"/>
      <c r="Y129" s="1161"/>
      <c r="Z129" s="1161"/>
      <c r="AA129" s="1161"/>
    </row>
    <row r="130">
      <c r="A130" s="1161"/>
      <c r="B130" s="1161"/>
      <c r="C130" s="1161"/>
      <c r="D130" s="1161"/>
      <c r="E130" s="1161"/>
      <c r="F130" s="1161"/>
      <c r="G130" s="1161"/>
      <c r="H130" s="1161"/>
      <c r="I130" s="1161"/>
      <c r="J130" s="1161"/>
      <c r="K130" s="1161"/>
      <c r="L130" s="1161"/>
      <c r="M130" s="1161"/>
      <c r="N130" s="1161"/>
      <c r="O130" s="1161"/>
      <c r="P130" s="1161"/>
      <c r="Q130" s="1161"/>
      <c r="R130" s="1161"/>
      <c r="S130" s="1161"/>
      <c r="T130" s="1161"/>
      <c r="U130" s="1161"/>
      <c r="V130" s="1161"/>
      <c r="W130" s="1161"/>
      <c r="X130" s="1161"/>
      <c r="Y130" s="1161"/>
      <c r="Z130" s="1161"/>
      <c r="AA130" s="1161"/>
    </row>
    <row r="131">
      <c r="A131" s="1161"/>
      <c r="B131" s="1161"/>
      <c r="C131" s="1161"/>
      <c r="D131" s="1161"/>
      <c r="E131" s="1161"/>
      <c r="F131" s="1161"/>
      <c r="G131" s="1161"/>
      <c r="H131" s="1161"/>
      <c r="I131" s="1161"/>
      <c r="J131" s="1161"/>
      <c r="K131" s="1161"/>
      <c r="L131" s="1161"/>
      <c r="M131" s="1161"/>
      <c r="N131" s="1161"/>
      <c r="O131" s="1161"/>
      <c r="P131" s="1161"/>
      <c r="Q131" s="1161"/>
      <c r="R131" s="1161"/>
      <c r="S131" s="1161"/>
      <c r="T131" s="1161"/>
      <c r="U131" s="1161"/>
      <c r="V131" s="1161"/>
      <c r="W131" s="1161"/>
      <c r="X131" s="1161"/>
      <c r="Y131" s="1161"/>
      <c r="Z131" s="1161"/>
      <c r="AA131" s="1161"/>
    </row>
    <row r="132">
      <c r="A132" s="1161"/>
      <c r="B132" s="1161"/>
      <c r="C132" s="1161"/>
      <c r="D132" s="1161"/>
      <c r="E132" s="1161"/>
      <c r="F132" s="1161"/>
      <c r="G132" s="1161"/>
      <c r="H132" s="1161"/>
      <c r="I132" s="1161"/>
      <c r="J132" s="1161"/>
      <c r="K132" s="1161"/>
      <c r="L132" s="1161"/>
      <c r="M132" s="1161"/>
      <c r="N132" s="1161"/>
      <c r="O132" s="1161"/>
      <c r="P132" s="1161"/>
      <c r="Q132" s="1161"/>
      <c r="R132" s="1161"/>
      <c r="S132" s="1161"/>
      <c r="T132" s="1161"/>
      <c r="U132" s="1161"/>
      <c r="V132" s="1161"/>
      <c r="W132" s="1161"/>
      <c r="X132" s="1161"/>
      <c r="Y132" s="1161"/>
      <c r="Z132" s="1161"/>
      <c r="AA132" s="1161"/>
    </row>
    <row r="133">
      <c r="A133" s="1161"/>
      <c r="B133" s="1161"/>
      <c r="C133" s="1161"/>
      <c r="D133" s="1161"/>
      <c r="E133" s="1161"/>
      <c r="F133" s="1161"/>
      <c r="G133" s="1161"/>
      <c r="H133" s="1161"/>
      <c r="I133" s="1161"/>
      <c r="J133" s="1161"/>
      <c r="K133" s="1161"/>
      <c r="L133" s="1161"/>
      <c r="M133" s="1161"/>
      <c r="N133" s="1161"/>
      <c r="O133" s="1161"/>
      <c r="P133" s="1161"/>
      <c r="Q133" s="1161"/>
      <c r="R133" s="1161"/>
      <c r="S133" s="1161"/>
      <c r="T133" s="1161"/>
      <c r="U133" s="1161"/>
      <c r="V133" s="1161"/>
      <c r="W133" s="1161"/>
      <c r="X133" s="1161"/>
      <c r="Y133" s="1161"/>
      <c r="Z133" s="1161"/>
      <c r="AA133" s="1161"/>
    </row>
    <row r="134">
      <c r="A134" s="1161"/>
      <c r="B134" s="1161"/>
      <c r="C134" s="1161"/>
      <c r="D134" s="1161"/>
      <c r="E134" s="1161"/>
      <c r="F134" s="1161"/>
      <c r="G134" s="1161"/>
      <c r="H134" s="1161"/>
      <c r="I134" s="1161"/>
      <c r="J134" s="1161"/>
      <c r="K134" s="1161"/>
      <c r="L134" s="1161"/>
      <c r="M134" s="1161"/>
      <c r="N134" s="1161"/>
      <c r="O134" s="1161"/>
      <c r="P134" s="1161"/>
      <c r="Q134" s="1161"/>
      <c r="R134" s="1161"/>
      <c r="S134" s="1161"/>
      <c r="T134" s="1161"/>
      <c r="U134" s="1161"/>
      <c r="V134" s="1161"/>
      <c r="W134" s="1161"/>
      <c r="X134" s="1161"/>
      <c r="Y134" s="1161"/>
      <c r="Z134" s="1161"/>
      <c r="AA134" s="1161"/>
    </row>
    <row r="135">
      <c r="A135" s="1161"/>
      <c r="B135" s="1161"/>
      <c r="C135" s="1161"/>
      <c r="D135" s="1161"/>
      <c r="E135" s="1161"/>
      <c r="F135" s="1161"/>
      <c r="G135" s="1161"/>
      <c r="H135" s="1161"/>
      <c r="I135" s="1161"/>
      <c r="J135" s="1161"/>
      <c r="K135" s="1161"/>
      <c r="L135" s="1161"/>
      <c r="M135" s="1161"/>
      <c r="N135" s="1161"/>
      <c r="O135" s="1161"/>
      <c r="P135" s="1161"/>
      <c r="Q135" s="1161"/>
      <c r="R135" s="1161"/>
      <c r="S135" s="1161"/>
      <c r="T135" s="1161"/>
      <c r="U135" s="1161"/>
      <c r="V135" s="1161"/>
      <c r="W135" s="1161"/>
      <c r="X135" s="1161"/>
      <c r="Y135" s="1161"/>
      <c r="Z135" s="1161"/>
      <c r="AA135" s="1161"/>
    </row>
    <row r="136">
      <c r="A136" s="1161"/>
      <c r="B136" s="1161"/>
      <c r="C136" s="1161"/>
      <c r="D136" s="1161"/>
      <c r="E136" s="1161"/>
      <c r="F136" s="1161"/>
      <c r="G136" s="1161"/>
      <c r="H136" s="1161"/>
      <c r="I136" s="1161"/>
      <c r="J136" s="1161"/>
      <c r="K136" s="1161"/>
      <c r="L136" s="1161"/>
      <c r="M136" s="1161"/>
      <c r="N136" s="1161"/>
      <c r="O136" s="1161"/>
      <c r="P136" s="1161"/>
      <c r="Q136" s="1161"/>
      <c r="R136" s="1161"/>
      <c r="S136" s="1161"/>
      <c r="T136" s="1161"/>
      <c r="U136" s="1161"/>
      <c r="V136" s="1161"/>
      <c r="W136" s="1161"/>
      <c r="X136" s="1161"/>
      <c r="Y136" s="1161"/>
      <c r="Z136" s="1161"/>
      <c r="AA136" s="1161"/>
    </row>
    <row r="137">
      <c r="A137" s="1161"/>
      <c r="B137" s="1161"/>
      <c r="C137" s="1161"/>
      <c r="D137" s="1161"/>
      <c r="E137" s="1161"/>
      <c r="F137" s="1161"/>
      <c r="G137" s="1161"/>
      <c r="H137" s="1161"/>
      <c r="I137" s="1161"/>
      <c r="J137" s="1161"/>
      <c r="K137" s="1161"/>
      <c r="L137" s="1161"/>
      <c r="M137" s="1161"/>
      <c r="N137" s="1161"/>
      <c r="O137" s="1161"/>
      <c r="P137" s="1161"/>
      <c r="Q137" s="1161"/>
      <c r="R137" s="1161"/>
      <c r="S137" s="1161"/>
      <c r="T137" s="1161"/>
      <c r="U137" s="1161"/>
      <c r="V137" s="1161"/>
      <c r="W137" s="1161"/>
      <c r="X137" s="1161"/>
      <c r="Y137" s="1161"/>
      <c r="Z137" s="1161"/>
      <c r="AA137" s="1161"/>
    </row>
    <row r="138">
      <c r="A138" s="1161"/>
      <c r="B138" s="1161"/>
      <c r="C138" s="1161"/>
      <c r="D138" s="1161"/>
      <c r="E138" s="1161"/>
      <c r="F138" s="1161"/>
      <c r="G138" s="1161"/>
      <c r="H138" s="1161"/>
      <c r="I138" s="1161"/>
      <c r="J138" s="1161"/>
      <c r="K138" s="1161"/>
      <c r="L138" s="1161"/>
      <c r="M138" s="1161"/>
      <c r="N138" s="1161"/>
      <c r="O138" s="1161"/>
      <c r="P138" s="1161"/>
      <c r="Q138" s="1161"/>
      <c r="R138" s="1161"/>
      <c r="S138" s="1161"/>
      <c r="T138" s="1161"/>
      <c r="U138" s="1161"/>
      <c r="V138" s="1161"/>
      <c r="W138" s="1161"/>
      <c r="X138" s="1161"/>
      <c r="Y138" s="1161"/>
      <c r="Z138" s="1161"/>
      <c r="AA138" s="1161"/>
    </row>
    <row r="139">
      <c r="A139" s="1161"/>
      <c r="B139" s="1161"/>
      <c r="C139" s="1161"/>
      <c r="D139" s="1161"/>
      <c r="E139" s="1161"/>
      <c r="F139" s="1161"/>
      <c r="G139" s="1161"/>
      <c r="H139" s="1161"/>
      <c r="I139" s="1161"/>
      <c r="J139" s="1161"/>
      <c r="K139" s="1161"/>
      <c r="L139" s="1161"/>
      <c r="M139" s="1161"/>
      <c r="N139" s="1161"/>
      <c r="O139" s="1161"/>
      <c r="P139" s="1161"/>
      <c r="Q139" s="1161"/>
      <c r="R139" s="1161"/>
      <c r="S139" s="1161"/>
      <c r="T139" s="1161"/>
      <c r="U139" s="1161"/>
      <c r="V139" s="1161"/>
      <c r="W139" s="1161"/>
      <c r="X139" s="1161"/>
      <c r="Y139" s="1161"/>
      <c r="Z139" s="1161"/>
      <c r="AA139" s="1161"/>
    </row>
    <row r="140">
      <c r="A140" s="1161"/>
      <c r="B140" s="1161"/>
      <c r="C140" s="1161"/>
      <c r="D140" s="1161"/>
      <c r="E140" s="1161"/>
      <c r="F140" s="1161"/>
      <c r="G140" s="1161"/>
      <c r="H140" s="1161"/>
      <c r="I140" s="1161"/>
      <c r="J140" s="1161"/>
      <c r="K140" s="1161"/>
      <c r="L140" s="1161"/>
      <c r="M140" s="1161"/>
      <c r="N140" s="1161"/>
      <c r="O140" s="1161"/>
      <c r="P140" s="1161"/>
      <c r="Q140" s="1161"/>
      <c r="R140" s="1161"/>
      <c r="S140" s="1161"/>
      <c r="T140" s="1161"/>
      <c r="U140" s="1161"/>
      <c r="V140" s="1161"/>
      <c r="W140" s="1161"/>
      <c r="X140" s="1161"/>
      <c r="Y140" s="1161"/>
      <c r="Z140" s="1161"/>
      <c r="AA140" s="1161"/>
    </row>
    <row r="141">
      <c r="A141" s="1161"/>
      <c r="B141" s="1161"/>
      <c r="C141" s="1161"/>
      <c r="D141" s="1161"/>
      <c r="E141" s="1161"/>
      <c r="F141" s="1161"/>
      <c r="G141" s="1161"/>
      <c r="H141" s="1161"/>
      <c r="I141" s="1161"/>
      <c r="J141" s="1161"/>
      <c r="K141" s="1161"/>
      <c r="L141" s="1161"/>
      <c r="M141" s="1161"/>
      <c r="N141" s="1161"/>
      <c r="O141" s="1161"/>
      <c r="P141" s="1161"/>
      <c r="Q141" s="1161"/>
      <c r="R141" s="1161"/>
      <c r="S141" s="1161"/>
      <c r="T141" s="1161"/>
      <c r="U141" s="1161"/>
      <c r="V141" s="1161"/>
      <c r="W141" s="1161"/>
      <c r="X141" s="1161"/>
      <c r="Y141" s="1161"/>
      <c r="Z141" s="1161"/>
      <c r="AA141" s="1161"/>
    </row>
    <row r="142">
      <c r="A142" s="1161"/>
      <c r="B142" s="1161"/>
      <c r="C142" s="1161"/>
      <c r="D142" s="1161"/>
      <c r="E142" s="1161"/>
      <c r="F142" s="1161"/>
      <c r="G142" s="1161"/>
      <c r="H142" s="1161"/>
      <c r="I142" s="1161"/>
      <c r="J142" s="1161"/>
      <c r="K142" s="1161"/>
      <c r="L142" s="1161"/>
      <c r="M142" s="1161"/>
      <c r="N142" s="1161"/>
      <c r="O142" s="1161"/>
      <c r="P142" s="1161"/>
      <c r="Q142" s="1161"/>
      <c r="R142" s="1161"/>
      <c r="S142" s="1161"/>
      <c r="T142" s="1161"/>
      <c r="U142" s="1161"/>
      <c r="V142" s="1161"/>
      <c r="W142" s="1161"/>
      <c r="X142" s="1161"/>
      <c r="Y142" s="1161"/>
      <c r="Z142" s="1161"/>
      <c r="AA142" s="1161"/>
    </row>
    <row r="143">
      <c r="A143" s="1161"/>
      <c r="B143" s="1161"/>
      <c r="C143" s="1161"/>
      <c r="D143" s="1161"/>
      <c r="E143" s="1161"/>
      <c r="F143" s="1161"/>
      <c r="G143" s="1161"/>
      <c r="H143" s="1161"/>
      <c r="I143" s="1161"/>
      <c r="J143" s="1161"/>
      <c r="K143" s="1161"/>
      <c r="L143" s="1161"/>
      <c r="M143" s="1161"/>
      <c r="N143" s="1161"/>
      <c r="O143" s="1161"/>
      <c r="P143" s="1161"/>
      <c r="Q143" s="1161"/>
      <c r="R143" s="1161"/>
      <c r="S143" s="1161"/>
      <c r="T143" s="1161"/>
      <c r="U143" s="1161"/>
      <c r="V143" s="1161"/>
      <c r="W143" s="1161"/>
      <c r="X143" s="1161"/>
      <c r="Y143" s="1161"/>
      <c r="Z143" s="1161"/>
      <c r="AA143" s="1161"/>
    </row>
    <row r="144">
      <c r="A144" s="1161"/>
      <c r="B144" s="1161"/>
      <c r="C144" s="1161"/>
      <c r="D144" s="1161"/>
      <c r="E144" s="1161"/>
      <c r="F144" s="1161"/>
      <c r="G144" s="1161"/>
      <c r="H144" s="1161"/>
      <c r="I144" s="1161"/>
      <c r="J144" s="1161"/>
      <c r="K144" s="1161"/>
      <c r="L144" s="1161"/>
      <c r="M144" s="1161"/>
      <c r="N144" s="1161"/>
      <c r="O144" s="1161"/>
      <c r="P144" s="1161"/>
      <c r="Q144" s="1161"/>
      <c r="R144" s="1161"/>
      <c r="S144" s="1161"/>
      <c r="T144" s="1161"/>
      <c r="U144" s="1161"/>
      <c r="V144" s="1161"/>
      <c r="W144" s="1161"/>
      <c r="X144" s="1161"/>
      <c r="Y144" s="1161"/>
      <c r="Z144" s="1161"/>
      <c r="AA144" s="1161"/>
    </row>
    <row r="145">
      <c r="A145" s="1161"/>
      <c r="B145" s="1161"/>
      <c r="C145" s="1161"/>
      <c r="D145" s="1161"/>
      <c r="E145" s="1161"/>
      <c r="F145" s="1161"/>
      <c r="G145" s="1161"/>
      <c r="H145" s="1161"/>
      <c r="I145" s="1161"/>
      <c r="J145" s="1161"/>
      <c r="K145" s="1161"/>
      <c r="L145" s="1161"/>
      <c r="M145" s="1161"/>
      <c r="N145" s="1161"/>
      <c r="O145" s="1161"/>
      <c r="P145" s="1161"/>
      <c r="Q145" s="1161"/>
      <c r="R145" s="1161"/>
      <c r="S145" s="1161"/>
      <c r="T145" s="1161"/>
      <c r="U145" s="1161"/>
      <c r="V145" s="1161"/>
      <c r="W145" s="1161"/>
      <c r="X145" s="1161"/>
      <c r="Y145" s="1161"/>
      <c r="Z145" s="1161"/>
      <c r="AA145" s="1161"/>
    </row>
    <row r="146">
      <c r="A146" s="1161"/>
      <c r="B146" s="1161"/>
      <c r="C146" s="1161"/>
      <c r="D146" s="1161"/>
      <c r="E146" s="1161"/>
      <c r="F146" s="1161"/>
      <c r="G146" s="1161"/>
      <c r="H146" s="1161"/>
      <c r="I146" s="1161"/>
      <c r="J146" s="1161"/>
      <c r="K146" s="1161"/>
      <c r="L146" s="1161"/>
      <c r="M146" s="1161"/>
      <c r="N146" s="1161"/>
      <c r="O146" s="1161"/>
      <c r="P146" s="1161"/>
      <c r="Q146" s="1161"/>
      <c r="R146" s="1161"/>
      <c r="S146" s="1161"/>
      <c r="T146" s="1161"/>
      <c r="U146" s="1161"/>
      <c r="V146" s="1161"/>
      <c r="W146" s="1161"/>
      <c r="X146" s="1161"/>
      <c r="Y146" s="1161"/>
      <c r="Z146" s="1161"/>
      <c r="AA146" s="1161"/>
    </row>
    <row r="147">
      <c r="A147" s="1161"/>
      <c r="B147" s="1161"/>
      <c r="C147" s="1161"/>
      <c r="D147" s="1161"/>
      <c r="E147" s="1161"/>
      <c r="F147" s="1161"/>
      <c r="G147" s="1161"/>
      <c r="H147" s="1161"/>
      <c r="I147" s="1161"/>
      <c r="J147" s="1161"/>
      <c r="K147" s="1161"/>
      <c r="L147" s="1161"/>
      <c r="M147" s="1161"/>
      <c r="N147" s="1161"/>
      <c r="O147" s="1161"/>
      <c r="P147" s="1161"/>
      <c r="Q147" s="1161"/>
      <c r="R147" s="1161"/>
      <c r="S147" s="1161"/>
      <c r="T147" s="1161"/>
      <c r="U147" s="1161"/>
      <c r="V147" s="1161"/>
      <c r="W147" s="1161"/>
      <c r="X147" s="1161"/>
      <c r="Y147" s="1161"/>
      <c r="Z147" s="1161"/>
      <c r="AA147" s="1161"/>
    </row>
    <row r="148">
      <c r="A148" s="1161"/>
      <c r="B148" s="1161"/>
      <c r="C148" s="1161"/>
      <c r="D148" s="1161"/>
      <c r="E148" s="1161"/>
      <c r="F148" s="1161"/>
      <c r="G148" s="1161"/>
      <c r="H148" s="1161"/>
      <c r="I148" s="1161"/>
      <c r="J148" s="1161"/>
      <c r="K148" s="1161"/>
      <c r="L148" s="1161"/>
      <c r="M148" s="1161"/>
      <c r="N148" s="1161"/>
      <c r="O148" s="1161"/>
      <c r="P148" s="1161"/>
      <c r="Q148" s="1161"/>
      <c r="R148" s="1161"/>
      <c r="S148" s="1161"/>
      <c r="T148" s="1161"/>
      <c r="U148" s="1161"/>
      <c r="V148" s="1161"/>
      <c r="W148" s="1161"/>
      <c r="X148" s="1161"/>
      <c r="Y148" s="1161"/>
      <c r="Z148" s="1161"/>
      <c r="AA148" s="1161"/>
    </row>
    <row r="149">
      <c r="A149" s="1161"/>
      <c r="B149" s="1161"/>
      <c r="C149" s="1161"/>
      <c r="D149" s="1161"/>
      <c r="E149" s="1161"/>
      <c r="F149" s="1161"/>
      <c r="G149" s="1161"/>
      <c r="H149" s="1161"/>
      <c r="I149" s="1161"/>
      <c r="J149" s="1161"/>
      <c r="K149" s="1161"/>
      <c r="L149" s="1161"/>
      <c r="M149" s="1161"/>
      <c r="N149" s="1161"/>
      <c r="O149" s="1161"/>
      <c r="P149" s="1161"/>
      <c r="Q149" s="1161"/>
      <c r="R149" s="1161"/>
      <c r="S149" s="1161"/>
      <c r="T149" s="1161"/>
      <c r="U149" s="1161"/>
      <c r="V149" s="1161"/>
      <c r="W149" s="1161"/>
      <c r="X149" s="1161"/>
      <c r="Y149" s="1161"/>
      <c r="Z149" s="1161"/>
      <c r="AA149" s="1161"/>
    </row>
    <row r="150">
      <c r="A150" s="1161"/>
      <c r="B150" s="1161"/>
      <c r="C150" s="1161"/>
      <c r="D150" s="1161"/>
      <c r="E150" s="1161"/>
      <c r="F150" s="1161"/>
      <c r="G150" s="1161"/>
      <c r="H150" s="1161"/>
      <c r="I150" s="1161"/>
      <c r="J150" s="1161"/>
      <c r="K150" s="1161"/>
      <c r="L150" s="1161"/>
      <c r="M150" s="1161"/>
      <c r="N150" s="1161"/>
      <c r="O150" s="1161"/>
      <c r="P150" s="1161"/>
      <c r="Q150" s="1161"/>
      <c r="R150" s="1161"/>
      <c r="S150" s="1161"/>
      <c r="T150" s="1161"/>
      <c r="U150" s="1161"/>
      <c r="V150" s="1161"/>
      <c r="W150" s="1161"/>
      <c r="X150" s="1161"/>
      <c r="Y150" s="1161"/>
      <c r="Z150" s="1161"/>
      <c r="AA150" s="1161"/>
    </row>
    <row r="151">
      <c r="A151" s="1161"/>
      <c r="B151" s="1161"/>
      <c r="C151" s="1161"/>
      <c r="D151" s="1161"/>
      <c r="E151" s="1161"/>
      <c r="F151" s="1161"/>
      <c r="G151" s="1161"/>
      <c r="H151" s="1161"/>
      <c r="I151" s="1161"/>
      <c r="J151" s="1161"/>
      <c r="K151" s="1161"/>
      <c r="L151" s="1161"/>
      <c r="M151" s="1161"/>
      <c r="N151" s="1161"/>
      <c r="O151" s="1161"/>
      <c r="P151" s="1161"/>
      <c r="Q151" s="1161"/>
      <c r="R151" s="1161"/>
      <c r="S151" s="1161"/>
      <c r="T151" s="1161"/>
      <c r="U151" s="1161"/>
      <c r="V151" s="1161"/>
      <c r="W151" s="1161"/>
      <c r="X151" s="1161"/>
      <c r="Y151" s="1161"/>
      <c r="Z151" s="1161"/>
      <c r="AA151" s="1161"/>
    </row>
    <row r="152">
      <c r="A152" s="1161"/>
      <c r="B152" s="1161"/>
      <c r="C152" s="1161"/>
      <c r="D152" s="1161"/>
      <c r="E152" s="1161"/>
      <c r="F152" s="1161"/>
      <c r="G152" s="1161"/>
      <c r="H152" s="1161"/>
      <c r="I152" s="1161"/>
      <c r="J152" s="1161"/>
      <c r="K152" s="1161"/>
      <c r="L152" s="1161"/>
      <c r="M152" s="1161"/>
      <c r="N152" s="1161"/>
      <c r="O152" s="1161"/>
      <c r="P152" s="1161"/>
      <c r="Q152" s="1161"/>
      <c r="R152" s="1161"/>
      <c r="S152" s="1161"/>
      <c r="T152" s="1161"/>
      <c r="U152" s="1161"/>
      <c r="V152" s="1161"/>
      <c r="W152" s="1161"/>
      <c r="X152" s="1161"/>
      <c r="Y152" s="1161"/>
      <c r="Z152" s="1161"/>
      <c r="AA152" s="1161"/>
    </row>
    <row r="153">
      <c r="A153" s="1161"/>
      <c r="B153" s="1161"/>
      <c r="C153" s="1161"/>
      <c r="D153" s="1161"/>
      <c r="E153" s="1161"/>
      <c r="F153" s="1161"/>
      <c r="G153" s="1161"/>
      <c r="H153" s="1161"/>
      <c r="I153" s="1161"/>
      <c r="J153" s="1161"/>
      <c r="K153" s="1161"/>
      <c r="L153" s="1161"/>
      <c r="M153" s="1161"/>
      <c r="N153" s="1161"/>
      <c r="O153" s="1161"/>
      <c r="P153" s="1161"/>
      <c r="Q153" s="1161"/>
      <c r="R153" s="1161"/>
      <c r="S153" s="1161"/>
      <c r="T153" s="1161"/>
      <c r="U153" s="1161"/>
      <c r="V153" s="1161"/>
      <c r="W153" s="1161"/>
      <c r="X153" s="1161"/>
      <c r="Y153" s="1161"/>
      <c r="Z153" s="1161"/>
      <c r="AA153" s="1161"/>
    </row>
    <row r="154">
      <c r="A154" s="1161"/>
      <c r="B154" s="1161"/>
      <c r="C154" s="1161"/>
      <c r="D154" s="1161"/>
      <c r="E154" s="1161"/>
      <c r="F154" s="1161"/>
      <c r="G154" s="1161"/>
      <c r="H154" s="1161"/>
      <c r="I154" s="1161"/>
      <c r="J154" s="1161"/>
      <c r="K154" s="1161"/>
      <c r="L154" s="1161"/>
      <c r="M154" s="1161"/>
      <c r="N154" s="1161"/>
      <c r="O154" s="1161"/>
      <c r="P154" s="1161"/>
      <c r="Q154" s="1161"/>
      <c r="R154" s="1161"/>
      <c r="S154" s="1161"/>
      <c r="T154" s="1161"/>
      <c r="U154" s="1161"/>
      <c r="V154" s="1161"/>
      <c r="W154" s="1161"/>
      <c r="X154" s="1161"/>
      <c r="Y154" s="1161"/>
      <c r="Z154" s="1161"/>
      <c r="AA154" s="1161"/>
    </row>
    <row r="155">
      <c r="A155" s="1161"/>
      <c r="B155" s="1161"/>
      <c r="C155" s="1161"/>
      <c r="D155" s="1161"/>
      <c r="E155" s="1161"/>
      <c r="F155" s="1161"/>
      <c r="G155" s="1161"/>
      <c r="H155" s="1161"/>
      <c r="I155" s="1161"/>
      <c r="J155" s="1161"/>
      <c r="K155" s="1161"/>
      <c r="L155" s="1161"/>
      <c r="M155" s="1161"/>
      <c r="N155" s="1161"/>
      <c r="O155" s="1161"/>
      <c r="P155" s="1161"/>
      <c r="Q155" s="1161"/>
      <c r="R155" s="1161"/>
      <c r="S155" s="1161"/>
      <c r="T155" s="1161"/>
      <c r="U155" s="1161"/>
      <c r="V155" s="1161"/>
      <c r="W155" s="1161"/>
      <c r="X155" s="1161"/>
      <c r="Y155" s="1161"/>
      <c r="Z155" s="1161"/>
      <c r="AA155" s="1161"/>
    </row>
    <row r="156">
      <c r="A156" s="1161"/>
      <c r="B156" s="1161"/>
      <c r="C156" s="1161"/>
      <c r="D156" s="1161"/>
      <c r="E156" s="1161"/>
      <c r="F156" s="1161"/>
      <c r="G156" s="1161"/>
      <c r="H156" s="1161"/>
      <c r="I156" s="1161"/>
      <c r="J156" s="1161"/>
      <c r="K156" s="1161"/>
      <c r="L156" s="1161"/>
      <c r="M156" s="1161"/>
      <c r="N156" s="1161"/>
      <c r="O156" s="1161"/>
      <c r="P156" s="1161"/>
      <c r="Q156" s="1161"/>
      <c r="R156" s="1161"/>
      <c r="S156" s="1161"/>
      <c r="T156" s="1161"/>
      <c r="U156" s="1161"/>
      <c r="V156" s="1161"/>
      <c r="W156" s="1161"/>
      <c r="X156" s="1161"/>
      <c r="Y156" s="1161"/>
      <c r="Z156" s="1161"/>
      <c r="AA156" s="1161"/>
    </row>
    <row r="157">
      <c r="A157" s="1161"/>
      <c r="B157" s="1161"/>
      <c r="C157" s="1161"/>
      <c r="D157" s="1161"/>
      <c r="E157" s="1161"/>
      <c r="F157" s="1161"/>
      <c r="G157" s="1161"/>
      <c r="H157" s="1161"/>
      <c r="I157" s="1161"/>
      <c r="J157" s="1161"/>
      <c r="K157" s="1161"/>
      <c r="L157" s="1161"/>
      <c r="M157" s="1161"/>
      <c r="N157" s="1161"/>
      <c r="O157" s="1161"/>
      <c r="P157" s="1161"/>
      <c r="Q157" s="1161"/>
      <c r="R157" s="1161"/>
      <c r="S157" s="1161"/>
      <c r="T157" s="1161"/>
      <c r="U157" s="1161"/>
      <c r="V157" s="1161"/>
      <c r="W157" s="1161"/>
      <c r="X157" s="1161"/>
      <c r="Y157" s="1161"/>
      <c r="Z157" s="1161"/>
      <c r="AA157" s="1161"/>
    </row>
    <row r="158">
      <c r="A158" s="1161"/>
      <c r="B158" s="1161"/>
      <c r="C158" s="1161"/>
      <c r="D158" s="1161"/>
      <c r="E158" s="1161"/>
      <c r="F158" s="1161"/>
      <c r="G158" s="1161"/>
      <c r="H158" s="1161"/>
      <c r="I158" s="1161"/>
      <c r="J158" s="1161"/>
      <c r="K158" s="1161"/>
      <c r="L158" s="1161"/>
      <c r="M158" s="1161"/>
      <c r="N158" s="1161"/>
      <c r="O158" s="1161"/>
      <c r="P158" s="1161"/>
      <c r="Q158" s="1161"/>
      <c r="R158" s="1161"/>
      <c r="S158" s="1161"/>
      <c r="T158" s="1161"/>
      <c r="U158" s="1161"/>
      <c r="V158" s="1161"/>
      <c r="W158" s="1161"/>
      <c r="X158" s="1161"/>
      <c r="Y158" s="1161"/>
      <c r="Z158" s="1161"/>
      <c r="AA158" s="1161"/>
    </row>
    <row r="159">
      <c r="A159" s="1161"/>
      <c r="B159" s="1161"/>
      <c r="C159" s="1161"/>
      <c r="D159" s="1161"/>
      <c r="E159" s="1161"/>
      <c r="F159" s="1161"/>
      <c r="G159" s="1161"/>
      <c r="H159" s="1161"/>
      <c r="I159" s="1161"/>
      <c r="J159" s="1161"/>
      <c r="K159" s="1161"/>
      <c r="L159" s="1161"/>
      <c r="M159" s="1161"/>
      <c r="N159" s="1161"/>
      <c r="O159" s="1161"/>
      <c r="P159" s="1161"/>
      <c r="Q159" s="1161"/>
      <c r="R159" s="1161"/>
      <c r="S159" s="1161"/>
      <c r="T159" s="1161"/>
      <c r="U159" s="1161"/>
      <c r="V159" s="1161"/>
      <c r="W159" s="1161"/>
      <c r="X159" s="1161"/>
      <c r="Y159" s="1161"/>
      <c r="Z159" s="1161"/>
      <c r="AA159" s="1161"/>
    </row>
    <row r="160">
      <c r="A160" s="1161"/>
      <c r="B160" s="1161"/>
      <c r="C160" s="1161"/>
      <c r="D160" s="1161"/>
      <c r="E160" s="1161"/>
      <c r="F160" s="1161"/>
      <c r="G160" s="1161"/>
      <c r="H160" s="1161"/>
      <c r="I160" s="1161"/>
      <c r="J160" s="1161"/>
      <c r="K160" s="1161"/>
      <c r="L160" s="1161"/>
      <c r="M160" s="1161"/>
      <c r="N160" s="1161"/>
      <c r="O160" s="1161"/>
      <c r="P160" s="1161"/>
      <c r="Q160" s="1161"/>
      <c r="R160" s="1161"/>
      <c r="S160" s="1161"/>
      <c r="T160" s="1161"/>
      <c r="U160" s="1161"/>
      <c r="V160" s="1161"/>
      <c r="W160" s="1161"/>
      <c r="X160" s="1161"/>
      <c r="Y160" s="1161"/>
      <c r="Z160" s="1161"/>
      <c r="AA160" s="1161"/>
    </row>
    <row r="161">
      <c r="A161" s="1161"/>
      <c r="B161" s="1161"/>
      <c r="C161" s="1161"/>
      <c r="D161" s="1161"/>
      <c r="E161" s="1161"/>
      <c r="F161" s="1161"/>
      <c r="G161" s="1161"/>
      <c r="H161" s="1161"/>
      <c r="I161" s="1161"/>
      <c r="J161" s="1161"/>
      <c r="K161" s="1161"/>
      <c r="L161" s="1161"/>
      <c r="M161" s="1161"/>
      <c r="N161" s="1161"/>
      <c r="O161" s="1161"/>
      <c r="P161" s="1161"/>
      <c r="Q161" s="1161"/>
      <c r="R161" s="1161"/>
      <c r="S161" s="1161"/>
      <c r="T161" s="1161"/>
      <c r="U161" s="1161"/>
      <c r="V161" s="1161"/>
      <c r="W161" s="1161"/>
      <c r="X161" s="1161"/>
      <c r="Y161" s="1161"/>
      <c r="Z161" s="1161"/>
      <c r="AA161" s="1161"/>
    </row>
    <row r="162">
      <c r="A162" s="1161"/>
      <c r="B162" s="1161"/>
      <c r="C162" s="1161"/>
      <c r="D162" s="1161"/>
      <c r="E162" s="1161"/>
      <c r="F162" s="1161"/>
      <c r="G162" s="1161"/>
      <c r="H162" s="1161"/>
      <c r="I162" s="1161"/>
      <c r="J162" s="1161"/>
      <c r="K162" s="1161"/>
      <c r="L162" s="1161"/>
      <c r="M162" s="1161"/>
      <c r="N162" s="1161"/>
      <c r="O162" s="1161"/>
      <c r="P162" s="1161"/>
      <c r="Q162" s="1161"/>
      <c r="R162" s="1161"/>
      <c r="S162" s="1161"/>
      <c r="T162" s="1161"/>
      <c r="U162" s="1161"/>
      <c r="V162" s="1161"/>
      <c r="W162" s="1161"/>
      <c r="X162" s="1161"/>
      <c r="Y162" s="1161"/>
      <c r="Z162" s="1161"/>
      <c r="AA162" s="1161"/>
    </row>
    <row r="163">
      <c r="A163" s="1161"/>
      <c r="B163" s="1161"/>
      <c r="C163" s="1161"/>
      <c r="D163" s="1161"/>
      <c r="E163" s="1161"/>
      <c r="F163" s="1161"/>
      <c r="G163" s="1161"/>
      <c r="H163" s="1161"/>
      <c r="I163" s="1161"/>
      <c r="J163" s="1161"/>
      <c r="K163" s="1161"/>
      <c r="L163" s="1161"/>
      <c r="M163" s="1161"/>
      <c r="N163" s="1161"/>
      <c r="O163" s="1161"/>
      <c r="P163" s="1161"/>
      <c r="Q163" s="1161"/>
      <c r="R163" s="1161"/>
      <c r="S163" s="1161"/>
      <c r="T163" s="1161"/>
      <c r="U163" s="1161"/>
      <c r="V163" s="1161"/>
      <c r="W163" s="1161"/>
      <c r="X163" s="1161"/>
      <c r="Y163" s="1161"/>
      <c r="Z163" s="1161"/>
      <c r="AA163" s="1161"/>
    </row>
    <row r="164">
      <c r="A164" s="1161"/>
      <c r="B164" s="1161"/>
      <c r="C164" s="1161"/>
      <c r="D164" s="1161"/>
      <c r="E164" s="1161"/>
      <c r="F164" s="1161"/>
      <c r="G164" s="1161"/>
      <c r="H164" s="1161"/>
      <c r="I164" s="1161"/>
      <c r="J164" s="1161"/>
      <c r="K164" s="1161"/>
      <c r="L164" s="1161"/>
      <c r="M164" s="1161"/>
      <c r="N164" s="1161"/>
      <c r="O164" s="1161"/>
      <c r="P164" s="1161"/>
      <c r="Q164" s="1161"/>
      <c r="R164" s="1161"/>
      <c r="S164" s="1161"/>
      <c r="T164" s="1161"/>
      <c r="U164" s="1161"/>
      <c r="V164" s="1161"/>
      <c r="W164" s="1161"/>
      <c r="X164" s="1161"/>
      <c r="Y164" s="1161"/>
      <c r="Z164" s="1161"/>
      <c r="AA164" s="1161"/>
    </row>
    <row r="165">
      <c r="A165" s="1161"/>
      <c r="B165" s="1161"/>
      <c r="C165" s="1161"/>
      <c r="D165" s="1161"/>
      <c r="E165" s="1161"/>
      <c r="F165" s="1161"/>
      <c r="G165" s="1161"/>
      <c r="H165" s="1161"/>
      <c r="I165" s="1161"/>
      <c r="J165" s="1161"/>
      <c r="K165" s="1161"/>
      <c r="L165" s="1161"/>
      <c r="M165" s="1161"/>
      <c r="N165" s="1161"/>
      <c r="O165" s="1161"/>
      <c r="P165" s="1161"/>
      <c r="Q165" s="1161"/>
      <c r="R165" s="1161"/>
      <c r="S165" s="1161"/>
      <c r="T165" s="1161"/>
      <c r="U165" s="1161"/>
      <c r="V165" s="1161"/>
      <c r="W165" s="1161"/>
      <c r="X165" s="1161"/>
      <c r="Y165" s="1161"/>
      <c r="Z165" s="1161"/>
      <c r="AA165" s="1161"/>
    </row>
    <row r="166">
      <c r="A166" s="1161"/>
      <c r="B166" s="1161"/>
      <c r="C166" s="1161"/>
      <c r="D166" s="1161"/>
      <c r="E166" s="1161"/>
      <c r="F166" s="1161"/>
      <c r="G166" s="1161"/>
      <c r="H166" s="1161"/>
      <c r="I166" s="1161"/>
      <c r="J166" s="1161"/>
      <c r="K166" s="1161"/>
      <c r="L166" s="1161"/>
      <c r="M166" s="1161"/>
      <c r="N166" s="1161"/>
      <c r="O166" s="1161"/>
      <c r="P166" s="1161"/>
      <c r="Q166" s="1161"/>
      <c r="R166" s="1161"/>
      <c r="S166" s="1161"/>
      <c r="T166" s="1161"/>
      <c r="U166" s="1161"/>
      <c r="V166" s="1161"/>
      <c r="W166" s="1161"/>
      <c r="X166" s="1161"/>
      <c r="Y166" s="1161"/>
      <c r="Z166" s="1161"/>
      <c r="AA166" s="1161"/>
    </row>
    <row r="167">
      <c r="A167" s="1161"/>
      <c r="B167" s="1161"/>
      <c r="C167" s="1161"/>
      <c r="D167" s="1161"/>
      <c r="E167" s="1161"/>
      <c r="F167" s="1161"/>
      <c r="G167" s="1161"/>
      <c r="H167" s="1161"/>
      <c r="I167" s="1161"/>
      <c r="J167" s="1161"/>
      <c r="K167" s="1161"/>
      <c r="L167" s="1161"/>
      <c r="M167" s="1161"/>
      <c r="N167" s="1161"/>
      <c r="O167" s="1161"/>
      <c r="P167" s="1161"/>
      <c r="Q167" s="1161"/>
      <c r="R167" s="1161"/>
      <c r="S167" s="1161"/>
      <c r="T167" s="1161"/>
      <c r="U167" s="1161"/>
      <c r="V167" s="1161"/>
      <c r="W167" s="1161"/>
      <c r="X167" s="1161"/>
      <c r="Y167" s="1161"/>
      <c r="Z167" s="1161"/>
      <c r="AA167" s="1161"/>
    </row>
    <row r="168">
      <c r="A168" s="1161"/>
      <c r="B168" s="1161"/>
      <c r="C168" s="1161"/>
      <c r="D168" s="1161"/>
      <c r="E168" s="1161"/>
      <c r="F168" s="1161"/>
      <c r="G168" s="1161"/>
      <c r="H168" s="1161"/>
      <c r="I168" s="1161"/>
      <c r="J168" s="1161"/>
      <c r="K168" s="1161"/>
      <c r="L168" s="1161"/>
      <c r="M168" s="1161"/>
      <c r="N168" s="1161"/>
      <c r="O168" s="1161"/>
      <c r="P168" s="1161"/>
      <c r="Q168" s="1161"/>
      <c r="R168" s="1161"/>
      <c r="S168" s="1161"/>
      <c r="T168" s="1161"/>
      <c r="U168" s="1161"/>
      <c r="V168" s="1161"/>
      <c r="W168" s="1161"/>
      <c r="X168" s="1161"/>
      <c r="Y168" s="1161"/>
      <c r="Z168" s="1161"/>
      <c r="AA168" s="1161"/>
    </row>
    <row r="169">
      <c r="A169" s="1161"/>
      <c r="B169" s="1161"/>
      <c r="C169" s="1161"/>
      <c r="D169" s="1161"/>
      <c r="E169" s="1161"/>
      <c r="F169" s="1161"/>
      <c r="G169" s="1161"/>
      <c r="H169" s="1161"/>
      <c r="I169" s="1161"/>
      <c r="J169" s="1161"/>
      <c r="K169" s="1161"/>
      <c r="L169" s="1161"/>
      <c r="M169" s="1161"/>
      <c r="N169" s="1161"/>
      <c r="O169" s="1161"/>
      <c r="P169" s="1161"/>
      <c r="Q169" s="1161"/>
      <c r="R169" s="1161"/>
      <c r="S169" s="1161"/>
      <c r="T169" s="1161"/>
      <c r="U169" s="1161"/>
      <c r="V169" s="1161"/>
      <c r="W169" s="1161"/>
      <c r="X169" s="1161"/>
      <c r="Y169" s="1161"/>
      <c r="Z169" s="1161"/>
      <c r="AA169" s="1161"/>
    </row>
    <row r="170">
      <c r="A170" s="1161"/>
      <c r="B170" s="1161"/>
      <c r="C170" s="1161"/>
      <c r="D170" s="1161"/>
      <c r="E170" s="1161"/>
      <c r="F170" s="1161"/>
      <c r="G170" s="1161"/>
      <c r="H170" s="1161"/>
      <c r="I170" s="1161"/>
      <c r="J170" s="1161"/>
      <c r="K170" s="1161"/>
      <c r="L170" s="1161"/>
      <c r="M170" s="1161"/>
      <c r="N170" s="1161"/>
      <c r="O170" s="1161"/>
      <c r="P170" s="1161"/>
      <c r="Q170" s="1161"/>
      <c r="R170" s="1161"/>
      <c r="S170" s="1161"/>
      <c r="T170" s="1161"/>
      <c r="U170" s="1161"/>
      <c r="V170" s="1161"/>
      <c r="W170" s="1161"/>
      <c r="X170" s="1161"/>
      <c r="Y170" s="1161"/>
      <c r="Z170" s="1161"/>
      <c r="AA170" s="1161"/>
    </row>
    <row r="171">
      <c r="A171" s="1161"/>
      <c r="B171" s="1161"/>
      <c r="C171" s="1161"/>
      <c r="D171" s="1161"/>
      <c r="E171" s="1161"/>
      <c r="F171" s="1161"/>
      <c r="G171" s="1161"/>
      <c r="H171" s="1161"/>
      <c r="I171" s="1161"/>
      <c r="J171" s="1161"/>
      <c r="K171" s="1161"/>
      <c r="L171" s="1161"/>
      <c r="M171" s="1161"/>
      <c r="N171" s="1161"/>
      <c r="O171" s="1161"/>
      <c r="P171" s="1161"/>
      <c r="Q171" s="1161"/>
      <c r="R171" s="1161"/>
      <c r="S171" s="1161"/>
      <c r="T171" s="1161"/>
      <c r="U171" s="1161"/>
      <c r="V171" s="1161"/>
      <c r="W171" s="1161"/>
      <c r="X171" s="1161"/>
      <c r="Y171" s="1161"/>
      <c r="Z171" s="1161"/>
      <c r="AA171" s="1161"/>
    </row>
    <row r="172">
      <c r="A172" s="1161"/>
      <c r="B172" s="1161"/>
      <c r="C172" s="1161"/>
      <c r="D172" s="1161"/>
      <c r="E172" s="1161"/>
      <c r="F172" s="1161"/>
      <c r="G172" s="1161"/>
      <c r="H172" s="1161"/>
      <c r="I172" s="1161"/>
      <c r="J172" s="1161"/>
      <c r="K172" s="1161"/>
      <c r="L172" s="1161"/>
      <c r="M172" s="1161"/>
      <c r="N172" s="1161"/>
      <c r="O172" s="1161"/>
      <c r="P172" s="1161"/>
      <c r="Q172" s="1161"/>
      <c r="R172" s="1161"/>
      <c r="S172" s="1161"/>
      <c r="T172" s="1161"/>
      <c r="U172" s="1161"/>
      <c r="V172" s="1161"/>
      <c r="W172" s="1161"/>
      <c r="X172" s="1161"/>
      <c r="Y172" s="1161"/>
      <c r="Z172" s="1161"/>
      <c r="AA172" s="1161"/>
    </row>
    <row r="173">
      <c r="A173" s="1161"/>
      <c r="B173" s="1161"/>
      <c r="C173" s="1161"/>
      <c r="D173" s="1161"/>
      <c r="E173" s="1161"/>
      <c r="F173" s="1161"/>
      <c r="G173" s="1161"/>
      <c r="H173" s="1161"/>
      <c r="I173" s="1161"/>
      <c r="J173" s="1161"/>
      <c r="K173" s="1161"/>
      <c r="L173" s="1161"/>
      <c r="M173" s="1161"/>
      <c r="N173" s="1161"/>
      <c r="O173" s="1161"/>
      <c r="P173" s="1161"/>
      <c r="Q173" s="1161"/>
      <c r="R173" s="1161"/>
      <c r="S173" s="1161"/>
      <c r="T173" s="1161"/>
      <c r="U173" s="1161"/>
      <c r="V173" s="1161"/>
      <c r="W173" s="1161"/>
      <c r="X173" s="1161"/>
      <c r="Y173" s="1161"/>
      <c r="Z173" s="1161"/>
      <c r="AA173" s="1161"/>
    </row>
    <row r="174">
      <c r="A174" s="1161"/>
      <c r="B174" s="1161"/>
      <c r="C174" s="1161"/>
      <c r="D174" s="1161"/>
      <c r="E174" s="1161"/>
      <c r="F174" s="1161"/>
      <c r="G174" s="1161"/>
      <c r="H174" s="1161"/>
      <c r="I174" s="1161"/>
      <c r="J174" s="1161"/>
      <c r="K174" s="1161"/>
      <c r="L174" s="1161"/>
      <c r="M174" s="1161"/>
      <c r="N174" s="1161"/>
      <c r="O174" s="1161"/>
      <c r="P174" s="1161"/>
      <c r="Q174" s="1161"/>
      <c r="R174" s="1161"/>
      <c r="S174" s="1161"/>
      <c r="T174" s="1161"/>
      <c r="U174" s="1161"/>
      <c r="V174" s="1161"/>
      <c r="W174" s="1161"/>
      <c r="X174" s="1161"/>
      <c r="Y174" s="1161"/>
      <c r="Z174" s="1161"/>
      <c r="AA174" s="1161"/>
    </row>
    <row r="175">
      <c r="A175" s="1161"/>
      <c r="B175" s="1161"/>
      <c r="C175" s="1161"/>
      <c r="D175" s="1161"/>
      <c r="E175" s="1161"/>
      <c r="F175" s="1161"/>
      <c r="G175" s="1161"/>
      <c r="H175" s="1161"/>
      <c r="I175" s="1161"/>
      <c r="J175" s="1161"/>
      <c r="K175" s="1161"/>
      <c r="L175" s="1161"/>
      <c r="M175" s="1161"/>
      <c r="N175" s="1161"/>
      <c r="O175" s="1161"/>
      <c r="P175" s="1161"/>
      <c r="Q175" s="1161"/>
      <c r="R175" s="1161"/>
      <c r="S175" s="1161"/>
      <c r="T175" s="1161"/>
      <c r="U175" s="1161"/>
      <c r="V175" s="1161"/>
      <c r="W175" s="1161"/>
      <c r="X175" s="1161"/>
      <c r="Y175" s="1161"/>
      <c r="Z175" s="1161"/>
      <c r="AA175" s="1161"/>
    </row>
    <row r="176">
      <c r="A176" s="1161"/>
      <c r="B176" s="1161"/>
      <c r="C176" s="1161"/>
      <c r="D176" s="1161"/>
      <c r="E176" s="1161"/>
      <c r="F176" s="1161"/>
      <c r="G176" s="1161"/>
      <c r="H176" s="1161"/>
      <c r="I176" s="1161"/>
      <c r="J176" s="1161"/>
      <c r="K176" s="1161"/>
      <c r="L176" s="1161"/>
      <c r="M176" s="1161"/>
      <c r="N176" s="1161"/>
      <c r="O176" s="1161"/>
      <c r="P176" s="1161"/>
      <c r="Q176" s="1161"/>
      <c r="R176" s="1161"/>
      <c r="S176" s="1161"/>
      <c r="T176" s="1161"/>
      <c r="U176" s="1161"/>
      <c r="V176" s="1161"/>
      <c r="W176" s="1161"/>
      <c r="X176" s="1161"/>
      <c r="Y176" s="1161"/>
      <c r="Z176" s="1161"/>
      <c r="AA176" s="1161"/>
    </row>
    <row r="177">
      <c r="A177" s="1161"/>
      <c r="B177" s="1161"/>
      <c r="C177" s="1161"/>
      <c r="D177" s="1161"/>
      <c r="E177" s="1161"/>
      <c r="F177" s="1161"/>
      <c r="G177" s="1161"/>
      <c r="H177" s="1161"/>
      <c r="I177" s="1161"/>
      <c r="J177" s="1161"/>
      <c r="K177" s="1161"/>
      <c r="L177" s="1161"/>
      <c r="M177" s="1161"/>
      <c r="N177" s="1161"/>
      <c r="O177" s="1161"/>
      <c r="P177" s="1161"/>
      <c r="Q177" s="1161"/>
      <c r="R177" s="1161"/>
      <c r="S177" s="1161"/>
      <c r="T177" s="1161"/>
      <c r="U177" s="1161"/>
      <c r="V177" s="1161"/>
      <c r="W177" s="1161"/>
      <c r="X177" s="1161"/>
      <c r="Y177" s="1161"/>
      <c r="Z177" s="1161"/>
      <c r="AA177" s="1161"/>
    </row>
    <row r="178">
      <c r="A178" s="1161"/>
      <c r="B178" s="1161"/>
      <c r="C178" s="1161"/>
      <c r="D178" s="1161"/>
      <c r="E178" s="1161"/>
      <c r="F178" s="1161"/>
      <c r="G178" s="1161"/>
      <c r="H178" s="1161"/>
      <c r="I178" s="1161"/>
      <c r="J178" s="1161"/>
      <c r="K178" s="1161"/>
      <c r="L178" s="1161"/>
      <c r="M178" s="1161"/>
      <c r="N178" s="1161"/>
      <c r="O178" s="1161"/>
      <c r="P178" s="1161"/>
      <c r="Q178" s="1161"/>
      <c r="R178" s="1161"/>
      <c r="S178" s="1161"/>
      <c r="T178" s="1161"/>
      <c r="U178" s="1161"/>
      <c r="V178" s="1161"/>
      <c r="W178" s="1161"/>
      <c r="X178" s="1161"/>
      <c r="Y178" s="1161"/>
      <c r="Z178" s="1161"/>
      <c r="AA178" s="1161"/>
    </row>
    <row r="179">
      <c r="A179" s="1161"/>
      <c r="B179" s="1161"/>
      <c r="C179" s="1161"/>
      <c r="D179" s="1161"/>
      <c r="E179" s="1161"/>
      <c r="F179" s="1161"/>
      <c r="G179" s="1161"/>
      <c r="H179" s="1161"/>
      <c r="I179" s="1161"/>
      <c r="J179" s="1161"/>
      <c r="K179" s="1161"/>
      <c r="L179" s="1161"/>
      <c r="M179" s="1161"/>
      <c r="N179" s="1161"/>
      <c r="O179" s="1161"/>
      <c r="P179" s="1161"/>
      <c r="Q179" s="1161"/>
      <c r="R179" s="1161"/>
      <c r="S179" s="1161"/>
      <c r="T179" s="1161"/>
      <c r="U179" s="1161"/>
      <c r="V179" s="1161"/>
      <c r="W179" s="1161"/>
      <c r="X179" s="1161"/>
      <c r="Y179" s="1161"/>
      <c r="Z179" s="1161"/>
      <c r="AA179" s="1161"/>
    </row>
    <row r="180">
      <c r="A180" s="1161"/>
      <c r="B180" s="1161"/>
      <c r="C180" s="1161"/>
      <c r="D180" s="1161"/>
      <c r="E180" s="1161"/>
      <c r="F180" s="1161"/>
      <c r="G180" s="1161"/>
      <c r="H180" s="1161"/>
      <c r="I180" s="1161"/>
      <c r="J180" s="1161"/>
      <c r="K180" s="1161"/>
      <c r="L180" s="1161"/>
      <c r="M180" s="1161"/>
      <c r="N180" s="1161"/>
      <c r="O180" s="1161"/>
      <c r="P180" s="1161"/>
      <c r="Q180" s="1161"/>
      <c r="R180" s="1161"/>
      <c r="S180" s="1161"/>
      <c r="T180" s="1161"/>
      <c r="U180" s="1161"/>
      <c r="V180" s="1161"/>
      <c r="W180" s="1161"/>
      <c r="X180" s="1161"/>
      <c r="Y180" s="1161"/>
      <c r="Z180" s="1161"/>
      <c r="AA180" s="1161"/>
    </row>
    <row r="181">
      <c r="A181" s="1161"/>
      <c r="B181" s="1161"/>
      <c r="C181" s="1161"/>
      <c r="D181" s="1161"/>
      <c r="E181" s="1161"/>
      <c r="F181" s="1161"/>
      <c r="G181" s="1161"/>
      <c r="H181" s="1161"/>
      <c r="I181" s="1161"/>
      <c r="J181" s="1161"/>
      <c r="K181" s="1161"/>
      <c r="L181" s="1161"/>
      <c r="M181" s="1161"/>
      <c r="N181" s="1161"/>
      <c r="O181" s="1161"/>
      <c r="P181" s="1161"/>
      <c r="Q181" s="1161"/>
      <c r="R181" s="1161"/>
      <c r="S181" s="1161"/>
      <c r="T181" s="1161"/>
      <c r="U181" s="1161"/>
      <c r="V181" s="1161"/>
      <c r="W181" s="1161"/>
      <c r="X181" s="1161"/>
      <c r="Y181" s="1161"/>
      <c r="Z181" s="1161"/>
      <c r="AA181" s="1161"/>
    </row>
    <row r="182">
      <c r="A182" s="1161"/>
      <c r="B182" s="1161"/>
      <c r="C182" s="1161"/>
      <c r="D182" s="1161"/>
      <c r="E182" s="1161"/>
      <c r="F182" s="1161"/>
      <c r="G182" s="1161"/>
      <c r="H182" s="1161"/>
      <c r="I182" s="1161"/>
      <c r="J182" s="1161"/>
      <c r="K182" s="1161"/>
      <c r="L182" s="1161"/>
      <c r="M182" s="1161"/>
      <c r="N182" s="1161"/>
      <c r="O182" s="1161"/>
      <c r="P182" s="1161"/>
      <c r="Q182" s="1161"/>
      <c r="R182" s="1161"/>
      <c r="S182" s="1161"/>
      <c r="T182" s="1161"/>
      <c r="U182" s="1161"/>
      <c r="V182" s="1161"/>
      <c r="W182" s="1161"/>
      <c r="X182" s="1161"/>
      <c r="Y182" s="1161"/>
      <c r="Z182" s="1161"/>
      <c r="AA182" s="1161"/>
    </row>
    <row r="183">
      <c r="A183" s="1161"/>
      <c r="B183" s="1161"/>
      <c r="C183" s="1161"/>
      <c r="D183" s="1161"/>
      <c r="E183" s="1161"/>
      <c r="F183" s="1161"/>
      <c r="G183" s="1161"/>
      <c r="H183" s="1161"/>
      <c r="I183" s="1161"/>
      <c r="J183" s="1161"/>
      <c r="K183" s="1161"/>
      <c r="L183" s="1161"/>
      <c r="M183" s="1161"/>
      <c r="N183" s="1161"/>
      <c r="O183" s="1161"/>
      <c r="P183" s="1161"/>
      <c r="Q183" s="1161"/>
      <c r="R183" s="1161"/>
      <c r="S183" s="1161"/>
      <c r="T183" s="1161"/>
      <c r="U183" s="1161"/>
      <c r="V183" s="1161"/>
      <c r="W183" s="1161"/>
      <c r="X183" s="1161"/>
      <c r="Y183" s="1161"/>
      <c r="Z183" s="1161"/>
      <c r="AA183" s="1161"/>
    </row>
    <row r="184">
      <c r="A184" s="1161"/>
      <c r="B184" s="1161"/>
      <c r="C184" s="1161"/>
      <c r="D184" s="1161"/>
      <c r="E184" s="1161"/>
      <c r="F184" s="1161"/>
      <c r="G184" s="1161"/>
      <c r="H184" s="1161"/>
      <c r="I184" s="1161"/>
      <c r="J184" s="1161"/>
      <c r="K184" s="1161"/>
      <c r="L184" s="1161"/>
      <c r="M184" s="1161"/>
      <c r="N184" s="1161"/>
      <c r="O184" s="1161"/>
      <c r="P184" s="1161"/>
      <c r="Q184" s="1161"/>
      <c r="R184" s="1161"/>
      <c r="S184" s="1161"/>
      <c r="T184" s="1161"/>
      <c r="U184" s="1161"/>
      <c r="V184" s="1161"/>
      <c r="W184" s="1161"/>
      <c r="X184" s="1161"/>
      <c r="Y184" s="1161"/>
      <c r="Z184" s="1161"/>
      <c r="AA184" s="1161"/>
    </row>
    <row r="185">
      <c r="A185" s="1161"/>
      <c r="B185" s="1161"/>
      <c r="C185" s="1161"/>
      <c r="D185" s="1161"/>
      <c r="E185" s="1161"/>
      <c r="F185" s="1161"/>
      <c r="G185" s="1161"/>
      <c r="H185" s="1161"/>
      <c r="I185" s="1161"/>
      <c r="J185" s="1161"/>
      <c r="K185" s="1161"/>
      <c r="L185" s="1161"/>
      <c r="M185" s="1161"/>
      <c r="N185" s="1161"/>
      <c r="O185" s="1161"/>
      <c r="P185" s="1161"/>
      <c r="Q185" s="1161"/>
      <c r="R185" s="1161"/>
      <c r="S185" s="1161"/>
      <c r="T185" s="1161"/>
      <c r="U185" s="1161"/>
      <c r="V185" s="1161"/>
      <c r="W185" s="1161"/>
      <c r="X185" s="1161"/>
      <c r="Y185" s="1161"/>
      <c r="Z185" s="1161"/>
      <c r="AA185" s="1161"/>
    </row>
    <row r="186">
      <c r="A186" s="1161"/>
      <c r="B186" s="1161"/>
      <c r="C186" s="1161"/>
      <c r="D186" s="1161"/>
      <c r="E186" s="1161"/>
      <c r="F186" s="1161"/>
      <c r="G186" s="1161"/>
      <c r="H186" s="1161"/>
      <c r="I186" s="1161"/>
      <c r="J186" s="1161"/>
      <c r="K186" s="1161"/>
      <c r="L186" s="1161"/>
      <c r="M186" s="1161"/>
      <c r="N186" s="1161"/>
      <c r="O186" s="1161"/>
      <c r="P186" s="1161"/>
      <c r="Q186" s="1161"/>
      <c r="R186" s="1161"/>
      <c r="S186" s="1161"/>
      <c r="T186" s="1161"/>
      <c r="U186" s="1161"/>
      <c r="V186" s="1161"/>
      <c r="W186" s="1161"/>
      <c r="X186" s="1161"/>
      <c r="Y186" s="1161"/>
      <c r="Z186" s="1161"/>
      <c r="AA186" s="1161"/>
    </row>
    <row r="187">
      <c r="A187" s="1161"/>
      <c r="B187" s="1161"/>
      <c r="C187" s="1161"/>
      <c r="D187" s="1161"/>
      <c r="E187" s="1161"/>
      <c r="F187" s="1161"/>
      <c r="G187" s="1161"/>
      <c r="H187" s="1161"/>
      <c r="I187" s="1161"/>
      <c r="J187" s="1161"/>
      <c r="K187" s="1161"/>
      <c r="L187" s="1161"/>
      <c r="M187" s="1161"/>
      <c r="N187" s="1161"/>
      <c r="O187" s="1161"/>
      <c r="P187" s="1161"/>
      <c r="Q187" s="1161"/>
      <c r="R187" s="1161"/>
      <c r="S187" s="1161"/>
      <c r="T187" s="1161"/>
      <c r="U187" s="1161"/>
      <c r="V187" s="1161"/>
      <c r="W187" s="1161"/>
      <c r="X187" s="1161"/>
      <c r="Y187" s="1161"/>
      <c r="Z187" s="1161"/>
      <c r="AA187" s="1161"/>
    </row>
    <row r="188">
      <c r="A188" s="1161"/>
      <c r="B188" s="1161"/>
      <c r="C188" s="1161"/>
      <c r="D188" s="1161"/>
      <c r="E188" s="1161"/>
      <c r="F188" s="1161"/>
      <c r="G188" s="1161"/>
      <c r="H188" s="1161"/>
      <c r="I188" s="1161"/>
      <c r="J188" s="1161"/>
      <c r="K188" s="1161"/>
      <c r="L188" s="1161"/>
      <c r="M188" s="1161"/>
      <c r="N188" s="1161"/>
      <c r="O188" s="1161"/>
      <c r="P188" s="1161"/>
      <c r="Q188" s="1161"/>
      <c r="R188" s="1161"/>
      <c r="S188" s="1161"/>
      <c r="T188" s="1161"/>
      <c r="U188" s="1161"/>
      <c r="V188" s="1161"/>
      <c r="W188" s="1161"/>
      <c r="X188" s="1161"/>
      <c r="Y188" s="1161"/>
      <c r="Z188" s="1161"/>
      <c r="AA188" s="1161"/>
    </row>
    <row r="189">
      <c r="A189" s="1161"/>
      <c r="B189" s="1161"/>
      <c r="C189" s="1161"/>
      <c r="D189" s="1161"/>
      <c r="E189" s="1161"/>
      <c r="F189" s="1161"/>
      <c r="G189" s="1161"/>
      <c r="H189" s="1161"/>
      <c r="I189" s="1161"/>
      <c r="J189" s="1161"/>
      <c r="K189" s="1161"/>
      <c r="L189" s="1161"/>
      <c r="M189" s="1161"/>
      <c r="N189" s="1161"/>
      <c r="O189" s="1161"/>
      <c r="P189" s="1161"/>
      <c r="Q189" s="1161"/>
      <c r="R189" s="1161"/>
      <c r="S189" s="1161"/>
      <c r="T189" s="1161"/>
      <c r="U189" s="1161"/>
      <c r="V189" s="1161"/>
      <c r="W189" s="1161"/>
      <c r="X189" s="1161"/>
      <c r="Y189" s="1161"/>
      <c r="Z189" s="1161"/>
      <c r="AA189" s="1161"/>
    </row>
    <row r="190">
      <c r="A190" s="1161"/>
      <c r="B190" s="1161"/>
      <c r="C190" s="1161"/>
      <c r="D190" s="1161"/>
      <c r="E190" s="1161"/>
      <c r="F190" s="1161"/>
      <c r="G190" s="1161"/>
      <c r="H190" s="1161"/>
      <c r="I190" s="1161"/>
      <c r="J190" s="1161"/>
      <c r="K190" s="1161"/>
      <c r="L190" s="1161"/>
      <c r="M190" s="1161"/>
      <c r="N190" s="1161"/>
      <c r="O190" s="1161"/>
      <c r="P190" s="1161"/>
      <c r="Q190" s="1161"/>
      <c r="R190" s="1161"/>
      <c r="S190" s="1161"/>
      <c r="T190" s="1161"/>
      <c r="U190" s="1161"/>
      <c r="V190" s="1161"/>
      <c r="W190" s="1161"/>
      <c r="X190" s="1161"/>
      <c r="Y190" s="1161"/>
      <c r="Z190" s="1161"/>
      <c r="AA190" s="1161"/>
    </row>
    <row r="191">
      <c r="A191" s="1161"/>
      <c r="B191" s="1161"/>
      <c r="C191" s="1161"/>
      <c r="D191" s="1161"/>
      <c r="E191" s="1161"/>
      <c r="F191" s="1161"/>
      <c r="G191" s="1161"/>
      <c r="H191" s="1161"/>
      <c r="I191" s="1161"/>
      <c r="J191" s="1161"/>
      <c r="K191" s="1161"/>
      <c r="L191" s="1161"/>
      <c r="M191" s="1161"/>
      <c r="N191" s="1161"/>
      <c r="O191" s="1161"/>
      <c r="P191" s="1161"/>
      <c r="Q191" s="1161"/>
      <c r="R191" s="1161"/>
      <c r="S191" s="1161"/>
      <c r="T191" s="1161"/>
      <c r="U191" s="1161"/>
      <c r="V191" s="1161"/>
      <c r="W191" s="1161"/>
      <c r="X191" s="1161"/>
      <c r="Y191" s="1161"/>
      <c r="Z191" s="1161"/>
      <c r="AA191" s="1161"/>
    </row>
    <row r="192">
      <c r="A192" s="1161"/>
      <c r="B192" s="1161"/>
      <c r="C192" s="1161"/>
      <c r="D192" s="1161"/>
      <c r="E192" s="1161"/>
      <c r="F192" s="1161"/>
      <c r="G192" s="1161"/>
      <c r="H192" s="1161"/>
      <c r="I192" s="1161"/>
      <c r="J192" s="1161"/>
      <c r="K192" s="1161"/>
      <c r="L192" s="1161"/>
      <c r="M192" s="1161"/>
      <c r="N192" s="1161"/>
      <c r="O192" s="1161"/>
      <c r="P192" s="1161"/>
      <c r="Q192" s="1161"/>
      <c r="R192" s="1161"/>
      <c r="S192" s="1161"/>
      <c r="T192" s="1161"/>
      <c r="U192" s="1161"/>
      <c r="V192" s="1161"/>
      <c r="W192" s="1161"/>
      <c r="X192" s="1161"/>
      <c r="Y192" s="1161"/>
      <c r="Z192" s="1161"/>
      <c r="AA192" s="1161"/>
    </row>
    <row r="193">
      <c r="A193" s="1161"/>
      <c r="B193" s="1161"/>
      <c r="C193" s="1161"/>
      <c r="D193" s="1161"/>
      <c r="E193" s="1161"/>
      <c r="F193" s="1161"/>
      <c r="G193" s="1161"/>
      <c r="H193" s="1161"/>
      <c r="I193" s="1161"/>
      <c r="J193" s="1161"/>
      <c r="K193" s="1161"/>
      <c r="L193" s="1161"/>
      <c r="M193" s="1161"/>
      <c r="N193" s="1161"/>
      <c r="O193" s="1161"/>
      <c r="P193" s="1161"/>
      <c r="Q193" s="1161"/>
      <c r="R193" s="1161"/>
      <c r="S193" s="1161"/>
      <c r="T193" s="1161"/>
      <c r="U193" s="1161"/>
      <c r="V193" s="1161"/>
      <c r="W193" s="1161"/>
      <c r="X193" s="1161"/>
      <c r="Y193" s="1161"/>
      <c r="Z193" s="1161"/>
      <c r="AA193" s="1161"/>
    </row>
    <row r="194">
      <c r="A194" s="1161"/>
      <c r="B194" s="1161"/>
      <c r="C194" s="1161"/>
      <c r="D194" s="1161"/>
      <c r="E194" s="1161"/>
      <c r="F194" s="1161"/>
      <c r="G194" s="1161"/>
      <c r="H194" s="1161"/>
      <c r="I194" s="1161"/>
      <c r="J194" s="1161"/>
      <c r="K194" s="1161"/>
      <c r="L194" s="1161"/>
      <c r="M194" s="1161"/>
      <c r="N194" s="1161"/>
      <c r="O194" s="1161"/>
      <c r="P194" s="1161"/>
      <c r="Q194" s="1161"/>
      <c r="R194" s="1161"/>
      <c r="S194" s="1161"/>
      <c r="T194" s="1161"/>
      <c r="U194" s="1161"/>
      <c r="V194" s="1161"/>
      <c r="W194" s="1161"/>
      <c r="X194" s="1161"/>
      <c r="Y194" s="1161"/>
      <c r="Z194" s="1161"/>
      <c r="AA194" s="1161"/>
    </row>
    <row r="195">
      <c r="A195" s="1161"/>
      <c r="B195" s="1161"/>
      <c r="C195" s="1161"/>
      <c r="D195" s="1161"/>
      <c r="E195" s="1161"/>
      <c r="F195" s="1161"/>
      <c r="G195" s="1161"/>
      <c r="H195" s="1161"/>
      <c r="I195" s="1161"/>
      <c r="J195" s="1161"/>
      <c r="K195" s="1161"/>
      <c r="L195" s="1161"/>
      <c r="M195" s="1161"/>
      <c r="N195" s="1161"/>
      <c r="O195" s="1161"/>
      <c r="P195" s="1161"/>
      <c r="Q195" s="1161"/>
      <c r="R195" s="1161"/>
      <c r="S195" s="1161"/>
      <c r="T195" s="1161"/>
      <c r="U195" s="1161"/>
      <c r="V195" s="1161"/>
      <c r="W195" s="1161"/>
      <c r="X195" s="1161"/>
      <c r="Y195" s="1161"/>
      <c r="Z195" s="1161"/>
      <c r="AA195" s="1161"/>
    </row>
    <row r="196">
      <c r="A196" s="1161"/>
      <c r="B196" s="1161"/>
      <c r="C196" s="1161"/>
      <c r="D196" s="1161"/>
      <c r="E196" s="1161"/>
      <c r="F196" s="1161"/>
      <c r="G196" s="1161"/>
      <c r="H196" s="1161"/>
      <c r="I196" s="1161"/>
      <c r="J196" s="1161"/>
      <c r="K196" s="1161"/>
      <c r="L196" s="1161"/>
      <c r="M196" s="1161"/>
      <c r="N196" s="1161"/>
      <c r="O196" s="1161"/>
      <c r="P196" s="1161"/>
      <c r="Q196" s="1161"/>
      <c r="R196" s="1161"/>
      <c r="S196" s="1161"/>
      <c r="T196" s="1161"/>
      <c r="U196" s="1161"/>
      <c r="V196" s="1161"/>
      <c r="W196" s="1161"/>
      <c r="X196" s="1161"/>
      <c r="Y196" s="1161"/>
      <c r="Z196" s="1161"/>
      <c r="AA196" s="1161"/>
    </row>
    <row r="197">
      <c r="A197" s="1161"/>
      <c r="B197" s="1161"/>
      <c r="C197" s="1161"/>
      <c r="D197" s="1161"/>
      <c r="E197" s="1161"/>
      <c r="F197" s="1161"/>
      <c r="G197" s="1161"/>
      <c r="H197" s="1161"/>
      <c r="I197" s="1161"/>
      <c r="J197" s="1161"/>
      <c r="K197" s="1161"/>
      <c r="L197" s="1161"/>
      <c r="M197" s="1161"/>
      <c r="N197" s="1161"/>
      <c r="O197" s="1161"/>
      <c r="P197" s="1161"/>
      <c r="Q197" s="1161"/>
      <c r="R197" s="1161"/>
      <c r="S197" s="1161"/>
      <c r="T197" s="1161"/>
      <c r="U197" s="1161"/>
      <c r="V197" s="1161"/>
      <c r="W197" s="1161"/>
      <c r="X197" s="1161"/>
      <c r="Y197" s="1161"/>
      <c r="Z197" s="1161"/>
      <c r="AA197" s="1161"/>
    </row>
    <row r="198">
      <c r="A198" s="1161"/>
      <c r="B198" s="1161"/>
      <c r="C198" s="1161"/>
      <c r="D198" s="1161"/>
      <c r="E198" s="1161"/>
      <c r="F198" s="1161"/>
      <c r="G198" s="1161"/>
      <c r="H198" s="1161"/>
      <c r="I198" s="1161"/>
      <c r="J198" s="1161"/>
      <c r="K198" s="1161"/>
      <c r="L198" s="1161"/>
      <c r="M198" s="1161"/>
      <c r="N198" s="1161"/>
      <c r="O198" s="1161"/>
      <c r="P198" s="1161"/>
      <c r="Q198" s="1161"/>
      <c r="R198" s="1161"/>
      <c r="S198" s="1161"/>
      <c r="T198" s="1161"/>
      <c r="U198" s="1161"/>
      <c r="V198" s="1161"/>
      <c r="W198" s="1161"/>
      <c r="X198" s="1161"/>
      <c r="Y198" s="1161"/>
      <c r="Z198" s="1161"/>
      <c r="AA198" s="1161"/>
    </row>
    <row r="199">
      <c r="A199" s="1161"/>
      <c r="B199" s="1161"/>
      <c r="C199" s="1161"/>
      <c r="D199" s="1161"/>
      <c r="E199" s="1161"/>
      <c r="F199" s="1161"/>
      <c r="G199" s="1161"/>
      <c r="H199" s="1161"/>
      <c r="I199" s="1161"/>
      <c r="J199" s="1161"/>
      <c r="K199" s="1161"/>
      <c r="L199" s="1161"/>
      <c r="M199" s="1161"/>
      <c r="N199" s="1161"/>
      <c r="O199" s="1161"/>
      <c r="P199" s="1161"/>
      <c r="Q199" s="1161"/>
      <c r="R199" s="1161"/>
      <c r="S199" s="1161"/>
      <c r="T199" s="1161"/>
      <c r="U199" s="1161"/>
      <c r="V199" s="1161"/>
      <c r="W199" s="1161"/>
      <c r="X199" s="1161"/>
      <c r="Y199" s="1161"/>
      <c r="Z199" s="1161"/>
      <c r="AA199" s="1161"/>
    </row>
    <row r="200">
      <c r="A200" s="1161"/>
      <c r="B200" s="1161"/>
      <c r="C200" s="1161"/>
      <c r="D200" s="1161"/>
      <c r="E200" s="1161"/>
      <c r="F200" s="1161"/>
      <c r="G200" s="1161"/>
      <c r="H200" s="1161"/>
      <c r="I200" s="1161"/>
      <c r="J200" s="1161"/>
      <c r="K200" s="1161"/>
      <c r="L200" s="1161"/>
      <c r="M200" s="1161"/>
      <c r="N200" s="1161"/>
      <c r="O200" s="1161"/>
      <c r="P200" s="1161"/>
      <c r="Q200" s="1161"/>
      <c r="R200" s="1161"/>
      <c r="S200" s="1161"/>
      <c r="T200" s="1161"/>
      <c r="U200" s="1161"/>
      <c r="V200" s="1161"/>
      <c r="W200" s="1161"/>
      <c r="X200" s="1161"/>
      <c r="Y200" s="1161"/>
      <c r="Z200" s="1161"/>
      <c r="AA200" s="1161"/>
    </row>
    <row r="201">
      <c r="A201" s="1161"/>
      <c r="B201" s="1161"/>
      <c r="C201" s="1161"/>
      <c r="D201" s="1161"/>
      <c r="E201" s="1161"/>
      <c r="F201" s="1161"/>
      <c r="G201" s="1161"/>
      <c r="H201" s="1161"/>
      <c r="I201" s="1161"/>
      <c r="J201" s="1161"/>
      <c r="K201" s="1161"/>
      <c r="L201" s="1161"/>
      <c r="M201" s="1161"/>
      <c r="N201" s="1161"/>
      <c r="O201" s="1161"/>
      <c r="P201" s="1161"/>
      <c r="Q201" s="1161"/>
      <c r="R201" s="1161"/>
      <c r="S201" s="1161"/>
      <c r="T201" s="1161"/>
      <c r="U201" s="1161"/>
      <c r="V201" s="1161"/>
      <c r="W201" s="1161"/>
      <c r="X201" s="1161"/>
      <c r="Y201" s="1161"/>
      <c r="Z201" s="1161"/>
      <c r="AA201" s="1161"/>
    </row>
    <row r="202">
      <c r="A202" s="1161"/>
      <c r="B202" s="1161"/>
      <c r="C202" s="1161"/>
      <c r="D202" s="1161"/>
      <c r="E202" s="1161"/>
      <c r="F202" s="1161"/>
      <c r="G202" s="1161"/>
      <c r="H202" s="1161"/>
      <c r="I202" s="1161"/>
      <c r="J202" s="1161"/>
      <c r="K202" s="1161"/>
      <c r="L202" s="1161"/>
      <c r="M202" s="1161"/>
      <c r="N202" s="1161"/>
      <c r="O202" s="1161"/>
      <c r="P202" s="1161"/>
      <c r="Q202" s="1161"/>
      <c r="R202" s="1161"/>
      <c r="S202" s="1161"/>
      <c r="T202" s="1161"/>
      <c r="U202" s="1161"/>
      <c r="V202" s="1161"/>
      <c r="W202" s="1161"/>
      <c r="X202" s="1161"/>
      <c r="Y202" s="1161"/>
      <c r="Z202" s="1161"/>
      <c r="AA202" s="1161"/>
    </row>
    <row r="203">
      <c r="A203" s="1161"/>
      <c r="B203" s="1161"/>
      <c r="C203" s="1161"/>
      <c r="D203" s="1161"/>
      <c r="E203" s="1161"/>
      <c r="F203" s="1161"/>
      <c r="G203" s="1161"/>
      <c r="H203" s="1161"/>
      <c r="I203" s="1161"/>
      <c r="J203" s="1161"/>
      <c r="K203" s="1161"/>
      <c r="L203" s="1161"/>
      <c r="M203" s="1161"/>
      <c r="N203" s="1161"/>
      <c r="O203" s="1161"/>
      <c r="P203" s="1161"/>
      <c r="Q203" s="1161"/>
      <c r="R203" s="1161"/>
      <c r="S203" s="1161"/>
      <c r="T203" s="1161"/>
      <c r="U203" s="1161"/>
      <c r="V203" s="1161"/>
      <c r="W203" s="1161"/>
      <c r="X203" s="1161"/>
      <c r="Y203" s="1161"/>
      <c r="Z203" s="1161"/>
      <c r="AA203" s="1161"/>
    </row>
    <row r="204">
      <c r="A204" s="1161"/>
      <c r="B204" s="1161"/>
      <c r="C204" s="1161"/>
      <c r="D204" s="1161"/>
      <c r="E204" s="1161"/>
      <c r="F204" s="1161"/>
      <c r="G204" s="1161"/>
      <c r="H204" s="1161"/>
      <c r="I204" s="1161"/>
      <c r="J204" s="1161"/>
      <c r="K204" s="1161"/>
      <c r="L204" s="1161"/>
      <c r="M204" s="1161"/>
      <c r="N204" s="1161"/>
      <c r="O204" s="1161"/>
      <c r="P204" s="1161"/>
      <c r="Q204" s="1161"/>
      <c r="R204" s="1161"/>
      <c r="S204" s="1161"/>
      <c r="T204" s="1161"/>
      <c r="U204" s="1161"/>
      <c r="V204" s="1161"/>
      <c r="W204" s="1161"/>
      <c r="X204" s="1161"/>
      <c r="Y204" s="1161"/>
      <c r="Z204" s="1161"/>
      <c r="AA204" s="1161"/>
    </row>
    <row r="205">
      <c r="A205" s="1161"/>
      <c r="B205" s="1161"/>
      <c r="C205" s="1161"/>
      <c r="D205" s="1161"/>
      <c r="E205" s="1161"/>
      <c r="F205" s="1161"/>
      <c r="G205" s="1161"/>
      <c r="H205" s="1161"/>
      <c r="I205" s="1161"/>
      <c r="J205" s="1161"/>
      <c r="K205" s="1161"/>
      <c r="L205" s="1161"/>
      <c r="M205" s="1161"/>
      <c r="N205" s="1161"/>
      <c r="O205" s="1161"/>
      <c r="P205" s="1161"/>
      <c r="Q205" s="1161"/>
      <c r="R205" s="1161"/>
      <c r="S205" s="1161"/>
      <c r="T205" s="1161"/>
      <c r="U205" s="1161"/>
      <c r="V205" s="1161"/>
      <c r="W205" s="1161"/>
      <c r="X205" s="1161"/>
      <c r="Y205" s="1161"/>
      <c r="Z205" s="1161"/>
      <c r="AA205" s="1161"/>
    </row>
    <row r="206">
      <c r="A206" s="1161"/>
      <c r="B206" s="1161"/>
      <c r="C206" s="1161"/>
      <c r="D206" s="1161"/>
      <c r="E206" s="1161"/>
      <c r="F206" s="1161"/>
      <c r="G206" s="1161"/>
      <c r="H206" s="1161"/>
      <c r="I206" s="1161"/>
      <c r="J206" s="1161"/>
      <c r="K206" s="1161"/>
      <c r="L206" s="1161"/>
      <c r="M206" s="1161"/>
      <c r="N206" s="1161"/>
      <c r="O206" s="1161"/>
      <c r="P206" s="1161"/>
      <c r="Q206" s="1161"/>
      <c r="R206" s="1161"/>
      <c r="S206" s="1161"/>
      <c r="T206" s="1161"/>
      <c r="U206" s="1161"/>
      <c r="V206" s="1161"/>
      <c r="W206" s="1161"/>
      <c r="X206" s="1161"/>
      <c r="Y206" s="1161"/>
      <c r="Z206" s="1161"/>
      <c r="AA206" s="1161"/>
    </row>
    <row r="207">
      <c r="A207" s="1161"/>
      <c r="B207" s="1161"/>
      <c r="C207" s="1161"/>
      <c r="D207" s="1161"/>
      <c r="E207" s="1161"/>
      <c r="F207" s="1161"/>
      <c r="G207" s="1161"/>
      <c r="H207" s="1161"/>
      <c r="I207" s="1161"/>
      <c r="J207" s="1161"/>
      <c r="K207" s="1161"/>
      <c r="L207" s="1161"/>
      <c r="M207" s="1161"/>
      <c r="N207" s="1161"/>
      <c r="O207" s="1161"/>
      <c r="P207" s="1161"/>
      <c r="Q207" s="1161"/>
      <c r="R207" s="1161"/>
      <c r="S207" s="1161"/>
      <c r="T207" s="1161"/>
      <c r="U207" s="1161"/>
      <c r="V207" s="1161"/>
      <c r="W207" s="1161"/>
      <c r="X207" s="1161"/>
      <c r="Y207" s="1161"/>
      <c r="Z207" s="1161"/>
      <c r="AA207" s="1161"/>
    </row>
    <row r="208">
      <c r="A208" s="1161"/>
      <c r="B208" s="1161"/>
      <c r="C208" s="1161"/>
      <c r="D208" s="1161"/>
      <c r="E208" s="1161"/>
      <c r="F208" s="1161"/>
      <c r="G208" s="1161"/>
      <c r="H208" s="1161"/>
      <c r="I208" s="1161"/>
      <c r="J208" s="1161"/>
      <c r="K208" s="1161"/>
      <c r="L208" s="1161"/>
      <c r="M208" s="1161"/>
      <c r="N208" s="1161"/>
      <c r="O208" s="1161"/>
      <c r="P208" s="1161"/>
      <c r="Q208" s="1161"/>
      <c r="R208" s="1161"/>
      <c r="S208" s="1161"/>
      <c r="T208" s="1161"/>
      <c r="U208" s="1161"/>
      <c r="V208" s="1161"/>
      <c r="W208" s="1161"/>
      <c r="X208" s="1161"/>
      <c r="Y208" s="1161"/>
      <c r="Z208" s="1161"/>
      <c r="AA208" s="1161"/>
    </row>
    <row r="209">
      <c r="A209" s="1161"/>
      <c r="B209" s="1161"/>
      <c r="C209" s="1161"/>
      <c r="D209" s="1161"/>
      <c r="E209" s="1161"/>
      <c r="F209" s="1161"/>
      <c r="G209" s="1161"/>
      <c r="H209" s="1161"/>
      <c r="I209" s="1161"/>
      <c r="J209" s="1161"/>
      <c r="K209" s="1161"/>
      <c r="L209" s="1161"/>
      <c r="M209" s="1161"/>
      <c r="N209" s="1161"/>
      <c r="O209" s="1161"/>
      <c r="P209" s="1161"/>
      <c r="Q209" s="1161"/>
      <c r="R209" s="1161"/>
      <c r="S209" s="1161"/>
      <c r="T209" s="1161"/>
      <c r="U209" s="1161"/>
      <c r="V209" s="1161"/>
      <c r="W209" s="1161"/>
      <c r="X209" s="1161"/>
      <c r="Y209" s="1161"/>
      <c r="Z209" s="1161"/>
      <c r="AA209" s="1161"/>
    </row>
    <row r="210">
      <c r="A210" s="1161"/>
      <c r="B210" s="1161"/>
      <c r="C210" s="1161"/>
      <c r="D210" s="1161"/>
      <c r="E210" s="1161"/>
      <c r="F210" s="1161"/>
      <c r="G210" s="1161"/>
      <c r="H210" s="1161"/>
      <c r="I210" s="1161"/>
      <c r="J210" s="1161"/>
      <c r="K210" s="1161"/>
      <c r="L210" s="1161"/>
      <c r="M210" s="1161"/>
      <c r="N210" s="1161"/>
      <c r="O210" s="1161"/>
      <c r="P210" s="1161"/>
      <c r="Q210" s="1161"/>
      <c r="R210" s="1161"/>
      <c r="S210" s="1161"/>
      <c r="T210" s="1161"/>
      <c r="U210" s="1161"/>
      <c r="V210" s="1161"/>
      <c r="W210" s="1161"/>
      <c r="X210" s="1161"/>
      <c r="Y210" s="1161"/>
      <c r="Z210" s="1161"/>
      <c r="AA210" s="1161"/>
    </row>
    <row r="211">
      <c r="A211" s="1161"/>
      <c r="B211" s="1161"/>
      <c r="C211" s="1161"/>
      <c r="D211" s="1161"/>
      <c r="E211" s="1161"/>
      <c r="F211" s="1161"/>
      <c r="G211" s="1161"/>
      <c r="H211" s="1161"/>
      <c r="I211" s="1161"/>
      <c r="J211" s="1161"/>
      <c r="K211" s="1161"/>
      <c r="L211" s="1161"/>
      <c r="M211" s="1161"/>
      <c r="N211" s="1161"/>
      <c r="O211" s="1161"/>
      <c r="P211" s="1161"/>
      <c r="Q211" s="1161"/>
      <c r="R211" s="1161"/>
      <c r="S211" s="1161"/>
      <c r="T211" s="1161"/>
      <c r="U211" s="1161"/>
      <c r="V211" s="1161"/>
      <c r="W211" s="1161"/>
      <c r="X211" s="1161"/>
      <c r="Y211" s="1161"/>
      <c r="Z211" s="1161"/>
      <c r="AA211" s="1161"/>
    </row>
    <row r="212">
      <c r="A212" s="1161"/>
      <c r="B212" s="1161"/>
      <c r="C212" s="1161"/>
      <c r="D212" s="1161"/>
      <c r="E212" s="1161"/>
      <c r="F212" s="1161"/>
      <c r="G212" s="1161"/>
      <c r="H212" s="1161"/>
      <c r="I212" s="1161"/>
      <c r="J212" s="1161"/>
      <c r="K212" s="1161"/>
      <c r="L212" s="1161"/>
      <c r="M212" s="1161"/>
      <c r="N212" s="1161"/>
      <c r="O212" s="1161"/>
      <c r="P212" s="1161"/>
      <c r="Q212" s="1161"/>
      <c r="R212" s="1161"/>
      <c r="S212" s="1161"/>
      <c r="T212" s="1161"/>
      <c r="U212" s="1161"/>
      <c r="V212" s="1161"/>
      <c r="W212" s="1161"/>
      <c r="X212" s="1161"/>
      <c r="Y212" s="1161"/>
      <c r="Z212" s="1161"/>
      <c r="AA212" s="1161"/>
    </row>
    <row r="213">
      <c r="A213" s="1161"/>
      <c r="B213" s="1161"/>
      <c r="C213" s="1161"/>
      <c r="D213" s="1161"/>
      <c r="E213" s="1161"/>
      <c r="F213" s="1161"/>
      <c r="G213" s="1161"/>
      <c r="H213" s="1161"/>
      <c r="I213" s="1161"/>
      <c r="J213" s="1161"/>
      <c r="K213" s="1161"/>
      <c r="L213" s="1161"/>
      <c r="M213" s="1161"/>
      <c r="N213" s="1161"/>
      <c r="O213" s="1161"/>
      <c r="P213" s="1161"/>
      <c r="Q213" s="1161"/>
      <c r="R213" s="1161"/>
      <c r="S213" s="1161"/>
      <c r="T213" s="1161"/>
      <c r="U213" s="1161"/>
      <c r="V213" s="1161"/>
      <c r="W213" s="1161"/>
      <c r="X213" s="1161"/>
      <c r="Y213" s="1161"/>
      <c r="Z213" s="1161"/>
      <c r="AA213" s="1161"/>
    </row>
    <row r="214">
      <c r="A214" s="1161"/>
      <c r="B214" s="1161"/>
      <c r="C214" s="1161"/>
      <c r="D214" s="1161"/>
      <c r="E214" s="1161"/>
      <c r="F214" s="1161"/>
      <c r="G214" s="1161"/>
      <c r="H214" s="1161"/>
      <c r="I214" s="1161"/>
      <c r="J214" s="1161"/>
      <c r="K214" s="1161"/>
      <c r="L214" s="1161"/>
      <c r="M214" s="1161"/>
      <c r="N214" s="1161"/>
      <c r="O214" s="1161"/>
      <c r="P214" s="1161"/>
      <c r="Q214" s="1161"/>
      <c r="R214" s="1161"/>
      <c r="S214" s="1161"/>
      <c r="T214" s="1161"/>
      <c r="U214" s="1161"/>
      <c r="V214" s="1161"/>
      <c r="W214" s="1161"/>
      <c r="X214" s="1161"/>
      <c r="Y214" s="1161"/>
      <c r="Z214" s="1161"/>
      <c r="AA214" s="1161"/>
    </row>
    <row r="215">
      <c r="A215" s="1161"/>
      <c r="B215" s="1161"/>
      <c r="C215" s="1161"/>
      <c r="D215" s="1161"/>
      <c r="E215" s="1161"/>
      <c r="F215" s="1161"/>
      <c r="G215" s="1161"/>
      <c r="H215" s="1161"/>
      <c r="I215" s="1161"/>
      <c r="J215" s="1161"/>
      <c r="K215" s="1161"/>
      <c r="L215" s="1161"/>
      <c r="M215" s="1161"/>
      <c r="N215" s="1161"/>
      <c r="O215" s="1161"/>
      <c r="P215" s="1161"/>
      <c r="Q215" s="1161"/>
      <c r="R215" s="1161"/>
      <c r="S215" s="1161"/>
      <c r="T215" s="1161"/>
      <c r="U215" s="1161"/>
      <c r="V215" s="1161"/>
      <c r="W215" s="1161"/>
      <c r="X215" s="1161"/>
      <c r="Y215" s="1161"/>
      <c r="Z215" s="1161"/>
      <c r="AA215" s="1161"/>
    </row>
    <row r="216">
      <c r="A216" s="1161"/>
      <c r="B216" s="1161"/>
      <c r="C216" s="1161"/>
      <c r="D216" s="1161"/>
      <c r="E216" s="1161"/>
      <c r="F216" s="1161"/>
      <c r="G216" s="1161"/>
      <c r="H216" s="1161"/>
      <c r="I216" s="1161"/>
      <c r="J216" s="1161"/>
      <c r="K216" s="1161"/>
      <c r="L216" s="1161"/>
      <c r="M216" s="1161"/>
      <c r="N216" s="1161"/>
      <c r="O216" s="1161"/>
      <c r="P216" s="1161"/>
      <c r="Q216" s="1161"/>
      <c r="R216" s="1161"/>
      <c r="S216" s="1161"/>
      <c r="T216" s="1161"/>
      <c r="U216" s="1161"/>
      <c r="V216" s="1161"/>
      <c r="W216" s="1161"/>
      <c r="X216" s="1161"/>
      <c r="Y216" s="1161"/>
      <c r="Z216" s="1161"/>
      <c r="AA216" s="1161"/>
    </row>
    <row r="217">
      <c r="A217" s="1161"/>
      <c r="B217" s="1161"/>
      <c r="C217" s="1161"/>
      <c r="D217" s="1161"/>
      <c r="E217" s="1161"/>
      <c r="F217" s="1161"/>
      <c r="G217" s="1161"/>
      <c r="H217" s="1161"/>
      <c r="I217" s="1161"/>
      <c r="J217" s="1161"/>
      <c r="K217" s="1161"/>
      <c r="L217" s="1161"/>
      <c r="M217" s="1161"/>
      <c r="N217" s="1161"/>
      <c r="O217" s="1161"/>
      <c r="P217" s="1161"/>
      <c r="Q217" s="1161"/>
      <c r="R217" s="1161"/>
      <c r="S217" s="1161"/>
      <c r="T217" s="1161"/>
      <c r="U217" s="1161"/>
      <c r="V217" s="1161"/>
      <c r="W217" s="1161"/>
      <c r="X217" s="1161"/>
      <c r="Y217" s="1161"/>
      <c r="Z217" s="1161"/>
      <c r="AA217" s="1161"/>
    </row>
    <row r="218">
      <c r="A218" s="1161"/>
      <c r="B218" s="1161"/>
      <c r="C218" s="1161"/>
      <c r="D218" s="1161"/>
      <c r="E218" s="1161"/>
      <c r="F218" s="1161"/>
      <c r="G218" s="1161"/>
      <c r="H218" s="1161"/>
      <c r="I218" s="1161"/>
      <c r="J218" s="1161"/>
      <c r="K218" s="1161"/>
      <c r="L218" s="1161"/>
      <c r="M218" s="1161"/>
      <c r="N218" s="1161"/>
      <c r="O218" s="1161"/>
      <c r="P218" s="1161"/>
      <c r="Q218" s="1161"/>
      <c r="R218" s="1161"/>
      <c r="S218" s="1161"/>
      <c r="T218" s="1161"/>
      <c r="U218" s="1161"/>
      <c r="V218" s="1161"/>
      <c r="W218" s="1161"/>
      <c r="X218" s="1161"/>
      <c r="Y218" s="1161"/>
      <c r="Z218" s="1161"/>
      <c r="AA218" s="1161"/>
    </row>
    <row r="219">
      <c r="A219" s="1161"/>
      <c r="B219" s="1161"/>
      <c r="C219" s="1161"/>
      <c r="D219" s="1161"/>
      <c r="E219" s="1161"/>
      <c r="F219" s="1161"/>
      <c r="G219" s="1161"/>
      <c r="H219" s="1161"/>
      <c r="I219" s="1161"/>
      <c r="J219" s="1161"/>
      <c r="K219" s="1161"/>
      <c r="L219" s="1161"/>
      <c r="M219" s="1161"/>
      <c r="N219" s="1161"/>
      <c r="O219" s="1161"/>
      <c r="P219" s="1161"/>
      <c r="Q219" s="1161"/>
      <c r="R219" s="1161"/>
      <c r="S219" s="1161"/>
      <c r="T219" s="1161"/>
      <c r="U219" s="1161"/>
      <c r="V219" s="1161"/>
      <c r="W219" s="1161"/>
      <c r="X219" s="1161"/>
      <c r="Y219" s="1161"/>
      <c r="Z219" s="1161"/>
      <c r="AA219" s="1161"/>
    </row>
    <row r="220">
      <c r="A220" s="1161"/>
      <c r="B220" s="1161"/>
      <c r="C220" s="1161"/>
      <c r="D220" s="1161"/>
      <c r="E220" s="1161"/>
      <c r="F220" s="1161"/>
      <c r="G220" s="1161"/>
      <c r="H220" s="1161"/>
      <c r="I220" s="1161"/>
      <c r="J220" s="1161"/>
      <c r="K220" s="1161"/>
      <c r="L220" s="1161"/>
      <c r="M220" s="1161"/>
      <c r="N220" s="1161"/>
      <c r="O220" s="1161"/>
      <c r="P220" s="1161"/>
      <c r="Q220" s="1161"/>
      <c r="R220" s="1161"/>
      <c r="S220" s="1161"/>
      <c r="T220" s="1161"/>
      <c r="U220" s="1161"/>
      <c r="V220" s="1161"/>
      <c r="W220" s="1161"/>
      <c r="X220" s="1161"/>
      <c r="Y220" s="1161"/>
      <c r="Z220" s="1161"/>
      <c r="AA220" s="1161"/>
    </row>
    <row r="221">
      <c r="A221" s="1161"/>
      <c r="B221" s="1161"/>
      <c r="C221" s="1161"/>
      <c r="D221" s="1161"/>
      <c r="E221" s="1161"/>
      <c r="F221" s="1161"/>
      <c r="G221" s="1161"/>
      <c r="H221" s="1161"/>
      <c r="I221" s="1161"/>
      <c r="J221" s="1161"/>
      <c r="K221" s="1161"/>
      <c r="L221" s="1161"/>
      <c r="M221" s="1161"/>
      <c r="N221" s="1161"/>
      <c r="O221" s="1161"/>
      <c r="P221" s="1161"/>
      <c r="Q221" s="1161"/>
      <c r="R221" s="1161"/>
      <c r="S221" s="1161"/>
      <c r="T221" s="1161"/>
      <c r="U221" s="1161"/>
      <c r="V221" s="1161"/>
      <c r="W221" s="1161"/>
      <c r="X221" s="1161"/>
      <c r="Y221" s="1161"/>
      <c r="Z221" s="1161"/>
      <c r="AA221" s="1161"/>
    </row>
    <row r="222">
      <c r="A222" s="1161"/>
      <c r="B222" s="1161"/>
      <c r="C222" s="1161"/>
      <c r="D222" s="1161"/>
      <c r="E222" s="1161"/>
      <c r="F222" s="1161"/>
      <c r="G222" s="1161"/>
      <c r="H222" s="1161"/>
      <c r="I222" s="1161"/>
      <c r="J222" s="1161"/>
      <c r="K222" s="1161"/>
      <c r="L222" s="1161"/>
      <c r="M222" s="1161"/>
      <c r="N222" s="1161"/>
      <c r="O222" s="1161"/>
      <c r="P222" s="1161"/>
      <c r="Q222" s="1161"/>
      <c r="R222" s="1161"/>
      <c r="S222" s="1161"/>
      <c r="T222" s="1161"/>
      <c r="U222" s="1161"/>
      <c r="V222" s="1161"/>
      <c r="W222" s="1161"/>
      <c r="X222" s="1161"/>
      <c r="Y222" s="1161"/>
      <c r="Z222" s="1161"/>
      <c r="AA222" s="1161"/>
    </row>
    <row r="223">
      <c r="A223" s="1161"/>
      <c r="B223" s="1161"/>
      <c r="C223" s="1161"/>
      <c r="D223" s="1161"/>
      <c r="E223" s="1161"/>
      <c r="F223" s="1161"/>
      <c r="G223" s="1161"/>
      <c r="H223" s="1161"/>
      <c r="I223" s="1161"/>
      <c r="J223" s="1161"/>
      <c r="K223" s="1161"/>
      <c r="L223" s="1161"/>
      <c r="M223" s="1161"/>
      <c r="N223" s="1161"/>
      <c r="O223" s="1161"/>
      <c r="P223" s="1161"/>
      <c r="Q223" s="1161"/>
      <c r="R223" s="1161"/>
      <c r="S223" s="1161"/>
      <c r="T223" s="1161"/>
      <c r="U223" s="1161"/>
      <c r="V223" s="1161"/>
      <c r="W223" s="1161"/>
      <c r="X223" s="1161"/>
      <c r="Y223" s="1161"/>
      <c r="Z223" s="1161"/>
      <c r="AA223" s="1161"/>
    </row>
    <row r="224">
      <c r="A224" s="1161"/>
      <c r="B224" s="1161"/>
      <c r="C224" s="1161"/>
      <c r="D224" s="1161"/>
      <c r="E224" s="1161"/>
      <c r="F224" s="1161"/>
      <c r="G224" s="1161"/>
      <c r="H224" s="1161"/>
      <c r="I224" s="1161"/>
      <c r="J224" s="1161"/>
      <c r="K224" s="1161"/>
      <c r="L224" s="1161"/>
      <c r="M224" s="1161"/>
      <c r="N224" s="1161"/>
      <c r="O224" s="1161"/>
      <c r="P224" s="1161"/>
      <c r="Q224" s="1161"/>
      <c r="R224" s="1161"/>
      <c r="S224" s="1161"/>
      <c r="T224" s="1161"/>
      <c r="U224" s="1161"/>
      <c r="V224" s="1161"/>
      <c r="W224" s="1161"/>
      <c r="X224" s="1161"/>
      <c r="Y224" s="1161"/>
      <c r="Z224" s="1161"/>
      <c r="AA224" s="1161"/>
    </row>
    <row r="225">
      <c r="A225" s="1161"/>
      <c r="B225" s="1161"/>
      <c r="C225" s="1161"/>
      <c r="D225" s="1161"/>
      <c r="E225" s="1161"/>
      <c r="F225" s="1161"/>
      <c r="G225" s="1161"/>
      <c r="H225" s="1161"/>
      <c r="I225" s="1161"/>
      <c r="J225" s="1161"/>
      <c r="K225" s="1161"/>
      <c r="L225" s="1161"/>
      <c r="M225" s="1161"/>
      <c r="N225" s="1161"/>
      <c r="O225" s="1161"/>
      <c r="P225" s="1161"/>
      <c r="Q225" s="1161"/>
      <c r="R225" s="1161"/>
      <c r="S225" s="1161"/>
      <c r="T225" s="1161"/>
      <c r="U225" s="1161"/>
      <c r="V225" s="1161"/>
      <c r="W225" s="1161"/>
      <c r="X225" s="1161"/>
      <c r="Y225" s="1161"/>
      <c r="Z225" s="1161"/>
      <c r="AA225" s="1161"/>
    </row>
    <row r="226">
      <c r="A226" s="1161"/>
      <c r="B226" s="1161"/>
      <c r="C226" s="1161"/>
      <c r="D226" s="1161"/>
      <c r="E226" s="1161"/>
      <c r="F226" s="1161"/>
      <c r="G226" s="1161"/>
      <c r="H226" s="1161"/>
      <c r="I226" s="1161"/>
      <c r="J226" s="1161"/>
      <c r="K226" s="1161"/>
      <c r="L226" s="1161"/>
      <c r="M226" s="1161"/>
      <c r="N226" s="1161"/>
      <c r="O226" s="1161"/>
      <c r="P226" s="1161"/>
      <c r="Q226" s="1161"/>
      <c r="R226" s="1161"/>
      <c r="S226" s="1161"/>
      <c r="T226" s="1161"/>
      <c r="U226" s="1161"/>
      <c r="V226" s="1161"/>
      <c r="W226" s="1161"/>
      <c r="X226" s="1161"/>
      <c r="Y226" s="1161"/>
      <c r="Z226" s="1161"/>
      <c r="AA226" s="1161"/>
    </row>
    <row r="227">
      <c r="A227" s="1161"/>
      <c r="B227" s="1161"/>
      <c r="C227" s="1161"/>
      <c r="D227" s="1161"/>
      <c r="E227" s="1161"/>
      <c r="F227" s="1161"/>
      <c r="G227" s="1161"/>
      <c r="H227" s="1161"/>
      <c r="I227" s="1161"/>
      <c r="J227" s="1161"/>
      <c r="K227" s="1161"/>
      <c r="L227" s="1161"/>
      <c r="M227" s="1161"/>
      <c r="N227" s="1161"/>
      <c r="O227" s="1161"/>
      <c r="P227" s="1161"/>
      <c r="Q227" s="1161"/>
      <c r="R227" s="1161"/>
      <c r="S227" s="1161"/>
      <c r="T227" s="1161"/>
      <c r="U227" s="1161"/>
      <c r="V227" s="1161"/>
      <c r="W227" s="1161"/>
      <c r="X227" s="1161"/>
      <c r="Y227" s="1161"/>
      <c r="Z227" s="1161"/>
      <c r="AA227" s="1161"/>
    </row>
    <row r="228">
      <c r="A228" s="1161"/>
      <c r="B228" s="1161"/>
      <c r="C228" s="1161"/>
      <c r="D228" s="1161"/>
      <c r="E228" s="1161"/>
      <c r="F228" s="1161"/>
      <c r="G228" s="1161"/>
      <c r="H228" s="1161"/>
      <c r="I228" s="1161"/>
      <c r="J228" s="1161"/>
      <c r="K228" s="1161"/>
      <c r="L228" s="1161"/>
      <c r="M228" s="1161"/>
      <c r="N228" s="1161"/>
      <c r="O228" s="1161"/>
      <c r="P228" s="1161"/>
      <c r="Q228" s="1161"/>
      <c r="R228" s="1161"/>
      <c r="S228" s="1161"/>
      <c r="T228" s="1161"/>
      <c r="U228" s="1161"/>
      <c r="V228" s="1161"/>
      <c r="W228" s="1161"/>
      <c r="X228" s="1161"/>
      <c r="Y228" s="1161"/>
      <c r="Z228" s="1161"/>
      <c r="AA228" s="1161"/>
    </row>
    <row r="229">
      <c r="A229" s="1161"/>
      <c r="B229" s="1161"/>
      <c r="C229" s="1161"/>
      <c r="D229" s="1161"/>
      <c r="E229" s="1161"/>
      <c r="F229" s="1161"/>
      <c r="G229" s="1161"/>
      <c r="H229" s="1161"/>
      <c r="I229" s="1161"/>
      <c r="J229" s="1161"/>
      <c r="K229" s="1161"/>
      <c r="L229" s="1161"/>
      <c r="M229" s="1161"/>
      <c r="N229" s="1161"/>
      <c r="O229" s="1161"/>
      <c r="P229" s="1161"/>
      <c r="Q229" s="1161"/>
      <c r="R229" s="1161"/>
      <c r="S229" s="1161"/>
      <c r="T229" s="1161"/>
      <c r="U229" s="1161"/>
      <c r="V229" s="1161"/>
      <c r="W229" s="1161"/>
      <c r="X229" s="1161"/>
      <c r="Y229" s="1161"/>
      <c r="Z229" s="1161"/>
      <c r="AA229" s="1161"/>
    </row>
    <row r="230">
      <c r="A230" s="1161"/>
      <c r="B230" s="1161"/>
      <c r="C230" s="1161"/>
      <c r="D230" s="1161"/>
      <c r="E230" s="1161"/>
      <c r="F230" s="1161"/>
      <c r="G230" s="1161"/>
      <c r="H230" s="1161"/>
      <c r="I230" s="1161"/>
      <c r="J230" s="1161"/>
      <c r="K230" s="1161"/>
      <c r="L230" s="1161"/>
      <c r="M230" s="1161"/>
      <c r="N230" s="1161"/>
      <c r="O230" s="1161"/>
      <c r="P230" s="1161"/>
      <c r="Q230" s="1161"/>
      <c r="R230" s="1161"/>
      <c r="S230" s="1161"/>
      <c r="T230" s="1161"/>
      <c r="U230" s="1161"/>
      <c r="V230" s="1161"/>
      <c r="W230" s="1161"/>
      <c r="X230" s="1161"/>
      <c r="Y230" s="1161"/>
      <c r="Z230" s="1161"/>
      <c r="AA230" s="1161"/>
    </row>
    <row r="231">
      <c r="A231" s="1161"/>
      <c r="B231" s="1161"/>
      <c r="C231" s="1161"/>
      <c r="D231" s="1161"/>
      <c r="E231" s="1161"/>
      <c r="F231" s="1161"/>
      <c r="G231" s="1161"/>
      <c r="H231" s="1161"/>
      <c r="I231" s="1161"/>
      <c r="J231" s="1161"/>
      <c r="K231" s="1161"/>
      <c r="L231" s="1161"/>
      <c r="M231" s="1161"/>
      <c r="N231" s="1161"/>
      <c r="O231" s="1161"/>
      <c r="P231" s="1161"/>
      <c r="Q231" s="1161"/>
      <c r="R231" s="1161"/>
      <c r="S231" s="1161"/>
      <c r="T231" s="1161"/>
      <c r="U231" s="1161"/>
      <c r="V231" s="1161"/>
      <c r="W231" s="1161"/>
      <c r="X231" s="1161"/>
      <c r="Y231" s="1161"/>
      <c r="Z231" s="1161"/>
      <c r="AA231" s="1161"/>
    </row>
    <row r="232">
      <c r="A232" s="1161"/>
      <c r="B232" s="1161"/>
      <c r="C232" s="1161"/>
      <c r="D232" s="1161"/>
      <c r="E232" s="1161"/>
      <c r="F232" s="1161"/>
      <c r="G232" s="1161"/>
      <c r="H232" s="1161"/>
      <c r="I232" s="1161"/>
      <c r="J232" s="1161"/>
      <c r="K232" s="1161"/>
      <c r="L232" s="1161"/>
      <c r="M232" s="1161"/>
      <c r="N232" s="1161"/>
      <c r="O232" s="1161"/>
      <c r="P232" s="1161"/>
      <c r="Q232" s="1161"/>
      <c r="R232" s="1161"/>
      <c r="S232" s="1161"/>
      <c r="T232" s="1161"/>
      <c r="U232" s="1161"/>
      <c r="V232" s="1161"/>
      <c r="W232" s="1161"/>
      <c r="X232" s="1161"/>
      <c r="Y232" s="1161"/>
      <c r="Z232" s="1161"/>
      <c r="AA232" s="1161"/>
    </row>
    <row r="233">
      <c r="A233" s="1161"/>
      <c r="B233" s="1161"/>
      <c r="C233" s="1161"/>
      <c r="D233" s="1161"/>
      <c r="E233" s="1161"/>
      <c r="F233" s="1161"/>
      <c r="G233" s="1161"/>
      <c r="H233" s="1161"/>
      <c r="I233" s="1161"/>
      <c r="J233" s="1161"/>
      <c r="K233" s="1161"/>
      <c r="L233" s="1161"/>
      <c r="M233" s="1161"/>
      <c r="N233" s="1161"/>
      <c r="O233" s="1161"/>
      <c r="P233" s="1161"/>
      <c r="Q233" s="1161"/>
      <c r="R233" s="1161"/>
      <c r="S233" s="1161"/>
      <c r="T233" s="1161"/>
      <c r="U233" s="1161"/>
      <c r="V233" s="1161"/>
      <c r="W233" s="1161"/>
      <c r="X233" s="1161"/>
      <c r="Y233" s="1161"/>
      <c r="Z233" s="1161"/>
      <c r="AA233" s="1161"/>
    </row>
    <row r="234">
      <c r="A234" s="1161"/>
      <c r="B234" s="1161"/>
      <c r="C234" s="1161"/>
      <c r="D234" s="1161"/>
      <c r="E234" s="1161"/>
      <c r="F234" s="1161"/>
      <c r="G234" s="1161"/>
      <c r="H234" s="1161"/>
      <c r="I234" s="1161"/>
      <c r="J234" s="1161"/>
      <c r="K234" s="1161"/>
      <c r="L234" s="1161"/>
      <c r="M234" s="1161"/>
      <c r="N234" s="1161"/>
      <c r="O234" s="1161"/>
      <c r="P234" s="1161"/>
      <c r="Q234" s="1161"/>
      <c r="R234" s="1161"/>
      <c r="S234" s="1161"/>
      <c r="T234" s="1161"/>
      <c r="U234" s="1161"/>
      <c r="V234" s="1161"/>
      <c r="W234" s="1161"/>
      <c r="X234" s="1161"/>
      <c r="Y234" s="1161"/>
      <c r="Z234" s="1161"/>
      <c r="AA234" s="1161"/>
    </row>
    <row r="235">
      <c r="A235" s="1161"/>
      <c r="B235" s="1161"/>
      <c r="C235" s="1161"/>
      <c r="D235" s="1161"/>
      <c r="E235" s="1161"/>
      <c r="F235" s="1161"/>
      <c r="G235" s="1161"/>
      <c r="H235" s="1161"/>
      <c r="I235" s="1161"/>
      <c r="J235" s="1161"/>
      <c r="K235" s="1161"/>
      <c r="L235" s="1161"/>
      <c r="M235" s="1161"/>
      <c r="N235" s="1161"/>
      <c r="O235" s="1161"/>
      <c r="P235" s="1161"/>
      <c r="Q235" s="1161"/>
      <c r="R235" s="1161"/>
      <c r="S235" s="1161"/>
      <c r="T235" s="1161"/>
      <c r="U235" s="1161"/>
      <c r="V235" s="1161"/>
      <c r="W235" s="1161"/>
      <c r="X235" s="1161"/>
      <c r="Y235" s="1161"/>
      <c r="Z235" s="1161"/>
      <c r="AA235" s="1161"/>
    </row>
    <row r="236">
      <c r="A236" s="1161"/>
      <c r="B236" s="1161"/>
      <c r="C236" s="1161"/>
      <c r="D236" s="1161"/>
      <c r="E236" s="1161"/>
      <c r="F236" s="1161"/>
      <c r="G236" s="1161"/>
      <c r="H236" s="1161"/>
      <c r="I236" s="1161"/>
      <c r="J236" s="1161"/>
      <c r="K236" s="1161"/>
      <c r="L236" s="1161"/>
      <c r="M236" s="1161"/>
      <c r="N236" s="1161"/>
      <c r="O236" s="1161"/>
      <c r="P236" s="1161"/>
      <c r="Q236" s="1161"/>
      <c r="R236" s="1161"/>
      <c r="S236" s="1161"/>
      <c r="T236" s="1161"/>
      <c r="U236" s="1161"/>
      <c r="V236" s="1161"/>
      <c r="W236" s="1161"/>
      <c r="X236" s="1161"/>
      <c r="Y236" s="1161"/>
      <c r="Z236" s="1161"/>
      <c r="AA236" s="1161"/>
    </row>
    <row r="237">
      <c r="A237" s="1161"/>
      <c r="B237" s="1161"/>
      <c r="C237" s="1161"/>
      <c r="D237" s="1161"/>
      <c r="E237" s="1161"/>
      <c r="F237" s="1161"/>
      <c r="G237" s="1161"/>
      <c r="H237" s="1161"/>
      <c r="I237" s="1161"/>
      <c r="J237" s="1161"/>
      <c r="K237" s="1161"/>
      <c r="L237" s="1161"/>
      <c r="M237" s="1161"/>
      <c r="N237" s="1161"/>
      <c r="O237" s="1161"/>
      <c r="P237" s="1161"/>
      <c r="Q237" s="1161"/>
      <c r="R237" s="1161"/>
      <c r="S237" s="1161"/>
      <c r="T237" s="1161"/>
      <c r="U237" s="1161"/>
      <c r="V237" s="1161"/>
      <c r="W237" s="1161"/>
      <c r="X237" s="1161"/>
      <c r="Y237" s="1161"/>
      <c r="Z237" s="1161"/>
      <c r="AA237" s="1161"/>
    </row>
    <row r="238">
      <c r="A238" s="1161"/>
      <c r="B238" s="1161"/>
      <c r="C238" s="1161"/>
      <c r="D238" s="1161"/>
      <c r="E238" s="1161"/>
      <c r="F238" s="1161"/>
      <c r="G238" s="1161"/>
      <c r="H238" s="1161"/>
      <c r="I238" s="1161"/>
      <c r="J238" s="1161"/>
      <c r="K238" s="1161"/>
      <c r="L238" s="1161"/>
      <c r="M238" s="1161"/>
      <c r="N238" s="1161"/>
      <c r="O238" s="1161"/>
      <c r="P238" s="1161"/>
      <c r="Q238" s="1161"/>
      <c r="R238" s="1161"/>
      <c r="S238" s="1161"/>
      <c r="T238" s="1161"/>
      <c r="U238" s="1161"/>
      <c r="V238" s="1161"/>
      <c r="W238" s="1161"/>
      <c r="X238" s="1161"/>
      <c r="Y238" s="1161"/>
      <c r="Z238" s="1161"/>
      <c r="AA238" s="1161"/>
    </row>
    <row r="239">
      <c r="A239" s="1161"/>
      <c r="B239" s="1161"/>
      <c r="C239" s="1161"/>
      <c r="D239" s="1161"/>
      <c r="E239" s="1161"/>
      <c r="F239" s="1161"/>
      <c r="G239" s="1161"/>
      <c r="H239" s="1161"/>
      <c r="I239" s="1161"/>
      <c r="J239" s="1161"/>
      <c r="K239" s="1161"/>
      <c r="L239" s="1161"/>
      <c r="M239" s="1161"/>
      <c r="N239" s="1161"/>
      <c r="O239" s="1161"/>
      <c r="P239" s="1161"/>
      <c r="Q239" s="1161"/>
      <c r="R239" s="1161"/>
      <c r="S239" s="1161"/>
      <c r="T239" s="1161"/>
      <c r="U239" s="1161"/>
      <c r="V239" s="1161"/>
      <c r="W239" s="1161"/>
      <c r="X239" s="1161"/>
      <c r="Y239" s="1161"/>
      <c r="Z239" s="1161"/>
      <c r="AA239" s="1161"/>
    </row>
    <row r="240">
      <c r="A240" s="1161"/>
      <c r="B240" s="1161"/>
      <c r="C240" s="1161"/>
      <c r="D240" s="1161"/>
      <c r="E240" s="1161"/>
      <c r="F240" s="1161"/>
      <c r="G240" s="1161"/>
      <c r="H240" s="1161"/>
      <c r="I240" s="1161"/>
      <c r="J240" s="1161"/>
      <c r="K240" s="1161"/>
      <c r="L240" s="1161"/>
      <c r="M240" s="1161"/>
      <c r="N240" s="1161"/>
      <c r="O240" s="1161"/>
      <c r="P240" s="1161"/>
      <c r="Q240" s="1161"/>
      <c r="R240" s="1161"/>
      <c r="S240" s="1161"/>
      <c r="T240" s="1161"/>
      <c r="U240" s="1161"/>
      <c r="V240" s="1161"/>
      <c r="W240" s="1161"/>
      <c r="X240" s="1161"/>
      <c r="Y240" s="1161"/>
      <c r="Z240" s="1161"/>
      <c r="AA240" s="1161"/>
    </row>
    <row r="241">
      <c r="A241" s="1161"/>
      <c r="B241" s="1161"/>
      <c r="C241" s="1161"/>
      <c r="D241" s="1161"/>
      <c r="E241" s="1161"/>
      <c r="F241" s="1161"/>
      <c r="G241" s="1161"/>
      <c r="H241" s="1161"/>
      <c r="I241" s="1161"/>
      <c r="J241" s="1161"/>
      <c r="K241" s="1161"/>
      <c r="L241" s="1161"/>
      <c r="M241" s="1161"/>
      <c r="N241" s="1161"/>
      <c r="O241" s="1161"/>
      <c r="P241" s="1161"/>
      <c r="Q241" s="1161"/>
      <c r="R241" s="1161"/>
      <c r="S241" s="1161"/>
      <c r="T241" s="1161"/>
      <c r="U241" s="1161"/>
      <c r="V241" s="1161"/>
      <c r="W241" s="1161"/>
      <c r="X241" s="1161"/>
      <c r="Y241" s="1161"/>
      <c r="Z241" s="1161"/>
      <c r="AA241" s="1161"/>
    </row>
    <row r="242">
      <c r="A242" s="1161"/>
      <c r="B242" s="1161"/>
      <c r="C242" s="1161"/>
      <c r="D242" s="1161"/>
      <c r="E242" s="1161"/>
      <c r="F242" s="1161"/>
      <c r="G242" s="1161"/>
      <c r="H242" s="1161"/>
      <c r="I242" s="1161"/>
      <c r="J242" s="1161"/>
      <c r="K242" s="1161"/>
      <c r="L242" s="1161"/>
      <c r="M242" s="1161"/>
      <c r="N242" s="1161"/>
      <c r="O242" s="1161"/>
      <c r="P242" s="1161"/>
      <c r="Q242" s="1161"/>
      <c r="R242" s="1161"/>
      <c r="S242" s="1161"/>
      <c r="T242" s="1161"/>
      <c r="U242" s="1161"/>
      <c r="V242" s="1161"/>
      <c r="W242" s="1161"/>
      <c r="X242" s="1161"/>
      <c r="Y242" s="1161"/>
      <c r="Z242" s="1161"/>
      <c r="AA242" s="1161"/>
    </row>
    <row r="243">
      <c r="A243" s="1161"/>
      <c r="B243" s="1161"/>
      <c r="C243" s="1161"/>
      <c r="D243" s="1161"/>
      <c r="E243" s="1161"/>
      <c r="F243" s="1161"/>
      <c r="G243" s="1161"/>
      <c r="H243" s="1161"/>
      <c r="I243" s="1161"/>
      <c r="J243" s="1161"/>
      <c r="K243" s="1161"/>
      <c r="L243" s="1161"/>
      <c r="M243" s="1161"/>
      <c r="N243" s="1161"/>
      <c r="O243" s="1161"/>
      <c r="P243" s="1161"/>
      <c r="Q243" s="1161"/>
      <c r="R243" s="1161"/>
      <c r="S243" s="1161"/>
      <c r="T243" s="1161"/>
      <c r="U243" s="1161"/>
      <c r="V243" s="1161"/>
      <c r="W243" s="1161"/>
      <c r="X243" s="1161"/>
      <c r="Y243" s="1161"/>
      <c r="Z243" s="1161"/>
      <c r="AA243" s="1161"/>
    </row>
    <row r="244">
      <c r="A244" s="1161"/>
      <c r="B244" s="1161"/>
      <c r="C244" s="1161"/>
      <c r="D244" s="1161"/>
      <c r="E244" s="1161"/>
      <c r="F244" s="1161"/>
      <c r="G244" s="1161"/>
      <c r="H244" s="1161"/>
      <c r="I244" s="1161"/>
      <c r="J244" s="1161"/>
      <c r="K244" s="1161"/>
      <c r="L244" s="1161"/>
      <c r="M244" s="1161"/>
      <c r="N244" s="1161"/>
      <c r="O244" s="1161"/>
      <c r="P244" s="1161"/>
      <c r="Q244" s="1161"/>
      <c r="R244" s="1161"/>
      <c r="S244" s="1161"/>
      <c r="T244" s="1161"/>
      <c r="U244" s="1161"/>
      <c r="V244" s="1161"/>
      <c r="W244" s="1161"/>
      <c r="X244" s="1161"/>
      <c r="Y244" s="1161"/>
      <c r="Z244" s="1161"/>
      <c r="AA244" s="1161"/>
    </row>
    <row r="245">
      <c r="A245" s="1161"/>
      <c r="B245" s="1161"/>
      <c r="C245" s="1161"/>
      <c r="D245" s="1161"/>
      <c r="E245" s="1161"/>
      <c r="F245" s="1161"/>
      <c r="G245" s="1161"/>
      <c r="H245" s="1161"/>
      <c r="I245" s="1161"/>
      <c r="J245" s="1161"/>
      <c r="K245" s="1161"/>
      <c r="L245" s="1161"/>
      <c r="M245" s="1161"/>
      <c r="N245" s="1161"/>
      <c r="O245" s="1161"/>
      <c r="P245" s="1161"/>
      <c r="Q245" s="1161"/>
      <c r="R245" s="1161"/>
      <c r="S245" s="1161"/>
      <c r="T245" s="1161"/>
      <c r="U245" s="1161"/>
      <c r="V245" s="1161"/>
      <c r="W245" s="1161"/>
      <c r="X245" s="1161"/>
      <c r="Y245" s="1161"/>
      <c r="Z245" s="1161"/>
      <c r="AA245" s="1161"/>
    </row>
    <row r="246">
      <c r="A246" s="1161"/>
      <c r="B246" s="1161"/>
      <c r="C246" s="1161"/>
      <c r="D246" s="1161"/>
      <c r="E246" s="1161"/>
      <c r="F246" s="1161"/>
      <c r="G246" s="1161"/>
      <c r="H246" s="1161"/>
      <c r="I246" s="1161"/>
      <c r="J246" s="1161"/>
      <c r="K246" s="1161"/>
      <c r="L246" s="1161"/>
      <c r="M246" s="1161"/>
      <c r="N246" s="1161"/>
      <c r="O246" s="1161"/>
      <c r="P246" s="1161"/>
      <c r="Q246" s="1161"/>
      <c r="R246" s="1161"/>
      <c r="S246" s="1161"/>
      <c r="T246" s="1161"/>
      <c r="U246" s="1161"/>
      <c r="V246" s="1161"/>
      <c r="W246" s="1161"/>
      <c r="X246" s="1161"/>
      <c r="Y246" s="1161"/>
      <c r="Z246" s="1161"/>
      <c r="AA246" s="1161"/>
    </row>
    <row r="247">
      <c r="A247" s="1161"/>
      <c r="B247" s="1161"/>
      <c r="C247" s="1161"/>
      <c r="D247" s="1161"/>
      <c r="E247" s="1161"/>
      <c r="F247" s="1161"/>
      <c r="G247" s="1161"/>
      <c r="H247" s="1161"/>
      <c r="I247" s="1161"/>
      <c r="J247" s="1161"/>
      <c r="K247" s="1161"/>
      <c r="L247" s="1161"/>
      <c r="M247" s="1161"/>
      <c r="N247" s="1161"/>
      <c r="O247" s="1161"/>
      <c r="P247" s="1161"/>
      <c r="Q247" s="1161"/>
      <c r="R247" s="1161"/>
      <c r="S247" s="1161"/>
      <c r="T247" s="1161"/>
      <c r="U247" s="1161"/>
      <c r="V247" s="1161"/>
      <c r="W247" s="1161"/>
      <c r="X247" s="1161"/>
      <c r="Y247" s="1161"/>
      <c r="Z247" s="1161"/>
      <c r="AA247" s="1161"/>
    </row>
    <row r="248">
      <c r="A248" s="1161"/>
      <c r="B248" s="1161"/>
      <c r="C248" s="1161"/>
      <c r="D248" s="1161"/>
      <c r="E248" s="1161"/>
      <c r="F248" s="1161"/>
      <c r="G248" s="1161"/>
      <c r="H248" s="1161"/>
      <c r="I248" s="1161"/>
      <c r="J248" s="1161"/>
      <c r="K248" s="1161"/>
      <c r="L248" s="1161"/>
      <c r="M248" s="1161"/>
      <c r="N248" s="1161"/>
      <c r="O248" s="1161"/>
      <c r="P248" s="1161"/>
      <c r="Q248" s="1161"/>
      <c r="R248" s="1161"/>
      <c r="S248" s="1161"/>
      <c r="T248" s="1161"/>
      <c r="U248" s="1161"/>
      <c r="V248" s="1161"/>
      <c r="W248" s="1161"/>
      <c r="X248" s="1161"/>
      <c r="Y248" s="1161"/>
      <c r="Z248" s="1161"/>
      <c r="AA248" s="1161"/>
    </row>
    <row r="249">
      <c r="A249" s="1161"/>
      <c r="B249" s="1161"/>
      <c r="C249" s="1161"/>
      <c r="D249" s="1161"/>
      <c r="E249" s="1161"/>
      <c r="F249" s="1161"/>
      <c r="G249" s="1161"/>
      <c r="H249" s="1161"/>
      <c r="I249" s="1161"/>
      <c r="J249" s="1161"/>
      <c r="K249" s="1161"/>
      <c r="L249" s="1161"/>
      <c r="M249" s="1161"/>
      <c r="N249" s="1161"/>
      <c r="O249" s="1161"/>
      <c r="P249" s="1161"/>
      <c r="Q249" s="1161"/>
      <c r="R249" s="1161"/>
      <c r="S249" s="1161"/>
      <c r="T249" s="1161"/>
      <c r="U249" s="1161"/>
      <c r="V249" s="1161"/>
      <c r="W249" s="1161"/>
      <c r="X249" s="1161"/>
      <c r="Y249" s="1161"/>
      <c r="Z249" s="1161"/>
      <c r="AA249" s="1161"/>
    </row>
    <row r="250">
      <c r="A250" s="1161"/>
      <c r="B250" s="1161"/>
      <c r="C250" s="1161"/>
      <c r="D250" s="1161"/>
      <c r="E250" s="1161"/>
      <c r="F250" s="1161"/>
      <c r="G250" s="1161"/>
      <c r="H250" s="1161"/>
      <c r="I250" s="1161"/>
      <c r="J250" s="1161"/>
      <c r="K250" s="1161"/>
      <c r="L250" s="1161"/>
      <c r="M250" s="1161"/>
      <c r="N250" s="1161"/>
      <c r="O250" s="1161"/>
      <c r="P250" s="1161"/>
      <c r="Q250" s="1161"/>
      <c r="R250" s="1161"/>
      <c r="S250" s="1161"/>
      <c r="T250" s="1161"/>
      <c r="U250" s="1161"/>
      <c r="V250" s="1161"/>
      <c r="W250" s="1161"/>
      <c r="X250" s="1161"/>
      <c r="Y250" s="1161"/>
      <c r="Z250" s="1161"/>
      <c r="AA250" s="1161"/>
    </row>
    <row r="251">
      <c r="A251" s="1161"/>
      <c r="B251" s="1161"/>
      <c r="C251" s="1161"/>
      <c r="D251" s="1161"/>
      <c r="E251" s="1161"/>
      <c r="F251" s="1161"/>
      <c r="G251" s="1161"/>
      <c r="H251" s="1161"/>
      <c r="I251" s="1161"/>
      <c r="J251" s="1161"/>
      <c r="K251" s="1161"/>
      <c r="L251" s="1161"/>
      <c r="M251" s="1161"/>
      <c r="N251" s="1161"/>
      <c r="O251" s="1161"/>
      <c r="P251" s="1161"/>
      <c r="Q251" s="1161"/>
      <c r="R251" s="1161"/>
      <c r="S251" s="1161"/>
      <c r="T251" s="1161"/>
      <c r="U251" s="1161"/>
      <c r="V251" s="1161"/>
      <c r="W251" s="1161"/>
      <c r="X251" s="1161"/>
      <c r="Y251" s="1161"/>
      <c r="Z251" s="1161"/>
      <c r="AA251" s="1161"/>
    </row>
    <row r="252">
      <c r="A252" s="1161"/>
      <c r="B252" s="1161"/>
      <c r="C252" s="1161"/>
      <c r="D252" s="1161"/>
      <c r="E252" s="1161"/>
      <c r="F252" s="1161"/>
      <c r="G252" s="1161"/>
      <c r="H252" s="1161"/>
      <c r="I252" s="1161"/>
      <c r="J252" s="1161"/>
      <c r="K252" s="1161"/>
      <c r="L252" s="1161"/>
      <c r="M252" s="1161"/>
      <c r="N252" s="1161"/>
      <c r="O252" s="1161"/>
      <c r="P252" s="1161"/>
      <c r="Q252" s="1161"/>
      <c r="R252" s="1161"/>
      <c r="S252" s="1161"/>
      <c r="T252" s="1161"/>
      <c r="U252" s="1161"/>
      <c r="V252" s="1161"/>
      <c r="W252" s="1161"/>
      <c r="X252" s="1161"/>
      <c r="Y252" s="1161"/>
      <c r="Z252" s="1161"/>
      <c r="AA252" s="1161"/>
    </row>
    <row r="253">
      <c r="A253" s="1161"/>
      <c r="B253" s="1161"/>
      <c r="C253" s="1161"/>
      <c r="D253" s="1161"/>
      <c r="E253" s="1161"/>
      <c r="F253" s="1161"/>
      <c r="G253" s="1161"/>
      <c r="H253" s="1161"/>
      <c r="I253" s="1161"/>
      <c r="J253" s="1161"/>
      <c r="K253" s="1161"/>
      <c r="L253" s="1161"/>
      <c r="M253" s="1161"/>
      <c r="N253" s="1161"/>
      <c r="O253" s="1161"/>
      <c r="P253" s="1161"/>
      <c r="Q253" s="1161"/>
      <c r="R253" s="1161"/>
      <c r="S253" s="1161"/>
      <c r="T253" s="1161"/>
      <c r="U253" s="1161"/>
      <c r="V253" s="1161"/>
      <c r="W253" s="1161"/>
      <c r="X253" s="1161"/>
      <c r="Y253" s="1161"/>
      <c r="Z253" s="1161"/>
      <c r="AA253" s="1161"/>
    </row>
    <row r="254">
      <c r="A254" s="1161"/>
      <c r="B254" s="1161"/>
      <c r="C254" s="1161"/>
      <c r="D254" s="1161"/>
      <c r="E254" s="1161"/>
      <c r="F254" s="1161"/>
      <c r="G254" s="1161"/>
      <c r="H254" s="1161"/>
      <c r="I254" s="1161"/>
      <c r="J254" s="1161"/>
      <c r="K254" s="1161"/>
      <c r="L254" s="1161"/>
      <c r="M254" s="1161"/>
      <c r="N254" s="1161"/>
      <c r="O254" s="1161"/>
      <c r="P254" s="1161"/>
      <c r="Q254" s="1161"/>
      <c r="R254" s="1161"/>
      <c r="S254" s="1161"/>
      <c r="T254" s="1161"/>
      <c r="U254" s="1161"/>
      <c r="V254" s="1161"/>
      <c r="W254" s="1161"/>
      <c r="X254" s="1161"/>
      <c r="Y254" s="1161"/>
      <c r="Z254" s="1161"/>
      <c r="AA254" s="1161"/>
    </row>
    <row r="255">
      <c r="A255" s="1161"/>
      <c r="B255" s="1161"/>
      <c r="C255" s="1161"/>
      <c r="D255" s="1161"/>
      <c r="E255" s="1161"/>
      <c r="F255" s="1161"/>
      <c r="G255" s="1161"/>
      <c r="H255" s="1161"/>
      <c r="I255" s="1161"/>
      <c r="J255" s="1161"/>
      <c r="K255" s="1161"/>
      <c r="L255" s="1161"/>
      <c r="M255" s="1161"/>
      <c r="N255" s="1161"/>
      <c r="O255" s="1161"/>
      <c r="P255" s="1161"/>
      <c r="Q255" s="1161"/>
      <c r="R255" s="1161"/>
      <c r="S255" s="1161"/>
      <c r="T255" s="1161"/>
      <c r="U255" s="1161"/>
      <c r="V255" s="1161"/>
      <c r="W255" s="1161"/>
      <c r="X255" s="1161"/>
      <c r="Y255" s="1161"/>
      <c r="Z255" s="1161"/>
      <c r="AA255" s="1161"/>
    </row>
    <row r="256">
      <c r="A256" s="1161"/>
      <c r="B256" s="1161"/>
      <c r="C256" s="1161"/>
      <c r="D256" s="1161"/>
      <c r="E256" s="1161"/>
      <c r="F256" s="1161"/>
      <c r="G256" s="1161"/>
      <c r="H256" s="1161"/>
      <c r="I256" s="1161"/>
      <c r="J256" s="1161"/>
      <c r="K256" s="1161"/>
      <c r="L256" s="1161"/>
      <c r="M256" s="1161"/>
      <c r="N256" s="1161"/>
      <c r="O256" s="1161"/>
      <c r="P256" s="1161"/>
      <c r="Q256" s="1161"/>
      <c r="R256" s="1161"/>
      <c r="S256" s="1161"/>
      <c r="T256" s="1161"/>
      <c r="U256" s="1161"/>
      <c r="V256" s="1161"/>
      <c r="W256" s="1161"/>
      <c r="X256" s="1161"/>
      <c r="Y256" s="1161"/>
      <c r="Z256" s="1161"/>
      <c r="AA256" s="1161"/>
    </row>
    <row r="257">
      <c r="A257" s="1161"/>
      <c r="B257" s="1161"/>
      <c r="C257" s="1161"/>
      <c r="D257" s="1161"/>
      <c r="E257" s="1161"/>
      <c r="F257" s="1161"/>
      <c r="G257" s="1161"/>
      <c r="H257" s="1161"/>
      <c r="I257" s="1161"/>
      <c r="J257" s="1161"/>
      <c r="K257" s="1161"/>
      <c r="L257" s="1161"/>
      <c r="M257" s="1161"/>
      <c r="N257" s="1161"/>
      <c r="O257" s="1161"/>
      <c r="P257" s="1161"/>
      <c r="Q257" s="1161"/>
      <c r="R257" s="1161"/>
      <c r="S257" s="1161"/>
      <c r="T257" s="1161"/>
      <c r="U257" s="1161"/>
      <c r="V257" s="1161"/>
      <c r="W257" s="1161"/>
      <c r="X257" s="1161"/>
      <c r="Y257" s="1161"/>
      <c r="Z257" s="1161"/>
      <c r="AA257" s="1161"/>
    </row>
    <row r="258">
      <c r="A258" s="1161"/>
      <c r="B258" s="1161"/>
      <c r="C258" s="1161"/>
      <c r="D258" s="1161"/>
      <c r="E258" s="1161"/>
      <c r="F258" s="1161"/>
      <c r="G258" s="1161"/>
      <c r="H258" s="1161"/>
      <c r="I258" s="1161"/>
      <c r="J258" s="1161"/>
      <c r="K258" s="1161"/>
      <c r="L258" s="1161"/>
      <c r="M258" s="1161"/>
      <c r="N258" s="1161"/>
      <c r="O258" s="1161"/>
      <c r="P258" s="1161"/>
      <c r="Q258" s="1161"/>
      <c r="R258" s="1161"/>
      <c r="S258" s="1161"/>
      <c r="T258" s="1161"/>
      <c r="U258" s="1161"/>
      <c r="V258" s="1161"/>
      <c r="W258" s="1161"/>
      <c r="X258" s="1161"/>
      <c r="Y258" s="1161"/>
      <c r="Z258" s="1161"/>
      <c r="AA258" s="1161"/>
    </row>
    <row r="259">
      <c r="A259" s="1161"/>
      <c r="B259" s="1161"/>
      <c r="C259" s="1161"/>
      <c r="D259" s="1161"/>
      <c r="E259" s="1161"/>
      <c r="F259" s="1161"/>
      <c r="G259" s="1161"/>
      <c r="H259" s="1161"/>
      <c r="I259" s="1161"/>
      <c r="J259" s="1161"/>
      <c r="K259" s="1161"/>
      <c r="L259" s="1161"/>
      <c r="M259" s="1161"/>
      <c r="N259" s="1161"/>
      <c r="O259" s="1161"/>
      <c r="P259" s="1161"/>
      <c r="Q259" s="1161"/>
      <c r="R259" s="1161"/>
      <c r="S259" s="1161"/>
      <c r="T259" s="1161"/>
      <c r="U259" s="1161"/>
      <c r="V259" s="1161"/>
      <c r="W259" s="1161"/>
      <c r="X259" s="1161"/>
      <c r="Y259" s="1161"/>
      <c r="Z259" s="1161"/>
      <c r="AA259" s="1161"/>
    </row>
    <row r="260">
      <c r="A260" s="1161"/>
      <c r="B260" s="1161"/>
      <c r="C260" s="1161"/>
      <c r="D260" s="1161"/>
      <c r="E260" s="1161"/>
      <c r="F260" s="1161"/>
      <c r="G260" s="1161"/>
      <c r="H260" s="1161"/>
      <c r="I260" s="1161"/>
      <c r="J260" s="1161"/>
      <c r="K260" s="1161"/>
      <c r="L260" s="1161"/>
      <c r="M260" s="1161"/>
      <c r="N260" s="1161"/>
      <c r="O260" s="1161"/>
      <c r="P260" s="1161"/>
      <c r="Q260" s="1161"/>
      <c r="R260" s="1161"/>
      <c r="S260" s="1161"/>
      <c r="T260" s="1161"/>
      <c r="U260" s="1161"/>
      <c r="V260" s="1161"/>
      <c r="W260" s="1161"/>
      <c r="X260" s="1161"/>
      <c r="Y260" s="1161"/>
      <c r="Z260" s="1161"/>
      <c r="AA260" s="1161"/>
    </row>
    <row r="261">
      <c r="A261" s="1161"/>
      <c r="B261" s="1161"/>
      <c r="C261" s="1161"/>
      <c r="D261" s="1161"/>
      <c r="E261" s="1161"/>
      <c r="F261" s="1161"/>
      <c r="G261" s="1161"/>
      <c r="H261" s="1161"/>
      <c r="I261" s="1161"/>
      <c r="J261" s="1161"/>
      <c r="K261" s="1161"/>
      <c r="L261" s="1161"/>
      <c r="M261" s="1161"/>
      <c r="N261" s="1161"/>
      <c r="O261" s="1161"/>
      <c r="P261" s="1161"/>
      <c r="Q261" s="1161"/>
      <c r="R261" s="1161"/>
      <c r="S261" s="1161"/>
      <c r="T261" s="1161"/>
      <c r="U261" s="1161"/>
      <c r="V261" s="1161"/>
      <c r="W261" s="1161"/>
      <c r="X261" s="1161"/>
      <c r="Y261" s="1161"/>
      <c r="Z261" s="1161"/>
      <c r="AA261" s="1161"/>
    </row>
    <row r="262">
      <c r="A262" s="1161"/>
      <c r="B262" s="1161"/>
      <c r="C262" s="1161"/>
      <c r="D262" s="1161"/>
      <c r="E262" s="1161"/>
      <c r="F262" s="1161"/>
      <c r="G262" s="1161"/>
      <c r="H262" s="1161"/>
      <c r="I262" s="1161"/>
      <c r="J262" s="1161"/>
      <c r="K262" s="1161"/>
      <c r="L262" s="1161"/>
      <c r="M262" s="1161"/>
      <c r="N262" s="1161"/>
      <c r="O262" s="1161"/>
      <c r="P262" s="1161"/>
      <c r="Q262" s="1161"/>
      <c r="R262" s="1161"/>
      <c r="S262" s="1161"/>
      <c r="T262" s="1161"/>
      <c r="U262" s="1161"/>
      <c r="V262" s="1161"/>
      <c r="W262" s="1161"/>
      <c r="X262" s="1161"/>
      <c r="Y262" s="1161"/>
      <c r="Z262" s="1161"/>
      <c r="AA262" s="1161"/>
    </row>
    <row r="263">
      <c r="A263" s="1161"/>
      <c r="B263" s="1161"/>
      <c r="C263" s="1161"/>
      <c r="D263" s="1161"/>
      <c r="E263" s="1161"/>
      <c r="F263" s="1161"/>
      <c r="G263" s="1161"/>
      <c r="H263" s="1161"/>
      <c r="I263" s="1161"/>
      <c r="J263" s="1161"/>
      <c r="K263" s="1161"/>
      <c r="L263" s="1161"/>
      <c r="M263" s="1161"/>
      <c r="N263" s="1161"/>
      <c r="O263" s="1161"/>
      <c r="P263" s="1161"/>
      <c r="Q263" s="1161"/>
      <c r="R263" s="1161"/>
      <c r="S263" s="1161"/>
      <c r="T263" s="1161"/>
      <c r="U263" s="1161"/>
      <c r="V263" s="1161"/>
      <c r="W263" s="1161"/>
      <c r="X263" s="1161"/>
      <c r="Y263" s="1161"/>
      <c r="Z263" s="1161"/>
      <c r="AA263" s="1161"/>
    </row>
    <row r="264">
      <c r="A264" s="1161"/>
      <c r="B264" s="1161"/>
      <c r="C264" s="1161"/>
      <c r="D264" s="1161"/>
      <c r="E264" s="1161"/>
      <c r="F264" s="1161"/>
      <c r="G264" s="1161"/>
      <c r="H264" s="1161"/>
      <c r="I264" s="1161"/>
      <c r="J264" s="1161"/>
      <c r="K264" s="1161"/>
      <c r="L264" s="1161"/>
      <c r="M264" s="1161"/>
      <c r="N264" s="1161"/>
      <c r="O264" s="1161"/>
      <c r="P264" s="1161"/>
      <c r="Q264" s="1161"/>
      <c r="R264" s="1161"/>
      <c r="S264" s="1161"/>
      <c r="T264" s="1161"/>
      <c r="U264" s="1161"/>
      <c r="V264" s="1161"/>
      <c r="W264" s="1161"/>
      <c r="X264" s="1161"/>
      <c r="Y264" s="1161"/>
      <c r="Z264" s="1161"/>
      <c r="AA264" s="1161"/>
    </row>
    <row r="265">
      <c r="A265" s="1161"/>
      <c r="B265" s="1161"/>
      <c r="C265" s="1161"/>
      <c r="D265" s="1161"/>
      <c r="E265" s="1161"/>
      <c r="F265" s="1161"/>
      <c r="G265" s="1161"/>
      <c r="H265" s="1161"/>
      <c r="I265" s="1161"/>
      <c r="J265" s="1161"/>
      <c r="K265" s="1161"/>
      <c r="L265" s="1161"/>
      <c r="M265" s="1161"/>
      <c r="N265" s="1161"/>
      <c r="O265" s="1161"/>
      <c r="P265" s="1161"/>
      <c r="Q265" s="1161"/>
      <c r="R265" s="1161"/>
      <c r="S265" s="1161"/>
      <c r="T265" s="1161"/>
      <c r="U265" s="1161"/>
      <c r="V265" s="1161"/>
      <c r="W265" s="1161"/>
      <c r="X265" s="1161"/>
      <c r="Y265" s="1161"/>
      <c r="Z265" s="1161"/>
      <c r="AA265" s="1161"/>
    </row>
    <row r="266">
      <c r="A266" s="1161"/>
      <c r="B266" s="1161"/>
      <c r="C266" s="1161"/>
      <c r="D266" s="1161"/>
      <c r="E266" s="1161"/>
      <c r="F266" s="1161"/>
      <c r="G266" s="1161"/>
      <c r="H266" s="1161"/>
      <c r="I266" s="1161"/>
      <c r="J266" s="1161"/>
      <c r="K266" s="1161"/>
      <c r="L266" s="1161"/>
      <c r="M266" s="1161"/>
      <c r="N266" s="1161"/>
      <c r="O266" s="1161"/>
      <c r="P266" s="1161"/>
      <c r="Q266" s="1161"/>
      <c r="R266" s="1161"/>
      <c r="S266" s="1161"/>
      <c r="T266" s="1161"/>
      <c r="U266" s="1161"/>
      <c r="V266" s="1161"/>
      <c r="W266" s="1161"/>
      <c r="X266" s="1161"/>
      <c r="Y266" s="1161"/>
      <c r="Z266" s="1161"/>
      <c r="AA266" s="1161"/>
    </row>
    <row r="267">
      <c r="A267" s="1161"/>
      <c r="B267" s="1161"/>
      <c r="C267" s="1161"/>
      <c r="D267" s="1161"/>
      <c r="E267" s="1161"/>
      <c r="F267" s="1161"/>
      <c r="G267" s="1161"/>
      <c r="H267" s="1161"/>
      <c r="I267" s="1161"/>
      <c r="J267" s="1161"/>
      <c r="K267" s="1161"/>
      <c r="L267" s="1161"/>
      <c r="M267" s="1161"/>
      <c r="N267" s="1161"/>
      <c r="O267" s="1161"/>
      <c r="P267" s="1161"/>
      <c r="Q267" s="1161"/>
      <c r="R267" s="1161"/>
      <c r="S267" s="1161"/>
      <c r="T267" s="1161"/>
      <c r="U267" s="1161"/>
      <c r="V267" s="1161"/>
      <c r="W267" s="1161"/>
      <c r="X267" s="1161"/>
      <c r="Y267" s="1161"/>
      <c r="Z267" s="1161"/>
      <c r="AA267" s="1161"/>
    </row>
    <row r="268">
      <c r="A268" s="1161"/>
      <c r="B268" s="1161"/>
      <c r="C268" s="1161"/>
      <c r="D268" s="1161"/>
      <c r="E268" s="1161"/>
      <c r="F268" s="1161"/>
      <c r="G268" s="1161"/>
      <c r="H268" s="1161"/>
      <c r="I268" s="1161"/>
      <c r="J268" s="1161"/>
      <c r="K268" s="1161"/>
      <c r="L268" s="1161"/>
      <c r="M268" s="1161"/>
      <c r="N268" s="1161"/>
      <c r="O268" s="1161"/>
      <c r="P268" s="1161"/>
      <c r="Q268" s="1161"/>
      <c r="R268" s="1161"/>
      <c r="S268" s="1161"/>
      <c r="T268" s="1161"/>
      <c r="U268" s="1161"/>
      <c r="V268" s="1161"/>
      <c r="W268" s="1161"/>
      <c r="X268" s="1161"/>
      <c r="Y268" s="1161"/>
      <c r="Z268" s="1161"/>
      <c r="AA268" s="1161"/>
    </row>
    <row r="269">
      <c r="A269" s="1161"/>
      <c r="B269" s="1161"/>
      <c r="C269" s="1161"/>
      <c r="D269" s="1161"/>
      <c r="E269" s="1161"/>
      <c r="F269" s="1161"/>
      <c r="G269" s="1161"/>
      <c r="H269" s="1161"/>
      <c r="I269" s="1161"/>
      <c r="J269" s="1161"/>
      <c r="K269" s="1161"/>
      <c r="L269" s="1161"/>
      <c r="M269" s="1161"/>
      <c r="N269" s="1161"/>
      <c r="O269" s="1161"/>
      <c r="P269" s="1161"/>
      <c r="Q269" s="1161"/>
      <c r="R269" s="1161"/>
      <c r="S269" s="1161"/>
      <c r="T269" s="1161"/>
      <c r="U269" s="1161"/>
      <c r="V269" s="1161"/>
      <c r="W269" s="1161"/>
      <c r="X269" s="1161"/>
      <c r="Y269" s="1161"/>
      <c r="Z269" s="1161"/>
      <c r="AA269" s="1161"/>
    </row>
    <row r="270">
      <c r="A270" s="1161"/>
      <c r="B270" s="1161"/>
      <c r="C270" s="1161"/>
      <c r="D270" s="1161"/>
      <c r="E270" s="1161"/>
      <c r="F270" s="1161"/>
      <c r="G270" s="1161"/>
      <c r="H270" s="1161"/>
      <c r="I270" s="1161"/>
      <c r="J270" s="1161"/>
      <c r="K270" s="1161"/>
      <c r="L270" s="1161"/>
      <c r="M270" s="1161"/>
      <c r="N270" s="1161"/>
      <c r="O270" s="1161"/>
      <c r="P270" s="1161"/>
      <c r="Q270" s="1161"/>
      <c r="R270" s="1161"/>
      <c r="S270" s="1161"/>
      <c r="T270" s="1161"/>
      <c r="U270" s="1161"/>
      <c r="V270" s="1161"/>
      <c r="W270" s="1161"/>
      <c r="X270" s="1161"/>
      <c r="Y270" s="1161"/>
      <c r="Z270" s="1161"/>
      <c r="AA270" s="1161"/>
    </row>
    <row r="271">
      <c r="A271" s="1161"/>
      <c r="B271" s="1161"/>
      <c r="C271" s="1161"/>
      <c r="D271" s="1161"/>
      <c r="E271" s="1161"/>
      <c r="F271" s="1161"/>
      <c r="G271" s="1161"/>
      <c r="H271" s="1161"/>
      <c r="I271" s="1161"/>
      <c r="J271" s="1161"/>
      <c r="K271" s="1161"/>
      <c r="L271" s="1161"/>
      <c r="M271" s="1161"/>
      <c r="N271" s="1161"/>
      <c r="O271" s="1161"/>
      <c r="P271" s="1161"/>
      <c r="Q271" s="1161"/>
      <c r="R271" s="1161"/>
      <c r="S271" s="1161"/>
      <c r="T271" s="1161"/>
      <c r="U271" s="1161"/>
      <c r="V271" s="1161"/>
      <c r="W271" s="1161"/>
      <c r="X271" s="1161"/>
      <c r="Y271" s="1161"/>
      <c r="Z271" s="1161"/>
      <c r="AA271" s="1161"/>
    </row>
    <row r="272">
      <c r="A272" s="1161"/>
      <c r="B272" s="1161"/>
      <c r="C272" s="1161"/>
      <c r="D272" s="1161"/>
      <c r="E272" s="1161"/>
      <c r="F272" s="1161"/>
      <c r="G272" s="1161"/>
      <c r="H272" s="1161"/>
      <c r="I272" s="1161"/>
      <c r="J272" s="1161"/>
      <c r="K272" s="1161"/>
      <c r="L272" s="1161"/>
      <c r="M272" s="1161"/>
      <c r="N272" s="1161"/>
      <c r="O272" s="1161"/>
      <c r="P272" s="1161"/>
      <c r="Q272" s="1161"/>
      <c r="R272" s="1161"/>
      <c r="S272" s="1161"/>
      <c r="T272" s="1161"/>
      <c r="U272" s="1161"/>
      <c r="V272" s="1161"/>
      <c r="W272" s="1161"/>
      <c r="X272" s="1161"/>
      <c r="Y272" s="1161"/>
      <c r="Z272" s="1161"/>
      <c r="AA272" s="1161"/>
    </row>
    <row r="273">
      <c r="A273" s="1161"/>
      <c r="B273" s="1161"/>
      <c r="C273" s="1161"/>
      <c r="D273" s="1161"/>
      <c r="E273" s="1161"/>
      <c r="F273" s="1161"/>
      <c r="G273" s="1161"/>
      <c r="H273" s="1161"/>
      <c r="I273" s="1161"/>
      <c r="J273" s="1161"/>
      <c r="K273" s="1161"/>
      <c r="L273" s="1161"/>
      <c r="M273" s="1161"/>
      <c r="N273" s="1161"/>
      <c r="O273" s="1161"/>
      <c r="P273" s="1161"/>
      <c r="Q273" s="1161"/>
      <c r="R273" s="1161"/>
      <c r="S273" s="1161"/>
      <c r="T273" s="1161"/>
      <c r="U273" s="1161"/>
      <c r="V273" s="1161"/>
      <c r="W273" s="1161"/>
      <c r="X273" s="1161"/>
      <c r="Y273" s="1161"/>
      <c r="Z273" s="1161"/>
      <c r="AA273" s="1161"/>
    </row>
    <row r="274">
      <c r="A274" s="1161"/>
      <c r="B274" s="1161"/>
      <c r="C274" s="1161"/>
      <c r="D274" s="1161"/>
      <c r="E274" s="1161"/>
      <c r="F274" s="1161"/>
      <c r="G274" s="1161"/>
      <c r="H274" s="1161"/>
      <c r="I274" s="1161"/>
      <c r="J274" s="1161"/>
      <c r="K274" s="1161"/>
      <c r="L274" s="1161"/>
      <c r="M274" s="1161"/>
      <c r="N274" s="1161"/>
      <c r="O274" s="1161"/>
      <c r="P274" s="1161"/>
      <c r="Q274" s="1161"/>
      <c r="R274" s="1161"/>
      <c r="S274" s="1161"/>
      <c r="T274" s="1161"/>
      <c r="U274" s="1161"/>
      <c r="V274" s="1161"/>
      <c r="W274" s="1161"/>
      <c r="X274" s="1161"/>
      <c r="Y274" s="1161"/>
      <c r="Z274" s="1161"/>
      <c r="AA274" s="1161"/>
    </row>
    <row r="275">
      <c r="A275" s="1161"/>
      <c r="B275" s="1161"/>
      <c r="C275" s="1161"/>
      <c r="D275" s="1161"/>
      <c r="E275" s="1161"/>
      <c r="F275" s="1161"/>
      <c r="G275" s="1161"/>
      <c r="H275" s="1161"/>
      <c r="I275" s="1161"/>
      <c r="J275" s="1161"/>
      <c r="K275" s="1161"/>
      <c r="L275" s="1161"/>
      <c r="M275" s="1161"/>
      <c r="N275" s="1161"/>
      <c r="O275" s="1161"/>
      <c r="P275" s="1161"/>
      <c r="Q275" s="1161"/>
      <c r="R275" s="1161"/>
      <c r="S275" s="1161"/>
      <c r="T275" s="1161"/>
      <c r="U275" s="1161"/>
      <c r="V275" s="1161"/>
      <c r="W275" s="1161"/>
      <c r="X275" s="1161"/>
      <c r="Y275" s="1161"/>
      <c r="Z275" s="1161"/>
      <c r="AA275" s="1161"/>
    </row>
    <row r="276">
      <c r="A276" s="1161"/>
      <c r="B276" s="1161"/>
      <c r="C276" s="1161"/>
      <c r="D276" s="1161"/>
      <c r="E276" s="1161"/>
      <c r="F276" s="1161"/>
      <c r="G276" s="1161"/>
      <c r="H276" s="1161"/>
      <c r="I276" s="1161"/>
      <c r="J276" s="1161"/>
      <c r="K276" s="1161"/>
      <c r="L276" s="1161"/>
      <c r="M276" s="1161"/>
      <c r="N276" s="1161"/>
      <c r="O276" s="1161"/>
      <c r="P276" s="1161"/>
      <c r="Q276" s="1161"/>
      <c r="R276" s="1161"/>
      <c r="S276" s="1161"/>
      <c r="T276" s="1161"/>
      <c r="U276" s="1161"/>
      <c r="V276" s="1161"/>
      <c r="W276" s="1161"/>
      <c r="X276" s="1161"/>
      <c r="Y276" s="1161"/>
      <c r="Z276" s="1161"/>
      <c r="AA276" s="1161"/>
    </row>
    <row r="277">
      <c r="A277" s="1161"/>
      <c r="B277" s="1161"/>
      <c r="C277" s="1161"/>
      <c r="D277" s="1161"/>
      <c r="E277" s="1161"/>
      <c r="F277" s="1161"/>
      <c r="G277" s="1161"/>
      <c r="H277" s="1161"/>
      <c r="I277" s="1161"/>
      <c r="J277" s="1161"/>
      <c r="K277" s="1161"/>
      <c r="L277" s="1161"/>
      <c r="M277" s="1161"/>
      <c r="N277" s="1161"/>
      <c r="O277" s="1161"/>
      <c r="P277" s="1161"/>
      <c r="Q277" s="1161"/>
      <c r="R277" s="1161"/>
      <c r="S277" s="1161"/>
      <c r="T277" s="1161"/>
      <c r="U277" s="1161"/>
      <c r="V277" s="1161"/>
      <c r="W277" s="1161"/>
      <c r="X277" s="1161"/>
      <c r="Y277" s="1161"/>
      <c r="Z277" s="1161"/>
      <c r="AA277" s="1161"/>
    </row>
    <row r="278">
      <c r="A278" s="1161"/>
      <c r="B278" s="1161"/>
      <c r="C278" s="1161"/>
      <c r="D278" s="1161"/>
      <c r="E278" s="1161"/>
      <c r="F278" s="1161"/>
      <c r="G278" s="1161"/>
      <c r="H278" s="1161"/>
      <c r="I278" s="1161"/>
      <c r="J278" s="1161"/>
      <c r="K278" s="1161"/>
      <c r="L278" s="1161"/>
      <c r="M278" s="1161"/>
      <c r="N278" s="1161"/>
      <c r="O278" s="1161"/>
      <c r="P278" s="1161"/>
      <c r="Q278" s="1161"/>
      <c r="R278" s="1161"/>
      <c r="S278" s="1161"/>
      <c r="T278" s="1161"/>
      <c r="U278" s="1161"/>
      <c r="V278" s="1161"/>
      <c r="W278" s="1161"/>
      <c r="X278" s="1161"/>
      <c r="Y278" s="1161"/>
      <c r="Z278" s="1161"/>
      <c r="AA278" s="1161"/>
    </row>
    <row r="279">
      <c r="A279" s="1161"/>
      <c r="B279" s="1161"/>
      <c r="C279" s="1161"/>
      <c r="D279" s="1161"/>
      <c r="E279" s="1161"/>
      <c r="F279" s="1161"/>
      <c r="G279" s="1161"/>
      <c r="H279" s="1161"/>
      <c r="I279" s="1161"/>
      <c r="J279" s="1161"/>
      <c r="K279" s="1161"/>
      <c r="L279" s="1161"/>
      <c r="M279" s="1161"/>
      <c r="N279" s="1161"/>
      <c r="O279" s="1161"/>
      <c r="P279" s="1161"/>
      <c r="Q279" s="1161"/>
      <c r="R279" s="1161"/>
      <c r="S279" s="1161"/>
      <c r="T279" s="1161"/>
      <c r="U279" s="1161"/>
      <c r="V279" s="1161"/>
      <c r="W279" s="1161"/>
      <c r="X279" s="1161"/>
      <c r="Y279" s="1161"/>
      <c r="Z279" s="1161"/>
      <c r="AA279" s="1161"/>
    </row>
    <row r="280">
      <c r="A280" s="1161"/>
      <c r="B280" s="1161"/>
      <c r="C280" s="1161"/>
      <c r="D280" s="1161"/>
      <c r="E280" s="1161"/>
      <c r="F280" s="1161"/>
      <c r="G280" s="1161"/>
      <c r="H280" s="1161"/>
      <c r="I280" s="1161"/>
      <c r="J280" s="1161"/>
      <c r="K280" s="1161"/>
      <c r="L280" s="1161"/>
      <c r="M280" s="1161"/>
      <c r="N280" s="1161"/>
      <c r="O280" s="1161"/>
      <c r="P280" s="1161"/>
      <c r="Q280" s="1161"/>
      <c r="R280" s="1161"/>
      <c r="S280" s="1161"/>
      <c r="T280" s="1161"/>
      <c r="U280" s="1161"/>
      <c r="V280" s="1161"/>
      <c r="W280" s="1161"/>
      <c r="X280" s="1161"/>
      <c r="Y280" s="1161"/>
      <c r="Z280" s="1161"/>
      <c r="AA280" s="1161"/>
    </row>
    <row r="281">
      <c r="A281" s="1161"/>
      <c r="B281" s="1161"/>
      <c r="C281" s="1161"/>
      <c r="D281" s="1161"/>
      <c r="E281" s="1161"/>
      <c r="F281" s="1161"/>
      <c r="G281" s="1161"/>
      <c r="H281" s="1161"/>
      <c r="I281" s="1161"/>
      <c r="J281" s="1161"/>
      <c r="K281" s="1161"/>
      <c r="L281" s="1161"/>
      <c r="M281" s="1161"/>
      <c r="N281" s="1161"/>
      <c r="O281" s="1161"/>
      <c r="P281" s="1161"/>
      <c r="Q281" s="1161"/>
      <c r="R281" s="1161"/>
      <c r="S281" s="1161"/>
      <c r="T281" s="1161"/>
      <c r="U281" s="1161"/>
      <c r="V281" s="1161"/>
      <c r="W281" s="1161"/>
      <c r="X281" s="1161"/>
      <c r="Y281" s="1161"/>
      <c r="Z281" s="1161"/>
      <c r="AA281" s="1161"/>
    </row>
    <row r="282">
      <c r="A282" s="1161"/>
      <c r="B282" s="1161"/>
      <c r="C282" s="1161"/>
      <c r="D282" s="1161"/>
      <c r="E282" s="1161"/>
      <c r="F282" s="1161"/>
      <c r="G282" s="1161"/>
      <c r="H282" s="1161"/>
      <c r="I282" s="1161"/>
      <c r="J282" s="1161"/>
      <c r="K282" s="1161"/>
      <c r="L282" s="1161"/>
      <c r="M282" s="1161"/>
      <c r="N282" s="1161"/>
      <c r="O282" s="1161"/>
      <c r="P282" s="1161"/>
      <c r="Q282" s="1161"/>
      <c r="R282" s="1161"/>
      <c r="S282" s="1161"/>
      <c r="T282" s="1161"/>
      <c r="U282" s="1161"/>
      <c r="V282" s="1161"/>
      <c r="W282" s="1161"/>
      <c r="X282" s="1161"/>
      <c r="Y282" s="1161"/>
      <c r="Z282" s="1161"/>
      <c r="AA282" s="1161"/>
    </row>
    <row r="283">
      <c r="A283" s="1161"/>
      <c r="B283" s="1161"/>
      <c r="C283" s="1161"/>
      <c r="D283" s="1161"/>
      <c r="E283" s="1161"/>
      <c r="F283" s="1161"/>
      <c r="G283" s="1161"/>
      <c r="H283" s="1161"/>
      <c r="I283" s="1161"/>
      <c r="J283" s="1161"/>
      <c r="K283" s="1161"/>
      <c r="L283" s="1161"/>
      <c r="M283" s="1161"/>
      <c r="N283" s="1161"/>
      <c r="O283" s="1161"/>
      <c r="P283" s="1161"/>
      <c r="Q283" s="1161"/>
      <c r="R283" s="1161"/>
      <c r="S283" s="1161"/>
      <c r="T283" s="1161"/>
      <c r="U283" s="1161"/>
      <c r="V283" s="1161"/>
      <c r="W283" s="1161"/>
      <c r="X283" s="1161"/>
      <c r="Y283" s="1161"/>
      <c r="Z283" s="1161"/>
      <c r="AA283" s="1161"/>
    </row>
    <row r="284">
      <c r="A284" s="1161"/>
      <c r="B284" s="1161"/>
      <c r="C284" s="1161"/>
      <c r="D284" s="1161"/>
      <c r="E284" s="1161"/>
      <c r="F284" s="1161"/>
      <c r="G284" s="1161"/>
      <c r="H284" s="1161"/>
      <c r="I284" s="1161"/>
      <c r="J284" s="1161"/>
      <c r="K284" s="1161"/>
      <c r="L284" s="1161"/>
      <c r="M284" s="1161"/>
      <c r="N284" s="1161"/>
      <c r="O284" s="1161"/>
      <c r="P284" s="1161"/>
      <c r="Q284" s="1161"/>
      <c r="R284" s="1161"/>
      <c r="S284" s="1161"/>
      <c r="T284" s="1161"/>
      <c r="U284" s="1161"/>
      <c r="V284" s="1161"/>
      <c r="W284" s="1161"/>
      <c r="X284" s="1161"/>
      <c r="Y284" s="1161"/>
      <c r="Z284" s="1161"/>
      <c r="AA284" s="1161"/>
    </row>
    <row r="285">
      <c r="A285" s="1161"/>
      <c r="B285" s="1161"/>
      <c r="C285" s="1161"/>
      <c r="D285" s="1161"/>
      <c r="E285" s="1161"/>
      <c r="F285" s="1161"/>
      <c r="G285" s="1161"/>
      <c r="H285" s="1161"/>
      <c r="I285" s="1161"/>
      <c r="J285" s="1161"/>
      <c r="K285" s="1161"/>
      <c r="L285" s="1161"/>
      <c r="M285" s="1161"/>
      <c r="N285" s="1161"/>
      <c r="O285" s="1161"/>
      <c r="P285" s="1161"/>
      <c r="Q285" s="1161"/>
      <c r="R285" s="1161"/>
      <c r="S285" s="1161"/>
      <c r="T285" s="1161"/>
      <c r="U285" s="1161"/>
      <c r="V285" s="1161"/>
      <c r="W285" s="1161"/>
      <c r="X285" s="1161"/>
      <c r="Y285" s="1161"/>
      <c r="Z285" s="1161"/>
      <c r="AA285" s="1161"/>
    </row>
    <row r="286">
      <c r="A286" s="1161"/>
      <c r="B286" s="1161"/>
      <c r="C286" s="1161"/>
      <c r="D286" s="1161"/>
      <c r="E286" s="1161"/>
      <c r="F286" s="1161"/>
      <c r="G286" s="1161"/>
      <c r="H286" s="1161"/>
      <c r="I286" s="1161"/>
      <c r="J286" s="1161"/>
      <c r="K286" s="1161"/>
      <c r="L286" s="1161"/>
      <c r="M286" s="1161"/>
      <c r="N286" s="1161"/>
      <c r="O286" s="1161"/>
      <c r="P286" s="1161"/>
      <c r="Q286" s="1161"/>
      <c r="R286" s="1161"/>
      <c r="S286" s="1161"/>
      <c r="T286" s="1161"/>
      <c r="U286" s="1161"/>
      <c r="V286" s="1161"/>
      <c r="W286" s="1161"/>
      <c r="X286" s="1161"/>
      <c r="Y286" s="1161"/>
      <c r="Z286" s="1161"/>
      <c r="AA286" s="1161"/>
    </row>
    <row r="287">
      <c r="A287" s="1161"/>
      <c r="B287" s="1161"/>
      <c r="C287" s="1161"/>
      <c r="D287" s="1161"/>
      <c r="E287" s="1161"/>
      <c r="F287" s="1161"/>
      <c r="G287" s="1161"/>
      <c r="H287" s="1161"/>
      <c r="I287" s="1161"/>
      <c r="J287" s="1161"/>
      <c r="K287" s="1161"/>
      <c r="L287" s="1161"/>
      <c r="M287" s="1161"/>
      <c r="N287" s="1161"/>
      <c r="O287" s="1161"/>
      <c r="P287" s="1161"/>
      <c r="Q287" s="1161"/>
      <c r="R287" s="1161"/>
      <c r="S287" s="1161"/>
      <c r="T287" s="1161"/>
      <c r="U287" s="1161"/>
      <c r="V287" s="1161"/>
      <c r="W287" s="1161"/>
      <c r="X287" s="1161"/>
      <c r="Y287" s="1161"/>
      <c r="Z287" s="1161"/>
      <c r="AA287" s="1161"/>
    </row>
    <row r="288">
      <c r="A288" s="1161"/>
      <c r="B288" s="1161"/>
      <c r="C288" s="1161"/>
      <c r="D288" s="1161"/>
      <c r="E288" s="1161"/>
      <c r="F288" s="1161"/>
      <c r="G288" s="1161"/>
      <c r="H288" s="1161"/>
      <c r="I288" s="1161"/>
      <c r="J288" s="1161"/>
      <c r="K288" s="1161"/>
      <c r="L288" s="1161"/>
      <c r="M288" s="1161"/>
      <c r="N288" s="1161"/>
      <c r="O288" s="1161"/>
      <c r="P288" s="1161"/>
      <c r="Q288" s="1161"/>
      <c r="R288" s="1161"/>
      <c r="S288" s="1161"/>
      <c r="T288" s="1161"/>
      <c r="U288" s="1161"/>
      <c r="V288" s="1161"/>
      <c r="W288" s="1161"/>
      <c r="X288" s="1161"/>
      <c r="Y288" s="1161"/>
      <c r="Z288" s="1161"/>
      <c r="AA288" s="1161"/>
    </row>
    <row r="289">
      <c r="A289" s="1161"/>
      <c r="B289" s="1161"/>
      <c r="C289" s="1161"/>
      <c r="D289" s="1161"/>
      <c r="E289" s="1161"/>
      <c r="F289" s="1161"/>
      <c r="G289" s="1161"/>
      <c r="H289" s="1161"/>
      <c r="I289" s="1161"/>
      <c r="J289" s="1161"/>
      <c r="K289" s="1161"/>
      <c r="L289" s="1161"/>
      <c r="M289" s="1161"/>
      <c r="N289" s="1161"/>
      <c r="O289" s="1161"/>
      <c r="P289" s="1161"/>
      <c r="Q289" s="1161"/>
      <c r="R289" s="1161"/>
      <c r="S289" s="1161"/>
      <c r="T289" s="1161"/>
      <c r="U289" s="1161"/>
      <c r="V289" s="1161"/>
      <c r="W289" s="1161"/>
      <c r="X289" s="1161"/>
      <c r="Y289" s="1161"/>
      <c r="Z289" s="1161"/>
      <c r="AA289" s="1161"/>
    </row>
    <row r="290">
      <c r="A290" s="1161"/>
      <c r="B290" s="1161"/>
      <c r="C290" s="1161"/>
      <c r="D290" s="1161"/>
      <c r="E290" s="1161"/>
      <c r="F290" s="1161"/>
      <c r="G290" s="1161"/>
      <c r="H290" s="1161"/>
      <c r="I290" s="1161"/>
      <c r="J290" s="1161"/>
      <c r="K290" s="1161"/>
      <c r="L290" s="1161"/>
      <c r="M290" s="1161"/>
      <c r="N290" s="1161"/>
      <c r="O290" s="1161"/>
      <c r="P290" s="1161"/>
      <c r="Q290" s="1161"/>
      <c r="R290" s="1161"/>
      <c r="S290" s="1161"/>
      <c r="T290" s="1161"/>
      <c r="U290" s="1161"/>
      <c r="V290" s="1161"/>
      <c r="W290" s="1161"/>
      <c r="X290" s="1161"/>
      <c r="Y290" s="1161"/>
      <c r="Z290" s="1161"/>
      <c r="AA290" s="1161"/>
    </row>
    <row r="291">
      <c r="A291" s="1161"/>
      <c r="B291" s="1161"/>
      <c r="C291" s="1161"/>
      <c r="D291" s="1161"/>
      <c r="E291" s="1161"/>
      <c r="F291" s="1161"/>
      <c r="G291" s="1161"/>
      <c r="H291" s="1161"/>
      <c r="I291" s="1161"/>
      <c r="J291" s="1161"/>
      <c r="K291" s="1161"/>
      <c r="L291" s="1161"/>
      <c r="M291" s="1161"/>
      <c r="N291" s="1161"/>
      <c r="O291" s="1161"/>
      <c r="P291" s="1161"/>
      <c r="Q291" s="1161"/>
      <c r="R291" s="1161"/>
      <c r="S291" s="1161"/>
      <c r="T291" s="1161"/>
      <c r="U291" s="1161"/>
      <c r="V291" s="1161"/>
      <c r="W291" s="1161"/>
      <c r="X291" s="1161"/>
      <c r="Y291" s="1161"/>
      <c r="Z291" s="1161"/>
      <c r="AA291" s="1161"/>
    </row>
    <row r="292">
      <c r="A292" s="1161"/>
      <c r="B292" s="1161"/>
      <c r="C292" s="1161"/>
      <c r="D292" s="1161"/>
      <c r="E292" s="1161"/>
      <c r="F292" s="1161"/>
      <c r="G292" s="1161"/>
      <c r="H292" s="1161"/>
      <c r="I292" s="1161"/>
      <c r="J292" s="1161"/>
      <c r="K292" s="1161"/>
      <c r="L292" s="1161"/>
      <c r="M292" s="1161"/>
      <c r="N292" s="1161"/>
      <c r="O292" s="1161"/>
      <c r="P292" s="1161"/>
      <c r="Q292" s="1161"/>
      <c r="R292" s="1161"/>
      <c r="S292" s="1161"/>
      <c r="T292" s="1161"/>
      <c r="U292" s="1161"/>
      <c r="V292" s="1161"/>
      <c r="W292" s="1161"/>
      <c r="X292" s="1161"/>
      <c r="Y292" s="1161"/>
      <c r="Z292" s="1161"/>
      <c r="AA292" s="1161"/>
    </row>
    <row r="293">
      <c r="A293" s="1161"/>
      <c r="B293" s="1161"/>
      <c r="C293" s="1161"/>
      <c r="D293" s="1161"/>
      <c r="E293" s="1161"/>
      <c r="F293" s="1161"/>
      <c r="G293" s="1161"/>
      <c r="H293" s="1161"/>
      <c r="I293" s="1161"/>
      <c r="J293" s="1161"/>
      <c r="K293" s="1161"/>
      <c r="L293" s="1161"/>
      <c r="M293" s="1161"/>
      <c r="N293" s="1161"/>
      <c r="O293" s="1161"/>
      <c r="P293" s="1161"/>
      <c r="Q293" s="1161"/>
      <c r="R293" s="1161"/>
      <c r="S293" s="1161"/>
      <c r="T293" s="1161"/>
      <c r="U293" s="1161"/>
      <c r="V293" s="1161"/>
      <c r="W293" s="1161"/>
      <c r="X293" s="1161"/>
      <c r="Y293" s="1161"/>
      <c r="Z293" s="1161"/>
      <c r="AA293" s="1161"/>
    </row>
    <row r="294">
      <c r="A294" s="1161"/>
      <c r="B294" s="1161"/>
      <c r="C294" s="1161"/>
      <c r="D294" s="1161"/>
      <c r="E294" s="1161"/>
      <c r="F294" s="1161"/>
      <c r="G294" s="1161"/>
      <c r="H294" s="1161"/>
      <c r="I294" s="1161"/>
      <c r="J294" s="1161"/>
      <c r="K294" s="1161"/>
      <c r="L294" s="1161"/>
      <c r="M294" s="1161"/>
      <c r="N294" s="1161"/>
      <c r="O294" s="1161"/>
      <c r="P294" s="1161"/>
      <c r="Q294" s="1161"/>
      <c r="R294" s="1161"/>
      <c r="S294" s="1161"/>
      <c r="T294" s="1161"/>
      <c r="U294" s="1161"/>
      <c r="V294" s="1161"/>
      <c r="W294" s="1161"/>
      <c r="X294" s="1161"/>
      <c r="Y294" s="1161"/>
      <c r="Z294" s="1161"/>
      <c r="AA294" s="1161"/>
    </row>
    <row r="295">
      <c r="A295" s="1161"/>
      <c r="B295" s="1161"/>
      <c r="C295" s="1161"/>
      <c r="D295" s="1161"/>
      <c r="E295" s="1161"/>
      <c r="F295" s="1161"/>
      <c r="G295" s="1161"/>
      <c r="H295" s="1161"/>
      <c r="I295" s="1161"/>
      <c r="J295" s="1161"/>
      <c r="K295" s="1161"/>
      <c r="L295" s="1161"/>
      <c r="M295" s="1161"/>
      <c r="N295" s="1161"/>
      <c r="O295" s="1161"/>
      <c r="P295" s="1161"/>
      <c r="Q295" s="1161"/>
      <c r="R295" s="1161"/>
      <c r="S295" s="1161"/>
      <c r="T295" s="1161"/>
      <c r="U295" s="1161"/>
      <c r="V295" s="1161"/>
      <c r="W295" s="1161"/>
      <c r="X295" s="1161"/>
      <c r="Y295" s="1161"/>
      <c r="Z295" s="1161"/>
      <c r="AA295" s="1161"/>
    </row>
    <row r="296">
      <c r="A296" s="1161"/>
      <c r="B296" s="1161"/>
      <c r="C296" s="1161"/>
      <c r="D296" s="1161"/>
      <c r="E296" s="1161"/>
      <c r="F296" s="1161"/>
      <c r="G296" s="1161"/>
      <c r="H296" s="1161"/>
      <c r="I296" s="1161"/>
      <c r="J296" s="1161"/>
      <c r="K296" s="1161"/>
      <c r="L296" s="1161"/>
      <c r="M296" s="1161"/>
      <c r="N296" s="1161"/>
      <c r="O296" s="1161"/>
      <c r="P296" s="1161"/>
      <c r="Q296" s="1161"/>
      <c r="R296" s="1161"/>
      <c r="S296" s="1161"/>
      <c r="T296" s="1161"/>
      <c r="U296" s="1161"/>
      <c r="V296" s="1161"/>
      <c r="W296" s="1161"/>
      <c r="X296" s="1161"/>
      <c r="Y296" s="1161"/>
      <c r="Z296" s="1161"/>
      <c r="AA296" s="1161"/>
    </row>
    <row r="297">
      <c r="A297" s="1161"/>
      <c r="B297" s="1161"/>
      <c r="C297" s="1161"/>
      <c r="D297" s="1161"/>
      <c r="E297" s="1161"/>
      <c r="F297" s="1161"/>
      <c r="G297" s="1161"/>
      <c r="H297" s="1161"/>
      <c r="I297" s="1161"/>
      <c r="J297" s="1161"/>
      <c r="K297" s="1161"/>
      <c r="L297" s="1161"/>
      <c r="M297" s="1161"/>
      <c r="N297" s="1161"/>
      <c r="O297" s="1161"/>
      <c r="P297" s="1161"/>
      <c r="Q297" s="1161"/>
      <c r="R297" s="1161"/>
      <c r="S297" s="1161"/>
      <c r="T297" s="1161"/>
      <c r="U297" s="1161"/>
      <c r="V297" s="1161"/>
      <c r="W297" s="1161"/>
      <c r="X297" s="1161"/>
      <c r="Y297" s="1161"/>
      <c r="Z297" s="1161"/>
      <c r="AA297" s="1161"/>
    </row>
    <row r="298">
      <c r="A298" s="1161"/>
      <c r="B298" s="1161"/>
      <c r="C298" s="1161"/>
      <c r="D298" s="1161"/>
      <c r="E298" s="1161"/>
      <c r="F298" s="1161"/>
      <c r="G298" s="1161"/>
      <c r="H298" s="1161"/>
      <c r="I298" s="1161"/>
      <c r="J298" s="1161"/>
      <c r="K298" s="1161"/>
      <c r="L298" s="1161"/>
      <c r="M298" s="1161"/>
      <c r="N298" s="1161"/>
      <c r="O298" s="1161"/>
      <c r="P298" s="1161"/>
      <c r="Q298" s="1161"/>
      <c r="R298" s="1161"/>
      <c r="S298" s="1161"/>
      <c r="T298" s="1161"/>
      <c r="U298" s="1161"/>
      <c r="V298" s="1161"/>
      <c r="W298" s="1161"/>
      <c r="X298" s="1161"/>
      <c r="Y298" s="1161"/>
      <c r="Z298" s="1161"/>
      <c r="AA298" s="1161"/>
    </row>
    <row r="299">
      <c r="A299" s="1161"/>
      <c r="B299" s="1161"/>
      <c r="C299" s="1161"/>
      <c r="D299" s="1161"/>
      <c r="E299" s="1161"/>
      <c r="F299" s="1161"/>
      <c r="G299" s="1161"/>
      <c r="H299" s="1161"/>
      <c r="I299" s="1161"/>
      <c r="J299" s="1161"/>
      <c r="K299" s="1161"/>
      <c r="L299" s="1161"/>
      <c r="M299" s="1161"/>
      <c r="N299" s="1161"/>
      <c r="O299" s="1161"/>
      <c r="P299" s="1161"/>
      <c r="Q299" s="1161"/>
      <c r="R299" s="1161"/>
      <c r="S299" s="1161"/>
      <c r="T299" s="1161"/>
      <c r="U299" s="1161"/>
      <c r="V299" s="1161"/>
      <c r="W299" s="1161"/>
      <c r="X299" s="1161"/>
      <c r="Y299" s="1161"/>
      <c r="Z299" s="1161"/>
      <c r="AA299" s="1161"/>
    </row>
    <row r="300">
      <c r="A300" s="1161"/>
      <c r="B300" s="1161"/>
      <c r="C300" s="1161"/>
      <c r="D300" s="1161"/>
      <c r="E300" s="1161"/>
      <c r="F300" s="1161"/>
      <c r="G300" s="1161"/>
      <c r="H300" s="1161"/>
      <c r="I300" s="1161"/>
      <c r="J300" s="1161"/>
      <c r="K300" s="1161"/>
      <c r="L300" s="1161"/>
      <c r="M300" s="1161"/>
      <c r="N300" s="1161"/>
      <c r="O300" s="1161"/>
      <c r="P300" s="1161"/>
      <c r="Q300" s="1161"/>
      <c r="R300" s="1161"/>
      <c r="S300" s="1161"/>
      <c r="T300" s="1161"/>
      <c r="U300" s="1161"/>
      <c r="V300" s="1161"/>
      <c r="W300" s="1161"/>
      <c r="X300" s="1161"/>
      <c r="Y300" s="1161"/>
      <c r="Z300" s="1161"/>
      <c r="AA300" s="1161"/>
    </row>
    <row r="301">
      <c r="A301" s="1161"/>
      <c r="B301" s="1161"/>
      <c r="C301" s="1161"/>
      <c r="D301" s="1161"/>
      <c r="E301" s="1161"/>
      <c r="F301" s="1161"/>
      <c r="G301" s="1161"/>
      <c r="H301" s="1161"/>
      <c r="I301" s="1161"/>
      <c r="J301" s="1161"/>
      <c r="K301" s="1161"/>
      <c r="L301" s="1161"/>
      <c r="M301" s="1161"/>
      <c r="N301" s="1161"/>
      <c r="O301" s="1161"/>
      <c r="P301" s="1161"/>
      <c r="Q301" s="1161"/>
      <c r="R301" s="1161"/>
      <c r="S301" s="1161"/>
      <c r="T301" s="1161"/>
      <c r="U301" s="1161"/>
      <c r="V301" s="1161"/>
      <c r="W301" s="1161"/>
      <c r="X301" s="1161"/>
      <c r="Y301" s="1161"/>
      <c r="Z301" s="1161"/>
      <c r="AA301" s="1161"/>
    </row>
    <row r="302">
      <c r="A302" s="1161"/>
      <c r="B302" s="1161"/>
      <c r="C302" s="1161"/>
      <c r="D302" s="1161"/>
      <c r="E302" s="1161"/>
      <c r="F302" s="1161"/>
      <c r="G302" s="1161"/>
      <c r="H302" s="1161"/>
      <c r="I302" s="1161"/>
      <c r="J302" s="1161"/>
      <c r="K302" s="1161"/>
      <c r="L302" s="1161"/>
      <c r="M302" s="1161"/>
      <c r="N302" s="1161"/>
      <c r="O302" s="1161"/>
      <c r="P302" s="1161"/>
      <c r="Q302" s="1161"/>
      <c r="R302" s="1161"/>
      <c r="S302" s="1161"/>
      <c r="T302" s="1161"/>
      <c r="U302" s="1161"/>
      <c r="V302" s="1161"/>
      <c r="W302" s="1161"/>
      <c r="X302" s="1161"/>
      <c r="Y302" s="1161"/>
      <c r="Z302" s="1161"/>
      <c r="AA302" s="1161"/>
    </row>
    <row r="303">
      <c r="A303" s="1161"/>
      <c r="B303" s="1161"/>
      <c r="C303" s="1161"/>
      <c r="D303" s="1161"/>
      <c r="E303" s="1161"/>
      <c r="F303" s="1161"/>
      <c r="G303" s="1161"/>
      <c r="H303" s="1161"/>
      <c r="I303" s="1161"/>
      <c r="J303" s="1161"/>
      <c r="K303" s="1161"/>
      <c r="L303" s="1161"/>
      <c r="M303" s="1161"/>
      <c r="N303" s="1161"/>
      <c r="O303" s="1161"/>
      <c r="P303" s="1161"/>
      <c r="Q303" s="1161"/>
      <c r="R303" s="1161"/>
      <c r="S303" s="1161"/>
      <c r="T303" s="1161"/>
      <c r="U303" s="1161"/>
      <c r="V303" s="1161"/>
      <c r="W303" s="1161"/>
      <c r="X303" s="1161"/>
      <c r="Y303" s="1161"/>
      <c r="Z303" s="1161"/>
      <c r="AA303" s="1161"/>
    </row>
    <row r="304">
      <c r="A304" s="1161"/>
      <c r="B304" s="1161"/>
      <c r="C304" s="1161"/>
      <c r="D304" s="1161"/>
      <c r="E304" s="1161"/>
      <c r="F304" s="1161"/>
      <c r="G304" s="1161"/>
      <c r="H304" s="1161"/>
      <c r="I304" s="1161"/>
      <c r="J304" s="1161"/>
      <c r="K304" s="1161"/>
      <c r="L304" s="1161"/>
      <c r="M304" s="1161"/>
      <c r="N304" s="1161"/>
      <c r="O304" s="1161"/>
      <c r="P304" s="1161"/>
      <c r="Q304" s="1161"/>
      <c r="R304" s="1161"/>
      <c r="S304" s="1161"/>
      <c r="T304" s="1161"/>
      <c r="U304" s="1161"/>
      <c r="V304" s="1161"/>
      <c r="W304" s="1161"/>
      <c r="X304" s="1161"/>
      <c r="Y304" s="1161"/>
      <c r="Z304" s="1161"/>
      <c r="AA304" s="1161"/>
    </row>
    <row r="305">
      <c r="A305" s="1161"/>
      <c r="B305" s="1161"/>
      <c r="C305" s="1161"/>
      <c r="D305" s="1161"/>
      <c r="E305" s="1161"/>
      <c r="F305" s="1161"/>
      <c r="G305" s="1161"/>
      <c r="H305" s="1161"/>
      <c r="I305" s="1161"/>
      <c r="J305" s="1161"/>
      <c r="K305" s="1161"/>
      <c r="L305" s="1161"/>
      <c r="M305" s="1161"/>
      <c r="N305" s="1161"/>
      <c r="O305" s="1161"/>
      <c r="P305" s="1161"/>
      <c r="Q305" s="1161"/>
      <c r="R305" s="1161"/>
      <c r="S305" s="1161"/>
      <c r="T305" s="1161"/>
      <c r="U305" s="1161"/>
      <c r="V305" s="1161"/>
      <c r="W305" s="1161"/>
      <c r="X305" s="1161"/>
      <c r="Y305" s="1161"/>
      <c r="Z305" s="1161"/>
      <c r="AA305" s="1161"/>
    </row>
    <row r="306">
      <c r="A306" s="1161"/>
      <c r="B306" s="1161"/>
      <c r="C306" s="1161"/>
      <c r="D306" s="1161"/>
      <c r="E306" s="1161"/>
      <c r="F306" s="1161"/>
      <c r="G306" s="1161"/>
      <c r="H306" s="1161"/>
      <c r="I306" s="1161"/>
      <c r="J306" s="1161"/>
      <c r="K306" s="1161"/>
      <c r="L306" s="1161"/>
      <c r="M306" s="1161"/>
      <c r="N306" s="1161"/>
      <c r="O306" s="1161"/>
      <c r="P306" s="1161"/>
      <c r="Q306" s="1161"/>
      <c r="R306" s="1161"/>
      <c r="S306" s="1161"/>
      <c r="T306" s="1161"/>
      <c r="U306" s="1161"/>
      <c r="V306" s="1161"/>
      <c r="W306" s="1161"/>
      <c r="X306" s="1161"/>
      <c r="Y306" s="1161"/>
      <c r="Z306" s="1161"/>
      <c r="AA306" s="1161"/>
    </row>
    <row r="307">
      <c r="A307" s="1161"/>
      <c r="B307" s="1161"/>
      <c r="C307" s="1161"/>
      <c r="D307" s="1161"/>
      <c r="E307" s="1161"/>
      <c r="F307" s="1161"/>
      <c r="G307" s="1161"/>
      <c r="H307" s="1161"/>
      <c r="I307" s="1161"/>
      <c r="J307" s="1161"/>
      <c r="K307" s="1161"/>
      <c r="L307" s="1161"/>
      <c r="M307" s="1161"/>
      <c r="N307" s="1161"/>
      <c r="O307" s="1161"/>
      <c r="P307" s="1161"/>
      <c r="Q307" s="1161"/>
      <c r="R307" s="1161"/>
      <c r="S307" s="1161"/>
      <c r="T307" s="1161"/>
      <c r="U307" s="1161"/>
      <c r="V307" s="1161"/>
      <c r="W307" s="1161"/>
      <c r="X307" s="1161"/>
      <c r="Y307" s="1161"/>
      <c r="Z307" s="1161"/>
      <c r="AA307" s="1161"/>
    </row>
    <row r="308">
      <c r="A308" s="1161"/>
      <c r="B308" s="1161"/>
      <c r="C308" s="1161"/>
      <c r="D308" s="1161"/>
      <c r="E308" s="1161"/>
      <c r="F308" s="1161"/>
      <c r="G308" s="1161"/>
      <c r="H308" s="1161"/>
      <c r="I308" s="1161"/>
      <c r="J308" s="1161"/>
      <c r="K308" s="1161"/>
      <c r="L308" s="1161"/>
      <c r="M308" s="1161"/>
      <c r="N308" s="1161"/>
      <c r="O308" s="1161"/>
      <c r="P308" s="1161"/>
      <c r="Q308" s="1161"/>
      <c r="R308" s="1161"/>
      <c r="S308" s="1161"/>
      <c r="T308" s="1161"/>
      <c r="U308" s="1161"/>
      <c r="V308" s="1161"/>
      <c r="W308" s="1161"/>
      <c r="X308" s="1161"/>
      <c r="Y308" s="1161"/>
      <c r="Z308" s="1161"/>
      <c r="AA308" s="1161"/>
    </row>
    <row r="309">
      <c r="A309" s="1161"/>
      <c r="B309" s="1161"/>
      <c r="C309" s="1161"/>
      <c r="D309" s="1161"/>
      <c r="E309" s="1161"/>
      <c r="F309" s="1161"/>
      <c r="G309" s="1161"/>
      <c r="H309" s="1161"/>
      <c r="I309" s="1161"/>
      <c r="J309" s="1161"/>
      <c r="K309" s="1161"/>
      <c r="L309" s="1161"/>
      <c r="M309" s="1161"/>
      <c r="N309" s="1161"/>
      <c r="O309" s="1161"/>
      <c r="P309" s="1161"/>
      <c r="Q309" s="1161"/>
      <c r="R309" s="1161"/>
      <c r="S309" s="1161"/>
      <c r="T309" s="1161"/>
      <c r="U309" s="1161"/>
      <c r="V309" s="1161"/>
      <c r="W309" s="1161"/>
      <c r="X309" s="1161"/>
      <c r="Y309" s="1161"/>
      <c r="Z309" s="1161"/>
      <c r="AA309" s="1161"/>
    </row>
    <row r="310">
      <c r="A310" s="1161"/>
      <c r="B310" s="1161"/>
      <c r="C310" s="1161"/>
      <c r="D310" s="1161"/>
      <c r="E310" s="1161"/>
      <c r="F310" s="1161"/>
      <c r="G310" s="1161"/>
      <c r="H310" s="1161"/>
      <c r="I310" s="1161"/>
      <c r="J310" s="1161"/>
      <c r="K310" s="1161"/>
      <c r="L310" s="1161"/>
      <c r="M310" s="1161"/>
      <c r="N310" s="1161"/>
      <c r="O310" s="1161"/>
      <c r="P310" s="1161"/>
      <c r="Q310" s="1161"/>
      <c r="R310" s="1161"/>
      <c r="S310" s="1161"/>
      <c r="T310" s="1161"/>
      <c r="U310" s="1161"/>
      <c r="V310" s="1161"/>
      <c r="W310" s="1161"/>
      <c r="X310" s="1161"/>
      <c r="Y310" s="1161"/>
      <c r="Z310" s="1161"/>
      <c r="AA310" s="1161"/>
    </row>
    <row r="311">
      <c r="A311" s="1161"/>
      <c r="B311" s="1161"/>
      <c r="C311" s="1161"/>
      <c r="D311" s="1161"/>
      <c r="E311" s="1161"/>
      <c r="F311" s="1161"/>
      <c r="G311" s="1161"/>
      <c r="H311" s="1161"/>
      <c r="I311" s="1161"/>
      <c r="J311" s="1161"/>
      <c r="K311" s="1161"/>
      <c r="L311" s="1161"/>
      <c r="M311" s="1161"/>
      <c r="N311" s="1161"/>
      <c r="O311" s="1161"/>
      <c r="P311" s="1161"/>
      <c r="Q311" s="1161"/>
      <c r="R311" s="1161"/>
      <c r="S311" s="1161"/>
      <c r="T311" s="1161"/>
      <c r="U311" s="1161"/>
      <c r="V311" s="1161"/>
      <c r="W311" s="1161"/>
      <c r="X311" s="1161"/>
      <c r="Y311" s="1161"/>
      <c r="Z311" s="1161"/>
      <c r="AA311" s="1161"/>
    </row>
    <row r="312">
      <c r="A312" s="1161"/>
      <c r="B312" s="1161"/>
      <c r="C312" s="1161"/>
      <c r="D312" s="1161"/>
      <c r="E312" s="1161"/>
      <c r="F312" s="1161"/>
      <c r="G312" s="1161"/>
      <c r="H312" s="1161"/>
      <c r="I312" s="1161"/>
      <c r="J312" s="1161"/>
      <c r="K312" s="1161"/>
      <c r="L312" s="1161"/>
      <c r="M312" s="1161"/>
      <c r="N312" s="1161"/>
      <c r="O312" s="1161"/>
      <c r="P312" s="1161"/>
      <c r="Q312" s="1161"/>
      <c r="R312" s="1161"/>
      <c r="S312" s="1161"/>
      <c r="T312" s="1161"/>
      <c r="U312" s="1161"/>
      <c r="V312" s="1161"/>
      <c r="W312" s="1161"/>
      <c r="X312" s="1161"/>
      <c r="Y312" s="1161"/>
      <c r="Z312" s="1161"/>
      <c r="AA312" s="1161"/>
    </row>
    <row r="313">
      <c r="A313" s="1161"/>
      <c r="B313" s="1161"/>
      <c r="C313" s="1161"/>
      <c r="D313" s="1161"/>
      <c r="E313" s="1161"/>
      <c r="F313" s="1161"/>
      <c r="G313" s="1161"/>
      <c r="H313" s="1161"/>
      <c r="I313" s="1161"/>
      <c r="J313" s="1161"/>
      <c r="K313" s="1161"/>
      <c r="L313" s="1161"/>
      <c r="M313" s="1161"/>
      <c r="N313" s="1161"/>
      <c r="O313" s="1161"/>
      <c r="P313" s="1161"/>
      <c r="Q313" s="1161"/>
      <c r="R313" s="1161"/>
      <c r="S313" s="1161"/>
      <c r="T313" s="1161"/>
      <c r="U313" s="1161"/>
      <c r="V313" s="1161"/>
      <c r="W313" s="1161"/>
      <c r="X313" s="1161"/>
      <c r="Y313" s="1161"/>
      <c r="Z313" s="1161"/>
      <c r="AA313" s="1161"/>
    </row>
    <row r="314">
      <c r="A314" s="1161"/>
      <c r="B314" s="1161"/>
      <c r="C314" s="1161"/>
      <c r="D314" s="1161"/>
      <c r="E314" s="1161"/>
      <c r="F314" s="1161"/>
      <c r="G314" s="1161"/>
      <c r="H314" s="1161"/>
      <c r="I314" s="1161"/>
      <c r="J314" s="1161"/>
      <c r="K314" s="1161"/>
      <c r="L314" s="1161"/>
      <c r="M314" s="1161"/>
      <c r="N314" s="1161"/>
      <c r="O314" s="1161"/>
      <c r="P314" s="1161"/>
      <c r="Q314" s="1161"/>
      <c r="R314" s="1161"/>
      <c r="S314" s="1161"/>
      <c r="T314" s="1161"/>
      <c r="U314" s="1161"/>
      <c r="V314" s="1161"/>
      <c r="W314" s="1161"/>
      <c r="X314" s="1161"/>
      <c r="Y314" s="1161"/>
      <c r="Z314" s="1161"/>
      <c r="AA314" s="1161"/>
    </row>
    <row r="315">
      <c r="A315" s="1161"/>
      <c r="B315" s="1161"/>
      <c r="C315" s="1161"/>
      <c r="D315" s="1161"/>
      <c r="E315" s="1161"/>
      <c r="F315" s="1161"/>
      <c r="G315" s="1161"/>
      <c r="H315" s="1161"/>
      <c r="I315" s="1161"/>
      <c r="J315" s="1161"/>
      <c r="K315" s="1161"/>
      <c r="L315" s="1161"/>
      <c r="M315" s="1161"/>
      <c r="N315" s="1161"/>
      <c r="O315" s="1161"/>
      <c r="P315" s="1161"/>
      <c r="Q315" s="1161"/>
      <c r="R315" s="1161"/>
      <c r="S315" s="1161"/>
      <c r="T315" s="1161"/>
      <c r="U315" s="1161"/>
      <c r="V315" s="1161"/>
      <c r="W315" s="1161"/>
      <c r="X315" s="1161"/>
      <c r="Y315" s="1161"/>
      <c r="Z315" s="1161"/>
      <c r="AA315" s="1161"/>
    </row>
    <row r="316">
      <c r="A316" s="1161"/>
      <c r="B316" s="1161"/>
      <c r="C316" s="1161"/>
      <c r="D316" s="1161"/>
      <c r="E316" s="1161"/>
      <c r="F316" s="1161"/>
      <c r="G316" s="1161"/>
      <c r="H316" s="1161"/>
      <c r="I316" s="1161"/>
      <c r="J316" s="1161"/>
      <c r="K316" s="1161"/>
      <c r="L316" s="1161"/>
      <c r="M316" s="1161"/>
      <c r="N316" s="1161"/>
      <c r="O316" s="1161"/>
      <c r="P316" s="1161"/>
      <c r="Q316" s="1161"/>
      <c r="R316" s="1161"/>
      <c r="S316" s="1161"/>
      <c r="T316" s="1161"/>
      <c r="U316" s="1161"/>
      <c r="V316" s="1161"/>
      <c r="W316" s="1161"/>
      <c r="X316" s="1161"/>
      <c r="Y316" s="1161"/>
      <c r="Z316" s="1161"/>
      <c r="AA316" s="1161"/>
    </row>
    <row r="317">
      <c r="A317" s="1161"/>
      <c r="B317" s="1161"/>
      <c r="C317" s="1161"/>
      <c r="D317" s="1161"/>
      <c r="E317" s="1161"/>
      <c r="F317" s="1161"/>
      <c r="G317" s="1161"/>
      <c r="H317" s="1161"/>
      <c r="I317" s="1161"/>
      <c r="J317" s="1161"/>
      <c r="K317" s="1161"/>
      <c r="L317" s="1161"/>
      <c r="M317" s="1161"/>
      <c r="N317" s="1161"/>
      <c r="O317" s="1161"/>
      <c r="P317" s="1161"/>
      <c r="Q317" s="1161"/>
      <c r="R317" s="1161"/>
      <c r="S317" s="1161"/>
      <c r="T317" s="1161"/>
      <c r="U317" s="1161"/>
      <c r="V317" s="1161"/>
      <c r="W317" s="1161"/>
      <c r="X317" s="1161"/>
      <c r="Y317" s="1161"/>
      <c r="Z317" s="1161"/>
      <c r="AA317" s="1161"/>
    </row>
    <row r="318">
      <c r="A318" s="1161"/>
      <c r="B318" s="1161"/>
      <c r="C318" s="1161"/>
      <c r="D318" s="1161"/>
      <c r="E318" s="1161"/>
      <c r="F318" s="1161"/>
      <c r="G318" s="1161"/>
      <c r="H318" s="1161"/>
      <c r="I318" s="1161"/>
      <c r="J318" s="1161"/>
      <c r="K318" s="1161"/>
      <c r="L318" s="1161"/>
      <c r="M318" s="1161"/>
      <c r="N318" s="1161"/>
      <c r="O318" s="1161"/>
      <c r="P318" s="1161"/>
      <c r="Q318" s="1161"/>
      <c r="R318" s="1161"/>
      <c r="S318" s="1161"/>
      <c r="T318" s="1161"/>
      <c r="U318" s="1161"/>
      <c r="V318" s="1161"/>
      <c r="W318" s="1161"/>
      <c r="X318" s="1161"/>
      <c r="Y318" s="1161"/>
      <c r="Z318" s="1161"/>
      <c r="AA318" s="1161"/>
    </row>
    <row r="319">
      <c r="A319" s="1161"/>
      <c r="B319" s="1161"/>
      <c r="C319" s="1161"/>
      <c r="D319" s="1161"/>
      <c r="E319" s="1161"/>
      <c r="F319" s="1161"/>
      <c r="G319" s="1161"/>
      <c r="H319" s="1161"/>
      <c r="I319" s="1161"/>
      <c r="J319" s="1161"/>
      <c r="K319" s="1161"/>
      <c r="L319" s="1161"/>
      <c r="M319" s="1161"/>
      <c r="N319" s="1161"/>
      <c r="O319" s="1161"/>
      <c r="P319" s="1161"/>
      <c r="Q319" s="1161"/>
      <c r="R319" s="1161"/>
      <c r="S319" s="1161"/>
      <c r="T319" s="1161"/>
      <c r="U319" s="1161"/>
      <c r="V319" s="1161"/>
      <c r="W319" s="1161"/>
      <c r="X319" s="1161"/>
      <c r="Y319" s="1161"/>
      <c r="Z319" s="1161"/>
      <c r="AA319" s="1161"/>
    </row>
    <row r="320">
      <c r="A320" s="1161"/>
      <c r="B320" s="1161"/>
      <c r="C320" s="1161"/>
      <c r="D320" s="1161"/>
      <c r="E320" s="1161"/>
      <c r="F320" s="1161"/>
      <c r="G320" s="1161"/>
      <c r="H320" s="1161"/>
      <c r="I320" s="1161"/>
      <c r="J320" s="1161"/>
      <c r="K320" s="1161"/>
      <c r="L320" s="1161"/>
      <c r="M320" s="1161"/>
      <c r="N320" s="1161"/>
      <c r="O320" s="1161"/>
      <c r="P320" s="1161"/>
      <c r="Q320" s="1161"/>
      <c r="R320" s="1161"/>
      <c r="S320" s="1161"/>
      <c r="T320" s="1161"/>
      <c r="U320" s="1161"/>
      <c r="V320" s="1161"/>
      <c r="W320" s="1161"/>
      <c r="X320" s="1161"/>
      <c r="Y320" s="1161"/>
      <c r="Z320" s="1161"/>
      <c r="AA320" s="1161"/>
    </row>
    <row r="321">
      <c r="A321" s="1161"/>
      <c r="B321" s="1161"/>
      <c r="C321" s="1161"/>
      <c r="D321" s="1161"/>
      <c r="E321" s="1161"/>
      <c r="F321" s="1161"/>
      <c r="G321" s="1161"/>
      <c r="H321" s="1161"/>
      <c r="I321" s="1161"/>
      <c r="J321" s="1161"/>
      <c r="K321" s="1161"/>
      <c r="L321" s="1161"/>
      <c r="M321" s="1161"/>
      <c r="N321" s="1161"/>
      <c r="O321" s="1161"/>
      <c r="P321" s="1161"/>
      <c r="Q321" s="1161"/>
      <c r="R321" s="1161"/>
      <c r="S321" s="1161"/>
      <c r="T321" s="1161"/>
      <c r="U321" s="1161"/>
      <c r="V321" s="1161"/>
      <c r="W321" s="1161"/>
      <c r="X321" s="1161"/>
      <c r="Y321" s="1161"/>
      <c r="Z321" s="1161"/>
      <c r="AA321" s="1161"/>
    </row>
    <row r="322">
      <c r="A322" s="1161"/>
      <c r="B322" s="1161"/>
      <c r="C322" s="1161"/>
      <c r="D322" s="1161"/>
      <c r="E322" s="1161"/>
      <c r="F322" s="1161"/>
      <c r="G322" s="1161"/>
      <c r="H322" s="1161"/>
      <c r="I322" s="1161"/>
      <c r="J322" s="1161"/>
      <c r="K322" s="1161"/>
      <c r="L322" s="1161"/>
      <c r="M322" s="1161"/>
      <c r="N322" s="1161"/>
      <c r="O322" s="1161"/>
      <c r="P322" s="1161"/>
      <c r="Q322" s="1161"/>
      <c r="R322" s="1161"/>
      <c r="S322" s="1161"/>
      <c r="T322" s="1161"/>
      <c r="U322" s="1161"/>
      <c r="V322" s="1161"/>
      <c r="W322" s="1161"/>
      <c r="X322" s="1161"/>
      <c r="Y322" s="1161"/>
      <c r="Z322" s="1161"/>
      <c r="AA322" s="1161"/>
    </row>
    <row r="323">
      <c r="A323" s="1161"/>
      <c r="B323" s="1161"/>
      <c r="C323" s="1161"/>
      <c r="D323" s="1161"/>
      <c r="E323" s="1161"/>
      <c r="F323" s="1161"/>
      <c r="G323" s="1161"/>
      <c r="H323" s="1161"/>
      <c r="I323" s="1161"/>
      <c r="J323" s="1161"/>
      <c r="K323" s="1161"/>
      <c r="L323" s="1161"/>
      <c r="M323" s="1161"/>
      <c r="N323" s="1161"/>
      <c r="O323" s="1161"/>
      <c r="P323" s="1161"/>
      <c r="Q323" s="1161"/>
      <c r="R323" s="1161"/>
      <c r="S323" s="1161"/>
      <c r="T323" s="1161"/>
      <c r="U323" s="1161"/>
      <c r="V323" s="1161"/>
      <c r="W323" s="1161"/>
      <c r="X323" s="1161"/>
      <c r="Y323" s="1161"/>
      <c r="Z323" s="1161"/>
      <c r="AA323" s="1161"/>
    </row>
    <row r="324">
      <c r="A324" s="1161"/>
      <c r="B324" s="1161"/>
      <c r="C324" s="1161"/>
      <c r="D324" s="1161"/>
      <c r="E324" s="1161"/>
      <c r="F324" s="1161"/>
      <c r="G324" s="1161"/>
      <c r="H324" s="1161"/>
      <c r="I324" s="1161"/>
      <c r="J324" s="1161"/>
      <c r="K324" s="1161"/>
      <c r="L324" s="1161"/>
      <c r="M324" s="1161"/>
      <c r="N324" s="1161"/>
      <c r="O324" s="1161"/>
      <c r="P324" s="1161"/>
      <c r="Q324" s="1161"/>
      <c r="R324" s="1161"/>
      <c r="S324" s="1161"/>
      <c r="T324" s="1161"/>
      <c r="U324" s="1161"/>
      <c r="V324" s="1161"/>
      <c r="W324" s="1161"/>
      <c r="X324" s="1161"/>
      <c r="Y324" s="1161"/>
      <c r="Z324" s="1161"/>
      <c r="AA324" s="1161"/>
    </row>
    <row r="325">
      <c r="A325" s="1161"/>
      <c r="B325" s="1161"/>
      <c r="C325" s="1161"/>
      <c r="D325" s="1161"/>
      <c r="E325" s="1161"/>
      <c r="F325" s="1161"/>
      <c r="G325" s="1161"/>
      <c r="H325" s="1161"/>
      <c r="I325" s="1161"/>
      <c r="J325" s="1161"/>
      <c r="K325" s="1161"/>
      <c r="L325" s="1161"/>
      <c r="M325" s="1161"/>
      <c r="N325" s="1161"/>
      <c r="O325" s="1161"/>
      <c r="P325" s="1161"/>
      <c r="Q325" s="1161"/>
      <c r="R325" s="1161"/>
      <c r="S325" s="1161"/>
      <c r="T325" s="1161"/>
      <c r="U325" s="1161"/>
      <c r="V325" s="1161"/>
      <c r="W325" s="1161"/>
      <c r="X325" s="1161"/>
      <c r="Y325" s="1161"/>
      <c r="Z325" s="1161"/>
      <c r="AA325" s="1161"/>
    </row>
    <row r="326">
      <c r="A326" s="1161"/>
      <c r="B326" s="1161"/>
      <c r="C326" s="1161"/>
      <c r="D326" s="1161"/>
      <c r="E326" s="1161"/>
      <c r="F326" s="1161"/>
      <c r="G326" s="1161"/>
      <c r="H326" s="1161"/>
      <c r="I326" s="1161"/>
      <c r="J326" s="1161"/>
      <c r="K326" s="1161"/>
      <c r="L326" s="1161"/>
      <c r="M326" s="1161"/>
      <c r="N326" s="1161"/>
      <c r="O326" s="1161"/>
      <c r="P326" s="1161"/>
      <c r="Q326" s="1161"/>
      <c r="R326" s="1161"/>
      <c r="S326" s="1161"/>
      <c r="T326" s="1161"/>
      <c r="U326" s="1161"/>
      <c r="V326" s="1161"/>
      <c r="W326" s="1161"/>
      <c r="X326" s="1161"/>
      <c r="Y326" s="1161"/>
      <c r="Z326" s="1161"/>
      <c r="AA326" s="1161"/>
    </row>
    <row r="327">
      <c r="A327" s="1161"/>
      <c r="B327" s="1161"/>
      <c r="C327" s="1161"/>
      <c r="D327" s="1161"/>
      <c r="E327" s="1161"/>
      <c r="F327" s="1161"/>
      <c r="G327" s="1161"/>
      <c r="H327" s="1161"/>
      <c r="I327" s="1161"/>
      <c r="J327" s="1161"/>
      <c r="K327" s="1161"/>
      <c r="L327" s="1161"/>
      <c r="M327" s="1161"/>
      <c r="N327" s="1161"/>
      <c r="O327" s="1161"/>
      <c r="P327" s="1161"/>
      <c r="Q327" s="1161"/>
      <c r="R327" s="1161"/>
      <c r="S327" s="1161"/>
      <c r="T327" s="1161"/>
      <c r="U327" s="1161"/>
      <c r="V327" s="1161"/>
      <c r="W327" s="1161"/>
      <c r="X327" s="1161"/>
      <c r="Y327" s="1161"/>
      <c r="Z327" s="1161"/>
      <c r="AA327" s="1161"/>
    </row>
    <row r="328">
      <c r="A328" s="1161"/>
      <c r="B328" s="1161"/>
      <c r="C328" s="1161"/>
      <c r="D328" s="1161"/>
      <c r="E328" s="1161"/>
      <c r="F328" s="1161"/>
      <c r="G328" s="1161"/>
      <c r="H328" s="1161"/>
      <c r="I328" s="1161"/>
      <c r="J328" s="1161"/>
      <c r="K328" s="1161"/>
      <c r="L328" s="1161"/>
      <c r="M328" s="1161"/>
      <c r="N328" s="1161"/>
      <c r="O328" s="1161"/>
      <c r="P328" s="1161"/>
      <c r="Q328" s="1161"/>
      <c r="R328" s="1161"/>
      <c r="S328" s="1161"/>
      <c r="T328" s="1161"/>
      <c r="U328" s="1161"/>
      <c r="V328" s="1161"/>
      <c r="W328" s="1161"/>
      <c r="X328" s="1161"/>
      <c r="Y328" s="1161"/>
      <c r="Z328" s="1161"/>
      <c r="AA328" s="1161"/>
    </row>
    <row r="329">
      <c r="A329" s="1161"/>
      <c r="B329" s="1161"/>
      <c r="C329" s="1161"/>
      <c r="D329" s="1161"/>
      <c r="E329" s="1161"/>
      <c r="F329" s="1161"/>
      <c r="G329" s="1161"/>
      <c r="H329" s="1161"/>
      <c r="I329" s="1161"/>
      <c r="J329" s="1161"/>
      <c r="K329" s="1161"/>
      <c r="L329" s="1161"/>
      <c r="M329" s="1161"/>
      <c r="N329" s="1161"/>
      <c r="O329" s="1161"/>
      <c r="P329" s="1161"/>
      <c r="Q329" s="1161"/>
      <c r="R329" s="1161"/>
      <c r="S329" s="1161"/>
      <c r="T329" s="1161"/>
      <c r="U329" s="1161"/>
      <c r="V329" s="1161"/>
      <c r="W329" s="1161"/>
      <c r="X329" s="1161"/>
      <c r="Y329" s="1161"/>
      <c r="Z329" s="1161"/>
      <c r="AA329" s="1161"/>
    </row>
    <row r="330">
      <c r="A330" s="1161"/>
      <c r="B330" s="1161"/>
      <c r="C330" s="1161"/>
      <c r="D330" s="1161"/>
      <c r="E330" s="1161"/>
      <c r="F330" s="1161"/>
      <c r="G330" s="1161"/>
      <c r="H330" s="1161"/>
      <c r="I330" s="1161"/>
      <c r="J330" s="1161"/>
      <c r="K330" s="1161"/>
      <c r="L330" s="1161"/>
      <c r="M330" s="1161"/>
      <c r="N330" s="1161"/>
      <c r="O330" s="1161"/>
      <c r="P330" s="1161"/>
      <c r="Q330" s="1161"/>
      <c r="R330" s="1161"/>
      <c r="S330" s="1161"/>
      <c r="T330" s="1161"/>
      <c r="U330" s="1161"/>
      <c r="V330" s="1161"/>
      <c r="W330" s="1161"/>
      <c r="X330" s="1161"/>
      <c r="Y330" s="1161"/>
      <c r="Z330" s="1161"/>
      <c r="AA330" s="1161"/>
    </row>
    <row r="331">
      <c r="A331" s="1161"/>
      <c r="B331" s="1161"/>
      <c r="C331" s="1161"/>
      <c r="D331" s="1161"/>
      <c r="E331" s="1161"/>
      <c r="F331" s="1161"/>
      <c r="G331" s="1161"/>
      <c r="H331" s="1161"/>
      <c r="I331" s="1161"/>
      <c r="J331" s="1161"/>
      <c r="K331" s="1161"/>
      <c r="L331" s="1161"/>
      <c r="M331" s="1161"/>
      <c r="N331" s="1161"/>
      <c r="O331" s="1161"/>
      <c r="P331" s="1161"/>
      <c r="Q331" s="1161"/>
      <c r="R331" s="1161"/>
      <c r="S331" s="1161"/>
      <c r="T331" s="1161"/>
      <c r="U331" s="1161"/>
      <c r="V331" s="1161"/>
      <c r="W331" s="1161"/>
      <c r="X331" s="1161"/>
      <c r="Y331" s="1161"/>
      <c r="Z331" s="1161"/>
      <c r="AA331" s="1161"/>
    </row>
    <row r="332">
      <c r="A332" s="1161"/>
      <c r="B332" s="1161"/>
      <c r="C332" s="1161"/>
      <c r="D332" s="1161"/>
      <c r="E332" s="1161"/>
      <c r="F332" s="1161"/>
      <c r="G332" s="1161"/>
      <c r="H332" s="1161"/>
      <c r="I332" s="1161"/>
      <c r="J332" s="1161"/>
      <c r="K332" s="1161"/>
      <c r="L332" s="1161"/>
      <c r="M332" s="1161"/>
      <c r="N332" s="1161"/>
      <c r="O332" s="1161"/>
      <c r="P332" s="1161"/>
      <c r="Q332" s="1161"/>
      <c r="R332" s="1161"/>
      <c r="S332" s="1161"/>
      <c r="T332" s="1161"/>
      <c r="U332" s="1161"/>
      <c r="V332" s="1161"/>
      <c r="W332" s="1161"/>
      <c r="X332" s="1161"/>
      <c r="Y332" s="1161"/>
      <c r="Z332" s="1161"/>
      <c r="AA332" s="1161"/>
    </row>
    <row r="333">
      <c r="A333" s="1161"/>
      <c r="B333" s="1161"/>
      <c r="C333" s="1161"/>
      <c r="D333" s="1161"/>
      <c r="E333" s="1161"/>
      <c r="F333" s="1161"/>
      <c r="G333" s="1161"/>
      <c r="H333" s="1161"/>
      <c r="I333" s="1161"/>
      <c r="J333" s="1161"/>
      <c r="K333" s="1161"/>
      <c r="L333" s="1161"/>
      <c r="M333" s="1161"/>
      <c r="N333" s="1161"/>
      <c r="O333" s="1161"/>
      <c r="P333" s="1161"/>
      <c r="Q333" s="1161"/>
      <c r="R333" s="1161"/>
      <c r="S333" s="1161"/>
      <c r="T333" s="1161"/>
      <c r="U333" s="1161"/>
      <c r="V333" s="1161"/>
      <c r="W333" s="1161"/>
      <c r="X333" s="1161"/>
      <c r="Y333" s="1161"/>
      <c r="Z333" s="1161"/>
      <c r="AA333" s="1161"/>
    </row>
    <row r="334">
      <c r="A334" s="1161"/>
      <c r="B334" s="1161"/>
      <c r="C334" s="1161"/>
      <c r="D334" s="1161"/>
      <c r="E334" s="1161"/>
      <c r="F334" s="1161"/>
      <c r="G334" s="1161"/>
      <c r="H334" s="1161"/>
      <c r="I334" s="1161"/>
      <c r="J334" s="1161"/>
      <c r="K334" s="1161"/>
      <c r="L334" s="1161"/>
      <c r="M334" s="1161"/>
      <c r="N334" s="1161"/>
      <c r="O334" s="1161"/>
      <c r="P334" s="1161"/>
      <c r="Q334" s="1161"/>
      <c r="R334" s="1161"/>
      <c r="S334" s="1161"/>
      <c r="T334" s="1161"/>
      <c r="U334" s="1161"/>
      <c r="V334" s="1161"/>
      <c r="W334" s="1161"/>
      <c r="X334" s="1161"/>
      <c r="Y334" s="1161"/>
      <c r="Z334" s="1161"/>
      <c r="AA334" s="1161"/>
    </row>
    <row r="335">
      <c r="A335" s="1161"/>
      <c r="B335" s="1161"/>
      <c r="C335" s="1161"/>
      <c r="D335" s="1161"/>
      <c r="E335" s="1161"/>
      <c r="F335" s="1161"/>
      <c r="G335" s="1161"/>
      <c r="H335" s="1161"/>
      <c r="I335" s="1161"/>
      <c r="J335" s="1161"/>
      <c r="K335" s="1161"/>
      <c r="L335" s="1161"/>
      <c r="M335" s="1161"/>
      <c r="N335" s="1161"/>
      <c r="O335" s="1161"/>
      <c r="P335" s="1161"/>
      <c r="Q335" s="1161"/>
      <c r="R335" s="1161"/>
      <c r="S335" s="1161"/>
      <c r="T335" s="1161"/>
      <c r="U335" s="1161"/>
      <c r="V335" s="1161"/>
      <c r="W335" s="1161"/>
      <c r="X335" s="1161"/>
      <c r="Y335" s="1161"/>
      <c r="Z335" s="1161"/>
      <c r="AA335" s="1161"/>
    </row>
    <row r="336">
      <c r="A336" s="1161"/>
      <c r="B336" s="1161"/>
      <c r="C336" s="1161"/>
      <c r="D336" s="1161"/>
      <c r="E336" s="1161"/>
      <c r="F336" s="1161"/>
      <c r="G336" s="1161"/>
      <c r="H336" s="1161"/>
      <c r="I336" s="1161"/>
      <c r="J336" s="1161"/>
      <c r="K336" s="1161"/>
      <c r="L336" s="1161"/>
      <c r="M336" s="1161"/>
      <c r="N336" s="1161"/>
      <c r="O336" s="1161"/>
      <c r="P336" s="1161"/>
      <c r="Q336" s="1161"/>
      <c r="R336" s="1161"/>
      <c r="S336" s="1161"/>
      <c r="T336" s="1161"/>
      <c r="U336" s="1161"/>
      <c r="V336" s="1161"/>
      <c r="W336" s="1161"/>
      <c r="X336" s="1161"/>
      <c r="Y336" s="1161"/>
      <c r="Z336" s="1161"/>
      <c r="AA336" s="1161"/>
    </row>
    <row r="337">
      <c r="A337" s="1161"/>
      <c r="B337" s="1161"/>
      <c r="C337" s="1161"/>
      <c r="D337" s="1161"/>
      <c r="E337" s="1161"/>
      <c r="F337" s="1161"/>
      <c r="G337" s="1161"/>
      <c r="H337" s="1161"/>
      <c r="I337" s="1161"/>
      <c r="J337" s="1161"/>
      <c r="K337" s="1161"/>
      <c r="L337" s="1161"/>
      <c r="M337" s="1161"/>
      <c r="N337" s="1161"/>
      <c r="O337" s="1161"/>
      <c r="P337" s="1161"/>
      <c r="Q337" s="1161"/>
      <c r="R337" s="1161"/>
      <c r="S337" s="1161"/>
      <c r="T337" s="1161"/>
      <c r="U337" s="1161"/>
      <c r="V337" s="1161"/>
      <c r="W337" s="1161"/>
      <c r="X337" s="1161"/>
      <c r="Y337" s="1161"/>
      <c r="Z337" s="1161"/>
      <c r="AA337" s="1161"/>
    </row>
    <row r="338">
      <c r="A338" s="1161"/>
      <c r="B338" s="1161"/>
      <c r="C338" s="1161"/>
      <c r="D338" s="1161"/>
      <c r="E338" s="1161"/>
      <c r="F338" s="1161"/>
      <c r="G338" s="1161"/>
      <c r="H338" s="1161"/>
      <c r="I338" s="1161"/>
      <c r="J338" s="1161"/>
      <c r="K338" s="1161"/>
      <c r="L338" s="1161"/>
      <c r="M338" s="1161"/>
      <c r="N338" s="1161"/>
      <c r="O338" s="1161"/>
      <c r="P338" s="1161"/>
      <c r="Q338" s="1161"/>
      <c r="R338" s="1161"/>
      <c r="S338" s="1161"/>
      <c r="T338" s="1161"/>
      <c r="U338" s="1161"/>
      <c r="V338" s="1161"/>
      <c r="W338" s="1161"/>
      <c r="X338" s="1161"/>
      <c r="Y338" s="1161"/>
      <c r="Z338" s="1161"/>
      <c r="AA338" s="1161"/>
    </row>
    <row r="339">
      <c r="A339" s="1161"/>
      <c r="B339" s="1161"/>
      <c r="C339" s="1161"/>
      <c r="D339" s="1161"/>
      <c r="E339" s="1161"/>
      <c r="F339" s="1161"/>
      <c r="G339" s="1161"/>
      <c r="H339" s="1161"/>
      <c r="I339" s="1161"/>
      <c r="J339" s="1161"/>
      <c r="K339" s="1161"/>
      <c r="L339" s="1161"/>
      <c r="M339" s="1161"/>
      <c r="N339" s="1161"/>
      <c r="O339" s="1161"/>
      <c r="P339" s="1161"/>
      <c r="Q339" s="1161"/>
      <c r="R339" s="1161"/>
      <c r="S339" s="1161"/>
      <c r="T339" s="1161"/>
      <c r="U339" s="1161"/>
      <c r="V339" s="1161"/>
      <c r="W339" s="1161"/>
      <c r="X339" s="1161"/>
      <c r="Y339" s="1161"/>
      <c r="Z339" s="1161"/>
      <c r="AA339" s="1161"/>
    </row>
    <row r="340">
      <c r="A340" s="1161"/>
      <c r="B340" s="1161"/>
      <c r="C340" s="1161"/>
      <c r="D340" s="1161"/>
      <c r="E340" s="1161"/>
      <c r="F340" s="1161"/>
      <c r="G340" s="1161"/>
      <c r="H340" s="1161"/>
      <c r="I340" s="1161"/>
      <c r="J340" s="1161"/>
      <c r="K340" s="1161"/>
      <c r="L340" s="1161"/>
      <c r="M340" s="1161"/>
      <c r="N340" s="1161"/>
      <c r="O340" s="1161"/>
      <c r="P340" s="1161"/>
      <c r="Q340" s="1161"/>
      <c r="R340" s="1161"/>
      <c r="S340" s="1161"/>
      <c r="T340" s="1161"/>
      <c r="U340" s="1161"/>
      <c r="V340" s="1161"/>
      <c r="W340" s="1161"/>
      <c r="X340" s="1161"/>
      <c r="Y340" s="1161"/>
      <c r="Z340" s="1161"/>
      <c r="AA340" s="1161"/>
    </row>
    <row r="341">
      <c r="A341" s="1161"/>
      <c r="B341" s="1161"/>
      <c r="C341" s="1161"/>
      <c r="D341" s="1161"/>
      <c r="E341" s="1161"/>
      <c r="F341" s="1161"/>
      <c r="G341" s="1161"/>
      <c r="H341" s="1161"/>
      <c r="I341" s="1161"/>
      <c r="J341" s="1161"/>
      <c r="K341" s="1161"/>
      <c r="L341" s="1161"/>
      <c r="M341" s="1161"/>
      <c r="N341" s="1161"/>
      <c r="O341" s="1161"/>
      <c r="P341" s="1161"/>
      <c r="Q341" s="1161"/>
      <c r="R341" s="1161"/>
      <c r="S341" s="1161"/>
      <c r="T341" s="1161"/>
      <c r="U341" s="1161"/>
      <c r="V341" s="1161"/>
      <c r="W341" s="1161"/>
      <c r="X341" s="1161"/>
      <c r="Y341" s="1161"/>
      <c r="Z341" s="1161"/>
      <c r="AA341" s="1161"/>
    </row>
    <row r="342">
      <c r="A342" s="1161"/>
      <c r="B342" s="1161"/>
      <c r="C342" s="1161"/>
      <c r="D342" s="1161"/>
      <c r="E342" s="1161"/>
      <c r="F342" s="1161"/>
      <c r="G342" s="1161"/>
      <c r="H342" s="1161"/>
      <c r="I342" s="1161"/>
      <c r="J342" s="1161"/>
      <c r="K342" s="1161"/>
      <c r="L342" s="1161"/>
      <c r="M342" s="1161"/>
      <c r="N342" s="1161"/>
      <c r="O342" s="1161"/>
      <c r="P342" s="1161"/>
      <c r="Q342" s="1161"/>
      <c r="R342" s="1161"/>
      <c r="S342" s="1161"/>
      <c r="T342" s="1161"/>
      <c r="U342" s="1161"/>
      <c r="V342" s="1161"/>
      <c r="W342" s="1161"/>
      <c r="X342" s="1161"/>
      <c r="Y342" s="1161"/>
      <c r="Z342" s="1161"/>
      <c r="AA342" s="1161"/>
    </row>
    <row r="343">
      <c r="A343" s="1161"/>
      <c r="B343" s="1161"/>
      <c r="C343" s="1161"/>
      <c r="D343" s="1161"/>
      <c r="E343" s="1161"/>
      <c r="F343" s="1161"/>
      <c r="G343" s="1161"/>
      <c r="H343" s="1161"/>
      <c r="I343" s="1161"/>
      <c r="J343" s="1161"/>
      <c r="K343" s="1161"/>
      <c r="L343" s="1161"/>
      <c r="M343" s="1161"/>
      <c r="N343" s="1161"/>
      <c r="O343" s="1161"/>
      <c r="P343" s="1161"/>
      <c r="Q343" s="1161"/>
      <c r="R343" s="1161"/>
      <c r="S343" s="1161"/>
      <c r="T343" s="1161"/>
      <c r="U343" s="1161"/>
      <c r="V343" s="1161"/>
      <c r="W343" s="1161"/>
      <c r="X343" s="1161"/>
      <c r="Y343" s="1161"/>
      <c r="Z343" s="1161"/>
      <c r="AA343" s="1161"/>
    </row>
    <row r="344">
      <c r="A344" s="1161"/>
      <c r="B344" s="1161"/>
      <c r="C344" s="1161"/>
      <c r="D344" s="1161"/>
      <c r="E344" s="1161"/>
      <c r="F344" s="1161"/>
      <c r="G344" s="1161"/>
      <c r="H344" s="1161"/>
      <c r="I344" s="1161"/>
      <c r="J344" s="1161"/>
      <c r="K344" s="1161"/>
      <c r="L344" s="1161"/>
      <c r="M344" s="1161"/>
      <c r="N344" s="1161"/>
      <c r="O344" s="1161"/>
      <c r="P344" s="1161"/>
      <c r="Q344" s="1161"/>
      <c r="R344" s="1161"/>
      <c r="S344" s="1161"/>
      <c r="T344" s="1161"/>
      <c r="U344" s="1161"/>
      <c r="V344" s="1161"/>
      <c r="W344" s="1161"/>
      <c r="X344" s="1161"/>
      <c r="Y344" s="1161"/>
      <c r="Z344" s="1161"/>
      <c r="AA344" s="1161"/>
    </row>
    <row r="345">
      <c r="A345" s="1161"/>
      <c r="B345" s="1161"/>
      <c r="C345" s="1161"/>
      <c r="D345" s="1161"/>
      <c r="E345" s="1161"/>
      <c r="F345" s="1161"/>
      <c r="G345" s="1161"/>
      <c r="H345" s="1161"/>
      <c r="I345" s="1161"/>
      <c r="J345" s="1161"/>
      <c r="K345" s="1161"/>
      <c r="L345" s="1161"/>
      <c r="M345" s="1161"/>
      <c r="N345" s="1161"/>
      <c r="O345" s="1161"/>
      <c r="P345" s="1161"/>
      <c r="Q345" s="1161"/>
      <c r="R345" s="1161"/>
      <c r="S345" s="1161"/>
      <c r="T345" s="1161"/>
      <c r="U345" s="1161"/>
      <c r="V345" s="1161"/>
      <c r="W345" s="1161"/>
      <c r="X345" s="1161"/>
      <c r="Y345" s="1161"/>
      <c r="Z345" s="1161"/>
      <c r="AA345" s="1161"/>
    </row>
    <row r="346">
      <c r="A346" s="1161"/>
      <c r="B346" s="1161"/>
      <c r="C346" s="1161"/>
      <c r="D346" s="1161"/>
      <c r="E346" s="1161"/>
      <c r="F346" s="1161"/>
      <c r="G346" s="1161"/>
      <c r="H346" s="1161"/>
      <c r="I346" s="1161"/>
      <c r="J346" s="1161"/>
      <c r="K346" s="1161"/>
      <c r="L346" s="1161"/>
      <c r="M346" s="1161"/>
      <c r="N346" s="1161"/>
      <c r="O346" s="1161"/>
      <c r="P346" s="1161"/>
      <c r="Q346" s="1161"/>
      <c r="R346" s="1161"/>
      <c r="S346" s="1161"/>
      <c r="T346" s="1161"/>
      <c r="U346" s="1161"/>
      <c r="V346" s="1161"/>
      <c r="W346" s="1161"/>
      <c r="X346" s="1161"/>
      <c r="Y346" s="1161"/>
      <c r="Z346" s="1161"/>
      <c r="AA346" s="1161"/>
    </row>
    <row r="347">
      <c r="A347" s="1161"/>
      <c r="B347" s="1161"/>
      <c r="C347" s="1161"/>
      <c r="D347" s="1161"/>
      <c r="E347" s="1161"/>
      <c r="F347" s="1161"/>
      <c r="G347" s="1161"/>
      <c r="H347" s="1161"/>
      <c r="I347" s="1161"/>
      <c r="J347" s="1161"/>
      <c r="K347" s="1161"/>
      <c r="L347" s="1161"/>
      <c r="M347" s="1161"/>
      <c r="N347" s="1161"/>
      <c r="O347" s="1161"/>
      <c r="P347" s="1161"/>
      <c r="Q347" s="1161"/>
      <c r="R347" s="1161"/>
      <c r="S347" s="1161"/>
      <c r="T347" s="1161"/>
      <c r="U347" s="1161"/>
      <c r="V347" s="1161"/>
      <c r="W347" s="1161"/>
      <c r="X347" s="1161"/>
      <c r="Y347" s="1161"/>
      <c r="Z347" s="1161"/>
      <c r="AA347" s="1161"/>
    </row>
    <row r="348">
      <c r="A348" s="1161"/>
      <c r="B348" s="1161"/>
      <c r="C348" s="1161"/>
      <c r="D348" s="1161"/>
      <c r="E348" s="1161"/>
      <c r="F348" s="1161"/>
      <c r="G348" s="1161"/>
      <c r="H348" s="1161"/>
      <c r="I348" s="1161"/>
      <c r="J348" s="1161"/>
      <c r="K348" s="1161"/>
      <c r="L348" s="1161"/>
      <c r="M348" s="1161"/>
      <c r="N348" s="1161"/>
      <c r="O348" s="1161"/>
      <c r="P348" s="1161"/>
      <c r="Q348" s="1161"/>
      <c r="R348" s="1161"/>
      <c r="S348" s="1161"/>
      <c r="T348" s="1161"/>
      <c r="U348" s="1161"/>
      <c r="V348" s="1161"/>
      <c r="W348" s="1161"/>
      <c r="X348" s="1161"/>
      <c r="Y348" s="1161"/>
      <c r="Z348" s="1161"/>
      <c r="AA348" s="1161"/>
    </row>
    <row r="349">
      <c r="A349" s="1161"/>
      <c r="B349" s="1161"/>
      <c r="C349" s="1161"/>
      <c r="D349" s="1161"/>
      <c r="E349" s="1161"/>
      <c r="F349" s="1161"/>
      <c r="G349" s="1161"/>
      <c r="H349" s="1161"/>
      <c r="I349" s="1161"/>
      <c r="J349" s="1161"/>
      <c r="K349" s="1161"/>
      <c r="L349" s="1161"/>
      <c r="M349" s="1161"/>
      <c r="N349" s="1161"/>
      <c r="O349" s="1161"/>
      <c r="P349" s="1161"/>
      <c r="Q349" s="1161"/>
      <c r="R349" s="1161"/>
      <c r="S349" s="1161"/>
      <c r="T349" s="1161"/>
      <c r="U349" s="1161"/>
      <c r="V349" s="1161"/>
      <c r="W349" s="1161"/>
      <c r="X349" s="1161"/>
      <c r="Y349" s="1161"/>
      <c r="Z349" s="1161"/>
      <c r="AA349" s="1161"/>
    </row>
    <row r="350">
      <c r="A350" s="1161"/>
      <c r="B350" s="1161"/>
      <c r="C350" s="1161"/>
      <c r="D350" s="1161"/>
      <c r="E350" s="1161"/>
      <c r="F350" s="1161"/>
      <c r="G350" s="1161"/>
      <c r="H350" s="1161"/>
      <c r="I350" s="1161"/>
      <c r="J350" s="1161"/>
      <c r="K350" s="1161"/>
      <c r="L350" s="1161"/>
      <c r="M350" s="1161"/>
      <c r="N350" s="1161"/>
      <c r="O350" s="1161"/>
      <c r="P350" s="1161"/>
      <c r="Q350" s="1161"/>
      <c r="R350" s="1161"/>
      <c r="S350" s="1161"/>
      <c r="T350" s="1161"/>
      <c r="U350" s="1161"/>
      <c r="V350" s="1161"/>
      <c r="W350" s="1161"/>
      <c r="X350" s="1161"/>
      <c r="Y350" s="1161"/>
      <c r="Z350" s="1161"/>
      <c r="AA350" s="1161"/>
    </row>
    <row r="351">
      <c r="A351" s="1161"/>
      <c r="B351" s="1161"/>
      <c r="C351" s="1161"/>
      <c r="D351" s="1161"/>
      <c r="E351" s="1161"/>
      <c r="F351" s="1161"/>
      <c r="G351" s="1161"/>
      <c r="H351" s="1161"/>
      <c r="I351" s="1161"/>
      <c r="J351" s="1161"/>
      <c r="K351" s="1161"/>
      <c r="L351" s="1161"/>
      <c r="M351" s="1161"/>
      <c r="N351" s="1161"/>
      <c r="O351" s="1161"/>
      <c r="P351" s="1161"/>
      <c r="Q351" s="1161"/>
      <c r="R351" s="1161"/>
      <c r="S351" s="1161"/>
      <c r="T351" s="1161"/>
      <c r="U351" s="1161"/>
      <c r="V351" s="1161"/>
      <c r="W351" s="1161"/>
      <c r="X351" s="1161"/>
      <c r="Y351" s="1161"/>
      <c r="Z351" s="1161"/>
      <c r="AA351" s="1161"/>
    </row>
    <row r="352">
      <c r="A352" s="1161"/>
      <c r="B352" s="1161"/>
      <c r="C352" s="1161"/>
      <c r="D352" s="1161"/>
      <c r="E352" s="1161"/>
      <c r="F352" s="1161"/>
      <c r="G352" s="1161"/>
      <c r="H352" s="1161"/>
      <c r="I352" s="1161"/>
      <c r="J352" s="1161"/>
      <c r="K352" s="1161"/>
      <c r="L352" s="1161"/>
      <c r="M352" s="1161"/>
      <c r="N352" s="1161"/>
      <c r="O352" s="1161"/>
      <c r="P352" s="1161"/>
      <c r="Q352" s="1161"/>
      <c r="R352" s="1161"/>
      <c r="S352" s="1161"/>
      <c r="T352" s="1161"/>
      <c r="U352" s="1161"/>
      <c r="V352" s="1161"/>
      <c r="W352" s="1161"/>
      <c r="X352" s="1161"/>
      <c r="Y352" s="1161"/>
      <c r="Z352" s="1161"/>
      <c r="AA352" s="1161"/>
    </row>
    <row r="353">
      <c r="A353" s="1161"/>
      <c r="B353" s="1161"/>
      <c r="C353" s="1161"/>
      <c r="D353" s="1161"/>
      <c r="E353" s="1161"/>
      <c r="F353" s="1161"/>
      <c r="G353" s="1161"/>
      <c r="H353" s="1161"/>
      <c r="I353" s="1161"/>
      <c r="J353" s="1161"/>
      <c r="K353" s="1161"/>
      <c r="L353" s="1161"/>
      <c r="M353" s="1161"/>
      <c r="N353" s="1161"/>
      <c r="O353" s="1161"/>
      <c r="P353" s="1161"/>
      <c r="Q353" s="1161"/>
      <c r="R353" s="1161"/>
      <c r="S353" s="1161"/>
      <c r="T353" s="1161"/>
      <c r="U353" s="1161"/>
      <c r="V353" s="1161"/>
      <c r="W353" s="1161"/>
      <c r="X353" s="1161"/>
      <c r="Y353" s="1161"/>
      <c r="Z353" s="1161"/>
      <c r="AA353" s="1161"/>
    </row>
    <row r="354">
      <c r="A354" s="1161"/>
      <c r="B354" s="1161"/>
      <c r="C354" s="1161"/>
      <c r="D354" s="1161"/>
      <c r="E354" s="1161"/>
      <c r="F354" s="1161"/>
      <c r="G354" s="1161"/>
      <c r="H354" s="1161"/>
      <c r="I354" s="1161"/>
      <c r="J354" s="1161"/>
      <c r="K354" s="1161"/>
      <c r="L354" s="1161"/>
      <c r="M354" s="1161"/>
      <c r="N354" s="1161"/>
      <c r="O354" s="1161"/>
      <c r="P354" s="1161"/>
      <c r="Q354" s="1161"/>
      <c r="R354" s="1161"/>
      <c r="S354" s="1161"/>
      <c r="T354" s="1161"/>
      <c r="U354" s="1161"/>
      <c r="V354" s="1161"/>
      <c r="W354" s="1161"/>
      <c r="X354" s="1161"/>
      <c r="Y354" s="1161"/>
      <c r="Z354" s="1161"/>
      <c r="AA354" s="1161"/>
    </row>
    <row r="355">
      <c r="A355" s="1161"/>
      <c r="B355" s="1161"/>
      <c r="C355" s="1161"/>
      <c r="D355" s="1161"/>
      <c r="E355" s="1161"/>
      <c r="F355" s="1161"/>
      <c r="G355" s="1161"/>
      <c r="H355" s="1161"/>
      <c r="I355" s="1161"/>
      <c r="J355" s="1161"/>
      <c r="K355" s="1161"/>
      <c r="L355" s="1161"/>
      <c r="M355" s="1161"/>
      <c r="N355" s="1161"/>
      <c r="O355" s="1161"/>
      <c r="P355" s="1161"/>
      <c r="Q355" s="1161"/>
      <c r="R355" s="1161"/>
      <c r="S355" s="1161"/>
      <c r="T355" s="1161"/>
      <c r="U355" s="1161"/>
      <c r="V355" s="1161"/>
      <c r="W355" s="1161"/>
      <c r="X355" s="1161"/>
      <c r="Y355" s="1161"/>
      <c r="Z355" s="1161"/>
      <c r="AA355" s="1161"/>
    </row>
    <row r="356">
      <c r="A356" s="1161"/>
      <c r="B356" s="1161"/>
      <c r="C356" s="1161"/>
      <c r="D356" s="1161"/>
      <c r="E356" s="1161"/>
      <c r="F356" s="1161"/>
      <c r="G356" s="1161"/>
      <c r="H356" s="1161"/>
      <c r="I356" s="1161"/>
      <c r="J356" s="1161"/>
      <c r="K356" s="1161"/>
      <c r="L356" s="1161"/>
      <c r="M356" s="1161"/>
      <c r="N356" s="1161"/>
      <c r="O356" s="1161"/>
      <c r="P356" s="1161"/>
      <c r="Q356" s="1161"/>
      <c r="R356" s="1161"/>
      <c r="S356" s="1161"/>
      <c r="T356" s="1161"/>
      <c r="U356" s="1161"/>
      <c r="V356" s="1161"/>
      <c r="W356" s="1161"/>
      <c r="X356" s="1161"/>
      <c r="Y356" s="1161"/>
      <c r="Z356" s="1161"/>
      <c r="AA356" s="1161"/>
    </row>
    <row r="357">
      <c r="A357" s="1161"/>
      <c r="B357" s="1161"/>
      <c r="C357" s="1161"/>
      <c r="D357" s="1161"/>
      <c r="E357" s="1161"/>
      <c r="F357" s="1161"/>
      <c r="G357" s="1161"/>
      <c r="H357" s="1161"/>
      <c r="I357" s="1161"/>
      <c r="J357" s="1161"/>
      <c r="K357" s="1161"/>
      <c r="L357" s="1161"/>
      <c r="M357" s="1161"/>
      <c r="N357" s="1161"/>
      <c r="O357" s="1161"/>
      <c r="P357" s="1161"/>
      <c r="Q357" s="1161"/>
      <c r="R357" s="1161"/>
      <c r="S357" s="1161"/>
      <c r="T357" s="1161"/>
      <c r="U357" s="1161"/>
      <c r="V357" s="1161"/>
      <c r="W357" s="1161"/>
      <c r="X357" s="1161"/>
      <c r="Y357" s="1161"/>
      <c r="Z357" s="1161"/>
      <c r="AA357" s="1161"/>
    </row>
    <row r="358">
      <c r="A358" s="1161"/>
      <c r="B358" s="1161"/>
      <c r="C358" s="1161"/>
      <c r="D358" s="1161"/>
      <c r="E358" s="1161"/>
      <c r="F358" s="1161"/>
      <c r="G358" s="1161"/>
      <c r="H358" s="1161"/>
      <c r="I358" s="1161"/>
      <c r="J358" s="1161"/>
      <c r="K358" s="1161"/>
      <c r="L358" s="1161"/>
      <c r="M358" s="1161"/>
      <c r="N358" s="1161"/>
      <c r="O358" s="1161"/>
      <c r="P358" s="1161"/>
      <c r="Q358" s="1161"/>
      <c r="R358" s="1161"/>
      <c r="S358" s="1161"/>
      <c r="T358" s="1161"/>
      <c r="U358" s="1161"/>
      <c r="V358" s="1161"/>
      <c r="W358" s="1161"/>
      <c r="X358" s="1161"/>
      <c r="Y358" s="1161"/>
      <c r="Z358" s="1161"/>
      <c r="AA358" s="1161"/>
    </row>
    <row r="359">
      <c r="A359" s="1161"/>
      <c r="B359" s="1161"/>
      <c r="C359" s="1161"/>
      <c r="D359" s="1161"/>
      <c r="E359" s="1161"/>
      <c r="F359" s="1161"/>
      <c r="G359" s="1161"/>
      <c r="H359" s="1161"/>
      <c r="I359" s="1161"/>
      <c r="J359" s="1161"/>
      <c r="K359" s="1161"/>
      <c r="L359" s="1161"/>
      <c r="M359" s="1161"/>
      <c r="N359" s="1161"/>
      <c r="O359" s="1161"/>
      <c r="P359" s="1161"/>
      <c r="Q359" s="1161"/>
      <c r="R359" s="1161"/>
      <c r="S359" s="1161"/>
      <c r="T359" s="1161"/>
      <c r="U359" s="1161"/>
      <c r="V359" s="1161"/>
      <c r="W359" s="1161"/>
      <c r="X359" s="1161"/>
      <c r="Y359" s="1161"/>
      <c r="Z359" s="1161"/>
      <c r="AA359" s="1161"/>
    </row>
    <row r="360">
      <c r="A360" s="1161"/>
      <c r="B360" s="1161"/>
      <c r="C360" s="1161"/>
      <c r="D360" s="1161"/>
      <c r="E360" s="1161"/>
      <c r="F360" s="1161"/>
      <c r="G360" s="1161"/>
      <c r="H360" s="1161"/>
      <c r="I360" s="1161"/>
      <c r="J360" s="1161"/>
      <c r="K360" s="1161"/>
      <c r="L360" s="1161"/>
      <c r="M360" s="1161"/>
      <c r="N360" s="1161"/>
      <c r="O360" s="1161"/>
      <c r="P360" s="1161"/>
      <c r="Q360" s="1161"/>
      <c r="R360" s="1161"/>
      <c r="S360" s="1161"/>
      <c r="T360" s="1161"/>
      <c r="U360" s="1161"/>
      <c r="V360" s="1161"/>
      <c r="W360" s="1161"/>
      <c r="X360" s="1161"/>
      <c r="Y360" s="1161"/>
      <c r="Z360" s="1161"/>
      <c r="AA360" s="1161"/>
    </row>
    <row r="361">
      <c r="A361" s="1161"/>
      <c r="B361" s="1161"/>
      <c r="C361" s="1161"/>
      <c r="D361" s="1161"/>
      <c r="E361" s="1161"/>
      <c r="F361" s="1161"/>
      <c r="G361" s="1161"/>
      <c r="H361" s="1161"/>
      <c r="I361" s="1161"/>
      <c r="J361" s="1161"/>
      <c r="K361" s="1161"/>
      <c r="L361" s="1161"/>
      <c r="M361" s="1161"/>
      <c r="N361" s="1161"/>
      <c r="O361" s="1161"/>
      <c r="P361" s="1161"/>
      <c r="Q361" s="1161"/>
      <c r="R361" s="1161"/>
      <c r="S361" s="1161"/>
      <c r="T361" s="1161"/>
      <c r="U361" s="1161"/>
      <c r="V361" s="1161"/>
      <c r="W361" s="1161"/>
      <c r="X361" s="1161"/>
      <c r="Y361" s="1161"/>
      <c r="Z361" s="1161"/>
      <c r="AA361" s="1161"/>
    </row>
    <row r="362">
      <c r="A362" s="1161"/>
      <c r="B362" s="1161"/>
      <c r="C362" s="1161"/>
      <c r="D362" s="1161"/>
      <c r="E362" s="1161"/>
      <c r="F362" s="1161"/>
      <c r="G362" s="1161"/>
      <c r="H362" s="1161"/>
      <c r="I362" s="1161"/>
      <c r="J362" s="1161"/>
      <c r="K362" s="1161"/>
      <c r="L362" s="1161"/>
      <c r="M362" s="1161"/>
      <c r="N362" s="1161"/>
      <c r="O362" s="1161"/>
      <c r="P362" s="1161"/>
      <c r="Q362" s="1161"/>
      <c r="R362" s="1161"/>
      <c r="S362" s="1161"/>
      <c r="T362" s="1161"/>
      <c r="U362" s="1161"/>
      <c r="V362" s="1161"/>
      <c r="W362" s="1161"/>
      <c r="X362" s="1161"/>
      <c r="Y362" s="1161"/>
      <c r="Z362" s="1161"/>
      <c r="AA362" s="1161"/>
    </row>
    <row r="363">
      <c r="A363" s="1161"/>
      <c r="B363" s="1161"/>
      <c r="C363" s="1161"/>
      <c r="D363" s="1161"/>
      <c r="E363" s="1161"/>
      <c r="F363" s="1161"/>
      <c r="G363" s="1161"/>
      <c r="H363" s="1161"/>
      <c r="I363" s="1161"/>
      <c r="J363" s="1161"/>
      <c r="K363" s="1161"/>
      <c r="L363" s="1161"/>
      <c r="M363" s="1161"/>
      <c r="N363" s="1161"/>
      <c r="O363" s="1161"/>
      <c r="P363" s="1161"/>
      <c r="Q363" s="1161"/>
      <c r="R363" s="1161"/>
      <c r="S363" s="1161"/>
      <c r="T363" s="1161"/>
      <c r="U363" s="1161"/>
      <c r="V363" s="1161"/>
      <c r="W363" s="1161"/>
      <c r="X363" s="1161"/>
      <c r="Y363" s="1161"/>
      <c r="Z363" s="1161"/>
      <c r="AA363" s="1161"/>
    </row>
    <row r="364">
      <c r="A364" s="1161"/>
      <c r="B364" s="1161"/>
      <c r="C364" s="1161"/>
      <c r="D364" s="1161"/>
      <c r="E364" s="1161"/>
      <c r="F364" s="1161"/>
      <c r="G364" s="1161"/>
      <c r="H364" s="1161"/>
      <c r="I364" s="1161"/>
      <c r="J364" s="1161"/>
      <c r="K364" s="1161"/>
      <c r="L364" s="1161"/>
      <c r="M364" s="1161"/>
      <c r="N364" s="1161"/>
      <c r="O364" s="1161"/>
      <c r="P364" s="1161"/>
      <c r="Q364" s="1161"/>
      <c r="R364" s="1161"/>
      <c r="S364" s="1161"/>
      <c r="T364" s="1161"/>
      <c r="U364" s="1161"/>
      <c r="V364" s="1161"/>
      <c r="W364" s="1161"/>
      <c r="X364" s="1161"/>
      <c r="Y364" s="1161"/>
      <c r="Z364" s="1161"/>
      <c r="AA364" s="1161"/>
    </row>
    <row r="365">
      <c r="A365" s="1161"/>
      <c r="B365" s="1161"/>
      <c r="C365" s="1161"/>
      <c r="D365" s="1161"/>
      <c r="E365" s="1161"/>
      <c r="F365" s="1161"/>
      <c r="G365" s="1161"/>
      <c r="H365" s="1161"/>
      <c r="I365" s="1161"/>
      <c r="J365" s="1161"/>
      <c r="K365" s="1161"/>
      <c r="L365" s="1161"/>
      <c r="M365" s="1161"/>
      <c r="N365" s="1161"/>
      <c r="O365" s="1161"/>
      <c r="P365" s="1161"/>
      <c r="Q365" s="1161"/>
      <c r="R365" s="1161"/>
      <c r="S365" s="1161"/>
      <c r="T365" s="1161"/>
      <c r="U365" s="1161"/>
      <c r="V365" s="1161"/>
      <c r="W365" s="1161"/>
      <c r="X365" s="1161"/>
      <c r="Y365" s="1161"/>
      <c r="Z365" s="1161"/>
      <c r="AA365" s="1161"/>
    </row>
    <row r="366">
      <c r="A366" s="1161"/>
      <c r="B366" s="1161"/>
      <c r="C366" s="1161"/>
      <c r="D366" s="1161"/>
      <c r="E366" s="1161"/>
      <c r="F366" s="1161"/>
      <c r="G366" s="1161"/>
      <c r="H366" s="1161"/>
      <c r="I366" s="1161"/>
      <c r="J366" s="1161"/>
      <c r="K366" s="1161"/>
      <c r="L366" s="1161"/>
      <c r="M366" s="1161"/>
      <c r="N366" s="1161"/>
      <c r="O366" s="1161"/>
      <c r="P366" s="1161"/>
      <c r="Q366" s="1161"/>
      <c r="R366" s="1161"/>
      <c r="S366" s="1161"/>
      <c r="T366" s="1161"/>
      <c r="U366" s="1161"/>
      <c r="V366" s="1161"/>
      <c r="W366" s="1161"/>
      <c r="X366" s="1161"/>
      <c r="Y366" s="1161"/>
      <c r="Z366" s="1161"/>
      <c r="AA366" s="1161"/>
    </row>
    <row r="367">
      <c r="A367" s="1161"/>
      <c r="B367" s="1161"/>
      <c r="C367" s="1161"/>
      <c r="D367" s="1161"/>
      <c r="E367" s="1161"/>
      <c r="F367" s="1161"/>
      <c r="G367" s="1161"/>
      <c r="H367" s="1161"/>
      <c r="I367" s="1161"/>
      <c r="J367" s="1161"/>
      <c r="K367" s="1161"/>
      <c r="L367" s="1161"/>
      <c r="M367" s="1161"/>
      <c r="N367" s="1161"/>
      <c r="O367" s="1161"/>
      <c r="P367" s="1161"/>
      <c r="Q367" s="1161"/>
      <c r="R367" s="1161"/>
      <c r="S367" s="1161"/>
      <c r="T367" s="1161"/>
      <c r="U367" s="1161"/>
      <c r="V367" s="1161"/>
      <c r="W367" s="1161"/>
      <c r="X367" s="1161"/>
      <c r="Y367" s="1161"/>
      <c r="Z367" s="1161"/>
      <c r="AA367" s="1161"/>
    </row>
    <row r="368">
      <c r="A368" s="1161"/>
      <c r="B368" s="1161"/>
      <c r="C368" s="1161"/>
      <c r="D368" s="1161"/>
      <c r="E368" s="1161"/>
      <c r="F368" s="1161"/>
      <c r="G368" s="1161"/>
      <c r="H368" s="1161"/>
      <c r="I368" s="1161"/>
      <c r="J368" s="1161"/>
      <c r="K368" s="1161"/>
      <c r="L368" s="1161"/>
      <c r="M368" s="1161"/>
      <c r="N368" s="1161"/>
      <c r="O368" s="1161"/>
      <c r="P368" s="1161"/>
      <c r="Q368" s="1161"/>
      <c r="R368" s="1161"/>
      <c r="S368" s="1161"/>
      <c r="T368" s="1161"/>
      <c r="U368" s="1161"/>
      <c r="V368" s="1161"/>
      <c r="W368" s="1161"/>
      <c r="X368" s="1161"/>
      <c r="Y368" s="1161"/>
      <c r="Z368" s="1161"/>
      <c r="AA368" s="1161"/>
    </row>
    <row r="369">
      <c r="A369" s="1161"/>
      <c r="B369" s="1161"/>
      <c r="C369" s="1161"/>
      <c r="D369" s="1161"/>
      <c r="E369" s="1161"/>
      <c r="F369" s="1161"/>
      <c r="G369" s="1161"/>
      <c r="H369" s="1161"/>
      <c r="I369" s="1161"/>
      <c r="J369" s="1161"/>
      <c r="K369" s="1161"/>
      <c r="L369" s="1161"/>
      <c r="M369" s="1161"/>
      <c r="N369" s="1161"/>
      <c r="O369" s="1161"/>
      <c r="P369" s="1161"/>
      <c r="Q369" s="1161"/>
      <c r="R369" s="1161"/>
      <c r="S369" s="1161"/>
      <c r="T369" s="1161"/>
      <c r="U369" s="1161"/>
      <c r="V369" s="1161"/>
      <c r="W369" s="1161"/>
      <c r="X369" s="1161"/>
      <c r="Y369" s="1161"/>
      <c r="Z369" s="1161"/>
      <c r="AA369" s="1161"/>
    </row>
    <row r="370">
      <c r="A370" s="1161"/>
      <c r="B370" s="1161"/>
      <c r="C370" s="1161"/>
      <c r="D370" s="1161"/>
      <c r="E370" s="1161"/>
      <c r="F370" s="1161"/>
      <c r="G370" s="1161"/>
      <c r="H370" s="1161"/>
      <c r="I370" s="1161"/>
      <c r="J370" s="1161"/>
      <c r="K370" s="1161"/>
      <c r="L370" s="1161"/>
      <c r="M370" s="1161"/>
      <c r="N370" s="1161"/>
      <c r="O370" s="1161"/>
      <c r="P370" s="1161"/>
      <c r="Q370" s="1161"/>
      <c r="R370" s="1161"/>
      <c r="S370" s="1161"/>
      <c r="T370" s="1161"/>
      <c r="U370" s="1161"/>
      <c r="V370" s="1161"/>
      <c r="W370" s="1161"/>
      <c r="X370" s="1161"/>
      <c r="Y370" s="1161"/>
      <c r="Z370" s="1161"/>
      <c r="AA370" s="1161"/>
    </row>
    <row r="371">
      <c r="A371" s="1161"/>
      <c r="B371" s="1161"/>
      <c r="C371" s="1161"/>
      <c r="D371" s="1161"/>
      <c r="E371" s="1161"/>
      <c r="F371" s="1161"/>
      <c r="G371" s="1161"/>
      <c r="H371" s="1161"/>
      <c r="I371" s="1161"/>
      <c r="J371" s="1161"/>
      <c r="K371" s="1161"/>
      <c r="L371" s="1161"/>
      <c r="M371" s="1161"/>
      <c r="N371" s="1161"/>
      <c r="O371" s="1161"/>
      <c r="P371" s="1161"/>
      <c r="Q371" s="1161"/>
      <c r="R371" s="1161"/>
      <c r="S371" s="1161"/>
      <c r="T371" s="1161"/>
      <c r="U371" s="1161"/>
      <c r="V371" s="1161"/>
      <c r="W371" s="1161"/>
      <c r="X371" s="1161"/>
      <c r="Y371" s="1161"/>
      <c r="Z371" s="1161"/>
      <c r="AA371" s="1161"/>
    </row>
    <row r="372">
      <c r="A372" s="1161"/>
      <c r="B372" s="1161"/>
      <c r="C372" s="1161"/>
      <c r="D372" s="1161"/>
      <c r="E372" s="1161"/>
      <c r="F372" s="1161"/>
      <c r="G372" s="1161"/>
      <c r="H372" s="1161"/>
      <c r="I372" s="1161"/>
      <c r="J372" s="1161"/>
      <c r="K372" s="1161"/>
      <c r="L372" s="1161"/>
      <c r="M372" s="1161"/>
      <c r="N372" s="1161"/>
      <c r="O372" s="1161"/>
      <c r="P372" s="1161"/>
      <c r="Q372" s="1161"/>
      <c r="R372" s="1161"/>
      <c r="S372" s="1161"/>
      <c r="T372" s="1161"/>
      <c r="U372" s="1161"/>
      <c r="V372" s="1161"/>
      <c r="W372" s="1161"/>
      <c r="X372" s="1161"/>
      <c r="Y372" s="1161"/>
      <c r="Z372" s="1161"/>
      <c r="AA372" s="1161"/>
    </row>
    <row r="373">
      <c r="A373" s="1161"/>
      <c r="B373" s="1161"/>
      <c r="C373" s="1161"/>
      <c r="D373" s="1161"/>
      <c r="E373" s="1161"/>
      <c r="F373" s="1161"/>
      <c r="G373" s="1161"/>
      <c r="H373" s="1161"/>
      <c r="I373" s="1161"/>
      <c r="J373" s="1161"/>
      <c r="K373" s="1161"/>
      <c r="L373" s="1161"/>
      <c r="M373" s="1161"/>
      <c r="N373" s="1161"/>
      <c r="O373" s="1161"/>
      <c r="P373" s="1161"/>
      <c r="Q373" s="1161"/>
      <c r="R373" s="1161"/>
      <c r="S373" s="1161"/>
      <c r="T373" s="1161"/>
      <c r="U373" s="1161"/>
      <c r="V373" s="1161"/>
      <c r="W373" s="1161"/>
      <c r="X373" s="1161"/>
      <c r="Y373" s="1161"/>
      <c r="Z373" s="1161"/>
      <c r="AA373" s="1161"/>
    </row>
    <row r="374">
      <c r="A374" s="1161"/>
      <c r="B374" s="1161"/>
      <c r="C374" s="1161"/>
      <c r="D374" s="1161"/>
      <c r="E374" s="1161"/>
      <c r="F374" s="1161"/>
      <c r="G374" s="1161"/>
      <c r="H374" s="1161"/>
      <c r="I374" s="1161"/>
      <c r="J374" s="1161"/>
      <c r="K374" s="1161"/>
      <c r="L374" s="1161"/>
      <c r="M374" s="1161"/>
      <c r="N374" s="1161"/>
      <c r="O374" s="1161"/>
      <c r="P374" s="1161"/>
      <c r="Q374" s="1161"/>
      <c r="R374" s="1161"/>
      <c r="S374" s="1161"/>
      <c r="T374" s="1161"/>
      <c r="U374" s="1161"/>
      <c r="V374" s="1161"/>
      <c r="W374" s="1161"/>
      <c r="X374" s="1161"/>
      <c r="Y374" s="1161"/>
      <c r="Z374" s="1161"/>
      <c r="AA374" s="1161"/>
    </row>
    <row r="375">
      <c r="A375" s="1161"/>
      <c r="B375" s="1161"/>
      <c r="C375" s="1161"/>
      <c r="D375" s="1161"/>
      <c r="E375" s="1161"/>
      <c r="F375" s="1161"/>
      <c r="G375" s="1161"/>
      <c r="H375" s="1161"/>
      <c r="I375" s="1161"/>
      <c r="J375" s="1161"/>
      <c r="K375" s="1161"/>
      <c r="L375" s="1161"/>
      <c r="M375" s="1161"/>
      <c r="N375" s="1161"/>
      <c r="O375" s="1161"/>
      <c r="P375" s="1161"/>
      <c r="Q375" s="1161"/>
      <c r="R375" s="1161"/>
      <c r="S375" s="1161"/>
      <c r="T375" s="1161"/>
      <c r="U375" s="1161"/>
      <c r="V375" s="1161"/>
      <c r="W375" s="1161"/>
      <c r="X375" s="1161"/>
      <c r="Y375" s="1161"/>
      <c r="Z375" s="1161"/>
      <c r="AA375" s="1161"/>
    </row>
    <row r="376">
      <c r="A376" s="1161"/>
      <c r="B376" s="1161"/>
      <c r="C376" s="1161"/>
      <c r="D376" s="1161"/>
      <c r="E376" s="1161"/>
      <c r="F376" s="1161"/>
      <c r="G376" s="1161"/>
      <c r="H376" s="1161"/>
      <c r="I376" s="1161"/>
      <c r="J376" s="1161"/>
      <c r="K376" s="1161"/>
      <c r="L376" s="1161"/>
      <c r="M376" s="1161"/>
      <c r="N376" s="1161"/>
      <c r="O376" s="1161"/>
      <c r="P376" s="1161"/>
      <c r="Q376" s="1161"/>
      <c r="R376" s="1161"/>
      <c r="S376" s="1161"/>
      <c r="T376" s="1161"/>
      <c r="U376" s="1161"/>
      <c r="V376" s="1161"/>
      <c r="W376" s="1161"/>
      <c r="X376" s="1161"/>
      <c r="Y376" s="1161"/>
      <c r="Z376" s="1161"/>
      <c r="AA376" s="1161"/>
    </row>
    <row r="377">
      <c r="A377" s="1161"/>
      <c r="B377" s="1161"/>
      <c r="C377" s="1161"/>
      <c r="D377" s="1161"/>
      <c r="E377" s="1161"/>
      <c r="F377" s="1161"/>
      <c r="G377" s="1161"/>
      <c r="H377" s="1161"/>
      <c r="I377" s="1161"/>
      <c r="J377" s="1161"/>
      <c r="K377" s="1161"/>
      <c r="L377" s="1161"/>
      <c r="M377" s="1161"/>
      <c r="N377" s="1161"/>
      <c r="O377" s="1161"/>
      <c r="P377" s="1161"/>
      <c r="Q377" s="1161"/>
      <c r="R377" s="1161"/>
      <c r="S377" s="1161"/>
      <c r="T377" s="1161"/>
      <c r="U377" s="1161"/>
      <c r="V377" s="1161"/>
      <c r="W377" s="1161"/>
      <c r="X377" s="1161"/>
      <c r="Y377" s="1161"/>
      <c r="Z377" s="1161"/>
      <c r="AA377" s="1161"/>
    </row>
    <row r="378">
      <c r="A378" s="1161"/>
      <c r="B378" s="1161"/>
      <c r="C378" s="1161"/>
      <c r="D378" s="1161"/>
      <c r="E378" s="1161"/>
      <c r="F378" s="1161"/>
      <c r="G378" s="1161"/>
      <c r="H378" s="1161"/>
      <c r="I378" s="1161"/>
      <c r="J378" s="1161"/>
      <c r="K378" s="1161"/>
      <c r="L378" s="1161"/>
      <c r="M378" s="1161"/>
      <c r="N378" s="1161"/>
      <c r="O378" s="1161"/>
      <c r="P378" s="1161"/>
      <c r="Q378" s="1161"/>
      <c r="R378" s="1161"/>
      <c r="S378" s="1161"/>
      <c r="T378" s="1161"/>
      <c r="U378" s="1161"/>
      <c r="V378" s="1161"/>
      <c r="W378" s="1161"/>
      <c r="X378" s="1161"/>
      <c r="Y378" s="1161"/>
      <c r="Z378" s="1161"/>
      <c r="AA378" s="1161"/>
    </row>
    <row r="379">
      <c r="A379" s="1161"/>
      <c r="B379" s="1161"/>
      <c r="C379" s="1161"/>
      <c r="D379" s="1161"/>
      <c r="E379" s="1161"/>
      <c r="F379" s="1161"/>
      <c r="G379" s="1161"/>
      <c r="H379" s="1161"/>
      <c r="I379" s="1161"/>
      <c r="J379" s="1161"/>
      <c r="K379" s="1161"/>
      <c r="L379" s="1161"/>
      <c r="M379" s="1161"/>
      <c r="N379" s="1161"/>
      <c r="O379" s="1161"/>
      <c r="P379" s="1161"/>
      <c r="Q379" s="1161"/>
      <c r="R379" s="1161"/>
      <c r="S379" s="1161"/>
      <c r="T379" s="1161"/>
      <c r="U379" s="1161"/>
      <c r="V379" s="1161"/>
      <c r="W379" s="1161"/>
      <c r="X379" s="1161"/>
      <c r="Y379" s="1161"/>
      <c r="Z379" s="1161"/>
      <c r="AA379" s="1161"/>
    </row>
    <row r="380">
      <c r="A380" s="1161"/>
      <c r="B380" s="1161"/>
      <c r="C380" s="1161"/>
      <c r="D380" s="1161"/>
      <c r="E380" s="1161"/>
      <c r="F380" s="1161"/>
      <c r="G380" s="1161"/>
      <c r="H380" s="1161"/>
      <c r="I380" s="1161"/>
      <c r="J380" s="1161"/>
      <c r="K380" s="1161"/>
      <c r="L380" s="1161"/>
      <c r="M380" s="1161"/>
      <c r="N380" s="1161"/>
      <c r="O380" s="1161"/>
      <c r="P380" s="1161"/>
      <c r="Q380" s="1161"/>
      <c r="R380" s="1161"/>
      <c r="S380" s="1161"/>
      <c r="T380" s="1161"/>
      <c r="U380" s="1161"/>
      <c r="V380" s="1161"/>
      <c r="W380" s="1161"/>
      <c r="X380" s="1161"/>
      <c r="Y380" s="1161"/>
      <c r="Z380" s="1161"/>
      <c r="AA380" s="1161"/>
    </row>
    <row r="381">
      <c r="A381" s="1161"/>
      <c r="B381" s="1161"/>
      <c r="C381" s="1161"/>
      <c r="D381" s="1161"/>
      <c r="E381" s="1161"/>
      <c r="F381" s="1161"/>
      <c r="G381" s="1161"/>
      <c r="H381" s="1161"/>
      <c r="I381" s="1161"/>
      <c r="J381" s="1161"/>
      <c r="K381" s="1161"/>
      <c r="L381" s="1161"/>
      <c r="M381" s="1161"/>
      <c r="N381" s="1161"/>
      <c r="O381" s="1161"/>
      <c r="P381" s="1161"/>
      <c r="Q381" s="1161"/>
      <c r="R381" s="1161"/>
      <c r="S381" s="1161"/>
      <c r="T381" s="1161"/>
      <c r="U381" s="1161"/>
      <c r="V381" s="1161"/>
      <c r="W381" s="1161"/>
      <c r="X381" s="1161"/>
      <c r="Y381" s="1161"/>
      <c r="Z381" s="1161"/>
      <c r="AA381" s="1161"/>
    </row>
    <row r="382">
      <c r="A382" s="1161"/>
      <c r="B382" s="1161"/>
      <c r="C382" s="1161"/>
      <c r="D382" s="1161"/>
      <c r="E382" s="1161"/>
      <c r="F382" s="1161"/>
      <c r="G382" s="1161"/>
      <c r="H382" s="1161"/>
      <c r="I382" s="1161"/>
      <c r="J382" s="1161"/>
      <c r="K382" s="1161"/>
      <c r="L382" s="1161"/>
      <c r="M382" s="1161"/>
      <c r="N382" s="1161"/>
      <c r="O382" s="1161"/>
      <c r="P382" s="1161"/>
      <c r="Q382" s="1161"/>
      <c r="R382" s="1161"/>
      <c r="S382" s="1161"/>
      <c r="T382" s="1161"/>
      <c r="U382" s="1161"/>
      <c r="V382" s="1161"/>
      <c r="W382" s="1161"/>
      <c r="X382" s="1161"/>
      <c r="Y382" s="1161"/>
      <c r="Z382" s="1161"/>
      <c r="AA382" s="1161"/>
    </row>
    <row r="383">
      <c r="A383" s="1161"/>
      <c r="B383" s="1161"/>
      <c r="C383" s="1161"/>
      <c r="D383" s="1161"/>
      <c r="E383" s="1161"/>
      <c r="F383" s="1161"/>
      <c r="G383" s="1161"/>
      <c r="H383" s="1161"/>
      <c r="I383" s="1161"/>
      <c r="J383" s="1161"/>
      <c r="K383" s="1161"/>
      <c r="L383" s="1161"/>
      <c r="M383" s="1161"/>
      <c r="N383" s="1161"/>
      <c r="O383" s="1161"/>
      <c r="P383" s="1161"/>
      <c r="Q383" s="1161"/>
      <c r="R383" s="1161"/>
      <c r="S383" s="1161"/>
      <c r="T383" s="1161"/>
      <c r="U383" s="1161"/>
      <c r="V383" s="1161"/>
      <c r="W383" s="1161"/>
      <c r="X383" s="1161"/>
      <c r="Y383" s="1161"/>
      <c r="Z383" s="1161"/>
      <c r="AA383" s="1161"/>
    </row>
    <row r="384">
      <c r="A384" s="1161"/>
      <c r="B384" s="1161"/>
      <c r="C384" s="1161"/>
      <c r="D384" s="1161"/>
      <c r="E384" s="1161"/>
      <c r="F384" s="1161"/>
      <c r="G384" s="1161"/>
      <c r="H384" s="1161"/>
      <c r="I384" s="1161"/>
      <c r="J384" s="1161"/>
      <c r="K384" s="1161"/>
      <c r="L384" s="1161"/>
      <c r="M384" s="1161"/>
      <c r="N384" s="1161"/>
      <c r="O384" s="1161"/>
      <c r="P384" s="1161"/>
      <c r="Q384" s="1161"/>
      <c r="R384" s="1161"/>
      <c r="S384" s="1161"/>
      <c r="T384" s="1161"/>
      <c r="U384" s="1161"/>
      <c r="V384" s="1161"/>
      <c r="W384" s="1161"/>
      <c r="X384" s="1161"/>
      <c r="Y384" s="1161"/>
      <c r="Z384" s="1161"/>
      <c r="AA384" s="1161"/>
    </row>
    <row r="385">
      <c r="A385" s="1161"/>
      <c r="B385" s="1161"/>
      <c r="C385" s="1161"/>
      <c r="D385" s="1161"/>
      <c r="E385" s="1161"/>
      <c r="F385" s="1161"/>
      <c r="G385" s="1161"/>
      <c r="H385" s="1161"/>
      <c r="I385" s="1161"/>
      <c r="J385" s="1161"/>
      <c r="K385" s="1161"/>
      <c r="L385" s="1161"/>
      <c r="M385" s="1161"/>
      <c r="N385" s="1161"/>
      <c r="O385" s="1161"/>
      <c r="P385" s="1161"/>
      <c r="Q385" s="1161"/>
      <c r="R385" s="1161"/>
      <c r="S385" s="1161"/>
      <c r="T385" s="1161"/>
      <c r="U385" s="1161"/>
      <c r="V385" s="1161"/>
      <c r="W385" s="1161"/>
      <c r="X385" s="1161"/>
      <c r="Y385" s="1161"/>
      <c r="Z385" s="1161"/>
      <c r="AA385" s="1161"/>
    </row>
    <row r="386">
      <c r="A386" s="1161"/>
      <c r="B386" s="1161"/>
      <c r="C386" s="1161"/>
      <c r="D386" s="1161"/>
      <c r="E386" s="1161"/>
      <c r="F386" s="1161"/>
      <c r="G386" s="1161"/>
      <c r="H386" s="1161"/>
      <c r="I386" s="1161"/>
      <c r="J386" s="1161"/>
      <c r="K386" s="1161"/>
      <c r="L386" s="1161"/>
      <c r="M386" s="1161"/>
      <c r="N386" s="1161"/>
      <c r="O386" s="1161"/>
      <c r="P386" s="1161"/>
      <c r="Q386" s="1161"/>
      <c r="R386" s="1161"/>
      <c r="S386" s="1161"/>
      <c r="T386" s="1161"/>
      <c r="U386" s="1161"/>
      <c r="V386" s="1161"/>
      <c r="W386" s="1161"/>
      <c r="X386" s="1161"/>
      <c r="Y386" s="1161"/>
      <c r="Z386" s="1161"/>
      <c r="AA386" s="1161"/>
    </row>
    <row r="387">
      <c r="A387" s="1161"/>
      <c r="B387" s="1161"/>
      <c r="C387" s="1161"/>
      <c r="D387" s="1161"/>
      <c r="E387" s="1161"/>
      <c r="F387" s="1161"/>
      <c r="G387" s="1161"/>
      <c r="H387" s="1161"/>
      <c r="I387" s="1161"/>
      <c r="J387" s="1161"/>
      <c r="K387" s="1161"/>
      <c r="L387" s="1161"/>
      <c r="M387" s="1161"/>
      <c r="N387" s="1161"/>
      <c r="O387" s="1161"/>
      <c r="P387" s="1161"/>
      <c r="Q387" s="1161"/>
      <c r="R387" s="1161"/>
      <c r="S387" s="1161"/>
      <c r="T387" s="1161"/>
      <c r="U387" s="1161"/>
      <c r="V387" s="1161"/>
      <c r="W387" s="1161"/>
      <c r="X387" s="1161"/>
      <c r="Y387" s="1161"/>
      <c r="Z387" s="1161"/>
      <c r="AA387" s="1161"/>
    </row>
    <row r="388">
      <c r="A388" s="1161"/>
      <c r="B388" s="1161"/>
      <c r="C388" s="1161"/>
      <c r="D388" s="1161"/>
      <c r="E388" s="1161"/>
      <c r="F388" s="1161"/>
      <c r="G388" s="1161"/>
      <c r="H388" s="1161"/>
      <c r="I388" s="1161"/>
      <c r="J388" s="1161"/>
      <c r="K388" s="1161"/>
      <c r="L388" s="1161"/>
      <c r="M388" s="1161"/>
      <c r="N388" s="1161"/>
      <c r="O388" s="1161"/>
      <c r="P388" s="1161"/>
      <c r="Q388" s="1161"/>
      <c r="R388" s="1161"/>
      <c r="S388" s="1161"/>
      <c r="T388" s="1161"/>
      <c r="U388" s="1161"/>
      <c r="V388" s="1161"/>
      <c r="W388" s="1161"/>
      <c r="X388" s="1161"/>
      <c r="Y388" s="1161"/>
      <c r="Z388" s="1161"/>
      <c r="AA388" s="1161"/>
    </row>
    <row r="389">
      <c r="A389" s="1161"/>
      <c r="B389" s="1161"/>
      <c r="C389" s="1161"/>
      <c r="D389" s="1161"/>
      <c r="E389" s="1161"/>
      <c r="F389" s="1161"/>
      <c r="G389" s="1161"/>
      <c r="H389" s="1161"/>
      <c r="I389" s="1161"/>
      <c r="J389" s="1161"/>
      <c r="K389" s="1161"/>
      <c r="L389" s="1161"/>
      <c r="M389" s="1161"/>
      <c r="N389" s="1161"/>
      <c r="O389" s="1161"/>
      <c r="P389" s="1161"/>
      <c r="Q389" s="1161"/>
      <c r="R389" s="1161"/>
      <c r="S389" s="1161"/>
      <c r="T389" s="1161"/>
      <c r="U389" s="1161"/>
      <c r="V389" s="1161"/>
      <c r="W389" s="1161"/>
      <c r="X389" s="1161"/>
      <c r="Y389" s="1161"/>
      <c r="Z389" s="1161"/>
      <c r="AA389" s="1161"/>
    </row>
    <row r="390">
      <c r="A390" s="1161"/>
      <c r="B390" s="1161"/>
      <c r="C390" s="1161"/>
      <c r="D390" s="1161"/>
      <c r="E390" s="1161"/>
      <c r="F390" s="1161"/>
      <c r="G390" s="1161"/>
      <c r="H390" s="1161"/>
      <c r="I390" s="1161"/>
      <c r="J390" s="1161"/>
      <c r="K390" s="1161"/>
      <c r="L390" s="1161"/>
      <c r="M390" s="1161"/>
      <c r="N390" s="1161"/>
      <c r="O390" s="1161"/>
      <c r="P390" s="1161"/>
      <c r="Q390" s="1161"/>
      <c r="R390" s="1161"/>
      <c r="S390" s="1161"/>
      <c r="T390" s="1161"/>
      <c r="U390" s="1161"/>
      <c r="V390" s="1161"/>
      <c r="W390" s="1161"/>
      <c r="X390" s="1161"/>
      <c r="Y390" s="1161"/>
      <c r="Z390" s="1161"/>
      <c r="AA390" s="1161"/>
    </row>
    <row r="391">
      <c r="A391" s="1161"/>
      <c r="B391" s="1161"/>
      <c r="C391" s="1161"/>
      <c r="D391" s="1161"/>
      <c r="E391" s="1161"/>
      <c r="F391" s="1161"/>
      <c r="G391" s="1161"/>
      <c r="H391" s="1161"/>
      <c r="I391" s="1161"/>
      <c r="J391" s="1161"/>
      <c r="K391" s="1161"/>
      <c r="L391" s="1161"/>
      <c r="M391" s="1161"/>
      <c r="N391" s="1161"/>
      <c r="O391" s="1161"/>
      <c r="P391" s="1161"/>
      <c r="Q391" s="1161"/>
      <c r="R391" s="1161"/>
      <c r="S391" s="1161"/>
      <c r="T391" s="1161"/>
      <c r="U391" s="1161"/>
      <c r="V391" s="1161"/>
      <c r="W391" s="1161"/>
      <c r="X391" s="1161"/>
      <c r="Y391" s="1161"/>
      <c r="Z391" s="1161"/>
      <c r="AA391" s="1161"/>
    </row>
    <row r="392">
      <c r="A392" s="1161"/>
      <c r="B392" s="1161"/>
      <c r="C392" s="1161"/>
      <c r="D392" s="1161"/>
      <c r="E392" s="1161"/>
      <c r="F392" s="1161"/>
      <c r="G392" s="1161"/>
      <c r="H392" s="1161"/>
      <c r="I392" s="1161"/>
      <c r="J392" s="1161"/>
      <c r="K392" s="1161"/>
      <c r="L392" s="1161"/>
      <c r="M392" s="1161"/>
      <c r="N392" s="1161"/>
      <c r="O392" s="1161"/>
      <c r="P392" s="1161"/>
      <c r="Q392" s="1161"/>
      <c r="R392" s="1161"/>
      <c r="S392" s="1161"/>
      <c r="T392" s="1161"/>
      <c r="U392" s="1161"/>
      <c r="V392" s="1161"/>
      <c r="W392" s="1161"/>
      <c r="X392" s="1161"/>
      <c r="Y392" s="1161"/>
      <c r="Z392" s="1161"/>
      <c r="AA392" s="1161"/>
    </row>
    <row r="393">
      <c r="A393" s="1161"/>
      <c r="B393" s="1161"/>
      <c r="C393" s="1161"/>
      <c r="D393" s="1161"/>
      <c r="E393" s="1161"/>
      <c r="F393" s="1161"/>
      <c r="G393" s="1161"/>
      <c r="H393" s="1161"/>
      <c r="I393" s="1161"/>
      <c r="J393" s="1161"/>
      <c r="K393" s="1161"/>
      <c r="L393" s="1161"/>
      <c r="M393" s="1161"/>
      <c r="N393" s="1161"/>
      <c r="O393" s="1161"/>
      <c r="P393" s="1161"/>
      <c r="Q393" s="1161"/>
      <c r="R393" s="1161"/>
      <c r="S393" s="1161"/>
      <c r="T393" s="1161"/>
      <c r="U393" s="1161"/>
      <c r="V393" s="1161"/>
      <c r="W393" s="1161"/>
      <c r="X393" s="1161"/>
      <c r="Y393" s="1161"/>
      <c r="Z393" s="1161"/>
      <c r="AA393" s="1161"/>
    </row>
    <row r="394">
      <c r="A394" s="1161"/>
      <c r="B394" s="1161"/>
      <c r="C394" s="1161"/>
      <c r="D394" s="1161"/>
      <c r="E394" s="1161"/>
      <c r="F394" s="1161"/>
      <c r="G394" s="1161"/>
      <c r="H394" s="1161"/>
      <c r="I394" s="1161"/>
      <c r="J394" s="1161"/>
      <c r="K394" s="1161"/>
      <c r="L394" s="1161"/>
      <c r="M394" s="1161"/>
      <c r="N394" s="1161"/>
      <c r="O394" s="1161"/>
      <c r="P394" s="1161"/>
      <c r="Q394" s="1161"/>
      <c r="R394" s="1161"/>
      <c r="S394" s="1161"/>
      <c r="T394" s="1161"/>
      <c r="U394" s="1161"/>
      <c r="V394" s="1161"/>
      <c r="W394" s="1161"/>
      <c r="X394" s="1161"/>
      <c r="Y394" s="1161"/>
      <c r="Z394" s="1161"/>
      <c r="AA394" s="1161"/>
    </row>
    <row r="395">
      <c r="A395" s="1161"/>
      <c r="B395" s="1161"/>
      <c r="C395" s="1161"/>
      <c r="D395" s="1161"/>
      <c r="E395" s="1161"/>
      <c r="F395" s="1161"/>
      <c r="G395" s="1161"/>
      <c r="H395" s="1161"/>
      <c r="I395" s="1161"/>
      <c r="J395" s="1161"/>
      <c r="K395" s="1161"/>
      <c r="L395" s="1161"/>
      <c r="M395" s="1161"/>
      <c r="N395" s="1161"/>
      <c r="O395" s="1161"/>
      <c r="P395" s="1161"/>
      <c r="Q395" s="1161"/>
      <c r="R395" s="1161"/>
      <c r="S395" s="1161"/>
      <c r="T395" s="1161"/>
      <c r="U395" s="1161"/>
      <c r="V395" s="1161"/>
      <c r="W395" s="1161"/>
      <c r="X395" s="1161"/>
      <c r="Y395" s="1161"/>
      <c r="Z395" s="1161"/>
      <c r="AA395" s="1161"/>
    </row>
    <row r="396">
      <c r="A396" s="1161"/>
      <c r="B396" s="1161"/>
      <c r="C396" s="1161"/>
      <c r="D396" s="1161"/>
      <c r="E396" s="1161"/>
      <c r="F396" s="1161"/>
      <c r="G396" s="1161"/>
      <c r="H396" s="1161"/>
      <c r="I396" s="1161"/>
      <c r="J396" s="1161"/>
      <c r="K396" s="1161"/>
      <c r="L396" s="1161"/>
      <c r="M396" s="1161"/>
      <c r="N396" s="1161"/>
      <c r="O396" s="1161"/>
      <c r="P396" s="1161"/>
      <c r="Q396" s="1161"/>
      <c r="R396" s="1161"/>
      <c r="S396" s="1161"/>
      <c r="T396" s="1161"/>
      <c r="U396" s="1161"/>
      <c r="V396" s="1161"/>
      <c r="W396" s="1161"/>
      <c r="X396" s="1161"/>
      <c r="Y396" s="1161"/>
      <c r="Z396" s="1161"/>
      <c r="AA396" s="1161"/>
    </row>
    <row r="397">
      <c r="A397" s="1161"/>
      <c r="B397" s="1161"/>
      <c r="C397" s="1161"/>
      <c r="D397" s="1161"/>
      <c r="E397" s="1161"/>
      <c r="F397" s="1161"/>
      <c r="G397" s="1161"/>
      <c r="H397" s="1161"/>
      <c r="I397" s="1161"/>
      <c r="J397" s="1161"/>
      <c r="K397" s="1161"/>
      <c r="L397" s="1161"/>
      <c r="M397" s="1161"/>
      <c r="N397" s="1161"/>
      <c r="O397" s="1161"/>
      <c r="P397" s="1161"/>
      <c r="Q397" s="1161"/>
      <c r="R397" s="1161"/>
      <c r="S397" s="1161"/>
      <c r="T397" s="1161"/>
      <c r="U397" s="1161"/>
      <c r="V397" s="1161"/>
      <c r="W397" s="1161"/>
      <c r="X397" s="1161"/>
      <c r="Y397" s="1161"/>
      <c r="Z397" s="1161"/>
      <c r="AA397" s="1161"/>
    </row>
    <row r="398">
      <c r="A398" s="1161"/>
      <c r="B398" s="1161"/>
      <c r="C398" s="1161"/>
      <c r="D398" s="1161"/>
      <c r="E398" s="1161"/>
      <c r="F398" s="1161"/>
      <c r="G398" s="1161"/>
      <c r="H398" s="1161"/>
      <c r="I398" s="1161"/>
      <c r="J398" s="1161"/>
      <c r="K398" s="1161"/>
      <c r="L398" s="1161"/>
      <c r="M398" s="1161"/>
      <c r="N398" s="1161"/>
      <c r="O398" s="1161"/>
      <c r="P398" s="1161"/>
      <c r="Q398" s="1161"/>
      <c r="R398" s="1161"/>
      <c r="S398" s="1161"/>
      <c r="T398" s="1161"/>
      <c r="U398" s="1161"/>
      <c r="V398" s="1161"/>
      <c r="W398" s="1161"/>
      <c r="X398" s="1161"/>
      <c r="Y398" s="1161"/>
      <c r="Z398" s="1161"/>
      <c r="AA398" s="1161"/>
    </row>
    <row r="399">
      <c r="A399" s="1161"/>
      <c r="B399" s="1161"/>
      <c r="C399" s="1161"/>
      <c r="D399" s="1161"/>
      <c r="E399" s="1161"/>
      <c r="F399" s="1161"/>
      <c r="G399" s="1161"/>
      <c r="H399" s="1161"/>
      <c r="I399" s="1161"/>
      <c r="J399" s="1161"/>
      <c r="K399" s="1161"/>
      <c r="L399" s="1161"/>
      <c r="M399" s="1161"/>
      <c r="N399" s="1161"/>
      <c r="O399" s="1161"/>
      <c r="P399" s="1161"/>
      <c r="Q399" s="1161"/>
      <c r="R399" s="1161"/>
      <c r="S399" s="1161"/>
      <c r="T399" s="1161"/>
      <c r="U399" s="1161"/>
      <c r="V399" s="1161"/>
      <c r="W399" s="1161"/>
      <c r="X399" s="1161"/>
      <c r="Y399" s="1161"/>
      <c r="Z399" s="1161"/>
      <c r="AA399" s="1161"/>
    </row>
    <row r="400">
      <c r="A400" s="1161"/>
      <c r="B400" s="1161"/>
      <c r="C400" s="1161"/>
      <c r="D400" s="1161"/>
      <c r="E400" s="1161"/>
      <c r="F400" s="1161"/>
      <c r="G400" s="1161"/>
      <c r="H400" s="1161"/>
      <c r="I400" s="1161"/>
      <c r="J400" s="1161"/>
      <c r="K400" s="1161"/>
      <c r="L400" s="1161"/>
      <c r="M400" s="1161"/>
      <c r="N400" s="1161"/>
      <c r="O400" s="1161"/>
      <c r="P400" s="1161"/>
      <c r="Q400" s="1161"/>
      <c r="R400" s="1161"/>
      <c r="S400" s="1161"/>
      <c r="T400" s="1161"/>
      <c r="U400" s="1161"/>
      <c r="V400" s="1161"/>
      <c r="W400" s="1161"/>
      <c r="X400" s="1161"/>
      <c r="Y400" s="1161"/>
      <c r="Z400" s="1161"/>
      <c r="AA400" s="1161"/>
    </row>
    <row r="401">
      <c r="A401" s="1161"/>
      <c r="B401" s="1161"/>
      <c r="C401" s="1161"/>
      <c r="D401" s="1161"/>
      <c r="E401" s="1161"/>
      <c r="F401" s="1161"/>
      <c r="G401" s="1161"/>
      <c r="H401" s="1161"/>
      <c r="I401" s="1161"/>
      <c r="J401" s="1161"/>
      <c r="K401" s="1161"/>
      <c r="L401" s="1161"/>
      <c r="M401" s="1161"/>
      <c r="N401" s="1161"/>
      <c r="O401" s="1161"/>
      <c r="P401" s="1161"/>
      <c r="Q401" s="1161"/>
      <c r="R401" s="1161"/>
      <c r="S401" s="1161"/>
      <c r="T401" s="1161"/>
      <c r="U401" s="1161"/>
      <c r="V401" s="1161"/>
      <c r="W401" s="1161"/>
      <c r="X401" s="1161"/>
      <c r="Y401" s="1161"/>
      <c r="Z401" s="1161"/>
      <c r="AA401" s="1161"/>
    </row>
    <row r="402">
      <c r="A402" s="1161"/>
      <c r="B402" s="1161"/>
      <c r="C402" s="1161"/>
      <c r="D402" s="1161"/>
      <c r="E402" s="1161"/>
      <c r="F402" s="1161"/>
      <c r="G402" s="1161"/>
      <c r="H402" s="1161"/>
      <c r="I402" s="1161"/>
      <c r="J402" s="1161"/>
      <c r="K402" s="1161"/>
      <c r="L402" s="1161"/>
      <c r="M402" s="1161"/>
      <c r="N402" s="1161"/>
      <c r="O402" s="1161"/>
      <c r="P402" s="1161"/>
      <c r="Q402" s="1161"/>
      <c r="R402" s="1161"/>
      <c r="S402" s="1161"/>
      <c r="T402" s="1161"/>
      <c r="U402" s="1161"/>
      <c r="V402" s="1161"/>
      <c r="W402" s="1161"/>
      <c r="X402" s="1161"/>
      <c r="Y402" s="1161"/>
      <c r="Z402" s="1161"/>
      <c r="AA402" s="1161"/>
    </row>
    <row r="403">
      <c r="A403" s="1161"/>
      <c r="B403" s="1161"/>
      <c r="C403" s="1161"/>
      <c r="D403" s="1161"/>
      <c r="E403" s="1161"/>
      <c r="F403" s="1161"/>
      <c r="G403" s="1161"/>
      <c r="H403" s="1161"/>
      <c r="I403" s="1161"/>
      <c r="J403" s="1161"/>
      <c r="K403" s="1161"/>
      <c r="L403" s="1161"/>
      <c r="M403" s="1161"/>
      <c r="N403" s="1161"/>
      <c r="O403" s="1161"/>
      <c r="P403" s="1161"/>
      <c r="Q403" s="1161"/>
      <c r="R403" s="1161"/>
      <c r="S403" s="1161"/>
      <c r="T403" s="1161"/>
      <c r="U403" s="1161"/>
      <c r="V403" s="1161"/>
      <c r="W403" s="1161"/>
      <c r="X403" s="1161"/>
      <c r="Y403" s="1161"/>
      <c r="Z403" s="1161"/>
      <c r="AA403" s="1161"/>
    </row>
    <row r="404">
      <c r="A404" s="1161"/>
      <c r="B404" s="1161"/>
      <c r="C404" s="1161"/>
      <c r="D404" s="1161"/>
      <c r="E404" s="1161"/>
      <c r="F404" s="1161"/>
      <c r="G404" s="1161"/>
      <c r="H404" s="1161"/>
      <c r="I404" s="1161"/>
      <c r="J404" s="1161"/>
      <c r="K404" s="1161"/>
      <c r="L404" s="1161"/>
      <c r="M404" s="1161"/>
      <c r="N404" s="1161"/>
      <c r="O404" s="1161"/>
      <c r="P404" s="1161"/>
      <c r="Q404" s="1161"/>
      <c r="R404" s="1161"/>
      <c r="S404" s="1161"/>
      <c r="T404" s="1161"/>
      <c r="U404" s="1161"/>
      <c r="V404" s="1161"/>
      <c r="W404" s="1161"/>
      <c r="X404" s="1161"/>
      <c r="Y404" s="1161"/>
      <c r="Z404" s="1161"/>
      <c r="AA404" s="1161"/>
    </row>
    <row r="405">
      <c r="A405" s="1161"/>
      <c r="B405" s="1161"/>
      <c r="C405" s="1161"/>
      <c r="D405" s="1161"/>
      <c r="E405" s="1161"/>
      <c r="F405" s="1161"/>
      <c r="G405" s="1161"/>
      <c r="H405" s="1161"/>
      <c r="I405" s="1161"/>
      <c r="J405" s="1161"/>
      <c r="K405" s="1161"/>
      <c r="L405" s="1161"/>
      <c r="M405" s="1161"/>
      <c r="N405" s="1161"/>
      <c r="O405" s="1161"/>
      <c r="P405" s="1161"/>
      <c r="Q405" s="1161"/>
      <c r="R405" s="1161"/>
      <c r="S405" s="1161"/>
      <c r="T405" s="1161"/>
      <c r="U405" s="1161"/>
      <c r="V405" s="1161"/>
      <c r="W405" s="1161"/>
      <c r="X405" s="1161"/>
      <c r="Y405" s="1161"/>
      <c r="Z405" s="1161"/>
      <c r="AA405" s="1161"/>
    </row>
    <row r="406">
      <c r="A406" s="1161"/>
      <c r="B406" s="1161"/>
      <c r="C406" s="1161"/>
      <c r="D406" s="1161"/>
      <c r="E406" s="1161"/>
      <c r="F406" s="1161"/>
      <c r="G406" s="1161"/>
      <c r="H406" s="1161"/>
      <c r="I406" s="1161"/>
      <c r="J406" s="1161"/>
      <c r="K406" s="1161"/>
      <c r="L406" s="1161"/>
      <c r="M406" s="1161"/>
      <c r="N406" s="1161"/>
      <c r="O406" s="1161"/>
      <c r="P406" s="1161"/>
      <c r="Q406" s="1161"/>
      <c r="R406" s="1161"/>
      <c r="S406" s="1161"/>
      <c r="T406" s="1161"/>
      <c r="U406" s="1161"/>
      <c r="V406" s="1161"/>
      <c r="W406" s="1161"/>
      <c r="X406" s="1161"/>
      <c r="Y406" s="1161"/>
      <c r="Z406" s="1161"/>
      <c r="AA406" s="1161"/>
    </row>
    <row r="407">
      <c r="A407" s="1161"/>
      <c r="B407" s="1161"/>
      <c r="C407" s="1161"/>
      <c r="D407" s="1161"/>
      <c r="E407" s="1161"/>
      <c r="F407" s="1161"/>
      <c r="G407" s="1161"/>
      <c r="H407" s="1161"/>
      <c r="I407" s="1161"/>
      <c r="J407" s="1161"/>
      <c r="K407" s="1161"/>
      <c r="L407" s="1161"/>
      <c r="M407" s="1161"/>
      <c r="N407" s="1161"/>
      <c r="O407" s="1161"/>
      <c r="P407" s="1161"/>
      <c r="Q407" s="1161"/>
      <c r="R407" s="1161"/>
      <c r="S407" s="1161"/>
      <c r="T407" s="1161"/>
      <c r="U407" s="1161"/>
      <c r="V407" s="1161"/>
      <c r="W407" s="1161"/>
      <c r="X407" s="1161"/>
      <c r="Y407" s="1161"/>
      <c r="Z407" s="1161"/>
      <c r="AA407" s="1161"/>
    </row>
    <row r="408">
      <c r="A408" s="1161"/>
      <c r="B408" s="1161"/>
      <c r="C408" s="1161"/>
      <c r="D408" s="1161"/>
      <c r="E408" s="1161"/>
      <c r="F408" s="1161"/>
      <c r="G408" s="1161"/>
      <c r="H408" s="1161"/>
      <c r="I408" s="1161"/>
      <c r="J408" s="1161"/>
      <c r="K408" s="1161"/>
      <c r="L408" s="1161"/>
      <c r="M408" s="1161"/>
      <c r="N408" s="1161"/>
      <c r="O408" s="1161"/>
      <c r="P408" s="1161"/>
      <c r="Q408" s="1161"/>
      <c r="R408" s="1161"/>
      <c r="S408" s="1161"/>
      <c r="T408" s="1161"/>
      <c r="U408" s="1161"/>
      <c r="V408" s="1161"/>
      <c r="W408" s="1161"/>
      <c r="X408" s="1161"/>
      <c r="Y408" s="1161"/>
      <c r="Z408" s="1161"/>
      <c r="AA408" s="1161"/>
    </row>
    <row r="409">
      <c r="A409" s="1161"/>
      <c r="B409" s="1161"/>
      <c r="C409" s="1161"/>
      <c r="D409" s="1161"/>
      <c r="E409" s="1161"/>
      <c r="F409" s="1161"/>
      <c r="G409" s="1161"/>
      <c r="H409" s="1161"/>
      <c r="I409" s="1161"/>
      <c r="J409" s="1161"/>
      <c r="K409" s="1161"/>
      <c r="L409" s="1161"/>
      <c r="M409" s="1161"/>
      <c r="N409" s="1161"/>
      <c r="O409" s="1161"/>
      <c r="P409" s="1161"/>
      <c r="Q409" s="1161"/>
      <c r="R409" s="1161"/>
      <c r="S409" s="1161"/>
      <c r="T409" s="1161"/>
      <c r="U409" s="1161"/>
      <c r="V409" s="1161"/>
      <c r="W409" s="1161"/>
      <c r="X409" s="1161"/>
      <c r="Y409" s="1161"/>
      <c r="Z409" s="1161"/>
      <c r="AA409" s="1161"/>
    </row>
    <row r="410">
      <c r="A410" s="1161"/>
      <c r="B410" s="1161"/>
      <c r="C410" s="1161"/>
      <c r="D410" s="1161"/>
      <c r="E410" s="1161"/>
      <c r="F410" s="1161"/>
      <c r="G410" s="1161"/>
      <c r="H410" s="1161"/>
      <c r="I410" s="1161"/>
      <c r="J410" s="1161"/>
      <c r="K410" s="1161"/>
      <c r="L410" s="1161"/>
      <c r="M410" s="1161"/>
      <c r="N410" s="1161"/>
      <c r="O410" s="1161"/>
      <c r="P410" s="1161"/>
      <c r="Q410" s="1161"/>
      <c r="R410" s="1161"/>
      <c r="S410" s="1161"/>
      <c r="T410" s="1161"/>
      <c r="U410" s="1161"/>
      <c r="V410" s="1161"/>
      <c r="W410" s="1161"/>
      <c r="X410" s="1161"/>
      <c r="Y410" s="1161"/>
      <c r="Z410" s="1161"/>
      <c r="AA410" s="1161"/>
    </row>
    <row r="411">
      <c r="A411" s="1161"/>
      <c r="B411" s="1161"/>
      <c r="C411" s="1161"/>
      <c r="D411" s="1161"/>
      <c r="E411" s="1161"/>
      <c r="F411" s="1161"/>
      <c r="G411" s="1161"/>
      <c r="H411" s="1161"/>
      <c r="I411" s="1161"/>
      <c r="J411" s="1161"/>
      <c r="K411" s="1161"/>
      <c r="L411" s="1161"/>
      <c r="M411" s="1161"/>
      <c r="N411" s="1161"/>
      <c r="O411" s="1161"/>
      <c r="P411" s="1161"/>
      <c r="Q411" s="1161"/>
      <c r="R411" s="1161"/>
      <c r="S411" s="1161"/>
      <c r="T411" s="1161"/>
      <c r="U411" s="1161"/>
      <c r="V411" s="1161"/>
      <c r="W411" s="1161"/>
      <c r="X411" s="1161"/>
      <c r="Y411" s="1161"/>
      <c r="Z411" s="1161"/>
      <c r="AA411" s="1161"/>
    </row>
    <row r="412">
      <c r="A412" s="1161"/>
      <c r="B412" s="1161"/>
      <c r="C412" s="1161"/>
      <c r="D412" s="1161"/>
      <c r="E412" s="1161"/>
      <c r="F412" s="1161"/>
      <c r="G412" s="1161"/>
      <c r="H412" s="1161"/>
      <c r="I412" s="1161"/>
      <c r="J412" s="1161"/>
      <c r="K412" s="1161"/>
      <c r="L412" s="1161"/>
      <c r="M412" s="1161"/>
      <c r="N412" s="1161"/>
      <c r="O412" s="1161"/>
      <c r="P412" s="1161"/>
      <c r="Q412" s="1161"/>
      <c r="R412" s="1161"/>
      <c r="S412" s="1161"/>
      <c r="T412" s="1161"/>
      <c r="U412" s="1161"/>
      <c r="V412" s="1161"/>
      <c r="W412" s="1161"/>
      <c r="X412" s="1161"/>
      <c r="Y412" s="1161"/>
      <c r="Z412" s="1161"/>
      <c r="AA412" s="1161"/>
    </row>
    <row r="413">
      <c r="A413" s="1161"/>
      <c r="B413" s="1161"/>
      <c r="C413" s="1161"/>
      <c r="D413" s="1161"/>
      <c r="E413" s="1161"/>
      <c r="F413" s="1161"/>
      <c r="G413" s="1161"/>
      <c r="H413" s="1161"/>
      <c r="I413" s="1161"/>
      <c r="J413" s="1161"/>
      <c r="K413" s="1161"/>
      <c r="L413" s="1161"/>
      <c r="M413" s="1161"/>
      <c r="N413" s="1161"/>
      <c r="O413" s="1161"/>
      <c r="P413" s="1161"/>
      <c r="Q413" s="1161"/>
      <c r="R413" s="1161"/>
      <c r="S413" s="1161"/>
      <c r="T413" s="1161"/>
      <c r="U413" s="1161"/>
      <c r="V413" s="1161"/>
      <c r="W413" s="1161"/>
      <c r="X413" s="1161"/>
      <c r="Y413" s="1161"/>
      <c r="Z413" s="1161"/>
      <c r="AA413" s="1161"/>
    </row>
    <row r="414">
      <c r="A414" s="1161"/>
      <c r="B414" s="1161"/>
      <c r="C414" s="1161"/>
      <c r="D414" s="1161"/>
      <c r="E414" s="1161"/>
      <c r="F414" s="1161"/>
      <c r="G414" s="1161"/>
      <c r="H414" s="1161"/>
      <c r="I414" s="1161"/>
      <c r="J414" s="1161"/>
      <c r="K414" s="1161"/>
      <c r="L414" s="1161"/>
      <c r="M414" s="1161"/>
      <c r="N414" s="1161"/>
      <c r="O414" s="1161"/>
      <c r="P414" s="1161"/>
      <c r="Q414" s="1161"/>
      <c r="R414" s="1161"/>
      <c r="S414" s="1161"/>
      <c r="T414" s="1161"/>
      <c r="U414" s="1161"/>
      <c r="V414" s="1161"/>
      <c r="W414" s="1161"/>
      <c r="X414" s="1161"/>
      <c r="Y414" s="1161"/>
      <c r="Z414" s="1161"/>
      <c r="AA414" s="1161"/>
    </row>
    <row r="415">
      <c r="A415" s="1161"/>
      <c r="B415" s="1161"/>
      <c r="C415" s="1161"/>
      <c r="D415" s="1161"/>
      <c r="E415" s="1161"/>
      <c r="F415" s="1161"/>
      <c r="G415" s="1161"/>
      <c r="H415" s="1161"/>
      <c r="I415" s="1161"/>
      <c r="J415" s="1161"/>
      <c r="K415" s="1161"/>
      <c r="L415" s="1161"/>
      <c r="M415" s="1161"/>
      <c r="N415" s="1161"/>
      <c r="O415" s="1161"/>
      <c r="P415" s="1161"/>
      <c r="Q415" s="1161"/>
      <c r="R415" s="1161"/>
      <c r="S415" s="1161"/>
      <c r="T415" s="1161"/>
      <c r="U415" s="1161"/>
      <c r="V415" s="1161"/>
      <c r="W415" s="1161"/>
      <c r="X415" s="1161"/>
      <c r="Y415" s="1161"/>
      <c r="Z415" s="1161"/>
      <c r="AA415" s="1161"/>
    </row>
    <row r="416">
      <c r="A416" s="1161"/>
      <c r="B416" s="1161"/>
      <c r="C416" s="1161"/>
      <c r="D416" s="1161"/>
      <c r="E416" s="1161"/>
      <c r="F416" s="1161"/>
      <c r="G416" s="1161"/>
      <c r="H416" s="1161"/>
      <c r="I416" s="1161"/>
      <c r="J416" s="1161"/>
      <c r="K416" s="1161"/>
      <c r="L416" s="1161"/>
      <c r="M416" s="1161"/>
      <c r="N416" s="1161"/>
      <c r="O416" s="1161"/>
      <c r="P416" s="1161"/>
      <c r="Q416" s="1161"/>
      <c r="R416" s="1161"/>
      <c r="S416" s="1161"/>
      <c r="T416" s="1161"/>
      <c r="U416" s="1161"/>
      <c r="V416" s="1161"/>
      <c r="W416" s="1161"/>
      <c r="X416" s="1161"/>
      <c r="Y416" s="1161"/>
      <c r="Z416" s="1161"/>
      <c r="AA416" s="1161"/>
    </row>
    <row r="417">
      <c r="A417" s="1161"/>
      <c r="B417" s="1161"/>
      <c r="C417" s="1161"/>
      <c r="D417" s="1161"/>
      <c r="E417" s="1161"/>
      <c r="F417" s="1161"/>
      <c r="G417" s="1161"/>
      <c r="H417" s="1161"/>
      <c r="I417" s="1161"/>
      <c r="J417" s="1161"/>
      <c r="K417" s="1161"/>
      <c r="L417" s="1161"/>
      <c r="M417" s="1161"/>
      <c r="N417" s="1161"/>
      <c r="O417" s="1161"/>
      <c r="P417" s="1161"/>
      <c r="Q417" s="1161"/>
      <c r="R417" s="1161"/>
      <c r="S417" s="1161"/>
      <c r="T417" s="1161"/>
      <c r="U417" s="1161"/>
      <c r="V417" s="1161"/>
      <c r="W417" s="1161"/>
      <c r="X417" s="1161"/>
      <c r="Y417" s="1161"/>
      <c r="Z417" s="1161"/>
      <c r="AA417" s="1161"/>
    </row>
    <row r="418">
      <c r="A418" s="1161"/>
      <c r="B418" s="1161"/>
      <c r="C418" s="1161"/>
      <c r="D418" s="1161"/>
      <c r="E418" s="1161"/>
      <c r="F418" s="1161"/>
      <c r="G418" s="1161"/>
      <c r="H418" s="1161"/>
      <c r="I418" s="1161"/>
      <c r="J418" s="1161"/>
      <c r="K418" s="1161"/>
      <c r="L418" s="1161"/>
      <c r="M418" s="1161"/>
      <c r="N418" s="1161"/>
      <c r="O418" s="1161"/>
      <c r="P418" s="1161"/>
      <c r="Q418" s="1161"/>
      <c r="R418" s="1161"/>
      <c r="S418" s="1161"/>
      <c r="T418" s="1161"/>
      <c r="U418" s="1161"/>
      <c r="V418" s="1161"/>
      <c r="W418" s="1161"/>
      <c r="X418" s="1161"/>
      <c r="Y418" s="1161"/>
      <c r="Z418" s="1161"/>
      <c r="AA418" s="1161"/>
    </row>
    <row r="419">
      <c r="A419" s="1161"/>
      <c r="B419" s="1161"/>
      <c r="C419" s="1161"/>
      <c r="D419" s="1161"/>
      <c r="E419" s="1161"/>
      <c r="F419" s="1161"/>
      <c r="G419" s="1161"/>
      <c r="H419" s="1161"/>
      <c r="I419" s="1161"/>
      <c r="J419" s="1161"/>
      <c r="K419" s="1161"/>
      <c r="L419" s="1161"/>
      <c r="M419" s="1161"/>
      <c r="N419" s="1161"/>
      <c r="O419" s="1161"/>
      <c r="P419" s="1161"/>
      <c r="Q419" s="1161"/>
      <c r="R419" s="1161"/>
      <c r="S419" s="1161"/>
      <c r="T419" s="1161"/>
      <c r="U419" s="1161"/>
      <c r="V419" s="1161"/>
      <c r="W419" s="1161"/>
      <c r="X419" s="1161"/>
      <c r="Y419" s="1161"/>
      <c r="Z419" s="1161"/>
      <c r="AA419" s="1161"/>
    </row>
    <row r="420">
      <c r="A420" s="1161"/>
      <c r="B420" s="1161"/>
      <c r="C420" s="1161"/>
      <c r="D420" s="1161"/>
      <c r="E420" s="1161"/>
      <c r="F420" s="1161"/>
      <c r="G420" s="1161"/>
      <c r="H420" s="1161"/>
      <c r="I420" s="1161"/>
      <c r="J420" s="1161"/>
      <c r="K420" s="1161"/>
      <c r="L420" s="1161"/>
      <c r="M420" s="1161"/>
      <c r="N420" s="1161"/>
      <c r="O420" s="1161"/>
      <c r="P420" s="1161"/>
      <c r="Q420" s="1161"/>
      <c r="R420" s="1161"/>
      <c r="S420" s="1161"/>
      <c r="T420" s="1161"/>
      <c r="U420" s="1161"/>
      <c r="V420" s="1161"/>
      <c r="W420" s="1161"/>
      <c r="X420" s="1161"/>
      <c r="Y420" s="1161"/>
      <c r="Z420" s="1161"/>
      <c r="AA420" s="1161"/>
    </row>
    <row r="421">
      <c r="A421" s="1161"/>
      <c r="B421" s="1161"/>
      <c r="C421" s="1161"/>
      <c r="D421" s="1161"/>
      <c r="E421" s="1161"/>
      <c r="F421" s="1161"/>
      <c r="G421" s="1161"/>
      <c r="H421" s="1161"/>
      <c r="I421" s="1161"/>
      <c r="J421" s="1161"/>
      <c r="K421" s="1161"/>
      <c r="L421" s="1161"/>
      <c r="M421" s="1161"/>
      <c r="N421" s="1161"/>
      <c r="O421" s="1161"/>
      <c r="P421" s="1161"/>
      <c r="Q421" s="1161"/>
      <c r="R421" s="1161"/>
      <c r="S421" s="1161"/>
      <c r="T421" s="1161"/>
      <c r="U421" s="1161"/>
      <c r="V421" s="1161"/>
      <c r="W421" s="1161"/>
      <c r="X421" s="1161"/>
      <c r="Y421" s="1161"/>
      <c r="Z421" s="1161"/>
      <c r="AA421" s="1161"/>
    </row>
    <row r="422">
      <c r="A422" s="1161"/>
      <c r="B422" s="1161"/>
      <c r="C422" s="1161"/>
      <c r="D422" s="1161"/>
      <c r="E422" s="1161"/>
      <c r="F422" s="1161"/>
      <c r="G422" s="1161"/>
      <c r="H422" s="1161"/>
      <c r="I422" s="1161"/>
      <c r="J422" s="1161"/>
      <c r="K422" s="1161"/>
      <c r="L422" s="1161"/>
      <c r="M422" s="1161"/>
      <c r="N422" s="1161"/>
      <c r="O422" s="1161"/>
      <c r="P422" s="1161"/>
      <c r="Q422" s="1161"/>
      <c r="R422" s="1161"/>
      <c r="S422" s="1161"/>
      <c r="T422" s="1161"/>
      <c r="U422" s="1161"/>
      <c r="V422" s="1161"/>
      <c r="W422" s="1161"/>
      <c r="X422" s="1161"/>
      <c r="Y422" s="1161"/>
      <c r="Z422" s="1161"/>
      <c r="AA422" s="1161"/>
    </row>
    <row r="423">
      <c r="A423" s="1161"/>
      <c r="B423" s="1161"/>
      <c r="C423" s="1161"/>
      <c r="D423" s="1161"/>
      <c r="E423" s="1161"/>
      <c r="F423" s="1161"/>
      <c r="G423" s="1161"/>
      <c r="H423" s="1161"/>
      <c r="I423" s="1161"/>
      <c r="J423" s="1161"/>
      <c r="K423" s="1161"/>
      <c r="L423" s="1161"/>
      <c r="M423" s="1161"/>
      <c r="N423" s="1161"/>
      <c r="O423" s="1161"/>
      <c r="P423" s="1161"/>
      <c r="Q423" s="1161"/>
      <c r="R423" s="1161"/>
      <c r="S423" s="1161"/>
      <c r="T423" s="1161"/>
      <c r="U423" s="1161"/>
      <c r="V423" s="1161"/>
      <c r="W423" s="1161"/>
      <c r="X423" s="1161"/>
      <c r="Y423" s="1161"/>
      <c r="Z423" s="1161"/>
      <c r="AA423" s="1161"/>
    </row>
    <row r="424">
      <c r="A424" s="1161"/>
      <c r="B424" s="1161"/>
      <c r="C424" s="1161"/>
      <c r="D424" s="1161"/>
      <c r="E424" s="1161"/>
      <c r="F424" s="1161"/>
      <c r="G424" s="1161"/>
      <c r="H424" s="1161"/>
      <c r="I424" s="1161"/>
      <c r="J424" s="1161"/>
      <c r="K424" s="1161"/>
      <c r="L424" s="1161"/>
      <c r="M424" s="1161"/>
      <c r="N424" s="1161"/>
      <c r="O424" s="1161"/>
      <c r="P424" s="1161"/>
      <c r="Q424" s="1161"/>
      <c r="R424" s="1161"/>
      <c r="S424" s="1161"/>
      <c r="T424" s="1161"/>
      <c r="U424" s="1161"/>
      <c r="V424" s="1161"/>
      <c r="W424" s="1161"/>
      <c r="X424" s="1161"/>
      <c r="Y424" s="1161"/>
      <c r="Z424" s="1161"/>
      <c r="AA424" s="1161"/>
    </row>
    <row r="425">
      <c r="A425" s="1161"/>
      <c r="B425" s="1161"/>
      <c r="C425" s="1161"/>
      <c r="D425" s="1161"/>
      <c r="E425" s="1161"/>
      <c r="F425" s="1161"/>
      <c r="G425" s="1161"/>
      <c r="H425" s="1161"/>
      <c r="I425" s="1161"/>
      <c r="J425" s="1161"/>
      <c r="K425" s="1161"/>
      <c r="L425" s="1161"/>
      <c r="M425" s="1161"/>
      <c r="N425" s="1161"/>
      <c r="O425" s="1161"/>
      <c r="P425" s="1161"/>
      <c r="Q425" s="1161"/>
      <c r="R425" s="1161"/>
      <c r="S425" s="1161"/>
      <c r="T425" s="1161"/>
      <c r="U425" s="1161"/>
      <c r="V425" s="1161"/>
      <c r="W425" s="1161"/>
      <c r="X425" s="1161"/>
      <c r="Y425" s="1161"/>
      <c r="Z425" s="1161"/>
      <c r="AA425" s="1161"/>
    </row>
    <row r="426">
      <c r="A426" s="1161"/>
      <c r="B426" s="1161"/>
      <c r="C426" s="1161"/>
      <c r="D426" s="1161"/>
      <c r="E426" s="1161"/>
      <c r="F426" s="1161"/>
      <c r="G426" s="1161"/>
      <c r="H426" s="1161"/>
      <c r="I426" s="1161"/>
      <c r="J426" s="1161"/>
      <c r="K426" s="1161"/>
      <c r="L426" s="1161"/>
      <c r="M426" s="1161"/>
      <c r="N426" s="1161"/>
      <c r="O426" s="1161"/>
      <c r="P426" s="1161"/>
      <c r="Q426" s="1161"/>
      <c r="R426" s="1161"/>
      <c r="S426" s="1161"/>
      <c r="T426" s="1161"/>
      <c r="U426" s="1161"/>
      <c r="V426" s="1161"/>
      <c r="W426" s="1161"/>
      <c r="X426" s="1161"/>
      <c r="Y426" s="1161"/>
      <c r="Z426" s="1161"/>
      <c r="AA426" s="1161"/>
    </row>
    <row r="427">
      <c r="A427" s="1161"/>
      <c r="B427" s="1161"/>
      <c r="C427" s="1161"/>
      <c r="D427" s="1161"/>
      <c r="E427" s="1161"/>
      <c r="F427" s="1161"/>
      <c r="G427" s="1161"/>
      <c r="H427" s="1161"/>
      <c r="I427" s="1161"/>
      <c r="J427" s="1161"/>
      <c r="K427" s="1161"/>
      <c r="L427" s="1161"/>
      <c r="M427" s="1161"/>
      <c r="N427" s="1161"/>
      <c r="O427" s="1161"/>
      <c r="P427" s="1161"/>
      <c r="Q427" s="1161"/>
      <c r="R427" s="1161"/>
      <c r="S427" s="1161"/>
      <c r="T427" s="1161"/>
      <c r="U427" s="1161"/>
      <c r="V427" s="1161"/>
      <c r="W427" s="1161"/>
      <c r="X427" s="1161"/>
      <c r="Y427" s="1161"/>
      <c r="Z427" s="1161"/>
      <c r="AA427" s="1161"/>
    </row>
    <row r="428">
      <c r="A428" s="1161"/>
      <c r="B428" s="1161"/>
      <c r="C428" s="1161"/>
      <c r="D428" s="1161"/>
      <c r="E428" s="1161"/>
      <c r="F428" s="1161"/>
      <c r="G428" s="1161"/>
      <c r="H428" s="1161"/>
      <c r="I428" s="1161"/>
      <c r="J428" s="1161"/>
      <c r="K428" s="1161"/>
      <c r="L428" s="1161"/>
      <c r="M428" s="1161"/>
      <c r="N428" s="1161"/>
      <c r="O428" s="1161"/>
      <c r="P428" s="1161"/>
      <c r="Q428" s="1161"/>
      <c r="R428" s="1161"/>
      <c r="S428" s="1161"/>
      <c r="T428" s="1161"/>
      <c r="U428" s="1161"/>
      <c r="V428" s="1161"/>
      <c r="W428" s="1161"/>
      <c r="X428" s="1161"/>
      <c r="Y428" s="1161"/>
      <c r="Z428" s="1161"/>
      <c r="AA428" s="1161"/>
    </row>
    <row r="429">
      <c r="A429" s="1161"/>
      <c r="B429" s="1161"/>
      <c r="C429" s="1161"/>
      <c r="D429" s="1161"/>
      <c r="E429" s="1161"/>
      <c r="F429" s="1161"/>
      <c r="G429" s="1161"/>
      <c r="H429" s="1161"/>
      <c r="I429" s="1161"/>
      <c r="J429" s="1161"/>
      <c r="K429" s="1161"/>
      <c r="L429" s="1161"/>
      <c r="M429" s="1161"/>
      <c r="N429" s="1161"/>
      <c r="O429" s="1161"/>
      <c r="P429" s="1161"/>
      <c r="Q429" s="1161"/>
      <c r="R429" s="1161"/>
      <c r="S429" s="1161"/>
      <c r="T429" s="1161"/>
      <c r="U429" s="1161"/>
      <c r="V429" s="1161"/>
      <c r="W429" s="1161"/>
      <c r="X429" s="1161"/>
      <c r="Y429" s="1161"/>
      <c r="Z429" s="1161"/>
      <c r="AA429" s="1161"/>
    </row>
    <row r="430">
      <c r="A430" s="1161"/>
      <c r="B430" s="1161"/>
      <c r="C430" s="1161"/>
      <c r="D430" s="1161"/>
      <c r="E430" s="1161"/>
      <c r="F430" s="1161"/>
      <c r="G430" s="1161"/>
      <c r="H430" s="1161"/>
      <c r="I430" s="1161"/>
      <c r="J430" s="1161"/>
      <c r="K430" s="1161"/>
      <c r="L430" s="1161"/>
      <c r="M430" s="1161"/>
      <c r="N430" s="1161"/>
      <c r="O430" s="1161"/>
      <c r="P430" s="1161"/>
      <c r="Q430" s="1161"/>
      <c r="R430" s="1161"/>
      <c r="S430" s="1161"/>
      <c r="T430" s="1161"/>
      <c r="U430" s="1161"/>
      <c r="V430" s="1161"/>
      <c r="W430" s="1161"/>
      <c r="X430" s="1161"/>
      <c r="Y430" s="1161"/>
      <c r="Z430" s="1161"/>
      <c r="AA430" s="1161"/>
    </row>
    <row r="431">
      <c r="A431" s="1161"/>
      <c r="B431" s="1161"/>
      <c r="C431" s="1161"/>
      <c r="D431" s="1161"/>
      <c r="E431" s="1161"/>
      <c r="F431" s="1161"/>
      <c r="G431" s="1161"/>
      <c r="H431" s="1161"/>
      <c r="I431" s="1161"/>
      <c r="J431" s="1161"/>
      <c r="K431" s="1161"/>
      <c r="L431" s="1161"/>
      <c r="M431" s="1161"/>
      <c r="N431" s="1161"/>
      <c r="O431" s="1161"/>
      <c r="P431" s="1161"/>
      <c r="Q431" s="1161"/>
      <c r="R431" s="1161"/>
      <c r="S431" s="1161"/>
      <c r="T431" s="1161"/>
      <c r="U431" s="1161"/>
      <c r="V431" s="1161"/>
      <c r="W431" s="1161"/>
      <c r="X431" s="1161"/>
      <c r="Y431" s="1161"/>
      <c r="Z431" s="1161"/>
      <c r="AA431" s="1161"/>
    </row>
    <row r="432">
      <c r="A432" s="1161"/>
      <c r="B432" s="1161"/>
      <c r="C432" s="1161"/>
      <c r="D432" s="1161"/>
      <c r="E432" s="1161"/>
      <c r="F432" s="1161"/>
      <c r="G432" s="1161"/>
      <c r="H432" s="1161"/>
      <c r="I432" s="1161"/>
      <c r="J432" s="1161"/>
      <c r="K432" s="1161"/>
      <c r="L432" s="1161"/>
      <c r="M432" s="1161"/>
      <c r="N432" s="1161"/>
      <c r="O432" s="1161"/>
      <c r="P432" s="1161"/>
      <c r="Q432" s="1161"/>
      <c r="R432" s="1161"/>
      <c r="S432" s="1161"/>
      <c r="T432" s="1161"/>
      <c r="U432" s="1161"/>
      <c r="V432" s="1161"/>
      <c r="W432" s="1161"/>
      <c r="X432" s="1161"/>
      <c r="Y432" s="1161"/>
      <c r="Z432" s="1161"/>
      <c r="AA432" s="1161"/>
    </row>
    <row r="433">
      <c r="A433" s="1161"/>
      <c r="B433" s="1161"/>
      <c r="C433" s="1161"/>
      <c r="D433" s="1161"/>
      <c r="E433" s="1161"/>
      <c r="F433" s="1161"/>
      <c r="G433" s="1161"/>
      <c r="H433" s="1161"/>
      <c r="I433" s="1161"/>
      <c r="J433" s="1161"/>
      <c r="K433" s="1161"/>
      <c r="L433" s="1161"/>
      <c r="M433" s="1161"/>
      <c r="N433" s="1161"/>
      <c r="O433" s="1161"/>
      <c r="P433" s="1161"/>
      <c r="Q433" s="1161"/>
      <c r="R433" s="1161"/>
      <c r="S433" s="1161"/>
      <c r="T433" s="1161"/>
      <c r="U433" s="1161"/>
      <c r="V433" s="1161"/>
      <c r="W433" s="1161"/>
      <c r="X433" s="1161"/>
      <c r="Y433" s="1161"/>
      <c r="Z433" s="1161"/>
      <c r="AA433" s="1161"/>
    </row>
    <row r="434">
      <c r="A434" s="1161"/>
      <c r="B434" s="1161"/>
      <c r="C434" s="1161"/>
      <c r="D434" s="1161"/>
      <c r="E434" s="1161"/>
      <c r="F434" s="1161"/>
      <c r="G434" s="1161"/>
      <c r="H434" s="1161"/>
      <c r="I434" s="1161"/>
      <c r="J434" s="1161"/>
      <c r="K434" s="1161"/>
      <c r="L434" s="1161"/>
      <c r="M434" s="1161"/>
      <c r="N434" s="1161"/>
      <c r="O434" s="1161"/>
      <c r="P434" s="1161"/>
      <c r="Q434" s="1161"/>
      <c r="R434" s="1161"/>
      <c r="S434" s="1161"/>
      <c r="T434" s="1161"/>
      <c r="U434" s="1161"/>
      <c r="V434" s="1161"/>
      <c r="W434" s="1161"/>
      <c r="X434" s="1161"/>
      <c r="Y434" s="1161"/>
      <c r="Z434" s="1161"/>
      <c r="AA434" s="1161"/>
    </row>
    <row r="435">
      <c r="A435" s="1161"/>
      <c r="B435" s="1161"/>
      <c r="C435" s="1161"/>
      <c r="D435" s="1161"/>
      <c r="E435" s="1161"/>
      <c r="F435" s="1161"/>
      <c r="G435" s="1161"/>
      <c r="H435" s="1161"/>
      <c r="I435" s="1161"/>
      <c r="J435" s="1161"/>
      <c r="K435" s="1161"/>
      <c r="L435" s="1161"/>
      <c r="M435" s="1161"/>
      <c r="N435" s="1161"/>
      <c r="O435" s="1161"/>
      <c r="P435" s="1161"/>
      <c r="Q435" s="1161"/>
      <c r="R435" s="1161"/>
      <c r="S435" s="1161"/>
      <c r="T435" s="1161"/>
      <c r="U435" s="1161"/>
      <c r="V435" s="1161"/>
      <c r="W435" s="1161"/>
      <c r="X435" s="1161"/>
      <c r="Y435" s="1161"/>
      <c r="Z435" s="1161"/>
      <c r="AA435" s="1161"/>
    </row>
    <row r="436">
      <c r="A436" s="1161"/>
      <c r="B436" s="1161"/>
      <c r="C436" s="1161"/>
      <c r="D436" s="1161"/>
      <c r="E436" s="1161"/>
      <c r="F436" s="1161"/>
      <c r="G436" s="1161"/>
      <c r="H436" s="1161"/>
      <c r="I436" s="1161"/>
      <c r="J436" s="1161"/>
      <c r="K436" s="1161"/>
      <c r="L436" s="1161"/>
      <c r="M436" s="1161"/>
      <c r="N436" s="1161"/>
      <c r="O436" s="1161"/>
      <c r="P436" s="1161"/>
      <c r="Q436" s="1161"/>
      <c r="R436" s="1161"/>
      <c r="S436" s="1161"/>
      <c r="T436" s="1161"/>
      <c r="U436" s="1161"/>
      <c r="V436" s="1161"/>
      <c r="W436" s="1161"/>
      <c r="X436" s="1161"/>
      <c r="Y436" s="1161"/>
      <c r="Z436" s="1161"/>
      <c r="AA436" s="1161"/>
    </row>
    <row r="437">
      <c r="A437" s="1161"/>
      <c r="B437" s="1161"/>
      <c r="C437" s="1161"/>
      <c r="D437" s="1161"/>
      <c r="E437" s="1161"/>
      <c r="F437" s="1161"/>
      <c r="G437" s="1161"/>
      <c r="H437" s="1161"/>
      <c r="I437" s="1161"/>
      <c r="J437" s="1161"/>
      <c r="K437" s="1161"/>
      <c r="L437" s="1161"/>
      <c r="M437" s="1161"/>
      <c r="N437" s="1161"/>
      <c r="O437" s="1161"/>
      <c r="P437" s="1161"/>
      <c r="Q437" s="1161"/>
      <c r="R437" s="1161"/>
      <c r="S437" s="1161"/>
      <c r="T437" s="1161"/>
      <c r="U437" s="1161"/>
      <c r="V437" s="1161"/>
      <c r="W437" s="1161"/>
      <c r="X437" s="1161"/>
      <c r="Y437" s="1161"/>
      <c r="Z437" s="1161"/>
      <c r="AA437" s="1161"/>
    </row>
    <row r="438">
      <c r="A438" s="1161"/>
      <c r="B438" s="1161"/>
      <c r="C438" s="1161"/>
      <c r="D438" s="1161"/>
      <c r="E438" s="1161"/>
      <c r="F438" s="1161"/>
      <c r="G438" s="1161"/>
      <c r="H438" s="1161"/>
      <c r="I438" s="1161"/>
      <c r="J438" s="1161"/>
      <c r="K438" s="1161"/>
      <c r="L438" s="1161"/>
      <c r="M438" s="1161"/>
      <c r="N438" s="1161"/>
      <c r="O438" s="1161"/>
      <c r="P438" s="1161"/>
      <c r="Q438" s="1161"/>
      <c r="R438" s="1161"/>
      <c r="S438" s="1161"/>
      <c r="T438" s="1161"/>
      <c r="U438" s="1161"/>
      <c r="V438" s="1161"/>
      <c r="W438" s="1161"/>
      <c r="X438" s="1161"/>
      <c r="Y438" s="1161"/>
      <c r="Z438" s="1161"/>
      <c r="AA438" s="1161"/>
    </row>
    <row r="439">
      <c r="A439" s="1161"/>
      <c r="B439" s="1161"/>
      <c r="C439" s="1161"/>
      <c r="D439" s="1161"/>
      <c r="E439" s="1161"/>
      <c r="F439" s="1161"/>
      <c r="G439" s="1161"/>
      <c r="H439" s="1161"/>
      <c r="I439" s="1161"/>
      <c r="J439" s="1161"/>
      <c r="K439" s="1161"/>
      <c r="L439" s="1161"/>
      <c r="M439" s="1161"/>
      <c r="N439" s="1161"/>
      <c r="O439" s="1161"/>
      <c r="P439" s="1161"/>
      <c r="Q439" s="1161"/>
      <c r="R439" s="1161"/>
      <c r="S439" s="1161"/>
      <c r="T439" s="1161"/>
      <c r="U439" s="1161"/>
      <c r="V439" s="1161"/>
      <c r="W439" s="1161"/>
      <c r="X439" s="1161"/>
      <c r="Y439" s="1161"/>
      <c r="Z439" s="1161"/>
      <c r="AA439" s="1161"/>
    </row>
    <row r="440">
      <c r="A440" s="1161"/>
      <c r="B440" s="1161"/>
      <c r="C440" s="1161"/>
      <c r="D440" s="1161"/>
      <c r="E440" s="1161"/>
      <c r="F440" s="1161"/>
      <c r="G440" s="1161"/>
      <c r="H440" s="1161"/>
      <c r="I440" s="1161"/>
      <c r="J440" s="1161"/>
      <c r="K440" s="1161"/>
      <c r="L440" s="1161"/>
      <c r="M440" s="1161"/>
      <c r="N440" s="1161"/>
      <c r="O440" s="1161"/>
      <c r="P440" s="1161"/>
      <c r="Q440" s="1161"/>
      <c r="R440" s="1161"/>
      <c r="S440" s="1161"/>
      <c r="T440" s="1161"/>
      <c r="U440" s="1161"/>
      <c r="V440" s="1161"/>
      <c r="W440" s="1161"/>
      <c r="X440" s="1161"/>
      <c r="Y440" s="1161"/>
      <c r="Z440" s="1161"/>
      <c r="AA440" s="1161"/>
    </row>
    <row r="441">
      <c r="A441" s="1161"/>
      <c r="B441" s="1161"/>
      <c r="C441" s="1161"/>
      <c r="D441" s="1161"/>
      <c r="E441" s="1161"/>
      <c r="F441" s="1161"/>
      <c r="G441" s="1161"/>
      <c r="H441" s="1161"/>
      <c r="I441" s="1161"/>
      <c r="J441" s="1161"/>
      <c r="K441" s="1161"/>
      <c r="L441" s="1161"/>
      <c r="M441" s="1161"/>
      <c r="N441" s="1161"/>
      <c r="O441" s="1161"/>
      <c r="P441" s="1161"/>
      <c r="Q441" s="1161"/>
      <c r="R441" s="1161"/>
      <c r="S441" s="1161"/>
      <c r="T441" s="1161"/>
      <c r="U441" s="1161"/>
      <c r="V441" s="1161"/>
      <c r="W441" s="1161"/>
      <c r="X441" s="1161"/>
      <c r="Y441" s="1161"/>
      <c r="Z441" s="1161"/>
      <c r="AA441" s="1161"/>
    </row>
    <row r="442">
      <c r="A442" s="1161"/>
      <c r="B442" s="1161"/>
      <c r="C442" s="1161"/>
      <c r="D442" s="1161"/>
      <c r="E442" s="1161"/>
      <c r="F442" s="1161"/>
      <c r="G442" s="1161"/>
      <c r="H442" s="1161"/>
      <c r="I442" s="1161"/>
      <c r="J442" s="1161"/>
      <c r="K442" s="1161"/>
      <c r="L442" s="1161"/>
      <c r="M442" s="1161"/>
      <c r="N442" s="1161"/>
      <c r="O442" s="1161"/>
      <c r="P442" s="1161"/>
      <c r="Q442" s="1161"/>
      <c r="R442" s="1161"/>
      <c r="S442" s="1161"/>
      <c r="T442" s="1161"/>
      <c r="U442" s="1161"/>
      <c r="V442" s="1161"/>
      <c r="W442" s="1161"/>
      <c r="X442" s="1161"/>
      <c r="Y442" s="1161"/>
      <c r="Z442" s="1161"/>
      <c r="AA442" s="1161"/>
    </row>
    <row r="443">
      <c r="A443" s="1161"/>
      <c r="B443" s="1161"/>
      <c r="C443" s="1161"/>
      <c r="D443" s="1161"/>
      <c r="E443" s="1161"/>
      <c r="F443" s="1161"/>
      <c r="G443" s="1161"/>
      <c r="H443" s="1161"/>
      <c r="I443" s="1161"/>
      <c r="J443" s="1161"/>
      <c r="K443" s="1161"/>
      <c r="L443" s="1161"/>
      <c r="M443" s="1161"/>
      <c r="N443" s="1161"/>
      <c r="O443" s="1161"/>
      <c r="P443" s="1161"/>
      <c r="Q443" s="1161"/>
      <c r="R443" s="1161"/>
      <c r="S443" s="1161"/>
      <c r="T443" s="1161"/>
      <c r="U443" s="1161"/>
      <c r="V443" s="1161"/>
      <c r="W443" s="1161"/>
      <c r="X443" s="1161"/>
      <c r="Y443" s="1161"/>
      <c r="Z443" s="1161"/>
      <c r="AA443" s="1161"/>
    </row>
    <row r="444">
      <c r="A444" s="1161"/>
      <c r="B444" s="1161"/>
      <c r="C444" s="1161"/>
      <c r="D444" s="1161"/>
      <c r="E444" s="1161"/>
      <c r="F444" s="1161"/>
      <c r="G444" s="1161"/>
      <c r="H444" s="1161"/>
      <c r="I444" s="1161"/>
      <c r="J444" s="1161"/>
      <c r="K444" s="1161"/>
      <c r="L444" s="1161"/>
      <c r="M444" s="1161"/>
      <c r="N444" s="1161"/>
      <c r="O444" s="1161"/>
      <c r="P444" s="1161"/>
      <c r="Q444" s="1161"/>
      <c r="R444" s="1161"/>
      <c r="S444" s="1161"/>
      <c r="T444" s="1161"/>
      <c r="U444" s="1161"/>
      <c r="V444" s="1161"/>
      <c r="W444" s="1161"/>
      <c r="X444" s="1161"/>
      <c r="Y444" s="1161"/>
      <c r="Z444" s="1161"/>
      <c r="AA444" s="1161"/>
    </row>
    <row r="445">
      <c r="A445" s="1161"/>
      <c r="B445" s="1161"/>
      <c r="C445" s="1161"/>
      <c r="D445" s="1161"/>
      <c r="E445" s="1161"/>
      <c r="F445" s="1161"/>
      <c r="G445" s="1161"/>
      <c r="H445" s="1161"/>
      <c r="I445" s="1161"/>
      <c r="J445" s="1161"/>
      <c r="K445" s="1161"/>
      <c r="L445" s="1161"/>
      <c r="M445" s="1161"/>
      <c r="N445" s="1161"/>
      <c r="O445" s="1161"/>
      <c r="P445" s="1161"/>
      <c r="Q445" s="1161"/>
      <c r="R445" s="1161"/>
      <c r="S445" s="1161"/>
      <c r="T445" s="1161"/>
      <c r="U445" s="1161"/>
      <c r="V445" s="1161"/>
      <c r="W445" s="1161"/>
      <c r="X445" s="1161"/>
      <c r="Y445" s="1161"/>
      <c r="Z445" s="1161"/>
      <c r="AA445" s="1161"/>
    </row>
    <row r="446">
      <c r="A446" s="1161"/>
      <c r="B446" s="1161"/>
      <c r="C446" s="1161"/>
      <c r="D446" s="1161"/>
      <c r="E446" s="1161"/>
      <c r="F446" s="1161"/>
      <c r="G446" s="1161"/>
      <c r="H446" s="1161"/>
      <c r="I446" s="1161"/>
      <c r="J446" s="1161"/>
      <c r="K446" s="1161"/>
      <c r="L446" s="1161"/>
      <c r="M446" s="1161"/>
      <c r="N446" s="1161"/>
      <c r="O446" s="1161"/>
      <c r="P446" s="1161"/>
      <c r="Q446" s="1161"/>
      <c r="R446" s="1161"/>
      <c r="S446" s="1161"/>
      <c r="T446" s="1161"/>
      <c r="U446" s="1161"/>
      <c r="V446" s="1161"/>
      <c r="W446" s="1161"/>
      <c r="X446" s="1161"/>
      <c r="Y446" s="1161"/>
      <c r="Z446" s="1161"/>
      <c r="AA446" s="1161"/>
    </row>
    <row r="447">
      <c r="A447" s="1161"/>
      <c r="B447" s="1161"/>
      <c r="C447" s="1161"/>
      <c r="D447" s="1161"/>
      <c r="E447" s="1161"/>
      <c r="F447" s="1161"/>
      <c r="G447" s="1161"/>
      <c r="H447" s="1161"/>
      <c r="I447" s="1161"/>
      <c r="J447" s="1161"/>
      <c r="K447" s="1161"/>
      <c r="L447" s="1161"/>
      <c r="M447" s="1161"/>
      <c r="N447" s="1161"/>
      <c r="O447" s="1161"/>
      <c r="P447" s="1161"/>
      <c r="Q447" s="1161"/>
      <c r="R447" s="1161"/>
      <c r="S447" s="1161"/>
      <c r="T447" s="1161"/>
      <c r="U447" s="1161"/>
      <c r="V447" s="1161"/>
      <c r="W447" s="1161"/>
      <c r="X447" s="1161"/>
      <c r="Y447" s="1161"/>
      <c r="Z447" s="1161"/>
      <c r="AA447" s="1161"/>
    </row>
    <row r="448">
      <c r="A448" s="1161"/>
      <c r="B448" s="1161"/>
      <c r="C448" s="1161"/>
      <c r="D448" s="1161"/>
      <c r="E448" s="1161"/>
      <c r="F448" s="1161"/>
      <c r="G448" s="1161"/>
      <c r="H448" s="1161"/>
      <c r="I448" s="1161"/>
      <c r="J448" s="1161"/>
      <c r="K448" s="1161"/>
      <c r="L448" s="1161"/>
      <c r="M448" s="1161"/>
      <c r="N448" s="1161"/>
      <c r="O448" s="1161"/>
      <c r="P448" s="1161"/>
      <c r="Q448" s="1161"/>
      <c r="R448" s="1161"/>
      <c r="S448" s="1161"/>
      <c r="T448" s="1161"/>
      <c r="U448" s="1161"/>
      <c r="V448" s="1161"/>
      <c r="W448" s="1161"/>
      <c r="X448" s="1161"/>
      <c r="Y448" s="1161"/>
      <c r="Z448" s="1161"/>
      <c r="AA448" s="1161"/>
    </row>
    <row r="449">
      <c r="A449" s="1161"/>
      <c r="B449" s="1161"/>
      <c r="C449" s="1161"/>
      <c r="D449" s="1161"/>
      <c r="E449" s="1161"/>
      <c r="F449" s="1161"/>
      <c r="G449" s="1161"/>
      <c r="H449" s="1161"/>
      <c r="I449" s="1161"/>
      <c r="J449" s="1161"/>
      <c r="K449" s="1161"/>
      <c r="L449" s="1161"/>
      <c r="M449" s="1161"/>
      <c r="N449" s="1161"/>
      <c r="O449" s="1161"/>
      <c r="P449" s="1161"/>
      <c r="Q449" s="1161"/>
      <c r="R449" s="1161"/>
      <c r="S449" s="1161"/>
      <c r="T449" s="1161"/>
      <c r="U449" s="1161"/>
      <c r="V449" s="1161"/>
      <c r="W449" s="1161"/>
      <c r="X449" s="1161"/>
      <c r="Y449" s="1161"/>
      <c r="Z449" s="1161"/>
      <c r="AA449" s="1161"/>
    </row>
    <row r="450">
      <c r="A450" s="1161"/>
      <c r="B450" s="1161"/>
      <c r="C450" s="1161"/>
      <c r="D450" s="1161"/>
      <c r="E450" s="1161"/>
      <c r="F450" s="1161"/>
      <c r="G450" s="1161"/>
      <c r="H450" s="1161"/>
      <c r="I450" s="1161"/>
      <c r="J450" s="1161"/>
      <c r="K450" s="1161"/>
      <c r="L450" s="1161"/>
      <c r="M450" s="1161"/>
      <c r="N450" s="1161"/>
      <c r="O450" s="1161"/>
      <c r="P450" s="1161"/>
      <c r="Q450" s="1161"/>
      <c r="R450" s="1161"/>
      <c r="S450" s="1161"/>
      <c r="T450" s="1161"/>
      <c r="U450" s="1161"/>
      <c r="V450" s="1161"/>
      <c r="W450" s="1161"/>
      <c r="X450" s="1161"/>
      <c r="Y450" s="1161"/>
      <c r="Z450" s="1161"/>
      <c r="AA450" s="1161"/>
    </row>
    <row r="451">
      <c r="A451" s="1161"/>
      <c r="B451" s="1161"/>
      <c r="C451" s="1161"/>
      <c r="D451" s="1161"/>
      <c r="E451" s="1161"/>
      <c r="F451" s="1161"/>
      <c r="G451" s="1161"/>
      <c r="H451" s="1161"/>
      <c r="I451" s="1161"/>
      <c r="J451" s="1161"/>
      <c r="K451" s="1161"/>
      <c r="L451" s="1161"/>
      <c r="M451" s="1161"/>
      <c r="N451" s="1161"/>
      <c r="O451" s="1161"/>
      <c r="P451" s="1161"/>
      <c r="Q451" s="1161"/>
      <c r="R451" s="1161"/>
      <c r="S451" s="1161"/>
      <c r="T451" s="1161"/>
      <c r="U451" s="1161"/>
      <c r="V451" s="1161"/>
      <c r="W451" s="1161"/>
      <c r="X451" s="1161"/>
      <c r="Y451" s="1161"/>
      <c r="Z451" s="1161"/>
      <c r="AA451" s="1161"/>
    </row>
    <row r="452">
      <c r="A452" s="1161"/>
      <c r="B452" s="1161"/>
      <c r="C452" s="1161"/>
      <c r="D452" s="1161"/>
      <c r="E452" s="1161"/>
      <c r="F452" s="1161"/>
      <c r="G452" s="1161"/>
      <c r="H452" s="1161"/>
      <c r="I452" s="1161"/>
      <c r="J452" s="1161"/>
      <c r="K452" s="1161"/>
      <c r="L452" s="1161"/>
      <c r="M452" s="1161"/>
      <c r="N452" s="1161"/>
      <c r="O452" s="1161"/>
      <c r="P452" s="1161"/>
      <c r="Q452" s="1161"/>
      <c r="R452" s="1161"/>
      <c r="S452" s="1161"/>
      <c r="T452" s="1161"/>
      <c r="U452" s="1161"/>
      <c r="V452" s="1161"/>
      <c r="W452" s="1161"/>
      <c r="X452" s="1161"/>
      <c r="Y452" s="1161"/>
      <c r="Z452" s="1161"/>
      <c r="AA452" s="1161"/>
    </row>
    <row r="453">
      <c r="A453" s="1161"/>
      <c r="B453" s="1161"/>
      <c r="C453" s="1161"/>
      <c r="D453" s="1161"/>
      <c r="E453" s="1161"/>
      <c r="F453" s="1161"/>
      <c r="G453" s="1161"/>
      <c r="H453" s="1161"/>
      <c r="I453" s="1161"/>
      <c r="J453" s="1161"/>
      <c r="K453" s="1161"/>
      <c r="L453" s="1161"/>
      <c r="M453" s="1161"/>
      <c r="N453" s="1161"/>
      <c r="O453" s="1161"/>
      <c r="P453" s="1161"/>
      <c r="Q453" s="1161"/>
      <c r="R453" s="1161"/>
      <c r="S453" s="1161"/>
      <c r="T453" s="1161"/>
      <c r="U453" s="1161"/>
      <c r="V453" s="1161"/>
      <c r="W453" s="1161"/>
      <c r="X453" s="1161"/>
      <c r="Y453" s="1161"/>
      <c r="Z453" s="1161"/>
      <c r="AA453" s="1161"/>
    </row>
    <row r="454">
      <c r="A454" s="1161"/>
      <c r="B454" s="1161"/>
      <c r="C454" s="1161"/>
      <c r="D454" s="1161"/>
      <c r="E454" s="1161"/>
      <c r="F454" s="1161"/>
      <c r="G454" s="1161"/>
      <c r="H454" s="1161"/>
      <c r="I454" s="1161"/>
      <c r="J454" s="1161"/>
      <c r="K454" s="1161"/>
      <c r="L454" s="1161"/>
      <c r="M454" s="1161"/>
      <c r="N454" s="1161"/>
      <c r="O454" s="1161"/>
      <c r="P454" s="1161"/>
      <c r="Q454" s="1161"/>
      <c r="R454" s="1161"/>
      <c r="S454" s="1161"/>
      <c r="T454" s="1161"/>
      <c r="U454" s="1161"/>
      <c r="V454" s="1161"/>
      <c r="W454" s="1161"/>
      <c r="X454" s="1161"/>
      <c r="Y454" s="1161"/>
      <c r="Z454" s="1161"/>
      <c r="AA454" s="1161"/>
    </row>
    <row r="455">
      <c r="A455" s="1161"/>
      <c r="B455" s="1161"/>
      <c r="C455" s="1161"/>
      <c r="D455" s="1161"/>
      <c r="E455" s="1161"/>
      <c r="F455" s="1161"/>
      <c r="G455" s="1161"/>
      <c r="H455" s="1161"/>
      <c r="I455" s="1161"/>
      <c r="J455" s="1161"/>
      <c r="K455" s="1161"/>
      <c r="L455" s="1161"/>
      <c r="M455" s="1161"/>
      <c r="N455" s="1161"/>
      <c r="O455" s="1161"/>
      <c r="P455" s="1161"/>
      <c r="Q455" s="1161"/>
      <c r="R455" s="1161"/>
      <c r="S455" s="1161"/>
      <c r="T455" s="1161"/>
      <c r="U455" s="1161"/>
      <c r="V455" s="1161"/>
      <c r="W455" s="1161"/>
      <c r="X455" s="1161"/>
      <c r="Y455" s="1161"/>
      <c r="Z455" s="1161"/>
      <c r="AA455" s="1161"/>
    </row>
    <row r="456">
      <c r="A456" s="1161"/>
      <c r="B456" s="1161"/>
      <c r="C456" s="1161"/>
      <c r="D456" s="1161"/>
      <c r="E456" s="1161"/>
      <c r="F456" s="1161"/>
      <c r="G456" s="1161"/>
      <c r="H456" s="1161"/>
      <c r="I456" s="1161"/>
      <c r="J456" s="1161"/>
      <c r="K456" s="1161"/>
      <c r="L456" s="1161"/>
      <c r="M456" s="1161"/>
      <c r="N456" s="1161"/>
      <c r="O456" s="1161"/>
      <c r="P456" s="1161"/>
      <c r="Q456" s="1161"/>
      <c r="R456" s="1161"/>
      <c r="S456" s="1161"/>
      <c r="T456" s="1161"/>
      <c r="U456" s="1161"/>
      <c r="V456" s="1161"/>
      <c r="W456" s="1161"/>
      <c r="X456" s="1161"/>
      <c r="Y456" s="1161"/>
      <c r="Z456" s="1161"/>
      <c r="AA456" s="1161"/>
    </row>
    <row r="457">
      <c r="A457" s="1161"/>
      <c r="B457" s="1161"/>
      <c r="C457" s="1161"/>
      <c r="D457" s="1161"/>
      <c r="E457" s="1161"/>
      <c r="F457" s="1161"/>
      <c r="G457" s="1161"/>
      <c r="H457" s="1161"/>
      <c r="I457" s="1161"/>
      <c r="J457" s="1161"/>
      <c r="K457" s="1161"/>
      <c r="L457" s="1161"/>
      <c r="M457" s="1161"/>
      <c r="N457" s="1161"/>
      <c r="O457" s="1161"/>
      <c r="P457" s="1161"/>
      <c r="Q457" s="1161"/>
      <c r="R457" s="1161"/>
      <c r="S457" s="1161"/>
      <c r="T457" s="1161"/>
      <c r="U457" s="1161"/>
      <c r="V457" s="1161"/>
      <c r="W457" s="1161"/>
      <c r="X457" s="1161"/>
      <c r="Y457" s="1161"/>
      <c r="Z457" s="1161"/>
      <c r="AA457" s="1161"/>
    </row>
    <row r="458">
      <c r="A458" s="1161"/>
      <c r="B458" s="1161"/>
      <c r="C458" s="1161"/>
      <c r="D458" s="1161"/>
      <c r="E458" s="1161"/>
      <c r="F458" s="1161"/>
      <c r="G458" s="1161"/>
      <c r="H458" s="1161"/>
      <c r="I458" s="1161"/>
      <c r="J458" s="1161"/>
      <c r="K458" s="1161"/>
      <c r="L458" s="1161"/>
      <c r="M458" s="1161"/>
      <c r="N458" s="1161"/>
      <c r="O458" s="1161"/>
      <c r="P458" s="1161"/>
      <c r="Q458" s="1161"/>
      <c r="R458" s="1161"/>
      <c r="S458" s="1161"/>
      <c r="T458" s="1161"/>
      <c r="U458" s="1161"/>
      <c r="V458" s="1161"/>
      <c r="W458" s="1161"/>
      <c r="X458" s="1161"/>
      <c r="Y458" s="1161"/>
      <c r="Z458" s="1161"/>
      <c r="AA458" s="1161"/>
    </row>
    <row r="459">
      <c r="A459" s="1161"/>
      <c r="B459" s="1161"/>
      <c r="C459" s="1161"/>
      <c r="D459" s="1161"/>
      <c r="E459" s="1161"/>
      <c r="F459" s="1161"/>
      <c r="G459" s="1161"/>
      <c r="H459" s="1161"/>
      <c r="I459" s="1161"/>
      <c r="J459" s="1161"/>
      <c r="K459" s="1161"/>
      <c r="L459" s="1161"/>
      <c r="M459" s="1161"/>
      <c r="N459" s="1161"/>
      <c r="O459" s="1161"/>
      <c r="P459" s="1161"/>
      <c r="Q459" s="1161"/>
      <c r="R459" s="1161"/>
      <c r="S459" s="1161"/>
      <c r="T459" s="1161"/>
      <c r="U459" s="1161"/>
      <c r="V459" s="1161"/>
      <c r="W459" s="1161"/>
      <c r="X459" s="1161"/>
      <c r="Y459" s="1161"/>
      <c r="Z459" s="1161"/>
      <c r="AA459" s="1161"/>
    </row>
    <row r="460">
      <c r="A460" s="1161"/>
      <c r="B460" s="1161"/>
      <c r="C460" s="1161"/>
      <c r="D460" s="1161"/>
      <c r="E460" s="1161"/>
      <c r="F460" s="1161"/>
      <c r="G460" s="1161"/>
      <c r="H460" s="1161"/>
      <c r="I460" s="1161"/>
      <c r="J460" s="1161"/>
      <c r="K460" s="1161"/>
      <c r="L460" s="1161"/>
      <c r="M460" s="1161"/>
      <c r="N460" s="1161"/>
      <c r="O460" s="1161"/>
      <c r="P460" s="1161"/>
      <c r="Q460" s="1161"/>
      <c r="R460" s="1161"/>
      <c r="S460" s="1161"/>
      <c r="T460" s="1161"/>
      <c r="U460" s="1161"/>
      <c r="V460" s="1161"/>
      <c r="W460" s="1161"/>
      <c r="X460" s="1161"/>
      <c r="Y460" s="1161"/>
      <c r="Z460" s="1161"/>
      <c r="AA460" s="1161"/>
    </row>
    <row r="461">
      <c r="A461" s="1161"/>
      <c r="B461" s="1161"/>
      <c r="C461" s="1161"/>
      <c r="D461" s="1161"/>
      <c r="E461" s="1161"/>
      <c r="F461" s="1161"/>
      <c r="G461" s="1161"/>
      <c r="H461" s="1161"/>
      <c r="I461" s="1161"/>
      <c r="J461" s="1161"/>
      <c r="K461" s="1161"/>
      <c r="L461" s="1161"/>
      <c r="M461" s="1161"/>
      <c r="N461" s="1161"/>
      <c r="O461" s="1161"/>
      <c r="P461" s="1161"/>
      <c r="Q461" s="1161"/>
      <c r="R461" s="1161"/>
      <c r="S461" s="1161"/>
      <c r="T461" s="1161"/>
      <c r="U461" s="1161"/>
      <c r="V461" s="1161"/>
      <c r="W461" s="1161"/>
      <c r="X461" s="1161"/>
      <c r="Y461" s="1161"/>
      <c r="Z461" s="1161"/>
      <c r="AA461" s="1161"/>
    </row>
    <row r="462">
      <c r="A462" s="1161"/>
      <c r="B462" s="1161"/>
      <c r="C462" s="1161"/>
      <c r="D462" s="1161"/>
      <c r="E462" s="1161"/>
      <c r="F462" s="1161"/>
      <c r="G462" s="1161"/>
      <c r="H462" s="1161"/>
      <c r="I462" s="1161"/>
      <c r="J462" s="1161"/>
      <c r="K462" s="1161"/>
      <c r="L462" s="1161"/>
      <c r="M462" s="1161"/>
      <c r="N462" s="1161"/>
      <c r="O462" s="1161"/>
      <c r="P462" s="1161"/>
      <c r="Q462" s="1161"/>
      <c r="R462" s="1161"/>
      <c r="S462" s="1161"/>
      <c r="T462" s="1161"/>
      <c r="U462" s="1161"/>
      <c r="V462" s="1161"/>
      <c r="W462" s="1161"/>
      <c r="X462" s="1161"/>
      <c r="Y462" s="1161"/>
      <c r="Z462" s="1161"/>
      <c r="AA462" s="1161"/>
    </row>
    <row r="463">
      <c r="A463" s="1161"/>
      <c r="B463" s="1161"/>
      <c r="C463" s="1161"/>
      <c r="D463" s="1161"/>
      <c r="E463" s="1161"/>
      <c r="F463" s="1161"/>
      <c r="G463" s="1161"/>
      <c r="H463" s="1161"/>
      <c r="I463" s="1161"/>
      <c r="J463" s="1161"/>
      <c r="K463" s="1161"/>
      <c r="L463" s="1161"/>
      <c r="M463" s="1161"/>
      <c r="N463" s="1161"/>
      <c r="O463" s="1161"/>
      <c r="P463" s="1161"/>
      <c r="Q463" s="1161"/>
      <c r="R463" s="1161"/>
      <c r="S463" s="1161"/>
      <c r="T463" s="1161"/>
      <c r="U463" s="1161"/>
      <c r="V463" s="1161"/>
      <c r="W463" s="1161"/>
      <c r="X463" s="1161"/>
      <c r="Y463" s="1161"/>
      <c r="Z463" s="1161"/>
      <c r="AA463" s="1161"/>
    </row>
    <row r="464">
      <c r="A464" s="1161"/>
      <c r="B464" s="1161"/>
      <c r="C464" s="1161"/>
      <c r="D464" s="1161"/>
      <c r="E464" s="1161"/>
      <c r="F464" s="1161"/>
      <c r="G464" s="1161"/>
      <c r="H464" s="1161"/>
      <c r="I464" s="1161"/>
      <c r="J464" s="1161"/>
      <c r="K464" s="1161"/>
      <c r="L464" s="1161"/>
      <c r="M464" s="1161"/>
      <c r="N464" s="1161"/>
      <c r="O464" s="1161"/>
      <c r="P464" s="1161"/>
      <c r="Q464" s="1161"/>
      <c r="R464" s="1161"/>
      <c r="S464" s="1161"/>
      <c r="T464" s="1161"/>
      <c r="U464" s="1161"/>
      <c r="V464" s="1161"/>
      <c r="W464" s="1161"/>
      <c r="X464" s="1161"/>
      <c r="Y464" s="1161"/>
      <c r="Z464" s="1161"/>
      <c r="AA464" s="1161"/>
    </row>
    <row r="465">
      <c r="A465" s="1161"/>
      <c r="B465" s="1161"/>
      <c r="C465" s="1161"/>
      <c r="D465" s="1161"/>
      <c r="E465" s="1161"/>
      <c r="F465" s="1161"/>
      <c r="G465" s="1161"/>
      <c r="H465" s="1161"/>
      <c r="I465" s="1161"/>
      <c r="J465" s="1161"/>
      <c r="K465" s="1161"/>
      <c r="L465" s="1161"/>
      <c r="M465" s="1161"/>
      <c r="N465" s="1161"/>
      <c r="O465" s="1161"/>
      <c r="P465" s="1161"/>
      <c r="Q465" s="1161"/>
      <c r="R465" s="1161"/>
      <c r="S465" s="1161"/>
      <c r="T465" s="1161"/>
      <c r="U465" s="1161"/>
      <c r="V465" s="1161"/>
      <c r="W465" s="1161"/>
      <c r="X465" s="1161"/>
      <c r="Y465" s="1161"/>
      <c r="Z465" s="1161"/>
      <c r="AA465" s="1161"/>
    </row>
    <row r="466">
      <c r="A466" s="1161"/>
      <c r="B466" s="1161"/>
      <c r="C466" s="1161"/>
      <c r="D466" s="1161"/>
      <c r="E466" s="1161"/>
      <c r="F466" s="1161"/>
      <c r="G466" s="1161"/>
      <c r="H466" s="1161"/>
      <c r="I466" s="1161"/>
      <c r="J466" s="1161"/>
      <c r="K466" s="1161"/>
      <c r="L466" s="1161"/>
      <c r="M466" s="1161"/>
      <c r="N466" s="1161"/>
      <c r="O466" s="1161"/>
      <c r="P466" s="1161"/>
      <c r="Q466" s="1161"/>
      <c r="R466" s="1161"/>
      <c r="S466" s="1161"/>
      <c r="T466" s="1161"/>
      <c r="U466" s="1161"/>
      <c r="V466" s="1161"/>
      <c r="W466" s="1161"/>
      <c r="X466" s="1161"/>
      <c r="Y466" s="1161"/>
      <c r="Z466" s="1161"/>
      <c r="AA466" s="1161"/>
    </row>
    <row r="467">
      <c r="A467" s="1161"/>
      <c r="B467" s="1161"/>
      <c r="C467" s="1161"/>
      <c r="D467" s="1161"/>
      <c r="E467" s="1161"/>
      <c r="F467" s="1161"/>
      <c r="G467" s="1161"/>
      <c r="H467" s="1161"/>
      <c r="I467" s="1161"/>
      <c r="J467" s="1161"/>
      <c r="K467" s="1161"/>
      <c r="L467" s="1161"/>
      <c r="M467" s="1161"/>
      <c r="N467" s="1161"/>
      <c r="O467" s="1161"/>
      <c r="P467" s="1161"/>
      <c r="Q467" s="1161"/>
      <c r="R467" s="1161"/>
      <c r="S467" s="1161"/>
      <c r="T467" s="1161"/>
      <c r="U467" s="1161"/>
      <c r="V467" s="1161"/>
      <c r="W467" s="1161"/>
      <c r="X467" s="1161"/>
      <c r="Y467" s="1161"/>
      <c r="Z467" s="1161"/>
      <c r="AA467" s="1161"/>
    </row>
    <row r="468">
      <c r="A468" s="1161"/>
      <c r="B468" s="1161"/>
      <c r="C468" s="1161"/>
      <c r="D468" s="1161"/>
      <c r="E468" s="1161"/>
      <c r="F468" s="1161"/>
      <c r="G468" s="1161"/>
      <c r="H468" s="1161"/>
      <c r="I468" s="1161"/>
      <c r="J468" s="1161"/>
      <c r="K468" s="1161"/>
      <c r="L468" s="1161"/>
      <c r="M468" s="1161"/>
      <c r="N468" s="1161"/>
      <c r="O468" s="1161"/>
      <c r="P468" s="1161"/>
      <c r="Q468" s="1161"/>
      <c r="R468" s="1161"/>
      <c r="S468" s="1161"/>
      <c r="T468" s="1161"/>
      <c r="U468" s="1161"/>
      <c r="V468" s="1161"/>
      <c r="W468" s="1161"/>
      <c r="X468" s="1161"/>
      <c r="Y468" s="1161"/>
      <c r="Z468" s="1161"/>
      <c r="AA468" s="1161"/>
    </row>
    <row r="469">
      <c r="A469" s="1161"/>
      <c r="B469" s="1161"/>
      <c r="C469" s="1161"/>
      <c r="D469" s="1161"/>
      <c r="E469" s="1161"/>
      <c r="F469" s="1161"/>
      <c r="G469" s="1161"/>
      <c r="H469" s="1161"/>
      <c r="I469" s="1161"/>
      <c r="J469" s="1161"/>
      <c r="K469" s="1161"/>
      <c r="L469" s="1161"/>
      <c r="M469" s="1161"/>
      <c r="N469" s="1161"/>
      <c r="O469" s="1161"/>
      <c r="P469" s="1161"/>
      <c r="Q469" s="1161"/>
      <c r="R469" s="1161"/>
      <c r="S469" s="1161"/>
      <c r="T469" s="1161"/>
      <c r="U469" s="1161"/>
      <c r="V469" s="1161"/>
      <c r="W469" s="1161"/>
      <c r="X469" s="1161"/>
      <c r="Y469" s="1161"/>
      <c r="Z469" s="1161"/>
      <c r="AA469" s="1161"/>
    </row>
    <row r="470">
      <c r="A470" s="1161"/>
      <c r="B470" s="1161"/>
      <c r="C470" s="1161"/>
      <c r="D470" s="1161"/>
      <c r="E470" s="1161"/>
      <c r="F470" s="1161"/>
      <c r="G470" s="1161"/>
      <c r="H470" s="1161"/>
      <c r="I470" s="1161"/>
      <c r="J470" s="1161"/>
      <c r="K470" s="1161"/>
      <c r="L470" s="1161"/>
      <c r="M470" s="1161"/>
      <c r="N470" s="1161"/>
      <c r="O470" s="1161"/>
      <c r="P470" s="1161"/>
      <c r="Q470" s="1161"/>
      <c r="R470" s="1161"/>
      <c r="S470" s="1161"/>
      <c r="T470" s="1161"/>
      <c r="U470" s="1161"/>
      <c r="V470" s="1161"/>
      <c r="W470" s="1161"/>
      <c r="X470" s="1161"/>
      <c r="Y470" s="1161"/>
      <c r="Z470" s="1161"/>
      <c r="AA470" s="1161"/>
    </row>
    <row r="471">
      <c r="A471" s="1161"/>
      <c r="B471" s="1161"/>
      <c r="C471" s="1161"/>
      <c r="D471" s="1161"/>
      <c r="E471" s="1161"/>
      <c r="F471" s="1161"/>
      <c r="G471" s="1161"/>
      <c r="H471" s="1161"/>
      <c r="I471" s="1161"/>
      <c r="J471" s="1161"/>
      <c r="K471" s="1161"/>
      <c r="L471" s="1161"/>
      <c r="M471" s="1161"/>
      <c r="N471" s="1161"/>
      <c r="O471" s="1161"/>
      <c r="P471" s="1161"/>
      <c r="Q471" s="1161"/>
      <c r="R471" s="1161"/>
      <c r="S471" s="1161"/>
      <c r="T471" s="1161"/>
      <c r="U471" s="1161"/>
      <c r="V471" s="1161"/>
      <c r="W471" s="1161"/>
      <c r="X471" s="1161"/>
      <c r="Y471" s="1161"/>
      <c r="Z471" s="1161"/>
      <c r="AA471" s="1161"/>
    </row>
    <row r="472">
      <c r="A472" s="1161"/>
      <c r="B472" s="1161"/>
      <c r="C472" s="1161"/>
      <c r="D472" s="1161"/>
      <c r="E472" s="1161"/>
      <c r="F472" s="1161"/>
      <c r="G472" s="1161"/>
      <c r="H472" s="1161"/>
      <c r="I472" s="1161"/>
      <c r="J472" s="1161"/>
      <c r="K472" s="1161"/>
      <c r="L472" s="1161"/>
      <c r="M472" s="1161"/>
      <c r="N472" s="1161"/>
      <c r="O472" s="1161"/>
      <c r="P472" s="1161"/>
      <c r="Q472" s="1161"/>
      <c r="R472" s="1161"/>
      <c r="S472" s="1161"/>
      <c r="T472" s="1161"/>
      <c r="U472" s="1161"/>
      <c r="V472" s="1161"/>
      <c r="W472" s="1161"/>
      <c r="X472" s="1161"/>
      <c r="Y472" s="1161"/>
      <c r="Z472" s="1161"/>
      <c r="AA472" s="1161"/>
    </row>
    <row r="473">
      <c r="A473" s="1161"/>
      <c r="B473" s="1161"/>
      <c r="C473" s="1161"/>
      <c r="D473" s="1161"/>
      <c r="E473" s="1161"/>
      <c r="F473" s="1161"/>
      <c r="G473" s="1161"/>
      <c r="H473" s="1161"/>
      <c r="I473" s="1161"/>
      <c r="J473" s="1161"/>
      <c r="K473" s="1161"/>
      <c r="L473" s="1161"/>
      <c r="M473" s="1161"/>
      <c r="N473" s="1161"/>
      <c r="O473" s="1161"/>
      <c r="P473" s="1161"/>
      <c r="Q473" s="1161"/>
      <c r="R473" s="1161"/>
      <c r="S473" s="1161"/>
      <c r="T473" s="1161"/>
      <c r="U473" s="1161"/>
      <c r="V473" s="1161"/>
      <c r="W473" s="1161"/>
      <c r="X473" s="1161"/>
      <c r="Y473" s="1161"/>
      <c r="Z473" s="1161"/>
      <c r="AA473" s="1161"/>
    </row>
    <row r="474">
      <c r="A474" s="1161"/>
      <c r="B474" s="1161"/>
      <c r="C474" s="1161"/>
      <c r="D474" s="1161"/>
      <c r="E474" s="1161"/>
      <c r="F474" s="1161"/>
      <c r="G474" s="1161"/>
      <c r="H474" s="1161"/>
      <c r="I474" s="1161"/>
      <c r="J474" s="1161"/>
      <c r="K474" s="1161"/>
      <c r="L474" s="1161"/>
      <c r="M474" s="1161"/>
      <c r="N474" s="1161"/>
      <c r="O474" s="1161"/>
      <c r="P474" s="1161"/>
      <c r="Q474" s="1161"/>
      <c r="R474" s="1161"/>
      <c r="S474" s="1161"/>
      <c r="T474" s="1161"/>
      <c r="U474" s="1161"/>
      <c r="V474" s="1161"/>
      <c r="W474" s="1161"/>
      <c r="X474" s="1161"/>
      <c r="Y474" s="1161"/>
      <c r="Z474" s="1161"/>
      <c r="AA474" s="1161"/>
    </row>
    <row r="475">
      <c r="A475" s="1161"/>
      <c r="B475" s="1161"/>
      <c r="C475" s="1161"/>
      <c r="D475" s="1161"/>
      <c r="E475" s="1161"/>
      <c r="F475" s="1161"/>
      <c r="G475" s="1161"/>
      <c r="H475" s="1161"/>
      <c r="I475" s="1161"/>
      <c r="J475" s="1161"/>
      <c r="K475" s="1161"/>
      <c r="L475" s="1161"/>
      <c r="M475" s="1161"/>
      <c r="N475" s="1161"/>
      <c r="O475" s="1161"/>
      <c r="P475" s="1161"/>
      <c r="Q475" s="1161"/>
      <c r="R475" s="1161"/>
      <c r="S475" s="1161"/>
      <c r="T475" s="1161"/>
      <c r="U475" s="1161"/>
      <c r="V475" s="1161"/>
      <c r="W475" s="1161"/>
      <c r="X475" s="1161"/>
      <c r="Y475" s="1161"/>
      <c r="Z475" s="1161"/>
      <c r="AA475" s="1161"/>
    </row>
    <row r="476">
      <c r="A476" s="1161"/>
      <c r="B476" s="1161"/>
      <c r="C476" s="1161"/>
      <c r="D476" s="1161"/>
      <c r="E476" s="1161"/>
      <c r="F476" s="1161"/>
      <c r="G476" s="1161"/>
      <c r="H476" s="1161"/>
      <c r="I476" s="1161"/>
      <c r="J476" s="1161"/>
      <c r="K476" s="1161"/>
      <c r="L476" s="1161"/>
      <c r="M476" s="1161"/>
      <c r="N476" s="1161"/>
      <c r="O476" s="1161"/>
      <c r="P476" s="1161"/>
      <c r="Q476" s="1161"/>
      <c r="R476" s="1161"/>
      <c r="S476" s="1161"/>
      <c r="T476" s="1161"/>
      <c r="U476" s="1161"/>
      <c r="V476" s="1161"/>
      <c r="W476" s="1161"/>
      <c r="X476" s="1161"/>
      <c r="Y476" s="1161"/>
      <c r="Z476" s="1161"/>
      <c r="AA476" s="1161"/>
    </row>
    <row r="477">
      <c r="A477" s="1161"/>
      <c r="B477" s="1161"/>
      <c r="C477" s="1161"/>
      <c r="D477" s="1161"/>
      <c r="E477" s="1161"/>
      <c r="F477" s="1161"/>
      <c r="G477" s="1161"/>
      <c r="H477" s="1161"/>
      <c r="I477" s="1161"/>
      <c r="J477" s="1161"/>
      <c r="K477" s="1161"/>
      <c r="L477" s="1161"/>
      <c r="M477" s="1161"/>
      <c r="N477" s="1161"/>
      <c r="O477" s="1161"/>
      <c r="P477" s="1161"/>
      <c r="Q477" s="1161"/>
      <c r="R477" s="1161"/>
      <c r="S477" s="1161"/>
      <c r="T477" s="1161"/>
      <c r="U477" s="1161"/>
      <c r="V477" s="1161"/>
      <c r="W477" s="1161"/>
      <c r="X477" s="1161"/>
      <c r="Y477" s="1161"/>
      <c r="Z477" s="1161"/>
      <c r="AA477" s="1161"/>
    </row>
    <row r="478">
      <c r="A478" s="1161"/>
      <c r="B478" s="1161"/>
      <c r="C478" s="1161"/>
      <c r="D478" s="1161"/>
      <c r="E478" s="1161"/>
      <c r="F478" s="1161"/>
      <c r="G478" s="1161"/>
      <c r="H478" s="1161"/>
      <c r="I478" s="1161"/>
      <c r="J478" s="1161"/>
      <c r="K478" s="1161"/>
      <c r="L478" s="1161"/>
      <c r="M478" s="1161"/>
      <c r="N478" s="1161"/>
      <c r="O478" s="1161"/>
      <c r="P478" s="1161"/>
      <c r="Q478" s="1161"/>
      <c r="R478" s="1161"/>
      <c r="S478" s="1161"/>
      <c r="T478" s="1161"/>
      <c r="U478" s="1161"/>
      <c r="V478" s="1161"/>
      <c r="W478" s="1161"/>
      <c r="X478" s="1161"/>
      <c r="Y478" s="1161"/>
      <c r="Z478" s="1161"/>
      <c r="AA478" s="1161"/>
    </row>
    <row r="479">
      <c r="A479" s="1161"/>
      <c r="B479" s="1161"/>
      <c r="C479" s="1161"/>
      <c r="D479" s="1161"/>
      <c r="E479" s="1161"/>
      <c r="F479" s="1161"/>
      <c r="G479" s="1161"/>
      <c r="H479" s="1161"/>
      <c r="I479" s="1161"/>
      <c r="J479" s="1161"/>
      <c r="K479" s="1161"/>
      <c r="L479" s="1161"/>
      <c r="M479" s="1161"/>
      <c r="N479" s="1161"/>
      <c r="O479" s="1161"/>
      <c r="P479" s="1161"/>
      <c r="Q479" s="1161"/>
      <c r="R479" s="1161"/>
      <c r="S479" s="1161"/>
      <c r="T479" s="1161"/>
      <c r="U479" s="1161"/>
      <c r="V479" s="1161"/>
      <c r="W479" s="1161"/>
      <c r="X479" s="1161"/>
      <c r="Y479" s="1161"/>
      <c r="Z479" s="1161"/>
      <c r="AA479" s="1161"/>
    </row>
    <row r="480">
      <c r="A480" s="1161"/>
      <c r="B480" s="1161"/>
      <c r="C480" s="1161"/>
      <c r="D480" s="1161"/>
      <c r="E480" s="1161"/>
      <c r="F480" s="1161"/>
      <c r="G480" s="1161"/>
      <c r="H480" s="1161"/>
      <c r="I480" s="1161"/>
      <c r="J480" s="1161"/>
      <c r="K480" s="1161"/>
      <c r="L480" s="1161"/>
      <c r="M480" s="1161"/>
      <c r="N480" s="1161"/>
      <c r="O480" s="1161"/>
      <c r="P480" s="1161"/>
      <c r="Q480" s="1161"/>
      <c r="R480" s="1161"/>
      <c r="S480" s="1161"/>
      <c r="T480" s="1161"/>
      <c r="U480" s="1161"/>
      <c r="V480" s="1161"/>
      <c r="W480" s="1161"/>
      <c r="X480" s="1161"/>
      <c r="Y480" s="1161"/>
      <c r="Z480" s="1161"/>
      <c r="AA480" s="1161"/>
    </row>
    <row r="481">
      <c r="A481" s="1161"/>
      <c r="B481" s="1161"/>
      <c r="C481" s="1161"/>
      <c r="D481" s="1161"/>
      <c r="E481" s="1161"/>
      <c r="F481" s="1161"/>
      <c r="G481" s="1161"/>
      <c r="H481" s="1161"/>
      <c r="I481" s="1161"/>
      <c r="J481" s="1161"/>
      <c r="K481" s="1161"/>
      <c r="L481" s="1161"/>
      <c r="M481" s="1161"/>
      <c r="N481" s="1161"/>
      <c r="O481" s="1161"/>
      <c r="P481" s="1161"/>
      <c r="Q481" s="1161"/>
      <c r="R481" s="1161"/>
      <c r="S481" s="1161"/>
      <c r="T481" s="1161"/>
      <c r="U481" s="1161"/>
      <c r="V481" s="1161"/>
      <c r="W481" s="1161"/>
      <c r="X481" s="1161"/>
      <c r="Y481" s="1161"/>
      <c r="Z481" s="1161"/>
      <c r="AA481" s="1161"/>
    </row>
    <row r="482">
      <c r="A482" s="1161"/>
      <c r="B482" s="1161"/>
      <c r="C482" s="1161"/>
      <c r="D482" s="1161"/>
      <c r="E482" s="1161"/>
      <c r="F482" s="1161"/>
      <c r="G482" s="1161"/>
      <c r="H482" s="1161"/>
      <c r="I482" s="1161"/>
      <c r="J482" s="1161"/>
      <c r="K482" s="1161"/>
      <c r="L482" s="1161"/>
      <c r="M482" s="1161"/>
      <c r="N482" s="1161"/>
      <c r="O482" s="1161"/>
      <c r="P482" s="1161"/>
      <c r="Q482" s="1161"/>
      <c r="R482" s="1161"/>
      <c r="S482" s="1161"/>
      <c r="T482" s="1161"/>
      <c r="U482" s="1161"/>
      <c r="V482" s="1161"/>
      <c r="W482" s="1161"/>
      <c r="X482" s="1161"/>
      <c r="Y482" s="1161"/>
      <c r="Z482" s="1161"/>
      <c r="AA482" s="1161"/>
    </row>
    <row r="483">
      <c r="A483" s="1161"/>
      <c r="B483" s="1161"/>
      <c r="C483" s="1161"/>
      <c r="D483" s="1161"/>
      <c r="E483" s="1161"/>
      <c r="F483" s="1161"/>
      <c r="G483" s="1161"/>
      <c r="H483" s="1161"/>
      <c r="I483" s="1161"/>
      <c r="J483" s="1161"/>
      <c r="K483" s="1161"/>
      <c r="L483" s="1161"/>
      <c r="M483" s="1161"/>
      <c r="N483" s="1161"/>
      <c r="O483" s="1161"/>
      <c r="P483" s="1161"/>
      <c r="Q483" s="1161"/>
      <c r="R483" s="1161"/>
      <c r="S483" s="1161"/>
      <c r="T483" s="1161"/>
      <c r="U483" s="1161"/>
      <c r="V483" s="1161"/>
      <c r="W483" s="1161"/>
      <c r="X483" s="1161"/>
      <c r="Y483" s="1161"/>
      <c r="Z483" s="1161"/>
      <c r="AA483" s="1161"/>
    </row>
    <row r="484">
      <c r="A484" s="1161"/>
      <c r="B484" s="1161"/>
      <c r="C484" s="1161"/>
      <c r="D484" s="1161"/>
      <c r="E484" s="1161"/>
      <c r="F484" s="1161"/>
      <c r="G484" s="1161"/>
      <c r="H484" s="1161"/>
      <c r="I484" s="1161"/>
      <c r="J484" s="1161"/>
      <c r="K484" s="1161"/>
      <c r="L484" s="1161"/>
      <c r="M484" s="1161"/>
      <c r="N484" s="1161"/>
      <c r="O484" s="1161"/>
      <c r="P484" s="1161"/>
      <c r="Q484" s="1161"/>
      <c r="R484" s="1161"/>
      <c r="S484" s="1161"/>
      <c r="T484" s="1161"/>
      <c r="U484" s="1161"/>
      <c r="V484" s="1161"/>
      <c r="W484" s="1161"/>
      <c r="X484" s="1161"/>
      <c r="Y484" s="1161"/>
      <c r="Z484" s="1161"/>
      <c r="AA484" s="1161"/>
    </row>
    <row r="485">
      <c r="A485" s="1161"/>
      <c r="B485" s="1161"/>
      <c r="C485" s="1161"/>
      <c r="D485" s="1161"/>
      <c r="E485" s="1161"/>
      <c r="F485" s="1161"/>
      <c r="G485" s="1161"/>
      <c r="H485" s="1161"/>
      <c r="I485" s="1161"/>
      <c r="J485" s="1161"/>
      <c r="K485" s="1161"/>
      <c r="L485" s="1161"/>
      <c r="M485" s="1161"/>
      <c r="N485" s="1161"/>
      <c r="O485" s="1161"/>
      <c r="P485" s="1161"/>
      <c r="Q485" s="1161"/>
      <c r="R485" s="1161"/>
      <c r="S485" s="1161"/>
      <c r="T485" s="1161"/>
      <c r="U485" s="1161"/>
      <c r="V485" s="1161"/>
      <c r="W485" s="1161"/>
      <c r="X485" s="1161"/>
      <c r="Y485" s="1161"/>
      <c r="Z485" s="1161"/>
      <c r="AA485" s="1161"/>
    </row>
    <row r="486">
      <c r="A486" s="1161"/>
      <c r="B486" s="1161"/>
      <c r="C486" s="1161"/>
      <c r="D486" s="1161"/>
      <c r="E486" s="1161"/>
      <c r="F486" s="1161"/>
      <c r="G486" s="1161"/>
      <c r="H486" s="1161"/>
      <c r="I486" s="1161"/>
      <c r="J486" s="1161"/>
      <c r="K486" s="1161"/>
      <c r="L486" s="1161"/>
      <c r="M486" s="1161"/>
      <c r="N486" s="1161"/>
      <c r="O486" s="1161"/>
      <c r="P486" s="1161"/>
      <c r="Q486" s="1161"/>
      <c r="R486" s="1161"/>
      <c r="S486" s="1161"/>
      <c r="T486" s="1161"/>
      <c r="U486" s="1161"/>
      <c r="V486" s="1161"/>
      <c r="W486" s="1161"/>
      <c r="X486" s="1161"/>
      <c r="Y486" s="1161"/>
      <c r="Z486" s="1161"/>
      <c r="AA486" s="1161"/>
    </row>
    <row r="487">
      <c r="A487" s="1161"/>
      <c r="B487" s="1161"/>
      <c r="C487" s="1161"/>
      <c r="D487" s="1161"/>
      <c r="E487" s="1161"/>
      <c r="F487" s="1161"/>
      <c r="G487" s="1161"/>
      <c r="H487" s="1161"/>
      <c r="I487" s="1161"/>
      <c r="J487" s="1161"/>
      <c r="K487" s="1161"/>
      <c r="L487" s="1161"/>
      <c r="M487" s="1161"/>
      <c r="N487" s="1161"/>
      <c r="O487" s="1161"/>
      <c r="P487" s="1161"/>
      <c r="Q487" s="1161"/>
      <c r="R487" s="1161"/>
      <c r="S487" s="1161"/>
      <c r="T487" s="1161"/>
      <c r="U487" s="1161"/>
      <c r="V487" s="1161"/>
      <c r="W487" s="1161"/>
      <c r="X487" s="1161"/>
      <c r="Y487" s="1161"/>
      <c r="Z487" s="1161"/>
      <c r="AA487" s="1161"/>
    </row>
    <row r="488">
      <c r="A488" s="1161"/>
      <c r="B488" s="1161"/>
      <c r="C488" s="1161"/>
      <c r="D488" s="1161"/>
      <c r="E488" s="1161"/>
      <c r="F488" s="1161"/>
      <c r="G488" s="1161"/>
      <c r="H488" s="1161"/>
      <c r="I488" s="1161"/>
      <c r="J488" s="1161"/>
      <c r="K488" s="1161"/>
      <c r="L488" s="1161"/>
      <c r="M488" s="1161"/>
      <c r="N488" s="1161"/>
      <c r="O488" s="1161"/>
      <c r="P488" s="1161"/>
      <c r="Q488" s="1161"/>
      <c r="R488" s="1161"/>
      <c r="S488" s="1161"/>
      <c r="T488" s="1161"/>
      <c r="U488" s="1161"/>
      <c r="V488" s="1161"/>
      <c r="W488" s="1161"/>
      <c r="X488" s="1161"/>
      <c r="Y488" s="1161"/>
      <c r="Z488" s="1161"/>
      <c r="AA488" s="1161"/>
    </row>
    <row r="489">
      <c r="A489" s="1161"/>
      <c r="B489" s="1161"/>
      <c r="C489" s="1161"/>
      <c r="D489" s="1161"/>
      <c r="E489" s="1161"/>
      <c r="F489" s="1161"/>
      <c r="G489" s="1161"/>
      <c r="H489" s="1161"/>
      <c r="I489" s="1161"/>
      <c r="J489" s="1161"/>
      <c r="K489" s="1161"/>
      <c r="L489" s="1161"/>
      <c r="M489" s="1161"/>
      <c r="N489" s="1161"/>
      <c r="O489" s="1161"/>
      <c r="P489" s="1161"/>
      <c r="Q489" s="1161"/>
      <c r="R489" s="1161"/>
      <c r="S489" s="1161"/>
      <c r="T489" s="1161"/>
      <c r="U489" s="1161"/>
      <c r="V489" s="1161"/>
      <c r="W489" s="1161"/>
      <c r="X489" s="1161"/>
      <c r="Y489" s="1161"/>
      <c r="Z489" s="1161"/>
      <c r="AA489" s="1161"/>
    </row>
    <row r="490">
      <c r="A490" s="1161"/>
      <c r="B490" s="1161"/>
      <c r="C490" s="1161"/>
      <c r="D490" s="1161"/>
      <c r="E490" s="1161"/>
      <c r="F490" s="1161"/>
      <c r="G490" s="1161"/>
      <c r="H490" s="1161"/>
      <c r="I490" s="1161"/>
      <c r="J490" s="1161"/>
      <c r="K490" s="1161"/>
      <c r="L490" s="1161"/>
      <c r="M490" s="1161"/>
      <c r="N490" s="1161"/>
      <c r="O490" s="1161"/>
      <c r="P490" s="1161"/>
      <c r="Q490" s="1161"/>
      <c r="R490" s="1161"/>
      <c r="S490" s="1161"/>
      <c r="T490" s="1161"/>
      <c r="U490" s="1161"/>
      <c r="V490" s="1161"/>
      <c r="W490" s="1161"/>
      <c r="X490" s="1161"/>
      <c r="Y490" s="1161"/>
      <c r="Z490" s="1161"/>
      <c r="AA490" s="1161"/>
    </row>
    <row r="491">
      <c r="A491" s="1161"/>
      <c r="B491" s="1161"/>
      <c r="C491" s="1161"/>
      <c r="D491" s="1161"/>
      <c r="E491" s="1161"/>
      <c r="F491" s="1161"/>
      <c r="G491" s="1161"/>
      <c r="H491" s="1161"/>
      <c r="I491" s="1161"/>
      <c r="J491" s="1161"/>
      <c r="K491" s="1161"/>
      <c r="L491" s="1161"/>
      <c r="M491" s="1161"/>
      <c r="N491" s="1161"/>
      <c r="O491" s="1161"/>
      <c r="P491" s="1161"/>
      <c r="Q491" s="1161"/>
      <c r="R491" s="1161"/>
      <c r="S491" s="1161"/>
      <c r="T491" s="1161"/>
      <c r="U491" s="1161"/>
      <c r="V491" s="1161"/>
      <c r="W491" s="1161"/>
      <c r="X491" s="1161"/>
      <c r="Y491" s="1161"/>
      <c r="Z491" s="1161"/>
      <c r="AA491" s="1161"/>
    </row>
    <row r="492">
      <c r="A492" s="1161"/>
      <c r="B492" s="1161"/>
      <c r="C492" s="1161"/>
      <c r="D492" s="1161"/>
      <c r="E492" s="1161"/>
      <c r="F492" s="1161"/>
      <c r="G492" s="1161"/>
      <c r="H492" s="1161"/>
      <c r="I492" s="1161"/>
      <c r="J492" s="1161"/>
      <c r="K492" s="1161"/>
      <c r="L492" s="1161"/>
      <c r="M492" s="1161"/>
      <c r="N492" s="1161"/>
      <c r="O492" s="1161"/>
      <c r="P492" s="1161"/>
      <c r="Q492" s="1161"/>
      <c r="R492" s="1161"/>
      <c r="S492" s="1161"/>
      <c r="T492" s="1161"/>
      <c r="U492" s="1161"/>
      <c r="V492" s="1161"/>
      <c r="W492" s="1161"/>
      <c r="X492" s="1161"/>
      <c r="Y492" s="1161"/>
      <c r="Z492" s="1161"/>
      <c r="AA492" s="1161"/>
    </row>
    <row r="493">
      <c r="A493" s="1161"/>
      <c r="B493" s="1161"/>
      <c r="C493" s="1161"/>
      <c r="D493" s="1161"/>
      <c r="E493" s="1161"/>
      <c r="F493" s="1161"/>
      <c r="G493" s="1161"/>
      <c r="H493" s="1161"/>
      <c r="I493" s="1161"/>
      <c r="J493" s="1161"/>
      <c r="K493" s="1161"/>
      <c r="L493" s="1161"/>
      <c r="M493" s="1161"/>
      <c r="N493" s="1161"/>
      <c r="O493" s="1161"/>
      <c r="P493" s="1161"/>
      <c r="Q493" s="1161"/>
      <c r="R493" s="1161"/>
      <c r="S493" s="1161"/>
      <c r="T493" s="1161"/>
      <c r="U493" s="1161"/>
      <c r="V493" s="1161"/>
      <c r="W493" s="1161"/>
      <c r="X493" s="1161"/>
      <c r="Y493" s="1161"/>
      <c r="Z493" s="1161"/>
      <c r="AA493" s="1161"/>
    </row>
    <row r="494">
      <c r="A494" s="1161"/>
      <c r="B494" s="1161"/>
      <c r="C494" s="1161"/>
      <c r="D494" s="1161"/>
      <c r="E494" s="1161"/>
      <c r="F494" s="1161"/>
      <c r="G494" s="1161"/>
      <c r="H494" s="1161"/>
      <c r="I494" s="1161"/>
      <c r="J494" s="1161"/>
      <c r="K494" s="1161"/>
      <c r="L494" s="1161"/>
      <c r="M494" s="1161"/>
      <c r="N494" s="1161"/>
      <c r="O494" s="1161"/>
      <c r="P494" s="1161"/>
      <c r="Q494" s="1161"/>
      <c r="R494" s="1161"/>
      <c r="S494" s="1161"/>
      <c r="T494" s="1161"/>
      <c r="U494" s="1161"/>
      <c r="V494" s="1161"/>
      <c r="W494" s="1161"/>
      <c r="X494" s="1161"/>
      <c r="Y494" s="1161"/>
      <c r="Z494" s="1161"/>
      <c r="AA494" s="1161"/>
    </row>
    <row r="495">
      <c r="A495" s="1161"/>
      <c r="B495" s="1161"/>
      <c r="C495" s="1161"/>
      <c r="D495" s="1161"/>
      <c r="E495" s="1161"/>
      <c r="F495" s="1161"/>
      <c r="G495" s="1161"/>
      <c r="H495" s="1161"/>
      <c r="I495" s="1161"/>
      <c r="J495" s="1161"/>
      <c r="K495" s="1161"/>
      <c r="L495" s="1161"/>
      <c r="M495" s="1161"/>
      <c r="N495" s="1161"/>
      <c r="O495" s="1161"/>
      <c r="P495" s="1161"/>
      <c r="Q495" s="1161"/>
      <c r="R495" s="1161"/>
      <c r="S495" s="1161"/>
      <c r="T495" s="1161"/>
      <c r="U495" s="1161"/>
      <c r="V495" s="1161"/>
      <c r="W495" s="1161"/>
      <c r="X495" s="1161"/>
      <c r="Y495" s="1161"/>
      <c r="Z495" s="1161"/>
      <c r="AA495" s="1161"/>
    </row>
    <row r="496">
      <c r="A496" s="1161"/>
      <c r="B496" s="1161"/>
      <c r="C496" s="1161"/>
      <c r="D496" s="1161"/>
      <c r="E496" s="1161"/>
      <c r="F496" s="1161"/>
      <c r="G496" s="1161"/>
      <c r="H496" s="1161"/>
      <c r="I496" s="1161"/>
      <c r="J496" s="1161"/>
      <c r="K496" s="1161"/>
      <c r="L496" s="1161"/>
      <c r="M496" s="1161"/>
      <c r="N496" s="1161"/>
      <c r="O496" s="1161"/>
      <c r="P496" s="1161"/>
      <c r="Q496" s="1161"/>
      <c r="R496" s="1161"/>
      <c r="S496" s="1161"/>
      <c r="T496" s="1161"/>
      <c r="U496" s="1161"/>
      <c r="V496" s="1161"/>
      <c r="W496" s="1161"/>
      <c r="X496" s="1161"/>
      <c r="Y496" s="1161"/>
      <c r="Z496" s="1161"/>
      <c r="AA496" s="1161"/>
    </row>
    <row r="497">
      <c r="A497" s="1161"/>
      <c r="B497" s="1161"/>
      <c r="C497" s="1161"/>
      <c r="D497" s="1161"/>
      <c r="E497" s="1161"/>
      <c r="F497" s="1161"/>
      <c r="G497" s="1161"/>
      <c r="H497" s="1161"/>
      <c r="I497" s="1161"/>
      <c r="J497" s="1161"/>
      <c r="K497" s="1161"/>
      <c r="L497" s="1161"/>
      <c r="M497" s="1161"/>
      <c r="N497" s="1161"/>
      <c r="O497" s="1161"/>
      <c r="P497" s="1161"/>
      <c r="Q497" s="1161"/>
      <c r="R497" s="1161"/>
      <c r="S497" s="1161"/>
      <c r="T497" s="1161"/>
      <c r="U497" s="1161"/>
      <c r="V497" s="1161"/>
      <c r="W497" s="1161"/>
      <c r="X497" s="1161"/>
      <c r="Y497" s="1161"/>
      <c r="Z497" s="1161"/>
      <c r="AA497" s="1161"/>
    </row>
    <row r="498">
      <c r="A498" s="1161"/>
      <c r="B498" s="1161"/>
      <c r="C498" s="1161"/>
      <c r="D498" s="1161"/>
      <c r="E498" s="1161"/>
      <c r="F498" s="1161"/>
      <c r="G498" s="1161"/>
      <c r="H498" s="1161"/>
      <c r="I498" s="1161"/>
      <c r="J498" s="1161"/>
      <c r="K498" s="1161"/>
      <c r="L498" s="1161"/>
      <c r="M498" s="1161"/>
      <c r="N498" s="1161"/>
      <c r="O498" s="1161"/>
      <c r="P498" s="1161"/>
      <c r="Q498" s="1161"/>
      <c r="R498" s="1161"/>
      <c r="S498" s="1161"/>
      <c r="T498" s="1161"/>
      <c r="U498" s="1161"/>
      <c r="V498" s="1161"/>
      <c r="W498" s="1161"/>
      <c r="X498" s="1161"/>
      <c r="Y498" s="1161"/>
      <c r="Z498" s="1161"/>
      <c r="AA498" s="1161"/>
    </row>
    <row r="499">
      <c r="A499" s="1161"/>
      <c r="B499" s="1161"/>
      <c r="C499" s="1161"/>
      <c r="D499" s="1161"/>
      <c r="E499" s="1161"/>
      <c r="F499" s="1161"/>
      <c r="G499" s="1161"/>
      <c r="H499" s="1161"/>
      <c r="I499" s="1161"/>
      <c r="J499" s="1161"/>
      <c r="K499" s="1161"/>
      <c r="L499" s="1161"/>
      <c r="M499" s="1161"/>
      <c r="N499" s="1161"/>
      <c r="O499" s="1161"/>
      <c r="P499" s="1161"/>
      <c r="Q499" s="1161"/>
      <c r="R499" s="1161"/>
      <c r="S499" s="1161"/>
      <c r="T499" s="1161"/>
      <c r="U499" s="1161"/>
      <c r="V499" s="1161"/>
      <c r="W499" s="1161"/>
      <c r="X499" s="1161"/>
      <c r="Y499" s="1161"/>
      <c r="Z499" s="1161"/>
      <c r="AA499" s="1161"/>
    </row>
    <row r="500">
      <c r="A500" s="1161"/>
      <c r="B500" s="1161"/>
      <c r="C500" s="1161"/>
      <c r="D500" s="1161"/>
      <c r="E500" s="1161"/>
      <c r="F500" s="1161"/>
      <c r="G500" s="1161"/>
      <c r="H500" s="1161"/>
      <c r="I500" s="1161"/>
      <c r="J500" s="1161"/>
      <c r="K500" s="1161"/>
      <c r="L500" s="1161"/>
      <c r="M500" s="1161"/>
      <c r="N500" s="1161"/>
      <c r="O500" s="1161"/>
      <c r="P500" s="1161"/>
      <c r="Q500" s="1161"/>
      <c r="R500" s="1161"/>
      <c r="S500" s="1161"/>
      <c r="T500" s="1161"/>
      <c r="U500" s="1161"/>
      <c r="V500" s="1161"/>
      <c r="W500" s="1161"/>
      <c r="X500" s="1161"/>
      <c r="Y500" s="1161"/>
      <c r="Z500" s="1161"/>
      <c r="AA500" s="1161"/>
    </row>
    <row r="501">
      <c r="A501" s="1161"/>
      <c r="B501" s="1161"/>
      <c r="C501" s="1161"/>
      <c r="D501" s="1161"/>
      <c r="E501" s="1161"/>
      <c r="F501" s="1161"/>
      <c r="G501" s="1161"/>
      <c r="H501" s="1161"/>
      <c r="I501" s="1161"/>
      <c r="J501" s="1161"/>
      <c r="K501" s="1161"/>
      <c r="L501" s="1161"/>
      <c r="M501" s="1161"/>
      <c r="N501" s="1161"/>
      <c r="O501" s="1161"/>
      <c r="P501" s="1161"/>
      <c r="Q501" s="1161"/>
      <c r="R501" s="1161"/>
      <c r="S501" s="1161"/>
      <c r="T501" s="1161"/>
      <c r="U501" s="1161"/>
      <c r="V501" s="1161"/>
      <c r="W501" s="1161"/>
      <c r="X501" s="1161"/>
      <c r="Y501" s="1161"/>
      <c r="Z501" s="1161"/>
      <c r="AA501" s="1161"/>
    </row>
    <row r="502">
      <c r="A502" s="1161"/>
      <c r="B502" s="1161"/>
      <c r="C502" s="1161"/>
      <c r="D502" s="1161"/>
      <c r="E502" s="1161"/>
      <c r="F502" s="1161"/>
      <c r="G502" s="1161"/>
      <c r="H502" s="1161"/>
      <c r="I502" s="1161"/>
      <c r="J502" s="1161"/>
      <c r="K502" s="1161"/>
      <c r="L502" s="1161"/>
      <c r="M502" s="1161"/>
      <c r="N502" s="1161"/>
      <c r="O502" s="1161"/>
      <c r="P502" s="1161"/>
      <c r="Q502" s="1161"/>
      <c r="R502" s="1161"/>
      <c r="S502" s="1161"/>
      <c r="T502" s="1161"/>
      <c r="U502" s="1161"/>
      <c r="V502" s="1161"/>
      <c r="W502" s="1161"/>
      <c r="X502" s="1161"/>
      <c r="Y502" s="1161"/>
      <c r="Z502" s="1161"/>
      <c r="AA502" s="1161"/>
    </row>
    <row r="503">
      <c r="A503" s="1161"/>
      <c r="B503" s="1161"/>
      <c r="C503" s="1161"/>
      <c r="D503" s="1161"/>
      <c r="E503" s="1161"/>
      <c r="F503" s="1161"/>
      <c r="G503" s="1161"/>
      <c r="H503" s="1161"/>
      <c r="I503" s="1161"/>
      <c r="J503" s="1161"/>
      <c r="K503" s="1161"/>
      <c r="L503" s="1161"/>
      <c r="M503" s="1161"/>
      <c r="N503" s="1161"/>
      <c r="O503" s="1161"/>
      <c r="P503" s="1161"/>
      <c r="Q503" s="1161"/>
      <c r="R503" s="1161"/>
      <c r="S503" s="1161"/>
      <c r="T503" s="1161"/>
      <c r="U503" s="1161"/>
      <c r="V503" s="1161"/>
      <c r="W503" s="1161"/>
      <c r="X503" s="1161"/>
      <c r="Y503" s="1161"/>
      <c r="Z503" s="1161"/>
      <c r="AA503" s="1161"/>
    </row>
    <row r="504">
      <c r="A504" s="1161"/>
      <c r="B504" s="1161"/>
      <c r="C504" s="1161"/>
      <c r="D504" s="1161"/>
      <c r="E504" s="1161"/>
      <c r="F504" s="1161"/>
      <c r="G504" s="1161"/>
      <c r="H504" s="1161"/>
      <c r="I504" s="1161"/>
      <c r="J504" s="1161"/>
      <c r="K504" s="1161"/>
      <c r="L504" s="1161"/>
      <c r="M504" s="1161"/>
      <c r="N504" s="1161"/>
      <c r="O504" s="1161"/>
      <c r="P504" s="1161"/>
      <c r="Q504" s="1161"/>
      <c r="R504" s="1161"/>
      <c r="S504" s="1161"/>
      <c r="T504" s="1161"/>
      <c r="U504" s="1161"/>
      <c r="V504" s="1161"/>
      <c r="W504" s="1161"/>
      <c r="X504" s="1161"/>
      <c r="Y504" s="1161"/>
      <c r="Z504" s="1161"/>
      <c r="AA504" s="1161"/>
    </row>
    <row r="505">
      <c r="A505" s="1161"/>
      <c r="B505" s="1161"/>
      <c r="C505" s="1161"/>
      <c r="D505" s="1161"/>
      <c r="E505" s="1161"/>
      <c r="F505" s="1161"/>
      <c r="G505" s="1161"/>
      <c r="H505" s="1161"/>
      <c r="I505" s="1161"/>
      <c r="J505" s="1161"/>
      <c r="K505" s="1161"/>
      <c r="L505" s="1161"/>
      <c r="M505" s="1161"/>
      <c r="N505" s="1161"/>
      <c r="O505" s="1161"/>
      <c r="P505" s="1161"/>
      <c r="Q505" s="1161"/>
      <c r="R505" s="1161"/>
      <c r="S505" s="1161"/>
      <c r="T505" s="1161"/>
      <c r="U505" s="1161"/>
      <c r="V505" s="1161"/>
      <c r="W505" s="1161"/>
      <c r="X505" s="1161"/>
      <c r="Y505" s="1161"/>
      <c r="Z505" s="1161"/>
      <c r="AA505" s="1161"/>
    </row>
    <row r="506">
      <c r="A506" s="1161"/>
      <c r="B506" s="1161"/>
      <c r="C506" s="1161"/>
      <c r="D506" s="1161"/>
      <c r="E506" s="1161"/>
      <c r="F506" s="1161"/>
      <c r="G506" s="1161"/>
      <c r="H506" s="1161"/>
      <c r="I506" s="1161"/>
      <c r="J506" s="1161"/>
      <c r="K506" s="1161"/>
      <c r="L506" s="1161"/>
      <c r="M506" s="1161"/>
      <c r="N506" s="1161"/>
      <c r="O506" s="1161"/>
      <c r="P506" s="1161"/>
      <c r="Q506" s="1161"/>
      <c r="R506" s="1161"/>
      <c r="S506" s="1161"/>
      <c r="T506" s="1161"/>
      <c r="U506" s="1161"/>
      <c r="V506" s="1161"/>
      <c r="W506" s="1161"/>
      <c r="X506" s="1161"/>
      <c r="Y506" s="1161"/>
      <c r="Z506" s="1161"/>
      <c r="AA506" s="1161"/>
    </row>
    <row r="507">
      <c r="A507" s="1161"/>
      <c r="B507" s="1161"/>
      <c r="C507" s="1161"/>
      <c r="D507" s="1161"/>
      <c r="E507" s="1161"/>
      <c r="F507" s="1161"/>
      <c r="G507" s="1161"/>
      <c r="H507" s="1161"/>
      <c r="I507" s="1161"/>
      <c r="J507" s="1161"/>
      <c r="K507" s="1161"/>
      <c r="L507" s="1161"/>
      <c r="M507" s="1161"/>
      <c r="N507" s="1161"/>
      <c r="O507" s="1161"/>
      <c r="P507" s="1161"/>
      <c r="Q507" s="1161"/>
      <c r="R507" s="1161"/>
      <c r="S507" s="1161"/>
      <c r="T507" s="1161"/>
      <c r="U507" s="1161"/>
      <c r="V507" s="1161"/>
      <c r="W507" s="1161"/>
      <c r="X507" s="1161"/>
      <c r="Y507" s="1161"/>
      <c r="Z507" s="1161"/>
      <c r="AA507" s="1161"/>
    </row>
    <row r="508">
      <c r="A508" s="1161"/>
      <c r="B508" s="1161"/>
      <c r="C508" s="1161"/>
      <c r="D508" s="1161"/>
      <c r="E508" s="1161"/>
      <c r="F508" s="1161"/>
      <c r="G508" s="1161"/>
      <c r="H508" s="1161"/>
      <c r="I508" s="1161"/>
      <c r="J508" s="1161"/>
      <c r="K508" s="1161"/>
      <c r="L508" s="1161"/>
      <c r="M508" s="1161"/>
      <c r="N508" s="1161"/>
      <c r="O508" s="1161"/>
      <c r="P508" s="1161"/>
      <c r="Q508" s="1161"/>
      <c r="R508" s="1161"/>
      <c r="S508" s="1161"/>
      <c r="T508" s="1161"/>
      <c r="U508" s="1161"/>
      <c r="V508" s="1161"/>
      <c r="W508" s="1161"/>
      <c r="X508" s="1161"/>
      <c r="Y508" s="1161"/>
      <c r="Z508" s="1161"/>
      <c r="AA508" s="1161"/>
    </row>
    <row r="509">
      <c r="A509" s="1161"/>
      <c r="B509" s="1161"/>
      <c r="C509" s="1161"/>
      <c r="D509" s="1161"/>
      <c r="E509" s="1161"/>
      <c r="F509" s="1161"/>
      <c r="G509" s="1161"/>
      <c r="H509" s="1161"/>
      <c r="I509" s="1161"/>
      <c r="J509" s="1161"/>
      <c r="K509" s="1161"/>
      <c r="L509" s="1161"/>
      <c r="M509" s="1161"/>
      <c r="N509" s="1161"/>
      <c r="O509" s="1161"/>
      <c r="P509" s="1161"/>
      <c r="Q509" s="1161"/>
      <c r="R509" s="1161"/>
      <c r="S509" s="1161"/>
      <c r="T509" s="1161"/>
      <c r="U509" s="1161"/>
      <c r="V509" s="1161"/>
      <c r="W509" s="1161"/>
      <c r="X509" s="1161"/>
      <c r="Y509" s="1161"/>
      <c r="Z509" s="1161"/>
      <c r="AA509" s="1161"/>
    </row>
    <row r="510">
      <c r="A510" s="1161"/>
      <c r="B510" s="1161"/>
      <c r="C510" s="1161"/>
      <c r="D510" s="1161"/>
      <c r="E510" s="1161"/>
      <c r="F510" s="1161"/>
      <c r="G510" s="1161"/>
      <c r="H510" s="1161"/>
      <c r="I510" s="1161"/>
      <c r="J510" s="1161"/>
      <c r="K510" s="1161"/>
      <c r="L510" s="1161"/>
      <c r="M510" s="1161"/>
      <c r="N510" s="1161"/>
      <c r="O510" s="1161"/>
      <c r="P510" s="1161"/>
      <c r="Q510" s="1161"/>
      <c r="R510" s="1161"/>
      <c r="S510" s="1161"/>
      <c r="T510" s="1161"/>
      <c r="U510" s="1161"/>
      <c r="V510" s="1161"/>
      <c r="W510" s="1161"/>
      <c r="X510" s="1161"/>
      <c r="Y510" s="1161"/>
      <c r="Z510" s="1161"/>
      <c r="AA510" s="1161"/>
    </row>
    <row r="511">
      <c r="A511" s="1161"/>
      <c r="B511" s="1161"/>
      <c r="C511" s="1161"/>
      <c r="D511" s="1161"/>
      <c r="E511" s="1161"/>
      <c r="F511" s="1161"/>
      <c r="G511" s="1161"/>
      <c r="H511" s="1161"/>
      <c r="I511" s="1161"/>
      <c r="J511" s="1161"/>
      <c r="K511" s="1161"/>
      <c r="L511" s="1161"/>
      <c r="M511" s="1161"/>
      <c r="N511" s="1161"/>
      <c r="O511" s="1161"/>
      <c r="P511" s="1161"/>
      <c r="Q511" s="1161"/>
      <c r="R511" s="1161"/>
      <c r="S511" s="1161"/>
      <c r="T511" s="1161"/>
      <c r="U511" s="1161"/>
      <c r="V511" s="1161"/>
      <c r="W511" s="1161"/>
      <c r="X511" s="1161"/>
      <c r="Y511" s="1161"/>
      <c r="Z511" s="1161"/>
      <c r="AA511" s="1161"/>
    </row>
    <row r="512">
      <c r="A512" s="1161"/>
      <c r="B512" s="1161"/>
      <c r="C512" s="1161"/>
      <c r="D512" s="1161"/>
      <c r="E512" s="1161"/>
      <c r="F512" s="1161"/>
      <c r="G512" s="1161"/>
      <c r="H512" s="1161"/>
      <c r="I512" s="1161"/>
      <c r="J512" s="1161"/>
      <c r="K512" s="1161"/>
      <c r="L512" s="1161"/>
      <c r="M512" s="1161"/>
      <c r="N512" s="1161"/>
      <c r="O512" s="1161"/>
      <c r="P512" s="1161"/>
      <c r="Q512" s="1161"/>
      <c r="R512" s="1161"/>
      <c r="S512" s="1161"/>
      <c r="T512" s="1161"/>
      <c r="U512" s="1161"/>
      <c r="V512" s="1161"/>
      <c r="W512" s="1161"/>
      <c r="X512" s="1161"/>
      <c r="Y512" s="1161"/>
      <c r="Z512" s="1161"/>
      <c r="AA512" s="1161"/>
    </row>
    <row r="513">
      <c r="A513" s="1161"/>
      <c r="B513" s="1161"/>
      <c r="C513" s="1161"/>
      <c r="D513" s="1161"/>
      <c r="E513" s="1161"/>
      <c r="F513" s="1161"/>
      <c r="G513" s="1161"/>
      <c r="H513" s="1161"/>
      <c r="I513" s="1161"/>
      <c r="J513" s="1161"/>
      <c r="K513" s="1161"/>
      <c r="L513" s="1161"/>
      <c r="M513" s="1161"/>
      <c r="N513" s="1161"/>
      <c r="O513" s="1161"/>
      <c r="P513" s="1161"/>
      <c r="Q513" s="1161"/>
      <c r="R513" s="1161"/>
      <c r="S513" s="1161"/>
      <c r="T513" s="1161"/>
      <c r="U513" s="1161"/>
      <c r="V513" s="1161"/>
      <c r="W513" s="1161"/>
      <c r="X513" s="1161"/>
      <c r="Y513" s="1161"/>
      <c r="Z513" s="1161"/>
      <c r="AA513" s="1161"/>
    </row>
    <row r="514">
      <c r="A514" s="1161"/>
      <c r="B514" s="1161"/>
      <c r="C514" s="1161"/>
      <c r="D514" s="1161"/>
      <c r="E514" s="1161"/>
      <c r="F514" s="1161"/>
      <c r="G514" s="1161"/>
      <c r="H514" s="1161"/>
      <c r="I514" s="1161"/>
      <c r="J514" s="1161"/>
      <c r="K514" s="1161"/>
      <c r="L514" s="1161"/>
      <c r="M514" s="1161"/>
      <c r="N514" s="1161"/>
      <c r="O514" s="1161"/>
      <c r="P514" s="1161"/>
      <c r="Q514" s="1161"/>
      <c r="R514" s="1161"/>
      <c r="S514" s="1161"/>
      <c r="T514" s="1161"/>
      <c r="U514" s="1161"/>
      <c r="V514" s="1161"/>
      <c r="W514" s="1161"/>
      <c r="X514" s="1161"/>
      <c r="Y514" s="1161"/>
      <c r="Z514" s="1161"/>
      <c r="AA514" s="1161"/>
    </row>
    <row r="515">
      <c r="A515" s="1161"/>
      <c r="B515" s="1161"/>
      <c r="C515" s="1161"/>
      <c r="D515" s="1161"/>
      <c r="E515" s="1161"/>
      <c r="F515" s="1161"/>
      <c r="G515" s="1161"/>
      <c r="H515" s="1161"/>
      <c r="I515" s="1161"/>
      <c r="J515" s="1161"/>
      <c r="K515" s="1161"/>
      <c r="L515" s="1161"/>
      <c r="M515" s="1161"/>
      <c r="N515" s="1161"/>
      <c r="O515" s="1161"/>
      <c r="P515" s="1161"/>
      <c r="Q515" s="1161"/>
      <c r="R515" s="1161"/>
      <c r="S515" s="1161"/>
      <c r="T515" s="1161"/>
      <c r="U515" s="1161"/>
      <c r="V515" s="1161"/>
      <c r="W515" s="1161"/>
      <c r="X515" s="1161"/>
      <c r="Y515" s="1161"/>
      <c r="Z515" s="1161"/>
      <c r="AA515" s="1161"/>
    </row>
    <row r="516">
      <c r="A516" s="1161"/>
      <c r="B516" s="1161"/>
      <c r="C516" s="1161"/>
      <c r="D516" s="1161"/>
      <c r="E516" s="1161"/>
      <c r="F516" s="1161"/>
      <c r="G516" s="1161"/>
      <c r="H516" s="1161"/>
      <c r="I516" s="1161"/>
      <c r="J516" s="1161"/>
      <c r="K516" s="1161"/>
      <c r="L516" s="1161"/>
      <c r="M516" s="1161"/>
      <c r="N516" s="1161"/>
      <c r="O516" s="1161"/>
      <c r="P516" s="1161"/>
      <c r="Q516" s="1161"/>
      <c r="R516" s="1161"/>
      <c r="S516" s="1161"/>
      <c r="T516" s="1161"/>
      <c r="U516" s="1161"/>
      <c r="V516" s="1161"/>
      <c r="W516" s="1161"/>
      <c r="X516" s="1161"/>
      <c r="Y516" s="1161"/>
      <c r="Z516" s="1161"/>
      <c r="AA516" s="1161"/>
    </row>
    <row r="517">
      <c r="A517" s="1161"/>
      <c r="B517" s="1161"/>
      <c r="C517" s="1161"/>
      <c r="D517" s="1161"/>
      <c r="E517" s="1161"/>
      <c r="F517" s="1161"/>
      <c r="G517" s="1161"/>
      <c r="H517" s="1161"/>
      <c r="I517" s="1161"/>
      <c r="J517" s="1161"/>
      <c r="K517" s="1161"/>
      <c r="L517" s="1161"/>
      <c r="M517" s="1161"/>
      <c r="N517" s="1161"/>
      <c r="O517" s="1161"/>
      <c r="P517" s="1161"/>
      <c r="Q517" s="1161"/>
      <c r="R517" s="1161"/>
      <c r="S517" s="1161"/>
      <c r="T517" s="1161"/>
      <c r="U517" s="1161"/>
      <c r="V517" s="1161"/>
      <c r="W517" s="1161"/>
      <c r="X517" s="1161"/>
      <c r="Y517" s="1161"/>
      <c r="Z517" s="1161"/>
      <c r="AA517" s="1161"/>
    </row>
    <row r="518">
      <c r="A518" s="1161"/>
      <c r="B518" s="1161"/>
      <c r="C518" s="1161"/>
      <c r="D518" s="1161"/>
      <c r="E518" s="1161"/>
      <c r="F518" s="1161"/>
      <c r="G518" s="1161"/>
      <c r="H518" s="1161"/>
      <c r="I518" s="1161"/>
      <c r="J518" s="1161"/>
      <c r="K518" s="1161"/>
      <c r="L518" s="1161"/>
      <c r="M518" s="1161"/>
      <c r="N518" s="1161"/>
      <c r="O518" s="1161"/>
      <c r="P518" s="1161"/>
      <c r="Q518" s="1161"/>
      <c r="R518" s="1161"/>
      <c r="S518" s="1161"/>
      <c r="T518" s="1161"/>
      <c r="U518" s="1161"/>
      <c r="V518" s="1161"/>
      <c r="W518" s="1161"/>
      <c r="X518" s="1161"/>
      <c r="Y518" s="1161"/>
      <c r="Z518" s="1161"/>
      <c r="AA518" s="1161"/>
    </row>
    <row r="519">
      <c r="A519" s="1161"/>
      <c r="B519" s="1161"/>
      <c r="C519" s="1161"/>
      <c r="D519" s="1161"/>
      <c r="E519" s="1161"/>
      <c r="F519" s="1161"/>
      <c r="G519" s="1161"/>
      <c r="H519" s="1161"/>
      <c r="I519" s="1161"/>
      <c r="J519" s="1161"/>
      <c r="K519" s="1161"/>
      <c r="L519" s="1161"/>
      <c r="M519" s="1161"/>
      <c r="N519" s="1161"/>
      <c r="O519" s="1161"/>
      <c r="P519" s="1161"/>
      <c r="Q519" s="1161"/>
      <c r="R519" s="1161"/>
      <c r="S519" s="1161"/>
      <c r="T519" s="1161"/>
      <c r="U519" s="1161"/>
      <c r="V519" s="1161"/>
      <c r="W519" s="1161"/>
      <c r="X519" s="1161"/>
      <c r="Y519" s="1161"/>
      <c r="Z519" s="1161"/>
      <c r="AA519" s="1161"/>
    </row>
    <row r="520">
      <c r="A520" s="1161"/>
      <c r="B520" s="1161"/>
      <c r="C520" s="1161"/>
      <c r="D520" s="1161"/>
      <c r="E520" s="1161"/>
      <c r="F520" s="1161"/>
      <c r="G520" s="1161"/>
      <c r="H520" s="1161"/>
      <c r="I520" s="1161"/>
      <c r="J520" s="1161"/>
      <c r="K520" s="1161"/>
      <c r="L520" s="1161"/>
      <c r="M520" s="1161"/>
      <c r="N520" s="1161"/>
      <c r="O520" s="1161"/>
      <c r="P520" s="1161"/>
      <c r="Q520" s="1161"/>
      <c r="R520" s="1161"/>
      <c r="S520" s="1161"/>
      <c r="T520" s="1161"/>
      <c r="U520" s="1161"/>
      <c r="V520" s="1161"/>
      <c r="W520" s="1161"/>
      <c r="X520" s="1161"/>
      <c r="Y520" s="1161"/>
      <c r="Z520" s="1161"/>
      <c r="AA520" s="1161"/>
    </row>
    <row r="521">
      <c r="A521" s="1161"/>
      <c r="B521" s="1161"/>
      <c r="C521" s="1161"/>
      <c r="D521" s="1161"/>
      <c r="E521" s="1161"/>
      <c r="F521" s="1161"/>
      <c r="G521" s="1161"/>
      <c r="H521" s="1161"/>
      <c r="I521" s="1161"/>
      <c r="J521" s="1161"/>
      <c r="K521" s="1161"/>
      <c r="L521" s="1161"/>
      <c r="M521" s="1161"/>
      <c r="N521" s="1161"/>
      <c r="O521" s="1161"/>
      <c r="P521" s="1161"/>
      <c r="Q521" s="1161"/>
      <c r="R521" s="1161"/>
      <c r="S521" s="1161"/>
      <c r="T521" s="1161"/>
      <c r="U521" s="1161"/>
      <c r="V521" s="1161"/>
      <c r="W521" s="1161"/>
      <c r="X521" s="1161"/>
      <c r="Y521" s="1161"/>
      <c r="Z521" s="1161"/>
      <c r="AA521" s="1161"/>
    </row>
    <row r="522">
      <c r="A522" s="1161"/>
      <c r="B522" s="1161"/>
      <c r="C522" s="1161"/>
      <c r="D522" s="1161"/>
      <c r="E522" s="1161"/>
      <c r="F522" s="1161"/>
      <c r="G522" s="1161"/>
      <c r="H522" s="1161"/>
      <c r="I522" s="1161"/>
      <c r="J522" s="1161"/>
      <c r="K522" s="1161"/>
      <c r="L522" s="1161"/>
      <c r="M522" s="1161"/>
      <c r="N522" s="1161"/>
      <c r="O522" s="1161"/>
      <c r="P522" s="1161"/>
      <c r="Q522" s="1161"/>
      <c r="R522" s="1161"/>
      <c r="S522" s="1161"/>
      <c r="T522" s="1161"/>
      <c r="U522" s="1161"/>
      <c r="V522" s="1161"/>
      <c r="W522" s="1161"/>
      <c r="X522" s="1161"/>
      <c r="Y522" s="1161"/>
      <c r="Z522" s="1161"/>
      <c r="AA522" s="1161"/>
    </row>
    <row r="523">
      <c r="A523" s="1161"/>
      <c r="B523" s="1161"/>
      <c r="C523" s="1161"/>
      <c r="D523" s="1161"/>
      <c r="E523" s="1161"/>
      <c r="F523" s="1161"/>
      <c r="G523" s="1161"/>
      <c r="H523" s="1161"/>
      <c r="I523" s="1161"/>
      <c r="J523" s="1161"/>
      <c r="K523" s="1161"/>
      <c r="L523" s="1161"/>
      <c r="M523" s="1161"/>
      <c r="N523" s="1161"/>
      <c r="O523" s="1161"/>
      <c r="P523" s="1161"/>
      <c r="Q523" s="1161"/>
      <c r="R523" s="1161"/>
      <c r="S523" s="1161"/>
      <c r="T523" s="1161"/>
      <c r="U523" s="1161"/>
      <c r="V523" s="1161"/>
      <c r="W523" s="1161"/>
      <c r="X523" s="1161"/>
      <c r="Y523" s="1161"/>
      <c r="Z523" s="1161"/>
      <c r="AA523" s="1161"/>
    </row>
    <row r="524">
      <c r="A524" s="1161"/>
      <c r="B524" s="1161"/>
      <c r="C524" s="1161"/>
      <c r="D524" s="1161"/>
      <c r="E524" s="1161"/>
      <c r="F524" s="1161"/>
      <c r="G524" s="1161"/>
      <c r="H524" s="1161"/>
      <c r="I524" s="1161"/>
      <c r="J524" s="1161"/>
      <c r="K524" s="1161"/>
      <c r="L524" s="1161"/>
      <c r="M524" s="1161"/>
      <c r="N524" s="1161"/>
      <c r="O524" s="1161"/>
      <c r="P524" s="1161"/>
      <c r="Q524" s="1161"/>
      <c r="R524" s="1161"/>
      <c r="S524" s="1161"/>
      <c r="T524" s="1161"/>
      <c r="U524" s="1161"/>
      <c r="V524" s="1161"/>
      <c r="W524" s="1161"/>
      <c r="X524" s="1161"/>
      <c r="Y524" s="1161"/>
      <c r="Z524" s="1161"/>
      <c r="AA524" s="1161"/>
    </row>
    <row r="525">
      <c r="A525" s="1161"/>
      <c r="B525" s="1161"/>
      <c r="C525" s="1161"/>
      <c r="D525" s="1161"/>
      <c r="E525" s="1161"/>
      <c r="F525" s="1161"/>
      <c r="G525" s="1161"/>
      <c r="H525" s="1161"/>
      <c r="I525" s="1161"/>
      <c r="J525" s="1161"/>
      <c r="K525" s="1161"/>
      <c r="L525" s="1161"/>
      <c r="M525" s="1161"/>
      <c r="N525" s="1161"/>
      <c r="O525" s="1161"/>
      <c r="P525" s="1161"/>
      <c r="Q525" s="1161"/>
      <c r="R525" s="1161"/>
      <c r="S525" s="1161"/>
      <c r="T525" s="1161"/>
      <c r="U525" s="1161"/>
      <c r="V525" s="1161"/>
      <c r="W525" s="1161"/>
      <c r="X525" s="1161"/>
      <c r="Y525" s="1161"/>
      <c r="Z525" s="1161"/>
      <c r="AA525" s="1161"/>
    </row>
    <row r="526">
      <c r="A526" s="1161"/>
      <c r="B526" s="1161"/>
      <c r="C526" s="1161"/>
      <c r="D526" s="1161"/>
      <c r="E526" s="1161"/>
      <c r="F526" s="1161"/>
      <c r="G526" s="1161"/>
      <c r="H526" s="1161"/>
      <c r="I526" s="1161"/>
      <c r="J526" s="1161"/>
      <c r="K526" s="1161"/>
      <c r="L526" s="1161"/>
      <c r="M526" s="1161"/>
      <c r="N526" s="1161"/>
      <c r="O526" s="1161"/>
      <c r="P526" s="1161"/>
      <c r="Q526" s="1161"/>
      <c r="R526" s="1161"/>
      <c r="S526" s="1161"/>
      <c r="T526" s="1161"/>
      <c r="U526" s="1161"/>
      <c r="V526" s="1161"/>
      <c r="W526" s="1161"/>
      <c r="X526" s="1161"/>
      <c r="Y526" s="1161"/>
      <c r="Z526" s="1161"/>
      <c r="AA526" s="1161"/>
    </row>
    <row r="527">
      <c r="A527" s="1161"/>
      <c r="B527" s="1161"/>
      <c r="C527" s="1161"/>
      <c r="D527" s="1161"/>
      <c r="E527" s="1161"/>
      <c r="F527" s="1161"/>
      <c r="G527" s="1161"/>
      <c r="H527" s="1161"/>
      <c r="I527" s="1161"/>
      <c r="J527" s="1161"/>
      <c r="K527" s="1161"/>
      <c r="L527" s="1161"/>
      <c r="M527" s="1161"/>
      <c r="N527" s="1161"/>
      <c r="O527" s="1161"/>
      <c r="P527" s="1161"/>
      <c r="Q527" s="1161"/>
      <c r="R527" s="1161"/>
      <c r="S527" s="1161"/>
      <c r="T527" s="1161"/>
      <c r="U527" s="1161"/>
      <c r="V527" s="1161"/>
      <c r="W527" s="1161"/>
      <c r="X527" s="1161"/>
      <c r="Y527" s="1161"/>
      <c r="Z527" s="1161"/>
      <c r="AA527" s="1161"/>
    </row>
    <row r="528">
      <c r="A528" s="1161"/>
      <c r="B528" s="1161"/>
      <c r="C528" s="1161"/>
      <c r="D528" s="1161"/>
      <c r="E528" s="1161"/>
      <c r="F528" s="1161"/>
      <c r="G528" s="1161"/>
      <c r="H528" s="1161"/>
      <c r="I528" s="1161"/>
      <c r="J528" s="1161"/>
      <c r="K528" s="1161"/>
      <c r="L528" s="1161"/>
      <c r="M528" s="1161"/>
      <c r="N528" s="1161"/>
      <c r="O528" s="1161"/>
      <c r="P528" s="1161"/>
      <c r="Q528" s="1161"/>
      <c r="R528" s="1161"/>
      <c r="S528" s="1161"/>
      <c r="T528" s="1161"/>
      <c r="U528" s="1161"/>
      <c r="V528" s="1161"/>
      <c r="W528" s="1161"/>
      <c r="X528" s="1161"/>
      <c r="Y528" s="1161"/>
      <c r="Z528" s="1161"/>
      <c r="AA528" s="1161"/>
    </row>
    <row r="529">
      <c r="A529" s="1161"/>
      <c r="B529" s="1161"/>
      <c r="C529" s="1161"/>
      <c r="D529" s="1161"/>
      <c r="E529" s="1161"/>
      <c r="F529" s="1161"/>
      <c r="G529" s="1161"/>
      <c r="H529" s="1161"/>
      <c r="I529" s="1161"/>
      <c r="J529" s="1161"/>
      <c r="K529" s="1161"/>
      <c r="L529" s="1161"/>
      <c r="M529" s="1161"/>
      <c r="N529" s="1161"/>
      <c r="O529" s="1161"/>
      <c r="P529" s="1161"/>
      <c r="Q529" s="1161"/>
      <c r="R529" s="1161"/>
      <c r="S529" s="1161"/>
      <c r="T529" s="1161"/>
      <c r="U529" s="1161"/>
      <c r="V529" s="1161"/>
      <c r="W529" s="1161"/>
      <c r="X529" s="1161"/>
      <c r="Y529" s="1161"/>
      <c r="Z529" s="1161"/>
      <c r="AA529" s="1161"/>
    </row>
    <row r="530">
      <c r="A530" s="1161"/>
      <c r="B530" s="1161"/>
      <c r="C530" s="1161"/>
      <c r="D530" s="1161"/>
      <c r="E530" s="1161"/>
      <c r="F530" s="1161"/>
      <c r="G530" s="1161"/>
      <c r="H530" s="1161"/>
      <c r="I530" s="1161"/>
      <c r="J530" s="1161"/>
      <c r="K530" s="1161"/>
      <c r="L530" s="1161"/>
      <c r="M530" s="1161"/>
      <c r="N530" s="1161"/>
      <c r="O530" s="1161"/>
      <c r="P530" s="1161"/>
      <c r="Q530" s="1161"/>
      <c r="R530" s="1161"/>
      <c r="S530" s="1161"/>
      <c r="T530" s="1161"/>
      <c r="U530" s="1161"/>
      <c r="V530" s="1161"/>
      <c r="W530" s="1161"/>
      <c r="X530" s="1161"/>
      <c r="Y530" s="1161"/>
      <c r="Z530" s="1161"/>
      <c r="AA530" s="1161"/>
    </row>
    <row r="531">
      <c r="A531" s="1161"/>
      <c r="B531" s="1161"/>
      <c r="C531" s="1161"/>
      <c r="D531" s="1161"/>
      <c r="E531" s="1161"/>
      <c r="F531" s="1161"/>
      <c r="G531" s="1161"/>
      <c r="H531" s="1161"/>
      <c r="I531" s="1161"/>
      <c r="J531" s="1161"/>
      <c r="K531" s="1161"/>
      <c r="L531" s="1161"/>
      <c r="M531" s="1161"/>
      <c r="N531" s="1161"/>
      <c r="O531" s="1161"/>
      <c r="P531" s="1161"/>
      <c r="Q531" s="1161"/>
      <c r="R531" s="1161"/>
      <c r="S531" s="1161"/>
      <c r="T531" s="1161"/>
      <c r="U531" s="1161"/>
      <c r="V531" s="1161"/>
      <c r="W531" s="1161"/>
      <c r="X531" s="1161"/>
      <c r="Y531" s="1161"/>
      <c r="Z531" s="1161"/>
      <c r="AA531" s="1161"/>
    </row>
    <row r="532">
      <c r="A532" s="1161"/>
      <c r="B532" s="1161"/>
      <c r="C532" s="1161"/>
      <c r="D532" s="1161"/>
      <c r="E532" s="1161"/>
      <c r="F532" s="1161"/>
      <c r="G532" s="1161"/>
      <c r="H532" s="1161"/>
      <c r="I532" s="1161"/>
      <c r="J532" s="1161"/>
      <c r="K532" s="1161"/>
      <c r="L532" s="1161"/>
      <c r="M532" s="1161"/>
      <c r="N532" s="1161"/>
      <c r="O532" s="1161"/>
      <c r="P532" s="1161"/>
      <c r="Q532" s="1161"/>
      <c r="R532" s="1161"/>
      <c r="S532" s="1161"/>
      <c r="T532" s="1161"/>
      <c r="U532" s="1161"/>
      <c r="V532" s="1161"/>
      <c r="W532" s="1161"/>
      <c r="X532" s="1161"/>
      <c r="Y532" s="1161"/>
      <c r="Z532" s="1161"/>
      <c r="AA532" s="1161"/>
    </row>
    <row r="533">
      <c r="A533" s="1161"/>
      <c r="B533" s="1161"/>
      <c r="C533" s="1161"/>
      <c r="D533" s="1161"/>
      <c r="E533" s="1161"/>
      <c r="F533" s="1161"/>
      <c r="G533" s="1161"/>
      <c r="H533" s="1161"/>
      <c r="I533" s="1161"/>
      <c r="J533" s="1161"/>
      <c r="K533" s="1161"/>
      <c r="L533" s="1161"/>
      <c r="M533" s="1161"/>
      <c r="N533" s="1161"/>
      <c r="O533" s="1161"/>
      <c r="P533" s="1161"/>
      <c r="Q533" s="1161"/>
      <c r="R533" s="1161"/>
      <c r="S533" s="1161"/>
      <c r="T533" s="1161"/>
      <c r="U533" s="1161"/>
      <c r="V533" s="1161"/>
      <c r="W533" s="1161"/>
      <c r="X533" s="1161"/>
      <c r="Y533" s="1161"/>
      <c r="Z533" s="1161"/>
      <c r="AA533" s="1161"/>
    </row>
    <row r="534">
      <c r="A534" s="1161"/>
      <c r="B534" s="1161"/>
      <c r="C534" s="1161"/>
      <c r="D534" s="1161"/>
      <c r="E534" s="1161"/>
      <c r="F534" s="1161"/>
      <c r="G534" s="1161"/>
      <c r="H534" s="1161"/>
      <c r="I534" s="1161"/>
      <c r="J534" s="1161"/>
      <c r="K534" s="1161"/>
      <c r="L534" s="1161"/>
      <c r="M534" s="1161"/>
      <c r="N534" s="1161"/>
      <c r="O534" s="1161"/>
      <c r="P534" s="1161"/>
      <c r="Q534" s="1161"/>
      <c r="R534" s="1161"/>
      <c r="S534" s="1161"/>
      <c r="T534" s="1161"/>
      <c r="U534" s="1161"/>
      <c r="V534" s="1161"/>
      <c r="W534" s="1161"/>
      <c r="X534" s="1161"/>
      <c r="Y534" s="1161"/>
      <c r="Z534" s="1161"/>
      <c r="AA534" s="1161"/>
    </row>
    <row r="535">
      <c r="A535" s="1161"/>
      <c r="B535" s="1161"/>
      <c r="C535" s="1161"/>
      <c r="D535" s="1161"/>
      <c r="E535" s="1161"/>
      <c r="F535" s="1161"/>
      <c r="G535" s="1161"/>
      <c r="H535" s="1161"/>
      <c r="I535" s="1161"/>
      <c r="J535" s="1161"/>
      <c r="K535" s="1161"/>
      <c r="L535" s="1161"/>
      <c r="M535" s="1161"/>
      <c r="N535" s="1161"/>
      <c r="O535" s="1161"/>
      <c r="P535" s="1161"/>
      <c r="Q535" s="1161"/>
      <c r="R535" s="1161"/>
      <c r="S535" s="1161"/>
      <c r="T535" s="1161"/>
      <c r="U535" s="1161"/>
      <c r="V535" s="1161"/>
      <c r="W535" s="1161"/>
      <c r="X535" s="1161"/>
      <c r="Y535" s="1161"/>
      <c r="Z535" s="1161"/>
      <c r="AA535" s="1161"/>
    </row>
    <row r="536">
      <c r="A536" s="1161"/>
      <c r="B536" s="1161"/>
      <c r="C536" s="1161"/>
      <c r="D536" s="1161"/>
      <c r="E536" s="1161"/>
      <c r="F536" s="1161"/>
      <c r="G536" s="1161"/>
      <c r="H536" s="1161"/>
      <c r="I536" s="1161"/>
      <c r="J536" s="1161"/>
      <c r="K536" s="1161"/>
      <c r="L536" s="1161"/>
      <c r="M536" s="1161"/>
      <c r="N536" s="1161"/>
      <c r="O536" s="1161"/>
      <c r="P536" s="1161"/>
      <c r="Q536" s="1161"/>
      <c r="R536" s="1161"/>
      <c r="S536" s="1161"/>
      <c r="T536" s="1161"/>
      <c r="U536" s="1161"/>
      <c r="V536" s="1161"/>
      <c r="W536" s="1161"/>
      <c r="X536" s="1161"/>
      <c r="Y536" s="1161"/>
      <c r="Z536" s="1161"/>
      <c r="AA536" s="1161"/>
    </row>
    <row r="537">
      <c r="A537" s="1161"/>
      <c r="B537" s="1161"/>
      <c r="C537" s="1161"/>
      <c r="D537" s="1161"/>
      <c r="E537" s="1161"/>
      <c r="F537" s="1161"/>
      <c r="G537" s="1161"/>
      <c r="H537" s="1161"/>
      <c r="I537" s="1161"/>
      <c r="J537" s="1161"/>
      <c r="K537" s="1161"/>
      <c r="L537" s="1161"/>
      <c r="M537" s="1161"/>
      <c r="N537" s="1161"/>
      <c r="O537" s="1161"/>
      <c r="P537" s="1161"/>
      <c r="Q537" s="1161"/>
      <c r="R537" s="1161"/>
      <c r="S537" s="1161"/>
      <c r="T537" s="1161"/>
      <c r="U537" s="1161"/>
      <c r="V537" s="1161"/>
      <c r="W537" s="1161"/>
      <c r="X537" s="1161"/>
      <c r="Y537" s="1161"/>
      <c r="Z537" s="1161"/>
      <c r="AA537" s="1161"/>
    </row>
    <row r="538">
      <c r="A538" s="1161"/>
      <c r="B538" s="1161"/>
      <c r="C538" s="1161"/>
      <c r="D538" s="1161"/>
      <c r="E538" s="1161"/>
      <c r="F538" s="1161"/>
      <c r="G538" s="1161"/>
      <c r="H538" s="1161"/>
      <c r="I538" s="1161"/>
      <c r="J538" s="1161"/>
      <c r="K538" s="1161"/>
      <c r="L538" s="1161"/>
      <c r="M538" s="1161"/>
      <c r="N538" s="1161"/>
      <c r="O538" s="1161"/>
      <c r="P538" s="1161"/>
      <c r="Q538" s="1161"/>
      <c r="R538" s="1161"/>
      <c r="S538" s="1161"/>
      <c r="T538" s="1161"/>
      <c r="U538" s="1161"/>
      <c r="V538" s="1161"/>
      <c r="W538" s="1161"/>
      <c r="X538" s="1161"/>
      <c r="Y538" s="1161"/>
      <c r="Z538" s="1161"/>
      <c r="AA538" s="1161"/>
    </row>
    <row r="539">
      <c r="A539" s="1161"/>
      <c r="B539" s="1161"/>
      <c r="C539" s="1161"/>
      <c r="D539" s="1161"/>
      <c r="E539" s="1161"/>
      <c r="F539" s="1161"/>
      <c r="G539" s="1161"/>
      <c r="H539" s="1161"/>
      <c r="I539" s="1161"/>
      <c r="J539" s="1161"/>
      <c r="K539" s="1161"/>
      <c r="L539" s="1161"/>
      <c r="M539" s="1161"/>
      <c r="N539" s="1161"/>
      <c r="O539" s="1161"/>
      <c r="P539" s="1161"/>
      <c r="Q539" s="1161"/>
      <c r="R539" s="1161"/>
      <c r="S539" s="1161"/>
      <c r="T539" s="1161"/>
      <c r="U539" s="1161"/>
      <c r="V539" s="1161"/>
      <c r="W539" s="1161"/>
      <c r="X539" s="1161"/>
      <c r="Y539" s="1161"/>
      <c r="Z539" s="1161"/>
      <c r="AA539" s="1161"/>
    </row>
    <row r="540">
      <c r="A540" s="1161"/>
      <c r="B540" s="1161"/>
      <c r="C540" s="1161"/>
      <c r="D540" s="1161"/>
      <c r="E540" s="1161"/>
      <c r="F540" s="1161"/>
      <c r="G540" s="1161"/>
      <c r="H540" s="1161"/>
      <c r="I540" s="1161"/>
      <c r="J540" s="1161"/>
      <c r="K540" s="1161"/>
      <c r="L540" s="1161"/>
      <c r="M540" s="1161"/>
      <c r="N540" s="1161"/>
      <c r="O540" s="1161"/>
      <c r="P540" s="1161"/>
      <c r="Q540" s="1161"/>
      <c r="R540" s="1161"/>
      <c r="S540" s="1161"/>
      <c r="T540" s="1161"/>
      <c r="U540" s="1161"/>
      <c r="V540" s="1161"/>
      <c r="W540" s="1161"/>
      <c r="X540" s="1161"/>
      <c r="Y540" s="1161"/>
      <c r="Z540" s="1161"/>
      <c r="AA540" s="1161"/>
    </row>
    <row r="541">
      <c r="A541" s="1161"/>
      <c r="B541" s="1161"/>
      <c r="C541" s="1161"/>
      <c r="D541" s="1161"/>
      <c r="E541" s="1161"/>
      <c r="F541" s="1161"/>
      <c r="G541" s="1161"/>
      <c r="H541" s="1161"/>
      <c r="I541" s="1161"/>
      <c r="J541" s="1161"/>
      <c r="K541" s="1161"/>
      <c r="L541" s="1161"/>
      <c r="M541" s="1161"/>
      <c r="N541" s="1161"/>
      <c r="O541" s="1161"/>
      <c r="P541" s="1161"/>
      <c r="Q541" s="1161"/>
      <c r="R541" s="1161"/>
      <c r="S541" s="1161"/>
      <c r="T541" s="1161"/>
      <c r="U541" s="1161"/>
      <c r="V541" s="1161"/>
      <c r="W541" s="1161"/>
      <c r="X541" s="1161"/>
      <c r="Y541" s="1161"/>
      <c r="Z541" s="1161"/>
      <c r="AA541" s="1161"/>
    </row>
    <row r="542">
      <c r="A542" s="1161"/>
      <c r="B542" s="1161"/>
      <c r="C542" s="1161"/>
      <c r="D542" s="1161"/>
      <c r="E542" s="1161"/>
      <c r="F542" s="1161"/>
      <c r="G542" s="1161"/>
      <c r="H542" s="1161"/>
      <c r="I542" s="1161"/>
      <c r="J542" s="1161"/>
      <c r="K542" s="1161"/>
      <c r="L542" s="1161"/>
      <c r="M542" s="1161"/>
      <c r="N542" s="1161"/>
      <c r="O542" s="1161"/>
      <c r="P542" s="1161"/>
      <c r="Q542" s="1161"/>
      <c r="R542" s="1161"/>
      <c r="S542" s="1161"/>
      <c r="T542" s="1161"/>
      <c r="U542" s="1161"/>
      <c r="V542" s="1161"/>
      <c r="W542" s="1161"/>
      <c r="X542" s="1161"/>
      <c r="Y542" s="1161"/>
      <c r="Z542" s="1161"/>
      <c r="AA542" s="1161"/>
    </row>
    <row r="543">
      <c r="A543" s="1161"/>
      <c r="B543" s="1161"/>
      <c r="C543" s="1161"/>
      <c r="D543" s="1161"/>
      <c r="E543" s="1161"/>
      <c r="F543" s="1161"/>
      <c r="G543" s="1161"/>
      <c r="H543" s="1161"/>
      <c r="I543" s="1161"/>
      <c r="J543" s="1161"/>
      <c r="K543" s="1161"/>
      <c r="L543" s="1161"/>
      <c r="M543" s="1161"/>
      <c r="N543" s="1161"/>
      <c r="O543" s="1161"/>
      <c r="P543" s="1161"/>
      <c r="Q543" s="1161"/>
      <c r="R543" s="1161"/>
      <c r="S543" s="1161"/>
      <c r="T543" s="1161"/>
      <c r="U543" s="1161"/>
      <c r="V543" s="1161"/>
      <c r="W543" s="1161"/>
      <c r="X543" s="1161"/>
      <c r="Y543" s="1161"/>
      <c r="Z543" s="1161"/>
      <c r="AA543" s="1161"/>
    </row>
    <row r="544">
      <c r="A544" s="1161"/>
      <c r="B544" s="1161"/>
      <c r="C544" s="1161"/>
      <c r="D544" s="1161"/>
      <c r="E544" s="1161"/>
      <c r="F544" s="1161"/>
      <c r="G544" s="1161"/>
      <c r="H544" s="1161"/>
      <c r="I544" s="1161"/>
      <c r="J544" s="1161"/>
      <c r="K544" s="1161"/>
      <c r="L544" s="1161"/>
      <c r="M544" s="1161"/>
      <c r="N544" s="1161"/>
      <c r="O544" s="1161"/>
      <c r="P544" s="1161"/>
      <c r="Q544" s="1161"/>
      <c r="R544" s="1161"/>
      <c r="S544" s="1161"/>
      <c r="T544" s="1161"/>
      <c r="U544" s="1161"/>
      <c r="V544" s="1161"/>
      <c r="W544" s="1161"/>
      <c r="X544" s="1161"/>
      <c r="Y544" s="1161"/>
      <c r="Z544" s="1161"/>
      <c r="AA544" s="1161"/>
    </row>
    <row r="545">
      <c r="A545" s="1161"/>
      <c r="B545" s="1161"/>
      <c r="C545" s="1161"/>
      <c r="D545" s="1161"/>
      <c r="E545" s="1161"/>
      <c r="F545" s="1161"/>
      <c r="G545" s="1161"/>
      <c r="H545" s="1161"/>
      <c r="I545" s="1161"/>
      <c r="J545" s="1161"/>
      <c r="K545" s="1161"/>
      <c r="L545" s="1161"/>
      <c r="M545" s="1161"/>
      <c r="N545" s="1161"/>
      <c r="O545" s="1161"/>
      <c r="P545" s="1161"/>
      <c r="Q545" s="1161"/>
      <c r="R545" s="1161"/>
      <c r="S545" s="1161"/>
      <c r="T545" s="1161"/>
      <c r="U545" s="1161"/>
      <c r="V545" s="1161"/>
      <c r="W545" s="1161"/>
      <c r="X545" s="1161"/>
      <c r="Y545" s="1161"/>
      <c r="Z545" s="1161"/>
      <c r="AA545" s="1161"/>
    </row>
    <row r="546">
      <c r="A546" s="1161"/>
      <c r="B546" s="1161"/>
      <c r="C546" s="1161"/>
      <c r="D546" s="1161"/>
      <c r="E546" s="1161"/>
      <c r="F546" s="1161"/>
      <c r="G546" s="1161"/>
      <c r="H546" s="1161"/>
      <c r="I546" s="1161"/>
      <c r="J546" s="1161"/>
      <c r="K546" s="1161"/>
      <c r="L546" s="1161"/>
      <c r="M546" s="1161"/>
      <c r="N546" s="1161"/>
      <c r="O546" s="1161"/>
      <c r="P546" s="1161"/>
      <c r="Q546" s="1161"/>
      <c r="R546" s="1161"/>
      <c r="S546" s="1161"/>
      <c r="T546" s="1161"/>
      <c r="U546" s="1161"/>
      <c r="V546" s="1161"/>
      <c r="W546" s="1161"/>
      <c r="X546" s="1161"/>
      <c r="Y546" s="1161"/>
      <c r="Z546" s="1161"/>
      <c r="AA546" s="1161"/>
    </row>
    <row r="547">
      <c r="A547" s="1161"/>
      <c r="B547" s="1161"/>
      <c r="C547" s="1161"/>
      <c r="D547" s="1161"/>
      <c r="E547" s="1161"/>
      <c r="F547" s="1161"/>
      <c r="G547" s="1161"/>
      <c r="H547" s="1161"/>
      <c r="I547" s="1161"/>
      <c r="J547" s="1161"/>
      <c r="K547" s="1161"/>
      <c r="L547" s="1161"/>
      <c r="M547" s="1161"/>
      <c r="N547" s="1161"/>
      <c r="O547" s="1161"/>
      <c r="P547" s="1161"/>
      <c r="Q547" s="1161"/>
      <c r="R547" s="1161"/>
      <c r="S547" s="1161"/>
      <c r="T547" s="1161"/>
      <c r="U547" s="1161"/>
      <c r="V547" s="1161"/>
      <c r="W547" s="1161"/>
      <c r="X547" s="1161"/>
      <c r="Y547" s="1161"/>
      <c r="Z547" s="1161"/>
      <c r="AA547" s="1161"/>
    </row>
    <row r="548">
      <c r="A548" s="1161"/>
      <c r="B548" s="1161"/>
      <c r="C548" s="1161"/>
      <c r="D548" s="1161"/>
      <c r="E548" s="1161"/>
      <c r="F548" s="1161"/>
      <c r="G548" s="1161"/>
      <c r="H548" s="1161"/>
      <c r="I548" s="1161"/>
      <c r="J548" s="1161"/>
      <c r="K548" s="1161"/>
      <c r="L548" s="1161"/>
      <c r="M548" s="1161"/>
      <c r="N548" s="1161"/>
      <c r="O548" s="1161"/>
      <c r="P548" s="1161"/>
      <c r="Q548" s="1161"/>
      <c r="R548" s="1161"/>
      <c r="S548" s="1161"/>
      <c r="T548" s="1161"/>
      <c r="U548" s="1161"/>
      <c r="V548" s="1161"/>
      <c r="W548" s="1161"/>
      <c r="X548" s="1161"/>
      <c r="Y548" s="1161"/>
      <c r="Z548" s="1161"/>
      <c r="AA548" s="1161"/>
    </row>
    <row r="549">
      <c r="A549" s="1161"/>
      <c r="B549" s="1161"/>
      <c r="C549" s="1161"/>
      <c r="D549" s="1161"/>
      <c r="E549" s="1161"/>
      <c r="F549" s="1161"/>
      <c r="G549" s="1161"/>
      <c r="H549" s="1161"/>
      <c r="I549" s="1161"/>
      <c r="J549" s="1161"/>
      <c r="K549" s="1161"/>
      <c r="L549" s="1161"/>
      <c r="M549" s="1161"/>
      <c r="N549" s="1161"/>
      <c r="O549" s="1161"/>
      <c r="P549" s="1161"/>
      <c r="Q549" s="1161"/>
      <c r="R549" s="1161"/>
      <c r="S549" s="1161"/>
      <c r="T549" s="1161"/>
      <c r="U549" s="1161"/>
      <c r="V549" s="1161"/>
      <c r="W549" s="1161"/>
      <c r="X549" s="1161"/>
      <c r="Y549" s="1161"/>
      <c r="Z549" s="1161"/>
      <c r="AA549" s="1161"/>
    </row>
    <row r="550">
      <c r="A550" s="1161"/>
      <c r="B550" s="1161"/>
      <c r="C550" s="1161"/>
      <c r="D550" s="1161"/>
      <c r="E550" s="1161"/>
      <c r="F550" s="1161"/>
      <c r="G550" s="1161"/>
      <c r="H550" s="1161"/>
      <c r="I550" s="1161"/>
      <c r="J550" s="1161"/>
      <c r="K550" s="1161"/>
      <c r="L550" s="1161"/>
      <c r="M550" s="1161"/>
      <c r="N550" s="1161"/>
      <c r="O550" s="1161"/>
      <c r="P550" s="1161"/>
      <c r="Q550" s="1161"/>
      <c r="R550" s="1161"/>
      <c r="S550" s="1161"/>
      <c r="T550" s="1161"/>
      <c r="U550" s="1161"/>
      <c r="V550" s="1161"/>
      <c r="W550" s="1161"/>
      <c r="X550" s="1161"/>
      <c r="Y550" s="1161"/>
      <c r="Z550" s="1161"/>
      <c r="AA550" s="1161"/>
    </row>
    <row r="551">
      <c r="A551" s="1161"/>
      <c r="B551" s="1161"/>
      <c r="C551" s="1161"/>
      <c r="D551" s="1161"/>
      <c r="E551" s="1161"/>
      <c r="F551" s="1161"/>
      <c r="G551" s="1161"/>
      <c r="H551" s="1161"/>
      <c r="I551" s="1161"/>
      <c r="J551" s="1161"/>
      <c r="K551" s="1161"/>
      <c r="L551" s="1161"/>
      <c r="M551" s="1161"/>
      <c r="N551" s="1161"/>
      <c r="O551" s="1161"/>
      <c r="P551" s="1161"/>
      <c r="Q551" s="1161"/>
      <c r="R551" s="1161"/>
      <c r="S551" s="1161"/>
      <c r="T551" s="1161"/>
      <c r="U551" s="1161"/>
      <c r="V551" s="1161"/>
      <c r="W551" s="1161"/>
      <c r="X551" s="1161"/>
      <c r="Y551" s="1161"/>
      <c r="Z551" s="1161"/>
      <c r="AA551" s="1161"/>
    </row>
    <row r="552">
      <c r="A552" s="1161"/>
      <c r="B552" s="1161"/>
      <c r="C552" s="1161"/>
      <c r="D552" s="1161"/>
      <c r="E552" s="1161"/>
      <c r="F552" s="1161"/>
      <c r="G552" s="1161"/>
      <c r="H552" s="1161"/>
      <c r="I552" s="1161"/>
      <c r="J552" s="1161"/>
      <c r="K552" s="1161"/>
      <c r="L552" s="1161"/>
      <c r="M552" s="1161"/>
      <c r="N552" s="1161"/>
      <c r="O552" s="1161"/>
      <c r="P552" s="1161"/>
      <c r="Q552" s="1161"/>
      <c r="R552" s="1161"/>
      <c r="S552" s="1161"/>
      <c r="T552" s="1161"/>
      <c r="U552" s="1161"/>
      <c r="V552" s="1161"/>
      <c r="W552" s="1161"/>
      <c r="X552" s="1161"/>
      <c r="Y552" s="1161"/>
      <c r="Z552" s="1161"/>
      <c r="AA552" s="1161"/>
    </row>
    <row r="553">
      <c r="A553" s="1161"/>
      <c r="B553" s="1161"/>
      <c r="C553" s="1161"/>
      <c r="D553" s="1161"/>
      <c r="E553" s="1161"/>
      <c r="F553" s="1161"/>
      <c r="G553" s="1161"/>
      <c r="H553" s="1161"/>
      <c r="I553" s="1161"/>
      <c r="J553" s="1161"/>
      <c r="K553" s="1161"/>
      <c r="L553" s="1161"/>
      <c r="M553" s="1161"/>
      <c r="N553" s="1161"/>
      <c r="O553" s="1161"/>
      <c r="P553" s="1161"/>
      <c r="Q553" s="1161"/>
      <c r="R553" s="1161"/>
      <c r="S553" s="1161"/>
      <c r="T553" s="1161"/>
      <c r="U553" s="1161"/>
      <c r="V553" s="1161"/>
      <c r="W553" s="1161"/>
      <c r="X553" s="1161"/>
      <c r="Y553" s="1161"/>
      <c r="Z553" s="1161"/>
      <c r="AA553" s="1161"/>
    </row>
    <row r="554">
      <c r="A554" s="1161"/>
      <c r="B554" s="1161"/>
      <c r="C554" s="1161"/>
      <c r="D554" s="1161"/>
      <c r="E554" s="1161"/>
      <c r="F554" s="1161"/>
      <c r="G554" s="1161"/>
      <c r="H554" s="1161"/>
      <c r="I554" s="1161"/>
      <c r="J554" s="1161"/>
      <c r="K554" s="1161"/>
      <c r="L554" s="1161"/>
      <c r="M554" s="1161"/>
      <c r="N554" s="1161"/>
      <c r="O554" s="1161"/>
      <c r="P554" s="1161"/>
      <c r="Q554" s="1161"/>
      <c r="R554" s="1161"/>
      <c r="S554" s="1161"/>
      <c r="T554" s="1161"/>
      <c r="U554" s="1161"/>
      <c r="V554" s="1161"/>
      <c r="W554" s="1161"/>
      <c r="X554" s="1161"/>
      <c r="Y554" s="1161"/>
      <c r="Z554" s="1161"/>
      <c r="AA554" s="1161"/>
    </row>
    <row r="555">
      <c r="A555" s="1161"/>
      <c r="B555" s="1161"/>
      <c r="C555" s="1161"/>
      <c r="D555" s="1161"/>
      <c r="E555" s="1161"/>
      <c r="F555" s="1161"/>
      <c r="G555" s="1161"/>
      <c r="H555" s="1161"/>
      <c r="I555" s="1161"/>
      <c r="J555" s="1161"/>
      <c r="K555" s="1161"/>
      <c r="L555" s="1161"/>
      <c r="M555" s="1161"/>
      <c r="N555" s="1161"/>
      <c r="O555" s="1161"/>
      <c r="P555" s="1161"/>
      <c r="Q555" s="1161"/>
      <c r="R555" s="1161"/>
      <c r="S555" s="1161"/>
      <c r="T555" s="1161"/>
      <c r="U555" s="1161"/>
      <c r="V555" s="1161"/>
      <c r="W555" s="1161"/>
      <c r="X555" s="1161"/>
      <c r="Y555" s="1161"/>
      <c r="Z555" s="1161"/>
      <c r="AA555" s="1161"/>
    </row>
    <row r="556">
      <c r="A556" s="1161"/>
      <c r="B556" s="1161"/>
      <c r="C556" s="1161"/>
      <c r="D556" s="1161"/>
      <c r="E556" s="1161"/>
      <c r="F556" s="1161"/>
      <c r="G556" s="1161"/>
      <c r="H556" s="1161"/>
      <c r="I556" s="1161"/>
      <c r="J556" s="1161"/>
      <c r="K556" s="1161"/>
      <c r="L556" s="1161"/>
      <c r="M556" s="1161"/>
      <c r="N556" s="1161"/>
      <c r="O556" s="1161"/>
      <c r="P556" s="1161"/>
      <c r="Q556" s="1161"/>
      <c r="R556" s="1161"/>
      <c r="S556" s="1161"/>
      <c r="T556" s="1161"/>
      <c r="U556" s="1161"/>
      <c r="V556" s="1161"/>
      <c r="W556" s="1161"/>
      <c r="X556" s="1161"/>
      <c r="Y556" s="1161"/>
      <c r="Z556" s="1161"/>
      <c r="AA556" s="1161"/>
    </row>
    <row r="557">
      <c r="A557" s="1161"/>
      <c r="B557" s="1161"/>
      <c r="C557" s="1161"/>
      <c r="D557" s="1161"/>
      <c r="E557" s="1161"/>
      <c r="F557" s="1161"/>
      <c r="G557" s="1161"/>
      <c r="H557" s="1161"/>
      <c r="I557" s="1161"/>
      <c r="J557" s="1161"/>
      <c r="K557" s="1161"/>
      <c r="L557" s="1161"/>
      <c r="M557" s="1161"/>
      <c r="N557" s="1161"/>
      <c r="O557" s="1161"/>
      <c r="P557" s="1161"/>
      <c r="Q557" s="1161"/>
      <c r="R557" s="1161"/>
      <c r="S557" s="1161"/>
      <c r="T557" s="1161"/>
      <c r="U557" s="1161"/>
      <c r="V557" s="1161"/>
      <c r="W557" s="1161"/>
      <c r="X557" s="1161"/>
      <c r="Y557" s="1161"/>
      <c r="Z557" s="1161"/>
      <c r="AA557" s="1161"/>
    </row>
    <row r="558">
      <c r="A558" s="1161"/>
      <c r="B558" s="1161"/>
      <c r="C558" s="1161"/>
      <c r="D558" s="1161"/>
      <c r="E558" s="1161"/>
      <c r="F558" s="1161"/>
      <c r="G558" s="1161"/>
      <c r="H558" s="1161"/>
      <c r="I558" s="1161"/>
      <c r="J558" s="1161"/>
      <c r="K558" s="1161"/>
      <c r="L558" s="1161"/>
      <c r="M558" s="1161"/>
      <c r="N558" s="1161"/>
      <c r="O558" s="1161"/>
      <c r="P558" s="1161"/>
      <c r="Q558" s="1161"/>
      <c r="R558" s="1161"/>
      <c r="S558" s="1161"/>
      <c r="T558" s="1161"/>
      <c r="U558" s="1161"/>
      <c r="V558" s="1161"/>
      <c r="W558" s="1161"/>
      <c r="X558" s="1161"/>
      <c r="Y558" s="1161"/>
      <c r="Z558" s="1161"/>
      <c r="AA558" s="1161"/>
    </row>
    <row r="559">
      <c r="A559" s="1161"/>
      <c r="B559" s="1161"/>
      <c r="C559" s="1161"/>
      <c r="D559" s="1161"/>
      <c r="E559" s="1161"/>
      <c r="F559" s="1161"/>
      <c r="G559" s="1161"/>
      <c r="H559" s="1161"/>
      <c r="I559" s="1161"/>
      <c r="J559" s="1161"/>
      <c r="K559" s="1161"/>
      <c r="L559" s="1161"/>
      <c r="M559" s="1161"/>
      <c r="N559" s="1161"/>
      <c r="O559" s="1161"/>
      <c r="P559" s="1161"/>
      <c r="Q559" s="1161"/>
      <c r="R559" s="1161"/>
      <c r="S559" s="1161"/>
      <c r="T559" s="1161"/>
      <c r="U559" s="1161"/>
      <c r="V559" s="1161"/>
      <c r="W559" s="1161"/>
      <c r="X559" s="1161"/>
      <c r="Y559" s="1161"/>
      <c r="Z559" s="1161"/>
      <c r="AA559" s="1161"/>
    </row>
    <row r="560">
      <c r="A560" s="1161"/>
      <c r="B560" s="1161"/>
      <c r="C560" s="1161"/>
      <c r="D560" s="1161"/>
      <c r="E560" s="1161"/>
      <c r="F560" s="1161"/>
      <c r="G560" s="1161"/>
      <c r="H560" s="1161"/>
      <c r="I560" s="1161"/>
      <c r="J560" s="1161"/>
      <c r="K560" s="1161"/>
      <c r="L560" s="1161"/>
      <c r="M560" s="1161"/>
      <c r="N560" s="1161"/>
      <c r="O560" s="1161"/>
      <c r="P560" s="1161"/>
      <c r="Q560" s="1161"/>
      <c r="R560" s="1161"/>
      <c r="S560" s="1161"/>
      <c r="T560" s="1161"/>
      <c r="U560" s="1161"/>
      <c r="V560" s="1161"/>
      <c r="W560" s="1161"/>
      <c r="X560" s="1161"/>
      <c r="Y560" s="1161"/>
      <c r="Z560" s="1161"/>
      <c r="AA560" s="1161"/>
    </row>
    <row r="561">
      <c r="A561" s="1161"/>
      <c r="B561" s="1161"/>
      <c r="C561" s="1161"/>
      <c r="D561" s="1161"/>
      <c r="E561" s="1161"/>
      <c r="F561" s="1161"/>
      <c r="G561" s="1161"/>
      <c r="H561" s="1161"/>
      <c r="I561" s="1161"/>
      <c r="J561" s="1161"/>
      <c r="K561" s="1161"/>
      <c r="L561" s="1161"/>
      <c r="M561" s="1161"/>
      <c r="N561" s="1161"/>
      <c r="O561" s="1161"/>
      <c r="P561" s="1161"/>
      <c r="Q561" s="1161"/>
      <c r="R561" s="1161"/>
      <c r="S561" s="1161"/>
      <c r="T561" s="1161"/>
      <c r="U561" s="1161"/>
      <c r="V561" s="1161"/>
      <c r="W561" s="1161"/>
      <c r="X561" s="1161"/>
      <c r="Y561" s="1161"/>
      <c r="Z561" s="1161"/>
      <c r="AA561" s="1161"/>
    </row>
    <row r="562">
      <c r="A562" s="1161"/>
      <c r="B562" s="1161"/>
      <c r="C562" s="1161"/>
      <c r="D562" s="1161"/>
      <c r="E562" s="1161"/>
      <c r="F562" s="1161"/>
      <c r="G562" s="1161"/>
      <c r="H562" s="1161"/>
      <c r="I562" s="1161"/>
      <c r="J562" s="1161"/>
      <c r="K562" s="1161"/>
      <c r="L562" s="1161"/>
      <c r="M562" s="1161"/>
      <c r="N562" s="1161"/>
      <c r="O562" s="1161"/>
      <c r="P562" s="1161"/>
      <c r="Q562" s="1161"/>
      <c r="R562" s="1161"/>
      <c r="S562" s="1161"/>
      <c r="T562" s="1161"/>
      <c r="U562" s="1161"/>
      <c r="V562" s="1161"/>
      <c r="W562" s="1161"/>
      <c r="X562" s="1161"/>
      <c r="Y562" s="1161"/>
      <c r="Z562" s="1161"/>
      <c r="AA562" s="1161"/>
    </row>
    <row r="563">
      <c r="A563" s="1161"/>
      <c r="B563" s="1161"/>
      <c r="C563" s="1161"/>
      <c r="D563" s="1161"/>
      <c r="E563" s="1161"/>
      <c r="F563" s="1161"/>
      <c r="G563" s="1161"/>
      <c r="H563" s="1161"/>
      <c r="I563" s="1161"/>
      <c r="J563" s="1161"/>
      <c r="K563" s="1161"/>
      <c r="L563" s="1161"/>
      <c r="M563" s="1161"/>
      <c r="N563" s="1161"/>
      <c r="O563" s="1161"/>
      <c r="P563" s="1161"/>
      <c r="Q563" s="1161"/>
      <c r="R563" s="1161"/>
      <c r="S563" s="1161"/>
      <c r="T563" s="1161"/>
      <c r="U563" s="1161"/>
      <c r="V563" s="1161"/>
      <c r="W563" s="1161"/>
      <c r="X563" s="1161"/>
      <c r="Y563" s="1161"/>
      <c r="Z563" s="1161"/>
      <c r="AA563" s="1161"/>
    </row>
    <row r="564">
      <c r="A564" s="1161"/>
      <c r="B564" s="1161"/>
      <c r="C564" s="1161"/>
      <c r="D564" s="1161"/>
      <c r="E564" s="1161"/>
      <c r="F564" s="1161"/>
      <c r="G564" s="1161"/>
      <c r="H564" s="1161"/>
      <c r="I564" s="1161"/>
      <c r="J564" s="1161"/>
      <c r="K564" s="1161"/>
      <c r="L564" s="1161"/>
      <c r="M564" s="1161"/>
      <c r="N564" s="1161"/>
      <c r="O564" s="1161"/>
      <c r="P564" s="1161"/>
      <c r="Q564" s="1161"/>
      <c r="R564" s="1161"/>
      <c r="S564" s="1161"/>
      <c r="T564" s="1161"/>
      <c r="U564" s="1161"/>
      <c r="V564" s="1161"/>
      <c r="W564" s="1161"/>
      <c r="X564" s="1161"/>
      <c r="Y564" s="1161"/>
      <c r="Z564" s="1161"/>
      <c r="AA564" s="1161"/>
    </row>
    <row r="565">
      <c r="A565" s="1161"/>
      <c r="B565" s="1161"/>
      <c r="C565" s="1161"/>
      <c r="D565" s="1161"/>
      <c r="E565" s="1161"/>
      <c r="F565" s="1161"/>
      <c r="G565" s="1161"/>
      <c r="H565" s="1161"/>
      <c r="I565" s="1161"/>
      <c r="J565" s="1161"/>
      <c r="K565" s="1161"/>
      <c r="L565" s="1161"/>
      <c r="M565" s="1161"/>
      <c r="N565" s="1161"/>
      <c r="O565" s="1161"/>
      <c r="P565" s="1161"/>
      <c r="Q565" s="1161"/>
      <c r="R565" s="1161"/>
      <c r="S565" s="1161"/>
      <c r="T565" s="1161"/>
      <c r="U565" s="1161"/>
      <c r="V565" s="1161"/>
      <c r="W565" s="1161"/>
      <c r="X565" s="1161"/>
      <c r="Y565" s="1161"/>
      <c r="Z565" s="1161"/>
      <c r="AA565" s="1161"/>
    </row>
    <row r="566">
      <c r="A566" s="1161"/>
      <c r="B566" s="1161"/>
      <c r="C566" s="1161"/>
      <c r="D566" s="1161"/>
      <c r="E566" s="1161"/>
      <c r="F566" s="1161"/>
      <c r="G566" s="1161"/>
      <c r="H566" s="1161"/>
      <c r="I566" s="1161"/>
      <c r="J566" s="1161"/>
      <c r="K566" s="1161"/>
      <c r="L566" s="1161"/>
      <c r="M566" s="1161"/>
      <c r="N566" s="1161"/>
      <c r="O566" s="1161"/>
      <c r="P566" s="1161"/>
      <c r="Q566" s="1161"/>
      <c r="R566" s="1161"/>
      <c r="S566" s="1161"/>
      <c r="T566" s="1161"/>
      <c r="U566" s="1161"/>
      <c r="V566" s="1161"/>
      <c r="W566" s="1161"/>
      <c r="X566" s="1161"/>
      <c r="Y566" s="1161"/>
      <c r="Z566" s="1161"/>
      <c r="AA566" s="1161"/>
    </row>
    <row r="567">
      <c r="A567" s="1161"/>
      <c r="B567" s="1161"/>
      <c r="C567" s="1161"/>
      <c r="D567" s="1161"/>
      <c r="E567" s="1161"/>
      <c r="F567" s="1161"/>
      <c r="G567" s="1161"/>
      <c r="H567" s="1161"/>
      <c r="I567" s="1161"/>
      <c r="J567" s="1161"/>
      <c r="K567" s="1161"/>
      <c r="L567" s="1161"/>
      <c r="M567" s="1161"/>
      <c r="N567" s="1161"/>
      <c r="O567" s="1161"/>
      <c r="P567" s="1161"/>
      <c r="Q567" s="1161"/>
      <c r="R567" s="1161"/>
      <c r="S567" s="1161"/>
      <c r="T567" s="1161"/>
      <c r="U567" s="1161"/>
      <c r="V567" s="1161"/>
      <c r="W567" s="1161"/>
      <c r="X567" s="1161"/>
      <c r="Y567" s="1161"/>
      <c r="Z567" s="1161"/>
      <c r="AA567" s="1161"/>
    </row>
    <row r="568">
      <c r="A568" s="1161"/>
      <c r="B568" s="1161"/>
      <c r="C568" s="1161"/>
      <c r="D568" s="1161"/>
      <c r="E568" s="1161"/>
      <c r="F568" s="1161"/>
      <c r="G568" s="1161"/>
      <c r="H568" s="1161"/>
      <c r="I568" s="1161"/>
      <c r="J568" s="1161"/>
      <c r="K568" s="1161"/>
      <c r="L568" s="1161"/>
      <c r="M568" s="1161"/>
      <c r="N568" s="1161"/>
      <c r="O568" s="1161"/>
      <c r="P568" s="1161"/>
      <c r="Q568" s="1161"/>
      <c r="R568" s="1161"/>
      <c r="S568" s="1161"/>
      <c r="T568" s="1161"/>
      <c r="U568" s="1161"/>
      <c r="V568" s="1161"/>
      <c r="W568" s="1161"/>
      <c r="X568" s="1161"/>
      <c r="Y568" s="1161"/>
      <c r="Z568" s="1161"/>
      <c r="AA568" s="1161"/>
    </row>
    <row r="569">
      <c r="A569" s="1161"/>
      <c r="B569" s="1161"/>
      <c r="C569" s="1161"/>
      <c r="D569" s="1161"/>
      <c r="E569" s="1161"/>
      <c r="F569" s="1161"/>
      <c r="G569" s="1161"/>
      <c r="H569" s="1161"/>
      <c r="I569" s="1161"/>
      <c r="J569" s="1161"/>
      <c r="K569" s="1161"/>
      <c r="L569" s="1161"/>
      <c r="M569" s="1161"/>
      <c r="N569" s="1161"/>
      <c r="O569" s="1161"/>
      <c r="P569" s="1161"/>
      <c r="Q569" s="1161"/>
      <c r="R569" s="1161"/>
      <c r="S569" s="1161"/>
      <c r="T569" s="1161"/>
      <c r="U569" s="1161"/>
      <c r="V569" s="1161"/>
      <c r="W569" s="1161"/>
      <c r="X569" s="1161"/>
      <c r="Y569" s="1161"/>
      <c r="Z569" s="1161"/>
      <c r="AA569" s="1161"/>
    </row>
    <row r="570">
      <c r="A570" s="1161"/>
      <c r="B570" s="1161"/>
      <c r="C570" s="1161"/>
      <c r="D570" s="1161"/>
      <c r="E570" s="1161"/>
      <c r="F570" s="1161"/>
      <c r="G570" s="1161"/>
      <c r="H570" s="1161"/>
      <c r="I570" s="1161"/>
      <c r="J570" s="1161"/>
      <c r="K570" s="1161"/>
      <c r="L570" s="1161"/>
      <c r="M570" s="1161"/>
      <c r="N570" s="1161"/>
      <c r="O570" s="1161"/>
      <c r="P570" s="1161"/>
      <c r="Q570" s="1161"/>
      <c r="R570" s="1161"/>
      <c r="S570" s="1161"/>
      <c r="T570" s="1161"/>
      <c r="U570" s="1161"/>
      <c r="V570" s="1161"/>
      <c r="W570" s="1161"/>
      <c r="X570" s="1161"/>
      <c r="Y570" s="1161"/>
      <c r="Z570" s="1161"/>
      <c r="AA570" s="1161"/>
    </row>
    <row r="571">
      <c r="A571" s="1161"/>
      <c r="B571" s="1161"/>
      <c r="C571" s="1161"/>
      <c r="D571" s="1161"/>
      <c r="E571" s="1161"/>
      <c r="F571" s="1161"/>
      <c r="G571" s="1161"/>
      <c r="H571" s="1161"/>
      <c r="I571" s="1161"/>
      <c r="J571" s="1161"/>
      <c r="K571" s="1161"/>
      <c r="L571" s="1161"/>
      <c r="M571" s="1161"/>
      <c r="N571" s="1161"/>
      <c r="O571" s="1161"/>
      <c r="P571" s="1161"/>
      <c r="Q571" s="1161"/>
      <c r="R571" s="1161"/>
      <c r="S571" s="1161"/>
      <c r="T571" s="1161"/>
      <c r="U571" s="1161"/>
      <c r="V571" s="1161"/>
      <c r="W571" s="1161"/>
      <c r="X571" s="1161"/>
      <c r="Y571" s="1161"/>
      <c r="Z571" s="1161"/>
      <c r="AA571" s="1161"/>
    </row>
    <row r="572">
      <c r="A572" s="1161"/>
      <c r="B572" s="1161"/>
      <c r="C572" s="1161"/>
      <c r="D572" s="1161"/>
      <c r="E572" s="1161"/>
      <c r="F572" s="1161"/>
      <c r="G572" s="1161"/>
      <c r="H572" s="1161"/>
      <c r="I572" s="1161"/>
      <c r="J572" s="1161"/>
      <c r="K572" s="1161"/>
      <c r="L572" s="1161"/>
      <c r="M572" s="1161"/>
      <c r="N572" s="1161"/>
      <c r="O572" s="1161"/>
      <c r="P572" s="1161"/>
      <c r="Q572" s="1161"/>
      <c r="R572" s="1161"/>
      <c r="S572" s="1161"/>
      <c r="T572" s="1161"/>
      <c r="U572" s="1161"/>
      <c r="V572" s="1161"/>
      <c r="W572" s="1161"/>
      <c r="X572" s="1161"/>
      <c r="Y572" s="1161"/>
      <c r="Z572" s="1161"/>
      <c r="AA572" s="1161"/>
    </row>
    <row r="573">
      <c r="A573" s="1161"/>
      <c r="B573" s="1161"/>
      <c r="C573" s="1161"/>
      <c r="D573" s="1161"/>
      <c r="E573" s="1161"/>
      <c r="F573" s="1161"/>
      <c r="G573" s="1161"/>
      <c r="H573" s="1161"/>
      <c r="I573" s="1161"/>
      <c r="J573" s="1161"/>
      <c r="K573" s="1161"/>
      <c r="L573" s="1161"/>
      <c r="M573" s="1161"/>
      <c r="N573" s="1161"/>
      <c r="O573" s="1161"/>
      <c r="P573" s="1161"/>
      <c r="Q573" s="1161"/>
      <c r="R573" s="1161"/>
      <c r="S573" s="1161"/>
      <c r="T573" s="1161"/>
      <c r="U573" s="1161"/>
      <c r="V573" s="1161"/>
      <c r="W573" s="1161"/>
      <c r="X573" s="1161"/>
      <c r="Y573" s="1161"/>
      <c r="Z573" s="1161"/>
      <c r="AA573" s="1161"/>
    </row>
    <row r="574">
      <c r="A574" s="1161"/>
      <c r="B574" s="1161"/>
      <c r="C574" s="1161"/>
      <c r="D574" s="1161"/>
      <c r="E574" s="1161"/>
      <c r="F574" s="1161"/>
      <c r="G574" s="1161"/>
      <c r="H574" s="1161"/>
      <c r="I574" s="1161"/>
      <c r="J574" s="1161"/>
      <c r="K574" s="1161"/>
      <c r="L574" s="1161"/>
      <c r="M574" s="1161"/>
      <c r="N574" s="1161"/>
      <c r="O574" s="1161"/>
      <c r="P574" s="1161"/>
      <c r="Q574" s="1161"/>
      <c r="R574" s="1161"/>
      <c r="S574" s="1161"/>
      <c r="T574" s="1161"/>
      <c r="U574" s="1161"/>
      <c r="V574" s="1161"/>
      <c r="W574" s="1161"/>
      <c r="X574" s="1161"/>
      <c r="Y574" s="1161"/>
      <c r="Z574" s="1161"/>
      <c r="AA574" s="1161"/>
    </row>
    <row r="575">
      <c r="A575" s="1161"/>
      <c r="B575" s="1161"/>
      <c r="C575" s="1161"/>
      <c r="D575" s="1161"/>
      <c r="E575" s="1161"/>
      <c r="F575" s="1161"/>
      <c r="G575" s="1161"/>
      <c r="H575" s="1161"/>
      <c r="I575" s="1161"/>
      <c r="J575" s="1161"/>
      <c r="K575" s="1161"/>
      <c r="L575" s="1161"/>
      <c r="M575" s="1161"/>
      <c r="N575" s="1161"/>
      <c r="O575" s="1161"/>
      <c r="P575" s="1161"/>
      <c r="Q575" s="1161"/>
      <c r="R575" s="1161"/>
      <c r="S575" s="1161"/>
      <c r="T575" s="1161"/>
      <c r="U575" s="1161"/>
      <c r="V575" s="1161"/>
      <c r="W575" s="1161"/>
      <c r="X575" s="1161"/>
      <c r="Y575" s="1161"/>
      <c r="Z575" s="1161"/>
      <c r="AA575" s="1161"/>
    </row>
    <row r="576">
      <c r="A576" s="1161"/>
      <c r="B576" s="1161"/>
      <c r="C576" s="1161"/>
      <c r="D576" s="1161"/>
      <c r="E576" s="1161"/>
      <c r="F576" s="1161"/>
      <c r="G576" s="1161"/>
      <c r="H576" s="1161"/>
      <c r="I576" s="1161"/>
      <c r="J576" s="1161"/>
      <c r="K576" s="1161"/>
      <c r="L576" s="1161"/>
      <c r="M576" s="1161"/>
      <c r="N576" s="1161"/>
      <c r="O576" s="1161"/>
      <c r="P576" s="1161"/>
      <c r="Q576" s="1161"/>
      <c r="R576" s="1161"/>
      <c r="S576" s="1161"/>
      <c r="T576" s="1161"/>
      <c r="U576" s="1161"/>
      <c r="V576" s="1161"/>
      <c r="W576" s="1161"/>
      <c r="X576" s="1161"/>
      <c r="Y576" s="1161"/>
      <c r="Z576" s="1161"/>
      <c r="AA576" s="1161"/>
    </row>
    <row r="577">
      <c r="A577" s="1161"/>
      <c r="B577" s="1161"/>
      <c r="C577" s="1161"/>
      <c r="D577" s="1161"/>
      <c r="E577" s="1161"/>
      <c r="F577" s="1161"/>
      <c r="G577" s="1161"/>
      <c r="H577" s="1161"/>
      <c r="I577" s="1161"/>
      <c r="J577" s="1161"/>
      <c r="K577" s="1161"/>
      <c r="L577" s="1161"/>
      <c r="M577" s="1161"/>
      <c r="N577" s="1161"/>
      <c r="O577" s="1161"/>
      <c r="P577" s="1161"/>
      <c r="Q577" s="1161"/>
      <c r="R577" s="1161"/>
      <c r="S577" s="1161"/>
      <c r="T577" s="1161"/>
      <c r="U577" s="1161"/>
      <c r="V577" s="1161"/>
      <c r="W577" s="1161"/>
      <c r="X577" s="1161"/>
      <c r="Y577" s="1161"/>
      <c r="Z577" s="1161"/>
      <c r="AA577" s="1161"/>
    </row>
    <row r="578">
      <c r="A578" s="1161"/>
      <c r="B578" s="1161"/>
      <c r="C578" s="1161"/>
      <c r="D578" s="1161"/>
      <c r="E578" s="1161"/>
      <c r="F578" s="1161"/>
      <c r="G578" s="1161"/>
      <c r="H578" s="1161"/>
      <c r="I578" s="1161"/>
      <c r="J578" s="1161"/>
      <c r="K578" s="1161"/>
      <c r="L578" s="1161"/>
      <c r="M578" s="1161"/>
      <c r="N578" s="1161"/>
      <c r="O578" s="1161"/>
      <c r="P578" s="1161"/>
      <c r="Q578" s="1161"/>
      <c r="R578" s="1161"/>
      <c r="S578" s="1161"/>
      <c r="T578" s="1161"/>
      <c r="U578" s="1161"/>
      <c r="V578" s="1161"/>
      <c r="W578" s="1161"/>
      <c r="X578" s="1161"/>
      <c r="Y578" s="1161"/>
      <c r="Z578" s="1161"/>
      <c r="AA578" s="1161"/>
    </row>
    <row r="579">
      <c r="A579" s="1161"/>
      <c r="B579" s="1161"/>
      <c r="C579" s="1161"/>
      <c r="D579" s="1161"/>
      <c r="E579" s="1161"/>
      <c r="F579" s="1161"/>
      <c r="G579" s="1161"/>
      <c r="H579" s="1161"/>
      <c r="I579" s="1161"/>
      <c r="J579" s="1161"/>
      <c r="K579" s="1161"/>
      <c r="L579" s="1161"/>
      <c r="M579" s="1161"/>
      <c r="N579" s="1161"/>
      <c r="O579" s="1161"/>
      <c r="P579" s="1161"/>
      <c r="Q579" s="1161"/>
      <c r="R579" s="1161"/>
      <c r="S579" s="1161"/>
      <c r="T579" s="1161"/>
      <c r="U579" s="1161"/>
      <c r="V579" s="1161"/>
      <c r="W579" s="1161"/>
      <c r="X579" s="1161"/>
      <c r="Y579" s="1161"/>
      <c r="Z579" s="1161"/>
      <c r="AA579" s="1161"/>
    </row>
    <row r="580">
      <c r="A580" s="1161"/>
      <c r="B580" s="1161"/>
      <c r="C580" s="1161"/>
      <c r="D580" s="1161"/>
      <c r="E580" s="1161"/>
      <c r="F580" s="1161"/>
      <c r="G580" s="1161"/>
      <c r="H580" s="1161"/>
      <c r="I580" s="1161"/>
      <c r="J580" s="1161"/>
      <c r="K580" s="1161"/>
      <c r="L580" s="1161"/>
      <c r="M580" s="1161"/>
      <c r="N580" s="1161"/>
      <c r="O580" s="1161"/>
      <c r="P580" s="1161"/>
      <c r="Q580" s="1161"/>
      <c r="R580" s="1161"/>
      <c r="S580" s="1161"/>
      <c r="T580" s="1161"/>
      <c r="U580" s="1161"/>
      <c r="V580" s="1161"/>
      <c r="W580" s="1161"/>
      <c r="X580" s="1161"/>
      <c r="Y580" s="1161"/>
      <c r="Z580" s="1161"/>
      <c r="AA580" s="1161"/>
    </row>
    <row r="581">
      <c r="A581" s="1161"/>
      <c r="B581" s="1161"/>
      <c r="C581" s="1161"/>
      <c r="D581" s="1161"/>
      <c r="E581" s="1161"/>
      <c r="F581" s="1161"/>
      <c r="G581" s="1161"/>
      <c r="H581" s="1161"/>
      <c r="I581" s="1161"/>
      <c r="J581" s="1161"/>
      <c r="K581" s="1161"/>
      <c r="L581" s="1161"/>
      <c r="M581" s="1161"/>
      <c r="N581" s="1161"/>
      <c r="O581" s="1161"/>
      <c r="P581" s="1161"/>
      <c r="Q581" s="1161"/>
      <c r="R581" s="1161"/>
      <c r="S581" s="1161"/>
      <c r="T581" s="1161"/>
      <c r="U581" s="1161"/>
      <c r="V581" s="1161"/>
      <c r="W581" s="1161"/>
      <c r="X581" s="1161"/>
      <c r="Y581" s="1161"/>
      <c r="Z581" s="1161"/>
      <c r="AA581" s="1161"/>
    </row>
    <row r="582">
      <c r="A582" s="1161"/>
      <c r="B582" s="1161"/>
      <c r="C582" s="1161"/>
      <c r="D582" s="1161"/>
      <c r="E582" s="1161"/>
      <c r="F582" s="1161"/>
      <c r="G582" s="1161"/>
      <c r="H582" s="1161"/>
      <c r="I582" s="1161"/>
      <c r="J582" s="1161"/>
      <c r="K582" s="1161"/>
      <c r="L582" s="1161"/>
      <c r="M582" s="1161"/>
      <c r="N582" s="1161"/>
      <c r="O582" s="1161"/>
      <c r="P582" s="1161"/>
      <c r="Q582" s="1161"/>
      <c r="R582" s="1161"/>
      <c r="S582" s="1161"/>
      <c r="T582" s="1161"/>
      <c r="U582" s="1161"/>
      <c r="V582" s="1161"/>
      <c r="W582" s="1161"/>
      <c r="X582" s="1161"/>
      <c r="Y582" s="1161"/>
      <c r="Z582" s="1161"/>
      <c r="AA582" s="1161"/>
    </row>
    <row r="583">
      <c r="A583" s="1161"/>
      <c r="B583" s="1161"/>
      <c r="C583" s="1161"/>
      <c r="D583" s="1161"/>
      <c r="E583" s="1161"/>
      <c r="F583" s="1161"/>
      <c r="G583" s="1161"/>
      <c r="H583" s="1161"/>
      <c r="I583" s="1161"/>
      <c r="J583" s="1161"/>
      <c r="K583" s="1161"/>
      <c r="L583" s="1161"/>
      <c r="M583" s="1161"/>
      <c r="N583" s="1161"/>
      <c r="O583" s="1161"/>
      <c r="P583" s="1161"/>
      <c r="Q583" s="1161"/>
      <c r="R583" s="1161"/>
      <c r="S583" s="1161"/>
      <c r="T583" s="1161"/>
      <c r="U583" s="1161"/>
      <c r="V583" s="1161"/>
      <c r="W583" s="1161"/>
      <c r="X583" s="1161"/>
      <c r="Y583" s="1161"/>
      <c r="Z583" s="1161"/>
      <c r="AA583" s="1161"/>
    </row>
    <row r="584">
      <c r="A584" s="1161"/>
      <c r="B584" s="1161"/>
      <c r="C584" s="1161"/>
      <c r="D584" s="1161"/>
      <c r="E584" s="1161"/>
      <c r="F584" s="1161"/>
      <c r="G584" s="1161"/>
      <c r="H584" s="1161"/>
      <c r="I584" s="1161"/>
      <c r="J584" s="1161"/>
      <c r="K584" s="1161"/>
      <c r="L584" s="1161"/>
      <c r="M584" s="1161"/>
      <c r="N584" s="1161"/>
      <c r="O584" s="1161"/>
      <c r="P584" s="1161"/>
      <c r="Q584" s="1161"/>
      <c r="R584" s="1161"/>
      <c r="S584" s="1161"/>
      <c r="T584" s="1161"/>
      <c r="U584" s="1161"/>
      <c r="V584" s="1161"/>
      <c r="W584" s="1161"/>
      <c r="X584" s="1161"/>
      <c r="Y584" s="1161"/>
      <c r="Z584" s="1161"/>
      <c r="AA584" s="1161"/>
    </row>
    <row r="585">
      <c r="A585" s="1161"/>
      <c r="B585" s="1161"/>
      <c r="C585" s="1161"/>
      <c r="D585" s="1161"/>
      <c r="E585" s="1161"/>
      <c r="F585" s="1161"/>
      <c r="G585" s="1161"/>
      <c r="H585" s="1161"/>
      <c r="I585" s="1161"/>
      <c r="J585" s="1161"/>
      <c r="K585" s="1161"/>
      <c r="L585" s="1161"/>
      <c r="M585" s="1161"/>
      <c r="N585" s="1161"/>
      <c r="O585" s="1161"/>
      <c r="P585" s="1161"/>
      <c r="Q585" s="1161"/>
      <c r="R585" s="1161"/>
      <c r="S585" s="1161"/>
      <c r="T585" s="1161"/>
      <c r="U585" s="1161"/>
      <c r="V585" s="1161"/>
      <c r="W585" s="1161"/>
      <c r="X585" s="1161"/>
      <c r="Y585" s="1161"/>
      <c r="Z585" s="1161"/>
      <c r="AA585" s="1161"/>
    </row>
    <row r="586">
      <c r="A586" s="1161"/>
      <c r="B586" s="1161"/>
      <c r="C586" s="1161"/>
      <c r="D586" s="1161"/>
      <c r="E586" s="1161"/>
      <c r="F586" s="1161"/>
      <c r="G586" s="1161"/>
      <c r="H586" s="1161"/>
      <c r="I586" s="1161"/>
      <c r="J586" s="1161"/>
      <c r="K586" s="1161"/>
      <c r="L586" s="1161"/>
      <c r="M586" s="1161"/>
      <c r="N586" s="1161"/>
      <c r="O586" s="1161"/>
      <c r="P586" s="1161"/>
      <c r="Q586" s="1161"/>
      <c r="R586" s="1161"/>
      <c r="S586" s="1161"/>
      <c r="T586" s="1161"/>
      <c r="U586" s="1161"/>
      <c r="V586" s="1161"/>
      <c r="W586" s="1161"/>
      <c r="X586" s="1161"/>
      <c r="Y586" s="1161"/>
      <c r="Z586" s="1161"/>
      <c r="AA586" s="1161"/>
    </row>
    <row r="587">
      <c r="A587" s="1161"/>
      <c r="B587" s="1161"/>
      <c r="C587" s="1161"/>
      <c r="D587" s="1161"/>
      <c r="E587" s="1161"/>
      <c r="F587" s="1161"/>
      <c r="G587" s="1161"/>
      <c r="H587" s="1161"/>
      <c r="I587" s="1161"/>
      <c r="J587" s="1161"/>
      <c r="K587" s="1161"/>
      <c r="L587" s="1161"/>
      <c r="M587" s="1161"/>
      <c r="N587" s="1161"/>
      <c r="O587" s="1161"/>
      <c r="P587" s="1161"/>
      <c r="Q587" s="1161"/>
      <c r="R587" s="1161"/>
      <c r="S587" s="1161"/>
      <c r="T587" s="1161"/>
      <c r="U587" s="1161"/>
      <c r="V587" s="1161"/>
      <c r="W587" s="1161"/>
      <c r="X587" s="1161"/>
      <c r="Y587" s="1161"/>
      <c r="Z587" s="1161"/>
      <c r="AA587" s="1161"/>
    </row>
    <row r="588">
      <c r="A588" s="1161"/>
      <c r="B588" s="1161"/>
      <c r="C588" s="1161"/>
      <c r="D588" s="1161"/>
      <c r="E588" s="1161"/>
      <c r="F588" s="1161"/>
      <c r="G588" s="1161"/>
      <c r="H588" s="1161"/>
      <c r="I588" s="1161"/>
      <c r="J588" s="1161"/>
      <c r="K588" s="1161"/>
      <c r="L588" s="1161"/>
      <c r="M588" s="1161"/>
      <c r="N588" s="1161"/>
      <c r="O588" s="1161"/>
      <c r="P588" s="1161"/>
      <c r="Q588" s="1161"/>
      <c r="R588" s="1161"/>
      <c r="S588" s="1161"/>
      <c r="T588" s="1161"/>
      <c r="U588" s="1161"/>
      <c r="V588" s="1161"/>
      <c r="W588" s="1161"/>
      <c r="X588" s="1161"/>
      <c r="Y588" s="1161"/>
      <c r="Z588" s="1161"/>
      <c r="AA588" s="1161"/>
    </row>
    <row r="589">
      <c r="A589" s="1161"/>
      <c r="B589" s="1161"/>
      <c r="C589" s="1161"/>
      <c r="D589" s="1161"/>
      <c r="E589" s="1161"/>
      <c r="F589" s="1161"/>
      <c r="G589" s="1161"/>
      <c r="H589" s="1161"/>
      <c r="I589" s="1161"/>
      <c r="J589" s="1161"/>
      <c r="K589" s="1161"/>
      <c r="L589" s="1161"/>
      <c r="M589" s="1161"/>
      <c r="N589" s="1161"/>
      <c r="O589" s="1161"/>
      <c r="P589" s="1161"/>
      <c r="Q589" s="1161"/>
      <c r="R589" s="1161"/>
      <c r="S589" s="1161"/>
      <c r="T589" s="1161"/>
      <c r="U589" s="1161"/>
      <c r="V589" s="1161"/>
      <c r="W589" s="1161"/>
      <c r="X589" s="1161"/>
      <c r="Y589" s="1161"/>
      <c r="Z589" s="1161"/>
      <c r="AA589" s="1161"/>
    </row>
    <row r="590">
      <c r="A590" s="1161"/>
      <c r="B590" s="1161"/>
      <c r="C590" s="1161"/>
      <c r="D590" s="1161"/>
      <c r="E590" s="1161"/>
      <c r="F590" s="1161"/>
      <c r="G590" s="1161"/>
      <c r="H590" s="1161"/>
      <c r="I590" s="1161"/>
      <c r="J590" s="1161"/>
      <c r="K590" s="1161"/>
      <c r="L590" s="1161"/>
      <c r="M590" s="1161"/>
      <c r="N590" s="1161"/>
      <c r="O590" s="1161"/>
      <c r="P590" s="1161"/>
      <c r="Q590" s="1161"/>
      <c r="R590" s="1161"/>
      <c r="S590" s="1161"/>
      <c r="T590" s="1161"/>
      <c r="U590" s="1161"/>
      <c r="V590" s="1161"/>
      <c r="W590" s="1161"/>
      <c r="X590" s="1161"/>
      <c r="Y590" s="1161"/>
      <c r="Z590" s="1161"/>
      <c r="AA590" s="1161"/>
    </row>
    <row r="591">
      <c r="A591" s="1161"/>
      <c r="B591" s="1161"/>
      <c r="C591" s="1161"/>
      <c r="D591" s="1161"/>
      <c r="E591" s="1161"/>
      <c r="F591" s="1161"/>
      <c r="G591" s="1161"/>
      <c r="H591" s="1161"/>
      <c r="I591" s="1161"/>
      <c r="J591" s="1161"/>
      <c r="K591" s="1161"/>
      <c r="L591" s="1161"/>
      <c r="M591" s="1161"/>
      <c r="N591" s="1161"/>
      <c r="O591" s="1161"/>
      <c r="P591" s="1161"/>
      <c r="Q591" s="1161"/>
      <c r="R591" s="1161"/>
      <c r="S591" s="1161"/>
      <c r="T591" s="1161"/>
      <c r="U591" s="1161"/>
      <c r="V591" s="1161"/>
      <c r="W591" s="1161"/>
      <c r="X591" s="1161"/>
      <c r="Y591" s="1161"/>
      <c r="Z591" s="1161"/>
      <c r="AA591" s="1161"/>
    </row>
    <row r="592">
      <c r="A592" s="1161"/>
      <c r="B592" s="1161"/>
      <c r="C592" s="1161"/>
      <c r="D592" s="1161"/>
      <c r="E592" s="1161"/>
      <c r="F592" s="1161"/>
      <c r="G592" s="1161"/>
      <c r="H592" s="1161"/>
      <c r="I592" s="1161"/>
      <c r="J592" s="1161"/>
      <c r="K592" s="1161"/>
      <c r="L592" s="1161"/>
      <c r="M592" s="1161"/>
      <c r="N592" s="1161"/>
      <c r="O592" s="1161"/>
      <c r="P592" s="1161"/>
      <c r="Q592" s="1161"/>
      <c r="R592" s="1161"/>
      <c r="S592" s="1161"/>
      <c r="T592" s="1161"/>
      <c r="U592" s="1161"/>
      <c r="V592" s="1161"/>
      <c r="W592" s="1161"/>
      <c r="X592" s="1161"/>
      <c r="Y592" s="1161"/>
      <c r="Z592" s="1161"/>
      <c r="AA592" s="1161"/>
    </row>
    <row r="593">
      <c r="A593" s="1161"/>
      <c r="B593" s="1161"/>
      <c r="C593" s="1161"/>
      <c r="D593" s="1161"/>
      <c r="E593" s="1161"/>
      <c r="F593" s="1161"/>
      <c r="G593" s="1161"/>
      <c r="H593" s="1161"/>
      <c r="I593" s="1161"/>
      <c r="J593" s="1161"/>
      <c r="K593" s="1161"/>
      <c r="L593" s="1161"/>
      <c r="M593" s="1161"/>
      <c r="N593" s="1161"/>
      <c r="O593" s="1161"/>
      <c r="P593" s="1161"/>
      <c r="Q593" s="1161"/>
      <c r="R593" s="1161"/>
      <c r="S593" s="1161"/>
      <c r="T593" s="1161"/>
      <c r="U593" s="1161"/>
      <c r="V593" s="1161"/>
      <c r="W593" s="1161"/>
      <c r="X593" s="1161"/>
      <c r="Y593" s="1161"/>
      <c r="Z593" s="1161"/>
      <c r="AA593" s="1161"/>
    </row>
    <row r="594">
      <c r="A594" s="1161"/>
      <c r="B594" s="1161"/>
      <c r="C594" s="1161"/>
      <c r="D594" s="1161"/>
      <c r="E594" s="1161"/>
      <c r="F594" s="1161"/>
      <c r="G594" s="1161"/>
      <c r="H594" s="1161"/>
      <c r="I594" s="1161"/>
      <c r="J594" s="1161"/>
      <c r="K594" s="1161"/>
      <c r="L594" s="1161"/>
      <c r="M594" s="1161"/>
      <c r="N594" s="1161"/>
      <c r="O594" s="1161"/>
      <c r="P594" s="1161"/>
      <c r="Q594" s="1161"/>
      <c r="R594" s="1161"/>
      <c r="S594" s="1161"/>
      <c r="T594" s="1161"/>
      <c r="U594" s="1161"/>
      <c r="V594" s="1161"/>
      <c r="W594" s="1161"/>
      <c r="X594" s="1161"/>
      <c r="Y594" s="1161"/>
      <c r="Z594" s="1161"/>
      <c r="AA594" s="1161"/>
    </row>
    <row r="595">
      <c r="A595" s="1161"/>
      <c r="B595" s="1161"/>
      <c r="C595" s="1161"/>
      <c r="D595" s="1161"/>
      <c r="E595" s="1161"/>
      <c r="F595" s="1161"/>
      <c r="G595" s="1161"/>
      <c r="H595" s="1161"/>
      <c r="I595" s="1161"/>
      <c r="J595" s="1161"/>
      <c r="K595" s="1161"/>
      <c r="L595" s="1161"/>
      <c r="M595" s="1161"/>
      <c r="N595" s="1161"/>
      <c r="O595" s="1161"/>
      <c r="P595" s="1161"/>
      <c r="Q595" s="1161"/>
      <c r="R595" s="1161"/>
      <c r="S595" s="1161"/>
      <c r="T595" s="1161"/>
      <c r="U595" s="1161"/>
      <c r="V595" s="1161"/>
      <c r="W595" s="1161"/>
      <c r="X595" s="1161"/>
      <c r="Y595" s="1161"/>
      <c r="Z595" s="1161"/>
      <c r="AA595" s="1161"/>
    </row>
    <row r="596">
      <c r="A596" s="1161"/>
      <c r="B596" s="1161"/>
      <c r="C596" s="1161"/>
      <c r="D596" s="1161"/>
      <c r="E596" s="1161"/>
      <c r="F596" s="1161"/>
      <c r="G596" s="1161"/>
      <c r="H596" s="1161"/>
      <c r="I596" s="1161"/>
      <c r="J596" s="1161"/>
      <c r="K596" s="1161"/>
      <c r="L596" s="1161"/>
      <c r="M596" s="1161"/>
      <c r="N596" s="1161"/>
      <c r="O596" s="1161"/>
      <c r="P596" s="1161"/>
      <c r="Q596" s="1161"/>
      <c r="R596" s="1161"/>
      <c r="S596" s="1161"/>
      <c r="T596" s="1161"/>
      <c r="U596" s="1161"/>
      <c r="V596" s="1161"/>
      <c r="W596" s="1161"/>
      <c r="X596" s="1161"/>
      <c r="Y596" s="1161"/>
      <c r="Z596" s="1161"/>
      <c r="AA596" s="1161"/>
    </row>
    <row r="597">
      <c r="A597" s="1161"/>
      <c r="B597" s="1161"/>
      <c r="C597" s="1161"/>
      <c r="D597" s="1161"/>
      <c r="E597" s="1161"/>
      <c r="F597" s="1161"/>
      <c r="G597" s="1161"/>
      <c r="H597" s="1161"/>
      <c r="I597" s="1161"/>
      <c r="J597" s="1161"/>
      <c r="K597" s="1161"/>
      <c r="L597" s="1161"/>
      <c r="M597" s="1161"/>
      <c r="N597" s="1161"/>
      <c r="O597" s="1161"/>
      <c r="P597" s="1161"/>
      <c r="Q597" s="1161"/>
      <c r="R597" s="1161"/>
      <c r="S597" s="1161"/>
      <c r="T597" s="1161"/>
      <c r="U597" s="1161"/>
      <c r="V597" s="1161"/>
      <c r="W597" s="1161"/>
      <c r="X597" s="1161"/>
      <c r="Y597" s="1161"/>
      <c r="Z597" s="1161"/>
      <c r="AA597" s="1161"/>
    </row>
    <row r="598">
      <c r="A598" s="1161"/>
      <c r="B598" s="1161"/>
      <c r="C598" s="1161"/>
      <c r="D598" s="1161"/>
      <c r="E598" s="1161"/>
      <c r="F598" s="1161"/>
      <c r="G598" s="1161"/>
      <c r="H598" s="1161"/>
      <c r="I598" s="1161"/>
      <c r="J598" s="1161"/>
      <c r="K598" s="1161"/>
      <c r="L598" s="1161"/>
      <c r="M598" s="1161"/>
      <c r="N598" s="1161"/>
      <c r="O598" s="1161"/>
      <c r="P598" s="1161"/>
      <c r="Q598" s="1161"/>
      <c r="R598" s="1161"/>
      <c r="S598" s="1161"/>
      <c r="T598" s="1161"/>
      <c r="U598" s="1161"/>
      <c r="V598" s="1161"/>
      <c r="W598" s="1161"/>
      <c r="X598" s="1161"/>
      <c r="Y598" s="1161"/>
      <c r="Z598" s="1161"/>
      <c r="AA598" s="1161"/>
    </row>
    <row r="599">
      <c r="A599" s="1161"/>
      <c r="B599" s="1161"/>
      <c r="C599" s="1161"/>
      <c r="D599" s="1161"/>
      <c r="E599" s="1161"/>
      <c r="F599" s="1161"/>
      <c r="G599" s="1161"/>
      <c r="H599" s="1161"/>
      <c r="I599" s="1161"/>
      <c r="J599" s="1161"/>
      <c r="K599" s="1161"/>
      <c r="L599" s="1161"/>
      <c r="M599" s="1161"/>
      <c r="N599" s="1161"/>
      <c r="O599" s="1161"/>
      <c r="P599" s="1161"/>
      <c r="Q599" s="1161"/>
      <c r="R599" s="1161"/>
      <c r="S599" s="1161"/>
      <c r="T599" s="1161"/>
      <c r="U599" s="1161"/>
      <c r="V599" s="1161"/>
      <c r="W599" s="1161"/>
      <c r="X599" s="1161"/>
      <c r="Y599" s="1161"/>
      <c r="Z599" s="1161"/>
      <c r="AA599" s="1161"/>
    </row>
    <row r="600">
      <c r="A600" s="1161"/>
      <c r="B600" s="1161"/>
      <c r="C600" s="1161"/>
      <c r="D600" s="1161"/>
      <c r="E600" s="1161"/>
      <c r="F600" s="1161"/>
      <c r="G600" s="1161"/>
      <c r="H600" s="1161"/>
      <c r="I600" s="1161"/>
      <c r="J600" s="1161"/>
      <c r="K600" s="1161"/>
      <c r="L600" s="1161"/>
      <c r="M600" s="1161"/>
      <c r="N600" s="1161"/>
      <c r="O600" s="1161"/>
      <c r="P600" s="1161"/>
      <c r="Q600" s="1161"/>
      <c r="R600" s="1161"/>
      <c r="S600" s="1161"/>
      <c r="T600" s="1161"/>
      <c r="U600" s="1161"/>
      <c r="V600" s="1161"/>
      <c r="W600" s="1161"/>
      <c r="X600" s="1161"/>
      <c r="Y600" s="1161"/>
      <c r="Z600" s="1161"/>
      <c r="AA600" s="1161"/>
    </row>
    <row r="601">
      <c r="A601" s="1161"/>
      <c r="B601" s="1161"/>
      <c r="C601" s="1161"/>
      <c r="D601" s="1161"/>
      <c r="E601" s="1161"/>
      <c r="F601" s="1161"/>
      <c r="G601" s="1161"/>
      <c r="H601" s="1161"/>
      <c r="I601" s="1161"/>
      <c r="J601" s="1161"/>
      <c r="K601" s="1161"/>
      <c r="L601" s="1161"/>
      <c r="M601" s="1161"/>
      <c r="N601" s="1161"/>
      <c r="O601" s="1161"/>
      <c r="P601" s="1161"/>
      <c r="Q601" s="1161"/>
      <c r="R601" s="1161"/>
      <c r="S601" s="1161"/>
      <c r="T601" s="1161"/>
      <c r="U601" s="1161"/>
      <c r="V601" s="1161"/>
      <c r="W601" s="1161"/>
      <c r="X601" s="1161"/>
      <c r="Y601" s="1161"/>
      <c r="Z601" s="1161"/>
      <c r="AA601" s="1161"/>
    </row>
    <row r="602">
      <c r="A602" s="1161"/>
      <c r="B602" s="1161"/>
      <c r="C602" s="1161"/>
      <c r="D602" s="1161"/>
      <c r="E602" s="1161"/>
      <c r="F602" s="1161"/>
      <c r="G602" s="1161"/>
      <c r="H602" s="1161"/>
      <c r="I602" s="1161"/>
      <c r="J602" s="1161"/>
      <c r="K602" s="1161"/>
      <c r="L602" s="1161"/>
      <c r="M602" s="1161"/>
      <c r="N602" s="1161"/>
      <c r="O602" s="1161"/>
      <c r="P602" s="1161"/>
      <c r="Q602" s="1161"/>
      <c r="R602" s="1161"/>
      <c r="S602" s="1161"/>
      <c r="T602" s="1161"/>
      <c r="U602" s="1161"/>
      <c r="V602" s="1161"/>
      <c r="W602" s="1161"/>
      <c r="X602" s="1161"/>
      <c r="Y602" s="1161"/>
      <c r="Z602" s="1161"/>
      <c r="AA602" s="1161"/>
    </row>
    <row r="603">
      <c r="A603" s="1161"/>
      <c r="B603" s="1161"/>
      <c r="C603" s="1161"/>
      <c r="D603" s="1161"/>
      <c r="E603" s="1161"/>
      <c r="F603" s="1161"/>
      <c r="G603" s="1161"/>
      <c r="H603" s="1161"/>
      <c r="I603" s="1161"/>
      <c r="J603" s="1161"/>
      <c r="K603" s="1161"/>
      <c r="L603" s="1161"/>
      <c r="M603" s="1161"/>
      <c r="N603" s="1161"/>
      <c r="O603" s="1161"/>
      <c r="P603" s="1161"/>
      <c r="Q603" s="1161"/>
      <c r="R603" s="1161"/>
      <c r="S603" s="1161"/>
      <c r="T603" s="1161"/>
      <c r="U603" s="1161"/>
      <c r="V603" s="1161"/>
      <c r="W603" s="1161"/>
      <c r="X603" s="1161"/>
      <c r="Y603" s="1161"/>
      <c r="Z603" s="1161"/>
      <c r="AA603" s="1161"/>
    </row>
    <row r="604">
      <c r="A604" s="1161"/>
      <c r="B604" s="1161"/>
      <c r="C604" s="1161"/>
      <c r="D604" s="1161"/>
      <c r="E604" s="1161"/>
      <c r="F604" s="1161"/>
      <c r="G604" s="1161"/>
      <c r="H604" s="1161"/>
      <c r="I604" s="1161"/>
      <c r="J604" s="1161"/>
      <c r="K604" s="1161"/>
      <c r="L604" s="1161"/>
      <c r="M604" s="1161"/>
      <c r="N604" s="1161"/>
      <c r="O604" s="1161"/>
      <c r="P604" s="1161"/>
      <c r="Q604" s="1161"/>
      <c r="R604" s="1161"/>
      <c r="S604" s="1161"/>
      <c r="T604" s="1161"/>
      <c r="U604" s="1161"/>
      <c r="V604" s="1161"/>
      <c r="W604" s="1161"/>
      <c r="X604" s="1161"/>
      <c r="Y604" s="1161"/>
      <c r="Z604" s="1161"/>
      <c r="AA604" s="1161"/>
    </row>
    <row r="605">
      <c r="A605" s="1161"/>
      <c r="B605" s="1161"/>
      <c r="C605" s="1161"/>
      <c r="D605" s="1161"/>
      <c r="E605" s="1161"/>
      <c r="F605" s="1161"/>
      <c r="G605" s="1161"/>
      <c r="H605" s="1161"/>
      <c r="I605" s="1161"/>
      <c r="J605" s="1161"/>
      <c r="K605" s="1161"/>
      <c r="L605" s="1161"/>
      <c r="M605" s="1161"/>
      <c r="N605" s="1161"/>
      <c r="O605" s="1161"/>
      <c r="P605" s="1161"/>
      <c r="Q605" s="1161"/>
      <c r="R605" s="1161"/>
      <c r="S605" s="1161"/>
      <c r="T605" s="1161"/>
      <c r="U605" s="1161"/>
      <c r="V605" s="1161"/>
      <c r="W605" s="1161"/>
      <c r="X605" s="1161"/>
      <c r="Y605" s="1161"/>
      <c r="Z605" s="1161"/>
      <c r="AA605" s="1161"/>
    </row>
    <row r="606">
      <c r="A606" s="1161"/>
      <c r="B606" s="1161"/>
      <c r="C606" s="1161"/>
      <c r="D606" s="1161"/>
      <c r="E606" s="1161"/>
      <c r="F606" s="1161"/>
      <c r="G606" s="1161"/>
      <c r="H606" s="1161"/>
      <c r="I606" s="1161"/>
      <c r="J606" s="1161"/>
      <c r="K606" s="1161"/>
      <c r="L606" s="1161"/>
      <c r="M606" s="1161"/>
      <c r="N606" s="1161"/>
      <c r="O606" s="1161"/>
      <c r="P606" s="1161"/>
      <c r="Q606" s="1161"/>
      <c r="R606" s="1161"/>
      <c r="S606" s="1161"/>
      <c r="T606" s="1161"/>
      <c r="U606" s="1161"/>
      <c r="V606" s="1161"/>
      <c r="W606" s="1161"/>
      <c r="X606" s="1161"/>
      <c r="Y606" s="1161"/>
      <c r="Z606" s="1161"/>
      <c r="AA606" s="1161"/>
    </row>
    <row r="607">
      <c r="A607" s="1161"/>
      <c r="B607" s="1161"/>
      <c r="C607" s="1161"/>
      <c r="D607" s="1161"/>
      <c r="E607" s="1161"/>
      <c r="F607" s="1161"/>
      <c r="G607" s="1161"/>
      <c r="H607" s="1161"/>
      <c r="I607" s="1161"/>
      <c r="J607" s="1161"/>
      <c r="K607" s="1161"/>
      <c r="L607" s="1161"/>
      <c r="M607" s="1161"/>
      <c r="N607" s="1161"/>
      <c r="O607" s="1161"/>
      <c r="P607" s="1161"/>
      <c r="Q607" s="1161"/>
      <c r="R607" s="1161"/>
      <c r="S607" s="1161"/>
      <c r="T607" s="1161"/>
      <c r="U607" s="1161"/>
      <c r="V607" s="1161"/>
      <c r="W607" s="1161"/>
      <c r="X607" s="1161"/>
      <c r="Y607" s="1161"/>
      <c r="Z607" s="1161"/>
      <c r="AA607" s="1161"/>
    </row>
    <row r="608">
      <c r="A608" s="1161"/>
      <c r="B608" s="1161"/>
      <c r="C608" s="1161"/>
      <c r="D608" s="1161"/>
      <c r="E608" s="1161"/>
      <c r="F608" s="1161"/>
      <c r="G608" s="1161"/>
      <c r="H608" s="1161"/>
      <c r="I608" s="1161"/>
      <c r="J608" s="1161"/>
      <c r="K608" s="1161"/>
      <c r="L608" s="1161"/>
      <c r="M608" s="1161"/>
      <c r="N608" s="1161"/>
      <c r="O608" s="1161"/>
      <c r="P608" s="1161"/>
      <c r="Q608" s="1161"/>
      <c r="R608" s="1161"/>
      <c r="S608" s="1161"/>
      <c r="T608" s="1161"/>
      <c r="U608" s="1161"/>
      <c r="V608" s="1161"/>
      <c r="W608" s="1161"/>
      <c r="X608" s="1161"/>
      <c r="Y608" s="1161"/>
      <c r="Z608" s="1161"/>
      <c r="AA608" s="1161"/>
    </row>
    <row r="609">
      <c r="A609" s="1161"/>
      <c r="B609" s="1161"/>
      <c r="C609" s="1161"/>
      <c r="D609" s="1161"/>
      <c r="E609" s="1161"/>
      <c r="F609" s="1161"/>
      <c r="G609" s="1161"/>
      <c r="H609" s="1161"/>
      <c r="I609" s="1161"/>
      <c r="J609" s="1161"/>
      <c r="K609" s="1161"/>
      <c r="L609" s="1161"/>
      <c r="M609" s="1161"/>
      <c r="N609" s="1161"/>
      <c r="O609" s="1161"/>
      <c r="P609" s="1161"/>
      <c r="Q609" s="1161"/>
      <c r="R609" s="1161"/>
      <c r="S609" s="1161"/>
      <c r="T609" s="1161"/>
      <c r="U609" s="1161"/>
      <c r="V609" s="1161"/>
      <c r="W609" s="1161"/>
      <c r="X609" s="1161"/>
      <c r="Y609" s="1161"/>
      <c r="Z609" s="1161"/>
      <c r="AA609" s="1161"/>
    </row>
    <row r="610">
      <c r="A610" s="1161"/>
      <c r="B610" s="1161"/>
      <c r="C610" s="1161"/>
      <c r="D610" s="1161"/>
      <c r="E610" s="1161"/>
      <c r="F610" s="1161"/>
      <c r="G610" s="1161"/>
      <c r="H610" s="1161"/>
      <c r="I610" s="1161"/>
      <c r="J610" s="1161"/>
      <c r="K610" s="1161"/>
      <c r="L610" s="1161"/>
      <c r="M610" s="1161"/>
      <c r="N610" s="1161"/>
      <c r="O610" s="1161"/>
      <c r="P610" s="1161"/>
      <c r="Q610" s="1161"/>
      <c r="R610" s="1161"/>
      <c r="S610" s="1161"/>
      <c r="T610" s="1161"/>
      <c r="U610" s="1161"/>
      <c r="V610" s="1161"/>
      <c r="W610" s="1161"/>
      <c r="X610" s="1161"/>
      <c r="Y610" s="1161"/>
      <c r="Z610" s="1161"/>
      <c r="AA610" s="1161"/>
    </row>
    <row r="611">
      <c r="A611" s="1161"/>
      <c r="B611" s="1161"/>
      <c r="C611" s="1161"/>
      <c r="D611" s="1161"/>
      <c r="E611" s="1161"/>
      <c r="F611" s="1161"/>
      <c r="G611" s="1161"/>
      <c r="H611" s="1161"/>
      <c r="I611" s="1161"/>
      <c r="J611" s="1161"/>
      <c r="K611" s="1161"/>
      <c r="L611" s="1161"/>
      <c r="M611" s="1161"/>
      <c r="N611" s="1161"/>
      <c r="O611" s="1161"/>
      <c r="P611" s="1161"/>
      <c r="Q611" s="1161"/>
      <c r="R611" s="1161"/>
      <c r="S611" s="1161"/>
      <c r="T611" s="1161"/>
      <c r="U611" s="1161"/>
      <c r="V611" s="1161"/>
      <c r="W611" s="1161"/>
      <c r="X611" s="1161"/>
      <c r="Y611" s="1161"/>
      <c r="Z611" s="1161"/>
      <c r="AA611" s="1161"/>
    </row>
    <row r="612">
      <c r="A612" s="1161"/>
      <c r="B612" s="1161"/>
      <c r="C612" s="1161"/>
      <c r="D612" s="1161"/>
      <c r="E612" s="1161"/>
      <c r="F612" s="1161"/>
      <c r="G612" s="1161"/>
      <c r="H612" s="1161"/>
      <c r="I612" s="1161"/>
      <c r="J612" s="1161"/>
      <c r="K612" s="1161"/>
      <c r="L612" s="1161"/>
      <c r="M612" s="1161"/>
      <c r="N612" s="1161"/>
      <c r="O612" s="1161"/>
      <c r="P612" s="1161"/>
      <c r="Q612" s="1161"/>
      <c r="R612" s="1161"/>
      <c r="S612" s="1161"/>
      <c r="T612" s="1161"/>
      <c r="U612" s="1161"/>
      <c r="V612" s="1161"/>
      <c r="W612" s="1161"/>
      <c r="X612" s="1161"/>
      <c r="Y612" s="1161"/>
      <c r="Z612" s="1161"/>
      <c r="AA612" s="1161"/>
    </row>
    <row r="613">
      <c r="A613" s="1161"/>
      <c r="B613" s="1161"/>
      <c r="C613" s="1161"/>
      <c r="D613" s="1161"/>
      <c r="E613" s="1161"/>
      <c r="F613" s="1161"/>
      <c r="G613" s="1161"/>
      <c r="H613" s="1161"/>
      <c r="I613" s="1161"/>
      <c r="J613" s="1161"/>
      <c r="K613" s="1161"/>
      <c r="L613" s="1161"/>
      <c r="M613" s="1161"/>
      <c r="N613" s="1161"/>
      <c r="O613" s="1161"/>
      <c r="P613" s="1161"/>
      <c r="Q613" s="1161"/>
      <c r="R613" s="1161"/>
      <c r="S613" s="1161"/>
      <c r="T613" s="1161"/>
      <c r="U613" s="1161"/>
      <c r="V613" s="1161"/>
      <c r="W613" s="1161"/>
      <c r="X613" s="1161"/>
      <c r="Y613" s="1161"/>
      <c r="Z613" s="1161"/>
      <c r="AA613" s="1161"/>
    </row>
    <row r="614">
      <c r="A614" s="1161"/>
      <c r="B614" s="1161"/>
      <c r="C614" s="1161"/>
      <c r="D614" s="1161"/>
      <c r="E614" s="1161"/>
      <c r="F614" s="1161"/>
      <c r="G614" s="1161"/>
      <c r="H614" s="1161"/>
      <c r="I614" s="1161"/>
      <c r="J614" s="1161"/>
      <c r="K614" s="1161"/>
      <c r="L614" s="1161"/>
      <c r="M614" s="1161"/>
      <c r="N614" s="1161"/>
      <c r="O614" s="1161"/>
      <c r="P614" s="1161"/>
      <c r="Q614" s="1161"/>
      <c r="R614" s="1161"/>
      <c r="S614" s="1161"/>
      <c r="T614" s="1161"/>
      <c r="U614" s="1161"/>
      <c r="V614" s="1161"/>
      <c r="W614" s="1161"/>
      <c r="X614" s="1161"/>
      <c r="Y614" s="1161"/>
      <c r="Z614" s="1161"/>
      <c r="AA614" s="1161"/>
    </row>
    <row r="615">
      <c r="A615" s="1161"/>
      <c r="B615" s="1161"/>
      <c r="C615" s="1161"/>
      <c r="D615" s="1161"/>
      <c r="E615" s="1161"/>
      <c r="F615" s="1161"/>
      <c r="G615" s="1161"/>
      <c r="H615" s="1161"/>
      <c r="I615" s="1161"/>
      <c r="J615" s="1161"/>
      <c r="K615" s="1161"/>
      <c r="L615" s="1161"/>
      <c r="M615" s="1161"/>
      <c r="N615" s="1161"/>
      <c r="O615" s="1161"/>
      <c r="P615" s="1161"/>
      <c r="Q615" s="1161"/>
      <c r="R615" s="1161"/>
      <c r="S615" s="1161"/>
      <c r="T615" s="1161"/>
      <c r="U615" s="1161"/>
      <c r="V615" s="1161"/>
      <c r="W615" s="1161"/>
      <c r="X615" s="1161"/>
      <c r="Y615" s="1161"/>
      <c r="Z615" s="1161"/>
      <c r="AA615" s="1161"/>
    </row>
    <row r="616">
      <c r="A616" s="1161"/>
      <c r="B616" s="1161"/>
      <c r="C616" s="1161"/>
      <c r="D616" s="1161"/>
      <c r="E616" s="1161"/>
      <c r="F616" s="1161"/>
      <c r="G616" s="1161"/>
      <c r="H616" s="1161"/>
      <c r="I616" s="1161"/>
      <c r="J616" s="1161"/>
      <c r="K616" s="1161"/>
      <c r="L616" s="1161"/>
      <c r="M616" s="1161"/>
      <c r="N616" s="1161"/>
      <c r="O616" s="1161"/>
      <c r="P616" s="1161"/>
      <c r="Q616" s="1161"/>
      <c r="R616" s="1161"/>
      <c r="S616" s="1161"/>
      <c r="T616" s="1161"/>
      <c r="U616" s="1161"/>
      <c r="V616" s="1161"/>
      <c r="W616" s="1161"/>
      <c r="X616" s="1161"/>
      <c r="Y616" s="1161"/>
      <c r="Z616" s="1161"/>
      <c r="AA616" s="1161"/>
    </row>
    <row r="617">
      <c r="A617" s="1161"/>
      <c r="B617" s="1161"/>
      <c r="C617" s="1161"/>
      <c r="D617" s="1161"/>
      <c r="E617" s="1161"/>
      <c r="F617" s="1161"/>
      <c r="G617" s="1161"/>
      <c r="H617" s="1161"/>
      <c r="I617" s="1161"/>
      <c r="J617" s="1161"/>
      <c r="K617" s="1161"/>
      <c r="L617" s="1161"/>
      <c r="M617" s="1161"/>
      <c r="N617" s="1161"/>
      <c r="O617" s="1161"/>
      <c r="P617" s="1161"/>
      <c r="Q617" s="1161"/>
      <c r="R617" s="1161"/>
      <c r="S617" s="1161"/>
      <c r="T617" s="1161"/>
      <c r="U617" s="1161"/>
      <c r="V617" s="1161"/>
      <c r="W617" s="1161"/>
      <c r="X617" s="1161"/>
      <c r="Y617" s="1161"/>
      <c r="Z617" s="1161"/>
      <c r="AA617" s="1161"/>
    </row>
    <row r="618">
      <c r="A618" s="1161"/>
      <c r="B618" s="1161"/>
      <c r="C618" s="1161"/>
      <c r="D618" s="1161"/>
      <c r="E618" s="1161"/>
      <c r="F618" s="1161"/>
      <c r="G618" s="1161"/>
      <c r="H618" s="1161"/>
      <c r="I618" s="1161"/>
      <c r="J618" s="1161"/>
      <c r="K618" s="1161"/>
      <c r="L618" s="1161"/>
      <c r="M618" s="1161"/>
      <c r="N618" s="1161"/>
      <c r="O618" s="1161"/>
      <c r="P618" s="1161"/>
      <c r="Q618" s="1161"/>
      <c r="R618" s="1161"/>
      <c r="S618" s="1161"/>
      <c r="T618" s="1161"/>
      <c r="U618" s="1161"/>
      <c r="V618" s="1161"/>
      <c r="W618" s="1161"/>
      <c r="X618" s="1161"/>
      <c r="Y618" s="1161"/>
      <c r="Z618" s="1161"/>
      <c r="AA618" s="1161"/>
    </row>
    <row r="619">
      <c r="A619" s="1161"/>
      <c r="B619" s="1161"/>
      <c r="C619" s="1161"/>
      <c r="D619" s="1161"/>
      <c r="E619" s="1161"/>
      <c r="F619" s="1161"/>
      <c r="G619" s="1161"/>
      <c r="H619" s="1161"/>
      <c r="I619" s="1161"/>
      <c r="J619" s="1161"/>
      <c r="K619" s="1161"/>
      <c r="L619" s="1161"/>
      <c r="M619" s="1161"/>
      <c r="N619" s="1161"/>
      <c r="O619" s="1161"/>
      <c r="P619" s="1161"/>
      <c r="Q619" s="1161"/>
      <c r="R619" s="1161"/>
      <c r="S619" s="1161"/>
      <c r="T619" s="1161"/>
      <c r="U619" s="1161"/>
      <c r="V619" s="1161"/>
      <c r="W619" s="1161"/>
      <c r="X619" s="1161"/>
      <c r="Y619" s="1161"/>
      <c r="Z619" s="1161"/>
      <c r="AA619" s="1161"/>
    </row>
    <row r="620">
      <c r="A620" s="1161"/>
      <c r="B620" s="1161"/>
      <c r="C620" s="1161"/>
      <c r="D620" s="1161"/>
      <c r="E620" s="1161"/>
      <c r="F620" s="1161"/>
      <c r="G620" s="1161"/>
      <c r="H620" s="1161"/>
      <c r="I620" s="1161"/>
      <c r="J620" s="1161"/>
      <c r="K620" s="1161"/>
      <c r="L620" s="1161"/>
      <c r="M620" s="1161"/>
      <c r="N620" s="1161"/>
      <c r="O620" s="1161"/>
      <c r="P620" s="1161"/>
      <c r="Q620" s="1161"/>
      <c r="R620" s="1161"/>
      <c r="S620" s="1161"/>
      <c r="T620" s="1161"/>
      <c r="U620" s="1161"/>
      <c r="V620" s="1161"/>
      <c r="W620" s="1161"/>
      <c r="X620" s="1161"/>
      <c r="Y620" s="1161"/>
      <c r="Z620" s="1161"/>
      <c r="AA620" s="1161"/>
    </row>
    <row r="621">
      <c r="A621" s="1161"/>
      <c r="B621" s="1161"/>
      <c r="C621" s="1161"/>
      <c r="D621" s="1161"/>
      <c r="E621" s="1161"/>
      <c r="F621" s="1161"/>
      <c r="G621" s="1161"/>
      <c r="H621" s="1161"/>
      <c r="I621" s="1161"/>
      <c r="J621" s="1161"/>
      <c r="K621" s="1161"/>
      <c r="L621" s="1161"/>
      <c r="M621" s="1161"/>
      <c r="N621" s="1161"/>
      <c r="O621" s="1161"/>
      <c r="P621" s="1161"/>
      <c r="Q621" s="1161"/>
      <c r="R621" s="1161"/>
      <c r="S621" s="1161"/>
      <c r="T621" s="1161"/>
      <c r="U621" s="1161"/>
      <c r="V621" s="1161"/>
      <c r="W621" s="1161"/>
      <c r="X621" s="1161"/>
      <c r="Y621" s="1161"/>
      <c r="Z621" s="1161"/>
      <c r="AA621" s="1161"/>
    </row>
    <row r="622">
      <c r="A622" s="1161"/>
      <c r="B622" s="1161"/>
      <c r="C622" s="1161"/>
      <c r="D622" s="1161"/>
      <c r="E622" s="1161"/>
      <c r="F622" s="1161"/>
      <c r="G622" s="1161"/>
      <c r="H622" s="1161"/>
      <c r="I622" s="1161"/>
      <c r="J622" s="1161"/>
      <c r="K622" s="1161"/>
      <c r="L622" s="1161"/>
      <c r="M622" s="1161"/>
      <c r="N622" s="1161"/>
      <c r="O622" s="1161"/>
      <c r="P622" s="1161"/>
      <c r="Q622" s="1161"/>
      <c r="R622" s="1161"/>
      <c r="S622" s="1161"/>
      <c r="T622" s="1161"/>
      <c r="U622" s="1161"/>
      <c r="V622" s="1161"/>
      <c r="W622" s="1161"/>
      <c r="X622" s="1161"/>
      <c r="Y622" s="1161"/>
      <c r="Z622" s="1161"/>
      <c r="AA622" s="1161"/>
    </row>
    <row r="623">
      <c r="A623" s="1161"/>
      <c r="B623" s="1161"/>
      <c r="C623" s="1161"/>
      <c r="D623" s="1161"/>
      <c r="E623" s="1161"/>
      <c r="F623" s="1161"/>
      <c r="G623" s="1161"/>
      <c r="H623" s="1161"/>
      <c r="I623" s="1161"/>
      <c r="J623" s="1161"/>
      <c r="K623" s="1161"/>
      <c r="L623" s="1161"/>
      <c r="M623" s="1161"/>
      <c r="N623" s="1161"/>
      <c r="O623" s="1161"/>
      <c r="P623" s="1161"/>
      <c r="Q623" s="1161"/>
      <c r="R623" s="1161"/>
      <c r="S623" s="1161"/>
      <c r="T623" s="1161"/>
      <c r="U623" s="1161"/>
      <c r="V623" s="1161"/>
      <c r="W623" s="1161"/>
      <c r="X623" s="1161"/>
      <c r="Y623" s="1161"/>
      <c r="Z623" s="1161"/>
      <c r="AA623" s="1161"/>
    </row>
    <row r="624">
      <c r="A624" s="1161"/>
      <c r="B624" s="1161"/>
      <c r="C624" s="1161"/>
      <c r="D624" s="1161"/>
      <c r="E624" s="1161"/>
      <c r="F624" s="1161"/>
      <c r="G624" s="1161"/>
      <c r="H624" s="1161"/>
      <c r="I624" s="1161"/>
      <c r="J624" s="1161"/>
      <c r="K624" s="1161"/>
      <c r="L624" s="1161"/>
      <c r="M624" s="1161"/>
      <c r="N624" s="1161"/>
      <c r="O624" s="1161"/>
      <c r="P624" s="1161"/>
      <c r="Q624" s="1161"/>
      <c r="R624" s="1161"/>
      <c r="S624" s="1161"/>
      <c r="T624" s="1161"/>
      <c r="U624" s="1161"/>
      <c r="V624" s="1161"/>
      <c r="W624" s="1161"/>
      <c r="X624" s="1161"/>
      <c r="Y624" s="1161"/>
      <c r="Z624" s="1161"/>
      <c r="AA624" s="1161"/>
    </row>
    <row r="625">
      <c r="A625" s="1161"/>
      <c r="B625" s="1161"/>
      <c r="C625" s="1161"/>
      <c r="D625" s="1161"/>
      <c r="E625" s="1161"/>
      <c r="F625" s="1161"/>
      <c r="G625" s="1161"/>
      <c r="H625" s="1161"/>
      <c r="I625" s="1161"/>
      <c r="J625" s="1161"/>
      <c r="K625" s="1161"/>
      <c r="L625" s="1161"/>
      <c r="M625" s="1161"/>
      <c r="N625" s="1161"/>
      <c r="O625" s="1161"/>
      <c r="P625" s="1161"/>
      <c r="Q625" s="1161"/>
      <c r="R625" s="1161"/>
      <c r="S625" s="1161"/>
      <c r="T625" s="1161"/>
      <c r="U625" s="1161"/>
      <c r="V625" s="1161"/>
      <c r="W625" s="1161"/>
      <c r="X625" s="1161"/>
      <c r="Y625" s="1161"/>
      <c r="Z625" s="1161"/>
      <c r="AA625" s="1161"/>
    </row>
    <row r="626">
      <c r="A626" s="1161"/>
      <c r="B626" s="1161"/>
      <c r="C626" s="1161"/>
      <c r="D626" s="1161"/>
      <c r="E626" s="1161"/>
      <c r="F626" s="1161"/>
      <c r="G626" s="1161"/>
      <c r="H626" s="1161"/>
      <c r="I626" s="1161"/>
      <c r="J626" s="1161"/>
      <c r="K626" s="1161"/>
      <c r="L626" s="1161"/>
      <c r="M626" s="1161"/>
      <c r="N626" s="1161"/>
      <c r="O626" s="1161"/>
      <c r="P626" s="1161"/>
      <c r="Q626" s="1161"/>
      <c r="R626" s="1161"/>
      <c r="S626" s="1161"/>
      <c r="T626" s="1161"/>
      <c r="U626" s="1161"/>
      <c r="V626" s="1161"/>
      <c r="W626" s="1161"/>
      <c r="X626" s="1161"/>
      <c r="Y626" s="1161"/>
      <c r="Z626" s="1161"/>
      <c r="AA626" s="1161"/>
    </row>
    <row r="627">
      <c r="A627" s="1161"/>
      <c r="B627" s="1161"/>
      <c r="C627" s="1161"/>
      <c r="D627" s="1161"/>
      <c r="E627" s="1161"/>
      <c r="F627" s="1161"/>
      <c r="G627" s="1161"/>
      <c r="H627" s="1161"/>
      <c r="I627" s="1161"/>
      <c r="J627" s="1161"/>
      <c r="K627" s="1161"/>
      <c r="L627" s="1161"/>
      <c r="M627" s="1161"/>
      <c r="N627" s="1161"/>
      <c r="O627" s="1161"/>
      <c r="P627" s="1161"/>
      <c r="Q627" s="1161"/>
      <c r="R627" s="1161"/>
      <c r="S627" s="1161"/>
      <c r="T627" s="1161"/>
      <c r="U627" s="1161"/>
      <c r="V627" s="1161"/>
      <c r="W627" s="1161"/>
      <c r="X627" s="1161"/>
      <c r="Y627" s="1161"/>
      <c r="Z627" s="1161"/>
      <c r="AA627" s="1161"/>
    </row>
    <row r="628">
      <c r="A628" s="1161"/>
      <c r="B628" s="1161"/>
      <c r="C628" s="1161"/>
      <c r="D628" s="1161"/>
      <c r="E628" s="1161"/>
      <c r="F628" s="1161"/>
      <c r="G628" s="1161"/>
      <c r="H628" s="1161"/>
      <c r="I628" s="1161"/>
      <c r="J628" s="1161"/>
      <c r="K628" s="1161"/>
      <c r="L628" s="1161"/>
      <c r="M628" s="1161"/>
      <c r="N628" s="1161"/>
      <c r="O628" s="1161"/>
      <c r="P628" s="1161"/>
      <c r="Q628" s="1161"/>
      <c r="R628" s="1161"/>
      <c r="S628" s="1161"/>
      <c r="T628" s="1161"/>
      <c r="U628" s="1161"/>
      <c r="V628" s="1161"/>
      <c r="W628" s="1161"/>
      <c r="X628" s="1161"/>
      <c r="Y628" s="1161"/>
      <c r="Z628" s="1161"/>
      <c r="AA628" s="1161"/>
    </row>
    <row r="629">
      <c r="A629" s="1161"/>
      <c r="B629" s="1161"/>
      <c r="C629" s="1161"/>
      <c r="D629" s="1161"/>
      <c r="E629" s="1161"/>
      <c r="F629" s="1161"/>
      <c r="G629" s="1161"/>
      <c r="H629" s="1161"/>
      <c r="I629" s="1161"/>
      <c r="J629" s="1161"/>
      <c r="K629" s="1161"/>
      <c r="L629" s="1161"/>
      <c r="M629" s="1161"/>
      <c r="N629" s="1161"/>
      <c r="O629" s="1161"/>
      <c r="P629" s="1161"/>
      <c r="Q629" s="1161"/>
      <c r="R629" s="1161"/>
      <c r="S629" s="1161"/>
      <c r="T629" s="1161"/>
      <c r="U629" s="1161"/>
      <c r="V629" s="1161"/>
      <c r="W629" s="1161"/>
      <c r="X629" s="1161"/>
      <c r="Y629" s="1161"/>
      <c r="Z629" s="1161"/>
      <c r="AA629" s="1161"/>
    </row>
    <row r="630">
      <c r="A630" s="1161"/>
      <c r="B630" s="1161"/>
      <c r="C630" s="1161"/>
      <c r="D630" s="1161"/>
      <c r="E630" s="1161"/>
      <c r="F630" s="1161"/>
      <c r="G630" s="1161"/>
      <c r="H630" s="1161"/>
      <c r="I630" s="1161"/>
      <c r="J630" s="1161"/>
      <c r="K630" s="1161"/>
      <c r="L630" s="1161"/>
      <c r="M630" s="1161"/>
      <c r="N630" s="1161"/>
      <c r="O630" s="1161"/>
      <c r="P630" s="1161"/>
      <c r="Q630" s="1161"/>
      <c r="R630" s="1161"/>
      <c r="S630" s="1161"/>
      <c r="T630" s="1161"/>
      <c r="U630" s="1161"/>
      <c r="V630" s="1161"/>
      <c r="W630" s="1161"/>
      <c r="X630" s="1161"/>
      <c r="Y630" s="1161"/>
      <c r="Z630" s="1161"/>
      <c r="AA630" s="1161"/>
    </row>
    <row r="631">
      <c r="A631" s="1161"/>
      <c r="B631" s="1161"/>
      <c r="C631" s="1161"/>
      <c r="D631" s="1161"/>
      <c r="E631" s="1161"/>
      <c r="F631" s="1161"/>
      <c r="G631" s="1161"/>
      <c r="H631" s="1161"/>
      <c r="I631" s="1161"/>
      <c r="J631" s="1161"/>
      <c r="K631" s="1161"/>
      <c r="L631" s="1161"/>
      <c r="M631" s="1161"/>
      <c r="N631" s="1161"/>
      <c r="O631" s="1161"/>
      <c r="P631" s="1161"/>
      <c r="Q631" s="1161"/>
      <c r="R631" s="1161"/>
      <c r="S631" s="1161"/>
      <c r="T631" s="1161"/>
      <c r="U631" s="1161"/>
      <c r="V631" s="1161"/>
      <c r="W631" s="1161"/>
      <c r="X631" s="1161"/>
      <c r="Y631" s="1161"/>
      <c r="Z631" s="1161"/>
      <c r="AA631" s="1161"/>
    </row>
    <row r="632">
      <c r="A632" s="1161"/>
      <c r="B632" s="1161"/>
      <c r="C632" s="1161"/>
      <c r="D632" s="1161"/>
      <c r="E632" s="1161"/>
      <c r="F632" s="1161"/>
      <c r="G632" s="1161"/>
      <c r="H632" s="1161"/>
      <c r="I632" s="1161"/>
      <c r="J632" s="1161"/>
      <c r="K632" s="1161"/>
      <c r="L632" s="1161"/>
      <c r="M632" s="1161"/>
      <c r="N632" s="1161"/>
      <c r="O632" s="1161"/>
      <c r="P632" s="1161"/>
      <c r="Q632" s="1161"/>
      <c r="R632" s="1161"/>
      <c r="S632" s="1161"/>
      <c r="T632" s="1161"/>
      <c r="U632" s="1161"/>
      <c r="V632" s="1161"/>
      <c r="W632" s="1161"/>
      <c r="X632" s="1161"/>
      <c r="Y632" s="1161"/>
      <c r="Z632" s="1161"/>
      <c r="AA632" s="1161"/>
    </row>
    <row r="633">
      <c r="A633" s="1161"/>
      <c r="B633" s="1161"/>
      <c r="C633" s="1161"/>
      <c r="D633" s="1161"/>
      <c r="E633" s="1161"/>
      <c r="F633" s="1161"/>
      <c r="G633" s="1161"/>
      <c r="H633" s="1161"/>
      <c r="I633" s="1161"/>
      <c r="J633" s="1161"/>
      <c r="K633" s="1161"/>
      <c r="L633" s="1161"/>
      <c r="M633" s="1161"/>
      <c r="N633" s="1161"/>
      <c r="O633" s="1161"/>
      <c r="P633" s="1161"/>
      <c r="Q633" s="1161"/>
      <c r="R633" s="1161"/>
      <c r="S633" s="1161"/>
      <c r="T633" s="1161"/>
      <c r="U633" s="1161"/>
      <c r="V633" s="1161"/>
      <c r="W633" s="1161"/>
      <c r="X633" s="1161"/>
      <c r="Y633" s="1161"/>
      <c r="Z633" s="1161"/>
      <c r="AA633" s="1161"/>
    </row>
    <row r="634">
      <c r="A634" s="1161"/>
      <c r="B634" s="1161"/>
      <c r="C634" s="1161"/>
      <c r="D634" s="1161"/>
      <c r="E634" s="1161"/>
      <c r="F634" s="1161"/>
      <c r="G634" s="1161"/>
      <c r="H634" s="1161"/>
      <c r="I634" s="1161"/>
      <c r="J634" s="1161"/>
      <c r="K634" s="1161"/>
      <c r="L634" s="1161"/>
      <c r="M634" s="1161"/>
      <c r="N634" s="1161"/>
      <c r="O634" s="1161"/>
      <c r="P634" s="1161"/>
      <c r="Q634" s="1161"/>
      <c r="R634" s="1161"/>
      <c r="S634" s="1161"/>
      <c r="T634" s="1161"/>
      <c r="U634" s="1161"/>
      <c r="V634" s="1161"/>
      <c r="W634" s="1161"/>
      <c r="X634" s="1161"/>
      <c r="Y634" s="1161"/>
      <c r="Z634" s="1161"/>
      <c r="AA634" s="1161"/>
    </row>
    <row r="635">
      <c r="A635" s="1161"/>
      <c r="B635" s="1161"/>
      <c r="C635" s="1161"/>
      <c r="D635" s="1161"/>
      <c r="E635" s="1161"/>
      <c r="F635" s="1161"/>
      <c r="G635" s="1161"/>
      <c r="H635" s="1161"/>
      <c r="I635" s="1161"/>
      <c r="J635" s="1161"/>
      <c r="K635" s="1161"/>
      <c r="L635" s="1161"/>
      <c r="M635" s="1161"/>
      <c r="N635" s="1161"/>
      <c r="O635" s="1161"/>
      <c r="P635" s="1161"/>
      <c r="Q635" s="1161"/>
      <c r="R635" s="1161"/>
      <c r="S635" s="1161"/>
      <c r="T635" s="1161"/>
      <c r="U635" s="1161"/>
      <c r="V635" s="1161"/>
      <c r="W635" s="1161"/>
      <c r="X635" s="1161"/>
      <c r="Y635" s="1161"/>
      <c r="Z635" s="1161"/>
      <c r="AA635" s="1161"/>
    </row>
    <row r="636">
      <c r="A636" s="1161"/>
      <c r="B636" s="1161"/>
      <c r="C636" s="1161"/>
      <c r="D636" s="1161"/>
      <c r="E636" s="1161"/>
      <c r="F636" s="1161"/>
      <c r="G636" s="1161"/>
      <c r="H636" s="1161"/>
      <c r="I636" s="1161"/>
      <c r="J636" s="1161"/>
      <c r="K636" s="1161"/>
      <c r="L636" s="1161"/>
      <c r="M636" s="1161"/>
      <c r="N636" s="1161"/>
      <c r="O636" s="1161"/>
      <c r="P636" s="1161"/>
      <c r="Q636" s="1161"/>
      <c r="R636" s="1161"/>
      <c r="S636" s="1161"/>
      <c r="T636" s="1161"/>
      <c r="U636" s="1161"/>
      <c r="V636" s="1161"/>
      <c r="W636" s="1161"/>
      <c r="X636" s="1161"/>
      <c r="Y636" s="1161"/>
      <c r="Z636" s="1161"/>
      <c r="AA636" s="1161"/>
    </row>
    <row r="637">
      <c r="A637" s="1161"/>
      <c r="B637" s="1161"/>
      <c r="C637" s="1161"/>
      <c r="D637" s="1161"/>
      <c r="E637" s="1161"/>
      <c r="F637" s="1161"/>
      <c r="G637" s="1161"/>
      <c r="H637" s="1161"/>
      <c r="I637" s="1161"/>
      <c r="J637" s="1161"/>
      <c r="K637" s="1161"/>
      <c r="L637" s="1161"/>
      <c r="M637" s="1161"/>
      <c r="N637" s="1161"/>
      <c r="O637" s="1161"/>
      <c r="P637" s="1161"/>
      <c r="Q637" s="1161"/>
      <c r="R637" s="1161"/>
      <c r="S637" s="1161"/>
      <c r="T637" s="1161"/>
      <c r="U637" s="1161"/>
      <c r="V637" s="1161"/>
      <c r="W637" s="1161"/>
      <c r="X637" s="1161"/>
      <c r="Y637" s="1161"/>
      <c r="Z637" s="1161"/>
      <c r="AA637" s="1161"/>
    </row>
    <row r="638">
      <c r="A638" s="1161"/>
      <c r="B638" s="1161"/>
      <c r="C638" s="1161"/>
      <c r="D638" s="1161"/>
      <c r="E638" s="1161"/>
      <c r="F638" s="1161"/>
      <c r="G638" s="1161"/>
      <c r="H638" s="1161"/>
      <c r="I638" s="1161"/>
      <c r="J638" s="1161"/>
      <c r="K638" s="1161"/>
      <c r="L638" s="1161"/>
      <c r="M638" s="1161"/>
      <c r="N638" s="1161"/>
      <c r="O638" s="1161"/>
      <c r="P638" s="1161"/>
      <c r="Q638" s="1161"/>
      <c r="R638" s="1161"/>
      <c r="S638" s="1161"/>
      <c r="T638" s="1161"/>
      <c r="U638" s="1161"/>
      <c r="V638" s="1161"/>
      <c r="W638" s="1161"/>
      <c r="X638" s="1161"/>
      <c r="Y638" s="1161"/>
      <c r="Z638" s="1161"/>
      <c r="AA638" s="1161"/>
    </row>
    <row r="639">
      <c r="A639" s="1161"/>
      <c r="B639" s="1161"/>
      <c r="C639" s="1161"/>
      <c r="D639" s="1161"/>
      <c r="E639" s="1161"/>
      <c r="F639" s="1161"/>
      <c r="G639" s="1161"/>
      <c r="H639" s="1161"/>
      <c r="I639" s="1161"/>
      <c r="J639" s="1161"/>
      <c r="K639" s="1161"/>
      <c r="L639" s="1161"/>
      <c r="M639" s="1161"/>
      <c r="N639" s="1161"/>
      <c r="O639" s="1161"/>
      <c r="P639" s="1161"/>
      <c r="Q639" s="1161"/>
      <c r="R639" s="1161"/>
      <c r="S639" s="1161"/>
      <c r="T639" s="1161"/>
      <c r="U639" s="1161"/>
      <c r="V639" s="1161"/>
      <c r="W639" s="1161"/>
      <c r="X639" s="1161"/>
      <c r="Y639" s="1161"/>
      <c r="Z639" s="1161"/>
      <c r="AA639" s="1161"/>
    </row>
    <row r="640">
      <c r="A640" s="1161"/>
      <c r="B640" s="1161"/>
      <c r="C640" s="1161"/>
      <c r="D640" s="1161"/>
      <c r="E640" s="1161"/>
      <c r="F640" s="1161"/>
      <c r="G640" s="1161"/>
      <c r="H640" s="1161"/>
      <c r="I640" s="1161"/>
      <c r="J640" s="1161"/>
      <c r="K640" s="1161"/>
      <c r="L640" s="1161"/>
      <c r="M640" s="1161"/>
      <c r="N640" s="1161"/>
      <c r="O640" s="1161"/>
      <c r="P640" s="1161"/>
      <c r="Q640" s="1161"/>
      <c r="R640" s="1161"/>
      <c r="S640" s="1161"/>
      <c r="T640" s="1161"/>
      <c r="U640" s="1161"/>
      <c r="V640" s="1161"/>
      <c r="W640" s="1161"/>
      <c r="X640" s="1161"/>
      <c r="Y640" s="1161"/>
      <c r="Z640" s="1161"/>
      <c r="AA640" s="1161"/>
    </row>
    <row r="641">
      <c r="A641" s="1161"/>
      <c r="B641" s="1161"/>
      <c r="C641" s="1161"/>
      <c r="D641" s="1161"/>
      <c r="E641" s="1161"/>
      <c r="F641" s="1161"/>
      <c r="G641" s="1161"/>
      <c r="H641" s="1161"/>
      <c r="I641" s="1161"/>
      <c r="J641" s="1161"/>
      <c r="K641" s="1161"/>
      <c r="L641" s="1161"/>
      <c r="M641" s="1161"/>
      <c r="N641" s="1161"/>
      <c r="O641" s="1161"/>
      <c r="P641" s="1161"/>
      <c r="Q641" s="1161"/>
      <c r="R641" s="1161"/>
      <c r="S641" s="1161"/>
      <c r="T641" s="1161"/>
      <c r="U641" s="1161"/>
      <c r="V641" s="1161"/>
      <c r="W641" s="1161"/>
      <c r="X641" s="1161"/>
      <c r="Y641" s="1161"/>
      <c r="Z641" s="1161"/>
      <c r="AA641" s="1161"/>
    </row>
    <row r="642">
      <c r="A642" s="1161"/>
      <c r="B642" s="1161"/>
      <c r="C642" s="1161"/>
      <c r="D642" s="1161"/>
      <c r="E642" s="1161"/>
      <c r="F642" s="1161"/>
      <c r="G642" s="1161"/>
      <c r="H642" s="1161"/>
      <c r="I642" s="1161"/>
      <c r="J642" s="1161"/>
      <c r="K642" s="1161"/>
      <c r="L642" s="1161"/>
      <c r="M642" s="1161"/>
      <c r="N642" s="1161"/>
      <c r="O642" s="1161"/>
      <c r="P642" s="1161"/>
      <c r="Q642" s="1161"/>
      <c r="R642" s="1161"/>
      <c r="S642" s="1161"/>
      <c r="T642" s="1161"/>
      <c r="U642" s="1161"/>
      <c r="V642" s="1161"/>
      <c r="W642" s="1161"/>
      <c r="X642" s="1161"/>
      <c r="Y642" s="1161"/>
      <c r="Z642" s="1161"/>
      <c r="AA642" s="1161"/>
    </row>
    <row r="643">
      <c r="A643" s="1161"/>
      <c r="B643" s="1161"/>
      <c r="C643" s="1161"/>
      <c r="D643" s="1161"/>
      <c r="E643" s="1161"/>
      <c r="F643" s="1161"/>
      <c r="G643" s="1161"/>
      <c r="H643" s="1161"/>
      <c r="I643" s="1161"/>
      <c r="J643" s="1161"/>
      <c r="K643" s="1161"/>
      <c r="L643" s="1161"/>
      <c r="M643" s="1161"/>
      <c r="N643" s="1161"/>
      <c r="O643" s="1161"/>
      <c r="P643" s="1161"/>
      <c r="Q643" s="1161"/>
      <c r="R643" s="1161"/>
      <c r="S643" s="1161"/>
      <c r="T643" s="1161"/>
      <c r="U643" s="1161"/>
      <c r="V643" s="1161"/>
      <c r="W643" s="1161"/>
      <c r="X643" s="1161"/>
      <c r="Y643" s="1161"/>
      <c r="Z643" s="1161"/>
      <c r="AA643" s="1161"/>
    </row>
    <row r="644">
      <c r="A644" s="1161"/>
      <c r="B644" s="1161"/>
      <c r="C644" s="1161"/>
      <c r="D644" s="1161"/>
      <c r="E644" s="1161"/>
      <c r="F644" s="1161"/>
      <c r="G644" s="1161"/>
      <c r="H644" s="1161"/>
      <c r="I644" s="1161"/>
      <c r="J644" s="1161"/>
      <c r="K644" s="1161"/>
      <c r="L644" s="1161"/>
      <c r="M644" s="1161"/>
      <c r="N644" s="1161"/>
      <c r="O644" s="1161"/>
      <c r="P644" s="1161"/>
      <c r="Q644" s="1161"/>
      <c r="R644" s="1161"/>
      <c r="S644" s="1161"/>
      <c r="T644" s="1161"/>
      <c r="U644" s="1161"/>
      <c r="V644" s="1161"/>
      <c r="W644" s="1161"/>
      <c r="X644" s="1161"/>
      <c r="Y644" s="1161"/>
      <c r="Z644" s="1161"/>
      <c r="AA644" s="1161"/>
    </row>
    <row r="645">
      <c r="A645" s="1161"/>
      <c r="B645" s="1161"/>
      <c r="C645" s="1161"/>
      <c r="D645" s="1161"/>
      <c r="E645" s="1161"/>
      <c r="F645" s="1161"/>
      <c r="G645" s="1161"/>
      <c r="H645" s="1161"/>
      <c r="I645" s="1161"/>
      <c r="J645" s="1161"/>
      <c r="K645" s="1161"/>
      <c r="L645" s="1161"/>
      <c r="M645" s="1161"/>
      <c r="N645" s="1161"/>
      <c r="O645" s="1161"/>
      <c r="P645" s="1161"/>
      <c r="Q645" s="1161"/>
      <c r="R645" s="1161"/>
      <c r="S645" s="1161"/>
      <c r="T645" s="1161"/>
      <c r="U645" s="1161"/>
      <c r="V645" s="1161"/>
      <c r="W645" s="1161"/>
      <c r="X645" s="1161"/>
      <c r="Y645" s="1161"/>
      <c r="Z645" s="1161"/>
      <c r="AA645" s="1161"/>
    </row>
    <row r="646">
      <c r="A646" s="1161"/>
      <c r="B646" s="1161"/>
      <c r="C646" s="1161"/>
      <c r="D646" s="1161"/>
      <c r="E646" s="1161"/>
      <c r="F646" s="1161"/>
      <c r="G646" s="1161"/>
      <c r="H646" s="1161"/>
      <c r="I646" s="1161"/>
      <c r="J646" s="1161"/>
      <c r="K646" s="1161"/>
      <c r="L646" s="1161"/>
      <c r="M646" s="1161"/>
      <c r="N646" s="1161"/>
      <c r="O646" s="1161"/>
      <c r="P646" s="1161"/>
      <c r="Q646" s="1161"/>
      <c r="R646" s="1161"/>
      <c r="S646" s="1161"/>
      <c r="T646" s="1161"/>
      <c r="U646" s="1161"/>
      <c r="V646" s="1161"/>
      <c r="W646" s="1161"/>
      <c r="X646" s="1161"/>
      <c r="Y646" s="1161"/>
      <c r="Z646" s="1161"/>
      <c r="AA646" s="1161"/>
    </row>
    <row r="647">
      <c r="A647" s="1161"/>
      <c r="B647" s="1161"/>
      <c r="C647" s="1161"/>
      <c r="D647" s="1161"/>
      <c r="E647" s="1161"/>
      <c r="F647" s="1161"/>
      <c r="G647" s="1161"/>
      <c r="H647" s="1161"/>
      <c r="I647" s="1161"/>
      <c r="J647" s="1161"/>
      <c r="K647" s="1161"/>
      <c r="L647" s="1161"/>
      <c r="M647" s="1161"/>
      <c r="N647" s="1161"/>
      <c r="O647" s="1161"/>
      <c r="P647" s="1161"/>
      <c r="Q647" s="1161"/>
      <c r="R647" s="1161"/>
      <c r="S647" s="1161"/>
      <c r="T647" s="1161"/>
      <c r="U647" s="1161"/>
      <c r="V647" s="1161"/>
      <c r="W647" s="1161"/>
      <c r="X647" s="1161"/>
      <c r="Y647" s="1161"/>
      <c r="Z647" s="1161"/>
      <c r="AA647" s="1161"/>
    </row>
    <row r="648">
      <c r="A648" s="1161"/>
      <c r="B648" s="1161"/>
      <c r="C648" s="1161"/>
      <c r="D648" s="1161"/>
      <c r="E648" s="1161"/>
      <c r="F648" s="1161"/>
      <c r="G648" s="1161"/>
      <c r="H648" s="1161"/>
      <c r="I648" s="1161"/>
      <c r="J648" s="1161"/>
      <c r="K648" s="1161"/>
      <c r="L648" s="1161"/>
      <c r="M648" s="1161"/>
      <c r="N648" s="1161"/>
      <c r="O648" s="1161"/>
      <c r="P648" s="1161"/>
      <c r="Q648" s="1161"/>
      <c r="R648" s="1161"/>
      <c r="S648" s="1161"/>
      <c r="T648" s="1161"/>
      <c r="U648" s="1161"/>
      <c r="V648" s="1161"/>
      <c r="W648" s="1161"/>
      <c r="X648" s="1161"/>
      <c r="Y648" s="1161"/>
      <c r="Z648" s="1161"/>
      <c r="AA648" s="1161"/>
    </row>
    <row r="649">
      <c r="A649" s="1161"/>
      <c r="B649" s="1161"/>
      <c r="C649" s="1161"/>
      <c r="D649" s="1161"/>
      <c r="E649" s="1161"/>
      <c r="F649" s="1161"/>
      <c r="G649" s="1161"/>
      <c r="H649" s="1161"/>
      <c r="I649" s="1161"/>
      <c r="J649" s="1161"/>
      <c r="K649" s="1161"/>
      <c r="L649" s="1161"/>
      <c r="M649" s="1161"/>
      <c r="N649" s="1161"/>
      <c r="O649" s="1161"/>
      <c r="P649" s="1161"/>
      <c r="Q649" s="1161"/>
      <c r="R649" s="1161"/>
      <c r="S649" s="1161"/>
      <c r="T649" s="1161"/>
      <c r="U649" s="1161"/>
      <c r="V649" s="1161"/>
      <c r="W649" s="1161"/>
      <c r="X649" s="1161"/>
      <c r="Y649" s="1161"/>
      <c r="Z649" s="1161"/>
      <c r="AA649" s="1161"/>
    </row>
    <row r="650">
      <c r="A650" s="1161"/>
      <c r="B650" s="1161"/>
      <c r="C650" s="1161"/>
      <c r="D650" s="1161"/>
      <c r="E650" s="1161"/>
      <c r="F650" s="1161"/>
      <c r="G650" s="1161"/>
      <c r="H650" s="1161"/>
      <c r="I650" s="1161"/>
      <c r="J650" s="1161"/>
      <c r="K650" s="1161"/>
      <c r="L650" s="1161"/>
      <c r="M650" s="1161"/>
      <c r="N650" s="1161"/>
      <c r="O650" s="1161"/>
      <c r="P650" s="1161"/>
      <c r="Q650" s="1161"/>
      <c r="R650" s="1161"/>
      <c r="S650" s="1161"/>
      <c r="T650" s="1161"/>
      <c r="U650" s="1161"/>
      <c r="V650" s="1161"/>
      <c r="W650" s="1161"/>
      <c r="X650" s="1161"/>
      <c r="Y650" s="1161"/>
      <c r="Z650" s="1161"/>
      <c r="AA650" s="1161"/>
    </row>
    <row r="651">
      <c r="A651" s="1161"/>
      <c r="B651" s="1161"/>
      <c r="C651" s="1161"/>
      <c r="D651" s="1161"/>
      <c r="E651" s="1161"/>
      <c r="F651" s="1161"/>
      <c r="G651" s="1161"/>
      <c r="H651" s="1161"/>
      <c r="I651" s="1161"/>
      <c r="J651" s="1161"/>
      <c r="K651" s="1161"/>
      <c r="L651" s="1161"/>
      <c r="M651" s="1161"/>
      <c r="N651" s="1161"/>
      <c r="O651" s="1161"/>
      <c r="P651" s="1161"/>
      <c r="Q651" s="1161"/>
      <c r="R651" s="1161"/>
      <c r="S651" s="1161"/>
      <c r="T651" s="1161"/>
      <c r="U651" s="1161"/>
      <c r="V651" s="1161"/>
      <c r="W651" s="1161"/>
      <c r="X651" s="1161"/>
      <c r="Y651" s="1161"/>
      <c r="Z651" s="1161"/>
      <c r="AA651" s="1161"/>
    </row>
    <row r="652">
      <c r="A652" s="1161"/>
      <c r="B652" s="1161"/>
      <c r="C652" s="1161"/>
      <c r="D652" s="1161"/>
      <c r="E652" s="1161"/>
      <c r="F652" s="1161"/>
      <c r="G652" s="1161"/>
      <c r="H652" s="1161"/>
      <c r="I652" s="1161"/>
      <c r="J652" s="1161"/>
      <c r="K652" s="1161"/>
      <c r="L652" s="1161"/>
      <c r="M652" s="1161"/>
      <c r="N652" s="1161"/>
      <c r="O652" s="1161"/>
      <c r="P652" s="1161"/>
      <c r="Q652" s="1161"/>
      <c r="R652" s="1161"/>
      <c r="S652" s="1161"/>
      <c r="T652" s="1161"/>
      <c r="U652" s="1161"/>
      <c r="V652" s="1161"/>
      <c r="W652" s="1161"/>
      <c r="X652" s="1161"/>
      <c r="Y652" s="1161"/>
      <c r="Z652" s="1161"/>
      <c r="AA652" s="1161"/>
    </row>
    <row r="653">
      <c r="A653" s="1161"/>
      <c r="B653" s="1161"/>
      <c r="C653" s="1161"/>
      <c r="D653" s="1161"/>
      <c r="E653" s="1161"/>
      <c r="F653" s="1161"/>
      <c r="G653" s="1161"/>
      <c r="H653" s="1161"/>
      <c r="I653" s="1161"/>
      <c r="J653" s="1161"/>
      <c r="K653" s="1161"/>
      <c r="L653" s="1161"/>
      <c r="M653" s="1161"/>
      <c r="N653" s="1161"/>
      <c r="O653" s="1161"/>
      <c r="P653" s="1161"/>
      <c r="Q653" s="1161"/>
      <c r="R653" s="1161"/>
      <c r="S653" s="1161"/>
      <c r="T653" s="1161"/>
      <c r="U653" s="1161"/>
      <c r="V653" s="1161"/>
      <c r="W653" s="1161"/>
      <c r="X653" s="1161"/>
      <c r="Y653" s="1161"/>
      <c r="Z653" s="1161"/>
      <c r="AA653" s="1161"/>
    </row>
    <row r="654">
      <c r="A654" s="1161"/>
      <c r="B654" s="1161"/>
      <c r="C654" s="1161"/>
      <c r="D654" s="1161"/>
      <c r="E654" s="1161"/>
      <c r="F654" s="1161"/>
      <c r="G654" s="1161"/>
      <c r="H654" s="1161"/>
      <c r="I654" s="1161"/>
      <c r="J654" s="1161"/>
      <c r="K654" s="1161"/>
      <c r="L654" s="1161"/>
      <c r="M654" s="1161"/>
      <c r="N654" s="1161"/>
      <c r="O654" s="1161"/>
      <c r="P654" s="1161"/>
      <c r="Q654" s="1161"/>
      <c r="R654" s="1161"/>
      <c r="S654" s="1161"/>
      <c r="T654" s="1161"/>
      <c r="U654" s="1161"/>
      <c r="V654" s="1161"/>
      <c r="W654" s="1161"/>
      <c r="X654" s="1161"/>
      <c r="Y654" s="1161"/>
      <c r="Z654" s="1161"/>
      <c r="AA654" s="1161"/>
    </row>
    <row r="655">
      <c r="A655" s="1161"/>
      <c r="B655" s="1161"/>
      <c r="C655" s="1161"/>
      <c r="D655" s="1161"/>
      <c r="E655" s="1161"/>
      <c r="F655" s="1161"/>
      <c r="G655" s="1161"/>
      <c r="H655" s="1161"/>
      <c r="I655" s="1161"/>
      <c r="J655" s="1161"/>
      <c r="K655" s="1161"/>
      <c r="L655" s="1161"/>
      <c r="M655" s="1161"/>
      <c r="N655" s="1161"/>
      <c r="O655" s="1161"/>
      <c r="P655" s="1161"/>
      <c r="Q655" s="1161"/>
      <c r="R655" s="1161"/>
      <c r="S655" s="1161"/>
      <c r="T655" s="1161"/>
      <c r="U655" s="1161"/>
      <c r="V655" s="1161"/>
      <c r="W655" s="1161"/>
      <c r="X655" s="1161"/>
      <c r="Y655" s="1161"/>
      <c r="Z655" s="1161"/>
      <c r="AA655" s="1161"/>
    </row>
    <row r="656">
      <c r="A656" s="1161"/>
      <c r="B656" s="1161"/>
      <c r="C656" s="1161"/>
      <c r="D656" s="1161"/>
      <c r="E656" s="1161"/>
      <c r="F656" s="1161"/>
      <c r="G656" s="1161"/>
      <c r="H656" s="1161"/>
      <c r="I656" s="1161"/>
      <c r="J656" s="1161"/>
      <c r="K656" s="1161"/>
      <c r="L656" s="1161"/>
      <c r="M656" s="1161"/>
      <c r="N656" s="1161"/>
      <c r="O656" s="1161"/>
      <c r="P656" s="1161"/>
      <c r="Q656" s="1161"/>
      <c r="R656" s="1161"/>
      <c r="S656" s="1161"/>
      <c r="T656" s="1161"/>
      <c r="U656" s="1161"/>
      <c r="V656" s="1161"/>
      <c r="W656" s="1161"/>
      <c r="X656" s="1161"/>
      <c r="Y656" s="1161"/>
      <c r="Z656" s="1161"/>
      <c r="AA656" s="1161"/>
    </row>
    <row r="657">
      <c r="A657" s="1161"/>
      <c r="B657" s="1161"/>
      <c r="C657" s="1161"/>
      <c r="D657" s="1161"/>
      <c r="E657" s="1161"/>
      <c r="F657" s="1161"/>
      <c r="G657" s="1161"/>
      <c r="H657" s="1161"/>
      <c r="I657" s="1161"/>
      <c r="J657" s="1161"/>
      <c r="K657" s="1161"/>
      <c r="L657" s="1161"/>
      <c r="M657" s="1161"/>
      <c r="N657" s="1161"/>
      <c r="O657" s="1161"/>
      <c r="P657" s="1161"/>
      <c r="Q657" s="1161"/>
      <c r="R657" s="1161"/>
      <c r="S657" s="1161"/>
      <c r="T657" s="1161"/>
      <c r="U657" s="1161"/>
      <c r="V657" s="1161"/>
      <c r="W657" s="1161"/>
      <c r="X657" s="1161"/>
      <c r="Y657" s="1161"/>
      <c r="Z657" s="1161"/>
      <c r="AA657" s="1161"/>
    </row>
    <row r="658">
      <c r="A658" s="1161"/>
      <c r="B658" s="1161"/>
      <c r="C658" s="1161"/>
      <c r="D658" s="1161"/>
      <c r="E658" s="1161"/>
      <c r="F658" s="1161"/>
      <c r="G658" s="1161"/>
      <c r="H658" s="1161"/>
      <c r="I658" s="1161"/>
      <c r="J658" s="1161"/>
      <c r="K658" s="1161"/>
      <c r="L658" s="1161"/>
      <c r="M658" s="1161"/>
      <c r="N658" s="1161"/>
      <c r="O658" s="1161"/>
      <c r="P658" s="1161"/>
      <c r="Q658" s="1161"/>
      <c r="R658" s="1161"/>
      <c r="S658" s="1161"/>
      <c r="T658" s="1161"/>
      <c r="U658" s="1161"/>
      <c r="V658" s="1161"/>
      <c r="W658" s="1161"/>
      <c r="X658" s="1161"/>
      <c r="Y658" s="1161"/>
      <c r="Z658" s="1161"/>
      <c r="AA658" s="1161"/>
    </row>
    <row r="659">
      <c r="A659" s="1161"/>
      <c r="B659" s="1161"/>
      <c r="C659" s="1161"/>
      <c r="D659" s="1161"/>
      <c r="E659" s="1161"/>
      <c r="F659" s="1161"/>
      <c r="G659" s="1161"/>
      <c r="H659" s="1161"/>
      <c r="I659" s="1161"/>
      <c r="J659" s="1161"/>
      <c r="K659" s="1161"/>
      <c r="L659" s="1161"/>
      <c r="M659" s="1161"/>
      <c r="N659" s="1161"/>
      <c r="O659" s="1161"/>
      <c r="P659" s="1161"/>
      <c r="Q659" s="1161"/>
      <c r="R659" s="1161"/>
      <c r="S659" s="1161"/>
      <c r="T659" s="1161"/>
      <c r="U659" s="1161"/>
      <c r="V659" s="1161"/>
      <c r="W659" s="1161"/>
      <c r="X659" s="1161"/>
      <c r="Y659" s="1161"/>
      <c r="Z659" s="1161"/>
      <c r="AA659" s="1161"/>
    </row>
    <row r="660">
      <c r="A660" s="1161"/>
      <c r="B660" s="1161"/>
      <c r="C660" s="1161"/>
      <c r="D660" s="1161"/>
      <c r="E660" s="1161"/>
      <c r="F660" s="1161"/>
      <c r="G660" s="1161"/>
      <c r="H660" s="1161"/>
      <c r="I660" s="1161"/>
      <c r="J660" s="1161"/>
      <c r="K660" s="1161"/>
      <c r="L660" s="1161"/>
      <c r="M660" s="1161"/>
      <c r="N660" s="1161"/>
      <c r="O660" s="1161"/>
      <c r="P660" s="1161"/>
      <c r="Q660" s="1161"/>
      <c r="R660" s="1161"/>
      <c r="S660" s="1161"/>
      <c r="T660" s="1161"/>
      <c r="U660" s="1161"/>
      <c r="V660" s="1161"/>
      <c r="W660" s="1161"/>
      <c r="X660" s="1161"/>
      <c r="Y660" s="1161"/>
      <c r="Z660" s="1161"/>
      <c r="AA660" s="1161"/>
    </row>
    <row r="661">
      <c r="A661" s="1161"/>
      <c r="B661" s="1161"/>
      <c r="C661" s="1161"/>
      <c r="D661" s="1161"/>
      <c r="E661" s="1161"/>
      <c r="F661" s="1161"/>
      <c r="G661" s="1161"/>
      <c r="H661" s="1161"/>
      <c r="I661" s="1161"/>
      <c r="J661" s="1161"/>
      <c r="K661" s="1161"/>
      <c r="L661" s="1161"/>
      <c r="M661" s="1161"/>
      <c r="N661" s="1161"/>
      <c r="O661" s="1161"/>
      <c r="P661" s="1161"/>
      <c r="Q661" s="1161"/>
      <c r="R661" s="1161"/>
      <c r="S661" s="1161"/>
      <c r="T661" s="1161"/>
      <c r="U661" s="1161"/>
      <c r="V661" s="1161"/>
      <c r="W661" s="1161"/>
      <c r="X661" s="1161"/>
      <c r="Y661" s="1161"/>
      <c r="Z661" s="1161"/>
      <c r="AA661" s="1161"/>
    </row>
    <row r="662">
      <c r="A662" s="1161"/>
      <c r="B662" s="1161"/>
      <c r="C662" s="1161"/>
      <c r="D662" s="1161"/>
      <c r="E662" s="1161"/>
      <c r="F662" s="1161"/>
      <c r="G662" s="1161"/>
      <c r="H662" s="1161"/>
      <c r="I662" s="1161"/>
      <c r="J662" s="1161"/>
      <c r="K662" s="1161"/>
      <c r="L662" s="1161"/>
      <c r="M662" s="1161"/>
      <c r="N662" s="1161"/>
      <c r="O662" s="1161"/>
      <c r="P662" s="1161"/>
      <c r="Q662" s="1161"/>
      <c r="R662" s="1161"/>
      <c r="S662" s="1161"/>
      <c r="T662" s="1161"/>
      <c r="U662" s="1161"/>
      <c r="V662" s="1161"/>
      <c r="W662" s="1161"/>
      <c r="X662" s="1161"/>
      <c r="Y662" s="1161"/>
      <c r="Z662" s="1161"/>
      <c r="AA662" s="1161"/>
    </row>
    <row r="663">
      <c r="A663" s="1161"/>
      <c r="B663" s="1161"/>
      <c r="C663" s="1161"/>
      <c r="D663" s="1161"/>
      <c r="E663" s="1161"/>
      <c r="F663" s="1161"/>
      <c r="G663" s="1161"/>
      <c r="H663" s="1161"/>
      <c r="I663" s="1161"/>
      <c r="J663" s="1161"/>
      <c r="K663" s="1161"/>
      <c r="L663" s="1161"/>
      <c r="M663" s="1161"/>
      <c r="N663" s="1161"/>
      <c r="O663" s="1161"/>
      <c r="P663" s="1161"/>
      <c r="Q663" s="1161"/>
      <c r="R663" s="1161"/>
      <c r="S663" s="1161"/>
      <c r="T663" s="1161"/>
      <c r="U663" s="1161"/>
      <c r="V663" s="1161"/>
      <c r="W663" s="1161"/>
      <c r="X663" s="1161"/>
      <c r="Y663" s="1161"/>
      <c r="Z663" s="1161"/>
      <c r="AA663" s="1161"/>
    </row>
    <row r="664">
      <c r="A664" s="1161"/>
      <c r="B664" s="1161"/>
      <c r="C664" s="1161"/>
      <c r="D664" s="1161"/>
      <c r="E664" s="1161"/>
      <c r="F664" s="1161"/>
      <c r="G664" s="1161"/>
      <c r="H664" s="1161"/>
      <c r="I664" s="1161"/>
      <c r="J664" s="1161"/>
      <c r="K664" s="1161"/>
      <c r="L664" s="1161"/>
      <c r="M664" s="1161"/>
      <c r="N664" s="1161"/>
      <c r="O664" s="1161"/>
      <c r="P664" s="1161"/>
      <c r="Q664" s="1161"/>
      <c r="R664" s="1161"/>
      <c r="S664" s="1161"/>
      <c r="T664" s="1161"/>
      <c r="U664" s="1161"/>
      <c r="V664" s="1161"/>
      <c r="W664" s="1161"/>
      <c r="X664" s="1161"/>
      <c r="Y664" s="1161"/>
      <c r="Z664" s="1161"/>
      <c r="AA664" s="1161"/>
    </row>
    <row r="665">
      <c r="A665" s="1161"/>
      <c r="B665" s="1161"/>
      <c r="C665" s="1161"/>
      <c r="D665" s="1161"/>
      <c r="E665" s="1161"/>
      <c r="F665" s="1161"/>
      <c r="G665" s="1161"/>
      <c r="H665" s="1161"/>
      <c r="I665" s="1161"/>
      <c r="J665" s="1161"/>
      <c r="K665" s="1161"/>
      <c r="L665" s="1161"/>
      <c r="M665" s="1161"/>
      <c r="N665" s="1161"/>
      <c r="O665" s="1161"/>
      <c r="P665" s="1161"/>
      <c r="Q665" s="1161"/>
      <c r="R665" s="1161"/>
      <c r="S665" s="1161"/>
      <c r="T665" s="1161"/>
      <c r="U665" s="1161"/>
      <c r="V665" s="1161"/>
      <c r="W665" s="1161"/>
      <c r="X665" s="1161"/>
      <c r="Y665" s="1161"/>
      <c r="Z665" s="1161"/>
      <c r="AA665" s="1161"/>
    </row>
    <row r="666">
      <c r="A666" s="1161"/>
      <c r="B666" s="1161"/>
      <c r="C666" s="1161"/>
      <c r="D666" s="1161"/>
      <c r="E666" s="1161"/>
      <c r="F666" s="1161"/>
      <c r="G666" s="1161"/>
      <c r="H666" s="1161"/>
      <c r="I666" s="1161"/>
      <c r="J666" s="1161"/>
      <c r="K666" s="1161"/>
      <c r="L666" s="1161"/>
      <c r="M666" s="1161"/>
      <c r="N666" s="1161"/>
      <c r="O666" s="1161"/>
      <c r="P666" s="1161"/>
      <c r="Q666" s="1161"/>
      <c r="R666" s="1161"/>
      <c r="S666" s="1161"/>
      <c r="T666" s="1161"/>
      <c r="U666" s="1161"/>
      <c r="V666" s="1161"/>
      <c r="W666" s="1161"/>
      <c r="X666" s="1161"/>
      <c r="Y666" s="1161"/>
      <c r="Z666" s="1161"/>
      <c r="AA666" s="1161"/>
    </row>
    <row r="667">
      <c r="A667" s="1161"/>
      <c r="B667" s="1161"/>
      <c r="C667" s="1161"/>
      <c r="D667" s="1161"/>
      <c r="E667" s="1161"/>
      <c r="F667" s="1161"/>
      <c r="G667" s="1161"/>
      <c r="H667" s="1161"/>
      <c r="I667" s="1161"/>
      <c r="J667" s="1161"/>
      <c r="K667" s="1161"/>
      <c r="L667" s="1161"/>
      <c r="M667" s="1161"/>
      <c r="N667" s="1161"/>
      <c r="O667" s="1161"/>
      <c r="P667" s="1161"/>
      <c r="Q667" s="1161"/>
      <c r="R667" s="1161"/>
      <c r="S667" s="1161"/>
      <c r="T667" s="1161"/>
      <c r="U667" s="1161"/>
      <c r="V667" s="1161"/>
      <c r="W667" s="1161"/>
      <c r="X667" s="1161"/>
      <c r="Y667" s="1161"/>
      <c r="Z667" s="1161"/>
      <c r="AA667" s="1161"/>
    </row>
    <row r="668">
      <c r="A668" s="1161"/>
      <c r="B668" s="1161"/>
      <c r="C668" s="1161"/>
      <c r="D668" s="1161"/>
      <c r="E668" s="1161"/>
      <c r="F668" s="1161"/>
      <c r="G668" s="1161"/>
      <c r="H668" s="1161"/>
      <c r="I668" s="1161"/>
      <c r="J668" s="1161"/>
      <c r="K668" s="1161"/>
      <c r="L668" s="1161"/>
      <c r="M668" s="1161"/>
      <c r="N668" s="1161"/>
      <c r="O668" s="1161"/>
      <c r="P668" s="1161"/>
      <c r="Q668" s="1161"/>
      <c r="R668" s="1161"/>
      <c r="S668" s="1161"/>
      <c r="T668" s="1161"/>
      <c r="U668" s="1161"/>
      <c r="V668" s="1161"/>
      <c r="W668" s="1161"/>
      <c r="X668" s="1161"/>
      <c r="Y668" s="1161"/>
      <c r="Z668" s="1161"/>
      <c r="AA668" s="1161"/>
    </row>
    <row r="669">
      <c r="A669" s="1161"/>
      <c r="B669" s="1161"/>
      <c r="C669" s="1161"/>
      <c r="D669" s="1161"/>
      <c r="E669" s="1161"/>
      <c r="F669" s="1161"/>
      <c r="G669" s="1161"/>
      <c r="H669" s="1161"/>
      <c r="I669" s="1161"/>
      <c r="J669" s="1161"/>
      <c r="K669" s="1161"/>
      <c r="L669" s="1161"/>
      <c r="M669" s="1161"/>
      <c r="N669" s="1161"/>
      <c r="O669" s="1161"/>
      <c r="P669" s="1161"/>
      <c r="Q669" s="1161"/>
      <c r="R669" s="1161"/>
      <c r="S669" s="1161"/>
      <c r="T669" s="1161"/>
      <c r="U669" s="1161"/>
      <c r="V669" s="1161"/>
      <c r="W669" s="1161"/>
      <c r="X669" s="1161"/>
      <c r="Y669" s="1161"/>
      <c r="Z669" s="1161"/>
      <c r="AA669" s="1161"/>
    </row>
    <row r="670">
      <c r="A670" s="1161"/>
      <c r="B670" s="1161"/>
      <c r="C670" s="1161"/>
      <c r="D670" s="1161"/>
      <c r="E670" s="1161"/>
      <c r="F670" s="1161"/>
      <c r="G670" s="1161"/>
      <c r="H670" s="1161"/>
      <c r="I670" s="1161"/>
      <c r="J670" s="1161"/>
      <c r="K670" s="1161"/>
      <c r="L670" s="1161"/>
      <c r="M670" s="1161"/>
      <c r="N670" s="1161"/>
      <c r="O670" s="1161"/>
      <c r="P670" s="1161"/>
      <c r="Q670" s="1161"/>
      <c r="R670" s="1161"/>
      <c r="S670" s="1161"/>
      <c r="T670" s="1161"/>
      <c r="U670" s="1161"/>
      <c r="V670" s="1161"/>
      <c r="W670" s="1161"/>
      <c r="X670" s="1161"/>
      <c r="Y670" s="1161"/>
      <c r="Z670" s="1161"/>
      <c r="AA670" s="1161"/>
    </row>
    <row r="671">
      <c r="A671" s="1161"/>
      <c r="B671" s="1161"/>
      <c r="C671" s="1161"/>
      <c r="D671" s="1161"/>
      <c r="E671" s="1161"/>
      <c r="F671" s="1161"/>
      <c r="G671" s="1161"/>
      <c r="H671" s="1161"/>
      <c r="I671" s="1161"/>
      <c r="J671" s="1161"/>
      <c r="K671" s="1161"/>
      <c r="L671" s="1161"/>
      <c r="M671" s="1161"/>
      <c r="N671" s="1161"/>
      <c r="O671" s="1161"/>
      <c r="P671" s="1161"/>
      <c r="Q671" s="1161"/>
      <c r="R671" s="1161"/>
      <c r="S671" s="1161"/>
      <c r="T671" s="1161"/>
      <c r="U671" s="1161"/>
      <c r="V671" s="1161"/>
      <c r="W671" s="1161"/>
      <c r="X671" s="1161"/>
      <c r="Y671" s="1161"/>
      <c r="Z671" s="1161"/>
      <c r="AA671" s="1161"/>
    </row>
    <row r="672">
      <c r="A672" s="1161"/>
      <c r="B672" s="1161"/>
      <c r="C672" s="1161"/>
      <c r="D672" s="1161"/>
      <c r="E672" s="1161"/>
      <c r="F672" s="1161"/>
      <c r="G672" s="1161"/>
      <c r="H672" s="1161"/>
      <c r="I672" s="1161"/>
      <c r="J672" s="1161"/>
      <c r="K672" s="1161"/>
      <c r="L672" s="1161"/>
      <c r="M672" s="1161"/>
      <c r="N672" s="1161"/>
      <c r="O672" s="1161"/>
      <c r="P672" s="1161"/>
      <c r="Q672" s="1161"/>
      <c r="R672" s="1161"/>
      <c r="S672" s="1161"/>
      <c r="T672" s="1161"/>
      <c r="U672" s="1161"/>
      <c r="V672" s="1161"/>
      <c r="W672" s="1161"/>
      <c r="X672" s="1161"/>
      <c r="Y672" s="1161"/>
      <c r="Z672" s="1161"/>
      <c r="AA672" s="1161"/>
    </row>
    <row r="673">
      <c r="A673" s="1161"/>
      <c r="B673" s="1161"/>
      <c r="C673" s="1161"/>
      <c r="D673" s="1161"/>
      <c r="E673" s="1161"/>
      <c r="F673" s="1161"/>
      <c r="G673" s="1161"/>
      <c r="H673" s="1161"/>
      <c r="I673" s="1161"/>
      <c r="J673" s="1161"/>
      <c r="K673" s="1161"/>
      <c r="L673" s="1161"/>
      <c r="M673" s="1161"/>
      <c r="N673" s="1161"/>
      <c r="O673" s="1161"/>
      <c r="P673" s="1161"/>
      <c r="Q673" s="1161"/>
      <c r="R673" s="1161"/>
      <c r="S673" s="1161"/>
      <c r="T673" s="1161"/>
      <c r="U673" s="1161"/>
      <c r="V673" s="1161"/>
      <c r="W673" s="1161"/>
      <c r="X673" s="1161"/>
      <c r="Y673" s="1161"/>
      <c r="Z673" s="1161"/>
      <c r="AA673" s="1161"/>
    </row>
    <row r="674">
      <c r="A674" s="1161"/>
      <c r="B674" s="1161"/>
      <c r="C674" s="1161"/>
      <c r="D674" s="1161"/>
      <c r="E674" s="1161"/>
      <c r="F674" s="1161"/>
      <c r="G674" s="1161"/>
      <c r="H674" s="1161"/>
      <c r="I674" s="1161"/>
      <c r="J674" s="1161"/>
      <c r="K674" s="1161"/>
      <c r="L674" s="1161"/>
      <c r="M674" s="1161"/>
      <c r="N674" s="1161"/>
      <c r="O674" s="1161"/>
      <c r="P674" s="1161"/>
      <c r="Q674" s="1161"/>
      <c r="R674" s="1161"/>
      <c r="S674" s="1161"/>
      <c r="T674" s="1161"/>
      <c r="U674" s="1161"/>
      <c r="V674" s="1161"/>
      <c r="W674" s="1161"/>
      <c r="X674" s="1161"/>
      <c r="Y674" s="1161"/>
      <c r="Z674" s="1161"/>
      <c r="AA674" s="1161"/>
    </row>
    <row r="675">
      <c r="A675" s="1161"/>
      <c r="B675" s="1161"/>
      <c r="C675" s="1161"/>
      <c r="D675" s="1161"/>
      <c r="E675" s="1161"/>
      <c r="F675" s="1161"/>
      <c r="G675" s="1161"/>
      <c r="H675" s="1161"/>
      <c r="I675" s="1161"/>
      <c r="J675" s="1161"/>
      <c r="K675" s="1161"/>
      <c r="L675" s="1161"/>
      <c r="M675" s="1161"/>
      <c r="N675" s="1161"/>
      <c r="O675" s="1161"/>
      <c r="P675" s="1161"/>
      <c r="Q675" s="1161"/>
      <c r="R675" s="1161"/>
      <c r="S675" s="1161"/>
      <c r="T675" s="1161"/>
      <c r="U675" s="1161"/>
      <c r="V675" s="1161"/>
      <c r="W675" s="1161"/>
      <c r="X675" s="1161"/>
      <c r="Y675" s="1161"/>
      <c r="Z675" s="1161"/>
      <c r="AA675" s="1161"/>
    </row>
    <row r="676">
      <c r="A676" s="1161"/>
      <c r="B676" s="1161"/>
      <c r="C676" s="1161"/>
      <c r="D676" s="1161"/>
      <c r="E676" s="1161"/>
      <c r="F676" s="1161"/>
      <c r="G676" s="1161"/>
      <c r="H676" s="1161"/>
      <c r="I676" s="1161"/>
      <c r="J676" s="1161"/>
      <c r="K676" s="1161"/>
      <c r="L676" s="1161"/>
      <c r="M676" s="1161"/>
      <c r="N676" s="1161"/>
      <c r="O676" s="1161"/>
      <c r="P676" s="1161"/>
      <c r="Q676" s="1161"/>
      <c r="R676" s="1161"/>
      <c r="S676" s="1161"/>
      <c r="T676" s="1161"/>
      <c r="U676" s="1161"/>
      <c r="V676" s="1161"/>
      <c r="W676" s="1161"/>
      <c r="X676" s="1161"/>
      <c r="Y676" s="1161"/>
      <c r="Z676" s="1161"/>
      <c r="AA676" s="1161"/>
    </row>
    <row r="677">
      <c r="A677" s="1161"/>
      <c r="B677" s="1161"/>
      <c r="C677" s="1161"/>
      <c r="D677" s="1161"/>
      <c r="E677" s="1161"/>
      <c r="F677" s="1161"/>
      <c r="G677" s="1161"/>
      <c r="H677" s="1161"/>
      <c r="I677" s="1161"/>
      <c r="J677" s="1161"/>
      <c r="K677" s="1161"/>
      <c r="L677" s="1161"/>
      <c r="M677" s="1161"/>
      <c r="N677" s="1161"/>
      <c r="O677" s="1161"/>
      <c r="P677" s="1161"/>
      <c r="Q677" s="1161"/>
      <c r="R677" s="1161"/>
      <c r="S677" s="1161"/>
      <c r="T677" s="1161"/>
      <c r="U677" s="1161"/>
      <c r="V677" s="1161"/>
      <c r="W677" s="1161"/>
      <c r="X677" s="1161"/>
      <c r="Y677" s="1161"/>
      <c r="Z677" s="1161"/>
      <c r="AA677" s="1161"/>
    </row>
    <row r="678">
      <c r="A678" s="1161"/>
      <c r="B678" s="1161"/>
      <c r="C678" s="1161"/>
      <c r="D678" s="1161"/>
      <c r="E678" s="1161"/>
      <c r="F678" s="1161"/>
      <c r="G678" s="1161"/>
      <c r="H678" s="1161"/>
      <c r="I678" s="1161"/>
      <c r="J678" s="1161"/>
      <c r="K678" s="1161"/>
      <c r="L678" s="1161"/>
      <c r="M678" s="1161"/>
      <c r="N678" s="1161"/>
      <c r="O678" s="1161"/>
      <c r="P678" s="1161"/>
      <c r="Q678" s="1161"/>
      <c r="R678" s="1161"/>
      <c r="S678" s="1161"/>
      <c r="T678" s="1161"/>
      <c r="U678" s="1161"/>
      <c r="V678" s="1161"/>
      <c r="W678" s="1161"/>
      <c r="X678" s="1161"/>
      <c r="Y678" s="1161"/>
      <c r="Z678" s="1161"/>
      <c r="AA678" s="1161"/>
    </row>
    <row r="679">
      <c r="A679" s="1161"/>
      <c r="B679" s="1161"/>
      <c r="C679" s="1161"/>
      <c r="D679" s="1161"/>
      <c r="E679" s="1161"/>
      <c r="F679" s="1161"/>
      <c r="G679" s="1161"/>
      <c r="H679" s="1161"/>
      <c r="I679" s="1161"/>
      <c r="J679" s="1161"/>
      <c r="K679" s="1161"/>
      <c r="L679" s="1161"/>
      <c r="M679" s="1161"/>
      <c r="N679" s="1161"/>
      <c r="O679" s="1161"/>
      <c r="P679" s="1161"/>
      <c r="Q679" s="1161"/>
      <c r="R679" s="1161"/>
      <c r="S679" s="1161"/>
      <c r="T679" s="1161"/>
      <c r="U679" s="1161"/>
      <c r="V679" s="1161"/>
      <c r="W679" s="1161"/>
      <c r="X679" s="1161"/>
      <c r="Y679" s="1161"/>
      <c r="Z679" s="1161"/>
      <c r="AA679" s="1161"/>
    </row>
    <row r="680">
      <c r="A680" s="1161"/>
      <c r="B680" s="1161"/>
      <c r="C680" s="1161"/>
      <c r="D680" s="1161"/>
      <c r="E680" s="1161"/>
      <c r="F680" s="1161"/>
      <c r="G680" s="1161"/>
      <c r="H680" s="1161"/>
      <c r="I680" s="1161"/>
      <c r="J680" s="1161"/>
      <c r="K680" s="1161"/>
      <c r="L680" s="1161"/>
      <c r="M680" s="1161"/>
      <c r="N680" s="1161"/>
      <c r="O680" s="1161"/>
      <c r="P680" s="1161"/>
      <c r="Q680" s="1161"/>
      <c r="R680" s="1161"/>
      <c r="S680" s="1161"/>
      <c r="T680" s="1161"/>
      <c r="U680" s="1161"/>
      <c r="V680" s="1161"/>
      <c r="W680" s="1161"/>
      <c r="X680" s="1161"/>
      <c r="Y680" s="1161"/>
      <c r="Z680" s="1161"/>
      <c r="AA680" s="1161"/>
    </row>
    <row r="681">
      <c r="A681" s="1161"/>
      <c r="B681" s="1161"/>
      <c r="C681" s="1161"/>
      <c r="D681" s="1161"/>
      <c r="E681" s="1161"/>
      <c r="F681" s="1161"/>
      <c r="G681" s="1161"/>
      <c r="H681" s="1161"/>
      <c r="I681" s="1161"/>
      <c r="J681" s="1161"/>
      <c r="K681" s="1161"/>
      <c r="L681" s="1161"/>
      <c r="M681" s="1161"/>
      <c r="N681" s="1161"/>
      <c r="O681" s="1161"/>
      <c r="P681" s="1161"/>
      <c r="Q681" s="1161"/>
      <c r="R681" s="1161"/>
      <c r="S681" s="1161"/>
      <c r="T681" s="1161"/>
      <c r="U681" s="1161"/>
      <c r="V681" s="1161"/>
      <c r="W681" s="1161"/>
      <c r="X681" s="1161"/>
      <c r="Y681" s="1161"/>
      <c r="Z681" s="1161"/>
      <c r="AA681" s="1161"/>
    </row>
    <row r="682">
      <c r="A682" s="1161"/>
      <c r="B682" s="1161"/>
      <c r="C682" s="1161"/>
      <c r="D682" s="1161"/>
      <c r="E682" s="1161"/>
      <c r="F682" s="1161"/>
      <c r="G682" s="1161"/>
      <c r="H682" s="1161"/>
      <c r="I682" s="1161"/>
      <c r="J682" s="1161"/>
      <c r="K682" s="1161"/>
      <c r="L682" s="1161"/>
      <c r="M682" s="1161"/>
      <c r="N682" s="1161"/>
      <c r="O682" s="1161"/>
      <c r="P682" s="1161"/>
      <c r="Q682" s="1161"/>
      <c r="R682" s="1161"/>
      <c r="S682" s="1161"/>
      <c r="T682" s="1161"/>
      <c r="U682" s="1161"/>
      <c r="V682" s="1161"/>
      <c r="W682" s="1161"/>
      <c r="X682" s="1161"/>
      <c r="Y682" s="1161"/>
      <c r="Z682" s="1161"/>
      <c r="AA682" s="1161"/>
    </row>
    <row r="683">
      <c r="A683" s="1161"/>
      <c r="B683" s="1161"/>
      <c r="C683" s="1161"/>
      <c r="D683" s="1161"/>
      <c r="E683" s="1161"/>
      <c r="F683" s="1161"/>
      <c r="G683" s="1161"/>
      <c r="H683" s="1161"/>
      <c r="I683" s="1161"/>
      <c r="J683" s="1161"/>
      <c r="K683" s="1161"/>
      <c r="L683" s="1161"/>
      <c r="M683" s="1161"/>
      <c r="N683" s="1161"/>
      <c r="O683" s="1161"/>
      <c r="P683" s="1161"/>
      <c r="Q683" s="1161"/>
      <c r="R683" s="1161"/>
      <c r="S683" s="1161"/>
      <c r="T683" s="1161"/>
      <c r="U683" s="1161"/>
      <c r="V683" s="1161"/>
      <c r="W683" s="1161"/>
      <c r="X683" s="1161"/>
      <c r="Y683" s="1161"/>
      <c r="Z683" s="1161"/>
      <c r="AA683" s="1161"/>
    </row>
    <row r="684">
      <c r="A684" s="1161"/>
      <c r="B684" s="1161"/>
      <c r="C684" s="1161"/>
      <c r="D684" s="1161"/>
      <c r="E684" s="1161"/>
      <c r="F684" s="1161"/>
      <c r="G684" s="1161"/>
      <c r="H684" s="1161"/>
      <c r="I684" s="1161"/>
      <c r="J684" s="1161"/>
      <c r="K684" s="1161"/>
      <c r="L684" s="1161"/>
      <c r="M684" s="1161"/>
      <c r="N684" s="1161"/>
      <c r="O684" s="1161"/>
      <c r="P684" s="1161"/>
      <c r="Q684" s="1161"/>
      <c r="R684" s="1161"/>
      <c r="S684" s="1161"/>
      <c r="T684" s="1161"/>
      <c r="U684" s="1161"/>
      <c r="V684" s="1161"/>
      <c r="W684" s="1161"/>
      <c r="X684" s="1161"/>
      <c r="Y684" s="1161"/>
      <c r="Z684" s="1161"/>
      <c r="AA684" s="1161"/>
    </row>
    <row r="685">
      <c r="A685" s="1161"/>
      <c r="B685" s="1161"/>
      <c r="C685" s="1161"/>
      <c r="D685" s="1161"/>
      <c r="E685" s="1161"/>
      <c r="F685" s="1161"/>
      <c r="G685" s="1161"/>
      <c r="H685" s="1161"/>
      <c r="I685" s="1161"/>
      <c r="J685" s="1161"/>
      <c r="K685" s="1161"/>
      <c r="L685" s="1161"/>
      <c r="M685" s="1161"/>
      <c r="N685" s="1161"/>
      <c r="O685" s="1161"/>
      <c r="P685" s="1161"/>
      <c r="Q685" s="1161"/>
      <c r="R685" s="1161"/>
      <c r="S685" s="1161"/>
      <c r="T685" s="1161"/>
      <c r="U685" s="1161"/>
      <c r="V685" s="1161"/>
      <c r="W685" s="1161"/>
      <c r="X685" s="1161"/>
      <c r="Y685" s="1161"/>
      <c r="Z685" s="1161"/>
      <c r="AA685" s="1161"/>
    </row>
    <row r="686">
      <c r="A686" s="1161"/>
      <c r="B686" s="1161"/>
      <c r="C686" s="1161"/>
      <c r="D686" s="1161"/>
      <c r="E686" s="1161"/>
      <c r="F686" s="1161"/>
      <c r="G686" s="1161"/>
      <c r="H686" s="1161"/>
      <c r="I686" s="1161"/>
      <c r="J686" s="1161"/>
      <c r="K686" s="1161"/>
      <c r="L686" s="1161"/>
      <c r="M686" s="1161"/>
      <c r="N686" s="1161"/>
      <c r="O686" s="1161"/>
      <c r="P686" s="1161"/>
      <c r="Q686" s="1161"/>
      <c r="R686" s="1161"/>
      <c r="S686" s="1161"/>
      <c r="T686" s="1161"/>
      <c r="U686" s="1161"/>
      <c r="V686" s="1161"/>
      <c r="W686" s="1161"/>
      <c r="X686" s="1161"/>
      <c r="Y686" s="1161"/>
      <c r="Z686" s="1161"/>
      <c r="AA686" s="1161"/>
    </row>
    <row r="687">
      <c r="A687" s="1161"/>
      <c r="B687" s="1161"/>
      <c r="C687" s="1161"/>
      <c r="D687" s="1161"/>
      <c r="E687" s="1161"/>
      <c r="F687" s="1161"/>
      <c r="G687" s="1161"/>
      <c r="H687" s="1161"/>
      <c r="I687" s="1161"/>
      <c r="J687" s="1161"/>
      <c r="K687" s="1161"/>
      <c r="L687" s="1161"/>
      <c r="M687" s="1161"/>
      <c r="N687" s="1161"/>
      <c r="O687" s="1161"/>
      <c r="P687" s="1161"/>
      <c r="Q687" s="1161"/>
      <c r="R687" s="1161"/>
      <c r="S687" s="1161"/>
      <c r="T687" s="1161"/>
      <c r="U687" s="1161"/>
      <c r="V687" s="1161"/>
      <c r="W687" s="1161"/>
      <c r="X687" s="1161"/>
      <c r="Y687" s="1161"/>
      <c r="Z687" s="1161"/>
      <c r="AA687" s="1161"/>
    </row>
    <row r="688">
      <c r="A688" s="1161"/>
      <c r="B688" s="1161"/>
      <c r="C688" s="1161"/>
      <c r="D688" s="1161"/>
      <c r="E688" s="1161"/>
      <c r="F688" s="1161"/>
      <c r="G688" s="1161"/>
      <c r="H688" s="1161"/>
      <c r="I688" s="1161"/>
      <c r="J688" s="1161"/>
      <c r="K688" s="1161"/>
      <c r="L688" s="1161"/>
      <c r="M688" s="1161"/>
      <c r="N688" s="1161"/>
      <c r="O688" s="1161"/>
      <c r="P688" s="1161"/>
      <c r="Q688" s="1161"/>
      <c r="R688" s="1161"/>
      <c r="S688" s="1161"/>
      <c r="T688" s="1161"/>
      <c r="U688" s="1161"/>
      <c r="V688" s="1161"/>
      <c r="W688" s="1161"/>
      <c r="X688" s="1161"/>
      <c r="Y688" s="1161"/>
      <c r="Z688" s="1161"/>
      <c r="AA688" s="1161"/>
    </row>
    <row r="689">
      <c r="A689" s="1161"/>
      <c r="B689" s="1161"/>
      <c r="C689" s="1161"/>
      <c r="D689" s="1161"/>
      <c r="E689" s="1161"/>
      <c r="F689" s="1161"/>
      <c r="G689" s="1161"/>
      <c r="H689" s="1161"/>
      <c r="I689" s="1161"/>
      <c r="J689" s="1161"/>
      <c r="K689" s="1161"/>
      <c r="L689" s="1161"/>
      <c r="M689" s="1161"/>
      <c r="N689" s="1161"/>
      <c r="O689" s="1161"/>
      <c r="P689" s="1161"/>
      <c r="Q689" s="1161"/>
      <c r="R689" s="1161"/>
      <c r="S689" s="1161"/>
      <c r="T689" s="1161"/>
      <c r="U689" s="1161"/>
      <c r="V689" s="1161"/>
      <c r="W689" s="1161"/>
      <c r="X689" s="1161"/>
      <c r="Y689" s="1161"/>
      <c r="Z689" s="1161"/>
      <c r="AA689" s="1161"/>
    </row>
    <row r="690">
      <c r="A690" s="1161"/>
      <c r="B690" s="1161"/>
      <c r="C690" s="1161"/>
      <c r="D690" s="1161"/>
      <c r="E690" s="1161"/>
      <c r="F690" s="1161"/>
      <c r="G690" s="1161"/>
      <c r="H690" s="1161"/>
      <c r="I690" s="1161"/>
      <c r="J690" s="1161"/>
      <c r="K690" s="1161"/>
      <c r="L690" s="1161"/>
      <c r="M690" s="1161"/>
      <c r="N690" s="1161"/>
      <c r="O690" s="1161"/>
      <c r="P690" s="1161"/>
      <c r="Q690" s="1161"/>
      <c r="R690" s="1161"/>
      <c r="S690" s="1161"/>
      <c r="T690" s="1161"/>
      <c r="U690" s="1161"/>
      <c r="V690" s="1161"/>
      <c r="W690" s="1161"/>
      <c r="X690" s="1161"/>
      <c r="Y690" s="1161"/>
      <c r="Z690" s="1161"/>
      <c r="AA690" s="1161"/>
    </row>
    <row r="691">
      <c r="A691" s="1161"/>
      <c r="B691" s="1161"/>
      <c r="C691" s="1161"/>
      <c r="D691" s="1161"/>
      <c r="E691" s="1161"/>
      <c r="F691" s="1161"/>
      <c r="G691" s="1161"/>
      <c r="H691" s="1161"/>
      <c r="I691" s="1161"/>
      <c r="J691" s="1161"/>
      <c r="K691" s="1161"/>
      <c r="L691" s="1161"/>
      <c r="M691" s="1161"/>
      <c r="N691" s="1161"/>
      <c r="O691" s="1161"/>
      <c r="P691" s="1161"/>
      <c r="Q691" s="1161"/>
      <c r="R691" s="1161"/>
      <c r="S691" s="1161"/>
      <c r="T691" s="1161"/>
      <c r="U691" s="1161"/>
      <c r="V691" s="1161"/>
      <c r="W691" s="1161"/>
      <c r="X691" s="1161"/>
      <c r="Y691" s="1161"/>
      <c r="Z691" s="1161"/>
      <c r="AA691" s="1161"/>
    </row>
    <row r="692">
      <c r="A692" s="1161"/>
      <c r="B692" s="1161"/>
      <c r="C692" s="1161"/>
      <c r="D692" s="1161"/>
      <c r="E692" s="1161"/>
      <c r="F692" s="1161"/>
      <c r="G692" s="1161"/>
      <c r="H692" s="1161"/>
      <c r="I692" s="1161"/>
      <c r="J692" s="1161"/>
      <c r="K692" s="1161"/>
      <c r="L692" s="1161"/>
      <c r="M692" s="1161"/>
      <c r="N692" s="1161"/>
      <c r="O692" s="1161"/>
      <c r="P692" s="1161"/>
      <c r="Q692" s="1161"/>
      <c r="R692" s="1161"/>
      <c r="S692" s="1161"/>
      <c r="T692" s="1161"/>
      <c r="U692" s="1161"/>
      <c r="V692" s="1161"/>
      <c r="W692" s="1161"/>
      <c r="X692" s="1161"/>
      <c r="Y692" s="1161"/>
      <c r="Z692" s="1161"/>
      <c r="AA692" s="1161"/>
    </row>
    <row r="693">
      <c r="A693" s="1161"/>
      <c r="B693" s="1161"/>
      <c r="C693" s="1161"/>
      <c r="D693" s="1161"/>
      <c r="E693" s="1161"/>
      <c r="F693" s="1161"/>
      <c r="G693" s="1161"/>
      <c r="H693" s="1161"/>
      <c r="I693" s="1161"/>
      <c r="J693" s="1161"/>
      <c r="K693" s="1161"/>
      <c r="L693" s="1161"/>
      <c r="M693" s="1161"/>
      <c r="N693" s="1161"/>
      <c r="O693" s="1161"/>
      <c r="P693" s="1161"/>
      <c r="Q693" s="1161"/>
      <c r="R693" s="1161"/>
      <c r="S693" s="1161"/>
      <c r="T693" s="1161"/>
      <c r="U693" s="1161"/>
      <c r="V693" s="1161"/>
      <c r="W693" s="1161"/>
      <c r="X693" s="1161"/>
      <c r="Y693" s="1161"/>
      <c r="Z693" s="1161"/>
      <c r="AA693" s="1161"/>
    </row>
    <row r="694">
      <c r="A694" s="1161"/>
      <c r="B694" s="1161"/>
      <c r="C694" s="1161"/>
      <c r="D694" s="1161"/>
      <c r="E694" s="1161"/>
      <c r="F694" s="1161"/>
      <c r="G694" s="1161"/>
      <c r="H694" s="1161"/>
      <c r="I694" s="1161"/>
      <c r="J694" s="1161"/>
      <c r="K694" s="1161"/>
      <c r="L694" s="1161"/>
      <c r="M694" s="1161"/>
      <c r="N694" s="1161"/>
      <c r="O694" s="1161"/>
      <c r="P694" s="1161"/>
      <c r="Q694" s="1161"/>
      <c r="R694" s="1161"/>
      <c r="S694" s="1161"/>
      <c r="T694" s="1161"/>
      <c r="U694" s="1161"/>
      <c r="V694" s="1161"/>
      <c r="W694" s="1161"/>
      <c r="X694" s="1161"/>
      <c r="Y694" s="1161"/>
      <c r="Z694" s="1161"/>
      <c r="AA694" s="1161"/>
    </row>
    <row r="695">
      <c r="A695" s="1161"/>
      <c r="B695" s="1161"/>
      <c r="C695" s="1161"/>
      <c r="D695" s="1161"/>
      <c r="E695" s="1161"/>
      <c r="F695" s="1161"/>
      <c r="G695" s="1161"/>
      <c r="H695" s="1161"/>
      <c r="I695" s="1161"/>
      <c r="J695" s="1161"/>
      <c r="K695" s="1161"/>
      <c r="L695" s="1161"/>
      <c r="M695" s="1161"/>
      <c r="N695" s="1161"/>
      <c r="O695" s="1161"/>
      <c r="P695" s="1161"/>
      <c r="Q695" s="1161"/>
      <c r="R695" s="1161"/>
      <c r="S695" s="1161"/>
      <c r="T695" s="1161"/>
      <c r="U695" s="1161"/>
      <c r="V695" s="1161"/>
      <c r="W695" s="1161"/>
      <c r="X695" s="1161"/>
      <c r="Y695" s="1161"/>
      <c r="Z695" s="1161"/>
      <c r="AA695" s="1161"/>
    </row>
    <row r="696">
      <c r="A696" s="1161"/>
      <c r="B696" s="1161"/>
      <c r="C696" s="1161"/>
      <c r="D696" s="1161"/>
      <c r="E696" s="1161"/>
      <c r="F696" s="1161"/>
      <c r="G696" s="1161"/>
      <c r="H696" s="1161"/>
      <c r="I696" s="1161"/>
      <c r="J696" s="1161"/>
      <c r="K696" s="1161"/>
      <c r="L696" s="1161"/>
      <c r="M696" s="1161"/>
      <c r="N696" s="1161"/>
      <c r="O696" s="1161"/>
      <c r="P696" s="1161"/>
      <c r="Q696" s="1161"/>
      <c r="R696" s="1161"/>
      <c r="S696" s="1161"/>
      <c r="T696" s="1161"/>
      <c r="U696" s="1161"/>
      <c r="V696" s="1161"/>
      <c r="W696" s="1161"/>
      <c r="X696" s="1161"/>
      <c r="Y696" s="1161"/>
      <c r="Z696" s="1161"/>
      <c r="AA696" s="1161"/>
    </row>
    <row r="697">
      <c r="A697" s="1161"/>
      <c r="B697" s="1161"/>
      <c r="C697" s="1161"/>
      <c r="D697" s="1161"/>
      <c r="E697" s="1161"/>
      <c r="F697" s="1161"/>
      <c r="G697" s="1161"/>
      <c r="H697" s="1161"/>
      <c r="I697" s="1161"/>
      <c r="J697" s="1161"/>
      <c r="K697" s="1161"/>
      <c r="L697" s="1161"/>
      <c r="M697" s="1161"/>
      <c r="N697" s="1161"/>
      <c r="O697" s="1161"/>
      <c r="P697" s="1161"/>
      <c r="Q697" s="1161"/>
      <c r="R697" s="1161"/>
      <c r="S697" s="1161"/>
      <c r="T697" s="1161"/>
      <c r="U697" s="1161"/>
      <c r="V697" s="1161"/>
      <c r="W697" s="1161"/>
      <c r="X697" s="1161"/>
      <c r="Y697" s="1161"/>
      <c r="Z697" s="1161"/>
      <c r="AA697" s="1161"/>
    </row>
    <row r="698">
      <c r="A698" s="1161"/>
      <c r="B698" s="1161"/>
      <c r="C698" s="1161"/>
      <c r="D698" s="1161"/>
      <c r="E698" s="1161"/>
      <c r="F698" s="1161"/>
      <c r="G698" s="1161"/>
      <c r="H698" s="1161"/>
      <c r="I698" s="1161"/>
      <c r="J698" s="1161"/>
      <c r="K698" s="1161"/>
      <c r="L698" s="1161"/>
      <c r="M698" s="1161"/>
      <c r="N698" s="1161"/>
      <c r="O698" s="1161"/>
      <c r="P698" s="1161"/>
      <c r="Q698" s="1161"/>
      <c r="R698" s="1161"/>
      <c r="S698" s="1161"/>
      <c r="T698" s="1161"/>
      <c r="U698" s="1161"/>
      <c r="V698" s="1161"/>
      <c r="W698" s="1161"/>
      <c r="X698" s="1161"/>
      <c r="Y698" s="1161"/>
      <c r="Z698" s="1161"/>
      <c r="AA698" s="1161"/>
    </row>
    <row r="699">
      <c r="A699" s="1161"/>
      <c r="B699" s="1161"/>
      <c r="C699" s="1161"/>
      <c r="D699" s="1161"/>
      <c r="E699" s="1161"/>
      <c r="F699" s="1161"/>
      <c r="G699" s="1161"/>
      <c r="H699" s="1161"/>
      <c r="I699" s="1161"/>
      <c r="J699" s="1161"/>
      <c r="K699" s="1161"/>
      <c r="L699" s="1161"/>
      <c r="M699" s="1161"/>
      <c r="N699" s="1161"/>
      <c r="O699" s="1161"/>
      <c r="P699" s="1161"/>
      <c r="Q699" s="1161"/>
      <c r="R699" s="1161"/>
      <c r="S699" s="1161"/>
      <c r="T699" s="1161"/>
      <c r="U699" s="1161"/>
      <c r="V699" s="1161"/>
      <c r="W699" s="1161"/>
      <c r="X699" s="1161"/>
      <c r="Y699" s="1161"/>
      <c r="Z699" s="1161"/>
      <c r="AA699" s="1161"/>
    </row>
    <row r="700">
      <c r="A700" s="1161"/>
      <c r="B700" s="1161"/>
      <c r="C700" s="1161"/>
      <c r="D700" s="1161"/>
      <c r="E700" s="1161"/>
      <c r="F700" s="1161"/>
      <c r="G700" s="1161"/>
      <c r="H700" s="1161"/>
      <c r="I700" s="1161"/>
      <c r="J700" s="1161"/>
      <c r="K700" s="1161"/>
      <c r="L700" s="1161"/>
      <c r="M700" s="1161"/>
      <c r="N700" s="1161"/>
      <c r="O700" s="1161"/>
      <c r="P700" s="1161"/>
      <c r="Q700" s="1161"/>
      <c r="R700" s="1161"/>
      <c r="S700" s="1161"/>
      <c r="T700" s="1161"/>
      <c r="U700" s="1161"/>
      <c r="V700" s="1161"/>
      <c r="W700" s="1161"/>
      <c r="X700" s="1161"/>
      <c r="Y700" s="1161"/>
      <c r="Z700" s="1161"/>
      <c r="AA700" s="1161"/>
    </row>
    <row r="701">
      <c r="A701" s="1161"/>
      <c r="B701" s="1161"/>
      <c r="C701" s="1161"/>
      <c r="D701" s="1161"/>
      <c r="E701" s="1161"/>
      <c r="F701" s="1161"/>
      <c r="G701" s="1161"/>
      <c r="H701" s="1161"/>
      <c r="I701" s="1161"/>
      <c r="J701" s="1161"/>
      <c r="K701" s="1161"/>
      <c r="L701" s="1161"/>
      <c r="M701" s="1161"/>
      <c r="N701" s="1161"/>
      <c r="O701" s="1161"/>
      <c r="P701" s="1161"/>
      <c r="Q701" s="1161"/>
      <c r="R701" s="1161"/>
      <c r="S701" s="1161"/>
      <c r="T701" s="1161"/>
      <c r="U701" s="1161"/>
      <c r="V701" s="1161"/>
      <c r="W701" s="1161"/>
      <c r="X701" s="1161"/>
      <c r="Y701" s="1161"/>
      <c r="Z701" s="1161"/>
      <c r="AA701" s="1161"/>
    </row>
    <row r="702">
      <c r="A702" s="1161"/>
      <c r="B702" s="1161"/>
      <c r="C702" s="1161"/>
      <c r="D702" s="1161"/>
      <c r="E702" s="1161"/>
      <c r="F702" s="1161"/>
      <c r="G702" s="1161"/>
      <c r="H702" s="1161"/>
      <c r="I702" s="1161"/>
      <c r="J702" s="1161"/>
      <c r="K702" s="1161"/>
      <c r="L702" s="1161"/>
      <c r="M702" s="1161"/>
      <c r="N702" s="1161"/>
      <c r="O702" s="1161"/>
      <c r="P702" s="1161"/>
      <c r="Q702" s="1161"/>
      <c r="R702" s="1161"/>
      <c r="S702" s="1161"/>
      <c r="T702" s="1161"/>
      <c r="U702" s="1161"/>
      <c r="V702" s="1161"/>
      <c r="W702" s="1161"/>
      <c r="X702" s="1161"/>
      <c r="Y702" s="1161"/>
      <c r="Z702" s="1161"/>
      <c r="AA702" s="1161"/>
    </row>
    <row r="703">
      <c r="A703" s="1161"/>
      <c r="B703" s="1161"/>
      <c r="C703" s="1161"/>
      <c r="D703" s="1161"/>
      <c r="E703" s="1161"/>
      <c r="F703" s="1161"/>
      <c r="G703" s="1161"/>
      <c r="H703" s="1161"/>
      <c r="I703" s="1161"/>
      <c r="J703" s="1161"/>
      <c r="K703" s="1161"/>
      <c r="L703" s="1161"/>
      <c r="M703" s="1161"/>
      <c r="N703" s="1161"/>
      <c r="O703" s="1161"/>
      <c r="P703" s="1161"/>
      <c r="Q703" s="1161"/>
      <c r="R703" s="1161"/>
      <c r="S703" s="1161"/>
      <c r="T703" s="1161"/>
      <c r="U703" s="1161"/>
      <c r="V703" s="1161"/>
      <c r="W703" s="1161"/>
      <c r="X703" s="1161"/>
      <c r="Y703" s="1161"/>
      <c r="Z703" s="1161"/>
      <c r="AA703" s="1161"/>
    </row>
    <row r="704">
      <c r="A704" s="1161"/>
      <c r="B704" s="1161"/>
      <c r="C704" s="1161"/>
      <c r="D704" s="1161"/>
      <c r="E704" s="1161"/>
      <c r="F704" s="1161"/>
      <c r="G704" s="1161"/>
      <c r="H704" s="1161"/>
      <c r="I704" s="1161"/>
      <c r="J704" s="1161"/>
      <c r="K704" s="1161"/>
      <c r="L704" s="1161"/>
      <c r="M704" s="1161"/>
      <c r="N704" s="1161"/>
      <c r="O704" s="1161"/>
      <c r="P704" s="1161"/>
      <c r="Q704" s="1161"/>
      <c r="R704" s="1161"/>
      <c r="S704" s="1161"/>
      <c r="T704" s="1161"/>
      <c r="U704" s="1161"/>
      <c r="V704" s="1161"/>
      <c r="W704" s="1161"/>
      <c r="X704" s="1161"/>
      <c r="Y704" s="1161"/>
      <c r="Z704" s="1161"/>
      <c r="AA704" s="1161"/>
    </row>
    <row r="705">
      <c r="A705" s="1161"/>
      <c r="B705" s="1161"/>
      <c r="C705" s="1161"/>
      <c r="D705" s="1161"/>
      <c r="E705" s="1161"/>
      <c r="F705" s="1161"/>
      <c r="G705" s="1161"/>
      <c r="H705" s="1161"/>
      <c r="I705" s="1161"/>
      <c r="J705" s="1161"/>
      <c r="K705" s="1161"/>
      <c r="L705" s="1161"/>
      <c r="M705" s="1161"/>
      <c r="N705" s="1161"/>
      <c r="O705" s="1161"/>
      <c r="P705" s="1161"/>
      <c r="Q705" s="1161"/>
      <c r="R705" s="1161"/>
      <c r="S705" s="1161"/>
      <c r="T705" s="1161"/>
      <c r="U705" s="1161"/>
      <c r="V705" s="1161"/>
      <c r="W705" s="1161"/>
      <c r="X705" s="1161"/>
      <c r="Y705" s="1161"/>
      <c r="Z705" s="1161"/>
      <c r="AA705" s="1161"/>
    </row>
    <row r="706">
      <c r="A706" s="1161"/>
      <c r="B706" s="1161"/>
      <c r="C706" s="1161"/>
      <c r="D706" s="1161"/>
      <c r="E706" s="1161"/>
      <c r="F706" s="1161"/>
      <c r="G706" s="1161"/>
      <c r="H706" s="1161"/>
      <c r="I706" s="1161"/>
      <c r="J706" s="1161"/>
      <c r="K706" s="1161"/>
      <c r="L706" s="1161"/>
      <c r="M706" s="1161"/>
      <c r="N706" s="1161"/>
      <c r="O706" s="1161"/>
      <c r="P706" s="1161"/>
      <c r="Q706" s="1161"/>
      <c r="R706" s="1161"/>
      <c r="S706" s="1161"/>
      <c r="T706" s="1161"/>
      <c r="U706" s="1161"/>
      <c r="V706" s="1161"/>
      <c r="W706" s="1161"/>
      <c r="X706" s="1161"/>
      <c r="Y706" s="1161"/>
      <c r="Z706" s="1161"/>
      <c r="AA706" s="1161"/>
    </row>
    <row r="707">
      <c r="A707" s="1161"/>
      <c r="B707" s="1161"/>
      <c r="C707" s="1161"/>
      <c r="D707" s="1161"/>
      <c r="E707" s="1161"/>
      <c r="F707" s="1161"/>
      <c r="G707" s="1161"/>
      <c r="H707" s="1161"/>
      <c r="I707" s="1161"/>
      <c r="J707" s="1161"/>
      <c r="K707" s="1161"/>
      <c r="L707" s="1161"/>
      <c r="M707" s="1161"/>
      <c r="N707" s="1161"/>
      <c r="O707" s="1161"/>
      <c r="P707" s="1161"/>
      <c r="Q707" s="1161"/>
      <c r="R707" s="1161"/>
      <c r="S707" s="1161"/>
      <c r="T707" s="1161"/>
      <c r="U707" s="1161"/>
      <c r="V707" s="1161"/>
      <c r="W707" s="1161"/>
      <c r="X707" s="1161"/>
      <c r="Y707" s="1161"/>
      <c r="Z707" s="1161"/>
      <c r="AA707" s="1161"/>
    </row>
    <row r="708">
      <c r="A708" s="1161"/>
      <c r="B708" s="1161"/>
      <c r="C708" s="1161"/>
      <c r="D708" s="1161"/>
      <c r="E708" s="1161"/>
      <c r="F708" s="1161"/>
      <c r="G708" s="1161"/>
      <c r="H708" s="1161"/>
      <c r="I708" s="1161"/>
      <c r="J708" s="1161"/>
      <c r="K708" s="1161"/>
      <c r="L708" s="1161"/>
      <c r="M708" s="1161"/>
      <c r="N708" s="1161"/>
      <c r="O708" s="1161"/>
      <c r="P708" s="1161"/>
      <c r="Q708" s="1161"/>
      <c r="R708" s="1161"/>
      <c r="S708" s="1161"/>
      <c r="T708" s="1161"/>
      <c r="U708" s="1161"/>
      <c r="V708" s="1161"/>
      <c r="W708" s="1161"/>
      <c r="X708" s="1161"/>
      <c r="Y708" s="1161"/>
      <c r="Z708" s="1161"/>
      <c r="AA708" s="1161"/>
    </row>
    <row r="709">
      <c r="A709" s="1161"/>
      <c r="B709" s="1161"/>
      <c r="C709" s="1161"/>
      <c r="D709" s="1161"/>
      <c r="E709" s="1161"/>
      <c r="F709" s="1161"/>
      <c r="G709" s="1161"/>
      <c r="H709" s="1161"/>
      <c r="I709" s="1161"/>
      <c r="J709" s="1161"/>
      <c r="K709" s="1161"/>
      <c r="L709" s="1161"/>
      <c r="M709" s="1161"/>
      <c r="N709" s="1161"/>
      <c r="O709" s="1161"/>
      <c r="P709" s="1161"/>
      <c r="Q709" s="1161"/>
      <c r="R709" s="1161"/>
      <c r="S709" s="1161"/>
      <c r="T709" s="1161"/>
      <c r="U709" s="1161"/>
      <c r="V709" s="1161"/>
      <c r="W709" s="1161"/>
      <c r="X709" s="1161"/>
      <c r="Y709" s="1161"/>
      <c r="Z709" s="1161"/>
      <c r="AA709" s="1161"/>
    </row>
    <row r="710">
      <c r="A710" s="1161"/>
      <c r="B710" s="1161"/>
      <c r="C710" s="1161"/>
      <c r="D710" s="1161"/>
      <c r="E710" s="1161"/>
      <c r="F710" s="1161"/>
      <c r="G710" s="1161"/>
      <c r="H710" s="1161"/>
      <c r="I710" s="1161"/>
      <c r="J710" s="1161"/>
      <c r="K710" s="1161"/>
      <c r="L710" s="1161"/>
      <c r="M710" s="1161"/>
      <c r="N710" s="1161"/>
      <c r="O710" s="1161"/>
      <c r="P710" s="1161"/>
      <c r="Q710" s="1161"/>
      <c r="R710" s="1161"/>
      <c r="S710" s="1161"/>
      <c r="T710" s="1161"/>
      <c r="U710" s="1161"/>
      <c r="V710" s="1161"/>
      <c r="W710" s="1161"/>
      <c r="X710" s="1161"/>
      <c r="Y710" s="1161"/>
      <c r="Z710" s="1161"/>
      <c r="AA710" s="1161"/>
    </row>
    <row r="711">
      <c r="A711" s="1161"/>
      <c r="B711" s="1161"/>
      <c r="C711" s="1161"/>
      <c r="D711" s="1161"/>
      <c r="E711" s="1161"/>
      <c r="F711" s="1161"/>
      <c r="G711" s="1161"/>
      <c r="H711" s="1161"/>
      <c r="I711" s="1161"/>
      <c r="J711" s="1161"/>
      <c r="K711" s="1161"/>
      <c r="L711" s="1161"/>
      <c r="M711" s="1161"/>
      <c r="N711" s="1161"/>
      <c r="O711" s="1161"/>
      <c r="P711" s="1161"/>
      <c r="Q711" s="1161"/>
      <c r="R711" s="1161"/>
      <c r="S711" s="1161"/>
      <c r="T711" s="1161"/>
      <c r="U711" s="1161"/>
      <c r="V711" s="1161"/>
      <c r="W711" s="1161"/>
      <c r="X711" s="1161"/>
      <c r="Y711" s="1161"/>
      <c r="Z711" s="1161"/>
      <c r="AA711" s="1161"/>
    </row>
    <row r="712">
      <c r="A712" s="1161"/>
      <c r="B712" s="1161"/>
      <c r="C712" s="1161"/>
      <c r="D712" s="1161"/>
      <c r="E712" s="1161"/>
      <c r="F712" s="1161"/>
      <c r="G712" s="1161"/>
      <c r="H712" s="1161"/>
      <c r="I712" s="1161"/>
      <c r="J712" s="1161"/>
      <c r="K712" s="1161"/>
      <c r="L712" s="1161"/>
      <c r="M712" s="1161"/>
      <c r="N712" s="1161"/>
      <c r="O712" s="1161"/>
      <c r="P712" s="1161"/>
      <c r="Q712" s="1161"/>
      <c r="R712" s="1161"/>
      <c r="S712" s="1161"/>
      <c r="T712" s="1161"/>
      <c r="U712" s="1161"/>
      <c r="V712" s="1161"/>
      <c r="W712" s="1161"/>
      <c r="X712" s="1161"/>
      <c r="Y712" s="1161"/>
      <c r="Z712" s="1161"/>
      <c r="AA712" s="1161"/>
    </row>
    <row r="713">
      <c r="A713" s="1161"/>
      <c r="B713" s="1161"/>
      <c r="C713" s="1161"/>
      <c r="D713" s="1161"/>
      <c r="E713" s="1161"/>
      <c r="F713" s="1161"/>
      <c r="G713" s="1161"/>
      <c r="H713" s="1161"/>
      <c r="I713" s="1161"/>
      <c r="J713" s="1161"/>
      <c r="K713" s="1161"/>
      <c r="L713" s="1161"/>
      <c r="M713" s="1161"/>
      <c r="N713" s="1161"/>
      <c r="O713" s="1161"/>
      <c r="P713" s="1161"/>
      <c r="Q713" s="1161"/>
      <c r="R713" s="1161"/>
      <c r="S713" s="1161"/>
      <c r="T713" s="1161"/>
      <c r="U713" s="1161"/>
      <c r="V713" s="1161"/>
      <c r="W713" s="1161"/>
      <c r="X713" s="1161"/>
      <c r="Y713" s="1161"/>
      <c r="Z713" s="1161"/>
      <c r="AA713" s="1161"/>
    </row>
    <row r="714">
      <c r="A714" s="1161"/>
      <c r="B714" s="1161"/>
      <c r="C714" s="1161"/>
      <c r="D714" s="1161"/>
      <c r="E714" s="1161"/>
      <c r="F714" s="1161"/>
      <c r="G714" s="1161"/>
      <c r="H714" s="1161"/>
      <c r="I714" s="1161"/>
      <c r="J714" s="1161"/>
      <c r="K714" s="1161"/>
      <c r="L714" s="1161"/>
      <c r="M714" s="1161"/>
      <c r="N714" s="1161"/>
      <c r="O714" s="1161"/>
      <c r="P714" s="1161"/>
      <c r="Q714" s="1161"/>
      <c r="R714" s="1161"/>
      <c r="S714" s="1161"/>
      <c r="T714" s="1161"/>
      <c r="U714" s="1161"/>
      <c r="V714" s="1161"/>
      <c r="W714" s="1161"/>
      <c r="X714" s="1161"/>
      <c r="Y714" s="1161"/>
      <c r="Z714" s="1161"/>
      <c r="AA714" s="1161"/>
    </row>
    <row r="715">
      <c r="A715" s="1161"/>
      <c r="B715" s="1161"/>
      <c r="C715" s="1161"/>
      <c r="D715" s="1161"/>
      <c r="E715" s="1161"/>
      <c r="F715" s="1161"/>
      <c r="G715" s="1161"/>
      <c r="H715" s="1161"/>
      <c r="I715" s="1161"/>
      <c r="J715" s="1161"/>
      <c r="K715" s="1161"/>
      <c r="L715" s="1161"/>
      <c r="M715" s="1161"/>
      <c r="N715" s="1161"/>
      <c r="O715" s="1161"/>
      <c r="P715" s="1161"/>
      <c r="Q715" s="1161"/>
      <c r="R715" s="1161"/>
      <c r="S715" s="1161"/>
      <c r="T715" s="1161"/>
      <c r="U715" s="1161"/>
      <c r="V715" s="1161"/>
      <c r="W715" s="1161"/>
      <c r="X715" s="1161"/>
      <c r="Y715" s="1161"/>
      <c r="Z715" s="1161"/>
      <c r="AA715" s="1161"/>
    </row>
    <row r="716">
      <c r="A716" s="1161"/>
      <c r="B716" s="1161"/>
      <c r="C716" s="1161"/>
      <c r="D716" s="1161"/>
      <c r="E716" s="1161"/>
      <c r="F716" s="1161"/>
      <c r="G716" s="1161"/>
      <c r="H716" s="1161"/>
      <c r="I716" s="1161"/>
      <c r="J716" s="1161"/>
      <c r="K716" s="1161"/>
      <c r="L716" s="1161"/>
      <c r="M716" s="1161"/>
      <c r="N716" s="1161"/>
      <c r="O716" s="1161"/>
      <c r="P716" s="1161"/>
      <c r="Q716" s="1161"/>
      <c r="R716" s="1161"/>
      <c r="S716" s="1161"/>
      <c r="T716" s="1161"/>
      <c r="U716" s="1161"/>
      <c r="V716" s="1161"/>
      <c r="W716" s="1161"/>
      <c r="X716" s="1161"/>
      <c r="Y716" s="1161"/>
      <c r="Z716" s="1161"/>
      <c r="AA716" s="1161"/>
    </row>
    <row r="717">
      <c r="A717" s="1161"/>
      <c r="B717" s="1161"/>
      <c r="C717" s="1161"/>
      <c r="D717" s="1161"/>
      <c r="E717" s="1161"/>
      <c r="F717" s="1161"/>
      <c r="G717" s="1161"/>
      <c r="H717" s="1161"/>
      <c r="I717" s="1161"/>
      <c r="J717" s="1161"/>
      <c r="K717" s="1161"/>
      <c r="L717" s="1161"/>
      <c r="M717" s="1161"/>
      <c r="N717" s="1161"/>
      <c r="O717" s="1161"/>
      <c r="P717" s="1161"/>
      <c r="Q717" s="1161"/>
      <c r="R717" s="1161"/>
      <c r="S717" s="1161"/>
      <c r="T717" s="1161"/>
      <c r="U717" s="1161"/>
      <c r="V717" s="1161"/>
      <c r="W717" s="1161"/>
      <c r="X717" s="1161"/>
      <c r="Y717" s="1161"/>
      <c r="Z717" s="1161"/>
      <c r="AA717" s="1161"/>
    </row>
    <row r="718">
      <c r="A718" s="1161"/>
      <c r="B718" s="1161"/>
      <c r="C718" s="1161"/>
      <c r="D718" s="1161"/>
      <c r="E718" s="1161"/>
      <c r="F718" s="1161"/>
      <c r="G718" s="1161"/>
      <c r="H718" s="1161"/>
      <c r="I718" s="1161"/>
      <c r="J718" s="1161"/>
      <c r="K718" s="1161"/>
      <c r="L718" s="1161"/>
      <c r="M718" s="1161"/>
      <c r="N718" s="1161"/>
      <c r="O718" s="1161"/>
      <c r="P718" s="1161"/>
      <c r="Q718" s="1161"/>
      <c r="R718" s="1161"/>
      <c r="S718" s="1161"/>
      <c r="T718" s="1161"/>
      <c r="U718" s="1161"/>
      <c r="V718" s="1161"/>
      <c r="W718" s="1161"/>
      <c r="X718" s="1161"/>
      <c r="Y718" s="1161"/>
      <c r="Z718" s="1161"/>
      <c r="AA718" s="1161"/>
    </row>
    <row r="719">
      <c r="A719" s="1161"/>
      <c r="B719" s="1161"/>
      <c r="C719" s="1161"/>
      <c r="D719" s="1161"/>
      <c r="E719" s="1161"/>
      <c r="F719" s="1161"/>
      <c r="G719" s="1161"/>
      <c r="H719" s="1161"/>
      <c r="I719" s="1161"/>
      <c r="J719" s="1161"/>
      <c r="K719" s="1161"/>
      <c r="L719" s="1161"/>
      <c r="M719" s="1161"/>
      <c r="N719" s="1161"/>
      <c r="O719" s="1161"/>
      <c r="P719" s="1161"/>
      <c r="Q719" s="1161"/>
      <c r="R719" s="1161"/>
      <c r="S719" s="1161"/>
      <c r="T719" s="1161"/>
      <c r="U719" s="1161"/>
      <c r="V719" s="1161"/>
      <c r="W719" s="1161"/>
      <c r="X719" s="1161"/>
      <c r="Y719" s="1161"/>
      <c r="Z719" s="1161"/>
      <c r="AA719" s="1161"/>
    </row>
    <row r="720">
      <c r="A720" s="1161"/>
      <c r="B720" s="1161"/>
      <c r="C720" s="1161"/>
      <c r="D720" s="1161"/>
      <c r="E720" s="1161"/>
      <c r="F720" s="1161"/>
      <c r="G720" s="1161"/>
      <c r="H720" s="1161"/>
      <c r="I720" s="1161"/>
      <c r="J720" s="1161"/>
      <c r="K720" s="1161"/>
      <c r="L720" s="1161"/>
      <c r="M720" s="1161"/>
      <c r="N720" s="1161"/>
      <c r="O720" s="1161"/>
      <c r="P720" s="1161"/>
      <c r="Q720" s="1161"/>
      <c r="R720" s="1161"/>
      <c r="S720" s="1161"/>
      <c r="T720" s="1161"/>
      <c r="U720" s="1161"/>
      <c r="V720" s="1161"/>
      <c r="W720" s="1161"/>
      <c r="X720" s="1161"/>
      <c r="Y720" s="1161"/>
      <c r="Z720" s="1161"/>
      <c r="AA720" s="1161"/>
    </row>
    <row r="721">
      <c r="A721" s="1161"/>
      <c r="B721" s="1161"/>
      <c r="C721" s="1161"/>
      <c r="D721" s="1161"/>
      <c r="E721" s="1161"/>
      <c r="F721" s="1161"/>
      <c r="G721" s="1161"/>
      <c r="H721" s="1161"/>
      <c r="I721" s="1161"/>
      <c r="J721" s="1161"/>
      <c r="K721" s="1161"/>
      <c r="L721" s="1161"/>
      <c r="M721" s="1161"/>
      <c r="N721" s="1161"/>
      <c r="O721" s="1161"/>
      <c r="P721" s="1161"/>
      <c r="Q721" s="1161"/>
      <c r="R721" s="1161"/>
      <c r="S721" s="1161"/>
      <c r="T721" s="1161"/>
      <c r="U721" s="1161"/>
      <c r="V721" s="1161"/>
      <c r="W721" s="1161"/>
      <c r="X721" s="1161"/>
      <c r="Y721" s="1161"/>
      <c r="Z721" s="1161"/>
      <c r="AA721" s="1161"/>
    </row>
    <row r="722">
      <c r="A722" s="1161"/>
      <c r="B722" s="1161"/>
      <c r="C722" s="1161"/>
      <c r="D722" s="1161"/>
      <c r="E722" s="1161"/>
      <c r="F722" s="1161"/>
      <c r="G722" s="1161"/>
      <c r="H722" s="1161"/>
      <c r="I722" s="1161"/>
      <c r="J722" s="1161"/>
      <c r="K722" s="1161"/>
      <c r="L722" s="1161"/>
      <c r="M722" s="1161"/>
      <c r="N722" s="1161"/>
      <c r="O722" s="1161"/>
      <c r="P722" s="1161"/>
      <c r="Q722" s="1161"/>
      <c r="R722" s="1161"/>
      <c r="S722" s="1161"/>
      <c r="T722" s="1161"/>
      <c r="U722" s="1161"/>
      <c r="V722" s="1161"/>
      <c r="W722" s="1161"/>
      <c r="X722" s="1161"/>
      <c r="Y722" s="1161"/>
      <c r="Z722" s="1161"/>
      <c r="AA722" s="1161"/>
    </row>
    <row r="723">
      <c r="A723" s="1161"/>
      <c r="B723" s="1161"/>
      <c r="C723" s="1161"/>
      <c r="D723" s="1161"/>
      <c r="E723" s="1161"/>
      <c r="F723" s="1161"/>
      <c r="G723" s="1161"/>
      <c r="H723" s="1161"/>
      <c r="I723" s="1161"/>
      <c r="J723" s="1161"/>
      <c r="K723" s="1161"/>
      <c r="L723" s="1161"/>
      <c r="M723" s="1161"/>
      <c r="N723" s="1161"/>
      <c r="O723" s="1161"/>
      <c r="P723" s="1161"/>
      <c r="Q723" s="1161"/>
      <c r="R723" s="1161"/>
      <c r="S723" s="1161"/>
      <c r="T723" s="1161"/>
      <c r="U723" s="1161"/>
      <c r="V723" s="1161"/>
      <c r="W723" s="1161"/>
      <c r="X723" s="1161"/>
      <c r="Y723" s="1161"/>
      <c r="Z723" s="1161"/>
      <c r="AA723" s="1161"/>
    </row>
    <row r="724">
      <c r="A724" s="1161"/>
      <c r="B724" s="1161"/>
      <c r="C724" s="1161"/>
      <c r="D724" s="1161"/>
      <c r="E724" s="1161"/>
      <c r="F724" s="1161"/>
      <c r="G724" s="1161"/>
      <c r="H724" s="1161"/>
      <c r="I724" s="1161"/>
      <c r="J724" s="1161"/>
      <c r="K724" s="1161"/>
      <c r="L724" s="1161"/>
      <c r="M724" s="1161"/>
      <c r="N724" s="1161"/>
      <c r="O724" s="1161"/>
      <c r="P724" s="1161"/>
      <c r="Q724" s="1161"/>
      <c r="R724" s="1161"/>
      <c r="S724" s="1161"/>
      <c r="T724" s="1161"/>
      <c r="U724" s="1161"/>
      <c r="V724" s="1161"/>
      <c r="W724" s="1161"/>
      <c r="X724" s="1161"/>
      <c r="Y724" s="1161"/>
      <c r="Z724" s="1161"/>
      <c r="AA724" s="1161"/>
    </row>
    <row r="725">
      <c r="A725" s="1161"/>
      <c r="B725" s="1161"/>
      <c r="C725" s="1161"/>
      <c r="D725" s="1161"/>
      <c r="E725" s="1161"/>
      <c r="F725" s="1161"/>
      <c r="G725" s="1161"/>
      <c r="H725" s="1161"/>
      <c r="I725" s="1161"/>
      <c r="J725" s="1161"/>
      <c r="K725" s="1161"/>
      <c r="L725" s="1161"/>
      <c r="M725" s="1161"/>
      <c r="N725" s="1161"/>
      <c r="O725" s="1161"/>
      <c r="P725" s="1161"/>
      <c r="Q725" s="1161"/>
      <c r="R725" s="1161"/>
      <c r="S725" s="1161"/>
      <c r="T725" s="1161"/>
      <c r="U725" s="1161"/>
      <c r="V725" s="1161"/>
      <c r="W725" s="1161"/>
      <c r="X725" s="1161"/>
      <c r="Y725" s="1161"/>
      <c r="Z725" s="1161"/>
      <c r="AA725" s="1161"/>
    </row>
    <row r="726">
      <c r="A726" s="1161"/>
      <c r="B726" s="1161"/>
      <c r="C726" s="1161"/>
      <c r="D726" s="1161"/>
      <c r="E726" s="1161"/>
      <c r="F726" s="1161"/>
      <c r="G726" s="1161"/>
      <c r="H726" s="1161"/>
      <c r="I726" s="1161"/>
      <c r="J726" s="1161"/>
      <c r="K726" s="1161"/>
      <c r="L726" s="1161"/>
      <c r="M726" s="1161"/>
      <c r="N726" s="1161"/>
      <c r="O726" s="1161"/>
      <c r="P726" s="1161"/>
      <c r="Q726" s="1161"/>
      <c r="R726" s="1161"/>
      <c r="S726" s="1161"/>
      <c r="T726" s="1161"/>
      <c r="U726" s="1161"/>
      <c r="V726" s="1161"/>
      <c r="W726" s="1161"/>
      <c r="X726" s="1161"/>
      <c r="Y726" s="1161"/>
      <c r="Z726" s="1161"/>
      <c r="AA726" s="1161"/>
    </row>
    <row r="727">
      <c r="A727" s="1161"/>
      <c r="B727" s="1161"/>
      <c r="C727" s="1161"/>
      <c r="D727" s="1161"/>
      <c r="E727" s="1161"/>
      <c r="F727" s="1161"/>
      <c r="G727" s="1161"/>
      <c r="H727" s="1161"/>
      <c r="I727" s="1161"/>
      <c r="J727" s="1161"/>
      <c r="K727" s="1161"/>
      <c r="L727" s="1161"/>
      <c r="M727" s="1161"/>
      <c r="N727" s="1161"/>
      <c r="O727" s="1161"/>
      <c r="P727" s="1161"/>
      <c r="Q727" s="1161"/>
      <c r="R727" s="1161"/>
      <c r="S727" s="1161"/>
      <c r="T727" s="1161"/>
      <c r="U727" s="1161"/>
      <c r="V727" s="1161"/>
      <c r="W727" s="1161"/>
      <c r="X727" s="1161"/>
      <c r="Y727" s="1161"/>
      <c r="Z727" s="1161"/>
      <c r="AA727" s="1161"/>
    </row>
    <row r="728">
      <c r="A728" s="1161"/>
      <c r="B728" s="1161"/>
      <c r="C728" s="1161"/>
      <c r="D728" s="1161"/>
      <c r="E728" s="1161"/>
      <c r="F728" s="1161"/>
      <c r="G728" s="1161"/>
      <c r="H728" s="1161"/>
      <c r="I728" s="1161"/>
      <c r="J728" s="1161"/>
      <c r="K728" s="1161"/>
      <c r="L728" s="1161"/>
      <c r="M728" s="1161"/>
      <c r="N728" s="1161"/>
      <c r="O728" s="1161"/>
      <c r="P728" s="1161"/>
      <c r="Q728" s="1161"/>
      <c r="R728" s="1161"/>
      <c r="S728" s="1161"/>
      <c r="T728" s="1161"/>
      <c r="U728" s="1161"/>
      <c r="V728" s="1161"/>
      <c r="W728" s="1161"/>
      <c r="X728" s="1161"/>
      <c r="Y728" s="1161"/>
      <c r="Z728" s="1161"/>
      <c r="AA728" s="1161"/>
    </row>
    <row r="729">
      <c r="A729" s="1161"/>
      <c r="B729" s="1161"/>
      <c r="C729" s="1161"/>
      <c r="D729" s="1161"/>
      <c r="E729" s="1161"/>
      <c r="F729" s="1161"/>
      <c r="G729" s="1161"/>
      <c r="H729" s="1161"/>
      <c r="I729" s="1161"/>
      <c r="J729" s="1161"/>
      <c r="K729" s="1161"/>
      <c r="L729" s="1161"/>
      <c r="M729" s="1161"/>
      <c r="N729" s="1161"/>
      <c r="O729" s="1161"/>
      <c r="P729" s="1161"/>
      <c r="Q729" s="1161"/>
      <c r="R729" s="1161"/>
      <c r="S729" s="1161"/>
      <c r="T729" s="1161"/>
      <c r="U729" s="1161"/>
      <c r="V729" s="1161"/>
      <c r="W729" s="1161"/>
      <c r="X729" s="1161"/>
      <c r="Y729" s="1161"/>
      <c r="Z729" s="1161"/>
      <c r="AA729" s="1161"/>
    </row>
    <row r="730">
      <c r="A730" s="1161"/>
      <c r="B730" s="1161"/>
      <c r="C730" s="1161"/>
      <c r="D730" s="1161"/>
      <c r="E730" s="1161"/>
      <c r="F730" s="1161"/>
      <c r="G730" s="1161"/>
      <c r="H730" s="1161"/>
      <c r="I730" s="1161"/>
      <c r="J730" s="1161"/>
      <c r="K730" s="1161"/>
      <c r="L730" s="1161"/>
      <c r="M730" s="1161"/>
      <c r="N730" s="1161"/>
      <c r="O730" s="1161"/>
      <c r="P730" s="1161"/>
      <c r="Q730" s="1161"/>
      <c r="R730" s="1161"/>
      <c r="S730" s="1161"/>
      <c r="T730" s="1161"/>
      <c r="U730" s="1161"/>
      <c r="V730" s="1161"/>
      <c r="W730" s="1161"/>
      <c r="X730" s="1161"/>
      <c r="Y730" s="1161"/>
      <c r="Z730" s="1161"/>
      <c r="AA730" s="1161"/>
    </row>
    <row r="731">
      <c r="A731" s="1161"/>
      <c r="B731" s="1161"/>
      <c r="C731" s="1161"/>
      <c r="D731" s="1161"/>
      <c r="E731" s="1161"/>
      <c r="F731" s="1161"/>
      <c r="G731" s="1161"/>
      <c r="H731" s="1161"/>
      <c r="I731" s="1161"/>
      <c r="J731" s="1161"/>
      <c r="K731" s="1161"/>
      <c r="L731" s="1161"/>
      <c r="M731" s="1161"/>
      <c r="N731" s="1161"/>
      <c r="O731" s="1161"/>
      <c r="P731" s="1161"/>
      <c r="Q731" s="1161"/>
      <c r="R731" s="1161"/>
      <c r="S731" s="1161"/>
      <c r="T731" s="1161"/>
      <c r="U731" s="1161"/>
      <c r="V731" s="1161"/>
      <c r="W731" s="1161"/>
      <c r="X731" s="1161"/>
      <c r="Y731" s="1161"/>
      <c r="Z731" s="1161"/>
      <c r="AA731" s="1161"/>
    </row>
    <row r="732">
      <c r="A732" s="1161"/>
      <c r="B732" s="1161"/>
      <c r="C732" s="1161"/>
      <c r="D732" s="1161"/>
      <c r="E732" s="1161"/>
      <c r="F732" s="1161"/>
      <c r="G732" s="1161"/>
      <c r="H732" s="1161"/>
      <c r="I732" s="1161"/>
      <c r="J732" s="1161"/>
      <c r="K732" s="1161"/>
      <c r="L732" s="1161"/>
      <c r="M732" s="1161"/>
      <c r="N732" s="1161"/>
      <c r="O732" s="1161"/>
      <c r="P732" s="1161"/>
      <c r="Q732" s="1161"/>
      <c r="R732" s="1161"/>
      <c r="S732" s="1161"/>
      <c r="T732" s="1161"/>
      <c r="U732" s="1161"/>
      <c r="V732" s="1161"/>
      <c r="W732" s="1161"/>
      <c r="X732" s="1161"/>
      <c r="Y732" s="1161"/>
      <c r="Z732" s="1161"/>
      <c r="AA732" s="1161"/>
    </row>
    <row r="733">
      <c r="A733" s="1161"/>
      <c r="B733" s="1161"/>
      <c r="C733" s="1161"/>
      <c r="D733" s="1161"/>
      <c r="E733" s="1161"/>
      <c r="F733" s="1161"/>
      <c r="G733" s="1161"/>
      <c r="H733" s="1161"/>
      <c r="I733" s="1161"/>
      <c r="J733" s="1161"/>
      <c r="K733" s="1161"/>
      <c r="L733" s="1161"/>
      <c r="M733" s="1161"/>
      <c r="N733" s="1161"/>
      <c r="O733" s="1161"/>
      <c r="P733" s="1161"/>
      <c r="Q733" s="1161"/>
      <c r="R733" s="1161"/>
      <c r="S733" s="1161"/>
      <c r="T733" s="1161"/>
      <c r="U733" s="1161"/>
      <c r="V733" s="1161"/>
      <c r="W733" s="1161"/>
      <c r="X733" s="1161"/>
      <c r="Y733" s="1161"/>
      <c r="Z733" s="1161"/>
      <c r="AA733" s="1161"/>
    </row>
    <row r="734">
      <c r="A734" s="1161"/>
      <c r="B734" s="1161"/>
      <c r="C734" s="1161"/>
      <c r="D734" s="1161"/>
      <c r="E734" s="1161"/>
      <c r="F734" s="1161"/>
      <c r="G734" s="1161"/>
      <c r="H734" s="1161"/>
      <c r="I734" s="1161"/>
      <c r="J734" s="1161"/>
      <c r="K734" s="1161"/>
      <c r="L734" s="1161"/>
      <c r="M734" s="1161"/>
      <c r="N734" s="1161"/>
      <c r="O734" s="1161"/>
      <c r="P734" s="1161"/>
      <c r="Q734" s="1161"/>
      <c r="R734" s="1161"/>
      <c r="S734" s="1161"/>
      <c r="T734" s="1161"/>
      <c r="U734" s="1161"/>
      <c r="V734" s="1161"/>
      <c r="W734" s="1161"/>
      <c r="X734" s="1161"/>
      <c r="Y734" s="1161"/>
      <c r="Z734" s="1161"/>
      <c r="AA734" s="1161"/>
    </row>
    <row r="735">
      <c r="A735" s="1161"/>
      <c r="B735" s="1161"/>
      <c r="C735" s="1161"/>
      <c r="D735" s="1161"/>
      <c r="E735" s="1161"/>
      <c r="F735" s="1161"/>
      <c r="G735" s="1161"/>
      <c r="H735" s="1161"/>
      <c r="I735" s="1161"/>
      <c r="J735" s="1161"/>
      <c r="K735" s="1161"/>
      <c r="L735" s="1161"/>
      <c r="M735" s="1161"/>
      <c r="N735" s="1161"/>
      <c r="O735" s="1161"/>
      <c r="P735" s="1161"/>
      <c r="Q735" s="1161"/>
      <c r="R735" s="1161"/>
      <c r="S735" s="1161"/>
      <c r="T735" s="1161"/>
      <c r="U735" s="1161"/>
      <c r="V735" s="1161"/>
      <c r="W735" s="1161"/>
      <c r="X735" s="1161"/>
      <c r="Y735" s="1161"/>
      <c r="Z735" s="1161"/>
      <c r="AA735" s="1161"/>
    </row>
    <row r="736">
      <c r="A736" s="1161"/>
      <c r="B736" s="1161"/>
      <c r="C736" s="1161"/>
      <c r="D736" s="1161"/>
      <c r="E736" s="1161"/>
      <c r="F736" s="1161"/>
      <c r="G736" s="1161"/>
      <c r="H736" s="1161"/>
      <c r="I736" s="1161"/>
      <c r="J736" s="1161"/>
      <c r="K736" s="1161"/>
      <c r="L736" s="1161"/>
      <c r="M736" s="1161"/>
      <c r="N736" s="1161"/>
      <c r="O736" s="1161"/>
      <c r="P736" s="1161"/>
      <c r="Q736" s="1161"/>
      <c r="R736" s="1161"/>
      <c r="S736" s="1161"/>
      <c r="T736" s="1161"/>
      <c r="U736" s="1161"/>
      <c r="V736" s="1161"/>
      <c r="W736" s="1161"/>
      <c r="X736" s="1161"/>
      <c r="Y736" s="1161"/>
      <c r="Z736" s="1161"/>
      <c r="AA736" s="1161"/>
    </row>
    <row r="737">
      <c r="A737" s="1161"/>
      <c r="B737" s="1161"/>
      <c r="C737" s="1161"/>
      <c r="D737" s="1161"/>
      <c r="E737" s="1161"/>
      <c r="F737" s="1161"/>
      <c r="G737" s="1161"/>
      <c r="H737" s="1161"/>
      <c r="I737" s="1161"/>
      <c r="J737" s="1161"/>
      <c r="K737" s="1161"/>
      <c r="L737" s="1161"/>
      <c r="M737" s="1161"/>
      <c r="N737" s="1161"/>
      <c r="O737" s="1161"/>
      <c r="P737" s="1161"/>
      <c r="Q737" s="1161"/>
      <c r="R737" s="1161"/>
      <c r="S737" s="1161"/>
      <c r="T737" s="1161"/>
      <c r="U737" s="1161"/>
      <c r="V737" s="1161"/>
      <c r="W737" s="1161"/>
      <c r="X737" s="1161"/>
      <c r="Y737" s="1161"/>
      <c r="Z737" s="1161"/>
      <c r="AA737" s="1161"/>
    </row>
    <row r="738">
      <c r="A738" s="1161"/>
      <c r="B738" s="1161"/>
      <c r="C738" s="1161"/>
      <c r="D738" s="1161"/>
      <c r="E738" s="1161"/>
      <c r="F738" s="1161"/>
      <c r="G738" s="1161"/>
      <c r="H738" s="1161"/>
      <c r="I738" s="1161"/>
      <c r="J738" s="1161"/>
      <c r="K738" s="1161"/>
      <c r="L738" s="1161"/>
      <c r="M738" s="1161"/>
      <c r="N738" s="1161"/>
      <c r="O738" s="1161"/>
      <c r="P738" s="1161"/>
      <c r="Q738" s="1161"/>
      <c r="R738" s="1161"/>
      <c r="S738" s="1161"/>
      <c r="T738" s="1161"/>
      <c r="U738" s="1161"/>
      <c r="V738" s="1161"/>
      <c r="W738" s="1161"/>
      <c r="X738" s="1161"/>
      <c r="Y738" s="1161"/>
      <c r="Z738" s="1161"/>
      <c r="AA738" s="1161"/>
    </row>
    <row r="739">
      <c r="A739" s="1161"/>
      <c r="B739" s="1161"/>
      <c r="C739" s="1161"/>
      <c r="D739" s="1161"/>
      <c r="E739" s="1161"/>
      <c r="F739" s="1161"/>
      <c r="G739" s="1161"/>
      <c r="H739" s="1161"/>
      <c r="I739" s="1161"/>
      <c r="J739" s="1161"/>
      <c r="K739" s="1161"/>
      <c r="L739" s="1161"/>
      <c r="M739" s="1161"/>
      <c r="N739" s="1161"/>
      <c r="O739" s="1161"/>
      <c r="P739" s="1161"/>
      <c r="Q739" s="1161"/>
      <c r="R739" s="1161"/>
      <c r="S739" s="1161"/>
      <c r="T739" s="1161"/>
      <c r="U739" s="1161"/>
      <c r="V739" s="1161"/>
      <c r="W739" s="1161"/>
      <c r="X739" s="1161"/>
      <c r="Y739" s="1161"/>
      <c r="Z739" s="1161"/>
      <c r="AA739" s="1161"/>
    </row>
    <row r="740">
      <c r="A740" s="1161"/>
      <c r="B740" s="1161"/>
      <c r="C740" s="1161"/>
      <c r="D740" s="1161"/>
      <c r="E740" s="1161"/>
      <c r="F740" s="1161"/>
      <c r="G740" s="1161"/>
      <c r="H740" s="1161"/>
      <c r="I740" s="1161"/>
      <c r="J740" s="1161"/>
      <c r="K740" s="1161"/>
      <c r="L740" s="1161"/>
      <c r="M740" s="1161"/>
      <c r="N740" s="1161"/>
      <c r="O740" s="1161"/>
      <c r="P740" s="1161"/>
      <c r="Q740" s="1161"/>
      <c r="R740" s="1161"/>
      <c r="S740" s="1161"/>
      <c r="T740" s="1161"/>
      <c r="U740" s="1161"/>
      <c r="V740" s="1161"/>
      <c r="W740" s="1161"/>
      <c r="X740" s="1161"/>
      <c r="Y740" s="1161"/>
      <c r="Z740" s="1161"/>
      <c r="AA740" s="1161"/>
    </row>
    <row r="741">
      <c r="A741" s="1161"/>
      <c r="B741" s="1161"/>
      <c r="C741" s="1161"/>
      <c r="D741" s="1161"/>
      <c r="E741" s="1161"/>
      <c r="F741" s="1161"/>
      <c r="G741" s="1161"/>
      <c r="H741" s="1161"/>
      <c r="I741" s="1161"/>
      <c r="J741" s="1161"/>
      <c r="K741" s="1161"/>
      <c r="L741" s="1161"/>
      <c r="M741" s="1161"/>
      <c r="N741" s="1161"/>
      <c r="O741" s="1161"/>
      <c r="P741" s="1161"/>
      <c r="Q741" s="1161"/>
      <c r="R741" s="1161"/>
      <c r="S741" s="1161"/>
      <c r="T741" s="1161"/>
      <c r="U741" s="1161"/>
      <c r="V741" s="1161"/>
      <c r="W741" s="1161"/>
      <c r="X741" s="1161"/>
      <c r="Y741" s="1161"/>
      <c r="Z741" s="1161"/>
      <c r="AA741" s="1161"/>
    </row>
    <row r="742">
      <c r="A742" s="1161"/>
      <c r="B742" s="1161"/>
      <c r="C742" s="1161"/>
      <c r="D742" s="1161"/>
      <c r="E742" s="1161"/>
      <c r="F742" s="1161"/>
      <c r="G742" s="1161"/>
      <c r="H742" s="1161"/>
      <c r="I742" s="1161"/>
      <c r="J742" s="1161"/>
      <c r="K742" s="1161"/>
      <c r="L742" s="1161"/>
      <c r="M742" s="1161"/>
      <c r="N742" s="1161"/>
      <c r="O742" s="1161"/>
      <c r="P742" s="1161"/>
      <c r="Q742" s="1161"/>
      <c r="R742" s="1161"/>
      <c r="S742" s="1161"/>
      <c r="T742" s="1161"/>
      <c r="U742" s="1161"/>
      <c r="V742" s="1161"/>
      <c r="W742" s="1161"/>
      <c r="X742" s="1161"/>
      <c r="Y742" s="1161"/>
      <c r="Z742" s="1161"/>
      <c r="AA742" s="1161"/>
    </row>
    <row r="743">
      <c r="A743" s="1161"/>
      <c r="B743" s="1161"/>
      <c r="C743" s="1161"/>
      <c r="D743" s="1161"/>
      <c r="E743" s="1161"/>
      <c r="F743" s="1161"/>
      <c r="G743" s="1161"/>
      <c r="H743" s="1161"/>
      <c r="I743" s="1161"/>
      <c r="J743" s="1161"/>
      <c r="K743" s="1161"/>
      <c r="L743" s="1161"/>
      <c r="M743" s="1161"/>
      <c r="N743" s="1161"/>
      <c r="O743" s="1161"/>
      <c r="P743" s="1161"/>
      <c r="Q743" s="1161"/>
      <c r="R743" s="1161"/>
      <c r="S743" s="1161"/>
      <c r="T743" s="1161"/>
      <c r="U743" s="1161"/>
      <c r="V743" s="1161"/>
      <c r="W743" s="1161"/>
      <c r="X743" s="1161"/>
      <c r="Y743" s="1161"/>
      <c r="Z743" s="1161"/>
      <c r="AA743" s="1161"/>
    </row>
    <row r="744">
      <c r="A744" s="1161"/>
      <c r="B744" s="1161"/>
      <c r="C744" s="1161"/>
      <c r="D744" s="1161"/>
      <c r="E744" s="1161"/>
      <c r="F744" s="1161"/>
      <c r="G744" s="1161"/>
      <c r="H744" s="1161"/>
      <c r="I744" s="1161"/>
      <c r="J744" s="1161"/>
      <c r="K744" s="1161"/>
      <c r="L744" s="1161"/>
      <c r="M744" s="1161"/>
      <c r="N744" s="1161"/>
      <c r="O744" s="1161"/>
      <c r="P744" s="1161"/>
      <c r="Q744" s="1161"/>
      <c r="R744" s="1161"/>
      <c r="S744" s="1161"/>
      <c r="T744" s="1161"/>
      <c r="U744" s="1161"/>
      <c r="V744" s="1161"/>
      <c r="W744" s="1161"/>
      <c r="X744" s="1161"/>
      <c r="Y744" s="1161"/>
      <c r="Z744" s="1161"/>
      <c r="AA744" s="1161"/>
    </row>
    <row r="745">
      <c r="A745" s="1161"/>
      <c r="B745" s="1161"/>
      <c r="C745" s="1161"/>
      <c r="D745" s="1161"/>
      <c r="E745" s="1161"/>
      <c r="F745" s="1161"/>
      <c r="G745" s="1161"/>
      <c r="H745" s="1161"/>
      <c r="I745" s="1161"/>
      <c r="J745" s="1161"/>
      <c r="K745" s="1161"/>
      <c r="L745" s="1161"/>
      <c r="M745" s="1161"/>
      <c r="N745" s="1161"/>
      <c r="O745" s="1161"/>
      <c r="P745" s="1161"/>
      <c r="Q745" s="1161"/>
      <c r="R745" s="1161"/>
      <c r="S745" s="1161"/>
      <c r="T745" s="1161"/>
      <c r="U745" s="1161"/>
      <c r="V745" s="1161"/>
      <c r="W745" s="1161"/>
      <c r="X745" s="1161"/>
      <c r="Y745" s="1161"/>
      <c r="Z745" s="1161"/>
      <c r="AA745" s="1161"/>
    </row>
    <row r="746">
      <c r="A746" s="1161"/>
      <c r="B746" s="1161"/>
      <c r="C746" s="1161"/>
      <c r="D746" s="1161"/>
      <c r="E746" s="1161"/>
      <c r="F746" s="1161"/>
      <c r="G746" s="1161"/>
      <c r="H746" s="1161"/>
      <c r="I746" s="1161"/>
      <c r="J746" s="1161"/>
      <c r="K746" s="1161"/>
      <c r="L746" s="1161"/>
      <c r="M746" s="1161"/>
      <c r="N746" s="1161"/>
      <c r="O746" s="1161"/>
      <c r="P746" s="1161"/>
      <c r="Q746" s="1161"/>
      <c r="R746" s="1161"/>
      <c r="S746" s="1161"/>
      <c r="T746" s="1161"/>
      <c r="U746" s="1161"/>
      <c r="V746" s="1161"/>
      <c r="W746" s="1161"/>
      <c r="X746" s="1161"/>
      <c r="Y746" s="1161"/>
      <c r="Z746" s="1161"/>
      <c r="AA746" s="1161"/>
    </row>
    <row r="747">
      <c r="A747" s="1161"/>
      <c r="B747" s="1161"/>
      <c r="C747" s="1161"/>
      <c r="D747" s="1161"/>
      <c r="E747" s="1161"/>
      <c r="F747" s="1161"/>
      <c r="G747" s="1161"/>
      <c r="H747" s="1161"/>
      <c r="I747" s="1161"/>
      <c r="J747" s="1161"/>
      <c r="K747" s="1161"/>
      <c r="L747" s="1161"/>
      <c r="M747" s="1161"/>
      <c r="N747" s="1161"/>
      <c r="O747" s="1161"/>
      <c r="P747" s="1161"/>
      <c r="Q747" s="1161"/>
      <c r="R747" s="1161"/>
      <c r="S747" s="1161"/>
      <c r="T747" s="1161"/>
      <c r="U747" s="1161"/>
      <c r="V747" s="1161"/>
      <c r="W747" s="1161"/>
      <c r="X747" s="1161"/>
      <c r="Y747" s="1161"/>
      <c r="Z747" s="1161"/>
      <c r="AA747" s="1161"/>
    </row>
    <row r="748">
      <c r="A748" s="1161"/>
      <c r="B748" s="1161"/>
      <c r="C748" s="1161"/>
      <c r="D748" s="1161"/>
      <c r="E748" s="1161"/>
      <c r="F748" s="1161"/>
      <c r="G748" s="1161"/>
      <c r="H748" s="1161"/>
      <c r="I748" s="1161"/>
      <c r="J748" s="1161"/>
      <c r="K748" s="1161"/>
      <c r="L748" s="1161"/>
      <c r="M748" s="1161"/>
      <c r="N748" s="1161"/>
      <c r="O748" s="1161"/>
      <c r="P748" s="1161"/>
      <c r="Q748" s="1161"/>
      <c r="R748" s="1161"/>
      <c r="S748" s="1161"/>
      <c r="T748" s="1161"/>
      <c r="U748" s="1161"/>
      <c r="V748" s="1161"/>
      <c r="W748" s="1161"/>
      <c r="X748" s="1161"/>
      <c r="Y748" s="1161"/>
      <c r="Z748" s="1161"/>
      <c r="AA748" s="1161"/>
    </row>
    <row r="749">
      <c r="A749" s="1161"/>
      <c r="B749" s="1161"/>
      <c r="C749" s="1161"/>
      <c r="D749" s="1161"/>
      <c r="E749" s="1161"/>
      <c r="F749" s="1161"/>
      <c r="G749" s="1161"/>
      <c r="H749" s="1161"/>
      <c r="I749" s="1161"/>
      <c r="J749" s="1161"/>
      <c r="K749" s="1161"/>
      <c r="L749" s="1161"/>
      <c r="M749" s="1161"/>
      <c r="N749" s="1161"/>
      <c r="O749" s="1161"/>
      <c r="P749" s="1161"/>
      <c r="Q749" s="1161"/>
      <c r="R749" s="1161"/>
      <c r="S749" s="1161"/>
      <c r="T749" s="1161"/>
      <c r="U749" s="1161"/>
      <c r="V749" s="1161"/>
      <c r="W749" s="1161"/>
      <c r="X749" s="1161"/>
      <c r="Y749" s="1161"/>
      <c r="Z749" s="1161"/>
      <c r="AA749" s="1161"/>
    </row>
    <row r="750">
      <c r="A750" s="1161"/>
      <c r="B750" s="1161"/>
      <c r="C750" s="1161"/>
      <c r="D750" s="1161"/>
      <c r="E750" s="1161"/>
      <c r="F750" s="1161"/>
      <c r="G750" s="1161"/>
      <c r="H750" s="1161"/>
      <c r="I750" s="1161"/>
      <c r="J750" s="1161"/>
      <c r="K750" s="1161"/>
      <c r="L750" s="1161"/>
      <c r="M750" s="1161"/>
      <c r="N750" s="1161"/>
      <c r="O750" s="1161"/>
      <c r="P750" s="1161"/>
      <c r="Q750" s="1161"/>
      <c r="R750" s="1161"/>
      <c r="S750" s="1161"/>
      <c r="T750" s="1161"/>
      <c r="U750" s="1161"/>
      <c r="V750" s="1161"/>
      <c r="W750" s="1161"/>
      <c r="X750" s="1161"/>
      <c r="Y750" s="1161"/>
      <c r="Z750" s="1161"/>
      <c r="AA750" s="1161"/>
    </row>
    <row r="751">
      <c r="A751" s="1161"/>
      <c r="B751" s="1161"/>
      <c r="C751" s="1161"/>
      <c r="D751" s="1161"/>
      <c r="E751" s="1161"/>
      <c r="F751" s="1161"/>
      <c r="G751" s="1161"/>
      <c r="H751" s="1161"/>
      <c r="I751" s="1161"/>
      <c r="J751" s="1161"/>
      <c r="K751" s="1161"/>
      <c r="L751" s="1161"/>
      <c r="M751" s="1161"/>
      <c r="N751" s="1161"/>
      <c r="O751" s="1161"/>
      <c r="P751" s="1161"/>
      <c r="Q751" s="1161"/>
      <c r="R751" s="1161"/>
      <c r="S751" s="1161"/>
      <c r="T751" s="1161"/>
      <c r="U751" s="1161"/>
      <c r="V751" s="1161"/>
      <c r="W751" s="1161"/>
      <c r="X751" s="1161"/>
      <c r="Y751" s="1161"/>
      <c r="Z751" s="1161"/>
      <c r="AA751" s="1161"/>
    </row>
    <row r="752">
      <c r="A752" s="1161"/>
      <c r="B752" s="1161"/>
      <c r="C752" s="1161"/>
      <c r="D752" s="1161"/>
      <c r="E752" s="1161"/>
      <c r="F752" s="1161"/>
      <c r="G752" s="1161"/>
      <c r="H752" s="1161"/>
      <c r="I752" s="1161"/>
      <c r="J752" s="1161"/>
      <c r="K752" s="1161"/>
      <c r="L752" s="1161"/>
      <c r="M752" s="1161"/>
      <c r="N752" s="1161"/>
      <c r="O752" s="1161"/>
      <c r="P752" s="1161"/>
      <c r="Q752" s="1161"/>
      <c r="R752" s="1161"/>
      <c r="S752" s="1161"/>
      <c r="T752" s="1161"/>
      <c r="U752" s="1161"/>
      <c r="V752" s="1161"/>
      <c r="W752" s="1161"/>
      <c r="X752" s="1161"/>
      <c r="Y752" s="1161"/>
      <c r="Z752" s="1161"/>
      <c r="AA752" s="1161"/>
    </row>
    <row r="753">
      <c r="A753" s="1161"/>
      <c r="B753" s="1161"/>
      <c r="C753" s="1161"/>
      <c r="D753" s="1161"/>
      <c r="E753" s="1161"/>
      <c r="F753" s="1161"/>
      <c r="G753" s="1161"/>
      <c r="H753" s="1161"/>
      <c r="I753" s="1161"/>
      <c r="J753" s="1161"/>
      <c r="K753" s="1161"/>
      <c r="L753" s="1161"/>
      <c r="M753" s="1161"/>
      <c r="N753" s="1161"/>
      <c r="O753" s="1161"/>
      <c r="P753" s="1161"/>
      <c r="Q753" s="1161"/>
      <c r="R753" s="1161"/>
      <c r="S753" s="1161"/>
      <c r="T753" s="1161"/>
      <c r="U753" s="1161"/>
      <c r="V753" s="1161"/>
      <c r="W753" s="1161"/>
      <c r="X753" s="1161"/>
      <c r="Y753" s="1161"/>
      <c r="Z753" s="1161"/>
      <c r="AA753" s="1161"/>
    </row>
    <row r="754">
      <c r="A754" s="1161"/>
      <c r="B754" s="1161"/>
      <c r="C754" s="1161"/>
      <c r="D754" s="1161"/>
      <c r="E754" s="1161"/>
      <c r="F754" s="1161"/>
      <c r="G754" s="1161"/>
      <c r="H754" s="1161"/>
      <c r="I754" s="1161"/>
      <c r="J754" s="1161"/>
      <c r="K754" s="1161"/>
      <c r="L754" s="1161"/>
      <c r="M754" s="1161"/>
      <c r="N754" s="1161"/>
      <c r="O754" s="1161"/>
      <c r="P754" s="1161"/>
      <c r="Q754" s="1161"/>
      <c r="R754" s="1161"/>
      <c r="S754" s="1161"/>
      <c r="T754" s="1161"/>
      <c r="U754" s="1161"/>
      <c r="V754" s="1161"/>
      <c r="W754" s="1161"/>
      <c r="X754" s="1161"/>
      <c r="Y754" s="1161"/>
      <c r="Z754" s="1161"/>
      <c r="AA754" s="1161"/>
    </row>
    <row r="755">
      <c r="A755" s="1161"/>
      <c r="B755" s="1161"/>
      <c r="C755" s="1161"/>
      <c r="D755" s="1161"/>
      <c r="E755" s="1161"/>
      <c r="F755" s="1161"/>
      <c r="G755" s="1161"/>
      <c r="H755" s="1161"/>
      <c r="I755" s="1161"/>
      <c r="J755" s="1161"/>
      <c r="K755" s="1161"/>
      <c r="L755" s="1161"/>
      <c r="M755" s="1161"/>
      <c r="N755" s="1161"/>
      <c r="O755" s="1161"/>
      <c r="P755" s="1161"/>
      <c r="Q755" s="1161"/>
      <c r="R755" s="1161"/>
      <c r="S755" s="1161"/>
      <c r="T755" s="1161"/>
      <c r="U755" s="1161"/>
      <c r="V755" s="1161"/>
      <c r="W755" s="1161"/>
      <c r="X755" s="1161"/>
      <c r="Y755" s="1161"/>
      <c r="Z755" s="1161"/>
      <c r="AA755" s="1161"/>
    </row>
    <row r="756">
      <c r="A756" s="1161"/>
      <c r="B756" s="1161"/>
      <c r="C756" s="1161"/>
      <c r="D756" s="1161"/>
      <c r="E756" s="1161"/>
      <c r="F756" s="1161"/>
      <c r="G756" s="1161"/>
      <c r="H756" s="1161"/>
      <c r="I756" s="1161"/>
      <c r="J756" s="1161"/>
      <c r="K756" s="1161"/>
      <c r="L756" s="1161"/>
      <c r="M756" s="1161"/>
      <c r="N756" s="1161"/>
      <c r="O756" s="1161"/>
      <c r="P756" s="1161"/>
      <c r="Q756" s="1161"/>
      <c r="R756" s="1161"/>
      <c r="S756" s="1161"/>
      <c r="T756" s="1161"/>
      <c r="U756" s="1161"/>
      <c r="V756" s="1161"/>
      <c r="W756" s="1161"/>
      <c r="X756" s="1161"/>
      <c r="Y756" s="1161"/>
      <c r="Z756" s="1161"/>
      <c r="AA756" s="1161"/>
    </row>
    <row r="757">
      <c r="A757" s="1161"/>
      <c r="B757" s="1161"/>
      <c r="C757" s="1161"/>
      <c r="D757" s="1161"/>
      <c r="E757" s="1161"/>
      <c r="F757" s="1161"/>
      <c r="G757" s="1161"/>
      <c r="H757" s="1161"/>
      <c r="I757" s="1161"/>
      <c r="J757" s="1161"/>
      <c r="K757" s="1161"/>
      <c r="L757" s="1161"/>
      <c r="M757" s="1161"/>
      <c r="N757" s="1161"/>
      <c r="O757" s="1161"/>
      <c r="P757" s="1161"/>
      <c r="Q757" s="1161"/>
      <c r="R757" s="1161"/>
      <c r="S757" s="1161"/>
      <c r="T757" s="1161"/>
      <c r="U757" s="1161"/>
      <c r="V757" s="1161"/>
      <c r="W757" s="1161"/>
      <c r="X757" s="1161"/>
      <c r="Y757" s="1161"/>
      <c r="Z757" s="1161"/>
      <c r="AA757" s="1161"/>
    </row>
    <row r="758">
      <c r="A758" s="1161"/>
      <c r="B758" s="1161"/>
      <c r="C758" s="1161"/>
      <c r="D758" s="1161"/>
      <c r="E758" s="1161"/>
      <c r="F758" s="1161"/>
      <c r="G758" s="1161"/>
      <c r="H758" s="1161"/>
      <c r="I758" s="1161"/>
      <c r="J758" s="1161"/>
      <c r="K758" s="1161"/>
      <c r="L758" s="1161"/>
      <c r="M758" s="1161"/>
      <c r="N758" s="1161"/>
      <c r="O758" s="1161"/>
      <c r="P758" s="1161"/>
      <c r="Q758" s="1161"/>
      <c r="R758" s="1161"/>
      <c r="S758" s="1161"/>
      <c r="T758" s="1161"/>
      <c r="U758" s="1161"/>
      <c r="V758" s="1161"/>
      <c r="W758" s="1161"/>
      <c r="X758" s="1161"/>
      <c r="Y758" s="1161"/>
      <c r="Z758" s="1161"/>
      <c r="AA758" s="1161"/>
    </row>
    <row r="759">
      <c r="A759" s="1161"/>
      <c r="B759" s="1161"/>
      <c r="C759" s="1161"/>
      <c r="D759" s="1161"/>
      <c r="E759" s="1161"/>
      <c r="F759" s="1161"/>
      <c r="G759" s="1161"/>
      <c r="H759" s="1161"/>
      <c r="I759" s="1161"/>
      <c r="J759" s="1161"/>
      <c r="K759" s="1161"/>
      <c r="L759" s="1161"/>
      <c r="M759" s="1161"/>
      <c r="N759" s="1161"/>
      <c r="O759" s="1161"/>
      <c r="P759" s="1161"/>
      <c r="Q759" s="1161"/>
      <c r="R759" s="1161"/>
      <c r="S759" s="1161"/>
      <c r="T759" s="1161"/>
      <c r="U759" s="1161"/>
      <c r="V759" s="1161"/>
      <c r="W759" s="1161"/>
      <c r="X759" s="1161"/>
      <c r="Y759" s="1161"/>
      <c r="Z759" s="1161"/>
      <c r="AA759" s="1161"/>
    </row>
    <row r="760">
      <c r="A760" s="1161"/>
      <c r="B760" s="1161"/>
      <c r="C760" s="1161"/>
      <c r="D760" s="1161"/>
      <c r="E760" s="1161"/>
      <c r="F760" s="1161"/>
      <c r="G760" s="1161"/>
      <c r="H760" s="1161"/>
      <c r="I760" s="1161"/>
      <c r="J760" s="1161"/>
      <c r="K760" s="1161"/>
      <c r="L760" s="1161"/>
      <c r="M760" s="1161"/>
      <c r="N760" s="1161"/>
      <c r="O760" s="1161"/>
      <c r="P760" s="1161"/>
      <c r="Q760" s="1161"/>
      <c r="R760" s="1161"/>
      <c r="S760" s="1161"/>
      <c r="T760" s="1161"/>
      <c r="U760" s="1161"/>
      <c r="V760" s="1161"/>
      <c r="W760" s="1161"/>
      <c r="X760" s="1161"/>
      <c r="Y760" s="1161"/>
      <c r="Z760" s="1161"/>
      <c r="AA760" s="1161"/>
    </row>
    <row r="761">
      <c r="A761" s="1161"/>
      <c r="B761" s="1161"/>
      <c r="C761" s="1161"/>
      <c r="D761" s="1161"/>
      <c r="E761" s="1161"/>
      <c r="F761" s="1161"/>
      <c r="G761" s="1161"/>
      <c r="H761" s="1161"/>
      <c r="I761" s="1161"/>
      <c r="J761" s="1161"/>
      <c r="K761" s="1161"/>
      <c r="L761" s="1161"/>
      <c r="M761" s="1161"/>
      <c r="N761" s="1161"/>
      <c r="O761" s="1161"/>
      <c r="P761" s="1161"/>
      <c r="Q761" s="1161"/>
      <c r="R761" s="1161"/>
      <c r="S761" s="1161"/>
      <c r="T761" s="1161"/>
      <c r="U761" s="1161"/>
      <c r="V761" s="1161"/>
      <c r="W761" s="1161"/>
      <c r="X761" s="1161"/>
      <c r="Y761" s="1161"/>
      <c r="Z761" s="1161"/>
      <c r="AA761" s="1161"/>
    </row>
    <row r="762">
      <c r="A762" s="1161"/>
      <c r="B762" s="1161"/>
      <c r="C762" s="1161"/>
      <c r="D762" s="1161"/>
      <c r="E762" s="1161"/>
      <c r="F762" s="1161"/>
      <c r="G762" s="1161"/>
      <c r="H762" s="1161"/>
      <c r="I762" s="1161"/>
      <c r="J762" s="1161"/>
      <c r="K762" s="1161"/>
      <c r="L762" s="1161"/>
      <c r="M762" s="1161"/>
      <c r="N762" s="1161"/>
      <c r="O762" s="1161"/>
      <c r="P762" s="1161"/>
      <c r="Q762" s="1161"/>
      <c r="R762" s="1161"/>
      <c r="S762" s="1161"/>
      <c r="T762" s="1161"/>
      <c r="U762" s="1161"/>
      <c r="V762" s="1161"/>
      <c r="W762" s="1161"/>
      <c r="X762" s="1161"/>
      <c r="Y762" s="1161"/>
      <c r="Z762" s="1161"/>
      <c r="AA762" s="1161"/>
    </row>
    <row r="763">
      <c r="A763" s="1161"/>
      <c r="B763" s="1161"/>
      <c r="C763" s="1161"/>
      <c r="D763" s="1161"/>
      <c r="E763" s="1161"/>
      <c r="F763" s="1161"/>
      <c r="G763" s="1161"/>
      <c r="H763" s="1161"/>
      <c r="I763" s="1161"/>
      <c r="J763" s="1161"/>
      <c r="K763" s="1161"/>
      <c r="L763" s="1161"/>
      <c r="M763" s="1161"/>
      <c r="N763" s="1161"/>
      <c r="O763" s="1161"/>
      <c r="P763" s="1161"/>
      <c r="Q763" s="1161"/>
      <c r="R763" s="1161"/>
      <c r="S763" s="1161"/>
      <c r="T763" s="1161"/>
      <c r="U763" s="1161"/>
      <c r="V763" s="1161"/>
      <c r="W763" s="1161"/>
      <c r="X763" s="1161"/>
      <c r="Y763" s="1161"/>
      <c r="Z763" s="1161"/>
      <c r="AA763" s="1161"/>
    </row>
    <row r="764">
      <c r="A764" s="1161"/>
      <c r="B764" s="1161"/>
      <c r="C764" s="1161"/>
      <c r="D764" s="1161"/>
      <c r="E764" s="1161"/>
      <c r="F764" s="1161"/>
      <c r="G764" s="1161"/>
      <c r="H764" s="1161"/>
      <c r="I764" s="1161"/>
      <c r="J764" s="1161"/>
      <c r="K764" s="1161"/>
      <c r="L764" s="1161"/>
      <c r="M764" s="1161"/>
      <c r="N764" s="1161"/>
      <c r="O764" s="1161"/>
      <c r="P764" s="1161"/>
      <c r="Q764" s="1161"/>
      <c r="R764" s="1161"/>
      <c r="S764" s="1161"/>
      <c r="T764" s="1161"/>
      <c r="U764" s="1161"/>
      <c r="V764" s="1161"/>
      <c r="W764" s="1161"/>
      <c r="X764" s="1161"/>
      <c r="Y764" s="1161"/>
      <c r="Z764" s="1161"/>
      <c r="AA764" s="1161"/>
    </row>
    <row r="765">
      <c r="A765" s="1161"/>
      <c r="B765" s="1161"/>
      <c r="C765" s="1161"/>
      <c r="D765" s="1161"/>
      <c r="E765" s="1161"/>
      <c r="F765" s="1161"/>
      <c r="G765" s="1161"/>
      <c r="H765" s="1161"/>
      <c r="I765" s="1161"/>
      <c r="J765" s="1161"/>
      <c r="K765" s="1161"/>
      <c r="L765" s="1161"/>
      <c r="M765" s="1161"/>
      <c r="N765" s="1161"/>
      <c r="O765" s="1161"/>
      <c r="P765" s="1161"/>
      <c r="Q765" s="1161"/>
      <c r="R765" s="1161"/>
      <c r="S765" s="1161"/>
      <c r="T765" s="1161"/>
      <c r="U765" s="1161"/>
      <c r="V765" s="1161"/>
      <c r="W765" s="1161"/>
      <c r="X765" s="1161"/>
      <c r="Y765" s="1161"/>
      <c r="Z765" s="1161"/>
      <c r="AA765" s="1161"/>
    </row>
    <row r="766">
      <c r="A766" s="1161"/>
      <c r="B766" s="1161"/>
      <c r="C766" s="1161"/>
      <c r="D766" s="1161"/>
      <c r="E766" s="1161"/>
      <c r="F766" s="1161"/>
      <c r="G766" s="1161"/>
      <c r="H766" s="1161"/>
      <c r="I766" s="1161"/>
      <c r="J766" s="1161"/>
      <c r="K766" s="1161"/>
      <c r="L766" s="1161"/>
      <c r="M766" s="1161"/>
      <c r="N766" s="1161"/>
      <c r="O766" s="1161"/>
      <c r="P766" s="1161"/>
      <c r="Q766" s="1161"/>
      <c r="R766" s="1161"/>
      <c r="S766" s="1161"/>
      <c r="T766" s="1161"/>
      <c r="U766" s="1161"/>
      <c r="V766" s="1161"/>
      <c r="W766" s="1161"/>
      <c r="X766" s="1161"/>
      <c r="Y766" s="1161"/>
      <c r="Z766" s="1161"/>
      <c r="AA766" s="1161"/>
    </row>
    <row r="767">
      <c r="A767" s="1161"/>
      <c r="B767" s="1161"/>
      <c r="C767" s="1161"/>
      <c r="D767" s="1161"/>
      <c r="E767" s="1161"/>
      <c r="F767" s="1161"/>
      <c r="G767" s="1161"/>
      <c r="H767" s="1161"/>
      <c r="I767" s="1161"/>
      <c r="J767" s="1161"/>
      <c r="K767" s="1161"/>
      <c r="L767" s="1161"/>
      <c r="M767" s="1161"/>
      <c r="N767" s="1161"/>
      <c r="O767" s="1161"/>
      <c r="P767" s="1161"/>
      <c r="Q767" s="1161"/>
      <c r="R767" s="1161"/>
      <c r="S767" s="1161"/>
      <c r="T767" s="1161"/>
      <c r="U767" s="1161"/>
      <c r="V767" s="1161"/>
      <c r="W767" s="1161"/>
      <c r="X767" s="1161"/>
      <c r="Y767" s="1161"/>
      <c r="Z767" s="1161"/>
      <c r="AA767" s="1161"/>
    </row>
    <row r="768">
      <c r="A768" s="1161"/>
      <c r="B768" s="1161"/>
      <c r="C768" s="1161"/>
      <c r="D768" s="1161"/>
      <c r="E768" s="1161"/>
      <c r="F768" s="1161"/>
      <c r="G768" s="1161"/>
      <c r="H768" s="1161"/>
      <c r="I768" s="1161"/>
      <c r="J768" s="1161"/>
      <c r="K768" s="1161"/>
      <c r="L768" s="1161"/>
      <c r="M768" s="1161"/>
      <c r="N768" s="1161"/>
      <c r="O768" s="1161"/>
      <c r="P768" s="1161"/>
      <c r="Q768" s="1161"/>
      <c r="R768" s="1161"/>
      <c r="S768" s="1161"/>
      <c r="T768" s="1161"/>
      <c r="U768" s="1161"/>
      <c r="V768" s="1161"/>
      <c r="W768" s="1161"/>
      <c r="X768" s="1161"/>
      <c r="Y768" s="1161"/>
      <c r="Z768" s="1161"/>
      <c r="AA768" s="1161"/>
    </row>
    <row r="769">
      <c r="A769" s="1161"/>
      <c r="B769" s="1161"/>
      <c r="C769" s="1161"/>
      <c r="D769" s="1161"/>
      <c r="E769" s="1161"/>
      <c r="F769" s="1161"/>
      <c r="G769" s="1161"/>
      <c r="H769" s="1161"/>
      <c r="I769" s="1161"/>
      <c r="J769" s="1161"/>
      <c r="K769" s="1161"/>
      <c r="L769" s="1161"/>
      <c r="M769" s="1161"/>
      <c r="N769" s="1161"/>
      <c r="O769" s="1161"/>
      <c r="P769" s="1161"/>
      <c r="Q769" s="1161"/>
      <c r="R769" s="1161"/>
      <c r="S769" s="1161"/>
      <c r="T769" s="1161"/>
      <c r="U769" s="1161"/>
      <c r="V769" s="1161"/>
      <c r="W769" s="1161"/>
      <c r="X769" s="1161"/>
      <c r="Y769" s="1161"/>
      <c r="Z769" s="1161"/>
      <c r="AA769" s="1161"/>
    </row>
    <row r="770">
      <c r="A770" s="1161"/>
      <c r="B770" s="1161"/>
      <c r="C770" s="1161"/>
      <c r="D770" s="1161"/>
      <c r="E770" s="1161"/>
      <c r="F770" s="1161"/>
      <c r="G770" s="1161"/>
      <c r="H770" s="1161"/>
      <c r="I770" s="1161"/>
      <c r="J770" s="1161"/>
      <c r="K770" s="1161"/>
      <c r="L770" s="1161"/>
      <c r="M770" s="1161"/>
      <c r="N770" s="1161"/>
      <c r="O770" s="1161"/>
      <c r="P770" s="1161"/>
      <c r="Q770" s="1161"/>
      <c r="R770" s="1161"/>
      <c r="S770" s="1161"/>
      <c r="T770" s="1161"/>
      <c r="U770" s="1161"/>
      <c r="V770" s="1161"/>
      <c r="W770" s="1161"/>
      <c r="X770" s="1161"/>
      <c r="Y770" s="1161"/>
      <c r="Z770" s="1161"/>
      <c r="AA770" s="1161"/>
    </row>
    <row r="771">
      <c r="A771" s="1161"/>
      <c r="B771" s="1161"/>
      <c r="C771" s="1161"/>
      <c r="D771" s="1161"/>
      <c r="E771" s="1161"/>
      <c r="F771" s="1161"/>
      <c r="G771" s="1161"/>
      <c r="H771" s="1161"/>
      <c r="I771" s="1161"/>
      <c r="J771" s="1161"/>
      <c r="K771" s="1161"/>
      <c r="L771" s="1161"/>
      <c r="M771" s="1161"/>
      <c r="N771" s="1161"/>
      <c r="O771" s="1161"/>
      <c r="P771" s="1161"/>
      <c r="Q771" s="1161"/>
      <c r="R771" s="1161"/>
      <c r="S771" s="1161"/>
      <c r="T771" s="1161"/>
      <c r="U771" s="1161"/>
      <c r="V771" s="1161"/>
      <c r="W771" s="1161"/>
      <c r="X771" s="1161"/>
      <c r="Y771" s="1161"/>
      <c r="Z771" s="1161"/>
      <c r="AA771" s="1161"/>
    </row>
    <row r="772">
      <c r="A772" s="1161"/>
      <c r="B772" s="1161"/>
      <c r="C772" s="1161"/>
      <c r="D772" s="1161"/>
      <c r="E772" s="1161"/>
      <c r="F772" s="1161"/>
      <c r="G772" s="1161"/>
      <c r="H772" s="1161"/>
      <c r="I772" s="1161"/>
      <c r="J772" s="1161"/>
      <c r="K772" s="1161"/>
      <c r="L772" s="1161"/>
      <c r="M772" s="1161"/>
      <c r="N772" s="1161"/>
      <c r="O772" s="1161"/>
      <c r="P772" s="1161"/>
      <c r="Q772" s="1161"/>
      <c r="R772" s="1161"/>
      <c r="S772" s="1161"/>
      <c r="T772" s="1161"/>
      <c r="U772" s="1161"/>
      <c r="V772" s="1161"/>
      <c r="W772" s="1161"/>
      <c r="X772" s="1161"/>
      <c r="Y772" s="1161"/>
      <c r="Z772" s="1161"/>
      <c r="AA772" s="1161"/>
    </row>
    <row r="773">
      <c r="A773" s="1161"/>
      <c r="B773" s="1161"/>
      <c r="C773" s="1161"/>
      <c r="D773" s="1161"/>
      <c r="E773" s="1161"/>
      <c r="F773" s="1161"/>
      <c r="G773" s="1161"/>
      <c r="H773" s="1161"/>
      <c r="I773" s="1161"/>
      <c r="J773" s="1161"/>
      <c r="K773" s="1161"/>
      <c r="L773" s="1161"/>
      <c r="M773" s="1161"/>
      <c r="N773" s="1161"/>
      <c r="O773" s="1161"/>
      <c r="P773" s="1161"/>
      <c r="Q773" s="1161"/>
      <c r="R773" s="1161"/>
      <c r="S773" s="1161"/>
      <c r="T773" s="1161"/>
      <c r="U773" s="1161"/>
      <c r="V773" s="1161"/>
      <c r="W773" s="1161"/>
      <c r="X773" s="1161"/>
      <c r="Y773" s="1161"/>
      <c r="Z773" s="1161"/>
      <c r="AA773" s="1161"/>
    </row>
    <row r="774">
      <c r="A774" s="1161"/>
      <c r="B774" s="1161"/>
      <c r="C774" s="1161"/>
      <c r="D774" s="1161"/>
      <c r="E774" s="1161"/>
      <c r="F774" s="1161"/>
      <c r="G774" s="1161"/>
      <c r="H774" s="1161"/>
      <c r="I774" s="1161"/>
      <c r="J774" s="1161"/>
      <c r="K774" s="1161"/>
      <c r="L774" s="1161"/>
      <c r="M774" s="1161"/>
      <c r="N774" s="1161"/>
      <c r="O774" s="1161"/>
      <c r="P774" s="1161"/>
      <c r="Q774" s="1161"/>
      <c r="R774" s="1161"/>
      <c r="S774" s="1161"/>
      <c r="T774" s="1161"/>
      <c r="U774" s="1161"/>
      <c r="V774" s="1161"/>
      <c r="W774" s="1161"/>
      <c r="X774" s="1161"/>
      <c r="Y774" s="1161"/>
      <c r="Z774" s="1161"/>
      <c r="AA774" s="1161"/>
    </row>
    <row r="775">
      <c r="A775" s="1161"/>
      <c r="B775" s="1161"/>
      <c r="C775" s="1161"/>
      <c r="D775" s="1161"/>
      <c r="E775" s="1161"/>
      <c r="F775" s="1161"/>
      <c r="G775" s="1161"/>
      <c r="H775" s="1161"/>
      <c r="I775" s="1161"/>
      <c r="J775" s="1161"/>
      <c r="K775" s="1161"/>
      <c r="L775" s="1161"/>
      <c r="M775" s="1161"/>
      <c r="N775" s="1161"/>
      <c r="O775" s="1161"/>
      <c r="P775" s="1161"/>
      <c r="Q775" s="1161"/>
      <c r="R775" s="1161"/>
      <c r="S775" s="1161"/>
      <c r="T775" s="1161"/>
      <c r="U775" s="1161"/>
      <c r="V775" s="1161"/>
      <c r="W775" s="1161"/>
      <c r="X775" s="1161"/>
      <c r="Y775" s="1161"/>
      <c r="Z775" s="1161"/>
      <c r="AA775" s="1161"/>
    </row>
    <row r="776">
      <c r="A776" s="1161"/>
      <c r="B776" s="1161"/>
      <c r="C776" s="1161"/>
      <c r="D776" s="1161"/>
      <c r="E776" s="1161"/>
      <c r="F776" s="1161"/>
      <c r="G776" s="1161"/>
      <c r="H776" s="1161"/>
      <c r="I776" s="1161"/>
      <c r="J776" s="1161"/>
      <c r="K776" s="1161"/>
      <c r="L776" s="1161"/>
      <c r="M776" s="1161"/>
      <c r="N776" s="1161"/>
      <c r="O776" s="1161"/>
      <c r="P776" s="1161"/>
      <c r="Q776" s="1161"/>
      <c r="R776" s="1161"/>
      <c r="S776" s="1161"/>
      <c r="T776" s="1161"/>
      <c r="U776" s="1161"/>
      <c r="V776" s="1161"/>
      <c r="W776" s="1161"/>
      <c r="X776" s="1161"/>
      <c r="Y776" s="1161"/>
      <c r="Z776" s="1161"/>
      <c r="AA776" s="1161"/>
    </row>
    <row r="777">
      <c r="A777" s="1161"/>
      <c r="B777" s="1161"/>
      <c r="C777" s="1161"/>
      <c r="D777" s="1161"/>
      <c r="E777" s="1161"/>
      <c r="F777" s="1161"/>
      <c r="G777" s="1161"/>
      <c r="H777" s="1161"/>
      <c r="I777" s="1161"/>
      <c r="J777" s="1161"/>
      <c r="K777" s="1161"/>
      <c r="L777" s="1161"/>
      <c r="M777" s="1161"/>
      <c r="N777" s="1161"/>
      <c r="O777" s="1161"/>
      <c r="P777" s="1161"/>
      <c r="Q777" s="1161"/>
      <c r="R777" s="1161"/>
      <c r="S777" s="1161"/>
      <c r="T777" s="1161"/>
      <c r="U777" s="1161"/>
      <c r="V777" s="1161"/>
      <c r="W777" s="1161"/>
      <c r="X777" s="1161"/>
      <c r="Y777" s="1161"/>
      <c r="Z777" s="1161"/>
      <c r="AA777" s="1161"/>
    </row>
    <row r="778">
      <c r="A778" s="1161"/>
      <c r="B778" s="1161"/>
      <c r="C778" s="1161"/>
      <c r="D778" s="1161"/>
      <c r="E778" s="1161"/>
      <c r="F778" s="1161"/>
      <c r="G778" s="1161"/>
      <c r="H778" s="1161"/>
      <c r="I778" s="1161"/>
      <c r="J778" s="1161"/>
      <c r="K778" s="1161"/>
      <c r="L778" s="1161"/>
      <c r="M778" s="1161"/>
      <c r="N778" s="1161"/>
      <c r="O778" s="1161"/>
      <c r="P778" s="1161"/>
      <c r="Q778" s="1161"/>
      <c r="R778" s="1161"/>
      <c r="S778" s="1161"/>
      <c r="T778" s="1161"/>
      <c r="U778" s="1161"/>
      <c r="V778" s="1161"/>
      <c r="W778" s="1161"/>
      <c r="X778" s="1161"/>
      <c r="Y778" s="1161"/>
      <c r="Z778" s="1161"/>
      <c r="AA778" s="1161"/>
    </row>
    <row r="779">
      <c r="A779" s="1161"/>
      <c r="B779" s="1161"/>
      <c r="C779" s="1161"/>
      <c r="D779" s="1161"/>
      <c r="E779" s="1161"/>
      <c r="F779" s="1161"/>
      <c r="G779" s="1161"/>
      <c r="H779" s="1161"/>
      <c r="I779" s="1161"/>
      <c r="J779" s="1161"/>
      <c r="K779" s="1161"/>
      <c r="L779" s="1161"/>
      <c r="M779" s="1161"/>
      <c r="N779" s="1161"/>
      <c r="O779" s="1161"/>
      <c r="P779" s="1161"/>
      <c r="Q779" s="1161"/>
      <c r="R779" s="1161"/>
      <c r="S779" s="1161"/>
      <c r="T779" s="1161"/>
      <c r="U779" s="1161"/>
      <c r="V779" s="1161"/>
      <c r="W779" s="1161"/>
      <c r="X779" s="1161"/>
      <c r="Y779" s="1161"/>
      <c r="Z779" s="1161"/>
      <c r="AA779" s="1161"/>
    </row>
    <row r="780">
      <c r="A780" s="1161"/>
      <c r="B780" s="1161"/>
      <c r="C780" s="1161"/>
      <c r="D780" s="1161"/>
      <c r="E780" s="1161"/>
      <c r="F780" s="1161"/>
      <c r="G780" s="1161"/>
      <c r="H780" s="1161"/>
      <c r="I780" s="1161"/>
      <c r="J780" s="1161"/>
      <c r="K780" s="1161"/>
      <c r="L780" s="1161"/>
      <c r="M780" s="1161"/>
      <c r="N780" s="1161"/>
      <c r="O780" s="1161"/>
      <c r="P780" s="1161"/>
      <c r="Q780" s="1161"/>
      <c r="R780" s="1161"/>
      <c r="S780" s="1161"/>
      <c r="T780" s="1161"/>
      <c r="U780" s="1161"/>
      <c r="V780" s="1161"/>
      <c r="W780" s="1161"/>
      <c r="X780" s="1161"/>
      <c r="Y780" s="1161"/>
      <c r="Z780" s="1161"/>
      <c r="AA780" s="1161"/>
    </row>
    <row r="781">
      <c r="A781" s="1161"/>
      <c r="B781" s="1161"/>
      <c r="C781" s="1161"/>
      <c r="D781" s="1161"/>
      <c r="E781" s="1161"/>
      <c r="F781" s="1161"/>
      <c r="G781" s="1161"/>
      <c r="H781" s="1161"/>
      <c r="I781" s="1161"/>
      <c r="J781" s="1161"/>
      <c r="K781" s="1161"/>
      <c r="L781" s="1161"/>
      <c r="M781" s="1161"/>
      <c r="N781" s="1161"/>
      <c r="O781" s="1161"/>
      <c r="P781" s="1161"/>
      <c r="Q781" s="1161"/>
      <c r="R781" s="1161"/>
      <c r="S781" s="1161"/>
      <c r="T781" s="1161"/>
      <c r="U781" s="1161"/>
      <c r="V781" s="1161"/>
      <c r="W781" s="1161"/>
      <c r="X781" s="1161"/>
      <c r="Y781" s="1161"/>
      <c r="Z781" s="1161"/>
      <c r="AA781" s="1161"/>
    </row>
    <row r="782">
      <c r="A782" s="1161"/>
      <c r="B782" s="1161"/>
      <c r="C782" s="1161"/>
      <c r="D782" s="1161"/>
      <c r="E782" s="1161"/>
      <c r="F782" s="1161"/>
      <c r="G782" s="1161"/>
      <c r="H782" s="1161"/>
      <c r="I782" s="1161"/>
      <c r="J782" s="1161"/>
      <c r="K782" s="1161"/>
      <c r="L782" s="1161"/>
      <c r="M782" s="1161"/>
      <c r="N782" s="1161"/>
      <c r="O782" s="1161"/>
      <c r="P782" s="1161"/>
      <c r="Q782" s="1161"/>
      <c r="R782" s="1161"/>
      <c r="S782" s="1161"/>
      <c r="T782" s="1161"/>
      <c r="U782" s="1161"/>
      <c r="V782" s="1161"/>
      <c r="W782" s="1161"/>
      <c r="X782" s="1161"/>
      <c r="Y782" s="1161"/>
      <c r="Z782" s="1161"/>
      <c r="AA782" s="1161"/>
    </row>
    <row r="783">
      <c r="A783" s="1161"/>
      <c r="B783" s="1161"/>
      <c r="C783" s="1161"/>
      <c r="D783" s="1161"/>
      <c r="E783" s="1161"/>
      <c r="F783" s="1161"/>
      <c r="G783" s="1161"/>
      <c r="H783" s="1161"/>
      <c r="I783" s="1161"/>
      <c r="J783" s="1161"/>
      <c r="K783" s="1161"/>
      <c r="L783" s="1161"/>
      <c r="M783" s="1161"/>
      <c r="N783" s="1161"/>
      <c r="O783" s="1161"/>
      <c r="P783" s="1161"/>
      <c r="Q783" s="1161"/>
      <c r="R783" s="1161"/>
      <c r="S783" s="1161"/>
      <c r="T783" s="1161"/>
      <c r="U783" s="1161"/>
      <c r="V783" s="1161"/>
      <c r="W783" s="1161"/>
      <c r="X783" s="1161"/>
      <c r="Y783" s="1161"/>
      <c r="Z783" s="1161"/>
      <c r="AA783" s="1161"/>
    </row>
    <row r="784">
      <c r="A784" s="1161"/>
      <c r="B784" s="1161"/>
      <c r="C784" s="1161"/>
      <c r="D784" s="1161"/>
      <c r="E784" s="1161"/>
      <c r="F784" s="1161"/>
      <c r="G784" s="1161"/>
      <c r="H784" s="1161"/>
      <c r="I784" s="1161"/>
      <c r="J784" s="1161"/>
      <c r="K784" s="1161"/>
      <c r="L784" s="1161"/>
      <c r="M784" s="1161"/>
      <c r="N784" s="1161"/>
      <c r="O784" s="1161"/>
      <c r="P784" s="1161"/>
      <c r="Q784" s="1161"/>
      <c r="R784" s="1161"/>
      <c r="S784" s="1161"/>
      <c r="T784" s="1161"/>
      <c r="U784" s="1161"/>
      <c r="V784" s="1161"/>
      <c r="W784" s="1161"/>
      <c r="X784" s="1161"/>
      <c r="Y784" s="1161"/>
      <c r="Z784" s="1161"/>
      <c r="AA784" s="1161"/>
    </row>
    <row r="785">
      <c r="A785" s="1161"/>
      <c r="B785" s="1161"/>
      <c r="C785" s="1161"/>
      <c r="D785" s="1161"/>
      <c r="E785" s="1161"/>
      <c r="F785" s="1161"/>
      <c r="G785" s="1161"/>
      <c r="H785" s="1161"/>
      <c r="I785" s="1161"/>
      <c r="J785" s="1161"/>
      <c r="K785" s="1161"/>
      <c r="L785" s="1161"/>
      <c r="M785" s="1161"/>
      <c r="N785" s="1161"/>
      <c r="O785" s="1161"/>
      <c r="P785" s="1161"/>
      <c r="Q785" s="1161"/>
      <c r="R785" s="1161"/>
      <c r="S785" s="1161"/>
      <c r="T785" s="1161"/>
      <c r="U785" s="1161"/>
      <c r="V785" s="1161"/>
      <c r="W785" s="1161"/>
      <c r="X785" s="1161"/>
      <c r="Y785" s="1161"/>
      <c r="Z785" s="1161"/>
      <c r="AA785" s="1161"/>
    </row>
    <row r="786">
      <c r="A786" s="1161"/>
      <c r="B786" s="1161"/>
      <c r="C786" s="1161"/>
      <c r="D786" s="1161"/>
      <c r="E786" s="1161"/>
      <c r="F786" s="1161"/>
      <c r="G786" s="1161"/>
      <c r="H786" s="1161"/>
      <c r="I786" s="1161"/>
      <c r="J786" s="1161"/>
      <c r="K786" s="1161"/>
      <c r="L786" s="1161"/>
      <c r="M786" s="1161"/>
      <c r="N786" s="1161"/>
      <c r="O786" s="1161"/>
      <c r="P786" s="1161"/>
      <c r="Q786" s="1161"/>
      <c r="R786" s="1161"/>
      <c r="S786" s="1161"/>
      <c r="T786" s="1161"/>
      <c r="U786" s="1161"/>
      <c r="V786" s="1161"/>
      <c r="W786" s="1161"/>
      <c r="X786" s="1161"/>
      <c r="Y786" s="1161"/>
      <c r="Z786" s="1161"/>
      <c r="AA786" s="1161"/>
    </row>
    <row r="787">
      <c r="A787" s="1161"/>
      <c r="B787" s="1161"/>
      <c r="C787" s="1161"/>
      <c r="D787" s="1161"/>
      <c r="E787" s="1161"/>
      <c r="F787" s="1161"/>
      <c r="G787" s="1161"/>
      <c r="H787" s="1161"/>
      <c r="I787" s="1161"/>
      <c r="J787" s="1161"/>
      <c r="K787" s="1161"/>
      <c r="L787" s="1161"/>
      <c r="M787" s="1161"/>
      <c r="N787" s="1161"/>
      <c r="O787" s="1161"/>
      <c r="P787" s="1161"/>
      <c r="Q787" s="1161"/>
      <c r="R787" s="1161"/>
      <c r="S787" s="1161"/>
      <c r="T787" s="1161"/>
      <c r="U787" s="1161"/>
      <c r="V787" s="1161"/>
      <c r="W787" s="1161"/>
      <c r="X787" s="1161"/>
      <c r="Y787" s="1161"/>
      <c r="Z787" s="1161"/>
      <c r="AA787" s="1161"/>
    </row>
    <row r="788">
      <c r="A788" s="1161"/>
      <c r="B788" s="1161"/>
      <c r="C788" s="1161"/>
      <c r="D788" s="1161"/>
      <c r="E788" s="1161"/>
      <c r="F788" s="1161"/>
      <c r="G788" s="1161"/>
      <c r="H788" s="1161"/>
      <c r="I788" s="1161"/>
      <c r="J788" s="1161"/>
      <c r="K788" s="1161"/>
      <c r="L788" s="1161"/>
      <c r="M788" s="1161"/>
      <c r="N788" s="1161"/>
      <c r="O788" s="1161"/>
      <c r="P788" s="1161"/>
      <c r="Q788" s="1161"/>
      <c r="R788" s="1161"/>
      <c r="S788" s="1161"/>
      <c r="T788" s="1161"/>
      <c r="U788" s="1161"/>
      <c r="V788" s="1161"/>
      <c r="W788" s="1161"/>
      <c r="X788" s="1161"/>
      <c r="Y788" s="1161"/>
      <c r="Z788" s="1161"/>
      <c r="AA788" s="1161"/>
    </row>
    <row r="789">
      <c r="A789" s="1161"/>
      <c r="B789" s="1161"/>
      <c r="C789" s="1161"/>
      <c r="D789" s="1161"/>
      <c r="E789" s="1161"/>
      <c r="F789" s="1161"/>
      <c r="G789" s="1161"/>
      <c r="H789" s="1161"/>
      <c r="I789" s="1161"/>
      <c r="J789" s="1161"/>
      <c r="K789" s="1161"/>
      <c r="L789" s="1161"/>
      <c r="M789" s="1161"/>
      <c r="N789" s="1161"/>
      <c r="O789" s="1161"/>
      <c r="P789" s="1161"/>
      <c r="Q789" s="1161"/>
      <c r="R789" s="1161"/>
      <c r="S789" s="1161"/>
      <c r="T789" s="1161"/>
      <c r="U789" s="1161"/>
      <c r="V789" s="1161"/>
      <c r="W789" s="1161"/>
      <c r="X789" s="1161"/>
      <c r="Y789" s="1161"/>
      <c r="Z789" s="1161"/>
      <c r="AA789" s="1161"/>
    </row>
    <row r="790">
      <c r="A790" s="1161"/>
      <c r="B790" s="1161"/>
      <c r="C790" s="1161"/>
      <c r="D790" s="1161"/>
      <c r="E790" s="1161"/>
      <c r="F790" s="1161"/>
      <c r="G790" s="1161"/>
      <c r="H790" s="1161"/>
      <c r="I790" s="1161"/>
      <c r="J790" s="1161"/>
      <c r="K790" s="1161"/>
      <c r="L790" s="1161"/>
      <c r="M790" s="1161"/>
      <c r="N790" s="1161"/>
      <c r="O790" s="1161"/>
      <c r="P790" s="1161"/>
      <c r="Q790" s="1161"/>
      <c r="R790" s="1161"/>
      <c r="S790" s="1161"/>
      <c r="T790" s="1161"/>
      <c r="U790" s="1161"/>
      <c r="V790" s="1161"/>
      <c r="W790" s="1161"/>
      <c r="X790" s="1161"/>
      <c r="Y790" s="1161"/>
      <c r="Z790" s="1161"/>
      <c r="AA790" s="1161"/>
    </row>
    <row r="791">
      <c r="A791" s="1161"/>
      <c r="B791" s="1161"/>
      <c r="C791" s="1161"/>
      <c r="D791" s="1161"/>
      <c r="E791" s="1161"/>
      <c r="F791" s="1161"/>
      <c r="G791" s="1161"/>
      <c r="H791" s="1161"/>
      <c r="I791" s="1161"/>
      <c r="J791" s="1161"/>
      <c r="K791" s="1161"/>
      <c r="L791" s="1161"/>
      <c r="M791" s="1161"/>
      <c r="N791" s="1161"/>
      <c r="O791" s="1161"/>
      <c r="P791" s="1161"/>
      <c r="Q791" s="1161"/>
      <c r="R791" s="1161"/>
      <c r="S791" s="1161"/>
      <c r="T791" s="1161"/>
      <c r="U791" s="1161"/>
      <c r="V791" s="1161"/>
      <c r="W791" s="1161"/>
      <c r="X791" s="1161"/>
      <c r="Y791" s="1161"/>
      <c r="Z791" s="1161"/>
      <c r="AA791" s="1161"/>
    </row>
    <row r="792">
      <c r="A792" s="1161"/>
      <c r="B792" s="1161"/>
      <c r="C792" s="1161"/>
      <c r="D792" s="1161"/>
      <c r="E792" s="1161"/>
      <c r="F792" s="1161"/>
      <c r="G792" s="1161"/>
      <c r="H792" s="1161"/>
      <c r="I792" s="1161"/>
      <c r="J792" s="1161"/>
      <c r="K792" s="1161"/>
      <c r="L792" s="1161"/>
      <c r="M792" s="1161"/>
      <c r="N792" s="1161"/>
      <c r="O792" s="1161"/>
      <c r="P792" s="1161"/>
      <c r="Q792" s="1161"/>
      <c r="R792" s="1161"/>
      <c r="S792" s="1161"/>
      <c r="T792" s="1161"/>
      <c r="U792" s="1161"/>
      <c r="V792" s="1161"/>
      <c r="W792" s="1161"/>
      <c r="X792" s="1161"/>
      <c r="Y792" s="1161"/>
      <c r="Z792" s="1161"/>
      <c r="AA792" s="1161"/>
    </row>
    <row r="793">
      <c r="A793" s="1161"/>
      <c r="B793" s="1161"/>
      <c r="C793" s="1161"/>
      <c r="D793" s="1161"/>
      <c r="E793" s="1161"/>
      <c r="F793" s="1161"/>
      <c r="G793" s="1161"/>
      <c r="H793" s="1161"/>
      <c r="I793" s="1161"/>
      <c r="J793" s="1161"/>
      <c r="K793" s="1161"/>
      <c r="L793" s="1161"/>
      <c r="M793" s="1161"/>
      <c r="N793" s="1161"/>
      <c r="O793" s="1161"/>
      <c r="P793" s="1161"/>
      <c r="Q793" s="1161"/>
      <c r="R793" s="1161"/>
      <c r="S793" s="1161"/>
      <c r="T793" s="1161"/>
      <c r="U793" s="1161"/>
      <c r="V793" s="1161"/>
      <c r="W793" s="1161"/>
      <c r="X793" s="1161"/>
      <c r="Y793" s="1161"/>
      <c r="Z793" s="1161"/>
      <c r="AA793" s="1161"/>
    </row>
    <row r="794">
      <c r="A794" s="1161"/>
      <c r="B794" s="1161"/>
      <c r="C794" s="1161"/>
      <c r="D794" s="1161"/>
      <c r="E794" s="1161"/>
      <c r="F794" s="1161"/>
      <c r="G794" s="1161"/>
      <c r="H794" s="1161"/>
      <c r="I794" s="1161"/>
      <c r="J794" s="1161"/>
      <c r="K794" s="1161"/>
      <c r="L794" s="1161"/>
      <c r="M794" s="1161"/>
      <c r="N794" s="1161"/>
      <c r="O794" s="1161"/>
      <c r="P794" s="1161"/>
      <c r="Q794" s="1161"/>
      <c r="R794" s="1161"/>
      <c r="S794" s="1161"/>
      <c r="T794" s="1161"/>
      <c r="U794" s="1161"/>
      <c r="V794" s="1161"/>
      <c r="W794" s="1161"/>
      <c r="X794" s="1161"/>
      <c r="Y794" s="1161"/>
      <c r="Z794" s="1161"/>
      <c r="AA794" s="1161"/>
    </row>
    <row r="795">
      <c r="A795" s="1161"/>
      <c r="B795" s="1161"/>
      <c r="C795" s="1161"/>
      <c r="D795" s="1161"/>
      <c r="E795" s="1161"/>
      <c r="F795" s="1161"/>
      <c r="G795" s="1161"/>
      <c r="H795" s="1161"/>
      <c r="I795" s="1161"/>
      <c r="J795" s="1161"/>
      <c r="K795" s="1161"/>
      <c r="L795" s="1161"/>
      <c r="M795" s="1161"/>
      <c r="N795" s="1161"/>
      <c r="O795" s="1161"/>
      <c r="P795" s="1161"/>
      <c r="Q795" s="1161"/>
      <c r="R795" s="1161"/>
      <c r="S795" s="1161"/>
      <c r="T795" s="1161"/>
      <c r="U795" s="1161"/>
      <c r="V795" s="1161"/>
      <c r="W795" s="1161"/>
      <c r="X795" s="1161"/>
      <c r="Y795" s="1161"/>
      <c r="Z795" s="1161"/>
      <c r="AA795" s="1161"/>
    </row>
    <row r="796">
      <c r="A796" s="1161"/>
      <c r="B796" s="1161"/>
      <c r="C796" s="1161"/>
      <c r="D796" s="1161"/>
      <c r="E796" s="1161"/>
      <c r="F796" s="1161"/>
      <c r="G796" s="1161"/>
      <c r="H796" s="1161"/>
      <c r="I796" s="1161"/>
      <c r="J796" s="1161"/>
      <c r="K796" s="1161"/>
      <c r="L796" s="1161"/>
      <c r="M796" s="1161"/>
      <c r="N796" s="1161"/>
      <c r="O796" s="1161"/>
      <c r="P796" s="1161"/>
      <c r="Q796" s="1161"/>
      <c r="R796" s="1161"/>
      <c r="S796" s="1161"/>
      <c r="T796" s="1161"/>
      <c r="U796" s="1161"/>
      <c r="V796" s="1161"/>
      <c r="W796" s="1161"/>
      <c r="X796" s="1161"/>
      <c r="Y796" s="1161"/>
      <c r="Z796" s="1161"/>
      <c r="AA796" s="1161"/>
    </row>
    <row r="797">
      <c r="A797" s="1161"/>
      <c r="B797" s="1161"/>
      <c r="C797" s="1161"/>
      <c r="D797" s="1161"/>
      <c r="E797" s="1161"/>
      <c r="F797" s="1161"/>
      <c r="G797" s="1161"/>
      <c r="H797" s="1161"/>
      <c r="I797" s="1161"/>
      <c r="J797" s="1161"/>
      <c r="K797" s="1161"/>
      <c r="L797" s="1161"/>
      <c r="M797" s="1161"/>
      <c r="N797" s="1161"/>
      <c r="O797" s="1161"/>
      <c r="P797" s="1161"/>
      <c r="Q797" s="1161"/>
      <c r="R797" s="1161"/>
      <c r="S797" s="1161"/>
      <c r="T797" s="1161"/>
      <c r="U797" s="1161"/>
      <c r="V797" s="1161"/>
      <c r="W797" s="1161"/>
      <c r="X797" s="1161"/>
      <c r="Y797" s="1161"/>
      <c r="Z797" s="1161"/>
      <c r="AA797" s="1161"/>
    </row>
    <row r="798">
      <c r="A798" s="1161"/>
      <c r="B798" s="1161"/>
      <c r="C798" s="1161"/>
      <c r="D798" s="1161"/>
      <c r="E798" s="1161"/>
      <c r="F798" s="1161"/>
      <c r="G798" s="1161"/>
      <c r="H798" s="1161"/>
      <c r="I798" s="1161"/>
      <c r="J798" s="1161"/>
      <c r="K798" s="1161"/>
      <c r="L798" s="1161"/>
      <c r="M798" s="1161"/>
      <c r="N798" s="1161"/>
      <c r="O798" s="1161"/>
      <c r="P798" s="1161"/>
      <c r="Q798" s="1161"/>
      <c r="R798" s="1161"/>
      <c r="S798" s="1161"/>
      <c r="T798" s="1161"/>
      <c r="U798" s="1161"/>
      <c r="V798" s="1161"/>
      <c r="W798" s="1161"/>
      <c r="X798" s="1161"/>
      <c r="Y798" s="1161"/>
      <c r="Z798" s="1161"/>
      <c r="AA798" s="1161"/>
    </row>
    <row r="799">
      <c r="A799" s="1161"/>
      <c r="B799" s="1161"/>
      <c r="C799" s="1161"/>
      <c r="D799" s="1161"/>
      <c r="E799" s="1161"/>
      <c r="F799" s="1161"/>
      <c r="G799" s="1161"/>
      <c r="H799" s="1161"/>
      <c r="I799" s="1161"/>
      <c r="J799" s="1161"/>
      <c r="K799" s="1161"/>
      <c r="L799" s="1161"/>
      <c r="M799" s="1161"/>
      <c r="N799" s="1161"/>
      <c r="O799" s="1161"/>
      <c r="P799" s="1161"/>
      <c r="Q799" s="1161"/>
      <c r="R799" s="1161"/>
      <c r="S799" s="1161"/>
      <c r="T799" s="1161"/>
      <c r="U799" s="1161"/>
      <c r="V799" s="1161"/>
      <c r="W799" s="1161"/>
      <c r="X799" s="1161"/>
      <c r="Y799" s="1161"/>
      <c r="Z799" s="1161"/>
      <c r="AA799" s="1161"/>
    </row>
    <row r="800">
      <c r="A800" s="1161"/>
      <c r="B800" s="1161"/>
      <c r="C800" s="1161"/>
      <c r="D800" s="1161"/>
      <c r="E800" s="1161"/>
      <c r="F800" s="1161"/>
      <c r="G800" s="1161"/>
      <c r="H800" s="1161"/>
      <c r="I800" s="1161"/>
      <c r="J800" s="1161"/>
      <c r="K800" s="1161"/>
      <c r="L800" s="1161"/>
      <c r="M800" s="1161"/>
      <c r="N800" s="1161"/>
      <c r="O800" s="1161"/>
      <c r="P800" s="1161"/>
      <c r="Q800" s="1161"/>
      <c r="R800" s="1161"/>
      <c r="S800" s="1161"/>
      <c r="T800" s="1161"/>
      <c r="U800" s="1161"/>
      <c r="V800" s="1161"/>
      <c r="W800" s="1161"/>
      <c r="X800" s="1161"/>
      <c r="Y800" s="1161"/>
      <c r="Z800" s="1161"/>
      <c r="AA800" s="1161"/>
    </row>
    <row r="801">
      <c r="A801" s="1161"/>
      <c r="B801" s="1161"/>
      <c r="C801" s="1161"/>
      <c r="D801" s="1161"/>
      <c r="E801" s="1161"/>
      <c r="F801" s="1161"/>
      <c r="G801" s="1161"/>
      <c r="H801" s="1161"/>
      <c r="I801" s="1161"/>
      <c r="J801" s="1161"/>
      <c r="K801" s="1161"/>
      <c r="L801" s="1161"/>
      <c r="M801" s="1161"/>
      <c r="N801" s="1161"/>
      <c r="O801" s="1161"/>
      <c r="P801" s="1161"/>
      <c r="Q801" s="1161"/>
      <c r="R801" s="1161"/>
      <c r="S801" s="1161"/>
      <c r="T801" s="1161"/>
      <c r="U801" s="1161"/>
      <c r="V801" s="1161"/>
      <c r="W801" s="1161"/>
      <c r="X801" s="1161"/>
      <c r="Y801" s="1161"/>
      <c r="Z801" s="1161"/>
      <c r="AA801" s="1161"/>
    </row>
    <row r="802">
      <c r="A802" s="1161"/>
      <c r="B802" s="1161"/>
      <c r="C802" s="1161"/>
      <c r="D802" s="1161"/>
      <c r="E802" s="1161"/>
      <c r="F802" s="1161"/>
      <c r="G802" s="1161"/>
      <c r="H802" s="1161"/>
      <c r="I802" s="1161"/>
      <c r="J802" s="1161"/>
      <c r="K802" s="1161"/>
      <c r="L802" s="1161"/>
      <c r="M802" s="1161"/>
      <c r="N802" s="1161"/>
      <c r="O802" s="1161"/>
      <c r="P802" s="1161"/>
      <c r="Q802" s="1161"/>
      <c r="R802" s="1161"/>
      <c r="S802" s="1161"/>
      <c r="T802" s="1161"/>
      <c r="U802" s="1161"/>
      <c r="V802" s="1161"/>
      <c r="W802" s="1161"/>
      <c r="X802" s="1161"/>
      <c r="Y802" s="1161"/>
      <c r="Z802" s="1161"/>
      <c r="AA802" s="1161"/>
    </row>
    <row r="803">
      <c r="A803" s="1161"/>
      <c r="B803" s="1161"/>
      <c r="C803" s="1161"/>
      <c r="D803" s="1161"/>
      <c r="E803" s="1161"/>
      <c r="F803" s="1161"/>
      <c r="G803" s="1161"/>
      <c r="H803" s="1161"/>
      <c r="I803" s="1161"/>
      <c r="J803" s="1161"/>
      <c r="K803" s="1161"/>
      <c r="L803" s="1161"/>
      <c r="M803" s="1161"/>
      <c r="N803" s="1161"/>
      <c r="O803" s="1161"/>
      <c r="P803" s="1161"/>
      <c r="Q803" s="1161"/>
      <c r="R803" s="1161"/>
      <c r="S803" s="1161"/>
      <c r="T803" s="1161"/>
      <c r="U803" s="1161"/>
      <c r="V803" s="1161"/>
      <c r="W803" s="1161"/>
      <c r="X803" s="1161"/>
      <c r="Y803" s="1161"/>
      <c r="Z803" s="1161"/>
      <c r="AA803" s="1161"/>
    </row>
    <row r="804">
      <c r="A804" s="1161"/>
      <c r="B804" s="1161"/>
      <c r="C804" s="1161"/>
      <c r="D804" s="1161"/>
      <c r="E804" s="1161"/>
      <c r="F804" s="1161"/>
      <c r="G804" s="1161"/>
      <c r="H804" s="1161"/>
      <c r="I804" s="1161"/>
      <c r="J804" s="1161"/>
      <c r="K804" s="1161"/>
      <c r="L804" s="1161"/>
      <c r="M804" s="1161"/>
      <c r="N804" s="1161"/>
      <c r="O804" s="1161"/>
      <c r="P804" s="1161"/>
      <c r="Q804" s="1161"/>
      <c r="R804" s="1161"/>
      <c r="S804" s="1161"/>
      <c r="T804" s="1161"/>
      <c r="U804" s="1161"/>
      <c r="V804" s="1161"/>
      <c r="W804" s="1161"/>
      <c r="X804" s="1161"/>
      <c r="Y804" s="1161"/>
      <c r="Z804" s="1161"/>
      <c r="AA804" s="1161"/>
    </row>
    <row r="805">
      <c r="A805" s="1161"/>
      <c r="B805" s="1161"/>
      <c r="C805" s="1161"/>
      <c r="D805" s="1161"/>
      <c r="E805" s="1161"/>
      <c r="F805" s="1161"/>
      <c r="G805" s="1161"/>
      <c r="H805" s="1161"/>
      <c r="I805" s="1161"/>
      <c r="J805" s="1161"/>
      <c r="K805" s="1161"/>
      <c r="L805" s="1161"/>
      <c r="M805" s="1161"/>
      <c r="N805" s="1161"/>
      <c r="O805" s="1161"/>
      <c r="P805" s="1161"/>
      <c r="Q805" s="1161"/>
      <c r="R805" s="1161"/>
      <c r="S805" s="1161"/>
      <c r="T805" s="1161"/>
      <c r="U805" s="1161"/>
      <c r="V805" s="1161"/>
      <c r="W805" s="1161"/>
      <c r="X805" s="1161"/>
      <c r="Y805" s="1161"/>
      <c r="Z805" s="1161"/>
      <c r="AA805" s="1161"/>
    </row>
    <row r="806">
      <c r="A806" s="1161"/>
      <c r="B806" s="1161"/>
      <c r="C806" s="1161"/>
      <c r="D806" s="1161"/>
      <c r="E806" s="1161"/>
      <c r="F806" s="1161"/>
      <c r="G806" s="1161"/>
      <c r="H806" s="1161"/>
      <c r="I806" s="1161"/>
      <c r="J806" s="1161"/>
      <c r="K806" s="1161"/>
      <c r="L806" s="1161"/>
      <c r="M806" s="1161"/>
      <c r="N806" s="1161"/>
      <c r="O806" s="1161"/>
      <c r="P806" s="1161"/>
      <c r="Q806" s="1161"/>
      <c r="R806" s="1161"/>
      <c r="S806" s="1161"/>
      <c r="T806" s="1161"/>
      <c r="U806" s="1161"/>
      <c r="V806" s="1161"/>
      <c r="W806" s="1161"/>
      <c r="X806" s="1161"/>
      <c r="Y806" s="1161"/>
      <c r="Z806" s="1161"/>
      <c r="AA806" s="1161"/>
    </row>
    <row r="807">
      <c r="A807" s="1161"/>
      <c r="B807" s="1161"/>
      <c r="C807" s="1161"/>
      <c r="D807" s="1161"/>
      <c r="E807" s="1161"/>
      <c r="F807" s="1161"/>
      <c r="G807" s="1161"/>
      <c r="H807" s="1161"/>
      <c r="I807" s="1161"/>
      <c r="J807" s="1161"/>
      <c r="K807" s="1161"/>
      <c r="L807" s="1161"/>
      <c r="M807" s="1161"/>
      <c r="N807" s="1161"/>
      <c r="O807" s="1161"/>
      <c r="P807" s="1161"/>
      <c r="Q807" s="1161"/>
      <c r="R807" s="1161"/>
      <c r="S807" s="1161"/>
      <c r="T807" s="1161"/>
      <c r="U807" s="1161"/>
      <c r="V807" s="1161"/>
      <c r="W807" s="1161"/>
      <c r="X807" s="1161"/>
      <c r="Y807" s="1161"/>
      <c r="Z807" s="1161"/>
      <c r="AA807" s="1161"/>
    </row>
    <row r="808">
      <c r="A808" s="1161"/>
      <c r="B808" s="1161"/>
      <c r="C808" s="1161"/>
      <c r="D808" s="1161"/>
      <c r="E808" s="1161"/>
      <c r="F808" s="1161"/>
      <c r="G808" s="1161"/>
      <c r="H808" s="1161"/>
      <c r="I808" s="1161"/>
      <c r="J808" s="1161"/>
      <c r="K808" s="1161"/>
      <c r="L808" s="1161"/>
      <c r="M808" s="1161"/>
      <c r="N808" s="1161"/>
      <c r="O808" s="1161"/>
      <c r="P808" s="1161"/>
      <c r="Q808" s="1161"/>
      <c r="R808" s="1161"/>
      <c r="S808" s="1161"/>
      <c r="T808" s="1161"/>
      <c r="U808" s="1161"/>
      <c r="V808" s="1161"/>
      <c r="W808" s="1161"/>
      <c r="X808" s="1161"/>
      <c r="Y808" s="1161"/>
      <c r="Z808" s="1161"/>
      <c r="AA808" s="1161"/>
    </row>
    <row r="809">
      <c r="A809" s="1161"/>
      <c r="B809" s="1161"/>
      <c r="C809" s="1161"/>
      <c r="D809" s="1161"/>
      <c r="E809" s="1161"/>
      <c r="F809" s="1161"/>
      <c r="G809" s="1161"/>
      <c r="H809" s="1161"/>
      <c r="I809" s="1161"/>
      <c r="J809" s="1161"/>
      <c r="K809" s="1161"/>
      <c r="L809" s="1161"/>
      <c r="M809" s="1161"/>
      <c r="N809" s="1161"/>
      <c r="O809" s="1161"/>
      <c r="P809" s="1161"/>
      <c r="Q809" s="1161"/>
      <c r="R809" s="1161"/>
      <c r="S809" s="1161"/>
      <c r="T809" s="1161"/>
      <c r="U809" s="1161"/>
      <c r="V809" s="1161"/>
      <c r="W809" s="1161"/>
      <c r="X809" s="1161"/>
      <c r="Y809" s="1161"/>
      <c r="Z809" s="1161"/>
      <c r="AA809" s="1161"/>
    </row>
    <row r="810">
      <c r="A810" s="1161"/>
      <c r="B810" s="1161"/>
      <c r="C810" s="1161"/>
      <c r="D810" s="1161"/>
      <c r="E810" s="1161"/>
      <c r="F810" s="1161"/>
      <c r="G810" s="1161"/>
      <c r="H810" s="1161"/>
      <c r="I810" s="1161"/>
      <c r="J810" s="1161"/>
      <c r="K810" s="1161"/>
      <c r="L810" s="1161"/>
      <c r="M810" s="1161"/>
      <c r="N810" s="1161"/>
      <c r="O810" s="1161"/>
      <c r="P810" s="1161"/>
      <c r="Q810" s="1161"/>
      <c r="R810" s="1161"/>
      <c r="S810" s="1161"/>
      <c r="T810" s="1161"/>
      <c r="U810" s="1161"/>
      <c r="V810" s="1161"/>
      <c r="W810" s="1161"/>
      <c r="X810" s="1161"/>
      <c r="Y810" s="1161"/>
      <c r="Z810" s="1161"/>
      <c r="AA810" s="1161"/>
    </row>
    <row r="811">
      <c r="A811" s="1161"/>
      <c r="B811" s="1161"/>
      <c r="C811" s="1161"/>
      <c r="D811" s="1161"/>
      <c r="E811" s="1161"/>
      <c r="F811" s="1161"/>
      <c r="G811" s="1161"/>
      <c r="H811" s="1161"/>
      <c r="I811" s="1161"/>
      <c r="J811" s="1161"/>
      <c r="K811" s="1161"/>
      <c r="L811" s="1161"/>
      <c r="M811" s="1161"/>
      <c r="N811" s="1161"/>
      <c r="O811" s="1161"/>
      <c r="P811" s="1161"/>
      <c r="Q811" s="1161"/>
      <c r="R811" s="1161"/>
      <c r="S811" s="1161"/>
      <c r="T811" s="1161"/>
      <c r="U811" s="1161"/>
      <c r="V811" s="1161"/>
      <c r="W811" s="1161"/>
      <c r="X811" s="1161"/>
      <c r="Y811" s="1161"/>
      <c r="Z811" s="1161"/>
      <c r="AA811" s="1161"/>
    </row>
    <row r="812">
      <c r="A812" s="1161"/>
      <c r="B812" s="1161"/>
      <c r="C812" s="1161"/>
      <c r="D812" s="1161"/>
      <c r="E812" s="1161"/>
      <c r="F812" s="1161"/>
      <c r="G812" s="1161"/>
      <c r="H812" s="1161"/>
      <c r="I812" s="1161"/>
      <c r="J812" s="1161"/>
      <c r="K812" s="1161"/>
      <c r="L812" s="1161"/>
      <c r="M812" s="1161"/>
      <c r="N812" s="1161"/>
      <c r="O812" s="1161"/>
      <c r="P812" s="1161"/>
      <c r="Q812" s="1161"/>
      <c r="R812" s="1161"/>
      <c r="S812" s="1161"/>
      <c r="T812" s="1161"/>
      <c r="U812" s="1161"/>
      <c r="V812" s="1161"/>
      <c r="W812" s="1161"/>
      <c r="X812" s="1161"/>
      <c r="Y812" s="1161"/>
      <c r="Z812" s="1161"/>
      <c r="AA812" s="1161"/>
    </row>
    <row r="813">
      <c r="A813" s="1161"/>
      <c r="B813" s="1161"/>
      <c r="C813" s="1161"/>
      <c r="D813" s="1161"/>
      <c r="E813" s="1161"/>
      <c r="F813" s="1161"/>
      <c r="G813" s="1161"/>
      <c r="H813" s="1161"/>
      <c r="I813" s="1161"/>
      <c r="J813" s="1161"/>
      <c r="K813" s="1161"/>
      <c r="L813" s="1161"/>
      <c r="M813" s="1161"/>
      <c r="N813" s="1161"/>
      <c r="O813" s="1161"/>
      <c r="P813" s="1161"/>
      <c r="Q813" s="1161"/>
      <c r="R813" s="1161"/>
      <c r="S813" s="1161"/>
      <c r="T813" s="1161"/>
      <c r="U813" s="1161"/>
      <c r="V813" s="1161"/>
      <c r="W813" s="1161"/>
      <c r="X813" s="1161"/>
      <c r="Y813" s="1161"/>
      <c r="Z813" s="1161"/>
      <c r="AA813" s="1161"/>
    </row>
    <row r="814">
      <c r="A814" s="1161"/>
      <c r="B814" s="1161"/>
      <c r="C814" s="1161"/>
      <c r="D814" s="1161"/>
      <c r="E814" s="1161"/>
      <c r="F814" s="1161"/>
      <c r="G814" s="1161"/>
      <c r="H814" s="1161"/>
      <c r="I814" s="1161"/>
      <c r="J814" s="1161"/>
      <c r="K814" s="1161"/>
      <c r="L814" s="1161"/>
      <c r="M814" s="1161"/>
      <c r="N814" s="1161"/>
      <c r="O814" s="1161"/>
      <c r="P814" s="1161"/>
      <c r="Q814" s="1161"/>
      <c r="R814" s="1161"/>
      <c r="S814" s="1161"/>
      <c r="T814" s="1161"/>
      <c r="U814" s="1161"/>
      <c r="V814" s="1161"/>
      <c r="W814" s="1161"/>
      <c r="X814" s="1161"/>
      <c r="Y814" s="1161"/>
      <c r="Z814" s="1161"/>
      <c r="AA814" s="1161"/>
    </row>
    <row r="815">
      <c r="A815" s="1161"/>
      <c r="B815" s="1161"/>
      <c r="C815" s="1161"/>
      <c r="D815" s="1161"/>
      <c r="E815" s="1161"/>
      <c r="F815" s="1161"/>
      <c r="G815" s="1161"/>
      <c r="H815" s="1161"/>
      <c r="I815" s="1161"/>
      <c r="J815" s="1161"/>
      <c r="K815" s="1161"/>
      <c r="L815" s="1161"/>
      <c r="M815" s="1161"/>
      <c r="N815" s="1161"/>
      <c r="O815" s="1161"/>
      <c r="P815" s="1161"/>
      <c r="Q815" s="1161"/>
      <c r="R815" s="1161"/>
      <c r="S815" s="1161"/>
      <c r="T815" s="1161"/>
      <c r="U815" s="1161"/>
      <c r="V815" s="1161"/>
      <c r="W815" s="1161"/>
      <c r="X815" s="1161"/>
      <c r="Y815" s="1161"/>
      <c r="Z815" s="1161"/>
      <c r="AA815" s="1161"/>
    </row>
    <row r="816">
      <c r="A816" s="1161"/>
      <c r="B816" s="1161"/>
      <c r="C816" s="1161"/>
      <c r="D816" s="1161"/>
      <c r="E816" s="1161"/>
      <c r="F816" s="1161"/>
      <c r="G816" s="1161"/>
      <c r="H816" s="1161"/>
      <c r="I816" s="1161"/>
      <c r="J816" s="1161"/>
      <c r="K816" s="1161"/>
      <c r="L816" s="1161"/>
      <c r="M816" s="1161"/>
      <c r="N816" s="1161"/>
      <c r="O816" s="1161"/>
      <c r="P816" s="1161"/>
      <c r="Q816" s="1161"/>
      <c r="R816" s="1161"/>
      <c r="S816" s="1161"/>
      <c r="T816" s="1161"/>
      <c r="U816" s="1161"/>
      <c r="V816" s="1161"/>
      <c r="W816" s="1161"/>
      <c r="X816" s="1161"/>
      <c r="Y816" s="1161"/>
      <c r="Z816" s="1161"/>
      <c r="AA816" s="1161"/>
    </row>
    <row r="817">
      <c r="A817" s="1161"/>
      <c r="B817" s="1161"/>
      <c r="C817" s="1161"/>
      <c r="D817" s="1161"/>
      <c r="E817" s="1161"/>
      <c r="F817" s="1161"/>
      <c r="G817" s="1161"/>
      <c r="H817" s="1161"/>
      <c r="I817" s="1161"/>
      <c r="J817" s="1161"/>
      <c r="K817" s="1161"/>
      <c r="L817" s="1161"/>
      <c r="M817" s="1161"/>
      <c r="N817" s="1161"/>
      <c r="O817" s="1161"/>
      <c r="P817" s="1161"/>
      <c r="Q817" s="1161"/>
      <c r="R817" s="1161"/>
      <c r="S817" s="1161"/>
      <c r="T817" s="1161"/>
      <c r="U817" s="1161"/>
      <c r="V817" s="1161"/>
      <c r="W817" s="1161"/>
      <c r="X817" s="1161"/>
      <c r="Y817" s="1161"/>
      <c r="Z817" s="1161"/>
      <c r="AA817" s="1161"/>
    </row>
    <row r="818">
      <c r="A818" s="1161"/>
      <c r="B818" s="1161"/>
      <c r="C818" s="1161"/>
      <c r="D818" s="1161"/>
      <c r="E818" s="1161"/>
      <c r="F818" s="1161"/>
      <c r="G818" s="1161"/>
      <c r="H818" s="1161"/>
      <c r="I818" s="1161"/>
      <c r="J818" s="1161"/>
      <c r="K818" s="1161"/>
      <c r="L818" s="1161"/>
      <c r="M818" s="1161"/>
      <c r="N818" s="1161"/>
      <c r="O818" s="1161"/>
      <c r="P818" s="1161"/>
      <c r="Q818" s="1161"/>
      <c r="R818" s="1161"/>
      <c r="S818" s="1161"/>
      <c r="T818" s="1161"/>
      <c r="U818" s="1161"/>
      <c r="V818" s="1161"/>
      <c r="W818" s="1161"/>
      <c r="X818" s="1161"/>
      <c r="Y818" s="1161"/>
      <c r="Z818" s="1161"/>
      <c r="AA818" s="1161"/>
    </row>
    <row r="819">
      <c r="A819" s="1161"/>
      <c r="B819" s="1161"/>
      <c r="C819" s="1161"/>
      <c r="D819" s="1161"/>
      <c r="E819" s="1161"/>
      <c r="F819" s="1161"/>
      <c r="G819" s="1161"/>
      <c r="H819" s="1161"/>
      <c r="I819" s="1161"/>
      <c r="J819" s="1161"/>
      <c r="K819" s="1161"/>
      <c r="L819" s="1161"/>
      <c r="M819" s="1161"/>
      <c r="N819" s="1161"/>
      <c r="O819" s="1161"/>
      <c r="P819" s="1161"/>
      <c r="Q819" s="1161"/>
      <c r="R819" s="1161"/>
      <c r="S819" s="1161"/>
      <c r="T819" s="1161"/>
      <c r="U819" s="1161"/>
      <c r="V819" s="1161"/>
      <c r="W819" s="1161"/>
      <c r="X819" s="1161"/>
      <c r="Y819" s="1161"/>
      <c r="Z819" s="1161"/>
      <c r="AA819" s="1161"/>
    </row>
    <row r="820">
      <c r="A820" s="1161"/>
      <c r="B820" s="1161"/>
      <c r="C820" s="1161"/>
      <c r="D820" s="1161"/>
      <c r="E820" s="1161"/>
      <c r="F820" s="1161"/>
      <c r="G820" s="1161"/>
      <c r="H820" s="1161"/>
      <c r="I820" s="1161"/>
      <c r="J820" s="1161"/>
      <c r="K820" s="1161"/>
      <c r="L820" s="1161"/>
      <c r="M820" s="1161"/>
      <c r="N820" s="1161"/>
      <c r="O820" s="1161"/>
      <c r="P820" s="1161"/>
      <c r="Q820" s="1161"/>
      <c r="R820" s="1161"/>
      <c r="S820" s="1161"/>
      <c r="T820" s="1161"/>
      <c r="U820" s="1161"/>
      <c r="V820" s="1161"/>
      <c r="W820" s="1161"/>
      <c r="X820" s="1161"/>
      <c r="Y820" s="1161"/>
      <c r="Z820" s="1161"/>
      <c r="AA820" s="1161"/>
    </row>
    <row r="821">
      <c r="A821" s="1161"/>
      <c r="B821" s="1161"/>
      <c r="C821" s="1161"/>
      <c r="D821" s="1161"/>
      <c r="E821" s="1161"/>
      <c r="F821" s="1161"/>
      <c r="G821" s="1161"/>
      <c r="H821" s="1161"/>
      <c r="I821" s="1161"/>
      <c r="J821" s="1161"/>
      <c r="K821" s="1161"/>
      <c r="L821" s="1161"/>
      <c r="M821" s="1161"/>
      <c r="N821" s="1161"/>
      <c r="O821" s="1161"/>
      <c r="P821" s="1161"/>
      <c r="Q821" s="1161"/>
      <c r="R821" s="1161"/>
      <c r="S821" s="1161"/>
      <c r="T821" s="1161"/>
      <c r="U821" s="1161"/>
      <c r="V821" s="1161"/>
      <c r="W821" s="1161"/>
      <c r="X821" s="1161"/>
      <c r="Y821" s="1161"/>
      <c r="Z821" s="1161"/>
      <c r="AA821" s="1161"/>
    </row>
    <row r="822">
      <c r="A822" s="1161"/>
      <c r="B822" s="1161"/>
      <c r="C822" s="1161"/>
      <c r="D822" s="1161"/>
      <c r="E822" s="1161"/>
      <c r="F822" s="1161"/>
      <c r="G822" s="1161"/>
      <c r="H822" s="1161"/>
      <c r="I822" s="1161"/>
      <c r="J822" s="1161"/>
      <c r="K822" s="1161"/>
      <c r="L822" s="1161"/>
      <c r="M822" s="1161"/>
      <c r="N822" s="1161"/>
      <c r="O822" s="1161"/>
      <c r="P822" s="1161"/>
      <c r="Q822" s="1161"/>
      <c r="R822" s="1161"/>
      <c r="S822" s="1161"/>
      <c r="T822" s="1161"/>
      <c r="U822" s="1161"/>
      <c r="V822" s="1161"/>
      <c r="W822" s="1161"/>
      <c r="X822" s="1161"/>
      <c r="Y822" s="1161"/>
      <c r="Z822" s="1161"/>
      <c r="AA822" s="1161"/>
    </row>
    <row r="823">
      <c r="A823" s="1161"/>
      <c r="B823" s="1161"/>
      <c r="C823" s="1161"/>
      <c r="D823" s="1161"/>
      <c r="E823" s="1161"/>
      <c r="F823" s="1161"/>
      <c r="G823" s="1161"/>
      <c r="H823" s="1161"/>
      <c r="I823" s="1161"/>
      <c r="J823" s="1161"/>
      <c r="K823" s="1161"/>
      <c r="L823" s="1161"/>
      <c r="M823" s="1161"/>
      <c r="N823" s="1161"/>
      <c r="O823" s="1161"/>
      <c r="P823" s="1161"/>
      <c r="Q823" s="1161"/>
      <c r="R823" s="1161"/>
      <c r="S823" s="1161"/>
      <c r="T823" s="1161"/>
      <c r="U823" s="1161"/>
      <c r="V823" s="1161"/>
      <c r="W823" s="1161"/>
      <c r="X823" s="1161"/>
      <c r="Y823" s="1161"/>
      <c r="Z823" s="1161"/>
      <c r="AA823" s="1161"/>
    </row>
    <row r="824">
      <c r="A824" s="1161"/>
      <c r="B824" s="1161"/>
      <c r="C824" s="1161"/>
      <c r="D824" s="1161"/>
      <c r="E824" s="1161"/>
      <c r="F824" s="1161"/>
      <c r="G824" s="1161"/>
      <c r="H824" s="1161"/>
      <c r="I824" s="1161"/>
      <c r="J824" s="1161"/>
      <c r="K824" s="1161"/>
      <c r="L824" s="1161"/>
      <c r="M824" s="1161"/>
      <c r="N824" s="1161"/>
      <c r="O824" s="1161"/>
      <c r="P824" s="1161"/>
      <c r="Q824" s="1161"/>
      <c r="R824" s="1161"/>
      <c r="S824" s="1161"/>
      <c r="T824" s="1161"/>
      <c r="U824" s="1161"/>
      <c r="V824" s="1161"/>
      <c r="W824" s="1161"/>
      <c r="X824" s="1161"/>
      <c r="Y824" s="1161"/>
      <c r="Z824" s="1161"/>
      <c r="AA824" s="1161"/>
    </row>
    <row r="825">
      <c r="A825" s="1161"/>
      <c r="B825" s="1161"/>
      <c r="C825" s="1161"/>
      <c r="D825" s="1161"/>
      <c r="E825" s="1161"/>
      <c r="F825" s="1161"/>
      <c r="G825" s="1161"/>
      <c r="H825" s="1161"/>
      <c r="I825" s="1161"/>
      <c r="J825" s="1161"/>
      <c r="K825" s="1161"/>
      <c r="L825" s="1161"/>
      <c r="M825" s="1161"/>
      <c r="N825" s="1161"/>
      <c r="O825" s="1161"/>
      <c r="P825" s="1161"/>
      <c r="Q825" s="1161"/>
      <c r="R825" s="1161"/>
      <c r="S825" s="1161"/>
      <c r="T825" s="1161"/>
      <c r="U825" s="1161"/>
      <c r="V825" s="1161"/>
      <c r="W825" s="1161"/>
      <c r="X825" s="1161"/>
      <c r="Y825" s="1161"/>
      <c r="Z825" s="1161"/>
      <c r="AA825" s="1161"/>
    </row>
    <row r="826">
      <c r="A826" s="1161"/>
      <c r="B826" s="1161"/>
      <c r="C826" s="1161"/>
      <c r="D826" s="1161"/>
      <c r="E826" s="1161"/>
      <c r="F826" s="1161"/>
      <c r="G826" s="1161"/>
      <c r="H826" s="1161"/>
      <c r="I826" s="1161"/>
      <c r="J826" s="1161"/>
      <c r="K826" s="1161"/>
      <c r="L826" s="1161"/>
      <c r="M826" s="1161"/>
      <c r="N826" s="1161"/>
      <c r="O826" s="1161"/>
      <c r="P826" s="1161"/>
      <c r="Q826" s="1161"/>
      <c r="R826" s="1161"/>
      <c r="S826" s="1161"/>
      <c r="T826" s="1161"/>
      <c r="U826" s="1161"/>
      <c r="V826" s="1161"/>
      <c r="W826" s="1161"/>
      <c r="X826" s="1161"/>
      <c r="Y826" s="1161"/>
      <c r="Z826" s="1161"/>
      <c r="AA826" s="1161"/>
    </row>
    <row r="827">
      <c r="A827" s="1161"/>
      <c r="B827" s="1161"/>
      <c r="C827" s="1161"/>
      <c r="D827" s="1161"/>
      <c r="E827" s="1161"/>
      <c r="F827" s="1161"/>
      <c r="G827" s="1161"/>
      <c r="H827" s="1161"/>
      <c r="I827" s="1161"/>
      <c r="J827" s="1161"/>
      <c r="K827" s="1161"/>
      <c r="L827" s="1161"/>
      <c r="M827" s="1161"/>
      <c r="N827" s="1161"/>
      <c r="O827" s="1161"/>
      <c r="P827" s="1161"/>
      <c r="Q827" s="1161"/>
      <c r="R827" s="1161"/>
      <c r="S827" s="1161"/>
      <c r="T827" s="1161"/>
      <c r="U827" s="1161"/>
      <c r="V827" s="1161"/>
      <c r="W827" s="1161"/>
      <c r="X827" s="1161"/>
      <c r="Y827" s="1161"/>
      <c r="Z827" s="1161"/>
      <c r="AA827" s="1161"/>
    </row>
    <row r="828">
      <c r="A828" s="1161"/>
      <c r="B828" s="1161"/>
      <c r="C828" s="1161"/>
      <c r="D828" s="1161"/>
      <c r="E828" s="1161"/>
      <c r="F828" s="1161"/>
      <c r="G828" s="1161"/>
      <c r="H828" s="1161"/>
      <c r="I828" s="1161"/>
      <c r="J828" s="1161"/>
      <c r="K828" s="1161"/>
      <c r="L828" s="1161"/>
      <c r="M828" s="1161"/>
      <c r="N828" s="1161"/>
      <c r="O828" s="1161"/>
      <c r="P828" s="1161"/>
      <c r="Q828" s="1161"/>
      <c r="R828" s="1161"/>
      <c r="S828" s="1161"/>
      <c r="T828" s="1161"/>
      <c r="U828" s="1161"/>
      <c r="V828" s="1161"/>
      <c r="W828" s="1161"/>
      <c r="X828" s="1161"/>
      <c r="Y828" s="1161"/>
      <c r="Z828" s="1161"/>
      <c r="AA828" s="1161"/>
    </row>
    <row r="829">
      <c r="A829" s="1161"/>
      <c r="B829" s="1161"/>
      <c r="C829" s="1161"/>
      <c r="D829" s="1161"/>
      <c r="E829" s="1161"/>
      <c r="F829" s="1161"/>
      <c r="G829" s="1161"/>
      <c r="H829" s="1161"/>
      <c r="I829" s="1161"/>
      <c r="J829" s="1161"/>
      <c r="K829" s="1161"/>
      <c r="L829" s="1161"/>
      <c r="M829" s="1161"/>
      <c r="N829" s="1161"/>
      <c r="O829" s="1161"/>
      <c r="P829" s="1161"/>
      <c r="Q829" s="1161"/>
      <c r="R829" s="1161"/>
      <c r="S829" s="1161"/>
      <c r="T829" s="1161"/>
      <c r="U829" s="1161"/>
      <c r="V829" s="1161"/>
      <c r="W829" s="1161"/>
      <c r="X829" s="1161"/>
      <c r="Y829" s="1161"/>
      <c r="Z829" s="1161"/>
      <c r="AA829" s="1161"/>
    </row>
    <row r="830">
      <c r="A830" s="1161"/>
      <c r="B830" s="1161"/>
      <c r="C830" s="1161"/>
      <c r="D830" s="1161"/>
      <c r="E830" s="1161"/>
      <c r="F830" s="1161"/>
      <c r="G830" s="1161"/>
      <c r="H830" s="1161"/>
      <c r="I830" s="1161"/>
      <c r="J830" s="1161"/>
      <c r="K830" s="1161"/>
      <c r="L830" s="1161"/>
      <c r="M830" s="1161"/>
      <c r="N830" s="1161"/>
      <c r="O830" s="1161"/>
      <c r="P830" s="1161"/>
      <c r="Q830" s="1161"/>
      <c r="R830" s="1161"/>
      <c r="S830" s="1161"/>
      <c r="T830" s="1161"/>
      <c r="U830" s="1161"/>
      <c r="V830" s="1161"/>
      <c r="W830" s="1161"/>
      <c r="X830" s="1161"/>
      <c r="Y830" s="1161"/>
      <c r="Z830" s="1161"/>
      <c r="AA830" s="1161"/>
    </row>
    <row r="831">
      <c r="A831" s="1161"/>
      <c r="B831" s="1161"/>
      <c r="C831" s="1161"/>
      <c r="D831" s="1161"/>
      <c r="E831" s="1161"/>
      <c r="F831" s="1161"/>
      <c r="G831" s="1161"/>
      <c r="H831" s="1161"/>
      <c r="I831" s="1161"/>
      <c r="J831" s="1161"/>
      <c r="K831" s="1161"/>
      <c r="L831" s="1161"/>
      <c r="M831" s="1161"/>
      <c r="N831" s="1161"/>
      <c r="O831" s="1161"/>
      <c r="P831" s="1161"/>
      <c r="Q831" s="1161"/>
      <c r="R831" s="1161"/>
      <c r="S831" s="1161"/>
      <c r="T831" s="1161"/>
      <c r="U831" s="1161"/>
      <c r="V831" s="1161"/>
      <c r="W831" s="1161"/>
      <c r="X831" s="1161"/>
      <c r="Y831" s="1161"/>
      <c r="Z831" s="1161"/>
      <c r="AA831" s="1161"/>
    </row>
    <row r="832">
      <c r="A832" s="1161"/>
      <c r="B832" s="1161"/>
      <c r="C832" s="1161"/>
      <c r="D832" s="1161"/>
      <c r="E832" s="1161"/>
      <c r="F832" s="1161"/>
      <c r="G832" s="1161"/>
      <c r="H832" s="1161"/>
      <c r="I832" s="1161"/>
      <c r="J832" s="1161"/>
      <c r="K832" s="1161"/>
      <c r="L832" s="1161"/>
      <c r="M832" s="1161"/>
      <c r="N832" s="1161"/>
      <c r="O832" s="1161"/>
      <c r="P832" s="1161"/>
      <c r="Q832" s="1161"/>
      <c r="R832" s="1161"/>
      <c r="S832" s="1161"/>
      <c r="T832" s="1161"/>
      <c r="U832" s="1161"/>
      <c r="V832" s="1161"/>
      <c r="W832" s="1161"/>
      <c r="X832" s="1161"/>
      <c r="Y832" s="1161"/>
      <c r="Z832" s="1161"/>
      <c r="AA832" s="1161"/>
    </row>
    <row r="833">
      <c r="A833" s="1161"/>
      <c r="B833" s="1161"/>
      <c r="C833" s="1161"/>
      <c r="D833" s="1161"/>
      <c r="E833" s="1161"/>
      <c r="F833" s="1161"/>
      <c r="G833" s="1161"/>
      <c r="H833" s="1161"/>
      <c r="I833" s="1161"/>
      <c r="J833" s="1161"/>
      <c r="K833" s="1161"/>
      <c r="L833" s="1161"/>
      <c r="M833" s="1161"/>
      <c r="N833" s="1161"/>
      <c r="O833" s="1161"/>
      <c r="P833" s="1161"/>
      <c r="Q833" s="1161"/>
      <c r="R833" s="1161"/>
      <c r="S833" s="1161"/>
      <c r="T833" s="1161"/>
      <c r="U833" s="1161"/>
      <c r="V833" s="1161"/>
      <c r="W833" s="1161"/>
      <c r="X833" s="1161"/>
      <c r="Y833" s="1161"/>
      <c r="Z833" s="1161"/>
      <c r="AA833" s="1161"/>
    </row>
    <row r="834">
      <c r="A834" s="1161"/>
      <c r="B834" s="1161"/>
      <c r="C834" s="1161"/>
      <c r="D834" s="1161"/>
      <c r="E834" s="1161"/>
      <c r="F834" s="1161"/>
      <c r="G834" s="1161"/>
      <c r="H834" s="1161"/>
      <c r="I834" s="1161"/>
      <c r="J834" s="1161"/>
      <c r="K834" s="1161"/>
      <c r="L834" s="1161"/>
      <c r="M834" s="1161"/>
      <c r="N834" s="1161"/>
      <c r="O834" s="1161"/>
      <c r="P834" s="1161"/>
      <c r="Q834" s="1161"/>
      <c r="R834" s="1161"/>
      <c r="S834" s="1161"/>
      <c r="T834" s="1161"/>
      <c r="U834" s="1161"/>
      <c r="V834" s="1161"/>
      <c r="W834" s="1161"/>
      <c r="X834" s="1161"/>
      <c r="Y834" s="1161"/>
      <c r="Z834" s="1161"/>
      <c r="AA834" s="1161"/>
    </row>
    <row r="835">
      <c r="A835" s="1161"/>
      <c r="B835" s="1161"/>
      <c r="C835" s="1161"/>
      <c r="D835" s="1161"/>
      <c r="E835" s="1161"/>
      <c r="F835" s="1161"/>
      <c r="G835" s="1161"/>
      <c r="H835" s="1161"/>
      <c r="I835" s="1161"/>
      <c r="J835" s="1161"/>
      <c r="K835" s="1161"/>
      <c r="L835" s="1161"/>
      <c r="M835" s="1161"/>
      <c r="N835" s="1161"/>
      <c r="O835" s="1161"/>
      <c r="P835" s="1161"/>
      <c r="Q835" s="1161"/>
      <c r="R835" s="1161"/>
      <c r="S835" s="1161"/>
      <c r="T835" s="1161"/>
      <c r="U835" s="1161"/>
      <c r="V835" s="1161"/>
      <c r="W835" s="1161"/>
      <c r="X835" s="1161"/>
      <c r="Y835" s="1161"/>
      <c r="Z835" s="1161"/>
      <c r="AA835" s="1161"/>
    </row>
    <row r="836">
      <c r="A836" s="1161"/>
      <c r="B836" s="1161"/>
      <c r="C836" s="1161"/>
      <c r="D836" s="1161"/>
      <c r="E836" s="1161"/>
      <c r="F836" s="1161"/>
      <c r="G836" s="1161"/>
      <c r="H836" s="1161"/>
      <c r="I836" s="1161"/>
      <c r="J836" s="1161"/>
      <c r="K836" s="1161"/>
      <c r="L836" s="1161"/>
      <c r="M836" s="1161"/>
      <c r="N836" s="1161"/>
      <c r="O836" s="1161"/>
      <c r="P836" s="1161"/>
      <c r="Q836" s="1161"/>
      <c r="R836" s="1161"/>
      <c r="S836" s="1161"/>
      <c r="T836" s="1161"/>
      <c r="U836" s="1161"/>
      <c r="V836" s="1161"/>
      <c r="W836" s="1161"/>
      <c r="X836" s="1161"/>
      <c r="Y836" s="1161"/>
      <c r="Z836" s="1161"/>
      <c r="AA836" s="1161"/>
    </row>
    <row r="837">
      <c r="A837" s="1161"/>
      <c r="B837" s="1161"/>
      <c r="C837" s="1161"/>
      <c r="D837" s="1161"/>
      <c r="E837" s="1161"/>
      <c r="F837" s="1161"/>
      <c r="G837" s="1161"/>
      <c r="H837" s="1161"/>
      <c r="I837" s="1161"/>
      <c r="J837" s="1161"/>
      <c r="K837" s="1161"/>
      <c r="L837" s="1161"/>
      <c r="M837" s="1161"/>
      <c r="N837" s="1161"/>
      <c r="O837" s="1161"/>
      <c r="P837" s="1161"/>
      <c r="Q837" s="1161"/>
      <c r="R837" s="1161"/>
      <c r="S837" s="1161"/>
      <c r="T837" s="1161"/>
      <c r="U837" s="1161"/>
      <c r="V837" s="1161"/>
      <c r="W837" s="1161"/>
      <c r="X837" s="1161"/>
      <c r="Y837" s="1161"/>
      <c r="Z837" s="1161"/>
      <c r="AA837" s="1161"/>
    </row>
    <row r="838">
      <c r="A838" s="1161"/>
      <c r="B838" s="1161"/>
      <c r="C838" s="1161"/>
      <c r="D838" s="1161"/>
      <c r="E838" s="1161"/>
      <c r="F838" s="1161"/>
      <c r="G838" s="1161"/>
      <c r="H838" s="1161"/>
      <c r="I838" s="1161"/>
      <c r="J838" s="1161"/>
      <c r="K838" s="1161"/>
      <c r="L838" s="1161"/>
      <c r="M838" s="1161"/>
      <c r="N838" s="1161"/>
      <c r="O838" s="1161"/>
      <c r="P838" s="1161"/>
      <c r="Q838" s="1161"/>
      <c r="R838" s="1161"/>
      <c r="S838" s="1161"/>
      <c r="T838" s="1161"/>
      <c r="U838" s="1161"/>
      <c r="V838" s="1161"/>
      <c r="W838" s="1161"/>
      <c r="X838" s="1161"/>
      <c r="Y838" s="1161"/>
      <c r="Z838" s="1161"/>
      <c r="AA838" s="1161"/>
    </row>
    <row r="839">
      <c r="A839" s="1161"/>
      <c r="B839" s="1161"/>
      <c r="C839" s="1161"/>
      <c r="D839" s="1161"/>
      <c r="E839" s="1161"/>
      <c r="F839" s="1161"/>
      <c r="G839" s="1161"/>
      <c r="H839" s="1161"/>
      <c r="I839" s="1161"/>
      <c r="J839" s="1161"/>
      <c r="K839" s="1161"/>
      <c r="L839" s="1161"/>
      <c r="M839" s="1161"/>
      <c r="N839" s="1161"/>
      <c r="O839" s="1161"/>
      <c r="P839" s="1161"/>
      <c r="Q839" s="1161"/>
      <c r="R839" s="1161"/>
      <c r="S839" s="1161"/>
      <c r="T839" s="1161"/>
      <c r="U839" s="1161"/>
      <c r="V839" s="1161"/>
      <c r="W839" s="1161"/>
      <c r="X839" s="1161"/>
      <c r="Y839" s="1161"/>
      <c r="Z839" s="1161"/>
      <c r="AA839" s="1161"/>
    </row>
    <row r="840">
      <c r="A840" s="1161"/>
      <c r="B840" s="1161"/>
      <c r="C840" s="1161"/>
      <c r="D840" s="1161"/>
      <c r="E840" s="1161"/>
      <c r="F840" s="1161"/>
      <c r="G840" s="1161"/>
      <c r="H840" s="1161"/>
      <c r="I840" s="1161"/>
      <c r="J840" s="1161"/>
      <c r="K840" s="1161"/>
      <c r="L840" s="1161"/>
      <c r="M840" s="1161"/>
      <c r="N840" s="1161"/>
      <c r="O840" s="1161"/>
      <c r="P840" s="1161"/>
      <c r="Q840" s="1161"/>
      <c r="R840" s="1161"/>
      <c r="S840" s="1161"/>
      <c r="T840" s="1161"/>
      <c r="U840" s="1161"/>
      <c r="V840" s="1161"/>
      <c r="W840" s="1161"/>
      <c r="X840" s="1161"/>
      <c r="Y840" s="1161"/>
      <c r="Z840" s="1161"/>
      <c r="AA840" s="1161"/>
    </row>
    <row r="841">
      <c r="A841" s="1161"/>
      <c r="B841" s="1161"/>
      <c r="C841" s="1161"/>
      <c r="D841" s="1161"/>
      <c r="E841" s="1161"/>
      <c r="F841" s="1161"/>
      <c r="G841" s="1161"/>
      <c r="H841" s="1161"/>
      <c r="I841" s="1161"/>
      <c r="J841" s="1161"/>
      <c r="K841" s="1161"/>
      <c r="L841" s="1161"/>
      <c r="M841" s="1161"/>
      <c r="N841" s="1161"/>
      <c r="O841" s="1161"/>
      <c r="P841" s="1161"/>
      <c r="Q841" s="1161"/>
      <c r="R841" s="1161"/>
      <c r="S841" s="1161"/>
      <c r="T841" s="1161"/>
      <c r="U841" s="1161"/>
      <c r="V841" s="1161"/>
      <c r="W841" s="1161"/>
      <c r="X841" s="1161"/>
      <c r="Y841" s="1161"/>
      <c r="Z841" s="1161"/>
      <c r="AA841" s="1161"/>
    </row>
    <row r="842">
      <c r="A842" s="1161"/>
      <c r="B842" s="1161"/>
      <c r="C842" s="1161"/>
      <c r="D842" s="1161"/>
      <c r="E842" s="1161"/>
      <c r="F842" s="1161"/>
      <c r="G842" s="1161"/>
      <c r="H842" s="1161"/>
      <c r="I842" s="1161"/>
      <c r="J842" s="1161"/>
      <c r="K842" s="1161"/>
      <c r="L842" s="1161"/>
      <c r="M842" s="1161"/>
      <c r="N842" s="1161"/>
      <c r="O842" s="1161"/>
      <c r="P842" s="1161"/>
      <c r="Q842" s="1161"/>
      <c r="R842" s="1161"/>
      <c r="S842" s="1161"/>
      <c r="T842" s="1161"/>
      <c r="U842" s="1161"/>
      <c r="V842" s="1161"/>
      <c r="W842" s="1161"/>
      <c r="X842" s="1161"/>
      <c r="Y842" s="1161"/>
      <c r="Z842" s="1161"/>
      <c r="AA842" s="1161"/>
    </row>
    <row r="843">
      <c r="A843" s="1161"/>
      <c r="B843" s="1161"/>
      <c r="C843" s="1161"/>
      <c r="D843" s="1161"/>
      <c r="E843" s="1161"/>
      <c r="F843" s="1161"/>
      <c r="G843" s="1161"/>
      <c r="H843" s="1161"/>
      <c r="I843" s="1161"/>
      <c r="J843" s="1161"/>
      <c r="K843" s="1161"/>
      <c r="L843" s="1161"/>
      <c r="M843" s="1161"/>
      <c r="N843" s="1161"/>
      <c r="O843" s="1161"/>
      <c r="P843" s="1161"/>
      <c r="Q843" s="1161"/>
      <c r="R843" s="1161"/>
      <c r="S843" s="1161"/>
      <c r="T843" s="1161"/>
      <c r="U843" s="1161"/>
      <c r="V843" s="1161"/>
      <c r="W843" s="1161"/>
      <c r="X843" s="1161"/>
      <c r="Y843" s="1161"/>
      <c r="Z843" s="1161"/>
      <c r="AA843" s="1161"/>
    </row>
    <row r="844">
      <c r="A844" s="1161"/>
      <c r="B844" s="1161"/>
      <c r="C844" s="1161"/>
      <c r="D844" s="1161"/>
      <c r="E844" s="1161"/>
      <c r="F844" s="1161"/>
      <c r="G844" s="1161"/>
      <c r="H844" s="1161"/>
      <c r="I844" s="1161"/>
      <c r="J844" s="1161"/>
      <c r="K844" s="1161"/>
      <c r="L844" s="1161"/>
      <c r="M844" s="1161"/>
      <c r="N844" s="1161"/>
      <c r="O844" s="1161"/>
      <c r="P844" s="1161"/>
      <c r="Q844" s="1161"/>
      <c r="R844" s="1161"/>
      <c r="S844" s="1161"/>
      <c r="T844" s="1161"/>
      <c r="U844" s="1161"/>
      <c r="V844" s="1161"/>
      <c r="W844" s="1161"/>
      <c r="X844" s="1161"/>
      <c r="Y844" s="1161"/>
      <c r="Z844" s="1161"/>
      <c r="AA844" s="1161"/>
    </row>
    <row r="845">
      <c r="A845" s="1161"/>
      <c r="B845" s="1161"/>
      <c r="C845" s="1161"/>
      <c r="D845" s="1161"/>
      <c r="E845" s="1161"/>
      <c r="F845" s="1161"/>
      <c r="G845" s="1161"/>
      <c r="H845" s="1161"/>
      <c r="I845" s="1161"/>
      <c r="J845" s="1161"/>
      <c r="K845" s="1161"/>
      <c r="L845" s="1161"/>
      <c r="M845" s="1161"/>
      <c r="N845" s="1161"/>
      <c r="O845" s="1161"/>
      <c r="P845" s="1161"/>
      <c r="Q845" s="1161"/>
      <c r="R845" s="1161"/>
      <c r="S845" s="1161"/>
      <c r="T845" s="1161"/>
      <c r="U845" s="1161"/>
      <c r="V845" s="1161"/>
      <c r="W845" s="1161"/>
      <c r="X845" s="1161"/>
      <c r="Y845" s="1161"/>
      <c r="Z845" s="1161"/>
      <c r="AA845" s="1161"/>
    </row>
    <row r="846">
      <c r="A846" s="1161"/>
      <c r="B846" s="1161"/>
      <c r="C846" s="1161"/>
      <c r="D846" s="1161"/>
      <c r="E846" s="1161"/>
      <c r="F846" s="1161"/>
      <c r="G846" s="1161"/>
      <c r="H846" s="1161"/>
      <c r="I846" s="1161"/>
      <c r="J846" s="1161"/>
      <c r="K846" s="1161"/>
      <c r="L846" s="1161"/>
      <c r="M846" s="1161"/>
      <c r="N846" s="1161"/>
      <c r="O846" s="1161"/>
      <c r="P846" s="1161"/>
      <c r="Q846" s="1161"/>
      <c r="R846" s="1161"/>
      <c r="S846" s="1161"/>
      <c r="T846" s="1161"/>
      <c r="U846" s="1161"/>
      <c r="V846" s="1161"/>
      <c r="W846" s="1161"/>
      <c r="X846" s="1161"/>
      <c r="Y846" s="1161"/>
      <c r="Z846" s="1161"/>
      <c r="AA846" s="1161"/>
    </row>
    <row r="847">
      <c r="A847" s="1161"/>
      <c r="B847" s="1161"/>
      <c r="C847" s="1161"/>
      <c r="D847" s="1161"/>
      <c r="E847" s="1161"/>
      <c r="F847" s="1161"/>
      <c r="G847" s="1161"/>
      <c r="H847" s="1161"/>
      <c r="I847" s="1161"/>
      <c r="J847" s="1161"/>
      <c r="K847" s="1161"/>
      <c r="L847" s="1161"/>
      <c r="M847" s="1161"/>
      <c r="N847" s="1161"/>
      <c r="O847" s="1161"/>
      <c r="P847" s="1161"/>
      <c r="Q847" s="1161"/>
      <c r="R847" s="1161"/>
      <c r="S847" s="1161"/>
      <c r="T847" s="1161"/>
      <c r="U847" s="1161"/>
      <c r="V847" s="1161"/>
      <c r="W847" s="1161"/>
      <c r="X847" s="1161"/>
      <c r="Y847" s="1161"/>
      <c r="Z847" s="1161"/>
      <c r="AA847" s="1161"/>
    </row>
    <row r="848">
      <c r="A848" s="1161"/>
      <c r="B848" s="1161"/>
      <c r="C848" s="1161"/>
      <c r="D848" s="1161"/>
      <c r="E848" s="1161"/>
      <c r="F848" s="1161"/>
      <c r="G848" s="1161"/>
      <c r="H848" s="1161"/>
      <c r="I848" s="1161"/>
      <c r="J848" s="1161"/>
      <c r="K848" s="1161"/>
      <c r="L848" s="1161"/>
      <c r="M848" s="1161"/>
      <c r="N848" s="1161"/>
      <c r="O848" s="1161"/>
      <c r="P848" s="1161"/>
      <c r="Q848" s="1161"/>
      <c r="R848" s="1161"/>
      <c r="S848" s="1161"/>
      <c r="T848" s="1161"/>
      <c r="U848" s="1161"/>
      <c r="V848" s="1161"/>
      <c r="W848" s="1161"/>
      <c r="X848" s="1161"/>
      <c r="Y848" s="1161"/>
      <c r="Z848" s="1161"/>
      <c r="AA848" s="1161"/>
    </row>
    <row r="849">
      <c r="A849" s="1161"/>
      <c r="B849" s="1161"/>
      <c r="C849" s="1161"/>
      <c r="D849" s="1161"/>
      <c r="E849" s="1161"/>
      <c r="F849" s="1161"/>
      <c r="G849" s="1161"/>
      <c r="H849" s="1161"/>
      <c r="I849" s="1161"/>
      <c r="J849" s="1161"/>
      <c r="K849" s="1161"/>
      <c r="L849" s="1161"/>
      <c r="M849" s="1161"/>
      <c r="N849" s="1161"/>
      <c r="O849" s="1161"/>
      <c r="P849" s="1161"/>
      <c r="Q849" s="1161"/>
      <c r="R849" s="1161"/>
      <c r="S849" s="1161"/>
      <c r="T849" s="1161"/>
      <c r="U849" s="1161"/>
      <c r="V849" s="1161"/>
      <c r="W849" s="1161"/>
      <c r="X849" s="1161"/>
      <c r="Y849" s="1161"/>
      <c r="Z849" s="1161"/>
      <c r="AA849" s="1161"/>
    </row>
    <row r="850">
      <c r="A850" s="1161"/>
      <c r="B850" s="1161"/>
      <c r="C850" s="1161"/>
      <c r="D850" s="1161"/>
      <c r="E850" s="1161"/>
      <c r="F850" s="1161"/>
      <c r="G850" s="1161"/>
      <c r="H850" s="1161"/>
      <c r="I850" s="1161"/>
      <c r="J850" s="1161"/>
      <c r="K850" s="1161"/>
      <c r="L850" s="1161"/>
      <c r="M850" s="1161"/>
      <c r="N850" s="1161"/>
      <c r="O850" s="1161"/>
      <c r="P850" s="1161"/>
      <c r="Q850" s="1161"/>
      <c r="R850" s="1161"/>
      <c r="S850" s="1161"/>
      <c r="T850" s="1161"/>
      <c r="U850" s="1161"/>
      <c r="V850" s="1161"/>
      <c r="W850" s="1161"/>
      <c r="X850" s="1161"/>
      <c r="Y850" s="1161"/>
      <c r="Z850" s="1161"/>
      <c r="AA850" s="1161"/>
    </row>
    <row r="851">
      <c r="A851" s="1161"/>
      <c r="B851" s="1161"/>
      <c r="C851" s="1161"/>
      <c r="D851" s="1161"/>
      <c r="E851" s="1161"/>
      <c r="F851" s="1161"/>
      <c r="G851" s="1161"/>
      <c r="H851" s="1161"/>
      <c r="I851" s="1161"/>
      <c r="J851" s="1161"/>
      <c r="K851" s="1161"/>
      <c r="L851" s="1161"/>
      <c r="M851" s="1161"/>
      <c r="N851" s="1161"/>
      <c r="O851" s="1161"/>
      <c r="P851" s="1161"/>
      <c r="Q851" s="1161"/>
      <c r="R851" s="1161"/>
      <c r="S851" s="1161"/>
      <c r="T851" s="1161"/>
      <c r="U851" s="1161"/>
      <c r="V851" s="1161"/>
      <c r="W851" s="1161"/>
      <c r="X851" s="1161"/>
      <c r="Y851" s="1161"/>
      <c r="Z851" s="1161"/>
      <c r="AA851" s="1161"/>
    </row>
    <row r="852">
      <c r="A852" s="1161"/>
      <c r="B852" s="1161"/>
      <c r="C852" s="1161"/>
      <c r="D852" s="1161"/>
      <c r="E852" s="1161"/>
      <c r="F852" s="1161"/>
      <c r="G852" s="1161"/>
      <c r="H852" s="1161"/>
      <c r="I852" s="1161"/>
      <c r="J852" s="1161"/>
      <c r="K852" s="1161"/>
      <c r="L852" s="1161"/>
      <c r="M852" s="1161"/>
      <c r="N852" s="1161"/>
      <c r="O852" s="1161"/>
      <c r="P852" s="1161"/>
      <c r="Q852" s="1161"/>
      <c r="R852" s="1161"/>
      <c r="S852" s="1161"/>
      <c r="T852" s="1161"/>
      <c r="U852" s="1161"/>
      <c r="V852" s="1161"/>
      <c r="W852" s="1161"/>
      <c r="X852" s="1161"/>
      <c r="Y852" s="1161"/>
      <c r="Z852" s="1161"/>
      <c r="AA852" s="1161"/>
    </row>
    <row r="853">
      <c r="A853" s="1161"/>
      <c r="B853" s="1161"/>
      <c r="C853" s="1161"/>
      <c r="D853" s="1161"/>
      <c r="E853" s="1161"/>
      <c r="F853" s="1161"/>
      <c r="G853" s="1161"/>
      <c r="H853" s="1161"/>
      <c r="I853" s="1161"/>
      <c r="J853" s="1161"/>
      <c r="K853" s="1161"/>
      <c r="L853" s="1161"/>
      <c r="M853" s="1161"/>
      <c r="N853" s="1161"/>
      <c r="O853" s="1161"/>
      <c r="P853" s="1161"/>
      <c r="Q853" s="1161"/>
      <c r="R853" s="1161"/>
      <c r="S853" s="1161"/>
      <c r="T853" s="1161"/>
      <c r="U853" s="1161"/>
      <c r="V853" s="1161"/>
      <c r="W853" s="1161"/>
      <c r="X853" s="1161"/>
      <c r="Y853" s="1161"/>
      <c r="Z853" s="1161"/>
      <c r="AA853" s="1161"/>
    </row>
    <row r="854">
      <c r="A854" s="1161"/>
      <c r="B854" s="1161"/>
      <c r="C854" s="1161"/>
      <c r="D854" s="1161"/>
      <c r="E854" s="1161"/>
      <c r="F854" s="1161"/>
      <c r="G854" s="1161"/>
      <c r="H854" s="1161"/>
      <c r="I854" s="1161"/>
      <c r="J854" s="1161"/>
      <c r="K854" s="1161"/>
      <c r="L854" s="1161"/>
      <c r="M854" s="1161"/>
      <c r="N854" s="1161"/>
      <c r="O854" s="1161"/>
      <c r="P854" s="1161"/>
      <c r="Q854" s="1161"/>
      <c r="R854" s="1161"/>
      <c r="S854" s="1161"/>
      <c r="T854" s="1161"/>
      <c r="U854" s="1161"/>
      <c r="V854" s="1161"/>
      <c r="W854" s="1161"/>
      <c r="X854" s="1161"/>
      <c r="Y854" s="1161"/>
      <c r="Z854" s="1161"/>
      <c r="AA854" s="1161"/>
    </row>
    <row r="855">
      <c r="A855" s="1161"/>
      <c r="B855" s="1161"/>
      <c r="C855" s="1161"/>
      <c r="D855" s="1161"/>
      <c r="E855" s="1161"/>
      <c r="F855" s="1161"/>
      <c r="G855" s="1161"/>
      <c r="H855" s="1161"/>
      <c r="I855" s="1161"/>
      <c r="J855" s="1161"/>
      <c r="K855" s="1161"/>
      <c r="L855" s="1161"/>
      <c r="M855" s="1161"/>
      <c r="N855" s="1161"/>
      <c r="O855" s="1161"/>
      <c r="P855" s="1161"/>
      <c r="Q855" s="1161"/>
      <c r="R855" s="1161"/>
      <c r="S855" s="1161"/>
      <c r="T855" s="1161"/>
      <c r="U855" s="1161"/>
      <c r="V855" s="1161"/>
      <c r="W855" s="1161"/>
      <c r="X855" s="1161"/>
      <c r="Y855" s="1161"/>
      <c r="Z855" s="1161"/>
      <c r="AA855" s="1161"/>
    </row>
    <row r="856">
      <c r="A856" s="1161"/>
      <c r="B856" s="1161"/>
      <c r="C856" s="1161"/>
      <c r="D856" s="1161"/>
      <c r="E856" s="1161"/>
      <c r="F856" s="1161"/>
      <c r="G856" s="1161"/>
      <c r="H856" s="1161"/>
      <c r="I856" s="1161"/>
      <c r="J856" s="1161"/>
      <c r="K856" s="1161"/>
      <c r="L856" s="1161"/>
      <c r="M856" s="1161"/>
      <c r="N856" s="1161"/>
      <c r="O856" s="1161"/>
      <c r="P856" s="1161"/>
      <c r="Q856" s="1161"/>
      <c r="R856" s="1161"/>
      <c r="S856" s="1161"/>
      <c r="T856" s="1161"/>
      <c r="U856" s="1161"/>
      <c r="V856" s="1161"/>
      <c r="W856" s="1161"/>
      <c r="X856" s="1161"/>
      <c r="Y856" s="1161"/>
      <c r="Z856" s="1161"/>
      <c r="AA856" s="1161"/>
    </row>
    <row r="857">
      <c r="A857" s="1161"/>
      <c r="B857" s="1161"/>
      <c r="C857" s="1161"/>
      <c r="D857" s="1161"/>
      <c r="E857" s="1161"/>
      <c r="F857" s="1161"/>
      <c r="G857" s="1161"/>
      <c r="H857" s="1161"/>
      <c r="I857" s="1161"/>
      <c r="J857" s="1161"/>
      <c r="K857" s="1161"/>
      <c r="L857" s="1161"/>
      <c r="M857" s="1161"/>
      <c r="N857" s="1161"/>
      <c r="O857" s="1161"/>
      <c r="P857" s="1161"/>
      <c r="Q857" s="1161"/>
      <c r="R857" s="1161"/>
      <c r="S857" s="1161"/>
      <c r="T857" s="1161"/>
      <c r="U857" s="1161"/>
      <c r="V857" s="1161"/>
      <c r="W857" s="1161"/>
      <c r="X857" s="1161"/>
      <c r="Y857" s="1161"/>
      <c r="Z857" s="1161"/>
      <c r="AA857" s="1161"/>
    </row>
    <row r="858">
      <c r="A858" s="1161"/>
      <c r="B858" s="1161"/>
      <c r="C858" s="1161"/>
      <c r="D858" s="1161"/>
      <c r="E858" s="1161"/>
      <c r="F858" s="1161"/>
      <c r="G858" s="1161"/>
      <c r="H858" s="1161"/>
      <c r="I858" s="1161"/>
      <c r="J858" s="1161"/>
      <c r="K858" s="1161"/>
      <c r="L858" s="1161"/>
      <c r="M858" s="1161"/>
      <c r="N858" s="1161"/>
      <c r="O858" s="1161"/>
      <c r="P858" s="1161"/>
      <c r="Q858" s="1161"/>
      <c r="R858" s="1161"/>
      <c r="S858" s="1161"/>
      <c r="T858" s="1161"/>
      <c r="U858" s="1161"/>
      <c r="V858" s="1161"/>
      <c r="W858" s="1161"/>
      <c r="X858" s="1161"/>
      <c r="Y858" s="1161"/>
      <c r="Z858" s="1161"/>
      <c r="AA858" s="1161"/>
    </row>
    <row r="859">
      <c r="A859" s="1161"/>
      <c r="B859" s="1161"/>
      <c r="C859" s="1161"/>
      <c r="D859" s="1161"/>
      <c r="E859" s="1161"/>
      <c r="F859" s="1161"/>
      <c r="G859" s="1161"/>
      <c r="H859" s="1161"/>
      <c r="I859" s="1161"/>
      <c r="J859" s="1161"/>
      <c r="K859" s="1161"/>
      <c r="L859" s="1161"/>
      <c r="M859" s="1161"/>
      <c r="N859" s="1161"/>
      <c r="O859" s="1161"/>
      <c r="P859" s="1161"/>
      <c r="Q859" s="1161"/>
      <c r="R859" s="1161"/>
      <c r="S859" s="1161"/>
      <c r="T859" s="1161"/>
      <c r="U859" s="1161"/>
      <c r="V859" s="1161"/>
      <c r="W859" s="1161"/>
      <c r="X859" s="1161"/>
      <c r="Y859" s="1161"/>
      <c r="Z859" s="1161"/>
      <c r="AA859" s="1161"/>
    </row>
    <row r="860">
      <c r="A860" s="1161"/>
      <c r="B860" s="1161"/>
      <c r="C860" s="1161"/>
      <c r="D860" s="1161"/>
      <c r="E860" s="1161"/>
      <c r="F860" s="1161"/>
      <c r="G860" s="1161"/>
      <c r="H860" s="1161"/>
      <c r="I860" s="1161"/>
      <c r="J860" s="1161"/>
      <c r="K860" s="1161"/>
      <c r="L860" s="1161"/>
      <c r="M860" s="1161"/>
      <c r="N860" s="1161"/>
      <c r="O860" s="1161"/>
      <c r="P860" s="1161"/>
      <c r="Q860" s="1161"/>
      <c r="R860" s="1161"/>
      <c r="S860" s="1161"/>
      <c r="T860" s="1161"/>
      <c r="U860" s="1161"/>
      <c r="V860" s="1161"/>
      <c r="W860" s="1161"/>
      <c r="X860" s="1161"/>
      <c r="Y860" s="1161"/>
      <c r="Z860" s="1161"/>
      <c r="AA860" s="1161"/>
    </row>
    <row r="861">
      <c r="A861" s="1161"/>
      <c r="B861" s="1161"/>
      <c r="C861" s="1161"/>
      <c r="D861" s="1161"/>
      <c r="E861" s="1161"/>
      <c r="F861" s="1161"/>
      <c r="G861" s="1161"/>
      <c r="H861" s="1161"/>
      <c r="I861" s="1161"/>
      <c r="J861" s="1161"/>
      <c r="K861" s="1161"/>
      <c r="L861" s="1161"/>
      <c r="M861" s="1161"/>
      <c r="N861" s="1161"/>
      <c r="O861" s="1161"/>
      <c r="P861" s="1161"/>
      <c r="Q861" s="1161"/>
      <c r="R861" s="1161"/>
      <c r="S861" s="1161"/>
      <c r="T861" s="1161"/>
      <c r="U861" s="1161"/>
      <c r="V861" s="1161"/>
      <c r="W861" s="1161"/>
      <c r="X861" s="1161"/>
      <c r="Y861" s="1161"/>
      <c r="Z861" s="1161"/>
      <c r="AA861" s="1161"/>
    </row>
    <row r="862">
      <c r="A862" s="1161"/>
      <c r="B862" s="1161"/>
      <c r="C862" s="1161"/>
      <c r="D862" s="1161"/>
      <c r="E862" s="1161"/>
      <c r="F862" s="1161"/>
      <c r="G862" s="1161"/>
      <c r="H862" s="1161"/>
      <c r="I862" s="1161"/>
      <c r="J862" s="1161"/>
      <c r="K862" s="1161"/>
      <c r="L862" s="1161"/>
      <c r="M862" s="1161"/>
      <c r="N862" s="1161"/>
      <c r="O862" s="1161"/>
      <c r="P862" s="1161"/>
      <c r="Q862" s="1161"/>
      <c r="R862" s="1161"/>
      <c r="S862" s="1161"/>
      <c r="T862" s="1161"/>
      <c r="U862" s="1161"/>
      <c r="V862" s="1161"/>
      <c r="W862" s="1161"/>
      <c r="X862" s="1161"/>
      <c r="Y862" s="1161"/>
      <c r="Z862" s="1161"/>
      <c r="AA862" s="1161"/>
    </row>
    <row r="863">
      <c r="A863" s="1161"/>
      <c r="B863" s="1161"/>
      <c r="C863" s="1161"/>
      <c r="D863" s="1161"/>
      <c r="E863" s="1161"/>
      <c r="F863" s="1161"/>
      <c r="G863" s="1161"/>
      <c r="H863" s="1161"/>
      <c r="I863" s="1161"/>
      <c r="J863" s="1161"/>
      <c r="K863" s="1161"/>
      <c r="L863" s="1161"/>
      <c r="M863" s="1161"/>
      <c r="N863" s="1161"/>
      <c r="O863" s="1161"/>
      <c r="P863" s="1161"/>
      <c r="Q863" s="1161"/>
      <c r="R863" s="1161"/>
      <c r="S863" s="1161"/>
      <c r="T863" s="1161"/>
      <c r="U863" s="1161"/>
      <c r="V863" s="1161"/>
      <c r="W863" s="1161"/>
      <c r="X863" s="1161"/>
      <c r="Y863" s="1161"/>
      <c r="Z863" s="1161"/>
      <c r="AA863" s="1161"/>
    </row>
    <row r="864">
      <c r="A864" s="1161"/>
      <c r="B864" s="1161"/>
      <c r="C864" s="1161"/>
      <c r="D864" s="1161"/>
      <c r="E864" s="1161"/>
      <c r="F864" s="1161"/>
      <c r="G864" s="1161"/>
      <c r="H864" s="1161"/>
      <c r="I864" s="1161"/>
      <c r="J864" s="1161"/>
      <c r="K864" s="1161"/>
      <c r="L864" s="1161"/>
      <c r="M864" s="1161"/>
      <c r="N864" s="1161"/>
      <c r="O864" s="1161"/>
      <c r="P864" s="1161"/>
      <c r="Q864" s="1161"/>
      <c r="R864" s="1161"/>
      <c r="S864" s="1161"/>
      <c r="T864" s="1161"/>
      <c r="U864" s="1161"/>
      <c r="V864" s="1161"/>
      <c r="W864" s="1161"/>
      <c r="X864" s="1161"/>
      <c r="Y864" s="1161"/>
      <c r="Z864" s="1161"/>
      <c r="AA864" s="1161"/>
    </row>
    <row r="865">
      <c r="A865" s="1161"/>
      <c r="B865" s="1161"/>
      <c r="C865" s="1161"/>
      <c r="D865" s="1161"/>
      <c r="E865" s="1161"/>
      <c r="F865" s="1161"/>
      <c r="G865" s="1161"/>
      <c r="H865" s="1161"/>
      <c r="I865" s="1161"/>
      <c r="J865" s="1161"/>
      <c r="K865" s="1161"/>
      <c r="L865" s="1161"/>
      <c r="M865" s="1161"/>
      <c r="N865" s="1161"/>
      <c r="O865" s="1161"/>
      <c r="P865" s="1161"/>
      <c r="Q865" s="1161"/>
      <c r="R865" s="1161"/>
      <c r="S865" s="1161"/>
      <c r="T865" s="1161"/>
      <c r="U865" s="1161"/>
      <c r="V865" s="1161"/>
      <c r="W865" s="1161"/>
      <c r="X865" s="1161"/>
      <c r="Y865" s="1161"/>
      <c r="Z865" s="1161"/>
      <c r="AA865" s="1161"/>
    </row>
    <row r="866">
      <c r="A866" s="1161"/>
      <c r="B866" s="1161"/>
      <c r="C866" s="1161"/>
      <c r="D866" s="1161"/>
      <c r="E866" s="1161"/>
      <c r="F866" s="1161"/>
      <c r="G866" s="1161"/>
      <c r="H866" s="1161"/>
      <c r="I866" s="1161"/>
      <c r="J866" s="1161"/>
      <c r="K866" s="1161"/>
      <c r="L866" s="1161"/>
      <c r="M866" s="1161"/>
      <c r="N866" s="1161"/>
      <c r="O866" s="1161"/>
      <c r="P866" s="1161"/>
      <c r="Q866" s="1161"/>
      <c r="R866" s="1161"/>
      <c r="S866" s="1161"/>
      <c r="T866" s="1161"/>
      <c r="U866" s="1161"/>
      <c r="V866" s="1161"/>
      <c r="W866" s="1161"/>
      <c r="X866" s="1161"/>
      <c r="Y866" s="1161"/>
      <c r="Z866" s="1161"/>
      <c r="AA866" s="1161"/>
    </row>
    <row r="867">
      <c r="A867" s="1161"/>
      <c r="B867" s="1161"/>
      <c r="C867" s="1161"/>
      <c r="D867" s="1161"/>
      <c r="E867" s="1161"/>
      <c r="F867" s="1161"/>
      <c r="G867" s="1161"/>
      <c r="H867" s="1161"/>
      <c r="I867" s="1161"/>
      <c r="J867" s="1161"/>
      <c r="K867" s="1161"/>
      <c r="L867" s="1161"/>
      <c r="M867" s="1161"/>
      <c r="N867" s="1161"/>
      <c r="O867" s="1161"/>
      <c r="P867" s="1161"/>
      <c r="Q867" s="1161"/>
      <c r="R867" s="1161"/>
      <c r="S867" s="1161"/>
      <c r="T867" s="1161"/>
      <c r="U867" s="1161"/>
      <c r="V867" s="1161"/>
      <c r="W867" s="1161"/>
      <c r="X867" s="1161"/>
      <c r="Y867" s="1161"/>
      <c r="Z867" s="1161"/>
      <c r="AA867" s="1161"/>
    </row>
    <row r="868">
      <c r="A868" s="1161"/>
      <c r="B868" s="1161"/>
      <c r="C868" s="1161"/>
      <c r="D868" s="1161"/>
      <c r="E868" s="1161"/>
      <c r="F868" s="1161"/>
      <c r="G868" s="1161"/>
      <c r="H868" s="1161"/>
      <c r="I868" s="1161"/>
      <c r="J868" s="1161"/>
      <c r="K868" s="1161"/>
      <c r="L868" s="1161"/>
      <c r="M868" s="1161"/>
      <c r="N868" s="1161"/>
      <c r="O868" s="1161"/>
      <c r="P868" s="1161"/>
      <c r="Q868" s="1161"/>
      <c r="R868" s="1161"/>
      <c r="S868" s="1161"/>
      <c r="T868" s="1161"/>
      <c r="U868" s="1161"/>
      <c r="V868" s="1161"/>
      <c r="W868" s="1161"/>
      <c r="X868" s="1161"/>
      <c r="Y868" s="1161"/>
      <c r="Z868" s="1161"/>
      <c r="AA868" s="1161"/>
    </row>
    <row r="869">
      <c r="A869" s="1161"/>
      <c r="B869" s="1161"/>
      <c r="C869" s="1161"/>
      <c r="D869" s="1161"/>
      <c r="E869" s="1161"/>
      <c r="F869" s="1161"/>
      <c r="G869" s="1161"/>
      <c r="H869" s="1161"/>
      <c r="I869" s="1161"/>
      <c r="J869" s="1161"/>
      <c r="K869" s="1161"/>
      <c r="L869" s="1161"/>
      <c r="M869" s="1161"/>
      <c r="N869" s="1161"/>
      <c r="O869" s="1161"/>
      <c r="P869" s="1161"/>
      <c r="Q869" s="1161"/>
      <c r="R869" s="1161"/>
      <c r="S869" s="1161"/>
      <c r="T869" s="1161"/>
      <c r="U869" s="1161"/>
      <c r="V869" s="1161"/>
      <c r="W869" s="1161"/>
      <c r="X869" s="1161"/>
      <c r="Y869" s="1161"/>
      <c r="Z869" s="1161"/>
      <c r="AA869" s="1161"/>
    </row>
    <row r="870">
      <c r="A870" s="1161"/>
      <c r="B870" s="1161"/>
      <c r="C870" s="1161"/>
      <c r="D870" s="1161"/>
      <c r="E870" s="1161"/>
      <c r="F870" s="1161"/>
      <c r="G870" s="1161"/>
      <c r="H870" s="1161"/>
      <c r="I870" s="1161"/>
      <c r="J870" s="1161"/>
      <c r="K870" s="1161"/>
      <c r="L870" s="1161"/>
      <c r="M870" s="1161"/>
      <c r="N870" s="1161"/>
      <c r="O870" s="1161"/>
      <c r="P870" s="1161"/>
      <c r="Q870" s="1161"/>
      <c r="R870" s="1161"/>
      <c r="S870" s="1161"/>
      <c r="T870" s="1161"/>
      <c r="U870" s="1161"/>
      <c r="V870" s="1161"/>
      <c r="W870" s="1161"/>
      <c r="X870" s="1161"/>
      <c r="Y870" s="1161"/>
      <c r="Z870" s="1161"/>
      <c r="AA870" s="1161"/>
    </row>
    <row r="871">
      <c r="A871" s="1161"/>
      <c r="B871" s="1161"/>
      <c r="C871" s="1161"/>
      <c r="D871" s="1161"/>
      <c r="E871" s="1161"/>
      <c r="F871" s="1161"/>
      <c r="G871" s="1161"/>
      <c r="H871" s="1161"/>
      <c r="I871" s="1161"/>
      <c r="J871" s="1161"/>
      <c r="K871" s="1161"/>
      <c r="L871" s="1161"/>
      <c r="M871" s="1161"/>
      <c r="N871" s="1161"/>
      <c r="O871" s="1161"/>
      <c r="P871" s="1161"/>
      <c r="Q871" s="1161"/>
      <c r="R871" s="1161"/>
      <c r="S871" s="1161"/>
      <c r="T871" s="1161"/>
      <c r="U871" s="1161"/>
      <c r="V871" s="1161"/>
      <c r="W871" s="1161"/>
      <c r="X871" s="1161"/>
      <c r="Y871" s="1161"/>
      <c r="Z871" s="1161"/>
      <c r="AA871" s="1161"/>
    </row>
    <row r="872">
      <c r="A872" s="1161"/>
      <c r="B872" s="1161"/>
      <c r="C872" s="1161"/>
      <c r="D872" s="1161"/>
      <c r="E872" s="1161"/>
      <c r="F872" s="1161"/>
      <c r="G872" s="1161"/>
      <c r="H872" s="1161"/>
      <c r="I872" s="1161"/>
      <c r="J872" s="1161"/>
      <c r="K872" s="1161"/>
      <c r="L872" s="1161"/>
      <c r="M872" s="1161"/>
      <c r="N872" s="1161"/>
      <c r="O872" s="1161"/>
      <c r="P872" s="1161"/>
      <c r="Q872" s="1161"/>
      <c r="R872" s="1161"/>
      <c r="S872" s="1161"/>
      <c r="T872" s="1161"/>
      <c r="U872" s="1161"/>
      <c r="V872" s="1161"/>
      <c r="W872" s="1161"/>
      <c r="X872" s="1161"/>
      <c r="Y872" s="1161"/>
      <c r="Z872" s="1161"/>
      <c r="AA872" s="1161"/>
    </row>
    <row r="873">
      <c r="A873" s="1161"/>
      <c r="B873" s="1161"/>
      <c r="C873" s="1161"/>
      <c r="D873" s="1161"/>
      <c r="E873" s="1161"/>
      <c r="F873" s="1161"/>
      <c r="G873" s="1161"/>
      <c r="H873" s="1161"/>
      <c r="I873" s="1161"/>
      <c r="J873" s="1161"/>
      <c r="K873" s="1161"/>
      <c r="L873" s="1161"/>
      <c r="M873" s="1161"/>
      <c r="N873" s="1161"/>
      <c r="O873" s="1161"/>
      <c r="P873" s="1161"/>
      <c r="Q873" s="1161"/>
      <c r="R873" s="1161"/>
      <c r="S873" s="1161"/>
      <c r="T873" s="1161"/>
      <c r="U873" s="1161"/>
      <c r="V873" s="1161"/>
      <c r="W873" s="1161"/>
      <c r="X873" s="1161"/>
      <c r="Y873" s="1161"/>
      <c r="Z873" s="1161"/>
      <c r="AA873" s="1161"/>
    </row>
    <row r="874">
      <c r="A874" s="1161"/>
      <c r="B874" s="1161"/>
      <c r="C874" s="1161"/>
      <c r="D874" s="1161"/>
      <c r="E874" s="1161"/>
      <c r="F874" s="1161"/>
      <c r="G874" s="1161"/>
      <c r="H874" s="1161"/>
      <c r="I874" s="1161"/>
      <c r="J874" s="1161"/>
      <c r="K874" s="1161"/>
      <c r="L874" s="1161"/>
      <c r="M874" s="1161"/>
      <c r="N874" s="1161"/>
      <c r="O874" s="1161"/>
      <c r="P874" s="1161"/>
      <c r="Q874" s="1161"/>
      <c r="R874" s="1161"/>
      <c r="S874" s="1161"/>
      <c r="T874" s="1161"/>
      <c r="U874" s="1161"/>
      <c r="V874" s="1161"/>
      <c r="W874" s="1161"/>
      <c r="X874" s="1161"/>
      <c r="Y874" s="1161"/>
      <c r="Z874" s="1161"/>
      <c r="AA874" s="1161"/>
    </row>
    <row r="875">
      <c r="A875" s="1161"/>
      <c r="B875" s="1161"/>
      <c r="C875" s="1161"/>
      <c r="D875" s="1161"/>
      <c r="E875" s="1161"/>
      <c r="F875" s="1161"/>
      <c r="G875" s="1161"/>
      <c r="H875" s="1161"/>
      <c r="I875" s="1161"/>
      <c r="J875" s="1161"/>
      <c r="K875" s="1161"/>
      <c r="L875" s="1161"/>
      <c r="M875" s="1161"/>
      <c r="N875" s="1161"/>
      <c r="O875" s="1161"/>
      <c r="P875" s="1161"/>
      <c r="Q875" s="1161"/>
      <c r="R875" s="1161"/>
      <c r="S875" s="1161"/>
      <c r="T875" s="1161"/>
      <c r="U875" s="1161"/>
      <c r="V875" s="1161"/>
      <c r="W875" s="1161"/>
      <c r="X875" s="1161"/>
      <c r="Y875" s="1161"/>
      <c r="Z875" s="1161"/>
      <c r="AA875" s="1161"/>
    </row>
    <row r="876">
      <c r="A876" s="1161"/>
      <c r="B876" s="1161"/>
      <c r="C876" s="1161"/>
      <c r="D876" s="1161"/>
      <c r="E876" s="1161"/>
      <c r="F876" s="1161"/>
      <c r="G876" s="1161"/>
      <c r="H876" s="1161"/>
      <c r="I876" s="1161"/>
      <c r="J876" s="1161"/>
      <c r="K876" s="1161"/>
      <c r="L876" s="1161"/>
      <c r="M876" s="1161"/>
      <c r="N876" s="1161"/>
      <c r="O876" s="1161"/>
      <c r="P876" s="1161"/>
      <c r="Q876" s="1161"/>
      <c r="R876" s="1161"/>
      <c r="S876" s="1161"/>
      <c r="T876" s="1161"/>
      <c r="U876" s="1161"/>
      <c r="V876" s="1161"/>
      <c r="W876" s="1161"/>
      <c r="X876" s="1161"/>
      <c r="Y876" s="1161"/>
      <c r="Z876" s="1161"/>
      <c r="AA876" s="1161"/>
    </row>
    <row r="877">
      <c r="A877" s="1161"/>
      <c r="B877" s="1161"/>
      <c r="C877" s="1161"/>
      <c r="D877" s="1161"/>
      <c r="E877" s="1161"/>
      <c r="F877" s="1161"/>
      <c r="G877" s="1161"/>
      <c r="H877" s="1161"/>
      <c r="I877" s="1161"/>
      <c r="J877" s="1161"/>
      <c r="K877" s="1161"/>
      <c r="L877" s="1161"/>
      <c r="M877" s="1161"/>
      <c r="N877" s="1161"/>
      <c r="O877" s="1161"/>
      <c r="P877" s="1161"/>
      <c r="Q877" s="1161"/>
      <c r="R877" s="1161"/>
      <c r="S877" s="1161"/>
      <c r="T877" s="1161"/>
      <c r="U877" s="1161"/>
      <c r="V877" s="1161"/>
      <c r="W877" s="1161"/>
      <c r="X877" s="1161"/>
      <c r="Y877" s="1161"/>
      <c r="Z877" s="1161"/>
      <c r="AA877" s="1161"/>
    </row>
    <row r="878">
      <c r="A878" s="1161"/>
      <c r="B878" s="1161"/>
      <c r="C878" s="1161"/>
      <c r="D878" s="1161"/>
      <c r="E878" s="1161"/>
      <c r="F878" s="1161"/>
      <c r="G878" s="1161"/>
      <c r="H878" s="1161"/>
      <c r="I878" s="1161"/>
      <c r="J878" s="1161"/>
      <c r="K878" s="1161"/>
      <c r="L878" s="1161"/>
      <c r="M878" s="1161"/>
      <c r="N878" s="1161"/>
      <c r="O878" s="1161"/>
      <c r="P878" s="1161"/>
      <c r="Q878" s="1161"/>
      <c r="R878" s="1161"/>
      <c r="S878" s="1161"/>
      <c r="T878" s="1161"/>
      <c r="U878" s="1161"/>
      <c r="V878" s="1161"/>
      <c r="W878" s="1161"/>
      <c r="X878" s="1161"/>
      <c r="Y878" s="1161"/>
      <c r="Z878" s="1161"/>
      <c r="AA878" s="1161"/>
    </row>
    <row r="879">
      <c r="A879" s="1161"/>
      <c r="B879" s="1161"/>
      <c r="C879" s="1161"/>
      <c r="D879" s="1161"/>
      <c r="E879" s="1161"/>
      <c r="F879" s="1161"/>
      <c r="G879" s="1161"/>
      <c r="H879" s="1161"/>
      <c r="I879" s="1161"/>
      <c r="J879" s="1161"/>
      <c r="K879" s="1161"/>
      <c r="L879" s="1161"/>
      <c r="M879" s="1161"/>
      <c r="N879" s="1161"/>
      <c r="O879" s="1161"/>
      <c r="P879" s="1161"/>
      <c r="Q879" s="1161"/>
      <c r="R879" s="1161"/>
      <c r="S879" s="1161"/>
      <c r="T879" s="1161"/>
      <c r="U879" s="1161"/>
      <c r="V879" s="1161"/>
      <c r="W879" s="1161"/>
      <c r="X879" s="1161"/>
      <c r="Y879" s="1161"/>
      <c r="Z879" s="1161"/>
      <c r="AA879" s="1161"/>
    </row>
    <row r="880">
      <c r="A880" s="1161"/>
      <c r="B880" s="1161"/>
      <c r="C880" s="1161"/>
      <c r="D880" s="1161"/>
      <c r="E880" s="1161"/>
      <c r="F880" s="1161"/>
      <c r="G880" s="1161"/>
      <c r="H880" s="1161"/>
      <c r="I880" s="1161"/>
      <c r="J880" s="1161"/>
      <c r="K880" s="1161"/>
      <c r="L880" s="1161"/>
      <c r="M880" s="1161"/>
      <c r="N880" s="1161"/>
      <c r="O880" s="1161"/>
      <c r="P880" s="1161"/>
      <c r="Q880" s="1161"/>
      <c r="R880" s="1161"/>
      <c r="S880" s="1161"/>
      <c r="T880" s="1161"/>
      <c r="U880" s="1161"/>
      <c r="V880" s="1161"/>
      <c r="W880" s="1161"/>
      <c r="X880" s="1161"/>
      <c r="Y880" s="1161"/>
      <c r="Z880" s="1161"/>
      <c r="AA880" s="1161"/>
    </row>
    <row r="881">
      <c r="A881" s="1161"/>
      <c r="B881" s="1161"/>
      <c r="C881" s="1161"/>
      <c r="D881" s="1161"/>
      <c r="E881" s="1161"/>
      <c r="F881" s="1161"/>
      <c r="G881" s="1161"/>
      <c r="H881" s="1161"/>
      <c r="I881" s="1161"/>
      <c r="J881" s="1161"/>
      <c r="K881" s="1161"/>
      <c r="L881" s="1161"/>
      <c r="M881" s="1161"/>
      <c r="N881" s="1161"/>
      <c r="O881" s="1161"/>
      <c r="P881" s="1161"/>
      <c r="Q881" s="1161"/>
      <c r="R881" s="1161"/>
      <c r="S881" s="1161"/>
      <c r="T881" s="1161"/>
      <c r="U881" s="1161"/>
      <c r="V881" s="1161"/>
      <c r="W881" s="1161"/>
      <c r="X881" s="1161"/>
      <c r="Y881" s="1161"/>
      <c r="Z881" s="1161"/>
      <c r="AA881" s="1161"/>
    </row>
    <row r="882">
      <c r="A882" s="1161"/>
      <c r="B882" s="1161"/>
      <c r="C882" s="1161"/>
      <c r="D882" s="1161"/>
      <c r="E882" s="1161"/>
      <c r="F882" s="1161"/>
      <c r="G882" s="1161"/>
      <c r="H882" s="1161"/>
      <c r="I882" s="1161"/>
      <c r="J882" s="1161"/>
      <c r="K882" s="1161"/>
      <c r="L882" s="1161"/>
      <c r="M882" s="1161"/>
      <c r="N882" s="1161"/>
      <c r="O882" s="1161"/>
      <c r="P882" s="1161"/>
      <c r="Q882" s="1161"/>
      <c r="R882" s="1161"/>
      <c r="S882" s="1161"/>
      <c r="T882" s="1161"/>
      <c r="U882" s="1161"/>
      <c r="V882" s="1161"/>
      <c r="W882" s="1161"/>
      <c r="X882" s="1161"/>
      <c r="Y882" s="1161"/>
      <c r="Z882" s="1161"/>
      <c r="AA882" s="1161"/>
    </row>
    <row r="883">
      <c r="A883" s="1161"/>
      <c r="B883" s="1161"/>
      <c r="C883" s="1161"/>
      <c r="D883" s="1161"/>
      <c r="E883" s="1161"/>
      <c r="F883" s="1161"/>
      <c r="G883" s="1161"/>
      <c r="H883" s="1161"/>
      <c r="I883" s="1161"/>
      <c r="J883" s="1161"/>
      <c r="K883" s="1161"/>
      <c r="L883" s="1161"/>
      <c r="M883" s="1161"/>
      <c r="N883" s="1161"/>
      <c r="O883" s="1161"/>
      <c r="P883" s="1161"/>
      <c r="Q883" s="1161"/>
      <c r="R883" s="1161"/>
      <c r="S883" s="1161"/>
      <c r="T883" s="1161"/>
      <c r="U883" s="1161"/>
      <c r="V883" s="1161"/>
      <c r="W883" s="1161"/>
      <c r="X883" s="1161"/>
      <c r="Y883" s="1161"/>
      <c r="Z883" s="1161"/>
      <c r="AA883" s="1161"/>
    </row>
    <row r="884">
      <c r="A884" s="1161"/>
      <c r="B884" s="1161"/>
      <c r="C884" s="1161"/>
      <c r="D884" s="1161"/>
      <c r="E884" s="1161"/>
      <c r="F884" s="1161"/>
      <c r="G884" s="1161"/>
      <c r="H884" s="1161"/>
      <c r="I884" s="1161"/>
      <c r="J884" s="1161"/>
      <c r="K884" s="1161"/>
      <c r="L884" s="1161"/>
      <c r="M884" s="1161"/>
      <c r="N884" s="1161"/>
      <c r="O884" s="1161"/>
      <c r="P884" s="1161"/>
      <c r="Q884" s="1161"/>
      <c r="R884" s="1161"/>
      <c r="S884" s="1161"/>
      <c r="T884" s="1161"/>
      <c r="U884" s="1161"/>
      <c r="V884" s="1161"/>
      <c r="W884" s="1161"/>
      <c r="X884" s="1161"/>
      <c r="Y884" s="1161"/>
      <c r="Z884" s="1161"/>
      <c r="AA884" s="1161"/>
    </row>
    <row r="885">
      <c r="A885" s="1161"/>
      <c r="B885" s="1161"/>
      <c r="C885" s="1161"/>
      <c r="D885" s="1161"/>
      <c r="E885" s="1161"/>
      <c r="F885" s="1161"/>
      <c r="G885" s="1161"/>
      <c r="H885" s="1161"/>
      <c r="I885" s="1161"/>
      <c r="J885" s="1161"/>
      <c r="K885" s="1161"/>
      <c r="L885" s="1161"/>
      <c r="M885" s="1161"/>
      <c r="N885" s="1161"/>
      <c r="O885" s="1161"/>
      <c r="P885" s="1161"/>
      <c r="Q885" s="1161"/>
      <c r="R885" s="1161"/>
      <c r="S885" s="1161"/>
      <c r="T885" s="1161"/>
      <c r="U885" s="1161"/>
      <c r="V885" s="1161"/>
      <c r="W885" s="1161"/>
      <c r="X885" s="1161"/>
      <c r="Y885" s="1161"/>
      <c r="Z885" s="1161"/>
      <c r="AA885" s="1161"/>
    </row>
    <row r="886">
      <c r="A886" s="1161"/>
      <c r="B886" s="1161"/>
      <c r="C886" s="1161"/>
      <c r="D886" s="1161"/>
      <c r="E886" s="1161"/>
      <c r="F886" s="1161"/>
      <c r="G886" s="1161"/>
      <c r="H886" s="1161"/>
      <c r="I886" s="1161"/>
      <c r="J886" s="1161"/>
      <c r="K886" s="1161"/>
      <c r="L886" s="1161"/>
      <c r="M886" s="1161"/>
      <c r="N886" s="1161"/>
      <c r="O886" s="1161"/>
      <c r="P886" s="1161"/>
      <c r="Q886" s="1161"/>
      <c r="R886" s="1161"/>
      <c r="S886" s="1161"/>
      <c r="T886" s="1161"/>
      <c r="U886" s="1161"/>
      <c r="V886" s="1161"/>
      <c r="W886" s="1161"/>
      <c r="X886" s="1161"/>
      <c r="Y886" s="1161"/>
      <c r="Z886" s="1161"/>
      <c r="AA886" s="1161"/>
    </row>
    <row r="887">
      <c r="A887" s="1161"/>
      <c r="B887" s="1161"/>
      <c r="C887" s="1161"/>
      <c r="D887" s="1161"/>
      <c r="E887" s="1161"/>
      <c r="F887" s="1161"/>
      <c r="G887" s="1161"/>
      <c r="H887" s="1161"/>
      <c r="I887" s="1161"/>
      <c r="J887" s="1161"/>
      <c r="K887" s="1161"/>
      <c r="L887" s="1161"/>
      <c r="M887" s="1161"/>
      <c r="N887" s="1161"/>
      <c r="O887" s="1161"/>
      <c r="P887" s="1161"/>
      <c r="Q887" s="1161"/>
      <c r="R887" s="1161"/>
      <c r="S887" s="1161"/>
      <c r="T887" s="1161"/>
      <c r="U887" s="1161"/>
      <c r="V887" s="1161"/>
      <c r="W887" s="1161"/>
      <c r="X887" s="1161"/>
      <c r="Y887" s="1161"/>
      <c r="Z887" s="1161"/>
      <c r="AA887" s="1161"/>
    </row>
    <row r="888">
      <c r="A888" s="1161"/>
      <c r="B888" s="1161"/>
      <c r="C888" s="1161"/>
      <c r="D888" s="1161"/>
      <c r="E888" s="1161"/>
      <c r="F888" s="1161"/>
      <c r="G888" s="1161"/>
      <c r="H888" s="1161"/>
      <c r="I888" s="1161"/>
      <c r="J888" s="1161"/>
      <c r="K888" s="1161"/>
      <c r="L888" s="1161"/>
      <c r="M888" s="1161"/>
      <c r="N888" s="1161"/>
      <c r="O888" s="1161"/>
      <c r="P888" s="1161"/>
      <c r="Q888" s="1161"/>
      <c r="R888" s="1161"/>
      <c r="S888" s="1161"/>
      <c r="T888" s="1161"/>
      <c r="U888" s="1161"/>
      <c r="V888" s="1161"/>
      <c r="W888" s="1161"/>
      <c r="X888" s="1161"/>
      <c r="Y888" s="1161"/>
      <c r="Z888" s="1161"/>
      <c r="AA888" s="1161"/>
    </row>
    <row r="889">
      <c r="A889" s="1161"/>
      <c r="B889" s="1161"/>
      <c r="C889" s="1161"/>
      <c r="D889" s="1161"/>
      <c r="E889" s="1161"/>
      <c r="F889" s="1161"/>
      <c r="G889" s="1161"/>
      <c r="H889" s="1161"/>
      <c r="I889" s="1161"/>
      <c r="J889" s="1161"/>
      <c r="K889" s="1161"/>
      <c r="L889" s="1161"/>
      <c r="M889" s="1161"/>
      <c r="N889" s="1161"/>
      <c r="O889" s="1161"/>
      <c r="P889" s="1161"/>
      <c r="Q889" s="1161"/>
      <c r="R889" s="1161"/>
      <c r="S889" s="1161"/>
      <c r="T889" s="1161"/>
      <c r="U889" s="1161"/>
      <c r="V889" s="1161"/>
      <c r="W889" s="1161"/>
      <c r="X889" s="1161"/>
      <c r="Y889" s="1161"/>
      <c r="Z889" s="1161"/>
      <c r="AA889" s="1161"/>
    </row>
    <row r="890">
      <c r="A890" s="1161"/>
      <c r="B890" s="1161"/>
      <c r="C890" s="1161"/>
      <c r="D890" s="1161"/>
      <c r="E890" s="1161"/>
      <c r="F890" s="1161"/>
      <c r="G890" s="1161"/>
      <c r="H890" s="1161"/>
      <c r="I890" s="1161"/>
      <c r="J890" s="1161"/>
      <c r="K890" s="1161"/>
      <c r="L890" s="1161"/>
      <c r="M890" s="1161"/>
      <c r="N890" s="1161"/>
      <c r="O890" s="1161"/>
      <c r="P890" s="1161"/>
      <c r="Q890" s="1161"/>
      <c r="R890" s="1161"/>
      <c r="S890" s="1161"/>
      <c r="T890" s="1161"/>
      <c r="U890" s="1161"/>
      <c r="V890" s="1161"/>
      <c r="W890" s="1161"/>
      <c r="X890" s="1161"/>
      <c r="Y890" s="1161"/>
      <c r="Z890" s="1161"/>
      <c r="AA890" s="1161"/>
    </row>
    <row r="891">
      <c r="A891" s="1161"/>
      <c r="B891" s="1161"/>
      <c r="C891" s="1161"/>
      <c r="D891" s="1161"/>
      <c r="E891" s="1161"/>
      <c r="F891" s="1161"/>
      <c r="G891" s="1161"/>
      <c r="H891" s="1161"/>
      <c r="I891" s="1161"/>
      <c r="J891" s="1161"/>
      <c r="K891" s="1161"/>
      <c r="L891" s="1161"/>
      <c r="M891" s="1161"/>
      <c r="N891" s="1161"/>
      <c r="O891" s="1161"/>
      <c r="P891" s="1161"/>
      <c r="Q891" s="1161"/>
      <c r="R891" s="1161"/>
      <c r="S891" s="1161"/>
      <c r="T891" s="1161"/>
      <c r="U891" s="1161"/>
      <c r="V891" s="1161"/>
      <c r="W891" s="1161"/>
      <c r="X891" s="1161"/>
      <c r="Y891" s="1161"/>
      <c r="Z891" s="1161"/>
      <c r="AA891" s="1161"/>
    </row>
    <row r="892">
      <c r="A892" s="1161"/>
      <c r="B892" s="1161"/>
      <c r="C892" s="1161"/>
      <c r="D892" s="1161"/>
      <c r="E892" s="1161"/>
      <c r="F892" s="1161"/>
      <c r="G892" s="1161"/>
      <c r="H892" s="1161"/>
      <c r="I892" s="1161"/>
      <c r="J892" s="1161"/>
      <c r="K892" s="1161"/>
      <c r="L892" s="1161"/>
      <c r="M892" s="1161"/>
      <c r="N892" s="1161"/>
      <c r="O892" s="1161"/>
      <c r="P892" s="1161"/>
      <c r="Q892" s="1161"/>
      <c r="R892" s="1161"/>
      <c r="S892" s="1161"/>
      <c r="T892" s="1161"/>
      <c r="U892" s="1161"/>
      <c r="V892" s="1161"/>
      <c r="W892" s="1161"/>
      <c r="X892" s="1161"/>
      <c r="Y892" s="1161"/>
      <c r="Z892" s="1161"/>
      <c r="AA892" s="1161"/>
    </row>
    <row r="893">
      <c r="A893" s="1161"/>
      <c r="B893" s="1161"/>
      <c r="C893" s="1161"/>
      <c r="D893" s="1161"/>
      <c r="E893" s="1161"/>
      <c r="F893" s="1161"/>
      <c r="G893" s="1161"/>
      <c r="H893" s="1161"/>
      <c r="I893" s="1161"/>
      <c r="J893" s="1161"/>
      <c r="K893" s="1161"/>
      <c r="L893" s="1161"/>
      <c r="M893" s="1161"/>
      <c r="N893" s="1161"/>
      <c r="O893" s="1161"/>
      <c r="P893" s="1161"/>
      <c r="Q893" s="1161"/>
      <c r="R893" s="1161"/>
      <c r="S893" s="1161"/>
      <c r="T893" s="1161"/>
      <c r="U893" s="1161"/>
      <c r="V893" s="1161"/>
      <c r="W893" s="1161"/>
      <c r="X893" s="1161"/>
      <c r="Y893" s="1161"/>
      <c r="Z893" s="1161"/>
      <c r="AA893" s="1161"/>
    </row>
    <row r="894">
      <c r="A894" s="1161"/>
      <c r="B894" s="1161"/>
      <c r="C894" s="1161"/>
      <c r="D894" s="1161"/>
      <c r="E894" s="1161"/>
      <c r="F894" s="1161"/>
      <c r="G894" s="1161"/>
      <c r="H894" s="1161"/>
      <c r="I894" s="1161"/>
      <c r="J894" s="1161"/>
      <c r="K894" s="1161"/>
      <c r="L894" s="1161"/>
      <c r="M894" s="1161"/>
      <c r="N894" s="1161"/>
      <c r="O894" s="1161"/>
      <c r="P894" s="1161"/>
      <c r="Q894" s="1161"/>
      <c r="R894" s="1161"/>
      <c r="S894" s="1161"/>
      <c r="T894" s="1161"/>
      <c r="U894" s="1161"/>
      <c r="V894" s="1161"/>
      <c r="W894" s="1161"/>
      <c r="X894" s="1161"/>
      <c r="Y894" s="1161"/>
      <c r="Z894" s="1161"/>
      <c r="AA894" s="1161"/>
    </row>
    <row r="895">
      <c r="A895" s="1161"/>
      <c r="B895" s="1161"/>
      <c r="C895" s="1161"/>
      <c r="D895" s="1161"/>
      <c r="E895" s="1161"/>
      <c r="F895" s="1161"/>
      <c r="G895" s="1161"/>
      <c r="H895" s="1161"/>
      <c r="I895" s="1161"/>
      <c r="J895" s="1161"/>
      <c r="K895" s="1161"/>
      <c r="L895" s="1161"/>
      <c r="M895" s="1161"/>
      <c r="N895" s="1161"/>
      <c r="O895" s="1161"/>
      <c r="P895" s="1161"/>
      <c r="Q895" s="1161"/>
      <c r="R895" s="1161"/>
      <c r="S895" s="1161"/>
      <c r="T895" s="1161"/>
      <c r="U895" s="1161"/>
      <c r="V895" s="1161"/>
      <c r="W895" s="1161"/>
      <c r="X895" s="1161"/>
      <c r="Y895" s="1161"/>
      <c r="Z895" s="1161"/>
      <c r="AA895" s="1161"/>
    </row>
    <row r="896">
      <c r="A896" s="1161"/>
      <c r="B896" s="1161"/>
      <c r="C896" s="1161"/>
      <c r="D896" s="1161"/>
      <c r="E896" s="1161"/>
      <c r="F896" s="1161"/>
      <c r="G896" s="1161"/>
      <c r="H896" s="1161"/>
      <c r="I896" s="1161"/>
      <c r="J896" s="1161"/>
      <c r="K896" s="1161"/>
      <c r="L896" s="1161"/>
      <c r="M896" s="1161"/>
      <c r="N896" s="1161"/>
      <c r="O896" s="1161"/>
      <c r="P896" s="1161"/>
      <c r="Q896" s="1161"/>
      <c r="R896" s="1161"/>
      <c r="S896" s="1161"/>
      <c r="T896" s="1161"/>
      <c r="U896" s="1161"/>
      <c r="V896" s="1161"/>
      <c r="W896" s="1161"/>
      <c r="X896" s="1161"/>
      <c r="Y896" s="1161"/>
      <c r="Z896" s="1161"/>
      <c r="AA896" s="1161"/>
    </row>
    <row r="897">
      <c r="A897" s="1161"/>
      <c r="B897" s="1161"/>
      <c r="C897" s="1161"/>
      <c r="D897" s="1161"/>
      <c r="E897" s="1161"/>
      <c r="F897" s="1161"/>
      <c r="G897" s="1161"/>
      <c r="H897" s="1161"/>
      <c r="I897" s="1161"/>
      <c r="J897" s="1161"/>
      <c r="K897" s="1161"/>
      <c r="L897" s="1161"/>
      <c r="M897" s="1161"/>
      <c r="N897" s="1161"/>
      <c r="O897" s="1161"/>
      <c r="P897" s="1161"/>
      <c r="Q897" s="1161"/>
      <c r="R897" s="1161"/>
      <c r="S897" s="1161"/>
      <c r="T897" s="1161"/>
      <c r="U897" s="1161"/>
      <c r="V897" s="1161"/>
      <c r="W897" s="1161"/>
      <c r="X897" s="1161"/>
      <c r="Y897" s="1161"/>
      <c r="Z897" s="1161"/>
      <c r="AA897" s="1161"/>
    </row>
    <row r="898">
      <c r="A898" s="1161"/>
      <c r="B898" s="1161"/>
      <c r="C898" s="1161"/>
      <c r="D898" s="1161"/>
      <c r="E898" s="1161"/>
      <c r="F898" s="1161"/>
      <c r="G898" s="1161"/>
      <c r="H898" s="1161"/>
      <c r="I898" s="1161"/>
      <c r="J898" s="1161"/>
      <c r="K898" s="1161"/>
      <c r="L898" s="1161"/>
      <c r="M898" s="1161"/>
      <c r="N898" s="1161"/>
      <c r="O898" s="1161"/>
      <c r="P898" s="1161"/>
      <c r="Q898" s="1161"/>
      <c r="R898" s="1161"/>
      <c r="S898" s="1161"/>
      <c r="T898" s="1161"/>
      <c r="U898" s="1161"/>
      <c r="V898" s="1161"/>
      <c r="W898" s="1161"/>
      <c r="X898" s="1161"/>
      <c r="Y898" s="1161"/>
      <c r="Z898" s="1161"/>
      <c r="AA898" s="1161"/>
    </row>
    <row r="899">
      <c r="A899" s="1161"/>
      <c r="B899" s="1161"/>
      <c r="C899" s="1161"/>
      <c r="D899" s="1161"/>
      <c r="E899" s="1161"/>
      <c r="F899" s="1161"/>
      <c r="G899" s="1161"/>
      <c r="H899" s="1161"/>
      <c r="I899" s="1161"/>
      <c r="J899" s="1161"/>
      <c r="K899" s="1161"/>
      <c r="L899" s="1161"/>
      <c r="M899" s="1161"/>
      <c r="N899" s="1161"/>
      <c r="O899" s="1161"/>
      <c r="P899" s="1161"/>
      <c r="Q899" s="1161"/>
      <c r="R899" s="1161"/>
      <c r="S899" s="1161"/>
      <c r="T899" s="1161"/>
      <c r="U899" s="1161"/>
      <c r="V899" s="1161"/>
      <c r="W899" s="1161"/>
      <c r="X899" s="1161"/>
      <c r="Y899" s="1161"/>
      <c r="Z899" s="1161"/>
      <c r="AA899" s="1161"/>
    </row>
    <row r="900">
      <c r="A900" s="1161"/>
      <c r="B900" s="1161"/>
      <c r="C900" s="1161"/>
      <c r="D900" s="1161"/>
      <c r="E900" s="1161"/>
      <c r="F900" s="1161"/>
      <c r="G900" s="1161"/>
      <c r="H900" s="1161"/>
      <c r="I900" s="1161"/>
      <c r="J900" s="1161"/>
      <c r="K900" s="1161"/>
      <c r="L900" s="1161"/>
      <c r="M900" s="1161"/>
      <c r="N900" s="1161"/>
      <c r="O900" s="1161"/>
      <c r="P900" s="1161"/>
      <c r="Q900" s="1161"/>
      <c r="R900" s="1161"/>
      <c r="S900" s="1161"/>
      <c r="T900" s="1161"/>
      <c r="U900" s="1161"/>
      <c r="V900" s="1161"/>
      <c r="W900" s="1161"/>
      <c r="X900" s="1161"/>
      <c r="Y900" s="1161"/>
      <c r="Z900" s="1161"/>
      <c r="AA900" s="1161"/>
    </row>
    <row r="901">
      <c r="A901" s="1161"/>
      <c r="B901" s="1161"/>
      <c r="C901" s="1161"/>
      <c r="D901" s="1161"/>
      <c r="E901" s="1161"/>
      <c r="F901" s="1161"/>
      <c r="G901" s="1161"/>
      <c r="H901" s="1161"/>
      <c r="I901" s="1161"/>
      <c r="J901" s="1161"/>
      <c r="K901" s="1161"/>
      <c r="L901" s="1161"/>
      <c r="M901" s="1161"/>
      <c r="N901" s="1161"/>
      <c r="O901" s="1161"/>
      <c r="P901" s="1161"/>
      <c r="Q901" s="1161"/>
      <c r="R901" s="1161"/>
      <c r="S901" s="1161"/>
      <c r="T901" s="1161"/>
      <c r="U901" s="1161"/>
      <c r="V901" s="1161"/>
      <c r="W901" s="1161"/>
      <c r="X901" s="1161"/>
      <c r="Y901" s="1161"/>
      <c r="Z901" s="1161"/>
      <c r="AA901" s="1161"/>
    </row>
    <row r="902">
      <c r="A902" s="1161"/>
      <c r="B902" s="1161"/>
      <c r="C902" s="1161"/>
      <c r="D902" s="1161"/>
      <c r="E902" s="1161"/>
      <c r="F902" s="1161"/>
      <c r="G902" s="1161"/>
      <c r="H902" s="1161"/>
      <c r="I902" s="1161"/>
      <c r="J902" s="1161"/>
      <c r="K902" s="1161"/>
      <c r="L902" s="1161"/>
      <c r="M902" s="1161"/>
      <c r="N902" s="1161"/>
      <c r="O902" s="1161"/>
      <c r="P902" s="1161"/>
      <c r="Q902" s="1161"/>
      <c r="R902" s="1161"/>
      <c r="S902" s="1161"/>
      <c r="T902" s="1161"/>
      <c r="U902" s="1161"/>
      <c r="V902" s="1161"/>
      <c r="W902" s="1161"/>
      <c r="X902" s="1161"/>
      <c r="Y902" s="1161"/>
      <c r="Z902" s="1161"/>
      <c r="AA902" s="1161"/>
    </row>
    <row r="903">
      <c r="A903" s="1161"/>
      <c r="B903" s="1161"/>
      <c r="C903" s="1161"/>
      <c r="D903" s="1161"/>
      <c r="E903" s="1161"/>
      <c r="F903" s="1161"/>
      <c r="G903" s="1161"/>
      <c r="H903" s="1161"/>
      <c r="I903" s="1161"/>
      <c r="J903" s="1161"/>
      <c r="K903" s="1161"/>
      <c r="L903" s="1161"/>
      <c r="M903" s="1161"/>
      <c r="N903" s="1161"/>
      <c r="O903" s="1161"/>
      <c r="P903" s="1161"/>
      <c r="Q903" s="1161"/>
      <c r="R903" s="1161"/>
      <c r="S903" s="1161"/>
      <c r="T903" s="1161"/>
      <c r="U903" s="1161"/>
      <c r="V903" s="1161"/>
      <c r="W903" s="1161"/>
      <c r="X903" s="1161"/>
      <c r="Y903" s="1161"/>
      <c r="Z903" s="1161"/>
      <c r="AA903" s="1161"/>
    </row>
    <row r="904">
      <c r="A904" s="1161"/>
      <c r="B904" s="1161"/>
      <c r="C904" s="1161"/>
      <c r="D904" s="1161"/>
      <c r="E904" s="1161"/>
      <c r="F904" s="1161"/>
      <c r="G904" s="1161"/>
      <c r="H904" s="1161"/>
      <c r="I904" s="1161"/>
      <c r="J904" s="1161"/>
      <c r="K904" s="1161"/>
      <c r="L904" s="1161"/>
      <c r="M904" s="1161"/>
      <c r="N904" s="1161"/>
      <c r="O904" s="1161"/>
      <c r="P904" s="1161"/>
      <c r="Q904" s="1161"/>
      <c r="R904" s="1161"/>
      <c r="S904" s="1161"/>
      <c r="T904" s="1161"/>
      <c r="U904" s="1161"/>
      <c r="V904" s="1161"/>
      <c r="W904" s="1161"/>
      <c r="X904" s="1161"/>
      <c r="Y904" s="1161"/>
      <c r="Z904" s="1161"/>
      <c r="AA904" s="1161"/>
    </row>
    <row r="905">
      <c r="A905" s="1161"/>
      <c r="B905" s="1161"/>
      <c r="C905" s="1161"/>
      <c r="D905" s="1161"/>
      <c r="E905" s="1161"/>
      <c r="F905" s="1161"/>
      <c r="G905" s="1161"/>
      <c r="H905" s="1161"/>
      <c r="I905" s="1161"/>
      <c r="J905" s="1161"/>
      <c r="K905" s="1161"/>
      <c r="L905" s="1161"/>
      <c r="M905" s="1161"/>
      <c r="N905" s="1161"/>
      <c r="O905" s="1161"/>
      <c r="P905" s="1161"/>
      <c r="Q905" s="1161"/>
      <c r="R905" s="1161"/>
      <c r="S905" s="1161"/>
      <c r="T905" s="1161"/>
      <c r="U905" s="1161"/>
      <c r="V905" s="1161"/>
      <c r="W905" s="1161"/>
      <c r="X905" s="1161"/>
      <c r="Y905" s="1161"/>
      <c r="Z905" s="1161"/>
      <c r="AA905" s="1161"/>
    </row>
    <row r="906">
      <c r="A906" s="1161"/>
      <c r="B906" s="1161"/>
      <c r="C906" s="1161"/>
      <c r="D906" s="1161"/>
      <c r="E906" s="1161"/>
      <c r="F906" s="1161"/>
      <c r="G906" s="1161"/>
      <c r="H906" s="1161"/>
      <c r="I906" s="1161"/>
      <c r="J906" s="1161"/>
      <c r="K906" s="1161"/>
      <c r="L906" s="1161"/>
      <c r="M906" s="1161"/>
      <c r="N906" s="1161"/>
      <c r="O906" s="1161"/>
      <c r="P906" s="1161"/>
      <c r="Q906" s="1161"/>
      <c r="R906" s="1161"/>
      <c r="S906" s="1161"/>
      <c r="T906" s="1161"/>
      <c r="U906" s="1161"/>
      <c r="V906" s="1161"/>
      <c r="W906" s="1161"/>
      <c r="X906" s="1161"/>
      <c r="Y906" s="1161"/>
      <c r="Z906" s="1161"/>
      <c r="AA906" s="1161"/>
    </row>
    <row r="907">
      <c r="A907" s="1161"/>
      <c r="B907" s="1161"/>
      <c r="C907" s="1161"/>
      <c r="D907" s="1161"/>
      <c r="E907" s="1161"/>
      <c r="F907" s="1161"/>
      <c r="G907" s="1161"/>
      <c r="H907" s="1161"/>
      <c r="I907" s="1161"/>
      <c r="J907" s="1161"/>
      <c r="K907" s="1161"/>
      <c r="L907" s="1161"/>
      <c r="M907" s="1161"/>
      <c r="N907" s="1161"/>
      <c r="O907" s="1161"/>
      <c r="P907" s="1161"/>
      <c r="Q907" s="1161"/>
      <c r="R907" s="1161"/>
      <c r="S907" s="1161"/>
      <c r="T907" s="1161"/>
      <c r="U907" s="1161"/>
      <c r="V907" s="1161"/>
      <c r="W907" s="1161"/>
      <c r="X907" s="1161"/>
      <c r="Y907" s="1161"/>
      <c r="Z907" s="1161"/>
      <c r="AA907" s="1161"/>
    </row>
    <row r="908">
      <c r="A908" s="1161"/>
      <c r="B908" s="1161"/>
      <c r="C908" s="1161"/>
      <c r="D908" s="1161"/>
      <c r="E908" s="1161"/>
      <c r="F908" s="1161"/>
      <c r="G908" s="1161"/>
      <c r="H908" s="1161"/>
      <c r="I908" s="1161"/>
      <c r="J908" s="1161"/>
      <c r="K908" s="1161"/>
      <c r="L908" s="1161"/>
      <c r="M908" s="1161"/>
      <c r="N908" s="1161"/>
      <c r="O908" s="1161"/>
      <c r="P908" s="1161"/>
      <c r="Q908" s="1161"/>
      <c r="R908" s="1161"/>
      <c r="S908" s="1161"/>
      <c r="T908" s="1161"/>
      <c r="U908" s="1161"/>
      <c r="V908" s="1161"/>
      <c r="W908" s="1161"/>
      <c r="X908" s="1161"/>
      <c r="Y908" s="1161"/>
      <c r="Z908" s="1161"/>
      <c r="AA908" s="1161"/>
    </row>
    <row r="909">
      <c r="A909" s="1161"/>
      <c r="B909" s="1161"/>
      <c r="C909" s="1161"/>
      <c r="D909" s="1161"/>
      <c r="E909" s="1161"/>
      <c r="F909" s="1161"/>
      <c r="G909" s="1161"/>
      <c r="H909" s="1161"/>
      <c r="I909" s="1161"/>
      <c r="J909" s="1161"/>
      <c r="K909" s="1161"/>
      <c r="L909" s="1161"/>
      <c r="M909" s="1161"/>
      <c r="N909" s="1161"/>
      <c r="O909" s="1161"/>
      <c r="P909" s="1161"/>
      <c r="Q909" s="1161"/>
      <c r="R909" s="1161"/>
      <c r="S909" s="1161"/>
      <c r="T909" s="1161"/>
      <c r="U909" s="1161"/>
      <c r="V909" s="1161"/>
      <c r="W909" s="1161"/>
      <c r="X909" s="1161"/>
      <c r="Y909" s="1161"/>
      <c r="Z909" s="1161"/>
      <c r="AA909" s="1161"/>
    </row>
    <row r="910">
      <c r="A910" s="1161"/>
      <c r="B910" s="1161"/>
      <c r="C910" s="1161"/>
      <c r="D910" s="1161"/>
      <c r="E910" s="1161"/>
      <c r="F910" s="1161"/>
      <c r="G910" s="1161"/>
      <c r="H910" s="1161"/>
      <c r="I910" s="1161"/>
      <c r="J910" s="1161"/>
      <c r="K910" s="1161"/>
      <c r="L910" s="1161"/>
      <c r="M910" s="1161"/>
      <c r="N910" s="1161"/>
      <c r="O910" s="1161"/>
      <c r="P910" s="1161"/>
      <c r="Q910" s="1161"/>
      <c r="R910" s="1161"/>
      <c r="S910" s="1161"/>
      <c r="T910" s="1161"/>
      <c r="U910" s="1161"/>
      <c r="V910" s="1161"/>
      <c r="W910" s="1161"/>
      <c r="X910" s="1161"/>
      <c r="Y910" s="1161"/>
      <c r="Z910" s="1161"/>
      <c r="AA910" s="1161"/>
    </row>
    <row r="911">
      <c r="A911" s="1161"/>
      <c r="B911" s="1161"/>
      <c r="C911" s="1161"/>
      <c r="D911" s="1161"/>
      <c r="E911" s="1161"/>
      <c r="F911" s="1161"/>
      <c r="G911" s="1161"/>
      <c r="H911" s="1161"/>
      <c r="I911" s="1161"/>
      <c r="J911" s="1161"/>
      <c r="K911" s="1161"/>
      <c r="L911" s="1161"/>
      <c r="M911" s="1161"/>
      <c r="N911" s="1161"/>
      <c r="O911" s="1161"/>
      <c r="P911" s="1161"/>
      <c r="Q911" s="1161"/>
      <c r="R911" s="1161"/>
      <c r="S911" s="1161"/>
      <c r="T911" s="1161"/>
      <c r="U911" s="1161"/>
      <c r="V911" s="1161"/>
      <c r="W911" s="1161"/>
      <c r="X911" s="1161"/>
      <c r="Y911" s="1161"/>
      <c r="Z911" s="1161"/>
      <c r="AA911" s="1161"/>
    </row>
    <row r="912">
      <c r="A912" s="1161"/>
      <c r="B912" s="1161"/>
      <c r="C912" s="1161"/>
      <c r="D912" s="1161"/>
      <c r="E912" s="1161"/>
      <c r="F912" s="1161"/>
      <c r="G912" s="1161"/>
      <c r="H912" s="1161"/>
      <c r="I912" s="1161"/>
      <c r="J912" s="1161"/>
      <c r="K912" s="1161"/>
      <c r="L912" s="1161"/>
      <c r="M912" s="1161"/>
      <c r="N912" s="1161"/>
      <c r="O912" s="1161"/>
      <c r="P912" s="1161"/>
      <c r="Q912" s="1161"/>
      <c r="R912" s="1161"/>
      <c r="S912" s="1161"/>
      <c r="T912" s="1161"/>
      <c r="U912" s="1161"/>
      <c r="V912" s="1161"/>
      <c r="W912" s="1161"/>
      <c r="X912" s="1161"/>
      <c r="Y912" s="1161"/>
      <c r="Z912" s="1161"/>
      <c r="AA912" s="1161"/>
    </row>
    <row r="913">
      <c r="A913" s="1161"/>
      <c r="B913" s="1161"/>
      <c r="C913" s="1161"/>
      <c r="D913" s="1161"/>
      <c r="E913" s="1161"/>
      <c r="F913" s="1161"/>
      <c r="G913" s="1161"/>
      <c r="H913" s="1161"/>
      <c r="I913" s="1161"/>
      <c r="J913" s="1161"/>
      <c r="K913" s="1161"/>
      <c r="L913" s="1161"/>
      <c r="M913" s="1161"/>
      <c r="N913" s="1161"/>
      <c r="O913" s="1161"/>
      <c r="P913" s="1161"/>
      <c r="Q913" s="1161"/>
      <c r="R913" s="1161"/>
      <c r="S913" s="1161"/>
      <c r="T913" s="1161"/>
      <c r="U913" s="1161"/>
      <c r="V913" s="1161"/>
      <c r="W913" s="1161"/>
      <c r="X913" s="1161"/>
      <c r="Y913" s="1161"/>
      <c r="Z913" s="1161"/>
      <c r="AA913" s="1161"/>
    </row>
    <row r="914">
      <c r="A914" s="1161"/>
      <c r="B914" s="1161"/>
      <c r="C914" s="1161"/>
      <c r="D914" s="1161"/>
      <c r="E914" s="1161"/>
      <c r="F914" s="1161"/>
      <c r="G914" s="1161"/>
      <c r="H914" s="1161"/>
      <c r="I914" s="1161"/>
      <c r="J914" s="1161"/>
      <c r="K914" s="1161"/>
      <c r="L914" s="1161"/>
      <c r="M914" s="1161"/>
      <c r="N914" s="1161"/>
      <c r="O914" s="1161"/>
      <c r="P914" s="1161"/>
      <c r="Q914" s="1161"/>
      <c r="R914" s="1161"/>
      <c r="S914" s="1161"/>
      <c r="T914" s="1161"/>
      <c r="U914" s="1161"/>
      <c r="V914" s="1161"/>
      <c r="W914" s="1161"/>
      <c r="X914" s="1161"/>
      <c r="Y914" s="1161"/>
      <c r="Z914" s="1161"/>
      <c r="AA914" s="1161"/>
    </row>
    <row r="915">
      <c r="A915" s="1161"/>
      <c r="B915" s="1161"/>
      <c r="C915" s="1161"/>
      <c r="D915" s="1161"/>
      <c r="E915" s="1161"/>
      <c r="F915" s="1161"/>
      <c r="G915" s="1161"/>
      <c r="H915" s="1161"/>
      <c r="I915" s="1161"/>
      <c r="J915" s="1161"/>
      <c r="K915" s="1161"/>
      <c r="L915" s="1161"/>
      <c r="M915" s="1161"/>
      <c r="N915" s="1161"/>
      <c r="O915" s="1161"/>
      <c r="P915" s="1161"/>
      <c r="Q915" s="1161"/>
      <c r="R915" s="1161"/>
      <c r="S915" s="1161"/>
      <c r="T915" s="1161"/>
      <c r="U915" s="1161"/>
      <c r="V915" s="1161"/>
      <c r="W915" s="1161"/>
      <c r="X915" s="1161"/>
      <c r="Y915" s="1161"/>
      <c r="Z915" s="1161"/>
      <c r="AA915" s="1161"/>
    </row>
    <row r="916">
      <c r="A916" s="1161"/>
      <c r="B916" s="1161"/>
      <c r="C916" s="1161"/>
      <c r="D916" s="1161"/>
      <c r="E916" s="1161"/>
      <c r="F916" s="1161"/>
      <c r="G916" s="1161"/>
      <c r="H916" s="1161"/>
      <c r="I916" s="1161"/>
      <c r="J916" s="1161"/>
      <c r="K916" s="1161"/>
      <c r="L916" s="1161"/>
      <c r="M916" s="1161"/>
      <c r="N916" s="1161"/>
      <c r="O916" s="1161"/>
      <c r="P916" s="1161"/>
      <c r="Q916" s="1161"/>
      <c r="R916" s="1161"/>
      <c r="S916" s="1161"/>
      <c r="T916" s="1161"/>
      <c r="U916" s="1161"/>
      <c r="V916" s="1161"/>
      <c r="W916" s="1161"/>
      <c r="X916" s="1161"/>
      <c r="Y916" s="1161"/>
      <c r="Z916" s="1161"/>
      <c r="AA916" s="1161"/>
    </row>
    <row r="917">
      <c r="A917" s="1161"/>
      <c r="B917" s="1161"/>
      <c r="C917" s="1161"/>
      <c r="D917" s="1161"/>
      <c r="E917" s="1161"/>
      <c r="F917" s="1161"/>
      <c r="G917" s="1161"/>
      <c r="H917" s="1161"/>
      <c r="I917" s="1161"/>
      <c r="J917" s="1161"/>
      <c r="K917" s="1161"/>
      <c r="L917" s="1161"/>
      <c r="M917" s="1161"/>
      <c r="N917" s="1161"/>
      <c r="O917" s="1161"/>
      <c r="P917" s="1161"/>
      <c r="Q917" s="1161"/>
      <c r="R917" s="1161"/>
      <c r="S917" s="1161"/>
      <c r="T917" s="1161"/>
      <c r="U917" s="1161"/>
      <c r="V917" s="1161"/>
      <c r="W917" s="1161"/>
      <c r="X917" s="1161"/>
      <c r="Y917" s="1161"/>
      <c r="Z917" s="1161"/>
      <c r="AA917" s="1161"/>
    </row>
    <row r="918">
      <c r="A918" s="1161"/>
      <c r="B918" s="1161"/>
      <c r="C918" s="1161"/>
      <c r="D918" s="1161"/>
      <c r="E918" s="1161"/>
      <c r="F918" s="1161"/>
      <c r="G918" s="1161"/>
      <c r="H918" s="1161"/>
      <c r="I918" s="1161"/>
      <c r="J918" s="1161"/>
      <c r="K918" s="1161"/>
      <c r="L918" s="1161"/>
      <c r="M918" s="1161"/>
      <c r="N918" s="1161"/>
      <c r="O918" s="1161"/>
      <c r="P918" s="1161"/>
      <c r="Q918" s="1161"/>
      <c r="R918" s="1161"/>
      <c r="S918" s="1161"/>
      <c r="T918" s="1161"/>
      <c r="U918" s="1161"/>
      <c r="V918" s="1161"/>
      <c r="W918" s="1161"/>
      <c r="X918" s="1161"/>
      <c r="Y918" s="1161"/>
      <c r="Z918" s="1161"/>
      <c r="AA918" s="1161"/>
    </row>
    <row r="919">
      <c r="A919" s="1161"/>
      <c r="B919" s="1161"/>
      <c r="C919" s="1161"/>
      <c r="D919" s="1161"/>
      <c r="E919" s="1161"/>
      <c r="F919" s="1161"/>
      <c r="G919" s="1161"/>
      <c r="H919" s="1161"/>
      <c r="I919" s="1161"/>
      <c r="J919" s="1161"/>
      <c r="K919" s="1161"/>
      <c r="L919" s="1161"/>
      <c r="M919" s="1161"/>
      <c r="N919" s="1161"/>
      <c r="O919" s="1161"/>
      <c r="P919" s="1161"/>
      <c r="Q919" s="1161"/>
      <c r="R919" s="1161"/>
      <c r="S919" s="1161"/>
      <c r="T919" s="1161"/>
      <c r="U919" s="1161"/>
      <c r="V919" s="1161"/>
      <c r="W919" s="1161"/>
      <c r="X919" s="1161"/>
      <c r="Y919" s="1161"/>
      <c r="Z919" s="1161"/>
      <c r="AA919" s="1161"/>
    </row>
    <row r="920">
      <c r="A920" s="1161"/>
      <c r="B920" s="1161"/>
      <c r="C920" s="1161"/>
      <c r="D920" s="1161"/>
      <c r="E920" s="1161"/>
      <c r="F920" s="1161"/>
      <c r="G920" s="1161"/>
      <c r="H920" s="1161"/>
      <c r="I920" s="1161"/>
      <c r="J920" s="1161"/>
      <c r="K920" s="1161"/>
      <c r="L920" s="1161"/>
      <c r="M920" s="1161"/>
      <c r="N920" s="1161"/>
      <c r="O920" s="1161"/>
      <c r="P920" s="1161"/>
      <c r="Q920" s="1161"/>
      <c r="R920" s="1161"/>
      <c r="S920" s="1161"/>
      <c r="T920" s="1161"/>
      <c r="U920" s="1161"/>
      <c r="V920" s="1161"/>
      <c r="W920" s="1161"/>
      <c r="X920" s="1161"/>
      <c r="Y920" s="1161"/>
      <c r="Z920" s="1161"/>
      <c r="AA920" s="1161"/>
    </row>
    <row r="921">
      <c r="A921" s="1161"/>
      <c r="B921" s="1161"/>
      <c r="C921" s="1161"/>
      <c r="D921" s="1161"/>
      <c r="E921" s="1161"/>
      <c r="F921" s="1161"/>
      <c r="G921" s="1161"/>
      <c r="H921" s="1161"/>
      <c r="I921" s="1161"/>
      <c r="J921" s="1161"/>
      <c r="K921" s="1161"/>
      <c r="L921" s="1161"/>
      <c r="M921" s="1161"/>
      <c r="N921" s="1161"/>
      <c r="O921" s="1161"/>
      <c r="P921" s="1161"/>
      <c r="Q921" s="1161"/>
      <c r="R921" s="1161"/>
      <c r="S921" s="1161"/>
      <c r="T921" s="1161"/>
      <c r="U921" s="1161"/>
      <c r="V921" s="1161"/>
      <c r="W921" s="1161"/>
      <c r="X921" s="1161"/>
      <c r="Y921" s="1161"/>
      <c r="Z921" s="1161"/>
      <c r="AA921" s="1161"/>
    </row>
    <row r="922">
      <c r="A922" s="1161"/>
      <c r="B922" s="1161"/>
      <c r="C922" s="1161"/>
      <c r="D922" s="1161"/>
      <c r="E922" s="1161"/>
      <c r="F922" s="1161"/>
      <c r="G922" s="1161"/>
      <c r="H922" s="1161"/>
      <c r="I922" s="1161"/>
      <c r="J922" s="1161"/>
      <c r="K922" s="1161"/>
      <c r="L922" s="1161"/>
      <c r="M922" s="1161"/>
      <c r="N922" s="1161"/>
      <c r="O922" s="1161"/>
      <c r="P922" s="1161"/>
      <c r="Q922" s="1161"/>
      <c r="R922" s="1161"/>
      <c r="S922" s="1161"/>
      <c r="T922" s="1161"/>
      <c r="U922" s="1161"/>
      <c r="V922" s="1161"/>
      <c r="W922" s="1161"/>
      <c r="X922" s="1161"/>
      <c r="Y922" s="1161"/>
      <c r="Z922" s="1161"/>
      <c r="AA922" s="1161"/>
    </row>
    <row r="923">
      <c r="A923" s="1161"/>
      <c r="B923" s="1161"/>
      <c r="C923" s="1161"/>
      <c r="D923" s="1161"/>
      <c r="E923" s="1161"/>
      <c r="F923" s="1161"/>
      <c r="G923" s="1161"/>
      <c r="H923" s="1161"/>
      <c r="I923" s="1161"/>
      <c r="J923" s="1161"/>
      <c r="K923" s="1161"/>
      <c r="L923" s="1161"/>
      <c r="M923" s="1161"/>
      <c r="N923" s="1161"/>
      <c r="O923" s="1161"/>
      <c r="P923" s="1161"/>
      <c r="Q923" s="1161"/>
      <c r="R923" s="1161"/>
      <c r="S923" s="1161"/>
      <c r="T923" s="1161"/>
      <c r="U923" s="1161"/>
      <c r="V923" s="1161"/>
      <c r="W923" s="1161"/>
      <c r="X923" s="1161"/>
      <c r="Y923" s="1161"/>
      <c r="Z923" s="1161"/>
      <c r="AA923" s="1161"/>
    </row>
    <row r="924">
      <c r="A924" s="1161"/>
      <c r="B924" s="1161"/>
      <c r="C924" s="1161"/>
      <c r="D924" s="1161"/>
      <c r="E924" s="1161"/>
      <c r="F924" s="1161"/>
      <c r="G924" s="1161"/>
      <c r="H924" s="1161"/>
      <c r="I924" s="1161"/>
      <c r="J924" s="1161"/>
      <c r="K924" s="1161"/>
      <c r="L924" s="1161"/>
      <c r="M924" s="1161"/>
      <c r="N924" s="1161"/>
      <c r="O924" s="1161"/>
      <c r="P924" s="1161"/>
      <c r="Q924" s="1161"/>
      <c r="R924" s="1161"/>
      <c r="S924" s="1161"/>
      <c r="T924" s="1161"/>
      <c r="U924" s="1161"/>
      <c r="V924" s="1161"/>
      <c r="W924" s="1161"/>
      <c r="X924" s="1161"/>
      <c r="Y924" s="1161"/>
      <c r="Z924" s="1161"/>
      <c r="AA924" s="1161"/>
    </row>
    <row r="925">
      <c r="A925" s="1161"/>
      <c r="B925" s="1161"/>
      <c r="C925" s="1161"/>
      <c r="D925" s="1161"/>
      <c r="E925" s="1161"/>
      <c r="F925" s="1161"/>
      <c r="G925" s="1161"/>
      <c r="H925" s="1161"/>
      <c r="I925" s="1161"/>
      <c r="J925" s="1161"/>
      <c r="K925" s="1161"/>
      <c r="L925" s="1161"/>
      <c r="M925" s="1161"/>
      <c r="N925" s="1161"/>
      <c r="O925" s="1161"/>
      <c r="P925" s="1161"/>
      <c r="Q925" s="1161"/>
      <c r="R925" s="1161"/>
      <c r="S925" s="1161"/>
      <c r="T925" s="1161"/>
      <c r="U925" s="1161"/>
      <c r="V925" s="1161"/>
      <c r="W925" s="1161"/>
      <c r="X925" s="1161"/>
      <c r="Y925" s="1161"/>
      <c r="Z925" s="1161"/>
      <c r="AA925" s="1161"/>
    </row>
    <row r="926">
      <c r="A926" s="1161"/>
      <c r="B926" s="1161"/>
      <c r="C926" s="1161"/>
      <c r="D926" s="1161"/>
      <c r="E926" s="1161"/>
      <c r="F926" s="1161"/>
      <c r="G926" s="1161"/>
      <c r="H926" s="1161"/>
      <c r="I926" s="1161"/>
      <c r="J926" s="1161"/>
      <c r="K926" s="1161"/>
      <c r="L926" s="1161"/>
      <c r="M926" s="1161"/>
      <c r="N926" s="1161"/>
      <c r="O926" s="1161"/>
      <c r="P926" s="1161"/>
      <c r="Q926" s="1161"/>
      <c r="R926" s="1161"/>
      <c r="S926" s="1161"/>
      <c r="T926" s="1161"/>
      <c r="U926" s="1161"/>
      <c r="V926" s="1161"/>
      <c r="W926" s="1161"/>
      <c r="X926" s="1161"/>
      <c r="Y926" s="1161"/>
      <c r="Z926" s="1161"/>
      <c r="AA926" s="1161"/>
    </row>
    <row r="927">
      <c r="A927" s="1161"/>
      <c r="B927" s="1161"/>
      <c r="C927" s="1161"/>
      <c r="D927" s="1161"/>
      <c r="E927" s="1161"/>
      <c r="F927" s="1161"/>
      <c r="G927" s="1161"/>
      <c r="H927" s="1161"/>
      <c r="I927" s="1161"/>
      <c r="J927" s="1161"/>
      <c r="K927" s="1161"/>
      <c r="L927" s="1161"/>
      <c r="M927" s="1161"/>
      <c r="N927" s="1161"/>
      <c r="O927" s="1161"/>
      <c r="P927" s="1161"/>
      <c r="Q927" s="1161"/>
      <c r="R927" s="1161"/>
      <c r="S927" s="1161"/>
      <c r="T927" s="1161"/>
      <c r="U927" s="1161"/>
      <c r="V927" s="1161"/>
      <c r="W927" s="1161"/>
      <c r="X927" s="1161"/>
      <c r="Y927" s="1161"/>
      <c r="Z927" s="1161"/>
      <c r="AA927" s="1161"/>
    </row>
    <row r="928">
      <c r="A928" s="1161"/>
      <c r="B928" s="1161"/>
      <c r="C928" s="1161"/>
      <c r="D928" s="1161"/>
      <c r="E928" s="1161"/>
      <c r="F928" s="1161"/>
      <c r="G928" s="1161"/>
      <c r="H928" s="1161"/>
      <c r="I928" s="1161"/>
      <c r="J928" s="1161"/>
      <c r="K928" s="1161"/>
      <c r="L928" s="1161"/>
      <c r="M928" s="1161"/>
      <c r="N928" s="1161"/>
      <c r="O928" s="1161"/>
      <c r="P928" s="1161"/>
      <c r="Q928" s="1161"/>
      <c r="R928" s="1161"/>
      <c r="S928" s="1161"/>
      <c r="T928" s="1161"/>
      <c r="U928" s="1161"/>
      <c r="V928" s="1161"/>
      <c r="W928" s="1161"/>
      <c r="X928" s="1161"/>
      <c r="Y928" s="1161"/>
      <c r="Z928" s="1161"/>
      <c r="AA928" s="1161"/>
    </row>
    <row r="929">
      <c r="A929" s="1161"/>
      <c r="B929" s="1161"/>
      <c r="C929" s="1161"/>
      <c r="D929" s="1161"/>
      <c r="E929" s="1161"/>
      <c r="F929" s="1161"/>
      <c r="G929" s="1161"/>
      <c r="H929" s="1161"/>
      <c r="I929" s="1161"/>
      <c r="J929" s="1161"/>
      <c r="K929" s="1161"/>
      <c r="L929" s="1161"/>
      <c r="M929" s="1161"/>
      <c r="N929" s="1161"/>
      <c r="O929" s="1161"/>
      <c r="P929" s="1161"/>
      <c r="Q929" s="1161"/>
      <c r="R929" s="1161"/>
      <c r="S929" s="1161"/>
      <c r="T929" s="1161"/>
      <c r="U929" s="1161"/>
      <c r="V929" s="1161"/>
      <c r="W929" s="1161"/>
      <c r="X929" s="1161"/>
      <c r="Y929" s="1161"/>
      <c r="Z929" s="1161"/>
      <c r="AA929" s="1161"/>
    </row>
    <row r="930">
      <c r="A930" s="1161"/>
      <c r="B930" s="1161"/>
      <c r="C930" s="1161"/>
      <c r="D930" s="1161"/>
      <c r="E930" s="1161"/>
      <c r="F930" s="1161"/>
      <c r="G930" s="1161"/>
      <c r="H930" s="1161"/>
      <c r="I930" s="1161"/>
      <c r="J930" s="1161"/>
      <c r="K930" s="1161"/>
      <c r="L930" s="1161"/>
      <c r="M930" s="1161"/>
      <c r="N930" s="1161"/>
      <c r="O930" s="1161"/>
      <c r="P930" s="1161"/>
      <c r="Q930" s="1161"/>
      <c r="R930" s="1161"/>
      <c r="S930" s="1161"/>
      <c r="T930" s="1161"/>
      <c r="U930" s="1161"/>
      <c r="V930" s="1161"/>
      <c r="W930" s="1161"/>
      <c r="X930" s="1161"/>
      <c r="Y930" s="1161"/>
      <c r="Z930" s="1161"/>
      <c r="AA930" s="1161"/>
    </row>
    <row r="931">
      <c r="A931" s="1161"/>
      <c r="B931" s="1161"/>
      <c r="C931" s="1161"/>
      <c r="D931" s="1161"/>
      <c r="E931" s="1161"/>
      <c r="F931" s="1161"/>
      <c r="G931" s="1161"/>
      <c r="H931" s="1161"/>
      <c r="I931" s="1161"/>
      <c r="J931" s="1161"/>
      <c r="K931" s="1161"/>
      <c r="L931" s="1161"/>
      <c r="M931" s="1161"/>
      <c r="N931" s="1161"/>
      <c r="O931" s="1161"/>
      <c r="P931" s="1161"/>
      <c r="Q931" s="1161"/>
      <c r="R931" s="1161"/>
      <c r="S931" s="1161"/>
      <c r="T931" s="1161"/>
      <c r="U931" s="1161"/>
      <c r="V931" s="1161"/>
      <c r="W931" s="1161"/>
      <c r="X931" s="1161"/>
      <c r="Y931" s="1161"/>
      <c r="Z931" s="1161"/>
      <c r="AA931" s="1161"/>
    </row>
    <row r="932">
      <c r="A932" s="1161"/>
      <c r="B932" s="1161"/>
      <c r="C932" s="1161"/>
      <c r="D932" s="1161"/>
      <c r="E932" s="1161"/>
      <c r="F932" s="1161"/>
      <c r="G932" s="1161"/>
      <c r="H932" s="1161"/>
      <c r="I932" s="1161"/>
      <c r="J932" s="1161"/>
      <c r="K932" s="1161"/>
      <c r="L932" s="1161"/>
      <c r="M932" s="1161"/>
      <c r="N932" s="1161"/>
      <c r="O932" s="1161"/>
      <c r="P932" s="1161"/>
      <c r="Q932" s="1161"/>
      <c r="R932" s="1161"/>
      <c r="S932" s="1161"/>
      <c r="T932" s="1161"/>
      <c r="U932" s="1161"/>
      <c r="V932" s="1161"/>
      <c r="W932" s="1161"/>
      <c r="X932" s="1161"/>
      <c r="Y932" s="1161"/>
      <c r="Z932" s="1161"/>
      <c r="AA932" s="1161"/>
    </row>
    <row r="933">
      <c r="A933" s="1161"/>
      <c r="B933" s="1161"/>
      <c r="C933" s="1161"/>
      <c r="D933" s="1161"/>
      <c r="E933" s="1161"/>
      <c r="F933" s="1161"/>
      <c r="G933" s="1161"/>
      <c r="H933" s="1161"/>
      <c r="I933" s="1161"/>
      <c r="J933" s="1161"/>
      <c r="K933" s="1161"/>
      <c r="L933" s="1161"/>
      <c r="M933" s="1161"/>
      <c r="N933" s="1161"/>
      <c r="O933" s="1161"/>
      <c r="P933" s="1161"/>
      <c r="Q933" s="1161"/>
      <c r="R933" s="1161"/>
      <c r="S933" s="1161"/>
      <c r="T933" s="1161"/>
      <c r="U933" s="1161"/>
      <c r="V933" s="1161"/>
      <c r="W933" s="1161"/>
      <c r="X933" s="1161"/>
      <c r="Y933" s="1161"/>
      <c r="Z933" s="1161"/>
      <c r="AA933" s="1161"/>
    </row>
    <row r="934">
      <c r="A934" s="1161"/>
      <c r="B934" s="1161"/>
      <c r="C934" s="1161"/>
      <c r="D934" s="1161"/>
      <c r="E934" s="1161"/>
      <c r="F934" s="1161"/>
      <c r="G934" s="1161"/>
      <c r="H934" s="1161"/>
      <c r="I934" s="1161"/>
      <c r="J934" s="1161"/>
      <c r="K934" s="1161"/>
      <c r="L934" s="1161"/>
      <c r="M934" s="1161"/>
      <c r="N934" s="1161"/>
      <c r="O934" s="1161"/>
      <c r="P934" s="1161"/>
      <c r="Q934" s="1161"/>
      <c r="R934" s="1161"/>
      <c r="S934" s="1161"/>
      <c r="T934" s="1161"/>
      <c r="U934" s="1161"/>
      <c r="V934" s="1161"/>
      <c r="W934" s="1161"/>
      <c r="X934" s="1161"/>
      <c r="Y934" s="1161"/>
      <c r="Z934" s="1161"/>
      <c r="AA934" s="1161"/>
    </row>
    <row r="935">
      <c r="A935" s="1161"/>
      <c r="B935" s="1161"/>
      <c r="C935" s="1161"/>
      <c r="D935" s="1161"/>
      <c r="E935" s="1161"/>
      <c r="F935" s="1161"/>
      <c r="G935" s="1161"/>
      <c r="H935" s="1161"/>
      <c r="I935" s="1161"/>
      <c r="J935" s="1161"/>
      <c r="K935" s="1161"/>
      <c r="L935" s="1161"/>
      <c r="M935" s="1161"/>
      <c r="N935" s="1161"/>
      <c r="O935" s="1161"/>
      <c r="P935" s="1161"/>
      <c r="Q935" s="1161"/>
      <c r="R935" s="1161"/>
      <c r="S935" s="1161"/>
      <c r="T935" s="1161"/>
      <c r="U935" s="1161"/>
      <c r="V935" s="1161"/>
      <c r="W935" s="1161"/>
      <c r="X935" s="1161"/>
      <c r="Y935" s="1161"/>
      <c r="Z935" s="1161"/>
      <c r="AA935" s="1161"/>
    </row>
    <row r="936">
      <c r="A936" s="1161"/>
      <c r="B936" s="1161"/>
      <c r="C936" s="1161"/>
      <c r="D936" s="1161"/>
      <c r="E936" s="1161"/>
      <c r="F936" s="1161"/>
      <c r="G936" s="1161"/>
      <c r="H936" s="1161"/>
      <c r="I936" s="1161"/>
      <c r="J936" s="1161"/>
      <c r="K936" s="1161"/>
      <c r="L936" s="1161"/>
      <c r="M936" s="1161"/>
      <c r="N936" s="1161"/>
      <c r="O936" s="1161"/>
      <c r="P936" s="1161"/>
      <c r="Q936" s="1161"/>
      <c r="R936" s="1161"/>
      <c r="S936" s="1161"/>
      <c r="T936" s="1161"/>
      <c r="U936" s="1161"/>
      <c r="V936" s="1161"/>
      <c r="W936" s="1161"/>
      <c r="X936" s="1161"/>
      <c r="Y936" s="1161"/>
      <c r="Z936" s="1161"/>
      <c r="AA936" s="1161"/>
    </row>
    <row r="937">
      <c r="A937" s="1161"/>
      <c r="B937" s="1161"/>
      <c r="C937" s="1161"/>
      <c r="D937" s="1161"/>
      <c r="E937" s="1161"/>
      <c r="F937" s="1161"/>
      <c r="G937" s="1161"/>
      <c r="H937" s="1161"/>
      <c r="I937" s="1161"/>
      <c r="J937" s="1161"/>
      <c r="K937" s="1161"/>
      <c r="L937" s="1161"/>
      <c r="M937" s="1161"/>
      <c r="N937" s="1161"/>
      <c r="O937" s="1161"/>
      <c r="P937" s="1161"/>
      <c r="Q937" s="1161"/>
      <c r="R937" s="1161"/>
      <c r="S937" s="1161"/>
      <c r="T937" s="1161"/>
      <c r="U937" s="1161"/>
      <c r="V937" s="1161"/>
      <c r="W937" s="1161"/>
      <c r="X937" s="1161"/>
      <c r="Y937" s="1161"/>
      <c r="Z937" s="1161"/>
      <c r="AA937" s="1161"/>
    </row>
    <row r="938">
      <c r="A938" s="1161"/>
      <c r="B938" s="1161"/>
      <c r="C938" s="1161"/>
      <c r="D938" s="1161"/>
      <c r="E938" s="1161"/>
      <c r="F938" s="1161"/>
      <c r="G938" s="1161"/>
      <c r="H938" s="1161"/>
      <c r="I938" s="1161"/>
      <c r="J938" s="1161"/>
      <c r="K938" s="1161"/>
      <c r="L938" s="1161"/>
      <c r="M938" s="1161"/>
      <c r="N938" s="1161"/>
      <c r="O938" s="1161"/>
      <c r="P938" s="1161"/>
      <c r="Q938" s="1161"/>
      <c r="R938" s="1161"/>
      <c r="S938" s="1161"/>
      <c r="T938" s="1161"/>
      <c r="U938" s="1161"/>
      <c r="V938" s="1161"/>
      <c r="W938" s="1161"/>
      <c r="X938" s="1161"/>
      <c r="Y938" s="1161"/>
      <c r="Z938" s="1161"/>
      <c r="AA938" s="1161"/>
    </row>
    <row r="939">
      <c r="A939" s="1161"/>
      <c r="B939" s="1161"/>
      <c r="C939" s="1161"/>
      <c r="D939" s="1161"/>
      <c r="E939" s="1161"/>
      <c r="F939" s="1161"/>
      <c r="G939" s="1161"/>
      <c r="H939" s="1161"/>
      <c r="I939" s="1161"/>
      <c r="J939" s="1161"/>
      <c r="K939" s="1161"/>
      <c r="L939" s="1161"/>
      <c r="M939" s="1161"/>
      <c r="N939" s="1161"/>
      <c r="O939" s="1161"/>
      <c r="P939" s="1161"/>
      <c r="Q939" s="1161"/>
      <c r="R939" s="1161"/>
      <c r="S939" s="1161"/>
      <c r="T939" s="1161"/>
      <c r="U939" s="1161"/>
      <c r="V939" s="1161"/>
      <c r="W939" s="1161"/>
      <c r="X939" s="1161"/>
      <c r="Y939" s="1161"/>
      <c r="Z939" s="1161"/>
      <c r="AA939" s="1161"/>
    </row>
    <row r="940">
      <c r="A940" s="1161"/>
      <c r="B940" s="1161"/>
      <c r="C940" s="1161"/>
      <c r="D940" s="1161"/>
      <c r="E940" s="1161"/>
      <c r="F940" s="1161"/>
      <c r="G940" s="1161"/>
      <c r="H940" s="1161"/>
      <c r="I940" s="1161"/>
      <c r="J940" s="1161"/>
      <c r="K940" s="1161"/>
      <c r="L940" s="1161"/>
      <c r="M940" s="1161"/>
      <c r="N940" s="1161"/>
      <c r="O940" s="1161"/>
      <c r="P940" s="1161"/>
      <c r="Q940" s="1161"/>
      <c r="R940" s="1161"/>
      <c r="S940" s="1161"/>
      <c r="T940" s="1161"/>
      <c r="U940" s="1161"/>
      <c r="V940" s="1161"/>
      <c r="W940" s="1161"/>
      <c r="X940" s="1161"/>
      <c r="Y940" s="1161"/>
      <c r="Z940" s="1161"/>
      <c r="AA940" s="1161"/>
    </row>
    <row r="941">
      <c r="A941" s="1161"/>
      <c r="B941" s="1161"/>
      <c r="C941" s="1161"/>
      <c r="D941" s="1161"/>
      <c r="E941" s="1161"/>
      <c r="F941" s="1161"/>
      <c r="G941" s="1161"/>
      <c r="H941" s="1161"/>
      <c r="I941" s="1161"/>
      <c r="J941" s="1161"/>
      <c r="K941" s="1161"/>
      <c r="L941" s="1161"/>
      <c r="M941" s="1161"/>
      <c r="N941" s="1161"/>
      <c r="O941" s="1161"/>
      <c r="P941" s="1161"/>
      <c r="Q941" s="1161"/>
      <c r="R941" s="1161"/>
      <c r="S941" s="1161"/>
      <c r="T941" s="1161"/>
      <c r="U941" s="1161"/>
      <c r="V941" s="1161"/>
      <c r="W941" s="1161"/>
      <c r="X941" s="1161"/>
      <c r="Y941" s="1161"/>
      <c r="Z941" s="1161"/>
      <c r="AA941" s="1161"/>
    </row>
    <row r="942">
      <c r="A942" s="1161"/>
      <c r="B942" s="1161"/>
      <c r="C942" s="1161"/>
      <c r="D942" s="1161"/>
      <c r="E942" s="1161"/>
      <c r="F942" s="1161"/>
      <c r="G942" s="1161"/>
      <c r="H942" s="1161"/>
      <c r="I942" s="1161"/>
      <c r="J942" s="1161"/>
      <c r="K942" s="1161"/>
      <c r="L942" s="1161"/>
      <c r="M942" s="1161"/>
      <c r="N942" s="1161"/>
      <c r="O942" s="1161"/>
      <c r="P942" s="1161"/>
      <c r="Q942" s="1161"/>
      <c r="R942" s="1161"/>
      <c r="S942" s="1161"/>
      <c r="T942" s="1161"/>
      <c r="U942" s="1161"/>
      <c r="V942" s="1161"/>
      <c r="W942" s="1161"/>
      <c r="X942" s="1161"/>
      <c r="Y942" s="1161"/>
      <c r="Z942" s="1161"/>
      <c r="AA942" s="1161"/>
    </row>
    <row r="943">
      <c r="A943" s="1161"/>
      <c r="B943" s="1161"/>
      <c r="C943" s="1161"/>
      <c r="D943" s="1161"/>
      <c r="E943" s="1161"/>
      <c r="F943" s="1161"/>
      <c r="G943" s="1161"/>
      <c r="H943" s="1161"/>
      <c r="I943" s="1161"/>
      <c r="J943" s="1161"/>
      <c r="K943" s="1161"/>
      <c r="L943" s="1161"/>
      <c r="M943" s="1161"/>
      <c r="N943" s="1161"/>
      <c r="O943" s="1161"/>
      <c r="P943" s="1161"/>
      <c r="Q943" s="1161"/>
      <c r="R943" s="1161"/>
      <c r="S943" s="1161"/>
      <c r="T943" s="1161"/>
      <c r="U943" s="1161"/>
      <c r="V943" s="1161"/>
      <c r="W943" s="1161"/>
      <c r="X943" s="1161"/>
      <c r="Y943" s="1161"/>
      <c r="Z943" s="1161"/>
      <c r="AA943" s="1161"/>
    </row>
    <row r="944">
      <c r="A944" s="1161"/>
      <c r="B944" s="1161"/>
      <c r="C944" s="1161"/>
      <c r="D944" s="1161"/>
      <c r="E944" s="1161"/>
      <c r="F944" s="1161"/>
      <c r="G944" s="1161"/>
      <c r="H944" s="1161"/>
      <c r="I944" s="1161"/>
      <c r="J944" s="1161"/>
      <c r="K944" s="1161"/>
      <c r="L944" s="1161"/>
      <c r="M944" s="1161"/>
      <c r="N944" s="1161"/>
      <c r="O944" s="1161"/>
      <c r="P944" s="1161"/>
      <c r="Q944" s="1161"/>
      <c r="R944" s="1161"/>
      <c r="S944" s="1161"/>
      <c r="T944" s="1161"/>
      <c r="U944" s="1161"/>
      <c r="V944" s="1161"/>
      <c r="W944" s="1161"/>
      <c r="X944" s="1161"/>
      <c r="Y944" s="1161"/>
      <c r="Z944" s="1161"/>
      <c r="AA944" s="1161"/>
    </row>
    <row r="945">
      <c r="A945" s="1161"/>
      <c r="B945" s="1161"/>
      <c r="C945" s="1161"/>
      <c r="D945" s="1161"/>
      <c r="E945" s="1161"/>
      <c r="F945" s="1161"/>
      <c r="G945" s="1161"/>
      <c r="H945" s="1161"/>
      <c r="I945" s="1161"/>
      <c r="J945" s="1161"/>
      <c r="K945" s="1161"/>
      <c r="L945" s="1161"/>
      <c r="M945" s="1161"/>
      <c r="N945" s="1161"/>
      <c r="O945" s="1161"/>
      <c r="P945" s="1161"/>
      <c r="Q945" s="1161"/>
      <c r="R945" s="1161"/>
      <c r="S945" s="1161"/>
      <c r="T945" s="1161"/>
      <c r="U945" s="1161"/>
      <c r="V945" s="1161"/>
      <c r="W945" s="1161"/>
      <c r="X945" s="1161"/>
      <c r="Y945" s="1161"/>
      <c r="Z945" s="1161"/>
      <c r="AA945" s="1161"/>
    </row>
    <row r="946">
      <c r="A946" s="1161"/>
      <c r="B946" s="1161"/>
      <c r="C946" s="1161"/>
      <c r="D946" s="1161"/>
      <c r="E946" s="1161"/>
      <c r="F946" s="1161"/>
      <c r="G946" s="1161"/>
      <c r="H946" s="1161"/>
      <c r="I946" s="1161"/>
      <c r="J946" s="1161"/>
      <c r="K946" s="1161"/>
      <c r="L946" s="1161"/>
      <c r="M946" s="1161"/>
      <c r="N946" s="1161"/>
      <c r="O946" s="1161"/>
      <c r="P946" s="1161"/>
      <c r="Q946" s="1161"/>
      <c r="R946" s="1161"/>
      <c r="S946" s="1161"/>
      <c r="T946" s="1161"/>
      <c r="U946" s="1161"/>
      <c r="V946" s="1161"/>
      <c r="W946" s="1161"/>
      <c r="X946" s="1161"/>
      <c r="Y946" s="1161"/>
      <c r="Z946" s="1161"/>
      <c r="AA946" s="1161"/>
    </row>
    <row r="947">
      <c r="A947" s="1161"/>
      <c r="B947" s="1161"/>
      <c r="C947" s="1161"/>
      <c r="D947" s="1161"/>
      <c r="E947" s="1161"/>
      <c r="F947" s="1161"/>
      <c r="G947" s="1161"/>
      <c r="H947" s="1161"/>
      <c r="I947" s="1161"/>
      <c r="J947" s="1161"/>
      <c r="K947" s="1161"/>
      <c r="L947" s="1161"/>
      <c r="M947" s="1161"/>
      <c r="N947" s="1161"/>
      <c r="O947" s="1161"/>
      <c r="P947" s="1161"/>
      <c r="Q947" s="1161"/>
      <c r="R947" s="1161"/>
      <c r="S947" s="1161"/>
      <c r="T947" s="1161"/>
      <c r="U947" s="1161"/>
      <c r="V947" s="1161"/>
      <c r="W947" s="1161"/>
      <c r="X947" s="1161"/>
      <c r="Y947" s="1161"/>
      <c r="Z947" s="1161"/>
      <c r="AA947" s="1161"/>
    </row>
    <row r="948">
      <c r="A948" s="1161"/>
      <c r="B948" s="1161"/>
      <c r="C948" s="1161"/>
      <c r="D948" s="1161"/>
      <c r="E948" s="1161"/>
      <c r="F948" s="1161"/>
      <c r="G948" s="1161"/>
      <c r="H948" s="1161"/>
      <c r="I948" s="1161"/>
      <c r="J948" s="1161"/>
      <c r="K948" s="1161"/>
      <c r="L948" s="1161"/>
      <c r="M948" s="1161"/>
      <c r="N948" s="1161"/>
      <c r="O948" s="1161"/>
      <c r="P948" s="1161"/>
      <c r="Q948" s="1161"/>
      <c r="R948" s="1161"/>
      <c r="S948" s="1161"/>
      <c r="T948" s="1161"/>
      <c r="U948" s="1161"/>
      <c r="V948" s="1161"/>
      <c r="W948" s="1161"/>
      <c r="X948" s="1161"/>
      <c r="Y948" s="1161"/>
      <c r="Z948" s="1161"/>
      <c r="AA948" s="1161"/>
    </row>
    <row r="949">
      <c r="A949" s="1161"/>
      <c r="B949" s="1161"/>
      <c r="C949" s="1161"/>
      <c r="D949" s="1161"/>
      <c r="E949" s="1161"/>
      <c r="F949" s="1161"/>
      <c r="G949" s="1161"/>
      <c r="H949" s="1161"/>
      <c r="I949" s="1161"/>
      <c r="J949" s="1161"/>
      <c r="K949" s="1161"/>
      <c r="L949" s="1161"/>
      <c r="M949" s="1161"/>
      <c r="N949" s="1161"/>
      <c r="O949" s="1161"/>
      <c r="P949" s="1161"/>
      <c r="Q949" s="1161"/>
      <c r="R949" s="1161"/>
      <c r="S949" s="1161"/>
      <c r="T949" s="1161"/>
      <c r="U949" s="1161"/>
      <c r="V949" s="1161"/>
      <c r="W949" s="1161"/>
      <c r="X949" s="1161"/>
      <c r="Y949" s="1161"/>
      <c r="Z949" s="1161"/>
      <c r="AA949" s="1161"/>
    </row>
    <row r="950">
      <c r="A950" s="1161"/>
      <c r="B950" s="1161"/>
      <c r="C950" s="1161"/>
      <c r="D950" s="1161"/>
      <c r="E950" s="1161"/>
      <c r="F950" s="1161"/>
      <c r="G950" s="1161"/>
      <c r="H950" s="1161"/>
      <c r="I950" s="1161"/>
      <c r="J950" s="1161"/>
      <c r="K950" s="1161"/>
      <c r="L950" s="1161"/>
      <c r="M950" s="1161"/>
      <c r="N950" s="1161"/>
      <c r="O950" s="1161"/>
      <c r="P950" s="1161"/>
      <c r="Q950" s="1161"/>
      <c r="R950" s="1161"/>
      <c r="S950" s="1161"/>
      <c r="T950" s="1161"/>
      <c r="U950" s="1161"/>
      <c r="V950" s="1161"/>
      <c r="W950" s="1161"/>
      <c r="X950" s="1161"/>
      <c r="Y950" s="1161"/>
      <c r="Z950" s="1161"/>
      <c r="AA950" s="1161"/>
    </row>
    <row r="951">
      <c r="A951" s="1161"/>
      <c r="B951" s="1161"/>
      <c r="C951" s="1161"/>
      <c r="D951" s="1161"/>
      <c r="E951" s="1161"/>
      <c r="F951" s="1161"/>
      <c r="G951" s="1161"/>
      <c r="H951" s="1161"/>
      <c r="I951" s="1161"/>
      <c r="J951" s="1161"/>
      <c r="K951" s="1161"/>
      <c r="L951" s="1161"/>
      <c r="M951" s="1161"/>
      <c r="N951" s="1161"/>
      <c r="O951" s="1161"/>
      <c r="P951" s="1161"/>
      <c r="Q951" s="1161"/>
      <c r="R951" s="1161"/>
      <c r="S951" s="1161"/>
      <c r="T951" s="1161"/>
      <c r="U951" s="1161"/>
      <c r="V951" s="1161"/>
      <c r="W951" s="1161"/>
      <c r="X951" s="1161"/>
      <c r="Y951" s="1161"/>
      <c r="Z951" s="1161"/>
      <c r="AA951" s="1161"/>
    </row>
    <row r="952">
      <c r="A952" s="1161"/>
      <c r="B952" s="1161"/>
      <c r="C952" s="1161"/>
      <c r="D952" s="1161"/>
      <c r="E952" s="1161"/>
      <c r="F952" s="1161"/>
      <c r="G952" s="1161"/>
      <c r="H952" s="1161"/>
      <c r="I952" s="1161"/>
      <c r="J952" s="1161"/>
      <c r="K952" s="1161"/>
      <c r="L952" s="1161"/>
      <c r="M952" s="1161"/>
      <c r="N952" s="1161"/>
      <c r="O952" s="1161"/>
      <c r="P952" s="1161"/>
      <c r="Q952" s="1161"/>
      <c r="R952" s="1161"/>
      <c r="S952" s="1161"/>
      <c r="T952" s="1161"/>
      <c r="U952" s="1161"/>
      <c r="V952" s="1161"/>
      <c r="W952" s="1161"/>
      <c r="X952" s="1161"/>
      <c r="Y952" s="1161"/>
      <c r="Z952" s="1161"/>
      <c r="AA952" s="1161"/>
    </row>
    <row r="953">
      <c r="A953" s="1161"/>
      <c r="B953" s="1161"/>
      <c r="C953" s="1161"/>
      <c r="D953" s="1161"/>
      <c r="E953" s="1161"/>
      <c r="F953" s="1161"/>
      <c r="G953" s="1161"/>
      <c r="H953" s="1161"/>
      <c r="I953" s="1161"/>
      <c r="J953" s="1161"/>
      <c r="K953" s="1161"/>
      <c r="L953" s="1161"/>
      <c r="M953" s="1161"/>
      <c r="N953" s="1161"/>
      <c r="O953" s="1161"/>
      <c r="P953" s="1161"/>
      <c r="Q953" s="1161"/>
      <c r="R953" s="1161"/>
      <c r="S953" s="1161"/>
      <c r="T953" s="1161"/>
      <c r="U953" s="1161"/>
      <c r="V953" s="1161"/>
      <c r="W953" s="1161"/>
      <c r="X953" s="1161"/>
      <c r="Y953" s="1161"/>
      <c r="Z953" s="1161"/>
      <c r="AA953" s="1161"/>
    </row>
    <row r="954">
      <c r="A954" s="1161"/>
      <c r="B954" s="1161"/>
      <c r="C954" s="1161"/>
      <c r="D954" s="1161"/>
      <c r="E954" s="1161"/>
      <c r="F954" s="1161"/>
      <c r="G954" s="1161"/>
      <c r="H954" s="1161"/>
      <c r="I954" s="1161"/>
      <c r="J954" s="1161"/>
      <c r="K954" s="1161"/>
      <c r="L954" s="1161"/>
      <c r="M954" s="1161"/>
      <c r="N954" s="1161"/>
      <c r="O954" s="1161"/>
      <c r="P954" s="1161"/>
      <c r="Q954" s="1161"/>
      <c r="R954" s="1161"/>
      <c r="S954" s="1161"/>
      <c r="T954" s="1161"/>
      <c r="U954" s="1161"/>
      <c r="V954" s="1161"/>
      <c r="W954" s="1161"/>
      <c r="X954" s="1161"/>
      <c r="Y954" s="1161"/>
      <c r="Z954" s="1161"/>
      <c r="AA954" s="1161"/>
    </row>
    <row r="955">
      <c r="A955" s="1161"/>
      <c r="B955" s="1161"/>
      <c r="C955" s="1161"/>
      <c r="D955" s="1161"/>
      <c r="E955" s="1161"/>
      <c r="F955" s="1161"/>
      <c r="G955" s="1161"/>
      <c r="H955" s="1161"/>
      <c r="I955" s="1161"/>
      <c r="J955" s="1161"/>
      <c r="K955" s="1161"/>
      <c r="L955" s="1161"/>
      <c r="M955" s="1161"/>
      <c r="N955" s="1161"/>
      <c r="O955" s="1161"/>
      <c r="P955" s="1161"/>
      <c r="Q955" s="1161"/>
      <c r="R955" s="1161"/>
      <c r="S955" s="1161"/>
      <c r="T955" s="1161"/>
      <c r="U955" s="1161"/>
      <c r="V955" s="1161"/>
      <c r="W955" s="1161"/>
      <c r="X955" s="1161"/>
      <c r="Y955" s="1161"/>
      <c r="Z955" s="1161"/>
      <c r="AA955" s="1161"/>
    </row>
    <row r="956">
      <c r="A956" s="1161"/>
      <c r="B956" s="1161"/>
      <c r="C956" s="1161"/>
      <c r="D956" s="1161"/>
      <c r="E956" s="1161"/>
      <c r="F956" s="1161"/>
      <c r="G956" s="1161"/>
      <c r="H956" s="1161"/>
      <c r="I956" s="1161"/>
      <c r="J956" s="1161"/>
      <c r="K956" s="1161"/>
      <c r="L956" s="1161"/>
      <c r="M956" s="1161"/>
      <c r="N956" s="1161"/>
      <c r="O956" s="1161"/>
      <c r="P956" s="1161"/>
      <c r="Q956" s="1161"/>
      <c r="R956" s="1161"/>
      <c r="S956" s="1161"/>
      <c r="T956" s="1161"/>
      <c r="U956" s="1161"/>
      <c r="V956" s="1161"/>
      <c r="W956" s="1161"/>
      <c r="X956" s="1161"/>
      <c r="Y956" s="1161"/>
      <c r="Z956" s="1161"/>
      <c r="AA956" s="1161"/>
    </row>
    <row r="957">
      <c r="A957" s="1161"/>
      <c r="B957" s="1161"/>
      <c r="C957" s="1161"/>
      <c r="D957" s="1161"/>
      <c r="E957" s="1161"/>
      <c r="F957" s="1161"/>
      <c r="G957" s="1161"/>
      <c r="H957" s="1161"/>
      <c r="I957" s="1161"/>
      <c r="J957" s="1161"/>
      <c r="K957" s="1161"/>
      <c r="L957" s="1161"/>
      <c r="M957" s="1161"/>
      <c r="N957" s="1161"/>
      <c r="O957" s="1161"/>
      <c r="P957" s="1161"/>
      <c r="Q957" s="1161"/>
      <c r="R957" s="1161"/>
      <c r="S957" s="1161"/>
      <c r="T957" s="1161"/>
      <c r="U957" s="1161"/>
      <c r="V957" s="1161"/>
      <c r="W957" s="1161"/>
      <c r="X957" s="1161"/>
      <c r="Y957" s="1161"/>
      <c r="Z957" s="1161"/>
      <c r="AA957" s="1161"/>
    </row>
    <row r="958">
      <c r="A958" s="1161"/>
      <c r="B958" s="1161"/>
      <c r="C958" s="1161"/>
      <c r="D958" s="1161"/>
      <c r="E958" s="1161"/>
      <c r="F958" s="1161"/>
      <c r="G958" s="1161"/>
      <c r="H958" s="1161"/>
      <c r="I958" s="1161"/>
      <c r="J958" s="1161"/>
      <c r="K958" s="1161"/>
      <c r="L958" s="1161"/>
      <c r="M958" s="1161"/>
      <c r="N958" s="1161"/>
      <c r="O958" s="1161"/>
      <c r="P958" s="1161"/>
      <c r="Q958" s="1161"/>
      <c r="R958" s="1161"/>
      <c r="S958" s="1161"/>
      <c r="T958" s="1161"/>
      <c r="U958" s="1161"/>
      <c r="V958" s="1161"/>
      <c r="W958" s="1161"/>
      <c r="X958" s="1161"/>
      <c r="Y958" s="1161"/>
      <c r="Z958" s="1161"/>
      <c r="AA958" s="1161"/>
    </row>
    <row r="959">
      <c r="A959" s="1161"/>
      <c r="B959" s="1161"/>
      <c r="C959" s="1161"/>
      <c r="D959" s="1161"/>
      <c r="E959" s="1161"/>
      <c r="F959" s="1161"/>
      <c r="G959" s="1161"/>
      <c r="H959" s="1161"/>
      <c r="I959" s="1161"/>
      <c r="J959" s="1161"/>
      <c r="K959" s="1161"/>
      <c r="L959" s="1161"/>
      <c r="M959" s="1161"/>
      <c r="N959" s="1161"/>
      <c r="O959" s="1161"/>
      <c r="P959" s="1161"/>
      <c r="Q959" s="1161"/>
      <c r="R959" s="1161"/>
      <c r="S959" s="1161"/>
      <c r="T959" s="1161"/>
      <c r="U959" s="1161"/>
      <c r="V959" s="1161"/>
      <c r="W959" s="1161"/>
      <c r="X959" s="1161"/>
      <c r="Y959" s="1161"/>
      <c r="Z959" s="1161"/>
      <c r="AA959" s="1161"/>
    </row>
    <row r="960">
      <c r="A960" s="1161"/>
      <c r="B960" s="1161"/>
      <c r="C960" s="1161"/>
      <c r="D960" s="1161"/>
      <c r="E960" s="1161"/>
      <c r="F960" s="1161"/>
      <c r="G960" s="1161"/>
      <c r="H960" s="1161"/>
      <c r="I960" s="1161"/>
      <c r="J960" s="1161"/>
      <c r="K960" s="1161"/>
      <c r="L960" s="1161"/>
      <c r="M960" s="1161"/>
      <c r="N960" s="1161"/>
      <c r="O960" s="1161"/>
      <c r="P960" s="1161"/>
      <c r="Q960" s="1161"/>
      <c r="R960" s="1161"/>
      <c r="S960" s="1161"/>
      <c r="T960" s="1161"/>
      <c r="U960" s="1161"/>
      <c r="V960" s="1161"/>
      <c r="W960" s="1161"/>
      <c r="X960" s="1161"/>
      <c r="Y960" s="1161"/>
      <c r="Z960" s="1161"/>
      <c r="AA960" s="1161"/>
    </row>
    <row r="961">
      <c r="A961" s="1161"/>
      <c r="B961" s="1161"/>
      <c r="C961" s="1161"/>
      <c r="D961" s="1161"/>
      <c r="E961" s="1161"/>
      <c r="F961" s="1161"/>
      <c r="G961" s="1161"/>
      <c r="H961" s="1161"/>
      <c r="I961" s="1161"/>
      <c r="J961" s="1161"/>
      <c r="K961" s="1161"/>
      <c r="L961" s="1161"/>
      <c r="M961" s="1161"/>
      <c r="N961" s="1161"/>
      <c r="O961" s="1161"/>
      <c r="P961" s="1161"/>
      <c r="Q961" s="1161"/>
      <c r="R961" s="1161"/>
      <c r="S961" s="1161"/>
      <c r="T961" s="1161"/>
      <c r="U961" s="1161"/>
      <c r="V961" s="1161"/>
      <c r="W961" s="1161"/>
      <c r="X961" s="1161"/>
      <c r="Y961" s="1161"/>
      <c r="Z961" s="1161"/>
      <c r="AA961" s="1161"/>
    </row>
    <row r="962">
      <c r="A962" s="1161"/>
      <c r="B962" s="1161"/>
      <c r="C962" s="1161"/>
      <c r="D962" s="1161"/>
      <c r="E962" s="1161"/>
      <c r="F962" s="1161"/>
      <c r="G962" s="1161"/>
      <c r="H962" s="1161"/>
      <c r="I962" s="1161"/>
      <c r="J962" s="1161"/>
      <c r="K962" s="1161"/>
      <c r="L962" s="1161"/>
      <c r="M962" s="1161"/>
      <c r="N962" s="1161"/>
      <c r="O962" s="1161"/>
      <c r="P962" s="1161"/>
      <c r="Q962" s="1161"/>
      <c r="R962" s="1161"/>
      <c r="S962" s="1161"/>
      <c r="T962" s="1161"/>
      <c r="U962" s="1161"/>
      <c r="V962" s="1161"/>
      <c r="W962" s="1161"/>
      <c r="X962" s="1161"/>
      <c r="Y962" s="1161"/>
      <c r="Z962" s="1161"/>
      <c r="AA962" s="1161"/>
    </row>
    <row r="963">
      <c r="A963" s="1161"/>
      <c r="B963" s="1161"/>
      <c r="C963" s="1161"/>
      <c r="D963" s="1161"/>
      <c r="E963" s="1161"/>
      <c r="F963" s="1161"/>
      <c r="G963" s="1161"/>
      <c r="H963" s="1161"/>
      <c r="I963" s="1161"/>
      <c r="J963" s="1161"/>
      <c r="K963" s="1161"/>
      <c r="L963" s="1161"/>
      <c r="M963" s="1161"/>
      <c r="N963" s="1161"/>
      <c r="O963" s="1161"/>
      <c r="P963" s="1161"/>
      <c r="Q963" s="1161"/>
      <c r="R963" s="1161"/>
      <c r="S963" s="1161"/>
      <c r="T963" s="1161"/>
      <c r="U963" s="1161"/>
      <c r="V963" s="1161"/>
      <c r="W963" s="1161"/>
      <c r="X963" s="1161"/>
      <c r="Y963" s="1161"/>
      <c r="Z963" s="1161"/>
      <c r="AA963" s="1161"/>
    </row>
    <row r="964">
      <c r="A964" s="1161"/>
      <c r="B964" s="1161"/>
      <c r="C964" s="1161"/>
      <c r="D964" s="1161"/>
      <c r="E964" s="1161"/>
      <c r="F964" s="1161"/>
      <c r="G964" s="1161"/>
      <c r="H964" s="1161"/>
      <c r="I964" s="1161"/>
      <c r="J964" s="1161"/>
      <c r="K964" s="1161"/>
      <c r="L964" s="1161"/>
      <c r="M964" s="1161"/>
      <c r="N964" s="1161"/>
      <c r="O964" s="1161"/>
      <c r="P964" s="1161"/>
      <c r="Q964" s="1161"/>
      <c r="R964" s="1161"/>
      <c r="S964" s="1161"/>
      <c r="T964" s="1161"/>
      <c r="U964" s="1161"/>
      <c r="V964" s="1161"/>
      <c r="W964" s="1161"/>
      <c r="X964" s="1161"/>
      <c r="Y964" s="1161"/>
      <c r="Z964" s="1161"/>
      <c r="AA964" s="1161"/>
    </row>
    <row r="965">
      <c r="A965" s="1161"/>
      <c r="B965" s="1161"/>
      <c r="C965" s="1161"/>
      <c r="D965" s="1161"/>
      <c r="E965" s="1161"/>
      <c r="F965" s="1161"/>
      <c r="G965" s="1161"/>
      <c r="H965" s="1161"/>
      <c r="I965" s="1161"/>
      <c r="J965" s="1161"/>
      <c r="K965" s="1161"/>
      <c r="L965" s="1161"/>
      <c r="M965" s="1161"/>
      <c r="N965" s="1161"/>
      <c r="O965" s="1161"/>
      <c r="P965" s="1161"/>
      <c r="Q965" s="1161"/>
      <c r="R965" s="1161"/>
      <c r="S965" s="1161"/>
      <c r="T965" s="1161"/>
      <c r="U965" s="1161"/>
      <c r="V965" s="1161"/>
      <c r="W965" s="1161"/>
      <c r="X965" s="1161"/>
      <c r="Y965" s="1161"/>
      <c r="Z965" s="1161"/>
      <c r="AA965" s="1161"/>
    </row>
    <row r="966">
      <c r="A966" s="1161"/>
      <c r="B966" s="1161"/>
      <c r="C966" s="1161"/>
      <c r="D966" s="1161"/>
      <c r="E966" s="1161"/>
      <c r="F966" s="1161"/>
      <c r="G966" s="1161"/>
      <c r="H966" s="1161"/>
      <c r="I966" s="1161"/>
      <c r="J966" s="1161"/>
      <c r="K966" s="1161"/>
      <c r="L966" s="1161"/>
      <c r="M966" s="1161"/>
      <c r="N966" s="1161"/>
      <c r="O966" s="1161"/>
      <c r="P966" s="1161"/>
      <c r="Q966" s="1161"/>
      <c r="R966" s="1161"/>
      <c r="S966" s="1161"/>
      <c r="T966" s="1161"/>
      <c r="U966" s="1161"/>
      <c r="V966" s="1161"/>
      <c r="W966" s="1161"/>
      <c r="X966" s="1161"/>
      <c r="Y966" s="1161"/>
      <c r="Z966" s="1161"/>
      <c r="AA966" s="1161"/>
    </row>
    <row r="967">
      <c r="A967" s="1161"/>
      <c r="B967" s="1161"/>
      <c r="C967" s="1161"/>
      <c r="D967" s="1161"/>
      <c r="E967" s="1161"/>
      <c r="F967" s="1161"/>
      <c r="G967" s="1161"/>
      <c r="H967" s="1161"/>
      <c r="I967" s="1161"/>
      <c r="J967" s="1161"/>
      <c r="K967" s="1161"/>
      <c r="L967" s="1161"/>
      <c r="M967" s="1161"/>
      <c r="N967" s="1161"/>
      <c r="O967" s="1161"/>
      <c r="P967" s="1161"/>
      <c r="Q967" s="1161"/>
      <c r="R967" s="1161"/>
      <c r="S967" s="1161"/>
      <c r="T967" s="1161"/>
      <c r="U967" s="1161"/>
      <c r="V967" s="1161"/>
      <c r="W967" s="1161"/>
      <c r="X967" s="1161"/>
      <c r="Y967" s="1161"/>
      <c r="Z967" s="1161"/>
      <c r="AA967" s="1161"/>
    </row>
    <row r="968">
      <c r="A968" s="1161"/>
      <c r="B968" s="1161"/>
      <c r="C968" s="1161"/>
      <c r="D968" s="1161"/>
      <c r="E968" s="1161"/>
      <c r="F968" s="1161"/>
      <c r="G968" s="1161"/>
      <c r="H968" s="1161"/>
      <c r="I968" s="1161"/>
      <c r="J968" s="1161"/>
      <c r="K968" s="1161"/>
      <c r="L968" s="1161"/>
      <c r="M968" s="1161"/>
      <c r="N968" s="1161"/>
      <c r="O968" s="1161"/>
      <c r="P968" s="1161"/>
      <c r="Q968" s="1161"/>
      <c r="R968" s="1161"/>
      <c r="S968" s="1161"/>
      <c r="T968" s="1161"/>
      <c r="U968" s="1161"/>
      <c r="V968" s="1161"/>
      <c r="W968" s="1161"/>
      <c r="X968" s="1161"/>
      <c r="Y968" s="1161"/>
      <c r="Z968" s="1161"/>
      <c r="AA968" s="1161"/>
    </row>
    <row r="969">
      <c r="A969" s="1161"/>
      <c r="B969" s="1161"/>
      <c r="C969" s="1161"/>
      <c r="D969" s="1161"/>
      <c r="E969" s="1161"/>
      <c r="F969" s="1161"/>
      <c r="G969" s="1161"/>
      <c r="H969" s="1161"/>
      <c r="I969" s="1161"/>
      <c r="J969" s="1161"/>
      <c r="K969" s="1161"/>
      <c r="L969" s="1161"/>
      <c r="M969" s="1161"/>
      <c r="N969" s="1161"/>
      <c r="O969" s="1161"/>
      <c r="P969" s="1161"/>
      <c r="Q969" s="1161"/>
      <c r="R969" s="1161"/>
      <c r="S969" s="1161"/>
      <c r="T969" s="1161"/>
      <c r="U969" s="1161"/>
      <c r="V969" s="1161"/>
      <c r="W969" s="1161"/>
      <c r="X969" s="1161"/>
      <c r="Y969" s="1161"/>
      <c r="Z969" s="1161"/>
      <c r="AA969" s="1161"/>
    </row>
    <row r="970">
      <c r="A970" s="1161"/>
      <c r="B970" s="1161"/>
      <c r="C970" s="1161"/>
      <c r="D970" s="1161"/>
      <c r="E970" s="1161"/>
      <c r="F970" s="1161"/>
      <c r="G970" s="1161"/>
      <c r="H970" s="1161"/>
      <c r="I970" s="1161"/>
      <c r="J970" s="1161"/>
      <c r="K970" s="1161"/>
      <c r="L970" s="1161"/>
      <c r="M970" s="1161"/>
      <c r="N970" s="1161"/>
      <c r="O970" s="1161"/>
      <c r="P970" s="1161"/>
      <c r="Q970" s="1161"/>
      <c r="R970" s="1161"/>
      <c r="S970" s="1161"/>
      <c r="T970" s="1161"/>
      <c r="U970" s="1161"/>
      <c r="V970" s="1161"/>
      <c r="W970" s="1161"/>
      <c r="X970" s="1161"/>
      <c r="Y970" s="1161"/>
      <c r="Z970" s="1161"/>
      <c r="AA970" s="1161"/>
    </row>
    <row r="971">
      <c r="A971" s="1161"/>
      <c r="B971" s="1161"/>
      <c r="C971" s="1161"/>
      <c r="D971" s="1161"/>
      <c r="E971" s="1161"/>
      <c r="F971" s="1161"/>
      <c r="G971" s="1161"/>
      <c r="H971" s="1161"/>
      <c r="I971" s="1161"/>
      <c r="J971" s="1161"/>
      <c r="K971" s="1161"/>
      <c r="L971" s="1161"/>
      <c r="M971" s="1161"/>
      <c r="N971" s="1161"/>
      <c r="O971" s="1161"/>
      <c r="P971" s="1161"/>
      <c r="Q971" s="1161"/>
      <c r="R971" s="1161"/>
      <c r="S971" s="1161"/>
      <c r="T971" s="1161"/>
      <c r="U971" s="1161"/>
      <c r="V971" s="1161"/>
      <c r="W971" s="1161"/>
      <c r="X971" s="1161"/>
      <c r="Y971" s="1161"/>
      <c r="Z971" s="1161"/>
      <c r="AA971" s="1161"/>
    </row>
    <row r="972">
      <c r="A972" s="1161"/>
      <c r="B972" s="1161"/>
      <c r="C972" s="1161"/>
      <c r="D972" s="1161"/>
      <c r="E972" s="1161"/>
      <c r="F972" s="1161"/>
      <c r="G972" s="1161"/>
      <c r="H972" s="1161"/>
      <c r="I972" s="1161"/>
      <c r="J972" s="1161"/>
      <c r="K972" s="1161"/>
      <c r="L972" s="1161"/>
      <c r="M972" s="1161"/>
      <c r="N972" s="1161"/>
      <c r="O972" s="1161"/>
      <c r="P972" s="1161"/>
      <c r="Q972" s="1161"/>
      <c r="R972" s="1161"/>
      <c r="S972" s="1161"/>
      <c r="T972" s="1161"/>
      <c r="U972" s="1161"/>
      <c r="V972" s="1161"/>
      <c r="W972" s="1161"/>
      <c r="X972" s="1161"/>
      <c r="Y972" s="1161"/>
      <c r="Z972" s="1161"/>
      <c r="AA972" s="1161"/>
    </row>
    <row r="973">
      <c r="A973" s="1161"/>
      <c r="B973" s="1161"/>
      <c r="C973" s="1161"/>
      <c r="D973" s="1161"/>
      <c r="E973" s="1161"/>
      <c r="F973" s="1161"/>
      <c r="G973" s="1161"/>
      <c r="H973" s="1161"/>
      <c r="I973" s="1161"/>
      <c r="J973" s="1161"/>
      <c r="K973" s="1161"/>
      <c r="L973" s="1161"/>
      <c r="M973" s="1161"/>
      <c r="N973" s="1161"/>
      <c r="O973" s="1161"/>
      <c r="P973" s="1161"/>
      <c r="Q973" s="1161"/>
      <c r="R973" s="1161"/>
      <c r="S973" s="1161"/>
      <c r="T973" s="1161"/>
      <c r="U973" s="1161"/>
      <c r="V973" s="1161"/>
      <c r="W973" s="1161"/>
      <c r="X973" s="1161"/>
      <c r="Y973" s="1161"/>
      <c r="Z973" s="1161"/>
      <c r="AA973" s="1161"/>
    </row>
    <row r="974">
      <c r="A974" s="1161"/>
      <c r="B974" s="1161"/>
      <c r="C974" s="1161"/>
      <c r="D974" s="1161"/>
      <c r="E974" s="1161"/>
      <c r="F974" s="1161"/>
      <c r="G974" s="1161"/>
      <c r="H974" s="1161"/>
      <c r="I974" s="1161"/>
      <c r="J974" s="1161"/>
      <c r="K974" s="1161"/>
      <c r="L974" s="1161"/>
      <c r="M974" s="1161"/>
      <c r="N974" s="1161"/>
      <c r="O974" s="1161"/>
      <c r="P974" s="1161"/>
      <c r="Q974" s="1161"/>
      <c r="R974" s="1161"/>
      <c r="S974" s="1161"/>
      <c r="T974" s="1161"/>
      <c r="U974" s="1161"/>
      <c r="V974" s="1161"/>
      <c r="W974" s="1161"/>
      <c r="X974" s="1161"/>
      <c r="Y974" s="1161"/>
      <c r="Z974" s="1161"/>
      <c r="AA974" s="1161"/>
    </row>
    <row r="975">
      <c r="A975" s="1161"/>
      <c r="B975" s="1161"/>
      <c r="C975" s="1161"/>
      <c r="D975" s="1161"/>
      <c r="E975" s="1161"/>
      <c r="F975" s="1161"/>
      <c r="G975" s="1161"/>
      <c r="H975" s="1161"/>
      <c r="I975" s="1161"/>
      <c r="J975" s="1161"/>
      <c r="K975" s="1161"/>
      <c r="L975" s="1161"/>
      <c r="M975" s="1161"/>
      <c r="N975" s="1161"/>
      <c r="O975" s="1161"/>
      <c r="P975" s="1161"/>
      <c r="Q975" s="1161"/>
      <c r="R975" s="1161"/>
      <c r="S975" s="1161"/>
      <c r="T975" s="1161"/>
      <c r="U975" s="1161"/>
      <c r="V975" s="1161"/>
      <c r="W975" s="1161"/>
      <c r="X975" s="1161"/>
      <c r="Y975" s="1161"/>
      <c r="Z975" s="1161"/>
      <c r="AA975" s="1161"/>
    </row>
    <row r="976">
      <c r="A976" s="1161"/>
      <c r="B976" s="1161"/>
      <c r="C976" s="1161"/>
      <c r="D976" s="1161"/>
      <c r="E976" s="1161"/>
      <c r="F976" s="1161"/>
      <c r="G976" s="1161"/>
      <c r="H976" s="1161"/>
      <c r="I976" s="1161"/>
      <c r="J976" s="1161"/>
      <c r="K976" s="1161"/>
      <c r="L976" s="1161"/>
      <c r="M976" s="1161"/>
      <c r="N976" s="1161"/>
      <c r="O976" s="1161"/>
      <c r="P976" s="1161"/>
      <c r="Q976" s="1161"/>
      <c r="R976" s="1161"/>
      <c r="S976" s="1161"/>
      <c r="T976" s="1161"/>
      <c r="U976" s="1161"/>
      <c r="V976" s="1161"/>
      <c r="W976" s="1161"/>
      <c r="X976" s="1161"/>
      <c r="Y976" s="1161"/>
      <c r="Z976" s="1161"/>
      <c r="AA976" s="1161"/>
    </row>
    <row r="977">
      <c r="A977" s="1161"/>
      <c r="B977" s="1161"/>
      <c r="C977" s="1161"/>
      <c r="D977" s="1161"/>
      <c r="E977" s="1161"/>
      <c r="F977" s="1161"/>
      <c r="G977" s="1161"/>
      <c r="H977" s="1161"/>
      <c r="I977" s="1161"/>
      <c r="J977" s="1161"/>
      <c r="K977" s="1161"/>
      <c r="L977" s="1161"/>
      <c r="M977" s="1161"/>
      <c r="N977" s="1161"/>
      <c r="O977" s="1161"/>
      <c r="P977" s="1161"/>
      <c r="Q977" s="1161"/>
      <c r="R977" s="1161"/>
      <c r="S977" s="1161"/>
      <c r="T977" s="1161"/>
      <c r="U977" s="1161"/>
      <c r="V977" s="1161"/>
      <c r="W977" s="1161"/>
      <c r="X977" s="1161"/>
      <c r="Y977" s="1161"/>
      <c r="Z977" s="1161"/>
      <c r="AA977" s="1161"/>
    </row>
    <row r="978">
      <c r="A978" s="1161"/>
      <c r="B978" s="1161"/>
      <c r="C978" s="1161"/>
      <c r="D978" s="1161"/>
      <c r="E978" s="1161"/>
      <c r="F978" s="1161"/>
      <c r="G978" s="1161"/>
      <c r="H978" s="1161"/>
      <c r="I978" s="1161"/>
      <c r="J978" s="1161"/>
      <c r="K978" s="1161"/>
      <c r="L978" s="1161"/>
      <c r="M978" s="1161"/>
      <c r="N978" s="1161"/>
      <c r="O978" s="1161"/>
      <c r="P978" s="1161"/>
      <c r="Q978" s="1161"/>
      <c r="R978" s="1161"/>
      <c r="S978" s="1161"/>
      <c r="T978" s="1161"/>
      <c r="U978" s="1161"/>
      <c r="V978" s="1161"/>
      <c r="W978" s="1161"/>
      <c r="X978" s="1161"/>
      <c r="Y978" s="1161"/>
      <c r="Z978" s="1161"/>
      <c r="AA978" s="1161"/>
    </row>
    <row r="979">
      <c r="A979" s="1161"/>
      <c r="B979" s="1161"/>
      <c r="C979" s="1161"/>
      <c r="D979" s="1161"/>
      <c r="E979" s="1161"/>
      <c r="F979" s="1161"/>
      <c r="G979" s="1161"/>
      <c r="H979" s="1161"/>
      <c r="I979" s="1161"/>
      <c r="J979" s="1161"/>
      <c r="K979" s="1161"/>
      <c r="L979" s="1161"/>
      <c r="M979" s="1161"/>
      <c r="N979" s="1161"/>
      <c r="O979" s="1161"/>
      <c r="P979" s="1161"/>
      <c r="Q979" s="1161"/>
      <c r="R979" s="1161"/>
      <c r="S979" s="1161"/>
      <c r="T979" s="1161"/>
      <c r="U979" s="1161"/>
      <c r="V979" s="1161"/>
      <c r="W979" s="1161"/>
      <c r="X979" s="1161"/>
      <c r="Y979" s="1161"/>
      <c r="Z979" s="1161"/>
      <c r="AA979" s="1161"/>
    </row>
    <row r="980">
      <c r="A980" s="1161"/>
      <c r="B980" s="1161"/>
      <c r="C980" s="1161"/>
      <c r="D980" s="1161"/>
      <c r="E980" s="1161"/>
      <c r="F980" s="1161"/>
      <c r="G980" s="1161"/>
      <c r="H980" s="1161"/>
      <c r="I980" s="1161"/>
      <c r="J980" s="1161"/>
      <c r="K980" s="1161"/>
      <c r="L980" s="1161"/>
      <c r="M980" s="1161"/>
      <c r="N980" s="1161"/>
      <c r="O980" s="1161"/>
      <c r="P980" s="1161"/>
      <c r="Q980" s="1161"/>
      <c r="R980" s="1161"/>
      <c r="S980" s="1161"/>
      <c r="T980" s="1161"/>
      <c r="U980" s="1161"/>
      <c r="V980" s="1161"/>
      <c r="W980" s="1161"/>
      <c r="X980" s="1161"/>
      <c r="Y980" s="1161"/>
      <c r="Z980" s="1161"/>
      <c r="AA980" s="1161"/>
    </row>
    <row r="981">
      <c r="A981" s="1161"/>
      <c r="B981" s="1161"/>
      <c r="C981" s="1161"/>
      <c r="D981" s="1161"/>
      <c r="E981" s="1161"/>
      <c r="F981" s="1161"/>
      <c r="G981" s="1161"/>
      <c r="H981" s="1161"/>
      <c r="I981" s="1161"/>
      <c r="J981" s="1161"/>
      <c r="K981" s="1161"/>
      <c r="L981" s="1161"/>
      <c r="M981" s="1161"/>
      <c r="N981" s="1161"/>
      <c r="O981" s="1161"/>
      <c r="P981" s="1161"/>
      <c r="Q981" s="1161"/>
      <c r="R981" s="1161"/>
      <c r="S981" s="1161"/>
      <c r="T981" s="1161"/>
      <c r="U981" s="1161"/>
      <c r="V981" s="1161"/>
      <c r="W981" s="1161"/>
      <c r="X981" s="1161"/>
      <c r="Y981" s="1161"/>
      <c r="Z981" s="1161"/>
      <c r="AA981" s="1161"/>
    </row>
    <row r="982">
      <c r="A982" s="1161"/>
      <c r="B982" s="1161"/>
      <c r="C982" s="1161"/>
      <c r="D982" s="1161"/>
      <c r="E982" s="1161"/>
      <c r="F982" s="1161"/>
      <c r="G982" s="1161"/>
      <c r="H982" s="1161"/>
      <c r="I982" s="1161"/>
      <c r="J982" s="1161"/>
      <c r="K982" s="1161"/>
      <c r="L982" s="1161"/>
      <c r="M982" s="1161"/>
      <c r="N982" s="1161"/>
      <c r="O982" s="1161"/>
      <c r="P982" s="1161"/>
      <c r="Q982" s="1161"/>
      <c r="R982" s="1161"/>
      <c r="S982" s="1161"/>
      <c r="T982" s="1161"/>
      <c r="U982" s="1161"/>
      <c r="V982" s="1161"/>
      <c r="W982" s="1161"/>
      <c r="X982" s="1161"/>
      <c r="Y982" s="1161"/>
      <c r="Z982" s="1161"/>
      <c r="AA982" s="1161"/>
    </row>
  </sheetData>
  <hyperlinks>
    <hyperlink r:id="rId1" ref="D3"/>
    <hyperlink r:id="rId2" ref="D4"/>
    <hyperlink r:id="rId3" ref="D5"/>
    <hyperlink r:id="rId4" ref="D6"/>
    <hyperlink r:id="rId5" ref="D7"/>
    <hyperlink r:id="rId6" ref="D8"/>
    <hyperlink r:id="rId7" ref="D12"/>
    <hyperlink r:id="rId8" ref="D13"/>
    <hyperlink r:id="rId9" ref="D14"/>
    <hyperlink r:id="rId10" ref="D15"/>
  </hyperlinks>
  <drawing r:id="rId1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38"/>
    <col customWidth="1" min="2" max="2" width="19.5"/>
    <col customWidth="1" min="3" max="3" width="22.63"/>
    <col customWidth="1" min="9" max="9" width="30.63"/>
  </cols>
  <sheetData>
    <row r="1">
      <c r="A1" s="362" t="s">
        <v>3003</v>
      </c>
      <c r="B1" s="1143" t="s">
        <v>3004</v>
      </c>
    </row>
    <row r="2">
      <c r="A2" s="362" t="s">
        <v>3005</v>
      </c>
      <c r="B2" s="1143" t="s">
        <v>3006</v>
      </c>
    </row>
    <row r="4">
      <c r="A4" s="1167"/>
      <c r="B4" s="1168" t="s">
        <v>3007</v>
      </c>
      <c r="C4" s="1169" t="s">
        <v>3008</v>
      </c>
      <c r="D4" s="1169" t="s">
        <v>3009</v>
      </c>
      <c r="E4" s="1169" t="s">
        <v>3010</v>
      </c>
      <c r="F4" s="1169" t="s">
        <v>3011</v>
      </c>
      <c r="G4" s="1170" t="s">
        <v>3012</v>
      </c>
      <c r="H4" s="1171" t="s">
        <v>3013</v>
      </c>
    </row>
    <row r="5">
      <c r="A5" s="1172" t="s">
        <v>3014</v>
      </c>
      <c r="B5" s="1173" t="s">
        <v>3015</v>
      </c>
      <c r="C5" s="1174" t="s">
        <v>3016</v>
      </c>
      <c r="D5" s="1175" t="s">
        <v>3017</v>
      </c>
      <c r="E5" s="1175" t="s">
        <v>3018</v>
      </c>
      <c r="F5" s="1176"/>
      <c r="G5" s="1177"/>
      <c r="H5" s="1178" t="s">
        <v>3019</v>
      </c>
    </row>
    <row r="6">
      <c r="A6" s="1179" t="s">
        <v>3020</v>
      </c>
      <c r="B6" s="1180" t="s">
        <v>3021</v>
      </c>
      <c r="C6" s="1181" t="s">
        <v>3022</v>
      </c>
      <c r="D6" s="1182" t="s">
        <v>3023</v>
      </c>
      <c r="E6" s="1183" t="s">
        <v>1585</v>
      </c>
      <c r="F6" s="1184" t="s">
        <v>2264</v>
      </c>
      <c r="G6" s="1185"/>
      <c r="H6" s="1186" t="s">
        <v>2163</v>
      </c>
    </row>
    <row r="7">
      <c r="A7" s="1179" t="s">
        <v>3024</v>
      </c>
      <c r="B7" s="1187" t="s">
        <v>3025</v>
      </c>
      <c r="C7" s="1188" t="s">
        <v>3026</v>
      </c>
      <c r="D7" s="1189" t="s">
        <v>2045</v>
      </c>
      <c r="E7" s="1190" t="s">
        <v>2213</v>
      </c>
      <c r="F7" s="744"/>
      <c r="G7" s="1185"/>
      <c r="H7" s="1186" t="s">
        <v>2045</v>
      </c>
    </row>
    <row r="8">
      <c r="A8" s="1191" t="s">
        <v>3027</v>
      </c>
      <c r="B8" s="1192" t="s">
        <v>3028</v>
      </c>
      <c r="C8" s="1193" t="s">
        <v>3029</v>
      </c>
      <c r="D8" s="1194" t="s">
        <v>3030</v>
      </c>
      <c r="E8" s="1194" t="s">
        <v>2145</v>
      </c>
      <c r="F8" s="1195" t="s">
        <v>2316</v>
      </c>
      <c r="G8" s="1196"/>
      <c r="H8" s="1197" t="s">
        <v>2187</v>
      </c>
    </row>
    <row r="9">
      <c r="A9" s="1198" t="s">
        <v>3031</v>
      </c>
      <c r="B9" s="1187" t="s">
        <v>3032</v>
      </c>
      <c r="C9" s="1181" t="s">
        <v>3033</v>
      </c>
      <c r="D9" s="1199" t="s">
        <v>3018</v>
      </c>
      <c r="E9" s="1199" t="s">
        <v>2277</v>
      </c>
      <c r="F9" s="1200"/>
      <c r="G9" s="1190"/>
      <c r="H9" s="1186" t="s">
        <v>3018</v>
      </c>
    </row>
    <row r="10">
      <c r="A10" s="1201" t="s">
        <v>3034</v>
      </c>
      <c r="B10" s="1202" t="s">
        <v>3035</v>
      </c>
      <c r="C10" s="1181" t="s">
        <v>3036</v>
      </c>
      <c r="D10" s="1190" t="s">
        <v>267</v>
      </c>
      <c r="E10" s="1190" t="s">
        <v>2277</v>
      </c>
      <c r="F10" s="1203"/>
      <c r="G10" s="744"/>
      <c r="H10" s="1186" t="s">
        <v>267</v>
      </c>
    </row>
    <row r="11">
      <c r="A11" s="1191" t="s">
        <v>3037</v>
      </c>
      <c r="B11" s="1187" t="s">
        <v>3038</v>
      </c>
      <c r="C11" s="1181" t="s">
        <v>3039</v>
      </c>
      <c r="D11" s="1190" t="s">
        <v>3040</v>
      </c>
      <c r="E11" s="1190" t="s">
        <v>3041</v>
      </c>
      <c r="F11" s="1190" t="s">
        <v>3042</v>
      </c>
      <c r="G11" s="1190"/>
      <c r="H11" s="1186" t="s">
        <v>3043</v>
      </c>
    </row>
    <row r="12">
      <c r="A12" s="1191" t="s">
        <v>3044</v>
      </c>
      <c r="B12" s="1192" t="s">
        <v>3045</v>
      </c>
      <c r="C12" s="1193" t="s">
        <v>3046</v>
      </c>
      <c r="D12" s="1204" t="s">
        <v>3047</v>
      </c>
      <c r="E12" s="1204" t="s">
        <v>2245</v>
      </c>
      <c r="F12" s="1204"/>
      <c r="G12" s="1204"/>
      <c r="H12" s="1197" t="s">
        <v>3047</v>
      </c>
    </row>
    <row r="13">
      <c r="A13" s="1191" t="s">
        <v>3048</v>
      </c>
      <c r="B13" s="1192" t="s">
        <v>3049</v>
      </c>
      <c r="C13" s="1193" t="s">
        <v>3050</v>
      </c>
      <c r="D13" s="1196" t="s">
        <v>2507</v>
      </c>
      <c r="E13" s="1190" t="s">
        <v>3051</v>
      </c>
      <c r="F13" s="1196"/>
      <c r="G13" s="1196"/>
      <c r="H13" s="1197" t="s">
        <v>2507</v>
      </c>
    </row>
    <row r="14">
      <c r="A14" s="1191" t="s">
        <v>3052</v>
      </c>
      <c r="B14" s="1192" t="s">
        <v>3053</v>
      </c>
      <c r="C14" s="1193" t="s">
        <v>3054</v>
      </c>
      <c r="D14" s="1196" t="s">
        <v>2366</v>
      </c>
      <c r="E14" s="1196"/>
      <c r="F14" s="1196"/>
      <c r="G14" s="1196"/>
      <c r="H14" s="1197" t="s">
        <v>2366</v>
      </c>
    </row>
    <row r="15">
      <c r="A15" s="1191" t="s">
        <v>3055</v>
      </c>
      <c r="B15" s="1192" t="s">
        <v>3056</v>
      </c>
      <c r="C15" s="1193" t="s">
        <v>3057</v>
      </c>
      <c r="D15" s="1196"/>
      <c r="E15" s="1196"/>
      <c r="F15" s="1196"/>
      <c r="G15" s="1196"/>
      <c r="H15" s="1197"/>
    </row>
    <row r="16">
      <c r="A16" s="1191" t="s">
        <v>3058</v>
      </c>
      <c r="B16" s="1192" t="s">
        <v>3059</v>
      </c>
      <c r="C16" s="1193" t="s">
        <v>3060</v>
      </c>
      <c r="H16" s="1205"/>
    </row>
    <row r="18">
      <c r="C18" s="205" t="s">
        <v>3061</v>
      </c>
    </row>
    <row r="20">
      <c r="H20" s="205" t="s">
        <v>3062</v>
      </c>
    </row>
    <row r="21">
      <c r="A21" s="1167"/>
      <c r="B21" s="1206" t="s">
        <v>3007</v>
      </c>
      <c r="C21" s="1206" t="s">
        <v>3008</v>
      </c>
      <c r="D21" s="1206" t="s">
        <v>3009</v>
      </c>
      <c r="E21" s="1206" t="s">
        <v>3010</v>
      </c>
      <c r="F21" s="1206" t="s">
        <v>3011</v>
      </c>
      <c r="G21" s="1206" t="s">
        <v>3012</v>
      </c>
      <c r="H21" s="1207" t="s">
        <v>3013</v>
      </c>
    </row>
    <row r="22">
      <c r="A22" s="1208" t="s">
        <v>3014</v>
      </c>
      <c r="B22" s="1208" t="s">
        <v>3015</v>
      </c>
      <c r="C22" s="1208" t="s">
        <v>3016</v>
      </c>
      <c r="D22" s="1209" t="s">
        <v>3017</v>
      </c>
      <c r="E22" s="1209" t="s">
        <v>3018</v>
      </c>
      <c r="F22" s="1209"/>
      <c r="G22" s="1210"/>
      <c r="H22" s="1211" t="s">
        <v>3019</v>
      </c>
    </row>
    <row r="23">
      <c r="A23" s="1208" t="s">
        <v>3020</v>
      </c>
      <c r="B23" s="1208" t="s">
        <v>3021</v>
      </c>
      <c r="C23" s="1208" t="s">
        <v>3022</v>
      </c>
      <c r="D23" s="1209" t="s">
        <v>3023</v>
      </c>
      <c r="E23" s="1209" t="s">
        <v>1585</v>
      </c>
      <c r="F23" s="1209" t="s">
        <v>2264</v>
      </c>
      <c r="G23" s="1210"/>
      <c r="H23" s="1211" t="s">
        <v>2163</v>
      </c>
      <c r="I23" s="205" t="s">
        <v>3063</v>
      </c>
    </row>
    <row r="24">
      <c r="A24" s="1201" t="s">
        <v>3024</v>
      </c>
      <c r="B24" s="1201" t="s">
        <v>3025</v>
      </c>
      <c r="C24" s="1201" t="s">
        <v>3026</v>
      </c>
      <c r="D24" s="1212" t="s">
        <v>2045</v>
      </c>
      <c r="E24" s="1212" t="s">
        <v>2213</v>
      </c>
      <c r="F24" s="1212" t="s">
        <v>2423</v>
      </c>
      <c r="G24" s="1213"/>
      <c r="H24" s="1211" t="s">
        <v>2045</v>
      </c>
    </row>
    <row r="25">
      <c r="A25" s="1201" t="s">
        <v>3027</v>
      </c>
      <c r="B25" s="1201" t="s">
        <v>3028</v>
      </c>
      <c r="C25" s="1201" t="s">
        <v>3029</v>
      </c>
      <c r="D25" s="1212" t="s">
        <v>3030</v>
      </c>
      <c r="E25" s="1212" t="s">
        <v>2145</v>
      </c>
      <c r="F25" s="1212" t="s">
        <v>2316</v>
      </c>
      <c r="G25" s="1212" t="s">
        <v>2163</v>
      </c>
      <c r="H25" s="1211" t="s">
        <v>2187</v>
      </c>
    </row>
    <row r="26">
      <c r="A26" s="1201" t="s">
        <v>3031</v>
      </c>
      <c r="B26" s="1201" t="s">
        <v>3032</v>
      </c>
      <c r="C26" s="1201" t="s">
        <v>3033</v>
      </c>
      <c r="D26" s="1212" t="s">
        <v>3064</v>
      </c>
      <c r="E26" s="1214" t="s">
        <v>3065</v>
      </c>
      <c r="F26" s="1214"/>
      <c r="G26" s="1212"/>
      <c r="H26" s="1211" t="s">
        <v>1585</v>
      </c>
    </row>
    <row r="27">
      <c r="A27" s="1201" t="s">
        <v>3034</v>
      </c>
      <c r="B27" s="1201" t="s">
        <v>3035</v>
      </c>
      <c r="C27" s="1201" t="s">
        <v>3036</v>
      </c>
      <c r="D27" s="1212" t="s">
        <v>267</v>
      </c>
      <c r="E27" s="1214" t="s">
        <v>3066</v>
      </c>
      <c r="F27" s="1214" t="s">
        <v>391</v>
      </c>
      <c r="G27" s="1212"/>
      <c r="H27" s="1211" t="s">
        <v>267</v>
      </c>
    </row>
    <row r="28">
      <c r="A28" s="1215" t="s">
        <v>3044</v>
      </c>
      <c r="B28" s="1215" t="s">
        <v>3045</v>
      </c>
      <c r="C28" s="1215" t="s">
        <v>3046</v>
      </c>
      <c r="D28" s="1216"/>
      <c r="E28" s="1216"/>
      <c r="F28" s="1216"/>
      <c r="G28" s="1216"/>
      <c r="H28" s="1217"/>
      <c r="I28" s="205" t="s">
        <v>3067</v>
      </c>
    </row>
    <row r="29">
      <c r="A29" s="1201" t="s">
        <v>3048</v>
      </c>
      <c r="B29" s="1218" t="s">
        <v>3049</v>
      </c>
      <c r="C29" s="1201" t="s">
        <v>3050</v>
      </c>
      <c r="D29" s="1212" t="s">
        <v>3068</v>
      </c>
      <c r="E29" s="1212" t="s">
        <v>2441</v>
      </c>
      <c r="F29" s="1212" t="s">
        <v>3069</v>
      </c>
      <c r="G29" s="1219"/>
      <c r="H29" s="1211" t="s">
        <v>2507</v>
      </c>
    </row>
    <row r="30">
      <c r="A30" s="1201" t="s">
        <v>3052</v>
      </c>
      <c r="B30" s="1201" t="s">
        <v>3053</v>
      </c>
      <c r="C30" s="1201" t="s">
        <v>3054</v>
      </c>
      <c r="D30" s="1212" t="s">
        <v>3070</v>
      </c>
      <c r="E30" s="1212"/>
      <c r="F30" s="1212"/>
      <c r="G30" s="1212"/>
      <c r="H30" s="1211" t="s">
        <v>2277</v>
      </c>
    </row>
    <row r="31">
      <c r="A31" s="1201" t="s">
        <v>3055</v>
      </c>
      <c r="B31" s="1220" t="s">
        <v>3056</v>
      </c>
      <c r="C31" s="1201" t="s">
        <v>3057</v>
      </c>
      <c r="D31" s="1212"/>
      <c r="E31" s="1212" t="s">
        <v>2245</v>
      </c>
      <c r="F31" s="1212"/>
      <c r="G31" s="1212"/>
      <c r="H31" s="1211" t="s">
        <v>3047</v>
      </c>
      <c r="I31" s="205" t="s">
        <v>3071</v>
      </c>
    </row>
    <row r="32">
      <c r="A32" s="1201" t="s">
        <v>3058</v>
      </c>
      <c r="B32" s="1220" t="s">
        <v>3072</v>
      </c>
      <c r="C32" s="1201" t="s">
        <v>3060</v>
      </c>
      <c r="D32" s="1212"/>
      <c r="E32" s="1212" t="s">
        <v>2382</v>
      </c>
      <c r="F32" s="1212" t="s">
        <v>2488</v>
      </c>
      <c r="G32" s="1213"/>
      <c r="H32" s="1211" t="s">
        <v>2488</v>
      </c>
    </row>
    <row r="33">
      <c r="A33" s="1201" t="s">
        <v>3073</v>
      </c>
      <c r="B33" s="1201" t="s">
        <v>3074</v>
      </c>
      <c r="C33" s="1201" t="s">
        <v>3075</v>
      </c>
      <c r="D33" s="1212" t="s">
        <v>886</v>
      </c>
      <c r="E33" s="1212"/>
      <c r="F33" s="1213"/>
      <c r="G33" s="1213"/>
      <c r="H33" s="1211" t="s">
        <v>886</v>
      </c>
    </row>
    <row r="34">
      <c r="A34" s="1201" t="s">
        <v>3076</v>
      </c>
      <c r="B34" s="1201" t="s">
        <v>3077</v>
      </c>
      <c r="C34" s="1201" t="s">
        <v>3078</v>
      </c>
      <c r="D34" s="1221" t="s">
        <v>3079</v>
      </c>
      <c r="E34" s="1213"/>
      <c r="F34" s="1213"/>
      <c r="G34" s="1213"/>
      <c r="H34" s="1211" t="s">
        <v>3047</v>
      </c>
    </row>
    <row r="35">
      <c r="A35" s="1201" t="s">
        <v>3080</v>
      </c>
      <c r="B35" s="1201" t="s">
        <v>3081</v>
      </c>
      <c r="C35" s="1201" t="s">
        <v>3082</v>
      </c>
      <c r="D35" s="1212" t="s">
        <v>3083</v>
      </c>
      <c r="E35" s="1213"/>
      <c r="F35" s="1213"/>
      <c r="G35" s="1213"/>
      <c r="H35" s="1211" t="s">
        <v>3083</v>
      </c>
    </row>
    <row r="36">
      <c r="D36" s="1222"/>
      <c r="E36" s="1223"/>
      <c r="F36" s="1223"/>
      <c r="G36" s="1223"/>
      <c r="H36" s="1223"/>
    </row>
    <row r="37">
      <c r="D37" s="1222"/>
      <c r="E37" s="1223"/>
      <c r="F37" s="1223"/>
      <c r="G37" s="1224"/>
      <c r="H37" s="1223"/>
    </row>
    <row r="38">
      <c r="D38" s="755"/>
    </row>
    <row r="39">
      <c r="D39" s="755"/>
    </row>
    <row r="40">
      <c r="D40" s="755"/>
    </row>
  </sheetData>
  <hyperlinks>
    <hyperlink r:id="rId4" ref="B1"/>
    <hyperlink r:id="rId5" ref="B2"/>
  </hyperlinks>
  <drawing r:id="rId6"/>
  <legacyDrawing r:id="rId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3" max="3" width="47.75"/>
    <col customWidth="1" min="4" max="5" width="10.75"/>
    <col customWidth="1" min="6" max="6" width="18.0"/>
    <col customWidth="1" min="7" max="7" width="32.0"/>
    <col customWidth="1" min="8" max="8" width="47.5"/>
    <col customWidth="1" min="9" max="9" width="64.38"/>
  </cols>
  <sheetData>
    <row r="1">
      <c r="A1" s="1225"/>
      <c r="B1" s="1226" t="s">
        <v>3084</v>
      </c>
      <c r="C1" s="1226" t="s">
        <v>3085</v>
      </c>
      <c r="D1" s="1226" t="s">
        <v>3086</v>
      </c>
      <c r="E1" s="1226" t="s">
        <v>3087</v>
      </c>
      <c r="F1" s="1226" t="s">
        <v>3088</v>
      </c>
      <c r="G1" s="1227" t="s">
        <v>3089</v>
      </c>
      <c r="H1" s="1227" t="s">
        <v>3090</v>
      </c>
      <c r="I1" s="1226" t="s">
        <v>3091</v>
      </c>
    </row>
    <row r="2">
      <c r="A2" s="205" t="s">
        <v>3092</v>
      </c>
      <c r="B2" s="205" t="s">
        <v>1067</v>
      </c>
      <c r="C2" s="205" t="s">
        <v>3093</v>
      </c>
      <c r="D2" s="205" t="s">
        <v>3094</v>
      </c>
      <c r="E2" s="205" t="s">
        <v>3095</v>
      </c>
      <c r="F2" s="205" t="s">
        <v>3096</v>
      </c>
      <c r="G2" s="1153" t="s">
        <v>3097</v>
      </c>
      <c r="H2" s="1228"/>
    </row>
    <row r="3">
      <c r="A3" s="205" t="s">
        <v>3098</v>
      </c>
      <c r="B3" s="205" t="s">
        <v>194</v>
      </c>
      <c r="C3" s="205" t="s">
        <v>3099</v>
      </c>
      <c r="D3" s="205" t="s">
        <v>3094</v>
      </c>
      <c r="E3" s="205" t="s">
        <v>3100</v>
      </c>
      <c r="F3" s="205" t="s">
        <v>3101</v>
      </c>
      <c r="G3" s="1153" t="s">
        <v>3102</v>
      </c>
      <c r="H3" s="1153" t="s">
        <v>3103</v>
      </c>
    </row>
    <row r="4">
      <c r="A4" s="205" t="s">
        <v>3104</v>
      </c>
      <c r="B4" s="205" t="s">
        <v>195</v>
      </c>
      <c r="C4" s="205" t="s">
        <v>3105</v>
      </c>
      <c r="D4" s="205" t="s">
        <v>3106</v>
      </c>
      <c r="E4" s="205" t="s">
        <v>3107</v>
      </c>
      <c r="F4" s="205" t="s">
        <v>3108</v>
      </c>
      <c r="G4" s="1153" t="s">
        <v>3109</v>
      </c>
      <c r="H4" s="1153" t="s">
        <v>3110</v>
      </c>
    </row>
    <row r="5">
      <c r="A5" s="205" t="s">
        <v>3111</v>
      </c>
      <c r="B5" s="205" t="s">
        <v>196</v>
      </c>
      <c r="C5" s="205" t="s">
        <v>3112</v>
      </c>
      <c r="D5" s="205" t="s">
        <v>3113</v>
      </c>
      <c r="E5" s="205" t="s">
        <v>3114</v>
      </c>
      <c r="F5" s="205" t="s">
        <v>3115</v>
      </c>
      <c r="G5" s="1153" t="s">
        <v>3116</v>
      </c>
      <c r="H5" s="1153" t="s">
        <v>3117</v>
      </c>
    </row>
    <row r="6">
      <c r="A6" s="205" t="s">
        <v>3118</v>
      </c>
      <c r="B6" s="205" t="s">
        <v>197</v>
      </c>
      <c r="C6" s="205" t="s">
        <v>3119</v>
      </c>
      <c r="D6" s="205" t="s">
        <v>3120</v>
      </c>
      <c r="E6" s="205" t="s">
        <v>3121</v>
      </c>
      <c r="F6" s="205" t="s">
        <v>3122</v>
      </c>
      <c r="G6" s="1153" t="s">
        <v>3123</v>
      </c>
      <c r="H6" s="1153" t="s">
        <v>3124</v>
      </c>
    </row>
    <row r="7">
      <c r="A7" s="205" t="s">
        <v>3125</v>
      </c>
      <c r="B7" s="205" t="s">
        <v>198</v>
      </c>
      <c r="C7" s="205" t="s">
        <v>3126</v>
      </c>
      <c r="D7" s="205" t="s">
        <v>3127</v>
      </c>
      <c r="E7" s="205" t="s">
        <v>3128</v>
      </c>
      <c r="F7" s="205" t="s">
        <v>3129</v>
      </c>
      <c r="G7" s="1153" t="s">
        <v>3130</v>
      </c>
      <c r="H7" s="1228"/>
    </row>
    <row r="8">
      <c r="A8" s="205" t="s">
        <v>3131</v>
      </c>
      <c r="B8" s="205" t="s">
        <v>199</v>
      </c>
      <c r="C8" s="205" t="s">
        <v>3132</v>
      </c>
      <c r="D8" s="205" t="s">
        <v>3133</v>
      </c>
      <c r="E8" s="205" t="s">
        <v>3134</v>
      </c>
      <c r="F8" s="205" t="s">
        <v>3135</v>
      </c>
      <c r="G8" s="1153" t="s">
        <v>3136</v>
      </c>
      <c r="H8" s="1153" t="s">
        <v>3137</v>
      </c>
    </row>
    <row r="9">
      <c r="G9" s="1228"/>
      <c r="H9" s="1228"/>
    </row>
    <row r="10">
      <c r="G10" s="1228"/>
      <c r="H10" s="1228"/>
    </row>
    <row r="11">
      <c r="G11" s="1228"/>
      <c r="H11" s="1228"/>
    </row>
    <row r="12">
      <c r="G12" s="1228"/>
      <c r="H12" s="1228"/>
    </row>
    <row r="13">
      <c r="G13" s="1228"/>
      <c r="H13" s="1228"/>
    </row>
    <row r="14">
      <c r="G14" s="1228"/>
      <c r="H14" s="1228"/>
    </row>
    <row r="15">
      <c r="G15" s="1228"/>
      <c r="H15" s="1228"/>
    </row>
    <row r="16">
      <c r="G16" s="1228"/>
      <c r="H16" s="1228"/>
    </row>
    <row r="17">
      <c r="G17" s="1228"/>
      <c r="H17" s="1228"/>
    </row>
    <row r="18">
      <c r="G18" s="1228"/>
      <c r="H18" s="1228"/>
    </row>
    <row r="19">
      <c r="G19" s="1228"/>
      <c r="H19" s="1228"/>
    </row>
    <row r="20">
      <c r="G20" s="1228"/>
      <c r="H20" s="1228"/>
    </row>
    <row r="21">
      <c r="G21" s="1228"/>
      <c r="H21" s="1228"/>
    </row>
    <row r="22">
      <c r="G22" s="1228"/>
      <c r="H22" s="1228"/>
    </row>
    <row r="23">
      <c r="G23" s="1228"/>
      <c r="H23" s="1228"/>
    </row>
    <row r="24">
      <c r="G24" s="1228"/>
      <c r="H24" s="1228"/>
    </row>
    <row r="25">
      <c r="G25" s="1228"/>
      <c r="H25" s="1228"/>
    </row>
    <row r="26">
      <c r="G26" s="1228"/>
      <c r="H26" s="1228"/>
    </row>
    <row r="27">
      <c r="G27" s="1228"/>
      <c r="H27" s="1228"/>
    </row>
    <row r="28">
      <c r="G28" s="1228"/>
      <c r="H28" s="1228"/>
    </row>
    <row r="29">
      <c r="G29" s="1228"/>
      <c r="H29" s="1228"/>
    </row>
    <row r="30">
      <c r="G30" s="1228"/>
      <c r="H30" s="1228"/>
    </row>
    <row r="31">
      <c r="G31" s="1228"/>
      <c r="H31" s="1228"/>
    </row>
    <row r="32">
      <c r="G32" s="1228"/>
      <c r="H32" s="1228"/>
    </row>
    <row r="33">
      <c r="G33" s="1228"/>
      <c r="H33" s="1228"/>
    </row>
    <row r="34">
      <c r="G34" s="1228"/>
      <c r="H34" s="1228"/>
    </row>
    <row r="35">
      <c r="G35" s="1228"/>
      <c r="H35" s="1228"/>
    </row>
    <row r="36">
      <c r="G36" s="1228"/>
      <c r="H36" s="1228"/>
    </row>
    <row r="37">
      <c r="G37" s="1228"/>
      <c r="H37" s="1228"/>
    </row>
    <row r="38">
      <c r="G38" s="1228"/>
      <c r="H38" s="1228"/>
    </row>
    <row r="39">
      <c r="G39" s="1228"/>
      <c r="H39" s="1228"/>
    </row>
    <row r="40">
      <c r="G40" s="1228"/>
      <c r="H40" s="1228"/>
    </row>
    <row r="41">
      <c r="G41" s="1228"/>
      <c r="H41" s="1228"/>
    </row>
    <row r="42">
      <c r="G42" s="1228"/>
      <c r="H42" s="1228"/>
    </row>
    <row r="43">
      <c r="G43" s="1228"/>
      <c r="H43" s="1228"/>
    </row>
    <row r="44">
      <c r="G44" s="1228"/>
      <c r="H44" s="1228"/>
    </row>
    <row r="45">
      <c r="G45" s="1228"/>
      <c r="H45" s="1228"/>
    </row>
    <row r="46">
      <c r="G46" s="1228"/>
      <c r="H46" s="1228"/>
    </row>
    <row r="47">
      <c r="G47" s="1228"/>
      <c r="H47" s="1228"/>
    </row>
    <row r="48">
      <c r="G48" s="1228"/>
      <c r="H48" s="1228"/>
    </row>
    <row r="49">
      <c r="G49" s="1228"/>
      <c r="H49" s="1228"/>
    </row>
    <row r="50">
      <c r="G50" s="1228"/>
      <c r="H50" s="1228"/>
    </row>
    <row r="51">
      <c r="G51" s="1228"/>
      <c r="H51" s="1228"/>
    </row>
    <row r="52">
      <c r="G52" s="1228"/>
      <c r="H52" s="1228"/>
    </row>
    <row r="53">
      <c r="G53" s="1228"/>
      <c r="H53" s="1228"/>
    </row>
    <row r="54">
      <c r="G54" s="1228"/>
      <c r="H54" s="1228"/>
    </row>
    <row r="55">
      <c r="G55" s="1228"/>
      <c r="H55" s="1228"/>
    </row>
    <row r="56">
      <c r="G56" s="1228"/>
      <c r="H56" s="1228"/>
    </row>
    <row r="57">
      <c r="G57" s="1228"/>
      <c r="H57" s="1228"/>
    </row>
    <row r="58">
      <c r="G58" s="1228"/>
      <c r="H58" s="1228"/>
    </row>
    <row r="59">
      <c r="G59" s="1228"/>
      <c r="H59" s="1228"/>
    </row>
    <row r="60">
      <c r="G60" s="1228"/>
      <c r="H60" s="1228"/>
    </row>
    <row r="61">
      <c r="G61" s="1228"/>
      <c r="H61" s="1228"/>
    </row>
    <row r="62">
      <c r="G62" s="1228"/>
      <c r="H62" s="1228"/>
    </row>
    <row r="63">
      <c r="G63" s="1228"/>
      <c r="H63" s="1228"/>
    </row>
    <row r="64">
      <c r="G64" s="1228"/>
      <c r="H64" s="1228"/>
    </row>
    <row r="65">
      <c r="G65" s="1228"/>
      <c r="H65" s="1228"/>
    </row>
    <row r="66">
      <c r="G66" s="1228"/>
      <c r="H66" s="1228"/>
    </row>
    <row r="67">
      <c r="G67" s="1228"/>
      <c r="H67" s="1228"/>
    </row>
    <row r="68">
      <c r="G68" s="1228"/>
      <c r="H68" s="1228"/>
    </row>
    <row r="69">
      <c r="G69" s="1228"/>
      <c r="H69" s="1228"/>
    </row>
    <row r="70">
      <c r="G70" s="1228"/>
      <c r="H70" s="1228"/>
    </row>
    <row r="71">
      <c r="G71" s="1228"/>
      <c r="H71" s="1228"/>
    </row>
    <row r="72">
      <c r="G72" s="1228"/>
      <c r="H72" s="1228"/>
    </row>
    <row r="73">
      <c r="G73" s="1228"/>
      <c r="H73" s="1228"/>
    </row>
    <row r="74">
      <c r="G74" s="1228"/>
      <c r="H74" s="1228"/>
    </row>
    <row r="75">
      <c r="G75" s="1228"/>
      <c r="H75" s="1228"/>
    </row>
    <row r="76">
      <c r="G76" s="1228"/>
      <c r="H76" s="1228"/>
    </row>
    <row r="77">
      <c r="G77" s="1228"/>
      <c r="H77" s="1228"/>
    </row>
    <row r="78">
      <c r="G78" s="1228"/>
      <c r="H78" s="1228"/>
    </row>
    <row r="79">
      <c r="G79" s="1228"/>
      <c r="H79" s="1228"/>
    </row>
    <row r="80">
      <c r="G80" s="1228"/>
      <c r="H80" s="1228"/>
    </row>
    <row r="81">
      <c r="G81" s="1228"/>
      <c r="H81" s="1228"/>
    </row>
    <row r="82">
      <c r="G82" s="1228"/>
      <c r="H82" s="1228"/>
    </row>
    <row r="83">
      <c r="G83" s="1228"/>
      <c r="H83" s="1228"/>
    </row>
    <row r="84">
      <c r="G84" s="1228"/>
      <c r="H84" s="1228"/>
    </row>
    <row r="85">
      <c r="G85" s="1228"/>
      <c r="H85" s="1228"/>
    </row>
    <row r="86">
      <c r="G86" s="1228"/>
      <c r="H86" s="1228"/>
    </row>
    <row r="87">
      <c r="G87" s="1228"/>
      <c r="H87" s="1228"/>
    </row>
    <row r="88">
      <c r="G88" s="1228"/>
      <c r="H88" s="1228"/>
    </row>
    <row r="89">
      <c r="G89" s="1228"/>
      <c r="H89" s="1228"/>
    </row>
    <row r="90">
      <c r="G90" s="1228"/>
      <c r="H90" s="1228"/>
    </row>
    <row r="91">
      <c r="G91" s="1228"/>
      <c r="H91" s="1228"/>
    </row>
    <row r="92">
      <c r="G92" s="1228"/>
      <c r="H92" s="1228"/>
    </row>
    <row r="93">
      <c r="G93" s="1228"/>
      <c r="H93" s="1228"/>
    </row>
    <row r="94">
      <c r="G94" s="1228"/>
      <c r="H94" s="1228"/>
    </row>
    <row r="95">
      <c r="G95" s="1228"/>
      <c r="H95" s="1228"/>
    </row>
    <row r="96">
      <c r="G96" s="1228"/>
      <c r="H96" s="1228"/>
    </row>
    <row r="97">
      <c r="G97" s="1228"/>
      <c r="H97" s="1228"/>
    </row>
    <row r="98">
      <c r="G98" s="1228"/>
      <c r="H98" s="1228"/>
    </row>
    <row r="99">
      <c r="G99" s="1228"/>
      <c r="H99" s="1228"/>
    </row>
    <row r="100">
      <c r="G100" s="1228"/>
      <c r="H100" s="1228"/>
    </row>
    <row r="101">
      <c r="G101" s="1228"/>
      <c r="H101" s="1228"/>
    </row>
    <row r="102">
      <c r="G102" s="1228"/>
      <c r="H102" s="1228"/>
    </row>
    <row r="103">
      <c r="G103" s="1228"/>
      <c r="H103" s="1228"/>
    </row>
    <row r="104">
      <c r="G104" s="1228"/>
      <c r="H104" s="1228"/>
    </row>
    <row r="105">
      <c r="G105" s="1228"/>
      <c r="H105" s="1228"/>
    </row>
    <row r="106">
      <c r="G106" s="1228"/>
      <c r="H106" s="1228"/>
    </row>
    <row r="107">
      <c r="G107" s="1228"/>
      <c r="H107" s="1228"/>
    </row>
    <row r="108">
      <c r="G108" s="1228"/>
      <c r="H108" s="1228"/>
    </row>
    <row r="109">
      <c r="G109" s="1228"/>
      <c r="H109" s="1228"/>
    </row>
    <row r="110">
      <c r="G110" s="1228"/>
      <c r="H110" s="1228"/>
    </row>
    <row r="111">
      <c r="G111" s="1228"/>
      <c r="H111" s="1228"/>
    </row>
    <row r="112">
      <c r="G112" s="1228"/>
      <c r="H112" s="1228"/>
    </row>
    <row r="113">
      <c r="G113" s="1228"/>
      <c r="H113" s="1228"/>
    </row>
    <row r="114">
      <c r="G114" s="1228"/>
      <c r="H114" s="1228"/>
    </row>
    <row r="115">
      <c r="G115" s="1228"/>
      <c r="H115" s="1228"/>
    </row>
    <row r="116">
      <c r="G116" s="1228"/>
      <c r="H116" s="1228"/>
    </row>
    <row r="117">
      <c r="G117" s="1228"/>
      <c r="H117" s="1228"/>
    </row>
    <row r="118">
      <c r="G118" s="1228"/>
      <c r="H118" s="1228"/>
    </row>
    <row r="119">
      <c r="G119" s="1228"/>
      <c r="H119" s="1228"/>
    </row>
    <row r="120">
      <c r="G120" s="1228"/>
      <c r="H120" s="1228"/>
    </row>
    <row r="121">
      <c r="G121" s="1228"/>
      <c r="H121" s="1228"/>
    </row>
    <row r="122">
      <c r="G122" s="1228"/>
      <c r="H122" s="1228"/>
    </row>
    <row r="123">
      <c r="G123" s="1228"/>
      <c r="H123" s="1228"/>
    </row>
    <row r="124">
      <c r="G124" s="1228"/>
      <c r="H124" s="1228"/>
    </row>
    <row r="125">
      <c r="G125" s="1228"/>
      <c r="H125" s="1228"/>
    </row>
    <row r="126">
      <c r="G126" s="1228"/>
      <c r="H126" s="1228"/>
    </row>
    <row r="127">
      <c r="G127" s="1228"/>
      <c r="H127" s="1228"/>
    </row>
    <row r="128">
      <c r="G128" s="1228"/>
      <c r="H128" s="1228"/>
    </row>
    <row r="129">
      <c r="G129" s="1228"/>
      <c r="H129" s="1228"/>
    </row>
    <row r="130">
      <c r="G130" s="1228"/>
      <c r="H130" s="1228"/>
    </row>
    <row r="131">
      <c r="G131" s="1228"/>
      <c r="H131" s="1228"/>
    </row>
    <row r="132">
      <c r="G132" s="1228"/>
      <c r="H132" s="1228"/>
    </row>
    <row r="133">
      <c r="G133" s="1228"/>
      <c r="H133" s="1228"/>
    </row>
    <row r="134">
      <c r="G134" s="1228"/>
      <c r="H134" s="1228"/>
    </row>
    <row r="135">
      <c r="G135" s="1228"/>
      <c r="H135" s="1228"/>
    </row>
    <row r="136">
      <c r="G136" s="1228"/>
      <c r="H136" s="1228"/>
    </row>
    <row r="137">
      <c r="G137" s="1228"/>
      <c r="H137" s="1228"/>
    </row>
    <row r="138">
      <c r="G138" s="1228"/>
      <c r="H138" s="1228"/>
    </row>
    <row r="139">
      <c r="G139" s="1228"/>
      <c r="H139" s="1228"/>
    </row>
    <row r="140">
      <c r="G140" s="1228"/>
      <c r="H140" s="1228"/>
    </row>
    <row r="141">
      <c r="G141" s="1228"/>
      <c r="H141" s="1228"/>
    </row>
    <row r="142">
      <c r="G142" s="1228"/>
      <c r="H142" s="1228"/>
    </row>
    <row r="143">
      <c r="G143" s="1228"/>
      <c r="H143" s="1228"/>
    </row>
    <row r="144">
      <c r="G144" s="1228"/>
      <c r="H144" s="1228"/>
    </row>
    <row r="145">
      <c r="G145" s="1228"/>
      <c r="H145" s="1228"/>
    </row>
    <row r="146">
      <c r="G146" s="1228"/>
      <c r="H146" s="1228"/>
    </row>
    <row r="147">
      <c r="G147" s="1228"/>
      <c r="H147" s="1228"/>
    </row>
    <row r="148">
      <c r="G148" s="1228"/>
      <c r="H148" s="1228"/>
    </row>
    <row r="149">
      <c r="G149" s="1228"/>
      <c r="H149" s="1228"/>
    </row>
    <row r="150">
      <c r="G150" s="1228"/>
      <c r="H150" s="1228"/>
    </row>
    <row r="151">
      <c r="G151" s="1228"/>
      <c r="H151" s="1228"/>
    </row>
    <row r="152">
      <c r="G152" s="1228"/>
      <c r="H152" s="1228"/>
    </row>
    <row r="153">
      <c r="G153" s="1228"/>
      <c r="H153" s="1228"/>
    </row>
    <row r="154">
      <c r="G154" s="1228"/>
      <c r="H154" s="1228"/>
    </row>
    <row r="155">
      <c r="G155" s="1228"/>
      <c r="H155" s="1228"/>
    </row>
    <row r="156">
      <c r="G156" s="1228"/>
      <c r="H156" s="1228"/>
    </row>
    <row r="157">
      <c r="G157" s="1228"/>
      <c r="H157" s="1228"/>
    </row>
    <row r="158">
      <c r="G158" s="1228"/>
      <c r="H158" s="1228"/>
    </row>
    <row r="159">
      <c r="G159" s="1228"/>
      <c r="H159" s="1228"/>
    </row>
    <row r="160">
      <c r="G160" s="1228"/>
      <c r="H160" s="1228"/>
    </row>
    <row r="161">
      <c r="G161" s="1228"/>
      <c r="H161" s="1228"/>
    </row>
    <row r="162">
      <c r="G162" s="1228"/>
      <c r="H162" s="1228"/>
    </row>
    <row r="163">
      <c r="G163" s="1228"/>
      <c r="H163" s="1228"/>
    </row>
    <row r="164">
      <c r="G164" s="1228"/>
      <c r="H164" s="1228"/>
    </row>
    <row r="165">
      <c r="G165" s="1228"/>
      <c r="H165" s="1228"/>
    </row>
    <row r="166">
      <c r="G166" s="1228"/>
      <c r="H166" s="1228"/>
    </row>
    <row r="167">
      <c r="G167" s="1228"/>
      <c r="H167" s="1228"/>
    </row>
    <row r="168">
      <c r="G168" s="1228"/>
      <c r="H168" s="1228"/>
    </row>
    <row r="169">
      <c r="G169" s="1228"/>
      <c r="H169" s="1228"/>
    </row>
    <row r="170">
      <c r="G170" s="1228"/>
      <c r="H170" s="1228"/>
    </row>
    <row r="171">
      <c r="G171" s="1228"/>
      <c r="H171" s="1228"/>
    </row>
    <row r="172">
      <c r="G172" s="1228"/>
      <c r="H172" s="1228"/>
    </row>
    <row r="173">
      <c r="G173" s="1228"/>
      <c r="H173" s="1228"/>
    </row>
    <row r="174">
      <c r="G174" s="1228"/>
      <c r="H174" s="1228"/>
    </row>
    <row r="175">
      <c r="G175" s="1228"/>
      <c r="H175" s="1228"/>
    </row>
    <row r="176">
      <c r="G176" s="1228"/>
      <c r="H176" s="1228"/>
    </row>
    <row r="177">
      <c r="G177" s="1228"/>
      <c r="H177" s="1228"/>
    </row>
    <row r="178">
      <c r="G178" s="1228"/>
      <c r="H178" s="1228"/>
    </row>
    <row r="179">
      <c r="G179" s="1228"/>
      <c r="H179" s="1228"/>
    </row>
    <row r="180">
      <c r="G180" s="1228"/>
      <c r="H180" s="1228"/>
    </row>
    <row r="181">
      <c r="G181" s="1228"/>
      <c r="H181" s="1228"/>
    </row>
    <row r="182">
      <c r="G182" s="1228"/>
      <c r="H182" s="1228"/>
    </row>
    <row r="183">
      <c r="G183" s="1228"/>
      <c r="H183" s="1228"/>
    </row>
    <row r="184">
      <c r="G184" s="1228"/>
      <c r="H184" s="1228"/>
    </row>
    <row r="185">
      <c r="G185" s="1228"/>
      <c r="H185" s="1228"/>
    </row>
    <row r="186">
      <c r="G186" s="1228"/>
      <c r="H186" s="1228"/>
    </row>
    <row r="187">
      <c r="G187" s="1228"/>
      <c r="H187" s="1228"/>
    </row>
    <row r="188">
      <c r="G188" s="1228"/>
      <c r="H188" s="1228"/>
    </row>
    <row r="189">
      <c r="G189" s="1228"/>
      <c r="H189" s="1228"/>
    </row>
    <row r="190">
      <c r="G190" s="1228"/>
      <c r="H190" s="1228"/>
    </row>
    <row r="191">
      <c r="G191" s="1228"/>
      <c r="H191" s="1228"/>
    </row>
    <row r="192">
      <c r="G192" s="1228"/>
      <c r="H192" s="1228"/>
    </row>
    <row r="193">
      <c r="G193" s="1228"/>
      <c r="H193" s="1228"/>
    </row>
    <row r="194">
      <c r="G194" s="1228"/>
      <c r="H194" s="1228"/>
    </row>
    <row r="195">
      <c r="G195" s="1228"/>
      <c r="H195" s="1228"/>
    </row>
    <row r="196">
      <c r="G196" s="1228"/>
      <c r="H196" s="1228"/>
    </row>
    <row r="197">
      <c r="G197" s="1228"/>
      <c r="H197" s="1228"/>
    </row>
    <row r="198">
      <c r="G198" s="1228"/>
      <c r="H198" s="1228"/>
    </row>
    <row r="199">
      <c r="G199" s="1228"/>
      <c r="H199" s="1228"/>
    </row>
    <row r="200">
      <c r="G200" s="1228"/>
      <c r="H200" s="1228"/>
    </row>
    <row r="201">
      <c r="G201" s="1228"/>
      <c r="H201" s="1228"/>
    </row>
    <row r="202">
      <c r="G202" s="1228"/>
      <c r="H202" s="1228"/>
    </row>
    <row r="203">
      <c r="G203" s="1228"/>
      <c r="H203" s="1228"/>
    </row>
    <row r="204">
      <c r="G204" s="1228"/>
      <c r="H204" s="1228"/>
    </row>
    <row r="205">
      <c r="G205" s="1228"/>
      <c r="H205" s="1228"/>
    </row>
    <row r="206">
      <c r="G206" s="1228"/>
      <c r="H206" s="1228"/>
    </row>
    <row r="207">
      <c r="G207" s="1228"/>
      <c r="H207" s="1228"/>
    </row>
    <row r="208">
      <c r="G208" s="1228"/>
      <c r="H208" s="1228"/>
    </row>
    <row r="209">
      <c r="G209" s="1228"/>
      <c r="H209" s="1228"/>
    </row>
    <row r="210">
      <c r="G210" s="1228"/>
      <c r="H210" s="1228"/>
    </row>
    <row r="211">
      <c r="G211" s="1228"/>
      <c r="H211" s="1228"/>
    </row>
    <row r="212">
      <c r="G212" s="1228"/>
      <c r="H212" s="1228"/>
    </row>
    <row r="213">
      <c r="G213" s="1228"/>
      <c r="H213" s="1228"/>
    </row>
    <row r="214">
      <c r="G214" s="1228"/>
      <c r="H214" s="1228"/>
    </row>
    <row r="215">
      <c r="G215" s="1228"/>
      <c r="H215" s="1228"/>
    </row>
    <row r="216">
      <c r="G216" s="1228"/>
      <c r="H216" s="1228"/>
    </row>
    <row r="217">
      <c r="G217" s="1228"/>
      <c r="H217" s="1228"/>
    </row>
    <row r="218">
      <c r="G218" s="1228"/>
      <c r="H218" s="1228"/>
    </row>
    <row r="219">
      <c r="G219" s="1228"/>
      <c r="H219" s="1228"/>
    </row>
    <row r="220">
      <c r="G220" s="1228"/>
      <c r="H220" s="1228"/>
    </row>
    <row r="221">
      <c r="G221" s="1228"/>
      <c r="H221" s="1228"/>
    </row>
    <row r="222">
      <c r="G222" s="1228"/>
      <c r="H222" s="1228"/>
    </row>
    <row r="223">
      <c r="G223" s="1228"/>
      <c r="H223" s="1228"/>
    </row>
    <row r="224">
      <c r="G224" s="1228"/>
      <c r="H224" s="1228"/>
    </row>
    <row r="225">
      <c r="G225" s="1228"/>
      <c r="H225" s="1228"/>
    </row>
    <row r="226">
      <c r="G226" s="1228"/>
      <c r="H226" s="1228"/>
    </row>
    <row r="227">
      <c r="G227" s="1228"/>
      <c r="H227" s="1228"/>
    </row>
    <row r="228">
      <c r="G228" s="1228"/>
      <c r="H228" s="1228"/>
    </row>
    <row r="229">
      <c r="G229" s="1228"/>
      <c r="H229" s="1228"/>
    </row>
    <row r="230">
      <c r="G230" s="1228"/>
      <c r="H230" s="1228"/>
    </row>
    <row r="231">
      <c r="G231" s="1228"/>
      <c r="H231" s="1228"/>
    </row>
    <row r="232">
      <c r="G232" s="1228"/>
      <c r="H232" s="1228"/>
    </row>
    <row r="233">
      <c r="G233" s="1228"/>
      <c r="H233" s="1228"/>
    </row>
    <row r="234">
      <c r="G234" s="1228"/>
      <c r="H234" s="1228"/>
    </row>
    <row r="235">
      <c r="G235" s="1228"/>
      <c r="H235" s="1228"/>
    </row>
    <row r="236">
      <c r="G236" s="1228"/>
      <c r="H236" s="1228"/>
    </row>
    <row r="237">
      <c r="G237" s="1228"/>
      <c r="H237" s="1228"/>
    </row>
    <row r="238">
      <c r="G238" s="1228"/>
      <c r="H238" s="1228"/>
    </row>
    <row r="239">
      <c r="G239" s="1228"/>
      <c r="H239" s="1228"/>
    </row>
    <row r="240">
      <c r="G240" s="1228"/>
      <c r="H240" s="1228"/>
    </row>
    <row r="241">
      <c r="G241" s="1228"/>
      <c r="H241" s="1228"/>
    </row>
    <row r="242">
      <c r="G242" s="1228"/>
      <c r="H242" s="1228"/>
    </row>
    <row r="243">
      <c r="G243" s="1228"/>
      <c r="H243" s="1228"/>
    </row>
    <row r="244">
      <c r="G244" s="1228"/>
      <c r="H244" s="1228"/>
    </row>
    <row r="245">
      <c r="G245" s="1228"/>
      <c r="H245" s="1228"/>
    </row>
    <row r="246">
      <c r="G246" s="1228"/>
      <c r="H246" s="1228"/>
    </row>
    <row r="247">
      <c r="G247" s="1228"/>
      <c r="H247" s="1228"/>
    </row>
    <row r="248">
      <c r="G248" s="1228"/>
      <c r="H248" s="1228"/>
    </row>
    <row r="249">
      <c r="G249" s="1228"/>
      <c r="H249" s="1228"/>
    </row>
    <row r="250">
      <c r="G250" s="1228"/>
      <c r="H250" s="1228"/>
    </row>
    <row r="251">
      <c r="G251" s="1228"/>
      <c r="H251" s="1228"/>
    </row>
    <row r="252">
      <c r="G252" s="1228"/>
      <c r="H252" s="1228"/>
    </row>
    <row r="253">
      <c r="G253" s="1228"/>
      <c r="H253" s="1228"/>
    </row>
    <row r="254">
      <c r="G254" s="1228"/>
      <c r="H254" s="1228"/>
    </row>
    <row r="255">
      <c r="G255" s="1228"/>
      <c r="H255" s="1228"/>
    </row>
    <row r="256">
      <c r="G256" s="1228"/>
      <c r="H256" s="1228"/>
    </row>
    <row r="257">
      <c r="G257" s="1228"/>
      <c r="H257" s="1228"/>
    </row>
    <row r="258">
      <c r="G258" s="1228"/>
      <c r="H258" s="1228"/>
    </row>
    <row r="259">
      <c r="G259" s="1228"/>
      <c r="H259" s="1228"/>
    </row>
    <row r="260">
      <c r="G260" s="1228"/>
      <c r="H260" s="1228"/>
    </row>
    <row r="261">
      <c r="G261" s="1228"/>
      <c r="H261" s="1228"/>
    </row>
    <row r="262">
      <c r="G262" s="1228"/>
      <c r="H262" s="1228"/>
    </row>
    <row r="263">
      <c r="G263" s="1228"/>
      <c r="H263" s="1228"/>
    </row>
    <row r="264">
      <c r="G264" s="1228"/>
      <c r="H264" s="1228"/>
    </row>
    <row r="265">
      <c r="G265" s="1228"/>
      <c r="H265" s="1228"/>
    </row>
    <row r="266">
      <c r="G266" s="1228"/>
      <c r="H266" s="1228"/>
    </row>
    <row r="267">
      <c r="G267" s="1228"/>
      <c r="H267" s="1228"/>
    </row>
    <row r="268">
      <c r="G268" s="1228"/>
      <c r="H268" s="1228"/>
    </row>
    <row r="269">
      <c r="G269" s="1228"/>
      <c r="H269" s="1228"/>
    </row>
    <row r="270">
      <c r="G270" s="1228"/>
      <c r="H270" s="1228"/>
    </row>
    <row r="271">
      <c r="G271" s="1228"/>
      <c r="H271" s="1228"/>
    </row>
    <row r="272">
      <c r="G272" s="1228"/>
      <c r="H272" s="1228"/>
    </row>
    <row r="273">
      <c r="G273" s="1228"/>
      <c r="H273" s="1228"/>
    </row>
    <row r="274">
      <c r="G274" s="1228"/>
      <c r="H274" s="1228"/>
    </row>
    <row r="275">
      <c r="G275" s="1228"/>
      <c r="H275" s="1228"/>
    </row>
    <row r="276">
      <c r="G276" s="1228"/>
      <c r="H276" s="1228"/>
    </row>
    <row r="277">
      <c r="G277" s="1228"/>
      <c r="H277" s="1228"/>
    </row>
    <row r="278">
      <c r="G278" s="1228"/>
      <c r="H278" s="1228"/>
    </row>
    <row r="279">
      <c r="G279" s="1228"/>
      <c r="H279" s="1228"/>
    </row>
    <row r="280">
      <c r="G280" s="1228"/>
      <c r="H280" s="1228"/>
    </row>
    <row r="281">
      <c r="G281" s="1228"/>
      <c r="H281" s="1228"/>
    </row>
    <row r="282">
      <c r="G282" s="1228"/>
      <c r="H282" s="1228"/>
    </row>
    <row r="283">
      <c r="G283" s="1228"/>
      <c r="H283" s="1228"/>
    </row>
    <row r="284">
      <c r="G284" s="1228"/>
      <c r="H284" s="1228"/>
    </row>
    <row r="285">
      <c r="G285" s="1228"/>
      <c r="H285" s="1228"/>
    </row>
    <row r="286">
      <c r="G286" s="1228"/>
      <c r="H286" s="1228"/>
    </row>
    <row r="287">
      <c r="G287" s="1228"/>
      <c r="H287" s="1228"/>
    </row>
    <row r="288">
      <c r="G288" s="1228"/>
      <c r="H288" s="1228"/>
    </row>
    <row r="289">
      <c r="G289" s="1228"/>
      <c r="H289" s="1228"/>
    </row>
    <row r="290">
      <c r="G290" s="1228"/>
      <c r="H290" s="1228"/>
    </row>
    <row r="291">
      <c r="G291" s="1228"/>
      <c r="H291" s="1228"/>
    </row>
    <row r="292">
      <c r="G292" s="1228"/>
      <c r="H292" s="1228"/>
    </row>
    <row r="293">
      <c r="G293" s="1228"/>
      <c r="H293" s="1228"/>
    </row>
    <row r="294">
      <c r="G294" s="1228"/>
      <c r="H294" s="1228"/>
    </row>
    <row r="295">
      <c r="G295" s="1228"/>
      <c r="H295" s="1228"/>
    </row>
    <row r="296">
      <c r="G296" s="1228"/>
      <c r="H296" s="1228"/>
    </row>
    <row r="297">
      <c r="G297" s="1228"/>
      <c r="H297" s="1228"/>
    </row>
    <row r="298">
      <c r="G298" s="1228"/>
      <c r="H298" s="1228"/>
    </row>
    <row r="299">
      <c r="G299" s="1228"/>
      <c r="H299" s="1228"/>
    </row>
    <row r="300">
      <c r="G300" s="1228"/>
      <c r="H300" s="1228"/>
    </row>
    <row r="301">
      <c r="G301" s="1228"/>
      <c r="H301" s="1228"/>
    </row>
    <row r="302">
      <c r="G302" s="1228"/>
      <c r="H302" s="1228"/>
    </row>
    <row r="303">
      <c r="G303" s="1228"/>
      <c r="H303" s="1228"/>
    </row>
    <row r="304">
      <c r="G304" s="1228"/>
      <c r="H304" s="1228"/>
    </row>
    <row r="305">
      <c r="G305" s="1228"/>
      <c r="H305" s="1228"/>
    </row>
    <row r="306">
      <c r="G306" s="1228"/>
      <c r="H306" s="1228"/>
    </row>
    <row r="307">
      <c r="G307" s="1228"/>
      <c r="H307" s="1228"/>
    </row>
    <row r="308">
      <c r="G308" s="1228"/>
      <c r="H308" s="1228"/>
    </row>
    <row r="309">
      <c r="G309" s="1228"/>
      <c r="H309" s="1228"/>
    </row>
    <row r="310">
      <c r="G310" s="1228"/>
      <c r="H310" s="1228"/>
    </row>
    <row r="311">
      <c r="G311" s="1228"/>
      <c r="H311" s="1228"/>
    </row>
    <row r="312">
      <c r="G312" s="1228"/>
      <c r="H312" s="1228"/>
    </row>
    <row r="313">
      <c r="G313" s="1228"/>
      <c r="H313" s="1228"/>
    </row>
    <row r="314">
      <c r="G314" s="1228"/>
      <c r="H314" s="1228"/>
    </row>
    <row r="315">
      <c r="G315" s="1228"/>
      <c r="H315" s="1228"/>
    </row>
    <row r="316">
      <c r="G316" s="1228"/>
      <c r="H316" s="1228"/>
    </row>
    <row r="317">
      <c r="G317" s="1228"/>
      <c r="H317" s="1228"/>
    </row>
    <row r="318">
      <c r="G318" s="1228"/>
      <c r="H318" s="1228"/>
    </row>
    <row r="319">
      <c r="G319" s="1228"/>
      <c r="H319" s="1228"/>
    </row>
    <row r="320">
      <c r="G320" s="1228"/>
      <c r="H320" s="1228"/>
    </row>
    <row r="321">
      <c r="G321" s="1228"/>
      <c r="H321" s="1228"/>
    </row>
    <row r="322">
      <c r="G322" s="1228"/>
      <c r="H322" s="1228"/>
    </row>
    <row r="323">
      <c r="G323" s="1228"/>
      <c r="H323" s="1228"/>
    </row>
    <row r="324">
      <c r="G324" s="1228"/>
      <c r="H324" s="1228"/>
    </row>
    <row r="325">
      <c r="G325" s="1228"/>
      <c r="H325" s="1228"/>
    </row>
    <row r="326">
      <c r="G326" s="1228"/>
      <c r="H326" s="1228"/>
    </row>
    <row r="327">
      <c r="G327" s="1228"/>
      <c r="H327" s="1228"/>
    </row>
    <row r="328">
      <c r="G328" s="1228"/>
      <c r="H328" s="1228"/>
    </row>
    <row r="329">
      <c r="G329" s="1228"/>
      <c r="H329" s="1228"/>
    </row>
    <row r="330">
      <c r="G330" s="1228"/>
      <c r="H330" s="1228"/>
    </row>
    <row r="331">
      <c r="G331" s="1228"/>
      <c r="H331" s="1228"/>
    </row>
    <row r="332">
      <c r="G332" s="1228"/>
      <c r="H332" s="1228"/>
    </row>
    <row r="333">
      <c r="G333" s="1228"/>
      <c r="H333" s="1228"/>
    </row>
    <row r="334">
      <c r="G334" s="1228"/>
      <c r="H334" s="1228"/>
    </row>
    <row r="335">
      <c r="G335" s="1228"/>
      <c r="H335" s="1228"/>
    </row>
    <row r="336">
      <c r="G336" s="1228"/>
      <c r="H336" s="1228"/>
    </row>
    <row r="337">
      <c r="G337" s="1228"/>
      <c r="H337" s="1228"/>
    </row>
    <row r="338">
      <c r="G338" s="1228"/>
      <c r="H338" s="1228"/>
    </row>
    <row r="339">
      <c r="G339" s="1228"/>
      <c r="H339" s="1228"/>
    </row>
    <row r="340">
      <c r="G340" s="1228"/>
      <c r="H340" s="1228"/>
    </row>
    <row r="341">
      <c r="G341" s="1228"/>
      <c r="H341" s="1228"/>
    </row>
    <row r="342">
      <c r="G342" s="1228"/>
      <c r="H342" s="1228"/>
    </row>
    <row r="343">
      <c r="G343" s="1228"/>
      <c r="H343" s="1228"/>
    </row>
    <row r="344">
      <c r="G344" s="1228"/>
      <c r="H344" s="1228"/>
    </row>
    <row r="345">
      <c r="G345" s="1228"/>
      <c r="H345" s="1228"/>
    </row>
    <row r="346">
      <c r="G346" s="1228"/>
      <c r="H346" s="1228"/>
    </row>
    <row r="347">
      <c r="G347" s="1228"/>
      <c r="H347" s="1228"/>
    </row>
    <row r="348">
      <c r="G348" s="1228"/>
      <c r="H348" s="1228"/>
    </row>
    <row r="349">
      <c r="G349" s="1228"/>
      <c r="H349" s="1228"/>
    </row>
    <row r="350">
      <c r="G350" s="1228"/>
      <c r="H350" s="1228"/>
    </row>
    <row r="351">
      <c r="G351" s="1228"/>
      <c r="H351" s="1228"/>
    </row>
    <row r="352">
      <c r="G352" s="1228"/>
      <c r="H352" s="1228"/>
    </row>
    <row r="353">
      <c r="G353" s="1228"/>
      <c r="H353" s="1228"/>
    </row>
    <row r="354">
      <c r="G354" s="1228"/>
      <c r="H354" s="1228"/>
    </row>
    <row r="355">
      <c r="G355" s="1228"/>
      <c r="H355" s="1228"/>
    </row>
    <row r="356">
      <c r="G356" s="1228"/>
      <c r="H356" s="1228"/>
    </row>
    <row r="357">
      <c r="G357" s="1228"/>
      <c r="H357" s="1228"/>
    </row>
    <row r="358">
      <c r="G358" s="1228"/>
      <c r="H358" s="1228"/>
    </row>
    <row r="359">
      <c r="G359" s="1228"/>
      <c r="H359" s="1228"/>
    </row>
    <row r="360">
      <c r="G360" s="1228"/>
      <c r="H360" s="1228"/>
    </row>
    <row r="361">
      <c r="G361" s="1228"/>
      <c r="H361" s="1228"/>
    </row>
    <row r="362">
      <c r="G362" s="1228"/>
      <c r="H362" s="1228"/>
    </row>
    <row r="363">
      <c r="G363" s="1228"/>
      <c r="H363" s="1228"/>
    </row>
    <row r="364">
      <c r="G364" s="1228"/>
      <c r="H364" s="1228"/>
    </row>
    <row r="365">
      <c r="G365" s="1228"/>
      <c r="H365" s="1228"/>
    </row>
    <row r="366">
      <c r="G366" s="1228"/>
      <c r="H366" s="1228"/>
    </row>
    <row r="367">
      <c r="G367" s="1228"/>
      <c r="H367" s="1228"/>
    </row>
    <row r="368">
      <c r="G368" s="1228"/>
      <c r="H368" s="1228"/>
    </row>
    <row r="369">
      <c r="G369" s="1228"/>
      <c r="H369" s="1228"/>
    </row>
    <row r="370">
      <c r="G370" s="1228"/>
      <c r="H370" s="1228"/>
    </row>
    <row r="371">
      <c r="G371" s="1228"/>
      <c r="H371" s="1228"/>
    </row>
    <row r="372">
      <c r="G372" s="1228"/>
      <c r="H372" s="1228"/>
    </row>
    <row r="373">
      <c r="G373" s="1228"/>
      <c r="H373" s="1228"/>
    </row>
    <row r="374">
      <c r="G374" s="1228"/>
      <c r="H374" s="1228"/>
    </row>
    <row r="375">
      <c r="G375" s="1228"/>
      <c r="H375" s="1228"/>
    </row>
    <row r="376">
      <c r="G376" s="1228"/>
      <c r="H376" s="1228"/>
    </row>
    <row r="377">
      <c r="G377" s="1228"/>
      <c r="H377" s="1228"/>
    </row>
    <row r="378">
      <c r="G378" s="1228"/>
      <c r="H378" s="1228"/>
    </row>
    <row r="379">
      <c r="G379" s="1228"/>
      <c r="H379" s="1228"/>
    </row>
    <row r="380">
      <c r="G380" s="1228"/>
      <c r="H380" s="1228"/>
    </row>
    <row r="381">
      <c r="G381" s="1228"/>
      <c r="H381" s="1228"/>
    </row>
    <row r="382">
      <c r="G382" s="1228"/>
      <c r="H382" s="1228"/>
    </row>
    <row r="383">
      <c r="G383" s="1228"/>
      <c r="H383" s="1228"/>
    </row>
    <row r="384">
      <c r="G384" s="1228"/>
      <c r="H384" s="1228"/>
    </row>
    <row r="385">
      <c r="G385" s="1228"/>
      <c r="H385" s="1228"/>
    </row>
    <row r="386">
      <c r="G386" s="1228"/>
      <c r="H386" s="1228"/>
    </row>
    <row r="387">
      <c r="G387" s="1228"/>
      <c r="H387" s="1228"/>
    </row>
    <row r="388">
      <c r="G388" s="1228"/>
      <c r="H388" s="1228"/>
    </row>
    <row r="389">
      <c r="G389" s="1228"/>
      <c r="H389" s="1228"/>
    </row>
    <row r="390">
      <c r="G390" s="1228"/>
      <c r="H390" s="1228"/>
    </row>
    <row r="391">
      <c r="G391" s="1228"/>
      <c r="H391" s="1228"/>
    </row>
    <row r="392">
      <c r="G392" s="1228"/>
      <c r="H392" s="1228"/>
    </row>
    <row r="393">
      <c r="G393" s="1228"/>
      <c r="H393" s="1228"/>
    </row>
    <row r="394">
      <c r="G394" s="1228"/>
      <c r="H394" s="1228"/>
    </row>
    <row r="395">
      <c r="G395" s="1228"/>
      <c r="H395" s="1228"/>
    </row>
    <row r="396">
      <c r="G396" s="1228"/>
      <c r="H396" s="1228"/>
    </row>
    <row r="397">
      <c r="G397" s="1228"/>
      <c r="H397" s="1228"/>
    </row>
    <row r="398">
      <c r="G398" s="1228"/>
      <c r="H398" s="1228"/>
    </row>
    <row r="399">
      <c r="G399" s="1228"/>
      <c r="H399" s="1228"/>
    </row>
    <row r="400">
      <c r="G400" s="1228"/>
      <c r="H400" s="1228"/>
    </row>
    <row r="401">
      <c r="G401" s="1228"/>
      <c r="H401" s="1228"/>
    </row>
    <row r="402">
      <c r="G402" s="1228"/>
      <c r="H402" s="1228"/>
    </row>
    <row r="403">
      <c r="G403" s="1228"/>
      <c r="H403" s="1228"/>
    </row>
    <row r="404">
      <c r="G404" s="1228"/>
      <c r="H404" s="1228"/>
    </row>
    <row r="405">
      <c r="G405" s="1228"/>
      <c r="H405" s="1228"/>
    </row>
    <row r="406">
      <c r="G406" s="1228"/>
      <c r="H406" s="1228"/>
    </row>
    <row r="407">
      <c r="G407" s="1228"/>
      <c r="H407" s="1228"/>
    </row>
    <row r="408">
      <c r="G408" s="1228"/>
      <c r="H408" s="1228"/>
    </row>
    <row r="409">
      <c r="G409" s="1228"/>
      <c r="H409" s="1228"/>
    </row>
    <row r="410">
      <c r="G410" s="1228"/>
      <c r="H410" s="1228"/>
    </row>
    <row r="411">
      <c r="G411" s="1228"/>
      <c r="H411" s="1228"/>
    </row>
    <row r="412">
      <c r="G412" s="1228"/>
      <c r="H412" s="1228"/>
    </row>
    <row r="413">
      <c r="G413" s="1228"/>
      <c r="H413" s="1228"/>
    </row>
    <row r="414">
      <c r="G414" s="1228"/>
      <c r="H414" s="1228"/>
    </row>
    <row r="415">
      <c r="G415" s="1228"/>
      <c r="H415" s="1228"/>
    </row>
    <row r="416">
      <c r="G416" s="1228"/>
      <c r="H416" s="1228"/>
    </row>
    <row r="417">
      <c r="G417" s="1228"/>
      <c r="H417" s="1228"/>
    </row>
    <row r="418">
      <c r="G418" s="1228"/>
      <c r="H418" s="1228"/>
    </row>
    <row r="419">
      <c r="G419" s="1228"/>
      <c r="H419" s="1228"/>
    </row>
    <row r="420">
      <c r="G420" s="1228"/>
      <c r="H420" s="1228"/>
    </row>
    <row r="421">
      <c r="G421" s="1228"/>
      <c r="H421" s="1228"/>
    </row>
    <row r="422">
      <c r="G422" s="1228"/>
      <c r="H422" s="1228"/>
    </row>
    <row r="423">
      <c r="G423" s="1228"/>
      <c r="H423" s="1228"/>
    </row>
    <row r="424">
      <c r="G424" s="1228"/>
      <c r="H424" s="1228"/>
    </row>
    <row r="425">
      <c r="G425" s="1228"/>
      <c r="H425" s="1228"/>
    </row>
    <row r="426">
      <c r="G426" s="1228"/>
      <c r="H426" s="1228"/>
    </row>
    <row r="427">
      <c r="G427" s="1228"/>
      <c r="H427" s="1228"/>
    </row>
    <row r="428">
      <c r="G428" s="1228"/>
      <c r="H428" s="1228"/>
    </row>
    <row r="429">
      <c r="G429" s="1228"/>
      <c r="H429" s="1228"/>
    </row>
    <row r="430">
      <c r="G430" s="1228"/>
      <c r="H430" s="1228"/>
    </row>
    <row r="431">
      <c r="G431" s="1228"/>
      <c r="H431" s="1228"/>
    </row>
    <row r="432">
      <c r="G432" s="1228"/>
      <c r="H432" s="1228"/>
    </row>
    <row r="433">
      <c r="G433" s="1228"/>
      <c r="H433" s="1228"/>
    </row>
    <row r="434">
      <c r="G434" s="1228"/>
      <c r="H434" s="1228"/>
    </row>
    <row r="435">
      <c r="G435" s="1228"/>
      <c r="H435" s="1228"/>
    </row>
    <row r="436">
      <c r="G436" s="1228"/>
      <c r="H436" s="1228"/>
    </row>
    <row r="437">
      <c r="G437" s="1228"/>
      <c r="H437" s="1228"/>
    </row>
    <row r="438">
      <c r="G438" s="1228"/>
      <c r="H438" s="1228"/>
    </row>
    <row r="439">
      <c r="G439" s="1228"/>
      <c r="H439" s="1228"/>
    </row>
    <row r="440">
      <c r="G440" s="1228"/>
      <c r="H440" s="1228"/>
    </row>
    <row r="441">
      <c r="G441" s="1228"/>
      <c r="H441" s="1228"/>
    </row>
    <row r="442">
      <c r="G442" s="1228"/>
      <c r="H442" s="1228"/>
    </row>
    <row r="443">
      <c r="G443" s="1228"/>
      <c r="H443" s="1228"/>
    </row>
    <row r="444">
      <c r="G444" s="1228"/>
      <c r="H444" s="1228"/>
    </row>
    <row r="445">
      <c r="G445" s="1228"/>
      <c r="H445" s="1228"/>
    </row>
    <row r="446">
      <c r="G446" s="1228"/>
      <c r="H446" s="1228"/>
    </row>
    <row r="447">
      <c r="G447" s="1228"/>
      <c r="H447" s="1228"/>
    </row>
    <row r="448">
      <c r="G448" s="1228"/>
      <c r="H448" s="1228"/>
    </row>
    <row r="449">
      <c r="G449" s="1228"/>
      <c r="H449" s="1228"/>
    </row>
    <row r="450">
      <c r="G450" s="1228"/>
      <c r="H450" s="1228"/>
    </row>
    <row r="451">
      <c r="G451" s="1228"/>
      <c r="H451" s="1228"/>
    </row>
    <row r="452">
      <c r="G452" s="1228"/>
      <c r="H452" s="1228"/>
    </row>
    <row r="453">
      <c r="G453" s="1228"/>
      <c r="H453" s="1228"/>
    </row>
    <row r="454">
      <c r="G454" s="1228"/>
      <c r="H454" s="1228"/>
    </row>
    <row r="455">
      <c r="G455" s="1228"/>
      <c r="H455" s="1228"/>
    </row>
    <row r="456">
      <c r="G456" s="1228"/>
      <c r="H456" s="1228"/>
    </row>
    <row r="457">
      <c r="G457" s="1228"/>
      <c r="H457" s="1228"/>
    </row>
    <row r="458">
      <c r="G458" s="1228"/>
      <c r="H458" s="1228"/>
    </row>
    <row r="459">
      <c r="G459" s="1228"/>
      <c r="H459" s="1228"/>
    </row>
    <row r="460">
      <c r="G460" s="1228"/>
      <c r="H460" s="1228"/>
    </row>
    <row r="461">
      <c r="G461" s="1228"/>
      <c r="H461" s="1228"/>
    </row>
    <row r="462">
      <c r="G462" s="1228"/>
      <c r="H462" s="1228"/>
    </row>
    <row r="463">
      <c r="G463" s="1228"/>
      <c r="H463" s="1228"/>
    </row>
    <row r="464">
      <c r="G464" s="1228"/>
      <c r="H464" s="1228"/>
    </row>
    <row r="465">
      <c r="G465" s="1228"/>
      <c r="H465" s="1228"/>
    </row>
    <row r="466">
      <c r="G466" s="1228"/>
      <c r="H466" s="1228"/>
    </row>
    <row r="467">
      <c r="G467" s="1228"/>
      <c r="H467" s="1228"/>
    </row>
    <row r="468">
      <c r="G468" s="1228"/>
      <c r="H468" s="1228"/>
    </row>
    <row r="469">
      <c r="G469" s="1228"/>
      <c r="H469" s="1228"/>
    </row>
    <row r="470">
      <c r="G470" s="1228"/>
      <c r="H470" s="1228"/>
    </row>
    <row r="471">
      <c r="G471" s="1228"/>
      <c r="H471" s="1228"/>
    </row>
    <row r="472">
      <c r="G472" s="1228"/>
      <c r="H472" s="1228"/>
    </row>
    <row r="473">
      <c r="G473" s="1228"/>
      <c r="H473" s="1228"/>
    </row>
    <row r="474">
      <c r="G474" s="1228"/>
      <c r="H474" s="1228"/>
    </row>
    <row r="475">
      <c r="G475" s="1228"/>
      <c r="H475" s="1228"/>
    </row>
    <row r="476">
      <c r="G476" s="1228"/>
      <c r="H476" s="1228"/>
    </row>
    <row r="477">
      <c r="G477" s="1228"/>
      <c r="H477" s="1228"/>
    </row>
    <row r="478">
      <c r="G478" s="1228"/>
      <c r="H478" s="1228"/>
    </row>
    <row r="479">
      <c r="G479" s="1228"/>
      <c r="H479" s="1228"/>
    </row>
    <row r="480">
      <c r="G480" s="1228"/>
      <c r="H480" s="1228"/>
    </row>
    <row r="481">
      <c r="G481" s="1228"/>
      <c r="H481" s="1228"/>
    </row>
    <row r="482">
      <c r="G482" s="1228"/>
      <c r="H482" s="1228"/>
    </row>
    <row r="483">
      <c r="G483" s="1228"/>
      <c r="H483" s="1228"/>
    </row>
    <row r="484">
      <c r="G484" s="1228"/>
      <c r="H484" s="1228"/>
    </row>
    <row r="485">
      <c r="G485" s="1228"/>
      <c r="H485" s="1228"/>
    </row>
    <row r="486">
      <c r="G486" s="1228"/>
      <c r="H486" s="1228"/>
    </row>
    <row r="487">
      <c r="G487" s="1228"/>
      <c r="H487" s="1228"/>
    </row>
    <row r="488">
      <c r="G488" s="1228"/>
      <c r="H488" s="1228"/>
    </row>
    <row r="489">
      <c r="G489" s="1228"/>
      <c r="H489" s="1228"/>
    </row>
    <row r="490">
      <c r="G490" s="1228"/>
      <c r="H490" s="1228"/>
    </row>
    <row r="491">
      <c r="G491" s="1228"/>
      <c r="H491" s="1228"/>
    </row>
    <row r="492">
      <c r="G492" s="1228"/>
      <c r="H492" s="1228"/>
    </row>
    <row r="493">
      <c r="G493" s="1228"/>
      <c r="H493" s="1228"/>
    </row>
    <row r="494">
      <c r="G494" s="1228"/>
      <c r="H494" s="1228"/>
    </row>
    <row r="495">
      <c r="G495" s="1228"/>
      <c r="H495" s="1228"/>
    </row>
    <row r="496">
      <c r="G496" s="1228"/>
      <c r="H496" s="1228"/>
    </row>
    <row r="497">
      <c r="G497" s="1228"/>
      <c r="H497" s="1228"/>
    </row>
    <row r="498">
      <c r="G498" s="1228"/>
      <c r="H498" s="1228"/>
    </row>
    <row r="499">
      <c r="G499" s="1228"/>
      <c r="H499" s="1228"/>
    </row>
    <row r="500">
      <c r="G500" s="1228"/>
      <c r="H500" s="1228"/>
    </row>
    <row r="501">
      <c r="G501" s="1228"/>
      <c r="H501" s="1228"/>
    </row>
    <row r="502">
      <c r="G502" s="1228"/>
      <c r="H502" s="1228"/>
    </row>
    <row r="503">
      <c r="G503" s="1228"/>
      <c r="H503" s="1228"/>
    </row>
    <row r="504">
      <c r="G504" s="1228"/>
      <c r="H504" s="1228"/>
    </row>
    <row r="505">
      <c r="G505" s="1228"/>
      <c r="H505" s="1228"/>
    </row>
    <row r="506">
      <c r="G506" s="1228"/>
      <c r="H506" s="1228"/>
    </row>
    <row r="507">
      <c r="G507" s="1228"/>
      <c r="H507" s="1228"/>
    </row>
    <row r="508">
      <c r="G508" s="1228"/>
      <c r="H508" s="1228"/>
    </row>
    <row r="509">
      <c r="G509" s="1228"/>
      <c r="H509" s="1228"/>
    </row>
    <row r="510">
      <c r="G510" s="1228"/>
      <c r="H510" s="1228"/>
    </row>
    <row r="511">
      <c r="G511" s="1228"/>
      <c r="H511" s="1228"/>
    </row>
    <row r="512">
      <c r="G512" s="1228"/>
      <c r="H512" s="1228"/>
    </row>
    <row r="513">
      <c r="G513" s="1228"/>
      <c r="H513" s="1228"/>
    </row>
    <row r="514">
      <c r="G514" s="1228"/>
      <c r="H514" s="1228"/>
    </row>
    <row r="515">
      <c r="G515" s="1228"/>
      <c r="H515" s="1228"/>
    </row>
    <row r="516">
      <c r="G516" s="1228"/>
      <c r="H516" s="1228"/>
    </row>
    <row r="517">
      <c r="G517" s="1228"/>
      <c r="H517" s="1228"/>
    </row>
    <row r="518">
      <c r="G518" s="1228"/>
      <c r="H518" s="1228"/>
    </row>
    <row r="519">
      <c r="G519" s="1228"/>
      <c r="H519" s="1228"/>
    </row>
    <row r="520">
      <c r="G520" s="1228"/>
      <c r="H520" s="1228"/>
    </row>
    <row r="521">
      <c r="G521" s="1228"/>
      <c r="H521" s="1228"/>
    </row>
    <row r="522">
      <c r="G522" s="1228"/>
      <c r="H522" s="1228"/>
    </row>
    <row r="523">
      <c r="G523" s="1228"/>
      <c r="H523" s="1228"/>
    </row>
    <row r="524">
      <c r="G524" s="1228"/>
      <c r="H524" s="1228"/>
    </row>
    <row r="525">
      <c r="G525" s="1228"/>
      <c r="H525" s="1228"/>
    </row>
    <row r="526">
      <c r="G526" s="1228"/>
      <c r="H526" s="1228"/>
    </row>
    <row r="527">
      <c r="G527" s="1228"/>
      <c r="H527" s="1228"/>
    </row>
    <row r="528">
      <c r="G528" s="1228"/>
      <c r="H528" s="1228"/>
    </row>
    <row r="529">
      <c r="G529" s="1228"/>
      <c r="H529" s="1228"/>
    </row>
    <row r="530">
      <c r="G530" s="1228"/>
      <c r="H530" s="1228"/>
    </row>
    <row r="531">
      <c r="G531" s="1228"/>
      <c r="H531" s="1228"/>
    </row>
    <row r="532">
      <c r="G532" s="1228"/>
      <c r="H532" s="1228"/>
    </row>
    <row r="533">
      <c r="G533" s="1228"/>
      <c r="H533" s="1228"/>
    </row>
    <row r="534">
      <c r="G534" s="1228"/>
      <c r="H534" s="1228"/>
    </row>
    <row r="535">
      <c r="G535" s="1228"/>
      <c r="H535" s="1228"/>
    </row>
    <row r="536">
      <c r="G536" s="1228"/>
      <c r="H536" s="1228"/>
    </row>
    <row r="537">
      <c r="G537" s="1228"/>
      <c r="H537" s="1228"/>
    </row>
    <row r="538">
      <c r="G538" s="1228"/>
      <c r="H538" s="1228"/>
    </row>
    <row r="539">
      <c r="G539" s="1228"/>
      <c r="H539" s="1228"/>
    </row>
    <row r="540">
      <c r="G540" s="1228"/>
      <c r="H540" s="1228"/>
    </row>
    <row r="541">
      <c r="G541" s="1228"/>
      <c r="H541" s="1228"/>
    </row>
    <row r="542">
      <c r="G542" s="1228"/>
      <c r="H542" s="1228"/>
    </row>
    <row r="543">
      <c r="G543" s="1228"/>
      <c r="H543" s="1228"/>
    </row>
    <row r="544">
      <c r="G544" s="1228"/>
      <c r="H544" s="1228"/>
    </row>
    <row r="545">
      <c r="G545" s="1228"/>
      <c r="H545" s="1228"/>
    </row>
    <row r="546">
      <c r="G546" s="1228"/>
      <c r="H546" s="1228"/>
    </row>
    <row r="547">
      <c r="G547" s="1228"/>
      <c r="H547" s="1228"/>
    </row>
    <row r="548">
      <c r="G548" s="1228"/>
      <c r="H548" s="1228"/>
    </row>
    <row r="549">
      <c r="G549" s="1228"/>
      <c r="H549" s="1228"/>
    </row>
    <row r="550">
      <c r="G550" s="1228"/>
      <c r="H550" s="1228"/>
    </row>
    <row r="551">
      <c r="G551" s="1228"/>
      <c r="H551" s="1228"/>
    </row>
    <row r="552">
      <c r="G552" s="1228"/>
      <c r="H552" s="1228"/>
    </row>
    <row r="553">
      <c r="G553" s="1228"/>
      <c r="H553" s="1228"/>
    </row>
    <row r="554">
      <c r="G554" s="1228"/>
      <c r="H554" s="1228"/>
    </row>
    <row r="555">
      <c r="G555" s="1228"/>
      <c r="H555" s="1228"/>
    </row>
    <row r="556">
      <c r="G556" s="1228"/>
      <c r="H556" s="1228"/>
    </row>
    <row r="557">
      <c r="G557" s="1228"/>
      <c r="H557" s="1228"/>
    </row>
    <row r="558">
      <c r="G558" s="1228"/>
      <c r="H558" s="1228"/>
    </row>
    <row r="559">
      <c r="G559" s="1228"/>
      <c r="H559" s="1228"/>
    </row>
    <row r="560">
      <c r="G560" s="1228"/>
      <c r="H560" s="1228"/>
    </row>
    <row r="561">
      <c r="G561" s="1228"/>
      <c r="H561" s="1228"/>
    </row>
    <row r="562">
      <c r="G562" s="1228"/>
      <c r="H562" s="1228"/>
    </row>
    <row r="563">
      <c r="G563" s="1228"/>
      <c r="H563" s="1228"/>
    </row>
    <row r="564">
      <c r="G564" s="1228"/>
      <c r="H564" s="1228"/>
    </row>
    <row r="565">
      <c r="G565" s="1228"/>
      <c r="H565" s="1228"/>
    </row>
    <row r="566">
      <c r="G566" s="1228"/>
      <c r="H566" s="1228"/>
    </row>
    <row r="567">
      <c r="G567" s="1228"/>
      <c r="H567" s="1228"/>
    </row>
    <row r="568">
      <c r="G568" s="1228"/>
      <c r="H568" s="1228"/>
    </row>
    <row r="569">
      <c r="G569" s="1228"/>
      <c r="H569" s="1228"/>
    </row>
    <row r="570">
      <c r="G570" s="1228"/>
      <c r="H570" s="1228"/>
    </row>
    <row r="571">
      <c r="G571" s="1228"/>
      <c r="H571" s="1228"/>
    </row>
    <row r="572">
      <c r="G572" s="1228"/>
      <c r="H572" s="1228"/>
    </row>
    <row r="573">
      <c r="G573" s="1228"/>
      <c r="H573" s="1228"/>
    </row>
    <row r="574">
      <c r="G574" s="1228"/>
      <c r="H574" s="1228"/>
    </row>
    <row r="575">
      <c r="G575" s="1228"/>
      <c r="H575" s="1228"/>
    </row>
    <row r="576">
      <c r="G576" s="1228"/>
      <c r="H576" s="1228"/>
    </row>
    <row r="577">
      <c r="G577" s="1228"/>
      <c r="H577" s="1228"/>
    </row>
    <row r="578">
      <c r="G578" s="1228"/>
      <c r="H578" s="1228"/>
    </row>
    <row r="579">
      <c r="G579" s="1228"/>
      <c r="H579" s="1228"/>
    </row>
    <row r="580">
      <c r="G580" s="1228"/>
      <c r="H580" s="1228"/>
    </row>
    <row r="581">
      <c r="G581" s="1228"/>
      <c r="H581" s="1228"/>
    </row>
    <row r="582">
      <c r="G582" s="1228"/>
      <c r="H582" s="1228"/>
    </row>
    <row r="583">
      <c r="G583" s="1228"/>
      <c r="H583" s="1228"/>
    </row>
    <row r="584">
      <c r="G584" s="1228"/>
      <c r="H584" s="1228"/>
    </row>
    <row r="585">
      <c r="G585" s="1228"/>
      <c r="H585" s="1228"/>
    </row>
    <row r="586">
      <c r="G586" s="1228"/>
      <c r="H586" s="1228"/>
    </row>
    <row r="587">
      <c r="G587" s="1228"/>
      <c r="H587" s="1228"/>
    </row>
    <row r="588">
      <c r="G588" s="1228"/>
      <c r="H588" s="1228"/>
    </row>
    <row r="589">
      <c r="G589" s="1228"/>
      <c r="H589" s="1228"/>
    </row>
    <row r="590">
      <c r="G590" s="1228"/>
      <c r="H590" s="1228"/>
    </row>
    <row r="591">
      <c r="G591" s="1228"/>
      <c r="H591" s="1228"/>
    </row>
    <row r="592">
      <c r="G592" s="1228"/>
      <c r="H592" s="1228"/>
    </row>
    <row r="593">
      <c r="G593" s="1228"/>
      <c r="H593" s="1228"/>
    </row>
    <row r="594">
      <c r="G594" s="1228"/>
      <c r="H594" s="1228"/>
    </row>
    <row r="595">
      <c r="G595" s="1228"/>
      <c r="H595" s="1228"/>
    </row>
    <row r="596">
      <c r="G596" s="1228"/>
      <c r="H596" s="1228"/>
    </row>
    <row r="597">
      <c r="G597" s="1228"/>
      <c r="H597" s="1228"/>
    </row>
    <row r="598">
      <c r="G598" s="1228"/>
      <c r="H598" s="1228"/>
    </row>
    <row r="599">
      <c r="G599" s="1228"/>
      <c r="H599" s="1228"/>
    </row>
    <row r="600">
      <c r="G600" s="1228"/>
      <c r="H600" s="1228"/>
    </row>
    <row r="601">
      <c r="G601" s="1228"/>
      <c r="H601" s="1228"/>
    </row>
    <row r="602">
      <c r="G602" s="1228"/>
      <c r="H602" s="1228"/>
    </row>
    <row r="603">
      <c r="G603" s="1228"/>
      <c r="H603" s="1228"/>
    </row>
    <row r="604">
      <c r="G604" s="1228"/>
      <c r="H604" s="1228"/>
    </row>
    <row r="605">
      <c r="G605" s="1228"/>
      <c r="H605" s="1228"/>
    </row>
    <row r="606">
      <c r="G606" s="1228"/>
      <c r="H606" s="1228"/>
    </row>
    <row r="607">
      <c r="G607" s="1228"/>
      <c r="H607" s="1228"/>
    </row>
    <row r="608">
      <c r="G608" s="1228"/>
      <c r="H608" s="1228"/>
    </row>
    <row r="609">
      <c r="G609" s="1228"/>
      <c r="H609" s="1228"/>
    </row>
    <row r="610">
      <c r="G610" s="1228"/>
      <c r="H610" s="1228"/>
    </row>
    <row r="611">
      <c r="G611" s="1228"/>
      <c r="H611" s="1228"/>
    </row>
    <row r="612">
      <c r="G612" s="1228"/>
      <c r="H612" s="1228"/>
    </row>
    <row r="613">
      <c r="G613" s="1228"/>
      <c r="H613" s="1228"/>
    </row>
    <row r="614">
      <c r="G614" s="1228"/>
      <c r="H614" s="1228"/>
    </row>
    <row r="615">
      <c r="G615" s="1228"/>
      <c r="H615" s="1228"/>
    </row>
    <row r="616">
      <c r="G616" s="1228"/>
      <c r="H616" s="1228"/>
    </row>
    <row r="617">
      <c r="G617" s="1228"/>
      <c r="H617" s="1228"/>
    </row>
    <row r="618">
      <c r="G618" s="1228"/>
      <c r="H618" s="1228"/>
    </row>
    <row r="619">
      <c r="G619" s="1228"/>
      <c r="H619" s="1228"/>
    </row>
    <row r="620">
      <c r="G620" s="1228"/>
      <c r="H620" s="1228"/>
    </row>
    <row r="621">
      <c r="G621" s="1228"/>
      <c r="H621" s="1228"/>
    </row>
    <row r="622">
      <c r="G622" s="1228"/>
      <c r="H622" s="1228"/>
    </row>
    <row r="623">
      <c r="G623" s="1228"/>
      <c r="H623" s="1228"/>
    </row>
    <row r="624">
      <c r="G624" s="1228"/>
      <c r="H624" s="1228"/>
    </row>
    <row r="625">
      <c r="G625" s="1228"/>
      <c r="H625" s="1228"/>
    </row>
    <row r="626">
      <c r="G626" s="1228"/>
      <c r="H626" s="1228"/>
    </row>
    <row r="627">
      <c r="G627" s="1228"/>
      <c r="H627" s="1228"/>
    </row>
    <row r="628">
      <c r="G628" s="1228"/>
      <c r="H628" s="1228"/>
    </row>
    <row r="629">
      <c r="G629" s="1228"/>
      <c r="H629" s="1228"/>
    </row>
    <row r="630">
      <c r="G630" s="1228"/>
      <c r="H630" s="1228"/>
    </row>
    <row r="631">
      <c r="G631" s="1228"/>
      <c r="H631" s="1228"/>
    </row>
    <row r="632">
      <c r="G632" s="1228"/>
      <c r="H632" s="1228"/>
    </row>
    <row r="633">
      <c r="G633" s="1228"/>
      <c r="H633" s="1228"/>
    </row>
    <row r="634">
      <c r="G634" s="1228"/>
      <c r="H634" s="1228"/>
    </row>
    <row r="635">
      <c r="G635" s="1228"/>
      <c r="H635" s="1228"/>
    </row>
    <row r="636">
      <c r="G636" s="1228"/>
      <c r="H636" s="1228"/>
    </row>
    <row r="637">
      <c r="G637" s="1228"/>
      <c r="H637" s="1228"/>
    </row>
    <row r="638">
      <c r="G638" s="1228"/>
      <c r="H638" s="1228"/>
    </row>
    <row r="639">
      <c r="G639" s="1228"/>
      <c r="H639" s="1228"/>
    </row>
    <row r="640">
      <c r="G640" s="1228"/>
      <c r="H640" s="1228"/>
    </row>
    <row r="641">
      <c r="G641" s="1228"/>
      <c r="H641" s="1228"/>
    </row>
    <row r="642">
      <c r="G642" s="1228"/>
      <c r="H642" s="1228"/>
    </row>
    <row r="643">
      <c r="G643" s="1228"/>
      <c r="H643" s="1228"/>
    </row>
    <row r="644">
      <c r="G644" s="1228"/>
      <c r="H644" s="1228"/>
    </row>
    <row r="645">
      <c r="G645" s="1228"/>
      <c r="H645" s="1228"/>
    </row>
    <row r="646">
      <c r="G646" s="1228"/>
      <c r="H646" s="1228"/>
    </row>
    <row r="647">
      <c r="G647" s="1228"/>
      <c r="H647" s="1228"/>
    </row>
    <row r="648">
      <c r="G648" s="1228"/>
      <c r="H648" s="1228"/>
    </row>
    <row r="649">
      <c r="G649" s="1228"/>
      <c r="H649" s="1228"/>
    </row>
    <row r="650">
      <c r="G650" s="1228"/>
      <c r="H650" s="1228"/>
    </row>
    <row r="651">
      <c r="G651" s="1228"/>
      <c r="H651" s="1228"/>
    </row>
    <row r="652">
      <c r="G652" s="1228"/>
      <c r="H652" s="1228"/>
    </row>
    <row r="653">
      <c r="G653" s="1228"/>
      <c r="H653" s="1228"/>
    </row>
    <row r="654">
      <c r="G654" s="1228"/>
      <c r="H654" s="1228"/>
    </row>
    <row r="655">
      <c r="G655" s="1228"/>
      <c r="H655" s="1228"/>
    </row>
    <row r="656">
      <c r="G656" s="1228"/>
      <c r="H656" s="1228"/>
    </row>
    <row r="657">
      <c r="G657" s="1228"/>
      <c r="H657" s="1228"/>
    </row>
    <row r="658">
      <c r="G658" s="1228"/>
      <c r="H658" s="1228"/>
    </row>
    <row r="659">
      <c r="G659" s="1228"/>
      <c r="H659" s="1228"/>
    </row>
    <row r="660">
      <c r="G660" s="1228"/>
      <c r="H660" s="1228"/>
    </row>
    <row r="661">
      <c r="G661" s="1228"/>
      <c r="H661" s="1228"/>
    </row>
    <row r="662">
      <c r="G662" s="1228"/>
      <c r="H662" s="1228"/>
    </row>
    <row r="663">
      <c r="G663" s="1228"/>
      <c r="H663" s="1228"/>
    </row>
    <row r="664">
      <c r="G664" s="1228"/>
      <c r="H664" s="1228"/>
    </row>
    <row r="665">
      <c r="G665" s="1228"/>
      <c r="H665" s="1228"/>
    </row>
    <row r="666">
      <c r="G666" s="1228"/>
      <c r="H666" s="1228"/>
    </row>
    <row r="667">
      <c r="G667" s="1228"/>
      <c r="H667" s="1228"/>
    </row>
    <row r="668">
      <c r="G668" s="1228"/>
      <c r="H668" s="1228"/>
    </row>
    <row r="669">
      <c r="G669" s="1228"/>
      <c r="H669" s="1228"/>
    </row>
    <row r="670">
      <c r="G670" s="1228"/>
      <c r="H670" s="1228"/>
    </row>
    <row r="671">
      <c r="G671" s="1228"/>
      <c r="H671" s="1228"/>
    </row>
    <row r="672">
      <c r="G672" s="1228"/>
      <c r="H672" s="1228"/>
    </row>
    <row r="673">
      <c r="G673" s="1228"/>
      <c r="H673" s="1228"/>
    </row>
    <row r="674">
      <c r="G674" s="1228"/>
      <c r="H674" s="1228"/>
    </row>
    <row r="675">
      <c r="G675" s="1228"/>
      <c r="H675" s="1228"/>
    </row>
    <row r="676">
      <c r="G676" s="1228"/>
      <c r="H676" s="1228"/>
    </row>
    <row r="677">
      <c r="G677" s="1228"/>
      <c r="H677" s="1228"/>
    </row>
    <row r="678">
      <c r="G678" s="1228"/>
      <c r="H678" s="1228"/>
    </row>
    <row r="679">
      <c r="G679" s="1228"/>
      <c r="H679" s="1228"/>
    </row>
    <row r="680">
      <c r="G680" s="1228"/>
      <c r="H680" s="1228"/>
    </row>
    <row r="681">
      <c r="G681" s="1228"/>
      <c r="H681" s="1228"/>
    </row>
    <row r="682">
      <c r="G682" s="1228"/>
      <c r="H682" s="1228"/>
    </row>
    <row r="683">
      <c r="G683" s="1228"/>
      <c r="H683" s="1228"/>
    </row>
    <row r="684">
      <c r="G684" s="1228"/>
      <c r="H684" s="1228"/>
    </row>
    <row r="685">
      <c r="G685" s="1228"/>
      <c r="H685" s="1228"/>
    </row>
    <row r="686">
      <c r="G686" s="1228"/>
      <c r="H686" s="1228"/>
    </row>
    <row r="687">
      <c r="G687" s="1228"/>
      <c r="H687" s="1228"/>
    </row>
    <row r="688">
      <c r="G688" s="1228"/>
      <c r="H688" s="1228"/>
    </row>
    <row r="689">
      <c r="G689" s="1228"/>
      <c r="H689" s="1228"/>
    </row>
    <row r="690">
      <c r="G690" s="1228"/>
      <c r="H690" s="1228"/>
    </row>
    <row r="691">
      <c r="G691" s="1228"/>
      <c r="H691" s="1228"/>
    </row>
    <row r="692">
      <c r="G692" s="1228"/>
      <c r="H692" s="1228"/>
    </row>
    <row r="693">
      <c r="G693" s="1228"/>
      <c r="H693" s="1228"/>
    </row>
    <row r="694">
      <c r="G694" s="1228"/>
      <c r="H694" s="1228"/>
    </row>
    <row r="695">
      <c r="G695" s="1228"/>
      <c r="H695" s="1228"/>
    </row>
    <row r="696">
      <c r="G696" s="1228"/>
      <c r="H696" s="1228"/>
    </row>
    <row r="697">
      <c r="G697" s="1228"/>
      <c r="H697" s="1228"/>
    </row>
    <row r="698">
      <c r="G698" s="1228"/>
      <c r="H698" s="1228"/>
    </row>
    <row r="699">
      <c r="G699" s="1228"/>
      <c r="H699" s="1228"/>
    </row>
    <row r="700">
      <c r="G700" s="1228"/>
      <c r="H700" s="1228"/>
    </row>
    <row r="701">
      <c r="G701" s="1228"/>
      <c r="H701" s="1228"/>
    </row>
    <row r="702">
      <c r="G702" s="1228"/>
      <c r="H702" s="1228"/>
    </row>
    <row r="703">
      <c r="G703" s="1228"/>
      <c r="H703" s="1228"/>
    </row>
    <row r="704">
      <c r="G704" s="1228"/>
      <c r="H704" s="1228"/>
    </row>
    <row r="705">
      <c r="G705" s="1228"/>
      <c r="H705" s="1228"/>
    </row>
    <row r="706">
      <c r="G706" s="1228"/>
      <c r="H706" s="1228"/>
    </row>
    <row r="707">
      <c r="G707" s="1228"/>
      <c r="H707" s="1228"/>
    </row>
    <row r="708">
      <c r="G708" s="1228"/>
      <c r="H708" s="1228"/>
    </row>
    <row r="709">
      <c r="G709" s="1228"/>
      <c r="H709" s="1228"/>
    </row>
    <row r="710">
      <c r="G710" s="1228"/>
      <c r="H710" s="1228"/>
    </row>
    <row r="711">
      <c r="G711" s="1228"/>
      <c r="H711" s="1228"/>
    </row>
    <row r="712">
      <c r="G712" s="1228"/>
      <c r="H712" s="1228"/>
    </row>
    <row r="713">
      <c r="G713" s="1228"/>
      <c r="H713" s="1228"/>
    </row>
    <row r="714">
      <c r="G714" s="1228"/>
      <c r="H714" s="1228"/>
    </row>
    <row r="715">
      <c r="G715" s="1228"/>
      <c r="H715" s="1228"/>
    </row>
    <row r="716">
      <c r="G716" s="1228"/>
      <c r="H716" s="1228"/>
    </row>
    <row r="717">
      <c r="G717" s="1228"/>
      <c r="H717" s="1228"/>
    </row>
    <row r="718">
      <c r="G718" s="1228"/>
      <c r="H718" s="1228"/>
    </row>
    <row r="719">
      <c r="G719" s="1228"/>
      <c r="H719" s="1228"/>
    </row>
    <row r="720">
      <c r="G720" s="1228"/>
      <c r="H720" s="1228"/>
    </row>
    <row r="721">
      <c r="G721" s="1228"/>
      <c r="H721" s="1228"/>
    </row>
    <row r="722">
      <c r="G722" s="1228"/>
      <c r="H722" s="1228"/>
    </row>
    <row r="723">
      <c r="G723" s="1228"/>
      <c r="H723" s="1228"/>
    </row>
    <row r="724">
      <c r="G724" s="1228"/>
      <c r="H724" s="1228"/>
    </row>
    <row r="725">
      <c r="G725" s="1228"/>
      <c r="H725" s="1228"/>
    </row>
    <row r="726">
      <c r="G726" s="1228"/>
      <c r="H726" s="1228"/>
    </row>
    <row r="727">
      <c r="G727" s="1228"/>
      <c r="H727" s="1228"/>
    </row>
    <row r="728">
      <c r="G728" s="1228"/>
      <c r="H728" s="1228"/>
    </row>
    <row r="729">
      <c r="G729" s="1228"/>
      <c r="H729" s="1228"/>
    </row>
    <row r="730">
      <c r="G730" s="1228"/>
      <c r="H730" s="1228"/>
    </row>
    <row r="731">
      <c r="G731" s="1228"/>
      <c r="H731" s="1228"/>
    </row>
    <row r="732">
      <c r="G732" s="1228"/>
      <c r="H732" s="1228"/>
    </row>
    <row r="733">
      <c r="G733" s="1228"/>
      <c r="H733" s="1228"/>
    </row>
    <row r="734">
      <c r="G734" s="1228"/>
      <c r="H734" s="1228"/>
    </row>
    <row r="735">
      <c r="G735" s="1228"/>
      <c r="H735" s="1228"/>
    </row>
    <row r="736">
      <c r="G736" s="1228"/>
      <c r="H736" s="1228"/>
    </row>
    <row r="737">
      <c r="G737" s="1228"/>
      <c r="H737" s="1228"/>
    </row>
    <row r="738">
      <c r="G738" s="1228"/>
      <c r="H738" s="1228"/>
    </row>
    <row r="739">
      <c r="G739" s="1228"/>
      <c r="H739" s="1228"/>
    </row>
    <row r="740">
      <c r="G740" s="1228"/>
      <c r="H740" s="1228"/>
    </row>
    <row r="741">
      <c r="G741" s="1228"/>
      <c r="H741" s="1228"/>
    </row>
    <row r="742">
      <c r="G742" s="1228"/>
      <c r="H742" s="1228"/>
    </row>
    <row r="743">
      <c r="G743" s="1228"/>
      <c r="H743" s="1228"/>
    </row>
    <row r="744">
      <c r="G744" s="1228"/>
      <c r="H744" s="1228"/>
    </row>
    <row r="745">
      <c r="G745" s="1228"/>
      <c r="H745" s="1228"/>
    </row>
    <row r="746">
      <c r="G746" s="1228"/>
      <c r="H746" s="1228"/>
    </row>
    <row r="747">
      <c r="G747" s="1228"/>
      <c r="H747" s="1228"/>
    </row>
    <row r="748">
      <c r="G748" s="1228"/>
      <c r="H748" s="1228"/>
    </row>
    <row r="749">
      <c r="G749" s="1228"/>
      <c r="H749" s="1228"/>
    </row>
    <row r="750">
      <c r="G750" s="1228"/>
      <c r="H750" s="1228"/>
    </row>
    <row r="751">
      <c r="G751" s="1228"/>
      <c r="H751" s="1228"/>
    </row>
    <row r="752">
      <c r="G752" s="1228"/>
      <c r="H752" s="1228"/>
    </row>
    <row r="753">
      <c r="G753" s="1228"/>
      <c r="H753" s="1228"/>
    </row>
    <row r="754">
      <c r="G754" s="1228"/>
      <c r="H754" s="1228"/>
    </row>
    <row r="755">
      <c r="G755" s="1228"/>
      <c r="H755" s="1228"/>
    </row>
    <row r="756">
      <c r="G756" s="1228"/>
      <c r="H756" s="1228"/>
    </row>
    <row r="757">
      <c r="G757" s="1228"/>
      <c r="H757" s="1228"/>
    </row>
    <row r="758">
      <c r="G758" s="1228"/>
      <c r="H758" s="1228"/>
    </row>
    <row r="759">
      <c r="G759" s="1228"/>
      <c r="H759" s="1228"/>
    </row>
    <row r="760">
      <c r="G760" s="1228"/>
      <c r="H760" s="1228"/>
    </row>
    <row r="761">
      <c r="G761" s="1228"/>
      <c r="H761" s="1228"/>
    </row>
    <row r="762">
      <c r="G762" s="1228"/>
      <c r="H762" s="1228"/>
    </row>
    <row r="763">
      <c r="G763" s="1228"/>
      <c r="H763" s="1228"/>
    </row>
    <row r="764">
      <c r="G764" s="1228"/>
      <c r="H764" s="1228"/>
    </row>
    <row r="765">
      <c r="G765" s="1228"/>
      <c r="H765" s="1228"/>
    </row>
    <row r="766">
      <c r="G766" s="1228"/>
      <c r="H766" s="1228"/>
    </row>
    <row r="767">
      <c r="G767" s="1228"/>
      <c r="H767" s="1228"/>
    </row>
    <row r="768">
      <c r="G768" s="1228"/>
      <c r="H768" s="1228"/>
    </row>
    <row r="769">
      <c r="G769" s="1228"/>
      <c r="H769" s="1228"/>
    </row>
    <row r="770">
      <c r="G770" s="1228"/>
      <c r="H770" s="1228"/>
    </row>
    <row r="771">
      <c r="G771" s="1228"/>
      <c r="H771" s="1228"/>
    </row>
    <row r="772">
      <c r="G772" s="1228"/>
      <c r="H772" s="1228"/>
    </row>
    <row r="773">
      <c r="G773" s="1228"/>
      <c r="H773" s="1228"/>
    </row>
    <row r="774">
      <c r="G774" s="1228"/>
      <c r="H774" s="1228"/>
    </row>
    <row r="775">
      <c r="G775" s="1228"/>
      <c r="H775" s="1228"/>
    </row>
    <row r="776">
      <c r="G776" s="1228"/>
      <c r="H776" s="1228"/>
    </row>
    <row r="777">
      <c r="G777" s="1228"/>
      <c r="H777" s="1228"/>
    </row>
    <row r="778">
      <c r="G778" s="1228"/>
      <c r="H778" s="1228"/>
    </row>
    <row r="779">
      <c r="G779" s="1228"/>
      <c r="H779" s="1228"/>
    </row>
    <row r="780">
      <c r="G780" s="1228"/>
      <c r="H780" s="1228"/>
    </row>
    <row r="781">
      <c r="G781" s="1228"/>
      <c r="H781" s="1228"/>
    </row>
    <row r="782">
      <c r="G782" s="1228"/>
      <c r="H782" s="1228"/>
    </row>
    <row r="783">
      <c r="G783" s="1228"/>
      <c r="H783" s="1228"/>
    </row>
    <row r="784">
      <c r="G784" s="1228"/>
      <c r="H784" s="1228"/>
    </row>
    <row r="785">
      <c r="G785" s="1228"/>
      <c r="H785" s="1228"/>
    </row>
    <row r="786">
      <c r="G786" s="1228"/>
      <c r="H786" s="1228"/>
    </row>
    <row r="787">
      <c r="G787" s="1228"/>
      <c r="H787" s="1228"/>
    </row>
    <row r="788">
      <c r="G788" s="1228"/>
      <c r="H788" s="1228"/>
    </row>
    <row r="789">
      <c r="G789" s="1228"/>
      <c r="H789" s="1228"/>
    </row>
    <row r="790">
      <c r="G790" s="1228"/>
      <c r="H790" s="1228"/>
    </row>
    <row r="791">
      <c r="G791" s="1228"/>
      <c r="H791" s="1228"/>
    </row>
    <row r="792">
      <c r="G792" s="1228"/>
      <c r="H792" s="1228"/>
    </row>
    <row r="793">
      <c r="G793" s="1228"/>
      <c r="H793" s="1228"/>
    </row>
    <row r="794">
      <c r="G794" s="1228"/>
      <c r="H794" s="1228"/>
    </row>
    <row r="795">
      <c r="G795" s="1228"/>
      <c r="H795" s="1228"/>
    </row>
    <row r="796">
      <c r="G796" s="1228"/>
      <c r="H796" s="1228"/>
    </row>
    <row r="797">
      <c r="G797" s="1228"/>
      <c r="H797" s="1228"/>
    </row>
    <row r="798">
      <c r="G798" s="1228"/>
      <c r="H798" s="1228"/>
    </row>
    <row r="799">
      <c r="G799" s="1228"/>
      <c r="H799" s="1228"/>
    </row>
    <row r="800">
      <c r="G800" s="1228"/>
      <c r="H800" s="1228"/>
    </row>
    <row r="801">
      <c r="G801" s="1228"/>
      <c r="H801" s="1228"/>
    </row>
    <row r="802">
      <c r="G802" s="1228"/>
      <c r="H802" s="1228"/>
    </row>
    <row r="803">
      <c r="G803" s="1228"/>
      <c r="H803" s="1228"/>
    </row>
    <row r="804">
      <c r="G804" s="1228"/>
      <c r="H804" s="1228"/>
    </row>
    <row r="805">
      <c r="G805" s="1228"/>
      <c r="H805" s="1228"/>
    </row>
    <row r="806">
      <c r="G806" s="1228"/>
      <c r="H806" s="1228"/>
    </row>
    <row r="807">
      <c r="G807" s="1228"/>
      <c r="H807" s="1228"/>
    </row>
    <row r="808">
      <c r="G808" s="1228"/>
      <c r="H808" s="1228"/>
    </row>
    <row r="809">
      <c r="G809" s="1228"/>
      <c r="H809" s="1228"/>
    </row>
    <row r="810">
      <c r="G810" s="1228"/>
      <c r="H810" s="1228"/>
    </row>
    <row r="811">
      <c r="G811" s="1228"/>
      <c r="H811" s="1228"/>
    </row>
    <row r="812">
      <c r="G812" s="1228"/>
      <c r="H812" s="1228"/>
    </row>
    <row r="813">
      <c r="G813" s="1228"/>
      <c r="H813" s="1228"/>
    </row>
    <row r="814">
      <c r="G814" s="1228"/>
      <c r="H814" s="1228"/>
    </row>
    <row r="815">
      <c r="G815" s="1228"/>
      <c r="H815" s="1228"/>
    </row>
    <row r="816">
      <c r="G816" s="1228"/>
      <c r="H816" s="1228"/>
    </row>
    <row r="817">
      <c r="G817" s="1228"/>
      <c r="H817" s="1228"/>
    </row>
    <row r="818">
      <c r="G818" s="1228"/>
      <c r="H818" s="1228"/>
    </row>
    <row r="819">
      <c r="G819" s="1228"/>
      <c r="H819" s="1228"/>
    </row>
    <row r="820">
      <c r="G820" s="1228"/>
      <c r="H820" s="1228"/>
    </row>
    <row r="821">
      <c r="G821" s="1228"/>
      <c r="H821" s="1228"/>
    </row>
    <row r="822">
      <c r="G822" s="1228"/>
      <c r="H822" s="1228"/>
    </row>
    <row r="823">
      <c r="G823" s="1228"/>
      <c r="H823" s="1228"/>
    </row>
    <row r="824">
      <c r="G824" s="1228"/>
      <c r="H824" s="1228"/>
    </row>
    <row r="825">
      <c r="G825" s="1228"/>
      <c r="H825" s="1228"/>
    </row>
    <row r="826">
      <c r="G826" s="1228"/>
      <c r="H826" s="1228"/>
    </row>
    <row r="827">
      <c r="G827" s="1228"/>
      <c r="H827" s="1228"/>
    </row>
    <row r="828">
      <c r="G828" s="1228"/>
      <c r="H828" s="1228"/>
    </row>
    <row r="829">
      <c r="G829" s="1228"/>
      <c r="H829" s="1228"/>
    </row>
    <row r="830">
      <c r="G830" s="1228"/>
      <c r="H830" s="1228"/>
    </row>
    <row r="831">
      <c r="G831" s="1228"/>
      <c r="H831" s="1228"/>
    </row>
    <row r="832">
      <c r="G832" s="1228"/>
      <c r="H832" s="1228"/>
    </row>
    <row r="833">
      <c r="G833" s="1228"/>
      <c r="H833" s="1228"/>
    </row>
    <row r="834">
      <c r="G834" s="1228"/>
      <c r="H834" s="1228"/>
    </row>
    <row r="835">
      <c r="G835" s="1228"/>
      <c r="H835" s="1228"/>
    </row>
    <row r="836">
      <c r="G836" s="1228"/>
      <c r="H836" s="1228"/>
    </row>
    <row r="837">
      <c r="G837" s="1228"/>
      <c r="H837" s="1228"/>
    </row>
    <row r="838">
      <c r="G838" s="1228"/>
      <c r="H838" s="1228"/>
    </row>
    <row r="839">
      <c r="G839" s="1228"/>
      <c r="H839" s="1228"/>
    </row>
    <row r="840">
      <c r="G840" s="1228"/>
      <c r="H840" s="1228"/>
    </row>
    <row r="841">
      <c r="G841" s="1228"/>
      <c r="H841" s="1228"/>
    </row>
    <row r="842">
      <c r="G842" s="1228"/>
      <c r="H842" s="1228"/>
    </row>
    <row r="843">
      <c r="G843" s="1228"/>
      <c r="H843" s="1228"/>
    </row>
    <row r="844">
      <c r="G844" s="1228"/>
      <c r="H844" s="1228"/>
    </row>
    <row r="845">
      <c r="G845" s="1228"/>
      <c r="H845" s="1228"/>
    </row>
    <row r="846">
      <c r="G846" s="1228"/>
      <c r="H846" s="1228"/>
    </row>
    <row r="847">
      <c r="G847" s="1228"/>
      <c r="H847" s="1228"/>
    </row>
    <row r="848">
      <c r="G848" s="1228"/>
      <c r="H848" s="1228"/>
    </row>
    <row r="849">
      <c r="G849" s="1228"/>
      <c r="H849" s="1228"/>
    </row>
    <row r="850">
      <c r="G850" s="1228"/>
      <c r="H850" s="1228"/>
    </row>
    <row r="851">
      <c r="G851" s="1228"/>
      <c r="H851" s="1228"/>
    </row>
    <row r="852">
      <c r="G852" s="1228"/>
      <c r="H852" s="1228"/>
    </row>
    <row r="853">
      <c r="G853" s="1228"/>
      <c r="H853" s="1228"/>
    </row>
    <row r="854">
      <c r="G854" s="1228"/>
      <c r="H854" s="1228"/>
    </row>
    <row r="855">
      <c r="G855" s="1228"/>
      <c r="H855" s="1228"/>
    </row>
    <row r="856">
      <c r="G856" s="1228"/>
      <c r="H856" s="1228"/>
    </row>
    <row r="857">
      <c r="G857" s="1228"/>
      <c r="H857" s="1228"/>
    </row>
    <row r="858">
      <c r="G858" s="1228"/>
      <c r="H858" s="1228"/>
    </row>
    <row r="859">
      <c r="G859" s="1228"/>
      <c r="H859" s="1228"/>
    </row>
    <row r="860">
      <c r="G860" s="1228"/>
      <c r="H860" s="1228"/>
    </row>
    <row r="861">
      <c r="G861" s="1228"/>
      <c r="H861" s="1228"/>
    </row>
    <row r="862">
      <c r="G862" s="1228"/>
      <c r="H862" s="1228"/>
    </row>
    <row r="863">
      <c r="G863" s="1228"/>
      <c r="H863" s="1228"/>
    </row>
    <row r="864">
      <c r="G864" s="1228"/>
      <c r="H864" s="1228"/>
    </row>
    <row r="865">
      <c r="G865" s="1228"/>
      <c r="H865" s="1228"/>
    </row>
    <row r="866">
      <c r="G866" s="1228"/>
      <c r="H866" s="1228"/>
    </row>
    <row r="867">
      <c r="G867" s="1228"/>
      <c r="H867" s="1228"/>
    </row>
    <row r="868">
      <c r="G868" s="1228"/>
      <c r="H868" s="1228"/>
    </row>
    <row r="869">
      <c r="G869" s="1228"/>
      <c r="H869" s="1228"/>
    </row>
    <row r="870">
      <c r="G870" s="1228"/>
      <c r="H870" s="1228"/>
    </row>
    <row r="871">
      <c r="G871" s="1228"/>
      <c r="H871" s="1228"/>
    </row>
    <row r="872">
      <c r="G872" s="1228"/>
      <c r="H872" s="1228"/>
    </row>
    <row r="873">
      <c r="G873" s="1228"/>
      <c r="H873" s="1228"/>
    </row>
    <row r="874">
      <c r="G874" s="1228"/>
      <c r="H874" s="1228"/>
    </row>
    <row r="875">
      <c r="G875" s="1228"/>
      <c r="H875" s="1228"/>
    </row>
    <row r="876">
      <c r="G876" s="1228"/>
      <c r="H876" s="1228"/>
    </row>
    <row r="877">
      <c r="G877" s="1228"/>
      <c r="H877" s="1228"/>
    </row>
    <row r="878">
      <c r="G878" s="1228"/>
      <c r="H878" s="1228"/>
    </row>
    <row r="879">
      <c r="G879" s="1228"/>
      <c r="H879" s="1228"/>
    </row>
    <row r="880">
      <c r="G880" s="1228"/>
      <c r="H880" s="1228"/>
    </row>
    <row r="881">
      <c r="G881" s="1228"/>
      <c r="H881" s="1228"/>
    </row>
    <row r="882">
      <c r="G882" s="1228"/>
      <c r="H882" s="1228"/>
    </row>
    <row r="883">
      <c r="G883" s="1228"/>
      <c r="H883" s="1228"/>
    </row>
    <row r="884">
      <c r="G884" s="1228"/>
      <c r="H884" s="1228"/>
    </row>
    <row r="885">
      <c r="G885" s="1228"/>
      <c r="H885" s="1228"/>
    </row>
    <row r="886">
      <c r="G886" s="1228"/>
      <c r="H886" s="1228"/>
    </row>
    <row r="887">
      <c r="G887" s="1228"/>
      <c r="H887" s="1228"/>
    </row>
    <row r="888">
      <c r="G888" s="1228"/>
      <c r="H888" s="1228"/>
    </row>
    <row r="889">
      <c r="G889" s="1228"/>
      <c r="H889" s="1228"/>
    </row>
    <row r="890">
      <c r="G890" s="1228"/>
      <c r="H890" s="1228"/>
    </row>
    <row r="891">
      <c r="G891" s="1228"/>
      <c r="H891" s="1228"/>
    </row>
    <row r="892">
      <c r="G892" s="1228"/>
      <c r="H892" s="1228"/>
    </row>
    <row r="893">
      <c r="G893" s="1228"/>
      <c r="H893" s="1228"/>
    </row>
    <row r="894">
      <c r="G894" s="1228"/>
      <c r="H894" s="1228"/>
    </row>
    <row r="895">
      <c r="G895" s="1228"/>
      <c r="H895" s="1228"/>
    </row>
    <row r="896">
      <c r="G896" s="1228"/>
      <c r="H896" s="1228"/>
    </row>
    <row r="897">
      <c r="G897" s="1228"/>
      <c r="H897" s="1228"/>
    </row>
    <row r="898">
      <c r="G898" s="1228"/>
      <c r="H898" s="1228"/>
    </row>
    <row r="899">
      <c r="G899" s="1228"/>
      <c r="H899" s="1228"/>
    </row>
    <row r="900">
      <c r="G900" s="1228"/>
      <c r="H900" s="1228"/>
    </row>
    <row r="901">
      <c r="G901" s="1228"/>
      <c r="H901" s="1228"/>
    </row>
    <row r="902">
      <c r="G902" s="1228"/>
      <c r="H902" s="1228"/>
    </row>
    <row r="903">
      <c r="G903" s="1228"/>
      <c r="H903" s="1228"/>
    </row>
    <row r="904">
      <c r="G904" s="1228"/>
      <c r="H904" s="1228"/>
    </row>
    <row r="905">
      <c r="G905" s="1228"/>
      <c r="H905" s="1228"/>
    </row>
    <row r="906">
      <c r="G906" s="1228"/>
      <c r="H906" s="1228"/>
    </row>
    <row r="907">
      <c r="G907" s="1228"/>
      <c r="H907" s="1228"/>
    </row>
    <row r="908">
      <c r="G908" s="1228"/>
      <c r="H908" s="1228"/>
    </row>
    <row r="909">
      <c r="G909" s="1228"/>
      <c r="H909" s="1228"/>
    </row>
    <row r="910">
      <c r="G910" s="1228"/>
      <c r="H910" s="1228"/>
    </row>
    <row r="911">
      <c r="G911" s="1228"/>
      <c r="H911" s="1228"/>
    </row>
    <row r="912">
      <c r="G912" s="1228"/>
      <c r="H912" s="1228"/>
    </row>
    <row r="913">
      <c r="G913" s="1228"/>
      <c r="H913" s="1228"/>
    </row>
    <row r="914">
      <c r="G914" s="1228"/>
      <c r="H914" s="1228"/>
    </row>
    <row r="915">
      <c r="G915" s="1228"/>
      <c r="H915" s="1228"/>
    </row>
    <row r="916">
      <c r="G916" s="1228"/>
      <c r="H916" s="1228"/>
    </row>
    <row r="917">
      <c r="G917" s="1228"/>
      <c r="H917" s="1228"/>
    </row>
    <row r="918">
      <c r="G918" s="1228"/>
      <c r="H918" s="1228"/>
    </row>
    <row r="919">
      <c r="G919" s="1228"/>
      <c r="H919" s="1228"/>
    </row>
    <row r="920">
      <c r="G920" s="1228"/>
      <c r="H920" s="1228"/>
    </row>
    <row r="921">
      <c r="G921" s="1228"/>
      <c r="H921" s="1228"/>
    </row>
    <row r="922">
      <c r="G922" s="1228"/>
      <c r="H922" s="1228"/>
    </row>
    <row r="923">
      <c r="G923" s="1228"/>
      <c r="H923" s="1228"/>
    </row>
    <row r="924">
      <c r="G924" s="1228"/>
      <c r="H924" s="1228"/>
    </row>
    <row r="925">
      <c r="G925" s="1228"/>
      <c r="H925" s="1228"/>
    </row>
    <row r="926">
      <c r="G926" s="1228"/>
      <c r="H926" s="1228"/>
    </row>
    <row r="927">
      <c r="G927" s="1228"/>
      <c r="H927" s="1228"/>
    </row>
    <row r="928">
      <c r="G928" s="1228"/>
      <c r="H928" s="1228"/>
    </row>
    <row r="929">
      <c r="G929" s="1228"/>
      <c r="H929" s="1228"/>
    </row>
    <row r="930">
      <c r="G930" s="1228"/>
      <c r="H930" s="1228"/>
    </row>
    <row r="931">
      <c r="G931" s="1228"/>
      <c r="H931" s="1228"/>
    </row>
    <row r="932">
      <c r="G932" s="1228"/>
      <c r="H932" s="1228"/>
    </row>
    <row r="933">
      <c r="G933" s="1228"/>
      <c r="H933" s="1228"/>
    </row>
    <row r="934">
      <c r="G934" s="1228"/>
      <c r="H934" s="1228"/>
    </row>
    <row r="935">
      <c r="G935" s="1228"/>
      <c r="H935" s="1228"/>
    </row>
    <row r="936">
      <c r="G936" s="1228"/>
      <c r="H936" s="1228"/>
    </row>
    <row r="937">
      <c r="G937" s="1228"/>
      <c r="H937" s="1228"/>
    </row>
    <row r="938">
      <c r="G938" s="1228"/>
      <c r="H938" s="1228"/>
    </row>
    <row r="939">
      <c r="G939" s="1228"/>
      <c r="H939" s="1228"/>
    </row>
    <row r="940">
      <c r="G940" s="1228"/>
      <c r="H940" s="1228"/>
    </row>
    <row r="941">
      <c r="G941" s="1228"/>
      <c r="H941" s="1228"/>
    </row>
    <row r="942">
      <c r="G942" s="1228"/>
      <c r="H942" s="1228"/>
    </row>
    <row r="943">
      <c r="G943" s="1228"/>
      <c r="H943" s="1228"/>
    </row>
    <row r="944">
      <c r="G944" s="1228"/>
      <c r="H944" s="1228"/>
    </row>
    <row r="945">
      <c r="G945" s="1228"/>
      <c r="H945" s="1228"/>
    </row>
    <row r="946">
      <c r="G946" s="1228"/>
      <c r="H946" s="1228"/>
    </row>
    <row r="947">
      <c r="G947" s="1228"/>
      <c r="H947" s="1228"/>
    </row>
    <row r="948">
      <c r="G948" s="1228"/>
      <c r="H948" s="1228"/>
    </row>
    <row r="949">
      <c r="G949" s="1228"/>
      <c r="H949" s="1228"/>
    </row>
    <row r="950">
      <c r="G950" s="1228"/>
      <c r="H950" s="1228"/>
    </row>
    <row r="951">
      <c r="G951" s="1228"/>
      <c r="H951" s="1228"/>
    </row>
    <row r="952">
      <c r="G952" s="1228"/>
      <c r="H952" s="1228"/>
    </row>
    <row r="953">
      <c r="G953" s="1228"/>
      <c r="H953" s="1228"/>
    </row>
    <row r="954">
      <c r="G954" s="1228"/>
      <c r="H954" s="1228"/>
    </row>
    <row r="955">
      <c r="G955" s="1228"/>
      <c r="H955" s="1228"/>
    </row>
    <row r="956">
      <c r="G956" s="1228"/>
      <c r="H956" s="1228"/>
    </row>
    <row r="957">
      <c r="G957" s="1228"/>
      <c r="H957" s="1228"/>
    </row>
    <row r="958">
      <c r="G958" s="1228"/>
      <c r="H958" s="1228"/>
    </row>
    <row r="959">
      <c r="G959" s="1228"/>
      <c r="H959" s="1228"/>
    </row>
    <row r="960">
      <c r="G960" s="1228"/>
      <c r="H960" s="1228"/>
    </row>
    <row r="961">
      <c r="G961" s="1228"/>
      <c r="H961" s="1228"/>
    </row>
    <row r="962">
      <c r="G962" s="1228"/>
      <c r="H962" s="1228"/>
    </row>
    <row r="963">
      <c r="G963" s="1228"/>
      <c r="H963" s="1228"/>
    </row>
    <row r="964">
      <c r="G964" s="1228"/>
      <c r="H964" s="1228"/>
    </row>
    <row r="965">
      <c r="G965" s="1228"/>
      <c r="H965" s="1228"/>
    </row>
    <row r="966">
      <c r="G966" s="1228"/>
      <c r="H966" s="1228"/>
    </row>
    <row r="967">
      <c r="G967" s="1228"/>
      <c r="H967" s="1228"/>
    </row>
    <row r="968">
      <c r="G968" s="1228"/>
      <c r="H968" s="1228"/>
    </row>
    <row r="969">
      <c r="G969" s="1228"/>
      <c r="H969" s="1228"/>
    </row>
    <row r="970">
      <c r="G970" s="1228"/>
      <c r="H970" s="1228"/>
    </row>
    <row r="971">
      <c r="G971" s="1228"/>
      <c r="H971" s="1228"/>
    </row>
    <row r="972">
      <c r="G972" s="1228"/>
      <c r="H972" s="1228"/>
    </row>
    <row r="973">
      <c r="G973" s="1228"/>
      <c r="H973" s="1228"/>
    </row>
    <row r="974">
      <c r="G974" s="1228"/>
      <c r="H974" s="1228"/>
    </row>
    <row r="975">
      <c r="G975" s="1228"/>
      <c r="H975" s="1228"/>
    </row>
    <row r="976">
      <c r="G976" s="1228"/>
      <c r="H976" s="1228"/>
    </row>
    <row r="977">
      <c r="G977" s="1228"/>
      <c r="H977" s="1228"/>
    </row>
    <row r="978">
      <c r="G978" s="1228"/>
      <c r="H978" s="1228"/>
    </row>
    <row r="979">
      <c r="G979" s="1228"/>
      <c r="H979" s="1228"/>
    </row>
    <row r="980">
      <c r="G980" s="1228"/>
      <c r="H980" s="1228"/>
    </row>
    <row r="981">
      <c r="G981" s="1228"/>
      <c r="H981" s="1228"/>
    </row>
    <row r="982">
      <c r="G982" s="1228"/>
      <c r="H982" s="1228"/>
    </row>
    <row r="983">
      <c r="G983" s="1228"/>
      <c r="H983" s="1228"/>
    </row>
    <row r="984">
      <c r="G984" s="1228"/>
      <c r="H984" s="1228"/>
    </row>
    <row r="985">
      <c r="G985" s="1228"/>
      <c r="H985" s="1228"/>
    </row>
    <row r="986">
      <c r="G986" s="1228"/>
      <c r="H986" s="1228"/>
    </row>
    <row r="987">
      <c r="G987" s="1228"/>
      <c r="H987" s="1228"/>
    </row>
    <row r="988">
      <c r="G988" s="1228"/>
      <c r="H988" s="1228"/>
    </row>
    <row r="989">
      <c r="G989" s="1228"/>
      <c r="H989" s="1228"/>
    </row>
    <row r="990">
      <c r="G990" s="1228"/>
      <c r="H990" s="1228"/>
    </row>
    <row r="991">
      <c r="G991" s="1228"/>
      <c r="H991" s="1228"/>
    </row>
    <row r="992">
      <c r="G992" s="1228"/>
      <c r="H992" s="1228"/>
    </row>
    <row r="993">
      <c r="G993" s="1228"/>
      <c r="H993" s="1228"/>
    </row>
    <row r="994">
      <c r="G994" s="1228"/>
      <c r="H994" s="1228"/>
    </row>
    <row r="995">
      <c r="G995" s="1228"/>
      <c r="H995" s="1228"/>
    </row>
    <row r="996">
      <c r="G996" s="1228"/>
      <c r="H996" s="1228"/>
    </row>
    <row r="997">
      <c r="G997" s="1228"/>
      <c r="H997" s="1228"/>
    </row>
    <row r="998">
      <c r="G998" s="1228"/>
      <c r="H998" s="1228"/>
    </row>
    <row r="999">
      <c r="G999" s="1228"/>
      <c r="H999" s="1228"/>
    </row>
    <row r="1000">
      <c r="G1000" s="1228"/>
      <c r="H1000" s="122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9" t="s">
        <v>25</v>
      </c>
      <c r="B1" s="532" t="s">
        <v>26</v>
      </c>
      <c r="C1" s="560" t="s">
        <v>1767</v>
      </c>
      <c r="D1" s="1229" t="s">
        <v>1055</v>
      </c>
      <c r="E1" s="1230" t="s">
        <v>3138</v>
      </c>
    </row>
    <row r="2">
      <c r="A2" s="40">
        <v>1.0</v>
      </c>
      <c r="B2" s="569" t="str">
        <f>vlookup(A2,'セッション実施状況管理'!$A:$U,8,false)</f>
        <v>おのまこと</v>
      </c>
      <c r="C2" s="569" t="str">
        <f>vlookup(A2,'セッション実施状況管理'!$A:$I,9,false)</f>
        <v>koji_no_chie</v>
      </c>
      <c r="D2" s="1231" t="s">
        <v>1071</v>
      </c>
      <c r="E2" s="759"/>
    </row>
    <row r="3">
      <c r="A3" s="65">
        <v>2.0</v>
      </c>
      <c r="B3" s="569" t="str">
        <f>vlookup(A3,'セッション実施状況管理'!$A:$U,8,false)</f>
        <v>ただゆうすけ</v>
      </c>
      <c r="C3" s="569" t="str">
        <f>vlookup(A3,'セッション実施状況管理'!$A:$I,9,false)</f>
        <v>cya_kurashi</v>
      </c>
      <c r="D3" s="1232" t="s">
        <v>1073</v>
      </c>
      <c r="E3" s="764" t="s">
        <v>3139</v>
      </c>
    </row>
    <row r="4">
      <c r="A4" s="65">
        <v>3.0</v>
      </c>
      <c r="B4" s="569" t="str">
        <f>vlookup(A4,'セッション実施状況管理'!$A:$U,8,false)</f>
        <v>ふじたなな</v>
      </c>
      <c r="C4" s="569" t="str">
        <f>vlookup(A4,'セッション実施状況管理'!$A:$I,9,false)</f>
        <v>ta_ma_diet</v>
      </c>
      <c r="D4" s="1232" t="s">
        <v>1074</v>
      </c>
      <c r="E4" s="764" t="s">
        <v>3140</v>
      </c>
    </row>
    <row r="5">
      <c r="A5" s="40">
        <v>4.0</v>
      </c>
      <c r="B5" s="569" t="str">
        <f>vlookup(A5,'セッション実施状況管理'!$A:$U,8,false)</f>
        <v>よしだむつみ</v>
      </c>
      <c r="C5" s="569" t="str">
        <f>vlookup(A5,'セッション実施状況管理'!$A:$I,9,false)</f>
        <v>adhd_nao</v>
      </c>
      <c r="D5" s="1232" t="s">
        <v>1075</v>
      </c>
      <c r="E5" s="1230" t="s">
        <v>3141</v>
      </c>
    </row>
    <row r="6">
      <c r="A6" s="65">
        <v>5.0</v>
      </c>
      <c r="B6" s="569" t="str">
        <f>vlookup(A6,'セッション実施状況管理'!$A:$U,8,false)</f>
        <v>きたがわたかひろ</v>
      </c>
      <c r="C6" s="569" t="str">
        <f>vlookup(A6,'セッション実施状況管理'!$A:$I,9,false)</f>
        <v>kcc_0113</v>
      </c>
      <c r="D6" s="1232" t="s">
        <v>1077</v>
      </c>
      <c r="E6" s="764" t="s">
        <v>3142</v>
      </c>
    </row>
    <row r="7">
      <c r="A7" s="40">
        <v>6.0</v>
      </c>
      <c r="B7" s="569" t="str">
        <f>vlookup(A7,'セッション実施状況管理'!$A:$U,8,false)</f>
        <v>ありやまゆうな</v>
      </c>
      <c r="C7" s="569" t="str">
        <f>vlookup(A7,'セッション実施状況管理'!$A:$I,9,false)</f>
        <v>uni_beer_</v>
      </c>
      <c r="D7" s="1232" t="s">
        <v>1078</v>
      </c>
      <c r="E7" s="764" t="s">
        <v>3143</v>
      </c>
    </row>
    <row r="8">
      <c r="A8" s="65">
        <v>7.0</v>
      </c>
      <c r="B8" s="569" t="str">
        <f>vlookup(A8,'セッション実施状況管理'!$A:$U,8,false)</f>
        <v>たけにしゆかり</v>
      </c>
      <c r="C8" s="569" t="str">
        <f>vlookup(A8,'セッション実施状況管理'!$A:$I,9,false)</f>
        <v>yukari_dekirumon</v>
      </c>
      <c r="D8" s="1232" t="s">
        <v>1079</v>
      </c>
      <c r="E8" s="764" t="s">
        <v>3144</v>
      </c>
    </row>
    <row r="9">
      <c r="A9" s="65">
        <v>8.0</v>
      </c>
      <c r="B9" s="569" t="str">
        <f>vlookup(A9,'セッション実施状況管理'!$A:$U,8,false)</f>
        <v>くどうゆみこ</v>
      </c>
      <c r="C9" s="569" t="str">
        <f>vlookup(A9,'セッション実施状況管理'!$A:$I,9,false)</f>
        <v>くどうゆみこ</v>
      </c>
      <c r="D9" s="1232" t="s">
        <v>1080</v>
      </c>
      <c r="E9" s="1230" t="s">
        <v>3141</v>
      </c>
    </row>
    <row r="10">
      <c r="A10" s="40">
        <v>9.0</v>
      </c>
      <c r="B10" s="569" t="str">
        <f>vlookup(A10,'セッション実施状況管理'!$A:$U,8,false)</f>
        <v>たわらかずみ</v>
      </c>
      <c r="C10" s="569" t="str">
        <f>vlookup(A10,'セッション実施状況管理'!$A:$I,9,false)</f>
        <v>negi_mamalife</v>
      </c>
      <c r="D10" s="1232" t="s">
        <v>1081</v>
      </c>
      <c r="E10" s="1230" t="s">
        <v>3141</v>
      </c>
    </row>
    <row r="11">
      <c r="A11" s="65">
        <v>10.0</v>
      </c>
      <c r="B11" s="569" t="str">
        <f>vlookup(A11,'セッション実施状況管理'!$A:$U,8,false)</f>
        <v>やまぐちしんいちろう</v>
      </c>
      <c r="C11" s="569" t="str">
        <f>vlookup(A11,'セッション実施状況管理'!$A:$I,9,false)</f>
        <v>tewofuru_woodjewelry</v>
      </c>
      <c r="D11" s="1232" t="s">
        <v>1082</v>
      </c>
      <c r="E11" s="763" t="s">
        <v>3145</v>
      </c>
    </row>
    <row r="12">
      <c r="A12" s="40">
        <v>11.0</v>
      </c>
      <c r="B12" s="569" t="str">
        <f>vlookup(A12,'セッション実施状況管理'!$A:$U,8,false)</f>
        <v>かわかみまさと</v>
      </c>
      <c r="C12" s="569" t="str">
        <f>vlookup(A12,'セッション実施状況管理'!$A:$I,9,false)</f>
        <v>satojitan_recipe</v>
      </c>
      <c r="D12" s="1232" t="s">
        <v>1083</v>
      </c>
      <c r="E12" s="1230" t="s">
        <v>3141</v>
      </c>
    </row>
    <row r="13">
      <c r="A13" s="65">
        <v>12.0</v>
      </c>
      <c r="B13" s="569" t="str">
        <f>vlookup(A13,'セッション実施状況管理'!$A:$U,8,false)</f>
        <v>すどうえり</v>
      </c>
      <c r="C13" s="569" t="str">
        <f>vlookup(A13,'セッション実施状況管理'!$A:$I,9,false)</f>
        <v>richan_hair</v>
      </c>
      <c r="D13" s="1232" t="s">
        <v>1084</v>
      </c>
      <c r="E13" s="764" t="s">
        <v>3146</v>
      </c>
    </row>
    <row r="14">
      <c r="A14" s="65">
        <v>13.0</v>
      </c>
      <c r="B14" s="569" t="str">
        <f>vlookup(A14,'セッション実施状況管理'!$A:$U,8,false)</f>
        <v>なかのあや</v>
      </c>
      <c r="C14" s="569" t="str">
        <f>vlookup(A14,'セッション実施状況管理'!$A:$I,9,false)</f>
        <v>aya_travel_europe</v>
      </c>
      <c r="D14" s="1232" t="s">
        <v>1085</v>
      </c>
      <c r="E14" s="764" t="s">
        <v>3147</v>
      </c>
    </row>
    <row r="15">
      <c r="A15" s="40">
        <v>14.0</v>
      </c>
      <c r="B15" s="569" t="str">
        <f>vlookup(A15,'セッション実施状況管理'!$A:$U,8,false)</f>
        <v>うちだあやみ</v>
      </c>
      <c r="C15" s="569" t="str">
        <f>vlookup(A15,'セッション実施状況管理'!$A:$I,9,false)</f>
        <v>uchiko_gohan</v>
      </c>
      <c r="D15" s="1232" t="s">
        <v>1086</v>
      </c>
      <c r="E15" s="763" t="s">
        <v>3148</v>
      </c>
    </row>
    <row r="16">
      <c r="A16" s="65">
        <v>15.0</v>
      </c>
      <c r="B16" s="569" t="str">
        <f>vlookup(A16,'セッション実施状況管理'!$A:$U,8,false)</f>
        <v>さかもとなみこ</v>
      </c>
      <c r="C16" s="569" t="str">
        <f>vlookup(A16,'セッション実施状況管理'!$A:$I,9,false)</f>
        <v>hiroyukichan_renai</v>
      </c>
      <c r="D16" s="1232" t="s">
        <v>1087</v>
      </c>
      <c r="E16" s="764" t="s">
        <v>3149</v>
      </c>
    </row>
    <row r="17">
      <c r="A17" s="40">
        <v>16.0</v>
      </c>
      <c r="B17" s="569" t="str">
        <f>vlookup(A17,'セッション実施状況管理'!$A:$U,8,false)</f>
        <v>あいざわくみこ</v>
      </c>
      <c r="C17" s="569" t="str">
        <f>vlookup(A17,'セッション実施状況管理'!$A:$I,9,false)</f>
        <v>okumi_mind</v>
      </c>
      <c r="D17" s="1232" t="s">
        <v>1088</v>
      </c>
      <c r="E17" s="1230" t="s">
        <v>3141</v>
      </c>
    </row>
    <row r="18">
      <c r="A18" s="65">
        <v>17.0</v>
      </c>
      <c r="B18" s="569" t="str">
        <f>vlookup(A18,'セッション実施状況管理'!$A:$U,8,false)</f>
        <v>よこやまあいと</v>
      </c>
      <c r="C18" s="569" t="str">
        <f>vlookup(A18,'セッション実施状況管理'!$A:$I,9,false)</f>
        <v>satousanni_kokuhaku</v>
      </c>
      <c r="D18" s="1232" t="s">
        <v>1089</v>
      </c>
      <c r="E18" s="764" t="s">
        <v>3150</v>
      </c>
    </row>
    <row r="19">
      <c r="A19" s="65">
        <v>18.0</v>
      </c>
      <c r="B19" s="569" t="str">
        <f>vlookup(A19,'セッション実施状況管理'!$A:$U,8,false)</f>
        <v>ふちがみあや</v>
      </c>
      <c r="C19" s="569" t="str">
        <f>vlookup(A19,'セッション実施状況管理'!$A:$I,9,false)</f>
        <v>aya_zubora</v>
      </c>
      <c r="D19" s="1233" t="s">
        <v>1090</v>
      </c>
      <c r="E19" s="764" t="s">
        <v>3151</v>
      </c>
    </row>
    <row r="20">
      <c r="A20" s="40">
        <v>19.0</v>
      </c>
      <c r="B20" s="569" t="str">
        <f>vlookup(A20,'セッション実施状況管理'!$A:$U,8,false)</f>
        <v>おおにしちかこ</v>
      </c>
      <c r="C20" s="569" t="str">
        <f>vlookup(A20,'セッション実施状況管理'!$A:$I,9,false)</f>
        <v>ginza_arch</v>
      </c>
      <c r="D20" s="1232" t="s">
        <v>1091</v>
      </c>
      <c r="E20" s="763" t="s">
        <v>3152</v>
      </c>
    </row>
    <row r="21">
      <c r="A21" s="65">
        <v>20.0</v>
      </c>
      <c r="B21" s="569" t="str">
        <f>vlookup(A21,'セッション実施状況管理'!$A:$U,8,false)</f>
        <v>すだはるき</v>
      </c>
      <c r="C21" s="569" t="str">
        <f>vlookup(A21,'セッション実施状況管理'!$A:$I,9,false)</f>
        <v>haru_room100</v>
      </c>
      <c r="D21" s="1232" t="s">
        <v>1092</v>
      </c>
      <c r="E21" s="1230" t="s">
        <v>3141</v>
      </c>
    </row>
    <row r="22">
      <c r="A22" s="40">
        <v>21.0</v>
      </c>
      <c r="B22" s="569" t="str">
        <f>vlookup(A22,'セッション実施状況管理'!$A:$U,8,false)</f>
        <v>かしはらせつみ</v>
      </c>
      <c r="C22" s="569" t="str">
        <f>vlookup(A22,'セッション実施状況管理'!$A:$I,9,false)</f>
        <v>sena_bilife</v>
      </c>
      <c r="D22" s="1232" t="s">
        <v>1093</v>
      </c>
      <c r="E22" s="764" t="s">
        <v>3153</v>
      </c>
    </row>
    <row r="23">
      <c r="A23" s="65">
        <v>22.0</v>
      </c>
      <c r="B23" s="569" t="str">
        <f>vlookup(A23,'セッション実施状況管理'!$A:$U,8,false)</f>
        <v>ながおあみり</v>
      </c>
      <c r="C23" s="569" t="str">
        <f>vlookup(A23,'セッション実施状況管理'!$A:$I,9,false)</f>
        <v>amiri_instastory</v>
      </c>
      <c r="D23" s="1232" t="s">
        <v>1094</v>
      </c>
      <c r="E23" s="764" t="s">
        <v>3154</v>
      </c>
    </row>
    <row r="24">
      <c r="A24" s="65">
        <v>23.0</v>
      </c>
      <c r="B24" s="569" t="str">
        <f>vlookup(A24,'セッション実施状況管理'!$A:$U,8,false)</f>
        <v>こばやしはるか</v>
      </c>
      <c r="C24" s="569" t="str">
        <f>vlookup(A24,'セッション実施状況管理'!$A:$I,9,false)</f>
        <v>elu_excel.teiji</v>
      </c>
      <c r="D24" s="1232" t="s">
        <v>1095</v>
      </c>
      <c r="E24" s="764" t="s">
        <v>3155</v>
      </c>
    </row>
    <row r="25">
      <c r="A25" s="40">
        <v>24.0</v>
      </c>
      <c r="B25" s="569" t="str">
        <f>vlookup(A25,'セッション実施状況管理'!$A:$U,8,false)</f>
        <v>じょうどじゆうき</v>
      </c>
      <c r="C25" s="569" t="str">
        <f>vlookup(A25,'セッション実施状況管理'!$A:$I,9,false)</f>
        <v>じょうどじゆうき</v>
      </c>
      <c r="D25" s="1232" t="s">
        <v>1096</v>
      </c>
      <c r="E25" s="1230" t="s">
        <v>256</v>
      </c>
    </row>
    <row r="26">
      <c r="A26" s="65">
        <v>25.0</v>
      </c>
      <c r="B26" s="569" t="str">
        <f>vlookup(A26,'セッション実施状況管理'!$A:$U,8,false)</f>
        <v>たなかゆりか</v>
      </c>
      <c r="C26" s="569" t="str">
        <f>vlookup(A26,'セッション実施状況管理'!$A:$I,9,false)</f>
        <v>たなかゆりか</v>
      </c>
      <c r="D26" s="1232" t="s">
        <v>1097</v>
      </c>
      <c r="E26" s="764" t="s">
        <v>3156</v>
      </c>
    </row>
    <row r="27">
      <c r="A27" s="40">
        <v>26.0</v>
      </c>
      <c r="B27" s="569" t="str">
        <f>vlookup(A27,'セッション実施状況管理'!$A:$U,8,false)</f>
        <v>かわしま あらし</v>
      </c>
      <c r="C27" s="569" t="str">
        <f>vlookup(A27,'セッション実施状況管理'!$A:$I,9,false)</f>
        <v>fuui_guitar</v>
      </c>
      <c r="D27" s="1232" t="s">
        <v>1098</v>
      </c>
      <c r="E27" s="764" t="s">
        <v>3157</v>
      </c>
    </row>
    <row r="28">
      <c r="A28" s="65">
        <v>27.0</v>
      </c>
      <c r="B28" s="569" t="str">
        <f>vlookup(A28,'セッション実施状況管理'!$A:$U,8,false)</f>
        <v>せきおかまさき</v>
      </c>
      <c r="C28" s="569" t="str">
        <f>vlookup(A28,'セッション実施状況管理'!$A:$I,9,false)</f>
        <v>せきおかまさき</v>
      </c>
      <c r="D28" s="1232" t="s">
        <v>1099</v>
      </c>
      <c r="E28" s="1230" t="s">
        <v>256</v>
      </c>
    </row>
    <row r="29">
      <c r="A29" s="65">
        <v>28.0</v>
      </c>
      <c r="B29" s="569" t="str">
        <f>vlookup(A29,'セッション実施状況管理'!$A:$U,8,false)</f>
        <v>しらどうさき</v>
      </c>
      <c r="C29" s="569" t="str">
        <f>vlookup(A29,'セッション実施状況管理'!$A:$I,9,false)</f>
        <v>shirasaki_happylife</v>
      </c>
      <c r="D29" s="1234" t="s">
        <v>1100</v>
      </c>
      <c r="E29" s="764" t="s">
        <v>3158</v>
      </c>
    </row>
    <row r="30">
      <c r="A30" s="40">
        <v>29.0</v>
      </c>
      <c r="B30" s="569" t="str">
        <f>vlookup(A30,'セッション実施状況管理'!$A:$U,8,false)</f>
        <v>まさきちさと</v>
      </c>
      <c r="C30" s="569" t="str">
        <f>vlookup(A30,'セッション実施状況管理'!$A:$I,9,false)</f>
        <v>hachi.footcare</v>
      </c>
      <c r="D30" s="1232" t="s">
        <v>1101</v>
      </c>
      <c r="E30" s="764" t="s">
        <v>3159</v>
      </c>
    </row>
    <row r="31">
      <c r="A31" s="65">
        <v>30.0</v>
      </c>
      <c r="B31" s="569" t="str">
        <f>vlookup(A31,'セッション実施状況管理'!$A:$U,8,false)</f>
        <v>みよしゆうき</v>
      </c>
      <c r="C31" s="569" t="str">
        <f>vlookup(A31,'セッション実施状況管理'!$A:$I,9,false)</f>
        <v>yupi_nariagaru</v>
      </c>
      <c r="D31" s="1232" t="s">
        <v>1102</v>
      </c>
      <c r="E31" s="1230" t="s">
        <v>3141</v>
      </c>
    </row>
    <row r="32">
      <c r="A32" s="40">
        <v>31.0</v>
      </c>
      <c r="B32" s="569" t="str">
        <f>vlookup(A32,'セッション実施状況管理'!$A:$U,8,false)</f>
        <v>すずきかおり</v>
      </c>
      <c r="C32" s="594" t="str">
        <f>vlookup(A32,'セッション実施状況管理'!$A:$I,9,false)</f>
        <v>ryo_life_reset</v>
      </c>
      <c r="D32" s="1232" t="s">
        <v>1103</v>
      </c>
      <c r="E32" s="764" t="s">
        <v>3160</v>
      </c>
    </row>
    <row r="33">
      <c r="A33" s="65">
        <v>32.0</v>
      </c>
      <c r="B33" s="569" t="str">
        <f>vlookup(A33,'セッション実施状況管理'!$A:$U,8,false)</f>
        <v>きたがわあやの</v>
      </c>
      <c r="C33" s="569" t="str">
        <f>vlookup(A33,'セッション実施状況管理'!$A:$I,9,false)</f>
        <v>balabo_style_40</v>
      </c>
      <c r="D33" s="1235"/>
      <c r="E33" s="1230" t="s">
        <v>3161</v>
      </c>
    </row>
    <row r="34">
      <c r="A34" s="65">
        <v>33.0</v>
      </c>
      <c r="B34" s="569" t="str">
        <f>vlookup(A34,'セッション実施状況管理'!$A:$U,8,false)</f>
        <v>さんのうたかひろ</v>
      </c>
      <c r="C34" s="569" t="str">
        <f>vlookup(A34,'セッション実施状況管理'!$A:$I,9,false)</f>
        <v>さんのうたかひろ</v>
      </c>
      <c r="D34" s="1232" t="s">
        <v>1104</v>
      </c>
      <c r="E34" s="1230" t="s">
        <v>3161</v>
      </c>
    </row>
    <row r="35">
      <c r="A35" s="40">
        <v>34.0</v>
      </c>
      <c r="B35" s="569" t="str">
        <f>vlookup(A35,'セッション実施状況管理'!$A:$U,8,false)</f>
        <v>かどたゆきこ</v>
      </c>
      <c r="C35" s="569" t="str">
        <f>vlookup(A35,'セッション実施状況管理'!$A:$I,9,false)</f>
        <v>katherine_kadota</v>
      </c>
      <c r="D35" s="1232" t="s">
        <v>1105</v>
      </c>
      <c r="E35" s="1230" t="s">
        <v>3161</v>
      </c>
    </row>
    <row r="36">
      <c r="A36" s="65">
        <v>35.0</v>
      </c>
      <c r="B36" s="569" t="str">
        <f>vlookup(A36,'セッション実施状況管理'!$A:$U,8,false)</f>
        <v>まつもとたくみ</v>
      </c>
      <c r="C36" s="569" t="s">
        <v>187</v>
      </c>
      <c r="D36" s="1232" t="s">
        <v>1106</v>
      </c>
      <c r="E36" s="1230" t="s">
        <v>3161</v>
      </c>
    </row>
    <row r="37">
      <c r="A37" s="40">
        <v>36.0</v>
      </c>
      <c r="B37" s="569" t="str">
        <f>vlookup(A37,'セッション実施状況管理'!$A:$U,8,false)</f>
        <v>にしむらゆうの</v>
      </c>
      <c r="C37" s="569" t="str">
        <f>vlookup(A37,'セッション実施状況管理'!$A:$I,9,false)</f>
        <v>nomuuno_kurashi</v>
      </c>
      <c r="D37" s="1232" t="s">
        <v>1107</v>
      </c>
      <c r="E37" s="764" t="s">
        <v>3162</v>
      </c>
    </row>
    <row r="38">
      <c r="A38" s="65">
        <v>37.0</v>
      </c>
      <c r="B38" s="569" t="str">
        <f>vlookup(A38,'セッション実施状況管理'!$A:$U,8,false)</f>
        <v>やまもとゆり</v>
      </c>
      <c r="C38" s="569" t="str">
        <f>vlookup(A38,'セッション実施状況管理'!$A:$I,9,false)</f>
        <v>yururi_ikuji</v>
      </c>
      <c r="D38" s="1232" t="s">
        <v>1108</v>
      </c>
      <c r="E38" s="763" t="s">
        <v>1108</v>
      </c>
    </row>
    <row r="39">
      <c r="A39" s="65">
        <v>38.0</v>
      </c>
      <c r="B39" s="569" t="str">
        <f>vlookup(A39,'セッション実施状況管理'!$A:$U,8,false)</f>
        <v>おばたみずき</v>
      </c>
      <c r="C39" s="569" t="str">
        <f>vlookup(A39,'セッション実施状況管理'!$A:$I,9,false)</f>
        <v>hanako_okane</v>
      </c>
      <c r="D39" s="1236" t="s">
        <v>1109</v>
      </c>
      <c r="E39" s="764" t="s">
        <v>3163</v>
      </c>
    </row>
    <row r="40">
      <c r="A40" s="40">
        <v>39.0</v>
      </c>
      <c r="B40" s="569" t="str">
        <f>vlookup(A40,'セッション実施状況管理'!$A:$U,8,false)</f>
        <v>い さちよ</v>
      </c>
      <c r="C40" s="569" t="str">
        <f>vlookup(A40,'セッション実施状況管理'!$A:$I,9,false)</f>
        <v>sachi_marathon</v>
      </c>
      <c r="D40" s="1236" t="s">
        <v>1110</v>
      </c>
      <c r="E40" s="764" t="s">
        <v>3164</v>
      </c>
    </row>
    <row r="41">
      <c r="A41" s="65">
        <v>40.0</v>
      </c>
      <c r="B41" s="569" t="str">
        <f>vlookup(A41,'セッション実施状況管理'!$A:$U,8,false)</f>
        <v>ひぐちゆき</v>
      </c>
      <c r="C41" s="569" t="str">
        <f>vlookup(A41,'セッション実施状況管理'!$A:$I,9,false)</f>
        <v>snow_kango</v>
      </c>
      <c r="D41" s="1232" t="s">
        <v>1111</v>
      </c>
      <c r="E41" s="1230" t="s">
        <v>3161</v>
      </c>
    </row>
    <row r="42">
      <c r="A42" s="40">
        <v>41.0</v>
      </c>
      <c r="B42" s="569" t="str">
        <f>vlookup(A42,'セッション実施状況管理'!$A:$U,8,false)</f>
        <v>つかだひさえ</v>
      </c>
      <c r="C42" s="569" t="str">
        <f>vlookup(A42,'セッション実施状況管理'!$A:$I,9,false)</f>
        <v>つかだひさえ</v>
      </c>
      <c r="D42" s="1237" t="s">
        <v>1112</v>
      </c>
      <c r="E42" s="764" t="s">
        <v>3165</v>
      </c>
    </row>
    <row r="43">
      <c r="A43" s="65">
        <v>42.0</v>
      </c>
      <c r="B43" s="569" t="str">
        <f>vlookup(A43,'セッション実施状況管理'!$A:$U,8,false)</f>
        <v>すがわらようこ</v>
      </c>
      <c r="C43" s="569" t="str">
        <f>vlookup(A43,'セッション実施状況管理'!$A:$I,9,false)</f>
        <v>Daily_Bag_Storie</v>
      </c>
      <c r="D43" s="1232" t="s">
        <v>1113</v>
      </c>
      <c r="E43" s="764" t="s">
        <v>3166</v>
      </c>
    </row>
    <row r="44">
      <c r="A44" s="65">
        <v>43.0</v>
      </c>
      <c r="B44" s="569" t="str">
        <f>vlookup(A44,'セッション実施状況管理'!$A:$U,8,false)</f>
        <v>さかがみけいた</v>
      </c>
      <c r="C44" s="569" t="str">
        <f>vlookup(A44,'セッション実施状況管理'!$A:$I,9,false)</f>
        <v>tedori19.men</v>
      </c>
      <c r="D44" s="1232" t="s">
        <v>1114</v>
      </c>
      <c r="E44" s="764" t="s">
        <v>3167</v>
      </c>
    </row>
    <row r="45">
      <c r="A45" s="1">
        <v>44.0</v>
      </c>
      <c r="B45" s="600" t="str">
        <f>vlookup(A45,'セッション実施状況管理'!$A:$U,8,false)</f>
        <v>いけぐちはるか</v>
      </c>
      <c r="C45" s="600" t="str">
        <f>vlookup(A45,'セッション実施状況管理'!$A:$I,9,false)</f>
        <v>haru_bodymake_</v>
      </c>
      <c r="D45" s="1238" t="s">
        <v>1115</v>
      </c>
      <c r="E45" s="764" t="s">
        <v>3168</v>
      </c>
    </row>
    <row r="46">
      <c r="A46" s="612">
        <v>45.0</v>
      </c>
      <c r="B46" s="613" t="str">
        <f>vlookup(A46,'セッション実施状況管理'!$A:$U,8,false)</f>
        <v>ふじためぐみ</v>
      </c>
      <c r="C46" s="613" t="str">
        <f>vlookup(A46,'セッション実施状況管理'!$A:$I,9,false)</f>
        <v>megu_study_</v>
      </c>
      <c r="D46" s="1239" t="s">
        <v>1117</v>
      </c>
      <c r="E46" s="764" t="s">
        <v>3169</v>
      </c>
    </row>
    <row r="47">
      <c r="A47" s="40">
        <v>46.0</v>
      </c>
      <c r="B47" s="569" t="str">
        <f>vlookup(A47,'セッション実施状況管理'!$A:$U,8,false)</f>
        <v>いしかわまい</v>
      </c>
      <c r="C47" s="569" t="str">
        <f>vlookup(A47,'セッション実施状況管理'!$A:$I,9,false)</f>
        <v>rio_kurahi_</v>
      </c>
      <c r="D47" s="1232" t="s">
        <v>1118</v>
      </c>
      <c r="E47" s="764" t="s">
        <v>3170</v>
      </c>
    </row>
    <row r="48">
      <c r="A48" s="65">
        <v>47.0</v>
      </c>
      <c r="B48" s="569" t="str">
        <f>vlookup(A48,'セッション実施状況管理'!$A:$U,8,false)</f>
        <v>なかじまえみ</v>
      </c>
      <c r="C48" s="569" t="str">
        <f>vlookup(A48,'セッション実施状況管理'!$A:$I,9,false)</f>
        <v>なかじまえみ</v>
      </c>
      <c r="D48" s="1232" t="s">
        <v>1119</v>
      </c>
      <c r="E48" s="763" t="s">
        <v>3171</v>
      </c>
    </row>
    <row r="49">
      <c r="A49" s="65">
        <v>48.0</v>
      </c>
      <c r="B49" s="569" t="str">
        <f>vlookup(A49,'セッション実施状況管理'!$A:$U,8,false)</f>
        <v>やまだつかさ</v>
      </c>
      <c r="C49" s="569" t="str">
        <f>vlookup(A49,'セッション実施状況管理'!$A:$I,9,false)</f>
        <v>cbd_bao</v>
      </c>
      <c r="D49" s="1232" t="s">
        <v>1120</v>
      </c>
      <c r="E49" s="764" t="s">
        <v>3172</v>
      </c>
    </row>
    <row r="50">
      <c r="A50" s="40">
        <v>49.0</v>
      </c>
      <c r="B50" s="569" t="str">
        <f>vlookup(A50,'セッション実施状況管理'!$A:$U,8,false)</f>
        <v>ななやまたえこ</v>
      </c>
      <c r="C50" s="569" t="str">
        <f>vlookup(A50,'セッション実施状況管理'!$A:$I,9,false)</f>
        <v>ななやまたえこ</v>
      </c>
      <c r="D50" s="1232" t="s">
        <v>1121</v>
      </c>
      <c r="E50" s="1230" t="s">
        <v>3161</v>
      </c>
    </row>
    <row r="51">
      <c r="A51" s="65">
        <v>50.0</v>
      </c>
      <c r="B51" s="569" t="str">
        <f>vlookup(A51,'セッション実施状況管理'!$A:$U,8,false)</f>
        <v>しもたかたにかな</v>
      </c>
      <c r="C51" s="569" t="str">
        <f>vlookup(A51,'セッション実施状況管理'!$A:$I,9,false)</f>
        <v>kana_and_english</v>
      </c>
      <c r="D51" s="1232" t="s">
        <v>1122</v>
      </c>
      <c r="E51" s="764" t="s">
        <v>3173</v>
      </c>
    </row>
    <row r="52">
      <c r="A52" s="40">
        <v>51.0</v>
      </c>
      <c r="B52" s="569" t="str">
        <f>vlookup(A52,'セッション実施状況管理'!$A:$U,8,false)</f>
        <v>たなかゆみこ</v>
      </c>
      <c r="C52" s="569" t="str">
        <f>vlookup(A52,'セッション実施状況管理'!$A:$I,9,false)</f>
        <v>yumimama_gohan</v>
      </c>
      <c r="D52" s="1232" t="s">
        <v>1123</v>
      </c>
      <c r="E52" s="764" t="s">
        <v>3174</v>
      </c>
    </row>
    <row r="53">
      <c r="A53" s="65">
        <v>52.0</v>
      </c>
      <c r="B53" s="569" t="str">
        <f>vlookup(A53,'セッション実施状況管理'!$A:$U,8,false)</f>
        <v>こせきあゆみ</v>
      </c>
      <c r="C53" s="569" t="str">
        <f>vlookup(A53,'セッション実施状況管理'!$A:$I,9,false)</f>
        <v>nabeko_kurashi</v>
      </c>
      <c r="D53" s="1232" t="s">
        <v>1124</v>
      </c>
      <c r="E53" s="764" t="s">
        <v>3175</v>
      </c>
    </row>
    <row r="54">
      <c r="A54" s="65">
        <v>53.0</v>
      </c>
      <c r="B54" s="569" t="str">
        <f>vlookup(A54,'セッション実施状況管理'!$A:$U,8,false)</f>
        <v>わだよしろう</v>
      </c>
      <c r="C54" s="569" t="str">
        <f>vlookup(A54,'セッション実施状況管理'!$A:$I,9,false)</f>
        <v>dr.sora_ped</v>
      </c>
      <c r="D54" s="1232" t="s">
        <v>1125</v>
      </c>
      <c r="E54" s="759"/>
    </row>
    <row r="55">
      <c r="A55" s="40">
        <v>54.0</v>
      </c>
      <c r="B55" s="569" t="str">
        <f>vlookup(A55,'セッション実施状況管理'!$A:$U,8,false)</f>
        <v>こもりみちこ</v>
      </c>
      <c r="C55" s="569" t="str">
        <f>vlookup(A55,'セッション実施状況管理'!$A:$I,9,false)</f>
        <v>shiia_zubora_gohan</v>
      </c>
      <c r="D55" s="1232" t="s">
        <v>1126</v>
      </c>
      <c r="E55" s="759"/>
    </row>
    <row r="56">
      <c r="A56" s="65">
        <v>55.0</v>
      </c>
      <c r="B56" s="569" t="str">
        <f>vlookup(A56,'セッション実施状況管理'!$A:$U,8,false)</f>
        <v>にしじまなおこ</v>
      </c>
      <c r="C56" s="569" t="str">
        <f>vlookup(A56,'セッション実施状況管理'!$A:$I,9,false)</f>
        <v>nao_mamadiet_39</v>
      </c>
      <c r="D56" s="1232" t="s">
        <v>1127</v>
      </c>
      <c r="E56" s="759"/>
    </row>
    <row r="57">
      <c r="A57" s="40">
        <v>56.0</v>
      </c>
      <c r="B57" s="569" t="str">
        <f>vlookup(A57,'セッション実施状況管理'!$A:$U,8,false)</f>
        <v>あらききみえ</v>
      </c>
      <c r="C57" s="569" t="s">
        <v>352</v>
      </c>
      <c r="D57" s="1232" t="s">
        <v>1128</v>
      </c>
      <c r="E57" s="759"/>
    </row>
    <row r="58">
      <c r="A58" s="65">
        <v>57.0</v>
      </c>
      <c r="B58" s="569" t="str">
        <f>vlookup(A58,'セッション実施状況管理'!$A:$U,8,false)</f>
        <v>しがあかね</v>
      </c>
      <c r="C58" s="569" t="str">
        <f>vlookup(A58,'セッション実施状況管理'!$A:$I,9,false)</f>
        <v>shiga_chan_diet</v>
      </c>
      <c r="D58" s="1237" t="s">
        <v>1129</v>
      </c>
      <c r="E58" s="759"/>
    </row>
    <row r="59">
      <c r="A59" s="65">
        <v>58.0</v>
      </c>
      <c r="B59" s="569" t="str">
        <f>vlookup(A59,'セッション実施状況管理'!$A:$U,8,false)</f>
        <v>ねもとみさ</v>
      </c>
      <c r="C59" s="569" t="str">
        <f>vlookup(A59,'セッション実施状況管理'!$A:$I,9,false)</f>
        <v>misa_sweets_diet</v>
      </c>
      <c r="D59" s="1232" t="s">
        <v>1130</v>
      </c>
      <c r="E59" s="759"/>
    </row>
    <row r="60">
      <c r="A60" s="40">
        <v>59.0</v>
      </c>
      <c r="B60" s="569" t="str">
        <f>vlookup(A60,'セッション実施状況管理'!$A:$U,8,false)</f>
        <v>ふかくさゆか</v>
      </c>
      <c r="C60" s="569" t="str">
        <f>vlookup(A60,'セッション実施状況管理'!$A:$I,9,false)</f>
        <v>hana_diet.recipe</v>
      </c>
      <c r="D60" s="1232" t="s">
        <v>1131</v>
      </c>
      <c r="E60" s="759"/>
    </row>
    <row r="61">
      <c r="A61" s="65">
        <v>60.0</v>
      </c>
      <c r="B61" s="569" t="str">
        <f>vlookup(A61,'セッション実施状況管理'!$A:$U,8,false)</f>
        <v>ごとうしんじ</v>
      </c>
      <c r="C61" s="569" t="str">
        <f>vlookup(A61,'セッション実施状況管理'!$A:$I,9,false)</f>
        <v>justin_inuformation</v>
      </c>
      <c r="D61" s="1237" t="s">
        <v>1132</v>
      </c>
      <c r="E61" s="759"/>
    </row>
    <row r="62">
      <c r="A62" s="40">
        <v>61.0</v>
      </c>
      <c r="B62" s="569" t="str">
        <f>vlookup(A62,'セッション実施状況管理'!$A:$U,8,false)</f>
        <v>こまつゆか</v>
      </c>
      <c r="C62" s="569" t="str">
        <f>vlookup(A62,'セッション実施状況管理'!$A:$I,9,false)</f>
        <v>yukappe_room</v>
      </c>
      <c r="D62" s="1237" t="s">
        <v>1133</v>
      </c>
      <c r="E62" s="759"/>
    </row>
    <row r="63">
      <c r="A63" s="65">
        <v>62.0</v>
      </c>
      <c r="B63" s="569" t="str">
        <f>vlookup(A63,'セッション実施状況管理'!$A:$U,8,false)</f>
        <v>すがの ゆうた</v>
      </c>
      <c r="C63" s="569" t="str">
        <f>vlookup(A63,'セッション実施状況管理'!$A:$I,9,false)</f>
        <v>kuroko_book</v>
      </c>
      <c r="D63" s="1237" t="s">
        <v>1134</v>
      </c>
      <c r="E63" s="759"/>
    </row>
    <row r="64">
      <c r="A64" s="65">
        <v>63.0</v>
      </c>
      <c r="B64" s="569" t="str">
        <f>vlookup(A64,'セッション実施状況管理'!$A:$U,8,false)</f>
        <v>おかひろし</v>
      </c>
      <c r="C64" s="569" t="str">
        <f>vlookup(A64,'セッション実施状況管理'!$A:$I,9,false)</f>
        <v>passion_okatyan</v>
      </c>
      <c r="D64" s="1237" t="s">
        <v>1135</v>
      </c>
      <c r="E64" s="759"/>
    </row>
    <row r="65">
      <c r="A65" s="40">
        <v>64.0</v>
      </c>
      <c r="B65" s="569" t="str">
        <f>vlookup(A65,'セッション実施状況管理'!$A:$U,8,false)</f>
        <v>てらもとまさゆき</v>
      </c>
      <c r="C65" s="569" t="s">
        <v>385</v>
      </c>
      <c r="D65" s="1237" t="s">
        <v>1136</v>
      </c>
      <c r="E65" s="759"/>
    </row>
    <row r="66">
      <c r="A66" s="65">
        <v>65.0</v>
      </c>
      <c r="B66" s="569" t="str">
        <f>vlookup(A66,'セッション実施状況管理'!$A:$U,8,false)</f>
        <v>いけうちさや</v>
      </c>
      <c r="C66" s="569" t="str">
        <f>vlookup(A66,'セッション実施状況管理'!$A:$I,9,false)</f>
        <v>pan_chan0380</v>
      </c>
      <c r="D66" s="1237" t="s">
        <v>1137</v>
      </c>
      <c r="E66" s="759"/>
    </row>
    <row r="67">
      <c r="A67" s="40">
        <v>66.0</v>
      </c>
      <c r="B67" s="569" t="str">
        <f>vlookup(A67,'セッション実施状況管理'!$A:$U,8,false)</f>
        <v>しまむらまりな</v>
      </c>
      <c r="C67" s="569" t="str">
        <f>vlookup(A67,'セッション実施状況管理'!$A:$I,9,false)</f>
        <v>english_no_maria</v>
      </c>
      <c r="D67" s="1240"/>
      <c r="E67" s="759"/>
    </row>
    <row r="68">
      <c r="A68" s="65">
        <v>67.0</v>
      </c>
      <c r="B68" s="569" t="str">
        <f>vlookup(A68,'セッション実施状況管理'!$A:$U,8,false)</f>
        <v>いしいるりな</v>
      </c>
      <c r="C68" s="569" t="str">
        <f>vlookup(A68,'セッション実施状況管理'!$A:$I,9,false)</f>
        <v>amopi_asd</v>
      </c>
      <c r="D68" s="1232" t="s">
        <v>1140</v>
      </c>
      <c r="E68" s="759"/>
    </row>
    <row r="69">
      <c r="A69" s="65">
        <v>68.0</v>
      </c>
      <c r="B69" s="569" t="str">
        <f>vlookup(A69,'セッション実施状況管理'!$A:$U,8,false)</f>
        <v>かわさきちあき</v>
      </c>
      <c r="C69" s="569" t="str">
        <f>vlookup(A69,'セッション実施状況管理'!$A:$I,9,false)</f>
        <v>chi.wankogohan</v>
      </c>
      <c r="D69" s="1237" t="s">
        <v>1141</v>
      </c>
      <c r="E69" s="759"/>
    </row>
    <row r="70">
      <c r="A70" s="40">
        <v>69.0</v>
      </c>
      <c r="B70" s="569" t="str">
        <f>vlookup(A70,'セッション実施状況管理'!$A:$U,8,false)</f>
        <v>くろだまさあき</v>
      </c>
      <c r="C70" s="569" t="str">
        <f>vlookup(A70,'セッション実施状況管理'!$A:$I,9,false)</f>
        <v/>
      </c>
      <c r="D70" s="1240"/>
      <c r="E70" s="759"/>
    </row>
    <row r="71">
      <c r="A71" s="65">
        <v>70.0</v>
      </c>
      <c r="B71" s="569" t="str">
        <f>vlookup(A71,'セッション実施状況管理'!$A:$U,8,false)</f>
        <v>きべまき</v>
      </c>
      <c r="C71" s="569"/>
      <c r="D71" s="1237" t="s">
        <v>3176</v>
      </c>
      <c r="E71" s="759"/>
    </row>
    <row r="72">
      <c r="A72" s="40">
        <v>71.0</v>
      </c>
      <c r="B72" s="569" t="str">
        <f>vlookup(A72,'セッション実施状況管理'!$A:$U,8,false)</f>
        <v>きくちことの</v>
      </c>
      <c r="C72" s="569" t="str">
        <f>vlookup(A72,'セッション実施状況管理'!$A:$I,9,false)</f>
        <v>pino.couple.dirt</v>
      </c>
      <c r="D72" s="1237" t="s">
        <v>3177</v>
      </c>
      <c r="E72" s="759"/>
    </row>
    <row r="73">
      <c r="A73" s="65">
        <v>72.0</v>
      </c>
      <c r="B73" s="569" t="str">
        <f>vlookup(A73,'セッション実施状況管理'!$A:$U,8,false)</f>
        <v>さえきもえか（かぶしきがいしゃりんくさぽーと）</v>
      </c>
      <c r="C73" s="569" t="str">
        <f>vlookup(A73,'セッション実施状況管理'!$A:$I,9,false)</f>
        <v>myariku.suke</v>
      </c>
      <c r="D73" s="1232" t="s">
        <v>1146</v>
      </c>
      <c r="E73" s="759"/>
    </row>
    <row r="74">
      <c r="A74" s="65">
        <v>73.0</v>
      </c>
      <c r="B74" s="569" t="str">
        <f>vlookup(A74,'セッション実施状況管理'!$A:$U,8,false)</f>
        <v>いわぶちあゆか</v>
      </c>
      <c r="C74" s="569" t="str">
        <f>vlookup(A74,'セッション実施状況管理'!$A:$I,9,false)</f>
        <v/>
      </c>
      <c r="D74" s="1240"/>
      <c r="E74" s="759"/>
    </row>
    <row r="75">
      <c r="A75" s="40">
        <v>74.0</v>
      </c>
      <c r="B75" s="569" t="str">
        <f>vlookup(A75,'セッション実施状況管理'!$A:$U,8,false)</f>
        <v>かとうともか</v>
      </c>
      <c r="C75" s="569" t="str">
        <f>vlookup(A75,'セッション実施状況管理'!$A:$I,9,false)</f>
        <v>sazae_ryoushiyome</v>
      </c>
      <c r="D75" s="1240"/>
      <c r="E75" s="759"/>
    </row>
    <row r="76">
      <c r="A76" s="65">
        <v>75.0</v>
      </c>
      <c r="B76" s="569" t="str">
        <f>vlookup(A76,'セッション実施状況管理'!$A:$U,8,false)</f>
        <v>ひらやまみか</v>
      </c>
      <c r="C76" s="569" t="str">
        <f>vlookup(A76,'セッション実施状況管理'!$A:$I,9,false)</f>
        <v>mimi_kaigo</v>
      </c>
      <c r="D76" s="1240"/>
      <c r="E76" s="759"/>
    </row>
    <row r="77">
      <c r="A77" s="40">
        <v>76.0</v>
      </c>
      <c r="B77" s="569" t="str">
        <f>vlookup(A77,'セッション実施状況管理'!$A:$U,8,false)</f>
        <v>おおしろにいな</v>
      </c>
      <c r="C77" s="569" t="str">
        <f>vlookup(A77,'セッション実施状況管理'!$A:$I,9,false)</f>
        <v>nina_diet_recipe</v>
      </c>
      <c r="D77" s="1237" t="s">
        <v>3178</v>
      </c>
      <c r="E77" s="759"/>
    </row>
    <row r="78">
      <c r="A78" s="65">
        <v>77.0</v>
      </c>
      <c r="B78" s="569" t="str">
        <f>vlookup(A78,'セッション実施状況管理'!$A:$U,8,false)</f>
        <v>ひろたはるな</v>
      </c>
      <c r="C78" s="569" t="str">
        <f>vlookup(A78,'セッション実施状況管理'!$A:$I,9,false)</f>
        <v>hiiro_no_hibi</v>
      </c>
      <c r="D78" s="1241" t="s">
        <v>1151</v>
      </c>
      <c r="E78" s="759"/>
    </row>
    <row r="79">
      <c r="A79" s="65">
        <v>78.0</v>
      </c>
      <c r="B79" s="569" t="str">
        <f>vlookup(A79,'セッション実施状況管理'!$A:$U,8,false)</f>
        <v>たかぎみさき</v>
      </c>
      <c r="C79" s="569" t="str">
        <f>vlookup(A79,'セッション実施状況管理'!$A:$I,9,false)</f>
        <v>takami_15recipe</v>
      </c>
      <c r="D79" s="1242" t="s">
        <v>3179</v>
      </c>
      <c r="E79" s="759"/>
    </row>
    <row r="80">
      <c r="A80" s="40">
        <v>79.0</v>
      </c>
      <c r="B80" s="569" t="str">
        <f>vlookup(A80,'セッション実施状況管理'!$A:$U,8,false)</f>
        <v>しむらまなぶ</v>
      </c>
      <c r="C80" s="569" t="str">
        <f>vlookup(A80,'セッション実施状況管理'!$A:$I,9,false)</f>
        <v/>
      </c>
      <c r="D80" s="1243"/>
      <c r="E80" s="759"/>
    </row>
    <row r="81">
      <c r="A81" s="65">
        <v>80.0</v>
      </c>
      <c r="B81" s="569" t="str">
        <f>vlookup(A81,'セッション実施状況管理'!$A:$U,8,false)</f>
        <v>ふじおかみすず</v>
      </c>
      <c r="C81" s="569" t="str">
        <f>vlookup(A81,'セッション実施状況管理'!$A:$I,9,false)</f>
        <v>mirin_room_</v>
      </c>
      <c r="D81" s="1243"/>
      <c r="E81" s="759"/>
    </row>
    <row r="82">
      <c r="A82" s="40">
        <v>81.0</v>
      </c>
      <c r="B82" s="569" t="str">
        <f>vlookup(A82,'セッション実施状況管理'!$A:$U,8,false)</f>
        <v>やまぐちちづる</v>
      </c>
      <c r="C82" s="569" t="str">
        <f>vlookup(A82,'セッション実施状況管理'!$A:$I,9,false)</f>
        <v>odoru_ryokoumama40</v>
      </c>
      <c r="D82" s="1243"/>
      <c r="E82" s="759"/>
    </row>
    <row r="83">
      <c r="A83" s="65">
        <v>82.0</v>
      </c>
      <c r="B83" s="569" t="str">
        <f>vlookup(A83,'セッション実施状況管理'!$A:$U,8,false)</f>
        <v>#N/A</v>
      </c>
      <c r="C83" s="569" t="str">
        <f>vlookup(A83,'セッション実施状況管理'!$A:$I,9,false)</f>
        <v>#N/A</v>
      </c>
      <c r="D83" s="1243"/>
      <c r="E83" s="759"/>
    </row>
    <row r="84">
      <c r="A84" s="65">
        <v>83.0</v>
      </c>
      <c r="B84" s="569" t="str">
        <f>vlookup(A84,'セッション実施状況管理'!$A:$U,8,false)</f>
        <v>のぶとうまさこ</v>
      </c>
      <c r="C84" s="569" t="str">
        <f>vlookup(A84,'セッション実施状況管理'!$A:$I,9,false)</f>
        <v>mskn.christmas</v>
      </c>
      <c r="D84" s="1243"/>
      <c r="E84" s="759"/>
    </row>
    <row r="85">
      <c r="A85" s="40">
        <v>84.0</v>
      </c>
      <c r="B85" s="569" t="str">
        <f>vlookup(A85,'セッション実施状況管理'!$A:$U,8,false)</f>
        <v>かげやまこゆき</v>
      </c>
      <c r="C85" s="569" t="str">
        <f>vlookup(A85,'セッション実施状況管理'!$A:$I,9,false)</f>
        <v>yukiko_sologram
koyuki_viewmap</v>
      </c>
      <c r="D85" s="1243"/>
      <c r="E85" s="759"/>
    </row>
    <row r="86">
      <c r="A86" s="65">
        <v>85.0</v>
      </c>
      <c r="B86" s="569" t="str">
        <f>vlookup(A86,'セッション実施状況管理'!$A:$U,8,false)</f>
        <v>こうごたかひろ</v>
      </c>
      <c r="C86" s="569" t="str">
        <f>vlookup(A86,'セッション実施状況管理'!$A:$I,9,false)</f>
        <v>piro_yaseuma</v>
      </c>
      <c r="D86" s="1243"/>
      <c r="E86" s="759"/>
    </row>
    <row r="87">
      <c r="A87" s="40">
        <v>86.0</v>
      </c>
      <c r="B87" s="569" t="str">
        <f>vlookup(A87,'セッション実施状況管理'!$A:$U,8,false)</f>
        <v>かきのきまゆみ</v>
      </c>
      <c r="C87" s="569" t="str">
        <f>vlookup(A87,'セッション実施状況管理'!$A:$I,9,false)</f>
        <v>mimi_kojirecipe</v>
      </c>
      <c r="D87" s="1243"/>
      <c r="E87" s="759"/>
    </row>
    <row r="88">
      <c r="A88" s="65">
        <v>87.0</v>
      </c>
      <c r="B88" s="569" t="str">
        <f>vlookup(A88,'セッション実施状況管理'!$A:$U,8,false)</f>
        <v>らぶひとみ</v>
      </c>
      <c r="C88" s="569" t="str">
        <f>vlookup(A88,'セッション実施状況管理'!$A:$I,9,false)</f>
        <v>rabu_english</v>
      </c>
      <c r="D88" s="1243"/>
      <c r="E88" s="759"/>
    </row>
    <row r="89">
      <c r="A89" s="65">
        <v>88.0</v>
      </c>
      <c r="B89" s="569" t="str">
        <f>vlookup(A89,'セッション実施状況管理'!$A:$U,8,false)</f>
        <v>かわらまき</v>
      </c>
      <c r="C89" s="569" t="str">
        <f>vlookup(A89,'セッション実施状況管理'!$A:$I,9,false)</f>
        <v>maayan_animal
</v>
      </c>
      <c r="D89" s="1243"/>
      <c r="E89" s="759"/>
    </row>
    <row r="90">
      <c r="A90" s="40">
        <v>89.0</v>
      </c>
      <c r="B90" s="569" t="str">
        <f>vlookup(A90,'セッション実施状況管理'!$A:$U,8,false)</f>
        <v>ながいけいこ</v>
      </c>
      <c r="C90" s="569" t="str">
        <f>vlookup(A90,'セッション実施状況管理'!$A:$I,9,false)</f>
        <v>core_gohan</v>
      </c>
      <c r="D90" s="1243"/>
      <c r="E90" s="759"/>
    </row>
    <row r="91">
      <c r="A91" s="65">
        <v>90.0</v>
      </c>
      <c r="B91" s="569" t="str">
        <f>vlookup(A91,'セッション実施状況管理'!$A:$U,8,false)</f>
        <v>ろばーつあゆみ</v>
      </c>
      <c r="C91" s="569" t="str">
        <f>vlookup(A91,'セッション実施状況管理'!$A:$I,9,false)</f>
        <v>mama.no.camera.jikan</v>
      </c>
      <c r="D91" s="1243"/>
      <c r="E91" s="759"/>
    </row>
    <row r="92">
      <c r="A92" s="40">
        <v>91.0</v>
      </c>
      <c r="B92" s="569" t="str">
        <f>vlookup(A92,'セッション実施状況管理'!$A:$U,8,false)</f>
        <v>じくまるみほ</v>
      </c>
      <c r="C92" s="569" t="str">
        <f>vlookup(A92,'セッション実施状況管理'!$A:$I,9,false)</f>
        <v>mippori</v>
      </c>
      <c r="D92" s="1243"/>
      <c r="E92" s="759"/>
    </row>
    <row r="93">
      <c r="A93" s="65">
        <v>92.0</v>
      </c>
      <c r="B93" s="569" t="str">
        <f>vlookup(A93,'セッション実施状況管理'!$A:$U,8,false)</f>
        <v>のざきせいか</v>
      </c>
      <c r="C93" s="569" t="str">
        <f>vlookup(A93,'セッション実施状況管理'!$A:$I,9,false)</f>
        <v>seika_diet.recipe</v>
      </c>
      <c r="D93" s="1243"/>
      <c r="E93" s="759"/>
    </row>
    <row r="94">
      <c r="A94" s="65">
        <v>93.0</v>
      </c>
      <c r="B94" s="569" t="str">
        <f>vlookup(A94,'セッション実施状況管理'!$A:$U,8,false)</f>
        <v>そめやいっせい</v>
      </c>
      <c r="C94" s="569" t="str">
        <f>vlookup(A94,'セッション実施状況管理'!$A:$I,9,false)</f>
        <v/>
      </c>
      <c r="D94" s="1243"/>
      <c r="E94" s="759"/>
    </row>
    <row r="95">
      <c r="A95" s="40">
        <v>94.0</v>
      </c>
      <c r="B95" s="569" t="str">
        <f>vlookup(A95,'セッション実施状況管理'!$A:$U,8,false)</f>
        <v>はらだたかよ</v>
      </c>
      <c r="C95" s="569" t="str">
        <f>vlookup(A95,'セッション実施状況管理'!$A:$I,9,false)</f>
        <v>taka_tabetai</v>
      </c>
      <c r="D95" s="1243"/>
      <c r="E95" s="759"/>
    </row>
    <row r="96">
      <c r="A96" s="65">
        <v>95.0</v>
      </c>
      <c r="B96" s="569" t="str">
        <f>vlookup(A96,'セッション実施状況管理'!$A:$U,8,false)</f>
        <v>いまむら やすえ</v>
      </c>
      <c r="C96" s="569" t="str">
        <f>vlookup(A96,'セッション実施状況管理'!$A:$I,9,false)</f>
        <v>yasu_outigohan</v>
      </c>
      <c r="D96" s="1243"/>
      <c r="E96" s="759"/>
    </row>
    <row r="97">
      <c r="A97" s="40">
        <v>96.0</v>
      </c>
      <c r="B97" s="569" t="str">
        <f>vlookup(A97,'セッション実施状況管理'!$A:$U,8,false)</f>
        <v>よしだえみ</v>
      </c>
      <c r="C97" s="569" t="str">
        <f>vlookup(A97,'セッション実施状況管理'!$A:$I,9,false)</f>
        <v>une_40reset</v>
      </c>
      <c r="D97" s="1243"/>
      <c r="E97" s="759"/>
    </row>
    <row r="98">
      <c r="A98" s="65">
        <v>97.0</v>
      </c>
      <c r="B98" s="569" t="str">
        <f>vlookup(A98,'セッション実施状況管理'!$A:$U,8,false)</f>
        <v>おおつばきかなこ</v>
      </c>
      <c r="C98" s="569" t="str">
        <f>vlookup(A98,'セッション実施状況管理'!$A:$I,9,false)</f>
        <v>natsu_choukatsu</v>
      </c>
      <c r="D98" s="1243"/>
      <c r="E98" s="759"/>
    </row>
    <row r="99">
      <c r="A99" s="65">
        <v>98.0</v>
      </c>
      <c r="B99" s="569" t="str">
        <f>vlookup(A99,'セッション実施状況管理'!$A:$U,8,false)</f>
        <v>すのうちなお</v>
      </c>
      <c r="C99" s="569" t="str">
        <f>vlookup(A99,'セッション実施状況管理'!$A:$I,9,false)</f>
        <v/>
      </c>
      <c r="D99" s="1243"/>
      <c r="E99" s="759"/>
    </row>
    <row r="100">
      <c r="A100" s="40">
        <v>99.0</v>
      </c>
      <c r="B100" s="569" t="str">
        <f>vlookup(A100,'セッション実施状況管理'!$A:$U,8,false)</f>
        <v>またよししょうや</v>
      </c>
      <c r="C100" s="569" t="str">
        <f>vlookup(A100,'セッション実施状況管理'!$A:$I,9,false)</f>
        <v>shoya_iphone</v>
      </c>
      <c r="D100" s="1243"/>
      <c r="E100" s="759"/>
    </row>
    <row r="101">
      <c r="A101" s="65">
        <v>100.0</v>
      </c>
      <c r="B101" s="569" t="str">
        <f>vlookup(A101,'セッション実施状況管理'!$A:$U,8,false)</f>
        <v>たむらやすのり</v>
      </c>
      <c r="C101" s="569" t="str">
        <f>vlookup(A101,'セッション実施状況管理'!$A:$I,9,false)</f>
        <v>tamunasu_mensbeauty</v>
      </c>
      <c r="D101" s="1243"/>
      <c r="E101" s="759"/>
    </row>
    <row r="102">
      <c r="A102" s="40">
        <v>101.0</v>
      </c>
      <c r="B102" s="569" t="str">
        <f>vlookup(A102,'セッション実施状況管理'!$A:$U,8,false)</f>
        <v>なかおしょうや</v>
      </c>
      <c r="C102" s="569" t="str">
        <f>vlookup(A102,'セッション実施状況管理'!$A:$I,9,false)</f>
        <v>shoya_nakao_hair</v>
      </c>
      <c r="D102" s="1243"/>
      <c r="E102" s="759"/>
    </row>
    <row r="103">
      <c r="A103" s="65">
        <v>102.0</v>
      </c>
      <c r="B103" s="569" t="str">
        <f>vlookup(A103,'セッション実施状況管理'!$A:$U,8,false)</f>
        <v>まえだりお</v>
      </c>
      <c r="C103" s="569" t="str">
        <f>vlookup(A103,'セッション実施状況管理'!$A:$I,9,false)</f>
        <v>choco_reitou_recipe</v>
      </c>
      <c r="D103" s="1243"/>
      <c r="E103" s="759"/>
    </row>
    <row r="104">
      <c r="A104" s="65">
        <v>103.0</v>
      </c>
      <c r="B104" s="569" t="str">
        <f>vlookup(A104,'セッション実施状況管理'!$A:$U,8,false)</f>
        <v>みやざとせいぎ</v>
      </c>
      <c r="C104" s="569" t="str">
        <f>vlookup(A104,'セッション実施状況管理'!$A:$I,9,false)</f>
        <v>chibariyo_fufu_diet</v>
      </c>
      <c r="D104" s="1243"/>
      <c r="E104" s="759"/>
    </row>
    <row r="105">
      <c r="A105" s="40">
        <v>104.0</v>
      </c>
      <c r="B105" s="569" t="str">
        <f>vlookup(A105,'セッション実施状況管理'!$A:$U,8,false)</f>
        <v>おがわえみ</v>
      </c>
      <c r="C105" s="569" t="str">
        <f>vlookup(A105,'セッション実施状況管理'!$A:$I,9,false)</f>
        <v>chokatsu.emi</v>
      </c>
      <c r="D105" s="1243"/>
      <c r="E105" s="759"/>
    </row>
    <row r="106">
      <c r="A106" s="65">
        <v>105.0</v>
      </c>
      <c r="B106" s="569" t="str">
        <f>vlookup(A106,'セッション実施状況管理'!$A:$U,8,false)</f>
        <v>つのだちはる</v>
      </c>
      <c r="C106" s="569" t="str">
        <f>vlookup(A106,'セッション実施状況管理'!$A:$I,9,false)</f>
        <v>momona0562</v>
      </c>
      <c r="D106" s="1243"/>
      <c r="E106" s="759"/>
    </row>
    <row r="107">
      <c r="A107" s="40">
        <v>106.0</v>
      </c>
      <c r="B107" s="569" t="str">
        <f>vlookup(A107,'セッション実施状況管理'!$A:$U,8,false)</f>
        <v>いなよしゆきの</v>
      </c>
      <c r="C107" s="569" t="str">
        <f>vlookup(A107,'セッション実施状況管理'!$A:$I,9,false)</f>
        <v>ina_english_</v>
      </c>
      <c r="D107" s="1243"/>
      <c r="E107" s="759"/>
    </row>
    <row r="108">
      <c r="A108" s="65">
        <v>107.0</v>
      </c>
      <c r="B108" s="569" t="str">
        <f>vlookup(A108,'セッション実施状況管理'!$A:$U,8,false)</f>
        <v>あさだしほ</v>
      </c>
      <c r="C108" s="569" t="str">
        <f>vlookup(A108,'セッション実施状況管理'!$A:$I,9,false)</f>
        <v>vikke_bodymake</v>
      </c>
      <c r="D108" s="1243"/>
      <c r="E108" s="759"/>
    </row>
    <row r="109">
      <c r="A109" s="65">
        <v>108.0</v>
      </c>
      <c r="B109" s="569" t="str">
        <f>vlookup(A109,'セッション実施状況管理'!$A:$U,8,false)</f>
        <v>たなかまりな</v>
      </c>
      <c r="C109" s="569" t="str">
        <f>vlookup(A109,'セッション実施状況管理'!$A:$I,9,false)</f>
        <v>45diet_marine</v>
      </c>
      <c r="D109" s="1244" t="s">
        <v>3180</v>
      </c>
      <c r="E109" s="759"/>
    </row>
    <row r="110">
      <c r="A110" s="40">
        <v>109.0</v>
      </c>
      <c r="B110" s="569" t="str">
        <f>vlookup(A110,'セッション実施状況管理'!$A:$U,8,false)</f>
        <v>わたなべようこ</v>
      </c>
      <c r="C110" s="569" t="str">
        <f>vlookup(A110,'セッション実施状況管理'!$A:$I,9,false)</f>
        <v>yoko_moontemple</v>
      </c>
      <c r="D110" s="1243"/>
      <c r="E110" s="759"/>
    </row>
    <row r="111">
      <c r="A111" s="65">
        <v>110.0</v>
      </c>
      <c r="B111" s="569" t="str">
        <f>vlookup(A111,'セッション実施状況管理'!$A:$U,8,false)</f>
        <v>かわさきななこ</v>
      </c>
      <c r="C111" s="569" t="str">
        <f>vlookup(A111,'セッション実施状況管理'!$A:$I,9,false)</f>
        <v>nanaco_cocoro</v>
      </c>
      <c r="D111" s="1243"/>
      <c r="E111" s="759"/>
    </row>
    <row r="112">
      <c r="A112" s="40">
        <v>111.0</v>
      </c>
      <c r="B112" s="569" t="str">
        <f>vlookup(A112,'セッション実施状況管理'!$A:$U,8,false)</f>
        <v>なかにしくみな</v>
      </c>
      <c r="C112" s="569" t="str">
        <f>vlookup(A112,'セッション実施状況管理'!$A:$I,9,false)</f>
        <v>gaju_maruco</v>
      </c>
      <c r="D112" s="1243"/>
      <c r="E112" s="759"/>
    </row>
    <row r="113">
      <c r="A113" s="65">
        <v>112.0</v>
      </c>
      <c r="B113" s="569" t="str">
        <f>vlookup(A113,'セッション実施状況管理'!$A:$U,8,false)</f>
        <v>なりたももこ</v>
      </c>
      <c r="C113" s="569" t="str">
        <f>vlookup(A113,'セッション実施状況管理'!$A:$I,9,false)</f>
        <v>komomo_recipe</v>
      </c>
      <c r="D113" s="1243"/>
      <c r="E113" s="759"/>
    </row>
    <row r="114">
      <c r="A114" s="65">
        <v>113.0</v>
      </c>
      <c r="B114" s="569" t="str">
        <f>vlookup(A114,'セッション実施状況管理'!$A:$U,8,false)</f>
        <v>やましたまり</v>
      </c>
      <c r="C114" s="569" t="str">
        <f>vlookup(A114,'セッション実施状況管理'!$A:$I,9,false)</f>
        <v>ann_recipe_kazoku</v>
      </c>
      <c r="D114" s="1243"/>
      <c r="E114" s="759"/>
    </row>
    <row r="115">
      <c r="A115" s="40">
        <v>114.0</v>
      </c>
      <c r="B115" s="569" t="str">
        <f>vlookup(A115,'セッション実施状況管理'!$A:$U,8,false)</f>
        <v>はまだようこ</v>
      </c>
      <c r="C115" s="569" t="str">
        <f>vlookup(A115,'セッション実施状況管理'!$A:$I,9,false)</f>
        <v>hana_100daysdiet</v>
      </c>
      <c r="D115" s="1243"/>
      <c r="E115" s="759"/>
    </row>
    <row r="116">
      <c r="A116" s="65">
        <v>115.0</v>
      </c>
      <c r="B116" s="569" t="str">
        <f>vlookup(A116,'セッション実施状況管理'!$A:$U,8,false)</f>
        <v>きまたももこ</v>
      </c>
      <c r="C116" s="569" t="str">
        <f>vlookup(A116,'セッション実施状況管理'!$A:$I,9,false)</f>
        <v>mimo_life3</v>
      </c>
      <c r="D116" s="1243"/>
      <c r="E116" s="759"/>
    </row>
    <row r="117">
      <c r="A117" s="40">
        <v>116.0</v>
      </c>
      <c r="B117" s="569" t="str">
        <f>vlookup(A117,'セッション実施状況管理'!$A:$U,8,false)</f>
        <v>こさかわたる</v>
      </c>
      <c r="C117" s="569" t="str">
        <f>vlookup(A117,'セッション実施状況管理'!$A:$I,9,false)</f>
        <v>kosaka7622</v>
      </c>
      <c r="D117" s="1243"/>
      <c r="E117" s="759"/>
    </row>
    <row r="118">
      <c r="A118" s="65">
        <v>117.0</v>
      </c>
      <c r="B118" s="569" t="str">
        <f>vlookup(A118,'セッション実施状況管理'!$A:$U,8,false)</f>
        <v>もりあいりな</v>
      </c>
      <c r="C118" s="569" t="str">
        <f>vlookup(A118,'セッション実施状況管理'!$A:$I,9,false)</f>
        <v>oayakata_diet</v>
      </c>
      <c r="D118" s="1243"/>
      <c r="E118" s="759"/>
    </row>
    <row r="119">
      <c r="A119" s="65">
        <v>118.0</v>
      </c>
      <c r="B119" s="569" t="str">
        <f>vlookup(A119,'セッション実施状況管理'!$A:$U,8,false)</f>
        <v>まちだゆき</v>
      </c>
      <c r="C119" s="569" t="str">
        <f>vlookup(A119,'セッション実施状況管理'!$A:$I,9,false)</f>
        <v>omachi_sweets</v>
      </c>
      <c r="D119" s="1243"/>
      <c r="E119" s="759"/>
    </row>
    <row r="120">
      <c r="A120" s="40">
        <v>119.0</v>
      </c>
      <c r="B120" s="569" t="str">
        <f>vlookup(A120,'セッション実施状況管理'!$A:$U,8,false)</f>
        <v>すぎたもえ</v>
      </c>
      <c r="C120" s="569" t="str">
        <f>vlookup(A120,'セッション実施状況管理'!$A:$I,9,false)</f>
        <v>moeri_diet_recipe</v>
      </c>
      <c r="D120" s="1243"/>
      <c r="E120" s="759"/>
    </row>
    <row r="121">
      <c r="A121" s="65">
        <v>120.0</v>
      </c>
      <c r="B121" s="569" t="str">
        <f>vlookup(A121,'セッション実施状況管理'!$A:$U,8,false)</f>
        <v>たなかじゅのん</v>
      </c>
      <c r="C121" s="569" t="str">
        <f>vlookup(A121,'セッション実施状況管理'!$A:$I,9,false)</f>
        <v>r_junon_</v>
      </c>
      <c r="D121" s="1243"/>
      <c r="E121" s="759"/>
    </row>
    <row r="122">
      <c r="A122" s="40">
        <v>121.0</v>
      </c>
      <c r="B122" s="569" t="str">
        <f>vlookup(A122,'セッション実施状況管理'!$A:$U,8,false)</f>
        <v>のざきゆうこ</v>
      </c>
      <c r="C122" s="569" t="str">
        <f>vlookup(A122,'セッション実施状況管理'!$A:$I,9,false)</f>
        <v>suzurecipe1</v>
      </c>
      <c r="D122" s="1243"/>
      <c r="E122" s="759"/>
    </row>
    <row r="123">
      <c r="A123" s="65">
        <v>122.0</v>
      </c>
      <c r="B123" s="569" t="str">
        <f>vlookup(A123,'セッション実施状況管理'!$A:$U,8,false)</f>
        <v>まついめぐみ</v>
      </c>
      <c r="C123" s="569" t="str">
        <f>vlookup(A123,'セッション実施状況管理'!$A:$I,9,false)</f>
        <v>joka_iyashi</v>
      </c>
      <c r="D123" s="1243"/>
      <c r="E123" s="759"/>
    </row>
    <row r="124">
      <c r="A124" s="65">
        <v>123.0</v>
      </c>
      <c r="B124" s="569" t="str">
        <f>vlookup(A124,'セッション実施状況管理'!$A:$U,8,false)</f>
        <v>すぎやまちなつ</v>
      </c>
      <c r="C124" s="569" t="str">
        <f>vlookup(A124,'セッション実施状況管理'!$A:$I,9,false)</f>
        <v>konatsu_lifestyle</v>
      </c>
      <c r="D124" s="1243"/>
      <c r="E124" s="759"/>
    </row>
    <row r="125">
      <c r="A125" s="40">
        <v>124.0</v>
      </c>
      <c r="B125" s="569" t="str">
        <f>vlookup(A125,'セッション実施状況管理'!$A:$U,8,false)</f>
        <v>しもじさら</v>
      </c>
      <c r="C125" s="569" t="str">
        <f>vlookup(A125,'セッション実施状況管理'!$A:$I,9,false)</f>
        <v/>
      </c>
      <c r="D125" s="1243"/>
      <c r="E125" s="759"/>
    </row>
    <row r="126">
      <c r="A126" s="65">
        <v>125.0</v>
      </c>
      <c r="B126" s="569" t="str">
        <f>vlookup(A126,'セッション実施状況管理'!$A:$U,8,false)</f>
        <v>やまざきだいすけ</v>
      </c>
      <c r="C126" s="569" t="str">
        <f>vlookup(A126,'セッション実施状況管理'!$A:$I,9,false)</f>
        <v/>
      </c>
      <c r="D126" s="1243"/>
      <c r="E126" s="759"/>
    </row>
    <row r="127">
      <c r="A127" s="40">
        <v>126.0</v>
      </c>
      <c r="B127" s="569" t="str">
        <f>vlookup(A127,'セッション実施状況管理'!$A:$U,8,false)</f>
        <v>おおすがふみえ</v>
      </c>
      <c r="C127" s="569" t="str">
        <f>vlookup(A127,'セッション実施状況管理'!$A:$I,9,false)</f>
        <v>miko_healthy_gohan</v>
      </c>
      <c r="D127" s="1243"/>
      <c r="E127" s="759"/>
    </row>
    <row r="128">
      <c r="A128" s="65">
        <v>127.0</v>
      </c>
      <c r="B128" s="569" t="str">
        <f>vlookup(A128,'セッション実施状況管理'!$A:$U,8,false)</f>
        <v>たけだまゆみ</v>
      </c>
      <c r="C128" s="569" t="str">
        <f>vlookup(A128,'セッション実施状況管理'!$A:$I,9,false)</f>
        <v>tama.diet_recipe</v>
      </c>
      <c r="D128" s="1243"/>
      <c r="E128" s="759"/>
    </row>
    <row r="129">
      <c r="A129" s="65">
        <v>128.0</v>
      </c>
      <c r="B129" s="569" t="str">
        <f>vlookup(A129,'セッション実施状況管理'!$A:$U,8,false)</f>
        <v>えのきだみなみ</v>
      </c>
      <c r="C129" s="569" t="str">
        <f>vlookup(A129,'セッション実施状況管理'!$A:$I,9,false)</f>
        <v>enoki_life</v>
      </c>
      <c r="D129" s="283" t="s">
        <v>649</v>
      </c>
      <c r="E129" s="759"/>
    </row>
    <row r="130">
      <c r="A130" s="40">
        <v>129.0</v>
      </c>
      <c r="B130" s="569" t="str">
        <f>vlookup(A130,'セッション実施状況管理'!$A:$U,8,false)</f>
        <v>かとうさおり</v>
      </c>
      <c r="C130" s="569" t="str">
        <f>vlookup(A130,'セッション実施状況管理'!$A:$I,9,false)</f>
        <v>ui_no_gohan</v>
      </c>
      <c r="D130" s="1243"/>
      <c r="E130" s="759"/>
    </row>
    <row r="131">
      <c r="A131" s="65">
        <v>130.0</v>
      </c>
      <c r="B131" s="569" t="str">
        <f>vlookup(A131,'セッション実施状況管理'!$A:$U,8,false)</f>
        <v>みずたにりな</v>
      </c>
      <c r="C131" s="569" t="str">
        <f>vlookup(A131,'セッション実施状況管理'!$A:$I,9,false)</f>
        <v>rina_life_05</v>
      </c>
      <c r="D131" s="1243"/>
      <c r="E131" s="759"/>
    </row>
    <row r="132">
      <c r="A132" s="40">
        <v>131.0</v>
      </c>
      <c r="B132" s="569" t="str">
        <f>vlookup(A132,'セッション実施状況管理'!$A:$U,8,false)</f>
        <v>さいとうはるか</v>
      </c>
      <c r="C132" s="569" t="str">
        <f>vlookup(A132,'セッション実施状況管理'!$A:$I,9,false)</f>
        <v>haruka_seiro</v>
      </c>
      <c r="D132" s="1243"/>
      <c r="E132" s="759"/>
    </row>
    <row r="133">
      <c r="A133" s="65">
        <v>132.0</v>
      </c>
      <c r="B133" s="569" t="str">
        <f>vlookup(A133,'セッション実施状況管理'!$A:$U,8,false)</f>
        <v>なかむらゆき</v>
      </c>
      <c r="C133" s="569" t="str">
        <f>vlookup(A133,'セッション実施状況管理'!$A:$I,9,false)</f>
        <v/>
      </c>
      <c r="D133" s="1243"/>
      <c r="E133" s="759"/>
    </row>
    <row r="134">
      <c r="A134" s="65">
        <v>133.0</v>
      </c>
      <c r="B134" s="569" t="str">
        <f>vlookup(A134,'セッション実施状況管理'!$A:$U,8,false)</f>
        <v>いわさしょうへい</v>
      </c>
      <c r="C134" s="569" t="str">
        <f>vlookup(A134,'セッション実施状況管理'!$A:$I,9,false)</f>
        <v>s_i_vlog</v>
      </c>
      <c r="D134" s="1243"/>
      <c r="E134" s="759"/>
    </row>
    <row r="135">
      <c r="A135" s="40">
        <v>134.0</v>
      </c>
      <c r="B135" s="569" t="str">
        <f>vlookup(A135,'セッション実施状況管理'!$A:$U,8,false)</f>
        <v>いたがきのりこ</v>
      </c>
      <c r="C135" s="569" t="str">
        <f>vlookup(A135,'セッション実施状況管理'!$A:$I,9,false)</f>
        <v/>
      </c>
      <c r="D135" s="1243"/>
      <c r="E135" s="759"/>
    </row>
    <row r="136">
      <c r="A136" s="65">
        <v>135.0</v>
      </c>
      <c r="B136" s="569" t="str">
        <f>vlookup(A136,'セッション実施状況管理'!$A:$U,8,false)</f>
        <v>やましたかすみ</v>
      </c>
      <c r="C136" s="642" t="str">
        <f>vlookup(A136,'セッション実施状況管理'!$A:$I,9,false)</f>
        <v>https://www.instagram.com/sumi_genkailife?igsh=eDBqcjAyZWo4NDBt</v>
      </c>
      <c r="D136" s="1243"/>
      <c r="E136" s="759"/>
    </row>
    <row r="137">
      <c r="A137" s="40">
        <v>136.0</v>
      </c>
      <c r="B137" s="569" t="str">
        <f>vlookup(A137,'セッション実施状況管理'!$A:$U,8,false)</f>
        <v>おおばゆいな</v>
      </c>
      <c r="C137" s="569" t="str">
        <f>vlookup(A137,'セッション実施状況管理'!$A:$I,9,false)</f>
        <v/>
      </c>
      <c r="D137" s="1243"/>
      <c r="E137" s="759"/>
    </row>
    <row r="138">
      <c r="A138" s="65">
        <v>137.0</v>
      </c>
      <c r="B138" s="569" t="str">
        <f>vlookup(A138,'セッション実施状況管理'!$A:$U,8,false)</f>
        <v>いしこちあき</v>
      </c>
      <c r="C138" s="569" t="str">
        <f>vlookup(A138,'セッション実施状況管理'!$A:$I,9,false)</f>
        <v/>
      </c>
      <c r="D138" s="1243"/>
      <c r="E138" s="759"/>
    </row>
    <row r="139">
      <c r="A139" s="65">
        <v>138.0</v>
      </c>
      <c r="B139" s="569" t="str">
        <f>vlookup(A139,'セッション実施状況管理'!$A:$U,8,false)</f>
        <v>たけむらひろみ</v>
      </c>
      <c r="C139" s="569" t="str">
        <f>vlookup(A139,'セッション実施状況管理'!$A:$I,9,false)</f>
        <v>romi_osaka_gourmet</v>
      </c>
      <c r="D139" s="1243"/>
      <c r="E139" s="759"/>
    </row>
    <row r="140">
      <c r="A140" s="40">
        <v>139.0</v>
      </c>
      <c r="B140" s="569" t="str">
        <f>vlookup(A140,'セッション実施状況管理'!$A:$U,8,false)</f>
        <v>やまもとじゅんな</v>
      </c>
      <c r="C140" s="642" t="str">
        <f>vlookup(A140,'セッション実施状況管理'!$A:$I,9,false)</f>
        <v>https://www.instagram.com/nana.ol.diet/</v>
      </c>
      <c r="D140" s="1243"/>
      <c r="E140" s="759"/>
    </row>
    <row r="141">
      <c r="A141" s="65">
        <v>140.0</v>
      </c>
      <c r="B141" s="569" t="str">
        <f>vlookup(A141,'セッション実施状況管理'!$A:$U,8,false)</f>
        <v>やまもとくみ</v>
      </c>
      <c r="C141" s="569" t="str">
        <f>vlookup(A141,'セッション実施状況管理'!$A:$I,9,false)</f>
        <v>mocchi_obasan</v>
      </c>
      <c r="D141" s="1243"/>
      <c r="E141" s="759"/>
    </row>
    <row r="142">
      <c r="A142" s="40">
        <v>141.0</v>
      </c>
      <c r="B142" s="569" t="str">
        <f>vlookup(A142,'セッション実施状況管理'!$A:$U,8,false)</f>
        <v>つるたありさ</v>
      </c>
      <c r="C142" s="642" t="str">
        <f>vlookup(A142,'セッション実施状況管理'!$A:$I,9,false)</f>
        <v>riisa_recipe</v>
      </c>
      <c r="D142" s="1243"/>
      <c r="E142" s="759"/>
    </row>
    <row r="143">
      <c r="A143" s="65">
        <v>142.0</v>
      </c>
      <c r="B143" s="569" t="str">
        <f>vlookup(A143,'セッション実施状況管理'!$A:$U,8,false)</f>
        <v>ふじいかずえ</v>
      </c>
      <c r="C143" s="642" t="str">
        <f>vlookup(A143,'セッション実施状況管理'!$A:$I,9,false)</f>
        <v>vet_nekosense</v>
      </c>
      <c r="D143" s="1243"/>
      <c r="E143" s="759"/>
    </row>
    <row r="144">
      <c r="A144" s="65">
        <v>143.0</v>
      </c>
      <c r="B144" s="569" t="str">
        <f>vlookup(A144,'セッション実施状況管理'!$A:$U,8,false)</f>
        <v>とがししょうた</v>
      </c>
      <c r="C144" s="569" t="str">
        <f>vlookup(A144,'セッション実施状況管理'!$A:$I,9,false)</f>
        <v>togashi_myself</v>
      </c>
      <c r="D144" s="1243"/>
      <c r="E144" s="759"/>
    </row>
    <row r="145">
      <c r="A145" s="40">
        <v>144.0</v>
      </c>
      <c r="B145" s="569" t="str">
        <f>vlookup(A145,'セッション実施状況管理'!$A:$U,8,false)</f>
        <v>きたばやしまりな</v>
      </c>
      <c r="C145" s="569" t="str">
        <f>vlookup(A145,'セッション実施状況管理'!$A:$I,9,false)</f>
        <v>kazuki5ac</v>
      </c>
      <c r="D145" s="1243"/>
      <c r="E145" s="759"/>
    </row>
    <row r="146">
      <c r="A146" s="65">
        <v>145.0</v>
      </c>
      <c r="B146" s="569" t="str">
        <f>vlookup(A146,'セッション実施状況管理'!$A:$U,8,false)</f>
        <v>しろさかえりな</v>
      </c>
      <c r="C146" s="569" t="str">
        <f>vlookup(A146,'セッション実施状況管理'!$A:$I,9,false)</f>
        <v>erina_ikuji</v>
      </c>
      <c r="D146" s="1243"/>
      <c r="E146" s="759"/>
    </row>
    <row r="147">
      <c r="A147" s="40">
        <v>146.0</v>
      </c>
      <c r="B147" s="569" t="str">
        <f>vlookup(A147,'セッション実施状況管理'!$A:$U,8,false)</f>
        <v>#N/A</v>
      </c>
      <c r="C147" s="569" t="str">
        <f>vlookup(A147,'セッション実施状況管理'!$A:$I,9,false)</f>
        <v>#N/A</v>
      </c>
      <c r="D147" s="1243"/>
      <c r="E147" s="759"/>
    </row>
    <row r="148">
      <c r="A148" s="65">
        <v>147.0</v>
      </c>
      <c r="B148" s="569" t="str">
        <f>vlookup(A148,'セッション実施状況管理'!$A:$U,8,false)</f>
        <v>たかはしまりこ</v>
      </c>
      <c r="C148" s="569" t="str">
        <f>vlookup(A148,'セッション実施状況管理'!$A:$I,9,false)</f>
        <v>mariko_bodymake_dance</v>
      </c>
      <c r="D148" s="1243"/>
      <c r="E148" s="759"/>
    </row>
    <row r="149">
      <c r="A149" s="65">
        <v>148.0</v>
      </c>
      <c r="B149" s="569" t="str">
        <f>vlookup(A149,'セッション実施状況管理'!$A:$U,8,false)</f>
        <v>#N/A</v>
      </c>
      <c r="C149" s="569" t="str">
        <f>vlookup(A149,'セッション実施状況管理'!$A:$I,9,false)</f>
        <v>#N/A</v>
      </c>
      <c r="D149" s="1243"/>
      <c r="E149" s="759"/>
    </row>
    <row r="150">
      <c r="A150" s="40">
        <v>149.0</v>
      </c>
      <c r="B150" s="569" t="str">
        <f>vlookup(A150,'セッション実施状況管理'!$A:$U,8,false)</f>
        <v>いけぐちあずさ</v>
      </c>
      <c r="C150" s="569" t="str">
        <f>vlookup(A150,'セッション実施状況管理'!$A:$I,9,false)</f>
        <v/>
      </c>
      <c r="D150" s="1243"/>
      <c r="E150" s="759"/>
    </row>
    <row r="151">
      <c r="A151" s="65">
        <v>150.0</v>
      </c>
      <c r="B151" s="569" t="str">
        <f>vlookup(A151,'セッション実施状況管理'!$A:$U,8,false)</f>
        <v>うえじまともこ</v>
      </c>
      <c r="C151" s="642" t="str">
        <f>vlookup(A151,'セッション実施状況管理'!$A:$I,9,false)</f>
        <v>chomo_reitocooking</v>
      </c>
      <c r="D151" s="1243"/>
      <c r="E151" s="759"/>
    </row>
    <row r="152">
      <c r="A152" s="40">
        <v>151.0</v>
      </c>
      <c r="B152" s="569" t="str">
        <f>vlookup(A152,'セッション実施状況管理'!$A:$U,8,false)</f>
        <v>あしやはらともこ</v>
      </c>
      <c r="C152" s="642" t="str">
        <f>vlookup(A152,'セッション実施状況管理'!$A:$I,9,false)</f>
        <v>https://www.instagram.com/tomoko_botanical?igsh=YW12NXA3NG5pNTFu</v>
      </c>
      <c r="D152" s="1243"/>
      <c r="E152" s="759"/>
    </row>
    <row r="153">
      <c r="A153" s="65">
        <v>152.0</v>
      </c>
      <c r="B153" s="569" t="str">
        <f>vlookup(A153,'セッション実施状況管理'!$A:$U,8,false)</f>
        <v>わかばやしあやの</v>
      </c>
      <c r="C153" s="642" t="str">
        <f>vlookup(A153,'セッション実施状況管理'!$A:$I,9,false)</f>
        <v>https://www.instagram.com/anya_boysmom?igsh=MTBiY3F3OXAyZG5neg==</v>
      </c>
      <c r="D153" s="1243"/>
      <c r="E153" s="759"/>
    </row>
    <row r="154">
      <c r="A154" s="65">
        <v>153.0</v>
      </c>
      <c r="B154" s="569" t="str">
        <f>vlookup(A154,'セッション実施状況管理'!$A:$U,8,false)</f>
        <v>いのうえたかお</v>
      </c>
      <c r="C154" s="569" t="str">
        <f>vlookup(A154,'セッション実施状況管理'!$A:$I,9,false)</f>
        <v>takao_katakori</v>
      </c>
      <c r="D154" s="1243"/>
      <c r="E154" s="759"/>
    </row>
    <row r="155">
      <c r="A155" s="40">
        <v>154.0</v>
      </c>
      <c r="B155" s="569" t="str">
        <f>vlookup(A155,'セッション実施状況管理'!$A:$U,8,false)</f>
        <v>いまむらゆき</v>
      </c>
      <c r="C155" s="569" t="str">
        <f>vlookup(A155,'セッション実施状況管理'!$A:$I,9,false)</f>
        <v>yuki__recipe</v>
      </c>
      <c r="D155" s="1243"/>
      <c r="E155" s="759"/>
    </row>
    <row r="156">
      <c r="A156" s="65">
        <v>155.0</v>
      </c>
      <c r="B156" s="569" t="str">
        <f>vlookup(A156,'セッション実施状況管理'!$A:$U,8,false)</f>
        <v>まきずみさとみ</v>
      </c>
      <c r="C156" s="569" t="str">
        <f>vlookup(A156,'セッション実施状況管理'!$A:$I,9,false)</f>
        <v/>
      </c>
      <c r="D156" s="1243"/>
      <c r="E156" s="759"/>
    </row>
    <row r="157">
      <c r="A157" s="40">
        <v>156.0</v>
      </c>
      <c r="B157" s="569" t="str">
        <f>vlookup(A157,'セッション実施状況管理'!$A:$U,8,false)</f>
        <v>みちがみともこ</v>
      </c>
      <c r="C157" s="569" t="str">
        <f>vlookup(A157,'セッション実施状況管理'!$A:$I,9,false)</f>
        <v/>
      </c>
      <c r="D157" s="1243"/>
      <c r="E157" s="759"/>
    </row>
    <row r="158">
      <c r="A158" s="65">
        <v>157.0</v>
      </c>
      <c r="B158" s="569" t="str">
        <f>vlookup(A158,'セッション実施状況管理'!$A:$U,8,false)</f>
        <v>すぎもとかおり</v>
      </c>
      <c r="C158" s="569" t="str">
        <f>vlookup(A158,'セッション実施状況管理'!$A:$I,9,false)</f>
        <v>pigumii_diet</v>
      </c>
      <c r="D158" s="1243"/>
      <c r="E158" s="759"/>
    </row>
    <row r="159">
      <c r="A159" s="65">
        <v>158.0</v>
      </c>
      <c r="B159" s="569" t="str">
        <f>vlookup(A159,'セッション実施状況管理'!$A:$U,8,false)</f>
        <v>まついみさ</v>
      </c>
      <c r="C159" s="569" t="str">
        <f>vlookup(A159,'セッション実施状況管理'!$A:$I,9,false)</f>
        <v>misapino_diet72</v>
      </c>
      <c r="D159" s="1243"/>
      <c r="E159" s="759"/>
    </row>
    <row r="160">
      <c r="A160" s="40">
        <v>159.0</v>
      </c>
      <c r="B160" s="569" t="str">
        <f>vlookup(A160,'セッション実施状況管理'!$A:$U,8,false)</f>
        <v>いしくろたかあき</v>
      </c>
      <c r="C160" s="569" t="str">
        <f>vlookup(A160,'セッション実施状況管理'!$A:$I,9,false)</f>
        <v/>
      </c>
      <c r="D160" s="1243"/>
      <c r="E160" s="759"/>
    </row>
    <row r="161">
      <c r="A161" s="65">
        <v>160.0</v>
      </c>
      <c r="B161" s="569" t="str">
        <f>vlookup(A161,'セッション実施状況管理'!$A:$U,8,false)</f>
        <v>たかばたけれいこ</v>
      </c>
      <c r="C161" s="569" t="str">
        <f>vlookup(A161,'セッション実施状況管理'!$A:$I,9,false)</f>
        <v>rikomon_gohan</v>
      </c>
      <c r="D161" s="1243"/>
      <c r="E161" s="759"/>
    </row>
    <row r="162">
      <c r="A162" s="40">
        <v>161.0</v>
      </c>
      <c r="B162" s="569" t="str">
        <f>vlookup(A162,'セッション実施状況管理'!$A:$U,8,false)</f>
        <v>いのうえあつみ</v>
      </c>
      <c r="C162" s="642" t="str">
        <f>vlookup(A162,'セッション実施状況管理'!$A:$I,9,false)</f>
        <v>tani_bento</v>
      </c>
      <c r="D162" s="1243"/>
      <c r="E162" s="759"/>
    </row>
    <row r="163">
      <c r="A163" s="65">
        <v>162.0</v>
      </c>
      <c r="B163" s="569" t="str">
        <f>vlookup(A163,'セッション実施状況管理'!$A:$U,8,false)</f>
        <v>なかのひとみ</v>
      </c>
      <c r="C163" s="642" t="str">
        <f>vlookup(A163,'セッション実施状況管理'!$A:$I,9,false)</f>
        <v>https://www.instagram.com/hiiko.recipe?igsh=MW5rZnpuNTdhbGFhcw==</v>
      </c>
      <c r="D163" s="1243"/>
      <c r="E163" s="759"/>
    </row>
    <row r="164">
      <c r="A164" s="65">
        <v>163.0</v>
      </c>
      <c r="B164" s="569" t="str">
        <f>vlookup(A164,'セッション実施状況管理'!$A:$U,8,false)</f>
        <v>とどろき　さえか</v>
      </c>
      <c r="C164" s="569" t="str">
        <f>vlookup(A164,'セッション実施状況管理'!$A:$I,9,false)</f>
        <v/>
      </c>
      <c r="D164" s="1243"/>
      <c r="E164" s="759"/>
    </row>
    <row r="165">
      <c r="A165" s="40">
        <v>164.0</v>
      </c>
      <c r="B165" s="569" t="str">
        <f>vlookup(A165,'セッション実施状況管理'!$A:$U,8,false)</f>
        <v>ひらのえり</v>
      </c>
      <c r="C165" s="569" t="str">
        <f>vlookup(A165,'セッション実施状況管理'!$A:$I,9,false)</f>
        <v/>
      </c>
      <c r="D165" s="1243"/>
      <c r="E165" s="759"/>
    </row>
    <row r="166">
      <c r="A166" s="65">
        <v>165.0</v>
      </c>
      <c r="B166" s="569" t="str">
        <f>vlookup(A166,'セッション実施状況管理'!$A:$U,8,false)</f>
        <v>やまいりな</v>
      </c>
      <c r="C166" s="569" t="str">
        <f>vlookup(A166,'セッション実施状況管理'!$A:$I,9,false)</f>
        <v/>
      </c>
      <c r="D166" s="1243"/>
      <c r="E166" s="759"/>
    </row>
    <row r="167">
      <c r="A167" s="40">
        <v>166.0</v>
      </c>
      <c r="B167" s="569" t="str">
        <f>vlookup(A167,'セッション実施状況管理'!$A:$U,8,false)</f>
        <v>うりたみと</v>
      </c>
      <c r="C167" s="569" t="str">
        <f>vlookup(A167,'セッション実施状況管理'!$A:$I,9,false)</f>
        <v>urin_jibun_migaki</v>
      </c>
      <c r="D167" s="1243"/>
      <c r="E167" s="759"/>
    </row>
    <row r="168">
      <c r="A168" s="65">
        <v>167.0</v>
      </c>
      <c r="B168" s="569" t="str">
        <f>vlookup(A168,'セッション実施状況管理'!$A:$U,8,false)</f>
        <v>くまもとゆき</v>
      </c>
      <c r="C168" s="642" t="str">
        <f>vlookup(A168,'セッション実施状況管理'!$A:$I,9,false)</f>
        <v>oyuki.recipe</v>
      </c>
      <c r="D168" s="1243"/>
      <c r="E168" s="759"/>
    </row>
    <row r="169">
      <c r="A169" s="65">
        <v>168.0</v>
      </c>
      <c r="B169" s="569" t="str">
        <f>vlookup(A169,'セッション実施状況管理'!$A:$U,8,false)</f>
        <v>なめかわあき</v>
      </c>
      <c r="C169" s="569" t="str">
        <f>vlookup(A169,'セッション実施状況管理'!$A:$I,9,false)</f>
        <v>asaki_reito.recipe</v>
      </c>
      <c r="D169" s="1243"/>
      <c r="E169" s="759"/>
    </row>
    <row r="170">
      <c r="A170" s="40">
        <v>169.0</v>
      </c>
      <c r="B170" s="569" t="str">
        <f>vlookup(A170,'セッション実施状況管理'!$A:$U,8,false)</f>
        <v>きくちやすと</v>
      </c>
      <c r="C170" s="569" t="str">
        <f>vlookup(A170,'セッション実施状況管理'!$A:$I,9,false)</f>
        <v>nichijo_oya</v>
      </c>
      <c r="D170" s="1243"/>
      <c r="E170" s="759"/>
    </row>
    <row r="171">
      <c r="A171" s="65">
        <v>170.0</v>
      </c>
      <c r="B171" s="569" t="str">
        <f>vlookup(A171,'セッション実施状況管理'!$A:$U,8,false)</f>
        <v>すぎやまかなこ</v>
      </c>
      <c r="C171" s="569" t="str">
        <f>vlookup(A171,'セッション実施状況管理'!$A:$I,9,false)</f>
        <v/>
      </c>
      <c r="D171" s="1243"/>
      <c r="E171" s="759"/>
    </row>
    <row r="172">
      <c r="A172" s="40">
        <v>171.0</v>
      </c>
      <c r="B172" s="569" t="str">
        <f>vlookup(A172,'セッション実施状況管理'!$A:$U,8,false)</f>
        <v>はなださなえ</v>
      </c>
      <c r="C172" s="569" t="str">
        <f>vlookup(A172,'セッション実施状況管理'!$A:$I,9,false)</f>
        <v>suzu_recipe</v>
      </c>
      <c r="D172" s="1243"/>
      <c r="E172" s="759"/>
    </row>
    <row r="173">
      <c r="A173" s="65">
        <v>172.0</v>
      </c>
      <c r="B173" s="569" t="str">
        <f>vlookup(A173,'セッション実施状況管理'!$A:$U,8,false)</f>
        <v>すぎたにまどか</v>
      </c>
      <c r="C173" s="642" t="str">
        <f>vlookup(A173,'セッション実施状況管理'!$A:$I,9,false)</f>
        <v>https://www.instagram.com/hiiko.recipe?igsh=MW5rZnpuNTdhbGFhcw==</v>
      </c>
      <c r="D173" s="1243"/>
      <c r="E173" s="759"/>
    </row>
    <row r="174">
      <c r="A174" s="65">
        <v>173.0</v>
      </c>
      <c r="B174" s="569" t="str">
        <f>vlookup(A174,'セッション実施状況管理'!$A:$U,8,false)</f>
        <v>かつおかのどか</v>
      </c>
      <c r="C174" s="642" t="str">
        <f>vlookup(A174,'セッション実施状況管理'!$A:$I,9,false)</f>
        <v>https://www.instagram.com/nodoka0218_life?igsh=N2ZjbGlpa2loY2Yy</v>
      </c>
      <c r="D174" s="1243"/>
      <c r="E174" s="759"/>
    </row>
    <row r="175">
      <c r="A175" s="40">
        <v>174.0</v>
      </c>
      <c r="B175" s="569" t="str">
        <f>vlookup(A175,'セッション実施状況管理'!$A:$U,8,false)</f>
        <v>しばやまみか</v>
      </c>
      <c r="C175" s="642" t="str">
        <f>vlookup(A175,'セッション実施状況管理'!$A:$I,9,false)</f>
        <v>https://www.instagram.com/kako_koji_?igsh=b29pbWRjMTg5NGN2</v>
      </c>
      <c r="D175" s="1243"/>
      <c r="E175" s="759"/>
    </row>
    <row r="176">
      <c r="A176" s="65">
        <v>175.0</v>
      </c>
      <c r="B176" s="569" t="str">
        <f>vlookup(A176,'セッション実施状況管理'!$A:$U,8,false)</f>
        <v>ゆざわしょうこ</v>
      </c>
      <c r="C176" s="569" t="str">
        <f>vlookup(A176,'セッション実施状況管理'!$A:$I,9,false)</f>
        <v/>
      </c>
      <c r="D176" s="1243"/>
      <c r="E176" s="759"/>
    </row>
    <row r="177">
      <c r="A177" s="40">
        <v>176.0</v>
      </c>
      <c r="B177" s="569" t="str">
        <f>vlookup(A177,'セッション実施状況管理'!$A:$U,8,false)</f>
        <v>いとうきよと</v>
      </c>
      <c r="C177" s="569" t="str">
        <f>vlookup(A177,'セッション実施状況管理'!$A:$I,9,false)</f>
        <v>ito_diet_gohan</v>
      </c>
      <c r="D177" s="1243"/>
      <c r="E177" s="759"/>
    </row>
    <row r="178">
      <c r="A178" s="65">
        <v>177.0</v>
      </c>
      <c r="B178" s="569" t="str">
        <f>vlookup(A178,'セッション実施状況管理'!$A:$U,8,false)</f>
        <v>こしのあきこ</v>
      </c>
      <c r="C178" s="2"/>
      <c r="D178" s="1243"/>
      <c r="E178" s="759"/>
    </row>
    <row r="179">
      <c r="A179" s="65">
        <v>178.0</v>
      </c>
      <c r="B179" s="569" t="str">
        <f>vlookup(A179,'セッション実施状況管理'!$A:$U,8,false)</f>
        <v>ふじいゆうこ</v>
      </c>
      <c r="C179" s="2"/>
      <c r="D179" s="1243"/>
      <c r="E179" s="759"/>
    </row>
    <row r="180">
      <c r="A180" s="40">
        <v>179.0</v>
      </c>
      <c r="B180" s="569" t="str">
        <f>vlookup(A180,'セッション実施状況管理'!$A:$U,8,false)</f>
        <v>うちだちひろ</v>
      </c>
      <c r="C180" s="2"/>
      <c r="D180" s="1243"/>
      <c r="E180" s="759"/>
    </row>
    <row r="181">
      <c r="A181" s="65">
        <v>180.0</v>
      </c>
      <c r="B181" s="569" t="str">
        <f>vlookup(A181,'セッション実施状況管理'!$A:$U,8,false)</f>
        <v>みやけかなえ</v>
      </c>
      <c r="C181" s="2"/>
      <c r="D181" s="1243"/>
      <c r="E181" s="759"/>
    </row>
    <row r="182">
      <c r="A182" s="40">
        <v>181.0</v>
      </c>
      <c r="B182" s="569" t="str">
        <f>vlookup(A182,'セッション実施状況管理'!$A:$U,8,false)</f>
        <v>ひろのたくや</v>
      </c>
      <c r="C182" s="2"/>
      <c r="D182" s="1243"/>
      <c r="E182" s="759"/>
    </row>
    <row r="183">
      <c r="A183" s="65">
        <v>182.0</v>
      </c>
      <c r="B183" s="569" t="str">
        <f>vlookup(A183,'セッション実施状況管理'!$A:$U,8,false)</f>
        <v>ひがしの ゆう</v>
      </c>
      <c r="C183" s="2"/>
      <c r="D183" s="1243"/>
      <c r="E183" s="759"/>
    </row>
    <row r="184">
      <c r="A184" s="65">
        <v>183.0</v>
      </c>
      <c r="B184" s="569" t="str">
        <f>vlookup(A184,'セッション実施状況管理'!$A:$U,8,false)</f>
        <v>かしわぎはるか</v>
      </c>
      <c r="C184" s="2"/>
      <c r="D184" s="1243"/>
      <c r="E184" s="759"/>
    </row>
    <row r="185">
      <c r="A185" s="40">
        <v>184.0</v>
      </c>
      <c r="B185" s="569" t="str">
        <f>vlookup(A185,'セッション実施状況管理'!$A:$U,8,false)</f>
        <v>おざわゆきこ</v>
      </c>
      <c r="C185" s="2"/>
      <c r="D185" s="1243"/>
      <c r="E185" s="759"/>
    </row>
    <row r="186">
      <c r="A186" s="65">
        <v>185.0</v>
      </c>
      <c r="B186" s="569" t="str">
        <f>vlookup(A186,'セッション実施状況管理'!$A:$U,8,false)</f>
        <v>たけかたりゅうすけ</v>
      </c>
      <c r="C186" s="2"/>
      <c r="D186" s="1243"/>
      <c r="E186" s="759"/>
    </row>
    <row r="187">
      <c r="A187" s="40">
        <v>186.0</v>
      </c>
      <c r="B187" s="569" t="str">
        <f>vlookup(A187,'セッション実施状況管理'!$A:$U,8,false)</f>
        <v>わたなべ ゆい</v>
      </c>
      <c r="C187" s="2"/>
      <c r="D187" s="1243"/>
      <c r="E187" s="759"/>
    </row>
    <row r="188">
      <c r="A188" s="65">
        <v>187.0</v>
      </c>
      <c r="B188" s="569" t="str">
        <f>vlookup(A188,'セッション実施状況管理'!$A:$U,8,false)</f>
        <v>とりばえみこ</v>
      </c>
      <c r="C188" s="2"/>
      <c r="D188" s="1243"/>
      <c r="E188" s="759"/>
    </row>
    <row r="189">
      <c r="A189" s="65">
        <v>188.0</v>
      </c>
      <c r="B189" s="569" t="str">
        <f>vlookup(A189,'セッション実施状況管理'!$A:$U,8,false)</f>
        <v>かくたにたかまさ</v>
      </c>
      <c r="C189" s="2"/>
      <c r="D189" s="1243"/>
      <c r="E189" s="759"/>
    </row>
    <row r="190">
      <c r="A190" s="40">
        <v>189.0</v>
      </c>
      <c r="B190" s="569" t="str">
        <f>vlookup(A190,'セッション実施状況管理'!$A:$U,8,false)</f>
        <v>ますこ　かつひこ</v>
      </c>
      <c r="C190" s="2"/>
      <c r="D190" s="1243"/>
      <c r="E190" s="759"/>
    </row>
    <row r="191">
      <c r="A191" s="65">
        <v>190.0</v>
      </c>
      <c r="B191" s="569" t="str">
        <f>vlookup(A191,'セッション実施状況管理'!$A:$U,8,false)</f>
        <v>すながわさき</v>
      </c>
      <c r="C191" s="2"/>
      <c r="D191" s="1243"/>
      <c r="E191" s="759"/>
    </row>
    <row r="192">
      <c r="A192" s="40">
        <v>191.0</v>
      </c>
      <c r="B192" s="569" t="str">
        <f>vlookup(A192,'セッション実施状況管理'!$A:$U,8,false)</f>
        <v>きくちたまみ</v>
      </c>
      <c r="C192" s="2"/>
      <c r="D192" s="1243"/>
      <c r="E192" s="759"/>
    </row>
    <row r="193">
      <c r="A193" s="65">
        <v>192.0</v>
      </c>
      <c r="B193" s="569" t="str">
        <f>vlookup(A193,'セッション実施状況管理'!$A:$U,8,false)</f>
        <v>たきもとまさあき</v>
      </c>
      <c r="C193" s="2"/>
      <c r="D193" s="1243"/>
      <c r="E193" s="759"/>
    </row>
    <row r="194">
      <c r="A194" s="65">
        <v>193.0</v>
      </c>
      <c r="B194" s="569" t="str">
        <f>vlookup(A194,'セッション実施状況管理'!$A:$U,8,false)</f>
        <v>たしろゆみこ</v>
      </c>
      <c r="C194" s="2"/>
      <c r="D194" s="1243"/>
      <c r="E194" s="759"/>
    </row>
    <row r="195">
      <c r="A195" s="40">
        <v>194.0</v>
      </c>
      <c r="B195" s="569" t="str">
        <f>vlookup(A195,'セッション実施状況管理'!$A:$U,8,false)</f>
        <v>おのさとこ</v>
      </c>
      <c r="C195" s="2"/>
      <c r="D195" s="1243"/>
      <c r="E195" s="759"/>
    </row>
    <row r="196">
      <c r="A196" s="65">
        <v>195.0</v>
      </c>
      <c r="B196" s="569" t="str">
        <f>vlookup(A196,'セッション実施状況管理'!$A:$U,8,false)</f>
        <v>にしぐちいくこ</v>
      </c>
      <c r="C196" s="2"/>
      <c r="D196" s="1243"/>
      <c r="E196" s="759"/>
    </row>
    <row r="197">
      <c r="A197" s="40">
        <v>196.0</v>
      </c>
      <c r="B197" s="569" t="str">
        <f>vlookup(A197,'セッション実施状況管理'!$A:$U,8,false)</f>
        <v>いわかわ　のぶゆき</v>
      </c>
      <c r="C197" s="2"/>
      <c r="D197" s="1243"/>
      <c r="E197" s="759"/>
    </row>
    <row r="198">
      <c r="A198" s="65">
        <v>197.0</v>
      </c>
      <c r="B198" s="569" t="str">
        <f>vlookup(A198,'セッション実施状況管理'!$A:$U,8,false)</f>
        <v>いしがきゆか</v>
      </c>
      <c r="C198" s="2"/>
      <c r="D198" s="1243"/>
      <c r="E198" s="759"/>
    </row>
    <row r="199">
      <c r="A199" s="65">
        <v>198.0</v>
      </c>
      <c r="B199" s="569" t="str">
        <f>vlookup(A199,'セッション実施状況管理'!$A:$U,8,false)</f>
        <v>ほんもとしのぶ</v>
      </c>
      <c r="C199" s="2"/>
      <c r="D199" s="1243"/>
      <c r="E199" s="759"/>
    </row>
    <row r="200">
      <c r="A200" s="40">
        <v>199.0</v>
      </c>
      <c r="B200" s="569" t="str">
        <f>vlookup(A200,'セッション実施状況管理'!$A:$U,8,false)</f>
        <v>みやけせつこ</v>
      </c>
      <c r="C200" s="2"/>
      <c r="D200" s="1243"/>
      <c r="E200" s="759"/>
    </row>
    <row r="201">
      <c r="A201" s="65">
        <v>200.0</v>
      </c>
      <c r="B201" s="569" t="str">
        <f>vlookup(A201,'セッション実施状況管理'!$A:$U,8,false)</f>
        <v>みずたに かずみ</v>
      </c>
      <c r="C201" s="2"/>
      <c r="D201" s="1243"/>
      <c r="E201" s="759"/>
    </row>
    <row r="202">
      <c r="A202" s="40">
        <v>201.0</v>
      </c>
      <c r="B202" s="569" t="str">
        <f>vlookup(A202,'セッション実施状況管理'!$A:$U,8,false)</f>
        <v>ふじいあやの</v>
      </c>
      <c r="C202" s="2"/>
      <c r="D202" s="1243"/>
      <c r="E202" s="759"/>
    </row>
    <row r="203">
      <c r="A203" s="65">
        <v>202.0</v>
      </c>
      <c r="B203" s="569" t="str">
        <f>vlookup(A203,'セッション実施状況管理'!$A:$U,8,false)</f>
        <v>すずきみく</v>
      </c>
      <c r="C203" s="2"/>
      <c r="D203" s="1243"/>
      <c r="E203" s="759"/>
    </row>
    <row r="204">
      <c r="A204" s="65">
        <v>203.0</v>
      </c>
      <c r="B204" s="569" t="str">
        <f>vlookup(A204,'セッション実施状況管理'!$A:$U,8,false)</f>
        <v>みやけじゅんいち</v>
      </c>
      <c r="C204" s="2"/>
      <c r="D204" s="1243"/>
      <c r="E204" s="759"/>
    </row>
    <row r="205">
      <c r="A205" s="40">
        <v>204.0</v>
      </c>
      <c r="B205" s="569" t="str">
        <f>vlookup(A205,'セッション実施状況管理'!$A:$U,8,false)</f>
        <v>ささきゆき</v>
      </c>
      <c r="C205" s="2"/>
      <c r="D205" s="1243"/>
      <c r="E205" s="759"/>
    </row>
    <row r="206">
      <c r="D206" s="759"/>
      <c r="E206" s="759"/>
    </row>
    <row r="207">
      <c r="D207" s="759"/>
      <c r="E207" s="759"/>
    </row>
    <row r="208">
      <c r="D208" s="759"/>
      <c r="E208" s="759"/>
    </row>
    <row r="209">
      <c r="D209" s="759"/>
      <c r="E209" s="759"/>
    </row>
    <row r="210">
      <c r="D210" s="759"/>
      <c r="E210" s="759"/>
    </row>
    <row r="211">
      <c r="D211" s="759"/>
      <c r="E211" s="759"/>
    </row>
    <row r="212">
      <c r="D212" s="759"/>
      <c r="E212" s="759"/>
    </row>
    <row r="213">
      <c r="D213" s="759"/>
      <c r="E213" s="759"/>
    </row>
    <row r="214">
      <c r="D214" s="759"/>
      <c r="E214" s="759"/>
    </row>
    <row r="215">
      <c r="D215" s="759"/>
      <c r="E215" s="759"/>
    </row>
    <row r="216">
      <c r="D216" s="759"/>
      <c r="E216" s="759"/>
    </row>
    <row r="217">
      <c r="D217" s="759"/>
      <c r="E217" s="759"/>
    </row>
    <row r="218">
      <c r="D218" s="759"/>
      <c r="E218" s="759"/>
    </row>
    <row r="219">
      <c r="D219" s="759"/>
      <c r="E219" s="759"/>
    </row>
    <row r="220">
      <c r="D220" s="759"/>
      <c r="E220" s="759"/>
    </row>
    <row r="221">
      <c r="D221" s="759"/>
      <c r="E221" s="759"/>
    </row>
    <row r="222">
      <c r="D222" s="759"/>
      <c r="E222" s="759"/>
    </row>
    <row r="223">
      <c r="D223" s="759"/>
      <c r="E223" s="759"/>
    </row>
    <row r="224">
      <c r="D224" s="759"/>
      <c r="E224" s="759"/>
    </row>
    <row r="225">
      <c r="D225" s="759"/>
      <c r="E225" s="759"/>
    </row>
    <row r="226">
      <c r="D226" s="759"/>
      <c r="E226" s="759"/>
    </row>
    <row r="227">
      <c r="D227" s="759"/>
      <c r="E227" s="759"/>
    </row>
    <row r="228">
      <c r="D228" s="759"/>
      <c r="E228" s="759"/>
    </row>
    <row r="229">
      <c r="D229" s="759"/>
      <c r="E229" s="759"/>
    </row>
    <row r="230">
      <c r="D230" s="759"/>
      <c r="E230" s="759"/>
    </row>
    <row r="231">
      <c r="D231" s="759"/>
      <c r="E231" s="759"/>
    </row>
    <row r="232">
      <c r="D232" s="759"/>
      <c r="E232" s="759"/>
    </row>
    <row r="233">
      <c r="D233" s="759"/>
      <c r="E233" s="759"/>
    </row>
    <row r="234">
      <c r="D234" s="759"/>
      <c r="E234" s="759"/>
    </row>
    <row r="235">
      <c r="D235" s="759"/>
      <c r="E235" s="759"/>
    </row>
    <row r="236">
      <c r="D236" s="759"/>
      <c r="E236" s="759"/>
    </row>
    <row r="237">
      <c r="D237" s="759"/>
      <c r="E237" s="759"/>
    </row>
    <row r="238">
      <c r="D238" s="759"/>
      <c r="E238" s="759"/>
    </row>
    <row r="239">
      <c r="D239" s="759"/>
      <c r="E239" s="759"/>
    </row>
    <row r="240">
      <c r="D240" s="759"/>
      <c r="E240" s="759"/>
    </row>
    <row r="241">
      <c r="D241" s="759"/>
      <c r="E241" s="759"/>
    </row>
    <row r="242">
      <c r="D242" s="759"/>
      <c r="E242" s="759"/>
    </row>
    <row r="243">
      <c r="D243" s="759"/>
      <c r="E243" s="759"/>
    </row>
    <row r="244">
      <c r="D244" s="759"/>
      <c r="E244" s="759"/>
    </row>
    <row r="245">
      <c r="D245" s="759"/>
      <c r="E245" s="759"/>
    </row>
    <row r="246">
      <c r="D246" s="759"/>
      <c r="E246" s="759"/>
    </row>
    <row r="247">
      <c r="D247" s="759"/>
      <c r="E247" s="759"/>
    </row>
    <row r="248">
      <c r="D248" s="759"/>
      <c r="E248" s="759"/>
    </row>
    <row r="249">
      <c r="D249" s="759"/>
      <c r="E249" s="759"/>
    </row>
    <row r="250">
      <c r="D250" s="759"/>
      <c r="E250" s="759"/>
    </row>
    <row r="251">
      <c r="D251" s="759"/>
      <c r="E251" s="759"/>
    </row>
    <row r="252">
      <c r="D252" s="759"/>
      <c r="E252" s="759"/>
    </row>
    <row r="253">
      <c r="D253" s="759"/>
      <c r="E253" s="759"/>
    </row>
    <row r="254">
      <c r="D254" s="759"/>
      <c r="E254" s="759"/>
    </row>
    <row r="255">
      <c r="D255" s="759"/>
      <c r="E255" s="759"/>
    </row>
    <row r="256">
      <c r="D256" s="759"/>
      <c r="E256" s="759"/>
    </row>
    <row r="257">
      <c r="D257" s="759"/>
      <c r="E257" s="759"/>
    </row>
    <row r="258">
      <c r="D258" s="759"/>
      <c r="E258" s="759"/>
    </row>
    <row r="259">
      <c r="D259" s="759"/>
      <c r="E259" s="759"/>
    </row>
    <row r="260">
      <c r="D260" s="759"/>
      <c r="E260" s="759"/>
    </row>
    <row r="261">
      <c r="D261" s="759"/>
      <c r="E261" s="759"/>
    </row>
    <row r="262">
      <c r="D262" s="759"/>
      <c r="E262" s="759"/>
    </row>
    <row r="263">
      <c r="D263" s="759"/>
      <c r="E263" s="759"/>
    </row>
    <row r="264">
      <c r="D264" s="759"/>
      <c r="E264" s="759"/>
    </row>
    <row r="265">
      <c r="D265" s="759"/>
      <c r="E265" s="759"/>
    </row>
    <row r="266">
      <c r="D266" s="759"/>
      <c r="E266" s="759"/>
    </row>
    <row r="267">
      <c r="D267" s="759"/>
      <c r="E267" s="759"/>
    </row>
    <row r="268">
      <c r="D268" s="759"/>
      <c r="E268" s="759"/>
    </row>
    <row r="269">
      <c r="D269" s="759"/>
      <c r="E269" s="759"/>
    </row>
    <row r="270">
      <c r="D270" s="759"/>
      <c r="E270" s="759"/>
    </row>
    <row r="271">
      <c r="D271" s="759"/>
      <c r="E271" s="759"/>
    </row>
    <row r="272">
      <c r="D272" s="759"/>
      <c r="E272" s="759"/>
    </row>
    <row r="273">
      <c r="D273" s="759"/>
      <c r="E273" s="759"/>
    </row>
    <row r="274">
      <c r="D274" s="759"/>
      <c r="E274" s="759"/>
    </row>
    <row r="275">
      <c r="D275" s="759"/>
      <c r="E275" s="759"/>
    </row>
    <row r="276">
      <c r="D276" s="759"/>
      <c r="E276" s="759"/>
    </row>
    <row r="277">
      <c r="D277" s="759"/>
      <c r="E277" s="759"/>
    </row>
    <row r="278">
      <c r="D278" s="759"/>
      <c r="E278" s="759"/>
    </row>
    <row r="279">
      <c r="D279" s="759"/>
      <c r="E279" s="759"/>
    </row>
    <row r="280">
      <c r="D280" s="759"/>
      <c r="E280" s="759"/>
    </row>
    <row r="281">
      <c r="D281" s="759"/>
      <c r="E281" s="759"/>
    </row>
    <row r="282">
      <c r="D282" s="759"/>
      <c r="E282" s="759"/>
    </row>
    <row r="283">
      <c r="D283" s="759"/>
      <c r="E283" s="759"/>
    </row>
    <row r="284">
      <c r="D284" s="759"/>
      <c r="E284" s="759"/>
    </row>
    <row r="285">
      <c r="D285" s="759"/>
      <c r="E285" s="759"/>
    </row>
    <row r="286">
      <c r="D286" s="759"/>
      <c r="E286" s="759"/>
    </row>
    <row r="287">
      <c r="D287" s="759"/>
      <c r="E287" s="759"/>
    </row>
    <row r="288">
      <c r="D288" s="759"/>
      <c r="E288" s="759"/>
    </row>
    <row r="289">
      <c r="D289" s="759"/>
      <c r="E289" s="759"/>
    </row>
    <row r="290">
      <c r="D290" s="759"/>
      <c r="E290" s="759"/>
    </row>
    <row r="291">
      <c r="D291" s="759"/>
      <c r="E291" s="759"/>
    </row>
    <row r="292">
      <c r="D292" s="759"/>
      <c r="E292" s="759"/>
    </row>
    <row r="293">
      <c r="D293" s="759"/>
      <c r="E293" s="759"/>
    </row>
    <row r="294">
      <c r="D294" s="759"/>
      <c r="E294" s="759"/>
    </row>
    <row r="295">
      <c r="D295" s="759"/>
      <c r="E295" s="759"/>
    </row>
    <row r="296">
      <c r="D296" s="759"/>
      <c r="E296" s="759"/>
    </row>
    <row r="297">
      <c r="D297" s="759"/>
      <c r="E297" s="759"/>
    </row>
    <row r="298">
      <c r="D298" s="759"/>
      <c r="E298" s="759"/>
    </row>
    <row r="299">
      <c r="D299" s="759"/>
      <c r="E299" s="759"/>
    </row>
    <row r="300">
      <c r="D300" s="759"/>
      <c r="E300" s="759"/>
    </row>
    <row r="301">
      <c r="D301" s="759"/>
      <c r="E301" s="759"/>
    </row>
    <row r="302">
      <c r="D302" s="759"/>
      <c r="E302" s="759"/>
    </row>
    <row r="303">
      <c r="D303" s="759"/>
      <c r="E303" s="759"/>
    </row>
    <row r="304">
      <c r="D304" s="759"/>
      <c r="E304" s="759"/>
    </row>
    <row r="305">
      <c r="D305" s="759"/>
      <c r="E305" s="759"/>
    </row>
    <row r="306">
      <c r="D306" s="759"/>
      <c r="E306" s="759"/>
    </row>
    <row r="307">
      <c r="D307" s="759"/>
      <c r="E307" s="759"/>
    </row>
    <row r="308">
      <c r="D308" s="759"/>
      <c r="E308" s="759"/>
    </row>
    <row r="309">
      <c r="D309" s="759"/>
      <c r="E309" s="759"/>
    </row>
    <row r="310">
      <c r="D310" s="759"/>
      <c r="E310" s="759"/>
    </row>
    <row r="311">
      <c r="D311" s="759"/>
      <c r="E311" s="759"/>
    </row>
    <row r="312">
      <c r="D312" s="759"/>
      <c r="E312" s="759"/>
    </row>
    <row r="313">
      <c r="D313" s="759"/>
      <c r="E313" s="759"/>
    </row>
    <row r="314">
      <c r="D314" s="759"/>
      <c r="E314" s="759"/>
    </row>
    <row r="315">
      <c r="D315" s="759"/>
      <c r="E315" s="759"/>
    </row>
    <row r="316">
      <c r="D316" s="759"/>
      <c r="E316" s="759"/>
    </row>
    <row r="317">
      <c r="D317" s="759"/>
      <c r="E317" s="759"/>
    </row>
    <row r="318">
      <c r="D318" s="759"/>
      <c r="E318" s="759"/>
    </row>
    <row r="319">
      <c r="D319" s="759"/>
      <c r="E319" s="759"/>
    </row>
    <row r="320">
      <c r="D320" s="759"/>
      <c r="E320" s="759"/>
    </row>
    <row r="321">
      <c r="D321" s="759"/>
      <c r="E321" s="759"/>
    </row>
    <row r="322">
      <c r="D322" s="759"/>
      <c r="E322" s="759"/>
    </row>
    <row r="323">
      <c r="D323" s="759"/>
      <c r="E323" s="759"/>
    </row>
    <row r="324">
      <c r="D324" s="759"/>
      <c r="E324" s="759"/>
    </row>
    <row r="325">
      <c r="D325" s="759"/>
      <c r="E325" s="759"/>
    </row>
    <row r="326">
      <c r="D326" s="759"/>
      <c r="E326" s="759"/>
    </row>
    <row r="327">
      <c r="D327" s="759"/>
      <c r="E327" s="759"/>
    </row>
    <row r="328">
      <c r="D328" s="759"/>
      <c r="E328" s="759"/>
    </row>
    <row r="329">
      <c r="D329" s="759"/>
      <c r="E329" s="759"/>
    </row>
    <row r="330">
      <c r="D330" s="759"/>
      <c r="E330" s="759"/>
    </row>
    <row r="331">
      <c r="D331" s="759"/>
      <c r="E331" s="759"/>
    </row>
    <row r="332">
      <c r="D332" s="759"/>
      <c r="E332" s="759"/>
    </row>
    <row r="333">
      <c r="D333" s="759"/>
      <c r="E333" s="759"/>
    </row>
    <row r="334">
      <c r="D334" s="759"/>
      <c r="E334" s="759"/>
    </row>
    <row r="335">
      <c r="D335" s="759"/>
      <c r="E335" s="759"/>
    </row>
    <row r="336">
      <c r="D336" s="759"/>
      <c r="E336" s="759"/>
    </row>
    <row r="337">
      <c r="D337" s="759"/>
      <c r="E337" s="759"/>
    </row>
    <row r="338">
      <c r="D338" s="759"/>
      <c r="E338" s="759"/>
    </row>
    <row r="339">
      <c r="D339" s="759"/>
      <c r="E339" s="759"/>
    </row>
    <row r="340">
      <c r="D340" s="759"/>
      <c r="E340" s="759"/>
    </row>
    <row r="341">
      <c r="D341" s="759"/>
      <c r="E341" s="759"/>
    </row>
    <row r="342">
      <c r="D342" s="759"/>
      <c r="E342" s="759"/>
    </row>
    <row r="343">
      <c r="D343" s="759"/>
      <c r="E343" s="759"/>
    </row>
    <row r="344">
      <c r="D344" s="759"/>
      <c r="E344" s="759"/>
    </row>
    <row r="345">
      <c r="D345" s="759"/>
      <c r="E345" s="759"/>
    </row>
    <row r="346">
      <c r="D346" s="759"/>
      <c r="E346" s="759"/>
    </row>
    <row r="347">
      <c r="D347" s="759"/>
      <c r="E347" s="759"/>
    </row>
    <row r="348">
      <c r="D348" s="759"/>
      <c r="E348" s="759"/>
    </row>
    <row r="349">
      <c r="D349" s="759"/>
      <c r="E349" s="759"/>
    </row>
    <row r="350">
      <c r="D350" s="759"/>
      <c r="E350" s="759"/>
    </row>
    <row r="351">
      <c r="D351" s="759"/>
      <c r="E351" s="759"/>
    </row>
    <row r="352">
      <c r="D352" s="759"/>
      <c r="E352" s="759"/>
    </row>
    <row r="353">
      <c r="D353" s="759"/>
      <c r="E353" s="759"/>
    </row>
    <row r="354">
      <c r="D354" s="759"/>
      <c r="E354" s="759"/>
    </row>
    <row r="355">
      <c r="D355" s="759"/>
      <c r="E355" s="759"/>
    </row>
    <row r="356">
      <c r="D356" s="759"/>
      <c r="E356" s="759"/>
    </row>
    <row r="357">
      <c r="D357" s="759"/>
      <c r="E357" s="759"/>
    </row>
    <row r="358">
      <c r="D358" s="759"/>
      <c r="E358" s="759"/>
    </row>
    <row r="359">
      <c r="D359" s="759"/>
      <c r="E359" s="759"/>
    </row>
    <row r="360">
      <c r="D360" s="759"/>
      <c r="E360" s="759"/>
    </row>
    <row r="361">
      <c r="D361" s="759"/>
      <c r="E361" s="759"/>
    </row>
    <row r="362">
      <c r="D362" s="759"/>
      <c r="E362" s="759"/>
    </row>
    <row r="363">
      <c r="D363" s="759"/>
      <c r="E363" s="759"/>
    </row>
    <row r="364">
      <c r="D364" s="759"/>
      <c r="E364" s="759"/>
    </row>
    <row r="365">
      <c r="D365" s="759"/>
      <c r="E365" s="759"/>
    </row>
    <row r="366">
      <c r="D366" s="759"/>
      <c r="E366" s="759"/>
    </row>
    <row r="367">
      <c r="D367" s="759"/>
      <c r="E367" s="759"/>
    </row>
    <row r="368">
      <c r="D368" s="759"/>
      <c r="E368" s="759"/>
    </row>
    <row r="369">
      <c r="D369" s="759"/>
      <c r="E369" s="759"/>
    </row>
    <row r="370">
      <c r="D370" s="759"/>
      <c r="E370" s="759"/>
    </row>
    <row r="371">
      <c r="D371" s="759"/>
      <c r="E371" s="759"/>
    </row>
    <row r="372">
      <c r="D372" s="759"/>
      <c r="E372" s="759"/>
    </row>
    <row r="373">
      <c r="D373" s="759"/>
      <c r="E373" s="759"/>
    </row>
    <row r="374">
      <c r="D374" s="759"/>
      <c r="E374" s="759"/>
    </row>
    <row r="375">
      <c r="D375" s="759"/>
      <c r="E375" s="759"/>
    </row>
    <row r="376">
      <c r="D376" s="759"/>
      <c r="E376" s="759"/>
    </row>
    <row r="377">
      <c r="D377" s="759"/>
      <c r="E377" s="759"/>
    </row>
    <row r="378">
      <c r="D378" s="759"/>
      <c r="E378" s="759"/>
    </row>
    <row r="379">
      <c r="D379" s="759"/>
      <c r="E379" s="759"/>
    </row>
    <row r="380">
      <c r="D380" s="759"/>
      <c r="E380" s="759"/>
    </row>
    <row r="381">
      <c r="D381" s="759"/>
      <c r="E381" s="759"/>
    </row>
    <row r="382">
      <c r="D382" s="759"/>
      <c r="E382" s="759"/>
    </row>
    <row r="383">
      <c r="D383" s="759"/>
      <c r="E383" s="759"/>
    </row>
    <row r="384">
      <c r="D384" s="759"/>
      <c r="E384" s="759"/>
    </row>
    <row r="385">
      <c r="D385" s="759"/>
      <c r="E385" s="759"/>
    </row>
    <row r="386">
      <c r="D386" s="759"/>
      <c r="E386" s="759"/>
    </row>
    <row r="387">
      <c r="D387" s="759"/>
      <c r="E387" s="759"/>
    </row>
    <row r="388">
      <c r="D388" s="759"/>
      <c r="E388" s="759"/>
    </row>
    <row r="389">
      <c r="D389" s="759"/>
      <c r="E389" s="759"/>
    </row>
    <row r="390">
      <c r="D390" s="759"/>
      <c r="E390" s="759"/>
    </row>
    <row r="391">
      <c r="D391" s="759"/>
      <c r="E391" s="759"/>
    </row>
    <row r="392">
      <c r="D392" s="759"/>
      <c r="E392" s="759"/>
    </row>
    <row r="393">
      <c r="D393" s="759"/>
      <c r="E393" s="759"/>
    </row>
    <row r="394">
      <c r="D394" s="759"/>
      <c r="E394" s="759"/>
    </row>
    <row r="395">
      <c r="D395" s="759"/>
      <c r="E395" s="759"/>
    </row>
    <row r="396">
      <c r="D396" s="759"/>
      <c r="E396" s="759"/>
    </row>
    <row r="397">
      <c r="D397" s="759"/>
      <c r="E397" s="759"/>
    </row>
    <row r="398">
      <c r="D398" s="759"/>
      <c r="E398" s="759"/>
    </row>
    <row r="399">
      <c r="D399" s="759"/>
      <c r="E399" s="759"/>
    </row>
    <row r="400">
      <c r="D400" s="759"/>
      <c r="E400" s="759"/>
    </row>
    <row r="401">
      <c r="D401" s="759"/>
      <c r="E401" s="759"/>
    </row>
    <row r="402">
      <c r="D402" s="759"/>
      <c r="E402" s="759"/>
    </row>
    <row r="403">
      <c r="D403" s="759"/>
      <c r="E403" s="759"/>
    </row>
    <row r="404">
      <c r="D404" s="759"/>
      <c r="E404" s="759"/>
    </row>
    <row r="405">
      <c r="D405" s="759"/>
      <c r="E405" s="759"/>
    </row>
    <row r="406">
      <c r="D406" s="759"/>
      <c r="E406" s="759"/>
    </row>
    <row r="407">
      <c r="D407" s="759"/>
      <c r="E407" s="759"/>
    </row>
    <row r="408">
      <c r="D408" s="759"/>
      <c r="E408" s="759"/>
    </row>
    <row r="409">
      <c r="D409" s="759"/>
      <c r="E409" s="759"/>
    </row>
    <row r="410">
      <c r="D410" s="759"/>
      <c r="E410" s="759"/>
    </row>
    <row r="411">
      <c r="D411" s="759"/>
      <c r="E411" s="759"/>
    </row>
    <row r="412">
      <c r="D412" s="759"/>
      <c r="E412" s="759"/>
    </row>
    <row r="413">
      <c r="D413" s="759"/>
      <c r="E413" s="759"/>
    </row>
    <row r="414">
      <c r="D414" s="759"/>
      <c r="E414" s="759"/>
    </row>
    <row r="415">
      <c r="D415" s="759"/>
      <c r="E415" s="759"/>
    </row>
    <row r="416">
      <c r="D416" s="759"/>
      <c r="E416" s="759"/>
    </row>
    <row r="417">
      <c r="D417" s="759"/>
      <c r="E417" s="759"/>
    </row>
    <row r="418">
      <c r="D418" s="759"/>
      <c r="E418" s="759"/>
    </row>
    <row r="419">
      <c r="D419" s="759"/>
      <c r="E419" s="759"/>
    </row>
    <row r="420">
      <c r="D420" s="759"/>
      <c r="E420" s="759"/>
    </row>
    <row r="421">
      <c r="D421" s="759"/>
      <c r="E421" s="759"/>
    </row>
    <row r="422">
      <c r="D422" s="759"/>
      <c r="E422" s="759"/>
    </row>
    <row r="423">
      <c r="D423" s="759"/>
      <c r="E423" s="759"/>
    </row>
    <row r="424">
      <c r="D424" s="759"/>
      <c r="E424" s="759"/>
    </row>
    <row r="425">
      <c r="D425" s="759"/>
      <c r="E425" s="759"/>
    </row>
    <row r="426">
      <c r="D426" s="759"/>
      <c r="E426" s="759"/>
    </row>
    <row r="427">
      <c r="D427" s="759"/>
      <c r="E427" s="759"/>
    </row>
    <row r="428">
      <c r="D428" s="759"/>
      <c r="E428" s="759"/>
    </row>
    <row r="429">
      <c r="D429" s="759"/>
      <c r="E429" s="759"/>
    </row>
    <row r="430">
      <c r="D430" s="759"/>
      <c r="E430" s="759"/>
    </row>
    <row r="431">
      <c r="D431" s="759"/>
      <c r="E431" s="759"/>
    </row>
    <row r="432">
      <c r="D432" s="759"/>
      <c r="E432" s="759"/>
    </row>
    <row r="433">
      <c r="D433" s="759"/>
      <c r="E433" s="759"/>
    </row>
    <row r="434">
      <c r="D434" s="759"/>
      <c r="E434" s="759"/>
    </row>
    <row r="435">
      <c r="D435" s="759"/>
      <c r="E435" s="759"/>
    </row>
    <row r="436">
      <c r="D436" s="759"/>
      <c r="E436" s="759"/>
    </row>
    <row r="437">
      <c r="D437" s="759"/>
      <c r="E437" s="759"/>
    </row>
    <row r="438">
      <c r="D438" s="759"/>
      <c r="E438" s="759"/>
    </row>
    <row r="439">
      <c r="D439" s="759"/>
      <c r="E439" s="759"/>
    </row>
    <row r="440">
      <c r="D440" s="759"/>
      <c r="E440" s="759"/>
    </row>
    <row r="441">
      <c r="D441" s="759"/>
      <c r="E441" s="759"/>
    </row>
    <row r="442">
      <c r="D442" s="759"/>
      <c r="E442" s="759"/>
    </row>
    <row r="443">
      <c r="D443" s="759"/>
      <c r="E443" s="759"/>
    </row>
    <row r="444">
      <c r="D444" s="759"/>
      <c r="E444" s="759"/>
    </row>
    <row r="445">
      <c r="D445" s="759"/>
      <c r="E445" s="759"/>
    </row>
    <row r="446">
      <c r="D446" s="759"/>
      <c r="E446" s="759"/>
    </row>
    <row r="447">
      <c r="D447" s="759"/>
      <c r="E447" s="759"/>
    </row>
    <row r="448">
      <c r="D448" s="759"/>
      <c r="E448" s="759"/>
    </row>
    <row r="449">
      <c r="D449" s="759"/>
      <c r="E449" s="759"/>
    </row>
    <row r="450">
      <c r="D450" s="759"/>
      <c r="E450" s="759"/>
    </row>
    <row r="451">
      <c r="D451" s="759"/>
      <c r="E451" s="759"/>
    </row>
    <row r="452">
      <c r="D452" s="759"/>
      <c r="E452" s="759"/>
    </row>
    <row r="453">
      <c r="D453" s="759"/>
      <c r="E453" s="759"/>
    </row>
    <row r="454">
      <c r="D454" s="759"/>
      <c r="E454" s="759"/>
    </row>
    <row r="455">
      <c r="D455" s="759"/>
      <c r="E455" s="759"/>
    </row>
    <row r="456">
      <c r="D456" s="759"/>
      <c r="E456" s="759"/>
    </row>
    <row r="457">
      <c r="D457" s="759"/>
      <c r="E457" s="759"/>
    </row>
    <row r="458">
      <c r="D458" s="759"/>
      <c r="E458" s="759"/>
    </row>
    <row r="459">
      <c r="D459" s="759"/>
      <c r="E459" s="759"/>
    </row>
    <row r="460">
      <c r="D460" s="759"/>
      <c r="E460" s="759"/>
    </row>
    <row r="461">
      <c r="D461" s="759"/>
      <c r="E461" s="759"/>
    </row>
    <row r="462">
      <c r="D462" s="759"/>
      <c r="E462" s="759"/>
    </row>
    <row r="463">
      <c r="D463" s="759"/>
      <c r="E463" s="759"/>
    </row>
    <row r="464">
      <c r="D464" s="759"/>
      <c r="E464" s="759"/>
    </row>
    <row r="465">
      <c r="D465" s="759"/>
      <c r="E465" s="759"/>
    </row>
    <row r="466">
      <c r="D466" s="759"/>
      <c r="E466" s="759"/>
    </row>
    <row r="467">
      <c r="D467" s="759"/>
      <c r="E467" s="759"/>
    </row>
    <row r="468">
      <c r="D468" s="759"/>
      <c r="E468" s="759"/>
    </row>
    <row r="469">
      <c r="D469" s="759"/>
      <c r="E469" s="759"/>
    </row>
    <row r="470">
      <c r="D470" s="759"/>
      <c r="E470" s="759"/>
    </row>
    <row r="471">
      <c r="D471" s="759"/>
      <c r="E471" s="759"/>
    </row>
    <row r="472">
      <c r="D472" s="759"/>
      <c r="E472" s="759"/>
    </row>
    <row r="473">
      <c r="D473" s="759"/>
      <c r="E473" s="759"/>
    </row>
    <row r="474">
      <c r="D474" s="759"/>
      <c r="E474" s="759"/>
    </row>
    <row r="475">
      <c r="D475" s="759"/>
      <c r="E475" s="759"/>
    </row>
    <row r="476">
      <c r="D476" s="759"/>
      <c r="E476" s="759"/>
    </row>
    <row r="477">
      <c r="D477" s="759"/>
      <c r="E477" s="759"/>
    </row>
    <row r="478">
      <c r="D478" s="759"/>
      <c r="E478" s="759"/>
    </row>
    <row r="479">
      <c r="D479" s="759"/>
      <c r="E479" s="759"/>
    </row>
    <row r="480">
      <c r="D480" s="759"/>
      <c r="E480" s="759"/>
    </row>
    <row r="481">
      <c r="D481" s="759"/>
      <c r="E481" s="759"/>
    </row>
    <row r="482">
      <c r="D482" s="759"/>
      <c r="E482" s="759"/>
    </row>
    <row r="483">
      <c r="D483" s="759"/>
      <c r="E483" s="759"/>
    </row>
    <row r="484">
      <c r="D484" s="759"/>
      <c r="E484" s="759"/>
    </row>
    <row r="485">
      <c r="D485" s="759"/>
      <c r="E485" s="759"/>
    </row>
    <row r="486">
      <c r="D486" s="759"/>
      <c r="E486" s="759"/>
    </row>
    <row r="487">
      <c r="D487" s="759"/>
      <c r="E487" s="759"/>
    </row>
    <row r="488">
      <c r="D488" s="759"/>
      <c r="E488" s="759"/>
    </row>
    <row r="489">
      <c r="D489" s="759"/>
      <c r="E489" s="759"/>
    </row>
    <row r="490">
      <c r="D490" s="759"/>
      <c r="E490" s="759"/>
    </row>
    <row r="491">
      <c r="D491" s="759"/>
      <c r="E491" s="759"/>
    </row>
    <row r="492">
      <c r="D492" s="759"/>
      <c r="E492" s="759"/>
    </row>
    <row r="493">
      <c r="D493" s="759"/>
      <c r="E493" s="759"/>
    </row>
    <row r="494">
      <c r="D494" s="759"/>
      <c r="E494" s="759"/>
    </row>
    <row r="495">
      <c r="D495" s="759"/>
      <c r="E495" s="759"/>
    </row>
    <row r="496">
      <c r="D496" s="759"/>
      <c r="E496" s="759"/>
    </row>
    <row r="497">
      <c r="D497" s="759"/>
      <c r="E497" s="759"/>
    </row>
    <row r="498">
      <c r="D498" s="759"/>
      <c r="E498" s="759"/>
    </row>
    <row r="499">
      <c r="D499" s="759"/>
      <c r="E499" s="759"/>
    </row>
    <row r="500">
      <c r="D500" s="759"/>
      <c r="E500" s="759"/>
    </row>
    <row r="501">
      <c r="D501" s="759"/>
      <c r="E501" s="759"/>
    </row>
    <row r="502">
      <c r="D502" s="759"/>
      <c r="E502" s="759"/>
    </row>
    <row r="503">
      <c r="D503" s="759"/>
      <c r="E503" s="759"/>
    </row>
    <row r="504">
      <c r="D504" s="759"/>
      <c r="E504" s="759"/>
    </row>
    <row r="505">
      <c r="D505" s="759"/>
      <c r="E505" s="759"/>
    </row>
    <row r="506">
      <c r="D506" s="759"/>
      <c r="E506" s="759"/>
    </row>
    <row r="507">
      <c r="D507" s="759"/>
      <c r="E507" s="759"/>
    </row>
    <row r="508">
      <c r="D508" s="759"/>
      <c r="E508" s="759"/>
    </row>
    <row r="509">
      <c r="D509" s="759"/>
      <c r="E509" s="759"/>
    </row>
    <row r="510">
      <c r="D510" s="759"/>
      <c r="E510" s="759"/>
    </row>
    <row r="511">
      <c r="D511" s="759"/>
      <c r="E511" s="759"/>
    </row>
    <row r="512">
      <c r="D512" s="759"/>
      <c r="E512" s="759"/>
    </row>
    <row r="513">
      <c r="D513" s="759"/>
      <c r="E513" s="759"/>
    </row>
    <row r="514">
      <c r="D514" s="759"/>
      <c r="E514" s="759"/>
    </row>
    <row r="515">
      <c r="D515" s="759"/>
      <c r="E515" s="759"/>
    </row>
    <row r="516">
      <c r="D516" s="759"/>
      <c r="E516" s="759"/>
    </row>
    <row r="517">
      <c r="D517" s="759"/>
      <c r="E517" s="759"/>
    </row>
    <row r="518">
      <c r="D518" s="759"/>
      <c r="E518" s="759"/>
    </row>
    <row r="519">
      <c r="D519" s="759"/>
      <c r="E519" s="759"/>
    </row>
    <row r="520">
      <c r="D520" s="759"/>
      <c r="E520" s="759"/>
    </row>
    <row r="521">
      <c r="D521" s="759"/>
      <c r="E521" s="759"/>
    </row>
    <row r="522">
      <c r="D522" s="759"/>
      <c r="E522" s="759"/>
    </row>
    <row r="523">
      <c r="D523" s="759"/>
      <c r="E523" s="759"/>
    </row>
    <row r="524">
      <c r="D524" s="759"/>
      <c r="E524" s="759"/>
    </row>
    <row r="525">
      <c r="D525" s="759"/>
      <c r="E525" s="759"/>
    </row>
    <row r="526">
      <c r="D526" s="759"/>
      <c r="E526" s="759"/>
    </row>
    <row r="527">
      <c r="D527" s="759"/>
      <c r="E527" s="759"/>
    </row>
    <row r="528">
      <c r="D528" s="759"/>
      <c r="E528" s="759"/>
    </row>
    <row r="529">
      <c r="D529" s="759"/>
      <c r="E529" s="759"/>
    </row>
    <row r="530">
      <c r="D530" s="759"/>
      <c r="E530" s="759"/>
    </row>
    <row r="531">
      <c r="D531" s="759"/>
      <c r="E531" s="759"/>
    </row>
    <row r="532">
      <c r="D532" s="759"/>
      <c r="E532" s="759"/>
    </row>
    <row r="533">
      <c r="D533" s="759"/>
      <c r="E533" s="759"/>
    </row>
    <row r="534">
      <c r="D534" s="759"/>
      <c r="E534" s="759"/>
    </row>
    <row r="535">
      <c r="D535" s="759"/>
      <c r="E535" s="759"/>
    </row>
    <row r="536">
      <c r="D536" s="759"/>
      <c r="E536" s="759"/>
    </row>
    <row r="537">
      <c r="D537" s="759"/>
      <c r="E537" s="759"/>
    </row>
    <row r="538">
      <c r="D538" s="759"/>
      <c r="E538" s="759"/>
    </row>
    <row r="539">
      <c r="D539" s="759"/>
      <c r="E539" s="759"/>
    </row>
    <row r="540">
      <c r="D540" s="759"/>
      <c r="E540" s="759"/>
    </row>
    <row r="541">
      <c r="D541" s="759"/>
      <c r="E541" s="759"/>
    </row>
    <row r="542">
      <c r="D542" s="759"/>
      <c r="E542" s="759"/>
    </row>
    <row r="543">
      <c r="D543" s="759"/>
      <c r="E543" s="759"/>
    </row>
    <row r="544">
      <c r="D544" s="759"/>
      <c r="E544" s="759"/>
    </row>
    <row r="545">
      <c r="D545" s="759"/>
      <c r="E545" s="759"/>
    </row>
    <row r="546">
      <c r="D546" s="759"/>
      <c r="E546" s="759"/>
    </row>
    <row r="547">
      <c r="D547" s="759"/>
      <c r="E547" s="759"/>
    </row>
    <row r="548">
      <c r="D548" s="759"/>
      <c r="E548" s="759"/>
    </row>
    <row r="549">
      <c r="D549" s="759"/>
      <c r="E549" s="759"/>
    </row>
    <row r="550">
      <c r="D550" s="759"/>
      <c r="E550" s="759"/>
    </row>
    <row r="551">
      <c r="D551" s="759"/>
      <c r="E551" s="759"/>
    </row>
    <row r="552">
      <c r="D552" s="759"/>
      <c r="E552" s="759"/>
    </row>
    <row r="553">
      <c r="D553" s="759"/>
      <c r="E553" s="759"/>
    </row>
    <row r="554">
      <c r="D554" s="759"/>
      <c r="E554" s="759"/>
    </row>
    <row r="555">
      <c r="D555" s="759"/>
      <c r="E555" s="759"/>
    </row>
    <row r="556">
      <c r="D556" s="759"/>
      <c r="E556" s="759"/>
    </row>
    <row r="557">
      <c r="D557" s="759"/>
      <c r="E557" s="759"/>
    </row>
    <row r="558">
      <c r="D558" s="759"/>
      <c r="E558" s="759"/>
    </row>
    <row r="559">
      <c r="D559" s="759"/>
      <c r="E559" s="759"/>
    </row>
    <row r="560">
      <c r="D560" s="759"/>
      <c r="E560" s="759"/>
    </row>
    <row r="561">
      <c r="D561" s="759"/>
      <c r="E561" s="759"/>
    </row>
    <row r="562">
      <c r="D562" s="759"/>
      <c r="E562" s="759"/>
    </row>
    <row r="563">
      <c r="D563" s="759"/>
      <c r="E563" s="759"/>
    </row>
    <row r="564">
      <c r="D564" s="759"/>
      <c r="E564" s="759"/>
    </row>
    <row r="565">
      <c r="D565" s="759"/>
      <c r="E565" s="759"/>
    </row>
    <row r="566">
      <c r="D566" s="759"/>
      <c r="E566" s="759"/>
    </row>
    <row r="567">
      <c r="D567" s="759"/>
      <c r="E567" s="759"/>
    </row>
    <row r="568">
      <c r="D568" s="759"/>
      <c r="E568" s="759"/>
    </row>
    <row r="569">
      <c r="D569" s="759"/>
      <c r="E569" s="759"/>
    </row>
    <row r="570">
      <c r="D570" s="759"/>
      <c r="E570" s="759"/>
    </row>
    <row r="571">
      <c r="D571" s="759"/>
      <c r="E571" s="759"/>
    </row>
    <row r="572">
      <c r="D572" s="759"/>
      <c r="E572" s="759"/>
    </row>
    <row r="573">
      <c r="D573" s="759"/>
      <c r="E573" s="759"/>
    </row>
    <row r="574">
      <c r="D574" s="759"/>
      <c r="E574" s="759"/>
    </row>
    <row r="575">
      <c r="D575" s="759"/>
      <c r="E575" s="759"/>
    </row>
    <row r="576">
      <c r="D576" s="759"/>
      <c r="E576" s="759"/>
    </row>
    <row r="577">
      <c r="D577" s="759"/>
      <c r="E577" s="759"/>
    </row>
    <row r="578">
      <c r="D578" s="759"/>
      <c r="E578" s="759"/>
    </row>
    <row r="579">
      <c r="D579" s="759"/>
      <c r="E579" s="759"/>
    </row>
    <row r="580">
      <c r="D580" s="759"/>
      <c r="E580" s="759"/>
    </row>
    <row r="581">
      <c r="D581" s="759"/>
      <c r="E581" s="759"/>
    </row>
    <row r="582">
      <c r="D582" s="759"/>
      <c r="E582" s="759"/>
    </row>
    <row r="583">
      <c r="D583" s="759"/>
      <c r="E583" s="759"/>
    </row>
    <row r="584">
      <c r="D584" s="759"/>
      <c r="E584" s="759"/>
    </row>
    <row r="585">
      <c r="D585" s="759"/>
      <c r="E585" s="759"/>
    </row>
    <row r="586">
      <c r="D586" s="759"/>
      <c r="E586" s="759"/>
    </row>
    <row r="587">
      <c r="D587" s="759"/>
      <c r="E587" s="759"/>
    </row>
    <row r="588">
      <c r="D588" s="759"/>
      <c r="E588" s="759"/>
    </row>
    <row r="589">
      <c r="D589" s="759"/>
      <c r="E589" s="759"/>
    </row>
    <row r="590">
      <c r="D590" s="759"/>
      <c r="E590" s="759"/>
    </row>
    <row r="591">
      <c r="D591" s="759"/>
      <c r="E591" s="759"/>
    </row>
    <row r="592">
      <c r="D592" s="759"/>
      <c r="E592" s="759"/>
    </row>
    <row r="593">
      <c r="D593" s="759"/>
      <c r="E593" s="759"/>
    </row>
    <row r="594">
      <c r="D594" s="759"/>
      <c r="E594" s="759"/>
    </row>
    <row r="595">
      <c r="D595" s="759"/>
      <c r="E595" s="759"/>
    </row>
    <row r="596">
      <c r="D596" s="759"/>
      <c r="E596" s="759"/>
    </row>
    <row r="597">
      <c r="D597" s="759"/>
      <c r="E597" s="759"/>
    </row>
    <row r="598">
      <c r="D598" s="759"/>
      <c r="E598" s="759"/>
    </row>
    <row r="599">
      <c r="D599" s="759"/>
      <c r="E599" s="759"/>
    </row>
    <row r="600">
      <c r="D600" s="759"/>
      <c r="E600" s="759"/>
    </row>
    <row r="601">
      <c r="D601" s="759"/>
      <c r="E601" s="759"/>
    </row>
    <row r="602">
      <c r="D602" s="759"/>
      <c r="E602" s="759"/>
    </row>
    <row r="603">
      <c r="D603" s="759"/>
      <c r="E603" s="759"/>
    </row>
    <row r="604">
      <c r="D604" s="759"/>
      <c r="E604" s="759"/>
    </row>
    <row r="605">
      <c r="D605" s="759"/>
      <c r="E605" s="759"/>
    </row>
    <row r="606">
      <c r="D606" s="759"/>
      <c r="E606" s="759"/>
    </row>
    <row r="607">
      <c r="D607" s="759"/>
      <c r="E607" s="759"/>
    </row>
    <row r="608">
      <c r="D608" s="759"/>
      <c r="E608" s="759"/>
    </row>
    <row r="609">
      <c r="D609" s="759"/>
      <c r="E609" s="759"/>
    </row>
    <row r="610">
      <c r="D610" s="759"/>
      <c r="E610" s="759"/>
    </row>
    <row r="611">
      <c r="D611" s="759"/>
      <c r="E611" s="759"/>
    </row>
    <row r="612">
      <c r="D612" s="759"/>
      <c r="E612" s="759"/>
    </row>
    <row r="613">
      <c r="D613" s="759"/>
      <c r="E613" s="759"/>
    </row>
    <row r="614">
      <c r="D614" s="759"/>
      <c r="E614" s="759"/>
    </row>
    <row r="615">
      <c r="D615" s="759"/>
      <c r="E615" s="759"/>
    </row>
    <row r="616">
      <c r="D616" s="759"/>
      <c r="E616" s="759"/>
    </row>
    <row r="617">
      <c r="D617" s="759"/>
      <c r="E617" s="759"/>
    </row>
    <row r="618">
      <c r="D618" s="759"/>
      <c r="E618" s="759"/>
    </row>
    <row r="619">
      <c r="D619" s="759"/>
      <c r="E619" s="759"/>
    </row>
    <row r="620">
      <c r="D620" s="759"/>
      <c r="E620" s="759"/>
    </row>
    <row r="621">
      <c r="D621" s="759"/>
      <c r="E621" s="759"/>
    </row>
    <row r="622">
      <c r="D622" s="759"/>
      <c r="E622" s="759"/>
    </row>
    <row r="623">
      <c r="D623" s="759"/>
      <c r="E623" s="759"/>
    </row>
    <row r="624">
      <c r="D624" s="759"/>
      <c r="E624" s="759"/>
    </row>
    <row r="625">
      <c r="D625" s="759"/>
      <c r="E625" s="759"/>
    </row>
    <row r="626">
      <c r="D626" s="759"/>
      <c r="E626" s="759"/>
    </row>
    <row r="627">
      <c r="D627" s="759"/>
      <c r="E627" s="759"/>
    </row>
    <row r="628">
      <c r="D628" s="759"/>
      <c r="E628" s="759"/>
    </row>
    <row r="629">
      <c r="D629" s="759"/>
      <c r="E629" s="759"/>
    </row>
    <row r="630">
      <c r="D630" s="759"/>
      <c r="E630" s="759"/>
    </row>
    <row r="631">
      <c r="D631" s="759"/>
      <c r="E631" s="759"/>
    </row>
    <row r="632">
      <c r="D632" s="759"/>
      <c r="E632" s="759"/>
    </row>
    <row r="633">
      <c r="D633" s="759"/>
      <c r="E633" s="759"/>
    </row>
    <row r="634">
      <c r="D634" s="759"/>
      <c r="E634" s="759"/>
    </row>
    <row r="635">
      <c r="D635" s="759"/>
      <c r="E635" s="759"/>
    </row>
    <row r="636">
      <c r="D636" s="759"/>
      <c r="E636" s="759"/>
    </row>
    <row r="637">
      <c r="D637" s="759"/>
      <c r="E637" s="759"/>
    </row>
    <row r="638">
      <c r="D638" s="759"/>
      <c r="E638" s="759"/>
    </row>
    <row r="639">
      <c r="D639" s="759"/>
      <c r="E639" s="759"/>
    </row>
    <row r="640">
      <c r="D640" s="759"/>
      <c r="E640" s="759"/>
    </row>
    <row r="641">
      <c r="D641" s="759"/>
      <c r="E641" s="759"/>
    </row>
    <row r="642">
      <c r="D642" s="759"/>
      <c r="E642" s="759"/>
    </row>
    <row r="643">
      <c r="D643" s="759"/>
      <c r="E643" s="759"/>
    </row>
    <row r="644">
      <c r="D644" s="759"/>
      <c r="E644" s="759"/>
    </row>
    <row r="645">
      <c r="D645" s="759"/>
      <c r="E645" s="759"/>
    </row>
    <row r="646">
      <c r="D646" s="759"/>
      <c r="E646" s="759"/>
    </row>
    <row r="647">
      <c r="D647" s="759"/>
      <c r="E647" s="759"/>
    </row>
    <row r="648">
      <c r="D648" s="759"/>
      <c r="E648" s="759"/>
    </row>
    <row r="649">
      <c r="D649" s="759"/>
      <c r="E649" s="759"/>
    </row>
    <row r="650">
      <c r="D650" s="759"/>
      <c r="E650" s="759"/>
    </row>
    <row r="651">
      <c r="D651" s="759"/>
      <c r="E651" s="759"/>
    </row>
    <row r="652">
      <c r="D652" s="759"/>
      <c r="E652" s="759"/>
    </row>
    <row r="653">
      <c r="D653" s="759"/>
      <c r="E653" s="759"/>
    </row>
    <row r="654">
      <c r="D654" s="759"/>
      <c r="E654" s="759"/>
    </row>
    <row r="655">
      <c r="D655" s="759"/>
      <c r="E655" s="759"/>
    </row>
    <row r="656">
      <c r="D656" s="759"/>
      <c r="E656" s="759"/>
    </row>
    <row r="657">
      <c r="D657" s="759"/>
      <c r="E657" s="759"/>
    </row>
    <row r="658">
      <c r="D658" s="759"/>
      <c r="E658" s="759"/>
    </row>
    <row r="659">
      <c r="D659" s="759"/>
      <c r="E659" s="759"/>
    </row>
    <row r="660">
      <c r="D660" s="759"/>
      <c r="E660" s="759"/>
    </row>
    <row r="661">
      <c r="D661" s="759"/>
      <c r="E661" s="759"/>
    </row>
    <row r="662">
      <c r="D662" s="759"/>
      <c r="E662" s="759"/>
    </row>
    <row r="663">
      <c r="D663" s="759"/>
      <c r="E663" s="759"/>
    </row>
    <row r="664">
      <c r="D664" s="759"/>
      <c r="E664" s="759"/>
    </row>
    <row r="665">
      <c r="D665" s="759"/>
      <c r="E665" s="759"/>
    </row>
    <row r="666">
      <c r="D666" s="759"/>
      <c r="E666" s="759"/>
    </row>
    <row r="667">
      <c r="D667" s="759"/>
      <c r="E667" s="759"/>
    </row>
    <row r="668">
      <c r="D668" s="759"/>
      <c r="E668" s="759"/>
    </row>
    <row r="669">
      <c r="D669" s="759"/>
      <c r="E669" s="759"/>
    </row>
    <row r="670">
      <c r="D670" s="759"/>
      <c r="E670" s="759"/>
    </row>
    <row r="671">
      <c r="D671" s="759"/>
      <c r="E671" s="759"/>
    </row>
    <row r="672">
      <c r="D672" s="759"/>
      <c r="E672" s="759"/>
    </row>
    <row r="673">
      <c r="D673" s="759"/>
      <c r="E673" s="759"/>
    </row>
    <row r="674">
      <c r="D674" s="759"/>
      <c r="E674" s="759"/>
    </row>
    <row r="675">
      <c r="D675" s="759"/>
      <c r="E675" s="759"/>
    </row>
    <row r="676">
      <c r="D676" s="759"/>
      <c r="E676" s="759"/>
    </row>
    <row r="677">
      <c r="D677" s="759"/>
      <c r="E677" s="759"/>
    </row>
    <row r="678">
      <c r="D678" s="759"/>
      <c r="E678" s="759"/>
    </row>
    <row r="679">
      <c r="D679" s="759"/>
      <c r="E679" s="759"/>
    </row>
    <row r="680">
      <c r="D680" s="759"/>
      <c r="E680" s="759"/>
    </row>
    <row r="681">
      <c r="D681" s="759"/>
      <c r="E681" s="759"/>
    </row>
    <row r="682">
      <c r="D682" s="759"/>
      <c r="E682" s="759"/>
    </row>
    <row r="683">
      <c r="D683" s="759"/>
      <c r="E683" s="759"/>
    </row>
    <row r="684">
      <c r="D684" s="759"/>
      <c r="E684" s="759"/>
    </row>
    <row r="685">
      <c r="D685" s="759"/>
      <c r="E685" s="759"/>
    </row>
    <row r="686">
      <c r="D686" s="759"/>
      <c r="E686" s="759"/>
    </row>
    <row r="687">
      <c r="D687" s="759"/>
      <c r="E687" s="759"/>
    </row>
    <row r="688">
      <c r="D688" s="759"/>
      <c r="E688" s="759"/>
    </row>
    <row r="689">
      <c r="D689" s="759"/>
      <c r="E689" s="759"/>
    </row>
    <row r="690">
      <c r="D690" s="759"/>
      <c r="E690" s="759"/>
    </row>
    <row r="691">
      <c r="D691" s="759"/>
      <c r="E691" s="759"/>
    </row>
    <row r="692">
      <c r="D692" s="759"/>
      <c r="E692" s="759"/>
    </row>
    <row r="693">
      <c r="D693" s="759"/>
      <c r="E693" s="759"/>
    </row>
    <row r="694">
      <c r="D694" s="759"/>
      <c r="E694" s="759"/>
    </row>
    <row r="695">
      <c r="D695" s="759"/>
      <c r="E695" s="759"/>
    </row>
    <row r="696">
      <c r="D696" s="759"/>
      <c r="E696" s="759"/>
    </row>
    <row r="697">
      <c r="D697" s="759"/>
      <c r="E697" s="759"/>
    </row>
    <row r="698">
      <c r="D698" s="759"/>
      <c r="E698" s="759"/>
    </row>
    <row r="699">
      <c r="D699" s="759"/>
      <c r="E699" s="759"/>
    </row>
    <row r="700">
      <c r="D700" s="759"/>
      <c r="E700" s="759"/>
    </row>
    <row r="701">
      <c r="D701" s="759"/>
      <c r="E701" s="759"/>
    </row>
    <row r="702">
      <c r="D702" s="759"/>
      <c r="E702" s="759"/>
    </row>
    <row r="703">
      <c r="D703" s="759"/>
      <c r="E703" s="759"/>
    </row>
    <row r="704">
      <c r="D704" s="759"/>
      <c r="E704" s="759"/>
    </row>
    <row r="705">
      <c r="D705" s="759"/>
      <c r="E705" s="759"/>
    </row>
    <row r="706">
      <c r="D706" s="759"/>
      <c r="E706" s="759"/>
    </row>
    <row r="707">
      <c r="D707" s="759"/>
      <c r="E707" s="759"/>
    </row>
    <row r="708">
      <c r="D708" s="759"/>
      <c r="E708" s="759"/>
    </row>
    <row r="709">
      <c r="D709" s="759"/>
      <c r="E709" s="759"/>
    </row>
    <row r="710">
      <c r="D710" s="759"/>
      <c r="E710" s="759"/>
    </row>
    <row r="711">
      <c r="D711" s="759"/>
      <c r="E711" s="759"/>
    </row>
    <row r="712">
      <c r="D712" s="759"/>
      <c r="E712" s="759"/>
    </row>
    <row r="713">
      <c r="D713" s="759"/>
      <c r="E713" s="759"/>
    </row>
    <row r="714">
      <c r="D714" s="759"/>
      <c r="E714" s="759"/>
    </row>
    <row r="715">
      <c r="D715" s="759"/>
      <c r="E715" s="759"/>
    </row>
    <row r="716">
      <c r="D716" s="759"/>
      <c r="E716" s="759"/>
    </row>
    <row r="717">
      <c r="D717" s="759"/>
      <c r="E717" s="759"/>
    </row>
    <row r="718">
      <c r="D718" s="759"/>
      <c r="E718" s="759"/>
    </row>
    <row r="719">
      <c r="D719" s="759"/>
      <c r="E719" s="759"/>
    </row>
    <row r="720">
      <c r="D720" s="759"/>
      <c r="E720" s="759"/>
    </row>
    <row r="721">
      <c r="D721" s="759"/>
      <c r="E721" s="759"/>
    </row>
    <row r="722">
      <c r="D722" s="759"/>
      <c r="E722" s="759"/>
    </row>
    <row r="723">
      <c r="D723" s="759"/>
      <c r="E723" s="759"/>
    </row>
    <row r="724">
      <c r="D724" s="759"/>
      <c r="E724" s="759"/>
    </row>
    <row r="725">
      <c r="D725" s="759"/>
      <c r="E725" s="759"/>
    </row>
    <row r="726">
      <c r="D726" s="759"/>
      <c r="E726" s="759"/>
    </row>
    <row r="727">
      <c r="D727" s="759"/>
      <c r="E727" s="759"/>
    </row>
    <row r="728">
      <c r="D728" s="759"/>
      <c r="E728" s="759"/>
    </row>
    <row r="729">
      <c r="D729" s="759"/>
      <c r="E729" s="759"/>
    </row>
    <row r="730">
      <c r="D730" s="759"/>
      <c r="E730" s="759"/>
    </row>
    <row r="731">
      <c r="D731" s="759"/>
      <c r="E731" s="759"/>
    </row>
    <row r="732">
      <c r="D732" s="759"/>
      <c r="E732" s="759"/>
    </row>
    <row r="733">
      <c r="D733" s="759"/>
      <c r="E733" s="759"/>
    </row>
    <row r="734">
      <c r="D734" s="759"/>
      <c r="E734" s="759"/>
    </row>
    <row r="735">
      <c r="D735" s="759"/>
      <c r="E735" s="759"/>
    </row>
    <row r="736">
      <c r="D736" s="759"/>
      <c r="E736" s="759"/>
    </row>
    <row r="737">
      <c r="D737" s="759"/>
      <c r="E737" s="759"/>
    </row>
    <row r="738">
      <c r="D738" s="759"/>
      <c r="E738" s="759"/>
    </row>
    <row r="739">
      <c r="D739" s="759"/>
      <c r="E739" s="759"/>
    </row>
    <row r="740">
      <c r="D740" s="759"/>
      <c r="E740" s="759"/>
    </row>
    <row r="741">
      <c r="D741" s="759"/>
      <c r="E741" s="759"/>
    </row>
    <row r="742">
      <c r="D742" s="759"/>
      <c r="E742" s="759"/>
    </row>
    <row r="743">
      <c r="D743" s="759"/>
      <c r="E743" s="759"/>
    </row>
    <row r="744">
      <c r="D744" s="759"/>
      <c r="E744" s="759"/>
    </row>
    <row r="745">
      <c r="D745" s="759"/>
      <c r="E745" s="759"/>
    </row>
    <row r="746">
      <c r="D746" s="759"/>
      <c r="E746" s="759"/>
    </row>
    <row r="747">
      <c r="D747" s="759"/>
      <c r="E747" s="759"/>
    </row>
    <row r="748">
      <c r="D748" s="759"/>
      <c r="E748" s="759"/>
    </row>
    <row r="749">
      <c r="D749" s="759"/>
      <c r="E749" s="759"/>
    </row>
    <row r="750">
      <c r="D750" s="759"/>
      <c r="E750" s="759"/>
    </row>
    <row r="751">
      <c r="D751" s="759"/>
      <c r="E751" s="759"/>
    </row>
    <row r="752">
      <c r="D752" s="759"/>
      <c r="E752" s="759"/>
    </row>
    <row r="753">
      <c r="D753" s="759"/>
      <c r="E753" s="759"/>
    </row>
    <row r="754">
      <c r="D754" s="759"/>
      <c r="E754" s="759"/>
    </row>
    <row r="755">
      <c r="D755" s="759"/>
      <c r="E755" s="759"/>
    </row>
    <row r="756">
      <c r="D756" s="759"/>
      <c r="E756" s="759"/>
    </row>
    <row r="757">
      <c r="D757" s="759"/>
      <c r="E757" s="759"/>
    </row>
    <row r="758">
      <c r="D758" s="759"/>
      <c r="E758" s="759"/>
    </row>
    <row r="759">
      <c r="D759" s="759"/>
      <c r="E759" s="759"/>
    </row>
    <row r="760">
      <c r="D760" s="759"/>
      <c r="E760" s="759"/>
    </row>
    <row r="761">
      <c r="D761" s="759"/>
      <c r="E761" s="759"/>
    </row>
    <row r="762">
      <c r="D762" s="759"/>
      <c r="E762" s="759"/>
    </row>
    <row r="763">
      <c r="D763" s="759"/>
      <c r="E763" s="759"/>
    </row>
    <row r="764">
      <c r="D764" s="759"/>
      <c r="E764" s="759"/>
    </row>
    <row r="765">
      <c r="D765" s="759"/>
      <c r="E765" s="759"/>
    </row>
    <row r="766">
      <c r="D766" s="759"/>
      <c r="E766" s="759"/>
    </row>
    <row r="767">
      <c r="D767" s="759"/>
      <c r="E767" s="759"/>
    </row>
    <row r="768">
      <c r="D768" s="759"/>
      <c r="E768" s="759"/>
    </row>
    <row r="769">
      <c r="D769" s="759"/>
      <c r="E769" s="759"/>
    </row>
    <row r="770">
      <c r="D770" s="759"/>
      <c r="E770" s="759"/>
    </row>
    <row r="771">
      <c r="D771" s="759"/>
      <c r="E771" s="759"/>
    </row>
    <row r="772">
      <c r="D772" s="759"/>
      <c r="E772" s="759"/>
    </row>
    <row r="773">
      <c r="D773" s="759"/>
      <c r="E773" s="759"/>
    </row>
    <row r="774">
      <c r="D774" s="759"/>
      <c r="E774" s="759"/>
    </row>
    <row r="775">
      <c r="D775" s="759"/>
      <c r="E775" s="759"/>
    </row>
    <row r="776">
      <c r="D776" s="759"/>
      <c r="E776" s="759"/>
    </row>
    <row r="777">
      <c r="D777" s="759"/>
      <c r="E777" s="759"/>
    </row>
    <row r="778">
      <c r="D778" s="759"/>
      <c r="E778" s="759"/>
    </row>
    <row r="779">
      <c r="D779" s="759"/>
      <c r="E779" s="759"/>
    </row>
    <row r="780">
      <c r="D780" s="759"/>
      <c r="E780" s="759"/>
    </row>
    <row r="781">
      <c r="D781" s="759"/>
      <c r="E781" s="759"/>
    </row>
    <row r="782">
      <c r="D782" s="759"/>
      <c r="E782" s="759"/>
    </row>
    <row r="783">
      <c r="D783" s="759"/>
      <c r="E783" s="759"/>
    </row>
    <row r="784">
      <c r="D784" s="759"/>
      <c r="E784" s="759"/>
    </row>
    <row r="785">
      <c r="D785" s="759"/>
      <c r="E785" s="759"/>
    </row>
    <row r="786">
      <c r="D786" s="759"/>
      <c r="E786" s="759"/>
    </row>
    <row r="787">
      <c r="D787" s="759"/>
      <c r="E787" s="759"/>
    </row>
    <row r="788">
      <c r="D788" s="759"/>
      <c r="E788" s="759"/>
    </row>
    <row r="789">
      <c r="D789" s="759"/>
      <c r="E789" s="759"/>
    </row>
    <row r="790">
      <c r="D790" s="759"/>
      <c r="E790" s="759"/>
    </row>
    <row r="791">
      <c r="D791" s="759"/>
      <c r="E791" s="759"/>
    </row>
    <row r="792">
      <c r="D792" s="759"/>
      <c r="E792" s="759"/>
    </row>
    <row r="793">
      <c r="D793" s="759"/>
      <c r="E793" s="759"/>
    </row>
    <row r="794">
      <c r="D794" s="759"/>
      <c r="E794" s="759"/>
    </row>
    <row r="795">
      <c r="D795" s="759"/>
      <c r="E795" s="759"/>
    </row>
    <row r="796">
      <c r="D796" s="759"/>
      <c r="E796" s="759"/>
    </row>
    <row r="797">
      <c r="D797" s="759"/>
      <c r="E797" s="759"/>
    </row>
    <row r="798">
      <c r="D798" s="759"/>
      <c r="E798" s="759"/>
    </row>
    <row r="799">
      <c r="D799" s="759"/>
      <c r="E799" s="759"/>
    </row>
    <row r="800">
      <c r="D800" s="759"/>
      <c r="E800" s="759"/>
    </row>
    <row r="801">
      <c r="D801" s="759"/>
      <c r="E801" s="759"/>
    </row>
    <row r="802">
      <c r="D802" s="759"/>
      <c r="E802" s="759"/>
    </row>
    <row r="803">
      <c r="D803" s="759"/>
      <c r="E803" s="759"/>
    </row>
    <row r="804">
      <c r="D804" s="759"/>
      <c r="E804" s="759"/>
    </row>
    <row r="805">
      <c r="D805" s="759"/>
      <c r="E805" s="759"/>
    </row>
    <row r="806">
      <c r="D806" s="759"/>
      <c r="E806" s="759"/>
    </row>
    <row r="807">
      <c r="D807" s="759"/>
      <c r="E807" s="759"/>
    </row>
    <row r="808">
      <c r="D808" s="759"/>
      <c r="E808" s="759"/>
    </row>
    <row r="809">
      <c r="D809" s="759"/>
      <c r="E809" s="759"/>
    </row>
    <row r="810">
      <c r="D810" s="759"/>
      <c r="E810" s="759"/>
    </row>
    <row r="811">
      <c r="D811" s="759"/>
      <c r="E811" s="759"/>
    </row>
    <row r="812">
      <c r="D812" s="759"/>
      <c r="E812" s="759"/>
    </row>
    <row r="813">
      <c r="D813" s="759"/>
      <c r="E813" s="759"/>
    </row>
    <row r="814">
      <c r="D814" s="759"/>
      <c r="E814" s="759"/>
    </row>
    <row r="815">
      <c r="D815" s="759"/>
      <c r="E815" s="759"/>
    </row>
    <row r="816">
      <c r="D816" s="759"/>
      <c r="E816" s="759"/>
    </row>
    <row r="817">
      <c r="D817" s="759"/>
      <c r="E817" s="759"/>
    </row>
    <row r="818">
      <c r="D818" s="759"/>
      <c r="E818" s="759"/>
    </row>
    <row r="819">
      <c r="D819" s="759"/>
      <c r="E819" s="759"/>
    </row>
    <row r="820">
      <c r="D820" s="759"/>
      <c r="E820" s="759"/>
    </row>
    <row r="821">
      <c r="D821" s="759"/>
      <c r="E821" s="759"/>
    </row>
    <row r="822">
      <c r="D822" s="759"/>
      <c r="E822" s="759"/>
    </row>
    <row r="823">
      <c r="D823" s="759"/>
      <c r="E823" s="759"/>
    </row>
    <row r="824">
      <c r="D824" s="759"/>
      <c r="E824" s="759"/>
    </row>
    <row r="825">
      <c r="D825" s="759"/>
      <c r="E825" s="759"/>
    </row>
    <row r="826">
      <c r="D826" s="759"/>
      <c r="E826" s="759"/>
    </row>
    <row r="827">
      <c r="D827" s="759"/>
      <c r="E827" s="759"/>
    </row>
    <row r="828">
      <c r="D828" s="759"/>
      <c r="E828" s="759"/>
    </row>
    <row r="829">
      <c r="D829" s="759"/>
      <c r="E829" s="759"/>
    </row>
    <row r="830">
      <c r="D830" s="759"/>
      <c r="E830" s="759"/>
    </row>
    <row r="831">
      <c r="D831" s="759"/>
      <c r="E831" s="759"/>
    </row>
    <row r="832">
      <c r="D832" s="759"/>
      <c r="E832" s="759"/>
    </row>
    <row r="833">
      <c r="D833" s="759"/>
      <c r="E833" s="759"/>
    </row>
    <row r="834">
      <c r="D834" s="759"/>
      <c r="E834" s="759"/>
    </row>
    <row r="835">
      <c r="D835" s="759"/>
      <c r="E835" s="759"/>
    </row>
    <row r="836">
      <c r="D836" s="759"/>
      <c r="E836" s="759"/>
    </row>
    <row r="837">
      <c r="D837" s="759"/>
      <c r="E837" s="759"/>
    </row>
    <row r="838">
      <c r="D838" s="759"/>
      <c r="E838" s="759"/>
    </row>
    <row r="839">
      <c r="D839" s="759"/>
      <c r="E839" s="759"/>
    </row>
    <row r="840">
      <c r="D840" s="759"/>
      <c r="E840" s="759"/>
    </row>
    <row r="841">
      <c r="D841" s="759"/>
      <c r="E841" s="759"/>
    </row>
    <row r="842">
      <c r="D842" s="759"/>
      <c r="E842" s="759"/>
    </row>
    <row r="843">
      <c r="D843" s="759"/>
      <c r="E843" s="759"/>
    </row>
    <row r="844">
      <c r="D844" s="759"/>
      <c r="E844" s="759"/>
    </row>
    <row r="845">
      <c r="D845" s="759"/>
      <c r="E845" s="759"/>
    </row>
    <row r="846">
      <c r="D846" s="759"/>
      <c r="E846" s="759"/>
    </row>
    <row r="847">
      <c r="D847" s="759"/>
      <c r="E847" s="759"/>
    </row>
    <row r="848">
      <c r="D848" s="759"/>
      <c r="E848" s="759"/>
    </row>
    <row r="849">
      <c r="D849" s="759"/>
      <c r="E849" s="759"/>
    </row>
    <row r="850">
      <c r="D850" s="759"/>
      <c r="E850" s="759"/>
    </row>
    <row r="851">
      <c r="D851" s="759"/>
      <c r="E851" s="759"/>
    </row>
    <row r="852">
      <c r="D852" s="759"/>
      <c r="E852" s="759"/>
    </row>
    <row r="853">
      <c r="D853" s="759"/>
      <c r="E853" s="759"/>
    </row>
    <row r="854">
      <c r="D854" s="759"/>
      <c r="E854" s="759"/>
    </row>
    <row r="855">
      <c r="D855" s="759"/>
      <c r="E855" s="759"/>
    </row>
    <row r="856">
      <c r="D856" s="759"/>
      <c r="E856" s="759"/>
    </row>
    <row r="857">
      <c r="D857" s="759"/>
      <c r="E857" s="759"/>
    </row>
    <row r="858">
      <c r="D858" s="759"/>
      <c r="E858" s="759"/>
    </row>
    <row r="859">
      <c r="D859" s="759"/>
      <c r="E859" s="759"/>
    </row>
    <row r="860">
      <c r="D860" s="759"/>
      <c r="E860" s="759"/>
    </row>
    <row r="861">
      <c r="D861" s="759"/>
      <c r="E861" s="759"/>
    </row>
    <row r="862">
      <c r="D862" s="759"/>
      <c r="E862" s="759"/>
    </row>
    <row r="863">
      <c r="D863" s="759"/>
      <c r="E863" s="759"/>
    </row>
    <row r="864">
      <c r="D864" s="759"/>
      <c r="E864" s="759"/>
    </row>
    <row r="865">
      <c r="D865" s="759"/>
      <c r="E865" s="759"/>
    </row>
    <row r="866">
      <c r="D866" s="759"/>
      <c r="E866" s="759"/>
    </row>
    <row r="867">
      <c r="D867" s="759"/>
      <c r="E867" s="759"/>
    </row>
    <row r="868">
      <c r="D868" s="759"/>
      <c r="E868" s="759"/>
    </row>
    <row r="869">
      <c r="D869" s="759"/>
      <c r="E869" s="759"/>
    </row>
    <row r="870">
      <c r="D870" s="759"/>
      <c r="E870" s="759"/>
    </row>
    <row r="871">
      <c r="D871" s="759"/>
      <c r="E871" s="759"/>
    </row>
    <row r="872">
      <c r="D872" s="759"/>
      <c r="E872" s="759"/>
    </row>
    <row r="873">
      <c r="D873" s="759"/>
      <c r="E873" s="759"/>
    </row>
    <row r="874">
      <c r="D874" s="759"/>
      <c r="E874" s="759"/>
    </row>
    <row r="875">
      <c r="D875" s="759"/>
      <c r="E875" s="759"/>
    </row>
    <row r="876">
      <c r="D876" s="759"/>
      <c r="E876" s="759"/>
    </row>
    <row r="877">
      <c r="D877" s="759"/>
      <c r="E877" s="759"/>
    </row>
    <row r="878">
      <c r="D878" s="759"/>
      <c r="E878" s="759"/>
    </row>
    <row r="879">
      <c r="D879" s="759"/>
      <c r="E879" s="759"/>
    </row>
    <row r="880">
      <c r="D880" s="759"/>
      <c r="E880" s="759"/>
    </row>
    <row r="881">
      <c r="D881" s="759"/>
      <c r="E881" s="759"/>
    </row>
    <row r="882">
      <c r="D882" s="759"/>
      <c r="E882" s="759"/>
    </row>
    <row r="883">
      <c r="D883" s="759"/>
      <c r="E883" s="759"/>
    </row>
    <row r="884">
      <c r="D884" s="759"/>
      <c r="E884" s="759"/>
    </row>
    <row r="885">
      <c r="D885" s="759"/>
      <c r="E885" s="759"/>
    </row>
    <row r="886">
      <c r="D886" s="759"/>
      <c r="E886" s="759"/>
    </row>
    <row r="887">
      <c r="D887" s="759"/>
      <c r="E887" s="759"/>
    </row>
    <row r="888">
      <c r="D888" s="759"/>
      <c r="E888" s="759"/>
    </row>
    <row r="889">
      <c r="D889" s="759"/>
      <c r="E889" s="759"/>
    </row>
    <row r="890">
      <c r="D890" s="759"/>
      <c r="E890" s="759"/>
    </row>
    <row r="891">
      <c r="D891" s="759"/>
      <c r="E891" s="759"/>
    </row>
    <row r="892">
      <c r="D892" s="759"/>
      <c r="E892" s="759"/>
    </row>
    <row r="893">
      <c r="D893" s="759"/>
      <c r="E893" s="759"/>
    </row>
    <row r="894">
      <c r="D894" s="759"/>
      <c r="E894" s="759"/>
    </row>
    <row r="895">
      <c r="D895" s="759"/>
      <c r="E895" s="759"/>
    </row>
    <row r="896">
      <c r="D896" s="759"/>
      <c r="E896" s="759"/>
    </row>
    <row r="897">
      <c r="D897" s="759"/>
      <c r="E897" s="759"/>
    </row>
    <row r="898">
      <c r="D898" s="759"/>
      <c r="E898" s="759"/>
    </row>
    <row r="899">
      <c r="D899" s="759"/>
      <c r="E899" s="759"/>
    </row>
    <row r="900">
      <c r="D900" s="759"/>
      <c r="E900" s="759"/>
    </row>
    <row r="901">
      <c r="D901" s="759"/>
      <c r="E901" s="759"/>
    </row>
    <row r="902">
      <c r="D902" s="759"/>
      <c r="E902" s="759"/>
    </row>
    <row r="903">
      <c r="D903" s="759"/>
      <c r="E903" s="759"/>
    </row>
    <row r="904">
      <c r="D904" s="759"/>
      <c r="E904" s="759"/>
    </row>
    <row r="905">
      <c r="D905" s="759"/>
      <c r="E905" s="759"/>
    </row>
    <row r="906">
      <c r="D906" s="759"/>
      <c r="E906" s="759"/>
    </row>
    <row r="907">
      <c r="D907" s="759"/>
      <c r="E907" s="759"/>
    </row>
    <row r="908">
      <c r="D908" s="759"/>
      <c r="E908" s="759"/>
    </row>
    <row r="909">
      <c r="D909" s="759"/>
      <c r="E909" s="759"/>
    </row>
    <row r="910">
      <c r="D910" s="759"/>
      <c r="E910" s="759"/>
    </row>
    <row r="911">
      <c r="D911" s="759"/>
      <c r="E911" s="759"/>
    </row>
    <row r="912">
      <c r="D912" s="759"/>
      <c r="E912" s="759"/>
    </row>
    <row r="913">
      <c r="D913" s="759"/>
      <c r="E913" s="759"/>
    </row>
    <row r="914">
      <c r="D914" s="759"/>
      <c r="E914" s="759"/>
    </row>
    <row r="915">
      <c r="D915" s="759"/>
      <c r="E915" s="759"/>
    </row>
    <row r="916">
      <c r="D916" s="759"/>
      <c r="E916" s="759"/>
    </row>
    <row r="917">
      <c r="D917" s="759"/>
      <c r="E917" s="759"/>
    </row>
    <row r="918">
      <c r="D918" s="759"/>
      <c r="E918" s="759"/>
    </row>
    <row r="919">
      <c r="D919" s="759"/>
      <c r="E919" s="759"/>
    </row>
    <row r="920">
      <c r="D920" s="759"/>
      <c r="E920" s="759"/>
    </row>
    <row r="921">
      <c r="D921" s="759"/>
      <c r="E921" s="759"/>
    </row>
    <row r="922">
      <c r="D922" s="759"/>
      <c r="E922" s="759"/>
    </row>
    <row r="923">
      <c r="D923" s="759"/>
      <c r="E923" s="759"/>
    </row>
    <row r="924">
      <c r="D924" s="759"/>
      <c r="E924" s="759"/>
    </row>
    <row r="925">
      <c r="D925" s="759"/>
      <c r="E925" s="759"/>
    </row>
    <row r="926">
      <c r="D926" s="759"/>
      <c r="E926" s="759"/>
    </row>
    <row r="927">
      <c r="D927" s="759"/>
      <c r="E927" s="759"/>
    </row>
    <row r="928">
      <c r="D928" s="759"/>
      <c r="E928" s="759"/>
    </row>
    <row r="929">
      <c r="D929" s="759"/>
      <c r="E929" s="759"/>
    </row>
    <row r="930">
      <c r="D930" s="759"/>
      <c r="E930" s="759"/>
    </row>
    <row r="931">
      <c r="D931" s="759"/>
      <c r="E931" s="759"/>
    </row>
    <row r="932">
      <c r="D932" s="759"/>
      <c r="E932" s="759"/>
    </row>
    <row r="933">
      <c r="D933" s="759"/>
      <c r="E933" s="759"/>
    </row>
    <row r="934">
      <c r="D934" s="759"/>
      <c r="E934" s="759"/>
    </row>
    <row r="935">
      <c r="D935" s="759"/>
      <c r="E935" s="759"/>
    </row>
    <row r="936">
      <c r="D936" s="759"/>
      <c r="E936" s="759"/>
    </row>
    <row r="937">
      <c r="D937" s="759"/>
      <c r="E937" s="759"/>
    </row>
    <row r="938">
      <c r="D938" s="759"/>
      <c r="E938" s="759"/>
    </row>
    <row r="939">
      <c r="D939" s="759"/>
      <c r="E939" s="759"/>
    </row>
    <row r="940">
      <c r="D940" s="759"/>
      <c r="E940" s="759"/>
    </row>
    <row r="941">
      <c r="D941" s="759"/>
      <c r="E941" s="759"/>
    </row>
    <row r="942">
      <c r="D942" s="759"/>
      <c r="E942" s="759"/>
    </row>
    <row r="943">
      <c r="D943" s="759"/>
      <c r="E943" s="759"/>
    </row>
    <row r="944">
      <c r="D944" s="759"/>
      <c r="E944" s="759"/>
    </row>
    <row r="945">
      <c r="D945" s="759"/>
      <c r="E945" s="759"/>
    </row>
    <row r="946">
      <c r="D946" s="759"/>
      <c r="E946" s="759"/>
    </row>
    <row r="947">
      <c r="D947" s="759"/>
      <c r="E947" s="759"/>
    </row>
    <row r="948">
      <c r="D948" s="759"/>
      <c r="E948" s="759"/>
    </row>
    <row r="949">
      <c r="D949" s="759"/>
      <c r="E949" s="759"/>
    </row>
    <row r="950">
      <c r="D950" s="759"/>
      <c r="E950" s="759"/>
    </row>
    <row r="951">
      <c r="D951" s="759"/>
      <c r="E951" s="759"/>
    </row>
    <row r="952">
      <c r="D952" s="759"/>
      <c r="E952" s="759"/>
    </row>
    <row r="953">
      <c r="D953" s="759"/>
      <c r="E953" s="759"/>
    </row>
    <row r="954">
      <c r="D954" s="759"/>
      <c r="E954" s="759"/>
    </row>
    <row r="955">
      <c r="D955" s="759"/>
      <c r="E955" s="759"/>
    </row>
    <row r="956">
      <c r="D956" s="759"/>
      <c r="E956" s="759"/>
    </row>
    <row r="957">
      <c r="D957" s="759"/>
      <c r="E957" s="759"/>
    </row>
    <row r="958">
      <c r="D958" s="759"/>
      <c r="E958" s="759"/>
    </row>
    <row r="959">
      <c r="D959" s="759"/>
      <c r="E959" s="759"/>
    </row>
    <row r="960">
      <c r="D960" s="759"/>
      <c r="E960" s="759"/>
    </row>
    <row r="961">
      <c r="D961" s="759"/>
      <c r="E961" s="759"/>
    </row>
    <row r="962">
      <c r="D962" s="759"/>
      <c r="E962" s="759"/>
    </row>
    <row r="963">
      <c r="D963" s="759"/>
      <c r="E963" s="759"/>
    </row>
    <row r="964">
      <c r="D964" s="759"/>
      <c r="E964" s="759"/>
    </row>
    <row r="965">
      <c r="D965" s="759"/>
      <c r="E965" s="759"/>
    </row>
    <row r="966">
      <c r="D966" s="759"/>
      <c r="E966" s="759"/>
    </row>
    <row r="967">
      <c r="D967" s="759"/>
      <c r="E967" s="759"/>
    </row>
    <row r="968">
      <c r="D968" s="759"/>
      <c r="E968" s="759"/>
    </row>
    <row r="969">
      <c r="D969" s="759"/>
      <c r="E969" s="759"/>
    </row>
    <row r="970">
      <c r="D970" s="759"/>
      <c r="E970" s="759"/>
    </row>
    <row r="971">
      <c r="D971" s="759"/>
      <c r="E971" s="759"/>
    </row>
    <row r="972">
      <c r="D972" s="759"/>
      <c r="E972" s="759"/>
    </row>
    <row r="973">
      <c r="D973" s="759"/>
      <c r="E973" s="759"/>
    </row>
    <row r="974">
      <c r="D974" s="759"/>
      <c r="E974" s="759"/>
    </row>
    <row r="975">
      <c r="D975" s="759"/>
      <c r="E975" s="759"/>
    </row>
    <row r="976">
      <c r="D976" s="759"/>
      <c r="E976" s="759"/>
    </row>
    <row r="977">
      <c r="D977" s="759"/>
      <c r="E977" s="759"/>
    </row>
    <row r="978">
      <c r="D978" s="759"/>
      <c r="E978" s="759"/>
    </row>
    <row r="979">
      <c r="D979" s="759"/>
      <c r="E979" s="759"/>
    </row>
    <row r="980">
      <c r="D980" s="759"/>
      <c r="E980" s="759"/>
    </row>
    <row r="981">
      <c r="D981" s="759"/>
      <c r="E981" s="759"/>
    </row>
    <row r="982">
      <c r="D982" s="759"/>
      <c r="E982" s="759"/>
    </row>
    <row r="983">
      <c r="D983" s="759"/>
      <c r="E983" s="759"/>
    </row>
    <row r="984">
      <c r="D984" s="759"/>
      <c r="E984" s="759"/>
    </row>
    <row r="985">
      <c r="D985" s="759"/>
      <c r="E985" s="759"/>
    </row>
    <row r="986">
      <c r="D986" s="759"/>
      <c r="E986" s="759"/>
    </row>
    <row r="987">
      <c r="D987" s="759"/>
      <c r="E987" s="759"/>
    </row>
    <row r="988">
      <c r="D988" s="759"/>
      <c r="E988" s="759"/>
    </row>
    <row r="989">
      <c r="D989" s="759"/>
      <c r="E989" s="759"/>
    </row>
    <row r="990">
      <c r="D990" s="759"/>
      <c r="E990" s="759"/>
    </row>
    <row r="991">
      <c r="D991" s="759"/>
      <c r="E991" s="759"/>
    </row>
    <row r="992">
      <c r="D992" s="759"/>
      <c r="E992" s="759"/>
    </row>
    <row r="993">
      <c r="D993" s="759"/>
      <c r="E993" s="759"/>
    </row>
    <row r="994">
      <c r="D994" s="759"/>
      <c r="E994" s="759"/>
    </row>
    <row r="995">
      <c r="D995" s="759"/>
      <c r="E995" s="759"/>
    </row>
    <row r="996">
      <c r="D996" s="759"/>
      <c r="E996" s="759"/>
    </row>
    <row r="997">
      <c r="D997" s="759"/>
      <c r="E997" s="759"/>
    </row>
    <row r="998">
      <c r="D998" s="759"/>
      <c r="E998" s="759"/>
    </row>
    <row r="999">
      <c r="D999" s="759"/>
      <c r="E999" s="759"/>
    </row>
    <row r="1000">
      <c r="D1000" s="759"/>
      <c r="E1000" s="759"/>
    </row>
  </sheetData>
  <hyperlinks>
    <hyperlink r:id="rId1" ref="D3"/>
    <hyperlink r:id="rId2" location="gid=0" ref="E3"/>
    <hyperlink r:id="rId3" location="gid=159884613" ref="D4"/>
    <hyperlink r:id="rId4" location="gid=0" ref="E4"/>
    <hyperlink r:id="rId5" ref="D5"/>
    <hyperlink r:id="rId6" ref="D6"/>
    <hyperlink r:id="rId7" location="gid=0" ref="E6"/>
    <hyperlink r:id="rId8" ref="D7"/>
    <hyperlink r:id="rId9" location="gid=0" ref="E7"/>
    <hyperlink r:id="rId10" ref="D8"/>
    <hyperlink r:id="rId11" location="gid=0" ref="E8"/>
    <hyperlink r:id="rId12" ref="D9"/>
    <hyperlink r:id="rId13" ref="D10"/>
    <hyperlink r:id="rId14" location="gid=159884613" ref="D11"/>
    <hyperlink r:id="rId15" location="gid=0" ref="E11"/>
    <hyperlink r:id="rId16" ref="D12"/>
    <hyperlink r:id="rId17" ref="D13"/>
    <hyperlink r:id="rId18" location="gid=0" ref="E13"/>
    <hyperlink r:id="rId19" ref="D14"/>
    <hyperlink r:id="rId20" location="gid=0" ref="E14"/>
    <hyperlink r:id="rId21" ref="D15"/>
    <hyperlink r:id="rId22" location="gid=0" ref="E15"/>
    <hyperlink r:id="rId23" location="gid=1519876919" ref="D16"/>
    <hyperlink r:id="rId24" ref="E16"/>
    <hyperlink r:id="rId25" ref="D17"/>
    <hyperlink r:id="rId26" location="gid=0" ref="D18"/>
    <hyperlink r:id="rId27" location="gid=112917445" ref="E18"/>
    <hyperlink r:id="rId28" location="gid=0" ref="D19"/>
    <hyperlink r:id="rId29" location="gid=0" ref="E19"/>
    <hyperlink r:id="rId30" ref="D20"/>
    <hyperlink r:id="rId31" location="gid=0" ref="E20"/>
    <hyperlink r:id="rId32" ref="D21"/>
    <hyperlink r:id="rId33" location="gid=159884613" ref="D22"/>
    <hyperlink r:id="rId34" location="gid=0" ref="E22"/>
    <hyperlink r:id="rId35" location="gid=0" ref="D23"/>
    <hyperlink r:id="rId36" location="gid=0" ref="E23"/>
    <hyperlink r:id="rId37" ref="D24"/>
    <hyperlink r:id="rId38" location="gid=0" ref="E24"/>
    <hyperlink r:id="rId39" location="gid=0" ref="D25"/>
    <hyperlink r:id="rId40" ref="D26"/>
    <hyperlink r:id="rId41" location="gid=0" ref="E26"/>
    <hyperlink r:id="rId42" ref="D27"/>
    <hyperlink r:id="rId43" location="gid=0" ref="E27"/>
    <hyperlink r:id="rId44" location="gid=0" ref="D28"/>
    <hyperlink r:id="rId45" location="gid=1837929075" ref="D29"/>
    <hyperlink r:id="rId46" location="gid=0" ref="E29"/>
    <hyperlink r:id="rId47" ref="D30"/>
    <hyperlink r:id="rId48" ref="E30"/>
    <hyperlink r:id="rId49" ref="D31"/>
    <hyperlink r:id="rId50" location="gid=997181537" ref="D32"/>
    <hyperlink r:id="rId51" ref="E32"/>
    <hyperlink r:id="rId52" location="gid=997181537" ref="D34"/>
    <hyperlink r:id="rId53" ref="D35"/>
    <hyperlink r:id="rId54" ref="D36"/>
    <hyperlink r:id="rId55" ref="D37"/>
    <hyperlink r:id="rId56" location="gid=0" ref="E37"/>
    <hyperlink r:id="rId57" ref="D38"/>
    <hyperlink r:id="rId58" ref="E38"/>
    <hyperlink r:id="rId59" ref="D39"/>
    <hyperlink r:id="rId60" ref="E39"/>
    <hyperlink r:id="rId61" ref="D40"/>
    <hyperlink r:id="rId62" ref="E40"/>
    <hyperlink r:id="rId63" ref="D41"/>
    <hyperlink r:id="rId64" ref="D42"/>
    <hyperlink r:id="rId65" location="gid=0" ref="E42"/>
    <hyperlink r:id="rId66" location="gid=1837929075" ref="D43"/>
    <hyperlink r:id="rId67" ref="E43"/>
    <hyperlink r:id="rId68" ref="D44"/>
    <hyperlink r:id="rId69" ref="E44"/>
    <hyperlink r:id="rId70" location="gid=1519876919" ref="D45"/>
    <hyperlink r:id="rId71" ref="E45"/>
    <hyperlink r:id="rId72" ref="D46"/>
    <hyperlink r:id="rId73" ref="E46"/>
    <hyperlink r:id="rId74" ref="D47"/>
    <hyperlink r:id="rId75" ref="E47"/>
    <hyperlink r:id="rId76" ref="D48"/>
    <hyperlink r:id="rId77" ref="E48"/>
    <hyperlink r:id="rId78" ref="D49"/>
    <hyperlink r:id="rId79" ref="E49"/>
    <hyperlink r:id="rId80" ref="D50"/>
    <hyperlink r:id="rId81" location="gid=997181537" ref="D51"/>
    <hyperlink r:id="rId82" location="gid=997181537" ref="E51"/>
    <hyperlink r:id="rId83" ref="D52"/>
    <hyperlink r:id="rId84" location="gid=0" ref="E52"/>
    <hyperlink r:id="rId85" location="gid=0" ref="D53"/>
    <hyperlink r:id="rId86" location="gid=0" ref="E53"/>
    <hyperlink r:id="rId87" ref="D54"/>
    <hyperlink r:id="rId88" location="gid=1837929075" ref="D55"/>
    <hyperlink r:id="rId89" location="gid=1837929075" ref="D56"/>
    <hyperlink r:id="rId90" location="gid=0" ref="D57"/>
    <hyperlink r:id="rId91" ref="D58"/>
    <hyperlink r:id="rId92" location="gid=1449816138" ref="D59"/>
    <hyperlink r:id="rId93" ref="D60"/>
    <hyperlink r:id="rId94" location="gid=997181537" ref="D61"/>
    <hyperlink r:id="rId95" location="gid=1837929075" ref="D62"/>
    <hyperlink r:id="rId96" location="gid=159884613" ref="D63"/>
    <hyperlink r:id="rId97" location="gid=1837929075" ref="D64"/>
    <hyperlink r:id="rId98" location="gid=0" ref="D65"/>
    <hyperlink r:id="rId99" ref="D66"/>
    <hyperlink r:id="rId100" location="gid=1837929075" ref="D68"/>
    <hyperlink r:id="rId101" ref="D69"/>
    <hyperlink r:id="rId102" ref="D71"/>
    <hyperlink r:id="rId103" ref="D72"/>
    <hyperlink r:id="rId104" location="gid=1837929075" ref="D73"/>
    <hyperlink r:id="rId105" ref="D77"/>
    <hyperlink r:id="rId106" ref="D78"/>
    <hyperlink r:id="rId107" location="gid=0" ref="D79"/>
    <hyperlink r:id="rId108" location="gid=997181537" ref="D109"/>
    <hyperlink r:id="rId109" ref="D129"/>
  </hyperlinks>
  <drawing r:id="rId11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25"/>
    <col collapsed="1" customWidth="1" min="2" max="2" width="43.13"/>
    <col hidden="1" min="3" max="8" width="12.63" outlineLevel="1"/>
  </cols>
  <sheetData>
    <row r="1">
      <c r="A1" s="205"/>
      <c r="B1" s="1245" t="s">
        <v>3181</v>
      </c>
      <c r="C1" s="205">
        <v>1.2</v>
      </c>
      <c r="D1" s="205">
        <f>counta(B24:B44)</f>
        <v>21</v>
      </c>
      <c r="E1" s="205"/>
      <c r="F1" s="205"/>
      <c r="G1" s="205"/>
      <c r="H1" s="205"/>
      <c r="I1" s="965" t="s">
        <v>3182</v>
      </c>
      <c r="J1" s="965">
        <f>counta(B24:B70)</f>
        <v>47</v>
      </c>
      <c r="K1" s="205"/>
      <c r="L1" s="205"/>
      <c r="M1" s="205"/>
      <c r="N1" s="205"/>
    </row>
    <row r="2" ht="37.5" customHeight="1">
      <c r="A2" s="362"/>
      <c r="B2" s="362" t="s">
        <v>3183</v>
      </c>
      <c r="C2" s="205"/>
      <c r="D2" s="205"/>
      <c r="E2" s="205"/>
      <c r="F2" s="205"/>
      <c r="G2" s="205"/>
      <c r="H2" s="205"/>
      <c r="I2" s="1246" t="s">
        <v>3184</v>
      </c>
      <c r="J2" s="1246"/>
      <c r="K2" s="1246"/>
      <c r="L2" s="1246" t="s">
        <v>3185</v>
      </c>
      <c r="M2" s="1246"/>
    </row>
    <row r="3" ht="16.5" customHeight="1">
      <c r="A3" s="1247"/>
      <c r="B3" s="1248"/>
      <c r="C3" s="1249">
        <v>45597.0</v>
      </c>
      <c r="D3" s="1249">
        <v>45627.0</v>
      </c>
      <c r="E3" s="1249">
        <v>45658.0</v>
      </c>
      <c r="F3" s="1249">
        <v>45689.0</v>
      </c>
      <c r="G3" s="1249">
        <v>45717.0</v>
      </c>
      <c r="H3" s="1249">
        <v>45748.0</v>
      </c>
      <c r="I3" s="1250">
        <v>45778.0</v>
      </c>
      <c r="J3" s="1249">
        <v>45809.0</v>
      </c>
      <c r="K3" s="1249">
        <v>45839.0</v>
      </c>
      <c r="L3" s="1249">
        <v>45870.0</v>
      </c>
      <c r="M3" s="1249">
        <v>45901.0</v>
      </c>
      <c r="N3" s="1249">
        <v>45931.0</v>
      </c>
      <c r="O3" s="1251"/>
      <c r="P3" s="1251"/>
      <c r="Q3" s="1251"/>
      <c r="R3" s="1251"/>
      <c r="S3" s="1251"/>
      <c r="T3" s="1251"/>
      <c r="U3" s="1251"/>
      <c r="V3" s="1251"/>
      <c r="W3" s="1251"/>
      <c r="X3" s="1251"/>
      <c r="Y3" s="1251"/>
      <c r="Z3" s="1251"/>
      <c r="AA3" s="1251"/>
    </row>
    <row r="4" ht="16.5" customHeight="1">
      <c r="A4" s="362"/>
      <c r="B4" s="362" t="s">
        <v>3186</v>
      </c>
      <c r="C4" s="1252">
        <v>77.0</v>
      </c>
      <c r="D4" s="1252">
        <v>113.0</v>
      </c>
      <c r="E4" s="1252">
        <v>159.0</v>
      </c>
      <c r="F4" s="1252">
        <v>138.0</v>
      </c>
      <c r="G4" s="1252">
        <v>212.0</v>
      </c>
      <c r="H4" s="1252">
        <v>205.0</v>
      </c>
      <c r="I4" s="757">
        <v>180.0</v>
      </c>
      <c r="J4" s="554">
        <v>170.0</v>
      </c>
      <c r="K4" s="554">
        <v>182.0</v>
      </c>
      <c r="L4" s="554">
        <v>270.0</v>
      </c>
      <c r="M4" s="554">
        <v>288.0</v>
      </c>
      <c r="N4" s="554">
        <v>305.0</v>
      </c>
    </row>
    <row r="5" ht="16.5" customHeight="1">
      <c r="A5" s="362"/>
      <c r="B5" s="795" t="s">
        <v>3187</v>
      </c>
      <c r="C5" s="1253">
        <f t="shared" ref="C5:N5" si="1">C4*$C$1</f>
        <v>92.4</v>
      </c>
      <c r="D5" s="1253">
        <f t="shared" si="1"/>
        <v>135.6</v>
      </c>
      <c r="E5" s="1253">
        <f t="shared" si="1"/>
        <v>190.8</v>
      </c>
      <c r="F5" s="1253">
        <f t="shared" si="1"/>
        <v>165.6</v>
      </c>
      <c r="G5" s="1253">
        <f t="shared" si="1"/>
        <v>254.4</v>
      </c>
      <c r="H5" s="1253">
        <f t="shared" si="1"/>
        <v>246</v>
      </c>
      <c r="I5" s="1254">
        <f t="shared" si="1"/>
        <v>216</v>
      </c>
      <c r="J5" s="1253">
        <f t="shared" si="1"/>
        <v>204</v>
      </c>
      <c r="K5" s="1253">
        <f t="shared" si="1"/>
        <v>218.4</v>
      </c>
      <c r="L5" s="1253">
        <f t="shared" si="1"/>
        <v>324</v>
      </c>
      <c r="M5" s="1253">
        <f t="shared" si="1"/>
        <v>345.6</v>
      </c>
      <c r="N5" s="1253">
        <f t="shared" si="1"/>
        <v>366</v>
      </c>
    </row>
    <row r="6" ht="16.5" customHeight="1">
      <c r="A6" s="362"/>
      <c r="B6" s="1255" t="s">
        <v>3188</v>
      </c>
      <c r="C6" s="1256"/>
      <c r="D6" s="1256"/>
      <c r="E6" s="1256"/>
      <c r="F6" s="1256"/>
      <c r="G6" s="1256"/>
      <c r="H6" s="1257"/>
      <c r="I6" s="1258"/>
      <c r="J6" s="1256"/>
      <c r="K6" s="1256"/>
      <c r="L6" s="1256"/>
      <c r="M6" s="1256"/>
      <c r="N6" s="1256"/>
    </row>
    <row r="7" ht="16.5" customHeight="1">
      <c r="A7" s="362"/>
      <c r="B7" s="362" t="s">
        <v>3189</v>
      </c>
      <c r="C7" s="798"/>
      <c r="D7" s="798"/>
      <c r="E7" s="798"/>
      <c r="F7" s="798"/>
      <c r="G7" s="798"/>
      <c r="I7" s="757" t="s">
        <v>1072</v>
      </c>
      <c r="J7" s="798">
        <f t="shared" ref="J7:N7" si="2">J4*0.7</f>
        <v>119</v>
      </c>
      <c r="K7" s="798">
        <f t="shared" si="2"/>
        <v>127.4</v>
      </c>
      <c r="L7" s="798">
        <f t="shared" si="2"/>
        <v>189</v>
      </c>
      <c r="M7" s="798">
        <f t="shared" si="2"/>
        <v>201.6</v>
      </c>
      <c r="N7" s="798">
        <f t="shared" si="2"/>
        <v>213.5</v>
      </c>
    </row>
    <row r="8" ht="16.5" customHeight="1">
      <c r="A8" s="1259"/>
      <c r="B8" s="1259" t="s">
        <v>3190</v>
      </c>
      <c r="C8" s="1260"/>
      <c r="D8" s="1260"/>
      <c r="E8" s="1260"/>
      <c r="F8" s="1260"/>
      <c r="G8" s="1260"/>
      <c r="H8" s="1261"/>
      <c r="I8" s="1262" t="s">
        <v>1072</v>
      </c>
      <c r="J8" s="1260">
        <f t="shared" ref="J8:N8" si="3">J4*0.8</f>
        <v>136</v>
      </c>
      <c r="K8" s="1260">
        <f t="shared" si="3"/>
        <v>145.6</v>
      </c>
      <c r="L8" s="1260">
        <f t="shared" si="3"/>
        <v>216</v>
      </c>
      <c r="M8" s="1260">
        <f t="shared" si="3"/>
        <v>230.4</v>
      </c>
      <c r="N8" s="1260">
        <f t="shared" si="3"/>
        <v>244</v>
      </c>
    </row>
    <row r="9" ht="16.5" customHeight="1">
      <c r="A9" s="362"/>
      <c r="B9" s="362" t="s">
        <v>3191</v>
      </c>
      <c r="C9" s="798">
        <f t="shared" ref="C9:N9" si="4">C5*0.064</f>
        <v>5.9136</v>
      </c>
      <c r="D9" s="798">
        <f t="shared" si="4"/>
        <v>8.6784</v>
      </c>
      <c r="E9" s="798">
        <f t="shared" si="4"/>
        <v>12.2112</v>
      </c>
      <c r="F9" s="798">
        <f t="shared" si="4"/>
        <v>10.5984</v>
      </c>
      <c r="G9" s="798">
        <f t="shared" si="4"/>
        <v>16.2816</v>
      </c>
      <c r="H9" s="798">
        <f t="shared" si="4"/>
        <v>15.744</v>
      </c>
      <c r="I9" s="1263">
        <f t="shared" si="4"/>
        <v>13.824</v>
      </c>
      <c r="J9" s="798">
        <f t="shared" si="4"/>
        <v>13.056</v>
      </c>
      <c r="K9" s="798">
        <f t="shared" si="4"/>
        <v>13.9776</v>
      </c>
      <c r="L9" s="798">
        <f t="shared" si="4"/>
        <v>20.736</v>
      </c>
      <c r="M9" s="798">
        <f t="shared" si="4"/>
        <v>22.1184</v>
      </c>
      <c r="N9" s="798">
        <f t="shared" si="4"/>
        <v>23.424</v>
      </c>
    </row>
    <row r="10" ht="16.5" customHeight="1">
      <c r="A10" s="1259"/>
      <c r="B10" s="1259" t="s">
        <v>3192</v>
      </c>
      <c r="C10" s="1260">
        <f t="shared" ref="C10:N10" si="5">C5*0.1</f>
        <v>9.24</v>
      </c>
      <c r="D10" s="1260">
        <f t="shared" si="5"/>
        <v>13.56</v>
      </c>
      <c r="E10" s="1260">
        <f t="shared" si="5"/>
        <v>19.08</v>
      </c>
      <c r="F10" s="1260">
        <f t="shared" si="5"/>
        <v>16.56</v>
      </c>
      <c r="G10" s="1260">
        <f t="shared" si="5"/>
        <v>25.44</v>
      </c>
      <c r="H10" s="1260">
        <f t="shared" si="5"/>
        <v>24.6</v>
      </c>
      <c r="I10" s="1264">
        <f t="shared" si="5"/>
        <v>21.6</v>
      </c>
      <c r="J10" s="1260">
        <f t="shared" si="5"/>
        <v>20.4</v>
      </c>
      <c r="K10" s="1260">
        <f t="shared" si="5"/>
        <v>21.84</v>
      </c>
      <c r="L10" s="1260">
        <f t="shared" si="5"/>
        <v>32.4</v>
      </c>
      <c r="M10" s="1260">
        <f t="shared" si="5"/>
        <v>34.56</v>
      </c>
      <c r="N10" s="1260">
        <f t="shared" si="5"/>
        <v>36.6</v>
      </c>
    </row>
    <row r="11" ht="16.5" customHeight="1">
      <c r="A11" s="362"/>
      <c r="B11" s="362" t="s">
        <v>3193</v>
      </c>
      <c r="C11" s="205">
        <f t="shared" ref="C11:I11" si="6">sum(C24:C49)</f>
        <v>20</v>
      </c>
      <c r="D11" s="205">
        <f t="shared" si="6"/>
        <v>20</v>
      </c>
      <c r="E11" s="205">
        <f t="shared" si="6"/>
        <v>21</v>
      </c>
      <c r="F11" s="205">
        <f t="shared" si="6"/>
        <v>25</v>
      </c>
      <c r="G11" s="205">
        <f t="shared" si="6"/>
        <v>28</v>
      </c>
      <c r="H11" s="205">
        <f t="shared" si="6"/>
        <v>27</v>
      </c>
      <c r="I11" s="757">
        <f t="shared" si="6"/>
        <v>29</v>
      </c>
      <c r="J11" s="1022">
        <f t="shared" ref="J11:N11" si="7">sum(J24:J49)+I10</f>
        <v>45.6</v>
      </c>
      <c r="K11" s="1022">
        <f t="shared" si="7"/>
        <v>49.4</v>
      </c>
      <c r="L11" s="1022">
        <f t="shared" si="7"/>
        <v>50.84</v>
      </c>
      <c r="M11" s="1022">
        <f t="shared" si="7"/>
        <v>55.4</v>
      </c>
      <c r="N11" s="1022">
        <f t="shared" si="7"/>
        <v>58.56</v>
      </c>
    </row>
    <row r="12" ht="16.5" customHeight="1">
      <c r="A12" s="362"/>
      <c r="B12" s="362" t="s">
        <v>3194</v>
      </c>
      <c r="C12" s="205">
        <f t="shared" ref="C12:H12" si="8">C11</f>
        <v>20</v>
      </c>
      <c r="D12" s="205">
        <f t="shared" si="8"/>
        <v>20</v>
      </c>
      <c r="E12" s="205">
        <f t="shared" si="8"/>
        <v>21</v>
      </c>
      <c r="F12" s="205">
        <f t="shared" si="8"/>
        <v>25</v>
      </c>
      <c r="G12" s="205">
        <f t="shared" si="8"/>
        <v>28</v>
      </c>
      <c r="H12" s="205">
        <f t="shared" si="8"/>
        <v>27</v>
      </c>
      <c r="I12" s="1265">
        <f t="shared" ref="I12:N12" si="9">I11+I10</f>
        <v>50.6</v>
      </c>
      <c r="J12" s="1022">
        <f t="shared" si="9"/>
        <v>66</v>
      </c>
      <c r="K12" s="1022">
        <f t="shared" si="9"/>
        <v>71.24</v>
      </c>
      <c r="L12" s="1022">
        <f t="shared" si="9"/>
        <v>83.24</v>
      </c>
      <c r="M12" s="1022">
        <f t="shared" si="9"/>
        <v>89.96</v>
      </c>
      <c r="N12" s="1022">
        <f t="shared" si="9"/>
        <v>95.16</v>
      </c>
    </row>
    <row r="13" ht="16.5" customHeight="1">
      <c r="A13" s="362"/>
      <c r="B13" s="1255" t="s">
        <v>3195</v>
      </c>
      <c r="C13" s="1255"/>
      <c r="D13" s="1255"/>
      <c r="E13" s="1255"/>
      <c r="F13" s="1255"/>
      <c r="G13" s="1266"/>
      <c r="H13" s="1266"/>
      <c r="I13" s="1267"/>
      <c r="J13" s="1255"/>
      <c r="K13" s="1255"/>
      <c r="L13" s="1268"/>
      <c r="M13" s="1268"/>
      <c r="N13" s="1268"/>
    </row>
    <row r="14" ht="16.5" customHeight="1">
      <c r="A14" s="362"/>
      <c r="B14" s="362" t="s">
        <v>3196</v>
      </c>
      <c r="C14" s="362">
        <v>13.0</v>
      </c>
      <c r="D14" s="362">
        <v>13.0</v>
      </c>
      <c r="E14" s="362">
        <v>15.0</v>
      </c>
      <c r="F14" s="362">
        <v>13.0</v>
      </c>
      <c r="G14" s="755">
        <f>F14+4</f>
        <v>17</v>
      </c>
      <c r="H14" s="755">
        <f>G14+6-2</f>
        <v>21</v>
      </c>
      <c r="I14" s="1269">
        <v>22.0</v>
      </c>
      <c r="J14" s="362">
        <v>22.0</v>
      </c>
      <c r="K14" s="362">
        <v>22.0</v>
      </c>
      <c r="L14" s="1259">
        <v>50.0</v>
      </c>
      <c r="M14" s="1259">
        <v>55.0</v>
      </c>
      <c r="N14" s="1259">
        <v>58.0</v>
      </c>
    </row>
    <row r="15" ht="16.5" customHeight="1">
      <c r="A15" s="362"/>
      <c r="B15" s="362" t="s">
        <v>3197</v>
      </c>
      <c r="C15" s="205">
        <f t="shared" ref="C15:N15" si="10">C14*4</f>
        <v>52</v>
      </c>
      <c r="D15" s="205">
        <f t="shared" si="10"/>
        <v>52</v>
      </c>
      <c r="E15" s="205">
        <f t="shared" si="10"/>
        <v>60</v>
      </c>
      <c r="F15" s="205">
        <f t="shared" si="10"/>
        <v>52</v>
      </c>
      <c r="G15" s="205">
        <f t="shared" si="10"/>
        <v>68</v>
      </c>
      <c r="H15" s="205">
        <f t="shared" si="10"/>
        <v>84</v>
      </c>
      <c r="I15" s="757">
        <f t="shared" si="10"/>
        <v>88</v>
      </c>
      <c r="J15" s="205">
        <f t="shared" si="10"/>
        <v>88</v>
      </c>
      <c r="K15" s="205">
        <f t="shared" si="10"/>
        <v>88</v>
      </c>
      <c r="L15" s="205">
        <f t="shared" si="10"/>
        <v>200</v>
      </c>
      <c r="M15" s="205">
        <f t="shared" si="10"/>
        <v>220</v>
      </c>
      <c r="N15" s="205">
        <f t="shared" si="10"/>
        <v>232</v>
      </c>
    </row>
    <row r="16" ht="16.5" customHeight="1">
      <c r="A16" s="362"/>
      <c r="B16" s="362" t="s">
        <v>3198</v>
      </c>
      <c r="I16" s="757" t="s">
        <v>1072</v>
      </c>
      <c r="J16" s="553">
        <f t="shared" ref="J16:K16" si="11">J14*15</f>
        <v>330</v>
      </c>
      <c r="K16" s="553">
        <f t="shared" si="11"/>
        <v>330</v>
      </c>
      <c r="L16" s="553">
        <f t="shared" ref="L16:N16" si="12">L14*30</f>
        <v>1500</v>
      </c>
      <c r="M16" s="553">
        <f t="shared" si="12"/>
        <v>1650</v>
      </c>
      <c r="N16" s="553">
        <f t="shared" si="12"/>
        <v>1740</v>
      </c>
    </row>
    <row r="17" ht="16.5" customHeight="1">
      <c r="A17" s="362"/>
      <c r="B17" s="362" t="s">
        <v>3198</v>
      </c>
      <c r="C17" s="205"/>
      <c r="D17" s="205"/>
      <c r="E17" s="205"/>
      <c r="F17" s="205"/>
      <c r="G17" s="205"/>
      <c r="H17" s="205"/>
      <c r="I17" s="1270"/>
      <c r="J17" s="553">
        <f t="shared" ref="J17:K17" si="13">J14*30</f>
        <v>660</v>
      </c>
      <c r="K17" s="553">
        <f t="shared" si="13"/>
        <v>660</v>
      </c>
      <c r="L17" s="553">
        <f t="shared" ref="L17:N17" si="14">L14*40</f>
        <v>2000</v>
      </c>
      <c r="M17" s="553">
        <f t="shared" si="14"/>
        <v>2200</v>
      </c>
      <c r="N17" s="553">
        <f t="shared" si="14"/>
        <v>2320</v>
      </c>
    </row>
    <row r="18" ht="16.5" customHeight="1">
      <c r="A18" s="362"/>
      <c r="B18" s="362" t="s">
        <v>3199</v>
      </c>
      <c r="C18" s="205">
        <v>11.0</v>
      </c>
      <c r="D18" s="205">
        <v>14.0</v>
      </c>
      <c r="E18" s="205">
        <v>16.0</v>
      </c>
      <c r="F18" s="205">
        <v>18.0</v>
      </c>
      <c r="G18" s="205">
        <v>20.0</v>
      </c>
      <c r="H18" s="205">
        <v>23.0</v>
      </c>
      <c r="I18" s="1270">
        <f t="shared" ref="I18:N18" si="15">I14-$J$1</f>
        <v>-25</v>
      </c>
      <c r="J18" s="755">
        <f t="shared" si="15"/>
        <v>-25</v>
      </c>
      <c r="K18" s="755">
        <f t="shared" si="15"/>
        <v>-25</v>
      </c>
      <c r="L18" s="1271">
        <f t="shared" si="15"/>
        <v>3</v>
      </c>
      <c r="M18" s="1271">
        <f t="shared" si="15"/>
        <v>8</v>
      </c>
      <c r="N18" s="1271">
        <f t="shared" si="15"/>
        <v>11</v>
      </c>
    </row>
    <row r="19" ht="16.5" customHeight="1">
      <c r="A19" s="362"/>
      <c r="B19" s="1255" t="s">
        <v>3200</v>
      </c>
      <c r="C19" s="1272"/>
      <c r="D19" s="1272"/>
      <c r="E19" s="1272"/>
      <c r="F19" s="1272"/>
      <c r="G19" s="1272"/>
      <c r="H19" s="1272"/>
      <c r="I19" s="1273"/>
      <c r="J19" s="1272"/>
      <c r="K19" s="1272"/>
      <c r="L19" s="1272"/>
      <c r="M19" s="1272"/>
      <c r="N19" s="1272"/>
    </row>
    <row r="20" ht="16.5" customHeight="1">
      <c r="A20" s="362"/>
      <c r="B20" s="362" t="s">
        <v>3201</v>
      </c>
      <c r="C20" s="205">
        <f t="shared" ref="C20:N20" si="16">C15-C12</f>
        <v>32</v>
      </c>
      <c r="D20" s="205">
        <f t="shared" si="16"/>
        <v>32</v>
      </c>
      <c r="E20" s="205">
        <f t="shared" si="16"/>
        <v>39</v>
      </c>
      <c r="F20" s="205">
        <f t="shared" si="16"/>
        <v>27</v>
      </c>
      <c r="G20" s="205">
        <f t="shared" si="16"/>
        <v>40</v>
      </c>
      <c r="H20" s="205">
        <f t="shared" si="16"/>
        <v>57</v>
      </c>
      <c r="I20" s="1265">
        <f t="shared" si="16"/>
        <v>37.4</v>
      </c>
      <c r="J20" s="1022">
        <f t="shared" si="16"/>
        <v>22</v>
      </c>
      <c r="K20" s="1022">
        <f t="shared" si="16"/>
        <v>16.76</v>
      </c>
      <c r="L20" s="1022">
        <f t="shared" si="16"/>
        <v>116.76</v>
      </c>
      <c r="M20" s="1022">
        <f t="shared" si="16"/>
        <v>130.04</v>
      </c>
      <c r="N20" s="1022">
        <f t="shared" si="16"/>
        <v>136.84</v>
      </c>
    </row>
    <row r="21" ht="16.5" customHeight="1">
      <c r="A21" s="362"/>
      <c r="B21" s="362" t="s">
        <v>3202</v>
      </c>
      <c r="C21" s="673"/>
      <c r="D21" s="673"/>
      <c r="E21" s="673"/>
      <c r="F21" s="673"/>
      <c r="G21" s="673"/>
      <c r="H21" s="673"/>
      <c r="I21" s="1274" t="s">
        <v>1072</v>
      </c>
      <c r="J21" s="1022">
        <f>J16-J8</f>
        <v>194</v>
      </c>
      <c r="K21" s="1022">
        <f>K16-(K8+J8)</f>
        <v>48.4</v>
      </c>
      <c r="L21" s="1261">
        <f>L16-(L8+K8+J8)</f>
        <v>1002.4</v>
      </c>
      <c r="M21" s="1261">
        <f>M16-(M8+L8+K8+J8)</f>
        <v>922</v>
      </c>
      <c r="N21" s="1261">
        <f>N16-(N8+M8+L8+K8+J8)</f>
        <v>768</v>
      </c>
    </row>
    <row r="22" ht="16.5" customHeight="1">
      <c r="A22" s="362"/>
      <c r="B22" s="362" t="s">
        <v>3203</v>
      </c>
      <c r="C22" s="673"/>
      <c r="D22" s="673"/>
      <c r="E22" s="673"/>
      <c r="F22" s="673"/>
      <c r="G22" s="673"/>
      <c r="H22" s="673"/>
      <c r="I22" s="1274"/>
      <c r="J22" s="1022">
        <f t="shared" ref="J22:N22" si="17">J17-J8</f>
        <v>524</v>
      </c>
      <c r="K22" s="1022">
        <f t="shared" si="17"/>
        <v>514.4</v>
      </c>
      <c r="L22" s="1022">
        <f t="shared" si="17"/>
        <v>1784</v>
      </c>
      <c r="M22" s="1022">
        <f t="shared" si="17"/>
        <v>1969.6</v>
      </c>
      <c r="N22" s="1022">
        <f t="shared" si="17"/>
        <v>2076</v>
      </c>
    </row>
    <row r="23">
      <c r="A23" s="1247"/>
      <c r="B23" s="1248"/>
      <c r="C23" s="1249">
        <v>45597.0</v>
      </c>
      <c r="D23" s="1249">
        <v>45627.0</v>
      </c>
      <c r="E23" s="1249">
        <v>45658.0</v>
      </c>
      <c r="F23" s="1249">
        <v>45689.0</v>
      </c>
      <c r="G23" s="1249">
        <v>45717.0</v>
      </c>
      <c r="H23" s="1249">
        <v>45748.0</v>
      </c>
      <c r="I23" s="1250">
        <v>45778.0</v>
      </c>
      <c r="J23" s="1249">
        <v>45809.0</v>
      </c>
      <c r="K23" s="1249">
        <v>45839.0</v>
      </c>
      <c r="L23" s="1249">
        <v>45870.0</v>
      </c>
      <c r="M23" s="1249">
        <v>45901.0</v>
      </c>
      <c r="N23" s="1249">
        <v>45931.0</v>
      </c>
      <c r="O23" s="1275"/>
      <c r="P23" s="1275"/>
      <c r="Q23" s="1275"/>
      <c r="R23" s="1276"/>
      <c r="S23" s="1276"/>
      <c r="T23" s="1276"/>
      <c r="U23" s="1276"/>
      <c r="V23" s="1276"/>
      <c r="W23" s="1276"/>
      <c r="X23" s="1276"/>
      <c r="Y23" s="1276"/>
      <c r="Z23" s="1276"/>
      <c r="AA23" s="1276"/>
    </row>
    <row r="24">
      <c r="A24" s="553">
        <f t="array" ref="A24:A74">SEQUENCE(51,1)</f>
        <v>1</v>
      </c>
      <c r="B24" s="965" t="s">
        <v>226</v>
      </c>
      <c r="C24" s="205">
        <f>COUNTIFS('セッション実施状況管理'!$T$11:$T$1028,$B24,'セッション実施状況管理'!$W$11:$W$1028,"&lt;="&amp;EOMONTH(DATE(2024,11,1),0),'セッション実施状況管理'!$W$11:$W$1028,"&gt;="&amp;EDATE(DATE(2024,11,1),-6))</f>
        <v>6</v>
      </c>
      <c r="D24" s="205">
        <f>COUNTIFS('セッション実施状況管理'!$T$11:$T$1028,$B24,'セッション実施状況管理'!$W$11:$W$1028,"&lt;="&amp;EOMONTH(DATE(2024,12,1),0),'セッション実施状況管理'!$W$11:$W$1028,"&gt;="&amp;EDATE(DATE(2024,12,1),-6))</f>
        <v>6</v>
      </c>
      <c r="E24" s="205">
        <f>COUNTIFS('セッション実施状況管理'!$T$11:$T$1028,$B24,'セッション実施状況管理'!$W$11:$W$1028,"&lt;="&amp;EOMONTH(DATE(2025,1,1),0),'セッション実施状況管理'!$W$11:$W$1028,"&gt;="&amp;EDATE(DATE(2025,1,1),-6))</f>
        <v>5</v>
      </c>
      <c r="F24" s="205">
        <f>COUNTIFS('セッション実施状況管理'!$T$11:$T$1028,$B24,'セッション実施状況管理'!$W$11:$W$1028,"&lt;="&amp;EOMONTH(DATE(2025,2,1),0),'セッション実施状況管理'!$W$11:$W$1028,"&gt;="&amp;EDATE(DATE(2025,2,1),-6))</f>
        <v>8</v>
      </c>
      <c r="G24" s="205">
        <f>COUNTIFS('セッション実施状況管理'!$T$11:$T$1028,$B24,'セッション実施状況管理'!$W$11:$W$1028,"&lt;="&amp;EOMONTH(DATE(2025,3,1),0),'セッション実施状況管理'!$W$11:$W$1028,"&gt;="&amp;EDATE(DATE(2025,3,1),-6))</f>
        <v>7</v>
      </c>
      <c r="H24" s="205">
        <f>COUNTIFS('セッション実施状況管理'!$T$11:$T$1028,$B24,'セッション実施状況管理'!$W$11:$W$1028,"&lt;="&amp;EOMONTH(DATE(2025,4,1),0),'セッション実施状況管理'!$W$11:$W$1028,"&gt;="&amp;EDATE(DATE(2025,4,1),-6))</f>
        <v>7</v>
      </c>
      <c r="I24" s="757">
        <f>COUNTIFS('セッション実施状況管理'!$T$11:$T$1028,$B24,'セッション実施状況管理'!$W$11:$W$1028,"&lt;="&amp;EOMONTH(DATE(2025,5,1),0),'セッション実施状況管理'!$W$11:$W$1028,"&gt;="&amp;EDATE(DATE(2025,5,1),-6))</f>
        <v>6</v>
      </c>
      <c r="J24" s="205">
        <f>COUNTIFS('セッション実施状況管理'!$T$11:$T$1028,$B24,'セッション実施状況管理'!$W$11:$W$1028,"&lt;="&amp;EOMONTH(DATE(2025,6,1),0),'セッション実施状況管理'!$W$11:$W$1028,"&gt;="&amp;EDATE(DATE(2025,6,1),-6))</f>
        <v>4</v>
      </c>
      <c r="K24" s="205">
        <f>COUNTIFS('セッション実施状況管理'!$T$11:$T$1028,$B24,'セッション実施状況管理'!$W$11:$W$1028,"&lt;="&amp;EOMONTH(DATE(2025,7,1),0),'セッション実施状況管理'!$W$11:$W$1028,"&gt;="&amp;EDATE(DATE(2025,7,1),-6))</f>
        <v>5</v>
      </c>
      <c r="L24" s="205">
        <f>COUNTIFS('セッション実施状況管理'!$T$11:$T$1028,$B24,'セッション実施状況管理'!$W$11:$W$1028,"&lt;="&amp;EOMONTH(DATE(2025,8,1),0),'セッション実施状況管理'!$W$11:$W$1028,"&gt;="&amp;EDATE(DATE(2025,8,1),-6))</f>
        <v>5</v>
      </c>
      <c r="M24" s="205">
        <f>COUNTIFS('セッション実施状況管理'!$T$11:$T$1028,$B24,'セッション実施状況管理'!$W$11:$W$1028,"&lt;="&amp;EOMONTH(DATE(2025,9,1),0),'セッション実施状況管理'!$W$11:$W$1028,"&gt;="&amp;EDATE(DATE(2025,9,1),-6))</f>
        <v>1</v>
      </c>
      <c r="N24" s="205">
        <f>COUNTIFS('セッション実施状況管理'!$T$11:$T$1028,$B24,'セッション実施状況管理'!$W$11:$W$1028,"&lt;="&amp;EOMONTH(DATE(2025,10,1),0),'セッション実施状況管理'!$W$11:$W$1028,"&gt;="&amp;EDATE(DATE(2025,10,1),-6))</f>
        <v>1</v>
      </c>
    </row>
    <row r="25">
      <c r="A25" s="553">
        <v>2.0</v>
      </c>
      <c r="B25" s="965" t="s">
        <v>228</v>
      </c>
      <c r="C25" s="205">
        <f>COUNTIFS('セッション実施状況管理'!$T$11:$T$1028,$B25,'セッション実施状況管理'!$W$11:$W$1028,"&lt;="&amp;EOMONTH(DATE(2024,11,1),0),'セッション実施状況管理'!$W$11:$W$1028,"&gt;="&amp;EDATE(DATE(2024,11,1),-6))</f>
        <v>4</v>
      </c>
      <c r="D25" s="205">
        <f>COUNTIFS('セッション実施状況管理'!$T$11:$T$1028,$B25,'セッション実施状況管理'!$W$11:$W$1028,"&lt;="&amp;EOMONTH(DATE(2024,12,1),0),'セッション実施状況管理'!$W$11:$W$1028,"&gt;="&amp;EDATE(DATE(2024,12,1),-6))</f>
        <v>4</v>
      </c>
      <c r="E25" s="205">
        <f>COUNTIFS('セッション実施状況管理'!$T$11:$T$1028,$B25,'セッション実施状況管理'!$W$11:$W$1028,"&lt;="&amp;EOMONTH(DATE(2025,1,1),0),'セッション実施状況管理'!$W$11:$W$1028,"&gt;="&amp;EDATE(DATE(2025,1,1),-6))</f>
        <v>4</v>
      </c>
      <c r="F25" s="205">
        <f>COUNTIFS('セッション実施状況管理'!$T$11:$T$1028,$B25,'セッション実施状況管理'!$W$11:$W$1028,"&lt;="&amp;EOMONTH(DATE(2025,2,1),0),'セッション実施状況管理'!$W$11:$W$1028,"&gt;="&amp;EDATE(DATE(2025,2,1),-6))</f>
        <v>3</v>
      </c>
      <c r="G25" s="205">
        <f>COUNTIFS('セッション実施状況管理'!$T$11:$T$1028,$B25,'セッション実施状況管理'!$W$11:$W$1028,"&lt;="&amp;EOMONTH(DATE(2025,3,1),0),'セッション実施状況管理'!$W$11:$W$1028,"&gt;="&amp;EDATE(DATE(2025,3,1),-6))</f>
        <v>3</v>
      </c>
      <c r="H25" s="205">
        <f>COUNTIFS('セッション実施状況管理'!$T$11:$T$1028,$B25,'セッション実施状況管理'!$W$11:$W$1028,"&lt;="&amp;EOMONTH(DATE(2025,4,1),0),'セッション実施状況管理'!$W$11:$W$1028,"&gt;="&amp;EDATE(DATE(2025,4,1),-6))</f>
        <v>4</v>
      </c>
      <c r="I25" s="757">
        <f>COUNTIFS('セッション実施状況管理'!$T$11:$T$1028,$B25,'セッション実施状況管理'!$W$11:$W$1028,"&lt;="&amp;EOMONTH(DATE(2025,5,1),0),'セッション実施状況管理'!$W$11:$W$1028,"&gt;="&amp;EDATE(DATE(2025,5,1),-6))</f>
        <v>4</v>
      </c>
      <c r="J25" s="205">
        <f>COUNTIFS('セッション実施状況管理'!$T$11:$T$1028,$B25,'セッション実施状況管理'!$W$11:$W$1028,"&lt;="&amp;EOMONTH(DATE(2025,6,1),0),'セッション実施状況管理'!$W$11:$W$1028,"&gt;="&amp;EDATE(DATE(2025,6,1),-6))</f>
        <v>3</v>
      </c>
      <c r="K25" s="205">
        <f>COUNTIFS('セッション実施状況管理'!$T$11:$T$1028,$B25,'セッション実施状況管理'!$W$11:$W$1028,"&lt;="&amp;EOMONTH(DATE(2025,7,1),0),'セッション実施状況管理'!$W$11:$W$1028,"&gt;="&amp;EDATE(DATE(2025,7,1),-6))</f>
        <v>2</v>
      </c>
      <c r="L25" s="205">
        <f>COUNTIFS('セッション実施状況管理'!$T$11:$T$1028,$B25,'セッション実施状況管理'!$W$11:$W$1028,"&lt;="&amp;EOMONTH(DATE(2025,8,1),0),'セッション実施状況管理'!$W$11:$W$1028,"&gt;="&amp;EDATE(DATE(2025,8,1),-6))</f>
        <v>2</v>
      </c>
      <c r="M25" s="205">
        <f>COUNTIFS('セッション実施状況管理'!$T$11:$T$1028,$B25,'セッション実施状況管理'!$W$11:$W$1028,"&lt;="&amp;EOMONTH(DATE(2025,9,1),0),'セッション実施状況管理'!$W$11:$W$1028,"&gt;="&amp;EDATE(DATE(2025,9,1),-6))</f>
        <v>2</v>
      </c>
      <c r="N25" s="205">
        <f>COUNTIFS('セッション実施状況管理'!$T$11:$T$1028,$B25,'セッション実施状況管理'!$W$11:$W$1028,"&lt;="&amp;EOMONTH(DATE(2025,10,1),0),'セッション実施状況管理'!$W$11:$W$1028,"&gt;="&amp;EDATE(DATE(2025,10,1),-6))</f>
        <v>3</v>
      </c>
    </row>
    <row r="26">
      <c r="A26" s="553">
        <v>3.0</v>
      </c>
      <c r="B26" s="965" t="s">
        <v>2034</v>
      </c>
      <c r="C26" s="205">
        <f>COUNTIFS('セッション実施状況管理'!$T$11:$T$1028,$B26,'セッション実施状況管理'!$W$11:$W$1028,"&lt;="&amp;EOMONTH(DATE(2024,11,1),0),'セッション実施状況管理'!$W$11:$W$1028,"&gt;="&amp;EDATE(DATE(2024,11,1),-6))</f>
        <v>0</v>
      </c>
      <c r="D26" s="205">
        <f>COUNTIFS('セッション実施状況管理'!$T$11:$T$1028,$B26,'セッション実施状況管理'!$W$11:$W$1028,"&lt;="&amp;EOMONTH(DATE(2024,12,1),0),'セッション実施状況管理'!$W$11:$W$1028,"&gt;="&amp;EDATE(DATE(2024,12,1),-6))</f>
        <v>0</v>
      </c>
      <c r="E26" s="205">
        <f>COUNTIFS('セッション実施状況管理'!$T$11:$T$1028,$B26,'セッション実施状況管理'!$W$11:$W$1028,"&lt;="&amp;EOMONTH(DATE(2025,1,1),0),'セッション実施状況管理'!$W$11:$W$1028,"&gt;="&amp;EDATE(DATE(2025,1,1),-6))</f>
        <v>0</v>
      </c>
      <c r="F26" s="205">
        <f>COUNTIFS('セッション実施状況管理'!$T$11:$T$1028,$B26,'セッション実施状況管理'!$W$11:$W$1028,"&lt;="&amp;EOMONTH(DATE(2025,2,1),0),'セッション実施状況管理'!$W$11:$W$1028,"&gt;="&amp;EDATE(DATE(2025,2,1),-6))</f>
        <v>0</v>
      </c>
      <c r="G26" s="205">
        <f>COUNTIFS('セッション実施状況管理'!$T$11:$T$1028,$B26,'セッション実施状況管理'!$W$11:$W$1028,"&lt;="&amp;EOMONTH(DATE(2025,3,1),0),'セッション実施状況管理'!$W$11:$W$1028,"&gt;="&amp;EDATE(DATE(2025,3,1),-6))</f>
        <v>0</v>
      </c>
      <c r="H26" s="205">
        <f>COUNTIFS('セッション実施状況管理'!$T$11:$T$1028,$B26,'セッション実施状況管理'!$W$11:$W$1028,"&lt;="&amp;EOMONTH(DATE(2025,4,1),0),'セッション実施状況管理'!$W$11:$W$1028,"&gt;="&amp;EDATE(DATE(2025,4,1),-6))</f>
        <v>0</v>
      </c>
      <c r="I26" s="757">
        <f>COUNTIFS('セッション実施状況管理'!$T$11:$T$1028,$B26,'セッション実施状況管理'!$W$11:$W$1028,"&lt;="&amp;EOMONTH(DATE(2025,5,1),0),'セッション実施状況管理'!$W$11:$W$1028,"&gt;="&amp;EDATE(DATE(2025,5,1),-6))</f>
        <v>0</v>
      </c>
      <c r="J26" s="205">
        <f>COUNTIFS('セッション実施状況管理'!$T$11:$T$1028,$B26,'セッション実施状況管理'!$W$11:$W$1028,"&lt;="&amp;EOMONTH(DATE(2025,6,1),0),'セッション実施状況管理'!$W$11:$W$1028,"&gt;="&amp;EDATE(DATE(2025,6,1),-6))</f>
        <v>0</v>
      </c>
      <c r="K26" s="205">
        <f>COUNTIFS('セッション実施状況管理'!$T$11:$T$1028,$B26,'セッション実施状況管理'!$W$11:$W$1028,"&lt;="&amp;EOMONTH(DATE(2025,7,1),0),'セッション実施状況管理'!$W$11:$W$1028,"&gt;="&amp;EDATE(DATE(2025,7,1),-6))</f>
        <v>0</v>
      </c>
      <c r="L26" s="205">
        <f>COUNTIFS('セッション実施状況管理'!$T$11:$T$1028,$B26,'セッション実施状況管理'!$W$11:$W$1028,"&lt;="&amp;EOMONTH(DATE(2025,8,1),0),'セッション実施状況管理'!$W$11:$W$1028,"&gt;="&amp;EDATE(DATE(2025,8,1),-6))</f>
        <v>0</v>
      </c>
      <c r="M26" s="205">
        <f>COUNTIFS('セッション実施状況管理'!$T$11:$T$1028,$B26,'セッション実施状況管理'!$W$11:$W$1028,"&lt;="&amp;EOMONTH(DATE(2025,9,1),0),'セッション実施状況管理'!$W$11:$W$1028,"&gt;="&amp;EDATE(DATE(2025,9,1),-6))</f>
        <v>0</v>
      </c>
      <c r="N26" s="205">
        <f>COUNTIFS('セッション実施状況管理'!$T$11:$T$1028,$B26,'セッション実施状況管理'!$W$11:$W$1028,"&lt;="&amp;EOMONTH(DATE(2025,10,1),0),'セッション実施状況管理'!$W$11:$W$1028,"&gt;="&amp;EDATE(DATE(2025,10,1),-6))</f>
        <v>0</v>
      </c>
    </row>
    <row r="27">
      <c r="A27" s="553">
        <v>4.0</v>
      </c>
      <c r="B27" s="965" t="s">
        <v>241</v>
      </c>
      <c r="C27" s="205">
        <f>COUNTIFS('セッション実施状況管理'!$T$11:$T$1028,$B27,'セッション実施状況管理'!$W$11:$W$1028,"&lt;="&amp;EOMONTH(DATE(2024,11,1),0),'セッション実施状況管理'!$W$11:$W$1028,"&gt;="&amp;EDATE(DATE(2024,11,1),-6))</f>
        <v>2</v>
      </c>
      <c r="D27" s="205">
        <f>COUNTIFS('セッション実施状況管理'!$T$11:$T$1028,$B27,'セッション実施状況管理'!$W$11:$W$1028,"&lt;="&amp;EOMONTH(DATE(2024,12,1),0),'セッション実施状況管理'!$W$11:$W$1028,"&gt;="&amp;EDATE(DATE(2024,12,1),-6))</f>
        <v>2</v>
      </c>
      <c r="E27" s="205">
        <f>COUNTIFS('セッション実施状況管理'!$T$11:$T$1028,$B27,'セッション実施状況管理'!$W$11:$W$1028,"&lt;="&amp;EOMONTH(DATE(2025,1,1),0),'セッション実施状況管理'!$W$11:$W$1028,"&gt;="&amp;EDATE(DATE(2025,1,1),-6))</f>
        <v>2</v>
      </c>
      <c r="F27" s="205">
        <f>COUNTIFS('セッション実施状況管理'!$T$11:$T$1028,$B27,'セッション実施状況管理'!$W$11:$W$1028,"&lt;="&amp;EOMONTH(DATE(2025,2,1),0),'セッション実施状況管理'!$W$11:$W$1028,"&gt;="&amp;EDATE(DATE(2025,2,1),-6))</f>
        <v>2</v>
      </c>
      <c r="G27" s="205">
        <f>COUNTIFS('セッション実施状況管理'!$T$11:$T$1028,$B27,'セッション実施状況管理'!$W$11:$W$1028,"&lt;="&amp;EOMONTH(DATE(2025,3,1),0),'セッション実施状況管理'!$W$11:$W$1028,"&gt;="&amp;EDATE(DATE(2025,3,1),-6))</f>
        <v>3</v>
      </c>
      <c r="H27" s="205">
        <f>COUNTIFS('セッション実施状況管理'!$T$11:$T$1028,$B27,'セッション実施状況管理'!$W$11:$W$1028,"&lt;="&amp;EOMONTH(DATE(2025,4,1),0),'セッション実施状況管理'!$W$11:$W$1028,"&gt;="&amp;EDATE(DATE(2025,4,1),-6))</f>
        <v>2</v>
      </c>
      <c r="I27" s="757">
        <f>COUNTIFS('セッション実施状況管理'!$T$11:$T$1028,$B27,'セッション実施状況管理'!$W$11:$W$1028,"&lt;="&amp;EOMONTH(DATE(2025,5,1),0),'セッション実施状況管理'!$W$11:$W$1028,"&gt;="&amp;EDATE(DATE(2025,5,1),-6))</f>
        <v>3</v>
      </c>
      <c r="J27" s="205">
        <f>COUNTIFS('セッション実施状況管理'!$T$11:$T$1028,$B27,'セッション実施状況管理'!$W$11:$W$1028,"&lt;="&amp;EOMONTH(DATE(2025,6,1),0),'セッション実施状況管理'!$W$11:$W$1028,"&gt;="&amp;EDATE(DATE(2025,6,1),-6))</f>
        <v>2</v>
      </c>
      <c r="K27" s="205">
        <f>COUNTIFS('セッション実施状況管理'!$T$11:$T$1028,$B27,'セッション実施状況管理'!$W$11:$W$1028,"&lt;="&amp;EOMONTH(DATE(2025,7,1),0),'セッション実施状況管理'!$W$11:$W$1028,"&gt;="&amp;EDATE(DATE(2025,7,1),-6))</f>
        <v>2</v>
      </c>
      <c r="L27" s="205">
        <f>COUNTIFS('セッション実施状況管理'!$T$11:$T$1028,$B27,'セッション実施状況管理'!$W$11:$W$1028,"&lt;="&amp;EOMONTH(DATE(2025,8,1),0),'セッション実施状況管理'!$W$11:$W$1028,"&gt;="&amp;EDATE(DATE(2025,8,1),-6))</f>
        <v>2</v>
      </c>
      <c r="M27" s="205">
        <f>COUNTIFS('セッション実施状況管理'!$T$11:$T$1028,$B27,'セッション実施状況管理'!$W$11:$W$1028,"&lt;="&amp;EOMONTH(DATE(2025,9,1),0),'セッション実施状況管理'!$W$11:$W$1028,"&gt;="&amp;EDATE(DATE(2025,9,1),-6))</f>
        <v>2</v>
      </c>
      <c r="N27" s="205">
        <f>COUNTIFS('セッション実施状況管理'!$T$11:$T$1028,$B27,'セッション実施状況管理'!$W$11:$W$1028,"&lt;="&amp;EOMONTH(DATE(2025,10,1),0),'セッション実施状況管理'!$W$11:$W$1028,"&gt;="&amp;EDATE(DATE(2025,10,1),-6))</f>
        <v>1</v>
      </c>
    </row>
    <row r="28">
      <c r="A28" s="553">
        <v>5.0</v>
      </c>
      <c r="B28" s="965" t="s">
        <v>251</v>
      </c>
      <c r="C28" s="205">
        <f>COUNTIFS('セッション実施状況管理'!$T$11:$T$1028,$B28,'セッション実施状況管理'!$W$11:$W$1028,"&lt;="&amp;EOMONTH(DATE(2024,11,1),0),'セッション実施状況管理'!$W$11:$W$1028,"&gt;="&amp;EDATE(DATE(2024,11,1),-6))</f>
        <v>3</v>
      </c>
      <c r="D28" s="205">
        <f>COUNTIFS('セッション実施状況管理'!$T$11:$T$1028,$B28,'セッション実施状況管理'!$W$11:$W$1028,"&lt;="&amp;EOMONTH(DATE(2024,12,1),0),'セッション実施状況管理'!$W$11:$W$1028,"&gt;="&amp;EDATE(DATE(2024,12,1),-6))</f>
        <v>2</v>
      </c>
      <c r="E28" s="205">
        <f>COUNTIFS('セッション実施状況管理'!$T$11:$T$1028,$B28,'セッション実施状況管理'!$W$11:$W$1028,"&lt;="&amp;EOMONTH(DATE(2025,1,1),0),'セッション実施状況管理'!$W$11:$W$1028,"&gt;="&amp;EDATE(DATE(2025,1,1),-6))</f>
        <v>2</v>
      </c>
      <c r="F28" s="205">
        <f>COUNTIFS('セッション実施状況管理'!$T$11:$T$1028,$B28,'セッション実施状況管理'!$W$11:$W$1028,"&lt;="&amp;EOMONTH(DATE(2025,2,1),0),'セッション実施状況管理'!$W$11:$W$1028,"&gt;="&amp;EDATE(DATE(2025,2,1),-6))</f>
        <v>3</v>
      </c>
      <c r="G28" s="205">
        <f>COUNTIFS('セッション実施状況管理'!$T$11:$T$1028,$B28,'セッション実施状況管理'!$W$11:$W$1028,"&lt;="&amp;EOMONTH(DATE(2025,3,1),0),'セッション実施状況管理'!$W$11:$W$1028,"&gt;="&amp;EDATE(DATE(2025,3,1),-6))</f>
        <v>3</v>
      </c>
      <c r="H28" s="205">
        <f>COUNTIFS('セッション実施状況管理'!$T$11:$T$1028,$B28,'セッション実施状況管理'!$W$11:$W$1028,"&lt;="&amp;EOMONTH(DATE(2025,4,1),0),'セッション実施状況管理'!$W$11:$W$1028,"&gt;="&amp;EDATE(DATE(2025,4,1),-6))</f>
        <v>3</v>
      </c>
      <c r="I28" s="757">
        <f>COUNTIFS('セッション実施状況管理'!$T$11:$T$1028,$B28,'セッション実施状況管理'!$W$11:$W$1028,"&lt;="&amp;EOMONTH(DATE(2025,5,1),0),'セッション実施状況管理'!$W$11:$W$1028,"&gt;="&amp;EDATE(DATE(2025,5,1),-6))</f>
        <v>4</v>
      </c>
      <c r="J28" s="205">
        <f>COUNTIFS('セッション実施状況管理'!$T$11:$T$1028,$B28,'セッション実施状況管理'!$W$11:$W$1028,"&lt;="&amp;EOMONTH(DATE(2025,6,1),0),'セッション実施状況管理'!$W$11:$W$1028,"&gt;="&amp;EDATE(DATE(2025,6,1),-6))</f>
        <v>3</v>
      </c>
      <c r="K28" s="205">
        <f>COUNTIFS('セッション実施状況管理'!$T$11:$T$1028,$B28,'セッション実施状況管理'!$W$11:$W$1028,"&lt;="&amp;EOMONTH(DATE(2025,7,1),0),'セッション実施状況管理'!$W$11:$W$1028,"&gt;="&amp;EDATE(DATE(2025,7,1),-6))</f>
        <v>3</v>
      </c>
      <c r="L28" s="205">
        <f>COUNTIFS('セッション実施状況管理'!$T$11:$T$1028,$B28,'セッション実施状況管理'!$W$11:$W$1028,"&lt;="&amp;EOMONTH(DATE(2025,8,1),0),'セッション実施状況管理'!$W$11:$W$1028,"&gt;="&amp;EDATE(DATE(2025,8,1),-6))</f>
        <v>3</v>
      </c>
      <c r="M28" s="205">
        <f>COUNTIFS('セッション実施状況管理'!$T$11:$T$1028,$B28,'セッション実施状況管理'!$W$11:$W$1028,"&lt;="&amp;EOMONTH(DATE(2025,9,1),0),'セッション実施状況管理'!$W$11:$W$1028,"&gt;="&amp;EDATE(DATE(2025,9,1),-6))</f>
        <v>2</v>
      </c>
      <c r="N28" s="205">
        <f>COUNTIFS('セッション実施状況管理'!$T$11:$T$1028,$B28,'セッション実施状況管理'!$W$11:$W$1028,"&lt;="&amp;EOMONTH(DATE(2025,10,1),0),'セッション実施状況管理'!$W$11:$W$1028,"&gt;="&amp;EDATE(DATE(2025,10,1),-6))</f>
        <v>2</v>
      </c>
    </row>
    <row r="29">
      <c r="A29" s="553">
        <v>6.0</v>
      </c>
      <c r="B29" s="965" t="s">
        <v>247</v>
      </c>
      <c r="C29" s="205">
        <f>COUNTIFS('セッション実施状況管理'!$T$11:$T$1028,$B29,'セッション実施状況管理'!$W$11:$W$1028,"&lt;="&amp;EOMONTH(DATE(2024,11,1),0),'セッション実施状況管理'!$W$11:$W$1028,"&gt;="&amp;EDATE(DATE(2024,11,1),-6))</f>
        <v>3</v>
      </c>
      <c r="D29" s="205">
        <f>COUNTIFS('セッション実施状況管理'!$T$11:$T$1028,$B29,'セッション実施状況管理'!$W$11:$W$1028,"&lt;="&amp;EOMONTH(DATE(2024,12,1),0),'セッション実施状況管理'!$W$11:$W$1028,"&gt;="&amp;EDATE(DATE(2024,12,1),-6))</f>
        <v>3</v>
      </c>
      <c r="E29" s="205">
        <f>COUNTIFS('セッション実施状況管理'!$T$11:$T$1028,$B29,'セッション実施状況管理'!$W$11:$W$1028,"&lt;="&amp;EOMONTH(DATE(2025,1,1),0),'セッション実施状況管理'!$W$11:$W$1028,"&gt;="&amp;EDATE(DATE(2025,1,1),-6))</f>
        <v>2</v>
      </c>
      <c r="F29" s="205">
        <f>COUNTIFS('セッション実施状況管理'!$T$11:$T$1028,$B29,'セッション実施状況管理'!$W$11:$W$1028,"&lt;="&amp;EOMONTH(DATE(2025,2,1),0),'セッション実施状況管理'!$W$11:$W$1028,"&gt;="&amp;EDATE(DATE(2025,2,1),-6))</f>
        <v>2</v>
      </c>
      <c r="G29" s="205">
        <f>COUNTIFS('セッション実施状況管理'!$T$11:$T$1028,$B29,'セッション実施状況管理'!$W$11:$W$1028,"&lt;="&amp;EOMONTH(DATE(2025,3,1),0),'セッション実施状況管理'!$W$11:$W$1028,"&gt;="&amp;EDATE(DATE(2025,3,1),-6))</f>
        <v>2</v>
      </c>
      <c r="H29" s="205">
        <f>COUNTIFS('セッション実施状況管理'!$T$11:$T$1028,$B29,'セッション実施状況管理'!$W$11:$W$1028,"&lt;="&amp;EOMONTH(DATE(2025,4,1),0),'セッション実施状況管理'!$W$11:$W$1028,"&gt;="&amp;EDATE(DATE(2025,4,1),-6))</f>
        <v>2</v>
      </c>
      <c r="I29" s="757">
        <f>COUNTIFS('セッション実施状況管理'!$T$11:$T$1028,$B29,'セッション実施状況管理'!$W$11:$W$1028,"&lt;="&amp;EOMONTH(DATE(2025,5,1),0),'セッション実施状況管理'!$W$11:$W$1028,"&gt;="&amp;EDATE(DATE(2025,5,1),-6))</f>
        <v>1</v>
      </c>
      <c r="J29" s="205">
        <f>COUNTIFS('セッション実施状況管理'!$T$11:$T$1028,$B29,'セッション実施状況管理'!$W$11:$W$1028,"&lt;="&amp;EOMONTH(DATE(2025,6,1),0),'セッション実施状況管理'!$W$11:$W$1028,"&gt;="&amp;EDATE(DATE(2025,6,1),-6))</f>
        <v>1</v>
      </c>
      <c r="K29" s="205">
        <f>COUNTIFS('セッション実施状況管理'!$T$11:$T$1028,$B29,'セッション実施状況管理'!$W$11:$W$1028,"&lt;="&amp;EOMONTH(DATE(2025,7,1),0),'セッション実施状況管理'!$W$11:$W$1028,"&gt;="&amp;EDATE(DATE(2025,7,1),-6))</f>
        <v>1</v>
      </c>
      <c r="L29" s="205">
        <f>COUNTIFS('セッション実施状況管理'!$T$11:$T$1028,$B29,'セッション実施状況管理'!$W$11:$W$1028,"&lt;="&amp;EOMONTH(DATE(2025,8,1),0),'セッション実施状況管理'!$W$11:$W$1028,"&gt;="&amp;EDATE(DATE(2025,8,1),-6))</f>
        <v>0</v>
      </c>
      <c r="M29" s="205">
        <f>COUNTIFS('セッション実施状況管理'!$T$11:$T$1028,$B29,'セッション実施状況管理'!$W$11:$W$1028,"&lt;="&amp;EOMONTH(DATE(2025,9,1),0),'セッション実施状況管理'!$W$11:$W$1028,"&gt;="&amp;EDATE(DATE(2025,9,1),-6))</f>
        <v>0</v>
      </c>
      <c r="N29" s="205">
        <f>COUNTIFS('セッション実施状況管理'!$T$11:$T$1028,$B29,'セッション実施状況管理'!$W$11:$W$1028,"&lt;="&amp;EOMONTH(DATE(2025,10,1),0),'セッション実施状況管理'!$W$11:$W$1028,"&gt;="&amp;EDATE(DATE(2025,10,1),-6))</f>
        <v>0</v>
      </c>
    </row>
    <row r="30">
      <c r="A30" s="553">
        <v>7.0</v>
      </c>
      <c r="B30" s="965" t="s">
        <v>283</v>
      </c>
      <c r="C30" s="205">
        <f>COUNTIFS('セッション実施状況管理'!$T$11:$T$1028,$B30,'セッション実施状況管理'!$W$11:$W$1028,"&lt;="&amp;EOMONTH(DATE(2024,11,1),0),'セッション実施状況管理'!$W$11:$W$1028,"&gt;="&amp;EDATE(DATE(2024,11,1),-6))</f>
        <v>2</v>
      </c>
      <c r="D30" s="205">
        <f>COUNTIFS('セッション実施状況管理'!$T$11:$T$1028,$B30,'セッション実施状況管理'!$W$11:$W$1028,"&lt;="&amp;EOMONTH(DATE(2024,12,1),0),'セッション実施状況管理'!$W$11:$W$1028,"&gt;="&amp;EDATE(DATE(2024,12,1),-6))</f>
        <v>2</v>
      </c>
      <c r="E30" s="205">
        <f>COUNTIFS('セッション実施状況管理'!$T$11:$T$1028,$B30,'セッション実施状況管理'!$W$11:$W$1028,"&lt;="&amp;EOMONTH(DATE(2025,1,1),0),'セッション実施状況管理'!$W$11:$W$1028,"&gt;="&amp;EDATE(DATE(2025,1,1),-6))</f>
        <v>2</v>
      </c>
      <c r="F30" s="205">
        <f>COUNTIFS('セッション実施状況管理'!$T$11:$T$1028,$B30,'セッション実施状況管理'!$W$11:$W$1028,"&lt;="&amp;EOMONTH(DATE(2025,2,1),0),'セッション実施状況管理'!$W$11:$W$1028,"&gt;="&amp;EDATE(DATE(2025,2,1),-6))</f>
        <v>2</v>
      </c>
      <c r="G30" s="205">
        <f>COUNTIFS('セッション実施状況管理'!$T$11:$T$1028,$B30,'セッション実施状況管理'!$W$11:$W$1028,"&lt;="&amp;EOMONTH(DATE(2025,3,1),0),'セッション実施状況管理'!$W$11:$W$1028,"&gt;="&amp;EDATE(DATE(2025,3,1),-6))</f>
        <v>3</v>
      </c>
      <c r="H30" s="205">
        <f>COUNTIFS('セッション実施状況管理'!$T$11:$T$1028,$B30,'セッション実施状況管理'!$W$11:$W$1028,"&lt;="&amp;EOMONTH(DATE(2025,4,1),0),'セッション実施状況管理'!$W$11:$W$1028,"&gt;="&amp;EDATE(DATE(2025,4,1),-6))</f>
        <v>2</v>
      </c>
      <c r="I30" s="757">
        <f>COUNTIFS('セッション実施状況管理'!$T$11:$T$1028,$B30,'セッション実施状況管理'!$W$11:$W$1028,"&lt;="&amp;EOMONTH(DATE(2025,5,1),0),'セッション実施状況管理'!$W$11:$W$1028,"&gt;="&amp;EDATE(DATE(2025,5,1),-6))</f>
        <v>2</v>
      </c>
      <c r="J30" s="205">
        <f>COUNTIFS('セッション実施状況管理'!$T$11:$T$1028,$B30,'セッション実施状況管理'!$W$11:$W$1028,"&lt;="&amp;EOMONTH(DATE(2025,6,1),0),'セッション実施状況管理'!$W$11:$W$1028,"&gt;="&amp;EDATE(DATE(2025,6,1),-6))</f>
        <v>1</v>
      </c>
      <c r="K30" s="205">
        <f>COUNTIFS('セッション実施状況管理'!$T$11:$T$1028,$B30,'セッション実施状況管理'!$W$11:$W$1028,"&lt;="&amp;EOMONTH(DATE(2025,7,1),0),'セッション実施状況管理'!$W$11:$W$1028,"&gt;="&amp;EDATE(DATE(2025,7,1),-6))</f>
        <v>1</v>
      </c>
      <c r="L30" s="205">
        <f>COUNTIFS('セッション実施状況管理'!$T$11:$T$1028,$B30,'セッション実施状況管理'!$W$11:$W$1028,"&lt;="&amp;EOMONTH(DATE(2025,8,1),0),'セッション実施状況管理'!$W$11:$W$1028,"&gt;="&amp;EDATE(DATE(2025,8,1),-6))</f>
        <v>1</v>
      </c>
      <c r="M30" s="205">
        <f>COUNTIFS('セッション実施状況管理'!$T$11:$T$1028,$B30,'セッション実施状況管理'!$W$11:$W$1028,"&lt;="&amp;EOMONTH(DATE(2025,9,1),0),'セッション実施状況管理'!$W$11:$W$1028,"&gt;="&amp;EDATE(DATE(2025,9,1),-6))</f>
        <v>1</v>
      </c>
      <c r="N30" s="205">
        <f>COUNTIFS('セッション実施状況管理'!$T$11:$T$1028,$B30,'セッション実施状況管理'!$W$11:$W$1028,"&lt;="&amp;EOMONTH(DATE(2025,10,1),0),'セッション実施状況管理'!$W$11:$W$1028,"&gt;="&amp;EDATE(DATE(2025,10,1),-6))</f>
        <v>0</v>
      </c>
    </row>
    <row r="31">
      <c r="A31" s="553">
        <v>8.0</v>
      </c>
      <c r="B31" s="965" t="s">
        <v>354</v>
      </c>
      <c r="C31" s="205">
        <f>COUNTIFS('セッション実施状況管理'!$T$11:$T$1028,$B31,'セッション実施状況管理'!$W$11:$W$1028,"&lt;="&amp;EOMONTH(DATE(2024,11,1),0),'セッション実施状況管理'!$W$11:$W$1028,"&gt;="&amp;EDATE(DATE(2024,11,1),-6))</f>
        <v>0</v>
      </c>
      <c r="D31" s="205">
        <f>COUNTIFS('セッション実施状況管理'!$T$11:$T$1028,$B31,'セッション実施状況管理'!$W$11:$W$1028,"&lt;="&amp;EOMONTH(DATE(2024,12,1),0),'セッション実施状況管理'!$W$11:$W$1028,"&gt;="&amp;EDATE(DATE(2024,12,1),-6))</f>
        <v>0</v>
      </c>
      <c r="E31" s="205">
        <f>COUNTIFS('セッション実施状況管理'!$T$11:$T$1028,$B31,'セッション実施状況管理'!$W$11:$W$1028,"&lt;="&amp;EOMONTH(DATE(2025,1,1),0),'セッション実施状況管理'!$W$11:$W$1028,"&gt;="&amp;EDATE(DATE(2025,1,1),-6))</f>
        <v>1</v>
      </c>
      <c r="F31" s="205">
        <f>COUNTIFS('セッション実施状況管理'!$T$11:$T$1028,$B31,'セッション実施状況管理'!$W$11:$W$1028,"&lt;="&amp;EOMONTH(DATE(2025,2,1),0),'セッション実施状況管理'!$W$11:$W$1028,"&gt;="&amp;EDATE(DATE(2025,2,1),-6))</f>
        <v>1</v>
      </c>
      <c r="G31" s="205">
        <f>COUNTIFS('セッション実施状況管理'!$T$11:$T$1028,$B31,'セッション実施状況管理'!$W$11:$W$1028,"&lt;="&amp;EOMONTH(DATE(2025,3,1),0),'セッション実施状況管理'!$W$11:$W$1028,"&gt;="&amp;EDATE(DATE(2025,3,1),-6))</f>
        <v>2</v>
      </c>
      <c r="H31" s="205">
        <f>COUNTIFS('セッション実施状況管理'!$T$11:$T$1028,$B31,'セッション実施状況管理'!$W$11:$W$1028,"&lt;="&amp;EOMONTH(DATE(2025,4,1),0),'セッション実施状況管理'!$W$11:$W$1028,"&gt;="&amp;EDATE(DATE(2025,4,1),-6))</f>
        <v>2</v>
      </c>
      <c r="I31" s="757">
        <f>COUNTIFS('セッション実施状況管理'!$T$11:$T$1028,$B31,'セッション実施状況管理'!$W$11:$W$1028,"&lt;="&amp;EOMONTH(DATE(2025,5,1),0),'セッション実施状況管理'!$W$11:$W$1028,"&gt;="&amp;EDATE(DATE(2025,5,1),-6))</f>
        <v>2</v>
      </c>
      <c r="J31" s="205">
        <f>COUNTIFS('セッション実施状況管理'!$T$11:$T$1028,$B31,'セッション実施状況管理'!$W$11:$W$1028,"&lt;="&amp;EOMONTH(DATE(2025,6,1),0),'セッション実施状況管理'!$W$11:$W$1028,"&gt;="&amp;EDATE(DATE(2025,6,1),-6))</f>
        <v>2</v>
      </c>
      <c r="K31" s="205">
        <f>COUNTIFS('セッション実施状況管理'!$T$11:$T$1028,$B31,'セッション実施状況管理'!$W$11:$W$1028,"&lt;="&amp;EOMONTH(DATE(2025,7,1),0),'セッション実施状況管理'!$W$11:$W$1028,"&gt;="&amp;EDATE(DATE(2025,7,1),-6))</f>
        <v>2</v>
      </c>
      <c r="L31" s="205">
        <f>COUNTIFS('セッション実施状況管理'!$T$11:$T$1028,$B31,'セッション実施状況管理'!$W$11:$W$1028,"&lt;="&amp;EOMONTH(DATE(2025,8,1),0),'セッション実施状況管理'!$W$11:$W$1028,"&gt;="&amp;EDATE(DATE(2025,8,1),-6))</f>
        <v>3</v>
      </c>
      <c r="M31" s="205">
        <f>COUNTIFS('セッション実施状況管理'!$T$11:$T$1028,$B31,'セッション実施状況管理'!$W$11:$W$1028,"&lt;="&amp;EOMONTH(DATE(2025,9,1),0),'セッション実施状況管理'!$W$11:$W$1028,"&gt;="&amp;EDATE(DATE(2025,9,1),-6))</f>
        <v>3</v>
      </c>
      <c r="N31" s="205">
        <f>COUNTIFS('セッション実施状況管理'!$T$11:$T$1028,$B31,'セッション実施状況管理'!$W$11:$W$1028,"&lt;="&amp;EOMONTH(DATE(2025,10,1),0),'セッション実施状況管理'!$W$11:$W$1028,"&gt;="&amp;EDATE(DATE(2025,10,1),-6))</f>
        <v>2</v>
      </c>
    </row>
    <row r="32">
      <c r="A32" s="553">
        <v>9.0</v>
      </c>
      <c r="B32" s="965" t="s">
        <v>346</v>
      </c>
      <c r="C32" s="205">
        <f>COUNTIFS('セッション実施状況管理'!$T$11:$T$1028,$B32,'セッション実施状況管理'!$W$11:$W$1028,"&lt;="&amp;EOMONTH(DATE(2024,11,1),0),'セッション実施状況管理'!$W$11:$W$1028,"&gt;="&amp;EDATE(DATE(2024,11,1),-6))</f>
        <v>0</v>
      </c>
      <c r="D32" s="205">
        <f>COUNTIFS('セッション実施状況管理'!$T$11:$T$1028,$B32,'セッション実施状況管理'!$W$11:$W$1028,"&lt;="&amp;EOMONTH(DATE(2024,12,1),0),'セッション実施状況管理'!$W$11:$W$1028,"&gt;="&amp;EDATE(DATE(2024,12,1),-6))</f>
        <v>1</v>
      </c>
      <c r="E32" s="205">
        <f>COUNTIFS('セッション実施状況管理'!$T$11:$T$1028,$B32,'セッション実施状況管理'!$W$11:$W$1028,"&lt;="&amp;EOMONTH(DATE(2025,1,1),0),'セッション実施状況管理'!$W$11:$W$1028,"&gt;="&amp;EDATE(DATE(2025,1,1),-6))</f>
        <v>2</v>
      </c>
      <c r="F32" s="205">
        <f>COUNTIFS('セッション実施状況管理'!$T$11:$T$1028,$B32,'セッション実施状況管理'!$W$11:$W$1028,"&lt;="&amp;EOMONTH(DATE(2025,2,1),0),'セッション実施状況管理'!$W$11:$W$1028,"&gt;="&amp;EDATE(DATE(2025,2,1),-6))</f>
        <v>3</v>
      </c>
      <c r="G32" s="205">
        <f>COUNTIFS('セッション実施状況管理'!$T$11:$T$1028,$B32,'セッション実施状況管理'!$W$11:$W$1028,"&lt;="&amp;EOMONTH(DATE(2025,3,1),0),'セッション実施状況管理'!$W$11:$W$1028,"&gt;="&amp;EDATE(DATE(2025,3,1),-6))</f>
        <v>3</v>
      </c>
      <c r="H32" s="205">
        <f>COUNTIFS('セッション実施状況管理'!$T$11:$T$1028,$B32,'セッション実施状況管理'!$W$11:$W$1028,"&lt;="&amp;EOMONTH(DATE(2025,4,1),0),'セッション実施状況管理'!$W$11:$W$1028,"&gt;="&amp;EDATE(DATE(2025,4,1),-6))</f>
        <v>3</v>
      </c>
      <c r="I32" s="757">
        <f>COUNTIFS('セッション実施状況管理'!$T$11:$T$1028,$B32,'セッション実施状況管理'!$W$11:$W$1028,"&lt;="&amp;EOMONTH(DATE(2025,5,1),0),'セッション実施状況管理'!$W$11:$W$1028,"&gt;="&amp;EDATE(DATE(2025,5,1),-6))</f>
        <v>3</v>
      </c>
      <c r="J32" s="205">
        <f>COUNTIFS('セッション実施状況管理'!$T$11:$T$1028,$B32,'セッション実施状況管理'!$W$11:$W$1028,"&lt;="&amp;EOMONTH(DATE(2025,6,1),0),'セッション実施状況管理'!$W$11:$W$1028,"&gt;="&amp;EDATE(DATE(2025,6,1),-6))</f>
        <v>3</v>
      </c>
      <c r="K32" s="205">
        <f>COUNTIFS('セッション実施状況管理'!$T$11:$T$1028,$B32,'セッション実施状況管理'!$W$11:$W$1028,"&lt;="&amp;EOMONTH(DATE(2025,7,1),0),'セッション実施状況管理'!$W$11:$W$1028,"&gt;="&amp;EDATE(DATE(2025,7,1),-6))</f>
        <v>4</v>
      </c>
      <c r="L32" s="205">
        <f>COUNTIFS('セッション実施状況管理'!$T$11:$T$1028,$B32,'セッション実施状況管理'!$W$11:$W$1028,"&lt;="&amp;EOMONTH(DATE(2025,8,1),0),'セッション実施状況管理'!$W$11:$W$1028,"&gt;="&amp;EDATE(DATE(2025,8,1),-6))</f>
        <v>4</v>
      </c>
      <c r="M32" s="205">
        <f>COUNTIFS('セッション実施状況管理'!$T$11:$T$1028,$B32,'セッション実施状況管理'!$W$11:$W$1028,"&lt;="&amp;EOMONTH(DATE(2025,9,1),0),'セッション実施状況管理'!$W$11:$W$1028,"&gt;="&amp;EDATE(DATE(2025,9,1),-6))</f>
        <v>3</v>
      </c>
      <c r="N32" s="205">
        <f>COUNTIFS('セッション実施状況管理'!$T$11:$T$1028,$B32,'セッション実施状況管理'!$W$11:$W$1028,"&lt;="&amp;EOMONTH(DATE(2025,10,1),0),'セッション実施状況管理'!$W$11:$W$1028,"&gt;="&amp;EDATE(DATE(2025,10,1),-6))</f>
        <v>3</v>
      </c>
    </row>
    <row r="33">
      <c r="A33" s="553">
        <v>10.0</v>
      </c>
      <c r="B33" s="965" t="s">
        <v>363</v>
      </c>
      <c r="C33" s="205">
        <f>COUNTIFS('セッション実施状況管理'!$T$11:$T$1028,$B33,'セッション実施状況管理'!$W$11:$W$1028,"&lt;="&amp;EOMONTH(DATE(2024,11,1),0),'セッション実施状況管理'!$W$11:$W$1028,"&gt;="&amp;EDATE(DATE(2024,11,1),-6))</f>
        <v>0</v>
      </c>
      <c r="D33" s="205">
        <f>COUNTIFS('セッション実施状況管理'!$T$11:$T$1028,$B33,'セッション実施状況管理'!$W$11:$W$1028,"&lt;="&amp;EOMONTH(DATE(2024,12,1),0),'セッション実施状況管理'!$W$11:$W$1028,"&gt;="&amp;EDATE(DATE(2024,12,1),-6))</f>
        <v>0</v>
      </c>
      <c r="E33" s="205">
        <f>COUNTIFS('セッション実施状況管理'!$T$11:$T$1028,$B33,'セッション実施状況管理'!$W$11:$W$1028,"&lt;="&amp;EOMONTH(DATE(2025,1,1),0),'セッション実施状況管理'!$W$11:$W$1028,"&gt;="&amp;EDATE(DATE(2025,1,1),-6))</f>
        <v>1</v>
      </c>
      <c r="F33" s="205">
        <f>COUNTIFS('セッション実施状況管理'!$T$11:$T$1028,$B33,'セッション実施状況管理'!$W$11:$W$1028,"&lt;="&amp;EOMONTH(DATE(2025,2,1),0),'セッション実施状況管理'!$W$11:$W$1028,"&gt;="&amp;EDATE(DATE(2025,2,1),-6))</f>
        <v>1</v>
      </c>
      <c r="G33" s="205">
        <f>COUNTIFS('セッション実施状況管理'!$T$11:$T$1028,$B33,'セッション実施状況管理'!$W$11:$W$1028,"&lt;="&amp;EOMONTH(DATE(2025,3,1),0),'セッション実施状況管理'!$W$11:$W$1028,"&gt;="&amp;EDATE(DATE(2025,3,1),-6))</f>
        <v>1</v>
      </c>
      <c r="H33" s="205">
        <f>COUNTIFS('セッション実施状況管理'!$T$11:$T$1028,$B33,'セッション実施状況管理'!$W$11:$W$1028,"&lt;="&amp;EOMONTH(DATE(2025,4,1),0),'セッション実施状況管理'!$W$11:$W$1028,"&gt;="&amp;EDATE(DATE(2025,4,1),-6))</f>
        <v>1</v>
      </c>
      <c r="I33" s="757">
        <f>COUNTIFS('セッション実施状況管理'!$T$11:$T$1028,$B33,'セッション実施状況管理'!$W$11:$W$1028,"&lt;="&amp;EOMONTH(DATE(2025,5,1),0),'セッション実施状況管理'!$W$11:$W$1028,"&gt;="&amp;EDATE(DATE(2025,5,1),-6))</f>
        <v>1</v>
      </c>
      <c r="J33" s="205">
        <f>COUNTIFS('セッション実施状況管理'!$T$11:$T$1028,$B33,'セッション実施状況管理'!$W$11:$W$1028,"&lt;="&amp;EOMONTH(DATE(2025,6,1),0),'セッション実施状況管理'!$W$11:$W$1028,"&gt;="&amp;EDATE(DATE(2025,6,1),-6))</f>
        <v>1</v>
      </c>
      <c r="K33" s="205">
        <f>COUNTIFS('セッション実施状況管理'!$T$11:$T$1028,$B33,'セッション実施状況管理'!$W$11:$W$1028,"&lt;="&amp;EOMONTH(DATE(2025,7,1),0),'セッション実施状況管理'!$W$11:$W$1028,"&gt;="&amp;EDATE(DATE(2025,7,1),-6))</f>
        <v>2</v>
      </c>
      <c r="L33" s="205">
        <f>COUNTIFS('セッション実施状況管理'!$T$11:$T$1028,$B33,'セッション実施状況管理'!$W$11:$W$1028,"&lt;="&amp;EOMONTH(DATE(2025,8,1),0),'セッション実施状況管理'!$W$11:$W$1028,"&gt;="&amp;EDATE(DATE(2025,8,1),-6))</f>
        <v>1</v>
      </c>
      <c r="M33" s="205">
        <f>COUNTIFS('セッション実施状況管理'!$T$11:$T$1028,$B33,'セッション実施状況管理'!$W$11:$W$1028,"&lt;="&amp;EOMONTH(DATE(2025,9,1),0),'セッション実施状況管理'!$W$11:$W$1028,"&gt;="&amp;EDATE(DATE(2025,9,1),-6))</f>
        <v>1</v>
      </c>
      <c r="N33" s="205">
        <f>COUNTIFS('セッション実施状況管理'!$T$11:$T$1028,$B33,'セッション実施状況管理'!$W$11:$W$1028,"&lt;="&amp;EOMONTH(DATE(2025,10,1),0),'セッション実施状況管理'!$W$11:$W$1028,"&gt;="&amp;EDATE(DATE(2025,10,1),-6))</f>
        <v>1</v>
      </c>
    </row>
    <row r="34">
      <c r="A34" s="553">
        <v>11.0</v>
      </c>
      <c r="B34" s="965" t="s">
        <v>392</v>
      </c>
      <c r="C34" s="205">
        <f>COUNTIFS('セッション実施状況管理'!$T$11:$T$1028,$B34,'セッション実施状況管理'!$W$11:$W$1028,"&lt;="&amp;EOMONTH(DATE(2024,11,1),0),'セッション実施状況管理'!$W$11:$W$1028,"&gt;="&amp;EDATE(DATE(2024,11,1),-6))</f>
        <v>0</v>
      </c>
      <c r="D34" s="205">
        <f>COUNTIFS('セッション実施状況管理'!$T$11:$T$1028,$B34,'セッション実施状況管理'!$W$11:$W$1028,"&lt;="&amp;EOMONTH(DATE(2024,12,1),0),'セッション実施状況管理'!$W$11:$W$1028,"&gt;="&amp;EDATE(DATE(2024,12,1),-6))</f>
        <v>0</v>
      </c>
      <c r="E34" s="205">
        <f>COUNTIFS('セッション実施状況管理'!$T$11:$T$1028,$B34,'セッション実施状況管理'!$W$11:$W$1028,"&lt;="&amp;EOMONTH(DATE(2025,1,1),0),'セッション実施状況管理'!$W$11:$W$1028,"&gt;="&amp;EDATE(DATE(2025,1,1),-6))</f>
        <v>0</v>
      </c>
      <c r="F34" s="205">
        <f>COUNTIFS('セッション実施状況管理'!$T$11:$T$1028,$B34,'セッション実施状況管理'!$W$11:$W$1028,"&lt;="&amp;EOMONTH(DATE(2025,2,1),0),'セッション実施状況管理'!$W$11:$W$1028,"&gt;="&amp;EDATE(DATE(2025,2,1),-6))</f>
        <v>0</v>
      </c>
      <c r="G34" s="205">
        <f>COUNTIFS('セッション実施状況管理'!$T$11:$T$1028,$B34,'セッション実施状況管理'!$W$11:$W$1028,"&lt;="&amp;EOMONTH(DATE(2025,3,1),0),'セッション実施状況管理'!$W$11:$W$1028,"&gt;="&amp;EDATE(DATE(2025,3,1),-6))</f>
        <v>1</v>
      </c>
      <c r="H34" s="205">
        <f>COUNTIFS('セッション実施状況管理'!$T$11:$T$1028,$B34,'セッション実施状況管理'!$W$11:$W$1028,"&lt;="&amp;EOMONTH(DATE(2025,4,1),0),'セッション実施状況管理'!$W$11:$W$1028,"&gt;="&amp;EDATE(DATE(2025,4,1),-6))</f>
        <v>1</v>
      </c>
      <c r="I34" s="757">
        <f>COUNTIFS('セッション実施状況管理'!$T$11:$T$1028,$B34,'セッション実施状況管理'!$W$11:$W$1028,"&lt;="&amp;EOMONTH(DATE(2025,5,1),0),'セッション実施状況管理'!$W$11:$W$1028,"&gt;="&amp;EDATE(DATE(2025,5,1),-6))</f>
        <v>2</v>
      </c>
      <c r="J34" s="205">
        <f>COUNTIFS('セッション実施状況管理'!$T$11:$T$1028,$B34,'セッション実施状況管理'!$W$11:$W$1028,"&lt;="&amp;EOMONTH(DATE(2025,6,1),0),'セッション実施状況管理'!$W$11:$W$1028,"&gt;="&amp;EDATE(DATE(2025,6,1),-6))</f>
        <v>2</v>
      </c>
      <c r="K34" s="205">
        <f>COUNTIFS('セッション実施状況管理'!$T$11:$T$1028,$B34,'セッション実施状況管理'!$W$11:$W$1028,"&lt;="&amp;EOMONTH(DATE(2025,7,1),0),'セッション実施状況管理'!$W$11:$W$1028,"&gt;="&amp;EDATE(DATE(2025,7,1),-6))</f>
        <v>2</v>
      </c>
      <c r="L34" s="205">
        <f>COUNTIFS('セッション実施状況管理'!$T$11:$T$1028,$B34,'セッション実施状況管理'!$W$11:$W$1028,"&lt;="&amp;EOMONTH(DATE(2025,8,1),0),'セッション実施状況管理'!$W$11:$W$1028,"&gt;="&amp;EDATE(DATE(2025,8,1),-6))</f>
        <v>2</v>
      </c>
      <c r="M34" s="205">
        <f>COUNTIFS('セッション実施状況管理'!$T$11:$T$1028,$B34,'セッション実施状況管理'!$W$11:$W$1028,"&lt;="&amp;EOMONTH(DATE(2025,9,1),0),'セッション実施状況管理'!$W$11:$W$1028,"&gt;="&amp;EDATE(DATE(2025,9,1),-6))</f>
        <v>2</v>
      </c>
      <c r="N34" s="205">
        <f>COUNTIFS('セッション実施状況管理'!$T$11:$T$1028,$B34,'セッション実施状況管理'!$W$11:$W$1028,"&lt;="&amp;EOMONTH(DATE(2025,10,1),0),'セッション実施状況管理'!$W$11:$W$1028,"&gt;="&amp;EDATE(DATE(2025,10,1),-6))</f>
        <v>1</v>
      </c>
    </row>
    <row r="35">
      <c r="A35" s="553">
        <v>12.0</v>
      </c>
      <c r="B35" s="965" t="s">
        <v>430</v>
      </c>
      <c r="C35" s="205">
        <f>COUNTIFS('セッション実施状況管理'!$T$11:$T$1028,$B35,'セッション実施状況管理'!$W$11:$W$1028,"&lt;="&amp;EOMONTH(DATE(2024,11,1),0),'セッション実施状況管理'!$W$11:$W$1028,"&gt;="&amp;EDATE(DATE(2024,11,1),-6))</f>
        <v>0</v>
      </c>
      <c r="D35" s="205">
        <f>COUNTIFS('セッション実施状況管理'!$T$11:$T$1028,$B35,'セッション実施状況管理'!$W$11:$W$1028,"&lt;="&amp;EOMONTH(DATE(2024,12,1),0),'セッション実施状況管理'!$W$11:$W$1028,"&gt;="&amp;EDATE(DATE(2024,12,1),-6))</f>
        <v>0</v>
      </c>
      <c r="E35" s="205">
        <f>COUNTIFS('セッション実施状況管理'!$T$11:$T$1028,$B35,'セッション実施状況管理'!$W$11:$W$1028,"&lt;="&amp;EOMONTH(DATE(2025,1,1),0),'セッション実施状況管理'!$W$11:$W$1028,"&gt;="&amp;EDATE(DATE(2025,1,1),-6))</f>
        <v>0</v>
      </c>
      <c r="F35" s="205">
        <f>COUNTIFS('セッション実施状況管理'!$T$11:$T$1028,$B35,'セッション実施状況管理'!$W$11:$W$1028,"&lt;="&amp;EOMONTH(DATE(2025,2,1),0),'セッション実施状況管理'!$W$11:$W$1028,"&gt;="&amp;EDATE(DATE(2025,2,1),-6))</f>
        <v>0</v>
      </c>
      <c r="G35" s="205">
        <f>COUNTIFS('セッション実施状況管理'!$T$11:$T$1028,$B35,'セッション実施状況管理'!$W$11:$W$1028,"&lt;="&amp;EOMONTH(DATE(2025,3,1),0),'セッション実施状況管理'!$W$11:$W$1028,"&gt;="&amp;EDATE(DATE(2025,3,1),-6))</f>
        <v>0</v>
      </c>
      <c r="H35" s="205">
        <f>COUNTIFS('セッション実施状況管理'!$T$11:$T$1028,$B35,'セッション実施状況管理'!$W$11:$W$1028,"&lt;="&amp;EOMONTH(DATE(2025,4,1),0),'セッション実施状況管理'!$W$11:$W$1028,"&gt;="&amp;EDATE(DATE(2025,4,1),-6))</f>
        <v>0</v>
      </c>
      <c r="I35" s="757">
        <f>COUNTIFS('セッション実施状況管理'!$T$11:$T$1028,$B35,'セッション実施状況管理'!$W$11:$W$1028,"&lt;="&amp;EOMONTH(DATE(2025,5,1),0),'セッション実施状況管理'!$W$11:$W$1028,"&gt;="&amp;EDATE(DATE(2025,5,1),-6))</f>
        <v>1</v>
      </c>
      <c r="J35" s="205">
        <f>COUNTIFS('セッション実施状況管理'!$T$11:$T$1028,$B35,'セッション実施状況管理'!$W$11:$W$1028,"&lt;="&amp;EOMONTH(DATE(2025,6,1),0),'セッション実施状況管理'!$W$11:$W$1028,"&gt;="&amp;EDATE(DATE(2025,6,1),-6))</f>
        <v>1</v>
      </c>
      <c r="K35" s="205">
        <f>COUNTIFS('セッション実施状況管理'!$T$11:$T$1028,$B35,'セッション実施状況管理'!$W$11:$W$1028,"&lt;="&amp;EOMONTH(DATE(2025,7,1),0),'セッション実施状況管理'!$W$11:$W$1028,"&gt;="&amp;EDATE(DATE(2025,7,1),-6))</f>
        <v>2</v>
      </c>
      <c r="L35" s="205">
        <f>COUNTIFS('セッション実施状況管理'!$T$11:$T$1028,$B35,'セッション実施状況管理'!$W$11:$W$1028,"&lt;="&amp;EOMONTH(DATE(2025,8,1),0),'セッション実施状況管理'!$W$11:$W$1028,"&gt;="&amp;EDATE(DATE(2025,8,1),-6))</f>
        <v>3</v>
      </c>
      <c r="M35" s="205">
        <f>COUNTIFS('セッション実施状況管理'!$T$11:$T$1028,$B35,'セッション実施状況管理'!$W$11:$W$1028,"&lt;="&amp;EOMONTH(DATE(2025,9,1),0),'セッション実施状況管理'!$W$11:$W$1028,"&gt;="&amp;EDATE(DATE(2025,9,1),-6))</f>
        <v>3</v>
      </c>
      <c r="N35" s="205">
        <f>COUNTIFS('セッション実施状況管理'!$T$11:$T$1028,$B35,'セッション実施状況管理'!$W$11:$W$1028,"&lt;="&amp;EOMONTH(DATE(2025,10,1),0),'セッション実施状況管理'!$W$11:$W$1028,"&gt;="&amp;EDATE(DATE(2025,10,1),-6))</f>
        <v>3</v>
      </c>
    </row>
    <row r="36">
      <c r="A36" s="553">
        <v>13.0</v>
      </c>
      <c r="B36" s="965" t="s">
        <v>3204</v>
      </c>
      <c r="C36" s="205">
        <f>COUNTIFS('セッション実施状況管理'!$T$11:$T$1028,$B36,'セッション実施状況管理'!$W$11:$W$1028,"&lt;="&amp;EOMONTH(DATE(2024,11,1),0),'セッション実施状況管理'!$W$11:$W$1028,"&gt;="&amp;EDATE(DATE(2024,11,1),-6))</f>
        <v>0</v>
      </c>
      <c r="D36" s="205">
        <f>COUNTIFS('セッション実施状況管理'!$T$11:$T$1028,$B36,'セッション実施状況管理'!$W$11:$W$1028,"&lt;="&amp;EOMONTH(DATE(2024,12,1),0),'セッション実施状況管理'!$W$11:$W$1028,"&gt;="&amp;EDATE(DATE(2024,12,1),-6))</f>
        <v>0</v>
      </c>
      <c r="E36" s="205">
        <f>COUNTIFS('セッション実施状況管理'!$T$11:$T$1028,$B36,'セッション実施状況管理'!$W$11:$W$1028,"&lt;="&amp;EOMONTH(DATE(2025,1,1),0),'セッション実施状況管理'!$W$11:$W$1028,"&gt;="&amp;EDATE(DATE(2025,1,1),-6))</f>
        <v>0</v>
      </c>
      <c r="F36" s="205">
        <f>COUNTIFS('セッション実施状況管理'!$T$11:$T$1028,$B36,'セッション実施状況管理'!$W$11:$W$1028,"&lt;="&amp;EOMONTH(DATE(2025,2,1),0),'セッション実施状況管理'!$W$11:$W$1028,"&gt;="&amp;EDATE(DATE(2025,2,1),-6))</f>
        <v>0</v>
      </c>
      <c r="G36" s="205">
        <f>COUNTIFS('セッション実施状況管理'!$T$11:$T$1028,$B36,'セッション実施状況管理'!$W$11:$W$1028,"&lt;="&amp;EOMONTH(DATE(2025,3,1),0),'セッション実施状況管理'!$W$11:$W$1028,"&gt;="&amp;EDATE(DATE(2025,3,1),-6))</f>
        <v>0</v>
      </c>
      <c r="H36" s="205">
        <f>COUNTIFS('セッション実施状況管理'!$T$11:$T$1028,$B36,'セッション実施状況管理'!$W$11:$W$1028,"&lt;="&amp;EOMONTH(DATE(2025,4,1),0),'セッション実施状況管理'!$W$11:$W$1028,"&gt;="&amp;EDATE(DATE(2025,4,1),-6))</f>
        <v>0</v>
      </c>
      <c r="I36" s="757">
        <f>COUNTIFS('セッション実施状況管理'!$T$11:$T$1028,$B36,'セッション実施状況管理'!$W$11:$W$1028,"&lt;="&amp;EOMONTH(DATE(2025,5,1),0),'セッション実施状況管理'!$W$11:$W$1028,"&gt;="&amp;EDATE(DATE(2025,5,1),-6))</f>
        <v>0</v>
      </c>
      <c r="J36" s="205">
        <f>COUNTIFS('セッション実施状況管理'!$T$11:$T$1028,$B36,'セッション実施状況管理'!$W$11:$W$1028,"&lt;="&amp;EOMONTH(DATE(2025,6,1),0),'セッション実施状況管理'!$W$11:$W$1028,"&gt;="&amp;EDATE(DATE(2025,6,1),-6))</f>
        <v>0</v>
      </c>
      <c r="K36" s="205">
        <f>COUNTIFS('セッション実施状況管理'!$T$11:$T$1028,$B36,'セッション実施状況管理'!$W$11:$W$1028,"&lt;="&amp;EOMONTH(DATE(2025,7,1),0),'セッション実施状況管理'!$W$11:$W$1028,"&gt;="&amp;EDATE(DATE(2025,7,1),-6))</f>
        <v>0</v>
      </c>
      <c r="L36" s="205">
        <f>COUNTIFS('セッション実施状況管理'!$T$11:$T$1028,$B36,'セッション実施状況管理'!$W$11:$W$1028,"&lt;="&amp;EOMONTH(DATE(2025,8,1),0),'セッション実施状況管理'!$W$11:$W$1028,"&gt;="&amp;EDATE(DATE(2025,8,1),-6))</f>
        <v>0</v>
      </c>
      <c r="M36" s="205">
        <f>COUNTIFS('セッション実施状況管理'!$T$11:$T$1028,$B36,'セッション実施状況管理'!$W$11:$W$1028,"&lt;="&amp;EOMONTH(DATE(2025,9,1),0),'セッション実施状況管理'!$W$11:$W$1028,"&gt;="&amp;EDATE(DATE(2025,9,1),-6))</f>
        <v>0</v>
      </c>
      <c r="N36" s="205">
        <f>COUNTIFS('セッション実施状況管理'!$T$11:$T$1028,$B36,'セッション実施状況管理'!$W$11:$W$1028,"&lt;="&amp;EOMONTH(DATE(2025,10,1),0),'セッション実施状況管理'!$W$11:$W$1028,"&gt;="&amp;EDATE(DATE(2025,10,1),-6))</f>
        <v>0</v>
      </c>
    </row>
    <row r="37">
      <c r="A37" s="553">
        <v>14.0</v>
      </c>
      <c r="B37" s="1277" t="s">
        <v>461</v>
      </c>
      <c r="C37" s="205">
        <f>COUNTIFS('セッション実施状況管理'!$T$11:$T$1028,$B37,'セッション実施状況管理'!$W$11:$W$1028,"&lt;="&amp;EOMONTH(DATE(2024,11,1),0),'セッション実施状況管理'!$W$11:$W$1028,"&gt;="&amp;EDATE(DATE(2024,11,1),-6))</f>
        <v>0</v>
      </c>
      <c r="D37" s="205">
        <f>COUNTIFS('セッション実施状況管理'!$T$11:$T$1028,$B37,'セッション実施状況管理'!$W$11:$W$1028,"&lt;="&amp;EOMONTH(DATE(2024,12,1),0),'セッション実施状況管理'!$W$11:$W$1028,"&gt;="&amp;EDATE(DATE(2024,12,1),-6))</f>
        <v>0</v>
      </c>
      <c r="E37" s="205">
        <f>COUNTIFS('セッション実施状況管理'!$T$11:$T$1028,$B37,'セッション実施状況管理'!$W$11:$W$1028,"&lt;="&amp;EOMONTH(DATE(2025,1,1),0),'セッション実施状況管理'!$W$11:$W$1028,"&gt;="&amp;EDATE(DATE(2025,1,1),-6))</f>
        <v>0</v>
      </c>
      <c r="F37" s="205">
        <f>COUNTIFS('セッション実施状況管理'!$T$11:$T$1028,$B37,'セッション実施状況管理'!$W$11:$W$1028,"&lt;="&amp;EOMONTH(DATE(2025,2,1),0),'セッション実施状況管理'!$W$11:$W$1028,"&gt;="&amp;EDATE(DATE(2025,2,1),-6))</f>
        <v>0</v>
      </c>
      <c r="G37" s="205">
        <f>COUNTIFS('セッション実施状況管理'!$T$11:$T$1028,$B37,'セッション実施状況管理'!$W$11:$W$1028,"&lt;="&amp;EOMONTH(DATE(2025,3,1),0),'セッション実施状況管理'!$W$11:$W$1028,"&gt;="&amp;EDATE(DATE(2025,3,1),-6))</f>
        <v>0</v>
      </c>
      <c r="H37" s="205">
        <f>COUNTIFS('セッション実施状況管理'!$T$11:$T$1028,$B37,'セッション実施状況管理'!$W$11:$W$1028,"&lt;="&amp;EOMONTH(DATE(2025,4,1),0),'セッション実施状況管理'!$W$11:$W$1028,"&gt;="&amp;EDATE(DATE(2025,4,1),-6))</f>
        <v>0</v>
      </c>
      <c r="I37" s="757">
        <f>COUNTIFS('セッション実施状況管理'!$T$11:$T$1028,$B37,'セッション実施状況管理'!$W$11:$W$1028,"&lt;="&amp;EOMONTH(DATE(2025,5,1),0),'セッション実施状況管理'!$W$11:$W$1028,"&gt;="&amp;EDATE(DATE(2025,5,1),-6))</f>
        <v>0</v>
      </c>
      <c r="J37" s="205">
        <f>COUNTIFS('セッション実施状況管理'!$T$11:$T$1028,$B37,'セッション実施状況管理'!$W$11:$W$1028,"&lt;="&amp;EOMONTH(DATE(2025,6,1),0),'セッション実施状況管理'!$W$11:$W$1028,"&gt;="&amp;EDATE(DATE(2025,6,1),-6))</f>
        <v>1</v>
      </c>
      <c r="K37" s="205">
        <f>COUNTIFS('セッション実施状況管理'!$T$11:$T$1028,$B37,'セッション実施状況管理'!$W$11:$W$1028,"&lt;="&amp;EOMONTH(DATE(2025,7,1),0),'セッション実施状況管理'!$W$11:$W$1028,"&gt;="&amp;EDATE(DATE(2025,7,1),-6))</f>
        <v>2</v>
      </c>
      <c r="L37" s="205">
        <f>COUNTIFS('セッション実施状況管理'!$T$11:$T$1028,$B37,'セッション実施状況管理'!$W$11:$W$1028,"&lt;="&amp;EOMONTH(DATE(2025,8,1),0),'セッション実施状況管理'!$W$11:$W$1028,"&gt;="&amp;EDATE(DATE(2025,8,1),-6))</f>
        <v>2</v>
      </c>
      <c r="M37" s="205">
        <f>COUNTIFS('セッション実施状況管理'!$T$11:$T$1028,$B37,'セッション実施状況管理'!$W$11:$W$1028,"&lt;="&amp;EOMONTH(DATE(2025,9,1),0),'セッション実施状況管理'!$W$11:$W$1028,"&gt;="&amp;EDATE(DATE(2025,9,1),-6))</f>
        <v>2</v>
      </c>
      <c r="N37" s="205">
        <f>COUNTIFS('セッション実施状況管理'!$T$11:$T$1028,$B37,'セッション実施状況管理'!$W$11:$W$1028,"&lt;="&amp;EOMONTH(DATE(2025,10,1),0),'セッション実施状況管理'!$W$11:$W$1028,"&gt;="&amp;EDATE(DATE(2025,10,1),-6))</f>
        <v>4</v>
      </c>
    </row>
    <row r="38">
      <c r="A38" s="553">
        <v>15.0</v>
      </c>
      <c r="B38" s="1277" t="s">
        <v>3205</v>
      </c>
      <c r="C38" s="205">
        <f>COUNTIFS('セッション実施状況管理'!$T$11:$T$1028,$B38,'セッション実施状況管理'!$W$11:$W$1028,"&lt;="&amp;EOMONTH(DATE(2024,11,1),0),'セッション実施状況管理'!$W$11:$W$1028,"&gt;="&amp;EDATE(DATE(2024,11,1),-6))</f>
        <v>0</v>
      </c>
      <c r="D38" s="205">
        <f>COUNTIFS('セッション実施状況管理'!$T$11:$T$1028,$B38,'セッション実施状況管理'!$W$11:$W$1028,"&lt;="&amp;EOMONTH(DATE(2024,12,1),0),'セッション実施状況管理'!$W$11:$W$1028,"&gt;="&amp;EDATE(DATE(2024,12,1),-6))</f>
        <v>0</v>
      </c>
      <c r="E38" s="205">
        <f>COUNTIFS('セッション実施状況管理'!$T$11:$T$1028,$B38,'セッション実施状況管理'!$W$11:$W$1028,"&lt;="&amp;EOMONTH(DATE(2025,1,1),0),'セッション実施状況管理'!$W$11:$W$1028,"&gt;="&amp;EDATE(DATE(2025,1,1),-6))</f>
        <v>0</v>
      </c>
      <c r="F38" s="205">
        <f>COUNTIFS('セッション実施状況管理'!$T$11:$T$1028,$B38,'セッション実施状況管理'!$W$11:$W$1028,"&lt;="&amp;EOMONTH(DATE(2025,2,1),0),'セッション実施状況管理'!$W$11:$W$1028,"&gt;="&amp;EDATE(DATE(2025,2,1),-6))</f>
        <v>0</v>
      </c>
      <c r="G38" s="205">
        <f>COUNTIFS('セッション実施状況管理'!$T$11:$T$1028,$B38,'セッション実施状況管理'!$W$11:$W$1028,"&lt;="&amp;EOMONTH(DATE(2025,3,1),0),'セッション実施状況管理'!$W$11:$W$1028,"&gt;="&amp;EDATE(DATE(2025,3,1),-6))</f>
        <v>0</v>
      </c>
      <c r="H38" s="205">
        <f>COUNTIFS('セッション実施状況管理'!$T$11:$T$1028,$B38,'セッション実施状況管理'!$W$11:$W$1028,"&lt;="&amp;EOMONTH(DATE(2025,4,1),0),'セッション実施状況管理'!$W$11:$W$1028,"&gt;="&amp;EDATE(DATE(2025,4,1),-6))</f>
        <v>0</v>
      </c>
      <c r="I38" s="757">
        <f>COUNTIFS('セッション実施状況管理'!$T$11:$T$1028,$B38,'セッション実施状況管理'!$W$11:$W$1028,"&lt;="&amp;EOMONTH(DATE(2025,5,1),0),'セッション実施状況管理'!$W$11:$W$1028,"&gt;="&amp;EDATE(DATE(2025,5,1),-6))</f>
        <v>0</v>
      </c>
      <c r="J38" s="205">
        <f>COUNTIFS('セッション実施状況管理'!$T$11:$T$1028,$B38,'セッション実施状況管理'!$W$11:$W$1028,"&lt;="&amp;EOMONTH(DATE(2025,6,1),0),'セッション実施状況管理'!$W$11:$W$1028,"&gt;="&amp;EDATE(DATE(2025,6,1),-6))</f>
        <v>0</v>
      </c>
      <c r="K38" s="205">
        <f>COUNTIFS('セッション実施状況管理'!$T$11:$T$1028,$B38,'セッション実施状況管理'!$W$11:$W$1028,"&lt;="&amp;EOMONTH(DATE(2025,7,1),0),'セッション実施状況管理'!$W$11:$W$1028,"&gt;="&amp;EDATE(DATE(2025,7,1),-6))</f>
        <v>0</v>
      </c>
      <c r="L38" s="205">
        <f>COUNTIFS('セッション実施状況管理'!$T$11:$T$1028,$B38,'セッション実施状況管理'!$W$11:$W$1028,"&lt;="&amp;EOMONTH(DATE(2025,8,1),0),'セッション実施状況管理'!$W$11:$W$1028,"&gt;="&amp;EDATE(DATE(2025,8,1),-6))</f>
        <v>0</v>
      </c>
      <c r="M38" s="205">
        <f>COUNTIFS('セッション実施状況管理'!$T$11:$T$1028,$B38,'セッション実施状況管理'!$W$11:$W$1028,"&lt;="&amp;EOMONTH(DATE(2025,9,1),0),'セッション実施状況管理'!$W$11:$W$1028,"&gt;="&amp;EDATE(DATE(2025,9,1),-6))</f>
        <v>0</v>
      </c>
      <c r="N38" s="205">
        <f>COUNTIFS('セッション実施状況管理'!$T$11:$T$1028,$B38,'セッション実施状況管理'!$W$11:$W$1028,"&lt;="&amp;EOMONTH(DATE(2025,10,1),0),'セッション実施状況管理'!$W$11:$W$1028,"&gt;="&amp;EDATE(DATE(2025,10,1),-6))</f>
        <v>0</v>
      </c>
    </row>
    <row r="39">
      <c r="A39" s="553">
        <v>16.0</v>
      </c>
      <c r="B39" s="1277" t="s">
        <v>3206</v>
      </c>
      <c r="C39" s="205">
        <f>COUNTIFS('セッション実施状況管理'!$T$11:$T$1028,$B39,'セッション実施状況管理'!$W$11:$W$1028,"&lt;="&amp;EOMONTH(DATE(2024,11,1),0),'セッション実施状況管理'!$W$11:$W$1028,"&gt;="&amp;EDATE(DATE(2024,11,1),-6))</f>
        <v>0</v>
      </c>
      <c r="D39" s="205">
        <f>COUNTIFS('セッション実施状況管理'!$T$11:$T$1028,$B39,'セッション実施状況管理'!$W$11:$W$1028,"&lt;="&amp;EOMONTH(DATE(2024,12,1),0),'セッション実施状況管理'!$W$11:$W$1028,"&gt;="&amp;EDATE(DATE(2024,12,1),-6))</f>
        <v>0</v>
      </c>
      <c r="E39" s="205">
        <f>COUNTIFS('セッション実施状況管理'!$T$11:$T$1028,$B39,'セッション実施状況管理'!$W$11:$W$1028,"&lt;="&amp;EOMONTH(DATE(2025,1,1),0),'セッション実施状況管理'!$W$11:$W$1028,"&gt;="&amp;EDATE(DATE(2025,1,1),-6))</f>
        <v>0</v>
      </c>
      <c r="F39" s="205">
        <f>COUNTIFS('セッション実施状況管理'!$T$11:$T$1028,$B39,'セッション実施状況管理'!$W$11:$W$1028,"&lt;="&amp;EOMONTH(DATE(2025,2,1),0),'セッション実施状況管理'!$W$11:$W$1028,"&gt;="&amp;EDATE(DATE(2025,2,1),-6))</f>
        <v>0</v>
      </c>
      <c r="G39" s="205">
        <f>COUNTIFS('セッション実施状況管理'!$T$11:$T$1028,$B39,'セッション実施状況管理'!$W$11:$W$1028,"&lt;="&amp;EOMONTH(DATE(2025,3,1),0),'セッション実施状況管理'!$W$11:$W$1028,"&gt;="&amp;EDATE(DATE(2025,3,1),-6))</f>
        <v>0</v>
      </c>
      <c r="H39" s="205">
        <f>COUNTIFS('セッション実施状況管理'!$T$11:$T$1028,$B39,'セッション実施状況管理'!$W$11:$W$1028,"&lt;="&amp;EOMONTH(DATE(2025,4,1),0),'セッション実施状況管理'!$W$11:$W$1028,"&gt;="&amp;EDATE(DATE(2025,4,1),-6))</f>
        <v>0</v>
      </c>
      <c r="I39" s="757">
        <f>COUNTIFS('セッション実施状況管理'!$T$11:$T$1028,$B39,'セッション実施状況管理'!$W$11:$W$1028,"&lt;="&amp;EOMONTH(DATE(2025,5,1),0),'セッション実施状況管理'!$W$11:$W$1028,"&gt;="&amp;EDATE(DATE(2025,5,1),-6))</f>
        <v>0</v>
      </c>
      <c r="J39" s="205">
        <f>COUNTIFS('セッション実施状況管理'!$T$11:$T$1028,$B39,'セッション実施状況管理'!$W$11:$W$1028,"&lt;="&amp;EOMONTH(DATE(2025,6,1),0),'セッション実施状況管理'!$W$11:$W$1028,"&gt;="&amp;EDATE(DATE(2025,6,1),-6))</f>
        <v>0</v>
      </c>
      <c r="K39" s="205">
        <f>COUNTIFS('セッション実施状況管理'!$T$11:$T$1028,$B39,'セッション実施状況管理'!$W$11:$W$1028,"&lt;="&amp;EOMONTH(DATE(2025,7,1),0),'セッション実施状況管理'!$W$11:$W$1028,"&gt;="&amp;EDATE(DATE(2025,7,1),-6))</f>
        <v>0</v>
      </c>
      <c r="L39" s="205">
        <f>COUNTIFS('セッション実施状況管理'!$T$11:$T$1028,$B39,'セッション実施状況管理'!$W$11:$W$1028,"&lt;="&amp;EOMONTH(DATE(2025,8,1),0),'セッション実施状況管理'!$W$11:$W$1028,"&gt;="&amp;EDATE(DATE(2025,8,1),-6))</f>
        <v>0</v>
      </c>
      <c r="M39" s="205">
        <f>COUNTIFS('セッション実施状況管理'!$T$11:$T$1028,$B39,'セッション実施状況管理'!$W$11:$W$1028,"&lt;="&amp;EOMONTH(DATE(2025,9,1),0),'セッション実施状況管理'!$W$11:$W$1028,"&gt;="&amp;EDATE(DATE(2025,9,1),-6))</f>
        <v>0</v>
      </c>
      <c r="N39" s="205">
        <f>COUNTIFS('セッション実施状況管理'!$T$11:$T$1028,$B39,'セッション実施状況管理'!$W$11:$W$1028,"&lt;="&amp;EOMONTH(DATE(2025,10,1),0),'セッション実施状況管理'!$W$11:$W$1028,"&gt;="&amp;EDATE(DATE(2025,10,1),-6))</f>
        <v>0</v>
      </c>
    </row>
    <row r="40">
      <c r="A40" s="553">
        <v>17.0</v>
      </c>
      <c r="B40" s="1277" t="s">
        <v>3207</v>
      </c>
      <c r="C40" s="205">
        <f>COUNTIFS('セッション実施状況管理'!$T$11:$T$1028,$B40,'セッション実施状況管理'!$W$11:$W$1028,"&lt;="&amp;EOMONTH(DATE(2024,11,1),0),'セッション実施状況管理'!$W$11:$W$1028,"&gt;="&amp;EDATE(DATE(2024,11,1),-6))</f>
        <v>0</v>
      </c>
      <c r="D40" s="205">
        <f>COUNTIFS('セッション実施状況管理'!$T$11:$T$1028,$B40,'セッション実施状況管理'!$W$11:$W$1028,"&lt;="&amp;EOMONTH(DATE(2024,12,1),0),'セッション実施状況管理'!$W$11:$W$1028,"&gt;="&amp;EDATE(DATE(2024,12,1),-6))</f>
        <v>0</v>
      </c>
      <c r="E40" s="205">
        <f>COUNTIFS('セッション実施状況管理'!$T$11:$T$1028,$B40,'セッション実施状況管理'!$W$11:$W$1028,"&lt;="&amp;EOMONTH(DATE(2025,1,1),0),'セッション実施状況管理'!$W$11:$W$1028,"&gt;="&amp;EDATE(DATE(2025,1,1),-6))</f>
        <v>0</v>
      </c>
      <c r="F40" s="205">
        <f>COUNTIFS('セッション実施状況管理'!$T$11:$T$1028,$B40,'セッション実施状況管理'!$W$11:$W$1028,"&lt;="&amp;EOMONTH(DATE(2025,2,1),0),'セッション実施状況管理'!$W$11:$W$1028,"&gt;="&amp;EDATE(DATE(2025,2,1),-6))</f>
        <v>0</v>
      </c>
      <c r="G40" s="205">
        <f>COUNTIFS('セッション実施状況管理'!$T$11:$T$1028,$B40,'セッション実施状況管理'!$W$11:$W$1028,"&lt;="&amp;EOMONTH(DATE(2025,3,1),0),'セッション実施状況管理'!$W$11:$W$1028,"&gt;="&amp;EDATE(DATE(2025,3,1),-6))</f>
        <v>0</v>
      </c>
      <c r="H40" s="205">
        <f>COUNTIFS('セッション実施状況管理'!$T$11:$T$1028,$B40,'セッション実施状況管理'!$W$11:$W$1028,"&lt;="&amp;EOMONTH(DATE(2025,4,1),0),'セッション実施状況管理'!$W$11:$W$1028,"&gt;="&amp;EDATE(DATE(2025,4,1),-6))</f>
        <v>0</v>
      </c>
      <c r="I40" s="757">
        <f>COUNTIFS('セッション実施状況管理'!$T$11:$T$1028,$B40,'セッション実施状況管理'!$W$11:$W$1028,"&lt;="&amp;EOMONTH(DATE(2025,5,1),0),'セッション実施状況管理'!$W$11:$W$1028,"&gt;="&amp;EDATE(DATE(2025,5,1),-6))</f>
        <v>0</v>
      </c>
      <c r="J40" s="205">
        <f>COUNTIFS('セッション実施状況管理'!$T$11:$T$1028,$B40,'セッション実施状況管理'!$W$11:$W$1028,"&lt;="&amp;EOMONTH(DATE(2025,6,1),0),'セッション実施状況管理'!$W$11:$W$1028,"&gt;="&amp;EDATE(DATE(2025,6,1),-6))</f>
        <v>0</v>
      </c>
      <c r="K40" s="205">
        <f>COUNTIFS('セッション実施状況管理'!$T$11:$T$1028,$B40,'セッション実施状況管理'!$W$11:$W$1028,"&lt;="&amp;EOMONTH(DATE(2025,7,1),0),'セッション実施状況管理'!$W$11:$W$1028,"&gt;="&amp;EDATE(DATE(2025,7,1),-6))</f>
        <v>0</v>
      </c>
      <c r="L40" s="205">
        <f>COUNTIFS('セッション実施状況管理'!$T$11:$T$1028,$B40,'セッション実施状況管理'!$W$11:$W$1028,"&lt;="&amp;EOMONTH(DATE(2025,8,1),0),'セッション実施状況管理'!$W$11:$W$1028,"&gt;="&amp;EDATE(DATE(2025,8,1),-6))</f>
        <v>0</v>
      </c>
      <c r="M40" s="205">
        <f>COUNTIFS('セッション実施状況管理'!$T$11:$T$1028,$B40,'セッション実施状況管理'!$W$11:$W$1028,"&lt;="&amp;EOMONTH(DATE(2025,9,1),0),'セッション実施状況管理'!$W$11:$W$1028,"&gt;="&amp;EDATE(DATE(2025,9,1),-6))</f>
        <v>0</v>
      </c>
      <c r="N40" s="205">
        <f>COUNTIFS('セッション実施状況管理'!$T$11:$T$1028,$B40,'セッション実施状況管理'!$W$11:$W$1028,"&lt;="&amp;EOMONTH(DATE(2025,10,1),0),'セッション実施状況管理'!$W$11:$W$1028,"&gt;="&amp;EDATE(DATE(2025,10,1),-6))</f>
        <v>0</v>
      </c>
    </row>
    <row r="41">
      <c r="A41" s="553">
        <v>18.0</v>
      </c>
      <c r="B41" s="1277" t="s">
        <v>3208</v>
      </c>
      <c r="C41" s="205">
        <f>COUNTIFS('セッション実施状況管理'!$T$11:$T$1028,$B41,'セッション実施状況管理'!$W$11:$W$1028,"&lt;="&amp;EOMONTH(DATE(2024,11,1),0),'セッション実施状況管理'!$W$11:$W$1028,"&gt;="&amp;EDATE(DATE(2024,11,1),-6))</f>
        <v>0</v>
      </c>
      <c r="D41" s="205">
        <f>COUNTIFS('セッション実施状況管理'!$T$11:$T$1028,$B41,'セッション実施状況管理'!$W$11:$W$1028,"&lt;="&amp;EOMONTH(DATE(2024,12,1),0),'セッション実施状況管理'!$W$11:$W$1028,"&gt;="&amp;EDATE(DATE(2024,12,1),-6))</f>
        <v>0</v>
      </c>
      <c r="E41" s="205">
        <f>COUNTIFS('セッション実施状況管理'!$T$11:$T$1028,$B41,'セッション実施状況管理'!$W$11:$W$1028,"&lt;="&amp;EOMONTH(DATE(2025,1,1),0),'セッション実施状況管理'!$W$11:$W$1028,"&gt;="&amp;EDATE(DATE(2025,1,1),-6))</f>
        <v>0</v>
      </c>
      <c r="F41" s="205">
        <f>COUNTIFS('セッション実施状況管理'!$T$11:$T$1028,$B41,'セッション実施状況管理'!$W$11:$W$1028,"&lt;="&amp;EOMONTH(DATE(2025,2,1),0),'セッション実施状況管理'!$W$11:$W$1028,"&gt;="&amp;EDATE(DATE(2025,2,1),-6))</f>
        <v>0</v>
      </c>
      <c r="G41" s="205">
        <f>COUNTIFS('セッション実施状況管理'!$T$11:$T$1028,$B41,'セッション実施状況管理'!$W$11:$W$1028,"&lt;="&amp;EOMONTH(DATE(2025,3,1),0),'セッション実施状況管理'!$W$11:$W$1028,"&gt;="&amp;EDATE(DATE(2025,3,1),-6))</f>
        <v>0</v>
      </c>
      <c r="H41" s="205">
        <f>COUNTIFS('セッション実施状況管理'!$T$11:$T$1028,$B41,'セッション実施状況管理'!$W$11:$W$1028,"&lt;="&amp;EOMONTH(DATE(2025,4,1),0),'セッション実施状況管理'!$W$11:$W$1028,"&gt;="&amp;EDATE(DATE(2025,4,1),-6))</f>
        <v>0</v>
      </c>
      <c r="I41" s="757">
        <f>COUNTIFS('セッション実施状況管理'!$T$11:$T$1028,$B41,'セッション実施状況管理'!$W$11:$W$1028,"&lt;="&amp;EOMONTH(DATE(2025,5,1),0),'セッション実施状況管理'!$W$11:$W$1028,"&gt;="&amp;EDATE(DATE(2025,5,1),-6))</f>
        <v>0</v>
      </c>
      <c r="J41" s="205">
        <f>COUNTIFS('セッション実施状況管理'!$T$11:$T$1028,$B41,'セッション実施状況管理'!$W$11:$W$1028,"&lt;="&amp;EOMONTH(DATE(2025,6,1),0),'セッション実施状況管理'!$W$11:$W$1028,"&gt;="&amp;EDATE(DATE(2025,6,1),-6))</f>
        <v>0</v>
      </c>
      <c r="K41" s="205">
        <f>COUNTIFS('セッション実施状況管理'!$T$11:$T$1028,$B41,'セッション実施状況管理'!$W$11:$W$1028,"&lt;="&amp;EOMONTH(DATE(2025,7,1),0),'セッション実施状況管理'!$W$11:$W$1028,"&gt;="&amp;EDATE(DATE(2025,7,1),-6))</f>
        <v>0</v>
      </c>
      <c r="L41" s="205">
        <f>COUNTIFS('セッション実施状況管理'!$T$11:$T$1028,$B41,'セッション実施状況管理'!$W$11:$W$1028,"&lt;="&amp;EOMONTH(DATE(2025,8,1),0),'セッション実施状況管理'!$W$11:$W$1028,"&gt;="&amp;EDATE(DATE(2025,8,1),-6))</f>
        <v>0</v>
      </c>
      <c r="M41" s="205">
        <f>COUNTIFS('セッション実施状況管理'!$T$11:$T$1028,$B41,'セッション実施状況管理'!$W$11:$W$1028,"&lt;="&amp;EOMONTH(DATE(2025,9,1),0),'セッション実施状況管理'!$W$11:$W$1028,"&gt;="&amp;EDATE(DATE(2025,9,1),-6))</f>
        <v>0</v>
      </c>
      <c r="N41" s="205">
        <f>COUNTIFS('セッション実施状況管理'!$T$11:$T$1028,$B41,'セッション実施状況管理'!$W$11:$W$1028,"&lt;="&amp;EOMONTH(DATE(2025,10,1),0),'セッション実施状況管理'!$W$11:$W$1028,"&gt;="&amp;EDATE(DATE(2025,10,1),-6))</f>
        <v>0</v>
      </c>
    </row>
    <row r="42">
      <c r="A42" s="553">
        <v>19.0</v>
      </c>
      <c r="B42" s="1277" t="s">
        <v>3209</v>
      </c>
      <c r="C42" s="205">
        <f>COUNTIFS('セッション実施状況管理'!$T$11:$T$1028,$B42,'セッション実施状況管理'!$W$11:$W$1028,"&lt;="&amp;EOMONTH(DATE(2024,11,1),0),'セッション実施状況管理'!$W$11:$W$1028,"&gt;="&amp;EDATE(DATE(2024,11,1),-6))</f>
        <v>0</v>
      </c>
      <c r="D42" s="205">
        <f>COUNTIFS('セッション実施状況管理'!$T$11:$T$1028,$B42,'セッション実施状況管理'!$W$11:$W$1028,"&lt;="&amp;EOMONTH(DATE(2024,12,1),0),'セッション実施状況管理'!$W$11:$W$1028,"&gt;="&amp;EDATE(DATE(2024,12,1),-6))</f>
        <v>0</v>
      </c>
      <c r="E42" s="205">
        <f>COUNTIFS('セッション実施状況管理'!$T$11:$T$1028,$B42,'セッション実施状況管理'!$W$11:$W$1028,"&lt;="&amp;EOMONTH(DATE(2025,1,1),0),'セッション実施状況管理'!$W$11:$W$1028,"&gt;="&amp;EDATE(DATE(2025,1,1),-6))</f>
        <v>0</v>
      </c>
      <c r="F42" s="205">
        <f>COUNTIFS('セッション実施状況管理'!$T$11:$T$1028,$B42,'セッション実施状況管理'!$W$11:$W$1028,"&lt;="&amp;EOMONTH(DATE(2025,2,1),0),'セッション実施状況管理'!$W$11:$W$1028,"&gt;="&amp;EDATE(DATE(2025,2,1),-6))</f>
        <v>0</v>
      </c>
      <c r="G42" s="205">
        <f>COUNTIFS('セッション実施状況管理'!$T$11:$T$1028,$B42,'セッション実施状況管理'!$W$11:$W$1028,"&lt;="&amp;EOMONTH(DATE(2025,3,1),0),'セッション実施状況管理'!$W$11:$W$1028,"&gt;="&amp;EDATE(DATE(2025,3,1),-6))</f>
        <v>0</v>
      </c>
      <c r="H42" s="205">
        <f>COUNTIFS('セッション実施状況管理'!$T$11:$T$1028,$B42,'セッション実施状況管理'!$W$11:$W$1028,"&lt;="&amp;EOMONTH(DATE(2025,4,1),0),'セッション実施状況管理'!$W$11:$W$1028,"&gt;="&amp;EDATE(DATE(2025,4,1),-6))</f>
        <v>0</v>
      </c>
      <c r="I42" s="757">
        <f>COUNTIFS('セッション実施状況管理'!$T$11:$T$1028,$B42,'セッション実施状況管理'!$W$11:$W$1028,"&lt;="&amp;EOMONTH(DATE(2025,5,1),0),'セッション実施状況管理'!$W$11:$W$1028,"&gt;="&amp;EDATE(DATE(2025,5,1),-6))</f>
        <v>0</v>
      </c>
      <c r="J42" s="205">
        <f>COUNTIFS('セッション実施状況管理'!$T$11:$T$1028,$B42,'セッション実施状況管理'!$W$11:$W$1028,"&lt;="&amp;EOMONTH(DATE(2025,6,1),0),'セッション実施状況管理'!$W$11:$W$1028,"&gt;="&amp;EDATE(DATE(2025,6,1),-6))</f>
        <v>0</v>
      </c>
      <c r="K42" s="205">
        <f>COUNTIFS('セッション実施状況管理'!$T$11:$T$1028,$B42,'セッション実施状況管理'!$W$11:$W$1028,"&lt;="&amp;EOMONTH(DATE(2025,7,1),0),'セッション実施状況管理'!$W$11:$W$1028,"&gt;="&amp;EDATE(DATE(2025,7,1),-6))</f>
        <v>0</v>
      </c>
      <c r="L42" s="205">
        <f>COUNTIFS('セッション実施状況管理'!$T$11:$T$1028,$B42,'セッション実施状況管理'!$W$11:$W$1028,"&lt;="&amp;EOMONTH(DATE(2025,8,1),0),'セッション実施状況管理'!$W$11:$W$1028,"&gt;="&amp;EDATE(DATE(2025,8,1),-6))</f>
        <v>0</v>
      </c>
      <c r="M42" s="205">
        <f>COUNTIFS('セッション実施状況管理'!$T$11:$T$1028,$B42,'セッション実施状況管理'!$W$11:$W$1028,"&lt;="&amp;EOMONTH(DATE(2025,9,1),0),'セッション実施状況管理'!$W$11:$W$1028,"&gt;="&amp;EDATE(DATE(2025,9,1),-6))</f>
        <v>0</v>
      </c>
      <c r="N42" s="205">
        <f>COUNTIFS('セッション実施状況管理'!$T$11:$T$1028,$B42,'セッション実施状況管理'!$W$11:$W$1028,"&lt;="&amp;EOMONTH(DATE(2025,10,1),0),'セッション実施状況管理'!$W$11:$W$1028,"&gt;="&amp;EDATE(DATE(2025,10,1),-6))</f>
        <v>0</v>
      </c>
    </row>
    <row r="43">
      <c r="A43" s="553">
        <v>20.0</v>
      </c>
      <c r="B43" s="1277" t="s">
        <v>498</v>
      </c>
      <c r="C43" s="205">
        <f>COUNTIFS('セッション実施状況管理'!$T$11:$T$1028,$B43,'セッション実施状況管理'!$W$11:$W$1028,"&lt;="&amp;EOMONTH(DATE(2024,11,1),0),'セッション実施状況管理'!$W$11:$W$1028,"&gt;="&amp;EDATE(DATE(2024,11,1),-6))</f>
        <v>0</v>
      </c>
      <c r="D43" s="205">
        <f>COUNTIFS('セッション実施状況管理'!$T$11:$T$1028,$B43,'セッション実施状況管理'!$W$11:$W$1028,"&lt;="&amp;EOMONTH(DATE(2024,12,1),0),'セッション実施状況管理'!$W$11:$W$1028,"&gt;="&amp;EDATE(DATE(2024,12,1),-6))</f>
        <v>0</v>
      </c>
      <c r="E43" s="205">
        <f>COUNTIFS('セッション実施状況管理'!$T$11:$T$1028,$B43,'セッション実施状況管理'!$W$11:$W$1028,"&lt;="&amp;EOMONTH(DATE(2025,1,1),0),'セッション実施状況管理'!$W$11:$W$1028,"&gt;="&amp;EDATE(DATE(2025,1,1),-6))</f>
        <v>0</v>
      </c>
      <c r="F43" s="205">
        <f>COUNTIFS('セッション実施状況管理'!$T$11:$T$1028,$B43,'セッション実施状況管理'!$W$11:$W$1028,"&lt;="&amp;EOMONTH(DATE(2025,2,1),0),'セッション実施状況管理'!$W$11:$W$1028,"&gt;="&amp;EDATE(DATE(2025,2,1),-6))</f>
        <v>0</v>
      </c>
      <c r="G43" s="205">
        <f>COUNTIFS('セッション実施状況管理'!$T$11:$T$1028,$B43,'セッション実施状況管理'!$W$11:$W$1028,"&lt;="&amp;EOMONTH(DATE(2025,3,1),0),'セッション実施状況管理'!$W$11:$W$1028,"&gt;="&amp;EDATE(DATE(2025,3,1),-6))</f>
        <v>0</v>
      </c>
      <c r="H43" s="205">
        <f>COUNTIFS('セッション実施状況管理'!$T$11:$T$1028,$B43,'セッション実施状況管理'!$W$11:$W$1028,"&lt;="&amp;EOMONTH(DATE(2025,4,1),0),'セッション実施状況管理'!$W$11:$W$1028,"&gt;="&amp;EDATE(DATE(2025,4,1),-6))</f>
        <v>0</v>
      </c>
      <c r="I43" s="757">
        <f>COUNTIFS('セッション実施状況管理'!$T$11:$T$1028,$B43,'セッション実施状況管理'!$W$11:$W$1028,"&lt;="&amp;EOMONTH(DATE(2025,5,1),0),'セッション実施状況管理'!$W$11:$W$1028,"&gt;="&amp;EDATE(DATE(2025,5,1),-6))</f>
        <v>0</v>
      </c>
      <c r="J43" s="205">
        <f>COUNTIFS('セッション実施状況管理'!$T$11:$T$1028,$B43,'セッション実施状況管理'!$W$11:$W$1028,"&lt;="&amp;EOMONTH(DATE(2025,6,1),0),'セッション実施状況管理'!$W$11:$W$1028,"&gt;="&amp;EDATE(DATE(2025,6,1),-6))</f>
        <v>0</v>
      </c>
      <c r="K43" s="205">
        <f>COUNTIFS('セッション実施状況管理'!$T$11:$T$1028,$B43,'セッション実施状況管理'!$W$11:$W$1028,"&lt;="&amp;EOMONTH(DATE(2025,7,1),0),'セッション実施状況管理'!$W$11:$W$1028,"&gt;="&amp;EDATE(DATE(2025,7,1),-6))</f>
        <v>1</v>
      </c>
      <c r="L43" s="205">
        <f>COUNTIFS('セッション実施状況管理'!$T$11:$T$1028,$B43,'セッション実施状況管理'!$W$11:$W$1028,"&lt;="&amp;EOMONTH(DATE(2025,8,1),0),'セッション実施状況管理'!$W$11:$W$1028,"&gt;="&amp;EDATE(DATE(2025,8,1),-6))</f>
        <v>1</v>
      </c>
      <c r="M43" s="205">
        <f>COUNTIFS('セッション実施状況管理'!$T$11:$T$1028,$B43,'セッション実施状況管理'!$W$11:$W$1028,"&lt;="&amp;EOMONTH(DATE(2025,9,1),0),'セッション実施状況管理'!$W$11:$W$1028,"&gt;="&amp;EDATE(DATE(2025,9,1),-6))</f>
        <v>1</v>
      </c>
      <c r="N43" s="205">
        <f>COUNTIFS('セッション実施状況管理'!$T$11:$T$1028,$B43,'セッション実施状況管理'!$W$11:$W$1028,"&lt;="&amp;EOMONTH(DATE(2025,10,1),0),'セッション実施状況管理'!$W$11:$W$1028,"&gt;="&amp;EDATE(DATE(2025,10,1),-6))</f>
        <v>1</v>
      </c>
    </row>
    <row r="44">
      <c r="A44" s="553">
        <v>21.0</v>
      </c>
      <c r="B44" s="1277" t="s">
        <v>3210</v>
      </c>
      <c r="C44" s="205">
        <f>COUNTIFS('セッション実施状況管理'!$T$11:$T$1028,$B44,'セッション実施状況管理'!$W$11:$W$1028,"&lt;="&amp;EOMONTH(DATE(2024,11,1),0),'セッション実施状況管理'!$W$11:$W$1028,"&gt;="&amp;EDATE(DATE(2024,11,1),-6))</f>
        <v>0</v>
      </c>
      <c r="D44" s="205">
        <f>COUNTIFS('セッション実施状況管理'!$T$11:$T$1028,$B44,'セッション実施状況管理'!$W$11:$W$1028,"&lt;="&amp;EOMONTH(DATE(2024,12,1),0),'セッション実施状況管理'!$W$11:$W$1028,"&gt;="&amp;EDATE(DATE(2024,12,1),-6))</f>
        <v>0</v>
      </c>
      <c r="E44" s="205">
        <f>COUNTIFS('セッション実施状況管理'!$T$11:$T$1028,$B44,'セッション実施状況管理'!$W$11:$W$1028,"&lt;="&amp;EOMONTH(DATE(2025,1,1),0),'セッション実施状況管理'!$W$11:$W$1028,"&gt;="&amp;EDATE(DATE(2025,1,1),-6))</f>
        <v>0</v>
      </c>
      <c r="F44" s="205">
        <f>COUNTIFS('セッション実施状況管理'!$T$11:$T$1028,$B44,'セッション実施状況管理'!$W$11:$W$1028,"&lt;="&amp;EOMONTH(DATE(2025,2,1),0),'セッション実施状況管理'!$W$11:$W$1028,"&gt;="&amp;EDATE(DATE(2025,2,1),-6))</f>
        <v>0</v>
      </c>
      <c r="G44" s="205">
        <f>COUNTIFS('セッション実施状況管理'!$T$11:$T$1028,$B44,'セッション実施状況管理'!$W$11:$W$1028,"&lt;="&amp;EOMONTH(DATE(2025,3,1),0),'セッション実施状況管理'!$W$11:$W$1028,"&gt;="&amp;EDATE(DATE(2025,3,1),-6))</f>
        <v>0</v>
      </c>
      <c r="H44" s="205">
        <f>COUNTIFS('セッション実施状況管理'!$T$11:$T$1028,$B44,'セッション実施状況管理'!$W$11:$W$1028,"&lt;="&amp;EOMONTH(DATE(2025,4,1),0),'セッション実施状況管理'!$W$11:$W$1028,"&gt;="&amp;EDATE(DATE(2025,4,1),-6))</f>
        <v>0</v>
      </c>
      <c r="I44" s="757">
        <f>COUNTIFS('セッション実施状況管理'!$T$11:$T$1028,$B44,'セッション実施状況管理'!$W$11:$W$1028,"&lt;="&amp;EOMONTH(DATE(2025,5,1),0),'セッション実施状況管理'!$W$11:$W$1028,"&gt;="&amp;EDATE(DATE(2025,5,1),-6))</f>
        <v>0</v>
      </c>
      <c r="J44" s="205">
        <f>COUNTIFS('セッション実施状況管理'!$T$11:$T$1028,$B44,'セッション実施状況管理'!$W$11:$W$1028,"&lt;="&amp;EOMONTH(DATE(2025,6,1),0),'セッション実施状況管理'!$W$11:$W$1028,"&gt;="&amp;EDATE(DATE(2025,6,1),-6))</f>
        <v>0</v>
      </c>
      <c r="K44" s="205">
        <f>COUNTIFS('セッション実施状況管理'!$T$11:$T$1028,$B44,'セッション実施状況管理'!$W$11:$W$1028,"&lt;="&amp;EOMONTH(DATE(2025,7,1),0),'セッション実施状況管理'!$W$11:$W$1028,"&gt;="&amp;EDATE(DATE(2025,7,1),-6))</f>
        <v>0</v>
      </c>
      <c r="L44" s="205">
        <f>COUNTIFS('セッション実施状況管理'!$T$11:$T$1028,$B44,'セッション実施状況管理'!$W$11:$W$1028,"&lt;="&amp;EOMONTH(DATE(2025,8,1),0),'セッション実施状況管理'!$W$11:$W$1028,"&gt;="&amp;EDATE(DATE(2025,8,1),-6))</f>
        <v>0</v>
      </c>
      <c r="M44" s="205">
        <f>COUNTIFS('セッション実施状況管理'!$T$11:$T$1028,$B44,'セッション実施状況管理'!$W$11:$W$1028,"&lt;="&amp;EOMONTH(DATE(2025,9,1),0),'セッション実施状況管理'!$W$11:$W$1028,"&gt;="&amp;EDATE(DATE(2025,9,1),-6))</f>
        <v>0</v>
      </c>
      <c r="N44" s="205">
        <f>COUNTIFS('セッション実施状況管理'!$T$11:$T$1028,$B44,'セッション実施状況管理'!$W$11:$W$1028,"&lt;="&amp;EOMONTH(DATE(2025,10,1),0),'セッション実施状況管理'!$W$11:$W$1028,"&gt;="&amp;EDATE(DATE(2025,10,1),-6))</f>
        <v>0</v>
      </c>
    </row>
    <row r="45">
      <c r="A45" s="553">
        <v>22.0</v>
      </c>
      <c r="B45" s="554" t="s">
        <v>3211</v>
      </c>
      <c r="C45" s="205">
        <f>COUNTIFS('セッション実施状況管理'!$T$11:$T$1028,$B45,'セッション実施状況管理'!$W$11:$W$1028,"&lt;="&amp;EOMONTH(DATE(2024,11,1),0),'セッション実施状況管理'!$W$11:$W$1028,"&gt;="&amp;EDATE(DATE(2024,11,1),-6))</f>
        <v>0</v>
      </c>
      <c r="D45" s="205">
        <f>COUNTIFS('セッション実施状況管理'!$T$11:$T$1028,$B45,'セッション実施状況管理'!$W$11:$W$1028,"&lt;="&amp;EOMONTH(DATE(2024,12,1),0),'セッション実施状況管理'!$W$11:$W$1028,"&gt;="&amp;EDATE(DATE(2024,12,1),-6))</f>
        <v>0</v>
      </c>
      <c r="E45" s="205">
        <f>COUNTIFS('セッション実施状況管理'!$T$11:$T$1028,$B45,'セッション実施状況管理'!$W$11:$W$1028,"&lt;="&amp;EOMONTH(DATE(2025,1,1),0),'セッション実施状況管理'!$W$11:$W$1028,"&gt;="&amp;EDATE(DATE(2025,1,1),-6))</f>
        <v>0</v>
      </c>
      <c r="F45" s="205">
        <f>COUNTIFS('セッション実施状況管理'!$T$11:$T$1028,$B45,'セッション実施状況管理'!$W$11:$W$1028,"&lt;="&amp;EOMONTH(DATE(2025,2,1),0),'セッション実施状況管理'!$W$11:$W$1028,"&gt;="&amp;EDATE(DATE(2025,2,1),-6))</f>
        <v>0</v>
      </c>
      <c r="G45" s="205">
        <f>COUNTIFS('セッション実施状況管理'!$T$11:$T$1028,$B45,'セッション実施状況管理'!$W$11:$W$1028,"&lt;="&amp;EOMONTH(DATE(2025,3,1),0),'セッション実施状況管理'!$W$11:$W$1028,"&gt;="&amp;EDATE(DATE(2025,3,1),-6))</f>
        <v>0</v>
      </c>
      <c r="H45" s="205">
        <f>COUNTIFS('セッション実施状況管理'!$T$11:$T$1028,$B45,'セッション実施状況管理'!$W$11:$W$1028,"&lt;="&amp;EOMONTH(DATE(2025,4,1),0),'セッション実施状況管理'!$W$11:$W$1028,"&gt;="&amp;EDATE(DATE(2025,4,1),-6))</f>
        <v>0</v>
      </c>
      <c r="I45" s="757">
        <f>COUNTIFS('セッション実施状況管理'!$T$11:$T$1028,$B45,'セッション実施状況管理'!$W$11:$W$1028,"&lt;="&amp;EOMONTH(DATE(2025,5,1),0),'セッション実施状況管理'!$W$11:$W$1028,"&gt;="&amp;EDATE(DATE(2025,5,1),-6))</f>
        <v>0</v>
      </c>
      <c r="J45" s="205">
        <f>COUNTIFS('セッション実施状況管理'!$T$11:$T$1028,$B45,'セッション実施状況管理'!$W$11:$W$1028,"&lt;="&amp;EOMONTH(DATE(2025,6,1),0),'セッション実施状況管理'!$W$11:$W$1028,"&gt;="&amp;EDATE(DATE(2025,6,1),-6))</f>
        <v>0</v>
      </c>
      <c r="K45" s="205">
        <f>COUNTIFS('セッション実施状況管理'!$T$11:$T$1028,$B45,'セッション実施状況管理'!$W$11:$W$1028,"&lt;="&amp;EOMONTH(DATE(2025,7,1),0),'セッション実施状況管理'!$W$11:$W$1028,"&gt;="&amp;EDATE(DATE(2025,7,1),-6))</f>
        <v>0</v>
      </c>
      <c r="L45" s="205">
        <f>COUNTIFS('セッション実施状況管理'!$T$11:$T$1028,$B45,'セッション実施状況管理'!$W$11:$W$1028,"&lt;="&amp;EOMONTH(DATE(2025,8,1),0),'セッション実施状況管理'!$W$11:$W$1028,"&gt;="&amp;EDATE(DATE(2025,8,1),-6))</f>
        <v>0</v>
      </c>
      <c r="M45" s="205">
        <f>COUNTIFS('セッション実施状況管理'!$T$11:$T$1028,$B45,'セッション実施状況管理'!$W$11:$W$1028,"&lt;="&amp;EOMONTH(DATE(2025,9,1),0),'セッション実施状況管理'!$W$11:$W$1028,"&gt;="&amp;EDATE(DATE(2025,9,1),-6))</f>
        <v>0</v>
      </c>
      <c r="N45" s="205">
        <f>COUNTIFS('セッション実施状況管理'!$T$11:$T$1028,$B45,'セッション実施状況管理'!$W$11:$W$1028,"&lt;="&amp;EOMONTH(DATE(2025,10,1),0),'セッション実施状況管理'!$W$11:$W$1028,"&gt;="&amp;EDATE(DATE(2025,10,1),-6))</f>
        <v>0</v>
      </c>
    </row>
    <row r="46">
      <c r="A46" s="553">
        <v>23.0</v>
      </c>
      <c r="B46" s="554" t="s">
        <v>3212</v>
      </c>
      <c r="C46" s="205">
        <f>COUNTIFS('セッション実施状況管理'!$T$11:$T$1028,$B46,'セッション実施状況管理'!$W$11:$W$1028,"&lt;="&amp;EOMONTH(DATE(2024,11,1),0),'セッション実施状況管理'!$W$11:$W$1028,"&gt;="&amp;EDATE(DATE(2024,11,1),-6))</f>
        <v>0</v>
      </c>
      <c r="D46" s="205">
        <f>COUNTIFS('セッション実施状況管理'!$T$11:$T$1028,$B46,'セッション実施状況管理'!$W$11:$W$1028,"&lt;="&amp;EOMONTH(DATE(2024,12,1),0),'セッション実施状況管理'!$W$11:$W$1028,"&gt;="&amp;EDATE(DATE(2024,12,1),-6))</f>
        <v>0</v>
      </c>
      <c r="E46" s="205">
        <f>COUNTIFS('セッション実施状況管理'!$T$11:$T$1028,$B46,'セッション実施状況管理'!$W$11:$W$1028,"&lt;="&amp;EOMONTH(DATE(2025,1,1),0),'セッション実施状況管理'!$W$11:$W$1028,"&gt;="&amp;EDATE(DATE(2025,1,1),-6))</f>
        <v>0</v>
      </c>
      <c r="F46" s="205">
        <f>COUNTIFS('セッション実施状況管理'!$T$11:$T$1028,$B46,'セッション実施状況管理'!$W$11:$W$1028,"&lt;="&amp;EOMONTH(DATE(2025,2,1),0),'セッション実施状況管理'!$W$11:$W$1028,"&gt;="&amp;EDATE(DATE(2025,2,1),-6))</f>
        <v>0</v>
      </c>
      <c r="G46" s="205">
        <f>COUNTIFS('セッション実施状況管理'!$T$11:$T$1028,$B46,'セッション実施状況管理'!$W$11:$W$1028,"&lt;="&amp;EOMONTH(DATE(2025,3,1),0),'セッション実施状況管理'!$W$11:$W$1028,"&gt;="&amp;EDATE(DATE(2025,3,1),-6))</f>
        <v>0</v>
      </c>
      <c r="H46" s="205">
        <f>COUNTIFS('セッション実施状況管理'!$T$11:$T$1028,$B46,'セッション実施状況管理'!$W$11:$W$1028,"&lt;="&amp;EOMONTH(DATE(2025,4,1),0),'セッション実施状況管理'!$W$11:$W$1028,"&gt;="&amp;EDATE(DATE(2025,4,1),-6))</f>
        <v>0</v>
      </c>
      <c r="I46" s="757">
        <f>COUNTIFS('セッション実施状況管理'!$T$11:$T$1028,$B46,'セッション実施状況管理'!$W$11:$W$1028,"&lt;="&amp;EOMONTH(DATE(2025,5,1),0),'セッション実施状況管理'!$W$11:$W$1028,"&gt;="&amp;EDATE(DATE(2025,5,1),-6))</f>
        <v>0</v>
      </c>
      <c r="J46" s="205">
        <f>COUNTIFS('セッション実施状況管理'!$T$11:$T$1028,$B46,'セッション実施状況管理'!$W$11:$W$1028,"&lt;="&amp;EOMONTH(DATE(2025,6,1),0),'セッション実施状況管理'!$W$11:$W$1028,"&gt;="&amp;EDATE(DATE(2025,6,1),-6))</f>
        <v>0</v>
      </c>
      <c r="K46" s="205">
        <f>COUNTIFS('セッション実施状況管理'!$T$11:$T$1028,$B46,'セッション実施状況管理'!$W$11:$W$1028,"&lt;="&amp;EOMONTH(DATE(2025,7,1),0),'セッション実施状況管理'!$W$11:$W$1028,"&gt;="&amp;EDATE(DATE(2025,7,1),-6))</f>
        <v>0</v>
      </c>
      <c r="L46" s="205">
        <f>COUNTIFS('セッション実施状況管理'!$T$11:$T$1028,$B46,'セッション実施状況管理'!$W$11:$W$1028,"&lt;="&amp;EOMONTH(DATE(2025,8,1),0),'セッション実施状況管理'!$W$11:$W$1028,"&gt;="&amp;EDATE(DATE(2025,8,1),-6))</f>
        <v>0</v>
      </c>
      <c r="M46" s="205">
        <f>COUNTIFS('セッション実施状況管理'!$T$11:$T$1028,$B46,'セッション実施状況管理'!$W$11:$W$1028,"&lt;="&amp;EOMONTH(DATE(2025,9,1),0),'セッション実施状況管理'!$W$11:$W$1028,"&gt;="&amp;EDATE(DATE(2025,9,1),-6))</f>
        <v>0</v>
      </c>
      <c r="N46" s="205">
        <f>COUNTIFS('セッション実施状況管理'!$T$11:$T$1028,$B46,'セッション実施状況管理'!$W$11:$W$1028,"&lt;="&amp;EOMONTH(DATE(2025,10,1),0),'セッション実施状況管理'!$W$11:$W$1028,"&gt;="&amp;EDATE(DATE(2025,10,1),-6))</f>
        <v>0</v>
      </c>
    </row>
    <row r="47">
      <c r="A47" s="553">
        <v>24.0</v>
      </c>
      <c r="B47" s="554" t="s">
        <v>630</v>
      </c>
      <c r="C47" s="205">
        <f>COUNTIFS('セッション実施状況管理'!$T$11:$T$1028,$B47,'セッション実施状況管理'!$W$11:$W$1028,"&lt;="&amp;EOMONTH(DATE(2024,11,1),0),'セッション実施状況管理'!$W$11:$W$1028,"&gt;="&amp;EDATE(DATE(2024,11,1),-6))</f>
        <v>0</v>
      </c>
      <c r="D47" s="205">
        <f>COUNTIFS('セッション実施状況管理'!$T$11:$T$1028,$B47,'セッション実施状況管理'!$W$11:$W$1028,"&lt;="&amp;EOMONTH(DATE(2024,12,1),0),'セッション実施状況管理'!$W$11:$W$1028,"&gt;="&amp;EDATE(DATE(2024,12,1),-6))</f>
        <v>0</v>
      </c>
      <c r="E47" s="205">
        <f>COUNTIFS('セッション実施状況管理'!$T$11:$T$1028,$B47,'セッション実施状況管理'!$W$11:$W$1028,"&lt;="&amp;EOMONTH(DATE(2025,1,1),0),'セッション実施状況管理'!$W$11:$W$1028,"&gt;="&amp;EDATE(DATE(2025,1,1),-6))</f>
        <v>0</v>
      </c>
      <c r="F47" s="205">
        <f>COUNTIFS('セッション実施状況管理'!$T$11:$T$1028,$B47,'セッション実施状況管理'!$W$11:$W$1028,"&lt;="&amp;EOMONTH(DATE(2025,2,1),0),'セッション実施状況管理'!$W$11:$W$1028,"&gt;="&amp;EDATE(DATE(2025,2,1),-6))</f>
        <v>0</v>
      </c>
      <c r="G47" s="205">
        <f>COUNTIFS('セッション実施状況管理'!$T$11:$T$1028,$B47,'セッション実施状況管理'!$W$11:$W$1028,"&lt;="&amp;EOMONTH(DATE(2025,3,1),0),'セッション実施状況管理'!$W$11:$W$1028,"&gt;="&amp;EDATE(DATE(2025,3,1),-6))</f>
        <v>0</v>
      </c>
      <c r="H47" s="205">
        <f>COUNTIFS('セッション実施状況管理'!$T$11:$T$1028,$B47,'セッション実施状況管理'!$W$11:$W$1028,"&lt;="&amp;EOMONTH(DATE(2025,4,1),0),'セッション実施状況管理'!$W$11:$W$1028,"&gt;="&amp;EDATE(DATE(2025,4,1),-6))</f>
        <v>0</v>
      </c>
      <c r="I47" s="757">
        <f>COUNTIFS('セッション実施状況管理'!$T$11:$T$1028,$B47,'セッション実施状況管理'!$W$11:$W$1028,"&lt;="&amp;EOMONTH(DATE(2025,5,1),0),'セッション実施状況管理'!$W$11:$W$1028,"&gt;="&amp;EDATE(DATE(2025,5,1),-6))</f>
        <v>0</v>
      </c>
      <c r="J47" s="205">
        <f>COUNTIFS('セッション実施状況管理'!$T$11:$T$1028,$B47,'セッション実施状況管理'!$W$11:$W$1028,"&lt;="&amp;EOMONTH(DATE(2025,6,1),0),'セッション実施状況管理'!$W$11:$W$1028,"&gt;="&amp;EDATE(DATE(2025,6,1),-6))</f>
        <v>0</v>
      </c>
      <c r="K47" s="205">
        <f>COUNTIFS('セッション実施状況管理'!$T$11:$T$1028,$B47,'セッション実施状況管理'!$W$11:$W$1028,"&lt;="&amp;EOMONTH(DATE(2025,7,1),0),'セッション実施状況管理'!$W$11:$W$1028,"&gt;="&amp;EDATE(DATE(2025,7,1),-6))</f>
        <v>0</v>
      </c>
      <c r="L47" s="205">
        <f>COUNTIFS('セッション実施状況管理'!$T$11:$T$1028,$B47,'セッション実施状況管理'!$W$11:$W$1028,"&lt;="&amp;EOMONTH(DATE(2025,8,1),0),'セッション実施状況管理'!$W$11:$W$1028,"&gt;="&amp;EDATE(DATE(2025,8,1),-6))</f>
        <v>0</v>
      </c>
      <c r="M47" s="205">
        <f>COUNTIFS('セッション実施状況管理'!$T$11:$T$1028,$B47,'セッション実施状況管理'!$W$11:$W$1028,"&lt;="&amp;EOMONTH(DATE(2025,9,1),0),'セッション実施状況管理'!$W$11:$W$1028,"&gt;="&amp;EDATE(DATE(2025,9,1),-6))</f>
        <v>0</v>
      </c>
      <c r="N47" s="205">
        <f>COUNTIFS('セッション実施状況管理'!$T$11:$T$1028,$B47,'セッション実施状況管理'!$W$11:$W$1028,"&lt;="&amp;EOMONTH(DATE(2025,10,1),0),'セッション実施状況管理'!$W$11:$W$1028,"&gt;="&amp;EDATE(DATE(2025,10,1),-6))</f>
        <v>2</v>
      </c>
    </row>
    <row r="48">
      <c r="A48" s="553">
        <v>25.0</v>
      </c>
      <c r="B48" s="1278" t="s">
        <v>3213</v>
      </c>
      <c r="C48" s="205">
        <f>COUNTIFS('セッション実施状況管理'!$T$11:$T$1028,$B48,'セッション実施状況管理'!$W$11:$W$1028,"&lt;="&amp;EOMONTH(DATE(2024,11,1),0),'セッション実施状況管理'!$W$11:$W$1028,"&gt;="&amp;EDATE(DATE(2024,11,1),-6))</f>
        <v>0</v>
      </c>
      <c r="D48" s="205">
        <f>COUNTIFS('セッション実施状況管理'!$T$11:$T$1028,$B48,'セッション実施状況管理'!$W$11:$W$1028,"&lt;="&amp;EOMONTH(DATE(2024,12,1),0),'セッション実施状況管理'!$W$11:$W$1028,"&gt;="&amp;EDATE(DATE(2024,12,1),-6))</f>
        <v>0</v>
      </c>
      <c r="E48" s="205">
        <f>COUNTIFS('セッション実施状況管理'!$T$11:$T$1028,$B48,'セッション実施状況管理'!$W$11:$W$1028,"&lt;="&amp;EOMONTH(DATE(2025,1,1),0),'セッション実施状況管理'!$W$11:$W$1028,"&gt;="&amp;EDATE(DATE(2025,1,1),-6))</f>
        <v>0</v>
      </c>
      <c r="F48" s="205">
        <f>COUNTIFS('セッション実施状況管理'!$T$11:$T$1028,$B48,'セッション実施状況管理'!$W$11:$W$1028,"&lt;="&amp;EOMONTH(DATE(2025,2,1),0),'セッション実施状況管理'!$W$11:$W$1028,"&gt;="&amp;EDATE(DATE(2025,2,1),-6))</f>
        <v>0</v>
      </c>
      <c r="G48" s="205">
        <f>COUNTIFS('セッション実施状況管理'!$T$11:$T$1028,$B48,'セッション実施状況管理'!$W$11:$W$1028,"&lt;="&amp;EOMONTH(DATE(2025,3,1),0),'セッション実施状況管理'!$W$11:$W$1028,"&gt;="&amp;EDATE(DATE(2025,3,1),-6))</f>
        <v>0</v>
      </c>
      <c r="H48" s="205">
        <f>COUNTIFS('セッション実施状況管理'!$T$11:$T$1028,$B48,'セッション実施状況管理'!$W$11:$W$1028,"&lt;="&amp;EOMONTH(DATE(2025,4,1),0),'セッション実施状況管理'!$W$11:$W$1028,"&gt;="&amp;EDATE(DATE(2025,4,1),-6))</f>
        <v>0</v>
      </c>
      <c r="I48" s="757">
        <f>COUNTIFS('セッション実施状況管理'!$T$11:$T$1028,$B48,'セッション実施状況管理'!$W$11:$W$1028,"&lt;="&amp;EOMONTH(DATE(2025,5,1),0),'セッション実施状況管理'!$W$11:$W$1028,"&gt;="&amp;EDATE(DATE(2025,5,1),-6))</f>
        <v>0</v>
      </c>
      <c r="J48" s="205">
        <f>COUNTIFS('セッション実施状況管理'!$T$11:$T$1028,$B48,'セッション実施状況管理'!$W$11:$W$1028,"&lt;="&amp;EOMONTH(DATE(2025,6,1),0),'セッション実施状況管理'!$W$11:$W$1028,"&gt;="&amp;EDATE(DATE(2025,6,1),-6))</f>
        <v>0</v>
      </c>
      <c r="K48" s="205">
        <f>COUNTIFS('セッション実施状況管理'!$T$11:$T$1028,$B48,'セッション実施状況管理'!$W$11:$W$1028,"&lt;="&amp;EOMONTH(DATE(2025,7,1),0),'セッション実施状況管理'!$W$11:$W$1028,"&gt;="&amp;EDATE(DATE(2025,7,1),-6))</f>
        <v>0</v>
      </c>
      <c r="L48" s="205">
        <f>COUNTIFS('セッション実施状況管理'!$T$11:$T$1028,$B48,'セッション実施状況管理'!$W$11:$W$1028,"&lt;="&amp;EOMONTH(DATE(2025,8,1),0),'セッション実施状況管理'!$W$11:$W$1028,"&gt;="&amp;EDATE(DATE(2025,8,1),-6))</f>
        <v>0</v>
      </c>
      <c r="M48" s="205">
        <f>COUNTIFS('セッション実施状況管理'!$T$11:$T$1028,$B48,'セッション実施状況管理'!$W$11:$W$1028,"&lt;="&amp;EOMONTH(DATE(2025,9,1),0),'セッション実施状況管理'!$W$11:$W$1028,"&gt;="&amp;EDATE(DATE(2025,9,1),-6))</f>
        <v>0</v>
      </c>
      <c r="N48" s="205">
        <f>COUNTIFS('セッション実施状況管理'!$T$11:$T$1028,$B48,'セッション実施状況管理'!$W$11:$W$1028,"&lt;="&amp;EOMONTH(DATE(2025,10,1),0),'セッション実施状況管理'!$W$11:$W$1028,"&gt;="&amp;EDATE(DATE(2025,10,1),-6))</f>
        <v>0</v>
      </c>
    </row>
    <row r="49">
      <c r="A49" s="205">
        <v>26.0</v>
      </c>
      <c r="B49" s="1278" t="s">
        <v>3214</v>
      </c>
      <c r="C49" s="205">
        <f>COUNTIFS('セッション実施状況管理'!$T$11:$T$1028,$B49,'セッション実施状況管理'!$W$11:$W$1028,"&lt;="&amp;EOMONTH(DATE(2024,11,1),0),'セッション実施状況管理'!$W$11:$W$1028,"&gt;="&amp;EDATE(DATE(2024,11,1),-6))</f>
        <v>0</v>
      </c>
      <c r="D49" s="205">
        <f>COUNTIFS('セッション実施状況管理'!$T$11:$T$1028,$B49,'セッション実施状況管理'!$W$11:$W$1028,"&lt;="&amp;EOMONTH(DATE(2024,12,1),0),'セッション実施状況管理'!$W$11:$W$1028,"&gt;="&amp;EDATE(DATE(2024,12,1),-6))</f>
        <v>0</v>
      </c>
      <c r="E49" s="205">
        <f>COUNTIFS('セッション実施状況管理'!$T$11:$T$1028,$B49,'セッション実施状況管理'!$W$11:$W$1028,"&lt;="&amp;EOMONTH(DATE(2025,1,1),0),'セッション実施状況管理'!$W$11:$W$1028,"&gt;="&amp;EDATE(DATE(2025,1,1),-6))</f>
        <v>0</v>
      </c>
      <c r="F49" s="205">
        <f>COUNTIFS('セッション実施状況管理'!$T$11:$T$1028,$B49,'セッション実施状況管理'!$W$11:$W$1028,"&lt;="&amp;EOMONTH(DATE(2025,2,1),0),'セッション実施状況管理'!$W$11:$W$1028,"&gt;="&amp;EDATE(DATE(2025,2,1),-6))</f>
        <v>0</v>
      </c>
      <c r="G49" s="205">
        <f>COUNTIFS('セッション実施状況管理'!$T$11:$T$1028,$B49,'セッション実施状況管理'!$W$11:$W$1028,"&lt;="&amp;EOMONTH(DATE(2025,3,1),0),'セッション実施状況管理'!$W$11:$W$1028,"&gt;="&amp;EDATE(DATE(2025,3,1),-6))</f>
        <v>0</v>
      </c>
      <c r="H49" s="205">
        <f>COUNTIFS('セッション実施状況管理'!$T$11:$T$1028,$B49,'セッション実施状況管理'!$W$11:$W$1028,"&lt;="&amp;EOMONTH(DATE(2025,4,1),0),'セッション実施状況管理'!$W$11:$W$1028,"&gt;="&amp;EDATE(DATE(2025,4,1),-6))</f>
        <v>0</v>
      </c>
      <c r="I49" s="757">
        <f>COUNTIFS('セッション実施状況管理'!$T$11:$T$1028,$B49,'セッション実施状況管理'!$W$11:$W$1028,"&lt;="&amp;EOMONTH(DATE(2025,5,1),0),'セッション実施状況管理'!$W$11:$W$1028,"&gt;="&amp;EDATE(DATE(2025,5,1),-6))</f>
        <v>0</v>
      </c>
      <c r="J49" s="205">
        <f>COUNTIFS('セッション実施状況管理'!$T$11:$T$1028,$B49,'セッション実施状況管理'!$W$11:$W$1028,"&lt;="&amp;EOMONTH(DATE(2025,6,1),0),'セッション実施状況管理'!$W$11:$W$1028,"&gt;="&amp;EDATE(DATE(2025,6,1),-6))</f>
        <v>0</v>
      </c>
      <c r="K49" s="205">
        <f>COUNTIFS('セッション実施状況管理'!$T$11:$T$1028,$B49,'セッション実施状況管理'!$W$11:$W$1028,"&lt;="&amp;EOMONTH(DATE(2025,7,1),0),'セッション実施状況管理'!$W$11:$W$1028,"&gt;="&amp;EDATE(DATE(2025,7,1),-6))</f>
        <v>0</v>
      </c>
      <c r="L49" s="205">
        <f>COUNTIFS('セッション実施状況管理'!$T$11:$T$1028,$B49,'セッション実施状況管理'!$W$11:$W$1028,"&lt;="&amp;EOMONTH(DATE(2025,8,1),0),'セッション実施状況管理'!$W$11:$W$1028,"&gt;="&amp;EDATE(DATE(2025,8,1),-6))</f>
        <v>0</v>
      </c>
      <c r="M49" s="205">
        <f>COUNTIFS('セッション実施状況管理'!$T$11:$T$1028,$B49,'セッション実施状況管理'!$W$11:$W$1028,"&lt;="&amp;EOMONTH(DATE(2025,9,1),0),'セッション実施状況管理'!$W$11:$W$1028,"&gt;="&amp;EDATE(DATE(2025,9,1),-6))</f>
        <v>0</v>
      </c>
      <c r="N49" s="205">
        <f>COUNTIFS('セッション実施状況管理'!$T$11:$T$1028,$B49,'セッション実施状況管理'!$W$11:$W$1028,"&lt;="&amp;EOMONTH(DATE(2025,10,1),0),'セッション実施状況管理'!$W$11:$W$1028,"&gt;="&amp;EDATE(DATE(2025,10,1),-6))</f>
        <v>0</v>
      </c>
    </row>
    <row r="50">
      <c r="A50" s="205">
        <v>27.0</v>
      </c>
      <c r="B50" s="1278" t="s">
        <v>3215</v>
      </c>
      <c r="C50" s="205">
        <f>COUNTIFS('セッション実施状況管理'!$T$11:$T$1028,$B50,'セッション実施状況管理'!$W$11:$W$1028,"&lt;="&amp;EOMONTH(DATE(2024,11,1),0),'セッション実施状況管理'!$W$11:$W$1028,"&gt;="&amp;EDATE(DATE(2024,11,1),-6))</f>
        <v>0</v>
      </c>
      <c r="D50" s="205">
        <f>COUNTIFS('セッション実施状況管理'!$T$11:$T$1028,$B50,'セッション実施状況管理'!$W$11:$W$1028,"&lt;="&amp;EOMONTH(DATE(2024,12,1),0),'セッション実施状況管理'!$W$11:$W$1028,"&gt;="&amp;EDATE(DATE(2024,12,1),-6))</f>
        <v>0</v>
      </c>
      <c r="E50" s="205">
        <f>COUNTIFS('セッション実施状況管理'!$T$11:$T$1028,$B50,'セッション実施状況管理'!$W$11:$W$1028,"&lt;="&amp;EOMONTH(DATE(2025,1,1),0),'セッション実施状況管理'!$W$11:$W$1028,"&gt;="&amp;EDATE(DATE(2025,1,1),-6))</f>
        <v>0</v>
      </c>
      <c r="F50" s="205">
        <f>COUNTIFS('セッション実施状況管理'!$T$11:$T$1028,$B50,'セッション実施状況管理'!$W$11:$W$1028,"&lt;="&amp;EOMONTH(DATE(2025,2,1),0),'セッション実施状況管理'!$W$11:$W$1028,"&gt;="&amp;EDATE(DATE(2025,2,1),-6))</f>
        <v>0</v>
      </c>
      <c r="G50" s="205">
        <f>COUNTIFS('セッション実施状況管理'!$T$11:$T$1028,$B50,'セッション実施状況管理'!$W$11:$W$1028,"&lt;="&amp;EOMONTH(DATE(2025,3,1),0),'セッション実施状況管理'!$W$11:$W$1028,"&gt;="&amp;EDATE(DATE(2025,3,1),-6))</f>
        <v>0</v>
      </c>
      <c r="H50" s="205">
        <f>COUNTIFS('セッション実施状況管理'!$T$11:$T$1028,$B50,'セッション実施状況管理'!$W$11:$W$1028,"&lt;="&amp;EOMONTH(DATE(2025,4,1),0),'セッション実施状況管理'!$W$11:$W$1028,"&gt;="&amp;EDATE(DATE(2025,4,1),-6))</f>
        <v>0</v>
      </c>
      <c r="I50" s="757">
        <f>COUNTIFS('セッション実施状況管理'!$T$11:$T$1028,$B50,'セッション実施状況管理'!$W$11:$W$1028,"&lt;="&amp;EOMONTH(DATE(2025,5,1),0),'セッション実施状況管理'!$W$11:$W$1028,"&gt;="&amp;EDATE(DATE(2025,5,1),-6))</f>
        <v>0</v>
      </c>
      <c r="J50" s="205">
        <f>COUNTIFS('セッション実施状況管理'!$T$11:$T$1028,$B50,'セッション実施状況管理'!$W$11:$W$1028,"&lt;="&amp;EOMONTH(DATE(2025,6,1),0),'セッション実施状況管理'!$W$11:$W$1028,"&gt;="&amp;EDATE(DATE(2025,6,1),-6))</f>
        <v>0</v>
      </c>
      <c r="K50" s="205">
        <f>COUNTIFS('セッション実施状況管理'!$T$11:$T$1028,$B50,'セッション実施状況管理'!$W$11:$W$1028,"&lt;="&amp;EOMONTH(DATE(2025,7,1),0),'セッション実施状況管理'!$W$11:$W$1028,"&gt;="&amp;EDATE(DATE(2025,7,1),-6))</f>
        <v>0</v>
      </c>
      <c r="L50" s="205">
        <f>COUNTIFS('セッション実施状況管理'!$T$11:$T$1028,$B50,'セッション実施状況管理'!$W$11:$W$1028,"&lt;="&amp;EOMONTH(DATE(2025,8,1),0),'セッション実施状況管理'!$W$11:$W$1028,"&gt;="&amp;EDATE(DATE(2025,8,1),-6))</f>
        <v>0</v>
      </c>
      <c r="M50" s="205">
        <f>COUNTIFS('セッション実施状況管理'!$T$11:$T$1028,$B50,'セッション実施状況管理'!$W$11:$W$1028,"&lt;="&amp;EOMONTH(DATE(2025,9,1),0),'セッション実施状況管理'!$W$11:$W$1028,"&gt;="&amp;EDATE(DATE(2025,9,1),-6))</f>
        <v>0</v>
      </c>
      <c r="N50" s="205">
        <f>COUNTIFS('セッション実施状況管理'!$T$11:$T$1028,$B50,'セッション実施状況管理'!$W$11:$W$1028,"&lt;="&amp;EOMONTH(DATE(2025,10,1),0),'セッション実施状況管理'!$W$11:$W$1028,"&gt;="&amp;EDATE(DATE(2025,10,1),-6))</f>
        <v>0</v>
      </c>
    </row>
    <row r="51">
      <c r="A51" s="205">
        <v>28.0</v>
      </c>
      <c r="B51" s="1278" t="s">
        <v>3216</v>
      </c>
      <c r="C51" s="205">
        <f>COUNTIFS('セッション実施状況管理'!$T$11:$T$1028,$B51,'セッション実施状況管理'!$W$11:$W$1028,"&lt;="&amp;EOMONTH(DATE(2024,11,1),0),'セッション実施状況管理'!$W$11:$W$1028,"&gt;="&amp;EDATE(DATE(2024,11,1),-6))</f>
        <v>0</v>
      </c>
      <c r="D51" s="205">
        <f>COUNTIFS('セッション実施状況管理'!$T$11:$T$1028,$B51,'セッション実施状況管理'!$W$11:$W$1028,"&lt;="&amp;EOMONTH(DATE(2024,12,1),0),'セッション実施状況管理'!$W$11:$W$1028,"&gt;="&amp;EDATE(DATE(2024,12,1),-6))</f>
        <v>0</v>
      </c>
      <c r="E51" s="205">
        <f>COUNTIFS('セッション実施状況管理'!$T$11:$T$1028,$B51,'セッション実施状況管理'!$W$11:$W$1028,"&lt;="&amp;EOMONTH(DATE(2025,1,1),0),'セッション実施状況管理'!$W$11:$W$1028,"&gt;="&amp;EDATE(DATE(2025,1,1),-6))</f>
        <v>0</v>
      </c>
      <c r="F51" s="205">
        <f>COUNTIFS('セッション実施状況管理'!$T$11:$T$1028,$B51,'セッション実施状況管理'!$W$11:$W$1028,"&lt;="&amp;EOMONTH(DATE(2025,2,1),0),'セッション実施状況管理'!$W$11:$W$1028,"&gt;="&amp;EDATE(DATE(2025,2,1),-6))</f>
        <v>0</v>
      </c>
      <c r="G51" s="205">
        <f>COUNTIFS('セッション実施状況管理'!$T$11:$T$1028,$B51,'セッション実施状況管理'!$W$11:$W$1028,"&lt;="&amp;EOMONTH(DATE(2025,3,1),0),'セッション実施状況管理'!$W$11:$W$1028,"&gt;="&amp;EDATE(DATE(2025,3,1),-6))</f>
        <v>0</v>
      </c>
      <c r="H51" s="205">
        <f>COUNTIFS('セッション実施状況管理'!$T$11:$T$1028,$B51,'セッション実施状況管理'!$W$11:$W$1028,"&lt;="&amp;EOMONTH(DATE(2025,4,1),0),'セッション実施状況管理'!$W$11:$W$1028,"&gt;="&amp;EDATE(DATE(2025,4,1),-6))</f>
        <v>0</v>
      </c>
      <c r="I51" s="757">
        <f>COUNTIFS('セッション実施状況管理'!$T$11:$T$1028,$B51,'セッション実施状況管理'!$W$11:$W$1028,"&lt;="&amp;EOMONTH(DATE(2025,5,1),0),'セッション実施状況管理'!$W$11:$W$1028,"&gt;="&amp;EDATE(DATE(2025,5,1),-6))</f>
        <v>0</v>
      </c>
      <c r="J51" s="205">
        <f>COUNTIFS('セッション実施状況管理'!$T$11:$T$1028,$B51,'セッション実施状況管理'!$W$11:$W$1028,"&lt;="&amp;EOMONTH(DATE(2025,6,1),0),'セッション実施状況管理'!$W$11:$W$1028,"&gt;="&amp;EDATE(DATE(2025,6,1),-6))</f>
        <v>0</v>
      </c>
      <c r="K51" s="205">
        <f>COUNTIFS('セッション実施状況管理'!$T$11:$T$1028,$B51,'セッション実施状況管理'!$W$11:$W$1028,"&lt;="&amp;EOMONTH(DATE(2025,7,1),0),'セッション実施状況管理'!$W$11:$W$1028,"&gt;="&amp;EDATE(DATE(2025,7,1),-6))</f>
        <v>0</v>
      </c>
      <c r="L51" s="205">
        <f>COUNTIFS('セッション実施状況管理'!$T$11:$T$1028,$B51,'セッション実施状況管理'!$W$11:$W$1028,"&lt;="&amp;EOMONTH(DATE(2025,8,1),0),'セッション実施状況管理'!$W$11:$W$1028,"&gt;="&amp;EDATE(DATE(2025,8,1),-6))</f>
        <v>0</v>
      </c>
      <c r="M51" s="205">
        <f>COUNTIFS('セッション実施状況管理'!$T$11:$T$1028,$B51,'セッション実施状況管理'!$W$11:$W$1028,"&lt;="&amp;EOMONTH(DATE(2025,9,1),0),'セッション実施状況管理'!$W$11:$W$1028,"&gt;="&amp;EDATE(DATE(2025,9,1),-6))</f>
        <v>0</v>
      </c>
      <c r="N51" s="205">
        <f>COUNTIFS('セッション実施状況管理'!$T$11:$T$1028,$B51,'セッション実施状況管理'!$W$11:$W$1028,"&lt;="&amp;EOMONTH(DATE(2025,10,1),0),'セッション実施状況管理'!$W$11:$W$1028,"&gt;="&amp;EDATE(DATE(2025,10,1),-6))</f>
        <v>0</v>
      </c>
    </row>
    <row r="52">
      <c r="A52" s="205">
        <v>29.0</v>
      </c>
      <c r="B52" s="965" t="s">
        <v>941</v>
      </c>
      <c r="C52" s="205">
        <f>COUNTIFS('セッション実施状況管理'!$T$11:$T$1028,$B52,'セッション実施状況管理'!$W$11:$W$1028,"&lt;="&amp;EOMONTH(DATE(2024,11,1),0),'セッション実施状況管理'!$W$11:$W$1028,"&gt;="&amp;EDATE(DATE(2024,11,1),-6))</f>
        <v>0</v>
      </c>
      <c r="D52" s="205">
        <f>COUNTIFS('セッション実施状況管理'!$T$11:$T$1028,$B52,'セッション実施状況管理'!$W$11:$W$1028,"&lt;="&amp;EOMONTH(DATE(2024,12,1),0),'セッション実施状況管理'!$W$11:$W$1028,"&gt;="&amp;EDATE(DATE(2024,12,1),-6))</f>
        <v>0</v>
      </c>
      <c r="E52" s="205">
        <f>COUNTIFS('セッション実施状況管理'!$T$11:$T$1028,$B52,'セッション実施状況管理'!$W$11:$W$1028,"&lt;="&amp;EOMONTH(DATE(2025,1,1),0),'セッション実施状況管理'!$W$11:$W$1028,"&gt;="&amp;EDATE(DATE(2025,1,1),-6))</f>
        <v>0</v>
      </c>
      <c r="F52" s="205">
        <f>COUNTIFS('セッション実施状況管理'!$T$11:$T$1028,$B52,'セッション実施状況管理'!$W$11:$W$1028,"&lt;="&amp;EOMONTH(DATE(2025,2,1),0),'セッション実施状況管理'!$W$11:$W$1028,"&gt;="&amp;EDATE(DATE(2025,2,1),-6))</f>
        <v>0</v>
      </c>
      <c r="G52" s="205">
        <f>COUNTIFS('セッション実施状況管理'!$T$11:$T$1028,$B52,'セッション実施状況管理'!$W$11:$W$1028,"&lt;="&amp;EOMONTH(DATE(2025,3,1),0),'セッション実施状況管理'!$W$11:$W$1028,"&gt;="&amp;EDATE(DATE(2025,3,1),-6))</f>
        <v>0</v>
      </c>
      <c r="H52" s="205">
        <f>COUNTIFS('セッション実施状況管理'!$T$11:$T$1028,$B52,'セッション実施状況管理'!$W$11:$W$1028,"&lt;="&amp;EOMONTH(DATE(2025,4,1),0),'セッション実施状況管理'!$W$11:$W$1028,"&gt;="&amp;EDATE(DATE(2025,4,1),-6))</f>
        <v>0</v>
      </c>
      <c r="I52" s="757">
        <f>COUNTIFS('セッション実施状況管理'!$T$11:$T$1028,$B52,'セッション実施状況管理'!$W$11:$W$1028,"&lt;="&amp;EOMONTH(DATE(2025,5,1),0),'セッション実施状況管理'!$W$11:$W$1028,"&gt;="&amp;EDATE(DATE(2025,5,1),-6))</f>
        <v>0</v>
      </c>
      <c r="J52" s="205">
        <f>COUNTIFS('セッション実施状況管理'!$T$11:$T$1028,$B52,'セッション実施状況管理'!$W$11:$W$1028,"&lt;="&amp;EOMONTH(DATE(2025,6,1),0),'セッション実施状況管理'!$W$11:$W$1028,"&gt;="&amp;EDATE(DATE(2025,6,1),-6))</f>
        <v>0</v>
      </c>
      <c r="K52" s="205">
        <f>COUNTIFS('セッション実施状況管理'!$T$11:$T$1028,$B52,'セッション実施状況管理'!$W$11:$W$1028,"&lt;="&amp;EOMONTH(DATE(2025,7,1),0),'セッション実施状況管理'!$W$11:$W$1028,"&gt;="&amp;EDATE(DATE(2025,7,1),-6))</f>
        <v>0</v>
      </c>
      <c r="L52" s="205">
        <f>COUNTIFS('セッション実施状況管理'!$T$11:$T$1028,$B52,'セッション実施状況管理'!$W$11:$W$1028,"&lt;="&amp;EOMONTH(DATE(2025,8,1),0),'セッション実施状況管理'!$W$11:$W$1028,"&gt;="&amp;EDATE(DATE(2025,8,1),-6))</f>
        <v>0</v>
      </c>
      <c r="M52" s="205">
        <f>COUNTIFS('セッション実施状況管理'!$T$11:$T$1028,$B52,'セッション実施状況管理'!$W$11:$W$1028,"&lt;="&amp;EOMONTH(DATE(2025,9,1),0),'セッション実施状況管理'!$W$11:$W$1028,"&gt;="&amp;EDATE(DATE(2025,9,1),-6))</f>
        <v>0</v>
      </c>
      <c r="N52" s="205">
        <f>COUNTIFS('セッション実施状況管理'!$T$11:$T$1028,$B52,'セッション実施状況管理'!$W$11:$W$1028,"&lt;="&amp;EOMONTH(DATE(2025,10,1),0),'セッション実施状況管理'!$W$11:$W$1028,"&gt;="&amp;EDATE(DATE(2025,10,1),-6))</f>
        <v>0</v>
      </c>
    </row>
    <row r="53">
      <c r="A53" s="205">
        <v>30.0</v>
      </c>
      <c r="B53" s="965" t="s">
        <v>3217</v>
      </c>
      <c r="C53" s="205">
        <f>COUNTIFS('セッション実施状況管理'!$T$11:$T$1028,$B53,'セッション実施状況管理'!$W$11:$W$1028,"&lt;="&amp;EOMONTH(DATE(2024,11,1),0),'セッション実施状況管理'!$W$11:$W$1028,"&gt;="&amp;EDATE(DATE(2024,11,1),-6))</f>
        <v>0</v>
      </c>
      <c r="D53" s="205">
        <f>COUNTIFS('セッション実施状況管理'!$T$11:$T$1028,$B53,'セッション実施状況管理'!$W$11:$W$1028,"&lt;="&amp;EOMONTH(DATE(2024,12,1),0),'セッション実施状況管理'!$W$11:$W$1028,"&gt;="&amp;EDATE(DATE(2024,12,1),-6))</f>
        <v>0</v>
      </c>
      <c r="E53" s="205">
        <f>COUNTIFS('セッション実施状況管理'!$T$11:$T$1028,$B53,'セッション実施状況管理'!$W$11:$W$1028,"&lt;="&amp;EOMONTH(DATE(2025,1,1),0),'セッション実施状況管理'!$W$11:$W$1028,"&gt;="&amp;EDATE(DATE(2025,1,1),-6))</f>
        <v>0</v>
      </c>
      <c r="F53" s="205">
        <f>COUNTIFS('セッション実施状況管理'!$T$11:$T$1028,$B53,'セッション実施状況管理'!$W$11:$W$1028,"&lt;="&amp;EOMONTH(DATE(2025,2,1),0),'セッション実施状況管理'!$W$11:$W$1028,"&gt;="&amp;EDATE(DATE(2025,2,1),-6))</f>
        <v>0</v>
      </c>
      <c r="G53" s="205">
        <f>COUNTIFS('セッション実施状況管理'!$T$11:$T$1028,$B53,'セッション実施状況管理'!$W$11:$W$1028,"&lt;="&amp;EOMONTH(DATE(2025,3,1),0),'セッション実施状況管理'!$W$11:$W$1028,"&gt;="&amp;EDATE(DATE(2025,3,1),-6))</f>
        <v>0</v>
      </c>
      <c r="H53" s="205">
        <f>COUNTIFS('セッション実施状況管理'!$T$11:$T$1028,$B53,'セッション実施状況管理'!$W$11:$W$1028,"&lt;="&amp;EOMONTH(DATE(2025,4,1),0),'セッション実施状況管理'!$W$11:$W$1028,"&gt;="&amp;EDATE(DATE(2025,4,1),-6))</f>
        <v>0</v>
      </c>
      <c r="I53" s="757">
        <f>COUNTIFS('セッション実施状況管理'!$T$11:$T$1028,$B53,'セッション実施状況管理'!$W$11:$W$1028,"&lt;="&amp;EOMONTH(DATE(2025,5,1),0),'セッション実施状況管理'!$W$11:$W$1028,"&gt;="&amp;EDATE(DATE(2025,5,1),-6))</f>
        <v>0</v>
      </c>
      <c r="J53" s="205">
        <f>COUNTIFS('セッション実施状況管理'!$T$11:$T$1028,$B53,'セッション実施状況管理'!$W$11:$W$1028,"&lt;="&amp;EOMONTH(DATE(2025,6,1),0),'セッション実施状況管理'!$W$11:$W$1028,"&gt;="&amp;EDATE(DATE(2025,6,1),-6))</f>
        <v>0</v>
      </c>
      <c r="K53" s="205">
        <f>COUNTIFS('セッション実施状況管理'!$T$11:$T$1028,$B53,'セッション実施状況管理'!$W$11:$W$1028,"&lt;="&amp;EOMONTH(DATE(2025,7,1),0),'セッション実施状況管理'!$W$11:$W$1028,"&gt;="&amp;EDATE(DATE(2025,7,1),-6))</f>
        <v>0</v>
      </c>
      <c r="L53" s="205">
        <f>COUNTIFS('セッション実施状況管理'!$T$11:$T$1028,$B53,'セッション実施状況管理'!$W$11:$W$1028,"&lt;="&amp;EOMONTH(DATE(2025,8,1),0),'セッション実施状況管理'!$W$11:$W$1028,"&gt;="&amp;EDATE(DATE(2025,8,1),-6))</f>
        <v>0</v>
      </c>
      <c r="M53" s="205">
        <f>COUNTIFS('セッション実施状況管理'!$T$11:$T$1028,$B53,'セッション実施状況管理'!$W$11:$W$1028,"&lt;="&amp;EOMONTH(DATE(2025,9,1),0),'セッション実施状況管理'!$W$11:$W$1028,"&gt;="&amp;EDATE(DATE(2025,9,1),-6))</f>
        <v>0</v>
      </c>
      <c r="N53" s="205">
        <f>COUNTIFS('セッション実施状況管理'!$T$11:$T$1028,$B53,'セッション実施状況管理'!$W$11:$W$1028,"&lt;="&amp;EOMONTH(DATE(2025,10,1),0),'セッション実施状況管理'!$W$11:$W$1028,"&gt;="&amp;EDATE(DATE(2025,10,1),-6))</f>
        <v>0</v>
      </c>
    </row>
    <row r="54">
      <c r="A54" s="205">
        <v>31.0</v>
      </c>
      <c r="B54" s="965" t="s">
        <v>3218</v>
      </c>
      <c r="C54" s="205">
        <f>COUNTIFS('セッション実施状況管理'!$T$11:$T$1028,$B54,'セッション実施状況管理'!$W$11:$W$1028,"&lt;="&amp;EOMONTH(DATE(2024,11,1),0),'セッション実施状況管理'!$W$11:$W$1028,"&gt;="&amp;EDATE(DATE(2024,11,1),-6))</f>
        <v>0</v>
      </c>
      <c r="D54" s="205">
        <f>COUNTIFS('セッション実施状況管理'!$T$11:$T$1028,$B54,'セッション実施状況管理'!$W$11:$W$1028,"&lt;="&amp;EOMONTH(DATE(2024,12,1),0),'セッション実施状況管理'!$W$11:$W$1028,"&gt;="&amp;EDATE(DATE(2024,12,1),-6))</f>
        <v>0</v>
      </c>
      <c r="E54" s="205">
        <f>COUNTIFS('セッション実施状況管理'!$T$11:$T$1028,$B54,'セッション実施状況管理'!$W$11:$W$1028,"&lt;="&amp;EOMONTH(DATE(2025,1,1),0),'セッション実施状況管理'!$W$11:$W$1028,"&gt;="&amp;EDATE(DATE(2025,1,1),-6))</f>
        <v>0</v>
      </c>
      <c r="F54" s="205">
        <f>COUNTIFS('セッション実施状況管理'!$T$11:$T$1028,$B54,'セッション実施状況管理'!$W$11:$W$1028,"&lt;="&amp;EOMONTH(DATE(2025,2,1),0),'セッション実施状況管理'!$W$11:$W$1028,"&gt;="&amp;EDATE(DATE(2025,2,1),-6))</f>
        <v>0</v>
      </c>
      <c r="G54" s="205">
        <f>COUNTIFS('セッション実施状況管理'!$T$11:$T$1028,$B54,'セッション実施状況管理'!$W$11:$W$1028,"&lt;="&amp;EOMONTH(DATE(2025,3,1),0),'セッション実施状況管理'!$W$11:$W$1028,"&gt;="&amp;EDATE(DATE(2025,3,1),-6))</f>
        <v>0</v>
      </c>
      <c r="H54" s="205">
        <f>COUNTIFS('セッション実施状況管理'!$T$11:$T$1028,$B54,'セッション実施状況管理'!$W$11:$W$1028,"&lt;="&amp;EOMONTH(DATE(2025,4,1),0),'セッション実施状況管理'!$W$11:$W$1028,"&gt;="&amp;EDATE(DATE(2025,4,1),-6))</f>
        <v>0</v>
      </c>
      <c r="I54" s="757">
        <f>COUNTIFS('セッション実施状況管理'!$T$11:$T$1028,$B54,'セッション実施状況管理'!$W$11:$W$1028,"&lt;="&amp;EOMONTH(DATE(2025,5,1),0),'セッション実施状況管理'!$W$11:$W$1028,"&gt;="&amp;EDATE(DATE(2025,5,1),-6))</f>
        <v>0</v>
      </c>
      <c r="J54" s="205">
        <f>COUNTIFS('セッション実施状況管理'!$T$11:$T$1028,$B54,'セッション実施状況管理'!$W$11:$W$1028,"&lt;="&amp;EOMONTH(DATE(2025,6,1),0),'セッション実施状況管理'!$W$11:$W$1028,"&gt;="&amp;EDATE(DATE(2025,6,1),-6))</f>
        <v>0</v>
      </c>
      <c r="K54" s="205">
        <f>COUNTIFS('セッション実施状況管理'!$T$11:$T$1028,$B54,'セッション実施状況管理'!$W$11:$W$1028,"&lt;="&amp;EOMONTH(DATE(2025,7,1),0),'セッション実施状況管理'!$W$11:$W$1028,"&gt;="&amp;EDATE(DATE(2025,7,1),-6))</f>
        <v>0</v>
      </c>
      <c r="L54" s="205">
        <f>COUNTIFS('セッション実施状況管理'!$T$11:$T$1028,$B54,'セッション実施状況管理'!$W$11:$W$1028,"&lt;="&amp;EOMONTH(DATE(2025,8,1),0),'セッション実施状況管理'!$W$11:$W$1028,"&gt;="&amp;EDATE(DATE(2025,8,1),-6))</f>
        <v>0</v>
      </c>
      <c r="M54" s="205">
        <f>COUNTIFS('セッション実施状況管理'!$T$11:$T$1028,$B54,'セッション実施状況管理'!$W$11:$W$1028,"&lt;="&amp;EOMONTH(DATE(2025,9,1),0),'セッション実施状況管理'!$W$11:$W$1028,"&gt;="&amp;EDATE(DATE(2025,9,1),-6))</f>
        <v>0</v>
      </c>
      <c r="N54" s="205">
        <f>COUNTIFS('セッション実施状況管理'!$T$11:$T$1028,$B54,'セッション実施状況管理'!$W$11:$W$1028,"&lt;="&amp;EOMONTH(DATE(2025,10,1),0),'セッション実施状況管理'!$W$11:$W$1028,"&gt;="&amp;EDATE(DATE(2025,10,1),-6))</f>
        <v>0</v>
      </c>
    </row>
    <row r="55">
      <c r="A55" s="205">
        <v>32.0</v>
      </c>
      <c r="B55" s="965" t="s">
        <v>3219</v>
      </c>
      <c r="C55" s="205">
        <f>COUNTIFS('セッション実施状況管理'!$T$11:$T$1028,$B55,'セッション実施状況管理'!$W$11:$W$1028,"&lt;="&amp;EOMONTH(DATE(2024,11,1),0),'セッション実施状況管理'!$W$11:$W$1028,"&gt;="&amp;EDATE(DATE(2024,11,1),-6))</f>
        <v>0</v>
      </c>
      <c r="D55" s="205">
        <f>COUNTIFS('セッション実施状況管理'!$T$11:$T$1028,$B55,'セッション実施状況管理'!$W$11:$W$1028,"&lt;="&amp;EOMONTH(DATE(2024,12,1),0),'セッション実施状況管理'!$W$11:$W$1028,"&gt;="&amp;EDATE(DATE(2024,12,1),-6))</f>
        <v>0</v>
      </c>
      <c r="E55" s="205">
        <f>COUNTIFS('セッション実施状況管理'!$T$11:$T$1028,$B55,'セッション実施状況管理'!$W$11:$W$1028,"&lt;="&amp;EOMONTH(DATE(2025,1,1),0),'セッション実施状況管理'!$W$11:$W$1028,"&gt;="&amp;EDATE(DATE(2025,1,1),-6))</f>
        <v>0</v>
      </c>
      <c r="F55" s="205">
        <f>COUNTIFS('セッション実施状況管理'!$T$11:$T$1028,$B55,'セッション実施状況管理'!$W$11:$W$1028,"&lt;="&amp;EOMONTH(DATE(2025,2,1),0),'セッション実施状況管理'!$W$11:$W$1028,"&gt;="&amp;EDATE(DATE(2025,2,1),-6))</f>
        <v>0</v>
      </c>
      <c r="G55" s="205">
        <f>COUNTIFS('セッション実施状況管理'!$T$11:$T$1028,$B55,'セッション実施状況管理'!$W$11:$W$1028,"&lt;="&amp;EOMONTH(DATE(2025,3,1),0),'セッション実施状況管理'!$W$11:$W$1028,"&gt;="&amp;EDATE(DATE(2025,3,1),-6))</f>
        <v>0</v>
      </c>
      <c r="H55" s="205">
        <f>COUNTIFS('セッション実施状況管理'!$T$11:$T$1028,$B55,'セッション実施状況管理'!$W$11:$W$1028,"&lt;="&amp;EOMONTH(DATE(2025,4,1),0),'セッション実施状況管理'!$W$11:$W$1028,"&gt;="&amp;EDATE(DATE(2025,4,1),-6))</f>
        <v>0</v>
      </c>
      <c r="I55" s="757">
        <f>COUNTIFS('セッション実施状況管理'!$T$11:$T$1028,$B55,'セッション実施状況管理'!$W$11:$W$1028,"&lt;="&amp;EOMONTH(DATE(2025,5,1),0),'セッション実施状況管理'!$W$11:$W$1028,"&gt;="&amp;EDATE(DATE(2025,5,1),-6))</f>
        <v>0</v>
      </c>
      <c r="J55" s="205">
        <f>COUNTIFS('セッション実施状況管理'!$T$11:$T$1028,$B55,'セッション実施状況管理'!$W$11:$W$1028,"&lt;="&amp;EOMONTH(DATE(2025,6,1),0),'セッション実施状況管理'!$W$11:$W$1028,"&gt;="&amp;EDATE(DATE(2025,6,1),-6))</f>
        <v>0</v>
      </c>
      <c r="K55" s="205">
        <f>COUNTIFS('セッション実施状況管理'!$T$11:$T$1028,$B55,'セッション実施状況管理'!$W$11:$W$1028,"&lt;="&amp;EOMONTH(DATE(2025,7,1),0),'セッション実施状況管理'!$W$11:$W$1028,"&gt;="&amp;EDATE(DATE(2025,7,1),-6))</f>
        <v>0</v>
      </c>
      <c r="L55" s="205">
        <f>COUNTIFS('セッション実施状況管理'!$T$11:$T$1028,$B55,'セッション実施状況管理'!$W$11:$W$1028,"&lt;="&amp;EOMONTH(DATE(2025,8,1),0),'セッション実施状況管理'!$W$11:$W$1028,"&gt;="&amp;EDATE(DATE(2025,8,1),-6))</f>
        <v>0</v>
      </c>
      <c r="M55" s="205">
        <f>COUNTIFS('セッション実施状況管理'!$T$11:$T$1028,$B55,'セッション実施状況管理'!$W$11:$W$1028,"&lt;="&amp;EOMONTH(DATE(2025,9,1),0),'セッション実施状況管理'!$W$11:$W$1028,"&gt;="&amp;EDATE(DATE(2025,9,1),-6))</f>
        <v>0</v>
      </c>
      <c r="N55" s="205">
        <f>COUNTIFS('セッション実施状況管理'!$T$11:$T$1028,$B55,'セッション実施状況管理'!$W$11:$W$1028,"&lt;="&amp;EOMONTH(DATE(2025,10,1),0),'セッション実施状況管理'!$W$11:$W$1028,"&gt;="&amp;EDATE(DATE(2025,10,1),-6))</f>
        <v>0</v>
      </c>
    </row>
    <row r="56">
      <c r="A56" s="205">
        <v>33.0</v>
      </c>
      <c r="B56" s="965" t="s">
        <v>3220</v>
      </c>
      <c r="C56" s="205">
        <f>COUNTIFS('セッション実施状況管理'!$T$11:$T$1028,$B56,'セッション実施状況管理'!$W$11:$W$1028,"&lt;="&amp;EOMONTH(DATE(2024,11,1),0),'セッション実施状況管理'!$W$11:$W$1028,"&gt;="&amp;EDATE(DATE(2024,11,1),-6))</f>
        <v>0</v>
      </c>
      <c r="D56" s="205">
        <f>COUNTIFS('セッション実施状況管理'!$T$11:$T$1028,$B56,'セッション実施状況管理'!$W$11:$W$1028,"&lt;="&amp;EOMONTH(DATE(2024,12,1),0),'セッション実施状況管理'!$W$11:$W$1028,"&gt;="&amp;EDATE(DATE(2024,12,1),-6))</f>
        <v>0</v>
      </c>
      <c r="E56" s="205">
        <f>COUNTIFS('セッション実施状況管理'!$T$11:$T$1028,$B56,'セッション実施状況管理'!$W$11:$W$1028,"&lt;="&amp;EOMONTH(DATE(2025,1,1),0),'セッション実施状況管理'!$W$11:$W$1028,"&gt;="&amp;EDATE(DATE(2025,1,1),-6))</f>
        <v>0</v>
      </c>
      <c r="F56" s="205">
        <f>COUNTIFS('セッション実施状況管理'!$T$11:$T$1028,$B56,'セッション実施状況管理'!$W$11:$W$1028,"&lt;="&amp;EOMONTH(DATE(2025,2,1),0),'セッション実施状況管理'!$W$11:$W$1028,"&gt;="&amp;EDATE(DATE(2025,2,1),-6))</f>
        <v>0</v>
      </c>
      <c r="G56" s="205">
        <f>COUNTIFS('セッション実施状況管理'!$T$11:$T$1028,$B56,'セッション実施状況管理'!$W$11:$W$1028,"&lt;="&amp;EOMONTH(DATE(2025,3,1),0),'セッション実施状況管理'!$W$11:$W$1028,"&gt;="&amp;EDATE(DATE(2025,3,1),-6))</f>
        <v>0</v>
      </c>
      <c r="H56" s="205">
        <f>COUNTIFS('セッション実施状況管理'!$T$11:$T$1028,$B56,'セッション実施状況管理'!$W$11:$W$1028,"&lt;="&amp;EOMONTH(DATE(2025,4,1),0),'セッション実施状況管理'!$W$11:$W$1028,"&gt;="&amp;EDATE(DATE(2025,4,1),-6))</f>
        <v>0</v>
      </c>
      <c r="I56" s="757">
        <f>COUNTIFS('セッション実施状況管理'!$T$11:$T$1028,$B56,'セッション実施状況管理'!$W$11:$W$1028,"&lt;="&amp;EOMONTH(DATE(2025,5,1),0),'セッション実施状況管理'!$W$11:$W$1028,"&gt;="&amp;EDATE(DATE(2025,5,1),-6))</f>
        <v>0</v>
      </c>
      <c r="J56" s="205">
        <f>COUNTIFS('セッション実施状況管理'!$T$11:$T$1028,$B56,'セッション実施状況管理'!$W$11:$W$1028,"&lt;="&amp;EOMONTH(DATE(2025,6,1),0),'セッション実施状況管理'!$W$11:$W$1028,"&gt;="&amp;EDATE(DATE(2025,6,1),-6))</f>
        <v>0</v>
      </c>
      <c r="K56" s="205">
        <f>COUNTIFS('セッション実施状況管理'!$T$11:$T$1028,$B56,'セッション実施状況管理'!$W$11:$W$1028,"&lt;="&amp;EOMONTH(DATE(2025,7,1),0),'セッション実施状況管理'!$W$11:$W$1028,"&gt;="&amp;EDATE(DATE(2025,7,1),-6))</f>
        <v>0</v>
      </c>
      <c r="L56" s="205">
        <f>COUNTIFS('セッション実施状況管理'!$T$11:$T$1028,$B56,'セッション実施状況管理'!$W$11:$W$1028,"&lt;="&amp;EOMONTH(DATE(2025,8,1),0),'セッション実施状況管理'!$W$11:$W$1028,"&gt;="&amp;EDATE(DATE(2025,8,1),-6))</f>
        <v>0</v>
      </c>
      <c r="M56" s="205">
        <f>COUNTIFS('セッション実施状況管理'!$T$11:$T$1028,$B56,'セッション実施状況管理'!$W$11:$W$1028,"&lt;="&amp;EOMONTH(DATE(2025,9,1),0),'セッション実施状況管理'!$W$11:$W$1028,"&gt;="&amp;EDATE(DATE(2025,9,1),-6))</f>
        <v>0</v>
      </c>
      <c r="N56" s="205">
        <f>COUNTIFS('セッション実施状況管理'!$T$11:$T$1028,$B56,'セッション実施状況管理'!$W$11:$W$1028,"&lt;="&amp;EOMONTH(DATE(2025,10,1),0),'セッション実施状況管理'!$W$11:$W$1028,"&gt;="&amp;EDATE(DATE(2025,10,1),-6))</f>
        <v>0</v>
      </c>
    </row>
    <row r="57">
      <c r="A57" s="205">
        <v>34.0</v>
      </c>
      <c r="B57" s="965" t="s">
        <v>740</v>
      </c>
      <c r="C57" s="205">
        <f>COUNTIFS('セッション実施状況管理'!$T$11:$T$1028,$B57,'セッション実施状況管理'!$W$11:$W$1028,"&lt;="&amp;EOMONTH(DATE(2024,11,1),0),'セッション実施状況管理'!$W$11:$W$1028,"&gt;="&amp;EDATE(DATE(2024,11,1),-6))</f>
        <v>0</v>
      </c>
      <c r="D57" s="205">
        <f>COUNTIFS('セッション実施状況管理'!$T$11:$T$1028,$B57,'セッション実施状況管理'!$W$11:$W$1028,"&lt;="&amp;EOMONTH(DATE(2024,12,1),0),'セッション実施状況管理'!$W$11:$W$1028,"&gt;="&amp;EDATE(DATE(2024,12,1),-6))</f>
        <v>0</v>
      </c>
      <c r="E57" s="205">
        <f>COUNTIFS('セッション実施状況管理'!$T$11:$T$1028,$B57,'セッション実施状況管理'!$W$11:$W$1028,"&lt;="&amp;EOMONTH(DATE(2025,1,1),0),'セッション実施状況管理'!$W$11:$W$1028,"&gt;="&amp;EDATE(DATE(2025,1,1),-6))</f>
        <v>0</v>
      </c>
      <c r="F57" s="205">
        <f>COUNTIFS('セッション実施状況管理'!$T$11:$T$1028,$B57,'セッション実施状況管理'!$W$11:$W$1028,"&lt;="&amp;EOMONTH(DATE(2025,2,1),0),'セッション実施状況管理'!$W$11:$W$1028,"&gt;="&amp;EDATE(DATE(2025,2,1),-6))</f>
        <v>0</v>
      </c>
      <c r="G57" s="205">
        <f>COUNTIFS('セッション実施状況管理'!$T$11:$T$1028,$B57,'セッション実施状況管理'!$W$11:$W$1028,"&lt;="&amp;EOMONTH(DATE(2025,3,1),0),'セッション実施状況管理'!$W$11:$W$1028,"&gt;="&amp;EDATE(DATE(2025,3,1),-6))</f>
        <v>0</v>
      </c>
      <c r="H57" s="205">
        <f>COUNTIFS('セッション実施状況管理'!$T$11:$T$1028,$B57,'セッション実施状況管理'!$W$11:$W$1028,"&lt;="&amp;EOMONTH(DATE(2025,4,1),0),'セッション実施状況管理'!$W$11:$W$1028,"&gt;="&amp;EDATE(DATE(2025,4,1),-6))</f>
        <v>0</v>
      </c>
      <c r="I57" s="757">
        <f>COUNTIFS('セッション実施状況管理'!$T$11:$T$1028,$B57,'セッション実施状況管理'!$W$11:$W$1028,"&lt;="&amp;EOMONTH(DATE(2025,5,1),0),'セッション実施状況管理'!$W$11:$W$1028,"&gt;="&amp;EDATE(DATE(2025,5,1),-6))</f>
        <v>0</v>
      </c>
      <c r="J57" s="205">
        <f>COUNTIFS('セッション実施状況管理'!$T$11:$T$1028,$B57,'セッション実施状況管理'!$W$11:$W$1028,"&lt;="&amp;EOMONTH(DATE(2025,6,1),0),'セッション実施状況管理'!$W$11:$W$1028,"&gt;="&amp;EDATE(DATE(2025,6,1),-6))</f>
        <v>0</v>
      </c>
      <c r="K57" s="205">
        <f>COUNTIFS('セッション実施状況管理'!$T$11:$T$1028,$B57,'セッション実施状況管理'!$W$11:$W$1028,"&lt;="&amp;EOMONTH(DATE(2025,7,1),0),'セッション実施状況管理'!$W$11:$W$1028,"&gt;="&amp;EDATE(DATE(2025,7,1),-6))</f>
        <v>0</v>
      </c>
      <c r="L57" s="205">
        <f>COUNTIFS('セッション実施状況管理'!$T$11:$T$1028,$B57,'セッション実施状況管理'!$W$11:$W$1028,"&lt;="&amp;EOMONTH(DATE(2025,8,1),0),'セッション実施状況管理'!$W$11:$W$1028,"&gt;="&amp;EDATE(DATE(2025,8,1),-6))</f>
        <v>0</v>
      </c>
      <c r="M57" s="205">
        <f>COUNTIFS('セッション実施状況管理'!$T$11:$T$1028,$B57,'セッション実施状況管理'!$W$11:$W$1028,"&lt;="&amp;EOMONTH(DATE(2025,9,1),0),'セッション実施状況管理'!$W$11:$W$1028,"&gt;="&amp;EDATE(DATE(2025,9,1),-6))</f>
        <v>0</v>
      </c>
      <c r="N57" s="205">
        <f>COUNTIFS('セッション実施状況管理'!$T$11:$T$1028,$B57,'セッション実施状況管理'!$W$11:$W$1028,"&lt;="&amp;EOMONTH(DATE(2025,10,1),0),'セッション実施状況管理'!$W$11:$W$1028,"&gt;="&amp;EDATE(DATE(2025,10,1),-6))</f>
        <v>0</v>
      </c>
    </row>
    <row r="58">
      <c r="A58" s="205">
        <v>35.0</v>
      </c>
      <c r="B58" s="965" t="s">
        <v>3221</v>
      </c>
      <c r="C58" s="205">
        <f>COUNTIFS('セッション実施状況管理'!$T$11:$T$1028,$B58,'セッション実施状況管理'!$W$11:$W$1028,"&lt;="&amp;EOMONTH(DATE(2024,11,1),0),'セッション実施状況管理'!$W$11:$W$1028,"&gt;="&amp;EDATE(DATE(2024,11,1),-6))</f>
        <v>0</v>
      </c>
      <c r="D58" s="205">
        <f>COUNTIFS('セッション実施状況管理'!$T$11:$T$1028,$B58,'セッション実施状況管理'!$W$11:$W$1028,"&lt;="&amp;EOMONTH(DATE(2024,12,1),0),'セッション実施状況管理'!$W$11:$W$1028,"&gt;="&amp;EDATE(DATE(2024,12,1),-6))</f>
        <v>0</v>
      </c>
      <c r="E58" s="205">
        <f>COUNTIFS('セッション実施状況管理'!$T$11:$T$1028,$B58,'セッション実施状況管理'!$W$11:$W$1028,"&lt;="&amp;EOMONTH(DATE(2025,1,1),0),'セッション実施状況管理'!$W$11:$W$1028,"&gt;="&amp;EDATE(DATE(2025,1,1),-6))</f>
        <v>0</v>
      </c>
      <c r="F58" s="205">
        <f>COUNTIFS('セッション実施状況管理'!$T$11:$T$1028,$B58,'セッション実施状況管理'!$W$11:$W$1028,"&lt;="&amp;EOMONTH(DATE(2025,2,1),0),'セッション実施状況管理'!$W$11:$W$1028,"&gt;="&amp;EDATE(DATE(2025,2,1),-6))</f>
        <v>0</v>
      </c>
      <c r="G58" s="205">
        <f>COUNTIFS('セッション実施状況管理'!$T$11:$T$1028,$B58,'セッション実施状況管理'!$W$11:$W$1028,"&lt;="&amp;EOMONTH(DATE(2025,3,1),0),'セッション実施状況管理'!$W$11:$W$1028,"&gt;="&amp;EDATE(DATE(2025,3,1),-6))</f>
        <v>0</v>
      </c>
      <c r="H58" s="205">
        <f>COUNTIFS('セッション実施状況管理'!$T$11:$T$1028,$B58,'セッション実施状況管理'!$W$11:$W$1028,"&lt;="&amp;EOMONTH(DATE(2025,4,1),0),'セッション実施状況管理'!$W$11:$W$1028,"&gt;="&amp;EDATE(DATE(2025,4,1),-6))</f>
        <v>0</v>
      </c>
      <c r="I58" s="757">
        <f>COUNTIFS('セッション実施状況管理'!$T$11:$T$1028,$B58,'セッション実施状況管理'!$W$11:$W$1028,"&lt;="&amp;EOMONTH(DATE(2025,5,1),0),'セッション実施状況管理'!$W$11:$W$1028,"&gt;="&amp;EDATE(DATE(2025,5,1),-6))</f>
        <v>0</v>
      </c>
      <c r="J58" s="205">
        <f>COUNTIFS('セッション実施状況管理'!$T$11:$T$1028,$B58,'セッション実施状況管理'!$W$11:$W$1028,"&lt;="&amp;EOMONTH(DATE(2025,6,1),0),'セッション実施状況管理'!$W$11:$W$1028,"&gt;="&amp;EDATE(DATE(2025,6,1),-6))</f>
        <v>0</v>
      </c>
      <c r="K58" s="205">
        <f>COUNTIFS('セッション実施状況管理'!$T$11:$T$1028,$B58,'セッション実施状況管理'!$W$11:$W$1028,"&lt;="&amp;EOMONTH(DATE(2025,7,1),0),'セッション実施状況管理'!$W$11:$W$1028,"&gt;="&amp;EDATE(DATE(2025,7,1),-6))</f>
        <v>0</v>
      </c>
      <c r="L58" s="205">
        <f>COUNTIFS('セッション実施状況管理'!$T$11:$T$1028,$B58,'セッション実施状況管理'!$W$11:$W$1028,"&lt;="&amp;EOMONTH(DATE(2025,8,1),0),'セッション実施状況管理'!$W$11:$W$1028,"&gt;="&amp;EDATE(DATE(2025,8,1),-6))</f>
        <v>0</v>
      </c>
      <c r="M58" s="205">
        <f>COUNTIFS('セッション実施状況管理'!$T$11:$T$1028,$B58,'セッション実施状況管理'!$W$11:$W$1028,"&lt;="&amp;EOMONTH(DATE(2025,9,1),0),'セッション実施状況管理'!$W$11:$W$1028,"&gt;="&amp;EDATE(DATE(2025,9,1),-6))</f>
        <v>0</v>
      </c>
      <c r="N58" s="205">
        <f>COUNTIFS('セッション実施状況管理'!$T$11:$T$1028,$B58,'セッション実施状況管理'!$W$11:$W$1028,"&lt;="&amp;EOMONTH(DATE(2025,10,1),0),'セッション実施状況管理'!$W$11:$W$1028,"&gt;="&amp;EDATE(DATE(2025,10,1),-6))</f>
        <v>0</v>
      </c>
    </row>
    <row r="59">
      <c r="A59" s="205">
        <v>36.0</v>
      </c>
      <c r="B59" s="965" t="s">
        <v>3222</v>
      </c>
      <c r="C59" s="205">
        <f>COUNTIFS('セッション実施状況管理'!$T$11:$T$1028,$B59,'セッション実施状況管理'!$W$11:$W$1028,"&lt;="&amp;EOMONTH(DATE(2024,11,1),0),'セッション実施状況管理'!$W$11:$W$1028,"&gt;="&amp;EDATE(DATE(2024,11,1),-6))</f>
        <v>0</v>
      </c>
      <c r="D59" s="205">
        <f>COUNTIFS('セッション実施状況管理'!$T$11:$T$1028,$B59,'セッション実施状況管理'!$W$11:$W$1028,"&lt;="&amp;EOMONTH(DATE(2024,12,1),0),'セッション実施状況管理'!$W$11:$W$1028,"&gt;="&amp;EDATE(DATE(2024,12,1),-6))</f>
        <v>0</v>
      </c>
      <c r="E59" s="205">
        <f>COUNTIFS('セッション実施状況管理'!$T$11:$T$1028,$B59,'セッション実施状況管理'!$W$11:$W$1028,"&lt;="&amp;EOMONTH(DATE(2025,1,1),0),'セッション実施状況管理'!$W$11:$W$1028,"&gt;="&amp;EDATE(DATE(2025,1,1),-6))</f>
        <v>0</v>
      </c>
      <c r="F59" s="205">
        <f>COUNTIFS('セッション実施状況管理'!$T$11:$T$1028,$B59,'セッション実施状況管理'!$W$11:$W$1028,"&lt;="&amp;EOMONTH(DATE(2025,2,1),0),'セッション実施状況管理'!$W$11:$W$1028,"&gt;="&amp;EDATE(DATE(2025,2,1),-6))</f>
        <v>0</v>
      </c>
      <c r="G59" s="205">
        <f>COUNTIFS('セッション実施状況管理'!$T$11:$T$1028,$B59,'セッション実施状況管理'!$W$11:$W$1028,"&lt;="&amp;EOMONTH(DATE(2025,3,1),0),'セッション実施状況管理'!$W$11:$W$1028,"&gt;="&amp;EDATE(DATE(2025,3,1),-6))</f>
        <v>0</v>
      </c>
      <c r="H59" s="205">
        <f>COUNTIFS('セッション実施状況管理'!$T$11:$T$1028,$B59,'セッション実施状況管理'!$W$11:$W$1028,"&lt;="&amp;EOMONTH(DATE(2025,4,1),0),'セッション実施状況管理'!$W$11:$W$1028,"&gt;="&amp;EDATE(DATE(2025,4,1),-6))</f>
        <v>0</v>
      </c>
      <c r="I59" s="757">
        <f>COUNTIFS('セッション実施状況管理'!$T$11:$T$1028,$B59,'セッション実施状況管理'!$W$11:$W$1028,"&lt;="&amp;EOMONTH(DATE(2025,5,1),0),'セッション実施状況管理'!$W$11:$W$1028,"&gt;="&amp;EDATE(DATE(2025,5,1),-6))</f>
        <v>0</v>
      </c>
      <c r="J59" s="205">
        <f>COUNTIFS('セッション実施状況管理'!$T$11:$T$1028,$B59,'セッション実施状況管理'!$W$11:$W$1028,"&lt;="&amp;EOMONTH(DATE(2025,6,1),0),'セッション実施状況管理'!$W$11:$W$1028,"&gt;="&amp;EDATE(DATE(2025,6,1),-6))</f>
        <v>0</v>
      </c>
      <c r="K59" s="205">
        <f>COUNTIFS('セッション実施状況管理'!$T$11:$T$1028,$B59,'セッション実施状況管理'!$W$11:$W$1028,"&lt;="&amp;EOMONTH(DATE(2025,7,1),0),'セッション実施状況管理'!$W$11:$W$1028,"&gt;="&amp;EDATE(DATE(2025,7,1),-6))</f>
        <v>0</v>
      </c>
      <c r="L59" s="205">
        <f>COUNTIFS('セッション実施状況管理'!$T$11:$T$1028,$B59,'セッション実施状況管理'!$W$11:$W$1028,"&lt;="&amp;EOMONTH(DATE(2025,8,1),0),'セッション実施状況管理'!$W$11:$W$1028,"&gt;="&amp;EDATE(DATE(2025,8,1),-6))</f>
        <v>0</v>
      </c>
      <c r="M59" s="205">
        <f>COUNTIFS('セッション実施状況管理'!$T$11:$T$1028,$B59,'セッション実施状況管理'!$W$11:$W$1028,"&lt;="&amp;EOMONTH(DATE(2025,9,1),0),'セッション実施状況管理'!$W$11:$W$1028,"&gt;="&amp;EDATE(DATE(2025,9,1),-6))</f>
        <v>0</v>
      </c>
      <c r="N59" s="205">
        <f>COUNTIFS('セッション実施状況管理'!$T$11:$T$1028,$B59,'セッション実施状況管理'!$W$11:$W$1028,"&lt;="&amp;EOMONTH(DATE(2025,10,1),0),'セッション実施状況管理'!$W$11:$W$1028,"&gt;="&amp;EDATE(DATE(2025,10,1),-6))</f>
        <v>0</v>
      </c>
    </row>
    <row r="60">
      <c r="A60" s="205">
        <v>37.0</v>
      </c>
      <c r="B60" s="965" t="s">
        <v>3223</v>
      </c>
      <c r="C60" s="205">
        <f>COUNTIFS('セッション実施状況管理'!$T$11:$T$1028,$B60,'セッション実施状況管理'!$W$11:$W$1028,"&lt;="&amp;EOMONTH(DATE(2024,11,1),0),'セッション実施状況管理'!$W$11:$W$1028,"&gt;="&amp;EDATE(DATE(2024,11,1),-6))</f>
        <v>0</v>
      </c>
      <c r="D60" s="205">
        <f>COUNTIFS('セッション実施状況管理'!$T$11:$T$1028,$B60,'セッション実施状況管理'!$W$11:$W$1028,"&lt;="&amp;EOMONTH(DATE(2024,12,1),0),'セッション実施状況管理'!$W$11:$W$1028,"&gt;="&amp;EDATE(DATE(2024,12,1),-6))</f>
        <v>0</v>
      </c>
      <c r="E60" s="205">
        <f>COUNTIFS('セッション実施状況管理'!$T$11:$T$1028,$B60,'セッション実施状況管理'!$W$11:$W$1028,"&lt;="&amp;EOMONTH(DATE(2025,1,1),0),'セッション実施状況管理'!$W$11:$W$1028,"&gt;="&amp;EDATE(DATE(2025,1,1),-6))</f>
        <v>0</v>
      </c>
      <c r="F60" s="205">
        <f>COUNTIFS('セッション実施状況管理'!$T$11:$T$1028,$B60,'セッション実施状況管理'!$W$11:$W$1028,"&lt;="&amp;EOMONTH(DATE(2025,2,1),0),'セッション実施状況管理'!$W$11:$W$1028,"&gt;="&amp;EDATE(DATE(2025,2,1),-6))</f>
        <v>0</v>
      </c>
      <c r="G60" s="205">
        <f>COUNTIFS('セッション実施状況管理'!$T$11:$T$1028,$B60,'セッション実施状況管理'!$W$11:$W$1028,"&lt;="&amp;EOMONTH(DATE(2025,3,1),0),'セッション実施状況管理'!$W$11:$W$1028,"&gt;="&amp;EDATE(DATE(2025,3,1),-6))</f>
        <v>0</v>
      </c>
      <c r="H60" s="205">
        <f>COUNTIFS('セッション実施状況管理'!$T$11:$T$1028,$B60,'セッション実施状況管理'!$W$11:$W$1028,"&lt;="&amp;EOMONTH(DATE(2025,4,1),0),'セッション実施状況管理'!$W$11:$W$1028,"&gt;="&amp;EDATE(DATE(2025,4,1),-6))</f>
        <v>0</v>
      </c>
      <c r="I60" s="757">
        <f>COUNTIFS('セッション実施状況管理'!$T$11:$T$1028,$B60,'セッション実施状況管理'!$W$11:$W$1028,"&lt;="&amp;EOMONTH(DATE(2025,5,1),0),'セッション実施状況管理'!$W$11:$W$1028,"&gt;="&amp;EDATE(DATE(2025,5,1),-6))</f>
        <v>0</v>
      </c>
      <c r="J60" s="205">
        <f>COUNTIFS('セッション実施状況管理'!$T$11:$T$1028,$B60,'セッション実施状況管理'!$W$11:$W$1028,"&lt;="&amp;EOMONTH(DATE(2025,6,1),0),'セッション実施状況管理'!$W$11:$W$1028,"&gt;="&amp;EDATE(DATE(2025,6,1),-6))</f>
        <v>0</v>
      </c>
      <c r="K60" s="205">
        <f>COUNTIFS('セッション実施状況管理'!$T$11:$T$1028,$B60,'セッション実施状況管理'!$W$11:$W$1028,"&lt;="&amp;EOMONTH(DATE(2025,7,1),0),'セッション実施状況管理'!$W$11:$W$1028,"&gt;="&amp;EDATE(DATE(2025,7,1),-6))</f>
        <v>0</v>
      </c>
      <c r="L60" s="205">
        <f>COUNTIFS('セッション実施状況管理'!$T$11:$T$1028,$B60,'セッション実施状況管理'!$W$11:$W$1028,"&lt;="&amp;EOMONTH(DATE(2025,8,1),0),'セッション実施状況管理'!$W$11:$W$1028,"&gt;="&amp;EDATE(DATE(2025,8,1),-6))</f>
        <v>0</v>
      </c>
      <c r="M60" s="205">
        <f>COUNTIFS('セッション実施状況管理'!$T$11:$T$1028,$B60,'セッション実施状況管理'!$W$11:$W$1028,"&lt;="&amp;EOMONTH(DATE(2025,9,1),0),'セッション実施状況管理'!$W$11:$W$1028,"&gt;="&amp;EDATE(DATE(2025,9,1),-6))</f>
        <v>0</v>
      </c>
      <c r="N60" s="205">
        <f>COUNTIFS('セッション実施状況管理'!$T$11:$T$1028,$B60,'セッション実施状況管理'!$W$11:$W$1028,"&lt;="&amp;EOMONTH(DATE(2025,10,1),0),'セッション実施状況管理'!$W$11:$W$1028,"&gt;="&amp;EDATE(DATE(2025,10,1),-6))</f>
        <v>0</v>
      </c>
    </row>
    <row r="61">
      <c r="A61" s="205">
        <v>38.0</v>
      </c>
      <c r="B61" s="965" t="s">
        <v>561</v>
      </c>
      <c r="C61" s="205">
        <f>COUNTIFS('セッション実施状況管理'!$T$11:$T$1028,$B61,'セッション実施状況管理'!$W$11:$W$1028,"&lt;="&amp;EOMONTH(DATE(2024,11,1),0),'セッション実施状況管理'!$W$11:$W$1028,"&gt;="&amp;EDATE(DATE(2024,11,1),-6))</f>
        <v>0</v>
      </c>
      <c r="D61" s="205">
        <f>COUNTIFS('セッション実施状況管理'!$T$11:$T$1028,$B61,'セッション実施状況管理'!$W$11:$W$1028,"&lt;="&amp;EOMONTH(DATE(2024,12,1),0),'セッション実施状況管理'!$W$11:$W$1028,"&gt;="&amp;EDATE(DATE(2024,12,1),-6))</f>
        <v>0</v>
      </c>
      <c r="E61" s="205">
        <f>COUNTIFS('セッション実施状況管理'!$T$11:$T$1028,$B61,'セッション実施状況管理'!$W$11:$W$1028,"&lt;="&amp;EOMONTH(DATE(2025,1,1),0),'セッション実施状況管理'!$W$11:$W$1028,"&gt;="&amp;EDATE(DATE(2025,1,1),-6))</f>
        <v>0</v>
      </c>
      <c r="F61" s="205">
        <f>COUNTIFS('セッション実施状況管理'!$T$11:$T$1028,$B61,'セッション実施状況管理'!$W$11:$W$1028,"&lt;="&amp;EOMONTH(DATE(2025,2,1),0),'セッション実施状況管理'!$W$11:$W$1028,"&gt;="&amp;EDATE(DATE(2025,2,1),-6))</f>
        <v>0</v>
      </c>
      <c r="G61" s="205">
        <f>COUNTIFS('セッション実施状況管理'!$T$11:$T$1028,$B61,'セッション実施状況管理'!$W$11:$W$1028,"&lt;="&amp;EOMONTH(DATE(2025,3,1),0),'セッション実施状況管理'!$W$11:$W$1028,"&gt;="&amp;EDATE(DATE(2025,3,1),-6))</f>
        <v>0</v>
      </c>
      <c r="H61" s="205">
        <f>COUNTIFS('セッション実施状況管理'!$T$11:$T$1028,$B61,'セッション実施状況管理'!$W$11:$W$1028,"&lt;="&amp;EOMONTH(DATE(2025,4,1),0),'セッション実施状況管理'!$W$11:$W$1028,"&gt;="&amp;EDATE(DATE(2025,4,1),-6))</f>
        <v>0</v>
      </c>
      <c r="I61" s="757">
        <f>COUNTIFS('セッション実施状況管理'!$T$11:$T$1028,$B61,'セッション実施状況管理'!$W$11:$W$1028,"&lt;="&amp;EOMONTH(DATE(2025,5,1),0),'セッション実施状況管理'!$W$11:$W$1028,"&gt;="&amp;EDATE(DATE(2025,5,1),-6))</f>
        <v>0</v>
      </c>
      <c r="J61" s="205">
        <f>COUNTIFS('セッション実施状況管理'!$T$11:$T$1028,$B61,'セッション実施状況管理'!$W$11:$W$1028,"&lt;="&amp;EOMONTH(DATE(2025,6,1),0),'セッション実施状況管理'!$W$11:$W$1028,"&gt;="&amp;EDATE(DATE(2025,6,1),-6))</f>
        <v>0</v>
      </c>
      <c r="K61" s="205">
        <f>COUNTIFS('セッション実施状況管理'!$T$11:$T$1028,$B61,'セッション実施状況管理'!$W$11:$W$1028,"&lt;="&amp;EOMONTH(DATE(2025,7,1),0),'セッション実施状況管理'!$W$11:$W$1028,"&gt;="&amp;EDATE(DATE(2025,7,1),-6))</f>
        <v>0</v>
      </c>
      <c r="L61" s="205">
        <f>COUNTIFS('セッション実施状況管理'!$T$11:$T$1028,$B61,'セッション実施状況管理'!$W$11:$W$1028,"&lt;="&amp;EOMONTH(DATE(2025,8,1),0),'セッション実施状況管理'!$W$11:$W$1028,"&gt;="&amp;EDATE(DATE(2025,8,1),-6))</f>
        <v>1</v>
      </c>
      <c r="M61" s="205">
        <f>COUNTIFS('セッション実施状況管理'!$T$11:$T$1028,$B61,'セッション実施状況管理'!$W$11:$W$1028,"&lt;="&amp;EOMONTH(DATE(2025,9,1),0),'セッション実施状況管理'!$W$11:$W$1028,"&gt;="&amp;EDATE(DATE(2025,9,1),-6))</f>
        <v>1</v>
      </c>
      <c r="N61" s="205">
        <f>COUNTIFS('セッション実施状況管理'!$T$11:$T$1028,$B61,'セッション実施状況管理'!$W$11:$W$1028,"&lt;="&amp;EOMONTH(DATE(2025,10,1),0),'セッション実施状況管理'!$W$11:$W$1028,"&gt;="&amp;EDATE(DATE(2025,10,1),-6))</f>
        <v>2</v>
      </c>
    </row>
    <row r="62">
      <c r="A62" s="205">
        <v>39.0</v>
      </c>
      <c r="B62" s="965" t="s">
        <v>570</v>
      </c>
      <c r="C62" s="205">
        <f>COUNTIFS('セッション実施状況管理'!$T$11:$T$1028,$B62,'セッション実施状況管理'!$W$11:$W$1028,"&lt;="&amp;EOMONTH(DATE(2024,11,1),0),'セッション実施状況管理'!$W$11:$W$1028,"&gt;="&amp;EDATE(DATE(2024,11,1),-6))</f>
        <v>0</v>
      </c>
      <c r="D62" s="205">
        <f>COUNTIFS('セッション実施状況管理'!$T$11:$T$1028,$B62,'セッション実施状況管理'!$W$11:$W$1028,"&lt;="&amp;EOMONTH(DATE(2024,12,1),0),'セッション実施状況管理'!$W$11:$W$1028,"&gt;="&amp;EDATE(DATE(2024,12,1),-6))</f>
        <v>0</v>
      </c>
      <c r="E62" s="205">
        <f>COUNTIFS('セッション実施状況管理'!$T$11:$T$1028,$B62,'セッション実施状況管理'!$W$11:$W$1028,"&lt;="&amp;EOMONTH(DATE(2025,1,1),0),'セッション実施状況管理'!$W$11:$W$1028,"&gt;="&amp;EDATE(DATE(2025,1,1),-6))</f>
        <v>0</v>
      </c>
      <c r="F62" s="205">
        <f>COUNTIFS('セッション実施状況管理'!$T$11:$T$1028,$B62,'セッション実施状況管理'!$W$11:$W$1028,"&lt;="&amp;EOMONTH(DATE(2025,2,1),0),'セッション実施状況管理'!$W$11:$W$1028,"&gt;="&amp;EDATE(DATE(2025,2,1),-6))</f>
        <v>0</v>
      </c>
      <c r="G62" s="205">
        <f>COUNTIFS('セッション実施状況管理'!$T$11:$T$1028,$B62,'セッション実施状況管理'!$W$11:$W$1028,"&lt;="&amp;EOMONTH(DATE(2025,3,1),0),'セッション実施状況管理'!$W$11:$W$1028,"&gt;="&amp;EDATE(DATE(2025,3,1),-6))</f>
        <v>0</v>
      </c>
      <c r="H62" s="205">
        <f>COUNTIFS('セッション実施状況管理'!$T$11:$T$1028,$B62,'セッション実施状況管理'!$W$11:$W$1028,"&lt;="&amp;EOMONTH(DATE(2025,4,1),0),'セッション実施状況管理'!$W$11:$W$1028,"&gt;="&amp;EDATE(DATE(2025,4,1),-6))</f>
        <v>0</v>
      </c>
      <c r="I62" s="757">
        <f>COUNTIFS('セッション実施状況管理'!$T$11:$T$1028,$B62,'セッション実施状況管理'!$W$11:$W$1028,"&lt;="&amp;EOMONTH(DATE(2025,5,1),0),'セッション実施状況管理'!$W$11:$W$1028,"&gt;="&amp;EDATE(DATE(2025,5,1),-6))</f>
        <v>0</v>
      </c>
      <c r="J62" s="205">
        <f>COUNTIFS('セッション実施状況管理'!$T$11:$T$1028,$B62,'セッション実施状況管理'!$W$11:$W$1028,"&lt;="&amp;EOMONTH(DATE(2025,6,1),0),'セッション実施状況管理'!$W$11:$W$1028,"&gt;="&amp;EDATE(DATE(2025,6,1),-6))</f>
        <v>0</v>
      </c>
      <c r="K62" s="205">
        <f>COUNTIFS('セッション実施状況管理'!$T$11:$T$1028,$B62,'セッション実施状況管理'!$W$11:$W$1028,"&lt;="&amp;EOMONTH(DATE(2025,7,1),0),'セッション実施状況管理'!$W$11:$W$1028,"&gt;="&amp;EDATE(DATE(2025,7,1),-6))</f>
        <v>0</v>
      </c>
      <c r="L62" s="205">
        <f>COUNTIFS('セッション実施状況管理'!$T$11:$T$1028,$B62,'セッション実施状況管理'!$W$11:$W$1028,"&lt;="&amp;EOMONTH(DATE(2025,8,1),0),'セッション実施状況管理'!$W$11:$W$1028,"&gt;="&amp;EDATE(DATE(2025,8,1),-6))</f>
        <v>0</v>
      </c>
      <c r="M62" s="205">
        <f>COUNTIFS('セッション実施状況管理'!$T$11:$T$1028,$B62,'セッション実施状況管理'!$W$11:$W$1028,"&lt;="&amp;EOMONTH(DATE(2025,9,1),0),'セッション実施状況管理'!$W$11:$W$1028,"&gt;="&amp;EDATE(DATE(2025,9,1),-6))</f>
        <v>1</v>
      </c>
      <c r="N62" s="205">
        <f>COUNTIFS('セッション実施状況管理'!$T$11:$T$1028,$B62,'セッション実施状況管理'!$W$11:$W$1028,"&lt;="&amp;EOMONTH(DATE(2025,10,1),0),'セッション実施状況管理'!$W$11:$W$1028,"&gt;="&amp;EDATE(DATE(2025,10,1),-6))</f>
        <v>1</v>
      </c>
    </row>
    <row r="63">
      <c r="A63" s="205">
        <v>40.0</v>
      </c>
      <c r="B63" s="965" t="s">
        <v>921</v>
      </c>
      <c r="C63" s="205">
        <f>COUNTIFS('セッション実施状況管理'!$T$11:$T$1028,$B63,'セッション実施状況管理'!$W$11:$W$1028,"&lt;="&amp;EOMONTH(DATE(2024,11,1),0),'セッション実施状況管理'!$W$11:$W$1028,"&gt;="&amp;EDATE(DATE(2024,11,1),-6))</f>
        <v>0</v>
      </c>
      <c r="D63" s="205">
        <f>COUNTIFS('セッション実施状況管理'!$T$11:$T$1028,$B63,'セッション実施状況管理'!$W$11:$W$1028,"&lt;="&amp;EOMONTH(DATE(2024,12,1),0),'セッション実施状況管理'!$W$11:$W$1028,"&gt;="&amp;EDATE(DATE(2024,12,1),-6))</f>
        <v>0</v>
      </c>
      <c r="E63" s="205">
        <f>COUNTIFS('セッション実施状況管理'!$T$11:$T$1028,$B63,'セッション実施状況管理'!$W$11:$W$1028,"&lt;="&amp;EOMONTH(DATE(2025,1,1),0),'セッション実施状況管理'!$W$11:$W$1028,"&gt;="&amp;EDATE(DATE(2025,1,1),-6))</f>
        <v>0</v>
      </c>
      <c r="F63" s="205">
        <f>COUNTIFS('セッション実施状況管理'!$T$11:$T$1028,$B63,'セッション実施状況管理'!$W$11:$W$1028,"&lt;="&amp;EOMONTH(DATE(2025,2,1),0),'セッション実施状況管理'!$W$11:$W$1028,"&gt;="&amp;EDATE(DATE(2025,2,1),-6))</f>
        <v>0</v>
      </c>
      <c r="G63" s="205">
        <f>COUNTIFS('セッション実施状況管理'!$T$11:$T$1028,$B63,'セッション実施状況管理'!$W$11:$W$1028,"&lt;="&amp;EOMONTH(DATE(2025,3,1),0),'セッション実施状況管理'!$W$11:$W$1028,"&gt;="&amp;EDATE(DATE(2025,3,1),-6))</f>
        <v>0</v>
      </c>
      <c r="H63" s="205">
        <f>COUNTIFS('セッション実施状況管理'!$T$11:$T$1028,$B63,'セッション実施状況管理'!$W$11:$W$1028,"&lt;="&amp;EOMONTH(DATE(2025,4,1),0),'セッション実施状況管理'!$W$11:$W$1028,"&gt;="&amp;EDATE(DATE(2025,4,1),-6))</f>
        <v>0</v>
      </c>
      <c r="I63" s="757">
        <f>COUNTIFS('セッション実施状況管理'!$T$11:$T$1028,$B63,'セッション実施状況管理'!$W$11:$W$1028,"&lt;="&amp;EOMONTH(DATE(2025,5,1),0),'セッション実施状況管理'!$W$11:$W$1028,"&gt;="&amp;EDATE(DATE(2025,5,1),-6))</f>
        <v>0</v>
      </c>
      <c r="J63" s="205">
        <f>COUNTIFS('セッション実施状況管理'!$T$11:$T$1028,$B63,'セッション実施状況管理'!$W$11:$W$1028,"&lt;="&amp;EOMONTH(DATE(2025,6,1),0),'セッション実施状況管理'!$W$11:$W$1028,"&gt;="&amp;EDATE(DATE(2025,6,1),-6))</f>
        <v>0</v>
      </c>
      <c r="K63" s="205">
        <f>COUNTIFS('セッション実施状況管理'!$T$11:$T$1028,$B63,'セッション実施状況管理'!$W$11:$W$1028,"&lt;="&amp;EOMONTH(DATE(2025,7,1),0),'セッション実施状況管理'!$W$11:$W$1028,"&gt;="&amp;EDATE(DATE(2025,7,1),-6))</f>
        <v>0</v>
      </c>
      <c r="L63" s="205">
        <f>COUNTIFS('セッション実施状況管理'!$T$11:$T$1028,$B63,'セッション実施状況管理'!$W$11:$W$1028,"&lt;="&amp;EOMONTH(DATE(2025,8,1),0),'セッション実施状況管理'!$W$11:$W$1028,"&gt;="&amp;EDATE(DATE(2025,8,1),-6))</f>
        <v>0</v>
      </c>
      <c r="M63" s="205">
        <f>COUNTIFS('セッション実施状況管理'!$T$11:$T$1028,$B63,'セッション実施状況管理'!$W$11:$W$1028,"&lt;="&amp;EOMONTH(DATE(2025,9,1),0),'セッション実施状況管理'!$W$11:$W$1028,"&gt;="&amp;EDATE(DATE(2025,9,1),-6))</f>
        <v>0</v>
      </c>
      <c r="N63" s="205">
        <f>COUNTIFS('セッション実施状況管理'!$T$11:$T$1028,$B63,'セッション実施状況管理'!$W$11:$W$1028,"&lt;="&amp;EOMONTH(DATE(2025,10,1),0),'セッション実施状況管理'!$W$11:$W$1028,"&gt;="&amp;EDATE(DATE(2025,10,1),-6))</f>
        <v>0</v>
      </c>
    </row>
    <row r="64">
      <c r="A64" s="205">
        <v>41.0</v>
      </c>
      <c r="B64" s="965" t="s">
        <v>834</v>
      </c>
      <c r="C64" s="205">
        <f>COUNTIFS('セッション実施状況管理'!$T$11:$T$1028,#REF!,'セッション実施状況管理'!$W$11:$W$1028,"&lt;="&amp;EOMONTH(DATE(2024,11,1),0),'セッション実施状況管理'!$W$11:$W$1028,"&gt;="&amp;EDATE(DATE(2024,11,1),-6))</f>
        <v>0</v>
      </c>
      <c r="D64" s="205">
        <f>COUNTIFS('セッション実施状況管理'!$T$11:$T$1028,#REF!,'セッション実施状況管理'!$W$11:$W$1028,"&lt;="&amp;EOMONTH(DATE(2024,12,1),0),'セッション実施状況管理'!$W$11:$W$1028,"&gt;="&amp;EDATE(DATE(2024,12,1),-6))</f>
        <v>0</v>
      </c>
      <c r="E64" s="205">
        <f>COUNTIFS('セッション実施状況管理'!$T$11:$T$1028,#REF!,'セッション実施状況管理'!$W$11:$W$1028,"&lt;="&amp;EOMONTH(DATE(2025,1,1),0),'セッション実施状況管理'!$W$11:$W$1028,"&gt;="&amp;EDATE(DATE(2025,1,1),-6))</f>
        <v>0</v>
      </c>
      <c r="F64" s="205">
        <f>COUNTIFS('セッション実施状況管理'!$T$11:$T$1028,#REF!,'セッション実施状況管理'!$W$11:$W$1028,"&lt;="&amp;EOMONTH(DATE(2025,2,1),0),'セッション実施状況管理'!$W$11:$W$1028,"&gt;="&amp;EDATE(DATE(2025,2,1),-6))</f>
        <v>0</v>
      </c>
      <c r="G64" s="205">
        <f>COUNTIFS('セッション実施状況管理'!$T$11:$T$1028,#REF!,'セッション実施状況管理'!$W$11:$W$1028,"&lt;="&amp;EOMONTH(DATE(2025,3,1),0),'セッション実施状況管理'!$W$11:$W$1028,"&gt;="&amp;EDATE(DATE(2025,3,1),-6))</f>
        <v>0</v>
      </c>
      <c r="H64" s="205">
        <f>COUNTIFS('セッション実施状況管理'!$T$11:$T$1028,#REF!,'セッション実施状況管理'!$W$11:$W$1028,"&lt;="&amp;EOMONTH(DATE(2025,4,1),0),'セッション実施状況管理'!$W$11:$W$1028,"&gt;="&amp;EDATE(DATE(2025,4,1),-6))</f>
        <v>0</v>
      </c>
      <c r="I64" s="757">
        <f>COUNTIFS('セッション実施状況管理'!$T$11:$T$1028,#REF!,'セッション実施状況管理'!$W$11:$W$1028,"&lt;="&amp;EOMONTH(DATE(2025,5,1),0),'セッション実施状況管理'!$W$11:$W$1028,"&gt;="&amp;EDATE(DATE(2025,5,1),-6))</f>
        <v>0</v>
      </c>
      <c r="J64" s="205">
        <f>COUNTIFS('セッション実施状況管理'!$T$11:$T$1028,#REF!,'セッション実施状況管理'!$W$11:$W$1028,"&lt;="&amp;EOMONTH(DATE(2025,6,1),0),'セッション実施状況管理'!$W$11:$W$1028,"&gt;="&amp;EDATE(DATE(2025,6,1),-6))</f>
        <v>0</v>
      </c>
      <c r="K64" s="205">
        <f>COUNTIFS('セッション実施状況管理'!$T$11:$T$1028,#REF!,'セッション実施状況管理'!$W$11:$W$1028,"&lt;="&amp;EOMONTH(DATE(2025,7,1),0),'セッション実施状況管理'!$W$11:$W$1028,"&gt;="&amp;EDATE(DATE(2025,7,1),-6))</f>
        <v>0</v>
      </c>
      <c r="L64" s="205">
        <f>COUNTIFS('セッション実施状況管理'!$T$11:$T$1028,#REF!,'セッション実施状況管理'!$W$11:$W$1028,"&lt;="&amp;EOMONTH(DATE(2025,8,1),0),'セッション実施状況管理'!$W$11:$W$1028,"&gt;="&amp;EDATE(DATE(2025,8,1),-6))</f>
        <v>0</v>
      </c>
      <c r="M64" s="205">
        <f>COUNTIFS('セッション実施状況管理'!$T$11:$T$1028,#REF!,'セッション実施状況管理'!$W$11:$W$1028,"&lt;="&amp;EOMONTH(DATE(2025,9,1),0),'セッション実施状況管理'!$W$11:$W$1028,"&gt;="&amp;EDATE(DATE(2025,9,1),-6))</f>
        <v>0</v>
      </c>
      <c r="N64" s="205">
        <f>COUNTIFS('セッション実施状況管理'!$T$11:$T$1028,#REF!,'セッション実施状況管理'!$W$11:$W$1028,"&lt;="&amp;EOMONTH(DATE(2025,10,1),0),'セッション実施状況管理'!$W$11:$W$1028,"&gt;="&amp;EDATE(DATE(2025,10,1),-6))</f>
        <v>0</v>
      </c>
    </row>
    <row r="65">
      <c r="A65" s="205">
        <v>42.0</v>
      </c>
      <c r="B65" s="965" t="s">
        <v>588</v>
      </c>
      <c r="C65" s="205">
        <f>COUNTIFS('セッション実施状況管理'!$T$11:$T$1028,$B64,'セッション実施状況管理'!$W$11:$W$1028,"&lt;="&amp;EOMONTH(DATE(2024,11,1),0),'セッション実施状況管理'!$W$11:$W$1028,"&gt;="&amp;EDATE(DATE(2024,11,1),-6))</f>
        <v>0</v>
      </c>
      <c r="D65" s="205">
        <f>COUNTIFS('セッション実施状況管理'!$T$11:$T$1028,$B64,'セッション実施状況管理'!$W$11:$W$1028,"&lt;="&amp;EOMONTH(DATE(2024,12,1),0),'セッション実施状況管理'!$W$11:$W$1028,"&gt;="&amp;EDATE(DATE(2024,12,1),-6))</f>
        <v>0</v>
      </c>
      <c r="E65" s="205">
        <f>COUNTIFS('セッション実施状況管理'!$T$11:$T$1028,$B64,'セッション実施状況管理'!$W$11:$W$1028,"&lt;="&amp;EOMONTH(DATE(2025,1,1),0),'セッション実施状況管理'!$W$11:$W$1028,"&gt;="&amp;EDATE(DATE(2025,1,1),-6))</f>
        <v>0</v>
      </c>
      <c r="F65" s="205">
        <f>COUNTIFS('セッション実施状況管理'!$T$11:$T$1028,$B64,'セッション実施状況管理'!$W$11:$W$1028,"&lt;="&amp;EOMONTH(DATE(2025,2,1),0),'セッション実施状況管理'!$W$11:$W$1028,"&gt;="&amp;EDATE(DATE(2025,2,1),-6))</f>
        <v>0</v>
      </c>
      <c r="G65" s="205">
        <f>COUNTIFS('セッション実施状況管理'!$T$11:$T$1028,$B64,'セッション実施状況管理'!$W$11:$W$1028,"&lt;="&amp;EOMONTH(DATE(2025,3,1),0),'セッション実施状況管理'!$W$11:$W$1028,"&gt;="&amp;EDATE(DATE(2025,3,1),-6))</f>
        <v>0</v>
      </c>
      <c r="H65" s="205">
        <f>COUNTIFS('セッション実施状況管理'!$T$11:$T$1028,$B64,'セッション実施状況管理'!$W$11:$W$1028,"&lt;="&amp;EOMONTH(DATE(2025,4,1),0),'セッション実施状況管理'!$W$11:$W$1028,"&gt;="&amp;EDATE(DATE(2025,4,1),-6))</f>
        <v>0</v>
      </c>
      <c r="I65" s="757">
        <f>COUNTIFS('セッション実施状況管理'!$T$11:$T$1028,$B64,'セッション実施状況管理'!$W$11:$W$1028,"&lt;="&amp;EOMONTH(DATE(2025,5,1),0),'セッション実施状況管理'!$W$11:$W$1028,"&gt;="&amp;EDATE(DATE(2025,5,1),-6))</f>
        <v>0</v>
      </c>
      <c r="J65" s="205">
        <f>COUNTIFS('セッション実施状況管理'!$T$11:$T$1028,$B64,'セッション実施状況管理'!$W$11:$W$1028,"&lt;="&amp;EOMONTH(DATE(2025,6,1),0),'セッション実施状況管理'!$W$11:$W$1028,"&gt;="&amp;EDATE(DATE(2025,6,1),-6))</f>
        <v>0</v>
      </c>
      <c r="K65" s="205">
        <f>COUNTIFS('セッション実施状況管理'!$T$11:$T$1028,$B64,'セッション実施状況管理'!$W$11:$W$1028,"&lt;="&amp;EOMONTH(DATE(2025,7,1),0),'セッション実施状況管理'!$W$11:$W$1028,"&gt;="&amp;EDATE(DATE(2025,7,1),-6))</f>
        <v>0</v>
      </c>
      <c r="L65" s="205">
        <f>COUNTIFS('セッション実施状況管理'!$T$11:$T$1028,$B64,'セッション実施状況管理'!$W$11:$W$1028,"&lt;="&amp;EOMONTH(DATE(2025,8,1),0),'セッション実施状況管理'!$W$11:$W$1028,"&gt;="&amp;EDATE(DATE(2025,8,1),-6))</f>
        <v>0</v>
      </c>
      <c r="M65" s="205">
        <f>COUNTIFS('セッション実施状況管理'!$T$11:$T$1028,$B64,'セッション実施状況管理'!$W$11:$W$1028,"&lt;="&amp;EOMONTH(DATE(2025,9,1),0),'セッション実施状況管理'!$W$11:$W$1028,"&gt;="&amp;EDATE(DATE(2025,9,1),-6))</f>
        <v>0</v>
      </c>
      <c r="N65" s="205">
        <f>COUNTIFS('セッション実施状況管理'!$T$11:$T$1028,$B64,'セッション実施状況管理'!$W$11:$W$1028,"&lt;="&amp;EOMONTH(DATE(2025,10,1),0),'セッション実施状況管理'!$W$11:$W$1028,"&gt;="&amp;EDATE(DATE(2025,10,1),-6))</f>
        <v>0</v>
      </c>
    </row>
    <row r="66">
      <c r="A66" s="205">
        <v>43.0</v>
      </c>
      <c r="B66" s="554" t="s">
        <v>3224</v>
      </c>
      <c r="C66" s="205">
        <f>COUNTIFS('セッション実施状況管理'!$T$11:$T$1028,$B65,'セッション実施状況管理'!$W$11:$W$1028,"&lt;="&amp;EOMONTH(DATE(2024,11,1),0),'セッション実施状況管理'!$W$11:$W$1028,"&gt;="&amp;EDATE(DATE(2024,11,1),-6))</f>
        <v>0</v>
      </c>
      <c r="D66" s="205">
        <f>COUNTIFS('セッション実施状況管理'!$T$11:$T$1028,$B65,'セッション実施状況管理'!$W$11:$W$1028,"&lt;="&amp;EOMONTH(DATE(2024,12,1),0),'セッション実施状況管理'!$W$11:$W$1028,"&gt;="&amp;EDATE(DATE(2024,12,1),-6))</f>
        <v>0</v>
      </c>
      <c r="E66" s="205">
        <f>COUNTIFS('セッション実施状況管理'!$T$11:$T$1028,$B65,'セッション実施状況管理'!$W$11:$W$1028,"&lt;="&amp;EOMONTH(DATE(2025,1,1),0),'セッション実施状況管理'!$W$11:$W$1028,"&gt;="&amp;EDATE(DATE(2025,1,1),-6))</f>
        <v>0</v>
      </c>
      <c r="F66" s="205">
        <f>COUNTIFS('セッション実施状況管理'!$T$11:$T$1028,$B65,'セッション実施状況管理'!$W$11:$W$1028,"&lt;="&amp;EOMONTH(DATE(2025,2,1),0),'セッション実施状況管理'!$W$11:$W$1028,"&gt;="&amp;EDATE(DATE(2025,2,1),-6))</f>
        <v>0</v>
      </c>
      <c r="G66" s="205">
        <f>COUNTIFS('セッション実施状況管理'!$T$11:$T$1028,$B65,'セッション実施状況管理'!$W$11:$W$1028,"&lt;="&amp;EOMONTH(DATE(2025,3,1),0),'セッション実施状況管理'!$W$11:$W$1028,"&gt;="&amp;EDATE(DATE(2025,3,1),-6))</f>
        <v>0</v>
      </c>
      <c r="H66" s="205">
        <f>COUNTIFS('セッション実施状況管理'!$T$11:$T$1028,$B65,'セッション実施状況管理'!$W$11:$W$1028,"&lt;="&amp;EOMONTH(DATE(2025,4,1),0),'セッション実施状況管理'!$W$11:$W$1028,"&gt;="&amp;EDATE(DATE(2025,4,1),-6))</f>
        <v>0</v>
      </c>
      <c r="I66" s="757">
        <f>COUNTIFS('セッション実施状況管理'!$T$11:$T$1028,$B65,'セッション実施状況管理'!$W$11:$W$1028,"&lt;="&amp;EOMONTH(DATE(2025,5,1),0),'セッション実施状況管理'!$W$11:$W$1028,"&gt;="&amp;EDATE(DATE(2025,5,1),-6))</f>
        <v>0</v>
      </c>
      <c r="J66" s="205">
        <f>COUNTIFS('セッション実施状況管理'!$T$11:$T$1028,$B65,'セッション実施状況管理'!$W$11:$W$1028,"&lt;="&amp;EOMONTH(DATE(2025,6,1),0),'セッション実施状況管理'!$W$11:$W$1028,"&gt;="&amp;EDATE(DATE(2025,6,1),-6))</f>
        <v>0</v>
      </c>
      <c r="K66" s="205">
        <f>COUNTIFS('セッション実施状況管理'!$T$11:$T$1028,$B65,'セッション実施状況管理'!$W$11:$W$1028,"&lt;="&amp;EOMONTH(DATE(2025,7,1),0),'セッション実施状況管理'!$W$11:$W$1028,"&gt;="&amp;EDATE(DATE(2025,7,1),-6))</f>
        <v>0</v>
      </c>
      <c r="L66" s="205">
        <f>COUNTIFS('セッション実施状況管理'!$T$11:$T$1028,$B65,'セッション実施状況管理'!$W$11:$W$1028,"&lt;="&amp;EOMONTH(DATE(2025,8,1),0),'セッション実施状況管理'!$W$11:$W$1028,"&gt;="&amp;EDATE(DATE(2025,8,1),-6))</f>
        <v>0</v>
      </c>
      <c r="M66" s="205">
        <f>COUNTIFS('セッション実施状況管理'!$T$11:$T$1028,$B65,'セッション実施状況管理'!$W$11:$W$1028,"&lt;="&amp;EOMONTH(DATE(2025,9,1),0),'セッション実施状況管理'!$W$11:$W$1028,"&gt;="&amp;EDATE(DATE(2025,9,1),-6))</f>
        <v>1</v>
      </c>
      <c r="N66" s="205">
        <f>COUNTIFS('セッション実施状況管理'!$T$11:$T$1028,$B65,'セッション実施状況管理'!$W$11:$W$1028,"&lt;="&amp;EOMONTH(DATE(2025,10,1),0),'セッション実施状況管理'!$W$11:$W$1028,"&gt;="&amp;EDATE(DATE(2025,10,1),-6))</f>
        <v>3</v>
      </c>
    </row>
    <row r="67">
      <c r="A67" s="553">
        <v>44.0</v>
      </c>
      <c r="B67" s="554" t="s">
        <v>664</v>
      </c>
      <c r="C67" s="205">
        <f>COUNTIFS('セッション実施状況管理'!$T$11:$T$1028,#REF!,'セッション実施状況管理'!$W$11:$W$1028,"&lt;="&amp;EOMONTH(DATE(2024,11,1),0),'セッション実施状況管理'!$W$11:$W$1028,"&gt;="&amp;EDATE(DATE(2024,11,1),-6))</f>
        <v>0</v>
      </c>
      <c r="D67" s="205">
        <f>COUNTIFS('セッション実施状況管理'!$T$11:$T$1028,#REF!,'セッション実施状況管理'!$W$11:$W$1028,"&lt;="&amp;EOMONTH(DATE(2024,12,1),0),'セッション実施状況管理'!$W$11:$W$1028,"&gt;="&amp;EDATE(DATE(2024,12,1),-6))</f>
        <v>0</v>
      </c>
      <c r="E67" s="205">
        <f>COUNTIFS('セッション実施状況管理'!$T$11:$T$1028,#REF!,'セッション実施状況管理'!$W$11:$W$1028,"&lt;="&amp;EOMONTH(DATE(2025,1,1),0),'セッション実施状況管理'!$W$11:$W$1028,"&gt;="&amp;EDATE(DATE(2025,1,1),-6))</f>
        <v>0</v>
      </c>
      <c r="F67" s="205">
        <f>COUNTIFS('セッション実施状況管理'!$T$11:$T$1028,#REF!,'セッション実施状況管理'!$W$11:$W$1028,"&lt;="&amp;EOMONTH(DATE(2025,2,1),0),'セッション実施状況管理'!$W$11:$W$1028,"&gt;="&amp;EDATE(DATE(2025,2,1),-6))</f>
        <v>0</v>
      </c>
      <c r="G67" s="205">
        <f>COUNTIFS('セッション実施状況管理'!$T$11:$T$1028,#REF!,'セッション実施状況管理'!$W$11:$W$1028,"&lt;="&amp;EOMONTH(DATE(2025,3,1),0),'セッション実施状況管理'!$W$11:$W$1028,"&gt;="&amp;EDATE(DATE(2025,3,1),-6))</f>
        <v>0</v>
      </c>
      <c r="H67" s="205">
        <f>COUNTIFS('セッション実施状況管理'!$T$11:$T$1028,#REF!,'セッション実施状況管理'!$W$11:$W$1028,"&lt;="&amp;EOMONTH(DATE(2025,4,1),0),'セッション実施状況管理'!$W$11:$W$1028,"&gt;="&amp;EDATE(DATE(2025,4,1),-6))</f>
        <v>0</v>
      </c>
      <c r="I67" s="757">
        <f>COUNTIFS('セッション実施状況管理'!$T$11:$T$1028,#REF!,'セッション実施状況管理'!$W$11:$W$1028,"&lt;="&amp;EOMONTH(DATE(2025,5,1),0),'セッション実施状況管理'!$W$11:$W$1028,"&gt;="&amp;EDATE(DATE(2025,5,1),-6))</f>
        <v>0</v>
      </c>
      <c r="J67" s="205">
        <f>COUNTIFS('セッション実施状況管理'!$T$11:$T$1028,#REF!,'セッション実施状況管理'!$W$11:$W$1028,"&lt;="&amp;EOMONTH(DATE(2025,6,1),0),'セッション実施状況管理'!$W$11:$W$1028,"&gt;="&amp;EDATE(DATE(2025,6,1),-6))</f>
        <v>0</v>
      </c>
      <c r="K67" s="205">
        <f>COUNTIFS('セッション実施状況管理'!$T$11:$T$1028,#REF!,'セッション実施状況管理'!$W$11:$W$1028,"&lt;="&amp;EOMONTH(DATE(2025,7,1),0),'セッション実施状況管理'!$W$11:$W$1028,"&gt;="&amp;EDATE(DATE(2025,7,1),-6))</f>
        <v>0</v>
      </c>
      <c r="L67" s="205">
        <f>COUNTIFS('セッション実施状況管理'!$T$11:$T$1028,#REF!,'セッション実施状況管理'!$W$11:$W$1028,"&lt;="&amp;EOMONTH(DATE(2025,8,1),0),'セッション実施状況管理'!$W$11:$W$1028,"&gt;="&amp;EDATE(DATE(2025,8,1),-6))</f>
        <v>0</v>
      </c>
      <c r="M67" s="205">
        <f>COUNTIFS('セッション実施状況管理'!$T$11:$T$1028,#REF!,'セッション実施状況管理'!$W$11:$W$1028,"&lt;="&amp;EOMONTH(DATE(2025,9,1),0),'セッション実施状況管理'!$W$11:$W$1028,"&gt;="&amp;EDATE(DATE(2025,9,1),-6))</f>
        <v>0</v>
      </c>
      <c r="N67" s="205">
        <f>COUNTIFS('セッション実施状況管理'!$T$11:$T$1028,#REF!,'セッション実施状況管理'!$W$11:$W$1028,"&lt;="&amp;EOMONTH(DATE(2025,10,1),0),'セッション実施状況管理'!$W$11:$W$1028,"&gt;="&amp;EDATE(DATE(2025,10,1),-6))</f>
        <v>0</v>
      </c>
    </row>
    <row r="68">
      <c r="A68" s="553">
        <v>45.0</v>
      </c>
      <c r="B68" s="554" t="s">
        <v>3225</v>
      </c>
      <c r="C68" s="205">
        <f>COUNTIFS('セッション実施状況管理'!$T$11:$T$1028,$B66,'セッション実施状況管理'!$W$11:$W$1028,"&lt;="&amp;EOMONTH(DATE(2024,11,1),0),'セッション実施状況管理'!$W$11:$W$1028,"&gt;="&amp;EDATE(DATE(2024,11,1),-6))</f>
        <v>0</v>
      </c>
      <c r="D68" s="205">
        <f>COUNTIFS('セッション実施状況管理'!$T$11:$T$1028,$B66,'セッション実施状況管理'!$W$11:$W$1028,"&lt;="&amp;EOMONTH(DATE(2024,12,1),0),'セッション実施状況管理'!$W$11:$W$1028,"&gt;="&amp;EDATE(DATE(2024,12,1),-6))</f>
        <v>0</v>
      </c>
      <c r="E68" s="205">
        <f>COUNTIFS('セッション実施状況管理'!$T$11:$T$1028,$B66,'セッション実施状況管理'!$W$11:$W$1028,"&lt;="&amp;EOMONTH(DATE(2025,1,1),0),'セッション実施状況管理'!$W$11:$W$1028,"&gt;="&amp;EDATE(DATE(2025,1,1),-6))</f>
        <v>0</v>
      </c>
      <c r="F68" s="205">
        <f>COUNTIFS('セッション実施状況管理'!$T$11:$T$1028,$B66,'セッション実施状況管理'!$W$11:$W$1028,"&lt;="&amp;EOMONTH(DATE(2025,2,1),0),'セッション実施状況管理'!$W$11:$W$1028,"&gt;="&amp;EDATE(DATE(2025,2,1),-6))</f>
        <v>0</v>
      </c>
      <c r="G68" s="205">
        <f>COUNTIFS('セッション実施状況管理'!$T$11:$T$1028,$B66,'セッション実施状況管理'!$W$11:$W$1028,"&lt;="&amp;EOMONTH(DATE(2025,3,1),0),'セッション実施状況管理'!$W$11:$W$1028,"&gt;="&amp;EDATE(DATE(2025,3,1),-6))</f>
        <v>0</v>
      </c>
      <c r="H68" s="205">
        <f>COUNTIFS('セッション実施状況管理'!$T$11:$T$1028,$B66,'セッション実施状況管理'!$W$11:$W$1028,"&lt;="&amp;EOMONTH(DATE(2025,4,1),0),'セッション実施状況管理'!$W$11:$W$1028,"&gt;="&amp;EDATE(DATE(2025,4,1),-6))</f>
        <v>0</v>
      </c>
      <c r="I68" s="757">
        <f>COUNTIFS('セッション実施状況管理'!$T$11:$T$1028,$B66,'セッション実施状況管理'!$W$11:$W$1028,"&lt;="&amp;EOMONTH(DATE(2025,5,1),0),'セッション実施状況管理'!$W$11:$W$1028,"&gt;="&amp;EDATE(DATE(2025,5,1),-6))</f>
        <v>0</v>
      </c>
      <c r="J68" s="205">
        <f>COUNTIFS('セッション実施状況管理'!$T$11:$T$1028,$B66,'セッション実施状況管理'!$W$11:$W$1028,"&lt;="&amp;EOMONTH(DATE(2025,6,1),0),'セッション実施状況管理'!$W$11:$W$1028,"&gt;="&amp;EDATE(DATE(2025,6,1),-6))</f>
        <v>0</v>
      </c>
      <c r="K68" s="205">
        <f>COUNTIFS('セッション実施状況管理'!$T$11:$T$1028,$B66,'セッション実施状況管理'!$W$11:$W$1028,"&lt;="&amp;EOMONTH(DATE(2025,7,1),0),'セッション実施状況管理'!$W$11:$W$1028,"&gt;="&amp;EDATE(DATE(2025,7,1),-6))</f>
        <v>0</v>
      </c>
      <c r="L68" s="205">
        <f>COUNTIFS('セッション実施状況管理'!$T$11:$T$1028,$B66,'セッション実施状況管理'!$W$11:$W$1028,"&lt;="&amp;EOMONTH(DATE(2025,8,1),0),'セッション実施状況管理'!$W$11:$W$1028,"&gt;="&amp;EDATE(DATE(2025,8,1),-6))</f>
        <v>0</v>
      </c>
      <c r="M68" s="205">
        <f>COUNTIFS('セッション実施状況管理'!$T$11:$T$1028,$B66,'セッション実施状況管理'!$W$11:$W$1028,"&lt;="&amp;EOMONTH(DATE(2025,9,1),0),'セッション実施状況管理'!$W$11:$W$1028,"&gt;="&amp;EDATE(DATE(2025,9,1),-6))</f>
        <v>0</v>
      </c>
      <c r="N68" s="205">
        <f>COUNTIFS('セッション実施状況管理'!$T$11:$T$1028,$B66,'セッション実施状況管理'!$W$11:$W$1028,"&lt;="&amp;EOMONTH(DATE(2025,10,1),0),'セッション実施状況管理'!$W$11:$W$1028,"&gt;="&amp;EDATE(DATE(2025,10,1),-6))</f>
        <v>0</v>
      </c>
    </row>
    <row r="69">
      <c r="A69" s="553">
        <v>46.0</v>
      </c>
      <c r="B69" s="554" t="s">
        <v>3226</v>
      </c>
      <c r="C69" s="205">
        <f>COUNTIFS('セッション実施状況管理'!$T$11:$T$1028,$B67,'セッション実施状況管理'!$W$11:$W$1028,"&lt;="&amp;EOMONTH(DATE(2024,11,1),0),'セッション実施状況管理'!$W$11:$W$1028,"&gt;="&amp;EDATE(DATE(2024,11,1),-6))</f>
        <v>0</v>
      </c>
      <c r="D69" s="205">
        <f>COUNTIFS('セッション実施状況管理'!$T$11:$T$1028,$B67,'セッション実施状況管理'!$W$11:$W$1028,"&lt;="&amp;EOMONTH(DATE(2024,12,1),0),'セッション実施状況管理'!$W$11:$W$1028,"&gt;="&amp;EDATE(DATE(2024,12,1),-6))</f>
        <v>0</v>
      </c>
      <c r="E69" s="205">
        <f>COUNTIFS('セッション実施状況管理'!$T$11:$T$1028,$B67,'セッション実施状況管理'!$W$11:$W$1028,"&lt;="&amp;EOMONTH(DATE(2025,1,1),0),'セッション実施状況管理'!$W$11:$W$1028,"&gt;="&amp;EDATE(DATE(2025,1,1),-6))</f>
        <v>0</v>
      </c>
      <c r="F69" s="205">
        <f>COUNTIFS('セッション実施状況管理'!$T$11:$T$1028,$B67,'セッション実施状況管理'!$W$11:$W$1028,"&lt;="&amp;EOMONTH(DATE(2025,2,1),0),'セッション実施状況管理'!$W$11:$W$1028,"&gt;="&amp;EDATE(DATE(2025,2,1),-6))</f>
        <v>0</v>
      </c>
      <c r="G69" s="205">
        <f>COUNTIFS('セッション実施状況管理'!$T$11:$T$1028,$B67,'セッション実施状況管理'!$W$11:$W$1028,"&lt;="&amp;EOMONTH(DATE(2025,3,1),0),'セッション実施状況管理'!$W$11:$W$1028,"&gt;="&amp;EDATE(DATE(2025,3,1),-6))</f>
        <v>0</v>
      </c>
      <c r="H69" s="205">
        <f>COUNTIFS('セッション実施状況管理'!$T$11:$T$1028,$B67,'セッション実施状況管理'!$W$11:$W$1028,"&lt;="&amp;EOMONTH(DATE(2025,4,1),0),'セッション実施状況管理'!$W$11:$W$1028,"&gt;="&amp;EDATE(DATE(2025,4,1),-6))</f>
        <v>0</v>
      </c>
      <c r="I69" s="757">
        <f>COUNTIFS('セッション実施状況管理'!$T$11:$T$1028,$B67,'セッション実施状況管理'!$W$11:$W$1028,"&lt;="&amp;EOMONTH(DATE(2025,5,1),0),'セッション実施状況管理'!$W$11:$W$1028,"&gt;="&amp;EDATE(DATE(2025,5,1),-6))</f>
        <v>0</v>
      </c>
      <c r="J69" s="205">
        <f>COUNTIFS('セッション実施状況管理'!$T$11:$T$1028,$B67,'セッション実施状況管理'!$W$11:$W$1028,"&lt;="&amp;EOMONTH(DATE(2025,6,1),0),'セッション実施状況管理'!$W$11:$W$1028,"&gt;="&amp;EDATE(DATE(2025,6,1),-6))</f>
        <v>0</v>
      </c>
      <c r="K69" s="205">
        <f>COUNTIFS('セッション実施状況管理'!$T$11:$T$1028,$B67,'セッション実施状況管理'!$W$11:$W$1028,"&lt;="&amp;EOMONTH(DATE(2025,7,1),0),'セッション実施状況管理'!$W$11:$W$1028,"&gt;="&amp;EDATE(DATE(2025,7,1),-6))</f>
        <v>0</v>
      </c>
      <c r="L69" s="205">
        <f>COUNTIFS('セッション実施状況管理'!$T$11:$T$1028,$B67,'セッション実施状況管理'!$W$11:$W$1028,"&lt;="&amp;EOMONTH(DATE(2025,8,1),0),'セッション実施状況管理'!$W$11:$W$1028,"&gt;="&amp;EDATE(DATE(2025,8,1),-6))</f>
        <v>0</v>
      </c>
      <c r="M69" s="205">
        <f>COUNTIFS('セッション実施状況管理'!$T$11:$T$1028,$B67,'セッション実施状況管理'!$W$11:$W$1028,"&lt;="&amp;EOMONTH(DATE(2025,9,1),0),'セッション実施状況管理'!$W$11:$W$1028,"&gt;="&amp;EDATE(DATE(2025,9,1),-6))</f>
        <v>0</v>
      </c>
      <c r="N69" s="205">
        <f>COUNTIFS('セッション実施状況管理'!$T$11:$T$1028,$B67,'セッション実施状況管理'!$W$11:$W$1028,"&lt;="&amp;EOMONTH(DATE(2025,10,1),0),'セッション実施状況管理'!$W$11:$W$1028,"&gt;="&amp;EDATE(DATE(2025,10,1),-6))</f>
        <v>1</v>
      </c>
    </row>
    <row r="70">
      <c r="A70" s="553">
        <v>47.0</v>
      </c>
      <c r="B70" s="554" t="s">
        <v>3227</v>
      </c>
      <c r="C70" s="205">
        <f>COUNTIFS('セッション実施状況管理'!$T$11:$T$1028,$B68,'セッション実施状況管理'!$W$11:$W$1028,"&lt;="&amp;EOMONTH(DATE(2024,11,1),0),'セッション実施状況管理'!$W$11:$W$1028,"&gt;="&amp;EDATE(DATE(2024,11,1),-6))</f>
        <v>0</v>
      </c>
      <c r="D70" s="205">
        <f>COUNTIFS('セッション実施状況管理'!$T$11:$T$1028,$B68,'セッション実施状況管理'!$W$11:$W$1028,"&lt;="&amp;EOMONTH(DATE(2024,12,1),0),'セッション実施状況管理'!$W$11:$W$1028,"&gt;="&amp;EDATE(DATE(2024,12,1),-6))</f>
        <v>0</v>
      </c>
      <c r="E70" s="205">
        <f>COUNTIFS('セッション実施状況管理'!$T$11:$T$1028,$B68,'セッション実施状況管理'!$W$11:$W$1028,"&lt;="&amp;EOMONTH(DATE(2025,1,1),0),'セッション実施状況管理'!$W$11:$W$1028,"&gt;="&amp;EDATE(DATE(2025,1,1),-6))</f>
        <v>0</v>
      </c>
      <c r="F70" s="205">
        <f>COUNTIFS('セッション実施状況管理'!$T$11:$T$1028,$B68,'セッション実施状況管理'!$W$11:$W$1028,"&lt;="&amp;EOMONTH(DATE(2025,2,1),0),'セッション実施状況管理'!$W$11:$W$1028,"&gt;="&amp;EDATE(DATE(2025,2,1),-6))</f>
        <v>0</v>
      </c>
      <c r="G70" s="205">
        <f>COUNTIFS('セッション実施状況管理'!$T$11:$T$1028,$B68,'セッション実施状況管理'!$W$11:$W$1028,"&lt;="&amp;EOMONTH(DATE(2025,3,1),0),'セッション実施状況管理'!$W$11:$W$1028,"&gt;="&amp;EDATE(DATE(2025,3,1),-6))</f>
        <v>0</v>
      </c>
      <c r="H70" s="205">
        <f>COUNTIFS('セッション実施状況管理'!$T$11:$T$1028,$B68,'セッション実施状況管理'!$W$11:$W$1028,"&lt;="&amp;EOMONTH(DATE(2025,4,1),0),'セッション実施状況管理'!$W$11:$W$1028,"&gt;="&amp;EDATE(DATE(2025,4,1),-6))</f>
        <v>0</v>
      </c>
      <c r="I70" s="757">
        <f>COUNTIFS('セッション実施状況管理'!$T$11:$T$1028,$B68,'セッション実施状況管理'!$W$11:$W$1028,"&lt;="&amp;EOMONTH(DATE(2025,5,1),0),'セッション実施状況管理'!$W$11:$W$1028,"&gt;="&amp;EDATE(DATE(2025,5,1),-6))</f>
        <v>0</v>
      </c>
      <c r="J70" s="205">
        <f>COUNTIFS('セッション実施状況管理'!$T$11:$T$1028,$B68,'セッション実施状況管理'!$W$11:$W$1028,"&lt;="&amp;EOMONTH(DATE(2025,6,1),0),'セッション実施状況管理'!$W$11:$W$1028,"&gt;="&amp;EDATE(DATE(2025,6,1),-6))</f>
        <v>0</v>
      </c>
      <c r="K70" s="205">
        <f>COUNTIFS('セッション実施状況管理'!$T$11:$T$1028,$B68,'セッション実施状況管理'!$W$11:$W$1028,"&lt;="&amp;EOMONTH(DATE(2025,7,1),0),'セッション実施状況管理'!$W$11:$W$1028,"&gt;="&amp;EDATE(DATE(2025,7,1),-6))</f>
        <v>0</v>
      </c>
      <c r="L70" s="205">
        <f>COUNTIFS('セッション実施状況管理'!$T$11:$T$1028,$B68,'セッション実施状況管理'!$W$11:$W$1028,"&lt;="&amp;EOMONTH(DATE(2025,8,1),0),'セッション実施状況管理'!$W$11:$W$1028,"&gt;="&amp;EDATE(DATE(2025,8,1),-6))</f>
        <v>0</v>
      </c>
      <c r="M70" s="205">
        <f>COUNTIFS('セッション実施状況管理'!$T$11:$T$1028,$B68,'セッション実施状況管理'!$W$11:$W$1028,"&lt;="&amp;EOMONTH(DATE(2025,9,1),0),'セッション実施状況管理'!$W$11:$W$1028,"&gt;="&amp;EDATE(DATE(2025,9,1),-6))</f>
        <v>0</v>
      </c>
      <c r="N70" s="205">
        <f>COUNTIFS('セッション実施状況管理'!$T$11:$T$1028,$B68,'セッション実施状況管理'!$W$11:$W$1028,"&lt;="&amp;EOMONTH(DATE(2025,10,1),0),'セッション実施状況管理'!$W$11:$W$1028,"&gt;="&amp;EDATE(DATE(2025,10,1),-6))</f>
        <v>0</v>
      </c>
    </row>
    <row r="71">
      <c r="A71" s="553">
        <v>48.0</v>
      </c>
      <c r="B71" s="1279" t="s">
        <v>759</v>
      </c>
      <c r="C71" s="205">
        <f>COUNTIFS('セッション実施状況管理'!$T$11:$T$1028,$B71,'セッション実施状況管理'!$W$11:$W$1028,"&lt;="&amp;EOMONTH(DATE(2024,11,1),0),'セッション実施状況管理'!$W$11:$W$1028,"&gt;="&amp;EDATE(DATE(2024,11,1),-6))</f>
        <v>0</v>
      </c>
      <c r="D71" s="205">
        <f>COUNTIFS('セッション実施状況管理'!$T$11:$T$1028,$B71,'セッション実施状況管理'!$W$11:$W$1028,"&lt;="&amp;EOMONTH(DATE(2024,12,1),0),'セッション実施状況管理'!$W$11:$W$1028,"&gt;="&amp;EDATE(DATE(2024,12,1),-6))</f>
        <v>0</v>
      </c>
      <c r="E71" s="205">
        <f>COUNTIFS('セッション実施状況管理'!$T$11:$T$1028,$B71,'セッション実施状況管理'!$W$11:$W$1028,"&lt;="&amp;EOMONTH(DATE(2025,1,1),0),'セッション実施状況管理'!$W$11:$W$1028,"&gt;="&amp;EDATE(DATE(2025,1,1),-6))</f>
        <v>0</v>
      </c>
      <c r="F71" s="205">
        <f>COUNTIFS('セッション実施状況管理'!$T$11:$T$1028,$B71,'セッション実施状況管理'!$W$11:$W$1028,"&lt;="&amp;EOMONTH(DATE(2025,2,1),0),'セッション実施状況管理'!$W$11:$W$1028,"&gt;="&amp;EDATE(DATE(2025,2,1),-6))</f>
        <v>0</v>
      </c>
      <c r="G71" s="205">
        <f>COUNTIFS('セッション実施状況管理'!$T$11:$T$1028,$B71,'セッション実施状況管理'!$W$11:$W$1028,"&lt;="&amp;EOMONTH(DATE(2025,3,1),0),'セッション実施状況管理'!$W$11:$W$1028,"&gt;="&amp;EDATE(DATE(2025,3,1),-6))</f>
        <v>0</v>
      </c>
      <c r="H71" s="205">
        <f>COUNTIFS('セッション実施状況管理'!$T$11:$T$1028,$B71,'セッション実施状況管理'!$W$11:$W$1028,"&lt;="&amp;EOMONTH(DATE(2025,4,1),0),'セッション実施状況管理'!$W$11:$W$1028,"&gt;="&amp;EDATE(DATE(2025,4,1),-6))</f>
        <v>0</v>
      </c>
      <c r="I71" s="757">
        <f>COUNTIFS('セッション実施状況管理'!$T$11:$T$1028,$B71,'セッション実施状況管理'!$W$11:$W$1028,"&lt;="&amp;EOMONTH(DATE(2025,5,1),0),'セッション実施状況管理'!$W$11:$W$1028,"&gt;="&amp;EDATE(DATE(2025,5,1),-6))</f>
        <v>0</v>
      </c>
      <c r="J71" s="205">
        <f>COUNTIFS('セッション実施状況管理'!$T$11:$T$1028,$B71,'セッション実施状況管理'!$W$11:$W$1028,"&lt;="&amp;EOMONTH(DATE(2025,6,1),0),'セッション実施状況管理'!$W$11:$W$1028,"&gt;="&amp;EDATE(DATE(2025,6,1),-6))</f>
        <v>0</v>
      </c>
      <c r="K71" s="205">
        <f>COUNTIFS('セッション実施状況管理'!$T$11:$T$1028,$B71,'セッション実施状況管理'!$W$11:$W$1028,"&lt;="&amp;EOMONTH(DATE(2025,7,1),0),'セッション実施状況管理'!$W$11:$W$1028,"&gt;="&amp;EDATE(DATE(2025,7,1),-6))</f>
        <v>0</v>
      </c>
      <c r="L71" s="205">
        <f>COUNTIFS('セッション実施状況管理'!$T$11:$T$1028,$B71,'セッション実施状況管理'!$W$11:$W$1028,"&lt;="&amp;EOMONTH(DATE(2025,8,1),0),'セッション実施状況管理'!$W$11:$W$1028,"&gt;="&amp;EDATE(DATE(2025,8,1),-6))</f>
        <v>0</v>
      </c>
      <c r="M71" s="205">
        <f>COUNTIFS('セッション実施状況管理'!$T$11:$T$1028,$B71,'セッション実施状況管理'!$W$11:$W$1028,"&lt;="&amp;EOMONTH(DATE(2025,9,1),0),'セッション実施状況管理'!$W$11:$W$1028,"&gt;="&amp;EDATE(DATE(2025,9,1),-6))</f>
        <v>0</v>
      </c>
      <c r="N71" s="205">
        <f>COUNTIFS('セッション実施状況管理'!$T$11:$T$1028,$B71,'セッション実施状況管理'!$W$11:$W$1028,"&lt;="&amp;EOMONTH(DATE(2025,10,1),0),'セッション実施状況管理'!$W$11:$W$1028,"&gt;="&amp;EDATE(DATE(2025,10,1),-6))</f>
        <v>0</v>
      </c>
    </row>
    <row r="72">
      <c r="A72" s="553">
        <v>49.0</v>
      </c>
      <c r="B72" s="1279" t="s">
        <v>951</v>
      </c>
      <c r="C72" s="205">
        <f>COUNTIFS('セッション実施状況管理'!$T$11:$T$1028,$B72,'セッション実施状況管理'!$W$11:$W$1028,"&lt;="&amp;EOMONTH(DATE(2024,11,1),0),'セッション実施状況管理'!$W$11:$W$1028,"&gt;="&amp;EDATE(DATE(2024,11,1),-6))</f>
        <v>0</v>
      </c>
      <c r="D72" s="205">
        <f>COUNTIFS('セッション実施状況管理'!$T$11:$T$1028,$B72,'セッション実施状況管理'!$W$11:$W$1028,"&lt;="&amp;EOMONTH(DATE(2024,12,1),0),'セッション実施状況管理'!$W$11:$W$1028,"&gt;="&amp;EDATE(DATE(2024,12,1),-6))</f>
        <v>0</v>
      </c>
      <c r="E72" s="205">
        <f>COUNTIFS('セッション実施状況管理'!$T$11:$T$1028,$B72,'セッション実施状況管理'!$W$11:$W$1028,"&lt;="&amp;EOMONTH(DATE(2025,1,1),0),'セッション実施状況管理'!$W$11:$W$1028,"&gt;="&amp;EDATE(DATE(2025,1,1),-6))</f>
        <v>0</v>
      </c>
      <c r="F72" s="205">
        <f>COUNTIFS('セッション実施状況管理'!$T$11:$T$1028,$B72,'セッション実施状況管理'!$W$11:$W$1028,"&lt;="&amp;EOMONTH(DATE(2025,2,1),0),'セッション実施状況管理'!$W$11:$W$1028,"&gt;="&amp;EDATE(DATE(2025,2,1),-6))</f>
        <v>0</v>
      </c>
      <c r="G72" s="205">
        <f>COUNTIFS('セッション実施状況管理'!$T$11:$T$1028,$B72,'セッション実施状況管理'!$W$11:$W$1028,"&lt;="&amp;EOMONTH(DATE(2025,3,1),0),'セッション実施状況管理'!$W$11:$W$1028,"&gt;="&amp;EDATE(DATE(2025,3,1),-6))</f>
        <v>0</v>
      </c>
      <c r="H72" s="205">
        <f>COUNTIFS('セッション実施状況管理'!$T$11:$T$1028,$B72,'セッション実施状況管理'!$W$11:$W$1028,"&lt;="&amp;EOMONTH(DATE(2025,4,1),0),'セッション実施状況管理'!$W$11:$W$1028,"&gt;="&amp;EDATE(DATE(2025,4,1),-6))</f>
        <v>0</v>
      </c>
      <c r="I72" s="757">
        <f>COUNTIFS('セッション実施状況管理'!$T$11:$T$1028,$B72,'セッション実施状況管理'!$W$11:$W$1028,"&lt;="&amp;EOMONTH(DATE(2025,5,1),0),'セッション実施状況管理'!$W$11:$W$1028,"&gt;="&amp;EDATE(DATE(2025,5,1),-6))</f>
        <v>0</v>
      </c>
      <c r="J72" s="205">
        <f>COUNTIFS('セッション実施状況管理'!$T$11:$T$1028,$B72,'セッション実施状況管理'!$W$11:$W$1028,"&lt;="&amp;EOMONTH(DATE(2025,6,1),0),'セッション実施状況管理'!$W$11:$W$1028,"&gt;="&amp;EDATE(DATE(2025,6,1),-6))</f>
        <v>0</v>
      </c>
      <c r="K72" s="205">
        <f>COUNTIFS('セッション実施状況管理'!$T$11:$T$1028,$B72,'セッション実施状況管理'!$W$11:$W$1028,"&lt;="&amp;EOMONTH(DATE(2025,7,1),0),'セッション実施状況管理'!$W$11:$W$1028,"&gt;="&amp;EDATE(DATE(2025,7,1),-6))</f>
        <v>0</v>
      </c>
      <c r="L72" s="205">
        <f>COUNTIFS('セッション実施状況管理'!$T$11:$T$1028,$B72,'セッション実施状況管理'!$W$11:$W$1028,"&lt;="&amp;EOMONTH(DATE(2025,8,1),0),'セッション実施状況管理'!$W$11:$W$1028,"&gt;="&amp;EDATE(DATE(2025,8,1),-6))</f>
        <v>0</v>
      </c>
      <c r="M72" s="205">
        <f>COUNTIFS('セッション実施状況管理'!$T$11:$T$1028,$B72,'セッション実施状況管理'!$W$11:$W$1028,"&lt;="&amp;EOMONTH(DATE(2025,9,1),0),'セッション実施状況管理'!$W$11:$W$1028,"&gt;="&amp;EDATE(DATE(2025,9,1),-6))</f>
        <v>0</v>
      </c>
      <c r="N72" s="205">
        <f>COUNTIFS('セッション実施状況管理'!$T$11:$T$1028,$B72,'セッション実施状況管理'!$W$11:$W$1028,"&lt;="&amp;EOMONTH(DATE(2025,10,1),0),'セッション実施状況管理'!$W$11:$W$1028,"&gt;="&amp;EDATE(DATE(2025,10,1),-6))</f>
        <v>0</v>
      </c>
    </row>
    <row r="73">
      <c r="A73" s="553">
        <v>50.0</v>
      </c>
      <c r="B73" s="1279" t="s">
        <v>3228</v>
      </c>
      <c r="C73" s="205">
        <f>COUNTIFS('セッション実施状況管理'!$T$11:$T$1028,$B73,'セッション実施状況管理'!$W$11:$W$1028,"&lt;="&amp;EOMONTH(DATE(2024,11,1),0),'セッション実施状況管理'!$W$11:$W$1028,"&gt;="&amp;EDATE(DATE(2024,11,1),-6))</f>
        <v>0</v>
      </c>
      <c r="D73" s="205">
        <f>COUNTIFS('セッション実施状況管理'!$T$11:$T$1028,$B73,'セッション実施状況管理'!$W$11:$W$1028,"&lt;="&amp;EOMONTH(DATE(2024,12,1),0),'セッション実施状況管理'!$W$11:$W$1028,"&gt;="&amp;EDATE(DATE(2024,12,1),-6))</f>
        <v>0</v>
      </c>
      <c r="E73" s="205">
        <f>COUNTIFS('セッション実施状況管理'!$T$11:$T$1028,$B73,'セッション実施状況管理'!$W$11:$W$1028,"&lt;="&amp;EOMONTH(DATE(2025,1,1),0),'セッション実施状況管理'!$W$11:$W$1028,"&gt;="&amp;EDATE(DATE(2025,1,1),-6))</f>
        <v>0</v>
      </c>
      <c r="F73" s="205">
        <f>COUNTIFS('セッション実施状況管理'!$T$11:$T$1028,$B73,'セッション実施状況管理'!$W$11:$W$1028,"&lt;="&amp;EOMONTH(DATE(2025,2,1),0),'セッション実施状況管理'!$W$11:$W$1028,"&gt;="&amp;EDATE(DATE(2025,2,1),-6))</f>
        <v>0</v>
      </c>
      <c r="G73" s="205">
        <f>COUNTIFS('セッション実施状況管理'!$T$11:$T$1028,$B73,'セッション実施状況管理'!$W$11:$W$1028,"&lt;="&amp;EOMONTH(DATE(2025,3,1),0),'セッション実施状況管理'!$W$11:$W$1028,"&gt;="&amp;EDATE(DATE(2025,3,1),-6))</f>
        <v>0</v>
      </c>
      <c r="H73" s="205">
        <f>COUNTIFS('セッション実施状況管理'!$T$11:$T$1028,$B73,'セッション実施状況管理'!$W$11:$W$1028,"&lt;="&amp;EOMONTH(DATE(2025,4,1),0),'セッション実施状況管理'!$W$11:$W$1028,"&gt;="&amp;EDATE(DATE(2025,4,1),-6))</f>
        <v>0</v>
      </c>
      <c r="I73" s="757">
        <f>COUNTIFS('セッション実施状況管理'!$T$11:$T$1028,$B73,'セッション実施状況管理'!$W$11:$W$1028,"&lt;="&amp;EOMONTH(DATE(2025,5,1),0),'セッション実施状況管理'!$W$11:$W$1028,"&gt;="&amp;EDATE(DATE(2025,5,1),-6))</f>
        <v>0</v>
      </c>
      <c r="J73" s="205">
        <f>COUNTIFS('セッション実施状況管理'!$T$11:$T$1028,$B73,'セッション実施状況管理'!$W$11:$W$1028,"&lt;="&amp;EOMONTH(DATE(2025,6,1),0),'セッション実施状況管理'!$W$11:$W$1028,"&gt;="&amp;EDATE(DATE(2025,6,1),-6))</f>
        <v>0</v>
      </c>
      <c r="K73" s="205">
        <f>COUNTIFS('セッション実施状況管理'!$T$11:$T$1028,$B73,'セッション実施状況管理'!$W$11:$W$1028,"&lt;="&amp;EOMONTH(DATE(2025,7,1),0),'セッション実施状況管理'!$W$11:$W$1028,"&gt;="&amp;EDATE(DATE(2025,7,1),-6))</f>
        <v>0</v>
      </c>
      <c r="L73" s="205">
        <f>COUNTIFS('セッション実施状況管理'!$T$11:$T$1028,$B73,'セッション実施状況管理'!$W$11:$W$1028,"&lt;="&amp;EOMONTH(DATE(2025,8,1),0),'セッション実施状況管理'!$W$11:$W$1028,"&gt;="&amp;EDATE(DATE(2025,8,1),-6))</f>
        <v>0</v>
      </c>
      <c r="M73" s="205">
        <f>COUNTIFS('セッション実施状況管理'!$T$11:$T$1028,$B73,'セッション実施状況管理'!$W$11:$W$1028,"&lt;="&amp;EOMONTH(DATE(2025,9,1),0),'セッション実施状況管理'!$W$11:$W$1028,"&gt;="&amp;EDATE(DATE(2025,9,1),-6))</f>
        <v>0</v>
      </c>
      <c r="N73" s="205">
        <f>COUNTIFS('セッション実施状況管理'!$T$11:$T$1028,$B73,'セッション実施状況管理'!$W$11:$W$1028,"&lt;="&amp;EOMONTH(DATE(2025,10,1),0),'セッション実施状況管理'!$W$11:$W$1028,"&gt;="&amp;EDATE(DATE(2025,10,1),-6))</f>
        <v>0</v>
      </c>
    </row>
    <row r="74">
      <c r="A74" s="553">
        <v>51.0</v>
      </c>
      <c r="B74" s="205" t="s">
        <v>1863</v>
      </c>
      <c r="C74" s="205">
        <f>COUNTIFS('セッション実施状況管理'!$T$11:$T$1028,$B74,'セッション実施状況管理'!$W$11:$W$1028,"&lt;="&amp;EOMONTH(DATE(2024,11,1),0),'セッション実施状況管理'!$W$11:$W$1028,"&gt;="&amp;EDATE(DATE(2024,11,1),-6))</f>
        <v>0</v>
      </c>
      <c r="D74" s="205">
        <f>COUNTIFS('セッション実施状況管理'!$T$11:$T$1028,$B74,'セッション実施状況管理'!$W$11:$W$1028,"&lt;="&amp;EOMONTH(DATE(2024,12,1),0),'セッション実施状況管理'!$W$11:$W$1028,"&gt;="&amp;EDATE(DATE(2024,12,1),-6))</f>
        <v>0</v>
      </c>
      <c r="E74" s="205">
        <f>COUNTIFS('セッション実施状況管理'!$T$11:$T$1028,$B74,'セッション実施状況管理'!$W$11:$W$1028,"&lt;="&amp;EOMONTH(DATE(2025,1,1),0),'セッション実施状況管理'!$W$11:$W$1028,"&gt;="&amp;EDATE(DATE(2025,1,1),-6))</f>
        <v>0</v>
      </c>
      <c r="F74" s="205">
        <f>COUNTIFS('セッション実施状況管理'!$T$11:$T$1028,$B74,'セッション実施状況管理'!$W$11:$W$1028,"&lt;="&amp;EOMONTH(DATE(2025,2,1),0),'セッション実施状況管理'!$W$11:$W$1028,"&gt;="&amp;EDATE(DATE(2025,2,1),-6))</f>
        <v>0</v>
      </c>
      <c r="G74" s="205">
        <f>COUNTIFS('セッション実施状況管理'!$T$11:$T$1028,$B74,'セッション実施状況管理'!$W$11:$W$1028,"&lt;="&amp;EOMONTH(DATE(2025,3,1),0),'セッション実施状況管理'!$W$11:$W$1028,"&gt;="&amp;EDATE(DATE(2025,3,1),-6))</f>
        <v>0</v>
      </c>
      <c r="H74" s="205">
        <f>COUNTIFS('セッション実施状況管理'!$T$11:$T$1028,$B74,'セッション実施状況管理'!$W$11:$W$1028,"&lt;="&amp;EOMONTH(DATE(2025,4,1),0),'セッション実施状況管理'!$W$11:$W$1028,"&gt;="&amp;EDATE(DATE(2025,4,1),-6))</f>
        <v>0</v>
      </c>
      <c r="I74" s="757">
        <f>COUNTIFS('セッション実施状況管理'!$T$11:$T$1028,$B74,'セッション実施状況管理'!$W$11:$W$1028,"&lt;="&amp;EOMONTH(DATE(2025,5,1),0),'セッション実施状況管理'!$W$11:$W$1028,"&gt;="&amp;EDATE(DATE(2025,5,1),-6))</f>
        <v>0</v>
      </c>
      <c r="J74" s="205">
        <f>COUNTIFS('セッション実施状況管理'!$T$11:$T$1028,$B74,'セッション実施状況管理'!$W$11:$W$1028,"&lt;="&amp;EOMONTH(DATE(2025,6,1),0),'セッション実施状況管理'!$W$11:$W$1028,"&gt;="&amp;EDATE(DATE(2025,6,1),-6))</f>
        <v>0</v>
      </c>
      <c r="K74" s="205">
        <f>COUNTIFS('セッション実施状況管理'!$T$11:$T$1028,$B74,'セッション実施状況管理'!$W$11:$W$1028,"&lt;="&amp;EOMONTH(DATE(2025,7,1),0),'セッション実施状況管理'!$W$11:$W$1028,"&gt;="&amp;EDATE(DATE(2025,7,1),-6))</f>
        <v>0</v>
      </c>
      <c r="L74" s="205">
        <f>COUNTIFS('セッション実施状況管理'!$T$11:$T$1028,$B74,'セッション実施状況管理'!$W$11:$W$1028,"&lt;="&amp;EOMONTH(DATE(2025,8,1),0),'セッション実施状況管理'!$W$11:$W$1028,"&gt;="&amp;EDATE(DATE(2025,8,1),-6))</f>
        <v>0</v>
      </c>
      <c r="M74" s="205">
        <f>COUNTIFS('セッション実施状況管理'!$T$11:$T$1028,$B74,'セッション実施状況管理'!$W$11:$W$1028,"&lt;="&amp;EOMONTH(DATE(2025,9,1),0),'セッション実施状況管理'!$W$11:$W$1028,"&gt;="&amp;EDATE(DATE(2025,9,1),-6))</f>
        <v>0</v>
      </c>
      <c r="N74" s="205">
        <f>COUNTIFS('セッション実施状況管理'!$T$11:$T$1028,$B74,'セッション実施状況管理'!$W$11:$W$1028,"&lt;="&amp;EOMONTH(DATE(2025,10,1),0),'セッション実施状況管理'!$W$11:$W$1028,"&gt;="&amp;EDATE(DATE(2025,10,1),-6))</f>
        <v>0</v>
      </c>
    </row>
    <row r="75">
      <c r="B75" s="205" t="s">
        <v>1863</v>
      </c>
      <c r="C75" s="205">
        <f>COUNTIFS('セッション実施状況管理'!$T$11:$T$1028,$B75,'セッション実施状況管理'!$W$11:$W$1028,"&lt;="&amp;EOMONTH(DATE(2024,11,1),0),'セッション実施状況管理'!$W$11:$W$1028,"&gt;="&amp;EDATE(DATE(2024,11,1),-6))</f>
        <v>0</v>
      </c>
      <c r="D75" s="205">
        <f>COUNTIFS('セッション実施状況管理'!$T$11:$T$1028,$B75,'セッション実施状況管理'!$W$11:$W$1028,"&lt;="&amp;EOMONTH(DATE(2024,12,1),0),'セッション実施状況管理'!$W$11:$W$1028,"&gt;="&amp;EDATE(DATE(2024,12,1),-6))</f>
        <v>0</v>
      </c>
      <c r="E75" s="205">
        <f>COUNTIFS('セッション実施状況管理'!$T$11:$T$1028,$B75,'セッション実施状況管理'!$W$11:$W$1028,"&lt;="&amp;EOMONTH(DATE(2025,1,1),0),'セッション実施状況管理'!$W$11:$W$1028,"&gt;="&amp;EDATE(DATE(2025,1,1),-6))</f>
        <v>0</v>
      </c>
      <c r="F75" s="205">
        <f>COUNTIFS('セッション実施状況管理'!$T$11:$T$1028,$B75,'セッション実施状況管理'!$W$11:$W$1028,"&lt;="&amp;EOMONTH(DATE(2025,2,1),0),'セッション実施状況管理'!$W$11:$W$1028,"&gt;="&amp;EDATE(DATE(2025,2,1),-6))</f>
        <v>0</v>
      </c>
      <c r="G75" s="205">
        <f>COUNTIFS('セッション実施状況管理'!$T$11:$T$1028,$B75,'セッション実施状況管理'!$W$11:$W$1028,"&lt;="&amp;EOMONTH(DATE(2025,3,1),0),'セッション実施状況管理'!$W$11:$W$1028,"&gt;="&amp;EDATE(DATE(2025,3,1),-6))</f>
        <v>0</v>
      </c>
      <c r="H75" s="205">
        <f>COUNTIFS('セッション実施状況管理'!$T$11:$T$1028,$B75,'セッション実施状況管理'!$W$11:$W$1028,"&lt;="&amp;EOMONTH(DATE(2025,4,1),0),'セッション実施状況管理'!$W$11:$W$1028,"&gt;="&amp;EDATE(DATE(2025,4,1),-6))</f>
        <v>0</v>
      </c>
      <c r="I75" s="757">
        <f>COUNTIFS('セッション実施状況管理'!$T$11:$T$1028,$B75,'セッション実施状況管理'!$W$11:$W$1028,"&lt;="&amp;EOMONTH(DATE(2025,5,1),0),'セッション実施状況管理'!$W$11:$W$1028,"&gt;="&amp;EDATE(DATE(2025,5,1),-6))</f>
        <v>0</v>
      </c>
      <c r="J75" s="205">
        <f>COUNTIFS('セッション実施状況管理'!$T$11:$T$1028,$B75,'セッション実施状況管理'!$W$11:$W$1028,"&lt;="&amp;EOMONTH(DATE(2025,6,1),0),'セッション実施状況管理'!$W$11:$W$1028,"&gt;="&amp;EDATE(DATE(2025,6,1),-6))</f>
        <v>0</v>
      </c>
      <c r="K75" s="205">
        <f>COUNTIFS('セッション実施状況管理'!$T$11:$T$1028,$B75,'セッション実施状況管理'!$W$11:$W$1028,"&lt;="&amp;EOMONTH(DATE(2025,7,1),0),'セッション実施状況管理'!$W$11:$W$1028,"&gt;="&amp;EDATE(DATE(2025,7,1),-6))</f>
        <v>0</v>
      </c>
      <c r="L75" s="205">
        <f>COUNTIFS('セッション実施状況管理'!$T$11:$T$1028,$B75,'セッション実施状況管理'!$W$11:$W$1028,"&lt;="&amp;EOMONTH(DATE(2025,8,1),0),'セッション実施状況管理'!$W$11:$W$1028,"&gt;="&amp;EDATE(DATE(2025,8,1),-6))</f>
        <v>0</v>
      </c>
      <c r="M75" s="205">
        <f>COUNTIFS('セッション実施状況管理'!$T$11:$T$1028,$B75,'セッション実施状況管理'!$W$11:$W$1028,"&lt;="&amp;EOMONTH(DATE(2025,9,1),0),'セッション実施状況管理'!$W$11:$W$1028,"&gt;="&amp;EDATE(DATE(2025,9,1),-6))</f>
        <v>0</v>
      </c>
      <c r="N75" s="205">
        <f>COUNTIFS('セッション実施状況管理'!$T$11:$T$1028,$B75,'セッション実施状況管理'!$W$11:$W$1028,"&lt;="&amp;EOMONTH(DATE(2025,10,1),0),'セッション実施状況管理'!$W$11:$W$1028,"&gt;="&amp;EDATE(DATE(2025,10,1),-6))</f>
        <v>0</v>
      </c>
    </row>
    <row r="76">
      <c r="B76" s="205" t="s">
        <v>1863</v>
      </c>
      <c r="C76" s="205">
        <f>COUNTIFS('セッション実施状況管理'!$T$11:$T$1028,$B76,'セッション実施状況管理'!$W$11:$W$1028,"&lt;="&amp;EOMONTH(DATE(2024,11,1),0),'セッション実施状況管理'!$W$11:$W$1028,"&gt;="&amp;EDATE(DATE(2024,11,1),-6))</f>
        <v>0</v>
      </c>
      <c r="D76" s="205">
        <f>COUNTIFS('セッション実施状況管理'!$T$11:$T$1028,$B76,'セッション実施状況管理'!$W$11:$W$1028,"&lt;="&amp;EOMONTH(DATE(2024,12,1),0),'セッション実施状況管理'!$W$11:$W$1028,"&gt;="&amp;EDATE(DATE(2024,12,1),-6))</f>
        <v>0</v>
      </c>
      <c r="E76" s="205">
        <f>COUNTIFS('セッション実施状況管理'!$T$11:$T$1028,$B76,'セッション実施状況管理'!$W$11:$W$1028,"&lt;="&amp;EOMONTH(DATE(2025,1,1),0),'セッション実施状況管理'!$W$11:$W$1028,"&gt;="&amp;EDATE(DATE(2025,1,1),-6))</f>
        <v>0</v>
      </c>
      <c r="F76" s="205">
        <f>COUNTIFS('セッション実施状況管理'!$T$11:$T$1028,$B76,'セッション実施状況管理'!$W$11:$W$1028,"&lt;="&amp;EOMONTH(DATE(2025,2,1),0),'セッション実施状況管理'!$W$11:$W$1028,"&gt;="&amp;EDATE(DATE(2025,2,1),-6))</f>
        <v>0</v>
      </c>
      <c r="G76" s="205">
        <f>COUNTIFS('セッション実施状況管理'!$T$11:$T$1028,$B76,'セッション実施状況管理'!$W$11:$W$1028,"&lt;="&amp;EOMONTH(DATE(2025,3,1),0),'セッション実施状況管理'!$W$11:$W$1028,"&gt;="&amp;EDATE(DATE(2025,3,1),-6))</f>
        <v>0</v>
      </c>
      <c r="H76" s="205">
        <f>COUNTIFS('セッション実施状況管理'!$T$11:$T$1028,$B76,'セッション実施状況管理'!$W$11:$W$1028,"&lt;="&amp;EOMONTH(DATE(2025,4,1),0),'セッション実施状況管理'!$W$11:$W$1028,"&gt;="&amp;EDATE(DATE(2025,4,1),-6))</f>
        <v>0</v>
      </c>
      <c r="I76" s="757">
        <f>COUNTIFS('セッション実施状況管理'!$T$11:$T$1028,$B76,'セッション実施状況管理'!$W$11:$W$1028,"&lt;="&amp;EOMONTH(DATE(2025,5,1),0),'セッション実施状況管理'!$W$11:$W$1028,"&gt;="&amp;EDATE(DATE(2025,5,1),-6))</f>
        <v>0</v>
      </c>
      <c r="J76" s="205">
        <f>COUNTIFS('セッション実施状況管理'!$T$11:$T$1028,$B76,'セッション実施状況管理'!$W$11:$W$1028,"&lt;="&amp;EOMONTH(DATE(2025,6,1),0),'セッション実施状況管理'!$W$11:$W$1028,"&gt;="&amp;EDATE(DATE(2025,6,1),-6))</f>
        <v>0</v>
      </c>
      <c r="K76" s="205">
        <f>COUNTIFS('セッション実施状況管理'!$T$11:$T$1028,$B76,'セッション実施状況管理'!$W$11:$W$1028,"&lt;="&amp;EOMONTH(DATE(2025,7,1),0),'セッション実施状況管理'!$W$11:$W$1028,"&gt;="&amp;EDATE(DATE(2025,7,1),-6))</f>
        <v>0</v>
      </c>
      <c r="L76" s="205">
        <f>COUNTIFS('セッション実施状況管理'!$T$11:$T$1028,$B76,'セッション実施状況管理'!$W$11:$W$1028,"&lt;="&amp;EOMONTH(DATE(2025,8,1),0),'セッション実施状況管理'!$W$11:$W$1028,"&gt;="&amp;EDATE(DATE(2025,8,1),-6))</f>
        <v>0</v>
      </c>
      <c r="M76" s="205">
        <f>COUNTIFS('セッション実施状況管理'!$T$11:$T$1028,$B76,'セッション実施状況管理'!$W$11:$W$1028,"&lt;="&amp;EOMONTH(DATE(2025,9,1),0),'セッション実施状況管理'!$W$11:$W$1028,"&gt;="&amp;EDATE(DATE(2025,9,1),-6))</f>
        <v>0</v>
      </c>
      <c r="N76" s="205">
        <f>COUNTIFS('セッション実施状況管理'!$T$11:$T$1028,$B76,'セッション実施状況管理'!$W$11:$W$1028,"&lt;="&amp;EOMONTH(DATE(2025,10,1),0),'セッション実施状況管理'!$W$11:$W$1028,"&gt;="&amp;EDATE(DATE(2025,10,1),-6))</f>
        <v>0</v>
      </c>
    </row>
    <row r="77">
      <c r="B77" s="205" t="s">
        <v>1863</v>
      </c>
      <c r="C77" s="205">
        <f>COUNTIFS('セッション実施状況管理'!$T$11:$T$1028,$B77,'セッション実施状況管理'!$W$11:$W$1028,"&lt;="&amp;EOMONTH(DATE(2024,11,1),0),'セッション実施状況管理'!$W$11:$W$1028,"&gt;="&amp;EDATE(DATE(2024,11,1),-6))</f>
        <v>0</v>
      </c>
      <c r="D77" s="205">
        <f>COUNTIFS('セッション実施状況管理'!$T$11:$T$1028,$B77,'セッション実施状況管理'!$W$11:$W$1028,"&lt;="&amp;EOMONTH(DATE(2024,12,1),0),'セッション実施状況管理'!$W$11:$W$1028,"&gt;="&amp;EDATE(DATE(2024,12,1),-6))</f>
        <v>0</v>
      </c>
      <c r="E77" s="205">
        <f>COUNTIFS('セッション実施状況管理'!$T$11:$T$1028,$B77,'セッション実施状況管理'!$W$11:$W$1028,"&lt;="&amp;EOMONTH(DATE(2025,1,1),0),'セッション実施状況管理'!$W$11:$W$1028,"&gt;="&amp;EDATE(DATE(2025,1,1),-6))</f>
        <v>0</v>
      </c>
      <c r="F77" s="205">
        <f>COUNTIFS('セッション実施状況管理'!$T$11:$T$1028,$B77,'セッション実施状況管理'!$W$11:$W$1028,"&lt;="&amp;EOMONTH(DATE(2025,2,1),0),'セッション実施状況管理'!$W$11:$W$1028,"&gt;="&amp;EDATE(DATE(2025,2,1),-6))</f>
        <v>0</v>
      </c>
      <c r="G77" s="205">
        <f>COUNTIFS('セッション実施状況管理'!$T$11:$T$1028,$B77,'セッション実施状況管理'!$W$11:$W$1028,"&lt;="&amp;EOMONTH(DATE(2025,3,1),0),'セッション実施状況管理'!$W$11:$W$1028,"&gt;="&amp;EDATE(DATE(2025,3,1),-6))</f>
        <v>0</v>
      </c>
      <c r="H77" s="205">
        <f>COUNTIFS('セッション実施状況管理'!$T$11:$T$1028,$B77,'セッション実施状況管理'!$W$11:$W$1028,"&lt;="&amp;EOMONTH(DATE(2025,4,1),0),'セッション実施状況管理'!$W$11:$W$1028,"&gt;="&amp;EDATE(DATE(2025,4,1),-6))</f>
        <v>0</v>
      </c>
      <c r="I77" s="757">
        <f>COUNTIFS('セッション実施状況管理'!$T$11:$T$1028,$B77,'セッション実施状況管理'!$W$11:$W$1028,"&lt;="&amp;EOMONTH(DATE(2025,5,1),0),'セッション実施状況管理'!$W$11:$W$1028,"&gt;="&amp;EDATE(DATE(2025,5,1),-6))</f>
        <v>0</v>
      </c>
      <c r="J77" s="205">
        <f>COUNTIFS('セッション実施状況管理'!$T$11:$T$1028,$B77,'セッション実施状況管理'!$W$11:$W$1028,"&lt;="&amp;EOMONTH(DATE(2025,6,1),0),'セッション実施状況管理'!$W$11:$W$1028,"&gt;="&amp;EDATE(DATE(2025,6,1),-6))</f>
        <v>0</v>
      </c>
      <c r="K77" s="205">
        <f>COUNTIFS('セッション実施状況管理'!$T$11:$T$1028,$B77,'セッション実施状況管理'!$W$11:$W$1028,"&lt;="&amp;EOMONTH(DATE(2025,7,1),0),'セッション実施状況管理'!$W$11:$W$1028,"&gt;="&amp;EDATE(DATE(2025,7,1),-6))</f>
        <v>0</v>
      </c>
      <c r="L77" s="205">
        <f>COUNTIFS('セッション実施状況管理'!$T$11:$T$1028,$B77,'セッション実施状況管理'!$W$11:$W$1028,"&lt;="&amp;EOMONTH(DATE(2025,8,1),0),'セッション実施状況管理'!$W$11:$W$1028,"&gt;="&amp;EDATE(DATE(2025,8,1),-6))</f>
        <v>0</v>
      </c>
      <c r="M77" s="205">
        <f>COUNTIFS('セッション実施状況管理'!$T$11:$T$1028,$B77,'セッション実施状況管理'!$W$11:$W$1028,"&lt;="&amp;EOMONTH(DATE(2025,9,1),0),'セッション実施状況管理'!$W$11:$W$1028,"&gt;="&amp;EDATE(DATE(2025,9,1),-6))</f>
        <v>0</v>
      </c>
      <c r="N77" s="205">
        <f>COUNTIFS('セッション実施状況管理'!$T$11:$T$1028,$B77,'セッション実施状況管理'!$W$11:$W$1028,"&lt;="&amp;EOMONTH(DATE(2025,10,1),0),'セッション実施状況管理'!$W$11:$W$1028,"&gt;="&amp;EDATE(DATE(2025,10,1),-6))</f>
        <v>0</v>
      </c>
    </row>
    <row r="78">
      <c r="B78" s="205" t="s">
        <v>1863</v>
      </c>
      <c r="C78" s="205">
        <f>COUNTIFS('セッション実施状況管理'!$T$11:$T$1028,$B78,'セッション実施状況管理'!$W$11:$W$1028,"&lt;="&amp;EOMONTH(DATE(2024,11,1),0),'セッション実施状況管理'!$W$11:$W$1028,"&gt;="&amp;EDATE(DATE(2024,11,1),-6))</f>
        <v>0</v>
      </c>
      <c r="D78" s="205">
        <f>COUNTIFS('セッション実施状況管理'!$T$11:$T$1028,$B78,'セッション実施状況管理'!$W$11:$W$1028,"&lt;="&amp;EOMONTH(DATE(2024,12,1),0),'セッション実施状況管理'!$W$11:$W$1028,"&gt;="&amp;EDATE(DATE(2024,12,1),-6))</f>
        <v>0</v>
      </c>
      <c r="E78" s="205">
        <f>COUNTIFS('セッション実施状況管理'!$T$11:$T$1028,$B78,'セッション実施状況管理'!$W$11:$W$1028,"&lt;="&amp;EOMONTH(DATE(2025,1,1),0),'セッション実施状況管理'!$W$11:$W$1028,"&gt;="&amp;EDATE(DATE(2025,1,1),-6))</f>
        <v>0</v>
      </c>
      <c r="F78" s="205">
        <f>COUNTIFS('セッション実施状況管理'!$T$11:$T$1028,$B78,'セッション実施状況管理'!$W$11:$W$1028,"&lt;="&amp;EOMONTH(DATE(2025,2,1),0),'セッション実施状況管理'!$W$11:$W$1028,"&gt;="&amp;EDATE(DATE(2025,2,1),-6))</f>
        <v>0</v>
      </c>
      <c r="G78" s="205">
        <f>COUNTIFS('セッション実施状況管理'!$T$11:$T$1028,$B78,'セッション実施状況管理'!$W$11:$W$1028,"&lt;="&amp;EOMONTH(DATE(2025,3,1),0),'セッション実施状況管理'!$W$11:$W$1028,"&gt;="&amp;EDATE(DATE(2025,3,1),-6))</f>
        <v>0</v>
      </c>
      <c r="H78" s="205">
        <f>COUNTIFS('セッション実施状況管理'!$T$11:$T$1028,$B78,'セッション実施状況管理'!$W$11:$W$1028,"&lt;="&amp;EOMONTH(DATE(2025,4,1),0),'セッション実施状況管理'!$W$11:$W$1028,"&gt;="&amp;EDATE(DATE(2025,4,1),-6))</f>
        <v>0</v>
      </c>
      <c r="I78" s="757">
        <f>COUNTIFS('セッション実施状況管理'!$T$11:$T$1028,$B78,'セッション実施状況管理'!$W$11:$W$1028,"&lt;="&amp;EOMONTH(DATE(2025,5,1),0),'セッション実施状況管理'!$W$11:$W$1028,"&gt;="&amp;EDATE(DATE(2025,5,1),-6))</f>
        <v>0</v>
      </c>
      <c r="J78" s="205">
        <f>COUNTIFS('セッション実施状況管理'!$T$11:$T$1028,$B78,'セッション実施状況管理'!$W$11:$W$1028,"&lt;="&amp;EOMONTH(DATE(2025,6,1),0),'セッション実施状況管理'!$W$11:$W$1028,"&gt;="&amp;EDATE(DATE(2025,6,1),-6))</f>
        <v>0</v>
      </c>
      <c r="K78" s="205">
        <f>COUNTIFS('セッション実施状況管理'!$T$11:$T$1028,$B78,'セッション実施状況管理'!$W$11:$W$1028,"&lt;="&amp;EOMONTH(DATE(2025,7,1),0),'セッション実施状況管理'!$W$11:$W$1028,"&gt;="&amp;EDATE(DATE(2025,7,1),-6))</f>
        <v>0</v>
      </c>
      <c r="L78" s="205">
        <f>COUNTIFS('セッション実施状況管理'!$T$11:$T$1028,$B78,'セッション実施状況管理'!$W$11:$W$1028,"&lt;="&amp;EOMONTH(DATE(2025,8,1),0),'セッション実施状況管理'!$W$11:$W$1028,"&gt;="&amp;EDATE(DATE(2025,8,1),-6))</f>
        <v>0</v>
      </c>
      <c r="M78" s="205">
        <f>COUNTIFS('セッション実施状況管理'!$T$11:$T$1028,$B78,'セッション実施状況管理'!$W$11:$W$1028,"&lt;="&amp;EOMONTH(DATE(2025,9,1),0),'セッション実施状況管理'!$W$11:$W$1028,"&gt;="&amp;EDATE(DATE(2025,9,1),-6))</f>
        <v>0</v>
      </c>
      <c r="N78" s="205">
        <f>COUNTIFS('セッション実施状況管理'!$T$11:$T$1028,$B78,'セッション実施状況管理'!$W$11:$W$1028,"&lt;="&amp;EOMONTH(DATE(2025,10,1),0),'セッション実施状況管理'!$W$11:$W$1028,"&gt;="&amp;EDATE(DATE(2025,10,1),-6))</f>
        <v>0</v>
      </c>
    </row>
    <row r="79">
      <c r="B79" s="205" t="s">
        <v>1863</v>
      </c>
      <c r="C79" s="205">
        <f>COUNTIFS('セッション実施状況管理'!$T$11:$T$1028,$B79,'セッション実施状況管理'!$W$11:$W$1028,"&lt;="&amp;EOMONTH(DATE(2024,11,1),0),'セッション実施状況管理'!$W$11:$W$1028,"&gt;="&amp;EDATE(DATE(2024,11,1),-6))</f>
        <v>0</v>
      </c>
      <c r="D79" s="205">
        <f>COUNTIFS('セッション実施状況管理'!$T$11:$T$1028,$B79,'セッション実施状況管理'!$W$11:$W$1028,"&lt;="&amp;EOMONTH(DATE(2024,12,1),0),'セッション実施状況管理'!$W$11:$W$1028,"&gt;="&amp;EDATE(DATE(2024,12,1),-6))</f>
        <v>0</v>
      </c>
      <c r="E79" s="205">
        <f>COUNTIFS('セッション実施状況管理'!$T$11:$T$1028,$B79,'セッション実施状況管理'!$W$11:$W$1028,"&lt;="&amp;EOMONTH(DATE(2025,1,1),0),'セッション実施状況管理'!$W$11:$W$1028,"&gt;="&amp;EDATE(DATE(2025,1,1),-6))</f>
        <v>0</v>
      </c>
      <c r="F79" s="205">
        <f>COUNTIFS('セッション実施状況管理'!$T$11:$T$1028,$B79,'セッション実施状況管理'!$W$11:$W$1028,"&lt;="&amp;EOMONTH(DATE(2025,2,1),0),'セッション実施状況管理'!$W$11:$W$1028,"&gt;="&amp;EDATE(DATE(2025,2,1),-6))</f>
        <v>0</v>
      </c>
      <c r="G79" s="205">
        <f>COUNTIFS('セッション実施状況管理'!$T$11:$T$1028,$B79,'セッション実施状況管理'!$W$11:$W$1028,"&lt;="&amp;EOMONTH(DATE(2025,3,1),0),'セッション実施状況管理'!$W$11:$W$1028,"&gt;="&amp;EDATE(DATE(2025,3,1),-6))</f>
        <v>0</v>
      </c>
      <c r="H79" s="205">
        <f>COUNTIFS('セッション実施状況管理'!$T$11:$T$1028,$B79,'セッション実施状況管理'!$W$11:$W$1028,"&lt;="&amp;EOMONTH(DATE(2025,4,1),0),'セッション実施状況管理'!$W$11:$W$1028,"&gt;="&amp;EDATE(DATE(2025,4,1),-6))</f>
        <v>0</v>
      </c>
      <c r="I79" s="757">
        <f>COUNTIFS('セッション実施状況管理'!$T$11:$T$1028,$B79,'セッション実施状況管理'!$W$11:$W$1028,"&lt;="&amp;EOMONTH(DATE(2025,5,1),0),'セッション実施状況管理'!$W$11:$W$1028,"&gt;="&amp;EDATE(DATE(2025,5,1),-6))</f>
        <v>0</v>
      </c>
      <c r="J79" s="205">
        <f>COUNTIFS('セッション実施状況管理'!$T$11:$T$1028,$B79,'セッション実施状況管理'!$W$11:$W$1028,"&lt;="&amp;EOMONTH(DATE(2025,6,1),0),'セッション実施状況管理'!$W$11:$W$1028,"&gt;="&amp;EDATE(DATE(2025,6,1),-6))</f>
        <v>0</v>
      </c>
      <c r="K79" s="205">
        <f>COUNTIFS('セッション実施状況管理'!$T$11:$T$1028,$B79,'セッション実施状況管理'!$W$11:$W$1028,"&lt;="&amp;EOMONTH(DATE(2025,7,1),0),'セッション実施状況管理'!$W$11:$W$1028,"&gt;="&amp;EDATE(DATE(2025,7,1),-6))</f>
        <v>0</v>
      </c>
      <c r="L79" s="205">
        <f>COUNTIFS('セッション実施状況管理'!$T$11:$T$1028,$B79,'セッション実施状況管理'!$W$11:$W$1028,"&lt;="&amp;EOMONTH(DATE(2025,8,1),0),'セッション実施状況管理'!$W$11:$W$1028,"&gt;="&amp;EDATE(DATE(2025,8,1),-6))</f>
        <v>0</v>
      </c>
      <c r="M79" s="205">
        <f>COUNTIFS('セッション実施状況管理'!$T$11:$T$1028,$B79,'セッション実施状況管理'!$W$11:$W$1028,"&lt;="&amp;EOMONTH(DATE(2025,9,1),0),'セッション実施状況管理'!$W$11:$W$1028,"&gt;="&amp;EDATE(DATE(2025,9,1),-6))</f>
        <v>0</v>
      </c>
      <c r="N79" s="205">
        <f>COUNTIFS('セッション実施状況管理'!$T$11:$T$1028,$B79,'セッション実施状況管理'!$W$11:$W$1028,"&lt;="&amp;EOMONTH(DATE(2025,10,1),0),'セッション実施状況管理'!$W$11:$W$1028,"&gt;="&amp;EDATE(DATE(2025,10,1),-6))</f>
        <v>0</v>
      </c>
    </row>
    <row r="80">
      <c r="B80" s="205" t="s">
        <v>1863</v>
      </c>
      <c r="C80" s="205">
        <f>COUNTIFS('セッション実施状況管理'!$T$11:$T$1028,$B80,'セッション実施状況管理'!$W$11:$W$1028,"&lt;="&amp;EOMONTH(DATE(2024,11,1),0),'セッション実施状況管理'!$W$11:$W$1028,"&gt;="&amp;EDATE(DATE(2024,11,1),-6))</f>
        <v>0</v>
      </c>
      <c r="D80" s="205">
        <f>COUNTIFS('セッション実施状況管理'!$T$11:$T$1028,$B80,'セッション実施状況管理'!$W$11:$W$1028,"&lt;="&amp;EOMONTH(DATE(2024,12,1),0),'セッション実施状況管理'!$W$11:$W$1028,"&gt;="&amp;EDATE(DATE(2024,12,1),-6))</f>
        <v>0</v>
      </c>
      <c r="E80" s="205">
        <f>COUNTIFS('セッション実施状況管理'!$T$11:$T$1028,$B80,'セッション実施状況管理'!$W$11:$W$1028,"&lt;="&amp;EOMONTH(DATE(2025,1,1),0),'セッション実施状況管理'!$W$11:$W$1028,"&gt;="&amp;EDATE(DATE(2025,1,1),-6))</f>
        <v>0</v>
      </c>
      <c r="F80" s="205">
        <f>COUNTIFS('セッション実施状況管理'!$T$11:$T$1028,$B80,'セッション実施状況管理'!$W$11:$W$1028,"&lt;="&amp;EOMONTH(DATE(2025,2,1),0),'セッション実施状況管理'!$W$11:$W$1028,"&gt;="&amp;EDATE(DATE(2025,2,1),-6))</f>
        <v>0</v>
      </c>
      <c r="G80" s="205">
        <f>COUNTIFS('セッション実施状況管理'!$T$11:$T$1028,$B80,'セッション実施状況管理'!$W$11:$W$1028,"&lt;="&amp;EOMONTH(DATE(2025,3,1),0),'セッション実施状況管理'!$W$11:$W$1028,"&gt;="&amp;EDATE(DATE(2025,3,1),-6))</f>
        <v>0</v>
      </c>
      <c r="H80" s="205">
        <f>COUNTIFS('セッション実施状況管理'!$T$11:$T$1028,$B80,'セッション実施状況管理'!$W$11:$W$1028,"&lt;="&amp;EOMONTH(DATE(2025,4,1),0),'セッション実施状況管理'!$W$11:$W$1028,"&gt;="&amp;EDATE(DATE(2025,4,1),-6))</f>
        <v>0</v>
      </c>
      <c r="I80" s="757">
        <f>COUNTIFS('セッション実施状況管理'!$T$11:$T$1028,$B80,'セッション実施状況管理'!$W$11:$W$1028,"&lt;="&amp;EOMONTH(DATE(2025,5,1),0),'セッション実施状況管理'!$W$11:$W$1028,"&gt;="&amp;EDATE(DATE(2025,5,1),-6))</f>
        <v>0</v>
      </c>
      <c r="J80" s="205">
        <f>COUNTIFS('セッション実施状況管理'!$T$11:$T$1028,$B80,'セッション実施状況管理'!$W$11:$W$1028,"&lt;="&amp;EOMONTH(DATE(2025,6,1),0),'セッション実施状況管理'!$W$11:$W$1028,"&gt;="&amp;EDATE(DATE(2025,6,1),-6))</f>
        <v>0</v>
      </c>
      <c r="K80" s="205">
        <f>COUNTIFS('セッション実施状況管理'!$T$11:$T$1028,$B80,'セッション実施状況管理'!$W$11:$W$1028,"&lt;="&amp;EOMONTH(DATE(2025,7,1),0),'セッション実施状況管理'!$W$11:$W$1028,"&gt;="&amp;EDATE(DATE(2025,7,1),-6))</f>
        <v>0</v>
      </c>
      <c r="L80" s="205">
        <f>COUNTIFS('セッション実施状況管理'!$T$11:$T$1028,$B80,'セッション実施状況管理'!$W$11:$W$1028,"&lt;="&amp;EOMONTH(DATE(2025,8,1),0),'セッション実施状況管理'!$W$11:$W$1028,"&gt;="&amp;EDATE(DATE(2025,8,1),-6))</f>
        <v>0</v>
      </c>
      <c r="M80" s="205">
        <f>COUNTIFS('セッション実施状況管理'!$T$11:$T$1028,$B80,'セッション実施状況管理'!$W$11:$W$1028,"&lt;="&amp;EOMONTH(DATE(2025,9,1),0),'セッション実施状況管理'!$W$11:$W$1028,"&gt;="&amp;EDATE(DATE(2025,9,1),-6))</f>
        <v>0</v>
      </c>
      <c r="N80" s="205">
        <f>COUNTIFS('セッション実施状況管理'!$T$11:$T$1028,$B80,'セッション実施状況管理'!$W$11:$W$1028,"&lt;="&amp;EOMONTH(DATE(2025,10,1),0),'セッション実施状況管理'!$W$11:$W$1028,"&gt;="&amp;EDATE(DATE(2025,10,1),-6))</f>
        <v>0</v>
      </c>
    </row>
    <row r="81">
      <c r="A81" s="205"/>
      <c r="B81" s="205" t="s">
        <v>1863</v>
      </c>
      <c r="C81" s="205">
        <f>COUNTIFS('セッション実施状況管理'!$T$11:$T$1028,$B81,'セッション実施状況管理'!$W$11:$W$1028,"&lt;="&amp;EOMONTH(DATE(2024,11,1),0),'セッション実施状況管理'!$W$11:$W$1028,"&gt;="&amp;EDATE(DATE(2024,11,1),-6))</f>
        <v>0</v>
      </c>
      <c r="D81" s="205">
        <f>COUNTIFS('セッション実施状況管理'!$T$11:$T$1028,$B81,'セッション実施状況管理'!$W$11:$W$1028,"&lt;="&amp;EOMONTH(DATE(2024,12,1),0),'セッション実施状況管理'!$W$11:$W$1028,"&gt;="&amp;EDATE(DATE(2024,12,1),-6))</f>
        <v>0</v>
      </c>
      <c r="E81" s="205">
        <f>COUNTIFS('セッション実施状況管理'!$T$11:$T$1028,$B81,'セッション実施状況管理'!$W$11:$W$1028,"&lt;="&amp;EOMONTH(DATE(2025,1,1),0),'セッション実施状況管理'!$W$11:$W$1028,"&gt;="&amp;EDATE(DATE(2025,1,1),-6))</f>
        <v>0</v>
      </c>
      <c r="F81" s="205">
        <f>COUNTIFS('セッション実施状況管理'!$T$11:$T$1028,$B81,'セッション実施状況管理'!$W$11:$W$1028,"&lt;="&amp;EOMONTH(DATE(2025,2,1),0),'セッション実施状況管理'!$W$11:$W$1028,"&gt;="&amp;EDATE(DATE(2025,2,1),-6))</f>
        <v>0</v>
      </c>
      <c r="G81" s="205">
        <f>COUNTIFS('セッション実施状況管理'!$T$11:$T$1028,$B81,'セッション実施状況管理'!$W$11:$W$1028,"&lt;="&amp;EOMONTH(DATE(2025,3,1),0),'セッション実施状況管理'!$W$11:$W$1028,"&gt;="&amp;EDATE(DATE(2025,3,1),-6))</f>
        <v>0</v>
      </c>
      <c r="H81" s="205">
        <f>COUNTIFS('セッション実施状況管理'!$T$11:$T$1028,$B81,'セッション実施状況管理'!$W$11:$W$1028,"&lt;="&amp;EOMONTH(DATE(2025,4,1),0),'セッション実施状況管理'!$W$11:$W$1028,"&gt;="&amp;EDATE(DATE(2025,4,1),-6))</f>
        <v>0</v>
      </c>
      <c r="I81" s="757">
        <f>COUNTIFS('セッション実施状況管理'!$T$11:$T$1028,$B81,'セッション実施状況管理'!$W$11:$W$1028,"&lt;="&amp;EOMONTH(DATE(2025,5,1),0),'セッション実施状況管理'!$W$11:$W$1028,"&gt;="&amp;EDATE(DATE(2025,5,1),-6))</f>
        <v>0</v>
      </c>
      <c r="J81" s="205">
        <f>COUNTIFS('セッション実施状況管理'!$T$11:$T$1028,$B81,'セッション実施状況管理'!$W$11:$W$1028,"&lt;="&amp;EOMONTH(DATE(2025,6,1),0),'セッション実施状況管理'!$W$11:$W$1028,"&gt;="&amp;EDATE(DATE(2025,6,1),-6))</f>
        <v>0</v>
      </c>
      <c r="K81" s="205">
        <f>COUNTIFS('セッション実施状況管理'!$T$11:$T$1028,$B81,'セッション実施状況管理'!$W$11:$W$1028,"&lt;="&amp;EOMONTH(DATE(2025,7,1),0),'セッション実施状況管理'!$W$11:$W$1028,"&gt;="&amp;EDATE(DATE(2025,7,1),-6))</f>
        <v>0</v>
      </c>
      <c r="L81" s="205">
        <f>COUNTIFS('セッション実施状況管理'!$T$11:$T$1028,$B81,'セッション実施状況管理'!$W$11:$W$1028,"&lt;="&amp;EOMONTH(DATE(2025,8,1),0),'セッション実施状況管理'!$W$11:$W$1028,"&gt;="&amp;EDATE(DATE(2025,8,1),-6))</f>
        <v>0</v>
      </c>
      <c r="M81" s="205">
        <f>COUNTIFS('セッション実施状況管理'!$T$11:$T$1028,$B81,'セッション実施状況管理'!$W$11:$W$1028,"&lt;="&amp;EOMONTH(DATE(2025,9,1),0),'セッション実施状況管理'!$W$11:$W$1028,"&gt;="&amp;EDATE(DATE(2025,9,1),-6))</f>
        <v>0</v>
      </c>
      <c r="N81" s="205">
        <f>COUNTIFS('セッション実施状況管理'!$T$11:$T$1028,$B81,'セッション実施状況管理'!$W$11:$W$1028,"&lt;="&amp;EOMONTH(DATE(2025,10,1),0),'セッション実施状況管理'!$W$11:$W$1028,"&gt;="&amp;EDATE(DATE(2025,10,1),-6))</f>
        <v>0</v>
      </c>
    </row>
    <row r="82">
      <c r="A82" s="205"/>
      <c r="B82" s="205" t="s">
        <v>1863</v>
      </c>
      <c r="C82" s="205">
        <f>COUNTIFS('セッション実施状況管理'!$T$11:$T$1028,$B82,'セッション実施状況管理'!$W$11:$W$1028,"&lt;="&amp;EOMONTH(DATE(2024,11,1),0),'セッション実施状況管理'!$W$11:$W$1028,"&gt;="&amp;EDATE(DATE(2024,11,1),-6))</f>
        <v>0</v>
      </c>
      <c r="D82" s="205">
        <f>COUNTIFS('セッション実施状況管理'!$T$11:$T$1028,$B82,'セッション実施状況管理'!$W$11:$W$1028,"&lt;="&amp;EOMONTH(DATE(2024,12,1),0),'セッション実施状況管理'!$W$11:$W$1028,"&gt;="&amp;EDATE(DATE(2024,12,1),-6))</f>
        <v>0</v>
      </c>
      <c r="E82" s="205">
        <f>COUNTIFS('セッション実施状況管理'!$T$11:$T$1028,$B82,'セッション実施状況管理'!$W$11:$W$1028,"&lt;="&amp;EOMONTH(DATE(2025,1,1),0),'セッション実施状況管理'!$W$11:$W$1028,"&gt;="&amp;EDATE(DATE(2025,1,1),-6))</f>
        <v>0</v>
      </c>
      <c r="F82" s="205">
        <f>COUNTIFS('セッション実施状況管理'!$T$11:$T$1028,$B82,'セッション実施状況管理'!$W$11:$W$1028,"&lt;="&amp;EOMONTH(DATE(2025,2,1),0),'セッション実施状況管理'!$W$11:$W$1028,"&gt;="&amp;EDATE(DATE(2025,2,1),-6))</f>
        <v>0</v>
      </c>
      <c r="G82" s="205">
        <f>COUNTIFS('セッション実施状況管理'!$T$11:$T$1028,$B82,'セッション実施状況管理'!$W$11:$W$1028,"&lt;="&amp;EOMONTH(DATE(2025,3,1),0),'セッション実施状況管理'!$W$11:$W$1028,"&gt;="&amp;EDATE(DATE(2025,3,1),-6))</f>
        <v>0</v>
      </c>
      <c r="H82" s="205">
        <f>COUNTIFS('セッション実施状況管理'!$T$11:$T$1028,$B82,'セッション実施状況管理'!$W$11:$W$1028,"&lt;="&amp;EOMONTH(DATE(2025,4,1),0),'セッション実施状況管理'!$W$11:$W$1028,"&gt;="&amp;EDATE(DATE(2025,4,1),-6))</f>
        <v>0</v>
      </c>
      <c r="I82" s="757">
        <f>COUNTIFS('セッション実施状況管理'!$T$11:$T$1028,$B82,'セッション実施状況管理'!$W$11:$W$1028,"&lt;="&amp;EOMONTH(DATE(2025,5,1),0),'セッション実施状況管理'!$W$11:$W$1028,"&gt;="&amp;EDATE(DATE(2025,5,1),-6))</f>
        <v>0</v>
      </c>
      <c r="J82" s="205">
        <f>COUNTIFS('セッション実施状況管理'!$T$11:$T$1028,$B82,'セッション実施状況管理'!$W$11:$W$1028,"&lt;="&amp;EOMONTH(DATE(2025,6,1),0),'セッション実施状況管理'!$W$11:$W$1028,"&gt;="&amp;EDATE(DATE(2025,6,1),-6))</f>
        <v>0</v>
      </c>
      <c r="K82" s="205">
        <f>COUNTIFS('セッション実施状況管理'!$T$11:$T$1028,$B82,'セッション実施状況管理'!$W$11:$W$1028,"&lt;="&amp;EOMONTH(DATE(2025,7,1),0),'セッション実施状況管理'!$W$11:$W$1028,"&gt;="&amp;EDATE(DATE(2025,7,1),-6))</f>
        <v>0</v>
      </c>
      <c r="L82" s="205">
        <f>COUNTIFS('セッション実施状況管理'!$T$11:$T$1028,$B82,'セッション実施状況管理'!$W$11:$W$1028,"&lt;="&amp;EOMONTH(DATE(2025,8,1),0),'セッション実施状況管理'!$W$11:$W$1028,"&gt;="&amp;EDATE(DATE(2025,8,1),-6))</f>
        <v>0</v>
      </c>
      <c r="M82" s="205">
        <f>COUNTIFS('セッション実施状況管理'!$T$11:$T$1028,$B82,'セッション実施状況管理'!$W$11:$W$1028,"&lt;="&amp;EOMONTH(DATE(2025,9,1),0),'セッション実施状況管理'!$W$11:$W$1028,"&gt;="&amp;EDATE(DATE(2025,9,1),-6))</f>
        <v>0</v>
      </c>
      <c r="N82" s="205">
        <f>COUNTIFS('セッション実施状況管理'!$T$11:$T$1028,$B82,'セッション実施状況管理'!$W$11:$W$1028,"&lt;="&amp;EOMONTH(DATE(2025,10,1),0),'セッション実施状況管理'!$W$11:$W$1028,"&gt;="&amp;EDATE(DATE(2025,10,1),-6))</f>
        <v>0</v>
      </c>
    </row>
    <row r="83">
      <c r="A83" s="205"/>
      <c r="B83" s="205" t="s">
        <v>1863</v>
      </c>
      <c r="C83" s="205">
        <f>COUNTIFS('セッション実施状況管理'!$T$11:$T$1028,$B83,'セッション実施状況管理'!$W$11:$W$1028,"&lt;="&amp;EOMONTH(DATE(2024,11,1),0),'セッション実施状況管理'!$W$11:$W$1028,"&gt;="&amp;EDATE(DATE(2024,11,1),-6))</f>
        <v>0</v>
      </c>
      <c r="D83" s="205">
        <f>COUNTIFS('セッション実施状況管理'!$T$11:$T$1028,$B83,'セッション実施状況管理'!$W$11:$W$1028,"&lt;="&amp;EOMONTH(DATE(2024,12,1),0),'セッション実施状況管理'!$W$11:$W$1028,"&gt;="&amp;EDATE(DATE(2024,12,1),-6))</f>
        <v>0</v>
      </c>
      <c r="E83" s="205">
        <f>COUNTIFS('セッション実施状況管理'!$T$11:$T$1028,$B83,'セッション実施状況管理'!$W$11:$W$1028,"&lt;="&amp;EOMONTH(DATE(2025,1,1),0),'セッション実施状況管理'!$W$11:$W$1028,"&gt;="&amp;EDATE(DATE(2025,1,1),-6))</f>
        <v>0</v>
      </c>
      <c r="F83" s="205">
        <f>COUNTIFS('セッション実施状況管理'!$T$11:$T$1028,$B83,'セッション実施状況管理'!$W$11:$W$1028,"&lt;="&amp;EOMONTH(DATE(2025,2,1),0),'セッション実施状況管理'!$W$11:$W$1028,"&gt;="&amp;EDATE(DATE(2025,2,1),-6))</f>
        <v>0</v>
      </c>
      <c r="G83" s="205">
        <f>COUNTIFS('セッション実施状況管理'!$T$11:$T$1028,$B83,'セッション実施状況管理'!$W$11:$W$1028,"&lt;="&amp;EOMONTH(DATE(2025,3,1),0),'セッション実施状況管理'!$W$11:$W$1028,"&gt;="&amp;EDATE(DATE(2025,3,1),-6))</f>
        <v>0</v>
      </c>
      <c r="H83" s="205">
        <f>COUNTIFS('セッション実施状況管理'!$T$11:$T$1028,$B83,'セッション実施状況管理'!$W$11:$W$1028,"&lt;="&amp;EOMONTH(DATE(2025,4,1),0),'セッション実施状況管理'!$W$11:$W$1028,"&gt;="&amp;EDATE(DATE(2025,4,1),-6))</f>
        <v>0</v>
      </c>
      <c r="I83" s="757">
        <f>COUNTIFS('セッション実施状況管理'!$T$11:$T$1028,$B83,'セッション実施状況管理'!$W$11:$W$1028,"&lt;="&amp;EOMONTH(DATE(2025,5,1),0),'セッション実施状況管理'!$W$11:$W$1028,"&gt;="&amp;EDATE(DATE(2025,5,1),-6))</f>
        <v>0</v>
      </c>
      <c r="J83" s="205">
        <f>COUNTIFS('セッション実施状況管理'!$T$11:$T$1028,$B83,'セッション実施状況管理'!$W$11:$W$1028,"&lt;="&amp;EOMONTH(DATE(2025,6,1),0),'セッション実施状況管理'!$W$11:$W$1028,"&gt;="&amp;EDATE(DATE(2025,6,1),-6))</f>
        <v>0</v>
      </c>
      <c r="K83" s="205">
        <f>COUNTIFS('セッション実施状況管理'!$T$11:$T$1028,$B83,'セッション実施状況管理'!$W$11:$W$1028,"&lt;="&amp;EOMONTH(DATE(2025,7,1),0),'セッション実施状況管理'!$W$11:$W$1028,"&gt;="&amp;EDATE(DATE(2025,7,1),-6))</f>
        <v>0</v>
      </c>
      <c r="L83" s="205">
        <f>COUNTIFS('セッション実施状況管理'!$T$11:$T$1028,$B83,'セッション実施状況管理'!$W$11:$W$1028,"&lt;="&amp;EOMONTH(DATE(2025,8,1),0),'セッション実施状況管理'!$W$11:$W$1028,"&gt;="&amp;EDATE(DATE(2025,8,1),-6))</f>
        <v>0</v>
      </c>
      <c r="M83" s="205">
        <f>COUNTIFS('セッション実施状況管理'!$T$11:$T$1028,$B83,'セッション実施状況管理'!$W$11:$W$1028,"&lt;="&amp;EOMONTH(DATE(2025,9,1),0),'セッション実施状況管理'!$W$11:$W$1028,"&gt;="&amp;EDATE(DATE(2025,9,1),-6))</f>
        <v>0</v>
      </c>
      <c r="N83" s="205">
        <f>COUNTIFS('セッション実施状況管理'!$T$11:$T$1028,$B83,'セッション実施状況管理'!$W$11:$W$1028,"&lt;="&amp;EOMONTH(DATE(2025,10,1),0),'セッション実施状況管理'!$W$11:$W$1028,"&gt;="&amp;EDATE(DATE(2025,10,1),-6))</f>
        <v>0</v>
      </c>
    </row>
    <row r="84">
      <c r="A84" s="205"/>
      <c r="B84" s="205" t="s">
        <v>1863</v>
      </c>
      <c r="C84" s="205">
        <f>COUNTIFS('セッション実施状況管理'!$T$11:$T$1028,$B84,'セッション実施状況管理'!$W$11:$W$1028,"&lt;="&amp;EOMONTH(DATE(2024,11,1),0),'セッション実施状況管理'!$W$11:$W$1028,"&gt;="&amp;EDATE(DATE(2024,11,1),-6))</f>
        <v>0</v>
      </c>
      <c r="D84" s="205">
        <f>COUNTIFS('セッション実施状況管理'!$T$11:$T$1028,$B84,'セッション実施状況管理'!$W$11:$W$1028,"&lt;="&amp;EOMONTH(DATE(2024,12,1),0),'セッション実施状況管理'!$W$11:$W$1028,"&gt;="&amp;EDATE(DATE(2024,12,1),-6))</f>
        <v>0</v>
      </c>
      <c r="E84" s="205">
        <f>COUNTIFS('セッション実施状況管理'!$T$11:$T$1028,$B84,'セッション実施状況管理'!$W$11:$W$1028,"&lt;="&amp;EOMONTH(DATE(2025,1,1),0),'セッション実施状況管理'!$W$11:$W$1028,"&gt;="&amp;EDATE(DATE(2025,1,1),-6))</f>
        <v>0</v>
      </c>
      <c r="F84" s="205">
        <f>COUNTIFS('セッション実施状況管理'!$T$11:$T$1028,$B84,'セッション実施状況管理'!$W$11:$W$1028,"&lt;="&amp;EOMONTH(DATE(2025,2,1),0),'セッション実施状況管理'!$W$11:$W$1028,"&gt;="&amp;EDATE(DATE(2025,2,1),-6))</f>
        <v>0</v>
      </c>
      <c r="G84" s="205">
        <f>COUNTIFS('セッション実施状況管理'!$T$11:$T$1028,$B84,'セッション実施状況管理'!$W$11:$W$1028,"&lt;="&amp;EOMONTH(DATE(2025,3,1),0),'セッション実施状況管理'!$W$11:$W$1028,"&gt;="&amp;EDATE(DATE(2025,3,1),-6))</f>
        <v>0</v>
      </c>
      <c r="H84" s="205">
        <f>COUNTIFS('セッション実施状況管理'!$T$11:$T$1028,$B84,'セッション実施状況管理'!$W$11:$W$1028,"&lt;="&amp;EOMONTH(DATE(2025,4,1),0),'セッション実施状況管理'!$W$11:$W$1028,"&gt;="&amp;EDATE(DATE(2025,4,1),-6))</f>
        <v>0</v>
      </c>
      <c r="I84" s="757">
        <f>COUNTIFS('セッション実施状況管理'!$T$11:$T$1028,$B84,'セッション実施状況管理'!$W$11:$W$1028,"&lt;="&amp;EOMONTH(DATE(2025,5,1),0),'セッション実施状況管理'!$W$11:$W$1028,"&gt;="&amp;EDATE(DATE(2025,5,1),-6))</f>
        <v>0</v>
      </c>
      <c r="J84" s="205">
        <f>COUNTIFS('セッション実施状況管理'!$T$11:$T$1028,$B84,'セッション実施状況管理'!$W$11:$W$1028,"&lt;="&amp;EOMONTH(DATE(2025,6,1),0),'セッション実施状況管理'!$W$11:$W$1028,"&gt;="&amp;EDATE(DATE(2025,6,1),-6))</f>
        <v>0</v>
      </c>
      <c r="K84" s="205">
        <f>COUNTIFS('セッション実施状況管理'!$T$11:$T$1028,$B84,'セッション実施状況管理'!$W$11:$W$1028,"&lt;="&amp;EOMONTH(DATE(2025,7,1),0),'セッション実施状況管理'!$W$11:$W$1028,"&gt;="&amp;EDATE(DATE(2025,7,1),-6))</f>
        <v>0</v>
      </c>
      <c r="L84" s="205">
        <f>COUNTIFS('セッション実施状況管理'!$T$11:$T$1028,$B84,'セッション実施状況管理'!$W$11:$W$1028,"&lt;="&amp;EOMONTH(DATE(2025,8,1),0),'セッション実施状況管理'!$W$11:$W$1028,"&gt;="&amp;EDATE(DATE(2025,8,1),-6))</f>
        <v>0</v>
      </c>
      <c r="M84" s="205">
        <f>COUNTIFS('セッション実施状況管理'!$T$11:$T$1028,$B84,'セッション実施状況管理'!$W$11:$W$1028,"&lt;="&amp;EOMONTH(DATE(2025,9,1),0),'セッション実施状況管理'!$W$11:$W$1028,"&gt;="&amp;EDATE(DATE(2025,9,1),-6))</f>
        <v>0</v>
      </c>
      <c r="N84" s="205">
        <f>COUNTIFS('セッション実施状況管理'!$T$11:$T$1028,$B84,'セッション実施状況管理'!$W$11:$W$1028,"&lt;="&amp;EOMONTH(DATE(2025,10,1),0),'セッション実施状況管理'!$W$11:$W$1028,"&gt;="&amp;EDATE(DATE(2025,10,1),-6))</f>
        <v>0</v>
      </c>
    </row>
    <row r="85">
      <c r="A85" s="205"/>
      <c r="B85" s="205" t="s">
        <v>1863</v>
      </c>
      <c r="C85" s="205">
        <f>COUNTIFS('セッション実施状況管理'!$T$11:$T$1028,$B85,'セッション実施状況管理'!$W$11:$W$1028,"&lt;="&amp;EOMONTH(DATE(2024,11,1),0),'セッション実施状況管理'!$W$11:$W$1028,"&gt;="&amp;EDATE(DATE(2024,11,1),-6))</f>
        <v>0</v>
      </c>
      <c r="D85" s="205">
        <f>COUNTIFS('セッション実施状況管理'!$T$11:$T$1028,$B85,'セッション実施状況管理'!$W$11:$W$1028,"&lt;="&amp;EOMONTH(DATE(2024,12,1),0),'セッション実施状況管理'!$W$11:$W$1028,"&gt;="&amp;EDATE(DATE(2024,12,1),-6))</f>
        <v>0</v>
      </c>
      <c r="E85" s="205">
        <f>COUNTIFS('セッション実施状況管理'!$T$11:$T$1028,$B85,'セッション実施状況管理'!$W$11:$W$1028,"&lt;="&amp;EOMONTH(DATE(2025,1,1),0),'セッション実施状況管理'!$W$11:$W$1028,"&gt;="&amp;EDATE(DATE(2025,1,1),-6))</f>
        <v>0</v>
      </c>
      <c r="F85" s="205">
        <f>COUNTIFS('セッション実施状況管理'!$T$11:$T$1028,$B85,'セッション実施状況管理'!$W$11:$W$1028,"&lt;="&amp;EOMONTH(DATE(2025,2,1),0),'セッション実施状況管理'!$W$11:$W$1028,"&gt;="&amp;EDATE(DATE(2025,2,1),-6))</f>
        <v>0</v>
      </c>
      <c r="G85" s="205">
        <f>COUNTIFS('セッション実施状況管理'!$T$11:$T$1028,$B85,'セッション実施状況管理'!$W$11:$W$1028,"&lt;="&amp;EOMONTH(DATE(2025,3,1),0),'セッション実施状況管理'!$W$11:$W$1028,"&gt;="&amp;EDATE(DATE(2025,3,1),-6))</f>
        <v>0</v>
      </c>
      <c r="H85" s="205">
        <f>COUNTIFS('セッション実施状況管理'!$T$11:$T$1028,$B85,'セッション実施状況管理'!$W$11:$W$1028,"&lt;="&amp;EOMONTH(DATE(2025,4,1),0),'セッション実施状況管理'!$W$11:$W$1028,"&gt;="&amp;EDATE(DATE(2025,4,1),-6))</f>
        <v>0</v>
      </c>
      <c r="I85" s="757">
        <f>COUNTIFS('セッション実施状況管理'!$T$11:$T$1028,$B85,'セッション実施状況管理'!$W$11:$W$1028,"&lt;="&amp;EOMONTH(DATE(2025,5,1),0),'セッション実施状況管理'!$W$11:$W$1028,"&gt;="&amp;EDATE(DATE(2025,5,1),-6))</f>
        <v>0</v>
      </c>
      <c r="J85" s="205">
        <f>COUNTIFS('セッション実施状況管理'!$T$11:$T$1028,$B85,'セッション実施状況管理'!$W$11:$W$1028,"&lt;="&amp;EOMONTH(DATE(2025,6,1),0),'セッション実施状況管理'!$W$11:$W$1028,"&gt;="&amp;EDATE(DATE(2025,6,1),-6))</f>
        <v>0</v>
      </c>
      <c r="K85" s="205">
        <f>COUNTIFS('セッション実施状況管理'!$T$11:$T$1028,$B85,'セッション実施状況管理'!$W$11:$W$1028,"&lt;="&amp;EOMONTH(DATE(2025,7,1),0),'セッション実施状況管理'!$W$11:$W$1028,"&gt;="&amp;EDATE(DATE(2025,7,1),-6))</f>
        <v>0</v>
      </c>
      <c r="L85" s="205">
        <f>COUNTIFS('セッション実施状況管理'!$T$11:$T$1028,$B85,'セッション実施状況管理'!$W$11:$W$1028,"&lt;="&amp;EOMONTH(DATE(2025,8,1),0),'セッション実施状況管理'!$W$11:$W$1028,"&gt;="&amp;EDATE(DATE(2025,8,1),-6))</f>
        <v>0</v>
      </c>
      <c r="M85" s="205">
        <f>COUNTIFS('セッション実施状況管理'!$T$11:$T$1028,$B85,'セッション実施状況管理'!$W$11:$W$1028,"&lt;="&amp;EOMONTH(DATE(2025,9,1),0),'セッション実施状況管理'!$W$11:$W$1028,"&gt;="&amp;EDATE(DATE(2025,9,1),-6))</f>
        <v>0</v>
      </c>
      <c r="N85" s="205">
        <f>COUNTIFS('セッション実施状況管理'!$T$11:$T$1028,$B85,'セッション実施状況管理'!$W$11:$W$1028,"&lt;="&amp;EOMONTH(DATE(2025,10,1),0),'セッション実施状況管理'!$W$11:$W$1028,"&gt;="&amp;EDATE(DATE(2025,10,1),-6))</f>
        <v>0</v>
      </c>
    </row>
    <row r="86">
      <c r="A86" s="205"/>
      <c r="B86" s="205" t="s">
        <v>1863</v>
      </c>
      <c r="C86" s="205">
        <f>COUNTIFS('セッション実施状況管理'!$T$11:$T$1028,$B86,'セッション実施状況管理'!$W$11:$W$1028,"&lt;="&amp;EOMONTH(DATE(2024,11,1),0),'セッション実施状況管理'!$W$11:$W$1028,"&gt;="&amp;EDATE(DATE(2024,11,1),-6))</f>
        <v>0</v>
      </c>
      <c r="D86" s="205">
        <f>COUNTIFS('セッション実施状況管理'!$T$11:$T$1028,$B86,'セッション実施状況管理'!$W$11:$W$1028,"&lt;="&amp;EOMONTH(DATE(2024,12,1),0),'セッション実施状況管理'!$W$11:$W$1028,"&gt;="&amp;EDATE(DATE(2024,12,1),-6))</f>
        <v>0</v>
      </c>
      <c r="E86" s="205">
        <f>COUNTIFS('セッション実施状況管理'!$T$11:$T$1028,$B86,'セッション実施状況管理'!$W$11:$W$1028,"&lt;="&amp;EOMONTH(DATE(2025,1,1),0),'セッション実施状況管理'!$W$11:$W$1028,"&gt;="&amp;EDATE(DATE(2025,1,1),-6))</f>
        <v>0</v>
      </c>
      <c r="F86" s="205">
        <f>COUNTIFS('セッション実施状況管理'!$T$11:$T$1028,$B86,'セッション実施状況管理'!$W$11:$W$1028,"&lt;="&amp;EOMONTH(DATE(2025,2,1),0),'セッション実施状況管理'!$W$11:$W$1028,"&gt;="&amp;EDATE(DATE(2025,2,1),-6))</f>
        <v>0</v>
      </c>
      <c r="G86" s="205">
        <f>COUNTIFS('セッション実施状況管理'!$T$11:$T$1028,$B86,'セッション実施状況管理'!$W$11:$W$1028,"&lt;="&amp;EOMONTH(DATE(2025,3,1),0),'セッション実施状況管理'!$W$11:$W$1028,"&gt;="&amp;EDATE(DATE(2025,3,1),-6))</f>
        <v>0</v>
      </c>
      <c r="H86" s="205">
        <f>COUNTIFS('セッション実施状況管理'!$T$11:$T$1028,$B86,'セッション実施状況管理'!$W$11:$W$1028,"&lt;="&amp;EOMONTH(DATE(2025,4,1),0),'セッション実施状況管理'!$W$11:$W$1028,"&gt;="&amp;EDATE(DATE(2025,4,1),-6))</f>
        <v>0</v>
      </c>
      <c r="I86" s="757">
        <f>COUNTIFS('セッション実施状況管理'!$T$11:$T$1028,$B86,'セッション実施状況管理'!$W$11:$W$1028,"&lt;="&amp;EOMONTH(DATE(2025,5,1),0),'セッション実施状況管理'!$W$11:$W$1028,"&gt;="&amp;EDATE(DATE(2025,5,1),-6))</f>
        <v>0</v>
      </c>
      <c r="J86" s="205">
        <f>COUNTIFS('セッション実施状況管理'!$T$11:$T$1028,$B86,'セッション実施状況管理'!$W$11:$W$1028,"&lt;="&amp;EOMONTH(DATE(2025,6,1),0),'セッション実施状況管理'!$W$11:$W$1028,"&gt;="&amp;EDATE(DATE(2025,6,1),-6))</f>
        <v>0</v>
      </c>
      <c r="K86" s="205">
        <f>COUNTIFS('セッション実施状況管理'!$T$11:$T$1028,$B86,'セッション実施状況管理'!$W$11:$W$1028,"&lt;="&amp;EOMONTH(DATE(2025,7,1),0),'セッション実施状況管理'!$W$11:$W$1028,"&gt;="&amp;EDATE(DATE(2025,7,1),-6))</f>
        <v>0</v>
      </c>
      <c r="L86" s="205">
        <f>COUNTIFS('セッション実施状況管理'!$T$11:$T$1028,$B86,'セッション実施状況管理'!$W$11:$W$1028,"&lt;="&amp;EOMONTH(DATE(2025,8,1),0),'セッション実施状況管理'!$W$11:$W$1028,"&gt;="&amp;EDATE(DATE(2025,8,1),-6))</f>
        <v>0</v>
      </c>
      <c r="M86" s="205">
        <f>COUNTIFS('セッション実施状況管理'!$T$11:$T$1028,$B86,'セッション実施状況管理'!$W$11:$W$1028,"&lt;="&amp;EOMONTH(DATE(2025,9,1),0),'セッション実施状況管理'!$W$11:$W$1028,"&gt;="&amp;EDATE(DATE(2025,9,1),-6))</f>
        <v>0</v>
      </c>
      <c r="N86" s="205">
        <f>COUNTIFS('セッション実施状況管理'!$T$11:$T$1028,$B86,'セッション実施状況管理'!$W$11:$W$1028,"&lt;="&amp;EOMONTH(DATE(2025,10,1),0),'セッション実施状況管理'!$W$11:$W$1028,"&gt;="&amp;EDATE(DATE(2025,10,1),-6))</f>
        <v>0</v>
      </c>
    </row>
    <row r="87">
      <c r="A87" s="205"/>
      <c r="B87" s="205" t="s">
        <v>1863</v>
      </c>
      <c r="C87" s="205">
        <f>COUNTIFS('セッション実施状況管理'!$T$11:$T$1028,$B87,'セッション実施状況管理'!$W$11:$W$1028,"&lt;="&amp;EOMONTH(DATE(2024,11,1),0),'セッション実施状況管理'!$W$11:$W$1028,"&gt;="&amp;EDATE(DATE(2024,11,1),-6))</f>
        <v>0</v>
      </c>
      <c r="D87" s="205">
        <f>COUNTIFS('セッション実施状況管理'!$T$11:$T$1028,$B87,'セッション実施状況管理'!$W$11:$W$1028,"&lt;="&amp;EOMONTH(DATE(2024,12,1),0),'セッション実施状況管理'!$W$11:$W$1028,"&gt;="&amp;EDATE(DATE(2024,12,1),-6))</f>
        <v>0</v>
      </c>
      <c r="E87" s="205">
        <f>COUNTIFS('セッション実施状況管理'!$T$11:$T$1028,$B87,'セッション実施状況管理'!$W$11:$W$1028,"&lt;="&amp;EOMONTH(DATE(2025,1,1),0),'セッション実施状況管理'!$W$11:$W$1028,"&gt;="&amp;EDATE(DATE(2025,1,1),-6))</f>
        <v>0</v>
      </c>
      <c r="F87" s="205">
        <f>COUNTIFS('セッション実施状況管理'!$T$11:$T$1028,$B87,'セッション実施状況管理'!$W$11:$W$1028,"&lt;="&amp;EOMONTH(DATE(2025,2,1),0),'セッション実施状況管理'!$W$11:$W$1028,"&gt;="&amp;EDATE(DATE(2025,2,1),-6))</f>
        <v>0</v>
      </c>
      <c r="G87" s="205">
        <f>COUNTIFS('セッション実施状況管理'!$T$11:$T$1028,$B87,'セッション実施状況管理'!$W$11:$W$1028,"&lt;="&amp;EOMONTH(DATE(2025,3,1),0),'セッション実施状況管理'!$W$11:$W$1028,"&gt;="&amp;EDATE(DATE(2025,3,1),-6))</f>
        <v>0</v>
      </c>
      <c r="H87" s="205">
        <f>COUNTIFS('セッション実施状況管理'!$T$11:$T$1028,$B87,'セッション実施状況管理'!$W$11:$W$1028,"&lt;="&amp;EOMONTH(DATE(2025,4,1),0),'セッション実施状況管理'!$W$11:$W$1028,"&gt;="&amp;EDATE(DATE(2025,4,1),-6))</f>
        <v>0</v>
      </c>
      <c r="I87" s="757">
        <f>COUNTIFS('セッション実施状況管理'!$T$11:$T$1028,$B87,'セッション実施状況管理'!$W$11:$W$1028,"&lt;="&amp;EOMONTH(DATE(2025,5,1),0),'セッション実施状況管理'!$W$11:$W$1028,"&gt;="&amp;EDATE(DATE(2025,5,1),-6))</f>
        <v>0</v>
      </c>
      <c r="J87" s="205">
        <f>COUNTIFS('セッション実施状況管理'!$T$11:$T$1028,$B87,'セッション実施状況管理'!$W$11:$W$1028,"&lt;="&amp;EOMONTH(DATE(2025,6,1),0),'セッション実施状況管理'!$W$11:$W$1028,"&gt;="&amp;EDATE(DATE(2025,6,1),-6))</f>
        <v>0</v>
      </c>
      <c r="K87" s="205">
        <f>COUNTIFS('セッション実施状況管理'!$T$11:$T$1028,$B87,'セッション実施状況管理'!$W$11:$W$1028,"&lt;="&amp;EOMONTH(DATE(2025,7,1),0),'セッション実施状況管理'!$W$11:$W$1028,"&gt;="&amp;EDATE(DATE(2025,7,1),-6))</f>
        <v>0</v>
      </c>
      <c r="L87" s="205">
        <f>COUNTIFS('セッション実施状況管理'!$T$11:$T$1028,$B87,'セッション実施状況管理'!$W$11:$W$1028,"&lt;="&amp;EOMONTH(DATE(2025,8,1),0),'セッション実施状況管理'!$W$11:$W$1028,"&gt;="&amp;EDATE(DATE(2025,8,1),-6))</f>
        <v>0</v>
      </c>
      <c r="M87" s="205">
        <f>COUNTIFS('セッション実施状況管理'!$T$11:$T$1028,$B87,'セッション実施状況管理'!$W$11:$W$1028,"&lt;="&amp;EOMONTH(DATE(2025,9,1),0),'セッション実施状況管理'!$W$11:$W$1028,"&gt;="&amp;EDATE(DATE(2025,9,1),-6))</f>
        <v>0</v>
      </c>
      <c r="N87" s="205">
        <f>COUNTIFS('セッション実施状況管理'!$T$11:$T$1028,$B87,'セッション実施状況管理'!$W$11:$W$1028,"&lt;="&amp;EOMONTH(DATE(2025,10,1),0),'セッション実施状況管理'!$W$11:$W$1028,"&gt;="&amp;EDATE(DATE(2025,10,1),-6))</f>
        <v>0</v>
      </c>
    </row>
    <row r="88">
      <c r="A88" s="205"/>
      <c r="B88" s="205" t="s">
        <v>1863</v>
      </c>
      <c r="C88" s="205">
        <f>COUNTIFS('セッション実施状況管理'!$T$11:$T$1028,$B88,'セッション実施状況管理'!$W$11:$W$1028,"&lt;="&amp;EOMONTH(DATE(2024,11,1),0),'セッション実施状況管理'!$W$11:$W$1028,"&gt;="&amp;EDATE(DATE(2024,11,1),-6))</f>
        <v>0</v>
      </c>
      <c r="D88" s="205">
        <f>COUNTIFS('セッション実施状況管理'!$T$11:$T$1028,$B88,'セッション実施状況管理'!$W$11:$W$1028,"&lt;="&amp;EOMONTH(DATE(2024,12,1),0),'セッション実施状況管理'!$W$11:$W$1028,"&gt;="&amp;EDATE(DATE(2024,12,1),-6))</f>
        <v>0</v>
      </c>
      <c r="E88" s="205">
        <f>COUNTIFS('セッション実施状況管理'!$T$11:$T$1028,$B88,'セッション実施状況管理'!$W$11:$W$1028,"&lt;="&amp;EOMONTH(DATE(2025,1,1),0),'セッション実施状況管理'!$W$11:$W$1028,"&gt;="&amp;EDATE(DATE(2025,1,1),-6))</f>
        <v>0</v>
      </c>
      <c r="F88" s="205">
        <f>COUNTIFS('セッション実施状況管理'!$T$11:$T$1028,$B88,'セッション実施状況管理'!$W$11:$W$1028,"&lt;="&amp;EOMONTH(DATE(2025,2,1),0),'セッション実施状況管理'!$W$11:$W$1028,"&gt;="&amp;EDATE(DATE(2025,2,1),-6))</f>
        <v>0</v>
      </c>
      <c r="G88" s="205">
        <f>COUNTIFS('セッション実施状況管理'!$T$11:$T$1028,$B88,'セッション実施状況管理'!$W$11:$W$1028,"&lt;="&amp;EOMONTH(DATE(2025,3,1),0),'セッション実施状況管理'!$W$11:$W$1028,"&gt;="&amp;EDATE(DATE(2025,3,1),-6))</f>
        <v>0</v>
      </c>
      <c r="H88" s="205">
        <f>COUNTIFS('セッション実施状況管理'!$T$11:$T$1028,$B88,'セッション実施状況管理'!$W$11:$W$1028,"&lt;="&amp;EOMONTH(DATE(2025,4,1),0),'セッション実施状況管理'!$W$11:$W$1028,"&gt;="&amp;EDATE(DATE(2025,4,1),-6))</f>
        <v>0</v>
      </c>
      <c r="I88" s="757">
        <f>COUNTIFS('セッション実施状況管理'!$T$11:$T$1028,$B88,'セッション実施状況管理'!$W$11:$W$1028,"&lt;="&amp;EOMONTH(DATE(2025,5,1),0),'セッション実施状況管理'!$W$11:$W$1028,"&gt;="&amp;EDATE(DATE(2025,5,1),-6))</f>
        <v>0</v>
      </c>
      <c r="J88" s="205">
        <f>COUNTIFS('セッション実施状況管理'!$T$11:$T$1028,$B88,'セッション実施状況管理'!$W$11:$W$1028,"&lt;="&amp;EOMONTH(DATE(2025,6,1),0),'セッション実施状況管理'!$W$11:$W$1028,"&gt;="&amp;EDATE(DATE(2025,6,1),-6))</f>
        <v>0</v>
      </c>
      <c r="K88" s="205">
        <f>COUNTIFS('セッション実施状況管理'!$T$11:$T$1028,$B88,'セッション実施状況管理'!$W$11:$W$1028,"&lt;="&amp;EOMONTH(DATE(2025,7,1),0),'セッション実施状況管理'!$W$11:$W$1028,"&gt;="&amp;EDATE(DATE(2025,7,1),-6))</f>
        <v>0</v>
      </c>
      <c r="L88" s="205">
        <f>COUNTIFS('セッション実施状況管理'!$T$11:$T$1028,$B88,'セッション実施状況管理'!$W$11:$W$1028,"&lt;="&amp;EOMONTH(DATE(2025,8,1),0),'セッション実施状況管理'!$W$11:$W$1028,"&gt;="&amp;EDATE(DATE(2025,8,1),-6))</f>
        <v>0</v>
      </c>
      <c r="M88" s="205">
        <f>COUNTIFS('セッション実施状況管理'!$T$11:$T$1028,$B88,'セッション実施状況管理'!$W$11:$W$1028,"&lt;="&amp;EOMONTH(DATE(2025,9,1),0),'セッション実施状況管理'!$W$11:$W$1028,"&gt;="&amp;EDATE(DATE(2025,9,1),-6))</f>
        <v>0</v>
      </c>
      <c r="N88" s="205">
        <f>COUNTIFS('セッション実施状況管理'!$T$11:$T$1028,$B88,'セッション実施状況管理'!$W$11:$W$1028,"&lt;="&amp;EOMONTH(DATE(2025,10,1),0),'セッション実施状況管理'!$W$11:$W$1028,"&gt;="&amp;EDATE(DATE(2025,10,1),-6))</f>
        <v>0</v>
      </c>
    </row>
    <row r="89">
      <c r="A89" s="205"/>
      <c r="B89" s="205" t="s">
        <v>1863</v>
      </c>
      <c r="C89" s="205">
        <f>COUNTIFS('セッション実施状況管理'!$T$11:$T$1028,$B89,'セッション実施状況管理'!$W$11:$W$1028,"&lt;="&amp;EOMONTH(DATE(2024,11,1),0),'セッション実施状況管理'!$W$11:$W$1028,"&gt;="&amp;EDATE(DATE(2024,11,1),-6))</f>
        <v>0</v>
      </c>
      <c r="D89" s="205">
        <f>COUNTIFS('セッション実施状況管理'!$T$11:$T$1028,$B89,'セッション実施状況管理'!$W$11:$W$1028,"&lt;="&amp;EOMONTH(DATE(2024,12,1),0),'セッション実施状況管理'!$W$11:$W$1028,"&gt;="&amp;EDATE(DATE(2024,12,1),-6))</f>
        <v>0</v>
      </c>
      <c r="E89" s="205">
        <f>COUNTIFS('セッション実施状況管理'!$T$11:$T$1028,$B89,'セッション実施状況管理'!$W$11:$W$1028,"&lt;="&amp;EOMONTH(DATE(2025,1,1),0),'セッション実施状況管理'!$W$11:$W$1028,"&gt;="&amp;EDATE(DATE(2025,1,1),-6))</f>
        <v>0</v>
      </c>
      <c r="F89" s="205">
        <f>COUNTIFS('セッション実施状況管理'!$T$11:$T$1028,$B89,'セッション実施状況管理'!$W$11:$W$1028,"&lt;="&amp;EOMONTH(DATE(2025,2,1),0),'セッション実施状況管理'!$W$11:$W$1028,"&gt;="&amp;EDATE(DATE(2025,2,1),-6))</f>
        <v>0</v>
      </c>
      <c r="G89" s="205">
        <f>COUNTIFS('セッション実施状況管理'!$T$11:$T$1028,$B89,'セッション実施状況管理'!$W$11:$W$1028,"&lt;="&amp;EOMONTH(DATE(2025,3,1),0),'セッション実施状況管理'!$W$11:$W$1028,"&gt;="&amp;EDATE(DATE(2025,3,1),-6))</f>
        <v>0</v>
      </c>
      <c r="H89" s="205">
        <f>COUNTIFS('セッション実施状況管理'!$T$11:$T$1028,$B89,'セッション実施状況管理'!$W$11:$W$1028,"&lt;="&amp;EOMONTH(DATE(2025,4,1),0),'セッション実施状況管理'!$W$11:$W$1028,"&gt;="&amp;EDATE(DATE(2025,4,1),-6))</f>
        <v>0</v>
      </c>
      <c r="I89" s="757">
        <f>COUNTIFS('セッション実施状況管理'!$T$11:$T$1028,$B89,'セッション実施状況管理'!$W$11:$W$1028,"&lt;="&amp;EOMONTH(DATE(2025,5,1),0),'セッション実施状況管理'!$W$11:$W$1028,"&gt;="&amp;EDATE(DATE(2025,5,1),-6))</f>
        <v>0</v>
      </c>
      <c r="J89" s="205">
        <f>COUNTIFS('セッション実施状況管理'!$T$11:$T$1028,$B89,'セッション実施状況管理'!$W$11:$W$1028,"&lt;="&amp;EOMONTH(DATE(2025,6,1),0),'セッション実施状況管理'!$W$11:$W$1028,"&gt;="&amp;EDATE(DATE(2025,6,1),-6))</f>
        <v>0</v>
      </c>
      <c r="K89" s="205">
        <f>COUNTIFS('セッション実施状況管理'!$T$11:$T$1028,$B89,'セッション実施状況管理'!$W$11:$W$1028,"&lt;="&amp;EOMONTH(DATE(2025,7,1),0),'セッション実施状況管理'!$W$11:$W$1028,"&gt;="&amp;EDATE(DATE(2025,7,1),-6))</f>
        <v>0</v>
      </c>
      <c r="L89" s="205">
        <f>COUNTIFS('セッション実施状況管理'!$T$11:$T$1028,$B89,'セッション実施状況管理'!$W$11:$W$1028,"&lt;="&amp;EOMONTH(DATE(2025,8,1),0),'セッション実施状況管理'!$W$11:$W$1028,"&gt;="&amp;EDATE(DATE(2025,8,1),-6))</f>
        <v>0</v>
      </c>
      <c r="M89" s="205">
        <f>COUNTIFS('セッション実施状況管理'!$T$11:$T$1028,$B89,'セッション実施状況管理'!$W$11:$W$1028,"&lt;="&amp;EOMONTH(DATE(2025,9,1),0),'セッション実施状況管理'!$W$11:$W$1028,"&gt;="&amp;EDATE(DATE(2025,9,1),-6))</f>
        <v>0</v>
      </c>
      <c r="N89" s="205">
        <f>COUNTIFS('セッション実施状況管理'!$T$11:$T$1028,$B89,'セッション実施状況管理'!$W$11:$W$1028,"&lt;="&amp;EOMONTH(DATE(2025,10,1),0),'セッション実施状況管理'!$W$11:$W$1028,"&gt;="&amp;EDATE(DATE(2025,10,1),-6))</f>
        <v>0</v>
      </c>
    </row>
    <row r="90">
      <c r="A90" s="205"/>
      <c r="B90" s="205" t="s">
        <v>1863</v>
      </c>
      <c r="C90" s="205">
        <f>COUNTIFS('セッション実施状況管理'!$T$11:$T$1028,$B90,'セッション実施状況管理'!$W$11:$W$1028,"&lt;="&amp;EOMONTH(DATE(2024,11,1),0),'セッション実施状況管理'!$W$11:$W$1028,"&gt;="&amp;EDATE(DATE(2024,11,1),-6))</f>
        <v>0</v>
      </c>
      <c r="D90" s="205">
        <f>COUNTIFS('セッション実施状況管理'!$T$11:$T$1028,$B90,'セッション実施状況管理'!$W$11:$W$1028,"&lt;="&amp;EOMONTH(DATE(2024,12,1),0),'セッション実施状況管理'!$W$11:$W$1028,"&gt;="&amp;EDATE(DATE(2024,12,1),-6))</f>
        <v>0</v>
      </c>
      <c r="E90" s="205">
        <f>COUNTIFS('セッション実施状況管理'!$T$11:$T$1028,$B90,'セッション実施状況管理'!$W$11:$W$1028,"&lt;="&amp;EOMONTH(DATE(2025,1,1),0),'セッション実施状況管理'!$W$11:$W$1028,"&gt;="&amp;EDATE(DATE(2025,1,1),-6))</f>
        <v>0</v>
      </c>
      <c r="F90" s="205">
        <f>COUNTIFS('セッション実施状況管理'!$T$11:$T$1028,$B90,'セッション実施状況管理'!$W$11:$W$1028,"&lt;="&amp;EOMONTH(DATE(2025,2,1),0),'セッション実施状況管理'!$W$11:$W$1028,"&gt;="&amp;EDATE(DATE(2025,2,1),-6))</f>
        <v>0</v>
      </c>
      <c r="G90" s="205">
        <f>COUNTIFS('セッション実施状況管理'!$T$11:$T$1028,$B90,'セッション実施状況管理'!$W$11:$W$1028,"&lt;="&amp;EOMONTH(DATE(2025,3,1),0),'セッション実施状況管理'!$W$11:$W$1028,"&gt;="&amp;EDATE(DATE(2025,3,1),-6))</f>
        <v>0</v>
      </c>
      <c r="H90" s="205">
        <f>COUNTIFS('セッション実施状況管理'!$T$11:$T$1028,$B90,'セッション実施状況管理'!$W$11:$W$1028,"&lt;="&amp;EOMONTH(DATE(2025,4,1),0),'セッション実施状況管理'!$W$11:$W$1028,"&gt;="&amp;EDATE(DATE(2025,4,1),-6))</f>
        <v>0</v>
      </c>
      <c r="I90" s="757">
        <f>COUNTIFS('セッション実施状況管理'!$T$11:$T$1028,$B90,'セッション実施状況管理'!$W$11:$W$1028,"&lt;="&amp;EOMONTH(DATE(2025,5,1),0),'セッション実施状況管理'!$W$11:$W$1028,"&gt;="&amp;EDATE(DATE(2025,5,1),-6))</f>
        <v>0</v>
      </c>
      <c r="J90" s="205">
        <f>COUNTIFS('セッション実施状況管理'!$T$11:$T$1028,$B90,'セッション実施状況管理'!$W$11:$W$1028,"&lt;="&amp;EOMONTH(DATE(2025,6,1),0),'セッション実施状況管理'!$W$11:$W$1028,"&gt;="&amp;EDATE(DATE(2025,6,1),-6))</f>
        <v>0</v>
      </c>
      <c r="K90" s="205">
        <f>COUNTIFS('セッション実施状況管理'!$T$11:$T$1028,$B90,'セッション実施状況管理'!$W$11:$W$1028,"&lt;="&amp;EOMONTH(DATE(2025,7,1),0),'セッション実施状況管理'!$W$11:$W$1028,"&gt;="&amp;EDATE(DATE(2025,7,1),-6))</f>
        <v>0</v>
      </c>
      <c r="L90" s="205">
        <f>COUNTIFS('セッション実施状況管理'!$T$11:$T$1028,$B90,'セッション実施状況管理'!$W$11:$W$1028,"&lt;="&amp;EOMONTH(DATE(2025,8,1),0),'セッション実施状況管理'!$W$11:$W$1028,"&gt;="&amp;EDATE(DATE(2025,8,1),-6))</f>
        <v>0</v>
      </c>
      <c r="M90" s="205">
        <f>COUNTIFS('セッション実施状況管理'!$T$11:$T$1028,$B90,'セッション実施状況管理'!$W$11:$W$1028,"&lt;="&amp;EOMONTH(DATE(2025,9,1),0),'セッション実施状況管理'!$W$11:$W$1028,"&gt;="&amp;EDATE(DATE(2025,9,1),-6))</f>
        <v>0</v>
      </c>
      <c r="N90" s="205">
        <f>COUNTIFS('セッション実施状況管理'!$T$11:$T$1028,$B90,'セッション実施状況管理'!$W$11:$W$1028,"&lt;="&amp;EOMONTH(DATE(2025,10,1),0),'セッション実施状況管理'!$W$11:$W$1028,"&gt;="&amp;EDATE(DATE(2025,10,1),-6))</f>
        <v>0</v>
      </c>
    </row>
    <row r="91">
      <c r="A91" s="205"/>
      <c r="B91" s="205" t="s">
        <v>1863</v>
      </c>
      <c r="C91" s="205">
        <f>COUNTIFS('セッション実施状況管理'!$T$11:$T$1028,$B91,'セッション実施状況管理'!$W$11:$W$1028,"&lt;="&amp;EOMONTH(DATE(2024,11,1),0),'セッション実施状況管理'!$W$11:$W$1028,"&gt;="&amp;EDATE(DATE(2024,11,1),-6))</f>
        <v>0</v>
      </c>
      <c r="D91" s="205">
        <f>COUNTIFS('セッション実施状況管理'!$T$11:$T$1028,$B91,'セッション実施状況管理'!$W$11:$W$1028,"&lt;="&amp;EOMONTH(DATE(2024,12,1),0),'セッション実施状況管理'!$W$11:$W$1028,"&gt;="&amp;EDATE(DATE(2024,12,1),-6))</f>
        <v>0</v>
      </c>
      <c r="E91" s="205">
        <f>COUNTIFS('セッション実施状況管理'!$T$11:$T$1028,$B91,'セッション実施状況管理'!$W$11:$W$1028,"&lt;="&amp;EOMONTH(DATE(2025,1,1),0),'セッション実施状況管理'!$W$11:$W$1028,"&gt;="&amp;EDATE(DATE(2025,1,1),-6))</f>
        <v>0</v>
      </c>
      <c r="F91" s="205">
        <f>COUNTIFS('セッション実施状況管理'!$T$11:$T$1028,$B91,'セッション実施状況管理'!$W$11:$W$1028,"&lt;="&amp;EOMONTH(DATE(2025,2,1),0),'セッション実施状況管理'!$W$11:$W$1028,"&gt;="&amp;EDATE(DATE(2025,2,1),-6))</f>
        <v>0</v>
      </c>
      <c r="G91" s="205">
        <f>COUNTIFS('セッション実施状況管理'!$T$11:$T$1028,$B91,'セッション実施状況管理'!$W$11:$W$1028,"&lt;="&amp;EOMONTH(DATE(2025,3,1),0),'セッション実施状況管理'!$W$11:$W$1028,"&gt;="&amp;EDATE(DATE(2025,3,1),-6))</f>
        <v>0</v>
      </c>
      <c r="H91" s="205">
        <f>COUNTIFS('セッション実施状況管理'!$T$11:$T$1028,$B91,'セッション実施状況管理'!$W$11:$W$1028,"&lt;="&amp;EOMONTH(DATE(2025,4,1),0),'セッション実施状況管理'!$W$11:$W$1028,"&gt;="&amp;EDATE(DATE(2025,4,1),-6))</f>
        <v>0</v>
      </c>
      <c r="I91" s="757">
        <f>COUNTIFS('セッション実施状況管理'!$T$11:$T$1028,$B91,'セッション実施状況管理'!$W$11:$W$1028,"&lt;="&amp;EOMONTH(DATE(2025,5,1),0),'セッション実施状況管理'!$W$11:$W$1028,"&gt;="&amp;EDATE(DATE(2025,5,1),-6))</f>
        <v>0</v>
      </c>
      <c r="J91" s="205">
        <f>COUNTIFS('セッション実施状況管理'!$T$11:$T$1028,$B91,'セッション実施状況管理'!$W$11:$W$1028,"&lt;="&amp;EOMONTH(DATE(2025,6,1),0),'セッション実施状況管理'!$W$11:$W$1028,"&gt;="&amp;EDATE(DATE(2025,6,1),-6))</f>
        <v>0</v>
      </c>
      <c r="K91" s="205">
        <f>COUNTIFS('セッション実施状況管理'!$T$11:$T$1028,$B91,'セッション実施状況管理'!$W$11:$W$1028,"&lt;="&amp;EOMONTH(DATE(2025,7,1),0),'セッション実施状況管理'!$W$11:$W$1028,"&gt;="&amp;EDATE(DATE(2025,7,1),-6))</f>
        <v>0</v>
      </c>
      <c r="L91" s="205">
        <f>COUNTIFS('セッション実施状況管理'!$T$11:$T$1028,$B91,'セッション実施状況管理'!$W$11:$W$1028,"&lt;="&amp;EOMONTH(DATE(2025,8,1),0),'セッション実施状況管理'!$W$11:$W$1028,"&gt;="&amp;EDATE(DATE(2025,8,1),-6))</f>
        <v>0</v>
      </c>
      <c r="M91" s="205">
        <f>COUNTIFS('セッション実施状況管理'!$T$11:$T$1028,$B91,'セッション実施状況管理'!$W$11:$W$1028,"&lt;="&amp;EOMONTH(DATE(2025,9,1),0),'セッション実施状況管理'!$W$11:$W$1028,"&gt;="&amp;EDATE(DATE(2025,9,1),-6))</f>
        <v>0</v>
      </c>
      <c r="N91" s="205">
        <f>COUNTIFS('セッション実施状況管理'!$T$11:$T$1028,$B91,'セッション実施状況管理'!$W$11:$W$1028,"&lt;="&amp;EOMONTH(DATE(2025,10,1),0),'セッション実施状況管理'!$W$11:$W$1028,"&gt;="&amp;EDATE(DATE(2025,10,1),-6))</f>
        <v>0</v>
      </c>
    </row>
    <row r="92">
      <c r="A92" s="205"/>
      <c r="B92" s="205" t="s">
        <v>1863</v>
      </c>
      <c r="C92" s="205">
        <f>COUNTIFS('セッション実施状況管理'!$T$11:$T$1028,$B92,'セッション実施状況管理'!$W$11:$W$1028,"&lt;="&amp;EOMONTH(DATE(2024,11,1),0),'セッション実施状況管理'!$W$11:$W$1028,"&gt;="&amp;EDATE(DATE(2024,11,1),-6))</f>
        <v>0</v>
      </c>
      <c r="D92" s="205">
        <f>COUNTIFS('セッション実施状況管理'!$T$11:$T$1028,$B92,'セッション実施状況管理'!$W$11:$W$1028,"&lt;="&amp;EOMONTH(DATE(2024,12,1),0),'セッション実施状況管理'!$W$11:$W$1028,"&gt;="&amp;EDATE(DATE(2024,12,1),-6))</f>
        <v>0</v>
      </c>
      <c r="E92" s="205">
        <f>COUNTIFS('セッション実施状況管理'!$T$11:$T$1028,$B92,'セッション実施状況管理'!$W$11:$W$1028,"&lt;="&amp;EOMONTH(DATE(2025,1,1),0),'セッション実施状況管理'!$W$11:$W$1028,"&gt;="&amp;EDATE(DATE(2025,1,1),-6))</f>
        <v>0</v>
      </c>
      <c r="F92" s="205">
        <f>COUNTIFS('セッション実施状況管理'!$T$11:$T$1028,$B92,'セッション実施状況管理'!$W$11:$W$1028,"&lt;="&amp;EOMONTH(DATE(2025,2,1),0),'セッション実施状況管理'!$W$11:$W$1028,"&gt;="&amp;EDATE(DATE(2025,2,1),-6))</f>
        <v>0</v>
      </c>
      <c r="G92" s="205">
        <f>COUNTIFS('セッション実施状況管理'!$T$11:$T$1028,$B92,'セッション実施状況管理'!$W$11:$W$1028,"&lt;="&amp;EOMONTH(DATE(2025,3,1),0),'セッション実施状況管理'!$W$11:$W$1028,"&gt;="&amp;EDATE(DATE(2025,3,1),-6))</f>
        <v>0</v>
      </c>
      <c r="H92" s="205">
        <f>COUNTIFS('セッション実施状況管理'!$T$11:$T$1028,$B92,'セッション実施状況管理'!$W$11:$W$1028,"&lt;="&amp;EOMONTH(DATE(2025,4,1),0),'セッション実施状況管理'!$W$11:$W$1028,"&gt;="&amp;EDATE(DATE(2025,4,1),-6))</f>
        <v>0</v>
      </c>
      <c r="I92" s="757">
        <f>COUNTIFS('セッション実施状況管理'!$T$11:$T$1028,$B92,'セッション実施状況管理'!$W$11:$W$1028,"&lt;="&amp;EOMONTH(DATE(2025,5,1),0),'セッション実施状況管理'!$W$11:$W$1028,"&gt;="&amp;EDATE(DATE(2025,5,1),-6))</f>
        <v>0</v>
      </c>
      <c r="J92" s="205">
        <f>COUNTIFS('セッション実施状況管理'!$T$11:$T$1028,$B92,'セッション実施状況管理'!$W$11:$W$1028,"&lt;="&amp;EOMONTH(DATE(2025,6,1),0),'セッション実施状況管理'!$W$11:$W$1028,"&gt;="&amp;EDATE(DATE(2025,6,1),-6))</f>
        <v>0</v>
      </c>
      <c r="K92" s="205">
        <f>COUNTIFS('セッション実施状況管理'!$T$11:$T$1028,$B92,'セッション実施状況管理'!$W$11:$W$1028,"&lt;="&amp;EOMONTH(DATE(2025,7,1),0),'セッション実施状況管理'!$W$11:$W$1028,"&gt;="&amp;EDATE(DATE(2025,7,1),-6))</f>
        <v>0</v>
      </c>
      <c r="L92" s="205">
        <f>COUNTIFS('セッション実施状況管理'!$T$11:$T$1028,$B92,'セッション実施状況管理'!$W$11:$W$1028,"&lt;="&amp;EOMONTH(DATE(2025,8,1),0),'セッション実施状況管理'!$W$11:$W$1028,"&gt;="&amp;EDATE(DATE(2025,8,1),-6))</f>
        <v>0</v>
      </c>
      <c r="M92" s="205">
        <f>COUNTIFS('セッション実施状況管理'!$T$11:$T$1028,$B92,'セッション実施状況管理'!$W$11:$W$1028,"&lt;="&amp;EOMONTH(DATE(2025,9,1),0),'セッション実施状況管理'!$W$11:$W$1028,"&gt;="&amp;EDATE(DATE(2025,9,1),-6))</f>
        <v>0</v>
      </c>
      <c r="N92" s="205">
        <f>COUNTIFS('セッション実施状況管理'!$T$11:$T$1028,$B92,'セッション実施状況管理'!$W$11:$W$1028,"&lt;="&amp;EOMONTH(DATE(2025,10,1),0),'セッション実施状況管理'!$W$11:$W$1028,"&gt;="&amp;EDATE(DATE(2025,10,1),-6))</f>
        <v>0</v>
      </c>
    </row>
    <row r="93">
      <c r="A93" s="205"/>
      <c r="B93" s="205" t="s">
        <v>1863</v>
      </c>
      <c r="C93" s="205">
        <f>COUNTIFS('セッション実施状況管理'!$T$11:$T$1028,$B93,'セッション実施状況管理'!$W$11:$W$1028,"&lt;="&amp;EOMONTH(DATE(2024,11,1),0),'セッション実施状況管理'!$W$11:$W$1028,"&gt;="&amp;EDATE(DATE(2024,11,1),-6))</f>
        <v>0</v>
      </c>
      <c r="D93" s="205">
        <f>COUNTIFS('セッション実施状況管理'!$T$11:$T$1028,$B93,'セッション実施状況管理'!$W$11:$W$1028,"&lt;="&amp;EOMONTH(DATE(2024,12,1),0),'セッション実施状況管理'!$W$11:$W$1028,"&gt;="&amp;EDATE(DATE(2024,12,1),-6))</f>
        <v>0</v>
      </c>
      <c r="E93" s="205">
        <f>COUNTIFS('セッション実施状況管理'!$T$11:$T$1028,$B93,'セッション実施状況管理'!$W$11:$W$1028,"&lt;="&amp;EOMONTH(DATE(2025,1,1),0),'セッション実施状況管理'!$W$11:$W$1028,"&gt;="&amp;EDATE(DATE(2025,1,1),-6))</f>
        <v>0</v>
      </c>
      <c r="F93" s="205">
        <f>COUNTIFS('セッション実施状況管理'!$T$11:$T$1028,$B93,'セッション実施状況管理'!$W$11:$W$1028,"&lt;="&amp;EOMONTH(DATE(2025,2,1),0),'セッション実施状況管理'!$W$11:$W$1028,"&gt;="&amp;EDATE(DATE(2025,2,1),-6))</f>
        <v>0</v>
      </c>
      <c r="G93" s="205">
        <f>COUNTIFS('セッション実施状況管理'!$T$11:$T$1028,$B93,'セッション実施状況管理'!$W$11:$W$1028,"&lt;="&amp;EOMONTH(DATE(2025,3,1),0),'セッション実施状況管理'!$W$11:$W$1028,"&gt;="&amp;EDATE(DATE(2025,3,1),-6))</f>
        <v>0</v>
      </c>
      <c r="H93" s="205">
        <f>COUNTIFS('セッション実施状況管理'!$T$11:$T$1028,$B93,'セッション実施状況管理'!$W$11:$W$1028,"&lt;="&amp;EOMONTH(DATE(2025,4,1),0),'セッション実施状況管理'!$W$11:$W$1028,"&gt;="&amp;EDATE(DATE(2025,4,1),-6))</f>
        <v>0</v>
      </c>
      <c r="I93" s="757">
        <f>COUNTIFS('セッション実施状況管理'!$T$11:$T$1028,$B93,'セッション実施状況管理'!$W$11:$W$1028,"&lt;="&amp;EOMONTH(DATE(2025,5,1),0),'セッション実施状況管理'!$W$11:$W$1028,"&gt;="&amp;EDATE(DATE(2025,5,1),-6))</f>
        <v>0</v>
      </c>
      <c r="J93" s="205">
        <f>COUNTIFS('セッション実施状況管理'!$T$11:$T$1028,$B93,'セッション実施状況管理'!$W$11:$W$1028,"&lt;="&amp;EOMONTH(DATE(2025,6,1),0),'セッション実施状況管理'!$W$11:$W$1028,"&gt;="&amp;EDATE(DATE(2025,6,1),-6))</f>
        <v>0</v>
      </c>
      <c r="K93" s="205">
        <f>COUNTIFS('セッション実施状況管理'!$T$11:$T$1028,$B93,'セッション実施状況管理'!$W$11:$W$1028,"&lt;="&amp;EOMONTH(DATE(2025,7,1),0),'セッション実施状況管理'!$W$11:$W$1028,"&gt;="&amp;EDATE(DATE(2025,7,1),-6))</f>
        <v>0</v>
      </c>
      <c r="L93" s="205">
        <f>COUNTIFS('セッション実施状況管理'!$T$11:$T$1028,$B93,'セッション実施状況管理'!$W$11:$W$1028,"&lt;="&amp;EOMONTH(DATE(2025,8,1),0),'セッション実施状況管理'!$W$11:$W$1028,"&gt;="&amp;EDATE(DATE(2025,8,1),-6))</f>
        <v>0</v>
      </c>
      <c r="M93" s="205">
        <f>COUNTIFS('セッション実施状況管理'!$T$11:$T$1028,$B93,'セッション実施状況管理'!$W$11:$W$1028,"&lt;="&amp;EOMONTH(DATE(2025,9,1),0),'セッション実施状況管理'!$W$11:$W$1028,"&gt;="&amp;EDATE(DATE(2025,9,1),-6))</f>
        <v>0</v>
      </c>
      <c r="N93" s="205">
        <f>COUNTIFS('セッション実施状況管理'!$T$11:$T$1028,$B93,'セッション実施状況管理'!$W$11:$W$1028,"&lt;="&amp;EOMONTH(DATE(2025,10,1),0),'セッション実施状況管理'!$W$11:$W$1028,"&gt;="&amp;EDATE(DATE(2025,10,1),-6))</f>
        <v>0</v>
      </c>
    </row>
    <row r="94">
      <c r="A94" s="205"/>
      <c r="B94" s="205" t="s">
        <v>1863</v>
      </c>
      <c r="C94" s="205">
        <f>COUNTIFS('セッション実施状況管理'!$T$11:$T$1028,$B94,'セッション実施状況管理'!$W$11:$W$1028,"&lt;="&amp;EOMONTH(DATE(2024,11,1),0),'セッション実施状況管理'!$W$11:$W$1028,"&gt;="&amp;EDATE(DATE(2024,11,1),-6))</f>
        <v>0</v>
      </c>
      <c r="D94" s="205">
        <f>COUNTIFS('セッション実施状況管理'!$T$11:$T$1028,$B94,'セッション実施状況管理'!$W$11:$W$1028,"&lt;="&amp;EOMONTH(DATE(2024,12,1),0),'セッション実施状況管理'!$W$11:$W$1028,"&gt;="&amp;EDATE(DATE(2024,12,1),-6))</f>
        <v>0</v>
      </c>
      <c r="E94" s="205">
        <f>COUNTIFS('セッション実施状況管理'!$T$11:$T$1028,$B94,'セッション実施状況管理'!$W$11:$W$1028,"&lt;="&amp;EOMONTH(DATE(2025,1,1),0),'セッション実施状況管理'!$W$11:$W$1028,"&gt;="&amp;EDATE(DATE(2025,1,1),-6))</f>
        <v>0</v>
      </c>
      <c r="F94" s="205">
        <f>COUNTIFS('セッション実施状況管理'!$T$11:$T$1028,$B94,'セッション実施状況管理'!$W$11:$W$1028,"&lt;="&amp;EOMONTH(DATE(2025,2,1),0),'セッション実施状況管理'!$W$11:$W$1028,"&gt;="&amp;EDATE(DATE(2025,2,1),-6))</f>
        <v>0</v>
      </c>
      <c r="G94" s="205">
        <f>COUNTIFS('セッション実施状況管理'!$T$11:$T$1028,$B94,'セッション実施状況管理'!$W$11:$W$1028,"&lt;="&amp;EOMONTH(DATE(2025,3,1),0),'セッション実施状況管理'!$W$11:$W$1028,"&gt;="&amp;EDATE(DATE(2025,3,1),-6))</f>
        <v>0</v>
      </c>
      <c r="H94" s="205">
        <f>COUNTIFS('セッション実施状況管理'!$T$11:$T$1028,$B94,'セッション実施状況管理'!$W$11:$W$1028,"&lt;="&amp;EOMONTH(DATE(2025,4,1),0),'セッション実施状況管理'!$W$11:$W$1028,"&gt;="&amp;EDATE(DATE(2025,4,1),-6))</f>
        <v>0</v>
      </c>
      <c r="I94" s="757">
        <f>COUNTIFS('セッション実施状況管理'!$T$11:$T$1028,$B94,'セッション実施状況管理'!$W$11:$W$1028,"&lt;="&amp;EOMONTH(DATE(2025,5,1),0),'セッション実施状況管理'!$W$11:$W$1028,"&gt;="&amp;EDATE(DATE(2025,5,1),-6))</f>
        <v>0</v>
      </c>
      <c r="J94" s="205">
        <f>COUNTIFS('セッション実施状況管理'!$T$11:$T$1028,$B94,'セッション実施状況管理'!$W$11:$W$1028,"&lt;="&amp;EOMONTH(DATE(2025,6,1),0),'セッション実施状況管理'!$W$11:$W$1028,"&gt;="&amp;EDATE(DATE(2025,6,1),-6))</f>
        <v>0</v>
      </c>
      <c r="K94" s="205">
        <f>COUNTIFS('セッション実施状況管理'!$T$11:$T$1028,$B94,'セッション実施状況管理'!$W$11:$W$1028,"&lt;="&amp;EOMONTH(DATE(2025,7,1),0),'セッション実施状況管理'!$W$11:$W$1028,"&gt;="&amp;EDATE(DATE(2025,7,1),-6))</f>
        <v>0</v>
      </c>
      <c r="L94" s="205">
        <f>COUNTIFS('セッション実施状況管理'!$T$11:$T$1028,$B94,'セッション実施状況管理'!$W$11:$W$1028,"&lt;="&amp;EOMONTH(DATE(2025,8,1),0),'セッション実施状況管理'!$W$11:$W$1028,"&gt;="&amp;EDATE(DATE(2025,8,1),-6))</f>
        <v>0</v>
      </c>
      <c r="M94" s="205">
        <f>COUNTIFS('セッション実施状況管理'!$T$11:$T$1028,$B94,'セッション実施状況管理'!$W$11:$W$1028,"&lt;="&amp;EOMONTH(DATE(2025,9,1),0),'セッション実施状況管理'!$W$11:$W$1028,"&gt;="&amp;EDATE(DATE(2025,9,1),-6))</f>
        <v>0</v>
      </c>
      <c r="N94" s="205">
        <f>COUNTIFS('セッション実施状況管理'!$T$11:$T$1028,$B94,'セッション実施状況管理'!$W$11:$W$1028,"&lt;="&amp;EOMONTH(DATE(2025,10,1),0),'セッション実施状況管理'!$W$11:$W$1028,"&gt;="&amp;EDATE(DATE(2025,10,1),-6))</f>
        <v>0</v>
      </c>
    </row>
    <row r="95">
      <c r="A95" s="205"/>
      <c r="B95" s="205" t="s">
        <v>1863</v>
      </c>
      <c r="C95" s="205">
        <f>COUNTIFS('セッション実施状況管理'!$T$11:$T$1028,$B95,'セッション実施状況管理'!$W$11:$W$1028,"&lt;="&amp;EOMONTH(DATE(2024,11,1),0),'セッション実施状況管理'!$W$11:$W$1028,"&gt;="&amp;EDATE(DATE(2024,11,1),-6))</f>
        <v>0</v>
      </c>
      <c r="D95" s="205">
        <f>COUNTIFS('セッション実施状況管理'!$T$11:$T$1028,$B95,'セッション実施状況管理'!$W$11:$W$1028,"&lt;="&amp;EOMONTH(DATE(2024,12,1),0),'セッション実施状況管理'!$W$11:$W$1028,"&gt;="&amp;EDATE(DATE(2024,12,1),-6))</f>
        <v>0</v>
      </c>
      <c r="E95" s="205">
        <f>COUNTIFS('セッション実施状況管理'!$T$11:$T$1028,$B95,'セッション実施状況管理'!$W$11:$W$1028,"&lt;="&amp;EOMONTH(DATE(2025,1,1),0),'セッション実施状況管理'!$W$11:$W$1028,"&gt;="&amp;EDATE(DATE(2025,1,1),-6))</f>
        <v>0</v>
      </c>
      <c r="F95" s="205">
        <f>COUNTIFS('セッション実施状況管理'!$T$11:$T$1028,$B95,'セッション実施状況管理'!$W$11:$W$1028,"&lt;="&amp;EOMONTH(DATE(2025,2,1),0),'セッション実施状況管理'!$W$11:$W$1028,"&gt;="&amp;EDATE(DATE(2025,2,1),-6))</f>
        <v>0</v>
      </c>
      <c r="G95" s="205">
        <f>COUNTIFS('セッション実施状況管理'!$T$11:$T$1028,$B95,'セッション実施状況管理'!$W$11:$W$1028,"&lt;="&amp;EOMONTH(DATE(2025,3,1),0),'セッション実施状況管理'!$W$11:$W$1028,"&gt;="&amp;EDATE(DATE(2025,3,1),-6))</f>
        <v>0</v>
      </c>
      <c r="H95" s="205">
        <f>COUNTIFS('セッション実施状況管理'!$T$11:$T$1028,$B95,'セッション実施状況管理'!$W$11:$W$1028,"&lt;="&amp;EOMONTH(DATE(2025,4,1),0),'セッション実施状況管理'!$W$11:$W$1028,"&gt;="&amp;EDATE(DATE(2025,4,1),-6))</f>
        <v>0</v>
      </c>
      <c r="I95" s="757">
        <f>COUNTIFS('セッション実施状況管理'!$T$11:$T$1028,$B95,'セッション実施状況管理'!$W$11:$W$1028,"&lt;="&amp;EOMONTH(DATE(2025,5,1),0),'セッション実施状況管理'!$W$11:$W$1028,"&gt;="&amp;EDATE(DATE(2025,5,1),-6))</f>
        <v>0</v>
      </c>
      <c r="J95" s="205">
        <f>COUNTIFS('セッション実施状況管理'!$T$11:$T$1028,$B95,'セッション実施状況管理'!$W$11:$W$1028,"&lt;="&amp;EOMONTH(DATE(2025,6,1),0),'セッション実施状況管理'!$W$11:$W$1028,"&gt;="&amp;EDATE(DATE(2025,6,1),-6))</f>
        <v>0</v>
      </c>
      <c r="K95" s="205">
        <f>COUNTIFS('セッション実施状況管理'!$T$11:$T$1028,$B95,'セッション実施状況管理'!$W$11:$W$1028,"&lt;="&amp;EOMONTH(DATE(2025,7,1),0),'セッション実施状況管理'!$W$11:$W$1028,"&gt;="&amp;EDATE(DATE(2025,7,1),-6))</f>
        <v>0</v>
      </c>
      <c r="L95" s="205">
        <f>COUNTIFS('セッション実施状況管理'!$T$11:$T$1028,$B95,'セッション実施状況管理'!$W$11:$W$1028,"&lt;="&amp;EOMONTH(DATE(2025,8,1),0),'セッション実施状況管理'!$W$11:$W$1028,"&gt;="&amp;EDATE(DATE(2025,8,1),-6))</f>
        <v>0</v>
      </c>
      <c r="M95" s="205">
        <f>COUNTIFS('セッション実施状況管理'!$T$11:$T$1028,$B95,'セッション実施状況管理'!$W$11:$W$1028,"&lt;="&amp;EOMONTH(DATE(2025,9,1),0),'セッション実施状況管理'!$W$11:$W$1028,"&gt;="&amp;EDATE(DATE(2025,9,1),-6))</f>
        <v>0</v>
      </c>
      <c r="N95" s="205">
        <f>COUNTIFS('セッション実施状況管理'!$T$11:$T$1028,$B95,'セッション実施状況管理'!$W$11:$W$1028,"&lt;="&amp;EOMONTH(DATE(2025,10,1),0),'セッション実施状況管理'!$W$11:$W$1028,"&gt;="&amp;EDATE(DATE(2025,10,1),-6))</f>
        <v>0</v>
      </c>
    </row>
    <row r="96">
      <c r="A96" s="205"/>
      <c r="B96" s="205" t="s">
        <v>1863</v>
      </c>
      <c r="C96" s="205">
        <f>COUNTIFS('セッション実施状況管理'!$T$11:$T$1028,$B96,'セッション実施状況管理'!$W$11:$W$1028,"&lt;="&amp;EOMONTH(DATE(2024,11,1),0),'セッション実施状況管理'!$W$11:$W$1028,"&gt;="&amp;EDATE(DATE(2024,11,1),-6))</f>
        <v>0</v>
      </c>
      <c r="D96" s="205">
        <f>COUNTIFS('セッション実施状況管理'!$T$11:$T$1028,$B96,'セッション実施状況管理'!$W$11:$W$1028,"&lt;="&amp;EOMONTH(DATE(2024,12,1),0),'セッション実施状況管理'!$W$11:$W$1028,"&gt;="&amp;EDATE(DATE(2024,12,1),-6))</f>
        <v>0</v>
      </c>
      <c r="E96" s="205">
        <f>COUNTIFS('セッション実施状況管理'!$T$11:$T$1028,$B96,'セッション実施状況管理'!$W$11:$W$1028,"&lt;="&amp;EOMONTH(DATE(2025,1,1),0),'セッション実施状況管理'!$W$11:$W$1028,"&gt;="&amp;EDATE(DATE(2025,1,1),-6))</f>
        <v>0</v>
      </c>
      <c r="F96" s="205">
        <f>COUNTIFS('セッション実施状況管理'!$T$11:$T$1028,$B96,'セッション実施状況管理'!$W$11:$W$1028,"&lt;="&amp;EOMONTH(DATE(2025,2,1),0),'セッション実施状況管理'!$W$11:$W$1028,"&gt;="&amp;EDATE(DATE(2025,2,1),-6))</f>
        <v>0</v>
      </c>
      <c r="G96" s="205">
        <f>COUNTIFS('セッション実施状況管理'!$T$11:$T$1028,$B96,'セッション実施状況管理'!$W$11:$W$1028,"&lt;="&amp;EOMONTH(DATE(2025,3,1),0),'セッション実施状況管理'!$W$11:$W$1028,"&gt;="&amp;EDATE(DATE(2025,3,1),-6))</f>
        <v>0</v>
      </c>
      <c r="H96" s="205">
        <f>COUNTIFS('セッション実施状況管理'!$T$11:$T$1028,$B96,'セッション実施状況管理'!$W$11:$W$1028,"&lt;="&amp;EOMONTH(DATE(2025,4,1),0),'セッション実施状況管理'!$W$11:$W$1028,"&gt;="&amp;EDATE(DATE(2025,4,1),-6))</f>
        <v>0</v>
      </c>
      <c r="I96" s="757">
        <f>COUNTIFS('セッション実施状況管理'!$T$11:$T$1028,$B96,'セッション実施状況管理'!$W$11:$W$1028,"&lt;="&amp;EOMONTH(DATE(2025,5,1),0),'セッション実施状況管理'!$W$11:$W$1028,"&gt;="&amp;EDATE(DATE(2025,5,1),-6))</f>
        <v>0</v>
      </c>
      <c r="J96" s="205">
        <f>COUNTIFS('セッション実施状況管理'!$T$11:$T$1028,$B96,'セッション実施状況管理'!$W$11:$W$1028,"&lt;="&amp;EOMONTH(DATE(2025,6,1),0),'セッション実施状況管理'!$W$11:$W$1028,"&gt;="&amp;EDATE(DATE(2025,6,1),-6))</f>
        <v>0</v>
      </c>
      <c r="K96" s="205">
        <f>COUNTIFS('セッション実施状況管理'!$T$11:$T$1028,$B96,'セッション実施状況管理'!$W$11:$W$1028,"&lt;="&amp;EOMONTH(DATE(2025,7,1),0),'セッション実施状況管理'!$W$11:$W$1028,"&gt;="&amp;EDATE(DATE(2025,7,1),-6))</f>
        <v>0</v>
      </c>
      <c r="L96" s="205">
        <f>COUNTIFS('セッション実施状況管理'!$T$11:$T$1028,$B96,'セッション実施状況管理'!$W$11:$W$1028,"&lt;="&amp;EOMONTH(DATE(2025,8,1),0),'セッション実施状況管理'!$W$11:$W$1028,"&gt;="&amp;EDATE(DATE(2025,8,1),-6))</f>
        <v>0</v>
      </c>
      <c r="M96" s="205">
        <f>COUNTIFS('セッション実施状況管理'!$T$11:$T$1028,$B96,'セッション実施状況管理'!$W$11:$W$1028,"&lt;="&amp;EOMONTH(DATE(2025,9,1),0),'セッション実施状況管理'!$W$11:$W$1028,"&gt;="&amp;EDATE(DATE(2025,9,1),-6))</f>
        <v>0</v>
      </c>
      <c r="N96" s="205">
        <f>COUNTIFS('セッション実施状況管理'!$T$11:$T$1028,$B96,'セッション実施状況管理'!$W$11:$W$1028,"&lt;="&amp;EOMONTH(DATE(2025,10,1),0),'セッション実施状況管理'!$W$11:$W$1028,"&gt;="&amp;EDATE(DATE(2025,10,1),-6))</f>
        <v>0</v>
      </c>
    </row>
    <row r="97">
      <c r="A97" s="205"/>
      <c r="B97" s="205" t="s">
        <v>1863</v>
      </c>
      <c r="C97" s="205">
        <f>COUNTIFS('セッション実施状況管理'!$T$11:$T$1028,$B97,'セッション実施状況管理'!$W$11:$W$1028,"&lt;="&amp;EOMONTH(DATE(2024,11,1),0),'セッション実施状況管理'!$W$11:$W$1028,"&gt;="&amp;EDATE(DATE(2024,11,1),-6))</f>
        <v>0</v>
      </c>
      <c r="D97" s="205">
        <f>COUNTIFS('セッション実施状況管理'!$T$11:$T$1028,$B97,'セッション実施状況管理'!$W$11:$W$1028,"&lt;="&amp;EOMONTH(DATE(2024,12,1),0),'セッション実施状況管理'!$W$11:$W$1028,"&gt;="&amp;EDATE(DATE(2024,12,1),-6))</f>
        <v>0</v>
      </c>
      <c r="E97" s="205">
        <f>COUNTIFS('セッション実施状況管理'!$T$11:$T$1028,$B97,'セッション実施状況管理'!$W$11:$W$1028,"&lt;="&amp;EOMONTH(DATE(2025,1,1),0),'セッション実施状況管理'!$W$11:$W$1028,"&gt;="&amp;EDATE(DATE(2025,1,1),-6))</f>
        <v>0</v>
      </c>
      <c r="F97" s="205">
        <f>COUNTIFS('セッション実施状況管理'!$T$11:$T$1028,$B97,'セッション実施状況管理'!$W$11:$W$1028,"&lt;="&amp;EOMONTH(DATE(2025,2,1),0),'セッション実施状況管理'!$W$11:$W$1028,"&gt;="&amp;EDATE(DATE(2025,2,1),-6))</f>
        <v>0</v>
      </c>
      <c r="G97" s="205">
        <f>COUNTIFS('セッション実施状況管理'!$T$11:$T$1028,$B97,'セッション実施状況管理'!$W$11:$W$1028,"&lt;="&amp;EOMONTH(DATE(2025,3,1),0),'セッション実施状況管理'!$W$11:$W$1028,"&gt;="&amp;EDATE(DATE(2025,3,1),-6))</f>
        <v>0</v>
      </c>
      <c r="H97" s="205">
        <f>COUNTIFS('セッション実施状況管理'!$T$11:$T$1028,$B97,'セッション実施状況管理'!$W$11:$W$1028,"&lt;="&amp;EOMONTH(DATE(2025,4,1),0),'セッション実施状況管理'!$W$11:$W$1028,"&gt;="&amp;EDATE(DATE(2025,4,1),-6))</f>
        <v>0</v>
      </c>
      <c r="I97" s="757">
        <f>COUNTIFS('セッション実施状況管理'!$T$11:$T$1028,$B97,'セッション実施状況管理'!$W$11:$W$1028,"&lt;="&amp;EOMONTH(DATE(2025,5,1),0),'セッション実施状況管理'!$W$11:$W$1028,"&gt;="&amp;EDATE(DATE(2025,5,1),-6))</f>
        <v>0</v>
      </c>
      <c r="J97" s="205">
        <f>COUNTIFS('セッション実施状況管理'!$T$11:$T$1028,$B97,'セッション実施状況管理'!$W$11:$W$1028,"&lt;="&amp;EOMONTH(DATE(2025,6,1),0),'セッション実施状況管理'!$W$11:$W$1028,"&gt;="&amp;EDATE(DATE(2025,6,1),-6))</f>
        <v>0</v>
      </c>
      <c r="K97" s="205">
        <f>COUNTIFS('セッション実施状況管理'!$T$11:$T$1028,$B97,'セッション実施状況管理'!$W$11:$W$1028,"&lt;="&amp;EOMONTH(DATE(2025,7,1),0),'セッション実施状況管理'!$W$11:$W$1028,"&gt;="&amp;EDATE(DATE(2025,7,1),-6))</f>
        <v>0</v>
      </c>
      <c r="L97" s="205">
        <f>COUNTIFS('セッション実施状況管理'!$T$11:$T$1028,$B97,'セッション実施状況管理'!$W$11:$W$1028,"&lt;="&amp;EOMONTH(DATE(2025,8,1),0),'セッション実施状況管理'!$W$11:$W$1028,"&gt;="&amp;EDATE(DATE(2025,8,1),-6))</f>
        <v>0</v>
      </c>
      <c r="M97" s="205">
        <f>COUNTIFS('セッション実施状況管理'!$T$11:$T$1028,$B97,'セッション実施状況管理'!$W$11:$W$1028,"&lt;="&amp;EOMONTH(DATE(2025,9,1),0),'セッション実施状況管理'!$W$11:$W$1028,"&gt;="&amp;EDATE(DATE(2025,9,1),-6))</f>
        <v>0</v>
      </c>
      <c r="N97" s="205">
        <f>COUNTIFS('セッション実施状況管理'!$T$11:$T$1028,$B97,'セッション実施状況管理'!$W$11:$W$1028,"&lt;="&amp;EOMONTH(DATE(2025,10,1),0),'セッション実施状況管理'!$W$11:$W$1028,"&gt;="&amp;EDATE(DATE(2025,10,1),-6))</f>
        <v>0</v>
      </c>
    </row>
    <row r="98">
      <c r="A98" s="205"/>
      <c r="B98" s="205" t="s">
        <v>1863</v>
      </c>
      <c r="C98" s="205">
        <f>COUNTIFS('セッション実施状況管理'!$T$11:$T$1028,$B98,'セッション実施状況管理'!$W$11:$W$1028,"&lt;="&amp;EOMONTH(DATE(2024,11,1),0),'セッション実施状況管理'!$W$11:$W$1028,"&gt;="&amp;EDATE(DATE(2024,11,1),-6))</f>
        <v>0</v>
      </c>
      <c r="D98" s="205">
        <f>COUNTIFS('セッション実施状況管理'!$T$11:$T$1028,$B98,'セッション実施状況管理'!$W$11:$W$1028,"&lt;="&amp;EOMONTH(DATE(2024,12,1),0),'セッション実施状況管理'!$W$11:$W$1028,"&gt;="&amp;EDATE(DATE(2024,12,1),-6))</f>
        <v>0</v>
      </c>
      <c r="E98" s="205">
        <f>COUNTIFS('セッション実施状況管理'!$T$11:$T$1028,$B98,'セッション実施状況管理'!$W$11:$W$1028,"&lt;="&amp;EOMONTH(DATE(2025,1,1),0),'セッション実施状況管理'!$W$11:$W$1028,"&gt;="&amp;EDATE(DATE(2025,1,1),-6))</f>
        <v>0</v>
      </c>
      <c r="F98" s="205">
        <f>COUNTIFS('セッション実施状況管理'!$T$11:$T$1028,$B98,'セッション実施状況管理'!$W$11:$W$1028,"&lt;="&amp;EOMONTH(DATE(2025,2,1),0),'セッション実施状況管理'!$W$11:$W$1028,"&gt;="&amp;EDATE(DATE(2025,2,1),-6))</f>
        <v>0</v>
      </c>
      <c r="G98" s="205">
        <f>COUNTIFS('セッション実施状況管理'!$T$11:$T$1028,$B98,'セッション実施状況管理'!$W$11:$W$1028,"&lt;="&amp;EOMONTH(DATE(2025,3,1),0),'セッション実施状況管理'!$W$11:$W$1028,"&gt;="&amp;EDATE(DATE(2025,3,1),-6))</f>
        <v>0</v>
      </c>
      <c r="H98" s="205">
        <f>COUNTIFS('セッション実施状況管理'!$T$11:$T$1028,$B98,'セッション実施状況管理'!$W$11:$W$1028,"&lt;="&amp;EOMONTH(DATE(2025,4,1),0),'セッション実施状況管理'!$W$11:$W$1028,"&gt;="&amp;EDATE(DATE(2025,4,1),-6))</f>
        <v>0</v>
      </c>
      <c r="I98" s="757">
        <f>COUNTIFS('セッション実施状況管理'!$T$11:$T$1028,$B98,'セッション実施状況管理'!$W$11:$W$1028,"&lt;="&amp;EOMONTH(DATE(2025,5,1),0),'セッション実施状況管理'!$W$11:$W$1028,"&gt;="&amp;EDATE(DATE(2025,5,1),-6))</f>
        <v>0</v>
      </c>
      <c r="J98" s="205">
        <f>COUNTIFS('セッション実施状況管理'!$T$11:$T$1028,$B98,'セッション実施状況管理'!$W$11:$W$1028,"&lt;="&amp;EOMONTH(DATE(2025,6,1),0),'セッション実施状況管理'!$W$11:$W$1028,"&gt;="&amp;EDATE(DATE(2025,6,1),-6))</f>
        <v>0</v>
      </c>
      <c r="K98" s="205">
        <f>COUNTIFS('セッション実施状況管理'!$T$11:$T$1028,$B98,'セッション実施状況管理'!$W$11:$W$1028,"&lt;="&amp;EOMONTH(DATE(2025,7,1),0),'セッション実施状況管理'!$W$11:$W$1028,"&gt;="&amp;EDATE(DATE(2025,7,1),-6))</f>
        <v>0</v>
      </c>
      <c r="L98" s="205">
        <f>COUNTIFS('セッション実施状況管理'!$T$11:$T$1028,$B98,'セッション実施状況管理'!$W$11:$W$1028,"&lt;="&amp;EOMONTH(DATE(2025,8,1),0),'セッション実施状況管理'!$W$11:$W$1028,"&gt;="&amp;EDATE(DATE(2025,8,1),-6))</f>
        <v>0</v>
      </c>
      <c r="M98" s="205">
        <f>COUNTIFS('セッション実施状況管理'!$T$11:$T$1028,$B98,'セッション実施状況管理'!$W$11:$W$1028,"&lt;="&amp;EOMONTH(DATE(2025,9,1),0),'セッション実施状況管理'!$W$11:$W$1028,"&gt;="&amp;EDATE(DATE(2025,9,1),-6))</f>
        <v>0</v>
      </c>
      <c r="N98" s="205">
        <f>COUNTIFS('セッション実施状況管理'!$T$11:$T$1028,$B98,'セッション実施状況管理'!$W$11:$W$1028,"&lt;="&amp;EOMONTH(DATE(2025,10,1),0),'セッション実施状況管理'!$W$11:$W$1028,"&gt;="&amp;EDATE(DATE(2025,10,1),-6))</f>
        <v>0</v>
      </c>
    </row>
    <row r="99">
      <c r="A99" s="205"/>
      <c r="B99" s="205" t="s">
        <v>1863</v>
      </c>
      <c r="C99" s="205">
        <f>COUNTIFS('セッション実施状況管理'!$T$11:$T$1028,$B99,'セッション実施状況管理'!$W$11:$W$1028,"&lt;="&amp;EOMONTH(DATE(2024,11,1),0),'セッション実施状況管理'!$W$11:$W$1028,"&gt;="&amp;EDATE(DATE(2024,11,1),-6))</f>
        <v>0</v>
      </c>
      <c r="D99" s="205">
        <f>COUNTIFS('セッション実施状況管理'!$T$11:$T$1028,$B99,'セッション実施状況管理'!$W$11:$W$1028,"&lt;="&amp;EOMONTH(DATE(2024,12,1),0),'セッション実施状況管理'!$W$11:$W$1028,"&gt;="&amp;EDATE(DATE(2024,12,1),-6))</f>
        <v>0</v>
      </c>
      <c r="E99" s="205">
        <f>COUNTIFS('セッション実施状況管理'!$T$11:$T$1028,$B99,'セッション実施状況管理'!$W$11:$W$1028,"&lt;="&amp;EOMONTH(DATE(2025,1,1),0),'セッション実施状況管理'!$W$11:$W$1028,"&gt;="&amp;EDATE(DATE(2025,1,1),-6))</f>
        <v>0</v>
      </c>
      <c r="F99" s="205">
        <f>COUNTIFS('セッション実施状況管理'!$T$11:$T$1028,$B99,'セッション実施状況管理'!$W$11:$W$1028,"&lt;="&amp;EOMONTH(DATE(2025,2,1),0),'セッション実施状況管理'!$W$11:$W$1028,"&gt;="&amp;EDATE(DATE(2025,2,1),-6))</f>
        <v>0</v>
      </c>
      <c r="G99" s="205">
        <f>COUNTIFS('セッション実施状況管理'!$T$11:$T$1028,$B99,'セッション実施状況管理'!$W$11:$W$1028,"&lt;="&amp;EOMONTH(DATE(2025,3,1),0),'セッション実施状況管理'!$W$11:$W$1028,"&gt;="&amp;EDATE(DATE(2025,3,1),-6))</f>
        <v>0</v>
      </c>
      <c r="H99" s="205">
        <f>COUNTIFS('セッション実施状況管理'!$T$11:$T$1028,$B99,'セッション実施状況管理'!$W$11:$W$1028,"&lt;="&amp;EOMONTH(DATE(2025,4,1),0),'セッション実施状況管理'!$W$11:$W$1028,"&gt;="&amp;EDATE(DATE(2025,4,1),-6))</f>
        <v>0</v>
      </c>
      <c r="I99" s="757">
        <f>COUNTIFS('セッション実施状況管理'!$T$11:$T$1028,$B99,'セッション実施状況管理'!$W$11:$W$1028,"&lt;="&amp;EOMONTH(DATE(2025,5,1),0),'セッション実施状況管理'!$W$11:$W$1028,"&gt;="&amp;EDATE(DATE(2025,5,1),-6))</f>
        <v>0</v>
      </c>
      <c r="J99" s="205">
        <f>COUNTIFS('セッション実施状況管理'!$T$11:$T$1028,$B99,'セッション実施状況管理'!$W$11:$W$1028,"&lt;="&amp;EOMONTH(DATE(2025,6,1),0),'セッション実施状況管理'!$W$11:$W$1028,"&gt;="&amp;EDATE(DATE(2025,6,1),-6))</f>
        <v>0</v>
      </c>
      <c r="K99" s="205">
        <f>COUNTIFS('セッション実施状況管理'!$T$11:$T$1028,$B99,'セッション実施状況管理'!$W$11:$W$1028,"&lt;="&amp;EOMONTH(DATE(2025,7,1),0),'セッション実施状況管理'!$W$11:$W$1028,"&gt;="&amp;EDATE(DATE(2025,7,1),-6))</f>
        <v>0</v>
      </c>
      <c r="L99" s="205">
        <f>COUNTIFS('セッション実施状況管理'!$T$11:$T$1028,$B99,'セッション実施状況管理'!$W$11:$W$1028,"&lt;="&amp;EOMONTH(DATE(2025,8,1),0),'セッション実施状況管理'!$W$11:$W$1028,"&gt;="&amp;EDATE(DATE(2025,8,1),-6))</f>
        <v>0</v>
      </c>
      <c r="M99" s="205">
        <f>COUNTIFS('セッション実施状況管理'!$T$11:$T$1028,$B99,'セッション実施状況管理'!$W$11:$W$1028,"&lt;="&amp;EOMONTH(DATE(2025,9,1),0),'セッション実施状況管理'!$W$11:$W$1028,"&gt;="&amp;EDATE(DATE(2025,9,1),-6))</f>
        <v>0</v>
      </c>
      <c r="N99" s="205">
        <f>COUNTIFS('セッション実施状況管理'!$T$11:$T$1028,$B99,'セッション実施状況管理'!$W$11:$W$1028,"&lt;="&amp;EOMONTH(DATE(2025,10,1),0),'セッション実施状況管理'!$W$11:$W$1028,"&gt;="&amp;EDATE(DATE(2025,10,1),-6))</f>
        <v>0</v>
      </c>
    </row>
    <row r="100">
      <c r="A100" s="205"/>
      <c r="B100" s="1061" t="s">
        <v>224</v>
      </c>
      <c r="C100" s="1061">
        <f>COUNTIFS('セッション実施状況管理'!$T$11:$T$1028,$B100,'セッション実施状況管理'!$W$11:$W$1028,"&lt;="&amp;EOMONTH(DATE(2024,11,1),0),'セッション実施状況管理'!$W$11:$W$1028,"&gt;="&amp;EDATE(DATE(2024,11,1),-6))</f>
        <v>1</v>
      </c>
      <c r="D100" s="1061">
        <f>COUNTIFS('セッション実施状況管理'!$T$11:$T$1028,$B100,'セッション実施状況管理'!$W$11:$W$1028,"&lt;="&amp;EOMONTH(DATE(2024,12,1),0),'セッション実施状況管理'!$W$11:$W$1028,"&gt;="&amp;EDATE(DATE(2024,12,1),-6))</f>
        <v>1</v>
      </c>
      <c r="E100" s="1061">
        <f>COUNTIFS('セッション実施状況管理'!$T$11:$T$1028,$B100,'セッション実施状況管理'!$W$11:$W$1028,"&lt;="&amp;EOMONTH(DATE(2025,1,1),0),'セッション実施状況管理'!$W$11:$W$1028,"&gt;="&amp;EDATE(DATE(2025,1,1),-6))</f>
        <v>1</v>
      </c>
      <c r="F100" s="1061">
        <f>COUNTIFS('セッション実施状況管理'!$T$11:$T$1028,$B100,'セッション実施状況管理'!$W$11:$W$1028,"&lt;="&amp;EOMONTH(DATE(2025,2,1),0),'セッション実施状況管理'!$W$11:$W$1028,"&gt;="&amp;EDATE(DATE(2025,2,1),-6))</f>
        <v>1</v>
      </c>
      <c r="G100" s="1061">
        <f>COUNTIFS('セッション実施状況管理'!$T$11:$T$1028,$B100,'セッション実施状況管理'!$W$11:$W$1028,"&lt;="&amp;EOMONTH(DATE(2025,3,1),0),'セッション実施状況管理'!$W$11:$W$1028,"&gt;="&amp;EDATE(DATE(2025,3,1),-6))</f>
        <v>1</v>
      </c>
      <c r="H100" s="1061">
        <f>COUNTIFS('セッション実施状況管理'!$T$11:$T$1028,$B100,'セッション実施状況管理'!$W$11:$W$1028,"&lt;="&amp;EOMONTH(DATE(2025,4,1),0),'セッション実施状況管理'!$W$11:$W$1028,"&gt;="&amp;EDATE(DATE(2025,4,1),-6))</f>
        <v>0</v>
      </c>
      <c r="I100" s="1280">
        <f>COUNTIFS('セッション実施状況管理'!$T$11:$T$1028,$B100,'セッション実施状況管理'!$W$11:$W$1028,"&lt;="&amp;EOMONTH(DATE(2025,5,1),0),'セッション実施状況管理'!$W$11:$W$1028,"&gt;="&amp;EDATE(DATE(2025,5,1),-6))</f>
        <v>0</v>
      </c>
      <c r="J100" s="1061">
        <f>COUNTIFS('セッション実施状況管理'!$T$11:$T$1028,$B100,'セッション実施状況管理'!$W$11:$W$1028,"&lt;="&amp;EOMONTH(DATE(2025,6,1),0),'セッション実施状況管理'!$W$11:$W$1028,"&gt;="&amp;EDATE(DATE(2025,6,1),-6))</f>
        <v>0</v>
      </c>
      <c r="K100" s="1061">
        <f>COUNTIFS('セッション実施状況管理'!$T$11:$T$1028,$B100,'セッション実施状況管理'!$W$11:$W$1028,"&lt;="&amp;EOMONTH(DATE(2025,7,1),0),'セッション実施状況管理'!$W$11:$W$1028,"&gt;="&amp;EDATE(DATE(2025,7,1),-6))</f>
        <v>0</v>
      </c>
      <c r="L100" s="1061">
        <f>COUNTIFS('セッション実施状況管理'!$T$11:$T$1028,$B100,'セッション実施状況管理'!$W$11:$W$1028,"&lt;="&amp;EOMONTH(DATE(2025,8,1),0),'セッション実施状況管理'!$W$11:$W$1028,"&gt;="&amp;EDATE(DATE(2025,8,1),-6))</f>
        <v>0</v>
      </c>
      <c r="M100" s="1061">
        <f>COUNTIFS('セッション実施状況管理'!$T$11:$T$1028,$B100,'セッション実施状況管理'!$W$11:$W$1028,"&lt;="&amp;EOMONTH(DATE(2025,9,1),0),'セッション実施状況管理'!$W$11:$W$1028,"&gt;="&amp;EDATE(DATE(2025,9,1),-6))</f>
        <v>0</v>
      </c>
      <c r="N100" s="1061">
        <f>COUNTIFS('セッション実施状況管理'!$T$11:$T$1028,$B100,'セッション実施状況管理'!$W$11:$W$1028,"&lt;="&amp;EOMONTH(DATE(2025,10,1),0),'セッション実施状況管理'!$W$11:$W$1028,"&gt;="&amp;EDATE(DATE(2025,10,1),-6))</f>
        <v>0</v>
      </c>
    </row>
    <row r="101">
      <c r="A101" s="205"/>
      <c r="B101" s="1061" t="s">
        <v>230</v>
      </c>
      <c r="C101" s="1061">
        <f>COUNTIFS('セッション実施状況管理'!$T$11:$T$1028,$B101,'セッション実施状況管理'!$W$11:$W$1028,"&lt;="&amp;EOMONTH(DATE(2024,11,1),0),'セッション実施状況管理'!$W$11:$W$1028,"&gt;="&amp;EDATE(DATE(2024,11,1),-6))</f>
        <v>0</v>
      </c>
      <c r="D101" s="1061">
        <f>COUNTIFS('セッション実施状況管理'!$T$11:$T$1028,$B101,'セッション実施状況管理'!$W$11:$W$1028,"&lt;="&amp;EOMONTH(DATE(2024,12,1),0),'セッション実施状況管理'!$W$11:$W$1028,"&gt;="&amp;EDATE(DATE(2024,12,1),-6))</f>
        <v>0</v>
      </c>
      <c r="E101" s="1061">
        <f>COUNTIFS('セッション実施状況管理'!$T$11:$T$1028,$B101,'セッション実施状況管理'!$W$11:$W$1028,"&lt;="&amp;EOMONTH(DATE(2025,1,1),0),'セッション実施状況管理'!$W$11:$W$1028,"&gt;="&amp;EDATE(DATE(2025,1,1),-6))</f>
        <v>0</v>
      </c>
      <c r="F101" s="1061">
        <f>COUNTIFS('セッション実施状況管理'!$T$11:$T$1028,$B101,'セッション実施状況管理'!$W$11:$W$1028,"&lt;="&amp;EOMONTH(DATE(2025,2,1),0),'セッション実施状況管理'!$W$11:$W$1028,"&gt;="&amp;EDATE(DATE(2025,2,1),-6))</f>
        <v>0</v>
      </c>
      <c r="G101" s="1061">
        <f>COUNTIFS('セッション実施状況管理'!$T$11:$T$1028,$B101,'セッション実施状況管理'!$W$11:$W$1028,"&lt;="&amp;EOMONTH(DATE(2025,3,1),0),'セッション実施状況管理'!$W$11:$W$1028,"&gt;="&amp;EDATE(DATE(2025,3,1),-6))</f>
        <v>0</v>
      </c>
      <c r="H101" s="1061">
        <f>COUNTIFS('セッション実施状況管理'!$T$11:$T$1028,$B101,'セッション実施状況管理'!$W$11:$W$1028,"&lt;="&amp;EOMONTH(DATE(2025,4,1),0),'セッション実施状況管理'!$W$11:$W$1028,"&gt;="&amp;EDATE(DATE(2025,4,1),-6))</f>
        <v>0</v>
      </c>
      <c r="I101" s="1280">
        <f>COUNTIFS('セッション実施状況管理'!$T$11:$T$1028,$B101,'セッション実施状況管理'!$W$11:$W$1028,"&lt;="&amp;EOMONTH(DATE(2025,5,1),0),'セッション実施状況管理'!$W$11:$W$1028,"&gt;="&amp;EDATE(DATE(2025,5,1),-6))</f>
        <v>0</v>
      </c>
      <c r="J101" s="1061">
        <f>COUNTIFS('セッション実施状況管理'!$T$11:$T$1028,$B101,'セッション実施状況管理'!$W$11:$W$1028,"&lt;="&amp;EOMONTH(DATE(2025,6,1),0),'セッション実施状況管理'!$W$11:$W$1028,"&gt;="&amp;EDATE(DATE(2025,6,1),-6))</f>
        <v>0</v>
      </c>
      <c r="K101" s="1061">
        <f>COUNTIFS('セッション実施状況管理'!$T$11:$T$1028,$B101,'セッション実施状況管理'!$W$11:$W$1028,"&lt;="&amp;EOMONTH(DATE(2025,7,1),0),'セッション実施状況管理'!$W$11:$W$1028,"&gt;="&amp;EDATE(DATE(2025,7,1),-6))</f>
        <v>0</v>
      </c>
      <c r="L101" s="1061">
        <f>COUNTIFS('セッション実施状況管理'!$T$11:$T$1028,$B101,'セッション実施状況管理'!$W$11:$W$1028,"&lt;="&amp;EOMONTH(DATE(2025,8,1),0),'セッション実施状況管理'!$W$11:$W$1028,"&gt;="&amp;EDATE(DATE(2025,8,1),-6))</f>
        <v>0</v>
      </c>
      <c r="M101" s="1061">
        <f>COUNTIFS('セッション実施状況管理'!$T$11:$T$1028,$B101,'セッション実施状況管理'!$W$11:$W$1028,"&lt;="&amp;EOMONTH(DATE(2025,9,1),0),'セッション実施状況管理'!$W$11:$W$1028,"&gt;="&amp;EDATE(DATE(2025,9,1),-6))</f>
        <v>0</v>
      </c>
      <c r="N101" s="1061">
        <f>COUNTIFS('セッション実施状況管理'!$T$11:$T$1028,$B101,'セッション実施状況管理'!$W$11:$W$1028,"&lt;="&amp;EOMONTH(DATE(2025,10,1),0),'セッション実施状況管理'!$W$11:$W$1028,"&gt;="&amp;EDATE(DATE(2025,10,1),-6))</f>
        <v>0</v>
      </c>
    </row>
    <row r="102">
      <c r="A102" s="205"/>
      <c r="B102" s="1061" t="s">
        <v>238</v>
      </c>
      <c r="C102" s="1061">
        <f>COUNTIFS('セッション実施状況管理'!$T$11:$T$1028,$B102,'セッション実施状況管理'!$W$11:$W$1028,"&lt;="&amp;EOMONTH(DATE(2024,11,1),0),'セッション実施状況管理'!$W$11:$W$1028,"&gt;="&amp;EDATE(DATE(2024,11,1),-6))</f>
        <v>7</v>
      </c>
      <c r="D102" s="1061">
        <f>COUNTIFS('セッション実施状況管理'!$T$11:$T$1028,$B102,'セッション実施状況管理'!$W$11:$W$1028,"&lt;="&amp;EOMONTH(DATE(2024,12,1),0),'セッション実施状況管理'!$W$11:$W$1028,"&gt;="&amp;EDATE(DATE(2024,12,1),-6))</f>
        <v>6</v>
      </c>
      <c r="E102" s="1061">
        <f>COUNTIFS('セッション実施状況管理'!$T$11:$T$1028,$B102,'セッション実施状況管理'!$W$11:$W$1028,"&lt;="&amp;EOMONTH(DATE(2025,1,1),0),'セッション実施状況管理'!$W$11:$W$1028,"&gt;="&amp;EDATE(DATE(2025,1,1),-6))</f>
        <v>4</v>
      </c>
      <c r="F102" s="1061">
        <f>COUNTIFS('セッション実施状況管理'!$T$11:$T$1028,$B102,'セッション実施状況管理'!$W$11:$W$1028,"&lt;="&amp;EOMONTH(DATE(2025,2,1),0),'セッション実施状況管理'!$W$11:$W$1028,"&gt;="&amp;EDATE(DATE(2025,2,1),-6))</f>
        <v>4</v>
      </c>
      <c r="G102" s="1061">
        <f>COUNTIFS('セッション実施状況管理'!$T$11:$T$1028,$B102,'セッション実施状況管理'!$W$11:$W$1028,"&lt;="&amp;EOMONTH(DATE(2025,3,1),0),'セッション実施状況管理'!$W$11:$W$1028,"&gt;="&amp;EDATE(DATE(2025,3,1),-6))</f>
        <v>4</v>
      </c>
      <c r="H102" s="1061">
        <f>COUNTIFS('セッション実施状況管理'!$T$11:$T$1028,$B102,'セッション実施状況管理'!$W$11:$W$1028,"&lt;="&amp;EOMONTH(DATE(2025,4,1),0),'セッション実施状況管理'!$W$11:$W$1028,"&gt;="&amp;EDATE(DATE(2025,4,1),-6))</f>
        <v>3</v>
      </c>
      <c r="I102" s="1280">
        <f>COUNTIFS('セッション実施状況管理'!$T$11:$T$1028,$B102,'セッション実施状況管理'!$W$11:$W$1028,"&lt;="&amp;EOMONTH(DATE(2025,5,1),0),'セッション実施状況管理'!$W$11:$W$1028,"&gt;="&amp;EDATE(DATE(2025,5,1),-6))</f>
        <v>2</v>
      </c>
      <c r="J102" s="1061">
        <f>COUNTIFS('セッション実施状況管理'!$T$11:$T$1028,$B102,'セッション実施状況管理'!$W$11:$W$1028,"&lt;="&amp;EOMONTH(DATE(2025,6,1),0),'セッション実施状況管理'!$W$11:$W$1028,"&gt;="&amp;EDATE(DATE(2025,6,1),-6))</f>
        <v>0</v>
      </c>
      <c r="K102" s="1061">
        <f>COUNTIFS('セッション実施状況管理'!$T$11:$T$1028,$B102,'セッション実施状況管理'!$W$11:$W$1028,"&lt;="&amp;EOMONTH(DATE(2025,7,1),0),'セッション実施状況管理'!$W$11:$W$1028,"&gt;="&amp;EDATE(DATE(2025,7,1),-6))</f>
        <v>0</v>
      </c>
      <c r="L102" s="1061">
        <f>COUNTIFS('セッション実施状況管理'!$T$11:$T$1028,$B102,'セッション実施状況管理'!$W$11:$W$1028,"&lt;="&amp;EOMONTH(DATE(2025,8,1),0),'セッション実施状況管理'!$W$11:$W$1028,"&gt;="&amp;EDATE(DATE(2025,8,1),-6))</f>
        <v>0</v>
      </c>
      <c r="M102" s="1061">
        <f>COUNTIFS('セッション実施状況管理'!$T$11:$T$1028,$B102,'セッション実施状況管理'!$W$11:$W$1028,"&lt;="&amp;EOMONTH(DATE(2025,9,1),0),'セッション実施状況管理'!$W$11:$W$1028,"&gt;="&amp;EDATE(DATE(2025,9,1),-6))</f>
        <v>0</v>
      </c>
      <c r="N102" s="1061">
        <f>COUNTIFS('セッション実施状況管理'!$T$11:$T$1028,$B102,'セッション実施状況管理'!$W$11:$W$1028,"&lt;="&amp;EOMONTH(DATE(2025,10,1),0),'セッション実施状況管理'!$W$11:$W$1028,"&gt;="&amp;EDATE(DATE(2025,10,1),-6))</f>
        <v>0</v>
      </c>
    </row>
  </sheetData>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F06"/>
    <outlinePr summaryRight="0"/>
  </sheetPr>
  <sheetViews>
    <sheetView showGridLines="0" workbookViewId="0">
      <pane xSplit="8.0" topLeftCell="I1" activePane="topRight" state="frozen"/>
      <selection activeCell="J2" sqref="J2" pane="topRight"/>
    </sheetView>
  </sheetViews>
  <sheetFormatPr customHeight="1" defaultColWidth="12.63" defaultRowHeight="15.75" outlineLevelCol="1" outlineLevelRow="2"/>
  <cols>
    <col customWidth="1" min="1" max="1" width="3.88"/>
    <col customWidth="1" min="2" max="2" width="3.38"/>
    <col customWidth="1" min="3" max="3" width="19.75"/>
    <col customWidth="1" min="4" max="4" width="13.75" outlineLevel="1"/>
    <col customWidth="1" min="5" max="5" width="9.88"/>
    <col customWidth="1" min="6" max="6" width="10.25"/>
    <col customWidth="1" min="7" max="7" width="7.88" outlineLevel="1"/>
    <col customWidth="1" min="8" max="8" width="9.13" outlineLevel="1"/>
    <col customWidth="1" min="9" max="9" width="8.38" outlineLevel="1"/>
    <col customWidth="1" min="10" max="11" width="10.38"/>
    <col customWidth="1" min="12" max="14" width="7.13"/>
    <col customWidth="1" min="15" max="15" width="7.0"/>
    <col customWidth="1" min="16" max="17" width="7.63"/>
    <col customWidth="1" min="18" max="18" width="10.38"/>
    <col customWidth="1" hidden="1" min="19" max="19" width="12.0"/>
    <col collapsed="1" customWidth="1" hidden="1" min="20" max="20" width="12.0"/>
    <col customWidth="1" hidden="1" min="21" max="21" width="12.25" outlineLevel="1"/>
    <col customWidth="1" min="22" max="31" width="10.38"/>
  </cols>
  <sheetData>
    <row r="1" ht="18.75" customHeight="1" outlineLevel="1">
      <c r="A1" s="1"/>
      <c r="B1" s="1"/>
      <c r="C1" s="533"/>
      <c r="D1" s="533" t="s">
        <v>1035</v>
      </c>
      <c r="E1" s="533" t="s">
        <v>516</v>
      </c>
      <c r="F1" s="533" t="s">
        <v>1036</v>
      </c>
      <c r="G1" s="534" t="s">
        <v>1037</v>
      </c>
      <c r="H1" s="533" t="s">
        <v>256</v>
      </c>
      <c r="I1" s="533" t="s">
        <v>55</v>
      </c>
      <c r="J1" s="534" t="s">
        <v>219</v>
      </c>
      <c r="K1" s="2"/>
      <c r="M1" s="1"/>
      <c r="N1" s="542"/>
      <c r="O1" s="1"/>
      <c r="P1" s="1"/>
      <c r="Q1" s="1"/>
      <c r="R1" s="1"/>
      <c r="S1" s="535"/>
      <c r="T1" s="536"/>
      <c r="U1" s="4" t="s">
        <v>1040</v>
      </c>
      <c r="V1" s="4" t="s">
        <v>1041</v>
      </c>
      <c r="W1" s="4"/>
      <c r="X1" s="4"/>
      <c r="Y1" s="4"/>
      <c r="Z1" s="4"/>
      <c r="AA1" s="2"/>
      <c r="AB1" s="2"/>
      <c r="AC1" s="2"/>
      <c r="AD1" s="2"/>
      <c r="AE1" s="2"/>
    </row>
    <row r="2" ht="18.75" customHeight="1" outlineLevel="1">
      <c r="A2" s="1"/>
      <c r="B2" s="1"/>
      <c r="C2" s="537" t="s">
        <v>1042</v>
      </c>
      <c r="D2" s="538">
        <f>IFERROR(__xludf.DUMMYFUNCTION("COUNTA(FILTER(C19:C302, C19:C302&lt;&gt;""""))-J2"),197.0)</f>
        <v>197</v>
      </c>
      <c r="E2" s="538">
        <f>COUNTIFS(C19:C302, "&lt;&gt;", I19:I302, "在学中")</f>
        <v>95</v>
      </c>
      <c r="F2" s="538">
        <f>COUNTIFS(C19:C302, "&lt;&gt;", I19:I302, "卒業")</f>
        <v>82</v>
      </c>
      <c r="G2" s="539">
        <f>COUNTIFS(C18:C302, "&lt;&gt;", M18:M302, 2)</f>
        <v>0</v>
      </c>
      <c r="H2" s="538">
        <f>COUNTIFS(C19:C302, "&lt;&gt;", I19:I302, "音不")</f>
        <v>10</v>
      </c>
      <c r="I2" s="538">
        <f>COUNTIFS(C19:C302, "&lt;&gt;", I19:I302, "休会")</f>
        <v>1</v>
      </c>
      <c r="J2" s="538">
        <f>COUNTIFS(D19:D302, "&lt;&gt;", I19:I302, "例外")</f>
        <v>4</v>
      </c>
      <c r="K2" s="2"/>
      <c r="M2" s="1"/>
      <c r="N2" s="542"/>
      <c r="O2" s="1"/>
      <c r="P2" s="1"/>
      <c r="Q2" s="1"/>
      <c r="R2" s="1"/>
      <c r="S2" s="535"/>
      <c r="T2" s="536"/>
      <c r="U2" s="4"/>
      <c r="V2" s="4"/>
      <c r="W2" s="4"/>
      <c r="X2" s="4"/>
      <c r="Y2" s="4"/>
      <c r="Z2" s="4"/>
      <c r="AA2" s="2"/>
      <c r="AB2" s="2"/>
      <c r="AC2" s="2"/>
      <c r="AD2" s="2"/>
      <c r="AE2" s="2"/>
    </row>
    <row r="3" ht="18.75" customHeight="1" outlineLevel="1">
      <c r="A3" s="1"/>
      <c r="B3" s="1"/>
      <c r="C3" s="1"/>
      <c r="D3" s="541">
        <v>1.0</v>
      </c>
      <c r="E3" s="542">
        <f t="shared" ref="E3:J3" si="1">E2/$D$2*100</f>
        <v>48.22335025</v>
      </c>
      <c r="F3" s="542">
        <f t="shared" si="1"/>
        <v>41.62436548</v>
      </c>
      <c r="G3" s="542">
        <f t="shared" si="1"/>
        <v>0</v>
      </c>
      <c r="H3" s="542">
        <f t="shared" si="1"/>
        <v>5.076142132</v>
      </c>
      <c r="I3" s="542">
        <f t="shared" si="1"/>
        <v>0.5076142132</v>
      </c>
      <c r="J3" s="542">
        <f t="shared" si="1"/>
        <v>2.030456853</v>
      </c>
      <c r="K3" s="2"/>
      <c r="N3" s="542"/>
      <c r="O3" s="1"/>
      <c r="P3" s="1"/>
      <c r="Q3" s="1"/>
      <c r="R3" s="1"/>
      <c r="S3" s="535"/>
      <c r="T3" s="536"/>
      <c r="U3" s="4"/>
      <c r="V3" s="4"/>
      <c r="W3" s="4"/>
      <c r="X3" s="4"/>
      <c r="Y3" s="4"/>
      <c r="Z3" s="4"/>
      <c r="AA3" s="2"/>
      <c r="AB3" s="2"/>
      <c r="AC3" s="2"/>
      <c r="AD3" s="2"/>
      <c r="AE3" s="2"/>
    </row>
    <row r="4" ht="18.75" customHeight="1" outlineLevel="1">
      <c r="A4" s="1"/>
      <c r="B4" s="1"/>
      <c r="C4" s="1" t="s">
        <v>3229</v>
      </c>
      <c r="D4" s="1"/>
      <c r="E4" s="1"/>
      <c r="F4" s="1"/>
      <c r="G4" s="1"/>
      <c r="H4" s="1"/>
      <c r="I4" s="1"/>
      <c r="J4" s="2"/>
      <c r="K4" s="2"/>
      <c r="L4" s="1"/>
      <c r="M4" s="1"/>
      <c r="N4" s="542"/>
      <c r="O4" s="1"/>
      <c r="P4" s="1"/>
      <c r="Q4" s="1"/>
      <c r="R4" s="1"/>
      <c r="S4" s="535"/>
      <c r="T4" s="536"/>
      <c r="U4" s="4"/>
      <c r="V4" s="4"/>
      <c r="W4" s="4"/>
      <c r="X4" s="4"/>
      <c r="Y4" s="4"/>
      <c r="Z4" s="4"/>
      <c r="AA4" s="2"/>
      <c r="AB4" s="2"/>
      <c r="AC4" s="2"/>
      <c r="AD4" s="2"/>
      <c r="AE4" s="2"/>
    </row>
    <row r="5" ht="18.75" customHeight="1" outlineLevel="1">
      <c r="A5" s="1"/>
      <c r="B5" s="1"/>
      <c r="C5" s="1" t="s">
        <v>3230</v>
      </c>
      <c r="D5" s="1"/>
      <c r="E5" s="1"/>
      <c r="F5" s="1"/>
      <c r="G5" s="1"/>
      <c r="H5" s="1"/>
      <c r="I5" s="1"/>
      <c r="J5" s="2"/>
      <c r="K5" s="2"/>
      <c r="L5" s="1"/>
      <c r="M5" s="1"/>
      <c r="N5" s="542"/>
      <c r="O5" s="1"/>
      <c r="P5" s="1"/>
      <c r="Q5" s="1"/>
      <c r="R5" s="1"/>
      <c r="S5" s="535"/>
      <c r="T5" s="536"/>
      <c r="U5" s="4"/>
      <c r="V5" s="4"/>
      <c r="W5" s="4"/>
      <c r="X5" s="4"/>
      <c r="Y5" s="4"/>
      <c r="Z5" s="4"/>
      <c r="AA5" s="2"/>
      <c r="AB5" s="2"/>
      <c r="AC5" s="2"/>
      <c r="AD5" s="2"/>
      <c r="AE5" s="2"/>
    </row>
    <row r="6" ht="18.75" customHeight="1" outlineLevel="1">
      <c r="A6" s="1"/>
      <c r="B6" s="1"/>
      <c r="C6" s="1"/>
      <c r="D6" s="1"/>
      <c r="E6" s="1"/>
      <c r="F6" s="1"/>
      <c r="G6" s="1"/>
      <c r="H6" s="1"/>
      <c r="I6" s="1"/>
      <c r="J6" s="2"/>
      <c r="K6" s="2"/>
      <c r="L6" s="1"/>
      <c r="M6" s="1"/>
      <c r="N6" s="542"/>
      <c r="O6" s="1"/>
      <c r="P6" s="1"/>
      <c r="Q6" s="1"/>
      <c r="R6" s="1"/>
      <c r="S6" s="535"/>
      <c r="T6" s="536"/>
      <c r="U6" s="4"/>
      <c r="V6" s="4"/>
      <c r="W6" s="4"/>
      <c r="X6" s="4"/>
      <c r="Y6" s="4"/>
      <c r="Z6" s="4"/>
      <c r="AA6" s="2"/>
      <c r="AB6" s="2"/>
      <c r="AC6" s="2"/>
      <c r="AD6" s="2"/>
      <c r="AE6" s="2"/>
    </row>
    <row r="7" ht="18.75" customHeight="1" outlineLevel="1">
      <c r="A7" s="1"/>
      <c r="B7" s="1"/>
      <c r="C7" s="1"/>
      <c r="D7" s="1"/>
      <c r="E7" s="1"/>
      <c r="F7" s="1"/>
      <c r="G7" s="1"/>
      <c r="H7" s="1"/>
      <c r="I7" s="1"/>
      <c r="J7" s="2"/>
      <c r="K7" s="2"/>
      <c r="L7" s="1"/>
      <c r="M7" s="1"/>
      <c r="N7" s="542"/>
      <c r="O7" s="1"/>
      <c r="P7" s="1"/>
      <c r="Q7" s="1"/>
      <c r="R7" s="1"/>
      <c r="S7" s="535"/>
      <c r="T7" s="536"/>
      <c r="U7" s="4"/>
      <c r="V7" s="4"/>
      <c r="W7" s="4"/>
      <c r="X7" s="4"/>
      <c r="Y7" s="4"/>
      <c r="Z7" s="4"/>
      <c r="AA7" s="2"/>
      <c r="AB7" s="2"/>
      <c r="AC7" s="2"/>
      <c r="AD7" s="2"/>
      <c r="AE7" s="2"/>
    </row>
    <row r="8" ht="18.75" customHeight="1" outlineLevel="1">
      <c r="A8" s="1"/>
      <c r="B8" s="1"/>
      <c r="C8" s="1"/>
      <c r="D8" s="1"/>
      <c r="E8" s="536"/>
      <c r="F8" s="544" t="s">
        <v>3231</v>
      </c>
      <c r="G8" s="1"/>
      <c r="H8" s="1"/>
      <c r="I8" s="545"/>
      <c r="J8" s="2"/>
      <c r="K8" s="2"/>
      <c r="L8" s="545"/>
      <c r="M8" s="545"/>
      <c r="N8" s="545"/>
      <c r="O8" s="545"/>
      <c r="P8" s="545"/>
      <c r="Q8" s="545" t="s">
        <v>3232</v>
      </c>
      <c r="R8" s="545">
        <f t="shared" ref="R8:T8" si="2">IF(R14=0, "", R10 / R14 * 100)</f>
        <v>8.768888889</v>
      </c>
      <c r="S8" s="545">
        <f t="shared" si="2"/>
        <v>15.95288889</v>
      </c>
      <c r="T8" s="545">
        <f t="shared" si="2"/>
        <v>154.0703949</v>
      </c>
      <c r="U8" s="545"/>
      <c r="V8" s="545">
        <f t="shared" ref="V8:AB8" si="3">IF(V14=0, "", V10 / V14 * 100)</f>
        <v>162.1527778</v>
      </c>
      <c r="W8" s="545">
        <f t="shared" si="3"/>
        <v>188.7362637</v>
      </c>
      <c r="X8" s="545">
        <f t="shared" si="3"/>
        <v>180.0724638</v>
      </c>
      <c r="Y8" s="545">
        <f t="shared" si="3"/>
        <v>167.9347826</v>
      </c>
      <c r="Z8" s="545">
        <f t="shared" si="3"/>
        <v>28.26086957</v>
      </c>
      <c r="AA8" s="545" t="str">
        <f t="shared" si="3"/>
        <v>#DIV/0!</v>
      </c>
      <c r="AB8" s="545" t="str">
        <f t="shared" si="3"/>
        <v>#DIV/0!</v>
      </c>
      <c r="AC8" s="545"/>
      <c r="AD8" s="545"/>
      <c r="AE8" s="545"/>
    </row>
    <row r="9" ht="16.5" customHeight="1" outlineLevel="1">
      <c r="A9" s="1"/>
      <c r="B9" s="1"/>
      <c r="C9" s="1"/>
      <c r="D9" s="1"/>
      <c r="E9" s="536"/>
      <c r="F9" s="544" t="s">
        <v>1044</v>
      </c>
      <c r="G9" s="1"/>
      <c r="H9" s="1"/>
      <c r="I9" s="545"/>
      <c r="J9" s="2"/>
      <c r="K9" s="2"/>
      <c r="L9" s="545"/>
      <c r="M9" s="545"/>
      <c r="N9" s="545" t="s">
        <v>1841</v>
      </c>
      <c r="O9" s="545"/>
      <c r="P9" s="545"/>
      <c r="Q9" s="545"/>
      <c r="R9" s="545">
        <f t="shared" ref="R9:T9" si="4">IF(R16=0, "", R10 / R16 * 100)</f>
        <v>4.391764051</v>
      </c>
      <c r="S9" s="545">
        <f t="shared" si="4"/>
        <v>7.989760712</v>
      </c>
      <c r="T9" s="545">
        <f t="shared" si="4"/>
        <v>77.67822915</v>
      </c>
      <c r="U9" s="545"/>
      <c r="V9" s="545">
        <f t="shared" ref="V9:AB9" si="5">IF(V16=0, "", V10 / V16 * 100)</f>
        <v>81.07638889</v>
      </c>
      <c r="W9" s="545">
        <f t="shared" si="5"/>
        <v>94.36813187</v>
      </c>
      <c r="X9" s="545">
        <f t="shared" si="5"/>
        <v>91.02564103</v>
      </c>
      <c r="Y9" s="545">
        <f t="shared" si="5"/>
        <v>84.89010989</v>
      </c>
      <c r="Z9" s="545">
        <f t="shared" si="5"/>
        <v>14.28571429</v>
      </c>
      <c r="AA9" s="545" t="str">
        <f t="shared" si="5"/>
        <v>#DIV/0!</v>
      </c>
      <c r="AB9" s="545" t="str">
        <f t="shared" si="5"/>
        <v>#DIV/0!</v>
      </c>
      <c r="AC9" s="545"/>
      <c r="AD9" s="545"/>
      <c r="AE9" s="545"/>
    </row>
    <row r="10" ht="16.5" customHeight="1" outlineLevel="1">
      <c r="A10" s="1"/>
      <c r="B10" s="1"/>
      <c r="C10" s="1"/>
      <c r="D10" s="1"/>
      <c r="E10" s="546"/>
      <c r="F10" s="547" t="s">
        <v>1045</v>
      </c>
      <c r="G10" s="1"/>
      <c r="H10" s="1"/>
      <c r="I10" s="542"/>
      <c r="J10" s="549"/>
      <c r="K10" s="549"/>
      <c r="L10" s="548">
        <f>IFERROR(__xludf.DUMMYFUNCTION("AVERAGE(FILTER(L63:L201, ($I$63:$I$201=""在学中"") * (L63:L201&lt;&gt;"""")))"),91.0)</f>
        <v>91</v>
      </c>
      <c r="M10" s="548" t="str">
        <f>IFERROR(__xludf.DUMMYFUNCTION("AVERAGE(FILTER(M63:M201, ($I$63:$I$201=""在学中"") * (M63:M201&lt;&gt;"""")))"),"#DIV/0!")</f>
        <v>#DIV/0!</v>
      </c>
      <c r="N10" s="548"/>
      <c r="O10" s="548">
        <f>IFERROR(__xludf.DUMMYFUNCTION("AVERAGE(FILTER(O63:O201, ($I$63:$I$201=""在学中"") * (O63:O201&lt;&gt;"""")))"),28.076923076923077)</f>
        <v>28.07692308</v>
      </c>
      <c r="P10" s="548">
        <f>IFERROR(__xludf.DUMMYFUNCTION("AVERAGE(FILTER(P63:P201, ($I$63:$I$201=""在学中"") * (P63:P201&lt;&gt;"""")))"),-2.3066666666666666)</f>
        <v>-2.306666667</v>
      </c>
      <c r="Q10" s="548">
        <f>IFERROR(__xludf.DUMMYFUNCTION("AVERAGE(FILTER(Q63:Q201, ($I$63:$I$201=""在学中"") * (Q63:Q201&lt;&gt;"""")))"),-1.8666666666666667)</f>
        <v>-1.866666667</v>
      </c>
      <c r="R10" s="548">
        <f>IFERROR(__xludf.DUMMYFUNCTION("AVERAGE(FILTER(R63:R201, ($I$63:$I$201=""在学中"") * (R63:R201&lt;&gt;"""")))"),26.30666666666667)</f>
        <v>26.30666667</v>
      </c>
      <c r="S10" s="548">
        <f>IFERROR(__xludf.DUMMYFUNCTION("AVERAGE(FILTER(S63:S201, ($I$63:$I$201=""在学中"") * (S63:S201&lt;&gt;"""")))"),47.858666666666664)</f>
        <v>47.85866667</v>
      </c>
      <c r="T10" s="548">
        <f>IFERROR(__xludf.DUMMYFUNCTION("AVERAGE(FILTER(T63:T201, ($I$63:$I$201=""在学中"") * (T63:T201&lt;&gt;"""")))"),66.47037037037038)</f>
        <v>66.47037037</v>
      </c>
      <c r="U10" s="542"/>
      <c r="V10" s="548">
        <f>IFERROR(__xludf.DUMMYFUNCTION("AVERAGE(FILTER(V63:V201, ($I$63:$I$201=""在学中"") * (V63:V201&lt;&gt;"""")))"),58.375)</f>
        <v>58.375</v>
      </c>
      <c r="W10" s="548">
        <f>IFERROR(__xludf.DUMMYFUNCTION("AVERAGE(FILTER(W63:W201, ($I$63:$I$201=""在学中"") * (W63:W201&lt;&gt;"""")))"),98.14285714285714)</f>
        <v>98.14285714</v>
      </c>
      <c r="X10" s="548">
        <f>IFERROR(__xludf.DUMMYFUNCTION("AVERAGE(FILTER(X63:X201, ($I$63:$I$201=""在学中"") * (X63:X201&lt;&gt;"""")))"),82.83333333333333)</f>
        <v>82.83333333</v>
      </c>
      <c r="Y10" s="548">
        <f>IFERROR(__xludf.DUMMYFUNCTION("AVERAGE(FILTER(Y63:Y201, ($I$63:$I$201=""在学中"") * (Y63:Y201&lt;&gt;"""")))"),77.25)</f>
        <v>77.25</v>
      </c>
      <c r="Z10" s="548">
        <f>IFERROR(__xludf.DUMMYFUNCTION("AVERAGE(FILTER(Z63:Z201, ($I$63:$I$201=""在学中"") * (Z63:Z201&lt;&gt;"""")))"),13.0)</f>
        <v>13</v>
      </c>
      <c r="AA10" s="548" t="str">
        <f>IFERROR(__xludf.DUMMYFUNCTION("AVERAGE(FILTER(AA63:AA201, ($I$63:$I$201=""在学中"") * (AA63:AA201&lt;&gt;"""")))"),"#DIV/0!")</f>
        <v>#DIV/0!</v>
      </c>
      <c r="AB10" s="548" t="str">
        <f>IFERROR(__xludf.DUMMYFUNCTION("AVERAGE(FILTER(AB63:AB201, ($I$63:$I$201=""在学中"") * (AB63:AB201&lt;&gt;"""")))"),"#DIV/0!")</f>
        <v>#DIV/0!</v>
      </c>
      <c r="AC10" s="548"/>
      <c r="AD10" s="548"/>
      <c r="AE10" s="548"/>
    </row>
    <row r="11" ht="16.5" hidden="1" customHeight="1" outlineLevel="2">
      <c r="A11" s="1"/>
      <c r="B11" s="1"/>
      <c r="C11" s="1"/>
      <c r="D11" s="1"/>
      <c r="E11" s="536"/>
      <c r="F11" s="4" t="s">
        <v>1046</v>
      </c>
      <c r="G11" s="1"/>
      <c r="H11" s="1"/>
      <c r="I11" s="545"/>
      <c r="J11" s="2"/>
      <c r="K11" s="2"/>
      <c r="L11" s="545">
        <f t="shared" ref="L11:M11" si="6">L10-L12</f>
        <v>0</v>
      </c>
      <c r="M11" s="545" t="str">
        <f t="shared" si="6"/>
        <v>#DIV/0!</v>
      </c>
      <c r="N11" s="545"/>
      <c r="O11" s="545">
        <f t="shared" ref="O11:T11" si="7">O10-O12</f>
        <v>0</v>
      </c>
      <c r="P11" s="545">
        <f t="shared" si="7"/>
        <v>0.009122807018</v>
      </c>
      <c r="Q11" s="545">
        <f t="shared" si="7"/>
        <v>0.001754385965</v>
      </c>
      <c r="R11" s="545">
        <f t="shared" si="7"/>
        <v>0.3461403509</v>
      </c>
      <c r="S11" s="545">
        <f t="shared" si="7"/>
        <v>0.6297192982</v>
      </c>
      <c r="T11" s="545">
        <f t="shared" si="7"/>
        <v>0</v>
      </c>
      <c r="U11" s="545"/>
      <c r="V11" s="545">
        <f t="shared" ref="V11:AB11" si="8">V10-V12</f>
        <v>0</v>
      </c>
      <c r="W11" s="545">
        <f t="shared" si="8"/>
        <v>0</v>
      </c>
      <c r="X11" s="545">
        <f t="shared" si="8"/>
        <v>0</v>
      </c>
      <c r="Y11" s="545">
        <f t="shared" si="8"/>
        <v>0</v>
      </c>
      <c r="Z11" s="545">
        <f t="shared" si="8"/>
        <v>0</v>
      </c>
      <c r="AA11" s="545" t="str">
        <f t="shared" si="8"/>
        <v>#DIV/0!</v>
      </c>
      <c r="AB11" s="545" t="str">
        <f t="shared" si="8"/>
        <v>#DIV/0!</v>
      </c>
      <c r="AC11" s="545"/>
      <c r="AD11" s="545"/>
      <c r="AE11" s="545"/>
    </row>
    <row r="12" ht="16.5" hidden="1" customHeight="1" outlineLevel="2">
      <c r="A12" s="1"/>
      <c r="B12" s="1"/>
      <c r="C12" s="1"/>
      <c r="D12" s="1"/>
      <c r="E12" s="536"/>
      <c r="F12" s="550" t="s">
        <v>1047</v>
      </c>
      <c r="G12" s="1"/>
      <c r="H12" s="1"/>
      <c r="I12" s="542"/>
      <c r="J12" s="549"/>
      <c r="K12" s="549"/>
      <c r="L12" s="542">
        <f>IFERROR(__xludf.DUMMYFUNCTION("AVERAGE(FILTER(L40:L202, ($I40:$I$202=""在学中"") * (L40:L202&lt;&gt;"""")))"),91.0)</f>
        <v>91</v>
      </c>
      <c r="M12" s="542" t="str">
        <f>IFERROR(__xludf.DUMMYFUNCTION("AVERAGE(FILTER(M40:M202, ($I40:$I$202=""在学中"") * (M40:M202&lt;&gt;"""")))"),"#DIV/0!")</f>
        <v>#DIV/0!</v>
      </c>
      <c r="N12" s="542"/>
      <c r="O12" s="542">
        <f>IFERROR(__xludf.DUMMYFUNCTION("AVERAGE(FILTER(O40:O202, ($I40:$I$202=""在学中"") * (O40:O202&lt;&gt;"""")))"),28.076923076923077)</f>
        <v>28.07692308</v>
      </c>
      <c r="P12" s="542">
        <f>IFERROR(__xludf.DUMMYFUNCTION("AVERAGE(FILTER(P40:P202, ($I40:$I$202=""在学中"") * (P40:P202&lt;&gt;"""")))"),-2.3157894736842106)</f>
        <v>-2.315789474</v>
      </c>
      <c r="Q12" s="542">
        <f>IFERROR(__xludf.DUMMYFUNCTION("AVERAGE(FILTER(Q40:Q202, ($I40:$I$202=""在学中"") * (Q40:Q202&lt;&gt;"""")))"),-1.868421052631579)</f>
        <v>-1.868421053</v>
      </c>
      <c r="R12" s="542">
        <f>IFERROR(__xludf.DUMMYFUNCTION("AVERAGE(FILTER(R40:R202, ($I40:$I$202=""在学中"") * (R40:R202&lt;&gt;"""")))"),25.960526315789473)</f>
        <v>25.96052632</v>
      </c>
      <c r="S12" s="542">
        <f>IFERROR(__xludf.DUMMYFUNCTION("AVERAGE(FILTER(S40:S202, ($I40:$I$202=""在学中"") * (S40:S202&lt;&gt;"""")))"),47.22894736842105)</f>
        <v>47.22894737</v>
      </c>
      <c r="T12" s="542">
        <f>IFERROR(__xludf.DUMMYFUNCTION("AVERAGE(FILTER(T40:T202, ($I40:$I$202=""在学中"") * (T40:T202&lt;&gt;"""")))"),66.47037037037038)</f>
        <v>66.47037037</v>
      </c>
      <c r="U12" s="542"/>
      <c r="V12" s="542">
        <f>IFERROR(__xludf.DUMMYFUNCTION("AVERAGE(FILTER(V40:V202, ($I40:$I$202=""在学中"") * (V40:V202&lt;&gt;"""")))"),58.375)</f>
        <v>58.375</v>
      </c>
      <c r="W12" s="542">
        <f>IFERROR(__xludf.DUMMYFUNCTION("AVERAGE(FILTER(W40:W202, ($I40:$I$202=""在学中"") * (W40:W202&lt;&gt;"""")))"),98.14285714285714)</f>
        <v>98.14285714</v>
      </c>
      <c r="X12" s="542">
        <f>IFERROR(__xludf.DUMMYFUNCTION("AVERAGE(FILTER(X40:X202, ($I40:$I$202=""在学中"") * (X40:X202&lt;&gt;"""")))"),82.83333333333333)</f>
        <v>82.83333333</v>
      </c>
      <c r="Y12" s="542">
        <f>IFERROR(__xludf.DUMMYFUNCTION("AVERAGE(FILTER(Y40:Y202, ($I40:$I$202=""在学中"") * (Y40:Y202&lt;&gt;"""")))"),77.25)</f>
        <v>77.25</v>
      </c>
      <c r="Z12" s="542">
        <f>IFERROR(__xludf.DUMMYFUNCTION("AVERAGE(FILTER(Z40:Z202, ($I40:$I$202=""在学中"") * (Z40:Z202&lt;&gt;"""")))"),13.0)</f>
        <v>13</v>
      </c>
      <c r="AA12" s="542" t="str">
        <f>IFERROR(__xludf.DUMMYFUNCTION("AVERAGE(FILTER(AA40:AA202, ($I40:$I$202=""在学中"") * (AA40:AA202&lt;&gt;"""")))"),"#DIV/0!")</f>
        <v>#DIV/0!</v>
      </c>
      <c r="AB12" s="542" t="str">
        <f>IFERROR(__xludf.DUMMYFUNCTION("AVERAGE(FILTER(AB40:AB202, ($I40:$I$202=""在学中"") * (AB40:AB202&lt;&gt;"""")))"),"#DIV/0!")</f>
        <v>#DIV/0!</v>
      </c>
      <c r="AC12" s="542"/>
      <c r="AD12" s="542"/>
      <c r="AE12" s="542"/>
    </row>
    <row r="13" ht="16.5" hidden="1" customHeight="1" outlineLevel="2">
      <c r="A13" s="1"/>
      <c r="B13" s="1"/>
      <c r="C13" s="1"/>
      <c r="D13" s="1"/>
      <c r="E13" s="536"/>
      <c r="F13" s="550" t="s">
        <v>1048</v>
      </c>
      <c r="G13" s="1"/>
      <c r="H13" s="1"/>
      <c r="I13" s="542"/>
      <c r="J13" s="549"/>
      <c r="K13" s="549"/>
      <c r="L13" s="542" t="str">
        <f>IFERROR(__xludf.DUMMYFUNCTION("AVERAGE(FILTER(L19:L39, (($I19:$I$39=""在学中"") + ($I19:$I$39=""卒業"")) * (L19:L39&lt;&gt;"""")))"),"#DIV/0!")</f>
        <v>#DIV/0!</v>
      </c>
      <c r="M13" s="542" t="str">
        <f>IFERROR(__xludf.DUMMYFUNCTION("AVERAGE(FILTER(M19:M39, (($I19:$I$39=""在学中"") + ($I19:$I$39=""卒業"")) * (M19:M39&lt;&gt;"""")))"),"#DIV/0!")</f>
        <v>#DIV/0!</v>
      </c>
      <c r="N13" s="542"/>
      <c r="O13" s="542">
        <f>IFERROR(__xludf.DUMMYFUNCTION("AVERAGE(FILTER(O19:O39, (($I19:$I$39=""在学中"") + ($I19:$I$39=""卒業"")) * (O19:O39&lt;&gt;"""")))"),48.45)</f>
        <v>48.45</v>
      </c>
      <c r="P13" s="542">
        <f>IFERROR(__xludf.DUMMYFUNCTION("AVERAGE(FILTER(P19:P39, (($I19:$I$39=""在学中"") + ($I19:$I$39=""卒業"")) * (P19:P39&lt;&gt;"""")))"),-1.0)</f>
        <v>-1</v>
      </c>
      <c r="Q13" s="542">
        <f>IFERROR(__xludf.DUMMYFUNCTION("AVERAGE(FILTER(Q19:Q39, (($I19:$I$39=""在学中"") + ($I19:$I$39=""卒業"")) * (Q19:Q39&lt;&gt;"""")))"),-0.55)</f>
        <v>-0.55</v>
      </c>
      <c r="R13" s="542">
        <f>IFERROR(__xludf.DUMMYFUNCTION("AVERAGE(FILTER(R19:R39, (($I19:$I$39=""在学中"") + ($I19:$I$39=""卒業"")) * (R19:R39&lt;&gt;"""")))"),256.5)</f>
        <v>256.5</v>
      </c>
      <c r="S13" s="542">
        <f>IFERROR(__xludf.DUMMYFUNCTION("AVERAGE(FILTER(S19:S39, (($I19:$I$39=""在学中"") + ($I19:$I$39=""卒業"")) * (S19:S39&lt;&gt;"""")))"),410.3642857142857)</f>
        <v>410.3642857</v>
      </c>
      <c r="T13" s="542">
        <f>IFERROR(__xludf.DUMMYFUNCTION("AVERAGE(FILTER(T19:T39, (($I19:$I$39=""在学中"") + ($I19:$I$39=""卒業"")) * (T19:T39&lt;&gt;"""")))"),71.99373433583959)</f>
        <v>71.99373434</v>
      </c>
      <c r="U13" s="542"/>
      <c r="V13" s="542">
        <f>IFERROR(__xludf.DUMMYFUNCTION("AVERAGE(FILTER(V19:V39, (($I19:$I$39=""在学中"") + ($I19:$I$39=""卒業"")) * (V19:V39&lt;&gt;"""")))"),19.0)</f>
        <v>19</v>
      </c>
      <c r="W13" s="542">
        <f>IFERROR(__xludf.DUMMYFUNCTION("AVERAGE(FILTER(W19:W39, (($I19:$I$39=""在学中"") + ($I19:$I$39=""卒業"")) * (W19:W39&lt;&gt;"""")))"),66.66666666666667)</f>
        <v>66.66666667</v>
      </c>
      <c r="X13" s="542">
        <f>IFERROR(__xludf.DUMMYFUNCTION("AVERAGE(FILTER(X19:X39, (($I19:$I$39=""在学中"") + ($I19:$I$39=""卒業"")) * (X19:X39&lt;&gt;"""")))"),37.55555555555556)</f>
        <v>37.55555556</v>
      </c>
      <c r="Y13" s="542">
        <f>IFERROR(__xludf.DUMMYFUNCTION("AVERAGE(FILTER(Y19:Y39, (($I19:$I$39=""在学中"") + ($I19:$I$39=""卒業"")) * (Y19:Y39&lt;&gt;"""")))"),68.6923076923077)</f>
        <v>68.69230769</v>
      </c>
      <c r="Z13" s="542">
        <f>IFERROR(__xludf.DUMMYFUNCTION("AVERAGE(FILTER(Z19:Z39, (($I19:$I$39=""在学中"") + ($I19:$I$39=""卒業"")) * (Z19:Z39&lt;&gt;"""")))"),77.33333333333333)</f>
        <v>77.33333333</v>
      </c>
      <c r="AA13" s="542">
        <f>IFERROR(__xludf.DUMMYFUNCTION("AVERAGE(FILTER(AA19:AA39, (($I19:$I$39=""在学中"") + ($I19:$I$39=""卒業"")) * (AA19:AA39&lt;&gt;"""")))"),88.23529411764706)</f>
        <v>88.23529412</v>
      </c>
      <c r="AB13" s="542">
        <f>IFERROR(__xludf.DUMMYFUNCTION("AVERAGE(FILTER(AB19:AB39, (($I19:$I$39=""在学中"") + ($I19:$I$39=""卒業"")) * (AB19:AB39&lt;&gt;"""")))"),42.30769230769231)</f>
        <v>42.30769231</v>
      </c>
      <c r="AC13" s="542"/>
      <c r="AD13" s="542"/>
      <c r="AE13" s="542"/>
    </row>
    <row r="14" ht="16.5" customHeight="1" outlineLevel="1" collapsed="1">
      <c r="A14" s="1"/>
      <c r="B14" s="1"/>
      <c r="C14" s="1"/>
      <c r="D14" s="1"/>
      <c r="E14" s="536"/>
      <c r="F14" s="551" t="s">
        <v>3233</v>
      </c>
      <c r="G14" s="1"/>
      <c r="H14" s="1"/>
      <c r="I14" s="205"/>
      <c r="J14" s="2"/>
      <c r="K14" s="2"/>
      <c r="L14" s="551">
        <v>36.0</v>
      </c>
      <c r="M14" s="551">
        <v>36.0</v>
      </c>
      <c r="N14" s="1281"/>
      <c r="O14" s="551">
        <v>36.0</v>
      </c>
      <c r="P14" s="551">
        <v>0.0</v>
      </c>
      <c r="Q14" s="551">
        <v>0.0</v>
      </c>
      <c r="R14" s="551">
        <v>300.0</v>
      </c>
      <c r="S14" s="551">
        <v>300.0</v>
      </c>
      <c r="T14" s="552">
        <f>AVERAGE(V14:AB14)</f>
        <v>43.14285714</v>
      </c>
      <c r="U14" s="205"/>
      <c r="V14" s="551">
        <v>36.0</v>
      </c>
      <c r="W14" s="551">
        <v>52.0</v>
      </c>
      <c r="X14" s="551">
        <v>46.0</v>
      </c>
      <c r="Y14" s="551">
        <v>46.0</v>
      </c>
      <c r="Z14" s="551">
        <v>46.0</v>
      </c>
      <c r="AA14" s="551">
        <v>46.0</v>
      </c>
      <c r="AB14" s="551">
        <v>30.0</v>
      </c>
      <c r="AC14" s="551"/>
      <c r="AD14" s="551"/>
      <c r="AE14" s="551"/>
    </row>
    <row r="15" ht="16.5" customHeight="1" outlineLevel="1">
      <c r="A15" s="1"/>
      <c r="B15" s="1"/>
      <c r="C15" s="1"/>
      <c r="D15" s="1"/>
      <c r="E15" s="536"/>
      <c r="F15" s="205" t="s">
        <v>1049</v>
      </c>
      <c r="G15" s="1"/>
      <c r="H15" s="1"/>
      <c r="J15" s="2"/>
      <c r="K15" s="2"/>
      <c r="N15" s="543"/>
      <c r="V15" s="553">
        <f>SUM(V16)</f>
        <v>72</v>
      </c>
      <c r="W15" s="553">
        <f t="shared" ref="W15:AB15" si="9">SUM(V15,W16)</f>
        <v>176</v>
      </c>
      <c r="X15" s="553">
        <f t="shared" si="9"/>
        <v>267</v>
      </c>
      <c r="Y15" s="553">
        <f t="shared" si="9"/>
        <v>358</v>
      </c>
      <c r="Z15" s="553">
        <f t="shared" si="9"/>
        <v>449</v>
      </c>
      <c r="AA15" s="553">
        <f t="shared" si="9"/>
        <v>540</v>
      </c>
      <c r="AB15" s="553">
        <f t="shared" si="9"/>
        <v>599</v>
      </c>
    </row>
    <row r="16" ht="16.5" customHeight="1" outlineLevel="1">
      <c r="A16" s="1"/>
      <c r="B16" s="1"/>
      <c r="C16" s="1"/>
      <c r="D16" s="1"/>
      <c r="E16" s="535">
        <f>average(G16:P16)</f>
        <v>54.75</v>
      </c>
      <c r="F16" s="554" t="s">
        <v>1050</v>
      </c>
      <c r="G16" s="1"/>
      <c r="H16" s="1"/>
      <c r="I16" s="4"/>
      <c r="J16" s="2"/>
      <c r="K16" s="2"/>
      <c r="L16" s="555">
        <v>72.0</v>
      </c>
      <c r="M16" s="555">
        <v>72.0</v>
      </c>
      <c r="N16" s="556"/>
      <c r="O16" s="555">
        <v>72.0</v>
      </c>
      <c r="P16" s="555">
        <v>3.0</v>
      </c>
      <c r="Q16" s="555">
        <v>4.0</v>
      </c>
      <c r="R16" s="555">
        <v>599.0</v>
      </c>
      <c r="S16" s="555">
        <v>599.0</v>
      </c>
      <c r="T16" s="556">
        <f>AVERAGE(V16:AB16)</f>
        <v>85.57142857</v>
      </c>
      <c r="U16" s="4"/>
      <c r="V16" s="555">
        <v>72.0</v>
      </c>
      <c r="W16" s="555">
        <v>104.0</v>
      </c>
      <c r="X16" s="555">
        <v>91.0</v>
      </c>
      <c r="Y16" s="555">
        <v>91.0</v>
      </c>
      <c r="Z16" s="555">
        <v>91.0</v>
      </c>
      <c r="AA16" s="555">
        <v>91.0</v>
      </c>
      <c r="AB16" s="555">
        <v>59.0</v>
      </c>
      <c r="AC16" s="555"/>
      <c r="AD16" s="555"/>
      <c r="AE16" s="555"/>
    </row>
    <row r="17" ht="16.5" customHeight="1">
      <c r="A17" s="1"/>
      <c r="B17" s="1"/>
      <c r="C17" s="1" t="s">
        <v>1051</v>
      </c>
      <c r="D17" s="1" t="s">
        <v>1051</v>
      </c>
      <c r="E17" s="1" t="s">
        <v>1052</v>
      </c>
      <c r="F17" s="1" t="s">
        <v>1051</v>
      </c>
      <c r="G17" s="1" t="s">
        <v>1051</v>
      </c>
      <c r="H17" s="1" t="s">
        <v>1053</v>
      </c>
      <c r="I17" s="1" t="s">
        <v>1051</v>
      </c>
      <c r="J17" s="2"/>
      <c r="K17" s="2"/>
      <c r="L17" s="1" t="s">
        <v>1052</v>
      </c>
      <c r="M17" s="1" t="s">
        <v>1052</v>
      </c>
      <c r="N17" s="542"/>
      <c r="O17" s="1"/>
      <c r="P17" s="1" t="s">
        <v>1051</v>
      </c>
      <c r="Q17" s="1" t="s">
        <v>1051</v>
      </c>
      <c r="R17" s="1" t="s">
        <v>1051</v>
      </c>
      <c r="S17" s="1" t="s">
        <v>1051</v>
      </c>
      <c r="T17" s="542" t="s">
        <v>1051</v>
      </c>
      <c r="U17" s="1" t="s">
        <v>1051</v>
      </c>
      <c r="V17" s="557" t="s">
        <v>1054</v>
      </c>
      <c r="W17" s="4"/>
      <c r="X17" s="4"/>
      <c r="Y17" s="4"/>
      <c r="Z17" s="4"/>
      <c r="AA17" s="4"/>
      <c r="AB17" s="2"/>
      <c r="AC17" s="2"/>
      <c r="AD17" s="2"/>
      <c r="AE17" s="2"/>
    </row>
    <row r="18" ht="26.25" customHeight="1">
      <c r="A18" s="558"/>
      <c r="B18" s="559" t="s">
        <v>25</v>
      </c>
      <c r="C18" s="532" t="s">
        <v>26</v>
      </c>
      <c r="D18" s="560" t="s">
        <v>1767</v>
      </c>
      <c r="E18" s="561" t="s">
        <v>1055</v>
      </c>
      <c r="F18" s="532" t="s">
        <v>36</v>
      </c>
      <c r="G18" s="532"/>
      <c r="H18" s="532" t="s">
        <v>1056</v>
      </c>
      <c r="I18" s="560" t="s">
        <v>1057</v>
      </c>
      <c r="J18" s="568" t="s">
        <v>1068</v>
      </c>
      <c r="K18" s="568" t="s">
        <v>1069</v>
      </c>
      <c r="L18" s="562" t="s">
        <v>3234</v>
      </c>
      <c r="M18" s="562" t="s">
        <v>3235</v>
      </c>
      <c r="N18" s="1282" t="s">
        <v>3236</v>
      </c>
      <c r="O18" s="560" t="s">
        <v>210</v>
      </c>
      <c r="P18" s="560" t="s">
        <v>1060</v>
      </c>
      <c r="Q18" s="560" t="s">
        <v>1062</v>
      </c>
      <c r="R18" s="560" t="s">
        <v>1063</v>
      </c>
      <c r="S18" s="564" t="s">
        <v>1064</v>
      </c>
      <c r="T18" s="565" t="s">
        <v>1065</v>
      </c>
      <c r="U18" s="564" t="s">
        <v>1066</v>
      </c>
      <c r="V18" s="566" t="s">
        <v>1067</v>
      </c>
      <c r="W18" s="566" t="s">
        <v>194</v>
      </c>
      <c r="X18" s="566" t="s">
        <v>195</v>
      </c>
      <c r="Y18" s="566" t="s">
        <v>196</v>
      </c>
      <c r="Z18" s="566" t="s">
        <v>197</v>
      </c>
      <c r="AA18" s="566" t="s">
        <v>198</v>
      </c>
      <c r="AB18" s="567" t="s">
        <v>199</v>
      </c>
      <c r="AC18" s="568" t="s">
        <v>1068</v>
      </c>
      <c r="AD18" s="568" t="s">
        <v>1069</v>
      </c>
      <c r="AE18" s="568" t="s">
        <v>1070</v>
      </c>
    </row>
    <row r="19">
      <c r="A19" s="1"/>
      <c r="B19" s="40">
        <v>1.0</v>
      </c>
      <c r="C19" s="569" t="str">
        <f>vlookup(B19,'セッション実施状況管理'!$A:$U,8,false)</f>
        <v>おのまこと</v>
      </c>
      <c r="D19" s="569" t="str">
        <f>vlookup(B19,'セッション実施状況管理'!$A:$I,9,false)</f>
        <v>koji_no_chie</v>
      </c>
      <c r="E19" s="570" t="s">
        <v>1071</v>
      </c>
      <c r="F19" s="569" t="str">
        <f>vlookup(B19,'セッション実施状況管理'!$A:$U,19,false)</f>
        <v>-</v>
      </c>
      <c r="G19" s="569" t="str">
        <f>vlookup(B19,'セッション実施状況管理'!$A:$U,20,false)</f>
        <v>宮田友理</v>
      </c>
      <c r="H19" s="571">
        <f>'コーチング報酬管理'!G7</f>
        <v>6</v>
      </c>
      <c r="I19" s="572" t="str">
        <f>iferror(vlookup(B19,'セッション実施状況管理'!$A:$B,2,false),"")</f>
        <v>例外</v>
      </c>
      <c r="J19" s="580" t="str">
        <f>Vlookup(B19,'セッション実施状況管理'!$A:$R,17,false)</f>
        <v>-</v>
      </c>
      <c r="K19" s="580" t="str">
        <f t="shared" ref="K19:K45" si="10"> (YEAR(TODAY()) - YEAR($J19)) * 12
  + (MONTH(TODAY()) - MONTH($J19))</f>
        <v>#VALUE!</v>
      </c>
      <c r="L19" s="573" t="str">
        <f t="shared" ref="L19:L1034" si="11">IF($K19&gt;=7, "ー", CHOOSE($K19+1, 72, 104, 91, 91, 91, 91, 59))</f>
        <v>#VALUE!</v>
      </c>
      <c r="M19" s="573" t="str">
        <f t="shared" ref="M19:M102" si="12">IF($K19&gt;=7, "ー", INDEX($V19:$AB19, 1, $K19+1))</f>
        <v>#VALUE!</v>
      </c>
      <c r="N19" s="1283" t="str">
        <f t="shared" ref="N19:N58" si="13">IF(OR($L19="ー", $L19=0), "ー", $M19/$L19*100)</f>
        <v>#VALUE!</v>
      </c>
      <c r="O19" s="574">
        <f>VLOOKUP(B19,'新 月次投稿数'!$A:$N,13,false)</f>
        <v>0</v>
      </c>
      <c r="P19" s="575">
        <f t="shared" ref="P19:P371" si="14">IF(O19&gt;=120, 3, IF(O19&gt;=100, 2, IF(O19&gt;=80, 1, IF(O19&gt;=60, 0, IF(O19&gt;=40, -1, IF(O19&gt;=20, -2, -3))))))</f>
        <v>-3</v>
      </c>
      <c r="Q19" s="575">
        <f t="shared" ref="Q19:Q293" si="15">IF(R19&gt;=540, 4, 
   IF(R19&gt;=480, 3, 
   IF(R19&gt;=420, 2, 
   IF(R19&gt;=360, 1, 
   IF(R19&gt;=300, 0, 
   IF(R19&gt;=240, -1, 
   -2))))))</f>
        <v>-2</v>
      </c>
      <c r="R19" s="575">
        <f t="shared" ref="R19:R293" si="16">sum(V19:AB19)</f>
        <v>0</v>
      </c>
      <c r="S19" s="577">
        <v>0.0</v>
      </c>
      <c r="T19" s="578" t="str">
        <f t="shared" ref="T19:T313" si="17">iferror(R19/U19,"0")</f>
        <v>0</v>
      </c>
      <c r="U19" s="577">
        <f t="shared" ref="U19:U275" si="18">count(V19:AB19)</f>
        <v>0</v>
      </c>
      <c r="V19" s="573" t="s">
        <v>1072</v>
      </c>
      <c r="W19" s="573" t="s">
        <v>1072</v>
      </c>
      <c r="X19" s="573" t="s">
        <v>1072</v>
      </c>
      <c r="Y19" s="573" t="s">
        <v>1072</v>
      </c>
      <c r="Z19" s="573" t="s">
        <v>1072</v>
      </c>
      <c r="AA19" s="573" t="s">
        <v>1072</v>
      </c>
      <c r="AB19" s="579" t="s">
        <v>1072</v>
      </c>
      <c r="AC19" s="580" t="str">
        <f>Vlookup(D19,'セッション実施状況管理'!$A:$R,17,false)</f>
        <v>#N/A</v>
      </c>
      <c r="AD19" s="580" t="str">
        <f t="shared" ref="AD19:AD1034" si="19"> (YEAR(TODAY()) - YEAR($AA19)) * 12
  + (MONTH(TODAY()) - MONTH($AA19))</f>
        <v>#VALUE!</v>
      </c>
      <c r="AE19" s="580" t="str">
        <f t="shared" ref="AE19:AE1034" si="20">IF(
   OR(AD19=3, AD19=4, AD19=5, AD19=6),
   "1",
   "2"
)</f>
        <v>#VALUE!</v>
      </c>
    </row>
    <row r="20">
      <c r="A20" s="1"/>
      <c r="B20" s="65">
        <v>2.0</v>
      </c>
      <c r="C20" s="569" t="str">
        <f>vlookup(B20,'セッション実施状況管理'!$A:$U,8,false)</f>
        <v>ただゆうすけ</v>
      </c>
      <c r="D20" s="569" t="str">
        <f>vlookup(B20,'セッション実施状況管理'!$A:$I,9,false)</f>
        <v>cya_kurashi</v>
      </c>
      <c r="E20" s="581" t="s">
        <v>1073</v>
      </c>
      <c r="F20" s="1284">
        <f>vlookup(B20,'セッション実施状況管理'!$A:$U,19,false)</f>
        <v>45460</v>
      </c>
      <c r="G20" s="569" t="str">
        <f>vlookup(B20,'セッション実施状況管理'!$A:$U,20,false)</f>
        <v>中村恵理</v>
      </c>
      <c r="H20" s="571">
        <f>'コーチング報酬管理'!G8</f>
        <v>13</v>
      </c>
      <c r="I20" s="572" t="str">
        <f>iferror(vlookup(B20,'セッション実施状況管理'!$A:$B,2,false),"")</f>
        <v>卒業</v>
      </c>
      <c r="J20" s="580" t="str">
        <f>Vlookup(B20,'セッション実施状況管理'!$A:$R,17,false)</f>
        <v>-</v>
      </c>
      <c r="K20" s="580" t="str">
        <f t="shared" si="10"/>
        <v>#VALUE!</v>
      </c>
      <c r="L20" s="573" t="str">
        <f t="shared" si="11"/>
        <v>#VALUE!</v>
      </c>
      <c r="M20" s="573" t="str">
        <f t="shared" si="12"/>
        <v>#VALUE!</v>
      </c>
      <c r="N20" s="1283" t="str">
        <f t="shared" si="13"/>
        <v>#VALUE!</v>
      </c>
      <c r="O20" s="574">
        <f>VLOOKUP(B20,'新 月次投稿数'!$A:$N,13,false)</f>
        <v>89</v>
      </c>
      <c r="P20" s="583">
        <f t="shared" si="14"/>
        <v>1</v>
      </c>
      <c r="Q20" s="575">
        <f t="shared" si="15"/>
        <v>-1</v>
      </c>
      <c r="R20" s="575">
        <f t="shared" si="16"/>
        <v>289</v>
      </c>
      <c r="S20" s="584">
        <f t="shared" ref="S20:S254" si="21">T20*6</f>
        <v>867</v>
      </c>
      <c r="T20" s="585">
        <f t="shared" si="17"/>
        <v>144.5</v>
      </c>
      <c r="U20" s="577">
        <f t="shared" si="18"/>
        <v>2</v>
      </c>
      <c r="V20" s="582" t="s">
        <v>1072</v>
      </c>
      <c r="W20" s="582" t="s">
        <v>1072</v>
      </c>
      <c r="X20" s="582" t="s">
        <v>1072</v>
      </c>
      <c r="Y20" s="582" t="s">
        <v>1072</v>
      </c>
      <c r="Z20" s="582" t="s">
        <v>1072</v>
      </c>
      <c r="AA20" s="582">
        <v>190.0</v>
      </c>
      <c r="AB20" s="586">
        <v>99.0</v>
      </c>
      <c r="AC20" s="580" t="str">
        <f>Vlookup(D20,'セッション実施状況管理'!$A:$R,17,false)</f>
        <v>#N/A</v>
      </c>
      <c r="AD20" s="580">
        <f t="shared" si="19"/>
        <v>1507</v>
      </c>
      <c r="AE20" s="580" t="str">
        <f t="shared" si="20"/>
        <v>2</v>
      </c>
    </row>
    <row r="21">
      <c r="A21" s="1"/>
      <c r="B21" s="65">
        <v>3.0</v>
      </c>
      <c r="C21" s="569" t="str">
        <f>vlookup(B21,'セッション実施状況管理'!$A:$U,8,false)</f>
        <v>ふじたなな</v>
      </c>
      <c r="D21" s="569" t="str">
        <f>vlookup(B21,'セッション実施状況管理'!$A:$I,9,false)</f>
        <v>ta_ma_diet</v>
      </c>
      <c r="E21" s="581" t="s">
        <v>1074</v>
      </c>
      <c r="F21" s="1284">
        <f>vlookup(B21,'セッション実施状況管理'!$A:$U,19,false)</f>
        <v>45455</v>
      </c>
      <c r="G21" s="569" t="str">
        <f>vlookup(B21,'セッション実施状況管理'!$A:$U,20,false)</f>
        <v>森本風花</v>
      </c>
      <c r="H21" s="571">
        <f>'コーチング報酬管理'!G9</f>
        <v>13</v>
      </c>
      <c r="I21" s="572" t="str">
        <f>iferror(vlookup(B21,'セッション実施状況管理'!$A:$B,2,false),"")</f>
        <v>卒業</v>
      </c>
      <c r="J21" s="587" t="str">
        <f>Vlookup(B21,'セッション実施状況管理'!$A:$R,17,false)</f>
        <v/>
      </c>
      <c r="K21" s="580">
        <f t="shared" si="10"/>
        <v>1514</v>
      </c>
      <c r="L21" s="573" t="str">
        <f t="shared" si="11"/>
        <v>ー</v>
      </c>
      <c r="M21" s="573" t="str">
        <f t="shared" si="12"/>
        <v>ー</v>
      </c>
      <c r="N21" s="1283" t="str">
        <f t="shared" si="13"/>
        <v>ー</v>
      </c>
      <c r="O21" s="574">
        <f>VLOOKUP(B21,'新 月次投稿数'!$A:$N,13,false)</f>
        <v>0</v>
      </c>
      <c r="P21" s="583">
        <f t="shared" si="14"/>
        <v>-3</v>
      </c>
      <c r="Q21" s="575">
        <f t="shared" si="15"/>
        <v>-2</v>
      </c>
      <c r="R21" s="575">
        <f t="shared" si="16"/>
        <v>78</v>
      </c>
      <c r="S21" s="584">
        <f t="shared" si="21"/>
        <v>156</v>
      </c>
      <c r="T21" s="585">
        <f t="shared" si="17"/>
        <v>26</v>
      </c>
      <c r="U21" s="577">
        <f t="shared" si="18"/>
        <v>3</v>
      </c>
      <c r="V21" s="582" t="s">
        <v>1072</v>
      </c>
      <c r="W21" s="582" t="s">
        <v>1072</v>
      </c>
      <c r="X21" s="582" t="s">
        <v>1072</v>
      </c>
      <c r="Y21" s="582" t="s">
        <v>1072</v>
      </c>
      <c r="Z21" s="582">
        <v>18.0</v>
      </c>
      <c r="AA21" s="582">
        <v>41.0</v>
      </c>
      <c r="AB21" s="586">
        <v>19.0</v>
      </c>
      <c r="AC21" s="580" t="str">
        <f>Vlookup(D21,'セッション実施状況管理'!$A:$R,17,false)</f>
        <v>#N/A</v>
      </c>
      <c r="AD21" s="580">
        <f t="shared" si="19"/>
        <v>1512</v>
      </c>
      <c r="AE21" s="580" t="str">
        <f t="shared" si="20"/>
        <v>2</v>
      </c>
    </row>
    <row r="22">
      <c r="A22" s="1"/>
      <c r="B22" s="40">
        <v>4.0</v>
      </c>
      <c r="C22" s="569" t="str">
        <f>vlookup(B22,'セッション実施状況管理'!$A:$U,8,false)</f>
        <v>よしだむつみ</v>
      </c>
      <c r="D22" s="569" t="str">
        <f>vlookup(B22,'セッション実施状況管理'!$A:$I,9,false)</f>
        <v>adhd_nao</v>
      </c>
      <c r="E22" s="588" t="s">
        <v>1075</v>
      </c>
      <c r="F22" s="1284">
        <f>vlookup(B22,'セッション実施状況管理'!$A:$U,19,false)</f>
        <v>45466</v>
      </c>
      <c r="G22" s="569" t="str">
        <f>vlookup(B22,'セッション実施状況管理'!$A:$U,20,false)</f>
        <v>野村佑佳</v>
      </c>
      <c r="H22" s="571">
        <f>'コーチング報酬管理'!G10</f>
        <v>13</v>
      </c>
      <c r="I22" s="572" t="str">
        <f>iferror(vlookup(B22,'セッション実施状況管理'!$A:$B,2,false),"")</f>
        <v>卒業</v>
      </c>
      <c r="J22" s="587" t="str">
        <f>Vlookup(B22,'セッション実施状況管理'!$A:$R,17,false)</f>
        <v/>
      </c>
      <c r="K22" s="580">
        <f t="shared" si="10"/>
        <v>1514</v>
      </c>
      <c r="L22" s="573" t="str">
        <f t="shared" si="11"/>
        <v>ー</v>
      </c>
      <c r="M22" s="573" t="str">
        <f t="shared" si="12"/>
        <v>ー</v>
      </c>
      <c r="N22" s="1283" t="str">
        <f t="shared" si="13"/>
        <v>ー</v>
      </c>
      <c r="O22" s="574">
        <f>VLOOKUP(B22,'新 月次投稿数'!$A:$N,13,false)</f>
        <v>0</v>
      </c>
      <c r="P22" s="583">
        <f t="shared" si="14"/>
        <v>-3</v>
      </c>
      <c r="Q22" s="575">
        <f t="shared" si="15"/>
        <v>-2</v>
      </c>
      <c r="R22" s="575">
        <f t="shared" si="16"/>
        <v>74</v>
      </c>
      <c r="S22" s="584">
        <f t="shared" si="21"/>
        <v>444</v>
      </c>
      <c r="T22" s="585">
        <f t="shared" si="17"/>
        <v>74</v>
      </c>
      <c r="U22" s="577">
        <f t="shared" si="18"/>
        <v>1</v>
      </c>
      <c r="V22" s="582" t="s">
        <v>1072</v>
      </c>
      <c r="W22" s="582" t="s">
        <v>1072</v>
      </c>
      <c r="X22" s="582" t="s">
        <v>1076</v>
      </c>
      <c r="Y22" s="582" t="s">
        <v>1076</v>
      </c>
      <c r="Z22" s="582">
        <v>74.0</v>
      </c>
      <c r="AA22" s="582" t="s">
        <v>1072</v>
      </c>
      <c r="AB22" s="586" t="s">
        <v>1072</v>
      </c>
      <c r="AC22" s="580" t="str">
        <f>Vlookup(D22,'セッション実施状況管理'!$A:$R,17,false)</f>
        <v>#N/A</v>
      </c>
      <c r="AD22" s="580" t="str">
        <f t="shared" si="19"/>
        <v>#VALUE!</v>
      </c>
      <c r="AE22" s="580" t="str">
        <f t="shared" si="20"/>
        <v>#VALUE!</v>
      </c>
    </row>
    <row r="23">
      <c r="A23" s="1"/>
      <c r="B23" s="65">
        <v>5.0</v>
      </c>
      <c r="C23" s="569" t="str">
        <f>vlookup(B23,'セッション実施状況管理'!$A:$U,8,false)</f>
        <v>きたがわたかひろ</v>
      </c>
      <c r="D23" s="569" t="str">
        <f>vlookup(B23,'セッション実施状況管理'!$A:$I,9,false)</f>
        <v>kcc_0113</v>
      </c>
      <c r="E23" s="581" t="s">
        <v>1077</v>
      </c>
      <c r="F23" s="1284">
        <f>vlookup(B23,'セッション実施状況管理'!$A:$U,19,false)</f>
        <v>45130</v>
      </c>
      <c r="G23" s="569" t="str">
        <f>vlookup(B23,'セッション実施状況管理'!$A:$U,20,false)</f>
        <v>豊榮信江</v>
      </c>
      <c r="H23" s="571">
        <f>'コーチング報酬管理'!G11</f>
        <v>12</v>
      </c>
      <c r="I23" s="572" t="str">
        <f>iferror(vlookup(B23,'セッション実施状況管理'!$A:$B,2,false),"")</f>
        <v>卒業</v>
      </c>
      <c r="J23" s="587" t="str">
        <f>Vlookup(B23,'セッション実施状況管理'!$A:$R,17,false)</f>
        <v/>
      </c>
      <c r="K23" s="580">
        <f t="shared" si="10"/>
        <v>1514</v>
      </c>
      <c r="L23" s="573" t="str">
        <f t="shared" si="11"/>
        <v>ー</v>
      </c>
      <c r="M23" s="573" t="str">
        <f t="shared" si="12"/>
        <v>ー</v>
      </c>
      <c r="N23" s="1283" t="str">
        <f t="shared" si="13"/>
        <v>ー</v>
      </c>
      <c r="O23" s="574">
        <f>VLOOKUP(B23,'新 月次投稿数'!$A:$N,13,false)</f>
        <v>0</v>
      </c>
      <c r="P23" s="583">
        <f t="shared" si="14"/>
        <v>-3</v>
      </c>
      <c r="Q23" s="575">
        <f t="shared" si="15"/>
        <v>-2</v>
      </c>
      <c r="R23" s="575">
        <f t="shared" si="16"/>
        <v>136</v>
      </c>
      <c r="S23" s="584">
        <f t="shared" si="21"/>
        <v>204</v>
      </c>
      <c r="T23" s="585">
        <f t="shared" si="17"/>
        <v>34</v>
      </c>
      <c r="U23" s="577">
        <f t="shared" si="18"/>
        <v>4</v>
      </c>
      <c r="V23" s="582" t="s">
        <v>1072</v>
      </c>
      <c r="W23" s="582" t="s">
        <v>1072</v>
      </c>
      <c r="X23" s="582" t="s">
        <v>1072</v>
      </c>
      <c r="Y23" s="582">
        <v>3.0</v>
      </c>
      <c r="Z23" s="582">
        <v>73.0</v>
      </c>
      <c r="AA23" s="582">
        <v>44.0</v>
      </c>
      <c r="AB23" s="586">
        <v>16.0</v>
      </c>
      <c r="AC23" s="580" t="str">
        <f>Vlookup(D23,'セッション実施状況管理'!$A:$R,17,false)</f>
        <v>#N/A</v>
      </c>
      <c r="AD23" s="580">
        <f t="shared" si="19"/>
        <v>1512</v>
      </c>
      <c r="AE23" s="580" t="str">
        <f t="shared" si="20"/>
        <v>2</v>
      </c>
    </row>
    <row r="24">
      <c r="A24" s="1" t="s">
        <v>206</v>
      </c>
      <c r="B24" s="40">
        <v>6.0</v>
      </c>
      <c r="C24" s="569" t="str">
        <f>vlookup(B24,'セッション実施状況管理'!$A:$U,8,false)</f>
        <v>ありやまゆうな</v>
      </c>
      <c r="D24" s="569" t="str">
        <f>vlookup(B24,'セッション実施状況管理'!$A:$I,9,false)</f>
        <v>uni_beer_</v>
      </c>
      <c r="E24" s="581" t="s">
        <v>1078</v>
      </c>
      <c r="F24" s="1284">
        <f>vlookup(B24,'セッション実施状況管理'!$A:$U,19,false)</f>
        <v>45516</v>
      </c>
      <c r="G24" s="569" t="str">
        <f>vlookup(B24,'セッション実施状況管理'!$A:$U,20,false)</f>
        <v>野村佑佳</v>
      </c>
      <c r="H24" s="571">
        <f>'コーチング報酬管理'!G13</f>
        <v>13</v>
      </c>
      <c r="I24" s="572" t="str">
        <f>iferror(vlookup(B24,'セッション実施状況管理'!$A:$B,2,false),"")</f>
        <v>卒業</v>
      </c>
      <c r="J24" s="587" t="str">
        <f>Vlookup(B24,'セッション実施状況管理'!$A:$R,17,false)</f>
        <v/>
      </c>
      <c r="K24" s="580">
        <f t="shared" si="10"/>
        <v>1514</v>
      </c>
      <c r="L24" s="573" t="str">
        <f t="shared" si="11"/>
        <v>ー</v>
      </c>
      <c r="M24" s="573" t="str">
        <f t="shared" si="12"/>
        <v>ー</v>
      </c>
      <c r="N24" s="1283" t="str">
        <f t="shared" si="13"/>
        <v>ー</v>
      </c>
      <c r="O24" s="574">
        <f>VLOOKUP(B24,'新 月次投稿数'!$A:$N,13,false)</f>
        <v>102</v>
      </c>
      <c r="P24" s="583">
        <f t="shared" si="14"/>
        <v>2</v>
      </c>
      <c r="Q24" s="575">
        <f t="shared" si="15"/>
        <v>4</v>
      </c>
      <c r="R24" s="575">
        <f t="shared" si="16"/>
        <v>829</v>
      </c>
      <c r="S24" s="584">
        <f t="shared" si="21"/>
        <v>829</v>
      </c>
      <c r="T24" s="585">
        <f t="shared" si="17"/>
        <v>138.1666667</v>
      </c>
      <c r="U24" s="577">
        <f t="shared" si="18"/>
        <v>6</v>
      </c>
      <c r="V24" s="582" t="s">
        <v>1072</v>
      </c>
      <c r="W24" s="582">
        <v>195.0</v>
      </c>
      <c r="X24" s="582">
        <v>186.0</v>
      </c>
      <c r="Y24" s="582">
        <v>189.0</v>
      </c>
      <c r="Z24" s="582">
        <v>101.0</v>
      </c>
      <c r="AA24" s="582">
        <v>95.0</v>
      </c>
      <c r="AB24" s="586">
        <v>63.0</v>
      </c>
      <c r="AC24" s="580" t="str">
        <f>Vlookup(D24,'セッション実施状況管理'!$A:$R,17,false)</f>
        <v>#N/A</v>
      </c>
      <c r="AD24" s="580">
        <f t="shared" si="19"/>
        <v>1510</v>
      </c>
      <c r="AE24" s="580" t="str">
        <f t="shared" si="20"/>
        <v>2</v>
      </c>
    </row>
    <row r="25">
      <c r="A25" s="1"/>
      <c r="B25" s="65">
        <v>7.0</v>
      </c>
      <c r="C25" s="569" t="str">
        <f>vlookup(B25,'セッション実施状況管理'!$A:$U,8,false)</f>
        <v>たけにしゆかり</v>
      </c>
      <c r="D25" s="569" t="str">
        <f>vlookup(B25,'セッション実施状況管理'!$A:$I,9,false)</f>
        <v>yukari_dekirumon</v>
      </c>
      <c r="E25" s="581" t="s">
        <v>1079</v>
      </c>
      <c r="F25" s="1284">
        <f>vlookup(B25,'セッション実施状況管理'!$A:$U,19,false)</f>
        <v>45503</v>
      </c>
      <c r="G25" s="569" t="str">
        <f>vlookup(B25,'セッション実施状況管理'!$A:$U,20,false)</f>
        <v>宮田友理</v>
      </c>
      <c r="H25" s="571">
        <f>'コーチング報酬管理'!G14</f>
        <v>13</v>
      </c>
      <c r="I25" s="572" t="str">
        <f>iferror(vlookup(B25,'セッション実施状況管理'!$A:$B,2,false),"")</f>
        <v>卒業</v>
      </c>
      <c r="J25" s="587" t="str">
        <f>Vlookup(B25,'セッション実施状況管理'!$A:$R,17,false)</f>
        <v/>
      </c>
      <c r="K25" s="580">
        <f t="shared" si="10"/>
        <v>1514</v>
      </c>
      <c r="L25" s="573" t="str">
        <f t="shared" si="11"/>
        <v>ー</v>
      </c>
      <c r="M25" s="573" t="str">
        <f t="shared" si="12"/>
        <v>ー</v>
      </c>
      <c r="N25" s="1283" t="str">
        <f t="shared" si="13"/>
        <v>ー</v>
      </c>
      <c r="O25" s="574">
        <f>VLOOKUP(B25,'新 月次投稿数'!$A:$N,13,false)</f>
        <v>6</v>
      </c>
      <c r="P25" s="583">
        <f t="shared" si="14"/>
        <v>-3</v>
      </c>
      <c r="Q25" s="575">
        <f t="shared" si="15"/>
        <v>-2</v>
      </c>
      <c r="R25" s="575">
        <f t="shared" si="16"/>
        <v>18</v>
      </c>
      <c r="S25" s="584">
        <f t="shared" si="21"/>
        <v>21.6</v>
      </c>
      <c r="T25" s="585">
        <f t="shared" si="17"/>
        <v>3.6</v>
      </c>
      <c r="U25" s="577">
        <f t="shared" si="18"/>
        <v>5</v>
      </c>
      <c r="V25" s="582" t="s">
        <v>1072</v>
      </c>
      <c r="W25" s="582">
        <v>17.0</v>
      </c>
      <c r="X25" s="582">
        <v>1.0</v>
      </c>
      <c r="Y25" s="582">
        <v>0.0</v>
      </c>
      <c r="Z25" s="582">
        <v>0.0</v>
      </c>
      <c r="AA25" s="582">
        <v>0.0</v>
      </c>
      <c r="AB25" s="586" t="s">
        <v>1072</v>
      </c>
      <c r="AC25" s="580" t="str">
        <f>Vlookup(D25,'セッション実施状況管理'!$A:$R,17,false)</f>
        <v>#N/A</v>
      </c>
      <c r="AD25" s="580">
        <f t="shared" si="19"/>
        <v>1514</v>
      </c>
      <c r="AE25" s="580" t="str">
        <f t="shared" si="20"/>
        <v>2</v>
      </c>
    </row>
    <row r="26">
      <c r="A26" s="1"/>
      <c r="B26" s="65">
        <v>8.0</v>
      </c>
      <c r="C26" s="569" t="str">
        <f>vlookup(B26,'セッション実施状況管理'!$A:$U,8,false)</f>
        <v>くどうゆみこ</v>
      </c>
      <c r="D26" s="569" t="str">
        <f>vlookup(B26,'セッション実施状況管理'!$A:$I,9,false)</f>
        <v>くどうゆみこ</v>
      </c>
      <c r="E26" s="581" t="s">
        <v>1080</v>
      </c>
      <c r="F26" s="1284">
        <f>vlookup(B26,'セッション実施状況管理'!$A:$U,19,false)</f>
        <v>45521</v>
      </c>
      <c r="G26" s="569" t="str">
        <f>vlookup(B26,'セッション実施状況管理'!$A:$U,20,false)</f>
        <v>野村佑佳</v>
      </c>
      <c r="H26" s="571">
        <f>'コーチング報酬管理'!G15</f>
        <v>13</v>
      </c>
      <c r="I26" s="572" t="str">
        <f>iferror(vlookup(B26,'セッション実施状況管理'!$A:$B,2,false),"")</f>
        <v>卒業</v>
      </c>
      <c r="J26" s="587" t="str">
        <f>Vlookup(B26,'セッション実施状況管理'!$A:$R,17,false)</f>
        <v/>
      </c>
      <c r="K26" s="580">
        <f t="shared" si="10"/>
        <v>1514</v>
      </c>
      <c r="L26" s="573" t="str">
        <f t="shared" si="11"/>
        <v>ー</v>
      </c>
      <c r="M26" s="573" t="str">
        <f t="shared" si="12"/>
        <v>ー</v>
      </c>
      <c r="N26" s="1283" t="str">
        <f t="shared" si="13"/>
        <v>ー</v>
      </c>
      <c r="O26" s="574">
        <f>VLOOKUP(B26,'新 月次投稿数'!$A:$N,13,false)</f>
        <v>45</v>
      </c>
      <c r="P26" s="583">
        <f t="shared" si="14"/>
        <v>-1</v>
      </c>
      <c r="Q26" s="575">
        <f t="shared" si="15"/>
        <v>-2</v>
      </c>
      <c r="R26" s="575">
        <f t="shared" si="16"/>
        <v>0</v>
      </c>
      <c r="S26" s="584">
        <f t="shared" si="21"/>
        <v>0</v>
      </c>
      <c r="T26" s="585" t="str">
        <f t="shared" si="17"/>
        <v>0</v>
      </c>
      <c r="U26" s="577">
        <f t="shared" si="18"/>
        <v>0</v>
      </c>
      <c r="V26" s="582" t="s">
        <v>1072</v>
      </c>
      <c r="W26" s="582" t="s">
        <v>1072</v>
      </c>
      <c r="X26" s="582" t="s">
        <v>1072</v>
      </c>
      <c r="Y26" s="582" t="s">
        <v>1072</v>
      </c>
      <c r="Z26" s="582" t="s">
        <v>1072</v>
      </c>
      <c r="AA26" s="582" t="s">
        <v>1072</v>
      </c>
      <c r="AB26" s="586" t="s">
        <v>1072</v>
      </c>
      <c r="AC26" s="580" t="str">
        <f>Vlookup(D26,'セッション実施状況管理'!$A:$R,17,false)</f>
        <v>#N/A</v>
      </c>
      <c r="AD26" s="580" t="str">
        <f t="shared" si="19"/>
        <v>#VALUE!</v>
      </c>
      <c r="AE26" s="580" t="str">
        <f t="shared" si="20"/>
        <v>#VALUE!</v>
      </c>
    </row>
    <row r="27">
      <c r="A27" s="1"/>
      <c r="B27" s="40">
        <v>9.0</v>
      </c>
      <c r="C27" s="569" t="str">
        <f>vlookup(B27,'セッション実施状況管理'!$A:$U,8,false)</f>
        <v>たわらかずみ</v>
      </c>
      <c r="D27" s="569" t="str">
        <f>vlookup(B27,'セッション実施状況管理'!$A:$I,9,false)</f>
        <v>negi_mamalife</v>
      </c>
      <c r="E27" s="581" t="s">
        <v>1081</v>
      </c>
      <c r="F27" s="1284">
        <f>vlookup(B27,'セッション実施状況管理'!$A:$U,19,false)</f>
        <v>45515</v>
      </c>
      <c r="G27" s="569" t="str">
        <f>vlookup(B27,'セッション実施状況管理'!$A:$U,20,false)</f>
        <v>中村恵理</v>
      </c>
      <c r="H27" s="571">
        <f>'コーチング報酬管理'!G16</f>
        <v>13</v>
      </c>
      <c r="I27" s="572" t="str">
        <f>iferror(vlookup(B27,'セッション実施状況管理'!$A:$B,2,false),"")</f>
        <v>卒業</v>
      </c>
      <c r="J27" s="587" t="str">
        <f>Vlookup(B27,'セッション実施状況管理'!$A:$R,17,false)</f>
        <v/>
      </c>
      <c r="K27" s="580">
        <f t="shared" si="10"/>
        <v>1514</v>
      </c>
      <c r="L27" s="573" t="str">
        <f t="shared" si="11"/>
        <v>ー</v>
      </c>
      <c r="M27" s="573" t="str">
        <f t="shared" si="12"/>
        <v>ー</v>
      </c>
      <c r="N27" s="1283" t="str">
        <f t="shared" si="13"/>
        <v>ー</v>
      </c>
      <c r="O27" s="574">
        <f>VLOOKUP(B27,'新 月次投稿数'!$A:$N,13,false)</f>
        <v>109</v>
      </c>
      <c r="P27" s="583">
        <f t="shared" si="14"/>
        <v>2</v>
      </c>
      <c r="Q27" s="575">
        <f t="shared" si="15"/>
        <v>-1</v>
      </c>
      <c r="R27" s="575">
        <f t="shared" si="16"/>
        <v>247</v>
      </c>
      <c r="S27" s="584">
        <f t="shared" si="21"/>
        <v>494</v>
      </c>
      <c r="T27" s="585">
        <f t="shared" si="17"/>
        <v>82.33333333</v>
      </c>
      <c r="U27" s="577">
        <f t="shared" si="18"/>
        <v>3</v>
      </c>
      <c r="V27" s="582" t="s">
        <v>1072</v>
      </c>
      <c r="W27" s="582" t="s">
        <v>1072</v>
      </c>
      <c r="X27" s="582" t="s">
        <v>1072</v>
      </c>
      <c r="Y27" s="582" t="s">
        <v>1072</v>
      </c>
      <c r="Z27" s="582">
        <v>112.0</v>
      </c>
      <c r="AA27" s="582">
        <v>102.0</v>
      </c>
      <c r="AB27" s="586">
        <v>33.0</v>
      </c>
      <c r="AC27" s="580" t="str">
        <f>Vlookup(D27,'セッション実施状況管理'!$A:$R,17,false)</f>
        <v>#N/A</v>
      </c>
      <c r="AD27" s="580">
        <f t="shared" si="19"/>
        <v>1510</v>
      </c>
      <c r="AE27" s="580" t="str">
        <f t="shared" si="20"/>
        <v>2</v>
      </c>
    </row>
    <row r="28">
      <c r="A28" s="1"/>
      <c r="B28" s="65">
        <v>10.0</v>
      </c>
      <c r="C28" s="569" t="str">
        <f>vlookup(B28,'セッション実施状況管理'!$A:$U,8,false)</f>
        <v>やまぐちしんいちろう</v>
      </c>
      <c r="D28" s="569" t="str">
        <f>vlookup(B28,'セッション実施状況管理'!$A:$I,9,false)</f>
        <v>tewofuru_woodjewelry</v>
      </c>
      <c r="E28" s="581" t="s">
        <v>1082</v>
      </c>
      <c r="F28" s="1284">
        <f>vlookup(B28,'セッション実施状況管理'!$A:$U,19,false)</f>
        <v>45514</v>
      </c>
      <c r="G28" s="569" t="str">
        <f>vlookup(B28,'セッション実施状況管理'!$A:$U,20,false)</f>
        <v>森本風花</v>
      </c>
      <c r="H28" s="571">
        <f>'コーチング報酬管理'!G17</f>
        <v>13</v>
      </c>
      <c r="I28" s="572" t="str">
        <f>iferror(vlookup(B28,'セッション実施状況管理'!$A:$B,2,false),"")</f>
        <v>卒業</v>
      </c>
      <c r="J28" s="587" t="str">
        <f>Vlookup(B28,'セッション実施状況管理'!$A:$R,17,false)</f>
        <v/>
      </c>
      <c r="K28" s="580">
        <f t="shared" si="10"/>
        <v>1514</v>
      </c>
      <c r="L28" s="573" t="str">
        <f t="shared" si="11"/>
        <v>ー</v>
      </c>
      <c r="M28" s="573" t="str">
        <f t="shared" si="12"/>
        <v>ー</v>
      </c>
      <c r="N28" s="1283" t="str">
        <f t="shared" si="13"/>
        <v>ー</v>
      </c>
      <c r="O28" s="574">
        <f>VLOOKUP(B28,'新 月次投稿数'!$A:$N,13,false)</f>
        <v>128</v>
      </c>
      <c r="P28" s="583">
        <f t="shared" si="14"/>
        <v>3</v>
      </c>
      <c r="Q28" s="575">
        <f t="shared" si="15"/>
        <v>1</v>
      </c>
      <c r="R28" s="575">
        <f t="shared" si="16"/>
        <v>388</v>
      </c>
      <c r="S28" s="584">
        <f t="shared" si="21"/>
        <v>776</v>
      </c>
      <c r="T28" s="585">
        <f t="shared" si="17"/>
        <v>129.3333333</v>
      </c>
      <c r="U28" s="577">
        <f t="shared" si="18"/>
        <v>3</v>
      </c>
      <c r="V28" s="582" t="s">
        <v>1072</v>
      </c>
      <c r="W28" s="582" t="s">
        <v>1072</v>
      </c>
      <c r="X28" s="582" t="s">
        <v>1072</v>
      </c>
      <c r="Y28" s="589" t="s">
        <v>1072</v>
      </c>
      <c r="Z28" s="589">
        <v>138.0</v>
      </c>
      <c r="AA28" s="589">
        <v>176.0</v>
      </c>
      <c r="AB28" s="590">
        <v>74.0</v>
      </c>
      <c r="AC28" s="580" t="str">
        <f>Vlookup(D28,'セッション実施状況管理'!$A:$R,17,false)</f>
        <v>#N/A</v>
      </c>
      <c r="AD28" s="580">
        <f t="shared" si="19"/>
        <v>1508</v>
      </c>
      <c r="AE28" s="580" t="str">
        <f t="shared" si="20"/>
        <v>2</v>
      </c>
    </row>
    <row r="29">
      <c r="A29" s="1"/>
      <c r="B29" s="40">
        <v>11.0</v>
      </c>
      <c r="C29" s="569" t="str">
        <f>vlookup(B29,'セッション実施状況管理'!$A:$U,8,false)</f>
        <v>かわかみまさと</v>
      </c>
      <c r="D29" s="569" t="str">
        <f>vlookup(B29,'セッション実施状況管理'!$A:$I,9,false)</f>
        <v>satojitan_recipe</v>
      </c>
      <c r="E29" s="581" t="s">
        <v>1083</v>
      </c>
      <c r="F29" s="1284">
        <f>vlookup(B29,'セッション実施状況管理'!$A:$U,19,false)</f>
        <v>45520</v>
      </c>
      <c r="G29" s="569" t="str">
        <f>vlookup(B29,'セッション実施状況管理'!$A:$U,20,false)</f>
        <v>野村佑佳</v>
      </c>
      <c r="H29" s="571">
        <f>'コーチング報酬管理'!G18</f>
        <v>13</v>
      </c>
      <c r="I29" s="572" t="str">
        <f>iferror(vlookup(B29,'セッション実施状況管理'!$A:$B,2,false),"")</f>
        <v>卒業</v>
      </c>
      <c r="J29" s="587" t="str">
        <f>Vlookup(B29,'セッション実施状況管理'!$A:$R,17,false)</f>
        <v/>
      </c>
      <c r="K29" s="580">
        <f t="shared" si="10"/>
        <v>1514</v>
      </c>
      <c r="L29" s="573" t="str">
        <f t="shared" si="11"/>
        <v>ー</v>
      </c>
      <c r="M29" s="573" t="str">
        <f t="shared" si="12"/>
        <v>ー</v>
      </c>
      <c r="N29" s="1283" t="str">
        <f t="shared" si="13"/>
        <v>ー</v>
      </c>
      <c r="O29" s="574">
        <f>VLOOKUP(B29,'新 月次投稿数'!$A:$N,13,false)</f>
        <v>14</v>
      </c>
      <c r="P29" s="583">
        <f t="shared" si="14"/>
        <v>-3</v>
      </c>
      <c r="Q29" s="575">
        <f t="shared" si="15"/>
        <v>-1</v>
      </c>
      <c r="R29" s="575">
        <f t="shared" si="16"/>
        <v>252</v>
      </c>
      <c r="S29" s="584">
        <f t="shared" si="21"/>
        <v>504</v>
      </c>
      <c r="T29" s="585">
        <f t="shared" si="17"/>
        <v>84</v>
      </c>
      <c r="U29" s="577">
        <f t="shared" si="18"/>
        <v>3</v>
      </c>
      <c r="V29" s="582" t="s">
        <v>1072</v>
      </c>
      <c r="W29" s="582" t="s">
        <v>1072</v>
      </c>
      <c r="X29" s="582" t="s">
        <v>1072</v>
      </c>
      <c r="Y29" s="582">
        <v>83.0</v>
      </c>
      <c r="Z29" s="582">
        <v>79.0</v>
      </c>
      <c r="AA29" s="582">
        <v>90.0</v>
      </c>
      <c r="AB29" s="586" t="s">
        <v>1072</v>
      </c>
      <c r="AC29" s="580" t="str">
        <f>Vlookup(D29,'セッション実施状況管理'!$A:$R,17,false)</f>
        <v>#N/A</v>
      </c>
      <c r="AD29" s="580">
        <f t="shared" si="19"/>
        <v>1511</v>
      </c>
      <c r="AE29" s="580" t="str">
        <f t="shared" si="20"/>
        <v>2</v>
      </c>
    </row>
    <row r="30">
      <c r="A30" s="1"/>
      <c r="B30" s="65">
        <v>12.0</v>
      </c>
      <c r="C30" s="569" t="str">
        <f>vlookup(B30,'セッション実施状況管理'!$A:$U,8,false)</f>
        <v>すどうえり</v>
      </c>
      <c r="D30" s="569" t="str">
        <f>vlookup(B30,'セッション実施状況管理'!$A:$I,9,false)</f>
        <v>richan_hair</v>
      </c>
      <c r="E30" s="581" t="s">
        <v>1084</v>
      </c>
      <c r="F30" s="1284">
        <f>vlookup(B30,'セッション実施状況管理'!$A:$U,19,false)</f>
        <v>45514</v>
      </c>
      <c r="G30" s="569" t="str">
        <f>vlookup(B30,'セッション実施状況管理'!$A:$U,20,false)</f>
        <v>宮田友理</v>
      </c>
      <c r="H30" s="571">
        <f>'コーチング報酬管理'!G19</f>
        <v>13</v>
      </c>
      <c r="I30" s="572" t="str">
        <f>iferror(vlookup(B30,'セッション実施状況管理'!$A:$B,2,false),"")</f>
        <v>卒業</v>
      </c>
      <c r="J30" s="587" t="str">
        <f>Vlookup(B30,'セッション実施状況管理'!$A:$R,17,false)</f>
        <v/>
      </c>
      <c r="K30" s="580">
        <f t="shared" si="10"/>
        <v>1514</v>
      </c>
      <c r="L30" s="573" t="str">
        <f t="shared" si="11"/>
        <v>ー</v>
      </c>
      <c r="M30" s="573" t="str">
        <f t="shared" si="12"/>
        <v>ー</v>
      </c>
      <c r="N30" s="1283" t="str">
        <f t="shared" si="13"/>
        <v>ー</v>
      </c>
      <c r="O30" s="574">
        <f>VLOOKUP(B30,'新 月次投稿数'!$A:$N,13,false)</f>
        <v>0</v>
      </c>
      <c r="P30" s="583">
        <f t="shared" si="14"/>
        <v>-3</v>
      </c>
      <c r="Q30" s="575">
        <f t="shared" si="15"/>
        <v>-2</v>
      </c>
      <c r="R30" s="575">
        <f t="shared" si="16"/>
        <v>224</v>
      </c>
      <c r="S30" s="584">
        <f t="shared" si="21"/>
        <v>268.8</v>
      </c>
      <c r="T30" s="585">
        <f t="shared" si="17"/>
        <v>44.8</v>
      </c>
      <c r="U30" s="577">
        <f t="shared" si="18"/>
        <v>5</v>
      </c>
      <c r="V30" s="582" t="s">
        <v>1072</v>
      </c>
      <c r="W30" s="582" t="s">
        <v>1072</v>
      </c>
      <c r="X30" s="582">
        <v>11.0</v>
      </c>
      <c r="Y30" s="582">
        <v>59.0</v>
      </c>
      <c r="Z30" s="582">
        <v>77.0</v>
      </c>
      <c r="AA30" s="582">
        <v>71.0</v>
      </c>
      <c r="AB30" s="586">
        <v>6.0</v>
      </c>
      <c r="AC30" s="580" t="str">
        <f>Vlookup(D30,'セッション実施状況管理'!$A:$R,17,false)</f>
        <v>#N/A</v>
      </c>
      <c r="AD30" s="580">
        <f t="shared" si="19"/>
        <v>1511</v>
      </c>
      <c r="AE30" s="580" t="str">
        <f t="shared" si="20"/>
        <v>2</v>
      </c>
    </row>
    <row r="31">
      <c r="A31" s="1"/>
      <c r="B31" s="65">
        <v>13.0</v>
      </c>
      <c r="C31" s="569" t="str">
        <f>vlookup(B31,'セッション実施状況管理'!$A:$U,8,false)</f>
        <v>なかのあや</v>
      </c>
      <c r="D31" s="569" t="str">
        <f>vlookup(B31,'セッション実施状況管理'!$A:$I,9,false)</f>
        <v>aya_travel_europe</v>
      </c>
      <c r="E31" s="581" t="s">
        <v>1085</v>
      </c>
      <c r="F31" s="1284">
        <f>vlookup(B31,'セッション実施状況管理'!$A:$U,19,false)</f>
        <v>45527</v>
      </c>
      <c r="G31" s="569" t="str">
        <f>vlookup(B31,'セッション実施状況管理'!$A:$U,20,false)</f>
        <v>清原三和子</v>
      </c>
      <c r="H31" s="571">
        <f>'コーチング報酬管理'!G20</f>
        <v>13</v>
      </c>
      <c r="I31" s="572" t="str">
        <f>iferror(vlookup(B31,'セッション実施状況管理'!$A:$B,2,false),"")</f>
        <v>卒業</v>
      </c>
      <c r="J31" s="587" t="str">
        <f>Vlookup(B31,'セッション実施状況管理'!$A:$R,17,false)</f>
        <v/>
      </c>
      <c r="K31" s="580">
        <f t="shared" si="10"/>
        <v>1514</v>
      </c>
      <c r="L31" s="573" t="str">
        <f t="shared" si="11"/>
        <v>ー</v>
      </c>
      <c r="M31" s="573" t="str">
        <f t="shared" si="12"/>
        <v>ー</v>
      </c>
      <c r="N31" s="1283" t="str">
        <f t="shared" si="13"/>
        <v>ー</v>
      </c>
      <c r="O31" s="574">
        <f>VLOOKUP(B31,'新 月次投稿数'!$A:$N,13,false)</f>
        <v>19</v>
      </c>
      <c r="P31" s="583">
        <f t="shared" si="14"/>
        <v>-3</v>
      </c>
      <c r="Q31" s="575">
        <f t="shared" si="15"/>
        <v>-2</v>
      </c>
      <c r="R31" s="575">
        <f t="shared" si="16"/>
        <v>152</v>
      </c>
      <c r="S31" s="584">
        <f t="shared" si="21"/>
        <v>182.4</v>
      </c>
      <c r="T31" s="585">
        <f t="shared" si="17"/>
        <v>30.4</v>
      </c>
      <c r="U31" s="577">
        <f t="shared" si="18"/>
        <v>5</v>
      </c>
      <c r="V31" s="582" t="s">
        <v>1072</v>
      </c>
      <c r="W31" s="582" t="s">
        <v>1072</v>
      </c>
      <c r="X31" s="582">
        <v>1.0</v>
      </c>
      <c r="Y31" s="582">
        <v>83.0</v>
      </c>
      <c r="Z31" s="582">
        <v>61.0</v>
      </c>
      <c r="AA31" s="582">
        <v>2.0</v>
      </c>
      <c r="AB31" s="586">
        <v>5.0</v>
      </c>
      <c r="AC31" s="580" t="str">
        <f>Vlookup(D31,'セッション実施状況管理'!$A:$R,17,false)</f>
        <v>#N/A</v>
      </c>
      <c r="AD31" s="580">
        <f t="shared" si="19"/>
        <v>1513</v>
      </c>
      <c r="AE31" s="580" t="str">
        <f t="shared" si="20"/>
        <v>2</v>
      </c>
    </row>
    <row r="32">
      <c r="A32" s="1" t="s">
        <v>206</v>
      </c>
      <c r="B32" s="40">
        <v>14.0</v>
      </c>
      <c r="C32" s="569" t="str">
        <f>vlookup(B32,'セッション実施状況管理'!$A:$U,8,false)</f>
        <v>うちだあやみ</v>
      </c>
      <c r="D32" s="569" t="str">
        <f>vlookup(B32,'セッション実施状況管理'!$A:$I,9,false)</f>
        <v>uchiko_gohan</v>
      </c>
      <c r="E32" s="581" t="s">
        <v>1086</v>
      </c>
      <c r="F32" s="1284">
        <f>vlookup(B32,'セッション実施状況管理'!$A:$U,19,false)</f>
        <v>45526</v>
      </c>
      <c r="G32" s="569" t="str">
        <f>vlookup(B32,'セッション実施状況管理'!$A:$U,20,false)</f>
        <v>清原三和子</v>
      </c>
      <c r="H32" s="571">
        <f>'コーチング報酬管理'!G21</f>
        <v>13</v>
      </c>
      <c r="I32" s="572" t="str">
        <f>iferror(vlookup(B32,'セッション実施状況管理'!$A:$B,2,false),"")</f>
        <v>卒業</v>
      </c>
      <c r="J32" s="587" t="str">
        <f>Vlookup(B32,'セッション実施状況管理'!$A:$R,17,false)</f>
        <v/>
      </c>
      <c r="K32" s="580">
        <f t="shared" si="10"/>
        <v>1514</v>
      </c>
      <c r="L32" s="573" t="str">
        <f t="shared" si="11"/>
        <v>ー</v>
      </c>
      <c r="M32" s="573" t="str">
        <f t="shared" si="12"/>
        <v>ー</v>
      </c>
      <c r="N32" s="1283" t="str">
        <f t="shared" si="13"/>
        <v>ー</v>
      </c>
      <c r="O32" s="574">
        <f>VLOOKUP(B32,'新 月次投稿数'!$A:$N,13,false)</f>
        <v>63</v>
      </c>
      <c r="P32" s="583">
        <f t="shared" si="14"/>
        <v>0</v>
      </c>
      <c r="Q32" s="575">
        <f t="shared" si="15"/>
        <v>3</v>
      </c>
      <c r="R32" s="575">
        <f t="shared" si="16"/>
        <v>511</v>
      </c>
      <c r="S32" s="584">
        <f t="shared" si="21"/>
        <v>613.2</v>
      </c>
      <c r="T32" s="585">
        <f t="shared" si="17"/>
        <v>102.2</v>
      </c>
      <c r="U32" s="577">
        <f t="shared" si="18"/>
        <v>5</v>
      </c>
      <c r="V32" s="582" t="s">
        <v>1072</v>
      </c>
      <c r="W32" s="582" t="s">
        <v>1072</v>
      </c>
      <c r="X32" s="582">
        <v>18.0</v>
      </c>
      <c r="Y32" s="582">
        <v>70.0</v>
      </c>
      <c r="Z32" s="582">
        <v>113.0</v>
      </c>
      <c r="AA32" s="582">
        <v>190.0</v>
      </c>
      <c r="AB32" s="586">
        <v>120.0</v>
      </c>
      <c r="AC32" s="580" t="str">
        <f>Vlookup(D32,'セッション実施状況管理'!$A:$R,17,false)</f>
        <v>#N/A</v>
      </c>
      <c r="AD32" s="580">
        <f t="shared" si="19"/>
        <v>1507</v>
      </c>
      <c r="AE32" s="580" t="str">
        <f t="shared" si="20"/>
        <v>2</v>
      </c>
    </row>
    <row r="33">
      <c r="A33" s="1"/>
      <c r="B33" s="65">
        <v>15.0</v>
      </c>
      <c r="C33" s="569" t="str">
        <f>vlookup(B33,'セッション実施状況管理'!$A:$U,8,false)</f>
        <v>さかもとなみこ</v>
      </c>
      <c r="D33" s="569" t="str">
        <f>vlookup(B33,'セッション実施状況管理'!$A:$I,9,false)</f>
        <v>hiroyukichan_renai</v>
      </c>
      <c r="E33" s="588" t="s">
        <v>1087</v>
      </c>
      <c r="F33" s="1284">
        <f>vlookup(B33,'セッション実施状況管理'!$A:$U,19,false)</f>
        <v>45520</v>
      </c>
      <c r="G33" s="569" t="str">
        <f>vlookup(B33,'セッション実施状況管理'!$A:$U,20,false)</f>
        <v>山見阪佳子</v>
      </c>
      <c r="H33" s="571">
        <f>'コーチング報酬管理'!G22</f>
        <v>12</v>
      </c>
      <c r="I33" s="572" t="str">
        <f>iferror(vlookup(B33,'セッション実施状況管理'!$A:$B,2,false),"")</f>
        <v>卒業</v>
      </c>
      <c r="J33" s="587" t="str">
        <f>Vlookup(B33,'セッション実施状況管理'!$A:$R,17,false)</f>
        <v/>
      </c>
      <c r="K33" s="580">
        <f t="shared" si="10"/>
        <v>1514</v>
      </c>
      <c r="L33" s="573" t="str">
        <f t="shared" si="11"/>
        <v>ー</v>
      </c>
      <c r="M33" s="573" t="str">
        <f t="shared" si="12"/>
        <v>ー</v>
      </c>
      <c r="N33" s="1283" t="str">
        <f t="shared" si="13"/>
        <v>ー</v>
      </c>
      <c r="O33" s="574">
        <f>VLOOKUP(B33,'新 月次投稿数'!$A:$N,13,false)</f>
        <v>108</v>
      </c>
      <c r="P33" s="583">
        <f t="shared" si="14"/>
        <v>2</v>
      </c>
      <c r="Q33" s="575">
        <f t="shared" si="15"/>
        <v>3</v>
      </c>
      <c r="R33" s="575">
        <f t="shared" si="16"/>
        <v>492</v>
      </c>
      <c r="S33" s="584">
        <f t="shared" si="21"/>
        <v>738</v>
      </c>
      <c r="T33" s="585">
        <f t="shared" si="17"/>
        <v>123</v>
      </c>
      <c r="U33" s="577">
        <f t="shared" si="18"/>
        <v>4</v>
      </c>
      <c r="V33" s="582" t="s">
        <v>1072</v>
      </c>
      <c r="W33" s="582" t="s">
        <v>1072</v>
      </c>
      <c r="X33" s="582" t="s">
        <v>1072</v>
      </c>
      <c r="Y33" s="582">
        <v>24.0</v>
      </c>
      <c r="Z33" s="582">
        <v>171.0</v>
      </c>
      <c r="AA33" s="582">
        <v>197.0</v>
      </c>
      <c r="AB33" s="586">
        <v>100.0</v>
      </c>
      <c r="AC33" s="580" t="str">
        <f>Vlookup(D33,'セッション実施状況管理'!$A:$R,17,false)</f>
        <v>#N/A</v>
      </c>
      <c r="AD33" s="580">
        <f t="shared" si="19"/>
        <v>1507</v>
      </c>
      <c r="AE33" s="580" t="str">
        <f t="shared" si="20"/>
        <v>2</v>
      </c>
    </row>
    <row r="34">
      <c r="A34" s="1"/>
      <c r="B34" s="40">
        <v>16.0</v>
      </c>
      <c r="C34" s="569" t="str">
        <f>vlookup(B34,'セッション実施状況管理'!$A:$U,8,false)</f>
        <v>あいざわくみこ</v>
      </c>
      <c r="D34" s="569" t="str">
        <f>vlookup(B34,'セッション実施状況管理'!$A:$I,9,false)</f>
        <v>okumi_mind</v>
      </c>
      <c r="E34" s="581" t="s">
        <v>1088</v>
      </c>
      <c r="F34" s="1284">
        <f>vlookup(B34,'セッション実施状況管理'!$A:$U,19,false)</f>
        <v>45531</v>
      </c>
      <c r="G34" s="569" t="str">
        <f>vlookup(B34,'セッション実施状況管理'!$A:$U,20,false)</f>
        <v>清原三和子</v>
      </c>
      <c r="H34" s="571">
        <f>'コーチング報酬管理'!G23</f>
        <v>12</v>
      </c>
      <c r="I34" s="572" t="str">
        <f>iferror(vlookup(B34,'セッション実施状況管理'!$A:$B,2,false),"")</f>
        <v>卒業</v>
      </c>
      <c r="J34" s="587" t="str">
        <f>Vlookup(B34,'セッション実施状況管理'!$A:$R,17,false)</f>
        <v/>
      </c>
      <c r="K34" s="580">
        <f t="shared" si="10"/>
        <v>1514</v>
      </c>
      <c r="L34" s="573" t="str">
        <f t="shared" si="11"/>
        <v>ー</v>
      </c>
      <c r="M34" s="573" t="str">
        <f t="shared" si="12"/>
        <v>ー</v>
      </c>
      <c r="N34" s="1283" t="str">
        <f t="shared" si="13"/>
        <v>ー</v>
      </c>
      <c r="O34" s="574">
        <f>VLOOKUP(B34,'新 月次投稿数'!$A:$N,13,false)</f>
        <v>57</v>
      </c>
      <c r="P34" s="583">
        <f t="shared" si="14"/>
        <v>-1</v>
      </c>
      <c r="Q34" s="575">
        <f t="shared" si="15"/>
        <v>-2</v>
      </c>
      <c r="R34" s="575">
        <f t="shared" si="16"/>
        <v>211</v>
      </c>
      <c r="S34" s="584">
        <f t="shared" si="21"/>
        <v>422</v>
      </c>
      <c r="T34" s="585">
        <f t="shared" si="17"/>
        <v>70.33333333</v>
      </c>
      <c r="U34" s="577">
        <f t="shared" si="18"/>
        <v>3</v>
      </c>
      <c r="V34" s="582" t="s">
        <v>1072</v>
      </c>
      <c r="W34" s="582" t="s">
        <v>1072</v>
      </c>
      <c r="X34" s="582" t="s">
        <v>1072</v>
      </c>
      <c r="Y34" s="582" t="s">
        <v>1072</v>
      </c>
      <c r="Z34" s="582">
        <v>98.0</v>
      </c>
      <c r="AA34" s="582">
        <v>98.0</v>
      </c>
      <c r="AB34" s="586">
        <v>15.0</v>
      </c>
      <c r="AC34" s="580" t="str">
        <f>Vlookup(D34,'セッション実施状況管理'!$A:$R,17,false)</f>
        <v>#N/A</v>
      </c>
      <c r="AD34" s="580">
        <f t="shared" si="19"/>
        <v>1510</v>
      </c>
      <c r="AE34" s="580" t="str">
        <f t="shared" si="20"/>
        <v>2</v>
      </c>
    </row>
    <row r="35">
      <c r="A35" s="1"/>
      <c r="B35" s="65">
        <v>17.0</v>
      </c>
      <c r="C35" s="569" t="str">
        <f>vlookup(B35,'セッション実施状況管理'!$A:$U,8,false)</f>
        <v>よこやまあいと</v>
      </c>
      <c r="D35" s="569" t="str">
        <f>vlookup(B35,'セッション実施状況管理'!$A:$I,9,false)</f>
        <v>satousanni_kokuhaku</v>
      </c>
      <c r="E35" s="581" t="s">
        <v>1089</v>
      </c>
      <c r="F35" s="1284">
        <f>vlookup(B35,'セッション実施状況管理'!$A:$U,19,false)</f>
        <v>45540</v>
      </c>
      <c r="G35" s="569" t="str">
        <f>vlookup(B35,'セッション実施状況管理'!$A:$U,20,false)</f>
        <v>福田康裕</v>
      </c>
      <c r="H35" s="571">
        <f>'コーチング報酬管理'!G24</f>
        <v>13</v>
      </c>
      <c r="I35" s="572" t="str">
        <f>iferror(vlookup(B35,'セッション実施状況管理'!$A:$B,2,false),"")</f>
        <v>卒業</v>
      </c>
      <c r="J35" s="587" t="str">
        <f>Vlookup(B35,'セッション実施状況管理'!$A:$R,17,false)</f>
        <v/>
      </c>
      <c r="K35" s="580">
        <f t="shared" si="10"/>
        <v>1514</v>
      </c>
      <c r="L35" s="573" t="str">
        <f t="shared" si="11"/>
        <v>ー</v>
      </c>
      <c r="M35" s="573" t="str">
        <f t="shared" si="12"/>
        <v>ー</v>
      </c>
      <c r="N35" s="1283" t="str">
        <f t="shared" si="13"/>
        <v>ー</v>
      </c>
      <c r="O35" s="574">
        <f>VLOOKUP(B35,'新 月次投稿数'!$A:$N,13,false)</f>
        <v>52</v>
      </c>
      <c r="P35" s="583">
        <f t="shared" si="14"/>
        <v>-1</v>
      </c>
      <c r="Q35" s="575">
        <f t="shared" si="15"/>
        <v>-1</v>
      </c>
      <c r="R35" s="575">
        <f t="shared" si="16"/>
        <v>243</v>
      </c>
      <c r="S35" s="584">
        <f t="shared" si="21"/>
        <v>729</v>
      </c>
      <c r="T35" s="585">
        <f t="shared" si="17"/>
        <v>121.5</v>
      </c>
      <c r="U35" s="577">
        <f t="shared" si="18"/>
        <v>2</v>
      </c>
      <c r="V35" s="582" t="s">
        <v>1072</v>
      </c>
      <c r="W35" s="582" t="s">
        <v>1072</v>
      </c>
      <c r="X35" s="582" t="s">
        <v>1072</v>
      </c>
      <c r="Y35" s="582">
        <v>203.0</v>
      </c>
      <c r="Z35" s="582">
        <v>40.0</v>
      </c>
      <c r="AA35" s="582" t="s">
        <v>1072</v>
      </c>
      <c r="AB35" s="586" t="s">
        <v>1072</v>
      </c>
      <c r="AC35" s="580" t="str">
        <f>Vlookup(D35,'セッション実施状況管理'!$A:$R,17,false)</f>
        <v>#N/A</v>
      </c>
      <c r="AD35" s="580" t="str">
        <f t="shared" si="19"/>
        <v>#VALUE!</v>
      </c>
      <c r="AE35" s="580" t="str">
        <f t="shared" si="20"/>
        <v>#VALUE!</v>
      </c>
    </row>
    <row r="36">
      <c r="A36" s="1"/>
      <c r="B36" s="65">
        <v>18.0</v>
      </c>
      <c r="C36" s="569" t="str">
        <f>vlookup(B36,'セッション実施状況管理'!$A:$U,8,false)</f>
        <v>ふちがみあや</v>
      </c>
      <c r="D36" s="569" t="str">
        <f>vlookup(B36,'セッション実施状況管理'!$A:$I,9,false)</f>
        <v>aya_zubora</v>
      </c>
      <c r="E36" s="591" t="s">
        <v>1090</v>
      </c>
      <c r="F36" s="1284">
        <f>vlookup(B36,'セッション実施状況管理'!$A:$U,19,false)</f>
        <v>45530</v>
      </c>
      <c r="G36" s="569" t="str">
        <f>vlookup(B36,'セッション実施状況管理'!$A:$U,20,false)</f>
        <v>山見阪佳子</v>
      </c>
      <c r="H36" s="571">
        <f>'コーチング報酬管理'!G25</f>
        <v>13</v>
      </c>
      <c r="I36" s="572" t="str">
        <f>iferror(vlookup(B36,'セッション実施状況管理'!$A:$B,2,false),"")</f>
        <v>卒業</v>
      </c>
      <c r="J36" s="587" t="str">
        <f>Vlookup(B36,'セッション実施状況管理'!$A:$R,17,false)</f>
        <v/>
      </c>
      <c r="K36" s="580">
        <f t="shared" si="10"/>
        <v>1514</v>
      </c>
      <c r="L36" s="573" t="str">
        <f t="shared" si="11"/>
        <v>ー</v>
      </c>
      <c r="M36" s="573" t="str">
        <f t="shared" si="12"/>
        <v>ー</v>
      </c>
      <c r="N36" s="1283" t="str">
        <f t="shared" si="13"/>
        <v>ー</v>
      </c>
      <c r="O36" s="574">
        <f>VLOOKUP(B36,'新 月次投稿数'!$A:$N,13,false)</f>
        <v>14</v>
      </c>
      <c r="P36" s="583">
        <f t="shared" si="14"/>
        <v>-3</v>
      </c>
      <c r="Q36" s="575">
        <f t="shared" si="15"/>
        <v>-2</v>
      </c>
      <c r="R36" s="575">
        <f t="shared" si="16"/>
        <v>51</v>
      </c>
      <c r="S36" s="584">
        <f t="shared" si="21"/>
        <v>51</v>
      </c>
      <c r="T36" s="585">
        <f t="shared" si="17"/>
        <v>8.5</v>
      </c>
      <c r="U36" s="577">
        <f t="shared" si="18"/>
        <v>6</v>
      </c>
      <c r="V36" s="582" t="s">
        <v>1072</v>
      </c>
      <c r="W36" s="582">
        <v>40.0</v>
      </c>
      <c r="X36" s="582">
        <v>11.0</v>
      </c>
      <c r="Y36" s="582">
        <v>0.0</v>
      </c>
      <c r="Z36" s="582">
        <v>0.0</v>
      </c>
      <c r="AA36" s="582">
        <v>0.0</v>
      </c>
      <c r="AB36" s="586">
        <v>0.0</v>
      </c>
      <c r="AC36" s="580" t="str">
        <f>Vlookup(D36,'セッション実施状況管理'!$A:$R,17,false)</f>
        <v>#N/A</v>
      </c>
      <c r="AD36" s="580">
        <f t="shared" si="19"/>
        <v>1514</v>
      </c>
      <c r="AE36" s="580" t="str">
        <f t="shared" si="20"/>
        <v>2</v>
      </c>
    </row>
    <row r="37">
      <c r="A37" s="1"/>
      <c r="B37" s="40">
        <v>19.0</v>
      </c>
      <c r="C37" s="569" t="str">
        <f>vlookup(B37,'セッション実施状況管理'!$A:$U,8,false)</f>
        <v>おおにしちかこ</v>
      </c>
      <c r="D37" s="569" t="str">
        <f>vlookup(B37,'セッション実施状況管理'!$A:$I,9,false)</f>
        <v>ginza_arch</v>
      </c>
      <c r="E37" s="588" t="s">
        <v>1091</v>
      </c>
      <c r="F37" s="1284">
        <f>vlookup(B37,'セッション実施状況管理'!$A:$U,19,false)</f>
        <v>45592</v>
      </c>
      <c r="G37" s="569" t="str">
        <f>vlookup(B37,'セッション実施状況管理'!$A:$U,20,false)</f>
        <v>須見浩人</v>
      </c>
      <c r="H37" s="571">
        <f>'コーチング報酬管理'!G26</f>
        <v>13</v>
      </c>
      <c r="I37" s="572" t="str">
        <f>iferror(vlookup(B37,'セッション実施状況管理'!$A:$B,2,false),"")</f>
        <v>卒業</v>
      </c>
      <c r="J37" s="587" t="str">
        <f>Vlookup(B37,'セッション実施状況管理'!$A:$R,17,false)</f>
        <v/>
      </c>
      <c r="K37" s="580">
        <f t="shared" si="10"/>
        <v>1514</v>
      </c>
      <c r="L37" s="573" t="str">
        <f t="shared" si="11"/>
        <v>ー</v>
      </c>
      <c r="M37" s="573" t="str">
        <f t="shared" si="12"/>
        <v>ー</v>
      </c>
      <c r="N37" s="1283" t="str">
        <f t="shared" si="13"/>
        <v>ー</v>
      </c>
      <c r="O37" s="574">
        <f>VLOOKUP(B37,'新 月次投稿数'!$A:$N,13,false)</f>
        <v>13</v>
      </c>
      <c r="P37" s="583">
        <f t="shared" si="14"/>
        <v>-3</v>
      </c>
      <c r="Q37" s="575">
        <f t="shared" si="15"/>
        <v>-2</v>
      </c>
      <c r="R37" s="575">
        <f t="shared" si="16"/>
        <v>5</v>
      </c>
      <c r="S37" s="584">
        <f t="shared" si="21"/>
        <v>5</v>
      </c>
      <c r="T37" s="585">
        <f t="shared" si="17"/>
        <v>0.8333333333</v>
      </c>
      <c r="U37" s="577">
        <f t="shared" si="18"/>
        <v>6</v>
      </c>
      <c r="V37" s="582">
        <v>5.0</v>
      </c>
      <c r="W37" s="582">
        <v>0.0</v>
      </c>
      <c r="X37" s="582">
        <v>0.0</v>
      </c>
      <c r="Y37" s="582">
        <v>0.0</v>
      </c>
      <c r="Z37" s="582">
        <v>0.0</v>
      </c>
      <c r="AA37" s="582">
        <v>0.0</v>
      </c>
      <c r="AB37" s="586" t="s">
        <v>1072</v>
      </c>
      <c r="AC37" s="580" t="str">
        <f>Vlookup(D37,'セッション実施状況管理'!$A:$R,17,false)</f>
        <v>#N/A</v>
      </c>
      <c r="AD37" s="580">
        <f t="shared" si="19"/>
        <v>1514</v>
      </c>
      <c r="AE37" s="580" t="str">
        <f t="shared" si="20"/>
        <v>2</v>
      </c>
    </row>
    <row r="38">
      <c r="A38" s="1"/>
      <c r="B38" s="65">
        <v>20.0</v>
      </c>
      <c r="C38" s="569" t="str">
        <f>vlookup(B38,'セッション実施状況管理'!$A:$U,8,false)</f>
        <v>すだはるき</v>
      </c>
      <c r="D38" s="569" t="str">
        <f>vlookup(B38,'セッション実施状況管理'!$A:$I,9,false)</f>
        <v>haru_room100</v>
      </c>
      <c r="E38" s="581" t="s">
        <v>1092</v>
      </c>
      <c r="F38" s="1284">
        <f>vlookup(B38,'セッション実施状況管理'!$A:$U,19,false)</f>
        <v>45594</v>
      </c>
      <c r="G38" s="569" t="str">
        <f>vlookup(B38,'セッション実施状況管理'!$A:$U,20,false)</f>
        <v>須見浩人</v>
      </c>
      <c r="H38" s="571">
        <f>'コーチング報酬管理'!G27</f>
        <v>13</v>
      </c>
      <c r="I38" s="572" t="str">
        <f>iferror(vlookup(B38,'セッション実施状況管理'!$A:$B,2,false),"")</f>
        <v>卒業</v>
      </c>
      <c r="J38" s="587" t="str">
        <f>Vlookup(B38,'セッション実施状況管理'!$A:$R,17,false)</f>
        <v/>
      </c>
      <c r="K38" s="580">
        <f t="shared" si="10"/>
        <v>1514</v>
      </c>
      <c r="L38" s="573" t="str">
        <f t="shared" si="11"/>
        <v>ー</v>
      </c>
      <c r="M38" s="573" t="str">
        <f t="shared" si="12"/>
        <v>ー</v>
      </c>
      <c r="N38" s="1283" t="str">
        <f t="shared" si="13"/>
        <v>ー</v>
      </c>
      <c r="O38" s="574">
        <f>VLOOKUP(B38,'新 月次投稿数'!$A:$N,13,false)</f>
        <v>53</v>
      </c>
      <c r="P38" s="583">
        <f t="shared" si="14"/>
        <v>-1</v>
      </c>
      <c r="Q38" s="575">
        <f t="shared" si="15"/>
        <v>-2</v>
      </c>
      <c r="R38" s="575">
        <f t="shared" si="16"/>
        <v>194</v>
      </c>
      <c r="S38" s="584">
        <f t="shared" si="21"/>
        <v>166.2857143</v>
      </c>
      <c r="T38" s="585">
        <f t="shared" si="17"/>
        <v>27.71428571</v>
      </c>
      <c r="U38" s="577">
        <f t="shared" si="18"/>
        <v>7</v>
      </c>
      <c r="V38" s="582">
        <v>0.0</v>
      </c>
      <c r="W38" s="582">
        <v>0.0</v>
      </c>
      <c r="X38" s="582">
        <v>0.0</v>
      </c>
      <c r="Y38" s="582">
        <v>64.0</v>
      </c>
      <c r="Z38" s="582">
        <v>66.0</v>
      </c>
      <c r="AA38" s="582">
        <v>64.0</v>
      </c>
      <c r="AB38" s="586">
        <v>0.0</v>
      </c>
      <c r="AC38" s="580" t="str">
        <f>Vlookup(D38,'セッション実施状況管理'!$A:$R,17,false)</f>
        <v>#N/A</v>
      </c>
      <c r="AD38" s="580">
        <f t="shared" si="19"/>
        <v>1511</v>
      </c>
      <c r="AE38" s="580" t="str">
        <f t="shared" si="20"/>
        <v>2</v>
      </c>
    </row>
    <row r="39">
      <c r="A39" s="1"/>
      <c r="B39" s="40">
        <v>21.0</v>
      </c>
      <c r="C39" s="569" t="str">
        <f>vlookup(B39,'セッション実施状況管理'!$A:$U,8,false)</f>
        <v>かしはらせつみ</v>
      </c>
      <c r="D39" s="569" t="str">
        <f>vlookup(B39,'セッション実施状況管理'!$A:$I,9,false)</f>
        <v>sena_bilife</v>
      </c>
      <c r="E39" s="581" t="s">
        <v>1093</v>
      </c>
      <c r="F39" s="1284">
        <f>vlookup(B39,'セッション実施状況管理'!$A:$U,19,false)</f>
        <v>45586</v>
      </c>
      <c r="G39" s="569" t="str">
        <f>vlookup(B39,'セッション実施状況管理'!$A:$U,20,false)</f>
        <v>宮田友理</v>
      </c>
      <c r="H39" s="571">
        <f>'コーチング報酬管理'!G28</f>
        <v>12</v>
      </c>
      <c r="I39" s="572" t="str">
        <f>iferror(vlookup(B39,'セッション実施状況管理'!$A:$B,2,false),"")</f>
        <v>卒業</v>
      </c>
      <c r="J39" s="587" t="str">
        <f>Vlookup(B39,'セッション実施状況管理'!$A:$R,17,false)</f>
        <v/>
      </c>
      <c r="K39" s="580">
        <f t="shared" si="10"/>
        <v>1514</v>
      </c>
      <c r="L39" s="573" t="str">
        <f t="shared" si="11"/>
        <v>ー</v>
      </c>
      <c r="M39" s="573" t="str">
        <f t="shared" si="12"/>
        <v>ー</v>
      </c>
      <c r="N39" s="1283" t="str">
        <f t="shared" si="13"/>
        <v>ー</v>
      </c>
      <c r="O39" s="574">
        <f>VLOOKUP(B39,'新 月次投稿数'!$A:$N,13,false)</f>
        <v>97</v>
      </c>
      <c r="P39" s="583">
        <f t="shared" si="14"/>
        <v>1</v>
      </c>
      <c r="Q39" s="575">
        <f t="shared" si="15"/>
        <v>4</v>
      </c>
      <c r="R39" s="575">
        <f t="shared" si="16"/>
        <v>736</v>
      </c>
      <c r="S39" s="584">
        <f t="shared" si="21"/>
        <v>736</v>
      </c>
      <c r="T39" s="585">
        <f t="shared" si="17"/>
        <v>122.6666667</v>
      </c>
      <c r="U39" s="577">
        <f t="shared" si="18"/>
        <v>6</v>
      </c>
      <c r="V39" s="582">
        <v>52.0</v>
      </c>
      <c r="W39" s="582">
        <v>148.0</v>
      </c>
      <c r="X39" s="582">
        <v>110.0</v>
      </c>
      <c r="Y39" s="582">
        <v>115.0</v>
      </c>
      <c r="Z39" s="582">
        <v>171.0</v>
      </c>
      <c r="AA39" s="582">
        <v>140.0</v>
      </c>
      <c r="AB39" s="586" t="s">
        <v>1072</v>
      </c>
      <c r="AC39" s="580" t="str">
        <f>Vlookup(D39,'セッション実施状況管理'!$A:$R,17,false)</f>
        <v>#N/A</v>
      </c>
      <c r="AD39" s="580">
        <f t="shared" si="19"/>
        <v>1509</v>
      </c>
      <c r="AE39" s="580" t="str">
        <f t="shared" si="20"/>
        <v>2</v>
      </c>
    </row>
    <row r="40">
      <c r="A40" s="1" t="s">
        <v>206</v>
      </c>
      <c r="B40" s="65">
        <v>22.0</v>
      </c>
      <c r="C40" s="569" t="str">
        <f>vlookup(B40,'セッション実施状況管理'!$A:$U,8,false)</f>
        <v>ながおあみり</v>
      </c>
      <c r="D40" s="569" t="str">
        <f>vlookup(B40,'セッション実施状況管理'!$A:$I,9,false)</f>
        <v>amiri_instastory</v>
      </c>
      <c r="E40" s="581" t="s">
        <v>1094</v>
      </c>
      <c r="F40" s="1284">
        <f>vlookup(B40,'セッション実施状況管理'!$A:$U,19,false)</f>
        <v>45615</v>
      </c>
      <c r="G40" s="569" t="str">
        <f>vlookup(B40,'セッション実施状況管理'!$A:$U,20,false)</f>
        <v>野村佑佳</v>
      </c>
      <c r="H40" s="571">
        <f>'コーチング報酬管理'!G29</f>
        <v>13</v>
      </c>
      <c r="I40" s="572" t="str">
        <f>iferror(vlookup(B40,'セッション実施状況管理'!$A:$B,2,false),"")</f>
        <v>卒業</v>
      </c>
      <c r="J40" s="587" t="str">
        <f>Vlookup(B40,'セッション実施状況管理'!$A:$R,17,false)</f>
        <v/>
      </c>
      <c r="K40" s="580">
        <f t="shared" si="10"/>
        <v>1514</v>
      </c>
      <c r="L40" s="573" t="str">
        <f t="shared" si="11"/>
        <v>ー</v>
      </c>
      <c r="M40" s="573" t="str">
        <f t="shared" si="12"/>
        <v>ー</v>
      </c>
      <c r="N40" s="1283" t="str">
        <f t="shared" si="13"/>
        <v>ー</v>
      </c>
      <c r="O40" s="574">
        <f>VLOOKUP(B40,'新 月次投稿数'!$A:$N,13,false)</f>
        <v>59</v>
      </c>
      <c r="P40" s="583">
        <f t="shared" si="14"/>
        <v>-1</v>
      </c>
      <c r="Q40" s="575">
        <f t="shared" si="15"/>
        <v>4</v>
      </c>
      <c r="R40" s="575">
        <f t="shared" si="16"/>
        <v>811</v>
      </c>
      <c r="S40" s="584">
        <f t="shared" si="21"/>
        <v>811</v>
      </c>
      <c r="T40" s="585">
        <f t="shared" si="17"/>
        <v>135.1666667</v>
      </c>
      <c r="U40" s="577">
        <f t="shared" si="18"/>
        <v>6</v>
      </c>
      <c r="V40" s="582">
        <v>152.0</v>
      </c>
      <c r="W40" s="582">
        <v>168.0</v>
      </c>
      <c r="X40" s="582">
        <v>121.0</v>
      </c>
      <c r="Y40" s="582">
        <v>122.0</v>
      </c>
      <c r="Z40" s="582">
        <v>148.0</v>
      </c>
      <c r="AA40" s="582">
        <v>100.0</v>
      </c>
      <c r="AB40" s="586" t="s">
        <v>1072</v>
      </c>
      <c r="AC40" s="580" t="str">
        <f>Vlookup(D40,'セッション実施状況管理'!$A:$R,17,false)</f>
        <v>#N/A</v>
      </c>
      <c r="AD40" s="580">
        <f t="shared" si="19"/>
        <v>1510</v>
      </c>
      <c r="AE40" s="580" t="str">
        <f t="shared" si="20"/>
        <v>2</v>
      </c>
    </row>
    <row r="41">
      <c r="A41" s="1" t="s">
        <v>206</v>
      </c>
      <c r="B41" s="65">
        <v>23.0</v>
      </c>
      <c r="C41" s="569" t="str">
        <f>vlookup(B41,'セッション実施状況管理'!$A:$U,8,false)</f>
        <v>こばやしはるか</v>
      </c>
      <c r="D41" s="569" t="str">
        <f>vlookup(B41,'セッション実施状況管理'!$A:$I,9,false)</f>
        <v>elu_excel.teiji</v>
      </c>
      <c r="E41" s="581" t="s">
        <v>1095</v>
      </c>
      <c r="F41" s="1284">
        <f>vlookup(B41,'セッション実施状況管理'!$A:$U,19,false)</f>
        <v>45629</v>
      </c>
      <c r="G41" s="569" t="str">
        <f>vlookup(B41,'セッション実施状況管理'!$A:$U,20,false)</f>
        <v>清原三和子</v>
      </c>
      <c r="H41" s="571">
        <f>'コーチング報酬管理'!G30</f>
        <v>13</v>
      </c>
      <c r="I41" s="572" t="str">
        <f>iferror(vlookup(B41,'セッション実施状況管理'!$A:$B,2,false),"")</f>
        <v>卒業</v>
      </c>
      <c r="J41" s="587" t="str">
        <f>Vlookup(B41,'セッション実施状況管理'!$A:$R,17,false)</f>
        <v/>
      </c>
      <c r="K41" s="580">
        <f t="shared" si="10"/>
        <v>1514</v>
      </c>
      <c r="L41" s="573" t="str">
        <f t="shared" si="11"/>
        <v>ー</v>
      </c>
      <c r="M41" s="573" t="str">
        <f t="shared" si="12"/>
        <v>ー</v>
      </c>
      <c r="N41" s="1283" t="str">
        <f t="shared" si="13"/>
        <v>ー</v>
      </c>
      <c r="O41" s="574">
        <f>VLOOKUP(B41,'新 月次投稿数'!$A:$N,13,false)</f>
        <v>86</v>
      </c>
      <c r="P41" s="583">
        <f t="shared" si="14"/>
        <v>1</v>
      </c>
      <c r="Q41" s="575">
        <f t="shared" si="15"/>
        <v>4</v>
      </c>
      <c r="R41" s="575">
        <f t="shared" si="16"/>
        <v>816</v>
      </c>
      <c r="S41" s="584">
        <f t="shared" si="21"/>
        <v>699.4285714</v>
      </c>
      <c r="T41" s="585">
        <f t="shared" si="17"/>
        <v>116.5714286</v>
      </c>
      <c r="U41" s="577">
        <f t="shared" si="18"/>
        <v>7</v>
      </c>
      <c r="V41" s="582">
        <v>51.0</v>
      </c>
      <c r="W41" s="582">
        <v>132.0</v>
      </c>
      <c r="X41" s="582">
        <v>137.0</v>
      </c>
      <c r="Y41" s="582">
        <v>106.0</v>
      </c>
      <c r="Z41" s="582">
        <v>140.0</v>
      </c>
      <c r="AA41" s="582">
        <v>95.0</v>
      </c>
      <c r="AB41" s="586">
        <v>155.0</v>
      </c>
      <c r="AC41" s="580" t="str">
        <f>Vlookup(D41,'セッション実施状況管理'!$A:$R,17,false)</f>
        <v>#N/A</v>
      </c>
      <c r="AD41" s="580">
        <f t="shared" si="19"/>
        <v>1510</v>
      </c>
      <c r="AE41" s="580" t="str">
        <f t="shared" si="20"/>
        <v>2</v>
      </c>
    </row>
    <row r="42">
      <c r="A42" s="1"/>
      <c r="B42" s="40">
        <v>24.0</v>
      </c>
      <c r="C42" s="569" t="str">
        <f>vlookup(B42,'セッション実施状況管理'!$A:$U,8,false)</f>
        <v>じょうどじゆうき</v>
      </c>
      <c r="D42" s="569" t="str">
        <f>vlookup(B42,'セッション実施状況管理'!$A:$I,9,false)</f>
        <v>じょうどじゆうき</v>
      </c>
      <c r="E42" s="581" t="s">
        <v>1096</v>
      </c>
      <c r="F42" s="1284">
        <f>vlookup(B42,'セッション実施状況管理'!$A:$U,19,false)</f>
        <v>45639</v>
      </c>
      <c r="G42" s="569" t="str">
        <f>vlookup(B42,'セッション実施状況管理'!$A:$U,20,false)</f>
        <v>福田康裕</v>
      </c>
      <c r="H42" s="571">
        <f>'コーチング報酬管理'!G31</f>
        <v>3</v>
      </c>
      <c r="I42" s="572" t="str">
        <f>iferror(vlookup(B42,'セッション実施状況管理'!$A:$B,2,false),"")</f>
        <v>音不</v>
      </c>
      <c r="J42" s="587" t="str">
        <f>Vlookup(B42,'セッション実施状況管理'!$A:$R,17,false)</f>
        <v/>
      </c>
      <c r="K42" s="580">
        <f t="shared" si="10"/>
        <v>1514</v>
      </c>
      <c r="L42" s="573" t="str">
        <f t="shared" si="11"/>
        <v>ー</v>
      </c>
      <c r="M42" s="573" t="str">
        <f t="shared" si="12"/>
        <v>ー</v>
      </c>
      <c r="N42" s="1283" t="str">
        <f t="shared" si="13"/>
        <v>ー</v>
      </c>
      <c r="O42" s="574">
        <f>VLOOKUP(B42,'新 月次投稿数'!$A:$N,13,false)</f>
        <v>0</v>
      </c>
      <c r="P42" s="583">
        <f t="shared" si="14"/>
        <v>-3</v>
      </c>
      <c r="Q42" s="575">
        <f t="shared" si="15"/>
        <v>-2</v>
      </c>
      <c r="R42" s="575">
        <f t="shared" si="16"/>
        <v>0</v>
      </c>
      <c r="S42" s="584">
        <f t="shared" si="21"/>
        <v>0</v>
      </c>
      <c r="T42" s="585">
        <f t="shared" si="17"/>
        <v>0</v>
      </c>
      <c r="U42" s="577">
        <f t="shared" si="18"/>
        <v>7</v>
      </c>
      <c r="V42" s="582">
        <v>0.0</v>
      </c>
      <c r="W42" s="582">
        <v>0.0</v>
      </c>
      <c r="X42" s="582">
        <v>0.0</v>
      </c>
      <c r="Y42" s="582">
        <v>0.0</v>
      </c>
      <c r="Z42" s="582">
        <v>0.0</v>
      </c>
      <c r="AA42" s="582">
        <v>0.0</v>
      </c>
      <c r="AB42" s="586">
        <v>0.0</v>
      </c>
      <c r="AC42" s="580" t="str">
        <f>Vlookup(D42,'セッション実施状況管理'!$A:$R,17,false)</f>
        <v>#N/A</v>
      </c>
      <c r="AD42" s="580">
        <f t="shared" si="19"/>
        <v>1514</v>
      </c>
      <c r="AE42" s="580" t="str">
        <f t="shared" si="20"/>
        <v>2</v>
      </c>
    </row>
    <row r="43">
      <c r="A43" s="1"/>
      <c r="B43" s="65">
        <v>25.0</v>
      </c>
      <c r="C43" s="569" t="str">
        <f>vlookup(B43,'セッション実施状況管理'!$A:$U,8,false)</f>
        <v>たなかゆりか</v>
      </c>
      <c r="D43" s="569" t="str">
        <f>vlookup(B43,'セッション実施状況管理'!$A:$I,9,false)</f>
        <v>たなかゆりか</v>
      </c>
      <c r="E43" s="581" t="s">
        <v>1097</v>
      </c>
      <c r="F43" s="1284">
        <f>vlookup(B43,'セッション実施状況管理'!$A:$U,19,false)</f>
        <v>45617</v>
      </c>
      <c r="G43" s="569" t="str">
        <f>vlookup(B43,'セッション実施状況管理'!$A:$U,20,false)</f>
        <v>清原三和子</v>
      </c>
      <c r="H43" s="571">
        <f>'コーチング報酬管理'!G32</f>
        <v>2</v>
      </c>
      <c r="I43" s="572" t="str">
        <f>iferror(vlookup(B43,'セッション実施状況管理'!$A:$B,2,false),"")</f>
        <v>例外</v>
      </c>
      <c r="J43" s="587" t="str">
        <f>Vlookup(B43,'セッション実施状況管理'!$A:$R,17,false)</f>
        <v/>
      </c>
      <c r="K43" s="580">
        <f t="shared" si="10"/>
        <v>1514</v>
      </c>
      <c r="L43" s="573" t="str">
        <f t="shared" si="11"/>
        <v>ー</v>
      </c>
      <c r="M43" s="573" t="str">
        <f t="shared" si="12"/>
        <v>ー</v>
      </c>
      <c r="N43" s="1283" t="str">
        <f t="shared" si="13"/>
        <v>ー</v>
      </c>
      <c r="O43" s="574">
        <f>VLOOKUP(B43,'新 月次投稿数'!$A:$N,13,false)</f>
        <v>0</v>
      </c>
      <c r="P43" s="583">
        <f t="shared" si="14"/>
        <v>-3</v>
      </c>
      <c r="Q43" s="575">
        <f t="shared" si="15"/>
        <v>-2</v>
      </c>
      <c r="R43" s="575">
        <f t="shared" si="16"/>
        <v>117</v>
      </c>
      <c r="S43" s="584">
        <f t="shared" si="21"/>
        <v>100.2857143</v>
      </c>
      <c r="T43" s="585">
        <f t="shared" si="17"/>
        <v>16.71428571</v>
      </c>
      <c r="U43" s="577">
        <f t="shared" si="18"/>
        <v>7</v>
      </c>
      <c r="V43" s="582">
        <v>0.0</v>
      </c>
      <c r="W43" s="582">
        <v>7.0</v>
      </c>
      <c r="X43" s="582">
        <v>0.0</v>
      </c>
      <c r="Y43" s="582">
        <v>110.0</v>
      </c>
      <c r="Z43" s="582">
        <v>0.0</v>
      </c>
      <c r="AA43" s="582">
        <v>0.0</v>
      </c>
      <c r="AB43" s="586">
        <v>0.0</v>
      </c>
      <c r="AC43" s="580" t="str">
        <f>Vlookup(D43,'セッション実施状況管理'!$A:$R,17,false)</f>
        <v>#N/A</v>
      </c>
      <c r="AD43" s="580">
        <f t="shared" si="19"/>
        <v>1514</v>
      </c>
      <c r="AE43" s="580" t="str">
        <f t="shared" si="20"/>
        <v>2</v>
      </c>
    </row>
    <row r="44">
      <c r="A44" s="1"/>
      <c r="B44" s="40">
        <v>26.0</v>
      </c>
      <c r="C44" s="569" t="str">
        <f>vlookup(B44,'セッション実施状況管理'!$A:$U,8,false)</f>
        <v>かわしま あらし</v>
      </c>
      <c r="D44" s="569" t="str">
        <f>vlookup(B44,'セッション実施状況管理'!$A:$I,9,false)</f>
        <v>fuui_guitar</v>
      </c>
      <c r="E44" s="581" t="s">
        <v>1098</v>
      </c>
      <c r="F44" s="1284">
        <f>vlookup(B44,'セッション実施状況管理'!$A:$U,19,false)</f>
        <v>45634</v>
      </c>
      <c r="G44" s="569" t="str">
        <f>vlookup(B44,'セッション実施状況管理'!$A:$U,20,false)</f>
        <v>森本風花</v>
      </c>
      <c r="H44" s="571">
        <f>'コーチング報酬管理'!G33</f>
        <v>13</v>
      </c>
      <c r="I44" s="572" t="str">
        <f>iferror(vlookup(B44,'セッション実施状況管理'!$A:$B,2,false),"")</f>
        <v>卒業</v>
      </c>
      <c r="J44" s="587" t="str">
        <f>Vlookup(B44,'セッション実施状況管理'!$A:$R,17,false)</f>
        <v/>
      </c>
      <c r="K44" s="580">
        <f t="shared" si="10"/>
        <v>1514</v>
      </c>
      <c r="L44" s="573" t="str">
        <f t="shared" si="11"/>
        <v>ー</v>
      </c>
      <c r="M44" s="573" t="str">
        <f t="shared" si="12"/>
        <v>ー</v>
      </c>
      <c r="N44" s="1283" t="str">
        <f t="shared" si="13"/>
        <v>ー</v>
      </c>
      <c r="O44" s="574">
        <f>VLOOKUP(B44,'新 月次投稿数'!$A:$N,13,false)</f>
        <v>40</v>
      </c>
      <c r="P44" s="583">
        <f t="shared" si="14"/>
        <v>-1</v>
      </c>
      <c r="Q44" s="575">
        <f t="shared" si="15"/>
        <v>4</v>
      </c>
      <c r="R44" s="575">
        <f t="shared" si="16"/>
        <v>566</v>
      </c>
      <c r="S44" s="584">
        <f t="shared" si="21"/>
        <v>485.1428571</v>
      </c>
      <c r="T44" s="585">
        <f t="shared" si="17"/>
        <v>80.85714286</v>
      </c>
      <c r="U44" s="577">
        <f t="shared" si="18"/>
        <v>7</v>
      </c>
      <c r="V44" s="582">
        <v>0.0</v>
      </c>
      <c r="W44" s="582">
        <v>95.0</v>
      </c>
      <c r="X44" s="582">
        <v>66.0</v>
      </c>
      <c r="Y44" s="582">
        <v>84.0</v>
      </c>
      <c r="Z44" s="582">
        <v>61.0</v>
      </c>
      <c r="AA44" s="582">
        <v>110.0</v>
      </c>
      <c r="AB44" s="586">
        <v>150.0</v>
      </c>
      <c r="AC44" s="580" t="str">
        <f>Vlookup(D44,'セッション実施状況管理'!$A:$R,17,false)</f>
        <v>#N/A</v>
      </c>
      <c r="AD44" s="580">
        <f t="shared" si="19"/>
        <v>1510</v>
      </c>
      <c r="AE44" s="580" t="str">
        <f t="shared" si="20"/>
        <v>2</v>
      </c>
    </row>
    <row r="45">
      <c r="A45" s="1"/>
      <c r="B45" s="65">
        <v>27.0</v>
      </c>
      <c r="C45" s="569" t="str">
        <f>vlookup(B45,'セッション実施状況管理'!$A:$U,8,false)</f>
        <v>せきおかまさき</v>
      </c>
      <c r="D45" s="569" t="str">
        <f>vlookup(B45,'セッション実施状況管理'!$A:$I,9,false)</f>
        <v>せきおかまさき</v>
      </c>
      <c r="E45" s="581" t="s">
        <v>1099</v>
      </c>
      <c r="F45" s="1284">
        <f>vlookup(B45,'セッション実施状況管理'!$A:$U,19,false)</f>
        <v>45625</v>
      </c>
      <c r="G45" s="569" t="str">
        <f>vlookup(B45,'セッション実施状況管理'!$A:$U,20,false)</f>
        <v>福田康裕</v>
      </c>
      <c r="H45" s="571">
        <f>'コーチング報酬管理'!G34</f>
        <v>2</v>
      </c>
      <c r="I45" s="572" t="str">
        <f>iferror(vlookup(B45,'セッション実施状況管理'!$A:$B,2,false),"")</f>
        <v>音不</v>
      </c>
      <c r="J45" s="587" t="str">
        <f>Vlookup(B45,'セッション実施状況管理'!$A:$R,17,false)</f>
        <v/>
      </c>
      <c r="K45" s="580">
        <f t="shared" si="10"/>
        <v>1514</v>
      </c>
      <c r="L45" s="573" t="str">
        <f t="shared" si="11"/>
        <v>ー</v>
      </c>
      <c r="M45" s="573" t="str">
        <f t="shared" si="12"/>
        <v>ー</v>
      </c>
      <c r="N45" s="1283" t="str">
        <f t="shared" si="13"/>
        <v>ー</v>
      </c>
      <c r="O45" s="574">
        <f>VLOOKUP(B45,'新 月次投稿数'!$A:$N,13,false)</f>
        <v>0</v>
      </c>
      <c r="P45" s="583">
        <f t="shared" si="14"/>
        <v>-3</v>
      </c>
      <c r="Q45" s="575">
        <f t="shared" si="15"/>
        <v>-2</v>
      </c>
      <c r="R45" s="575">
        <f t="shared" si="16"/>
        <v>0</v>
      </c>
      <c r="S45" s="584">
        <f t="shared" si="21"/>
        <v>0</v>
      </c>
      <c r="T45" s="585">
        <f t="shared" si="17"/>
        <v>0</v>
      </c>
      <c r="U45" s="577">
        <f t="shared" si="18"/>
        <v>7</v>
      </c>
      <c r="V45" s="582">
        <v>0.0</v>
      </c>
      <c r="W45" s="582">
        <v>0.0</v>
      </c>
      <c r="X45" s="582">
        <v>0.0</v>
      </c>
      <c r="Y45" s="582">
        <v>0.0</v>
      </c>
      <c r="Z45" s="582">
        <v>0.0</v>
      </c>
      <c r="AA45" s="582">
        <v>0.0</v>
      </c>
      <c r="AB45" s="586">
        <v>0.0</v>
      </c>
      <c r="AC45" s="580" t="str">
        <f>Vlookup(D45,'セッション実施状況管理'!$A:$R,17,false)</f>
        <v>#N/A</v>
      </c>
      <c r="AD45" s="580">
        <f t="shared" si="19"/>
        <v>1514</v>
      </c>
      <c r="AE45" s="580" t="str">
        <f t="shared" si="20"/>
        <v>2</v>
      </c>
    </row>
    <row r="46">
      <c r="A46" s="1"/>
      <c r="B46" s="65">
        <v>28.0</v>
      </c>
      <c r="C46" s="569" t="str">
        <f>vlookup(B46,'セッション実施状況管理'!$A:$U,8,false)</f>
        <v>しらどうさき</v>
      </c>
      <c r="D46" s="569" t="str">
        <f>vlookup(B46,'セッション実施状況管理'!$A:$I,9,false)</f>
        <v>shirasaki_happylife</v>
      </c>
      <c r="E46" s="593" t="s">
        <v>1100</v>
      </c>
      <c r="F46" s="1284">
        <f>vlookup(B46,'セッション実施状況管理'!$A:$U,19,false)</f>
        <v>45707</v>
      </c>
      <c r="G46" s="569" t="str">
        <f>vlookup(B46,'セッション実施状況管理'!$A:$U,20,false)</f>
        <v>宮田友理</v>
      </c>
      <c r="H46" s="571">
        <f>'コーチング報酬管理'!G35</f>
        <v>13</v>
      </c>
      <c r="I46" s="572" t="str">
        <f>iferror(vlookup(B46,'セッション実施状況管理'!$A:$B,2,false),"")</f>
        <v>卒業</v>
      </c>
      <c r="J46" s="587" t="str">
        <f>Vlookup(B46,'セッション実施状況管理'!$A:$R,17,false)</f>
        <v/>
      </c>
      <c r="K46" s="580">
        <v>6.0</v>
      </c>
      <c r="L46" s="573">
        <f t="shared" si="11"/>
        <v>59</v>
      </c>
      <c r="M46" s="573">
        <f t="shared" si="12"/>
        <v>100</v>
      </c>
      <c r="N46" s="1283">
        <f t="shared" si="13"/>
        <v>169.4915254</v>
      </c>
      <c r="O46" s="574">
        <f>VLOOKUP(B46,'新 月次投稿数'!$A:$N,13,false)</f>
        <v>25</v>
      </c>
      <c r="P46" s="583">
        <f t="shared" si="14"/>
        <v>-2</v>
      </c>
      <c r="Q46" s="575">
        <f t="shared" si="15"/>
        <v>4</v>
      </c>
      <c r="R46" s="575">
        <f t="shared" si="16"/>
        <v>623</v>
      </c>
      <c r="S46" s="584">
        <f t="shared" si="21"/>
        <v>534</v>
      </c>
      <c r="T46" s="585">
        <f t="shared" si="17"/>
        <v>89</v>
      </c>
      <c r="U46" s="577">
        <f t="shared" si="18"/>
        <v>7</v>
      </c>
      <c r="V46" s="582">
        <v>86.0</v>
      </c>
      <c r="W46" s="582">
        <v>113.0</v>
      </c>
      <c r="X46" s="582">
        <v>91.0</v>
      </c>
      <c r="Y46" s="582">
        <v>76.0</v>
      </c>
      <c r="Z46" s="582">
        <v>66.0</v>
      </c>
      <c r="AA46" s="582">
        <v>91.0</v>
      </c>
      <c r="AB46" s="582">
        <v>100.0</v>
      </c>
      <c r="AC46" s="580" t="str">
        <f>Vlookup(D46,'セッション実施状況管理'!$A:$R,17,false)</f>
        <v>#N/A</v>
      </c>
      <c r="AD46" s="580">
        <f t="shared" si="19"/>
        <v>1511</v>
      </c>
      <c r="AE46" s="580" t="str">
        <f t="shared" si="20"/>
        <v>2</v>
      </c>
    </row>
    <row r="47">
      <c r="A47" s="1"/>
      <c r="B47" s="40">
        <v>29.0</v>
      </c>
      <c r="C47" s="569" t="str">
        <f>vlookup(B47,'セッション実施状況管理'!$A:$U,8,false)</f>
        <v>まさきちさと</v>
      </c>
      <c r="D47" s="569" t="str">
        <f>vlookup(B47,'セッション実施状況管理'!$A:$I,9,false)</f>
        <v>hachi.footcare</v>
      </c>
      <c r="E47" s="581" t="s">
        <v>1101</v>
      </c>
      <c r="F47" s="1284">
        <f>vlookup(B47,'セッション実施状況管理'!$A:$U,19,false)</f>
        <v>45643</v>
      </c>
      <c r="G47" s="569" t="str">
        <f>vlookup(B47,'セッション実施状況管理'!$A:$U,20,false)</f>
        <v>宮田友理</v>
      </c>
      <c r="H47" s="571">
        <f>'コーチング報酬管理'!G36</f>
        <v>13</v>
      </c>
      <c r="I47" s="572" t="str">
        <f>iferror(vlookup(B47,'セッション実施状況管理'!$A:$B,2,false),"")</f>
        <v>卒業</v>
      </c>
      <c r="J47" s="587" t="str">
        <f>Vlookup(B47,'セッション実施状況管理'!$A:$R,17,false)</f>
        <v/>
      </c>
      <c r="K47" s="580">
        <f t="shared" ref="K47:K52" si="22"> (YEAR(TODAY()) - YEAR($J47)) * 12
  + (MONTH(TODAY()) - MONTH($J47))</f>
        <v>1514</v>
      </c>
      <c r="L47" s="573" t="str">
        <f t="shared" si="11"/>
        <v>ー</v>
      </c>
      <c r="M47" s="573" t="str">
        <f t="shared" si="12"/>
        <v>ー</v>
      </c>
      <c r="N47" s="1283" t="str">
        <f t="shared" si="13"/>
        <v>ー</v>
      </c>
      <c r="O47" s="574">
        <f>VLOOKUP(B47,'新 月次投稿数'!$A:$N,13,false)</f>
        <v>97</v>
      </c>
      <c r="P47" s="583">
        <f t="shared" si="14"/>
        <v>1</v>
      </c>
      <c r="Q47" s="575">
        <f t="shared" si="15"/>
        <v>4</v>
      </c>
      <c r="R47" s="575">
        <f t="shared" si="16"/>
        <v>837</v>
      </c>
      <c r="S47" s="584">
        <f t="shared" si="21"/>
        <v>717.4285714</v>
      </c>
      <c r="T47" s="585">
        <f t="shared" si="17"/>
        <v>119.5714286</v>
      </c>
      <c r="U47" s="577">
        <f t="shared" si="18"/>
        <v>7</v>
      </c>
      <c r="V47" s="582">
        <v>0.0</v>
      </c>
      <c r="W47" s="582">
        <v>81.0</v>
      </c>
      <c r="X47" s="582">
        <v>134.0</v>
      </c>
      <c r="Y47" s="582">
        <v>178.0</v>
      </c>
      <c r="Z47" s="582">
        <v>169.0</v>
      </c>
      <c r="AA47" s="582">
        <v>146.0</v>
      </c>
      <c r="AB47" s="586">
        <v>129.0</v>
      </c>
      <c r="AC47" s="580" t="str">
        <f>Vlookup(D47,'セッション実施状況管理'!$A:$R,17,false)</f>
        <v>#N/A</v>
      </c>
      <c r="AD47" s="580">
        <f t="shared" si="19"/>
        <v>1509</v>
      </c>
      <c r="AE47" s="580" t="str">
        <f t="shared" si="20"/>
        <v>2</v>
      </c>
    </row>
    <row r="48">
      <c r="A48" s="1"/>
      <c r="B48" s="65">
        <v>30.0</v>
      </c>
      <c r="C48" s="569" t="str">
        <f>vlookup(B48,'セッション実施状況管理'!$A:$U,8,false)</f>
        <v>みよしゆうき</v>
      </c>
      <c r="D48" s="569" t="str">
        <f>vlookup(B48,'セッション実施状況管理'!$A:$I,9,false)</f>
        <v>yupi_nariagaru</v>
      </c>
      <c r="E48" s="581" t="s">
        <v>1102</v>
      </c>
      <c r="F48" s="1284">
        <f>vlookup(B48,'セッション実施状況管理'!$A:$U,19,false)</f>
        <v>45637</v>
      </c>
      <c r="G48" s="569" t="str">
        <f>vlookup(B48,'セッション実施状況管理'!$A:$U,20,false)</f>
        <v>清原三和子</v>
      </c>
      <c r="H48" s="571">
        <f>'コーチング報酬管理'!G12</f>
        <v>13</v>
      </c>
      <c r="I48" s="572" t="str">
        <f>iferror(vlookup(B48,'セッション実施状況管理'!$A:$B,2,false),"")</f>
        <v>卒業</v>
      </c>
      <c r="J48" s="587" t="str">
        <f>Vlookup(B48,'セッション実施状況管理'!$A:$R,17,false)</f>
        <v/>
      </c>
      <c r="K48" s="580">
        <f t="shared" si="22"/>
        <v>1514</v>
      </c>
      <c r="L48" s="573" t="str">
        <f t="shared" si="11"/>
        <v>ー</v>
      </c>
      <c r="M48" s="573" t="str">
        <f t="shared" si="12"/>
        <v>ー</v>
      </c>
      <c r="N48" s="1283" t="str">
        <f t="shared" si="13"/>
        <v>ー</v>
      </c>
      <c r="O48" s="574">
        <f>VLOOKUP(B48,'新 月次投稿数'!$A:$N,13,false)</f>
        <v>10</v>
      </c>
      <c r="P48" s="583">
        <f t="shared" si="14"/>
        <v>-3</v>
      </c>
      <c r="Q48" s="575">
        <f t="shared" si="15"/>
        <v>4</v>
      </c>
      <c r="R48" s="575">
        <f t="shared" si="16"/>
        <v>592</v>
      </c>
      <c r="S48" s="584">
        <f t="shared" si="21"/>
        <v>507.4285714</v>
      </c>
      <c r="T48" s="585">
        <f t="shared" si="17"/>
        <v>84.57142857</v>
      </c>
      <c r="U48" s="577">
        <f t="shared" si="18"/>
        <v>7</v>
      </c>
      <c r="V48" s="582">
        <v>92.0</v>
      </c>
      <c r="W48" s="582">
        <v>67.0</v>
      </c>
      <c r="X48" s="582">
        <v>76.0</v>
      </c>
      <c r="Y48" s="582">
        <v>78.0</v>
      </c>
      <c r="Z48" s="582">
        <v>78.0</v>
      </c>
      <c r="AA48" s="582">
        <v>138.0</v>
      </c>
      <c r="AB48" s="586">
        <v>63.0</v>
      </c>
      <c r="AC48" s="580" t="str">
        <f>Vlookup(D48,'セッション実施状況管理'!$A:$R,17,false)</f>
        <v>#N/A</v>
      </c>
      <c r="AD48" s="580">
        <f t="shared" si="19"/>
        <v>1509</v>
      </c>
      <c r="AE48" s="580" t="str">
        <f t="shared" si="20"/>
        <v>2</v>
      </c>
    </row>
    <row r="49">
      <c r="A49" s="1"/>
      <c r="B49" s="40">
        <v>31.0</v>
      </c>
      <c r="C49" s="569" t="str">
        <f>vlookup(B49,'セッション実施状況管理'!$A:$U,8,false)</f>
        <v>すずきかおり</v>
      </c>
      <c r="D49" s="594" t="str">
        <f>vlookup(B49,'セッション実施状況管理'!$A:$I,9,false)</f>
        <v>ryo_life_reset</v>
      </c>
      <c r="E49" s="588" t="s">
        <v>1103</v>
      </c>
      <c r="F49" s="1284">
        <f>vlookup(B49,'セッション実施状況管理'!$A:$U,19,false)</f>
        <v>45676</v>
      </c>
      <c r="G49" s="569" t="str">
        <f>vlookup(B49,'セッション実施状況管理'!$A:$U,20,false)</f>
        <v>野村佑佳</v>
      </c>
      <c r="H49" s="571">
        <f>'コーチング報酬管理'!G38</f>
        <v>13</v>
      </c>
      <c r="I49" s="572" t="str">
        <f>iferror(vlookup(B49,'セッション実施状況管理'!$A:$B,2,false),"")</f>
        <v>卒業</v>
      </c>
      <c r="J49" s="587" t="str">
        <f>Vlookup(B49,'セッション実施状況管理'!$A:$R,17,false)</f>
        <v/>
      </c>
      <c r="K49" s="580">
        <f t="shared" si="22"/>
        <v>1514</v>
      </c>
      <c r="L49" s="573" t="str">
        <f t="shared" si="11"/>
        <v>ー</v>
      </c>
      <c r="M49" s="573" t="str">
        <f t="shared" si="12"/>
        <v>ー</v>
      </c>
      <c r="N49" s="1283" t="str">
        <f t="shared" si="13"/>
        <v>ー</v>
      </c>
      <c r="O49" s="574">
        <f>VLOOKUP(B49,'新 月次投稿数'!$A:$N,13,false)</f>
        <v>39</v>
      </c>
      <c r="P49" s="583">
        <f t="shared" si="14"/>
        <v>-2</v>
      </c>
      <c r="Q49" s="575">
        <f t="shared" si="15"/>
        <v>3</v>
      </c>
      <c r="R49" s="575">
        <f t="shared" si="16"/>
        <v>506</v>
      </c>
      <c r="S49" s="584">
        <f t="shared" si="21"/>
        <v>433.7142857</v>
      </c>
      <c r="T49" s="585">
        <f t="shared" si="17"/>
        <v>72.28571429</v>
      </c>
      <c r="U49" s="577">
        <f t="shared" si="18"/>
        <v>7</v>
      </c>
      <c r="V49" s="582">
        <v>33.0</v>
      </c>
      <c r="W49" s="582">
        <v>118.0</v>
      </c>
      <c r="X49" s="582">
        <v>86.0</v>
      </c>
      <c r="Y49" s="582">
        <v>71.0</v>
      </c>
      <c r="Z49" s="582">
        <v>66.0</v>
      </c>
      <c r="AA49" s="582">
        <v>62.0</v>
      </c>
      <c r="AB49" s="586">
        <v>70.0</v>
      </c>
      <c r="AC49" s="580" t="str">
        <f>Vlookup(D49,'セッション実施状況管理'!$A:$R,17,false)</f>
        <v>#N/A</v>
      </c>
      <c r="AD49" s="580">
        <f t="shared" si="19"/>
        <v>1511</v>
      </c>
      <c r="AE49" s="580" t="str">
        <f t="shared" si="20"/>
        <v>2</v>
      </c>
    </row>
    <row r="50">
      <c r="A50" s="1"/>
      <c r="B50" s="65">
        <v>32.0</v>
      </c>
      <c r="C50" s="569" t="str">
        <f>vlookup(B50,'セッション実施状況管理'!$A:$U,8,false)</f>
        <v>きたがわあやの</v>
      </c>
      <c r="D50" s="569" t="str">
        <f>vlookup(B50,'セッション実施状況管理'!$A:$I,9,false)</f>
        <v>balabo_style_40</v>
      </c>
      <c r="E50" s="581" t="s">
        <v>275</v>
      </c>
      <c r="F50" s="1284">
        <f>vlookup(B50,'セッション実施状況管理'!$A:$U,19,false)</f>
        <v>45542</v>
      </c>
      <c r="G50" s="569" t="str">
        <f>vlookup(B50,'セッション実施状況管理'!$A:$U,20,false)</f>
        <v>森本風花</v>
      </c>
      <c r="H50" s="571">
        <f>'コーチング報酬管理'!G39</f>
        <v>6</v>
      </c>
      <c r="I50" s="572" t="str">
        <f>iferror(vlookup(B50,'セッション実施状況管理'!$A:$B,2,false),"")</f>
        <v>卒業</v>
      </c>
      <c r="J50" s="587" t="str">
        <f>Vlookup(B50,'セッション実施状況管理'!$A:$R,17,false)</f>
        <v/>
      </c>
      <c r="K50" s="580">
        <f t="shared" si="22"/>
        <v>1514</v>
      </c>
      <c r="L50" s="573" t="str">
        <f t="shared" si="11"/>
        <v>ー</v>
      </c>
      <c r="M50" s="573" t="str">
        <f t="shared" si="12"/>
        <v>ー</v>
      </c>
      <c r="N50" s="1283" t="str">
        <f t="shared" si="13"/>
        <v>ー</v>
      </c>
      <c r="O50" s="574">
        <f>VLOOKUP(B50,'新 月次投稿数'!$A:$N,13,false)</f>
        <v>0</v>
      </c>
      <c r="P50" s="583">
        <f t="shared" si="14"/>
        <v>-3</v>
      </c>
      <c r="Q50" s="575">
        <f t="shared" si="15"/>
        <v>-2</v>
      </c>
      <c r="R50" s="575">
        <f t="shared" si="16"/>
        <v>70</v>
      </c>
      <c r="S50" s="584">
        <f t="shared" si="21"/>
        <v>210</v>
      </c>
      <c r="T50" s="585">
        <f t="shared" si="17"/>
        <v>35</v>
      </c>
      <c r="U50" s="577">
        <f t="shared" si="18"/>
        <v>2</v>
      </c>
      <c r="V50" s="582">
        <v>44.0</v>
      </c>
      <c r="W50" s="582">
        <v>26.0</v>
      </c>
      <c r="X50" s="582" t="s">
        <v>1072</v>
      </c>
      <c r="Y50" s="582" t="s">
        <v>1072</v>
      </c>
      <c r="Z50" s="582" t="s">
        <v>1072</v>
      </c>
      <c r="AA50" s="582" t="s">
        <v>1072</v>
      </c>
      <c r="AB50" s="586" t="s">
        <v>1072</v>
      </c>
      <c r="AC50" s="580" t="str">
        <f>Vlookup(D50,'セッション実施状況管理'!$A:$R,17,false)</f>
        <v>#N/A</v>
      </c>
      <c r="AD50" s="580" t="str">
        <f t="shared" si="19"/>
        <v>#VALUE!</v>
      </c>
      <c r="AE50" s="580" t="str">
        <f t="shared" si="20"/>
        <v>#VALUE!</v>
      </c>
    </row>
    <row r="51">
      <c r="A51" s="1"/>
      <c r="B51" s="65">
        <v>33.0</v>
      </c>
      <c r="C51" s="569" t="str">
        <f>vlookup(B51,'セッション実施状況管理'!$A:$U,8,false)</f>
        <v>さんのうたかひろ</v>
      </c>
      <c r="D51" s="569" t="str">
        <f>vlookup(B51,'セッション実施状況管理'!$A:$I,9,false)</f>
        <v>さんのうたかひろ</v>
      </c>
      <c r="E51" s="581" t="s">
        <v>1104</v>
      </c>
      <c r="F51" s="1284">
        <f>vlookup(B51,'セッション実施状況管理'!$A:$U,19,false)</f>
        <v>45691</v>
      </c>
      <c r="G51" s="569" t="str">
        <f>vlookup(B51,'セッション実施状況管理'!$A:$U,20,false)</f>
        <v>森本風花</v>
      </c>
      <c r="H51" s="571">
        <f>'コーチング報酬管理'!G40</f>
        <v>4</v>
      </c>
      <c r="I51" s="572" t="str">
        <f>iferror(vlookup(B51,'セッション実施状況管理'!$A:$B,2,false),"")</f>
        <v>例外</v>
      </c>
      <c r="J51" s="595" t="str">
        <f>Vlookup(B51,'セッション実施状況管理'!$A:$R,17,false)</f>
        <v/>
      </c>
      <c r="K51" s="580">
        <f t="shared" si="22"/>
        <v>1514</v>
      </c>
      <c r="L51" s="573" t="str">
        <f t="shared" si="11"/>
        <v>ー</v>
      </c>
      <c r="M51" s="573" t="str">
        <f t="shared" si="12"/>
        <v>ー</v>
      </c>
      <c r="N51" s="1283" t="str">
        <f t="shared" si="13"/>
        <v>ー</v>
      </c>
      <c r="O51" s="574">
        <f>VLOOKUP(B51,'新 月次投稿数'!$A:$N,13,false)</f>
        <v>0</v>
      </c>
      <c r="P51" s="583">
        <f t="shared" si="14"/>
        <v>-3</v>
      </c>
      <c r="Q51" s="575">
        <f t="shared" si="15"/>
        <v>-2</v>
      </c>
      <c r="R51" s="575">
        <f t="shared" si="16"/>
        <v>9</v>
      </c>
      <c r="S51" s="584">
        <f t="shared" si="21"/>
        <v>27</v>
      </c>
      <c r="T51" s="585">
        <f t="shared" si="17"/>
        <v>4.5</v>
      </c>
      <c r="U51" s="577">
        <f t="shared" si="18"/>
        <v>2</v>
      </c>
      <c r="V51" s="582">
        <v>2.0</v>
      </c>
      <c r="W51" s="582">
        <v>7.0</v>
      </c>
      <c r="X51" s="582" t="s">
        <v>1076</v>
      </c>
      <c r="Y51" s="582" t="s">
        <v>1076</v>
      </c>
      <c r="Z51" s="582" t="s">
        <v>1076</v>
      </c>
      <c r="AA51" s="582" t="s">
        <v>1072</v>
      </c>
      <c r="AB51" s="586" t="s">
        <v>1072</v>
      </c>
      <c r="AC51" s="580" t="str">
        <f>Vlookup(D51,'セッション実施状況管理'!$A:$R,17,false)</f>
        <v>#N/A</v>
      </c>
      <c r="AD51" s="580" t="str">
        <f t="shared" si="19"/>
        <v>#VALUE!</v>
      </c>
      <c r="AE51" s="580" t="str">
        <f t="shared" si="20"/>
        <v>#VALUE!</v>
      </c>
    </row>
    <row r="52">
      <c r="A52" s="1"/>
      <c r="B52" s="40">
        <v>34.0</v>
      </c>
      <c r="C52" s="569" t="str">
        <f>vlookup(B52,'セッション実施状況管理'!$A:$U,8,false)</f>
        <v>かどたゆきこ</v>
      </c>
      <c r="D52" s="569" t="str">
        <f>vlookup(B52,'セッション実施状況管理'!$A:$I,9,false)</f>
        <v>katherine_kadota</v>
      </c>
      <c r="E52" s="581" t="s">
        <v>1105</v>
      </c>
      <c r="F52" s="1284">
        <f>vlookup(B52,'セッション実施状況管理'!$A:$U,19,false)</f>
        <v>45717</v>
      </c>
      <c r="G52" s="569" t="str">
        <f>vlookup(B52,'セッション実施状況管理'!$A:$U,20,false)</f>
        <v>清原三和子</v>
      </c>
      <c r="H52" s="571">
        <f>'コーチング報酬管理'!G41</f>
        <v>13</v>
      </c>
      <c r="I52" s="572" t="str">
        <f>iferror(vlookup(B52,'セッション実施状況管理'!$A:$B,2,false),"")</f>
        <v>音不</v>
      </c>
      <c r="J52" s="595" t="str">
        <f>Vlookup(B52,'セッション実施状況管理'!$A:$R,17,false)</f>
        <v/>
      </c>
      <c r="K52" s="580">
        <f t="shared" si="22"/>
        <v>1514</v>
      </c>
      <c r="L52" s="573" t="str">
        <f t="shared" si="11"/>
        <v>ー</v>
      </c>
      <c r="M52" s="573" t="str">
        <f t="shared" si="12"/>
        <v>ー</v>
      </c>
      <c r="N52" s="1283" t="str">
        <f t="shared" si="13"/>
        <v>ー</v>
      </c>
      <c r="O52" s="574">
        <f>VLOOKUP(B52,'新 月次投稿数'!$A:$N,13,false)</f>
        <v>0</v>
      </c>
      <c r="P52" s="583">
        <f t="shared" si="14"/>
        <v>-3</v>
      </c>
      <c r="Q52" s="575">
        <f t="shared" si="15"/>
        <v>-2</v>
      </c>
      <c r="R52" s="575">
        <f t="shared" si="16"/>
        <v>133</v>
      </c>
      <c r="S52" s="584">
        <f t="shared" si="21"/>
        <v>159.6</v>
      </c>
      <c r="T52" s="585">
        <f t="shared" si="17"/>
        <v>26.6</v>
      </c>
      <c r="U52" s="577">
        <f t="shared" si="18"/>
        <v>5</v>
      </c>
      <c r="V52" s="582">
        <v>46.0</v>
      </c>
      <c r="W52" s="582">
        <v>21.0</v>
      </c>
      <c r="X52" s="582">
        <v>0.0</v>
      </c>
      <c r="Y52" s="582">
        <v>62.0</v>
      </c>
      <c r="Z52" s="582">
        <v>4.0</v>
      </c>
      <c r="AA52" s="582" t="s">
        <v>1072</v>
      </c>
      <c r="AB52" s="582" t="s">
        <v>1072</v>
      </c>
      <c r="AC52" s="580" t="str">
        <f>Vlookup(D52,'セッション実施状況管理'!$A:$R,17,false)</f>
        <v>#N/A</v>
      </c>
      <c r="AD52" s="580" t="str">
        <f t="shared" si="19"/>
        <v>#VALUE!</v>
      </c>
      <c r="AE52" s="580" t="str">
        <f t="shared" si="20"/>
        <v>#VALUE!</v>
      </c>
    </row>
    <row r="53">
      <c r="A53" s="1"/>
      <c r="B53" s="65">
        <v>35.0</v>
      </c>
      <c r="C53" s="569" t="str">
        <f>vlookup(B53,'セッション実施状況管理'!$A:$U,8,false)</f>
        <v>まつもとたくみ</v>
      </c>
      <c r="D53" s="569" t="s">
        <v>187</v>
      </c>
      <c r="E53" s="581" t="s">
        <v>1106</v>
      </c>
      <c r="F53" s="1284">
        <f>vlookup(B53,'セッション実施状況管理'!$A:$U,19,false)</f>
        <v>45698</v>
      </c>
      <c r="G53" s="569" t="str">
        <f>vlookup(B53,'セッション実施状況管理'!$A:$U,20,false)</f>
        <v>中村恵理</v>
      </c>
      <c r="H53" s="571">
        <f>'コーチング報酬管理'!G42</f>
        <v>9</v>
      </c>
      <c r="I53" s="572" t="str">
        <f>iferror(vlookup(B53,'セッション実施状況管理'!$A:$B,2,false),"")</f>
        <v>卒業</v>
      </c>
      <c r="J53" s="595" t="str">
        <f>Vlookup(B53,'セッション実施状況管理'!$A:$R,17,false)</f>
        <v/>
      </c>
      <c r="K53" s="580">
        <v>6.0</v>
      </c>
      <c r="L53" s="573">
        <f t="shared" si="11"/>
        <v>59</v>
      </c>
      <c r="M53" s="573" t="str">
        <f t="shared" si="12"/>
        <v>ー</v>
      </c>
      <c r="N53" s="1283" t="str">
        <f t="shared" si="13"/>
        <v>#VALUE!</v>
      </c>
      <c r="O53" s="574">
        <f>VLOOKUP(B53,'新 月次投稿数'!$A:$N,13,false)</f>
        <v>2</v>
      </c>
      <c r="P53" s="583">
        <f t="shared" si="14"/>
        <v>-3</v>
      </c>
      <c r="Q53" s="575">
        <f t="shared" si="15"/>
        <v>0</v>
      </c>
      <c r="R53" s="575">
        <f t="shared" si="16"/>
        <v>335</v>
      </c>
      <c r="S53" s="584">
        <f t="shared" si="21"/>
        <v>402</v>
      </c>
      <c r="T53" s="585">
        <f t="shared" si="17"/>
        <v>67</v>
      </c>
      <c r="U53" s="577">
        <f t="shared" si="18"/>
        <v>5</v>
      </c>
      <c r="V53" s="582">
        <v>22.0</v>
      </c>
      <c r="W53" s="582">
        <v>93.0</v>
      </c>
      <c r="X53" s="582">
        <v>95.0</v>
      </c>
      <c r="Y53" s="582">
        <v>61.0</v>
      </c>
      <c r="Z53" s="582">
        <v>64.0</v>
      </c>
      <c r="AA53" s="582" t="s">
        <v>1072</v>
      </c>
      <c r="AB53" s="582" t="s">
        <v>1072</v>
      </c>
      <c r="AC53" s="580" t="str">
        <f>Vlookup(D53,'セッション実施状況管理'!$A:$R,17,false)</f>
        <v>#N/A</v>
      </c>
      <c r="AD53" s="580" t="str">
        <f t="shared" si="19"/>
        <v>#VALUE!</v>
      </c>
      <c r="AE53" s="580" t="str">
        <f t="shared" si="20"/>
        <v>#VALUE!</v>
      </c>
    </row>
    <row r="54">
      <c r="A54" s="1"/>
      <c r="B54" s="40">
        <v>36.0</v>
      </c>
      <c r="C54" s="569" t="str">
        <f>vlookup(B54,'セッション実施状況管理'!$A:$U,8,false)</f>
        <v>にしむらゆうの</v>
      </c>
      <c r="D54" s="569" t="str">
        <f>vlookup(B54,'セッション実施状況管理'!$A:$I,9,false)</f>
        <v>nomuuno_kurashi</v>
      </c>
      <c r="E54" s="581" t="s">
        <v>1107</v>
      </c>
      <c r="F54" s="1284">
        <f>vlookup(B54,'セッション実施状況管理'!$A:$U,19,false)</f>
        <v>45724</v>
      </c>
      <c r="G54" s="569" t="str">
        <f>vlookup(B54,'セッション実施状況管理'!$A:$U,20,false)</f>
        <v>小針彩乃</v>
      </c>
      <c r="H54" s="571">
        <f>'コーチング報酬管理'!G43</f>
        <v>13</v>
      </c>
      <c r="I54" s="572" t="str">
        <f>iferror(vlookup(B54,'セッション実施状況管理'!$A:$B,2,false),"")</f>
        <v>卒業</v>
      </c>
      <c r="J54" s="595" t="str">
        <f>Vlookup(B54,'セッション実施状況管理'!$A:$R,17,false)</f>
        <v/>
      </c>
      <c r="K54" s="580">
        <f t="shared" ref="K54:K55" si="23"> (YEAR(TODAY()) - YEAR($J54)) * 12
  + (MONTH(TODAY()) - MONTH($J54))</f>
        <v>1514</v>
      </c>
      <c r="L54" s="573" t="str">
        <f t="shared" si="11"/>
        <v>ー</v>
      </c>
      <c r="M54" s="573" t="str">
        <f t="shared" si="12"/>
        <v>ー</v>
      </c>
      <c r="N54" s="1283" t="str">
        <f t="shared" si="13"/>
        <v>ー</v>
      </c>
      <c r="O54" s="574">
        <f>VLOOKUP(B54,'新 月次投稿数'!$A:$N,13,false)</f>
        <v>9</v>
      </c>
      <c r="P54" s="583">
        <f t="shared" si="14"/>
        <v>-3</v>
      </c>
      <c r="Q54" s="575">
        <f t="shared" si="15"/>
        <v>0</v>
      </c>
      <c r="R54" s="575">
        <f t="shared" si="16"/>
        <v>356</v>
      </c>
      <c r="S54" s="584">
        <f t="shared" si="21"/>
        <v>305.1428571</v>
      </c>
      <c r="T54" s="585">
        <f t="shared" si="17"/>
        <v>50.85714286</v>
      </c>
      <c r="U54" s="577">
        <f t="shared" si="18"/>
        <v>7</v>
      </c>
      <c r="V54" s="582">
        <v>12.0</v>
      </c>
      <c r="W54" s="582">
        <v>79.0</v>
      </c>
      <c r="X54" s="582">
        <v>73.0</v>
      </c>
      <c r="Y54" s="582">
        <v>65.0</v>
      </c>
      <c r="Z54" s="582">
        <v>51.0</v>
      </c>
      <c r="AA54" s="582">
        <v>42.0</v>
      </c>
      <c r="AB54" s="582">
        <v>34.0</v>
      </c>
      <c r="AC54" s="580" t="str">
        <f>Vlookup(D54,'セッション実施状況管理'!$A:$R,17,false)</f>
        <v>#N/A</v>
      </c>
      <c r="AD54" s="580">
        <f t="shared" si="19"/>
        <v>1512</v>
      </c>
      <c r="AE54" s="580" t="str">
        <f t="shared" si="20"/>
        <v>2</v>
      </c>
    </row>
    <row r="55">
      <c r="A55" s="1"/>
      <c r="B55" s="65">
        <v>37.0</v>
      </c>
      <c r="C55" s="569" t="str">
        <f>vlookup(B55,'セッション実施状況管理'!$A:$U,8,false)</f>
        <v>やまもとゆり</v>
      </c>
      <c r="D55" s="569" t="str">
        <f>vlookup(B55,'セッション実施状況管理'!$A:$I,9,false)</f>
        <v>yururi_ikuji</v>
      </c>
      <c r="E55" s="581" t="s">
        <v>1108</v>
      </c>
      <c r="F55" s="1284">
        <f>vlookup(B55,'セッション実施状況管理'!$A:$U,19,false)</f>
        <v>45705</v>
      </c>
      <c r="G55" s="569" t="str">
        <f>vlookup(B55,'セッション実施状況管理'!$A:$U,20,false)</f>
        <v>山見阪佳子</v>
      </c>
      <c r="H55" s="571">
        <f>'コーチング報酬管理'!G44</f>
        <v>13</v>
      </c>
      <c r="I55" s="572" t="str">
        <f>iferror(vlookup(B55,'セッション実施状況管理'!$A:$B,2,false),"")</f>
        <v>卒業</v>
      </c>
      <c r="J55" s="595" t="str">
        <f>Vlookup(B55,'セッション実施状況管理'!$A:$R,17,false)</f>
        <v/>
      </c>
      <c r="K55" s="580">
        <f t="shared" si="23"/>
        <v>1514</v>
      </c>
      <c r="L55" s="573" t="str">
        <f t="shared" si="11"/>
        <v>ー</v>
      </c>
      <c r="M55" s="573" t="str">
        <f t="shared" si="12"/>
        <v>ー</v>
      </c>
      <c r="N55" s="1283" t="str">
        <f t="shared" si="13"/>
        <v>ー</v>
      </c>
      <c r="O55" s="574">
        <f>VLOOKUP(B55,'新 月次投稿数'!$A:$N,13,false)</f>
        <v>86</v>
      </c>
      <c r="P55" s="583">
        <f t="shared" si="14"/>
        <v>1</v>
      </c>
      <c r="Q55" s="575">
        <f t="shared" si="15"/>
        <v>4</v>
      </c>
      <c r="R55" s="575">
        <f t="shared" si="16"/>
        <v>574</v>
      </c>
      <c r="S55" s="584">
        <f t="shared" si="21"/>
        <v>492</v>
      </c>
      <c r="T55" s="585">
        <f t="shared" si="17"/>
        <v>82</v>
      </c>
      <c r="U55" s="577">
        <f t="shared" si="18"/>
        <v>7</v>
      </c>
      <c r="V55" s="582">
        <v>9.0</v>
      </c>
      <c r="W55" s="582">
        <v>87.0</v>
      </c>
      <c r="X55" s="582">
        <v>90.0</v>
      </c>
      <c r="Y55" s="582">
        <v>113.0</v>
      </c>
      <c r="Z55" s="582">
        <v>119.0</v>
      </c>
      <c r="AA55" s="582">
        <v>91.0</v>
      </c>
      <c r="AB55" s="582">
        <v>65.0</v>
      </c>
      <c r="AC55" s="580" t="str">
        <f>Vlookup(D55,'セッション実施状況管理'!$A:$R,17,false)</f>
        <v>#N/A</v>
      </c>
      <c r="AD55" s="580">
        <f t="shared" si="19"/>
        <v>1511</v>
      </c>
      <c r="AE55" s="580" t="str">
        <f t="shared" si="20"/>
        <v>2</v>
      </c>
    </row>
    <row r="56">
      <c r="A56" s="1"/>
      <c r="B56" s="65">
        <v>38.0</v>
      </c>
      <c r="C56" s="569" t="str">
        <f>vlookup(B56,'セッション実施状況管理'!$A:$U,8,false)</f>
        <v>おばたみずき</v>
      </c>
      <c r="D56" s="569" t="str">
        <f>vlookup(B56,'セッション実施状況管理'!$A:$I,9,false)</f>
        <v>hanako_okane</v>
      </c>
      <c r="E56" s="596" t="s">
        <v>1109</v>
      </c>
      <c r="F56" s="1284">
        <f>vlookup(B56,'セッション実施状況管理'!$A:$U,19,false)</f>
        <v>45739</v>
      </c>
      <c r="G56" s="569" t="str">
        <f>vlookup(B56,'セッション実施状況管理'!$A:$U,20,false)</f>
        <v>多田祐輔</v>
      </c>
      <c r="H56" s="571">
        <f>'コーチング報酬管理'!G45</f>
        <v>13</v>
      </c>
      <c r="I56" s="572" t="str">
        <f>iferror(vlookup(B56,'セッション実施状況管理'!$A:$B,2,false),"")</f>
        <v>卒業</v>
      </c>
      <c r="J56" s="587" t="str">
        <f>Vlookup(B56,'セッション実施状況管理'!$A:$R,17,false)</f>
        <v/>
      </c>
      <c r="K56" s="580">
        <v>5.0</v>
      </c>
      <c r="L56" s="573">
        <f t="shared" si="11"/>
        <v>91</v>
      </c>
      <c r="M56" s="573">
        <f t="shared" si="12"/>
        <v>94</v>
      </c>
      <c r="N56" s="1283">
        <f t="shared" si="13"/>
        <v>103.2967033</v>
      </c>
      <c r="O56" s="574">
        <f>VLOOKUP(B56,'新 月次投稿数'!$A:$N,13,false)</f>
        <v>23</v>
      </c>
      <c r="P56" s="583">
        <f t="shared" si="14"/>
        <v>-2</v>
      </c>
      <c r="Q56" s="575">
        <f t="shared" si="15"/>
        <v>2</v>
      </c>
      <c r="R56" s="575">
        <f t="shared" si="16"/>
        <v>441</v>
      </c>
      <c r="S56" s="584">
        <f t="shared" si="21"/>
        <v>441</v>
      </c>
      <c r="T56" s="585">
        <f t="shared" si="17"/>
        <v>73.5</v>
      </c>
      <c r="U56" s="577">
        <f t="shared" si="18"/>
        <v>6</v>
      </c>
      <c r="V56" s="597">
        <v>54.0</v>
      </c>
      <c r="W56" s="597">
        <v>72.0</v>
      </c>
      <c r="X56" s="597">
        <v>89.0</v>
      </c>
      <c r="Y56" s="597">
        <v>81.0</v>
      </c>
      <c r="Z56" s="582">
        <v>51.0</v>
      </c>
      <c r="AA56" s="598">
        <v>94.0</v>
      </c>
      <c r="AB56" s="582" t="s">
        <v>1072</v>
      </c>
      <c r="AC56" s="580" t="str">
        <f>Vlookup(D56,'セッション実施状況管理'!$A:$R,17,false)</f>
        <v>#N/A</v>
      </c>
      <c r="AD56" s="580">
        <f t="shared" si="19"/>
        <v>1510</v>
      </c>
      <c r="AE56" s="580" t="str">
        <f t="shared" si="20"/>
        <v>2</v>
      </c>
    </row>
    <row r="57" ht="18.0" customHeight="1">
      <c r="A57" s="1"/>
      <c r="B57" s="40">
        <v>39.0</v>
      </c>
      <c r="C57" s="569" t="str">
        <f>vlookup(B57,'セッション実施状況管理'!$A:$U,8,false)</f>
        <v>い さちよ</v>
      </c>
      <c r="D57" s="569" t="str">
        <f>vlookup(B57,'セッション実施状況管理'!$A:$I,9,false)</f>
        <v>sachi_marathon</v>
      </c>
      <c r="E57" s="599" t="s">
        <v>1110</v>
      </c>
      <c r="F57" s="1284">
        <f>vlookup(B57,'セッション実施状況管理'!$A:$U,19,false)</f>
        <v>45755</v>
      </c>
      <c r="G57" s="569" t="str">
        <f>vlookup(B57,'セッション実施状況管理'!$A:$U,20,false)</f>
        <v>野村佑佳</v>
      </c>
      <c r="H57" s="571">
        <f>'コーチング報酬管理'!G46</f>
        <v>12</v>
      </c>
      <c r="I57" s="572" t="str">
        <f>iferror(vlookup(B57,'セッション実施状況管理'!$A:$B,2,false),"")</f>
        <v>卒業</v>
      </c>
      <c r="J57" s="587" t="str">
        <f>Vlookup(B57,'セッション実施状況管理'!$A:$R,17,false)</f>
        <v/>
      </c>
      <c r="K57" s="580">
        <f t="shared" ref="K57:K59" si="24"> (YEAR(TODAY()) - YEAR($J57)) * 12
  + (MONTH(TODAY()) - MONTH($J57))</f>
        <v>1514</v>
      </c>
      <c r="L57" s="573" t="str">
        <f t="shared" si="11"/>
        <v>ー</v>
      </c>
      <c r="M57" s="573" t="str">
        <f t="shared" si="12"/>
        <v>ー</v>
      </c>
      <c r="N57" s="1283" t="str">
        <f t="shared" si="13"/>
        <v>ー</v>
      </c>
      <c r="O57" s="574">
        <f>VLOOKUP(B57,'新 月次投稿数'!$A:$N,13,false)</f>
        <v>117</v>
      </c>
      <c r="P57" s="583">
        <f t="shared" si="14"/>
        <v>2</v>
      </c>
      <c r="Q57" s="575">
        <f t="shared" si="15"/>
        <v>4</v>
      </c>
      <c r="R57" s="575">
        <f t="shared" si="16"/>
        <v>614</v>
      </c>
      <c r="S57" s="584">
        <f t="shared" si="21"/>
        <v>526.2857143</v>
      </c>
      <c r="T57" s="585">
        <f t="shared" si="17"/>
        <v>87.71428571</v>
      </c>
      <c r="U57" s="577">
        <f t="shared" si="18"/>
        <v>7</v>
      </c>
      <c r="V57" s="582">
        <v>81.0</v>
      </c>
      <c r="W57" s="582">
        <v>104.0</v>
      </c>
      <c r="X57" s="582">
        <v>92.0</v>
      </c>
      <c r="Y57" s="582">
        <v>72.0</v>
      </c>
      <c r="Z57" s="582">
        <v>107.0</v>
      </c>
      <c r="AA57" s="582">
        <v>73.0</v>
      </c>
      <c r="AB57" s="582">
        <v>85.0</v>
      </c>
      <c r="AC57" s="580" t="str">
        <f>Vlookup(D57,'セッション実施状況管理'!$A:$R,17,false)</f>
        <v>#N/A</v>
      </c>
      <c r="AD57" s="580">
        <f t="shared" si="19"/>
        <v>1511</v>
      </c>
      <c r="AE57" s="580" t="str">
        <f t="shared" si="20"/>
        <v>2</v>
      </c>
    </row>
    <row r="58" ht="16.5" customHeight="1">
      <c r="A58" s="1"/>
      <c r="B58" s="65">
        <v>40.0</v>
      </c>
      <c r="C58" s="569" t="str">
        <f>vlookup(B58,'セッション実施状況管理'!$A:$U,8,false)</f>
        <v>ひぐちゆき</v>
      </c>
      <c r="D58" s="569" t="str">
        <f>vlookup(B58,'セッション実施状況管理'!$A:$I,9,false)</f>
        <v>snow_kango</v>
      </c>
      <c r="E58" s="581" t="s">
        <v>1111</v>
      </c>
      <c r="F58" s="1284">
        <f>vlookup(B58,'セッション実施状況管理'!$A:$U,19,false)</f>
        <v>45764</v>
      </c>
      <c r="G58" s="569" t="str">
        <f>vlookup(B58,'セッション実施状況管理'!$A:$U,20,false)</f>
        <v>清原三和子</v>
      </c>
      <c r="H58" s="571">
        <f>'コーチング報酬管理'!G46</f>
        <v>12</v>
      </c>
      <c r="I58" s="572" t="str">
        <f>iferror(vlookup(B58,'セッション実施状況管理'!$A:$B,2,false),"")</f>
        <v>音不</v>
      </c>
      <c r="J58" s="587" t="str">
        <f>Vlookup(B58,'セッション実施状況管理'!$A:$R,17,false)</f>
        <v/>
      </c>
      <c r="K58" s="580">
        <f t="shared" si="24"/>
        <v>1514</v>
      </c>
      <c r="L58" s="573" t="str">
        <f t="shared" si="11"/>
        <v>ー</v>
      </c>
      <c r="M58" s="573" t="str">
        <f t="shared" si="12"/>
        <v>ー</v>
      </c>
      <c r="N58" s="1283" t="str">
        <f t="shared" si="13"/>
        <v>ー</v>
      </c>
      <c r="O58" s="574">
        <f>VLOOKUP(B58,'新 月次投稿数'!$A:$N,13,false)</f>
        <v>0</v>
      </c>
      <c r="P58" s="583">
        <f t="shared" si="14"/>
        <v>-3</v>
      </c>
      <c r="Q58" s="575">
        <f t="shared" si="15"/>
        <v>-2</v>
      </c>
      <c r="R58" s="575">
        <f t="shared" si="16"/>
        <v>187</v>
      </c>
      <c r="S58" s="584">
        <f t="shared" si="21"/>
        <v>374</v>
      </c>
      <c r="T58" s="585">
        <f t="shared" si="17"/>
        <v>62.33333333</v>
      </c>
      <c r="U58" s="577">
        <f t="shared" si="18"/>
        <v>3</v>
      </c>
      <c r="V58" s="582">
        <v>64.0</v>
      </c>
      <c r="W58" s="582">
        <v>77.0</v>
      </c>
      <c r="X58" s="582">
        <v>46.0</v>
      </c>
      <c r="Y58" s="582" t="s">
        <v>1072</v>
      </c>
      <c r="Z58" s="582" t="s">
        <v>1072</v>
      </c>
      <c r="AA58" s="582" t="s">
        <v>1072</v>
      </c>
      <c r="AB58" s="582" t="s">
        <v>1072</v>
      </c>
      <c r="AC58" s="580" t="str">
        <f>Vlookup(D58,'セッション実施状況管理'!$A:$R,17,false)</f>
        <v>#N/A</v>
      </c>
      <c r="AD58" s="580" t="str">
        <f t="shared" si="19"/>
        <v>#VALUE!</v>
      </c>
      <c r="AE58" s="580" t="str">
        <f t="shared" si="20"/>
        <v>#VALUE!</v>
      </c>
    </row>
    <row r="59" ht="16.5" customHeight="1">
      <c r="A59" s="1"/>
      <c r="B59" s="40">
        <v>41.0</v>
      </c>
      <c r="C59" s="569" t="str">
        <f>vlookup(B59,'セッション実施状況管理'!$A:$U,8,false)</f>
        <v>つかだひさえ</v>
      </c>
      <c r="D59" s="569" t="str">
        <f>vlookup(B59,'セッション実施状況管理'!$A:$I,9,false)</f>
        <v>つかだひさえ</v>
      </c>
      <c r="E59" s="588" t="s">
        <v>1112</v>
      </c>
      <c r="F59" s="1284">
        <f>vlookup(B59,'セッション実施状況管理'!$A:$U,19,false)</f>
        <v>45795</v>
      </c>
      <c r="G59" s="569" t="str">
        <f>vlookup(B59,'セッション実施状況管理'!$A:$U,20,false)</f>
        <v>須見浩人</v>
      </c>
      <c r="H59" s="571">
        <f>'コーチング報酬管理'!G47</f>
        <v>13</v>
      </c>
      <c r="I59" s="572" t="str">
        <f>iferror(vlookup(B59,'セッション実施状況管理'!$A:$B,2,false),"")</f>
        <v>音不</v>
      </c>
      <c r="J59" s="587" t="str">
        <f>Vlookup(B59,'セッション実施状況管理'!$A:$R,17,false)</f>
        <v/>
      </c>
      <c r="K59" s="580">
        <f t="shared" si="24"/>
        <v>1514</v>
      </c>
      <c r="L59" s="573" t="str">
        <f t="shared" si="11"/>
        <v>ー</v>
      </c>
      <c r="M59" s="573" t="str">
        <f t="shared" si="12"/>
        <v>ー</v>
      </c>
      <c r="N59" s="1283" t="s">
        <v>1072</v>
      </c>
      <c r="O59" s="574">
        <f>VLOOKUP(B59,'新 月次投稿数'!$A:$N,13,false)</f>
        <v>0</v>
      </c>
      <c r="P59" s="583">
        <f t="shared" si="14"/>
        <v>-3</v>
      </c>
      <c r="Q59" s="575">
        <f t="shared" si="15"/>
        <v>-2</v>
      </c>
      <c r="R59" s="575">
        <f t="shared" si="16"/>
        <v>6</v>
      </c>
      <c r="S59" s="584">
        <f t="shared" si="21"/>
        <v>18</v>
      </c>
      <c r="T59" s="585">
        <f t="shared" si="17"/>
        <v>3</v>
      </c>
      <c r="U59" s="577">
        <f t="shared" si="18"/>
        <v>2</v>
      </c>
      <c r="V59" s="582">
        <v>0.0</v>
      </c>
      <c r="W59" s="582">
        <v>6.0</v>
      </c>
      <c r="X59" s="582" t="s">
        <v>1072</v>
      </c>
      <c r="Y59" s="582" t="s">
        <v>1072</v>
      </c>
      <c r="Z59" s="582" t="s">
        <v>1072</v>
      </c>
      <c r="AA59" s="582" t="s">
        <v>1072</v>
      </c>
      <c r="AB59" s="582" t="s">
        <v>1072</v>
      </c>
      <c r="AC59" s="580" t="str">
        <f>Vlookup(D59,'セッション実施状況管理'!$A:$R,17,false)</f>
        <v>#N/A</v>
      </c>
      <c r="AD59" s="580" t="str">
        <f t="shared" si="19"/>
        <v>#VALUE!</v>
      </c>
      <c r="AE59" s="580" t="str">
        <f t="shared" si="20"/>
        <v>#VALUE!</v>
      </c>
    </row>
    <row r="60" ht="16.5" customHeight="1">
      <c r="A60" s="1" t="s">
        <v>206</v>
      </c>
      <c r="B60" s="65">
        <v>42.0</v>
      </c>
      <c r="C60" s="569" t="str">
        <f>vlookup(B60,'セッション実施状況管理'!$A:$U,8,false)</f>
        <v>すがわらようこ</v>
      </c>
      <c r="D60" s="569" t="str">
        <f>vlookup(B60,'セッション実施状況管理'!$A:$I,9,false)</f>
        <v>Daily_Bag_Storie</v>
      </c>
      <c r="E60" s="581" t="s">
        <v>1113</v>
      </c>
      <c r="F60" s="1284">
        <f>vlookup(B60,'セッション実施状況管理'!$A:$U,19,false)</f>
        <v>45771</v>
      </c>
      <c r="G60" s="569" t="str">
        <f>vlookup(B60,'セッション実施状況管理'!$A:$U,20,false)</f>
        <v>福田康裕</v>
      </c>
      <c r="H60" s="571">
        <f>'コーチング報酬管理'!G48</f>
        <v>7</v>
      </c>
      <c r="I60" s="572" t="str">
        <f>iferror(vlookup(B60,'セッション実施状況管理'!$A:$B,2,false),"")</f>
        <v>卒業</v>
      </c>
      <c r="J60" s="587" t="str">
        <f>Vlookup(B60,'セッション実施状況管理'!$A:$R,17,false)</f>
        <v/>
      </c>
      <c r="K60" s="580">
        <v>4.0</v>
      </c>
      <c r="L60" s="573">
        <f t="shared" si="11"/>
        <v>91</v>
      </c>
      <c r="M60" s="573">
        <f t="shared" si="12"/>
        <v>30</v>
      </c>
      <c r="N60" s="1283">
        <f t="shared" ref="N60:N66" si="25">IF(OR($L60="ー", $L60=0), "ー", $M60/$L60*100)</f>
        <v>32.96703297</v>
      </c>
      <c r="O60" s="574">
        <f>VLOOKUP(B60,'新 月次投稿数'!$A:$N,13,false)</f>
        <v>68</v>
      </c>
      <c r="P60" s="583">
        <f t="shared" si="14"/>
        <v>0</v>
      </c>
      <c r="Q60" s="575">
        <f t="shared" si="15"/>
        <v>-2</v>
      </c>
      <c r="R60" s="575">
        <f t="shared" si="16"/>
        <v>98</v>
      </c>
      <c r="S60" s="584">
        <f t="shared" si="21"/>
        <v>117.6</v>
      </c>
      <c r="T60" s="585">
        <f t="shared" si="17"/>
        <v>19.6</v>
      </c>
      <c r="U60" s="577">
        <f t="shared" si="18"/>
        <v>5</v>
      </c>
      <c r="V60" s="582">
        <v>1.0</v>
      </c>
      <c r="W60" s="582">
        <v>9.0</v>
      </c>
      <c r="X60" s="582">
        <v>20.0</v>
      </c>
      <c r="Y60" s="582">
        <v>38.0</v>
      </c>
      <c r="Z60" s="582">
        <v>30.0</v>
      </c>
      <c r="AA60" s="582" t="s">
        <v>1072</v>
      </c>
      <c r="AB60" s="582" t="s">
        <v>1072</v>
      </c>
      <c r="AC60" s="580" t="str">
        <f>Vlookup(D60,'セッション実施状況管理'!$A:$R,17,false)</f>
        <v>#N/A</v>
      </c>
      <c r="AD60" s="580" t="str">
        <f t="shared" si="19"/>
        <v>#VALUE!</v>
      </c>
      <c r="AE60" s="580" t="str">
        <f t="shared" si="20"/>
        <v>#VALUE!</v>
      </c>
    </row>
    <row r="61">
      <c r="A61" s="1"/>
      <c r="B61" s="65">
        <v>43.0</v>
      </c>
      <c r="C61" s="569" t="str">
        <f>vlookup(B61,'セッション実施状況管理'!$A:$U,8,false)</f>
        <v>さかがみけいた</v>
      </c>
      <c r="D61" s="569" t="str">
        <f>vlookup(B61,'セッション実施状況管理'!$A:$I,9,false)</f>
        <v>tedori19.men</v>
      </c>
      <c r="E61" s="581" t="s">
        <v>1114</v>
      </c>
      <c r="F61" s="1284">
        <f>vlookup(B61,'セッション実施状況管理'!$A:$U,19,false)</f>
        <v>45786</v>
      </c>
      <c r="G61" s="569" t="str">
        <f>vlookup(B61,'セッション実施状況管理'!$A:$U,20,false)</f>
        <v>多田祐輔</v>
      </c>
      <c r="H61" s="571">
        <f>'コーチング報酬管理'!G49</f>
        <v>13</v>
      </c>
      <c r="I61" s="572" t="str">
        <f>iferror(vlookup(B61,'セッション実施状況管理'!$A:$B,2,false),"")</f>
        <v>音不</v>
      </c>
      <c r="J61" s="587" t="str">
        <f>Vlookup(B61,'セッション実施状況管理'!$A:$R,17,false)</f>
        <v/>
      </c>
      <c r="K61" s="580">
        <f> (YEAR(TODAY()) - YEAR($J61)) * 12
  + (MONTH(TODAY()) - MONTH($J61))</f>
        <v>1514</v>
      </c>
      <c r="L61" s="573" t="str">
        <f t="shared" si="11"/>
        <v>ー</v>
      </c>
      <c r="M61" s="573" t="str">
        <f t="shared" si="12"/>
        <v>ー</v>
      </c>
      <c r="N61" s="1283" t="str">
        <f t="shared" si="25"/>
        <v>ー</v>
      </c>
      <c r="O61" s="574">
        <f>VLOOKUP(B61,'新 月次投稿数'!$A:$N,13,false)</f>
        <v>0</v>
      </c>
      <c r="P61" s="583">
        <f t="shared" si="14"/>
        <v>-3</v>
      </c>
      <c r="Q61" s="575">
        <f t="shared" si="15"/>
        <v>0</v>
      </c>
      <c r="R61" s="575">
        <f t="shared" si="16"/>
        <v>328</v>
      </c>
      <c r="S61" s="584">
        <f t="shared" si="21"/>
        <v>393.6</v>
      </c>
      <c r="T61" s="585">
        <f t="shared" si="17"/>
        <v>65.6</v>
      </c>
      <c r="U61" s="577">
        <f t="shared" si="18"/>
        <v>5</v>
      </c>
      <c r="V61" s="582">
        <v>26.0</v>
      </c>
      <c r="W61" s="582">
        <v>103.0</v>
      </c>
      <c r="X61" s="582">
        <v>51.0</v>
      </c>
      <c r="Y61" s="582">
        <v>60.0</v>
      </c>
      <c r="Z61" s="582">
        <v>88.0</v>
      </c>
      <c r="AA61" s="582" t="s">
        <v>1072</v>
      </c>
      <c r="AB61" s="582" t="s">
        <v>1072</v>
      </c>
      <c r="AC61" s="580" t="str">
        <f>Vlookup(D61,'セッション実施状況管理'!$A:$R,17,false)</f>
        <v>#N/A</v>
      </c>
      <c r="AD61" s="580" t="str">
        <f t="shared" si="19"/>
        <v>#VALUE!</v>
      </c>
      <c r="AE61" s="580" t="str">
        <f t="shared" si="20"/>
        <v>#VALUE!</v>
      </c>
    </row>
    <row r="62">
      <c r="A62" s="1" t="s">
        <v>206</v>
      </c>
      <c r="B62" s="1">
        <v>44.0</v>
      </c>
      <c r="C62" s="600" t="str">
        <f>vlookup(B62,'セッション実施状況管理'!$A:$U,8,false)</f>
        <v>いけぐちはるか</v>
      </c>
      <c r="D62" s="600" t="str">
        <f>vlookup(B62,'セッション実施状況管理'!$A:$I,9,false)</f>
        <v>haru_bodymake_</v>
      </c>
      <c r="E62" s="601" t="s">
        <v>1115</v>
      </c>
      <c r="F62" s="1285">
        <f>vlookup(B62,'セッション実施状況管理'!$A:$U,19,false)</f>
        <v>45760</v>
      </c>
      <c r="G62" s="600" t="str">
        <f>vlookup(B62,'セッション実施状況管理'!$A:$U,20,false)</f>
        <v>森本風花</v>
      </c>
      <c r="H62" s="602">
        <f>'コーチング報酬管理'!G50</f>
        <v>11</v>
      </c>
      <c r="I62" s="1286" t="str">
        <f>iferror(vlookup(B62,'セッション実施状況管理'!$A:$B,2,false),"")</f>
        <v>卒業</v>
      </c>
      <c r="J62" s="610" t="str">
        <f>Vlookup(B62,'セッション実施状況管理'!$A:$R,17,false)</f>
        <v/>
      </c>
      <c r="K62" s="611">
        <v>4.0</v>
      </c>
      <c r="L62" s="573">
        <f t="shared" si="11"/>
        <v>91</v>
      </c>
      <c r="M62" s="573">
        <f t="shared" si="12"/>
        <v>78</v>
      </c>
      <c r="N62" s="1283">
        <f t="shared" si="25"/>
        <v>85.71428571</v>
      </c>
      <c r="O62" s="574">
        <f>VLOOKUP(B62,'新 月次投稿数'!$A:$N,13,false)</f>
        <v>102</v>
      </c>
      <c r="P62" s="1287">
        <f t="shared" si="14"/>
        <v>2</v>
      </c>
      <c r="Q62" s="575">
        <f t="shared" si="15"/>
        <v>-1</v>
      </c>
      <c r="R62" s="605">
        <f t="shared" si="16"/>
        <v>240</v>
      </c>
      <c r="S62" s="606">
        <f t="shared" si="21"/>
        <v>205.7142857</v>
      </c>
      <c r="T62" s="607">
        <f t="shared" si="17"/>
        <v>34.28571429</v>
      </c>
      <c r="U62" s="608">
        <f t="shared" si="18"/>
        <v>7</v>
      </c>
      <c r="V62" s="603">
        <v>14.0</v>
      </c>
      <c r="W62" s="603">
        <v>38.0</v>
      </c>
      <c r="X62" s="603">
        <v>24.0</v>
      </c>
      <c r="Y62" s="603">
        <v>12.0</v>
      </c>
      <c r="Z62" s="603">
        <v>78.0</v>
      </c>
      <c r="AA62" s="603">
        <v>53.0</v>
      </c>
      <c r="AB62" s="609">
        <v>21.0</v>
      </c>
      <c r="AC62" s="611" t="str">
        <f>Vlookup(D62,'セッション実施状況管理'!$A:$R,17,false)</f>
        <v>#N/A</v>
      </c>
      <c r="AD62" s="611">
        <f t="shared" si="19"/>
        <v>1512</v>
      </c>
      <c r="AE62" s="611" t="str">
        <f t="shared" si="20"/>
        <v>2</v>
      </c>
    </row>
    <row r="63" ht="16.5" customHeight="1">
      <c r="A63" s="1" t="s">
        <v>1116</v>
      </c>
      <c r="B63" s="612">
        <v>45.0</v>
      </c>
      <c r="C63" s="613" t="str">
        <f>vlookup(B63,'セッション実施状況管理'!$A:$U,8,false)</f>
        <v>ふじためぐみ</v>
      </c>
      <c r="D63" s="613" t="str">
        <f>vlookup(B63,'セッション実施状況管理'!$A:$I,9,false)</f>
        <v>megu_study_</v>
      </c>
      <c r="E63" s="614" t="s">
        <v>1117</v>
      </c>
      <c r="F63" s="1288">
        <f>vlookup(B63,'セッション実施状況管理'!$A:$U,19,false)</f>
        <v>45795</v>
      </c>
      <c r="G63" s="613" t="str">
        <f>vlookup(B63,'セッション実施状況管理'!$A:$U,20,false)</f>
        <v>森本風花</v>
      </c>
      <c r="H63" s="615">
        <f>'コーチング報酬管理'!G51</f>
        <v>13</v>
      </c>
      <c r="I63" s="1289" t="str">
        <f>iferror(vlookup(B63,'セッション実施状況管理'!$A:$B,2,false),"")</f>
        <v>卒業</v>
      </c>
      <c r="J63" s="620" t="str">
        <f>Vlookup(B63,'セッション実施状況管理'!$A:$R,17,false)</f>
        <v/>
      </c>
      <c r="K63" s="621">
        <f t="shared" ref="K63:K64" si="26"> (YEAR(TODAY()) - YEAR($J63)) * 12
  + (MONTH(TODAY()) - MONTH($J63))</f>
        <v>1514</v>
      </c>
      <c r="L63" s="573" t="str">
        <f t="shared" si="11"/>
        <v>ー</v>
      </c>
      <c r="M63" s="573" t="str">
        <f t="shared" si="12"/>
        <v>ー</v>
      </c>
      <c r="N63" s="1283" t="str">
        <f t="shared" si="25"/>
        <v>ー</v>
      </c>
      <c r="O63" s="574">
        <f>VLOOKUP(B63,'新 月次投稿数'!$A:$N,13,false)</f>
        <v>76</v>
      </c>
      <c r="P63" s="617">
        <f t="shared" si="14"/>
        <v>0</v>
      </c>
      <c r="Q63" s="575">
        <f t="shared" si="15"/>
        <v>4</v>
      </c>
      <c r="R63" s="617">
        <f t="shared" si="16"/>
        <v>751</v>
      </c>
      <c r="S63" s="618">
        <f t="shared" si="21"/>
        <v>643.7142857</v>
      </c>
      <c r="T63" s="619">
        <f t="shared" si="17"/>
        <v>107.2857143</v>
      </c>
      <c r="U63" s="618">
        <f t="shared" si="18"/>
        <v>7</v>
      </c>
      <c r="V63" s="609">
        <v>106.0</v>
      </c>
      <c r="W63" s="609">
        <v>165.0</v>
      </c>
      <c r="X63" s="609">
        <v>96.0</v>
      </c>
      <c r="Y63" s="582">
        <v>88.0</v>
      </c>
      <c r="Z63" s="609">
        <v>97.0</v>
      </c>
      <c r="AA63" s="609">
        <v>114.0</v>
      </c>
      <c r="AB63" s="609">
        <v>85.0</v>
      </c>
      <c r="AC63" s="621" t="str">
        <f>Vlookup(D63,'セッション実施状況管理'!$A:$R,17,false)</f>
        <v>#N/A</v>
      </c>
      <c r="AD63" s="621">
        <f t="shared" si="19"/>
        <v>1510</v>
      </c>
      <c r="AE63" s="621" t="str">
        <f t="shared" si="20"/>
        <v>2</v>
      </c>
    </row>
    <row r="64">
      <c r="A64" s="1" t="s">
        <v>1116</v>
      </c>
      <c r="B64" s="40">
        <v>46.0</v>
      </c>
      <c r="C64" s="569" t="str">
        <f>vlookup(B64,'セッション実施状況管理'!$A:$U,8,false)</f>
        <v>いしかわまい</v>
      </c>
      <c r="D64" s="569" t="str">
        <f>vlookup(B64,'セッション実施状況管理'!$A:$I,9,false)</f>
        <v>rio_kurahi_</v>
      </c>
      <c r="E64" s="581" t="s">
        <v>1118</v>
      </c>
      <c r="F64" s="1284">
        <f>vlookup(B64,'セッション実施状況管理'!$A:$U,19,false)</f>
        <v>45789</v>
      </c>
      <c r="G64" s="569" t="str">
        <f>vlookup(B64,'セッション実施状況管理'!$A:$U,20,false)</f>
        <v>清原三和子</v>
      </c>
      <c r="H64" s="571">
        <f>'コーチング報酬管理'!G40</f>
        <v>4</v>
      </c>
      <c r="I64" s="572" t="str">
        <f>iferror(vlookup(B64,'セッション実施状況管理'!$A:$B,2,false),"")</f>
        <v>卒業</v>
      </c>
      <c r="J64" s="587" t="str">
        <f>Vlookup(B64,'セッション実施状況管理'!$A:$R,17,false)</f>
        <v/>
      </c>
      <c r="K64" s="580">
        <f t="shared" si="26"/>
        <v>1514</v>
      </c>
      <c r="L64" s="573" t="str">
        <f t="shared" si="11"/>
        <v>ー</v>
      </c>
      <c r="M64" s="573" t="str">
        <f t="shared" si="12"/>
        <v>ー</v>
      </c>
      <c r="N64" s="1283" t="str">
        <f t="shared" si="25"/>
        <v>ー</v>
      </c>
      <c r="O64" s="574">
        <f>VLOOKUP(B64,'新 月次投稿数'!$A:$N,13,false)</f>
        <v>57</v>
      </c>
      <c r="P64" s="583">
        <f t="shared" si="14"/>
        <v>-1</v>
      </c>
      <c r="Q64" s="575">
        <f t="shared" si="15"/>
        <v>4</v>
      </c>
      <c r="R64" s="575">
        <f t="shared" si="16"/>
        <v>629</v>
      </c>
      <c r="S64" s="584">
        <f t="shared" si="21"/>
        <v>629</v>
      </c>
      <c r="T64" s="585">
        <f t="shared" si="17"/>
        <v>104.8333333</v>
      </c>
      <c r="U64" s="577">
        <f t="shared" si="18"/>
        <v>6</v>
      </c>
      <c r="V64" s="582">
        <v>33.0</v>
      </c>
      <c r="W64" s="582">
        <v>175.0</v>
      </c>
      <c r="X64" s="582">
        <v>107.0</v>
      </c>
      <c r="Y64" s="582">
        <v>105.0</v>
      </c>
      <c r="Z64" s="582">
        <v>107.0</v>
      </c>
      <c r="AA64" s="582">
        <v>102.0</v>
      </c>
      <c r="AB64" s="582" t="s">
        <v>1072</v>
      </c>
      <c r="AC64" s="580" t="str">
        <f>Vlookup(D64,'セッション実施状況管理'!$A:$R,17,false)</f>
        <v>#N/A</v>
      </c>
      <c r="AD64" s="580">
        <f t="shared" si="19"/>
        <v>1510</v>
      </c>
      <c r="AE64" s="580" t="str">
        <f t="shared" si="20"/>
        <v>2</v>
      </c>
    </row>
    <row r="65">
      <c r="A65" s="1" t="s">
        <v>1116</v>
      </c>
      <c r="B65" s="65">
        <v>47.0</v>
      </c>
      <c r="C65" s="569" t="str">
        <f>vlookup(B65,'セッション実施状況管理'!$A:$U,8,false)</f>
        <v>なかじまえみ</v>
      </c>
      <c r="D65" s="569" t="str">
        <f>vlookup(B65,'セッション実施状況管理'!$A:$I,9,false)</f>
        <v>なかじまえみ</v>
      </c>
      <c r="E65" s="581" t="s">
        <v>1119</v>
      </c>
      <c r="F65" s="1284">
        <f>vlookup(B65,'セッション実施状況管理'!$A:$U,19,false)</f>
        <v>45801</v>
      </c>
      <c r="G65" s="569" t="str">
        <f>vlookup(B65,'セッション実施状況管理'!$A:$U,20,false)</f>
        <v>須見浩人</v>
      </c>
      <c r="H65" s="571">
        <f>'コーチング報酬管理'!G53</f>
        <v>13</v>
      </c>
      <c r="I65" s="572" t="str">
        <f>iferror(vlookup(B65,'セッション実施状況管理'!$A:$B,2,false),"")</f>
        <v>卒業</v>
      </c>
      <c r="J65" s="587" t="str">
        <f>Vlookup(B65,'セッション実施状況管理'!$A:$R,17,false)</f>
        <v/>
      </c>
      <c r="K65" s="580">
        <v>3.0</v>
      </c>
      <c r="L65" s="573">
        <f t="shared" si="11"/>
        <v>91</v>
      </c>
      <c r="M65" s="573">
        <f t="shared" si="12"/>
        <v>78</v>
      </c>
      <c r="N65" s="1283">
        <f t="shared" si="25"/>
        <v>85.71428571</v>
      </c>
      <c r="O65" s="574">
        <f>VLOOKUP(B65,'新 月次投稿数'!$A:$N,13,false)</f>
        <v>1</v>
      </c>
      <c r="P65" s="583">
        <f t="shared" si="14"/>
        <v>-3</v>
      </c>
      <c r="Q65" s="575">
        <f t="shared" si="15"/>
        <v>0</v>
      </c>
      <c r="R65" s="575">
        <f t="shared" si="16"/>
        <v>325</v>
      </c>
      <c r="S65" s="584">
        <f t="shared" si="21"/>
        <v>325</v>
      </c>
      <c r="T65" s="585">
        <f t="shared" si="17"/>
        <v>54.16666667</v>
      </c>
      <c r="U65" s="577">
        <f t="shared" si="18"/>
        <v>6</v>
      </c>
      <c r="V65" s="582" t="s">
        <v>1072</v>
      </c>
      <c r="W65" s="582">
        <v>117.0</v>
      </c>
      <c r="X65" s="582">
        <v>76.0</v>
      </c>
      <c r="Y65" s="582">
        <v>78.0</v>
      </c>
      <c r="Z65" s="582">
        <v>54.0</v>
      </c>
      <c r="AA65" s="582">
        <v>0.0</v>
      </c>
      <c r="AB65" s="582">
        <v>0.0</v>
      </c>
      <c r="AC65" s="580" t="str">
        <f>Vlookup(D65,'セッション実施状況管理'!$A:$R,17,false)</f>
        <v>#N/A</v>
      </c>
      <c r="AD65" s="580">
        <f t="shared" si="19"/>
        <v>1514</v>
      </c>
      <c r="AE65" s="580" t="str">
        <f t="shared" si="20"/>
        <v>2</v>
      </c>
    </row>
    <row r="66">
      <c r="A66" s="1" t="s">
        <v>1116</v>
      </c>
      <c r="B66" s="65">
        <v>48.0</v>
      </c>
      <c r="C66" s="569" t="str">
        <f>vlookup(B66,'セッション実施状況管理'!$A:$U,8,false)</f>
        <v>やまだつかさ</v>
      </c>
      <c r="D66" s="569" t="str">
        <f>vlookup(B66,'セッション実施状況管理'!$A:$I,9,false)</f>
        <v>cbd_bao</v>
      </c>
      <c r="E66" s="581" t="s">
        <v>1120</v>
      </c>
      <c r="F66" s="1284">
        <f>vlookup(B66,'セッション実施状況管理'!$A:$U,19,false)</f>
        <v>45781</v>
      </c>
      <c r="G66" s="569" t="str">
        <f>vlookup(B66,'セッション実施状況管理'!$A:$U,20,false)</f>
        <v>小針彩乃</v>
      </c>
      <c r="H66" s="571">
        <f>'コーチング報酬管理'!G54</f>
        <v>13</v>
      </c>
      <c r="I66" s="572" t="str">
        <f>iferror(vlookup(B66,'セッション実施状況管理'!$A:$B,2,false),"")</f>
        <v>卒業</v>
      </c>
      <c r="J66" s="587" t="str">
        <f>Vlookup(B66,'セッション実施状況管理'!$A:$R,17,false)</f>
        <v/>
      </c>
      <c r="K66" s="580">
        <f t="shared" ref="K66:K67" si="27"> (YEAR(TODAY()) - YEAR($J66)) * 12
  + (MONTH(TODAY()) - MONTH($J66))</f>
        <v>1514</v>
      </c>
      <c r="L66" s="573" t="str">
        <f t="shared" si="11"/>
        <v>ー</v>
      </c>
      <c r="M66" s="573" t="str">
        <f t="shared" si="12"/>
        <v>ー</v>
      </c>
      <c r="N66" s="1283" t="str">
        <f t="shared" si="25"/>
        <v>ー</v>
      </c>
      <c r="O66" s="574">
        <f>VLOOKUP(B66,'新 月次投稿数'!$A:$N,13,false)</f>
        <v>72</v>
      </c>
      <c r="P66" s="583">
        <f t="shared" si="14"/>
        <v>0</v>
      </c>
      <c r="Q66" s="575">
        <f t="shared" si="15"/>
        <v>0</v>
      </c>
      <c r="R66" s="575">
        <f t="shared" si="16"/>
        <v>307</v>
      </c>
      <c r="S66" s="584">
        <f t="shared" si="21"/>
        <v>263.1428571</v>
      </c>
      <c r="T66" s="585">
        <f t="shared" si="17"/>
        <v>43.85714286</v>
      </c>
      <c r="U66" s="577">
        <f t="shared" si="18"/>
        <v>7</v>
      </c>
      <c r="V66" s="582">
        <v>0.0</v>
      </c>
      <c r="W66" s="582">
        <v>52.0</v>
      </c>
      <c r="X66" s="582">
        <v>65.0</v>
      </c>
      <c r="Y66" s="582">
        <v>65.0</v>
      </c>
      <c r="Z66" s="582">
        <v>57.0</v>
      </c>
      <c r="AA66" s="582">
        <v>63.0</v>
      </c>
      <c r="AB66" s="582">
        <v>5.0</v>
      </c>
      <c r="AC66" s="580" t="str">
        <f>Vlookup(D66,'セッション実施状況管理'!$A:$R,17,false)</f>
        <v>#N/A</v>
      </c>
      <c r="AD66" s="580">
        <f t="shared" si="19"/>
        <v>1511</v>
      </c>
      <c r="AE66" s="580" t="str">
        <f t="shared" si="20"/>
        <v>2</v>
      </c>
    </row>
    <row r="67">
      <c r="A67" s="1"/>
      <c r="B67" s="40">
        <v>49.0</v>
      </c>
      <c r="C67" s="569" t="str">
        <f>vlookup(B67,'セッション実施状況管理'!$A:$U,8,false)</f>
        <v>ななやまたえこ</v>
      </c>
      <c r="D67" s="569" t="str">
        <f>vlookup(B67,'セッション実施状況管理'!$A:$I,9,false)</f>
        <v>ななやまたえこ</v>
      </c>
      <c r="E67" s="581" t="s">
        <v>1121</v>
      </c>
      <c r="F67" s="1284">
        <f>vlookup(B67,'セッション実施状況管理'!$A:$U,19,false)</f>
        <v>45783</v>
      </c>
      <c r="G67" s="569" t="str">
        <f>vlookup(B67,'セッション実施状況管理'!$A:$U,20,false)</f>
        <v>清原三和子</v>
      </c>
      <c r="H67" s="571">
        <f>'コーチング報酬管理'!G55</f>
        <v>13</v>
      </c>
      <c r="I67" s="572" t="str">
        <f>iferror(vlookup(B67,'セッション実施状況管理'!$A:$B,2,false),"")</f>
        <v>例外</v>
      </c>
      <c r="J67" s="587" t="str">
        <f>Vlookup(B67,'セッション実施状況管理'!$A:$R,17,false)</f>
        <v/>
      </c>
      <c r="K67" s="580">
        <f t="shared" si="27"/>
        <v>1514</v>
      </c>
      <c r="L67" s="573" t="str">
        <f t="shared" si="11"/>
        <v>ー</v>
      </c>
      <c r="M67" s="573" t="str">
        <f t="shared" si="12"/>
        <v>ー</v>
      </c>
      <c r="N67" s="1283" t="s">
        <v>1072</v>
      </c>
      <c r="O67" s="574">
        <f>VLOOKUP(B67,'新 月次投稿数'!$A:$N,13,false)</f>
        <v>0</v>
      </c>
      <c r="P67" s="583">
        <f t="shared" si="14"/>
        <v>-3</v>
      </c>
      <c r="Q67" s="575">
        <f t="shared" si="15"/>
        <v>-2</v>
      </c>
      <c r="R67" s="575">
        <f t="shared" si="16"/>
        <v>0</v>
      </c>
      <c r="S67" s="584">
        <f t="shared" si="21"/>
        <v>0</v>
      </c>
      <c r="T67" s="585" t="str">
        <f t="shared" si="17"/>
        <v>0</v>
      </c>
      <c r="U67" s="577">
        <f t="shared" si="18"/>
        <v>0</v>
      </c>
      <c r="V67" s="582" t="s">
        <v>1072</v>
      </c>
      <c r="W67" s="582" t="s">
        <v>1072</v>
      </c>
      <c r="X67" s="582" t="s">
        <v>1072</v>
      </c>
      <c r="Y67" s="582" t="s">
        <v>1072</v>
      </c>
      <c r="Z67" s="582" t="s">
        <v>1072</v>
      </c>
      <c r="AA67" s="582" t="s">
        <v>1072</v>
      </c>
      <c r="AB67" s="586" t="s">
        <v>1072</v>
      </c>
      <c r="AC67" s="580" t="str">
        <f>Vlookup(D67,'セッション実施状況管理'!$A:$R,17,false)</f>
        <v>#N/A</v>
      </c>
      <c r="AD67" s="580" t="str">
        <f t="shared" si="19"/>
        <v>#VALUE!</v>
      </c>
      <c r="AE67" s="580" t="str">
        <f t="shared" si="20"/>
        <v>#VALUE!</v>
      </c>
    </row>
    <row r="68">
      <c r="A68" s="1" t="s">
        <v>1116</v>
      </c>
      <c r="B68" s="65">
        <v>50.0</v>
      </c>
      <c r="C68" s="569" t="str">
        <f>vlookup(B68,'セッション実施状況管理'!$A:$U,8,false)</f>
        <v>しもたかたにかな</v>
      </c>
      <c r="D68" s="569" t="str">
        <f>vlookup(B68,'セッション実施状況管理'!$A:$I,9,false)</f>
        <v>kana_and_english</v>
      </c>
      <c r="E68" s="622" t="s">
        <v>1122</v>
      </c>
      <c r="F68" s="1284">
        <f>vlookup(B68,'セッション実施状況管理'!$A:$U,19,false)</f>
        <v>45806</v>
      </c>
      <c r="G68" s="569" t="str">
        <f>vlookup(B68,'セッション実施状況管理'!$A:$U,20,false)</f>
        <v>山見阪佳子</v>
      </c>
      <c r="H68" s="571">
        <f>'コーチング報酬管理'!G56</f>
        <v>6</v>
      </c>
      <c r="I68" s="572" t="str">
        <f>iferror(vlookup(B68,'セッション実施状況管理'!$A:$B,2,false),"")</f>
        <v>卒業</v>
      </c>
      <c r="J68" s="587" t="str">
        <f>Vlookup(B68,'セッション実施状況管理'!$A:$R,17,false)</f>
        <v/>
      </c>
      <c r="K68" s="580">
        <f t="shared" ref="K68:K1034" si="28">( (YEAR(TODAY()) - YEAR($J68)) * 12
  + (MONTH(TODAY()) - MONTH($J68)))-1</f>
        <v>1513</v>
      </c>
      <c r="L68" s="573" t="str">
        <f t="shared" si="11"/>
        <v>ー</v>
      </c>
      <c r="M68" s="573" t="str">
        <f t="shared" si="12"/>
        <v>ー</v>
      </c>
      <c r="N68" s="1283" t="str">
        <f t="shared" ref="N68:N1034" si="29">IF(OR($L68="ー", $L68=0), "ー", $M68/$L68*100)</f>
        <v>ー</v>
      </c>
      <c r="O68" s="574">
        <f>VLOOKUP(B68,'新 月次投稿数'!$A:$N,13,false)</f>
        <v>96</v>
      </c>
      <c r="P68" s="583">
        <f t="shared" si="14"/>
        <v>1</v>
      </c>
      <c r="Q68" s="575">
        <f t="shared" si="15"/>
        <v>4</v>
      </c>
      <c r="R68" s="575">
        <f t="shared" si="16"/>
        <v>647</v>
      </c>
      <c r="S68" s="584">
        <f t="shared" si="21"/>
        <v>554.5714286</v>
      </c>
      <c r="T68" s="585">
        <f t="shared" si="17"/>
        <v>92.42857143</v>
      </c>
      <c r="U68" s="577">
        <f t="shared" si="18"/>
        <v>7</v>
      </c>
      <c r="V68" s="582">
        <v>63.0</v>
      </c>
      <c r="W68" s="582">
        <v>79.0</v>
      </c>
      <c r="X68" s="582">
        <v>73.0</v>
      </c>
      <c r="Y68" s="582">
        <v>104.0</v>
      </c>
      <c r="Z68" s="582">
        <v>124.0</v>
      </c>
      <c r="AA68" s="582">
        <v>109.0</v>
      </c>
      <c r="AB68" s="582">
        <v>95.0</v>
      </c>
      <c r="AC68" s="580" t="str">
        <f>Vlookup(D68,'セッション実施状況管理'!$A:$R,17,false)</f>
        <v>#N/A</v>
      </c>
      <c r="AD68" s="580">
        <f t="shared" si="19"/>
        <v>1510</v>
      </c>
      <c r="AE68" s="580" t="str">
        <f t="shared" si="20"/>
        <v>2</v>
      </c>
    </row>
    <row r="69">
      <c r="A69" s="1" t="s">
        <v>1116</v>
      </c>
      <c r="B69" s="40">
        <v>51.0</v>
      </c>
      <c r="C69" s="569" t="str">
        <f>vlookup(B69,'セッション実施状況管理'!$A:$U,8,false)</f>
        <v>たなかゆみこ</v>
      </c>
      <c r="D69" s="569" t="str">
        <f>vlookup(B69,'セッション実施状況管理'!$A:$I,9,false)</f>
        <v>yumimama_gohan</v>
      </c>
      <c r="E69" s="581" t="s">
        <v>1123</v>
      </c>
      <c r="F69" s="1284">
        <f>vlookup(B69,'セッション実施状況管理'!$A:$U,19,false)</f>
        <v>45802</v>
      </c>
      <c r="G69" s="569" t="str">
        <f>vlookup(B69,'セッション実施状況管理'!$A:$U,20,false)</f>
        <v>野村佑佳</v>
      </c>
      <c r="H69" s="571">
        <f>'コーチング報酬管理'!G57</f>
        <v>12</v>
      </c>
      <c r="I69" s="572" t="str">
        <f>iferror(vlookup(B69,'セッション実施状況管理'!$A:$B,2,false),"")</f>
        <v>卒業</v>
      </c>
      <c r="J69" s="587" t="str">
        <f>Vlookup(B69,'セッション実施状況管理'!$A:$R,17,false)</f>
        <v/>
      </c>
      <c r="K69" s="580">
        <f t="shared" si="28"/>
        <v>1513</v>
      </c>
      <c r="L69" s="573" t="str">
        <f t="shared" si="11"/>
        <v>ー</v>
      </c>
      <c r="M69" s="573" t="str">
        <f t="shared" si="12"/>
        <v>ー</v>
      </c>
      <c r="N69" s="1283" t="str">
        <f t="shared" si="29"/>
        <v>ー</v>
      </c>
      <c r="O69" s="574">
        <f>VLOOKUP(B69,'新 月次投稿数'!$A:$N,13,false)</f>
        <v>74</v>
      </c>
      <c r="P69" s="583">
        <f t="shared" si="14"/>
        <v>0</v>
      </c>
      <c r="Q69" s="575">
        <f t="shared" si="15"/>
        <v>4</v>
      </c>
      <c r="R69" s="575">
        <f t="shared" si="16"/>
        <v>589</v>
      </c>
      <c r="S69" s="584">
        <f t="shared" si="21"/>
        <v>504.8571429</v>
      </c>
      <c r="T69" s="585">
        <f t="shared" si="17"/>
        <v>84.14285714</v>
      </c>
      <c r="U69" s="577">
        <f t="shared" si="18"/>
        <v>7</v>
      </c>
      <c r="V69" s="582">
        <v>84.0</v>
      </c>
      <c r="W69" s="582">
        <v>104.0</v>
      </c>
      <c r="X69" s="582">
        <v>84.0</v>
      </c>
      <c r="Y69" s="582">
        <v>80.0</v>
      </c>
      <c r="Z69" s="582">
        <v>81.0</v>
      </c>
      <c r="AA69" s="582">
        <v>81.0</v>
      </c>
      <c r="AB69" s="582">
        <v>75.0</v>
      </c>
      <c r="AC69" s="580" t="str">
        <f>Vlookup(D69,'セッション実施状況管理'!$A:$R,17,false)</f>
        <v>#N/A</v>
      </c>
      <c r="AD69" s="580">
        <f t="shared" si="19"/>
        <v>1511</v>
      </c>
      <c r="AE69" s="580" t="str">
        <f t="shared" si="20"/>
        <v>2</v>
      </c>
    </row>
    <row r="70">
      <c r="A70" s="1" t="s">
        <v>1116</v>
      </c>
      <c r="B70" s="65">
        <v>52.0</v>
      </c>
      <c r="C70" s="569" t="str">
        <f>vlookup(B70,'セッション実施状況管理'!$A:$U,8,false)</f>
        <v>こせきあゆみ</v>
      </c>
      <c r="D70" s="569" t="str">
        <f>vlookup(B70,'セッション実施状況管理'!$A:$I,9,false)</f>
        <v>nabeko_kurashi</v>
      </c>
      <c r="E70" s="588" t="s">
        <v>1124</v>
      </c>
      <c r="F70" s="1284">
        <f>vlookup(B70,'セッション実施状況管理'!$A:$U,19,false)</f>
        <v>45806</v>
      </c>
      <c r="G70" s="569" t="str">
        <f>vlookup(B70,'セッション実施状況管理'!$A:$U,20,false)</f>
        <v>森本風花</v>
      </c>
      <c r="H70" s="571">
        <f>'コーチング報酬管理'!G58</f>
        <v>12</v>
      </c>
      <c r="I70" s="572" t="str">
        <f>iferror(vlookup(B70,'セッション実施状況管理'!$A:$B,2,false),"")</f>
        <v>卒業</v>
      </c>
      <c r="J70" s="587" t="str">
        <f>Vlookup(B70,'セッション実施状況管理'!$A:$R,17,false)</f>
        <v/>
      </c>
      <c r="K70" s="580">
        <f t="shared" si="28"/>
        <v>1513</v>
      </c>
      <c r="L70" s="573" t="str">
        <f t="shared" si="11"/>
        <v>ー</v>
      </c>
      <c r="M70" s="573" t="str">
        <f t="shared" si="12"/>
        <v>ー</v>
      </c>
      <c r="N70" s="1283" t="str">
        <f t="shared" si="29"/>
        <v>ー</v>
      </c>
      <c r="O70" s="574">
        <f>VLOOKUP(B70,'新 月次投稿数'!$A:$N,13,false)</f>
        <v>80</v>
      </c>
      <c r="P70" s="583">
        <f t="shared" si="14"/>
        <v>1</v>
      </c>
      <c r="Q70" s="575">
        <f t="shared" si="15"/>
        <v>4</v>
      </c>
      <c r="R70" s="575">
        <f t="shared" si="16"/>
        <v>540</v>
      </c>
      <c r="S70" s="584">
        <f t="shared" si="21"/>
        <v>462.8571429</v>
      </c>
      <c r="T70" s="585">
        <f t="shared" si="17"/>
        <v>77.14285714</v>
      </c>
      <c r="U70" s="577">
        <f t="shared" si="18"/>
        <v>7</v>
      </c>
      <c r="V70" s="582">
        <v>72.0</v>
      </c>
      <c r="W70" s="582">
        <v>96.0</v>
      </c>
      <c r="X70" s="582">
        <v>85.0</v>
      </c>
      <c r="Y70" s="582">
        <v>81.0</v>
      </c>
      <c r="Z70" s="582">
        <v>80.0</v>
      </c>
      <c r="AA70" s="582">
        <v>79.0</v>
      </c>
      <c r="AB70" s="582">
        <v>47.0</v>
      </c>
      <c r="AC70" s="580" t="str">
        <f>Vlookup(D70,'セッション実施状況管理'!$A:$R,17,false)</f>
        <v>#N/A</v>
      </c>
      <c r="AD70" s="580">
        <f t="shared" si="19"/>
        <v>1511</v>
      </c>
      <c r="AE70" s="580" t="str">
        <f t="shared" si="20"/>
        <v>2</v>
      </c>
    </row>
    <row r="71">
      <c r="A71" s="1" t="s">
        <v>1116</v>
      </c>
      <c r="B71" s="65">
        <v>53.0</v>
      </c>
      <c r="C71" s="569" t="str">
        <f>vlookup(B71,'セッション実施状況管理'!$A:$U,8,false)</f>
        <v>わだよしろう</v>
      </c>
      <c r="D71" s="569" t="str">
        <f>vlookup(B71,'セッション実施状況管理'!$A:$I,9,false)</f>
        <v>dr.sora_ped</v>
      </c>
      <c r="E71" s="581" t="s">
        <v>1125</v>
      </c>
      <c r="F71" s="1284">
        <f>vlookup(B71,'セッション実施状況管理'!$A:$U,19,false)</f>
        <v>45811</v>
      </c>
      <c r="G71" s="569" t="str">
        <f>vlookup(B71,'セッション実施状況管理'!$A:$U,20,false)</f>
        <v>野村佑佳</v>
      </c>
      <c r="H71" s="571">
        <f>'コーチング報酬管理'!G59</f>
        <v>13</v>
      </c>
      <c r="I71" s="572" t="str">
        <f>iferror(vlookup(B71,'セッション実施状況管理'!$A:$B,2,false),"")</f>
        <v>卒業</v>
      </c>
      <c r="J71" s="587" t="str">
        <f>Vlookup(B71,'セッション実施状況管理'!$A:$R,17,false)</f>
        <v/>
      </c>
      <c r="K71" s="580">
        <f t="shared" si="28"/>
        <v>1513</v>
      </c>
      <c r="L71" s="573" t="str">
        <f t="shared" si="11"/>
        <v>ー</v>
      </c>
      <c r="M71" s="573" t="str">
        <f t="shared" si="12"/>
        <v>ー</v>
      </c>
      <c r="N71" s="1283" t="str">
        <f t="shared" si="29"/>
        <v>ー</v>
      </c>
      <c r="O71" s="574">
        <f>VLOOKUP(B71,'新 月次投稿数'!$A:$N,13,false)</f>
        <v>115</v>
      </c>
      <c r="P71" s="583">
        <f t="shared" si="14"/>
        <v>2</v>
      </c>
      <c r="Q71" s="575">
        <f t="shared" si="15"/>
        <v>3</v>
      </c>
      <c r="R71" s="575">
        <f t="shared" si="16"/>
        <v>537</v>
      </c>
      <c r="S71" s="584">
        <f t="shared" si="21"/>
        <v>460.2857143</v>
      </c>
      <c r="T71" s="585">
        <f t="shared" si="17"/>
        <v>76.71428571</v>
      </c>
      <c r="U71" s="577">
        <f t="shared" si="18"/>
        <v>7</v>
      </c>
      <c r="V71" s="582">
        <v>41.0</v>
      </c>
      <c r="W71" s="582">
        <v>98.0</v>
      </c>
      <c r="X71" s="582">
        <v>102.0</v>
      </c>
      <c r="Y71" s="582">
        <v>71.0</v>
      </c>
      <c r="Z71" s="582">
        <v>81.0</v>
      </c>
      <c r="AA71" s="582">
        <v>79.0</v>
      </c>
      <c r="AB71" s="582">
        <v>65.0</v>
      </c>
      <c r="AC71" s="580" t="str">
        <f>Vlookup(D71,'セッション実施状況管理'!$A:$R,17,false)</f>
        <v>#N/A</v>
      </c>
      <c r="AD71" s="580">
        <f t="shared" si="19"/>
        <v>1511</v>
      </c>
      <c r="AE71" s="580" t="str">
        <f t="shared" si="20"/>
        <v>2</v>
      </c>
    </row>
    <row r="72">
      <c r="A72" s="1" t="s">
        <v>1116</v>
      </c>
      <c r="B72" s="40">
        <v>54.0</v>
      </c>
      <c r="C72" s="569" t="str">
        <f>vlookup(B72,'セッション実施状況管理'!$A:$U,8,false)</f>
        <v>こもりみちこ</v>
      </c>
      <c r="D72" s="569" t="str">
        <f>vlookup(B72,'セッション実施状況管理'!$A:$I,9,false)</f>
        <v>shiia_zubora_gohan</v>
      </c>
      <c r="E72" s="581" t="s">
        <v>1126</v>
      </c>
      <c r="F72" s="1284">
        <f>vlookup(B72,'セッション実施状況管理'!$A:$U,19,false)</f>
        <v>45836</v>
      </c>
      <c r="G72" s="569" t="str">
        <f>vlookup(B72,'セッション実施状況管理'!$A:$U,20,false)</f>
        <v>有山友菜</v>
      </c>
      <c r="H72" s="571">
        <f>'コーチング報酬管理'!G60</f>
        <v>13</v>
      </c>
      <c r="I72" s="572" t="str">
        <f>iferror(vlookup(B72,'セッション実施状況管理'!$A:$B,2,false),"")</f>
        <v>卒業</v>
      </c>
      <c r="J72" s="587" t="str">
        <f>Vlookup(B72,'セッション実施状況管理'!$A:$R,17,false)</f>
        <v/>
      </c>
      <c r="K72" s="580">
        <f t="shared" si="28"/>
        <v>1513</v>
      </c>
      <c r="L72" s="573" t="str">
        <f t="shared" si="11"/>
        <v>ー</v>
      </c>
      <c r="M72" s="573" t="str">
        <f t="shared" si="12"/>
        <v>ー</v>
      </c>
      <c r="N72" s="1283" t="str">
        <f t="shared" si="29"/>
        <v>ー</v>
      </c>
      <c r="O72" s="574">
        <f>VLOOKUP(B72,'新 月次投稿数'!$A:$N,13,false)</f>
        <v>102</v>
      </c>
      <c r="P72" s="583">
        <f t="shared" si="14"/>
        <v>2</v>
      </c>
      <c r="Q72" s="575">
        <f t="shared" si="15"/>
        <v>3</v>
      </c>
      <c r="R72" s="575">
        <f t="shared" si="16"/>
        <v>514</v>
      </c>
      <c r="S72" s="584">
        <f t="shared" si="21"/>
        <v>440.5714286</v>
      </c>
      <c r="T72" s="585">
        <f t="shared" si="17"/>
        <v>73.42857143</v>
      </c>
      <c r="U72" s="577">
        <f t="shared" si="18"/>
        <v>7</v>
      </c>
      <c r="V72" s="582">
        <v>47.0</v>
      </c>
      <c r="W72" s="582">
        <v>75.0</v>
      </c>
      <c r="X72" s="582">
        <v>94.0</v>
      </c>
      <c r="Y72" s="582">
        <v>92.0</v>
      </c>
      <c r="Z72" s="582">
        <v>75.0</v>
      </c>
      <c r="AA72" s="582">
        <v>73.0</v>
      </c>
      <c r="AB72" s="582">
        <v>58.0</v>
      </c>
      <c r="AC72" s="580" t="str">
        <f>Vlookup(D72,'セッション実施状況管理'!$A:$R,17,false)</f>
        <v>#N/A</v>
      </c>
      <c r="AD72" s="580">
        <f t="shared" si="19"/>
        <v>1511</v>
      </c>
      <c r="AE72" s="580" t="str">
        <f t="shared" si="20"/>
        <v>2</v>
      </c>
    </row>
    <row r="73">
      <c r="A73" s="1" t="s">
        <v>1116</v>
      </c>
      <c r="B73" s="65">
        <v>55.0</v>
      </c>
      <c r="C73" s="569" t="str">
        <f>vlookup(B73,'セッション実施状況管理'!$A:$U,8,false)</f>
        <v>にしじまなおこ</v>
      </c>
      <c r="D73" s="569" t="str">
        <f>vlookup(B73,'セッション実施状況管理'!$A:$I,9,false)</f>
        <v>nao_mamadiet_39</v>
      </c>
      <c r="E73" s="581" t="s">
        <v>1127</v>
      </c>
      <c r="F73" s="1284">
        <f>vlookup(B73,'セッション実施状況管理'!$A:$U,19,false)</f>
        <v>45847</v>
      </c>
      <c r="G73" s="569" t="str">
        <f>vlookup(B73,'セッション実施状況管理'!$A:$U,20,false)</f>
        <v>福田康裕</v>
      </c>
      <c r="H73" s="571">
        <f>'コーチング報酬管理'!G61</f>
        <v>13</v>
      </c>
      <c r="I73" s="572" t="str">
        <f>iferror(vlookup(B73,'セッション実施状況管理'!$A:$B,2,false),"")</f>
        <v>卒業</v>
      </c>
      <c r="J73" s="587" t="str">
        <f>Vlookup(B73,'セッション実施状況管理'!$A:$R,17,false)</f>
        <v/>
      </c>
      <c r="K73" s="580">
        <f t="shared" si="28"/>
        <v>1513</v>
      </c>
      <c r="L73" s="573" t="str">
        <f t="shared" si="11"/>
        <v>ー</v>
      </c>
      <c r="M73" s="573" t="str">
        <f t="shared" si="12"/>
        <v>ー</v>
      </c>
      <c r="N73" s="1283" t="str">
        <f t="shared" si="29"/>
        <v>ー</v>
      </c>
      <c r="O73" s="574">
        <f>VLOOKUP(B73,'新 月次投稿数'!$A:$N,13,false)</f>
        <v>62</v>
      </c>
      <c r="P73" s="583">
        <f t="shared" si="14"/>
        <v>0</v>
      </c>
      <c r="Q73" s="575">
        <f t="shared" si="15"/>
        <v>0</v>
      </c>
      <c r="R73" s="575">
        <f t="shared" si="16"/>
        <v>354</v>
      </c>
      <c r="S73" s="584">
        <f t="shared" si="21"/>
        <v>424.8</v>
      </c>
      <c r="T73" s="585">
        <f t="shared" si="17"/>
        <v>70.8</v>
      </c>
      <c r="U73" s="577">
        <f t="shared" si="18"/>
        <v>5</v>
      </c>
      <c r="V73" s="582">
        <v>23.0</v>
      </c>
      <c r="W73" s="582">
        <v>79.0</v>
      </c>
      <c r="X73" s="582">
        <v>98.0</v>
      </c>
      <c r="Y73" s="582">
        <v>83.0</v>
      </c>
      <c r="Z73" s="582">
        <v>71.0</v>
      </c>
      <c r="AA73" s="582" t="s">
        <v>1072</v>
      </c>
      <c r="AB73" s="582" t="s">
        <v>1072</v>
      </c>
      <c r="AC73" s="580" t="str">
        <f>Vlookup(D73,'セッション実施状況管理'!$A:$R,17,false)</f>
        <v>#N/A</v>
      </c>
      <c r="AD73" s="580" t="str">
        <f t="shared" si="19"/>
        <v>#VALUE!</v>
      </c>
      <c r="AE73" s="580" t="str">
        <f t="shared" si="20"/>
        <v>#VALUE!</v>
      </c>
    </row>
    <row r="74">
      <c r="A74" s="1" t="s">
        <v>1116</v>
      </c>
      <c r="B74" s="40">
        <v>56.0</v>
      </c>
      <c r="C74" s="569" t="str">
        <f>vlookup(B74,'セッション実施状況管理'!$A:$U,8,false)</f>
        <v>あらききみえ</v>
      </c>
      <c r="D74" s="569" t="s">
        <v>352</v>
      </c>
      <c r="E74" s="581" t="s">
        <v>1128</v>
      </c>
      <c r="F74" s="1284">
        <f>vlookup(B74,'セッション実施状況管理'!$A:$U,19,false)</f>
        <v>45843</v>
      </c>
      <c r="G74" s="569" t="str">
        <f>vlookup(B74,'セッション実施状況管理'!$A:$U,20,false)</f>
        <v>鈴木久美子</v>
      </c>
      <c r="H74" s="571">
        <f>'コーチング報酬管理'!G62</f>
        <v>7</v>
      </c>
      <c r="I74" s="572" t="str">
        <f>iferror(vlookup(B74,'セッション実施状況管理'!$A:$B,2,false),"")</f>
        <v>卒業</v>
      </c>
      <c r="J74" s="587" t="str">
        <f>Vlookup(B74,'セッション実施状況管理'!$A:$R,17,false)</f>
        <v/>
      </c>
      <c r="K74" s="580">
        <f t="shared" si="28"/>
        <v>1513</v>
      </c>
      <c r="L74" s="573" t="str">
        <f t="shared" si="11"/>
        <v>ー</v>
      </c>
      <c r="M74" s="573" t="str">
        <f t="shared" si="12"/>
        <v>ー</v>
      </c>
      <c r="N74" s="1283" t="str">
        <f t="shared" si="29"/>
        <v>ー</v>
      </c>
      <c r="O74" s="574">
        <f>VLOOKUP(B74,'新 月次投稿数'!$A:$N,13,false)</f>
        <v>120</v>
      </c>
      <c r="P74" s="583">
        <f t="shared" si="14"/>
        <v>3</v>
      </c>
      <c r="Q74" s="575">
        <f t="shared" si="15"/>
        <v>4</v>
      </c>
      <c r="R74" s="575">
        <f t="shared" si="16"/>
        <v>554</v>
      </c>
      <c r="S74" s="584">
        <f t="shared" si="21"/>
        <v>474.8571429</v>
      </c>
      <c r="T74" s="585">
        <f t="shared" si="17"/>
        <v>79.14285714</v>
      </c>
      <c r="U74" s="577">
        <f t="shared" si="18"/>
        <v>7</v>
      </c>
      <c r="V74" s="582">
        <v>36.0</v>
      </c>
      <c r="W74" s="582">
        <v>95.0</v>
      </c>
      <c r="X74" s="598">
        <v>91.0</v>
      </c>
      <c r="Y74" s="598">
        <v>91.0</v>
      </c>
      <c r="Z74" s="582">
        <v>82.0</v>
      </c>
      <c r="AA74" s="598">
        <v>91.0</v>
      </c>
      <c r="AB74" s="582">
        <v>68.0</v>
      </c>
      <c r="AC74" s="580" t="str">
        <f>Vlookup(D74,'セッション実施状況管理'!$A:$R,17,false)</f>
        <v>#N/A</v>
      </c>
      <c r="AD74" s="580">
        <f t="shared" si="19"/>
        <v>1511</v>
      </c>
      <c r="AE74" s="580" t="str">
        <f t="shared" si="20"/>
        <v>2</v>
      </c>
    </row>
    <row r="75">
      <c r="A75" s="1" t="s">
        <v>1116</v>
      </c>
      <c r="B75" s="65">
        <v>57.0</v>
      </c>
      <c r="C75" s="569" t="str">
        <f>vlookup(B75,'セッション実施状況管理'!$A:$U,8,false)</f>
        <v>しがあかね</v>
      </c>
      <c r="D75" s="569" t="str">
        <f>vlookup(B75,'セッション実施状況管理'!$A:$I,9,false)</f>
        <v>shiga_chan_diet</v>
      </c>
      <c r="E75" s="588" t="s">
        <v>1129</v>
      </c>
      <c r="F75" s="1284">
        <f>vlookup(B75,'セッション実施状況管理'!$A:$U,19,false)</f>
        <v>45846</v>
      </c>
      <c r="G75" s="569" t="str">
        <f>vlookup(B75,'セッション実施状況管理'!$A:$U,20,false)</f>
        <v>有山友菜</v>
      </c>
      <c r="H75" s="571">
        <f>'コーチング報酬管理'!G63</f>
        <v>7</v>
      </c>
      <c r="I75" s="572" t="str">
        <f>iferror(vlookup(B75,'セッション実施状況管理'!$A:$B,2,false),"")</f>
        <v>卒業</v>
      </c>
      <c r="J75" s="587" t="str">
        <f>Vlookup(B75,'セッション実施状況管理'!$A:$R,17,false)</f>
        <v/>
      </c>
      <c r="K75" s="580">
        <f t="shared" si="28"/>
        <v>1513</v>
      </c>
      <c r="L75" s="573" t="str">
        <f t="shared" si="11"/>
        <v>ー</v>
      </c>
      <c r="M75" s="573" t="str">
        <f t="shared" si="12"/>
        <v>ー</v>
      </c>
      <c r="N75" s="1283" t="str">
        <f t="shared" si="29"/>
        <v>ー</v>
      </c>
      <c r="O75" s="574">
        <f>VLOOKUP(B75,'新 月次投稿数'!$A:$N,13,false)</f>
        <v>79</v>
      </c>
      <c r="P75" s="583">
        <f t="shared" si="14"/>
        <v>0</v>
      </c>
      <c r="Q75" s="575">
        <f t="shared" si="15"/>
        <v>4</v>
      </c>
      <c r="R75" s="575">
        <f t="shared" si="16"/>
        <v>562</v>
      </c>
      <c r="S75" s="584">
        <f t="shared" si="21"/>
        <v>481.7142857</v>
      </c>
      <c r="T75" s="585">
        <f t="shared" si="17"/>
        <v>80.28571429</v>
      </c>
      <c r="U75" s="577">
        <f t="shared" si="18"/>
        <v>7</v>
      </c>
      <c r="V75" s="582">
        <v>33.0</v>
      </c>
      <c r="W75" s="582">
        <v>78.0</v>
      </c>
      <c r="X75" s="582">
        <v>89.0</v>
      </c>
      <c r="Y75" s="582">
        <v>108.0</v>
      </c>
      <c r="Z75" s="582">
        <v>83.0</v>
      </c>
      <c r="AA75" s="582">
        <v>89.0</v>
      </c>
      <c r="AB75" s="582">
        <v>82.0</v>
      </c>
      <c r="AC75" s="580" t="str">
        <f>Vlookup(D75,'セッション実施状況管理'!$A:$R,17,false)</f>
        <v>#N/A</v>
      </c>
      <c r="AD75" s="580">
        <f t="shared" si="19"/>
        <v>1511</v>
      </c>
      <c r="AE75" s="580" t="str">
        <f t="shared" si="20"/>
        <v>2</v>
      </c>
    </row>
    <row r="76">
      <c r="A76" s="1" t="s">
        <v>1116</v>
      </c>
      <c r="B76" s="65">
        <v>58.0</v>
      </c>
      <c r="C76" s="569" t="str">
        <f>vlookup(B76,'セッション実施状況管理'!$A:$U,8,false)</f>
        <v>ねもとみさ</v>
      </c>
      <c r="D76" s="569" t="str">
        <f>vlookup(B76,'セッション実施状況管理'!$A:$I,9,false)</f>
        <v>misa_sweets_diet</v>
      </c>
      <c r="E76" s="581" t="s">
        <v>1130</v>
      </c>
      <c r="F76" s="1284">
        <f>vlookup(B76,'セッション実施状況管理'!$A:$U,19,false)</f>
        <v>45868</v>
      </c>
      <c r="G76" s="569" t="str">
        <f>vlookup(B76,'セッション実施状況管理'!$A:$U,20,false)</f>
        <v>長尾あみり</v>
      </c>
      <c r="H76" s="571">
        <f>'コーチング報酬管理'!G64</f>
        <v>6</v>
      </c>
      <c r="I76" s="572" t="str">
        <f>iferror(vlookup(B76,'セッション実施状況管理'!$A:$B,2,false),"")</f>
        <v>卒業</v>
      </c>
      <c r="J76" s="587" t="str">
        <f>Vlookup(B76,'セッション実施状況管理'!$A:$R,17,false)</f>
        <v/>
      </c>
      <c r="K76" s="580">
        <f t="shared" si="28"/>
        <v>1513</v>
      </c>
      <c r="L76" s="573" t="str">
        <f t="shared" si="11"/>
        <v>ー</v>
      </c>
      <c r="M76" s="573" t="str">
        <f t="shared" si="12"/>
        <v>ー</v>
      </c>
      <c r="N76" s="1283" t="str">
        <f t="shared" si="29"/>
        <v>ー</v>
      </c>
      <c r="O76" s="574">
        <f>VLOOKUP(B76,'新 月次投稿数'!$A:$N,13,false)</f>
        <v>78</v>
      </c>
      <c r="P76" s="583">
        <f t="shared" si="14"/>
        <v>0</v>
      </c>
      <c r="Q76" s="575">
        <f t="shared" si="15"/>
        <v>4</v>
      </c>
      <c r="R76" s="575">
        <f t="shared" si="16"/>
        <v>577</v>
      </c>
      <c r="S76" s="584">
        <f t="shared" si="21"/>
        <v>494.5714286</v>
      </c>
      <c r="T76" s="585">
        <f t="shared" si="17"/>
        <v>82.42857143</v>
      </c>
      <c r="U76" s="577">
        <f t="shared" si="18"/>
        <v>7</v>
      </c>
      <c r="V76" s="582">
        <v>28.0</v>
      </c>
      <c r="W76" s="582">
        <v>95.0</v>
      </c>
      <c r="X76" s="582">
        <v>102.0</v>
      </c>
      <c r="Y76" s="582">
        <v>99.0</v>
      </c>
      <c r="Z76" s="582">
        <v>91.0</v>
      </c>
      <c r="AA76" s="582">
        <v>83.0</v>
      </c>
      <c r="AB76" s="582">
        <v>79.0</v>
      </c>
      <c r="AC76" s="580" t="str">
        <f>Vlookup(D76,'セッション実施状況管理'!$A:$R,17,false)</f>
        <v>#N/A</v>
      </c>
      <c r="AD76" s="580">
        <f t="shared" si="19"/>
        <v>1511</v>
      </c>
      <c r="AE76" s="580" t="str">
        <f t="shared" si="20"/>
        <v>2</v>
      </c>
    </row>
    <row r="77">
      <c r="A77" s="1" t="s">
        <v>1116</v>
      </c>
      <c r="B77" s="40">
        <v>59.0</v>
      </c>
      <c r="C77" s="569" t="str">
        <f>vlookup(B77,'セッション実施状況管理'!$A:$U,8,false)</f>
        <v>ふかくさゆか</v>
      </c>
      <c r="D77" s="569" t="str">
        <f>vlookup(B77,'セッション実施状況管理'!$A:$I,9,false)</f>
        <v>hana_diet.recipe</v>
      </c>
      <c r="E77" s="581" t="s">
        <v>1131</v>
      </c>
      <c r="F77" s="1284">
        <f>vlookup(B77,'セッション実施状況管理'!$A:$U,19,false)</f>
        <v>45870</v>
      </c>
      <c r="G77" s="569" t="str">
        <f>vlookup(B77,'セッション実施状況管理'!$A:$U,20,false)</f>
        <v>須見浩人</v>
      </c>
      <c r="H77" s="571">
        <f>'コーチング報酬管理'!G65</f>
        <v>3</v>
      </c>
      <c r="I77" s="572" t="str">
        <f>iferror(vlookup(B77,'セッション実施状況管理'!$A:$B,2,false),"")</f>
        <v>卒業</v>
      </c>
      <c r="J77" s="587" t="str">
        <f>Vlookup(B77,'セッション実施状況管理'!$A:$R,17,false)</f>
        <v/>
      </c>
      <c r="K77" s="580">
        <f t="shared" si="28"/>
        <v>1513</v>
      </c>
      <c r="L77" s="573" t="str">
        <f t="shared" si="11"/>
        <v>ー</v>
      </c>
      <c r="M77" s="573" t="str">
        <f t="shared" si="12"/>
        <v>ー</v>
      </c>
      <c r="N77" s="1283" t="str">
        <f t="shared" si="29"/>
        <v>ー</v>
      </c>
      <c r="O77" s="574">
        <f>VLOOKUP(B77,'新 月次投稿数'!$A:$N,13,false)</f>
        <v>120</v>
      </c>
      <c r="P77" s="583">
        <f t="shared" si="14"/>
        <v>3</v>
      </c>
      <c r="Q77" s="575">
        <f t="shared" si="15"/>
        <v>4</v>
      </c>
      <c r="R77" s="575">
        <f t="shared" si="16"/>
        <v>543</v>
      </c>
      <c r="S77" s="584">
        <f t="shared" si="21"/>
        <v>465.4285714</v>
      </c>
      <c r="T77" s="585">
        <f t="shared" si="17"/>
        <v>77.57142857</v>
      </c>
      <c r="U77" s="577">
        <f t="shared" si="18"/>
        <v>7</v>
      </c>
      <c r="V77" s="582">
        <v>32.0</v>
      </c>
      <c r="W77" s="582">
        <v>124.0</v>
      </c>
      <c r="X77" s="582">
        <v>93.0</v>
      </c>
      <c r="Y77" s="582">
        <v>91.0</v>
      </c>
      <c r="Z77" s="582">
        <v>97.0</v>
      </c>
      <c r="AA77" s="582">
        <v>71.0</v>
      </c>
      <c r="AB77" s="582">
        <v>35.0</v>
      </c>
      <c r="AC77" s="580" t="str">
        <f>Vlookup(D77,'セッション実施状況管理'!$A:$R,17,false)</f>
        <v>#N/A</v>
      </c>
      <c r="AD77" s="580">
        <f t="shared" si="19"/>
        <v>1511</v>
      </c>
      <c r="AE77" s="580" t="str">
        <f t="shared" si="20"/>
        <v>2</v>
      </c>
    </row>
    <row r="78">
      <c r="A78" s="1" t="s">
        <v>1116</v>
      </c>
      <c r="B78" s="65">
        <v>60.0</v>
      </c>
      <c r="C78" s="569" t="str">
        <f>vlookup(B78,'セッション実施状況管理'!$A:$U,8,false)</f>
        <v>ごとうしんじ</v>
      </c>
      <c r="D78" s="569" t="str">
        <f>vlookup(B78,'セッション実施状況管理'!$A:$I,9,false)</f>
        <v>justin_inuformation</v>
      </c>
      <c r="E78" s="588" t="s">
        <v>1132</v>
      </c>
      <c r="F78" s="1284">
        <f>vlookup(B78,'セッション実施状況管理'!$A:$U,19,false)</f>
        <v>45889</v>
      </c>
      <c r="G78" s="569" t="str">
        <f>vlookup(B78,'セッション実施状況管理'!$A:$U,20,false)</f>
        <v>森本風花</v>
      </c>
      <c r="H78" s="571">
        <f>'コーチング報酬管理'!G66</f>
        <v>6</v>
      </c>
      <c r="I78" s="572" t="str">
        <f>iferror(vlookup(B78,'セッション実施状況管理'!$A:$B,2,false),"")</f>
        <v>卒業</v>
      </c>
      <c r="J78" s="587" t="str">
        <f>Vlookup(B78,'セッション実施状況管理'!$A:$R,17,false)</f>
        <v/>
      </c>
      <c r="K78" s="580">
        <f t="shared" si="28"/>
        <v>1513</v>
      </c>
      <c r="L78" s="573" t="str">
        <f t="shared" si="11"/>
        <v>ー</v>
      </c>
      <c r="M78" s="573" t="str">
        <f t="shared" si="12"/>
        <v>ー</v>
      </c>
      <c r="N78" s="1283" t="str">
        <f t="shared" si="29"/>
        <v>ー</v>
      </c>
      <c r="O78" s="574">
        <f>VLOOKUP(B78,'新 月次投稿数'!$A:$N,13,false)</f>
        <v>124</v>
      </c>
      <c r="P78" s="583">
        <f t="shared" si="14"/>
        <v>3</v>
      </c>
      <c r="Q78" s="575">
        <f t="shared" si="15"/>
        <v>1</v>
      </c>
      <c r="R78" s="575">
        <f t="shared" si="16"/>
        <v>378</v>
      </c>
      <c r="S78" s="584">
        <f t="shared" si="21"/>
        <v>378</v>
      </c>
      <c r="T78" s="585">
        <f t="shared" si="17"/>
        <v>63</v>
      </c>
      <c r="U78" s="577">
        <f t="shared" si="18"/>
        <v>6</v>
      </c>
      <c r="V78" s="582">
        <v>0.0</v>
      </c>
      <c r="W78" s="582">
        <v>92.0</v>
      </c>
      <c r="X78" s="582">
        <v>90.0</v>
      </c>
      <c r="Y78" s="582">
        <v>82.0</v>
      </c>
      <c r="Z78" s="582">
        <v>64.0</v>
      </c>
      <c r="AA78" s="582">
        <v>50.0</v>
      </c>
      <c r="AB78" s="582" t="s">
        <v>1072</v>
      </c>
      <c r="AC78" s="580" t="str">
        <f>Vlookup(D78,'セッション実施状況管理'!$A:$R,17,false)</f>
        <v>#N/A</v>
      </c>
      <c r="AD78" s="580">
        <f t="shared" si="19"/>
        <v>1512</v>
      </c>
      <c r="AE78" s="580" t="str">
        <f t="shared" si="20"/>
        <v>2</v>
      </c>
    </row>
    <row r="79">
      <c r="A79" s="1" t="s">
        <v>1116</v>
      </c>
      <c r="B79" s="40">
        <v>61.0</v>
      </c>
      <c r="C79" s="569" t="str">
        <f>vlookup(B79,'セッション実施状況管理'!$A:$U,8,false)</f>
        <v>こまつゆか</v>
      </c>
      <c r="D79" s="569" t="str">
        <f>vlookup(B79,'セッション実施状況管理'!$A:$I,9,false)</f>
        <v>yukappe_room</v>
      </c>
      <c r="E79" s="588" t="s">
        <v>1133</v>
      </c>
      <c r="F79" s="1284">
        <f>vlookup(B79,'セッション実施状況管理'!$A:$U,19,false)</f>
        <v>45894</v>
      </c>
      <c r="G79" s="569" t="str">
        <f>vlookup(B79,'セッション実施状況管理'!$A:$U,20,false)</f>
        <v>森本風花</v>
      </c>
      <c r="H79" s="571">
        <f>'コーチング報酬管理'!G67</f>
        <v>5</v>
      </c>
      <c r="I79" s="572" t="str">
        <f>iferror(vlookup(B79,'セッション実施状況管理'!$A:$B,2,false),"")</f>
        <v>卒業</v>
      </c>
      <c r="J79" s="587" t="str">
        <f>Vlookup(B79,'セッション実施状況管理'!$A:$R,17,false)</f>
        <v/>
      </c>
      <c r="K79" s="580">
        <f t="shared" si="28"/>
        <v>1513</v>
      </c>
      <c r="L79" s="573" t="str">
        <f t="shared" si="11"/>
        <v>ー</v>
      </c>
      <c r="M79" s="573" t="str">
        <f t="shared" si="12"/>
        <v>ー</v>
      </c>
      <c r="N79" s="1283" t="str">
        <f t="shared" si="29"/>
        <v>ー</v>
      </c>
      <c r="O79" s="574">
        <f>VLOOKUP(B79,'新 月次投稿数'!$A:$N,13,false)</f>
        <v>25</v>
      </c>
      <c r="P79" s="583">
        <f t="shared" si="14"/>
        <v>-2</v>
      </c>
      <c r="Q79" s="575">
        <f t="shared" si="15"/>
        <v>2</v>
      </c>
      <c r="R79" s="575">
        <f t="shared" si="16"/>
        <v>465</v>
      </c>
      <c r="S79" s="584">
        <f t="shared" si="21"/>
        <v>465</v>
      </c>
      <c r="T79" s="585">
        <f t="shared" si="17"/>
        <v>77.5</v>
      </c>
      <c r="U79" s="577">
        <f t="shared" si="18"/>
        <v>6</v>
      </c>
      <c r="V79" s="582">
        <v>12.0</v>
      </c>
      <c r="W79" s="582">
        <v>100.0</v>
      </c>
      <c r="X79" s="582">
        <v>87.0</v>
      </c>
      <c r="Y79" s="582">
        <v>109.0</v>
      </c>
      <c r="Z79" s="582">
        <v>74.0</v>
      </c>
      <c r="AA79" s="582">
        <v>83.0</v>
      </c>
      <c r="AB79" s="582" t="s">
        <v>1072</v>
      </c>
      <c r="AC79" s="580" t="str">
        <f>Vlookup(D79,'セッション実施状況管理'!$A:$R,17,false)</f>
        <v>#N/A</v>
      </c>
      <c r="AD79" s="580">
        <f t="shared" si="19"/>
        <v>1511</v>
      </c>
      <c r="AE79" s="580" t="str">
        <f t="shared" si="20"/>
        <v>2</v>
      </c>
    </row>
    <row r="80">
      <c r="A80" s="1" t="s">
        <v>1116</v>
      </c>
      <c r="B80" s="65">
        <v>62.0</v>
      </c>
      <c r="C80" s="569" t="str">
        <f>vlookup(B80,'セッション実施状況管理'!$A:$U,8,false)</f>
        <v>すがの ゆうた</v>
      </c>
      <c r="D80" s="569" t="str">
        <f>vlookup(B80,'セッション実施状況管理'!$A:$I,9,false)</f>
        <v>kuroko_book</v>
      </c>
      <c r="E80" s="588" t="s">
        <v>1134</v>
      </c>
      <c r="F80" s="1284">
        <f>vlookup(B80,'セッション実施状況管理'!$A:$U,19,false)</f>
        <v>45876</v>
      </c>
      <c r="G80" s="569" t="str">
        <f>vlookup(B80,'セッション実施状況管理'!$A:$U,20,false)</f>
        <v>森本風花</v>
      </c>
      <c r="H80" s="571">
        <f>'コーチング報酬管理'!G68</f>
        <v>7</v>
      </c>
      <c r="I80" s="572" t="str">
        <f>iferror(vlookup(B80,'セッション実施状況管理'!$A:$B,2,false),"")</f>
        <v>卒業</v>
      </c>
      <c r="J80" s="587" t="str">
        <f>Vlookup(B80,'セッション実施状況管理'!$A:$R,17,false)</f>
        <v/>
      </c>
      <c r="K80" s="580">
        <f t="shared" si="28"/>
        <v>1513</v>
      </c>
      <c r="L80" s="573" t="str">
        <f t="shared" si="11"/>
        <v>ー</v>
      </c>
      <c r="M80" s="573" t="str">
        <f t="shared" si="12"/>
        <v>ー</v>
      </c>
      <c r="N80" s="1283" t="str">
        <f t="shared" si="29"/>
        <v>ー</v>
      </c>
      <c r="O80" s="574">
        <f>VLOOKUP(B80,'新 月次投稿数'!$A:$N,13,false)</f>
        <v>77</v>
      </c>
      <c r="P80" s="583">
        <f t="shared" si="14"/>
        <v>0</v>
      </c>
      <c r="Q80" s="575">
        <f t="shared" si="15"/>
        <v>1</v>
      </c>
      <c r="R80" s="575">
        <f t="shared" si="16"/>
        <v>409</v>
      </c>
      <c r="S80" s="584">
        <f t="shared" si="21"/>
        <v>409</v>
      </c>
      <c r="T80" s="585">
        <f t="shared" si="17"/>
        <v>68.16666667</v>
      </c>
      <c r="U80" s="577">
        <f t="shared" si="18"/>
        <v>6</v>
      </c>
      <c r="V80" s="582">
        <v>20.0</v>
      </c>
      <c r="W80" s="582">
        <v>102.0</v>
      </c>
      <c r="X80" s="582">
        <v>102.0</v>
      </c>
      <c r="Y80" s="582">
        <v>79.0</v>
      </c>
      <c r="Z80" s="582">
        <v>68.0</v>
      </c>
      <c r="AA80" s="582">
        <v>38.0</v>
      </c>
      <c r="AB80" s="582" t="s">
        <v>1072</v>
      </c>
      <c r="AC80" s="580" t="str">
        <f>Vlookup(D80,'セッション実施状況管理'!$A:$R,17,false)</f>
        <v>#N/A</v>
      </c>
      <c r="AD80" s="580">
        <f t="shared" si="19"/>
        <v>1512</v>
      </c>
      <c r="AE80" s="580" t="str">
        <f t="shared" si="20"/>
        <v>2</v>
      </c>
    </row>
    <row r="81">
      <c r="A81" s="1" t="s">
        <v>1116</v>
      </c>
      <c r="B81" s="65">
        <v>63.0</v>
      </c>
      <c r="C81" s="569" t="str">
        <f>vlookup(B81,'セッション実施状況管理'!$A:$U,8,false)</f>
        <v>おかひろし</v>
      </c>
      <c r="D81" s="569" t="str">
        <f>vlookup(B81,'セッション実施状況管理'!$A:$I,9,false)</f>
        <v>passion_okatyan</v>
      </c>
      <c r="E81" s="588" t="s">
        <v>1135</v>
      </c>
      <c r="F81" s="1284">
        <f>vlookup(B81,'セッション実施状況管理'!$A:$U,19,false)</f>
        <v>45883</v>
      </c>
      <c r="G81" s="569" t="str">
        <f>vlookup(B81,'セッション実施状況管理'!$A:$U,20,false)</f>
        <v>森本風花</v>
      </c>
      <c r="H81" s="571">
        <f>'コーチング報酬管理'!G69</f>
        <v>6</v>
      </c>
      <c r="I81" s="572" t="str">
        <f>iferror(vlookup(B81,'セッション実施状況管理'!$A:$B,2,false),"")</f>
        <v>音不</v>
      </c>
      <c r="J81" s="587" t="str">
        <f>Vlookup(B81,'セッション実施状況管理'!$A:$R,17,false)</f>
        <v/>
      </c>
      <c r="K81" s="580">
        <f t="shared" si="28"/>
        <v>1513</v>
      </c>
      <c r="L81" s="573" t="str">
        <f t="shared" si="11"/>
        <v>ー</v>
      </c>
      <c r="M81" s="573" t="str">
        <f t="shared" si="12"/>
        <v>ー</v>
      </c>
      <c r="N81" s="1283" t="str">
        <f t="shared" si="29"/>
        <v>ー</v>
      </c>
      <c r="O81" s="574">
        <f>VLOOKUP(B81,'新 月次投稿数'!$A:$N,13,false)</f>
        <v>11</v>
      </c>
      <c r="P81" s="583">
        <f t="shared" si="14"/>
        <v>-3</v>
      </c>
      <c r="Q81" s="575">
        <f t="shared" si="15"/>
        <v>2</v>
      </c>
      <c r="R81" s="575">
        <f t="shared" si="16"/>
        <v>425</v>
      </c>
      <c r="S81" s="584">
        <f t="shared" si="21"/>
        <v>510</v>
      </c>
      <c r="T81" s="585">
        <f t="shared" si="17"/>
        <v>85</v>
      </c>
      <c r="U81" s="577">
        <f t="shared" si="18"/>
        <v>5</v>
      </c>
      <c r="V81" s="582">
        <v>48.0</v>
      </c>
      <c r="W81" s="582">
        <v>230.0</v>
      </c>
      <c r="X81" s="582">
        <v>94.0</v>
      </c>
      <c r="Y81" s="582">
        <v>40.0</v>
      </c>
      <c r="Z81" s="582">
        <v>13.0</v>
      </c>
      <c r="AA81" s="623" t="s">
        <v>1072</v>
      </c>
      <c r="AB81" s="623" t="s">
        <v>1072</v>
      </c>
      <c r="AC81" s="580" t="str">
        <f>Vlookup(D81,'セッション実施状況管理'!$A:$R,17,false)</f>
        <v>#N/A</v>
      </c>
      <c r="AD81" s="580" t="str">
        <f t="shared" si="19"/>
        <v>#VALUE!</v>
      </c>
      <c r="AE81" s="580" t="str">
        <f t="shared" si="20"/>
        <v>#VALUE!</v>
      </c>
    </row>
    <row r="82">
      <c r="A82" s="1" t="s">
        <v>1116</v>
      </c>
      <c r="B82" s="40">
        <v>64.0</v>
      </c>
      <c r="C82" s="569" t="str">
        <f>vlookup(B82,'セッション実施状況管理'!$A:$U,8,false)</f>
        <v>てらもとまさゆき</v>
      </c>
      <c r="D82" s="569" t="s">
        <v>385</v>
      </c>
      <c r="E82" s="588" t="s">
        <v>1136</v>
      </c>
      <c r="F82" s="1284">
        <f>vlookup(B82,'セッション実施状況管理'!$A:$U,19,false)</f>
        <v>45904</v>
      </c>
      <c r="G82" s="569" t="str">
        <f>vlookup(B82,'セッション実施状況管理'!$A:$U,20,false)</f>
        <v>山見阪佳子</v>
      </c>
      <c r="H82" s="571">
        <f>'コーチング報酬管理'!G70</f>
        <v>6</v>
      </c>
      <c r="I82" s="572" t="str">
        <f>iferror(vlookup(B82,'セッション実施状況管理'!$A:$B,2,false),"")</f>
        <v>卒業</v>
      </c>
      <c r="J82" s="587" t="str">
        <f>Vlookup(B82,'セッション実施状況管理'!$A:$R,17,false)</f>
        <v/>
      </c>
      <c r="K82" s="580">
        <f t="shared" si="28"/>
        <v>1513</v>
      </c>
      <c r="L82" s="573" t="str">
        <f t="shared" si="11"/>
        <v>ー</v>
      </c>
      <c r="M82" s="573" t="str">
        <f t="shared" si="12"/>
        <v>ー</v>
      </c>
      <c r="N82" s="1283" t="str">
        <f t="shared" si="29"/>
        <v>ー</v>
      </c>
      <c r="O82" s="574">
        <f>VLOOKUP(B82,'新 月次投稿数'!$A:$N,13,false)</f>
        <v>40</v>
      </c>
      <c r="P82" s="583">
        <f t="shared" si="14"/>
        <v>-1</v>
      </c>
      <c r="Q82" s="575">
        <f t="shared" si="15"/>
        <v>4</v>
      </c>
      <c r="R82" s="575">
        <f t="shared" si="16"/>
        <v>1053</v>
      </c>
      <c r="S82" s="584">
        <f t="shared" si="21"/>
        <v>902.5714286</v>
      </c>
      <c r="T82" s="585">
        <f t="shared" si="17"/>
        <v>150.4285714</v>
      </c>
      <c r="U82" s="577">
        <f t="shared" si="18"/>
        <v>7</v>
      </c>
      <c r="V82" s="624">
        <v>74.0</v>
      </c>
      <c r="W82" s="582">
        <v>123.0</v>
      </c>
      <c r="X82" s="582">
        <v>159.0</v>
      </c>
      <c r="Y82" s="582">
        <v>182.0</v>
      </c>
      <c r="Z82" s="582">
        <v>177.0</v>
      </c>
      <c r="AA82" s="582">
        <v>158.0</v>
      </c>
      <c r="AB82" s="582">
        <v>180.0</v>
      </c>
      <c r="AC82" s="580" t="str">
        <f>Vlookup(D82,'セッション実施状況管理'!$A:$R,17,false)</f>
        <v>#N/A</v>
      </c>
      <c r="AD82" s="580">
        <f t="shared" si="19"/>
        <v>1508</v>
      </c>
      <c r="AE82" s="580" t="str">
        <f t="shared" si="20"/>
        <v>2</v>
      </c>
    </row>
    <row r="83">
      <c r="A83" s="1" t="s">
        <v>1116</v>
      </c>
      <c r="B83" s="65">
        <v>65.0</v>
      </c>
      <c r="C83" s="569" t="str">
        <f>vlookup(B83,'セッション実施状況管理'!$A:$U,8,false)</f>
        <v>いけうちさや</v>
      </c>
      <c r="D83" s="569" t="str">
        <f>vlookup(B83,'セッション実施状況管理'!$A:$I,9,false)</f>
        <v>pan_chan0380</v>
      </c>
      <c r="E83" s="588" t="s">
        <v>1137</v>
      </c>
      <c r="F83" s="1284">
        <f>vlookup(B83,'セッション実施状況管理'!$A:$U,19,false)</f>
        <v>45900</v>
      </c>
      <c r="G83" s="569" t="str">
        <f>vlookup(B83,'セッション実施状況管理'!$A:$U,20,false)</f>
        <v>正木千智</v>
      </c>
      <c r="H83" s="571">
        <f>'コーチング報酬管理'!G71</f>
        <v>5</v>
      </c>
      <c r="I83" s="572" t="str">
        <f>iferror(vlookup(B83,'セッション実施状況管理'!$A:$B,2,false),"")</f>
        <v>卒業</v>
      </c>
      <c r="J83" s="587" t="str">
        <f>Vlookup(B83,'セッション実施状況管理'!$A:$R,17,false)</f>
        <v/>
      </c>
      <c r="K83" s="580">
        <f t="shared" si="28"/>
        <v>1513</v>
      </c>
      <c r="L83" s="573" t="str">
        <f t="shared" si="11"/>
        <v>ー</v>
      </c>
      <c r="M83" s="573" t="str">
        <f t="shared" si="12"/>
        <v>ー</v>
      </c>
      <c r="N83" s="1283" t="str">
        <f t="shared" si="29"/>
        <v>ー</v>
      </c>
      <c r="O83" s="574">
        <f>VLOOKUP(B83,'新 月次投稿数'!$A:$N,13,false)</f>
        <v>28</v>
      </c>
      <c r="P83" s="583">
        <f t="shared" si="14"/>
        <v>-2</v>
      </c>
      <c r="Q83" s="575">
        <f t="shared" si="15"/>
        <v>-2</v>
      </c>
      <c r="R83" s="575">
        <f t="shared" si="16"/>
        <v>147</v>
      </c>
      <c r="S83" s="584">
        <f t="shared" si="21"/>
        <v>147</v>
      </c>
      <c r="T83" s="585">
        <f t="shared" si="17"/>
        <v>24.5</v>
      </c>
      <c r="U83" s="577">
        <f t="shared" si="18"/>
        <v>6</v>
      </c>
      <c r="V83" s="582">
        <v>21.0</v>
      </c>
      <c r="W83" s="582">
        <v>76.0</v>
      </c>
      <c r="X83" s="582">
        <v>48.0</v>
      </c>
      <c r="Y83" s="625">
        <v>2.0</v>
      </c>
      <c r="Z83" s="582">
        <v>0.0</v>
      </c>
      <c r="AA83" s="582">
        <v>0.0</v>
      </c>
      <c r="AB83" s="582" t="s">
        <v>1072</v>
      </c>
      <c r="AC83" s="580" t="str">
        <f>Vlookup(D83,'セッション実施状況管理'!$A:$R,17,false)</f>
        <v>#N/A</v>
      </c>
      <c r="AD83" s="580">
        <f t="shared" si="19"/>
        <v>1514</v>
      </c>
      <c r="AE83" s="580" t="str">
        <f t="shared" si="20"/>
        <v>2</v>
      </c>
    </row>
    <row r="84">
      <c r="A84" s="1" t="s">
        <v>1116</v>
      </c>
      <c r="B84" s="40">
        <v>66.0</v>
      </c>
      <c r="C84" s="569" t="str">
        <f>vlookup(B84,'セッション実施状況管理'!$A:$U,8,false)</f>
        <v>しまむらまりな</v>
      </c>
      <c r="D84" s="569" t="str">
        <f>vlookup(B84,'セッション実施状況管理'!$A:$I,9,false)</f>
        <v>english_no_maria</v>
      </c>
      <c r="E84" s="784"/>
      <c r="F84" s="1284">
        <f>vlookup(B84,'セッション実施状況管理'!$A:$U,19,false)</f>
        <v>45907</v>
      </c>
      <c r="G84" s="569" t="str">
        <f>vlookup(B84,'セッション実施状況管理'!$A:$U,20,false)</f>
        <v>鈴木久美子</v>
      </c>
      <c r="H84" s="571">
        <f>'コーチング報酬管理'!G72</f>
        <v>6</v>
      </c>
      <c r="I84" s="572" t="str">
        <f>iferror(vlookup(B84,'セッション実施状況管理'!$A:$B,2,false),"")</f>
        <v>卒業</v>
      </c>
      <c r="J84" s="587" t="str">
        <f>Vlookup(B84,'セッション実施状況管理'!$A:$R,17,false)</f>
        <v/>
      </c>
      <c r="K84" s="580">
        <f t="shared" si="28"/>
        <v>1513</v>
      </c>
      <c r="L84" s="573" t="str">
        <f t="shared" si="11"/>
        <v>ー</v>
      </c>
      <c r="M84" s="573" t="str">
        <f t="shared" si="12"/>
        <v>ー</v>
      </c>
      <c r="N84" s="1283" t="str">
        <f t="shared" si="29"/>
        <v>ー</v>
      </c>
      <c r="O84" s="574">
        <f>VLOOKUP(B84,'新 月次投稿数'!$A:$N,13,false)</f>
        <v>2</v>
      </c>
      <c r="P84" s="583">
        <f t="shared" si="14"/>
        <v>-3</v>
      </c>
      <c r="Q84" s="575">
        <f t="shared" si="15"/>
        <v>-2</v>
      </c>
      <c r="R84" s="575">
        <f t="shared" si="16"/>
        <v>36</v>
      </c>
      <c r="S84" s="584">
        <f t="shared" si="21"/>
        <v>43.2</v>
      </c>
      <c r="T84" s="585">
        <f t="shared" si="17"/>
        <v>7.2</v>
      </c>
      <c r="U84" s="577">
        <f t="shared" si="18"/>
        <v>5</v>
      </c>
      <c r="V84" s="582">
        <v>9.0</v>
      </c>
      <c r="W84" s="582">
        <v>8.0</v>
      </c>
      <c r="X84" s="582">
        <v>0.0</v>
      </c>
      <c r="Y84" s="582">
        <v>0.0</v>
      </c>
      <c r="Z84" s="582" t="s">
        <v>1139</v>
      </c>
      <c r="AA84" s="582">
        <v>19.0</v>
      </c>
      <c r="AB84" s="582" t="s">
        <v>1072</v>
      </c>
      <c r="AC84" s="580" t="str">
        <f>Vlookup(D84,'セッション実施状況管理'!$A:$R,17,false)</f>
        <v>#N/A</v>
      </c>
      <c r="AD84" s="580">
        <f t="shared" si="19"/>
        <v>1513</v>
      </c>
      <c r="AE84" s="580" t="str">
        <f t="shared" si="20"/>
        <v>2</v>
      </c>
    </row>
    <row r="85">
      <c r="A85" s="1" t="s">
        <v>1116</v>
      </c>
      <c r="B85" s="65">
        <v>67.0</v>
      </c>
      <c r="C85" s="569" t="str">
        <f>vlookup(B85,'セッション実施状況管理'!$A:$U,8,false)</f>
        <v>いしいるりな</v>
      </c>
      <c r="D85" s="569" t="str">
        <f>vlookup(B85,'セッション実施状況管理'!$A:$I,9,false)</f>
        <v>amopi_asd</v>
      </c>
      <c r="E85" s="581" t="s">
        <v>1140</v>
      </c>
      <c r="F85" s="1284">
        <f>vlookup(B85,'セッション実施状況管理'!$A:$U,19,false)</f>
        <v>45896</v>
      </c>
      <c r="G85" s="569" t="str">
        <f>vlookup(B85,'セッション実施状況管理'!$A:$U,20,false)</f>
        <v>有山友菜</v>
      </c>
      <c r="H85" s="571">
        <f>'コーチング報酬管理'!G73</f>
        <v>4</v>
      </c>
      <c r="I85" s="572" t="str">
        <f>iferror(vlookup(B85,'セッション実施状況管理'!$A:$B,2,false),"")</f>
        <v>卒業</v>
      </c>
      <c r="J85" s="587" t="str">
        <f>Vlookup(B85,'セッション実施状況管理'!$A:$R,17,false)</f>
        <v/>
      </c>
      <c r="K85" s="580">
        <f t="shared" si="28"/>
        <v>1513</v>
      </c>
      <c r="L85" s="573" t="str">
        <f t="shared" si="11"/>
        <v>ー</v>
      </c>
      <c r="M85" s="573" t="str">
        <f t="shared" si="12"/>
        <v>ー</v>
      </c>
      <c r="N85" s="1283" t="str">
        <f t="shared" si="29"/>
        <v>ー</v>
      </c>
      <c r="O85" s="574">
        <f>VLOOKUP(B85,'新 月次投稿数'!$A:$N,13,false)</f>
        <v>37</v>
      </c>
      <c r="P85" s="583">
        <f t="shared" si="14"/>
        <v>-2</v>
      </c>
      <c r="Q85" s="575">
        <f t="shared" si="15"/>
        <v>3</v>
      </c>
      <c r="R85" s="575">
        <f t="shared" si="16"/>
        <v>499</v>
      </c>
      <c r="S85" s="584">
        <f t="shared" si="21"/>
        <v>499</v>
      </c>
      <c r="T85" s="585">
        <f t="shared" si="17"/>
        <v>83.16666667</v>
      </c>
      <c r="U85" s="577">
        <f t="shared" si="18"/>
        <v>6</v>
      </c>
      <c r="V85" s="582">
        <v>46.0</v>
      </c>
      <c r="W85" s="582">
        <v>111.0</v>
      </c>
      <c r="X85" s="582">
        <v>87.0</v>
      </c>
      <c r="Y85" s="582">
        <v>83.0</v>
      </c>
      <c r="Z85" s="582">
        <v>87.0</v>
      </c>
      <c r="AA85" s="582">
        <v>85.0</v>
      </c>
      <c r="AB85" s="582" t="s">
        <v>1072</v>
      </c>
      <c r="AC85" s="580" t="str">
        <f>Vlookup(D85,'セッション実施状況管理'!$A:$R,17,false)</f>
        <v>#N/A</v>
      </c>
      <c r="AD85" s="580">
        <f t="shared" si="19"/>
        <v>1511</v>
      </c>
      <c r="AE85" s="580" t="str">
        <f t="shared" si="20"/>
        <v>2</v>
      </c>
    </row>
    <row r="86">
      <c r="A86" s="1" t="s">
        <v>1116</v>
      </c>
      <c r="B86" s="65">
        <v>68.0</v>
      </c>
      <c r="C86" s="569" t="str">
        <f>vlookup(B86,'セッション実施状況管理'!$A:$U,8,false)</f>
        <v>かわさきちあき</v>
      </c>
      <c r="D86" s="569" t="str">
        <f>vlookup(B86,'セッション実施状況管理'!$A:$I,9,false)</f>
        <v>chi.wankogohan</v>
      </c>
      <c r="E86" s="588" t="s">
        <v>1141</v>
      </c>
      <c r="F86" s="1284">
        <f>vlookup(B86,'セッション実施状況管理'!$A:$U,19,false)</f>
        <v>45924</v>
      </c>
      <c r="G86" s="569" t="str">
        <f>vlookup(B86,'セッション実施状況管理'!$A:$U,20,false)</f>
        <v>小針彩乃</v>
      </c>
      <c r="H86" s="571">
        <f>'コーチング報酬管理'!G74</f>
        <v>0</v>
      </c>
      <c r="I86" s="572" t="str">
        <f>iferror(vlookup(B86,'セッション実施状況管理'!$A:$B,2,false),"")</f>
        <v>卒業</v>
      </c>
      <c r="J86" s="587" t="str">
        <f>Vlookup(B86,'セッション実施状況管理'!$A:$R,17,false)</f>
        <v/>
      </c>
      <c r="K86" s="580">
        <f t="shared" si="28"/>
        <v>1513</v>
      </c>
      <c r="L86" s="573" t="str">
        <f t="shared" si="11"/>
        <v>ー</v>
      </c>
      <c r="M86" s="573" t="str">
        <f t="shared" si="12"/>
        <v>ー</v>
      </c>
      <c r="N86" s="1283" t="str">
        <f t="shared" si="29"/>
        <v>ー</v>
      </c>
      <c r="O86" s="574">
        <f>VLOOKUP(B86,'新 月次投稿数'!$A:$N,13,false)</f>
        <v>9</v>
      </c>
      <c r="P86" s="583">
        <f t="shared" si="14"/>
        <v>-3</v>
      </c>
      <c r="Q86" s="575">
        <f t="shared" si="15"/>
        <v>0</v>
      </c>
      <c r="R86" s="575">
        <f t="shared" si="16"/>
        <v>307</v>
      </c>
      <c r="S86" s="584">
        <f t="shared" si="21"/>
        <v>368.4</v>
      </c>
      <c r="T86" s="585">
        <f t="shared" si="17"/>
        <v>61.4</v>
      </c>
      <c r="U86" s="577">
        <f t="shared" si="18"/>
        <v>5</v>
      </c>
      <c r="V86" s="582">
        <v>40.0</v>
      </c>
      <c r="W86" s="582">
        <v>79.0</v>
      </c>
      <c r="X86" s="582">
        <v>78.0</v>
      </c>
      <c r="Y86" s="582">
        <v>68.0</v>
      </c>
      <c r="Z86" s="582">
        <v>42.0</v>
      </c>
      <c r="AA86" s="582" t="s">
        <v>1072</v>
      </c>
      <c r="AB86" s="582" t="s">
        <v>1072</v>
      </c>
      <c r="AC86" s="580" t="str">
        <f>Vlookup(D86,'セッション実施状況管理'!$A:$R,17,false)</f>
        <v>#N/A</v>
      </c>
      <c r="AD86" s="580" t="str">
        <f t="shared" si="19"/>
        <v>#VALUE!</v>
      </c>
      <c r="AE86" s="580" t="str">
        <f t="shared" si="20"/>
        <v>#VALUE!</v>
      </c>
    </row>
    <row r="87">
      <c r="A87" s="1" t="s">
        <v>1116</v>
      </c>
      <c r="B87" s="40">
        <v>69.0</v>
      </c>
      <c r="C87" s="569" t="str">
        <f>vlookup(B87,'セッション実施状況管理'!$A:$U,8,false)</f>
        <v>くろだまさあき</v>
      </c>
      <c r="D87" s="569" t="str">
        <f>vlookup(B87,'セッション実施状況管理'!$A:$I,9,false)</f>
        <v/>
      </c>
      <c r="E87" s="784"/>
      <c r="F87" s="1284">
        <f>vlookup(B87,'セッション実施状況管理'!$A:$U,19,false)</f>
        <v>45952</v>
      </c>
      <c r="G87" s="569" t="str">
        <f>vlookup(B87,'セッション実施状況管理'!$A:$U,20,false)</f>
        <v>野村佑佳</v>
      </c>
      <c r="H87" s="571">
        <f>'コーチング報酬管理'!G75</f>
        <v>4</v>
      </c>
      <c r="I87" s="572" t="str">
        <f>iferror(vlookup(B87,'セッション実施状況管理'!$A:$B,2,false),"")</f>
        <v>音不</v>
      </c>
      <c r="J87" s="587" t="str">
        <f>Vlookup(B87,'セッション実施状況管理'!$A:$R,17,false)</f>
        <v/>
      </c>
      <c r="K87" s="580">
        <f t="shared" si="28"/>
        <v>1513</v>
      </c>
      <c r="L87" s="573" t="str">
        <f t="shared" si="11"/>
        <v>ー</v>
      </c>
      <c r="M87" s="573" t="str">
        <f t="shared" si="12"/>
        <v>ー</v>
      </c>
      <c r="N87" s="1283" t="str">
        <f t="shared" si="29"/>
        <v>ー</v>
      </c>
      <c r="O87" s="574">
        <f>VLOOKUP(B87,'新 月次投稿数'!$A:$N,13,false)</f>
        <v>0</v>
      </c>
      <c r="P87" s="583">
        <f t="shared" si="14"/>
        <v>-3</v>
      </c>
      <c r="Q87" s="575">
        <f t="shared" si="15"/>
        <v>-2</v>
      </c>
      <c r="R87" s="575">
        <f t="shared" si="16"/>
        <v>19</v>
      </c>
      <c r="S87" s="584">
        <f t="shared" si="21"/>
        <v>38</v>
      </c>
      <c r="T87" s="585">
        <f t="shared" si="17"/>
        <v>6.333333333</v>
      </c>
      <c r="U87" s="577">
        <f t="shared" si="18"/>
        <v>3</v>
      </c>
      <c r="V87" s="582">
        <v>19.0</v>
      </c>
      <c r="W87" s="582">
        <v>0.0</v>
      </c>
      <c r="X87" s="582">
        <v>0.0</v>
      </c>
      <c r="Y87" s="582" t="s">
        <v>261</v>
      </c>
      <c r="Z87" s="582" t="s">
        <v>261</v>
      </c>
      <c r="AA87" s="582" t="s">
        <v>261</v>
      </c>
      <c r="AB87" s="582" t="s">
        <v>261</v>
      </c>
      <c r="AC87" s="580" t="str">
        <f>Vlookup(D87,'セッション実施状況管理'!$A:$R,17,false)</f>
        <v>#N/A</v>
      </c>
      <c r="AD87" s="580" t="str">
        <f t="shared" si="19"/>
        <v>#VALUE!</v>
      </c>
      <c r="AE87" s="580" t="str">
        <f t="shared" si="20"/>
        <v>#VALUE!</v>
      </c>
    </row>
    <row r="88">
      <c r="A88" s="1" t="s">
        <v>1116</v>
      </c>
      <c r="B88" s="65">
        <v>70.0</v>
      </c>
      <c r="C88" s="569" t="str">
        <f>vlookup(B88,'セッション実施状況管理'!$A:$U,8,false)</f>
        <v>きべまき</v>
      </c>
      <c r="D88" s="569" t="s">
        <v>1143</v>
      </c>
      <c r="E88" s="588" t="s">
        <v>3176</v>
      </c>
      <c r="F88" s="1284">
        <f>vlookup(B88,'セッション実施状況管理'!$A:$U,19,false)</f>
        <v>45964</v>
      </c>
      <c r="G88" s="569" t="str">
        <f>vlookup(B88,'セッション実施状況管理'!$A:$U,20,false)</f>
        <v>久保山菜々恵</v>
      </c>
      <c r="H88" s="571">
        <f>'コーチング報酬管理'!G76</f>
        <v>4</v>
      </c>
      <c r="I88" s="572" t="str">
        <f>iferror(vlookup(B88,'セッション実施状況管理'!$A:$B,2,false),"")</f>
        <v>卒業</v>
      </c>
      <c r="J88" s="587" t="str">
        <f>Vlookup(B88,'セッション実施状況管理'!$A:$R,17,false)</f>
        <v/>
      </c>
      <c r="K88" s="580">
        <f t="shared" si="28"/>
        <v>1513</v>
      </c>
      <c r="L88" s="573" t="str">
        <f t="shared" si="11"/>
        <v>ー</v>
      </c>
      <c r="M88" s="573" t="str">
        <f t="shared" si="12"/>
        <v>ー</v>
      </c>
      <c r="N88" s="1283" t="str">
        <f t="shared" si="29"/>
        <v>ー</v>
      </c>
      <c r="O88" s="574">
        <f>VLOOKUP(B88,'新 月次投稿数'!$A:$N,13,false)</f>
        <v>32</v>
      </c>
      <c r="P88" s="583">
        <f t="shared" si="14"/>
        <v>-2</v>
      </c>
      <c r="Q88" s="575">
        <f t="shared" si="15"/>
        <v>4</v>
      </c>
      <c r="R88" s="575">
        <f t="shared" si="16"/>
        <v>654</v>
      </c>
      <c r="S88" s="584">
        <f t="shared" si="21"/>
        <v>654</v>
      </c>
      <c r="T88" s="585">
        <f t="shared" si="17"/>
        <v>109</v>
      </c>
      <c r="U88" s="577">
        <f t="shared" si="18"/>
        <v>6</v>
      </c>
      <c r="V88" s="598">
        <v>146.0</v>
      </c>
      <c r="W88" s="598">
        <v>115.0</v>
      </c>
      <c r="X88" s="598">
        <v>115.0</v>
      </c>
      <c r="Y88" s="598">
        <v>97.0</v>
      </c>
      <c r="Z88" s="598">
        <v>101.0</v>
      </c>
      <c r="AA88" s="582">
        <v>80.0</v>
      </c>
      <c r="AB88" s="582" t="s">
        <v>1072</v>
      </c>
      <c r="AC88" s="580" t="str">
        <f>Vlookup(D88,'セッション実施状況管理'!$A:$R,17,false)</f>
        <v>#N/A</v>
      </c>
      <c r="AD88" s="580">
        <f t="shared" si="19"/>
        <v>1511</v>
      </c>
      <c r="AE88" s="580" t="str">
        <f t="shared" si="20"/>
        <v>2</v>
      </c>
    </row>
    <row r="89">
      <c r="A89" s="1" t="s">
        <v>1116</v>
      </c>
      <c r="B89" s="40">
        <v>71.0</v>
      </c>
      <c r="C89" s="569" t="str">
        <f>vlookup(B89,'セッション実施状況管理'!$A:$U,8,false)</f>
        <v>きくちことの</v>
      </c>
      <c r="D89" s="569" t="str">
        <f>vlookup(B89,'セッション実施状況管理'!$A:$I,9,false)</f>
        <v>pino.couple.dirt</v>
      </c>
      <c r="E89" s="588" t="s">
        <v>3177</v>
      </c>
      <c r="F89" s="1284">
        <f>vlookup(B89,'セッション実施状況管理'!$A:$U,19,false)</f>
        <v>45963</v>
      </c>
      <c r="G89" s="569" t="str">
        <f>vlookup(B89,'セッション実施状況管理'!$A:$U,20,false)</f>
        <v>須見浩人</v>
      </c>
      <c r="H89" s="571">
        <f>'コーチング報酬管理'!G77</f>
        <v>4</v>
      </c>
      <c r="I89" s="572" t="str">
        <f>iferror(vlookup(B89,'セッション実施状況管理'!$A:$B,2,false),"")</f>
        <v>卒業</v>
      </c>
      <c r="J89" s="587" t="str">
        <f>Vlookup(B89,'セッション実施状況管理'!$A:$R,17,false)</f>
        <v/>
      </c>
      <c r="K89" s="580">
        <f t="shared" si="28"/>
        <v>1513</v>
      </c>
      <c r="L89" s="573" t="str">
        <f t="shared" si="11"/>
        <v>ー</v>
      </c>
      <c r="M89" s="573" t="str">
        <f t="shared" si="12"/>
        <v>ー</v>
      </c>
      <c r="N89" s="1283" t="str">
        <f t="shared" si="29"/>
        <v>ー</v>
      </c>
      <c r="O89" s="574">
        <f>VLOOKUP(B89,'新 月次投稿数'!$A:$N,13,false)</f>
        <v>33</v>
      </c>
      <c r="P89" s="583">
        <f t="shared" si="14"/>
        <v>-2</v>
      </c>
      <c r="Q89" s="575">
        <f t="shared" si="15"/>
        <v>0</v>
      </c>
      <c r="R89" s="575">
        <f t="shared" si="16"/>
        <v>344</v>
      </c>
      <c r="S89" s="584">
        <f t="shared" si="21"/>
        <v>412.8</v>
      </c>
      <c r="T89" s="585">
        <f t="shared" si="17"/>
        <v>68.8</v>
      </c>
      <c r="U89" s="577">
        <f t="shared" si="18"/>
        <v>5</v>
      </c>
      <c r="V89" s="582">
        <v>24.0</v>
      </c>
      <c r="W89" s="582">
        <v>130.0</v>
      </c>
      <c r="X89" s="582">
        <v>66.0</v>
      </c>
      <c r="Y89" s="582">
        <v>62.0</v>
      </c>
      <c r="Z89" s="582">
        <v>62.0</v>
      </c>
      <c r="AA89" s="582" t="s">
        <v>1072</v>
      </c>
      <c r="AB89" s="582" t="s">
        <v>1072</v>
      </c>
      <c r="AC89" s="580" t="str">
        <f>Vlookup(D89,'セッション実施状況管理'!$A:$R,17,false)</f>
        <v>#N/A</v>
      </c>
      <c r="AD89" s="580" t="str">
        <f t="shared" si="19"/>
        <v>#VALUE!</v>
      </c>
      <c r="AE89" s="580" t="str">
        <f t="shared" si="20"/>
        <v>#VALUE!</v>
      </c>
    </row>
    <row r="90">
      <c r="A90" s="1" t="s">
        <v>1116</v>
      </c>
      <c r="B90" s="65">
        <v>72.0</v>
      </c>
      <c r="C90" s="569" t="str">
        <f>vlookup(B90,'セッション実施状況管理'!$A:$U,8,false)</f>
        <v>さえきもえか（かぶしきがいしゃりんくさぽーと）</v>
      </c>
      <c r="D90" s="569" t="str">
        <f>vlookup(B90,'セッション実施状況管理'!$A:$I,9,false)</f>
        <v>myariku.suke</v>
      </c>
      <c r="E90" s="581" t="s">
        <v>1146</v>
      </c>
      <c r="F90" s="1284">
        <f>vlookup(B90,'セッション実施状況管理'!$A:$U,19,false)</f>
        <v>45966</v>
      </c>
      <c r="G90" s="569" t="str">
        <f>vlookup(B90,'セッション実施状況管理'!$A:$U,20,false)</f>
        <v>宮田友理</v>
      </c>
      <c r="H90" s="571">
        <f>'コーチング報酬管理'!G78</f>
        <v>2</v>
      </c>
      <c r="I90" s="572" t="str">
        <f>iferror(vlookup(B90,'セッション実施状況管理'!$A:$B,2,false),"")</f>
        <v>休会</v>
      </c>
      <c r="J90" s="587" t="str">
        <f>Vlookup(B90,'セッション実施状況管理'!$A:$R,17,false)</f>
        <v/>
      </c>
      <c r="K90" s="580">
        <f t="shared" si="28"/>
        <v>1513</v>
      </c>
      <c r="L90" s="573" t="str">
        <f t="shared" si="11"/>
        <v>ー</v>
      </c>
      <c r="M90" s="573" t="str">
        <f t="shared" si="12"/>
        <v>ー</v>
      </c>
      <c r="N90" s="1283" t="str">
        <f t="shared" si="29"/>
        <v>ー</v>
      </c>
      <c r="O90" s="574">
        <f>VLOOKUP(B90,'新 月次投稿数'!$A:$N,13,false)</f>
        <v>1</v>
      </c>
      <c r="P90" s="583">
        <f t="shared" si="14"/>
        <v>-3</v>
      </c>
      <c r="Q90" s="575">
        <f t="shared" si="15"/>
        <v>-2</v>
      </c>
      <c r="R90" s="575">
        <f t="shared" si="16"/>
        <v>168</v>
      </c>
      <c r="S90" s="584">
        <f t="shared" si="21"/>
        <v>252</v>
      </c>
      <c r="T90" s="585">
        <f t="shared" si="17"/>
        <v>42</v>
      </c>
      <c r="U90" s="577">
        <f t="shared" si="18"/>
        <v>4</v>
      </c>
      <c r="V90" s="582">
        <v>86.0</v>
      </c>
      <c r="W90" s="582">
        <v>8.0</v>
      </c>
      <c r="X90" s="582">
        <v>70.0</v>
      </c>
      <c r="Y90" s="582">
        <v>4.0</v>
      </c>
      <c r="Z90" s="582" t="s">
        <v>1072</v>
      </c>
      <c r="AA90" s="582" t="s">
        <v>1072</v>
      </c>
      <c r="AB90" s="582" t="s">
        <v>1072</v>
      </c>
      <c r="AC90" s="580" t="str">
        <f>Vlookup(D90,'セッション実施状況管理'!$A:$R,17,false)</f>
        <v>#N/A</v>
      </c>
      <c r="AD90" s="580" t="str">
        <f t="shared" si="19"/>
        <v>#VALUE!</v>
      </c>
      <c r="AE90" s="580" t="str">
        <f t="shared" si="20"/>
        <v>#VALUE!</v>
      </c>
    </row>
    <row r="91">
      <c r="A91" s="1" t="s">
        <v>1116</v>
      </c>
      <c r="B91" s="65">
        <v>73.0</v>
      </c>
      <c r="C91" s="569" t="str">
        <f>vlookup(B91,'セッション実施状況管理'!$A:$U,8,false)</f>
        <v>いわぶちあゆか</v>
      </c>
      <c r="D91" s="569" t="str">
        <f>vlookup(B91,'セッション実施状況管理'!$A:$I,9,false)</f>
        <v/>
      </c>
      <c r="E91" s="784"/>
      <c r="F91" s="1284">
        <f>vlookup(B91,'セッション実施状況管理'!$A:$U,19,false)</f>
        <v>45981</v>
      </c>
      <c r="G91" s="569" t="str">
        <f>vlookup(B91,'セッション実施状況管理'!$A:$U,20,false)</f>
        <v>宮田友理</v>
      </c>
      <c r="H91" s="571">
        <f>'コーチング報酬管理'!G79</f>
        <v>4</v>
      </c>
      <c r="I91" s="572" t="str">
        <f>iferror(vlookup(B91,'セッション実施状況管理'!$A:$B,2,false),"")</f>
        <v>音不</v>
      </c>
      <c r="J91" s="587" t="str">
        <f>Vlookup(B91,'セッション実施状況管理'!$A:$R,17,false)</f>
        <v/>
      </c>
      <c r="K91" s="580">
        <f t="shared" si="28"/>
        <v>1513</v>
      </c>
      <c r="L91" s="573" t="str">
        <f t="shared" si="11"/>
        <v>ー</v>
      </c>
      <c r="M91" s="573" t="str">
        <f t="shared" si="12"/>
        <v>ー</v>
      </c>
      <c r="N91" s="1283" t="str">
        <f t="shared" si="29"/>
        <v>ー</v>
      </c>
      <c r="O91" s="574">
        <f>VLOOKUP(B91,'新 月次投稿数'!$A:$N,13,false)</f>
        <v>0</v>
      </c>
      <c r="P91" s="583">
        <f t="shared" si="14"/>
        <v>-3</v>
      </c>
      <c r="Q91" s="575">
        <f t="shared" si="15"/>
        <v>-2</v>
      </c>
      <c r="R91" s="575">
        <f t="shared" si="16"/>
        <v>86</v>
      </c>
      <c r="S91" s="584">
        <f t="shared" si="21"/>
        <v>516</v>
      </c>
      <c r="T91" s="585">
        <f t="shared" si="17"/>
        <v>86</v>
      </c>
      <c r="U91" s="577">
        <f t="shared" si="18"/>
        <v>1</v>
      </c>
      <c r="V91" s="582">
        <v>86.0</v>
      </c>
      <c r="W91" s="582" t="s">
        <v>261</v>
      </c>
      <c r="X91" s="582" t="s">
        <v>261</v>
      </c>
      <c r="Y91" s="582" t="s">
        <v>261</v>
      </c>
      <c r="Z91" s="582" t="s">
        <v>261</v>
      </c>
      <c r="AA91" s="582" t="s">
        <v>261</v>
      </c>
      <c r="AB91" s="582" t="s">
        <v>261</v>
      </c>
      <c r="AC91" s="580" t="str">
        <f>Vlookup(D91,'セッション実施状況管理'!$A:$R,17,false)</f>
        <v>#N/A</v>
      </c>
      <c r="AD91" s="580" t="str">
        <f t="shared" si="19"/>
        <v>#VALUE!</v>
      </c>
      <c r="AE91" s="580" t="str">
        <f t="shared" si="20"/>
        <v>#VALUE!</v>
      </c>
    </row>
    <row r="92">
      <c r="A92" s="1" t="s">
        <v>1116</v>
      </c>
      <c r="B92" s="40">
        <v>74.0</v>
      </c>
      <c r="C92" s="569" t="str">
        <f>vlookup(B92,'セッション実施状況管理'!$A:$U,8,false)</f>
        <v>かとうともか</v>
      </c>
      <c r="D92" s="569" t="str">
        <f>vlookup(B92,'セッション実施状況管理'!$A:$I,9,false)</f>
        <v>sazae_ryoushiyome</v>
      </c>
      <c r="E92" s="588" t="s">
        <v>3237</v>
      </c>
      <c r="F92" s="1284">
        <f>vlookup(B92,'セッション実施状況管理'!$A:$U,19,false)</f>
        <v>45979</v>
      </c>
      <c r="G92" s="569" t="str">
        <f>vlookup(B92,'セッション実施状況管理'!$A:$U,20,false)</f>
        <v>今立なつみ</v>
      </c>
      <c r="H92" s="571">
        <f>'コーチング報酬管理'!G80</f>
        <v>3</v>
      </c>
      <c r="I92" s="572" t="str">
        <f>iferror(vlookup(B92,'セッション実施状況管理'!$A:$B,2,false),"")</f>
        <v>卒業</v>
      </c>
      <c r="J92" s="587" t="str">
        <f>Vlookup(B92,'セッション実施状況管理'!$A:$R,17,false)</f>
        <v/>
      </c>
      <c r="K92" s="580">
        <f t="shared" si="28"/>
        <v>1513</v>
      </c>
      <c r="L92" s="573" t="str">
        <f t="shared" si="11"/>
        <v>ー</v>
      </c>
      <c r="M92" s="573" t="str">
        <f t="shared" si="12"/>
        <v>ー</v>
      </c>
      <c r="N92" s="1283" t="str">
        <f t="shared" si="29"/>
        <v>ー</v>
      </c>
      <c r="O92" s="574">
        <f>VLOOKUP(B92,'新 月次投稿数'!$A:$N,13,false)</f>
        <v>48</v>
      </c>
      <c r="P92" s="583">
        <f t="shared" si="14"/>
        <v>-1</v>
      </c>
      <c r="Q92" s="575">
        <f t="shared" si="15"/>
        <v>1</v>
      </c>
      <c r="R92" s="575">
        <f t="shared" si="16"/>
        <v>385</v>
      </c>
      <c r="S92" s="584">
        <f t="shared" si="21"/>
        <v>330</v>
      </c>
      <c r="T92" s="585">
        <f t="shared" si="17"/>
        <v>55</v>
      </c>
      <c r="U92" s="577">
        <f t="shared" si="18"/>
        <v>7</v>
      </c>
      <c r="V92" s="582">
        <v>117.0</v>
      </c>
      <c r="W92" s="582">
        <v>105.0</v>
      </c>
      <c r="X92" s="582">
        <v>66.0</v>
      </c>
      <c r="Y92" s="582">
        <v>20.0</v>
      </c>
      <c r="Z92" s="582">
        <v>44.0</v>
      </c>
      <c r="AA92" s="582">
        <v>31.0</v>
      </c>
      <c r="AB92" s="582">
        <v>2.0</v>
      </c>
      <c r="AC92" s="580" t="str">
        <f>Vlookup(D92,'セッション実施状況管理'!$A:$R,17,false)</f>
        <v>#N/A</v>
      </c>
      <c r="AD92" s="580">
        <f t="shared" si="19"/>
        <v>1513</v>
      </c>
      <c r="AE92" s="580" t="str">
        <f t="shared" si="20"/>
        <v>2</v>
      </c>
    </row>
    <row r="93">
      <c r="A93" s="1" t="s">
        <v>1116</v>
      </c>
      <c r="B93" s="65">
        <v>75.0</v>
      </c>
      <c r="C93" s="569" t="str">
        <f>vlookup(B93,'セッション実施状況管理'!$A:$U,8,false)</f>
        <v>ひらやまみか</v>
      </c>
      <c r="D93" s="569" t="str">
        <f>vlookup(B93,'セッション実施状況管理'!$A:$I,9,false)</f>
        <v>mimi_kaigo</v>
      </c>
      <c r="E93" s="588" t="s">
        <v>1149</v>
      </c>
      <c r="F93" s="1284">
        <f>vlookup(B93,'セッション実施状況管理'!$A:$U,19,false)</f>
        <v>46000</v>
      </c>
      <c r="G93" s="569" t="str">
        <f>vlookup(B93,'セッション実施状況管理'!$A:$U,20,false)</f>
        <v>久保山菜々恵</v>
      </c>
      <c r="H93" s="571">
        <f>'コーチング報酬管理'!G81</f>
        <v>3</v>
      </c>
      <c r="I93" s="572" t="str">
        <f>iferror(vlookup(B93,'セッション実施状況管理'!$A:$B,2,false),"")</f>
        <v>卒業</v>
      </c>
      <c r="J93" s="587" t="str">
        <f>Vlookup(B93,'セッション実施状況管理'!$A:$R,17,false)</f>
        <v/>
      </c>
      <c r="K93" s="580">
        <f t="shared" si="28"/>
        <v>1513</v>
      </c>
      <c r="L93" s="573" t="str">
        <f t="shared" si="11"/>
        <v>ー</v>
      </c>
      <c r="M93" s="573" t="str">
        <f t="shared" si="12"/>
        <v>ー</v>
      </c>
      <c r="N93" s="1283" t="str">
        <f t="shared" si="29"/>
        <v>ー</v>
      </c>
      <c r="O93" s="574">
        <f>VLOOKUP(B93,'新 月次投稿数'!$A:$N,13,false)</f>
        <v>0</v>
      </c>
      <c r="P93" s="583">
        <f t="shared" si="14"/>
        <v>-3</v>
      </c>
      <c r="Q93" s="575">
        <f t="shared" si="15"/>
        <v>-2</v>
      </c>
      <c r="R93" s="575">
        <f t="shared" si="16"/>
        <v>0</v>
      </c>
      <c r="S93" s="584">
        <f t="shared" si="21"/>
        <v>0</v>
      </c>
      <c r="T93" s="585">
        <f t="shared" si="17"/>
        <v>0</v>
      </c>
      <c r="U93" s="577">
        <f t="shared" si="18"/>
        <v>4</v>
      </c>
      <c r="V93" s="582">
        <v>0.0</v>
      </c>
      <c r="W93" s="582">
        <v>0.0</v>
      </c>
      <c r="X93" s="582">
        <v>0.0</v>
      </c>
      <c r="Y93" s="582">
        <v>0.0</v>
      </c>
      <c r="Z93" s="582" t="s">
        <v>1072</v>
      </c>
      <c r="AA93" s="582" t="s">
        <v>1072</v>
      </c>
      <c r="AB93" s="582" t="s">
        <v>1072</v>
      </c>
      <c r="AC93" s="580" t="str">
        <f>Vlookup(D93,'セッション実施状況管理'!$A:$R,17,false)</f>
        <v>#N/A</v>
      </c>
      <c r="AD93" s="580" t="str">
        <f t="shared" si="19"/>
        <v>#VALUE!</v>
      </c>
      <c r="AE93" s="580" t="str">
        <f t="shared" si="20"/>
        <v>#VALUE!</v>
      </c>
    </row>
    <row r="94">
      <c r="A94" s="1" t="s">
        <v>1116</v>
      </c>
      <c r="B94" s="40">
        <v>76.0</v>
      </c>
      <c r="C94" s="569" t="str">
        <f>vlookup(B94,'セッション実施状況管理'!$A:$U,8,false)</f>
        <v>おおしろにいな</v>
      </c>
      <c r="D94" s="569" t="s">
        <v>1342</v>
      </c>
      <c r="E94" s="581" t="s">
        <v>3178</v>
      </c>
      <c r="F94" s="1284">
        <f>vlookup(B94,'セッション実施状況管理'!$A:$U,19,false)</f>
        <v>45972</v>
      </c>
      <c r="G94" s="569" t="str">
        <f>vlookup(B94,'セッション実施状況管理'!$A:$U,20,false)</f>
        <v>久保山菜々恵</v>
      </c>
      <c r="H94" s="571">
        <f>'コーチング報酬管理'!G82</f>
        <v>3</v>
      </c>
      <c r="I94" s="572" t="str">
        <f>iferror(vlookup(B94,'セッション実施状況管理'!$A:$B,2,false),"")</f>
        <v>卒業</v>
      </c>
      <c r="J94" s="587" t="str">
        <f>Vlookup(B94,'セッション実施状況管理'!$A:$R,17,false)</f>
        <v/>
      </c>
      <c r="K94" s="580">
        <f t="shared" si="28"/>
        <v>1513</v>
      </c>
      <c r="L94" s="573" t="str">
        <f t="shared" si="11"/>
        <v>ー</v>
      </c>
      <c r="M94" s="573" t="str">
        <f t="shared" si="12"/>
        <v>ー</v>
      </c>
      <c r="N94" s="1283" t="str">
        <f t="shared" si="29"/>
        <v>ー</v>
      </c>
      <c r="O94" s="574">
        <f>VLOOKUP(B94,'新 月次投稿数'!$A:$N,13,false)</f>
        <v>65</v>
      </c>
      <c r="P94" s="583">
        <f t="shared" si="14"/>
        <v>0</v>
      </c>
      <c r="Q94" s="575">
        <f t="shared" si="15"/>
        <v>1</v>
      </c>
      <c r="R94" s="575">
        <f t="shared" si="16"/>
        <v>370</v>
      </c>
      <c r="S94" s="584">
        <f t="shared" si="21"/>
        <v>444</v>
      </c>
      <c r="T94" s="585">
        <f t="shared" si="17"/>
        <v>74</v>
      </c>
      <c r="U94" s="577">
        <f t="shared" si="18"/>
        <v>5</v>
      </c>
      <c r="V94" s="598">
        <v>107.0</v>
      </c>
      <c r="W94" s="582">
        <v>76.0</v>
      </c>
      <c r="X94" s="582">
        <v>64.0</v>
      </c>
      <c r="Y94" s="582">
        <v>63.0</v>
      </c>
      <c r="Z94" s="582">
        <v>60.0</v>
      </c>
      <c r="AA94" s="582" t="s">
        <v>1072</v>
      </c>
      <c r="AB94" s="582" t="s">
        <v>1072</v>
      </c>
      <c r="AC94" s="580" t="str">
        <f>Vlookup(D94,'セッション実施状況管理'!$A:$R,17,false)</f>
        <v>#N/A</v>
      </c>
      <c r="AD94" s="580" t="str">
        <f t="shared" si="19"/>
        <v>#VALUE!</v>
      </c>
      <c r="AE94" s="580" t="str">
        <f t="shared" si="20"/>
        <v>#VALUE!</v>
      </c>
    </row>
    <row r="95">
      <c r="A95" s="1" t="s">
        <v>1116</v>
      </c>
      <c r="B95" s="65">
        <v>77.0</v>
      </c>
      <c r="C95" s="569" t="str">
        <f>vlookup(B95,'セッション実施状況管理'!$A:$U,8,false)</f>
        <v>ひろたはるな</v>
      </c>
      <c r="D95" s="569" t="str">
        <f>vlookup(B95,'セッション実施状況管理'!$A:$I,9,false)</f>
        <v>hiiro_no_hibi</v>
      </c>
      <c r="E95" s="1290" t="s">
        <v>1151</v>
      </c>
      <c r="F95" s="1284">
        <f>vlookup(B95,'セッション実施状況管理'!$A:$U,19,false)</f>
        <v>45977</v>
      </c>
      <c r="G95" s="569" t="str">
        <f>vlookup(B95,'セッション実施状況管理'!$A:$U,20,false)</f>
        <v>正木千智</v>
      </c>
      <c r="H95" s="627">
        <f>'コーチング報酬管理'!G83</f>
        <v>2</v>
      </c>
      <c r="I95" s="572" t="str">
        <f>iferror(vlookup(B95,'セッション実施状況管理'!$A:$B,2,false),"")</f>
        <v>卒業</v>
      </c>
      <c r="J95" s="587" t="str">
        <f>Vlookup(B95,'セッション実施状況管理'!$A:$R,17,false)</f>
        <v/>
      </c>
      <c r="K95" s="580">
        <f t="shared" si="28"/>
        <v>1513</v>
      </c>
      <c r="L95" s="573" t="str">
        <f t="shared" si="11"/>
        <v>ー</v>
      </c>
      <c r="M95" s="573" t="str">
        <f t="shared" si="12"/>
        <v>ー</v>
      </c>
      <c r="N95" s="1283" t="str">
        <f t="shared" si="29"/>
        <v>ー</v>
      </c>
      <c r="O95" s="574">
        <f>VLOOKUP(B95,'新 月次投稿数'!$A:$N,13,false)</f>
        <v>1</v>
      </c>
      <c r="P95" s="583">
        <f t="shared" si="14"/>
        <v>-3</v>
      </c>
      <c r="Q95" s="575">
        <f t="shared" si="15"/>
        <v>-2</v>
      </c>
      <c r="R95" s="575">
        <f t="shared" si="16"/>
        <v>111</v>
      </c>
      <c r="S95" s="584">
        <f t="shared" si="21"/>
        <v>133.2</v>
      </c>
      <c r="T95" s="585">
        <f t="shared" si="17"/>
        <v>22.2</v>
      </c>
      <c r="U95" s="577">
        <f t="shared" si="18"/>
        <v>5</v>
      </c>
      <c r="V95" s="625">
        <v>0.0</v>
      </c>
      <c r="W95" s="625">
        <v>48.0</v>
      </c>
      <c r="X95" s="582">
        <v>55.0</v>
      </c>
      <c r="Y95" s="582">
        <v>8.0</v>
      </c>
      <c r="Z95" s="582">
        <v>0.0</v>
      </c>
      <c r="AA95" s="582" t="s">
        <v>1072</v>
      </c>
      <c r="AB95" s="582" t="s">
        <v>1072</v>
      </c>
      <c r="AC95" s="580" t="str">
        <f>Vlookup(D95,'セッション実施状況管理'!$A:$R,17,false)</f>
        <v>#N/A</v>
      </c>
      <c r="AD95" s="580" t="str">
        <f t="shared" si="19"/>
        <v>#VALUE!</v>
      </c>
      <c r="AE95" s="580" t="str">
        <f t="shared" si="20"/>
        <v>#VALUE!</v>
      </c>
    </row>
    <row r="96">
      <c r="A96" s="1" t="s">
        <v>1116</v>
      </c>
      <c r="B96" s="65">
        <v>78.0</v>
      </c>
      <c r="C96" s="569" t="str">
        <f>vlookup(B96,'セッション実施状況管理'!$A:$U,8,false)</f>
        <v>たかぎみさき</v>
      </c>
      <c r="D96" s="569" t="str">
        <f>vlookup(B96,'セッション実施状況管理'!$A:$I,9,false)</f>
        <v>takami_15recipe</v>
      </c>
      <c r="E96" s="628" t="s">
        <v>1152</v>
      </c>
      <c r="F96" s="1284">
        <f>vlookup(B96,'セッション実施状況管理'!$A:$U,19,false)</f>
        <v>45987</v>
      </c>
      <c r="G96" s="569" t="str">
        <f>vlookup(B96,'セッション実施状況管理'!$A:$U,20,false)</f>
        <v>山見阪佳子</v>
      </c>
      <c r="H96" s="639"/>
      <c r="I96" s="572" t="str">
        <f>iferror(vlookup(B96,'セッション実施状況管理'!$A:$B,2,false),"")</f>
        <v>卒業</v>
      </c>
      <c r="J96" s="587" t="str">
        <f>Vlookup(B96,'セッション実施状況管理'!$A:$R,17,false)</f>
        <v/>
      </c>
      <c r="K96" s="580">
        <f t="shared" si="28"/>
        <v>1513</v>
      </c>
      <c r="L96" s="573" t="str">
        <f t="shared" si="11"/>
        <v>ー</v>
      </c>
      <c r="M96" s="573" t="str">
        <f t="shared" si="12"/>
        <v>ー</v>
      </c>
      <c r="N96" s="1283" t="str">
        <f t="shared" si="29"/>
        <v>ー</v>
      </c>
      <c r="O96" s="574">
        <f>VLOOKUP(B96,'新 月次投稿数'!$A:$N,13,false)</f>
        <v>32</v>
      </c>
      <c r="P96" s="583">
        <f t="shared" si="14"/>
        <v>-2</v>
      </c>
      <c r="Q96" s="575">
        <f t="shared" si="15"/>
        <v>1</v>
      </c>
      <c r="R96" s="575">
        <f t="shared" si="16"/>
        <v>411</v>
      </c>
      <c r="S96" s="584">
        <f t="shared" si="21"/>
        <v>411</v>
      </c>
      <c r="T96" s="585">
        <f t="shared" si="17"/>
        <v>68.5</v>
      </c>
      <c r="U96" s="577">
        <f t="shared" si="18"/>
        <v>6</v>
      </c>
      <c r="V96" s="582">
        <v>40.0</v>
      </c>
      <c r="W96" s="582">
        <v>68.0</v>
      </c>
      <c r="X96" s="582">
        <v>68.0</v>
      </c>
      <c r="Y96" s="582">
        <v>82.0</v>
      </c>
      <c r="Z96" s="582">
        <v>75.0</v>
      </c>
      <c r="AA96" s="582">
        <v>78.0</v>
      </c>
      <c r="AB96" s="582" t="s">
        <v>1072</v>
      </c>
      <c r="AC96" s="580" t="str">
        <f>Vlookup(D96,'セッション実施状況管理'!$A:$R,17,false)</f>
        <v>#N/A</v>
      </c>
      <c r="AD96" s="580">
        <f t="shared" si="19"/>
        <v>1511</v>
      </c>
      <c r="AE96" s="580" t="str">
        <f t="shared" si="20"/>
        <v>2</v>
      </c>
    </row>
    <row r="97">
      <c r="A97" s="1" t="s">
        <v>1116</v>
      </c>
      <c r="B97" s="40">
        <v>79.0</v>
      </c>
      <c r="C97" s="569" t="str">
        <f>vlookup(B97,'セッション実施状況管理'!$A:$U,8,false)</f>
        <v>しむらまなぶ</v>
      </c>
      <c r="D97" s="569" t="str">
        <f>vlookup(B97,'セッション実施状況管理'!$A:$I,9,false)</f>
        <v/>
      </c>
      <c r="E97" s="631" t="s">
        <v>1153</v>
      </c>
      <c r="F97" s="1284">
        <f>vlookup(B97,'セッション実施状況管理'!$A:$U,19,false)</f>
        <v>45994</v>
      </c>
      <c r="G97" s="569" t="str">
        <f>vlookup(B97,'セッション実施状況管理'!$A:$U,20,false)</f>
        <v>須見浩人</v>
      </c>
      <c r="H97" s="639"/>
      <c r="I97" s="572" t="str">
        <f>iferror(vlookup(B97,'セッション実施状況管理'!$A:$B,2,false),"")</f>
        <v>卒業</v>
      </c>
      <c r="J97" s="587" t="str">
        <f>Vlookup(B97,'セッション実施状況管理'!$A:$R,17,false)</f>
        <v/>
      </c>
      <c r="K97" s="580">
        <f t="shared" si="28"/>
        <v>1513</v>
      </c>
      <c r="L97" s="573" t="str">
        <f t="shared" si="11"/>
        <v>ー</v>
      </c>
      <c r="M97" s="573" t="str">
        <f t="shared" si="12"/>
        <v>ー</v>
      </c>
      <c r="N97" s="1283" t="str">
        <f t="shared" si="29"/>
        <v>ー</v>
      </c>
      <c r="O97" s="574">
        <f>VLOOKUP(B97,'新 月次投稿数'!$A:$N,13,false)</f>
        <v>0</v>
      </c>
      <c r="P97" s="583">
        <f t="shared" si="14"/>
        <v>-3</v>
      </c>
      <c r="Q97" s="575">
        <f t="shared" si="15"/>
        <v>-2</v>
      </c>
      <c r="R97" s="575">
        <f t="shared" si="16"/>
        <v>10</v>
      </c>
      <c r="S97" s="584">
        <f t="shared" si="21"/>
        <v>30</v>
      </c>
      <c r="T97" s="585">
        <f t="shared" si="17"/>
        <v>5</v>
      </c>
      <c r="U97" s="577">
        <f t="shared" si="18"/>
        <v>2</v>
      </c>
      <c r="V97" s="582" t="s">
        <v>1072</v>
      </c>
      <c r="W97" s="582">
        <v>10.0</v>
      </c>
      <c r="X97" s="582">
        <v>0.0</v>
      </c>
      <c r="Y97" s="582" t="s">
        <v>1072</v>
      </c>
      <c r="Z97" s="582" t="s">
        <v>1072</v>
      </c>
      <c r="AA97" s="582" t="s">
        <v>1072</v>
      </c>
      <c r="AB97" s="582" t="s">
        <v>1072</v>
      </c>
      <c r="AC97" s="580" t="str">
        <f>Vlookup(D97,'セッション実施状況管理'!$A:$R,17,false)</f>
        <v>#N/A</v>
      </c>
      <c r="AD97" s="580" t="str">
        <f t="shared" si="19"/>
        <v>#VALUE!</v>
      </c>
      <c r="AE97" s="580" t="str">
        <f t="shared" si="20"/>
        <v>#VALUE!</v>
      </c>
    </row>
    <row r="98">
      <c r="A98" s="1" t="s">
        <v>1116</v>
      </c>
      <c r="B98" s="65">
        <v>80.0</v>
      </c>
      <c r="C98" s="569" t="str">
        <f>vlookup(B98,'セッション実施状況管理'!$A:$U,8,false)</f>
        <v>ふじおかみすず</v>
      </c>
      <c r="D98" s="569" t="str">
        <f>vlookup(B98,'セッション実施状況管理'!$A:$I,9,false)</f>
        <v>mirin_room_</v>
      </c>
      <c r="E98" s="1291"/>
      <c r="F98" s="1284">
        <f>vlookup(B98,'セッション実施状況管理'!$A:$U,19,false)</f>
        <v>45986</v>
      </c>
      <c r="G98" s="569" t="str">
        <f>vlookup(B98,'セッション実施状況管理'!$A:$U,20,false)</f>
        <v>野村佑佳</v>
      </c>
      <c r="H98" s="639"/>
      <c r="I98" s="572" t="str">
        <f>iferror(vlookup(B98,'セッション実施状況管理'!$A:$B,2,false),"")</f>
        <v>卒業</v>
      </c>
      <c r="J98" s="587" t="str">
        <f>Vlookup(B98,'セッション実施状況管理'!$A:$R,17,false)</f>
        <v/>
      </c>
      <c r="K98" s="580">
        <f t="shared" si="28"/>
        <v>1513</v>
      </c>
      <c r="L98" s="573" t="str">
        <f t="shared" si="11"/>
        <v>ー</v>
      </c>
      <c r="M98" s="573" t="str">
        <f t="shared" si="12"/>
        <v>ー</v>
      </c>
      <c r="N98" s="1283" t="str">
        <f t="shared" si="29"/>
        <v>ー</v>
      </c>
      <c r="O98" s="574">
        <f>VLOOKUP(B98,'新 月次投稿数'!$A:$N,13,false)</f>
        <v>26</v>
      </c>
      <c r="P98" s="583">
        <f t="shared" si="14"/>
        <v>-2</v>
      </c>
      <c r="Q98" s="575">
        <f t="shared" si="15"/>
        <v>-1</v>
      </c>
      <c r="R98" s="575">
        <f t="shared" si="16"/>
        <v>249</v>
      </c>
      <c r="S98" s="584">
        <f t="shared" si="21"/>
        <v>498</v>
      </c>
      <c r="T98" s="585">
        <f t="shared" si="17"/>
        <v>83</v>
      </c>
      <c r="U98" s="577">
        <f t="shared" si="18"/>
        <v>3</v>
      </c>
      <c r="V98" s="582">
        <v>51.0</v>
      </c>
      <c r="W98" s="582">
        <v>105.0</v>
      </c>
      <c r="X98" s="582">
        <v>93.0</v>
      </c>
      <c r="Y98" s="582" t="s">
        <v>1072</v>
      </c>
      <c r="Z98" s="582" t="s">
        <v>1072</v>
      </c>
      <c r="AA98" s="582" t="s">
        <v>1072</v>
      </c>
      <c r="AB98" s="582" t="s">
        <v>1072</v>
      </c>
      <c r="AC98" s="580" t="str">
        <f>Vlookup(D98,'セッション実施状況管理'!$A:$R,17,false)</f>
        <v>#N/A</v>
      </c>
      <c r="AD98" s="580" t="str">
        <f t="shared" si="19"/>
        <v>#VALUE!</v>
      </c>
      <c r="AE98" s="580" t="str">
        <f t="shared" si="20"/>
        <v>#VALUE!</v>
      </c>
    </row>
    <row r="99">
      <c r="A99" s="1" t="s">
        <v>1116</v>
      </c>
      <c r="B99" s="40">
        <v>81.0</v>
      </c>
      <c r="C99" s="569" t="str">
        <f>vlookup(B99,'セッション実施状況管理'!$A:$U,8,false)</f>
        <v>やまぐちちづる</v>
      </c>
      <c r="D99" s="569" t="str">
        <f>vlookup(B99,'セッション実施状況管理'!$A:$I,9,false)</f>
        <v>odoru_ryokoumama40</v>
      </c>
      <c r="E99" s="631" t="s">
        <v>1155</v>
      </c>
      <c r="F99" s="1284">
        <f>vlookup(B99,'セッション実施状況管理'!$A:$U,19,false)</f>
        <v>46007</v>
      </c>
      <c r="G99" s="569" t="str">
        <f>vlookup(B99,'セッション実施状況管理'!$A:$U,20,false)</f>
        <v>青木千奈</v>
      </c>
      <c r="H99" s="639"/>
      <c r="I99" s="572" t="str">
        <f>iferror(vlookup(B99,'セッション実施状況管理'!$A:$B,2,false),"")</f>
        <v>卒業</v>
      </c>
      <c r="J99" s="587" t="str">
        <f>Vlookup(B99,'セッション実施状況管理'!$A:$R,17,false)</f>
        <v/>
      </c>
      <c r="K99" s="580">
        <f t="shared" si="28"/>
        <v>1513</v>
      </c>
      <c r="L99" s="573" t="str">
        <f t="shared" si="11"/>
        <v>ー</v>
      </c>
      <c r="M99" s="573" t="str">
        <f t="shared" si="12"/>
        <v>ー</v>
      </c>
      <c r="N99" s="1283" t="str">
        <f t="shared" si="29"/>
        <v>ー</v>
      </c>
      <c r="O99" s="574">
        <f>VLOOKUP(B99,'新 月次投稿数'!$A:$N,13,false)</f>
        <v>26</v>
      </c>
      <c r="P99" s="583">
        <f t="shared" si="14"/>
        <v>-2</v>
      </c>
      <c r="Q99" s="575">
        <f t="shared" si="15"/>
        <v>4</v>
      </c>
      <c r="R99" s="575">
        <f t="shared" si="16"/>
        <v>712</v>
      </c>
      <c r="S99" s="584">
        <f t="shared" si="21"/>
        <v>712</v>
      </c>
      <c r="T99" s="585">
        <f t="shared" si="17"/>
        <v>118.6666667</v>
      </c>
      <c r="U99" s="577">
        <f t="shared" si="18"/>
        <v>6</v>
      </c>
      <c r="V99" s="582">
        <v>100.0</v>
      </c>
      <c r="W99" s="582">
        <v>99.0</v>
      </c>
      <c r="X99" s="582">
        <v>139.0</v>
      </c>
      <c r="Y99" s="582">
        <v>155.0</v>
      </c>
      <c r="Z99" s="582">
        <v>201.0</v>
      </c>
      <c r="AA99" s="582">
        <v>18.0</v>
      </c>
      <c r="AB99" s="582" t="s">
        <v>1072</v>
      </c>
      <c r="AC99" s="580" t="str">
        <f>Vlookup(D99,'セッション実施状況管理'!$A:$R,17,false)</f>
        <v>#N/A</v>
      </c>
      <c r="AD99" s="580">
        <f t="shared" si="19"/>
        <v>1513</v>
      </c>
      <c r="AE99" s="580" t="str">
        <f t="shared" si="20"/>
        <v>2</v>
      </c>
    </row>
    <row r="100">
      <c r="A100" s="1" t="s">
        <v>1116</v>
      </c>
      <c r="B100" s="65">
        <v>82.0</v>
      </c>
      <c r="C100" s="569" t="str">
        <f>vlookup(B100,'セッション実施状況管理'!$A:$U,8,false)</f>
        <v>#N/A</v>
      </c>
      <c r="D100" s="569" t="str">
        <f>vlookup(B100,'セッション実施状況管理'!$A:$I,9,false)</f>
        <v>#N/A</v>
      </c>
      <c r="E100" s="2"/>
      <c r="F100" s="569" t="str">
        <f>vlookup(B100,'セッション実施状況管理'!$A:$U,19,false)</f>
        <v>#N/A</v>
      </c>
      <c r="G100" s="569" t="str">
        <f>vlookup(B100,'セッション実施状況管理'!$A:$U,20,false)</f>
        <v>#N/A</v>
      </c>
      <c r="H100" s="639"/>
      <c r="I100" s="572" t="str">
        <f>iferror(vlookup(B100,'セッション実施状況管理'!$A:$B,2,false),"")</f>
        <v/>
      </c>
      <c r="J100" s="580" t="str">
        <f>Vlookup(B100,'セッション実施状況管理'!$A:$R,17,false)</f>
        <v>#N/A</v>
      </c>
      <c r="K100" s="580" t="str">
        <f t="shared" si="28"/>
        <v>#N/A</v>
      </c>
      <c r="L100" s="573" t="str">
        <f t="shared" si="11"/>
        <v>#N/A</v>
      </c>
      <c r="M100" s="573" t="str">
        <f t="shared" si="12"/>
        <v>#N/A</v>
      </c>
      <c r="N100" s="1283" t="str">
        <f t="shared" si="29"/>
        <v>#N/A</v>
      </c>
      <c r="O100" s="574" t="str">
        <f>VLOOKUP(B100,'新 月次投稿数'!$A:$N,13,false)</f>
        <v>#N/A</v>
      </c>
      <c r="P100" s="583" t="str">
        <f t="shared" si="14"/>
        <v>#N/A</v>
      </c>
      <c r="Q100" s="575">
        <f t="shared" si="15"/>
        <v>-2</v>
      </c>
      <c r="R100" s="575">
        <f t="shared" si="16"/>
        <v>81</v>
      </c>
      <c r="S100" s="584">
        <f t="shared" si="21"/>
        <v>486</v>
      </c>
      <c r="T100" s="585">
        <f t="shared" si="17"/>
        <v>81</v>
      </c>
      <c r="U100" s="577">
        <f t="shared" si="18"/>
        <v>1</v>
      </c>
      <c r="V100" s="582" t="s">
        <v>1072</v>
      </c>
      <c r="W100" s="582">
        <v>81.0</v>
      </c>
      <c r="X100" s="582" t="s">
        <v>1072</v>
      </c>
      <c r="Y100" s="582" t="s">
        <v>1072</v>
      </c>
      <c r="Z100" s="582" t="s">
        <v>1072</v>
      </c>
      <c r="AA100" s="582" t="s">
        <v>1072</v>
      </c>
      <c r="AB100" s="582" t="s">
        <v>1072</v>
      </c>
      <c r="AC100" s="580" t="str">
        <f>Vlookup(D100,'セッション実施状況管理'!$A:$R,17,false)</f>
        <v>#N/A</v>
      </c>
      <c r="AD100" s="580" t="str">
        <f t="shared" si="19"/>
        <v>#VALUE!</v>
      </c>
      <c r="AE100" s="580" t="str">
        <f t="shared" si="20"/>
        <v>#VALUE!</v>
      </c>
    </row>
    <row r="101">
      <c r="A101" s="1" t="s">
        <v>1116</v>
      </c>
      <c r="B101" s="65">
        <v>83.0</v>
      </c>
      <c r="C101" s="569" t="str">
        <f>vlookup(B101,'セッション実施状況管理'!$A:$U,8,false)</f>
        <v>のぶとうまさこ</v>
      </c>
      <c r="D101" s="569" t="str">
        <f>vlookup(B101,'セッション実施状況管理'!$A:$I,9,false)</f>
        <v>mskn.christmas</v>
      </c>
      <c r="E101" s="630" t="s">
        <v>3238</v>
      </c>
      <c r="F101" s="1284">
        <f>vlookup(B101,'セッション実施状況管理'!$A:$U,19,false)</f>
        <v>46004</v>
      </c>
      <c r="G101" s="569" t="str">
        <f>vlookup(B101,'セッション実施状況管理'!$A:$U,20,false)</f>
        <v>高木千鶴</v>
      </c>
      <c r="H101" s="639"/>
      <c r="I101" s="572" t="str">
        <f>iferror(vlookup(B101,'セッション実施状況管理'!$A:$B,2,false),"")</f>
        <v>卒業</v>
      </c>
      <c r="J101" s="587" t="str">
        <f>Vlookup(B101,'セッション実施状況管理'!$A:$R,17,false)</f>
        <v/>
      </c>
      <c r="K101" s="580">
        <f t="shared" si="28"/>
        <v>1513</v>
      </c>
      <c r="L101" s="573" t="str">
        <f t="shared" si="11"/>
        <v>ー</v>
      </c>
      <c r="M101" s="573" t="str">
        <f t="shared" si="12"/>
        <v>ー</v>
      </c>
      <c r="N101" s="1283" t="str">
        <f t="shared" si="29"/>
        <v>ー</v>
      </c>
      <c r="O101" s="574">
        <f>VLOOKUP(B101,'新 月次投稿数'!$A:$N,13,false)</f>
        <v>36</v>
      </c>
      <c r="P101" s="583">
        <f t="shared" si="14"/>
        <v>-2</v>
      </c>
      <c r="Q101" s="575">
        <f t="shared" si="15"/>
        <v>-1</v>
      </c>
      <c r="R101" s="575">
        <f t="shared" si="16"/>
        <v>287</v>
      </c>
      <c r="S101" s="584">
        <f t="shared" si="21"/>
        <v>287</v>
      </c>
      <c r="T101" s="585">
        <f t="shared" si="17"/>
        <v>47.83333333</v>
      </c>
      <c r="U101" s="577">
        <f t="shared" si="18"/>
        <v>6</v>
      </c>
      <c r="V101" s="582">
        <v>0.0</v>
      </c>
      <c r="W101" s="582">
        <v>81.0</v>
      </c>
      <c r="X101" s="582">
        <v>67.0</v>
      </c>
      <c r="Y101" s="582">
        <v>70.0</v>
      </c>
      <c r="Z101" s="582">
        <v>44.0</v>
      </c>
      <c r="AA101" s="582">
        <v>25.0</v>
      </c>
      <c r="AB101" s="582" t="s">
        <v>1072</v>
      </c>
      <c r="AC101" s="580" t="str">
        <f>Vlookup(D101,'セッション実施状況管理'!$A:$R,17,false)</f>
        <v>#N/A</v>
      </c>
      <c r="AD101" s="580">
        <f t="shared" si="19"/>
        <v>1513</v>
      </c>
      <c r="AE101" s="580" t="str">
        <f t="shared" si="20"/>
        <v>2</v>
      </c>
    </row>
    <row r="102">
      <c r="A102" s="1" t="s">
        <v>1116</v>
      </c>
      <c r="B102" s="40">
        <v>84.0</v>
      </c>
      <c r="C102" s="569" t="str">
        <f>vlookup(B102,'セッション実施状況管理'!$A:$U,8,false)</f>
        <v>かげやまこゆき</v>
      </c>
      <c r="D102" s="569" t="str">
        <f>vlookup(B102,'セッション実施状況管理'!$A:$I,9,false)</f>
        <v>yukiko_sologram
koyuki_viewmap</v>
      </c>
      <c r="E102" s="1291"/>
      <c r="F102" s="1284">
        <f>vlookup(B102,'セッション実施状況管理'!$A:$U,19,false)</f>
        <v>46011</v>
      </c>
      <c r="G102" s="569" t="str">
        <f>vlookup(B102,'セッション実施状況管理'!$A:$U,20,false)</f>
        <v>青木千奈</v>
      </c>
      <c r="H102" s="639"/>
      <c r="I102" s="572" t="str">
        <f>iferror(vlookup(B102,'セッション実施状況管理'!$A:$B,2,false),"")</f>
        <v>卒業</v>
      </c>
      <c r="J102" s="587" t="str">
        <f>Vlookup(B102,'セッション実施状況管理'!$A:$R,17,false)</f>
        <v/>
      </c>
      <c r="K102" s="580">
        <f t="shared" si="28"/>
        <v>1513</v>
      </c>
      <c r="L102" s="573" t="str">
        <f t="shared" si="11"/>
        <v>ー</v>
      </c>
      <c r="M102" s="573" t="str">
        <f t="shared" si="12"/>
        <v>ー</v>
      </c>
      <c r="N102" s="1283" t="str">
        <f t="shared" si="29"/>
        <v>ー</v>
      </c>
      <c r="O102" s="574">
        <f>VLOOKUP(B102,'新 月次投稿数'!$A:$N,13,false)</f>
        <v>47</v>
      </c>
      <c r="P102" s="583">
        <f t="shared" si="14"/>
        <v>-1</v>
      </c>
      <c r="Q102" s="575">
        <f t="shared" si="15"/>
        <v>-1</v>
      </c>
      <c r="R102" s="575">
        <f t="shared" si="16"/>
        <v>245</v>
      </c>
      <c r="S102" s="584">
        <f t="shared" si="21"/>
        <v>735</v>
      </c>
      <c r="T102" s="585">
        <f t="shared" si="17"/>
        <v>122.5</v>
      </c>
      <c r="U102" s="577">
        <f t="shared" si="18"/>
        <v>2</v>
      </c>
      <c r="V102" s="598">
        <v>124.0</v>
      </c>
      <c r="W102" s="598">
        <v>121.0</v>
      </c>
      <c r="X102" s="582" t="s">
        <v>1072</v>
      </c>
      <c r="Y102" s="582" t="s">
        <v>1072</v>
      </c>
      <c r="Z102" s="582" t="s">
        <v>1072</v>
      </c>
      <c r="AA102" s="582" t="s">
        <v>1072</v>
      </c>
      <c r="AB102" s="582" t="s">
        <v>1072</v>
      </c>
      <c r="AC102" s="580" t="str">
        <f>Vlookup(D102,'セッション実施状況管理'!$A:$R,17,false)</f>
        <v>#N/A</v>
      </c>
      <c r="AD102" s="580" t="str">
        <f t="shared" si="19"/>
        <v>#VALUE!</v>
      </c>
      <c r="AE102" s="580" t="str">
        <f t="shared" si="20"/>
        <v>#VALUE!</v>
      </c>
    </row>
    <row r="103">
      <c r="A103" s="1" t="s">
        <v>1116</v>
      </c>
      <c r="B103" s="65">
        <v>85.0</v>
      </c>
      <c r="C103" s="569" t="str">
        <f>vlookup(B103,'セッション実施状況管理'!$A:$U,8,false)</f>
        <v>こうごたかひろ</v>
      </c>
      <c r="D103" s="569" t="str">
        <f>vlookup(B103,'セッション実施状況管理'!$A:$I,9,false)</f>
        <v>piro_yaseuma</v>
      </c>
      <c r="E103" s="631" t="s">
        <v>3239</v>
      </c>
      <c r="F103" s="1284">
        <f>vlookup(B103,'セッション実施状況管理'!$A:$U,19,false)</f>
        <v>46011</v>
      </c>
      <c r="G103" s="569" t="str">
        <f>vlookup(B103,'セッション実施状況管理'!$A:$U,20,false)</f>
        <v>中富智弘</v>
      </c>
      <c r="H103" s="639"/>
      <c r="I103" s="572" t="str">
        <f>iferror(vlookup(B103,'セッション実施状況管理'!$A:$B,2,false),"")</f>
        <v>卒業</v>
      </c>
      <c r="J103" s="587" t="str">
        <f>Vlookup(B103,'セッション実施状況管理'!$A:$R,17,false)</f>
        <v/>
      </c>
      <c r="K103" s="580">
        <f t="shared" si="28"/>
        <v>1513</v>
      </c>
      <c r="L103" s="573" t="str">
        <f t="shared" si="11"/>
        <v>ー</v>
      </c>
      <c r="M103" s="573">
        <v>124.0</v>
      </c>
      <c r="N103" s="1283" t="str">
        <f t="shared" si="29"/>
        <v>ー</v>
      </c>
      <c r="O103" s="574">
        <f>VLOOKUP(B103,'新 月次投稿数'!$A:$N,13,false)</f>
        <v>12</v>
      </c>
      <c r="P103" s="583">
        <f t="shared" si="14"/>
        <v>-3</v>
      </c>
      <c r="Q103" s="575">
        <f t="shared" si="15"/>
        <v>0</v>
      </c>
      <c r="R103" s="575">
        <f t="shared" si="16"/>
        <v>345</v>
      </c>
      <c r="S103" s="584">
        <f t="shared" si="21"/>
        <v>517.5</v>
      </c>
      <c r="T103" s="585">
        <f t="shared" si="17"/>
        <v>86.25</v>
      </c>
      <c r="U103" s="577">
        <f t="shared" si="18"/>
        <v>4</v>
      </c>
      <c r="V103" s="582">
        <v>124.0</v>
      </c>
      <c r="W103" s="582">
        <v>121.0</v>
      </c>
      <c r="X103" s="582">
        <v>90.0</v>
      </c>
      <c r="Y103" s="582">
        <v>10.0</v>
      </c>
      <c r="Z103" s="582" t="s">
        <v>1072</v>
      </c>
      <c r="AA103" s="582" t="s">
        <v>1072</v>
      </c>
      <c r="AB103" s="582" t="s">
        <v>1072</v>
      </c>
      <c r="AC103" s="580" t="str">
        <f>Vlookup(D103,'セッション実施状況管理'!$A:$R,17,false)</f>
        <v>#N/A</v>
      </c>
      <c r="AD103" s="580" t="str">
        <f t="shared" si="19"/>
        <v>#VALUE!</v>
      </c>
      <c r="AE103" s="580" t="str">
        <f t="shared" si="20"/>
        <v>#VALUE!</v>
      </c>
    </row>
    <row r="104">
      <c r="A104" s="1" t="s">
        <v>1116</v>
      </c>
      <c r="B104" s="40">
        <v>86.0</v>
      </c>
      <c r="C104" s="569" t="str">
        <f>vlookup(B104,'セッション実施状況管理'!$A:$U,8,false)</f>
        <v>かきのきまゆみ</v>
      </c>
      <c r="D104" s="569" t="str">
        <f>vlookup(B104,'セッション実施状況管理'!$A:$I,9,false)</f>
        <v>mimi_kojirecipe</v>
      </c>
      <c r="E104" s="1" t="s">
        <v>3240</v>
      </c>
      <c r="F104" s="1284">
        <f>vlookup(B104,'セッション実施状況管理'!$A:$U,19,false)</f>
        <v>46047</v>
      </c>
      <c r="G104" s="569" t="str">
        <f>vlookup(B104,'セッション実施状況管理'!$A:$U,20,false)</f>
        <v>今立なつみ</v>
      </c>
      <c r="H104" s="639"/>
      <c r="I104" s="572" t="str">
        <f>iferror(vlookup(B104,'セッション実施状況管理'!$A:$B,2,false),"")</f>
        <v>卒業</v>
      </c>
      <c r="J104" s="587" t="str">
        <f>Vlookup(B104,'セッション実施状況管理'!$A:$R,17,false)</f>
        <v/>
      </c>
      <c r="K104" s="580">
        <f t="shared" si="28"/>
        <v>1513</v>
      </c>
      <c r="L104" s="573" t="str">
        <f t="shared" si="11"/>
        <v>ー</v>
      </c>
      <c r="M104" s="573" t="str">
        <f t="shared" ref="M104:M1034" si="30">IF($K104&gt;=7, "ー", INDEX($V104:$AB104, 1, $K104+1))</f>
        <v>ー</v>
      </c>
      <c r="N104" s="1283" t="str">
        <f t="shared" si="29"/>
        <v>ー</v>
      </c>
      <c r="O104" s="574">
        <f>VLOOKUP(B104,'新 月次投稿数'!$A:$N,13,false)</f>
        <v>1</v>
      </c>
      <c r="P104" s="583">
        <f t="shared" si="14"/>
        <v>-3</v>
      </c>
      <c r="Q104" s="575">
        <f t="shared" si="15"/>
        <v>-2</v>
      </c>
      <c r="R104" s="575">
        <f t="shared" si="16"/>
        <v>50</v>
      </c>
      <c r="S104" s="584">
        <f t="shared" si="21"/>
        <v>300</v>
      </c>
      <c r="T104" s="585">
        <f t="shared" si="17"/>
        <v>50</v>
      </c>
      <c r="U104" s="577">
        <f t="shared" si="18"/>
        <v>1</v>
      </c>
      <c r="V104" s="582">
        <v>50.0</v>
      </c>
      <c r="W104" s="582" t="s">
        <v>1072</v>
      </c>
      <c r="X104" s="582" t="s">
        <v>1072</v>
      </c>
      <c r="Y104" s="582" t="s">
        <v>1072</v>
      </c>
      <c r="Z104" s="582" t="s">
        <v>1072</v>
      </c>
      <c r="AA104" s="582" t="s">
        <v>1072</v>
      </c>
      <c r="AB104" s="582" t="s">
        <v>1072</v>
      </c>
      <c r="AC104" s="580" t="str">
        <f>Vlookup(D104,'セッション実施状況管理'!$A:$R,17,false)</f>
        <v>#N/A</v>
      </c>
      <c r="AD104" s="580" t="str">
        <f t="shared" si="19"/>
        <v>#VALUE!</v>
      </c>
      <c r="AE104" s="580" t="str">
        <f t="shared" si="20"/>
        <v>#VALUE!</v>
      </c>
    </row>
    <row r="105">
      <c r="A105" s="1" t="s">
        <v>1116</v>
      </c>
      <c r="B105" s="65">
        <v>87.0</v>
      </c>
      <c r="C105" s="569" t="str">
        <f>vlookup(B105,'セッション実施状況管理'!$A:$U,8,false)</f>
        <v>らぶひとみ</v>
      </c>
      <c r="D105" s="569" t="str">
        <f>vlookup(B105,'セッション実施状況管理'!$A:$I,9,false)</f>
        <v>rabu_english</v>
      </c>
      <c r="E105" s="630" t="s">
        <v>1159</v>
      </c>
      <c r="F105" s="1284">
        <f>vlookup(B105,'セッション実施状況管理'!$A:$U,19,false)</f>
        <v>46014</v>
      </c>
      <c r="G105" s="569" t="str">
        <f>vlookup(B105,'セッション実施状況管理'!$A:$U,20,false)</f>
        <v>宮田友理</v>
      </c>
      <c r="H105" s="639"/>
      <c r="I105" s="572" t="str">
        <f>iferror(vlookup(B105,'セッション実施状況管理'!$A:$B,2,false),"")</f>
        <v>卒業</v>
      </c>
      <c r="J105" s="587" t="str">
        <f>Vlookup(B105,'セッション実施状況管理'!$A:$R,17,false)</f>
        <v/>
      </c>
      <c r="K105" s="580">
        <f t="shared" si="28"/>
        <v>1513</v>
      </c>
      <c r="L105" s="573" t="str">
        <f t="shared" si="11"/>
        <v>ー</v>
      </c>
      <c r="M105" s="573" t="str">
        <f t="shared" si="30"/>
        <v>ー</v>
      </c>
      <c r="N105" s="1283" t="str">
        <f t="shared" si="29"/>
        <v>ー</v>
      </c>
      <c r="O105" s="574">
        <f>VLOOKUP(B105,'新 月次投稿数'!$A:$N,13,false)</f>
        <v>109</v>
      </c>
      <c r="P105" s="583">
        <f t="shared" si="14"/>
        <v>2</v>
      </c>
      <c r="Q105" s="575">
        <f t="shared" si="15"/>
        <v>1</v>
      </c>
      <c r="R105" s="575">
        <f t="shared" si="16"/>
        <v>374</v>
      </c>
      <c r="S105" s="584">
        <f t="shared" si="21"/>
        <v>448.8</v>
      </c>
      <c r="T105" s="585">
        <f t="shared" si="17"/>
        <v>74.8</v>
      </c>
      <c r="U105" s="577">
        <f t="shared" si="18"/>
        <v>5</v>
      </c>
      <c r="V105" s="582">
        <v>50.0</v>
      </c>
      <c r="W105" s="582">
        <v>99.0</v>
      </c>
      <c r="X105" s="582">
        <v>84.0</v>
      </c>
      <c r="Y105" s="582">
        <v>69.0</v>
      </c>
      <c r="Z105" s="582">
        <v>72.0</v>
      </c>
      <c r="AA105" s="582" t="s">
        <v>1072</v>
      </c>
      <c r="AB105" s="582" t="s">
        <v>1072</v>
      </c>
      <c r="AC105" s="580" t="str">
        <f>Vlookup(D105,'セッション実施状況管理'!$A:$R,17,false)</f>
        <v>#N/A</v>
      </c>
      <c r="AD105" s="580" t="str">
        <f t="shared" si="19"/>
        <v>#VALUE!</v>
      </c>
      <c r="AE105" s="580" t="str">
        <f t="shared" si="20"/>
        <v>#VALUE!</v>
      </c>
    </row>
    <row r="106">
      <c r="A106" s="1" t="s">
        <v>1116</v>
      </c>
      <c r="B106" s="65">
        <v>88.0</v>
      </c>
      <c r="C106" s="569" t="str">
        <f>vlookup(B106,'セッション実施状況管理'!$A:$U,8,false)</f>
        <v>かわらまき</v>
      </c>
      <c r="D106" s="569" t="str">
        <f>vlookup(B106,'セッション実施状況管理'!$A:$I,9,false)</f>
        <v>maayan_animal
</v>
      </c>
      <c r="E106" s="630" t="s">
        <v>3241</v>
      </c>
      <c r="F106" s="1284">
        <f>vlookup(B106,'セッション実施状況管理'!$A:$U,19,false)</f>
        <v>46018</v>
      </c>
      <c r="G106" s="569" t="str">
        <f>vlookup(B106,'セッション実施状況管理'!$A:$U,20,false)</f>
        <v>森淳子</v>
      </c>
      <c r="H106" s="639"/>
      <c r="I106" s="572" t="str">
        <f>iferror(vlookup(B106,'セッション実施状況管理'!$A:$B,2,false),"")</f>
        <v>卒業</v>
      </c>
      <c r="J106" s="587" t="str">
        <f>Vlookup(B106,'セッション実施状況管理'!$A:$R,17,false)</f>
        <v/>
      </c>
      <c r="K106" s="580">
        <f t="shared" si="28"/>
        <v>1513</v>
      </c>
      <c r="L106" s="573" t="str">
        <f t="shared" si="11"/>
        <v>ー</v>
      </c>
      <c r="M106" s="573" t="str">
        <f t="shared" si="30"/>
        <v>ー</v>
      </c>
      <c r="N106" s="1283" t="str">
        <f t="shared" si="29"/>
        <v>ー</v>
      </c>
      <c r="O106" s="574">
        <f>VLOOKUP(B106,'新 月次投稿数'!$A:$N,13,false)</f>
        <v>42</v>
      </c>
      <c r="P106" s="583">
        <f t="shared" si="14"/>
        <v>-1</v>
      </c>
      <c r="Q106" s="575">
        <f t="shared" si="15"/>
        <v>2</v>
      </c>
      <c r="R106" s="575">
        <f t="shared" si="16"/>
        <v>445</v>
      </c>
      <c r="S106" s="584">
        <f t="shared" si="21"/>
        <v>534</v>
      </c>
      <c r="T106" s="585">
        <f t="shared" si="17"/>
        <v>89</v>
      </c>
      <c r="U106" s="577">
        <f t="shared" si="18"/>
        <v>5</v>
      </c>
      <c r="V106" s="582">
        <v>55.0</v>
      </c>
      <c r="W106" s="582">
        <v>113.0</v>
      </c>
      <c r="X106" s="582">
        <v>114.0</v>
      </c>
      <c r="Y106" s="582">
        <v>72.0</v>
      </c>
      <c r="Z106" s="582">
        <v>91.0</v>
      </c>
      <c r="AA106" s="582" t="s">
        <v>1072</v>
      </c>
      <c r="AB106" s="582" t="s">
        <v>1072</v>
      </c>
      <c r="AC106" s="580" t="str">
        <f>Vlookup(D106,'セッション実施状況管理'!$A:$R,17,false)</f>
        <v>#N/A</v>
      </c>
      <c r="AD106" s="580" t="str">
        <f t="shared" si="19"/>
        <v>#VALUE!</v>
      </c>
      <c r="AE106" s="580" t="str">
        <f t="shared" si="20"/>
        <v>#VALUE!</v>
      </c>
    </row>
    <row r="107">
      <c r="A107" s="1" t="s">
        <v>1116</v>
      </c>
      <c r="B107" s="40">
        <v>89.0</v>
      </c>
      <c r="C107" s="569" t="str">
        <f>vlookup(B107,'セッション実施状況管理'!$A:$U,8,false)</f>
        <v>ながいけいこ</v>
      </c>
      <c r="D107" s="569" t="str">
        <f>vlookup(B107,'セッション実施状況管理'!$A:$I,9,false)</f>
        <v>core_gohan</v>
      </c>
      <c r="E107" s="631" t="s">
        <v>3242</v>
      </c>
      <c r="F107" s="1284">
        <f>vlookup(B107,'セッション実施状況管理'!$A:$U,19,false)</f>
        <v>46030</v>
      </c>
      <c r="G107" s="569" t="str">
        <f>vlookup(B107,'セッション実施状況管理'!$A:$U,20,false)</f>
        <v>高木千鶴</v>
      </c>
      <c r="H107" s="639"/>
      <c r="I107" s="572" t="str">
        <f>iferror(vlookup(B107,'セッション実施状況管理'!$A:$B,2,false),"")</f>
        <v>卒業</v>
      </c>
      <c r="J107" s="587" t="str">
        <f>Vlookup(B107,'セッション実施状況管理'!$A:$R,17,false)</f>
        <v/>
      </c>
      <c r="K107" s="580">
        <f t="shared" si="28"/>
        <v>1513</v>
      </c>
      <c r="L107" s="573" t="str">
        <f t="shared" si="11"/>
        <v>ー</v>
      </c>
      <c r="M107" s="573" t="str">
        <f t="shared" si="30"/>
        <v>ー</v>
      </c>
      <c r="N107" s="1283" t="str">
        <f t="shared" si="29"/>
        <v>ー</v>
      </c>
      <c r="O107" s="574">
        <f>VLOOKUP(B107,'新 月次投稿数'!$A:$N,13,false)</f>
        <v>83</v>
      </c>
      <c r="P107" s="583">
        <f t="shared" si="14"/>
        <v>1</v>
      </c>
      <c r="Q107" s="575">
        <f t="shared" si="15"/>
        <v>2</v>
      </c>
      <c r="R107" s="575">
        <f t="shared" si="16"/>
        <v>463</v>
      </c>
      <c r="S107" s="584">
        <f t="shared" si="21"/>
        <v>555.6</v>
      </c>
      <c r="T107" s="585">
        <f t="shared" si="17"/>
        <v>92.6</v>
      </c>
      <c r="U107" s="577">
        <f t="shared" si="18"/>
        <v>5</v>
      </c>
      <c r="V107" s="582">
        <v>122.0</v>
      </c>
      <c r="W107" s="582">
        <v>75.0</v>
      </c>
      <c r="X107" s="582">
        <v>112.0</v>
      </c>
      <c r="Y107" s="582">
        <v>80.0</v>
      </c>
      <c r="Z107" s="582">
        <v>74.0</v>
      </c>
      <c r="AA107" s="582" t="s">
        <v>1072</v>
      </c>
      <c r="AB107" s="582" t="s">
        <v>1072</v>
      </c>
      <c r="AC107" s="580" t="str">
        <f>Vlookup(D107,'セッション実施状況管理'!$A:$R,17,false)</f>
        <v>#N/A</v>
      </c>
      <c r="AD107" s="580" t="str">
        <f t="shared" si="19"/>
        <v>#VALUE!</v>
      </c>
      <c r="AE107" s="580" t="str">
        <f t="shared" si="20"/>
        <v>#VALUE!</v>
      </c>
    </row>
    <row r="108">
      <c r="A108" s="1" t="s">
        <v>1116</v>
      </c>
      <c r="B108" s="65">
        <v>90.0</v>
      </c>
      <c r="C108" s="569" t="str">
        <f>vlookup(B108,'セッション実施状況管理'!$A:$U,8,false)</f>
        <v>ろばーつあゆみ</v>
      </c>
      <c r="D108" s="569" t="str">
        <f>vlookup(B108,'セッション実施状況管理'!$A:$I,9,false)</f>
        <v>mama.no.camera.jikan</v>
      </c>
      <c r="E108" s="630" t="s">
        <v>1161</v>
      </c>
      <c r="F108" s="1284">
        <f>vlookup(B108,'セッション実施状況管理'!$A:$U,19,false)</f>
        <v>46025</v>
      </c>
      <c r="G108" s="569" t="str">
        <f>vlookup(B108,'セッション実施状況管理'!$A:$U,20,false)</f>
        <v>森本風花</v>
      </c>
      <c r="H108" s="639"/>
      <c r="I108" s="572" t="str">
        <f>iferror(vlookup(B108,'セッション実施状況管理'!$A:$B,2,false),"")</f>
        <v>卒業</v>
      </c>
      <c r="J108" s="587" t="str">
        <f>Vlookup(B108,'セッション実施状況管理'!$A:$R,17,false)</f>
        <v/>
      </c>
      <c r="K108" s="580">
        <f t="shared" si="28"/>
        <v>1513</v>
      </c>
      <c r="L108" s="573" t="str">
        <f t="shared" si="11"/>
        <v>ー</v>
      </c>
      <c r="M108" s="573" t="str">
        <f t="shared" si="30"/>
        <v>ー</v>
      </c>
      <c r="N108" s="1283" t="str">
        <f t="shared" si="29"/>
        <v>ー</v>
      </c>
      <c r="O108" s="574">
        <f>VLOOKUP(B108,'新 月次投稿数'!$A:$N,13,false)</f>
        <v>37</v>
      </c>
      <c r="P108" s="583">
        <f t="shared" si="14"/>
        <v>-2</v>
      </c>
      <c r="Q108" s="575">
        <f t="shared" si="15"/>
        <v>1</v>
      </c>
      <c r="R108" s="575">
        <f t="shared" si="16"/>
        <v>415</v>
      </c>
      <c r="S108" s="584">
        <f t="shared" si="21"/>
        <v>498</v>
      </c>
      <c r="T108" s="585">
        <f t="shared" si="17"/>
        <v>83</v>
      </c>
      <c r="U108" s="577">
        <f t="shared" si="18"/>
        <v>5</v>
      </c>
      <c r="V108" s="582">
        <v>29.0</v>
      </c>
      <c r="W108" s="582">
        <v>124.0</v>
      </c>
      <c r="X108" s="582">
        <v>88.0</v>
      </c>
      <c r="Y108" s="582">
        <v>87.0</v>
      </c>
      <c r="Z108" s="582">
        <v>87.0</v>
      </c>
      <c r="AA108" s="582" t="s">
        <v>1072</v>
      </c>
      <c r="AB108" s="582" t="s">
        <v>1072</v>
      </c>
      <c r="AC108" s="580" t="str">
        <f>Vlookup(D108,'セッション実施状況管理'!$A:$R,17,false)</f>
        <v>#N/A</v>
      </c>
      <c r="AD108" s="580" t="str">
        <f t="shared" si="19"/>
        <v>#VALUE!</v>
      </c>
      <c r="AE108" s="580" t="str">
        <f t="shared" si="20"/>
        <v>#VALUE!</v>
      </c>
    </row>
    <row r="109">
      <c r="A109" s="1" t="s">
        <v>1116</v>
      </c>
      <c r="B109" s="40">
        <v>91.0</v>
      </c>
      <c r="C109" s="569" t="str">
        <f>vlookup(B109,'セッション実施状況管理'!$A:$U,8,false)</f>
        <v>じくまるみほ</v>
      </c>
      <c r="D109" s="569" t="str">
        <f>vlookup(B109,'セッション実施状況管理'!$A:$I,9,false)</f>
        <v>mippori</v>
      </c>
      <c r="E109" s="630" t="s">
        <v>3243</v>
      </c>
      <c r="F109" s="1284">
        <f>vlookup(B109,'セッション実施状況管理'!$A:$U,19,false)</f>
        <v>46045</v>
      </c>
      <c r="G109" s="569" t="str">
        <f>vlookup(B109,'セッション実施状況管理'!$A:$U,20,false)</f>
        <v>多田萌子</v>
      </c>
      <c r="H109" s="639"/>
      <c r="I109" s="572" t="str">
        <f>iferror(vlookup(B109,'セッション実施状況管理'!$A:$B,2,false),"")</f>
        <v>卒業</v>
      </c>
      <c r="J109" s="587" t="str">
        <f>Vlookup(B109,'セッション実施状況管理'!$A:$R,17,false)</f>
        <v/>
      </c>
      <c r="K109" s="580">
        <f t="shared" si="28"/>
        <v>1513</v>
      </c>
      <c r="L109" s="573" t="str">
        <f t="shared" si="11"/>
        <v>ー</v>
      </c>
      <c r="M109" s="573" t="str">
        <f t="shared" si="30"/>
        <v>ー</v>
      </c>
      <c r="N109" s="1283" t="str">
        <f t="shared" si="29"/>
        <v>ー</v>
      </c>
      <c r="O109" s="574">
        <f>VLOOKUP(B109,'新 月次投稿数'!$A:$N,13,false)</f>
        <v>43</v>
      </c>
      <c r="P109" s="583">
        <f t="shared" si="14"/>
        <v>-1</v>
      </c>
      <c r="Q109" s="575">
        <f t="shared" si="15"/>
        <v>-1</v>
      </c>
      <c r="R109" s="575">
        <f t="shared" si="16"/>
        <v>269</v>
      </c>
      <c r="S109" s="584">
        <f t="shared" si="21"/>
        <v>322.8</v>
      </c>
      <c r="T109" s="585">
        <f t="shared" si="17"/>
        <v>53.8</v>
      </c>
      <c r="U109" s="577">
        <f t="shared" si="18"/>
        <v>5</v>
      </c>
      <c r="V109" s="582">
        <v>2.0</v>
      </c>
      <c r="W109" s="582">
        <v>85.0</v>
      </c>
      <c r="X109" s="582">
        <v>73.0</v>
      </c>
      <c r="Y109" s="582">
        <v>65.0</v>
      </c>
      <c r="Z109" s="582">
        <v>44.0</v>
      </c>
      <c r="AA109" s="582" t="s">
        <v>1072</v>
      </c>
      <c r="AB109" s="582" t="s">
        <v>1072</v>
      </c>
      <c r="AC109" s="580" t="str">
        <f>Vlookup(D109,'セッション実施状況管理'!$A:$R,17,false)</f>
        <v>#N/A</v>
      </c>
      <c r="AD109" s="580" t="str">
        <f t="shared" si="19"/>
        <v>#VALUE!</v>
      </c>
      <c r="AE109" s="580" t="str">
        <f t="shared" si="20"/>
        <v>#VALUE!</v>
      </c>
    </row>
    <row r="110">
      <c r="A110" s="1" t="s">
        <v>1116</v>
      </c>
      <c r="B110" s="65">
        <v>92.0</v>
      </c>
      <c r="C110" s="569" t="str">
        <f>vlookup(B110,'セッション実施状況管理'!$A:$U,8,false)</f>
        <v>のざきせいか</v>
      </c>
      <c r="D110" s="569" t="str">
        <f>vlookup(B110,'セッション実施状況管理'!$A:$I,9,false)</f>
        <v>seika_diet.recipe</v>
      </c>
      <c r="E110" s="631" t="s">
        <v>1163</v>
      </c>
      <c r="F110" s="1284">
        <f>vlookup(B110,'セッション実施状況管理'!$A:$U,19,false)</f>
        <v>46027</v>
      </c>
      <c r="G110" s="569" t="str">
        <f>vlookup(B110,'セッション実施状況管理'!$A:$U,20,false)</f>
        <v>宮田友理</v>
      </c>
      <c r="H110" s="639"/>
      <c r="I110" s="572" t="str">
        <f>iferror(vlookup(B110,'セッション実施状況管理'!$A:$B,2,false),"")</f>
        <v>卒業</v>
      </c>
      <c r="J110" s="587" t="str">
        <f>Vlookup(B110,'セッション実施状況管理'!$A:$R,17,false)</f>
        <v/>
      </c>
      <c r="K110" s="580">
        <f t="shared" si="28"/>
        <v>1513</v>
      </c>
      <c r="L110" s="573" t="str">
        <f t="shared" si="11"/>
        <v>ー</v>
      </c>
      <c r="M110" s="573" t="str">
        <f t="shared" si="30"/>
        <v>ー</v>
      </c>
      <c r="N110" s="1283" t="str">
        <f t="shared" si="29"/>
        <v>ー</v>
      </c>
      <c r="O110" s="574">
        <f>VLOOKUP(B110,'新 月次投稿数'!$A:$N,13,false)</f>
        <v>38</v>
      </c>
      <c r="P110" s="583">
        <f t="shared" si="14"/>
        <v>-2</v>
      </c>
      <c r="Q110" s="575">
        <f t="shared" si="15"/>
        <v>1</v>
      </c>
      <c r="R110" s="575">
        <f t="shared" si="16"/>
        <v>399</v>
      </c>
      <c r="S110" s="584">
        <f t="shared" si="21"/>
        <v>478.8</v>
      </c>
      <c r="T110" s="585">
        <f t="shared" si="17"/>
        <v>79.8</v>
      </c>
      <c r="U110" s="577">
        <f t="shared" si="18"/>
        <v>5</v>
      </c>
      <c r="V110" s="582">
        <v>35.0</v>
      </c>
      <c r="W110" s="582">
        <v>103.0</v>
      </c>
      <c r="X110" s="582">
        <v>106.0</v>
      </c>
      <c r="Y110" s="582">
        <v>78.0</v>
      </c>
      <c r="Z110" s="582">
        <v>77.0</v>
      </c>
      <c r="AA110" s="582" t="s">
        <v>1072</v>
      </c>
      <c r="AB110" s="582" t="s">
        <v>1072</v>
      </c>
      <c r="AC110" s="580" t="str">
        <f>Vlookup(D110,'セッション実施状況管理'!$A:$R,17,false)</f>
        <v>#N/A</v>
      </c>
      <c r="AD110" s="580" t="str">
        <f t="shared" si="19"/>
        <v>#VALUE!</v>
      </c>
      <c r="AE110" s="580" t="str">
        <f t="shared" si="20"/>
        <v>#VALUE!</v>
      </c>
    </row>
    <row r="111">
      <c r="A111" s="1" t="s">
        <v>1116</v>
      </c>
      <c r="B111" s="65">
        <v>93.0</v>
      </c>
      <c r="C111" s="569" t="str">
        <f>vlookup(B111,'セッション実施状況管理'!$A:$U,8,false)</f>
        <v>そめやいっせい</v>
      </c>
      <c r="D111" s="569" t="str">
        <f>vlookup(B111,'セッション実施状況管理'!$A:$I,9,false)</f>
        <v/>
      </c>
      <c r="E111" s="2"/>
      <c r="F111" s="1284" t="str">
        <f>vlookup(B111,'セッション実施状況管理'!$A:$U,19,false)</f>
        <v>#VALUE!</v>
      </c>
      <c r="G111" s="569" t="str">
        <f>vlookup(B111,'セッション実施状況管理'!$A:$U,20,false)</f>
        <v>福田康裕</v>
      </c>
      <c r="H111" s="639"/>
      <c r="I111" s="572" t="str">
        <f>iferror(vlookup(B111,'セッション実施状況管理'!$A:$B,2,false),"")</f>
        <v>例外</v>
      </c>
      <c r="J111" s="587" t="str">
        <f>Vlookup(B111,'セッション実施状況管理'!$A:$R,17,false)</f>
        <v/>
      </c>
      <c r="K111" s="580">
        <f t="shared" si="28"/>
        <v>1513</v>
      </c>
      <c r="L111" s="573" t="str">
        <f t="shared" si="11"/>
        <v>ー</v>
      </c>
      <c r="M111" s="573" t="str">
        <f t="shared" si="30"/>
        <v>ー</v>
      </c>
      <c r="N111" s="1283" t="str">
        <f t="shared" si="29"/>
        <v>ー</v>
      </c>
      <c r="O111" s="574">
        <f>VLOOKUP(B111,'新 月次投稿数'!$A:$N,13,false)</f>
        <v>0</v>
      </c>
      <c r="P111" s="583">
        <f t="shared" si="14"/>
        <v>-3</v>
      </c>
      <c r="Q111" s="575">
        <f t="shared" si="15"/>
        <v>-2</v>
      </c>
      <c r="R111" s="575">
        <f t="shared" si="16"/>
        <v>0</v>
      </c>
      <c r="S111" s="584">
        <f t="shared" si="21"/>
        <v>0</v>
      </c>
      <c r="T111" s="585" t="str">
        <f t="shared" si="17"/>
        <v>0</v>
      </c>
      <c r="U111" s="577">
        <f t="shared" si="18"/>
        <v>0</v>
      </c>
      <c r="V111" s="582" t="s">
        <v>1072</v>
      </c>
      <c r="W111" s="582" t="s">
        <v>1072</v>
      </c>
      <c r="X111" s="582" t="s">
        <v>1072</v>
      </c>
      <c r="Y111" s="582" t="s">
        <v>1072</v>
      </c>
      <c r="Z111" s="582" t="s">
        <v>1072</v>
      </c>
      <c r="AA111" s="582" t="s">
        <v>1072</v>
      </c>
      <c r="AB111" s="582" t="s">
        <v>1072</v>
      </c>
      <c r="AC111" s="580" t="str">
        <f>Vlookup(D111,'セッション実施状況管理'!$A:$R,17,false)</f>
        <v>#N/A</v>
      </c>
      <c r="AD111" s="580" t="str">
        <f t="shared" si="19"/>
        <v>#VALUE!</v>
      </c>
      <c r="AE111" s="580" t="str">
        <f t="shared" si="20"/>
        <v>#VALUE!</v>
      </c>
    </row>
    <row r="112">
      <c r="A112" s="1" t="s">
        <v>1116</v>
      </c>
      <c r="B112" s="40">
        <v>94.0</v>
      </c>
      <c r="C112" s="569" t="str">
        <f>vlookup(B112,'セッション実施状況管理'!$A:$U,8,false)</f>
        <v>はらだたかよ</v>
      </c>
      <c r="D112" s="569" t="str">
        <f>vlookup(B112,'セッション実施状況管理'!$A:$I,9,false)</f>
        <v>taka_tabetai</v>
      </c>
      <c r="E112" s="630" t="s">
        <v>1164</v>
      </c>
      <c r="F112" s="1284">
        <f>vlookup(B112,'セッション実施状況管理'!$A:$U,19,false)</f>
        <v>46047</v>
      </c>
      <c r="G112" s="569" t="str">
        <f>vlookup(B112,'セッション実施状況管理'!$A:$U,20,false)</f>
        <v>有山友菜</v>
      </c>
      <c r="H112" s="639"/>
      <c r="I112" s="572" t="str">
        <f>iferror(vlookup(B112,'セッション実施状況管理'!$A:$B,2,false),"")</f>
        <v>卒業</v>
      </c>
      <c r="J112" s="587" t="str">
        <f>Vlookup(B112,'セッション実施状況管理'!$A:$R,17,false)</f>
        <v/>
      </c>
      <c r="K112" s="580">
        <f t="shared" si="28"/>
        <v>1513</v>
      </c>
      <c r="L112" s="573" t="str">
        <f t="shared" si="11"/>
        <v>ー</v>
      </c>
      <c r="M112" s="573" t="str">
        <f t="shared" si="30"/>
        <v>ー</v>
      </c>
      <c r="N112" s="1283" t="str">
        <f t="shared" si="29"/>
        <v>ー</v>
      </c>
      <c r="O112" s="574">
        <f>VLOOKUP(B112,'新 月次投稿数'!$A:$N,13,false)</f>
        <v>39</v>
      </c>
      <c r="P112" s="583">
        <f t="shared" si="14"/>
        <v>-2</v>
      </c>
      <c r="Q112" s="575">
        <f t="shared" si="15"/>
        <v>0</v>
      </c>
      <c r="R112" s="575">
        <f t="shared" si="16"/>
        <v>309</v>
      </c>
      <c r="S112" s="584">
        <f t="shared" si="21"/>
        <v>370.8</v>
      </c>
      <c r="T112" s="585">
        <f t="shared" si="17"/>
        <v>61.8</v>
      </c>
      <c r="U112" s="577">
        <f t="shared" si="18"/>
        <v>5</v>
      </c>
      <c r="V112" s="582">
        <v>30.0</v>
      </c>
      <c r="W112" s="582">
        <v>109.0</v>
      </c>
      <c r="X112" s="582">
        <v>80.0</v>
      </c>
      <c r="Y112" s="582">
        <v>78.0</v>
      </c>
      <c r="Z112" s="582">
        <v>12.0</v>
      </c>
      <c r="AA112" s="582" t="s">
        <v>1072</v>
      </c>
      <c r="AB112" s="582" t="s">
        <v>1072</v>
      </c>
      <c r="AC112" s="580" t="str">
        <f>Vlookup(D112,'セッション実施状況管理'!$A:$R,17,false)</f>
        <v>#N/A</v>
      </c>
      <c r="AD112" s="580" t="str">
        <f t="shared" si="19"/>
        <v>#VALUE!</v>
      </c>
      <c r="AE112" s="580" t="str">
        <f t="shared" si="20"/>
        <v>#VALUE!</v>
      </c>
    </row>
    <row r="113">
      <c r="A113" s="1" t="s">
        <v>1116</v>
      </c>
      <c r="B113" s="65">
        <v>95.0</v>
      </c>
      <c r="C113" s="569" t="str">
        <f>vlookup(B113,'セッション実施状況管理'!$A:$U,8,false)</f>
        <v>いまむら やすえ</v>
      </c>
      <c r="D113" s="569" t="str">
        <f>vlookup(B113,'セッション実施状況管理'!$A:$I,9,false)</f>
        <v>yasu_outigohan</v>
      </c>
      <c r="E113" s="1291"/>
      <c r="F113" s="1284">
        <f>vlookup(B113,'セッション実施状況管理'!$A:$U,19,false)</f>
        <v>46051</v>
      </c>
      <c r="G113" s="569" t="str">
        <f>vlookup(B113,'セッション実施状況管理'!$A:$U,20,false)</f>
        <v>鈴木久美子</v>
      </c>
      <c r="H113" s="639"/>
      <c r="I113" s="572" t="str">
        <f>iferror(vlookup(B113,'セッション実施状況管理'!$A:$B,2,false),"")</f>
        <v>卒業</v>
      </c>
      <c r="J113" s="587" t="str">
        <f>Vlookup(B113,'セッション実施状況管理'!$A:$R,17,false)</f>
        <v/>
      </c>
      <c r="K113" s="580">
        <f t="shared" si="28"/>
        <v>1513</v>
      </c>
      <c r="L113" s="573" t="str">
        <f t="shared" si="11"/>
        <v>ー</v>
      </c>
      <c r="M113" s="573" t="str">
        <f t="shared" si="30"/>
        <v>ー</v>
      </c>
      <c r="N113" s="1283" t="str">
        <f t="shared" si="29"/>
        <v>ー</v>
      </c>
      <c r="O113" s="574">
        <f>VLOOKUP(B113,'新 月次投稿数'!$A:$N,13,false)</f>
        <v>25</v>
      </c>
      <c r="P113" s="583">
        <f t="shared" si="14"/>
        <v>-2</v>
      </c>
      <c r="Q113" s="575">
        <f t="shared" si="15"/>
        <v>-2</v>
      </c>
      <c r="R113" s="575">
        <f t="shared" si="16"/>
        <v>0</v>
      </c>
      <c r="S113" s="584">
        <f t="shared" si="21"/>
        <v>0</v>
      </c>
      <c r="T113" s="585" t="str">
        <f t="shared" si="17"/>
        <v>0</v>
      </c>
      <c r="U113" s="577">
        <f t="shared" si="18"/>
        <v>0</v>
      </c>
      <c r="V113" s="582" t="s">
        <v>1072</v>
      </c>
      <c r="W113" s="582" t="s">
        <v>1072</v>
      </c>
      <c r="X113" s="582" t="s">
        <v>1072</v>
      </c>
      <c r="Y113" s="582" t="s">
        <v>1072</v>
      </c>
      <c r="Z113" s="582" t="s">
        <v>1072</v>
      </c>
      <c r="AA113" s="582" t="s">
        <v>1072</v>
      </c>
      <c r="AB113" s="582" t="s">
        <v>1072</v>
      </c>
      <c r="AC113" s="580" t="str">
        <f>Vlookup(D113,'セッション実施状況管理'!$A:$R,17,false)</f>
        <v>#N/A</v>
      </c>
      <c r="AD113" s="580" t="str">
        <f t="shared" si="19"/>
        <v>#VALUE!</v>
      </c>
      <c r="AE113" s="580" t="str">
        <f t="shared" si="20"/>
        <v>#VALUE!</v>
      </c>
    </row>
    <row r="114">
      <c r="A114" s="1" t="s">
        <v>1116</v>
      </c>
      <c r="B114" s="40">
        <v>96.0</v>
      </c>
      <c r="C114" s="569" t="str">
        <f>vlookup(B114,'セッション実施状況管理'!$A:$U,8,false)</f>
        <v>よしだえみ</v>
      </c>
      <c r="D114" s="569" t="str">
        <f>vlookup(B114,'セッション実施状況管理'!$A:$I,9,false)</f>
        <v>une_40reset</v>
      </c>
      <c r="E114" s="631" t="s">
        <v>3244</v>
      </c>
      <c r="F114" s="1284">
        <f>vlookup(B114,'セッション実施状況管理'!$A:$U,19,false)</f>
        <v>46056</v>
      </c>
      <c r="G114" s="569" t="str">
        <f>vlookup(B114,'セッション実施状況管理'!$A:$U,20,false)</f>
        <v>副島希実</v>
      </c>
      <c r="H114" s="639"/>
      <c r="I114" s="572" t="str">
        <f>iferror(vlookup(B114,'セッション実施状況管理'!$A:$B,2,false),"")</f>
        <v>在学中</v>
      </c>
      <c r="J114" s="587" t="str">
        <f>Vlookup(B114,'セッション実施状況管理'!$A:$R,17,false)</f>
        <v/>
      </c>
      <c r="K114" s="580">
        <f t="shared" si="28"/>
        <v>1513</v>
      </c>
      <c r="L114" s="573" t="str">
        <f t="shared" si="11"/>
        <v>ー</v>
      </c>
      <c r="M114" s="573" t="str">
        <f t="shared" si="30"/>
        <v>ー</v>
      </c>
      <c r="N114" s="1283" t="str">
        <f t="shared" si="29"/>
        <v>ー</v>
      </c>
      <c r="O114" s="574">
        <f>VLOOKUP(B114,'新 月次投稿数'!$A:$N,13,false)</f>
        <v>31</v>
      </c>
      <c r="P114" s="583">
        <f t="shared" si="14"/>
        <v>-2</v>
      </c>
      <c r="Q114" s="575">
        <f t="shared" si="15"/>
        <v>3</v>
      </c>
      <c r="R114" s="575">
        <f t="shared" si="16"/>
        <v>480</v>
      </c>
      <c r="S114" s="584">
        <f t="shared" si="21"/>
        <v>720</v>
      </c>
      <c r="T114" s="585">
        <f t="shared" si="17"/>
        <v>120</v>
      </c>
      <c r="U114" s="577">
        <f t="shared" si="18"/>
        <v>4</v>
      </c>
      <c r="V114" s="582">
        <v>63.0</v>
      </c>
      <c r="W114" s="582">
        <v>128.0</v>
      </c>
      <c r="X114" s="582">
        <v>154.0</v>
      </c>
      <c r="Y114" s="582">
        <v>135.0</v>
      </c>
      <c r="Z114" s="582" t="s">
        <v>1072</v>
      </c>
      <c r="AA114" s="582" t="s">
        <v>1072</v>
      </c>
      <c r="AB114" s="582" t="s">
        <v>1072</v>
      </c>
      <c r="AC114" s="580" t="str">
        <f>Vlookup(D114,'セッション実施状況管理'!$A:$R,17,false)</f>
        <v>#N/A</v>
      </c>
      <c r="AD114" s="580" t="str">
        <f t="shared" si="19"/>
        <v>#VALUE!</v>
      </c>
      <c r="AE114" s="580" t="str">
        <f t="shared" si="20"/>
        <v>#VALUE!</v>
      </c>
    </row>
    <row r="115">
      <c r="A115" s="1" t="s">
        <v>1116</v>
      </c>
      <c r="B115" s="65">
        <v>97.0</v>
      </c>
      <c r="C115" s="569" t="str">
        <f>vlookup(B115,'セッション実施状況管理'!$A:$U,8,false)</f>
        <v>おおつばきかなこ</v>
      </c>
      <c r="D115" s="569" t="str">
        <f>vlookup(B115,'セッション実施状況管理'!$A:$I,9,false)</f>
        <v>natsu_choukatsu</v>
      </c>
      <c r="E115" s="631" t="s">
        <v>3245</v>
      </c>
      <c r="F115" s="1284">
        <f>vlookup(B115,'セッション実施状況管理'!$A:$U,19,false)</f>
        <v>46041</v>
      </c>
      <c r="G115" s="569" t="str">
        <f>vlookup(B115,'セッション実施状況管理'!$A:$U,20,false)</f>
        <v>有山友菜</v>
      </c>
      <c r="H115" s="639"/>
      <c r="I115" s="572" t="str">
        <f>iferror(vlookup(B115,'セッション実施状況管理'!$A:$B,2,false),"")</f>
        <v>卒業</v>
      </c>
      <c r="J115" s="587" t="str">
        <f>Vlookup(B115,'セッション実施状況管理'!$A:$R,17,false)</f>
        <v/>
      </c>
      <c r="K115" s="580">
        <f t="shared" si="28"/>
        <v>1513</v>
      </c>
      <c r="L115" s="573" t="str">
        <f t="shared" si="11"/>
        <v>ー</v>
      </c>
      <c r="M115" s="573" t="str">
        <f t="shared" si="30"/>
        <v>ー</v>
      </c>
      <c r="N115" s="1283" t="str">
        <f t="shared" si="29"/>
        <v>ー</v>
      </c>
      <c r="O115" s="574">
        <f>VLOOKUP(B115,'新 月次投稿数'!$A:$N,13,false)</f>
        <v>38</v>
      </c>
      <c r="P115" s="583">
        <f t="shared" si="14"/>
        <v>-2</v>
      </c>
      <c r="Q115" s="575">
        <f t="shared" si="15"/>
        <v>-1</v>
      </c>
      <c r="R115" s="575">
        <f t="shared" si="16"/>
        <v>294</v>
      </c>
      <c r="S115" s="584">
        <f t="shared" si="21"/>
        <v>441</v>
      </c>
      <c r="T115" s="585">
        <f t="shared" si="17"/>
        <v>73.5</v>
      </c>
      <c r="U115" s="577">
        <f t="shared" si="18"/>
        <v>4</v>
      </c>
      <c r="V115" s="582">
        <v>49.0</v>
      </c>
      <c r="W115" s="582">
        <v>82.0</v>
      </c>
      <c r="X115" s="582">
        <v>80.0</v>
      </c>
      <c r="Y115" s="582">
        <v>83.0</v>
      </c>
      <c r="Z115" s="582" t="s">
        <v>1072</v>
      </c>
      <c r="AA115" s="582" t="s">
        <v>1072</v>
      </c>
      <c r="AB115" s="582" t="s">
        <v>1072</v>
      </c>
      <c r="AC115" s="580" t="str">
        <f>Vlookup(D115,'セッション実施状況管理'!$A:$R,17,false)</f>
        <v>#N/A</v>
      </c>
      <c r="AD115" s="580" t="str">
        <f t="shared" si="19"/>
        <v>#VALUE!</v>
      </c>
      <c r="AE115" s="580" t="str">
        <f t="shared" si="20"/>
        <v>#VALUE!</v>
      </c>
    </row>
    <row r="116">
      <c r="A116" s="1" t="s">
        <v>1116</v>
      </c>
      <c r="B116" s="65">
        <v>98.0</v>
      </c>
      <c r="C116" s="569" t="str">
        <f>vlookup(B116,'セッション実施状況管理'!$A:$U,8,false)</f>
        <v>すのうちなお</v>
      </c>
      <c r="D116" s="569" t="str">
        <f>vlookup(B116,'セッション実施状況管理'!$A:$I,9,false)</f>
        <v/>
      </c>
      <c r="E116" s="1291"/>
      <c r="F116" s="1284">
        <f>vlookup(B116,'セッション実施状況管理'!$A:$U,19,false)</f>
        <v>46048</v>
      </c>
      <c r="G116" s="569" t="str">
        <f>vlookup(B116,'セッション実施状況管理'!$A:$U,20,false)</f>
        <v>長尾あみり</v>
      </c>
      <c r="H116" s="639"/>
      <c r="I116" s="572" t="str">
        <f>iferror(vlookup(B116,'セッション実施状況管理'!$A:$B,2,false),"")</f>
        <v>卒業</v>
      </c>
      <c r="J116" s="587" t="str">
        <f>Vlookup(B116,'セッション実施状況管理'!$A:$R,17,false)</f>
        <v/>
      </c>
      <c r="K116" s="580">
        <f t="shared" si="28"/>
        <v>1513</v>
      </c>
      <c r="L116" s="573" t="str">
        <f t="shared" si="11"/>
        <v>ー</v>
      </c>
      <c r="M116" s="573" t="str">
        <f t="shared" si="30"/>
        <v>ー</v>
      </c>
      <c r="N116" s="1283" t="str">
        <f t="shared" si="29"/>
        <v>ー</v>
      </c>
      <c r="O116" s="574">
        <f>VLOOKUP(B116,'新 月次投稿数'!$A:$N,13,false)</f>
        <v>0</v>
      </c>
      <c r="P116" s="583">
        <f t="shared" si="14"/>
        <v>-3</v>
      </c>
      <c r="Q116" s="575">
        <f t="shared" si="15"/>
        <v>-2</v>
      </c>
      <c r="R116" s="575">
        <f t="shared" si="16"/>
        <v>50</v>
      </c>
      <c r="S116" s="584">
        <f t="shared" si="21"/>
        <v>300</v>
      </c>
      <c r="T116" s="585">
        <f t="shared" si="17"/>
        <v>50</v>
      </c>
      <c r="U116" s="577">
        <f t="shared" si="18"/>
        <v>1</v>
      </c>
      <c r="V116" s="582">
        <v>50.0</v>
      </c>
      <c r="W116" s="582" t="s">
        <v>1072</v>
      </c>
      <c r="X116" s="582" t="s">
        <v>1072</v>
      </c>
      <c r="Y116" s="582" t="s">
        <v>1072</v>
      </c>
      <c r="Z116" s="582" t="s">
        <v>1072</v>
      </c>
      <c r="AA116" s="582" t="s">
        <v>1072</v>
      </c>
      <c r="AB116" s="582" t="s">
        <v>1072</v>
      </c>
      <c r="AC116" s="580" t="str">
        <f>Vlookup(D116,'セッション実施状況管理'!$A:$R,17,false)</f>
        <v>#N/A</v>
      </c>
      <c r="AD116" s="580" t="str">
        <f t="shared" si="19"/>
        <v>#VALUE!</v>
      </c>
      <c r="AE116" s="580" t="str">
        <f t="shared" si="20"/>
        <v>#VALUE!</v>
      </c>
    </row>
    <row r="117">
      <c r="A117" s="1" t="s">
        <v>1116</v>
      </c>
      <c r="B117" s="40">
        <v>99.0</v>
      </c>
      <c r="C117" s="569" t="str">
        <f>vlookup(B117,'セッション実施状況管理'!$A:$U,8,false)</f>
        <v>またよししょうや</v>
      </c>
      <c r="D117" s="569" t="str">
        <f>vlookup(B117,'セッション実施状況管理'!$A:$I,9,false)</f>
        <v>shoya_iphone</v>
      </c>
      <c r="E117" s="631" t="s">
        <v>3246</v>
      </c>
      <c r="F117" s="1284">
        <f>vlookup(B117,'セッション実施状況管理'!$A:$U,19,false)</f>
        <v>46047</v>
      </c>
      <c r="G117" s="569" t="str">
        <f>vlookup(B117,'セッション実施状況管理'!$A:$U,20,false)</f>
        <v>中富智弘</v>
      </c>
      <c r="H117" s="639"/>
      <c r="I117" s="572" t="str">
        <f>iferror(vlookup(B117,'セッション実施状況管理'!$A:$B,2,false),"")</f>
        <v>卒業</v>
      </c>
      <c r="J117" s="587" t="str">
        <f>Vlookup(B117,'セッション実施状況管理'!$A:$R,17,false)</f>
        <v/>
      </c>
      <c r="K117" s="580">
        <f t="shared" si="28"/>
        <v>1513</v>
      </c>
      <c r="L117" s="573" t="str">
        <f t="shared" si="11"/>
        <v>ー</v>
      </c>
      <c r="M117" s="573" t="str">
        <f t="shared" si="30"/>
        <v>ー</v>
      </c>
      <c r="N117" s="1283" t="str">
        <f t="shared" si="29"/>
        <v>ー</v>
      </c>
      <c r="O117" s="574">
        <f>VLOOKUP(B117,'新 月次投稿数'!$A:$N,13,false)</f>
        <v>162</v>
      </c>
      <c r="P117" s="583">
        <f t="shared" si="14"/>
        <v>3</v>
      </c>
      <c r="Q117" s="575">
        <f t="shared" si="15"/>
        <v>3</v>
      </c>
      <c r="R117" s="575">
        <f t="shared" si="16"/>
        <v>499</v>
      </c>
      <c r="S117" s="584">
        <f t="shared" si="21"/>
        <v>748.5</v>
      </c>
      <c r="T117" s="585">
        <f t="shared" si="17"/>
        <v>124.75</v>
      </c>
      <c r="U117" s="577">
        <f t="shared" si="18"/>
        <v>4</v>
      </c>
      <c r="V117" s="582">
        <v>50.0</v>
      </c>
      <c r="W117" s="582">
        <v>139.0</v>
      </c>
      <c r="X117" s="582">
        <v>154.0</v>
      </c>
      <c r="Y117" s="582">
        <v>156.0</v>
      </c>
      <c r="Z117" s="582" t="s">
        <v>1072</v>
      </c>
      <c r="AA117" s="582" t="s">
        <v>1072</v>
      </c>
      <c r="AB117" s="582" t="s">
        <v>1072</v>
      </c>
      <c r="AC117" s="580" t="str">
        <f>Vlookup(D117,'セッション実施状況管理'!$A:$R,17,false)</f>
        <v>#N/A</v>
      </c>
      <c r="AD117" s="580" t="str">
        <f t="shared" si="19"/>
        <v>#VALUE!</v>
      </c>
      <c r="AE117" s="580" t="str">
        <f t="shared" si="20"/>
        <v>#VALUE!</v>
      </c>
    </row>
    <row r="118">
      <c r="A118" s="1" t="s">
        <v>1116</v>
      </c>
      <c r="B118" s="65">
        <v>100.0</v>
      </c>
      <c r="C118" s="569" t="str">
        <f>vlookup(B118,'セッション実施状況管理'!$A:$U,8,false)</f>
        <v>たむらやすのり</v>
      </c>
      <c r="D118" s="569" t="str">
        <f>vlookup(B118,'セッション実施状況管理'!$A:$I,9,false)</f>
        <v>tamunasu_mensbeauty</v>
      </c>
      <c r="E118" s="2"/>
      <c r="F118" s="1284">
        <f>vlookup(B118,'セッション実施状況管理'!$A:$U,19,false)</f>
        <v>46057</v>
      </c>
      <c r="G118" s="569" t="str">
        <f>vlookup(B118,'セッション実施状況管理'!$A:$U,20,false)</f>
        <v>青木千奈</v>
      </c>
      <c r="H118" s="639"/>
      <c r="I118" s="572" t="str">
        <f>iferror(vlookup(B118,'セッション実施状況管理'!$A:$B,2,false),"")</f>
        <v>在学中</v>
      </c>
      <c r="J118" s="587" t="str">
        <f>Vlookup(B118,'セッション実施状況管理'!$A:$R,17,false)</f>
        <v/>
      </c>
      <c r="K118" s="580">
        <f t="shared" si="28"/>
        <v>1513</v>
      </c>
      <c r="L118" s="573" t="str">
        <f t="shared" si="11"/>
        <v>ー</v>
      </c>
      <c r="M118" s="573" t="str">
        <f t="shared" si="30"/>
        <v>ー</v>
      </c>
      <c r="N118" s="1283" t="str">
        <f t="shared" si="29"/>
        <v>ー</v>
      </c>
      <c r="O118" s="574">
        <f>VLOOKUP(B118,'新 月次投稿数'!$A:$N,13,false)</f>
        <v>49</v>
      </c>
      <c r="P118" s="583">
        <f t="shared" si="14"/>
        <v>-1</v>
      </c>
      <c r="Q118" s="575">
        <f t="shared" si="15"/>
        <v>-2</v>
      </c>
      <c r="R118" s="575">
        <f t="shared" si="16"/>
        <v>0</v>
      </c>
      <c r="S118" s="584">
        <f t="shared" si="21"/>
        <v>0</v>
      </c>
      <c r="T118" s="585" t="str">
        <f t="shared" si="17"/>
        <v>0</v>
      </c>
      <c r="U118" s="577">
        <f t="shared" si="18"/>
        <v>0</v>
      </c>
      <c r="V118" s="582" t="s">
        <v>1072</v>
      </c>
      <c r="W118" s="582" t="s">
        <v>1072</v>
      </c>
      <c r="X118" s="582" t="s">
        <v>1072</v>
      </c>
      <c r="Y118" s="582" t="s">
        <v>1072</v>
      </c>
      <c r="Z118" s="582" t="s">
        <v>1072</v>
      </c>
      <c r="AA118" s="582" t="s">
        <v>1072</v>
      </c>
      <c r="AB118" s="582" t="s">
        <v>1072</v>
      </c>
      <c r="AC118" s="580" t="str">
        <f>Vlookup(D118,'セッション実施状況管理'!$A:$R,17,false)</f>
        <v>#N/A</v>
      </c>
      <c r="AD118" s="580" t="str">
        <f t="shared" si="19"/>
        <v>#VALUE!</v>
      </c>
      <c r="AE118" s="580" t="str">
        <f t="shared" si="20"/>
        <v>#VALUE!</v>
      </c>
    </row>
    <row r="119">
      <c r="A119" s="1" t="s">
        <v>1116</v>
      </c>
      <c r="B119" s="40">
        <v>101.0</v>
      </c>
      <c r="C119" s="569" t="str">
        <f>vlookup(B119,'セッション実施状況管理'!$A:$U,8,false)</f>
        <v>なかおしょうや</v>
      </c>
      <c r="D119" s="569" t="str">
        <f>vlookup(B119,'セッション実施状況管理'!$A:$I,9,false)</f>
        <v>shoya_nakao_hair</v>
      </c>
      <c r="E119" s="631" t="s">
        <v>3247</v>
      </c>
      <c r="F119" s="1284">
        <f>vlookup(B119,'セッション実施状況管理'!$A:$U,19,false)</f>
        <v>46067</v>
      </c>
      <c r="G119" s="569" t="str">
        <f>vlookup(B119,'セッション実施状況管理'!$A:$U,20,false)</f>
        <v>今立なつみ</v>
      </c>
      <c r="H119" s="639"/>
      <c r="I119" s="572" t="str">
        <f>iferror(vlookup(B119,'セッション実施状況管理'!$A:$B,2,false),"")</f>
        <v>在学中</v>
      </c>
      <c r="J119" s="587" t="str">
        <f>Vlookup(B119,'セッション実施状況管理'!$A:$R,17,false)</f>
        <v/>
      </c>
      <c r="K119" s="580">
        <f t="shared" si="28"/>
        <v>1513</v>
      </c>
      <c r="L119" s="573" t="str">
        <f t="shared" si="11"/>
        <v>ー</v>
      </c>
      <c r="M119" s="573" t="str">
        <f t="shared" si="30"/>
        <v>ー</v>
      </c>
      <c r="N119" s="1283" t="str">
        <f t="shared" si="29"/>
        <v>ー</v>
      </c>
      <c r="O119" s="574">
        <f>VLOOKUP(B119,'新 月次投稿数'!$A:$N,13,false)</f>
        <v>106</v>
      </c>
      <c r="P119" s="583">
        <f t="shared" si="14"/>
        <v>2</v>
      </c>
      <c r="Q119" s="575">
        <f t="shared" si="15"/>
        <v>0</v>
      </c>
      <c r="R119" s="575">
        <f t="shared" si="16"/>
        <v>322</v>
      </c>
      <c r="S119" s="584">
        <f t="shared" si="21"/>
        <v>386.4</v>
      </c>
      <c r="T119" s="585">
        <f t="shared" si="17"/>
        <v>64.4</v>
      </c>
      <c r="U119" s="577">
        <f t="shared" si="18"/>
        <v>5</v>
      </c>
      <c r="V119" s="582">
        <v>67.0</v>
      </c>
      <c r="W119" s="582">
        <v>99.0</v>
      </c>
      <c r="X119" s="582">
        <v>71.0</v>
      </c>
      <c r="Y119" s="582">
        <v>72.0</v>
      </c>
      <c r="Z119" s="582">
        <v>13.0</v>
      </c>
      <c r="AA119" s="582" t="s">
        <v>1072</v>
      </c>
      <c r="AB119" s="582" t="s">
        <v>1072</v>
      </c>
      <c r="AC119" s="580" t="str">
        <f>Vlookup(D119,'セッション実施状況管理'!$A:$R,17,false)</f>
        <v>#N/A</v>
      </c>
      <c r="AD119" s="580" t="str">
        <f t="shared" si="19"/>
        <v>#VALUE!</v>
      </c>
      <c r="AE119" s="580" t="str">
        <f t="shared" si="20"/>
        <v>#VALUE!</v>
      </c>
    </row>
    <row r="120">
      <c r="A120" s="1" t="s">
        <v>1116</v>
      </c>
      <c r="B120" s="65">
        <v>102.0</v>
      </c>
      <c r="C120" s="569" t="str">
        <f>vlookup(B120,'セッション実施状況管理'!$A:$U,8,false)</f>
        <v>まえだりお</v>
      </c>
      <c r="D120" s="569" t="str">
        <f>vlookup(B120,'セッション実施状況管理'!$A:$I,9,false)</f>
        <v>choco_reitou_recipe</v>
      </c>
      <c r="E120" s="631" t="s">
        <v>1172</v>
      </c>
      <c r="F120" s="1284">
        <f>vlookup(B120,'セッション実施状況管理'!$A:$U,19,false)</f>
        <v>46070</v>
      </c>
      <c r="G120" s="569" t="str">
        <f>vlookup(B120,'セッション実施状況管理'!$A:$U,20,false)</f>
        <v>森淳子</v>
      </c>
      <c r="H120" s="639"/>
      <c r="I120" s="572" t="str">
        <f>iferror(vlookup(B120,'セッション実施状況管理'!$A:$B,2,false),"")</f>
        <v>在学中</v>
      </c>
      <c r="J120" s="587" t="str">
        <f>Vlookup(B120,'セッション実施状況管理'!$A:$R,17,false)</f>
        <v/>
      </c>
      <c r="K120" s="580">
        <f t="shared" si="28"/>
        <v>1513</v>
      </c>
      <c r="L120" s="573" t="str">
        <f t="shared" si="11"/>
        <v>ー</v>
      </c>
      <c r="M120" s="573" t="str">
        <f t="shared" si="30"/>
        <v>ー</v>
      </c>
      <c r="N120" s="1283" t="str">
        <f t="shared" si="29"/>
        <v>ー</v>
      </c>
      <c r="O120" s="574">
        <f>VLOOKUP(B120,'新 月次投稿数'!$A:$N,13,false)</f>
        <v>12</v>
      </c>
      <c r="P120" s="583">
        <f t="shared" si="14"/>
        <v>-3</v>
      </c>
      <c r="Q120" s="575">
        <f t="shared" si="15"/>
        <v>0</v>
      </c>
      <c r="R120" s="575">
        <f t="shared" si="16"/>
        <v>315</v>
      </c>
      <c r="S120" s="584">
        <f t="shared" si="21"/>
        <v>472.5</v>
      </c>
      <c r="T120" s="585">
        <f t="shared" si="17"/>
        <v>78.75</v>
      </c>
      <c r="U120" s="577">
        <f t="shared" si="18"/>
        <v>4</v>
      </c>
      <c r="V120" s="582">
        <v>13.0</v>
      </c>
      <c r="W120" s="582">
        <v>109.0</v>
      </c>
      <c r="X120" s="582">
        <v>99.0</v>
      </c>
      <c r="Y120" s="582">
        <v>94.0</v>
      </c>
      <c r="Z120" s="582" t="s">
        <v>1072</v>
      </c>
      <c r="AA120" s="582" t="s">
        <v>1072</v>
      </c>
      <c r="AB120" s="582" t="s">
        <v>1072</v>
      </c>
      <c r="AC120" s="580" t="str">
        <f>Vlookup(D120,'セッション実施状況管理'!$A:$R,17,false)</f>
        <v>#N/A</v>
      </c>
      <c r="AD120" s="580" t="str">
        <f t="shared" si="19"/>
        <v>#VALUE!</v>
      </c>
      <c r="AE120" s="580" t="str">
        <f t="shared" si="20"/>
        <v>#VALUE!</v>
      </c>
    </row>
    <row r="121">
      <c r="A121" s="1" t="s">
        <v>1116</v>
      </c>
      <c r="B121" s="65">
        <v>103.0</v>
      </c>
      <c r="C121" s="569" t="str">
        <f>vlookup(B121,'セッション実施状況管理'!$A:$U,8,false)</f>
        <v>みやざとせいぎ</v>
      </c>
      <c r="D121" s="569" t="str">
        <f>vlookup(B121,'セッション実施状況管理'!$A:$I,9,false)</f>
        <v>chibariyo_fufu_diet</v>
      </c>
      <c r="E121" s="2"/>
      <c r="F121" s="1284">
        <f>vlookup(B121,'セッション実施状況管理'!$A:$U,19,false)</f>
        <v>46078</v>
      </c>
      <c r="G121" s="569" t="str">
        <f>vlookup(B121,'セッション実施状況管理'!$A:$U,20,false)</f>
        <v>有山友菜</v>
      </c>
      <c r="H121" s="639"/>
      <c r="I121" s="572" t="str">
        <f>iferror(vlookup(B121,'セッション実施状況管理'!$A:$B,2,false),"")</f>
        <v>在学中</v>
      </c>
      <c r="J121" s="587" t="str">
        <f>Vlookup(B121,'セッション実施状況管理'!$A:$R,17,false)</f>
        <v/>
      </c>
      <c r="K121" s="580">
        <f t="shared" si="28"/>
        <v>1513</v>
      </c>
      <c r="L121" s="573" t="str">
        <f t="shared" si="11"/>
        <v>ー</v>
      </c>
      <c r="M121" s="573" t="str">
        <f t="shared" si="30"/>
        <v>ー</v>
      </c>
      <c r="N121" s="1283" t="str">
        <f t="shared" si="29"/>
        <v>ー</v>
      </c>
      <c r="O121" s="574">
        <f>VLOOKUP(B121,'新 月次投稿数'!$A:$N,13,false)</f>
        <v>83</v>
      </c>
      <c r="P121" s="583">
        <f t="shared" si="14"/>
        <v>1</v>
      </c>
      <c r="Q121" s="575">
        <f t="shared" si="15"/>
        <v>-2</v>
      </c>
      <c r="R121" s="575">
        <f t="shared" si="16"/>
        <v>0</v>
      </c>
      <c r="S121" s="584">
        <f t="shared" si="21"/>
        <v>0</v>
      </c>
      <c r="T121" s="585" t="str">
        <f t="shared" si="17"/>
        <v>0</v>
      </c>
      <c r="U121" s="577">
        <f t="shared" si="18"/>
        <v>0</v>
      </c>
      <c r="V121" s="582" t="s">
        <v>1072</v>
      </c>
      <c r="W121" s="582" t="s">
        <v>1072</v>
      </c>
      <c r="X121" s="582" t="s">
        <v>1072</v>
      </c>
      <c r="Y121" s="582" t="s">
        <v>1072</v>
      </c>
      <c r="Z121" s="582" t="s">
        <v>1072</v>
      </c>
      <c r="AA121" s="582" t="s">
        <v>1072</v>
      </c>
      <c r="AB121" s="582" t="s">
        <v>1072</v>
      </c>
      <c r="AC121" s="580" t="str">
        <f>Vlookup(D121,'セッション実施状況管理'!$A:$R,17,false)</f>
        <v>#N/A</v>
      </c>
      <c r="AD121" s="580" t="str">
        <f t="shared" si="19"/>
        <v>#VALUE!</v>
      </c>
      <c r="AE121" s="580" t="str">
        <f t="shared" si="20"/>
        <v>#VALUE!</v>
      </c>
    </row>
    <row r="122">
      <c r="A122" s="1" t="s">
        <v>1116</v>
      </c>
      <c r="B122" s="40">
        <v>104.0</v>
      </c>
      <c r="C122" s="569" t="str">
        <f>vlookup(B122,'セッション実施状況管理'!$A:$U,8,false)</f>
        <v>おがわえみ</v>
      </c>
      <c r="D122" s="569" t="str">
        <f>vlookup(B122,'セッション実施状況管理'!$A:$I,9,false)</f>
        <v>chokatsu.emi</v>
      </c>
      <c r="E122" s="2"/>
      <c r="F122" s="1284">
        <f>vlookup(B122,'セッション実施状況管理'!$A:$U,19,false)</f>
        <v>46067</v>
      </c>
      <c r="G122" s="569" t="str">
        <f>vlookup(B122,'セッション実施状況管理'!$A:$U,20,false)</f>
        <v>鈴木久美子</v>
      </c>
      <c r="H122" s="639"/>
      <c r="I122" s="572" t="str">
        <f>iferror(vlookup(B122,'セッション実施状況管理'!$A:$B,2,false),"")</f>
        <v>在学中</v>
      </c>
      <c r="J122" s="587" t="str">
        <f>Vlookup(B122,'セッション実施状況管理'!$A:$R,17,false)</f>
        <v/>
      </c>
      <c r="K122" s="580">
        <f t="shared" si="28"/>
        <v>1513</v>
      </c>
      <c r="L122" s="573" t="str">
        <f t="shared" si="11"/>
        <v>ー</v>
      </c>
      <c r="M122" s="573" t="str">
        <f t="shared" si="30"/>
        <v>ー</v>
      </c>
      <c r="N122" s="1283" t="str">
        <f t="shared" si="29"/>
        <v>ー</v>
      </c>
      <c r="O122" s="574">
        <f>VLOOKUP(B122,'新 月次投稿数'!$A:$N,13,false)</f>
        <v>10</v>
      </c>
      <c r="P122" s="583">
        <f t="shared" si="14"/>
        <v>-3</v>
      </c>
      <c r="Q122" s="575">
        <f t="shared" si="15"/>
        <v>-2</v>
      </c>
      <c r="R122" s="575">
        <f t="shared" si="16"/>
        <v>0</v>
      </c>
      <c r="S122" s="584">
        <f t="shared" si="21"/>
        <v>0</v>
      </c>
      <c r="T122" s="585" t="str">
        <f t="shared" si="17"/>
        <v>0</v>
      </c>
      <c r="U122" s="577">
        <f t="shared" si="18"/>
        <v>0</v>
      </c>
      <c r="V122" s="582" t="s">
        <v>1072</v>
      </c>
      <c r="W122" s="582" t="s">
        <v>1072</v>
      </c>
      <c r="X122" s="582" t="s">
        <v>1072</v>
      </c>
      <c r="Y122" s="582" t="s">
        <v>1072</v>
      </c>
      <c r="Z122" s="582" t="s">
        <v>1072</v>
      </c>
      <c r="AA122" s="582" t="s">
        <v>1072</v>
      </c>
      <c r="AB122" s="582" t="s">
        <v>1072</v>
      </c>
      <c r="AC122" s="580" t="str">
        <f>Vlookup(D122,'セッション実施状況管理'!$A:$R,17,false)</f>
        <v>#N/A</v>
      </c>
      <c r="AD122" s="580" t="str">
        <f t="shared" si="19"/>
        <v>#VALUE!</v>
      </c>
      <c r="AE122" s="580" t="str">
        <f t="shared" si="20"/>
        <v>#VALUE!</v>
      </c>
    </row>
    <row r="123">
      <c r="A123" s="1" t="s">
        <v>1116</v>
      </c>
      <c r="B123" s="65">
        <v>105.0</v>
      </c>
      <c r="C123" s="569" t="str">
        <f>vlookup(B123,'セッション実施状況管理'!$A:$U,8,false)</f>
        <v>つのだちはる</v>
      </c>
      <c r="D123" s="569" t="str">
        <f>vlookup(B123,'セッション実施状況管理'!$A:$I,9,false)</f>
        <v>momona0562</v>
      </c>
      <c r="E123" s="2"/>
      <c r="F123" s="1284">
        <f>vlookup(B123,'セッション実施状況管理'!$A:$U,19,false)</f>
        <v>46086</v>
      </c>
      <c r="G123" s="569" t="str">
        <f>vlookup(B123,'セッション実施状況管理'!$A:$U,20,false)</f>
        <v>木村友紀</v>
      </c>
      <c r="H123" s="639"/>
      <c r="I123" s="572" t="str">
        <f>iferror(vlookup(B123,'セッション実施状況管理'!$A:$B,2,false),"")</f>
        <v>在学中</v>
      </c>
      <c r="J123" s="587" t="str">
        <f>Vlookup(B123,'セッション実施状況管理'!$A:$R,17,false)</f>
        <v/>
      </c>
      <c r="K123" s="580">
        <f t="shared" si="28"/>
        <v>1513</v>
      </c>
      <c r="L123" s="573" t="str">
        <f t="shared" si="11"/>
        <v>ー</v>
      </c>
      <c r="M123" s="573" t="str">
        <f t="shared" si="30"/>
        <v>ー</v>
      </c>
      <c r="N123" s="1283" t="str">
        <f t="shared" si="29"/>
        <v>ー</v>
      </c>
      <c r="O123" s="574">
        <f>VLOOKUP(B123,'新 月次投稿数'!$A:$N,13,false)</f>
        <v>16</v>
      </c>
      <c r="P123" s="583">
        <f t="shared" si="14"/>
        <v>-3</v>
      </c>
      <c r="Q123" s="575">
        <f t="shared" si="15"/>
        <v>-2</v>
      </c>
      <c r="R123" s="575">
        <f t="shared" si="16"/>
        <v>0</v>
      </c>
      <c r="S123" s="584">
        <f t="shared" si="21"/>
        <v>0</v>
      </c>
      <c r="T123" s="585" t="str">
        <f t="shared" si="17"/>
        <v>0</v>
      </c>
      <c r="U123" s="577">
        <f t="shared" si="18"/>
        <v>0</v>
      </c>
      <c r="V123" s="582" t="s">
        <v>1072</v>
      </c>
      <c r="W123" s="582" t="s">
        <v>1072</v>
      </c>
      <c r="X123" s="582" t="s">
        <v>1072</v>
      </c>
      <c r="Y123" s="582" t="s">
        <v>1072</v>
      </c>
      <c r="Z123" s="582" t="s">
        <v>1072</v>
      </c>
      <c r="AA123" s="582" t="s">
        <v>1072</v>
      </c>
      <c r="AB123" s="582" t="s">
        <v>1072</v>
      </c>
      <c r="AC123" s="580" t="str">
        <f>Vlookup(D123,'セッション実施状況管理'!$A:$R,17,false)</f>
        <v>#N/A</v>
      </c>
      <c r="AD123" s="580" t="str">
        <f t="shared" si="19"/>
        <v>#VALUE!</v>
      </c>
      <c r="AE123" s="580" t="str">
        <f t="shared" si="20"/>
        <v>#VALUE!</v>
      </c>
    </row>
    <row r="124">
      <c r="A124" s="1" t="s">
        <v>1116</v>
      </c>
      <c r="B124" s="40">
        <v>106.0</v>
      </c>
      <c r="C124" s="569" t="str">
        <f>vlookup(B124,'セッション実施状況管理'!$A:$U,8,false)</f>
        <v>いなよしゆきの</v>
      </c>
      <c r="D124" s="569" t="str">
        <f>vlookup(B124,'セッション実施状況管理'!$A:$I,9,false)</f>
        <v>ina_english_</v>
      </c>
      <c r="E124" s="2"/>
      <c r="F124" s="1284">
        <f>vlookup(B124,'セッション実施状況管理'!$A:$U,19,false)</f>
        <v>46068</v>
      </c>
      <c r="G124" s="569" t="str">
        <f>vlookup(B124,'セッション実施状況管理'!$A:$U,20,false)</f>
        <v>松川里奈</v>
      </c>
      <c r="H124" s="639"/>
      <c r="I124" s="572" t="str">
        <f>iferror(vlookup(B124,'セッション実施状況管理'!$A:$B,2,false),"")</f>
        <v>在学中</v>
      </c>
      <c r="J124" s="587" t="str">
        <f>Vlookup(B124,'セッション実施状況管理'!$A:$R,17,false)</f>
        <v/>
      </c>
      <c r="K124" s="580">
        <f t="shared" si="28"/>
        <v>1513</v>
      </c>
      <c r="L124" s="573" t="str">
        <f t="shared" si="11"/>
        <v>ー</v>
      </c>
      <c r="M124" s="573" t="str">
        <f t="shared" si="30"/>
        <v>ー</v>
      </c>
      <c r="N124" s="1283" t="str">
        <f t="shared" si="29"/>
        <v>ー</v>
      </c>
      <c r="O124" s="574">
        <f>VLOOKUP(B124,'新 月次投稿数'!$A:$N,13,false)</f>
        <v>39</v>
      </c>
      <c r="P124" s="583">
        <f t="shared" si="14"/>
        <v>-2</v>
      </c>
      <c r="Q124" s="575">
        <f t="shared" si="15"/>
        <v>-2</v>
      </c>
      <c r="R124" s="575">
        <f t="shared" si="16"/>
        <v>0</v>
      </c>
      <c r="S124" s="584">
        <f t="shared" si="21"/>
        <v>0</v>
      </c>
      <c r="T124" s="585" t="str">
        <f t="shared" si="17"/>
        <v>0</v>
      </c>
      <c r="U124" s="577">
        <f t="shared" si="18"/>
        <v>0</v>
      </c>
      <c r="V124" s="582" t="s">
        <v>1072</v>
      </c>
      <c r="W124" s="582" t="s">
        <v>1072</v>
      </c>
      <c r="X124" s="582" t="s">
        <v>1072</v>
      </c>
      <c r="Y124" s="582" t="s">
        <v>1072</v>
      </c>
      <c r="Z124" s="582" t="s">
        <v>1072</v>
      </c>
      <c r="AA124" s="582" t="s">
        <v>1072</v>
      </c>
      <c r="AB124" s="582" t="s">
        <v>1072</v>
      </c>
      <c r="AC124" s="580" t="str">
        <f>Vlookup(D124,'セッション実施状況管理'!$A:$R,17,false)</f>
        <v>#N/A</v>
      </c>
      <c r="AD124" s="580" t="str">
        <f t="shared" si="19"/>
        <v>#VALUE!</v>
      </c>
      <c r="AE124" s="580" t="str">
        <f t="shared" si="20"/>
        <v>#VALUE!</v>
      </c>
    </row>
    <row r="125">
      <c r="A125" s="1" t="s">
        <v>1116</v>
      </c>
      <c r="B125" s="65">
        <v>107.0</v>
      </c>
      <c r="C125" s="569" t="str">
        <f>vlookup(B125,'セッション実施状況管理'!$A:$U,8,false)</f>
        <v>あさだしほ</v>
      </c>
      <c r="D125" s="569" t="str">
        <f>vlookup(B125,'セッション実施状況管理'!$A:$I,9,false)</f>
        <v>vikke_bodymake</v>
      </c>
      <c r="E125" s="631" t="s">
        <v>3248</v>
      </c>
      <c r="F125" s="1284">
        <f>vlookup(B125,'セッション実施状況管理'!$A:$U,19,false)</f>
        <v>46068</v>
      </c>
      <c r="G125" s="569" t="str">
        <f>vlookup(B125,'セッション実施状況管理'!$A:$U,20,false)</f>
        <v>宮田友理</v>
      </c>
      <c r="H125" s="639"/>
      <c r="I125" s="572" t="str">
        <f>iferror(vlookup(B125,'セッション実施状況管理'!$A:$B,2,false),"")</f>
        <v>在学中</v>
      </c>
      <c r="J125" s="587" t="str">
        <f>Vlookup(B125,'セッション実施状況管理'!$A:$R,17,false)</f>
        <v/>
      </c>
      <c r="K125" s="580">
        <f t="shared" si="28"/>
        <v>1513</v>
      </c>
      <c r="L125" s="573" t="str">
        <f t="shared" si="11"/>
        <v>ー</v>
      </c>
      <c r="M125" s="573" t="str">
        <f t="shared" si="30"/>
        <v>ー</v>
      </c>
      <c r="N125" s="1283" t="str">
        <f t="shared" si="29"/>
        <v>ー</v>
      </c>
      <c r="O125" s="574">
        <f>VLOOKUP(B125,'新 月次投稿数'!$A:$N,13,false)</f>
        <v>30</v>
      </c>
      <c r="P125" s="583">
        <f t="shared" si="14"/>
        <v>-2</v>
      </c>
      <c r="Q125" s="575">
        <f t="shared" si="15"/>
        <v>-1</v>
      </c>
      <c r="R125" s="575">
        <f t="shared" si="16"/>
        <v>265</v>
      </c>
      <c r="S125" s="584">
        <f t="shared" si="21"/>
        <v>397.5</v>
      </c>
      <c r="T125" s="585">
        <f t="shared" si="17"/>
        <v>66.25</v>
      </c>
      <c r="U125" s="577">
        <f t="shared" si="18"/>
        <v>4</v>
      </c>
      <c r="V125" s="582">
        <v>84.0</v>
      </c>
      <c r="W125" s="582">
        <v>89.0</v>
      </c>
      <c r="X125" s="582">
        <v>84.0</v>
      </c>
      <c r="Y125" s="582">
        <v>8.0</v>
      </c>
      <c r="Z125" s="582" t="s">
        <v>1072</v>
      </c>
      <c r="AA125" s="582" t="s">
        <v>1072</v>
      </c>
      <c r="AB125" s="582" t="s">
        <v>1072</v>
      </c>
      <c r="AC125" s="580" t="str">
        <f>Vlookup(D125,'セッション実施状況管理'!$A:$R,17,false)</f>
        <v>#N/A</v>
      </c>
      <c r="AD125" s="580" t="str">
        <f t="shared" si="19"/>
        <v>#VALUE!</v>
      </c>
      <c r="AE125" s="580" t="str">
        <f t="shared" si="20"/>
        <v>#VALUE!</v>
      </c>
    </row>
    <row r="126">
      <c r="A126" s="1" t="s">
        <v>1116</v>
      </c>
      <c r="B126" s="65">
        <v>108.0</v>
      </c>
      <c r="C126" s="569" t="str">
        <f>vlookup(B126,'セッション実施状況管理'!$A:$U,8,false)</f>
        <v>たなかまりな</v>
      </c>
      <c r="D126" s="569" t="str">
        <f>vlookup(B126,'セッション実施状況管理'!$A:$I,9,false)</f>
        <v>45diet_marine</v>
      </c>
      <c r="E126" s="2"/>
      <c r="F126" s="1284">
        <f>vlookup(B126,'セッション実施状況管理'!$A:$U,19,false)</f>
        <v>46083</v>
      </c>
      <c r="G126" s="569" t="str">
        <f>vlookup(B126,'セッション実施状況管理'!$A:$U,20,false)</f>
        <v>守矢美保</v>
      </c>
      <c r="H126" s="639"/>
      <c r="I126" s="572" t="str">
        <f>iferror(vlookup(B126,'セッション実施状況管理'!$A:$B,2,false),"")</f>
        <v>在学中</v>
      </c>
      <c r="J126" s="587" t="str">
        <f>Vlookup(B126,'セッション実施状況管理'!$A:$R,17,false)</f>
        <v/>
      </c>
      <c r="K126" s="580">
        <f t="shared" si="28"/>
        <v>1513</v>
      </c>
      <c r="L126" s="573" t="str">
        <f t="shared" si="11"/>
        <v>ー</v>
      </c>
      <c r="M126" s="573" t="str">
        <f t="shared" si="30"/>
        <v>ー</v>
      </c>
      <c r="N126" s="1283" t="str">
        <f t="shared" si="29"/>
        <v>ー</v>
      </c>
      <c r="O126" s="574">
        <f>VLOOKUP(B126,'新 月次投稿数'!$A:$N,13,false)</f>
        <v>31</v>
      </c>
      <c r="P126" s="583">
        <f t="shared" si="14"/>
        <v>-2</v>
      </c>
      <c r="Q126" s="575">
        <f t="shared" si="15"/>
        <v>-2</v>
      </c>
      <c r="R126" s="575">
        <f t="shared" si="16"/>
        <v>0</v>
      </c>
      <c r="S126" s="584">
        <f t="shared" si="21"/>
        <v>0</v>
      </c>
      <c r="T126" s="585" t="str">
        <f t="shared" si="17"/>
        <v>0</v>
      </c>
      <c r="U126" s="577">
        <f t="shared" si="18"/>
        <v>0</v>
      </c>
      <c r="V126" s="582" t="s">
        <v>1072</v>
      </c>
      <c r="W126" s="582" t="s">
        <v>1072</v>
      </c>
      <c r="X126" s="582" t="s">
        <v>1072</v>
      </c>
      <c r="Y126" s="582" t="s">
        <v>1072</v>
      </c>
      <c r="Z126" s="582" t="s">
        <v>1072</v>
      </c>
      <c r="AA126" s="582" t="s">
        <v>1072</v>
      </c>
      <c r="AB126" s="582" t="s">
        <v>1072</v>
      </c>
      <c r="AC126" s="580" t="str">
        <f>Vlookup(D126,'セッション実施状況管理'!$A:$R,17,false)</f>
        <v>#N/A</v>
      </c>
      <c r="AD126" s="580" t="str">
        <f t="shared" si="19"/>
        <v>#VALUE!</v>
      </c>
      <c r="AE126" s="580" t="str">
        <f t="shared" si="20"/>
        <v>#VALUE!</v>
      </c>
    </row>
    <row r="127">
      <c r="A127" s="1" t="s">
        <v>1116</v>
      </c>
      <c r="B127" s="40">
        <v>109.0</v>
      </c>
      <c r="C127" s="569" t="str">
        <f>vlookup(B127,'セッション実施状況管理'!$A:$U,8,false)</f>
        <v>わたなべようこ</v>
      </c>
      <c r="D127" s="569" t="str">
        <f>vlookup(B127,'セッション実施状況管理'!$A:$I,9,false)</f>
        <v>yoko_moontemple</v>
      </c>
      <c r="E127" s="2"/>
      <c r="F127" s="1284">
        <f>vlookup(B127,'セッション実施状況管理'!$A:$U,19,false)</f>
        <v>46095</v>
      </c>
      <c r="G127" s="569" t="str">
        <f>vlookup(B127,'セッション実施状況管理'!$A:$U,20,false)</f>
        <v>小熊 来瑠美</v>
      </c>
      <c r="H127" s="639"/>
      <c r="I127" s="572" t="str">
        <f>iferror(vlookup(B127,'セッション実施状況管理'!$A:$B,2,false),"")</f>
        <v>在学中</v>
      </c>
      <c r="J127" s="587" t="str">
        <f>Vlookup(B127,'セッション実施状況管理'!$A:$R,17,false)</f>
        <v/>
      </c>
      <c r="K127" s="580">
        <f t="shared" si="28"/>
        <v>1513</v>
      </c>
      <c r="L127" s="573" t="str">
        <f t="shared" si="11"/>
        <v>ー</v>
      </c>
      <c r="M127" s="573" t="str">
        <f t="shared" si="30"/>
        <v>ー</v>
      </c>
      <c r="N127" s="1283" t="str">
        <f t="shared" si="29"/>
        <v>ー</v>
      </c>
      <c r="O127" s="574">
        <f>VLOOKUP(B127,'新 月次投稿数'!$A:$N,13,false)</f>
        <v>28</v>
      </c>
      <c r="P127" s="583">
        <f t="shared" si="14"/>
        <v>-2</v>
      </c>
      <c r="Q127" s="575">
        <f t="shared" si="15"/>
        <v>-2</v>
      </c>
      <c r="R127" s="575">
        <f t="shared" si="16"/>
        <v>0</v>
      </c>
      <c r="S127" s="584">
        <f t="shared" si="21"/>
        <v>0</v>
      </c>
      <c r="T127" s="585" t="str">
        <f t="shared" si="17"/>
        <v>0</v>
      </c>
      <c r="U127" s="577">
        <f t="shared" si="18"/>
        <v>0</v>
      </c>
      <c r="V127" s="582" t="s">
        <v>1072</v>
      </c>
      <c r="W127" s="582" t="s">
        <v>1072</v>
      </c>
      <c r="X127" s="582" t="s">
        <v>1072</v>
      </c>
      <c r="Y127" s="582" t="s">
        <v>1072</v>
      </c>
      <c r="Z127" s="582" t="s">
        <v>1072</v>
      </c>
      <c r="AA127" s="582" t="s">
        <v>1072</v>
      </c>
      <c r="AB127" s="582" t="s">
        <v>1072</v>
      </c>
      <c r="AC127" s="580" t="str">
        <f>Vlookup(D127,'セッション実施状況管理'!$A:$R,17,false)</f>
        <v>#N/A</v>
      </c>
      <c r="AD127" s="580" t="str">
        <f t="shared" si="19"/>
        <v>#VALUE!</v>
      </c>
      <c r="AE127" s="580" t="str">
        <f t="shared" si="20"/>
        <v>#VALUE!</v>
      </c>
    </row>
    <row r="128">
      <c r="A128" s="1" t="s">
        <v>1116</v>
      </c>
      <c r="B128" s="65">
        <v>110.0</v>
      </c>
      <c r="C128" s="569" t="str">
        <f>vlookup(B128,'セッション実施状況管理'!$A:$U,8,false)</f>
        <v>かわさきななこ</v>
      </c>
      <c r="D128" s="569" t="str">
        <f>vlookup(B128,'セッション実施状況管理'!$A:$I,9,false)</f>
        <v>nanaco_cocoro</v>
      </c>
      <c r="E128" s="2"/>
      <c r="F128" s="1284">
        <f>vlookup(B128,'セッション実施状況管理'!$A:$U,19,false)</f>
        <v>46096</v>
      </c>
      <c r="G128" s="569" t="str">
        <f>vlookup(B128,'セッション実施状況管理'!$A:$U,20,false)</f>
        <v>小熊 来瑠美</v>
      </c>
      <c r="H128" s="639"/>
      <c r="I128" s="572" t="str">
        <f>iferror(vlookup(B128,'セッション実施状況管理'!$A:$B,2,false),"")</f>
        <v>在学中</v>
      </c>
      <c r="J128" s="587" t="str">
        <f>Vlookup(B128,'セッション実施状況管理'!$A:$R,17,false)</f>
        <v/>
      </c>
      <c r="K128" s="580">
        <f t="shared" si="28"/>
        <v>1513</v>
      </c>
      <c r="L128" s="573" t="str">
        <f t="shared" si="11"/>
        <v>ー</v>
      </c>
      <c r="M128" s="573" t="str">
        <f t="shared" si="30"/>
        <v>ー</v>
      </c>
      <c r="N128" s="1283" t="str">
        <f t="shared" si="29"/>
        <v>ー</v>
      </c>
      <c r="O128" s="574">
        <f>VLOOKUP(B128,'新 月次投稿数'!$A:$N,13,false)</f>
        <v>92</v>
      </c>
      <c r="P128" s="583">
        <f t="shared" si="14"/>
        <v>1</v>
      </c>
      <c r="Q128" s="575">
        <f t="shared" si="15"/>
        <v>-2</v>
      </c>
      <c r="R128" s="575">
        <f t="shared" si="16"/>
        <v>0</v>
      </c>
      <c r="S128" s="584">
        <f t="shared" si="21"/>
        <v>0</v>
      </c>
      <c r="T128" s="585" t="str">
        <f t="shared" si="17"/>
        <v>0</v>
      </c>
      <c r="U128" s="577">
        <f t="shared" si="18"/>
        <v>0</v>
      </c>
      <c r="V128" s="582" t="s">
        <v>1072</v>
      </c>
      <c r="W128" s="582" t="s">
        <v>1072</v>
      </c>
      <c r="X128" s="582" t="s">
        <v>1072</v>
      </c>
      <c r="Y128" s="582" t="s">
        <v>1072</v>
      </c>
      <c r="Z128" s="582" t="s">
        <v>1072</v>
      </c>
      <c r="AA128" s="582" t="s">
        <v>1072</v>
      </c>
      <c r="AB128" s="582" t="s">
        <v>1072</v>
      </c>
      <c r="AC128" s="580" t="str">
        <f>Vlookup(D128,'セッション実施状況管理'!$A:$R,17,false)</f>
        <v>#N/A</v>
      </c>
      <c r="AD128" s="580" t="str">
        <f t="shared" si="19"/>
        <v>#VALUE!</v>
      </c>
      <c r="AE128" s="580" t="str">
        <f t="shared" si="20"/>
        <v>#VALUE!</v>
      </c>
    </row>
    <row r="129">
      <c r="A129" s="1" t="s">
        <v>1116</v>
      </c>
      <c r="B129" s="40">
        <v>111.0</v>
      </c>
      <c r="C129" s="569" t="str">
        <f>vlookup(B129,'セッション実施状況管理'!$A:$U,8,false)</f>
        <v>なかにしくみな</v>
      </c>
      <c r="D129" s="569" t="str">
        <f>vlookup(B129,'セッション実施状況管理'!$A:$I,9,false)</f>
        <v>gaju_maruco</v>
      </c>
      <c r="E129" s="2"/>
      <c r="F129" s="1284">
        <f>vlookup(B129,'セッション実施状況管理'!$A:$U,19,false)</f>
        <v>46120</v>
      </c>
      <c r="G129" s="569" t="str">
        <f>vlookup(B129,'セッション実施状況管理'!$A:$U,20,false)</f>
        <v>松川里奈</v>
      </c>
      <c r="H129" s="639"/>
      <c r="I129" s="572" t="str">
        <f>iferror(vlookup(B129,'セッション実施状況管理'!$A:$B,2,false),"")</f>
        <v>在学中</v>
      </c>
      <c r="J129" s="587" t="str">
        <f>Vlookup(B129,'セッション実施状況管理'!$A:$R,17,false)</f>
        <v/>
      </c>
      <c r="K129" s="580">
        <f t="shared" si="28"/>
        <v>1513</v>
      </c>
      <c r="L129" s="573" t="str">
        <f t="shared" si="11"/>
        <v>ー</v>
      </c>
      <c r="M129" s="573" t="str">
        <f t="shared" si="30"/>
        <v>ー</v>
      </c>
      <c r="N129" s="1283" t="str">
        <f t="shared" si="29"/>
        <v>ー</v>
      </c>
      <c r="O129" s="574">
        <f>VLOOKUP(B129,'新 月次投稿数'!$A:$N,13,false)</f>
        <v>37</v>
      </c>
      <c r="P129" s="583">
        <f t="shared" si="14"/>
        <v>-2</v>
      </c>
      <c r="Q129" s="575">
        <f t="shared" si="15"/>
        <v>-2</v>
      </c>
      <c r="R129" s="575">
        <f t="shared" si="16"/>
        <v>0</v>
      </c>
      <c r="S129" s="584">
        <f t="shared" si="21"/>
        <v>0</v>
      </c>
      <c r="T129" s="585" t="str">
        <f t="shared" si="17"/>
        <v>0</v>
      </c>
      <c r="U129" s="577">
        <f t="shared" si="18"/>
        <v>0</v>
      </c>
      <c r="V129" s="582" t="s">
        <v>1072</v>
      </c>
      <c r="W129" s="582" t="s">
        <v>1072</v>
      </c>
      <c r="X129" s="582" t="s">
        <v>1072</v>
      </c>
      <c r="Y129" s="582" t="s">
        <v>1072</v>
      </c>
      <c r="Z129" s="582" t="s">
        <v>1072</v>
      </c>
      <c r="AA129" s="582" t="s">
        <v>1072</v>
      </c>
      <c r="AB129" s="582" t="s">
        <v>1072</v>
      </c>
      <c r="AC129" s="580" t="str">
        <f>Vlookup(D129,'セッション実施状況管理'!$A:$R,17,false)</f>
        <v>#N/A</v>
      </c>
      <c r="AD129" s="580" t="str">
        <f t="shared" si="19"/>
        <v>#VALUE!</v>
      </c>
      <c r="AE129" s="580" t="str">
        <f t="shared" si="20"/>
        <v>#VALUE!</v>
      </c>
    </row>
    <row r="130">
      <c r="A130" s="1" t="s">
        <v>1116</v>
      </c>
      <c r="B130" s="65">
        <v>112.0</v>
      </c>
      <c r="C130" s="569" t="str">
        <f>vlookup(B130,'セッション実施状況管理'!$A:$U,8,false)</f>
        <v>なりたももこ</v>
      </c>
      <c r="D130" s="569" t="str">
        <f>vlookup(B130,'セッション実施状況管理'!$A:$I,9,false)</f>
        <v>komomo_recipe</v>
      </c>
      <c r="E130" s="2"/>
      <c r="F130" s="1284">
        <f>vlookup(B130,'セッション実施状況管理'!$A:$U,19,false)</f>
        <v>46092</v>
      </c>
      <c r="G130" s="569" t="str">
        <f>vlookup(B130,'セッション実施状況管理'!$A:$U,20,false)</f>
        <v>岡本亜紀衣</v>
      </c>
      <c r="H130" s="639"/>
      <c r="I130" s="572" t="str">
        <f>iferror(vlookup(B130,'セッション実施状況管理'!$A:$B,2,false),"")</f>
        <v>在学中</v>
      </c>
      <c r="J130" s="587" t="str">
        <f>Vlookup(B130,'セッション実施状況管理'!$A:$R,17,false)</f>
        <v/>
      </c>
      <c r="K130" s="580">
        <f t="shared" si="28"/>
        <v>1513</v>
      </c>
      <c r="L130" s="573" t="str">
        <f t="shared" si="11"/>
        <v>ー</v>
      </c>
      <c r="M130" s="573" t="str">
        <f t="shared" si="30"/>
        <v>ー</v>
      </c>
      <c r="N130" s="1283" t="str">
        <f t="shared" si="29"/>
        <v>ー</v>
      </c>
      <c r="O130" s="574">
        <f>VLOOKUP(B130,'新 月次投稿数'!$A:$N,13,false)</f>
        <v>44</v>
      </c>
      <c r="P130" s="583">
        <f t="shared" si="14"/>
        <v>-1</v>
      </c>
      <c r="Q130" s="575">
        <f t="shared" si="15"/>
        <v>-2</v>
      </c>
      <c r="R130" s="575">
        <f t="shared" si="16"/>
        <v>0</v>
      </c>
      <c r="S130" s="584">
        <f t="shared" si="21"/>
        <v>0</v>
      </c>
      <c r="T130" s="585" t="str">
        <f t="shared" si="17"/>
        <v>0</v>
      </c>
      <c r="U130" s="577">
        <f t="shared" si="18"/>
        <v>0</v>
      </c>
      <c r="V130" s="582" t="s">
        <v>1072</v>
      </c>
      <c r="W130" s="582" t="s">
        <v>1072</v>
      </c>
      <c r="X130" s="582" t="s">
        <v>1072</v>
      </c>
      <c r="Y130" s="582" t="s">
        <v>1072</v>
      </c>
      <c r="Z130" s="582" t="s">
        <v>1072</v>
      </c>
      <c r="AA130" s="582" t="s">
        <v>1072</v>
      </c>
      <c r="AB130" s="582" t="s">
        <v>1072</v>
      </c>
      <c r="AC130" s="580" t="str">
        <f>Vlookup(D130,'セッション実施状況管理'!$A:$R,17,false)</f>
        <v>#N/A</v>
      </c>
      <c r="AD130" s="580" t="str">
        <f t="shared" si="19"/>
        <v>#VALUE!</v>
      </c>
      <c r="AE130" s="580" t="str">
        <f t="shared" si="20"/>
        <v>#VALUE!</v>
      </c>
    </row>
    <row r="131">
      <c r="A131" s="1" t="s">
        <v>1116</v>
      </c>
      <c r="B131" s="65">
        <v>113.0</v>
      </c>
      <c r="C131" s="569" t="str">
        <f>vlookup(B131,'セッション実施状況管理'!$A:$U,8,false)</f>
        <v>やましたまり</v>
      </c>
      <c r="D131" s="569" t="str">
        <f>vlookup(B131,'セッション実施状況管理'!$A:$I,9,false)</f>
        <v>ann_recipe_kazoku</v>
      </c>
      <c r="E131" s="630" t="s">
        <v>1184</v>
      </c>
      <c r="F131" s="1284">
        <f>vlookup(B131,'セッション実施状況管理'!$A:$U,19,false)</f>
        <v>46097</v>
      </c>
      <c r="G131" s="569" t="str">
        <f>vlookup(B131,'セッション実施状況管理'!$A:$U,20,false)</f>
        <v>久保山菜々恵</v>
      </c>
      <c r="H131" s="639"/>
      <c r="I131" s="572" t="str">
        <f>iferror(vlookup(B131,'セッション実施状況管理'!$A:$B,2,false),"")</f>
        <v>在学中</v>
      </c>
      <c r="J131" s="587" t="str">
        <f>Vlookup(B131,'セッション実施状況管理'!$A:$R,17,false)</f>
        <v/>
      </c>
      <c r="K131" s="580">
        <f t="shared" si="28"/>
        <v>1513</v>
      </c>
      <c r="L131" s="573" t="str">
        <f t="shared" si="11"/>
        <v>ー</v>
      </c>
      <c r="M131" s="573" t="str">
        <f t="shared" si="30"/>
        <v>ー</v>
      </c>
      <c r="N131" s="1283" t="str">
        <f t="shared" si="29"/>
        <v>ー</v>
      </c>
      <c r="O131" s="574">
        <f>VLOOKUP(B131,'新 月次投稿数'!$A:$N,13,false)</f>
        <v>40</v>
      </c>
      <c r="P131" s="583">
        <f t="shared" si="14"/>
        <v>-1</v>
      </c>
      <c r="Q131" s="575">
        <f t="shared" si="15"/>
        <v>-2</v>
      </c>
      <c r="R131" s="575">
        <f t="shared" si="16"/>
        <v>217</v>
      </c>
      <c r="S131" s="584">
        <f t="shared" si="21"/>
        <v>434</v>
      </c>
      <c r="T131" s="585">
        <f t="shared" si="17"/>
        <v>72.33333333</v>
      </c>
      <c r="U131" s="577">
        <f t="shared" si="18"/>
        <v>3</v>
      </c>
      <c r="V131" s="598">
        <v>120.0</v>
      </c>
      <c r="W131" s="582">
        <v>83.0</v>
      </c>
      <c r="X131" s="582">
        <v>14.0</v>
      </c>
      <c r="Y131" s="582" t="s">
        <v>1072</v>
      </c>
      <c r="Z131" s="582" t="s">
        <v>1072</v>
      </c>
      <c r="AA131" s="582" t="s">
        <v>1072</v>
      </c>
      <c r="AB131" s="582" t="s">
        <v>1072</v>
      </c>
      <c r="AC131" s="580" t="str">
        <f>Vlookup(D131,'セッション実施状況管理'!$A:$R,17,false)</f>
        <v>#N/A</v>
      </c>
      <c r="AD131" s="580" t="str">
        <f t="shared" si="19"/>
        <v>#VALUE!</v>
      </c>
      <c r="AE131" s="580" t="str">
        <f t="shared" si="20"/>
        <v>#VALUE!</v>
      </c>
    </row>
    <row r="132">
      <c r="A132" s="1" t="s">
        <v>1116</v>
      </c>
      <c r="B132" s="40">
        <v>114.0</v>
      </c>
      <c r="C132" s="569" t="str">
        <f>vlookup(B132,'セッション実施状況管理'!$A:$U,8,false)</f>
        <v>はまだようこ</v>
      </c>
      <c r="D132" s="569" t="str">
        <f>vlookup(B132,'セッション実施状況管理'!$A:$I,9,false)</f>
        <v>hana_100daysdiet</v>
      </c>
      <c r="E132" s="2"/>
      <c r="F132" s="1284">
        <f>vlookup(B132,'セッション実施状況管理'!$A:$U,19,false)</f>
        <v>46120</v>
      </c>
      <c r="G132" s="569" t="str">
        <f>vlookup(B132,'セッション実施状況管理'!$A:$U,20,false)</f>
        <v>長谷川小夏</v>
      </c>
      <c r="H132" s="639"/>
      <c r="I132" s="572" t="str">
        <f>iferror(vlookup(B132,'セッション実施状況管理'!$A:$B,2,false),"")</f>
        <v>在学中</v>
      </c>
      <c r="J132" s="587" t="str">
        <f>Vlookup(B132,'セッション実施状況管理'!$A:$R,17,false)</f>
        <v/>
      </c>
      <c r="K132" s="580">
        <f t="shared" si="28"/>
        <v>1513</v>
      </c>
      <c r="L132" s="573" t="str">
        <f t="shared" si="11"/>
        <v>ー</v>
      </c>
      <c r="M132" s="573" t="str">
        <f t="shared" si="30"/>
        <v>ー</v>
      </c>
      <c r="N132" s="1283" t="str">
        <f t="shared" si="29"/>
        <v>ー</v>
      </c>
      <c r="O132" s="574">
        <f>VLOOKUP(B132,'新 月次投稿数'!$A:$N,13,false)</f>
        <v>24</v>
      </c>
      <c r="P132" s="583">
        <f t="shared" si="14"/>
        <v>-2</v>
      </c>
      <c r="Q132" s="575">
        <f t="shared" si="15"/>
        <v>-2</v>
      </c>
      <c r="R132" s="575">
        <f t="shared" si="16"/>
        <v>0</v>
      </c>
      <c r="S132" s="584">
        <f t="shared" si="21"/>
        <v>0</v>
      </c>
      <c r="T132" s="585" t="str">
        <f t="shared" si="17"/>
        <v>0</v>
      </c>
      <c r="U132" s="577">
        <f t="shared" si="18"/>
        <v>0</v>
      </c>
      <c r="V132" s="582" t="s">
        <v>1072</v>
      </c>
      <c r="W132" s="582" t="s">
        <v>1072</v>
      </c>
      <c r="X132" s="582" t="s">
        <v>1072</v>
      </c>
      <c r="Y132" s="582" t="s">
        <v>1072</v>
      </c>
      <c r="Z132" s="582" t="s">
        <v>1072</v>
      </c>
      <c r="AA132" s="582" t="s">
        <v>1072</v>
      </c>
      <c r="AB132" s="582" t="s">
        <v>1072</v>
      </c>
      <c r="AC132" s="580" t="str">
        <f>Vlookup(D132,'セッション実施状況管理'!$A:$R,17,false)</f>
        <v>#N/A</v>
      </c>
      <c r="AD132" s="580" t="str">
        <f t="shared" si="19"/>
        <v>#VALUE!</v>
      </c>
      <c r="AE132" s="580" t="str">
        <f t="shared" si="20"/>
        <v>#VALUE!</v>
      </c>
    </row>
    <row r="133">
      <c r="A133" s="1" t="s">
        <v>1116</v>
      </c>
      <c r="B133" s="65">
        <v>115.0</v>
      </c>
      <c r="C133" s="569" t="str">
        <f>vlookup(B133,'セッション実施状況管理'!$A:$U,8,false)</f>
        <v>きまたももこ</v>
      </c>
      <c r="D133" s="569" t="str">
        <f>vlookup(B133,'セッション実施状況管理'!$A:$I,9,false)</f>
        <v>mimo_life3</v>
      </c>
      <c r="E133" s="2"/>
      <c r="F133" s="1284">
        <f>vlookup(B133,'セッション実施状況管理'!$A:$U,19,false)</f>
        <v>46112</v>
      </c>
      <c r="G133" s="569" t="str">
        <f>vlookup(B133,'セッション実施状況管理'!$A:$U,20,false)</f>
        <v>小熊 来瑠美</v>
      </c>
      <c r="H133" s="639"/>
      <c r="I133" s="572" t="str">
        <f>iferror(vlookup(B133,'セッション実施状況管理'!$A:$B,2,false),"")</f>
        <v>在学中</v>
      </c>
      <c r="J133" s="587" t="str">
        <f>Vlookup(B133,'セッション実施状況管理'!$A:$R,17,false)</f>
        <v/>
      </c>
      <c r="K133" s="580">
        <f t="shared" si="28"/>
        <v>1513</v>
      </c>
      <c r="L133" s="573" t="str">
        <f t="shared" si="11"/>
        <v>ー</v>
      </c>
      <c r="M133" s="573" t="str">
        <f t="shared" si="30"/>
        <v>ー</v>
      </c>
      <c r="N133" s="1283" t="str">
        <f t="shared" si="29"/>
        <v>ー</v>
      </c>
      <c r="O133" s="574">
        <f>VLOOKUP(B133,'新 月次投稿数'!$A:$N,13,false)</f>
        <v>36</v>
      </c>
      <c r="P133" s="583">
        <f t="shared" si="14"/>
        <v>-2</v>
      </c>
      <c r="Q133" s="575">
        <f t="shared" si="15"/>
        <v>-2</v>
      </c>
      <c r="R133" s="575">
        <f t="shared" si="16"/>
        <v>0</v>
      </c>
      <c r="S133" s="584">
        <f t="shared" si="21"/>
        <v>0</v>
      </c>
      <c r="T133" s="585" t="str">
        <f t="shared" si="17"/>
        <v>0</v>
      </c>
      <c r="U133" s="577">
        <f t="shared" si="18"/>
        <v>0</v>
      </c>
      <c r="V133" s="582" t="s">
        <v>1072</v>
      </c>
      <c r="W133" s="582" t="s">
        <v>1072</v>
      </c>
      <c r="X133" s="582" t="s">
        <v>1072</v>
      </c>
      <c r="Y133" s="582" t="s">
        <v>1072</v>
      </c>
      <c r="Z133" s="582" t="s">
        <v>1072</v>
      </c>
      <c r="AA133" s="582" t="s">
        <v>1072</v>
      </c>
      <c r="AB133" s="582" t="s">
        <v>1072</v>
      </c>
      <c r="AC133" s="580" t="str">
        <f>Vlookup(D133,'セッション実施状況管理'!$A:$R,17,false)</f>
        <v>#N/A</v>
      </c>
      <c r="AD133" s="580" t="str">
        <f t="shared" si="19"/>
        <v>#VALUE!</v>
      </c>
      <c r="AE133" s="580" t="str">
        <f t="shared" si="20"/>
        <v>#VALUE!</v>
      </c>
    </row>
    <row r="134">
      <c r="A134" s="1" t="s">
        <v>1116</v>
      </c>
      <c r="B134" s="40">
        <v>116.0</v>
      </c>
      <c r="C134" s="569" t="str">
        <f>vlookup(B134,'セッション実施状況管理'!$A:$U,8,false)</f>
        <v>こさかわたる</v>
      </c>
      <c r="D134" s="569" t="str">
        <f>vlookup(B134,'セッション実施状況管理'!$A:$I,9,false)</f>
        <v>kosaka7622</v>
      </c>
      <c r="E134" s="630" t="s">
        <v>1187</v>
      </c>
      <c r="F134" s="1284" t="str">
        <f>vlookup(B134,'セッション実施状況管理'!$A:$U,19,false)</f>
        <v>#VALUE!</v>
      </c>
      <c r="G134" s="569" t="str">
        <f>vlookup(B134,'セッション実施状況管理'!$A:$U,20,false)</f>
        <v>森淳子</v>
      </c>
      <c r="H134" s="639"/>
      <c r="I134" s="572" t="str">
        <f>iferror(vlookup(B134,'セッション実施状況管理'!$A:$B,2,false),"")</f>
        <v>音不</v>
      </c>
      <c r="J134" s="587" t="str">
        <f>Vlookup(B134,'セッション実施状況管理'!$A:$R,17,false)</f>
        <v/>
      </c>
      <c r="K134" s="580">
        <f t="shared" si="28"/>
        <v>1513</v>
      </c>
      <c r="L134" s="573" t="str">
        <f t="shared" si="11"/>
        <v>ー</v>
      </c>
      <c r="M134" s="573" t="str">
        <f t="shared" si="30"/>
        <v>ー</v>
      </c>
      <c r="N134" s="1283" t="str">
        <f t="shared" si="29"/>
        <v>ー</v>
      </c>
      <c r="O134" s="574">
        <f>VLOOKUP(B134,'新 月次投稿数'!$A:$N,13,false)</f>
        <v>0</v>
      </c>
      <c r="P134" s="583">
        <f t="shared" si="14"/>
        <v>-3</v>
      </c>
      <c r="Q134" s="575">
        <f t="shared" si="15"/>
        <v>-2</v>
      </c>
      <c r="R134" s="575">
        <f t="shared" si="16"/>
        <v>32</v>
      </c>
      <c r="S134" s="584">
        <f t="shared" si="21"/>
        <v>96</v>
      </c>
      <c r="T134" s="585">
        <f t="shared" si="17"/>
        <v>16</v>
      </c>
      <c r="U134" s="577">
        <f t="shared" si="18"/>
        <v>2</v>
      </c>
      <c r="V134" s="582">
        <v>0.0</v>
      </c>
      <c r="W134" s="582">
        <v>32.0</v>
      </c>
      <c r="X134" s="582" t="s">
        <v>1072</v>
      </c>
      <c r="Y134" s="582" t="s">
        <v>1072</v>
      </c>
      <c r="Z134" s="582" t="s">
        <v>1072</v>
      </c>
      <c r="AA134" s="582" t="s">
        <v>1072</v>
      </c>
      <c r="AB134" s="582" t="s">
        <v>1072</v>
      </c>
      <c r="AC134" s="580" t="str">
        <f>Vlookup(D134,'セッション実施状況管理'!$A:$R,17,false)</f>
        <v>#N/A</v>
      </c>
      <c r="AD134" s="580" t="str">
        <f t="shared" si="19"/>
        <v>#VALUE!</v>
      </c>
      <c r="AE134" s="580" t="str">
        <f t="shared" si="20"/>
        <v>#VALUE!</v>
      </c>
    </row>
    <row r="135">
      <c r="A135" s="1" t="s">
        <v>1116</v>
      </c>
      <c r="B135" s="65">
        <v>117.0</v>
      </c>
      <c r="C135" s="569" t="str">
        <f>vlookup(B135,'セッション実施状況管理'!$A:$U,8,false)</f>
        <v>もりあいりな</v>
      </c>
      <c r="D135" s="569" t="str">
        <f>vlookup(B135,'セッション実施状況管理'!$A:$I,9,false)</f>
        <v>oayakata_diet</v>
      </c>
      <c r="E135" s="2"/>
      <c r="F135" s="1284">
        <f>vlookup(B135,'セッション実施状況管理'!$A:$U,19,false)</f>
        <v>46096</v>
      </c>
      <c r="G135" s="569" t="str">
        <f>vlookup(B135,'セッション実施状況管理'!$A:$U,20,false)</f>
        <v>高橋友希</v>
      </c>
      <c r="H135" s="639"/>
      <c r="I135" s="572" t="str">
        <f>iferror(vlookup(B135,'セッション実施状況管理'!$A:$B,2,false),"")</f>
        <v>在学中</v>
      </c>
      <c r="J135" s="587" t="str">
        <f>Vlookup(B135,'セッション実施状況管理'!$A:$R,17,false)</f>
        <v/>
      </c>
      <c r="K135" s="580">
        <f t="shared" si="28"/>
        <v>1513</v>
      </c>
      <c r="L135" s="573" t="str">
        <f t="shared" si="11"/>
        <v>ー</v>
      </c>
      <c r="M135" s="573" t="str">
        <f t="shared" si="30"/>
        <v>ー</v>
      </c>
      <c r="N135" s="1283" t="str">
        <f t="shared" si="29"/>
        <v>ー</v>
      </c>
      <c r="O135" s="574">
        <f>VLOOKUP(B135,'新 月次投稿数'!$A:$N,13,false)</f>
        <v>1</v>
      </c>
      <c r="P135" s="583">
        <f t="shared" si="14"/>
        <v>-3</v>
      </c>
      <c r="Q135" s="575">
        <f t="shared" si="15"/>
        <v>-2</v>
      </c>
      <c r="R135" s="575">
        <f t="shared" si="16"/>
        <v>0</v>
      </c>
      <c r="S135" s="584">
        <f t="shared" si="21"/>
        <v>0</v>
      </c>
      <c r="T135" s="585" t="str">
        <f t="shared" si="17"/>
        <v>0</v>
      </c>
      <c r="U135" s="577">
        <f t="shared" si="18"/>
        <v>0</v>
      </c>
      <c r="V135" s="582" t="s">
        <v>1072</v>
      </c>
      <c r="W135" s="582" t="s">
        <v>1072</v>
      </c>
      <c r="X135" s="582" t="s">
        <v>1072</v>
      </c>
      <c r="Y135" s="582" t="s">
        <v>1072</v>
      </c>
      <c r="Z135" s="582" t="s">
        <v>1072</v>
      </c>
      <c r="AA135" s="582" t="s">
        <v>1072</v>
      </c>
      <c r="AB135" s="582" t="s">
        <v>1072</v>
      </c>
      <c r="AC135" s="580" t="str">
        <f>Vlookup(D135,'セッション実施状況管理'!$A:$R,17,false)</f>
        <v>#N/A</v>
      </c>
      <c r="AD135" s="580" t="str">
        <f t="shared" si="19"/>
        <v>#VALUE!</v>
      </c>
      <c r="AE135" s="580" t="str">
        <f t="shared" si="20"/>
        <v>#VALUE!</v>
      </c>
    </row>
    <row r="136">
      <c r="A136" s="1" t="s">
        <v>1116</v>
      </c>
      <c r="B136" s="65">
        <v>118.0</v>
      </c>
      <c r="C136" s="569" t="str">
        <f>vlookup(B136,'セッション実施状況管理'!$A:$U,8,false)</f>
        <v>まちだゆき</v>
      </c>
      <c r="D136" s="569" t="str">
        <f>vlookup(B136,'セッション実施状況管理'!$A:$I,9,false)</f>
        <v>omachi_sweets</v>
      </c>
      <c r="E136" s="630" t="s">
        <v>3249</v>
      </c>
      <c r="F136" s="1284">
        <f>vlookup(B136,'セッション実施状況管理'!$A:$U,19,false)</f>
        <v>46099</v>
      </c>
      <c r="G136" s="569" t="str">
        <f>vlookup(B136,'セッション実施状況管理'!$A:$U,20,false)</f>
        <v>副島希実</v>
      </c>
      <c r="H136" s="639"/>
      <c r="I136" s="572" t="str">
        <f>iferror(vlookup(B136,'セッション実施状況管理'!$A:$B,2,false),"")</f>
        <v>在学中</v>
      </c>
      <c r="J136" s="587" t="str">
        <f>Vlookup(B136,'セッション実施状況管理'!$A:$R,17,false)</f>
        <v/>
      </c>
      <c r="K136" s="580">
        <f t="shared" si="28"/>
        <v>1513</v>
      </c>
      <c r="L136" s="573" t="str">
        <f t="shared" si="11"/>
        <v>ー</v>
      </c>
      <c r="M136" s="573" t="str">
        <f t="shared" si="30"/>
        <v>ー</v>
      </c>
      <c r="N136" s="1283" t="str">
        <f t="shared" si="29"/>
        <v>ー</v>
      </c>
      <c r="O136" s="574">
        <f>VLOOKUP(B136,'新 月次投稿数'!$A:$N,13,false)</f>
        <v>13</v>
      </c>
      <c r="P136" s="583">
        <f t="shared" si="14"/>
        <v>-3</v>
      </c>
      <c r="Q136" s="575">
        <f t="shared" si="15"/>
        <v>-2</v>
      </c>
      <c r="R136" s="575">
        <f t="shared" si="16"/>
        <v>235</v>
      </c>
      <c r="S136" s="584">
        <f t="shared" si="21"/>
        <v>705</v>
      </c>
      <c r="T136" s="585">
        <f t="shared" si="17"/>
        <v>117.5</v>
      </c>
      <c r="U136" s="577">
        <f t="shared" si="18"/>
        <v>2</v>
      </c>
      <c r="V136" s="582">
        <v>101.0</v>
      </c>
      <c r="W136" s="582">
        <v>134.0</v>
      </c>
      <c r="X136" s="582" t="s">
        <v>1072</v>
      </c>
      <c r="Y136" s="582" t="s">
        <v>1072</v>
      </c>
      <c r="Z136" s="582" t="s">
        <v>1072</v>
      </c>
      <c r="AA136" s="582" t="s">
        <v>1072</v>
      </c>
      <c r="AB136" s="582" t="s">
        <v>1072</v>
      </c>
      <c r="AC136" s="580" t="str">
        <f>Vlookup(D136,'セッション実施状況管理'!$A:$R,17,false)</f>
        <v>#N/A</v>
      </c>
      <c r="AD136" s="580" t="str">
        <f t="shared" si="19"/>
        <v>#VALUE!</v>
      </c>
      <c r="AE136" s="580" t="str">
        <f t="shared" si="20"/>
        <v>#VALUE!</v>
      </c>
    </row>
    <row r="137">
      <c r="A137" s="1" t="s">
        <v>1116</v>
      </c>
      <c r="B137" s="40">
        <v>119.0</v>
      </c>
      <c r="C137" s="569" t="str">
        <f>vlookup(B137,'セッション実施状況管理'!$A:$U,8,false)</f>
        <v>すぎたもえ</v>
      </c>
      <c r="D137" s="569" t="str">
        <f>vlookup(B137,'セッション実施状況管理'!$A:$I,9,false)</f>
        <v>moeri_diet_recipe</v>
      </c>
      <c r="E137" s="2"/>
      <c r="F137" s="1284">
        <f>vlookup(B137,'セッション実施状況管理'!$A:$U,19,false)</f>
        <v>46100</v>
      </c>
      <c r="G137" s="569" t="str">
        <f>vlookup(B137,'セッション実施状況管理'!$A:$U,20,false)</f>
        <v>太田有紀</v>
      </c>
      <c r="H137" s="639"/>
      <c r="I137" s="572" t="str">
        <f>iferror(vlookup(B137,'セッション実施状況管理'!$A:$B,2,false),"")</f>
        <v>在学中</v>
      </c>
      <c r="J137" s="587" t="str">
        <f>Vlookup(B137,'セッション実施状況管理'!$A:$R,17,false)</f>
        <v/>
      </c>
      <c r="K137" s="580">
        <f t="shared" si="28"/>
        <v>1513</v>
      </c>
      <c r="L137" s="573" t="str">
        <f t="shared" si="11"/>
        <v>ー</v>
      </c>
      <c r="M137" s="573" t="str">
        <f t="shared" si="30"/>
        <v>ー</v>
      </c>
      <c r="N137" s="1283" t="str">
        <f t="shared" si="29"/>
        <v>ー</v>
      </c>
      <c r="O137" s="574">
        <f>VLOOKUP(B137,'新 月次投稿数'!$A:$N,13,false)</f>
        <v>55</v>
      </c>
      <c r="P137" s="583">
        <f t="shared" si="14"/>
        <v>-1</v>
      </c>
      <c r="Q137" s="575">
        <f t="shared" si="15"/>
        <v>-2</v>
      </c>
      <c r="R137" s="575">
        <f t="shared" si="16"/>
        <v>120</v>
      </c>
      <c r="S137" s="584">
        <f t="shared" si="21"/>
        <v>360</v>
      </c>
      <c r="T137" s="585">
        <f t="shared" si="17"/>
        <v>60</v>
      </c>
      <c r="U137" s="577">
        <f t="shared" si="18"/>
        <v>2</v>
      </c>
      <c r="V137" s="582" t="s">
        <v>1072</v>
      </c>
      <c r="W137" s="582">
        <v>45.0</v>
      </c>
      <c r="X137" s="582">
        <v>75.0</v>
      </c>
      <c r="Y137" s="582" t="s">
        <v>1072</v>
      </c>
      <c r="Z137" s="582" t="s">
        <v>1072</v>
      </c>
      <c r="AA137" s="582" t="s">
        <v>1072</v>
      </c>
      <c r="AB137" s="582" t="s">
        <v>1072</v>
      </c>
      <c r="AC137" s="580" t="str">
        <f>Vlookup(D137,'セッション実施状況管理'!$A:$R,17,false)</f>
        <v>#N/A</v>
      </c>
      <c r="AD137" s="580" t="str">
        <f t="shared" si="19"/>
        <v>#VALUE!</v>
      </c>
      <c r="AE137" s="580" t="str">
        <f t="shared" si="20"/>
        <v>#VALUE!</v>
      </c>
    </row>
    <row r="138">
      <c r="A138" s="1" t="s">
        <v>1116</v>
      </c>
      <c r="B138" s="65">
        <v>120.0</v>
      </c>
      <c r="C138" s="569" t="str">
        <f>vlookup(B138,'セッション実施状況管理'!$A:$U,8,false)</f>
        <v>たなかじゅのん</v>
      </c>
      <c r="D138" s="569" t="str">
        <f>vlookup(B138,'セッション実施状況管理'!$A:$I,9,false)</f>
        <v>r_junon_</v>
      </c>
      <c r="E138" s="2"/>
      <c r="F138" s="1284">
        <f>vlookup(B138,'セッション実施状況管理'!$A:$U,19,false)</f>
        <v>46113</v>
      </c>
      <c r="G138" s="569" t="str">
        <f>vlookup(B138,'セッション実施状況管理'!$A:$U,20,false)</f>
        <v>野村佑佳</v>
      </c>
      <c r="H138" s="639"/>
      <c r="I138" s="572" t="str">
        <f>iferror(vlookup(B138,'セッション実施状況管理'!$A:$B,2,false),"")</f>
        <v>在学中</v>
      </c>
      <c r="J138" s="587" t="str">
        <f>Vlookup(B138,'セッション実施状況管理'!$A:$R,17,false)</f>
        <v/>
      </c>
      <c r="K138" s="580">
        <f t="shared" si="28"/>
        <v>1513</v>
      </c>
      <c r="L138" s="573" t="str">
        <f t="shared" si="11"/>
        <v>ー</v>
      </c>
      <c r="M138" s="573" t="str">
        <f t="shared" si="30"/>
        <v>ー</v>
      </c>
      <c r="N138" s="1283" t="str">
        <f t="shared" si="29"/>
        <v>ー</v>
      </c>
      <c r="O138" s="574">
        <f>VLOOKUP(B138,'新 月次投稿数'!$A:$N,13,false)</f>
        <v>28</v>
      </c>
      <c r="P138" s="583">
        <f t="shared" si="14"/>
        <v>-2</v>
      </c>
      <c r="Q138" s="575">
        <f t="shared" si="15"/>
        <v>-2</v>
      </c>
      <c r="R138" s="575">
        <f t="shared" si="16"/>
        <v>0</v>
      </c>
      <c r="S138" s="584">
        <f t="shared" si="21"/>
        <v>0</v>
      </c>
      <c r="T138" s="585" t="str">
        <f t="shared" si="17"/>
        <v>0</v>
      </c>
      <c r="U138" s="577">
        <f t="shared" si="18"/>
        <v>0</v>
      </c>
      <c r="V138" s="582" t="s">
        <v>1072</v>
      </c>
      <c r="W138" s="582" t="s">
        <v>1072</v>
      </c>
      <c r="X138" s="582" t="s">
        <v>1072</v>
      </c>
      <c r="Y138" s="582" t="s">
        <v>1072</v>
      </c>
      <c r="Z138" s="582" t="s">
        <v>1072</v>
      </c>
      <c r="AA138" s="582" t="s">
        <v>1072</v>
      </c>
      <c r="AB138" s="582" t="s">
        <v>1072</v>
      </c>
      <c r="AC138" s="580" t="str">
        <f>Vlookup(D138,'セッション実施状況管理'!$A:$R,17,false)</f>
        <v>#N/A</v>
      </c>
      <c r="AD138" s="580" t="str">
        <f t="shared" si="19"/>
        <v>#VALUE!</v>
      </c>
      <c r="AE138" s="580" t="str">
        <f t="shared" si="20"/>
        <v>#VALUE!</v>
      </c>
    </row>
    <row r="139">
      <c r="A139" s="1" t="s">
        <v>1116</v>
      </c>
      <c r="B139" s="40">
        <v>121.0</v>
      </c>
      <c r="C139" s="569" t="str">
        <f>vlookup(B139,'セッション実施状況管理'!$A:$U,8,false)</f>
        <v>のざきゆうこ</v>
      </c>
      <c r="D139" s="569" t="str">
        <f>vlookup(B139,'セッション実施状況管理'!$A:$I,9,false)</f>
        <v>suzurecipe1</v>
      </c>
      <c r="E139" s="2"/>
      <c r="F139" s="1284">
        <f>vlookup(B139,'セッション実施状況管理'!$A:$U,19,false)</f>
        <v>46116</v>
      </c>
      <c r="G139" s="569" t="str">
        <f>vlookup(B139,'セッション実施状況管理'!$A:$U,20,false)</f>
        <v>岡本亜紀衣</v>
      </c>
      <c r="H139" s="639"/>
      <c r="I139" s="572" t="str">
        <f>iferror(vlookup(B139,'セッション実施状況管理'!$A:$B,2,false),"")</f>
        <v>在学中</v>
      </c>
      <c r="J139" s="587" t="str">
        <f>Vlookup(B139,'セッション実施状況管理'!$A:$R,17,false)</f>
        <v/>
      </c>
      <c r="K139" s="580">
        <f t="shared" si="28"/>
        <v>1513</v>
      </c>
      <c r="L139" s="573" t="str">
        <f t="shared" si="11"/>
        <v>ー</v>
      </c>
      <c r="M139" s="573" t="str">
        <f t="shared" si="30"/>
        <v>ー</v>
      </c>
      <c r="N139" s="1283" t="str">
        <f t="shared" si="29"/>
        <v>ー</v>
      </c>
      <c r="O139" s="574">
        <f>VLOOKUP(B139,'新 月次投稿数'!$A:$N,13,false)</f>
        <v>5</v>
      </c>
      <c r="P139" s="583">
        <f t="shared" si="14"/>
        <v>-3</v>
      </c>
      <c r="Q139" s="575">
        <f t="shared" si="15"/>
        <v>-2</v>
      </c>
      <c r="R139" s="575">
        <f t="shared" si="16"/>
        <v>0</v>
      </c>
      <c r="S139" s="584">
        <f t="shared" si="21"/>
        <v>0</v>
      </c>
      <c r="T139" s="585" t="str">
        <f t="shared" si="17"/>
        <v>0</v>
      </c>
      <c r="U139" s="577">
        <f t="shared" si="18"/>
        <v>0</v>
      </c>
      <c r="V139" s="582" t="s">
        <v>1072</v>
      </c>
      <c r="W139" s="582" t="s">
        <v>1072</v>
      </c>
      <c r="X139" s="582" t="s">
        <v>1072</v>
      </c>
      <c r="Y139" s="582" t="s">
        <v>1072</v>
      </c>
      <c r="Z139" s="582" t="s">
        <v>1072</v>
      </c>
      <c r="AA139" s="582" t="s">
        <v>1072</v>
      </c>
      <c r="AB139" s="582" t="s">
        <v>1072</v>
      </c>
      <c r="AC139" s="580" t="str">
        <f>Vlookup(D139,'セッション実施状況管理'!$A:$R,17,false)</f>
        <v>#N/A</v>
      </c>
      <c r="AD139" s="580" t="str">
        <f t="shared" si="19"/>
        <v>#VALUE!</v>
      </c>
      <c r="AE139" s="580" t="str">
        <f t="shared" si="20"/>
        <v>#VALUE!</v>
      </c>
    </row>
    <row r="140">
      <c r="A140" s="1" t="s">
        <v>1116</v>
      </c>
      <c r="B140" s="65">
        <v>122.0</v>
      </c>
      <c r="C140" s="569" t="str">
        <f>vlookup(B140,'セッション実施状況管理'!$A:$U,8,false)</f>
        <v>まついめぐみ</v>
      </c>
      <c r="D140" s="569" t="str">
        <f>vlookup(B140,'セッション実施状況管理'!$A:$I,9,false)</f>
        <v>joka_iyashi</v>
      </c>
      <c r="E140" s="631" t="s">
        <v>1192</v>
      </c>
      <c r="F140" s="1284">
        <f>vlookup(B140,'セッション実施状況管理'!$A:$U,19,false)</f>
        <v>46112</v>
      </c>
      <c r="G140" s="569" t="str">
        <f>vlookup(B140,'セッション実施状況管理'!$A:$U,20,false)</f>
        <v>田中茜里</v>
      </c>
      <c r="H140" s="639"/>
      <c r="I140" s="572" t="str">
        <f>iferror(vlookup(B140,'セッション実施状況管理'!$A:$B,2,false),"")</f>
        <v>在学中</v>
      </c>
      <c r="J140" s="587" t="str">
        <f>Vlookup(B140,'セッション実施状況管理'!$A:$R,17,false)</f>
        <v/>
      </c>
      <c r="K140" s="580">
        <f t="shared" si="28"/>
        <v>1513</v>
      </c>
      <c r="L140" s="573" t="str">
        <f t="shared" si="11"/>
        <v>ー</v>
      </c>
      <c r="M140" s="573" t="str">
        <f t="shared" si="30"/>
        <v>ー</v>
      </c>
      <c r="N140" s="1283" t="str">
        <f t="shared" si="29"/>
        <v>ー</v>
      </c>
      <c r="O140" s="574">
        <f>VLOOKUP(B140,'新 月次投稿数'!$A:$N,13,false)</f>
        <v>12</v>
      </c>
      <c r="P140" s="583">
        <f t="shared" si="14"/>
        <v>-3</v>
      </c>
      <c r="Q140" s="575">
        <f t="shared" si="15"/>
        <v>-2</v>
      </c>
      <c r="R140" s="575">
        <f t="shared" si="16"/>
        <v>0</v>
      </c>
      <c r="S140" s="584">
        <f t="shared" si="21"/>
        <v>0</v>
      </c>
      <c r="T140" s="585" t="str">
        <f t="shared" si="17"/>
        <v>0</v>
      </c>
      <c r="U140" s="577">
        <f t="shared" si="18"/>
        <v>0</v>
      </c>
      <c r="V140" s="582" t="s">
        <v>1072</v>
      </c>
      <c r="W140" s="582" t="s">
        <v>1072</v>
      </c>
      <c r="X140" s="582" t="s">
        <v>1072</v>
      </c>
      <c r="Y140" s="582" t="s">
        <v>1072</v>
      </c>
      <c r="Z140" s="582" t="s">
        <v>1072</v>
      </c>
      <c r="AA140" s="582" t="s">
        <v>1072</v>
      </c>
      <c r="AB140" s="582" t="s">
        <v>1072</v>
      </c>
      <c r="AC140" s="580" t="str">
        <f>Vlookup(D140,'セッション実施状況管理'!$A:$R,17,false)</f>
        <v>#N/A</v>
      </c>
      <c r="AD140" s="580" t="str">
        <f t="shared" si="19"/>
        <v>#VALUE!</v>
      </c>
      <c r="AE140" s="580" t="str">
        <f t="shared" si="20"/>
        <v>#VALUE!</v>
      </c>
    </row>
    <row r="141">
      <c r="A141" s="1" t="s">
        <v>1116</v>
      </c>
      <c r="B141" s="65">
        <v>123.0</v>
      </c>
      <c r="C141" s="569" t="str">
        <f>vlookup(B141,'セッション実施状況管理'!$A:$U,8,false)</f>
        <v>すぎやまちなつ</v>
      </c>
      <c r="D141" s="569" t="str">
        <f>vlookup(B141,'セッション実施状況管理'!$A:$I,9,false)</f>
        <v>konatsu_lifestyle</v>
      </c>
      <c r="E141" s="2"/>
      <c r="F141" s="1284">
        <f>vlookup(B141,'セッション実施状況管理'!$A:$U,19,false)</f>
        <v>46116</v>
      </c>
      <c r="G141" s="569" t="str">
        <f>vlookup(B141,'セッション実施状況管理'!$A:$U,20,false)</f>
        <v>岡本亜紀衣</v>
      </c>
      <c r="H141" s="639"/>
      <c r="I141" s="572" t="str">
        <f>iferror(vlookup(B141,'セッション実施状況管理'!$A:$B,2,false),"")</f>
        <v>在学中</v>
      </c>
      <c r="J141" s="587" t="str">
        <f>Vlookup(B141,'セッション実施状況管理'!$A:$R,17,false)</f>
        <v/>
      </c>
      <c r="K141" s="580">
        <f t="shared" si="28"/>
        <v>1513</v>
      </c>
      <c r="L141" s="573" t="str">
        <f t="shared" si="11"/>
        <v>ー</v>
      </c>
      <c r="M141" s="573" t="str">
        <f t="shared" si="30"/>
        <v>ー</v>
      </c>
      <c r="N141" s="1283" t="str">
        <f t="shared" si="29"/>
        <v>ー</v>
      </c>
      <c r="O141" s="574">
        <f>VLOOKUP(B141,'新 月次投稿数'!$A:$N,13,false)</f>
        <v>16</v>
      </c>
      <c r="P141" s="583">
        <f t="shared" si="14"/>
        <v>-3</v>
      </c>
      <c r="Q141" s="575">
        <f t="shared" si="15"/>
        <v>-2</v>
      </c>
      <c r="R141" s="575">
        <f t="shared" si="16"/>
        <v>0</v>
      </c>
      <c r="S141" s="584">
        <f t="shared" si="21"/>
        <v>0</v>
      </c>
      <c r="T141" s="585" t="str">
        <f t="shared" si="17"/>
        <v>0</v>
      </c>
      <c r="U141" s="577">
        <f t="shared" si="18"/>
        <v>0</v>
      </c>
      <c r="V141" s="582" t="s">
        <v>1072</v>
      </c>
      <c r="W141" s="582" t="s">
        <v>1072</v>
      </c>
      <c r="X141" s="582" t="s">
        <v>1072</v>
      </c>
      <c r="Y141" s="582" t="s">
        <v>1072</v>
      </c>
      <c r="Z141" s="582" t="s">
        <v>1072</v>
      </c>
      <c r="AA141" s="582" t="s">
        <v>1072</v>
      </c>
      <c r="AB141" s="582" t="s">
        <v>1072</v>
      </c>
      <c r="AC141" s="580" t="str">
        <f>Vlookup(D141,'セッション実施状況管理'!$A:$R,17,false)</f>
        <v>#N/A</v>
      </c>
      <c r="AD141" s="580" t="str">
        <f t="shared" si="19"/>
        <v>#VALUE!</v>
      </c>
      <c r="AE141" s="580" t="str">
        <f t="shared" si="20"/>
        <v>#VALUE!</v>
      </c>
    </row>
    <row r="142">
      <c r="A142" s="1" t="s">
        <v>1116</v>
      </c>
      <c r="B142" s="40">
        <v>124.0</v>
      </c>
      <c r="C142" s="569" t="str">
        <f>vlookup(B142,'セッション実施状況管理'!$A:$U,8,false)</f>
        <v>しもじさら</v>
      </c>
      <c r="D142" s="569" t="str">
        <f>vlookup(B142,'セッション実施状況管理'!$A:$I,9,false)</f>
        <v/>
      </c>
      <c r="E142" s="2"/>
      <c r="F142" s="1284">
        <f>vlookup(B142,'セッション実施状況管理'!$A:$U,19,false)</f>
        <v>46110</v>
      </c>
      <c r="G142" s="569" t="str">
        <f>vlookup(B142,'セッション実施状況管理'!$A:$U,20,false)</f>
        <v>南春菜</v>
      </c>
      <c r="H142" s="639"/>
      <c r="I142" s="572" t="str">
        <f>iferror(vlookup(B142,'セッション実施状況管理'!$A:$B,2,false),"")</f>
        <v>在学中</v>
      </c>
      <c r="J142" s="587" t="str">
        <f>Vlookup(B142,'セッション実施状況管理'!$A:$R,17,false)</f>
        <v/>
      </c>
      <c r="K142" s="580">
        <f t="shared" si="28"/>
        <v>1513</v>
      </c>
      <c r="L142" s="573" t="str">
        <f t="shared" si="11"/>
        <v>ー</v>
      </c>
      <c r="M142" s="573" t="str">
        <f t="shared" si="30"/>
        <v>ー</v>
      </c>
      <c r="N142" s="1283" t="str">
        <f t="shared" si="29"/>
        <v>ー</v>
      </c>
      <c r="O142" s="574">
        <f>VLOOKUP(B142,'新 月次投稿数'!$A:$N,13,false)</f>
        <v>0</v>
      </c>
      <c r="P142" s="583">
        <f t="shared" si="14"/>
        <v>-3</v>
      </c>
      <c r="Q142" s="575">
        <f t="shared" si="15"/>
        <v>-2</v>
      </c>
      <c r="R142" s="575">
        <f t="shared" si="16"/>
        <v>0</v>
      </c>
      <c r="S142" s="584">
        <f t="shared" si="21"/>
        <v>0</v>
      </c>
      <c r="T142" s="585" t="str">
        <f t="shared" si="17"/>
        <v>0</v>
      </c>
      <c r="U142" s="577">
        <f t="shared" si="18"/>
        <v>0</v>
      </c>
      <c r="V142" s="582" t="s">
        <v>1072</v>
      </c>
      <c r="W142" s="582" t="s">
        <v>1072</v>
      </c>
      <c r="X142" s="582" t="s">
        <v>1072</v>
      </c>
      <c r="Y142" s="582" t="s">
        <v>1072</v>
      </c>
      <c r="Z142" s="582" t="s">
        <v>1072</v>
      </c>
      <c r="AA142" s="582" t="s">
        <v>1072</v>
      </c>
      <c r="AB142" s="582" t="s">
        <v>1072</v>
      </c>
      <c r="AC142" s="580" t="str">
        <f>Vlookup(D142,'セッション実施状況管理'!$A:$R,17,false)</f>
        <v>#N/A</v>
      </c>
      <c r="AD142" s="580" t="str">
        <f t="shared" si="19"/>
        <v>#VALUE!</v>
      </c>
      <c r="AE142" s="580" t="str">
        <f t="shared" si="20"/>
        <v>#VALUE!</v>
      </c>
    </row>
    <row r="143">
      <c r="A143" s="1" t="s">
        <v>1116</v>
      </c>
      <c r="B143" s="65">
        <v>125.0</v>
      </c>
      <c r="C143" s="569" t="str">
        <f>vlookup(B143,'セッション実施状況管理'!$A:$U,8,false)</f>
        <v>やまざきだいすけ</v>
      </c>
      <c r="D143" s="569" t="str">
        <f>vlookup(B143,'セッション実施状況管理'!$A:$I,9,false)</f>
        <v/>
      </c>
      <c r="E143" s="2"/>
      <c r="F143" s="1284">
        <f>vlookup(B143,'セッション実施状況管理'!$A:$U,19,false)</f>
        <v>46110</v>
      </c>
      <c r="G143" s="569" t="str">
        <f>vlookup(B143,'セッション実施状況管理'!$A:$U,20,false)</f>
        <v>小熊 来瑠美</v>
      </c>
      <c r="H143" s="639"/>
      <c r="I143" s="572" t="str">
        <f>iferror(vlookup(B143,'セッション実施状況管理'!$A:$B,2,false),"")</f>
        <v>在学中</v>
      </c>
      <c r="J143" s="587" t="str">
        <f>Vlookup(B143,'セッション実施状況管理'!$A:$R,17,false)</f>
        <v/>
      </c>
      <c r="K143" s="580">
        <f t="shared" si="28"/>
        <v>1513</v>
      </c>
      <c r="L143" s="573" t="str">
        <f t="shared" si="11"/>
        <v>ー</v>
      </c>
      <c r="M143" s="573" t="str">
        <f t="shared" si="30"/>
        <v>ー</v>
      </c>
      <c r="N143" s="1283" t="str">
        <f t="shared" si="29"/>
        <v>ー</v>
      </c>
      <c r="O143" s="574">
        <f>VLOOKUP(B143,'新 月次投稿数'!$A:$N,13,false)</f>
        <v>7</v>
      </c>
      <c r="P143" s="583">
        <f t="shared" si="14"/>
        <v>-3</v>
      </c>
      <c r="Q143" s="575">
        <f t="shared" si="15"/>
        <v>-2</v>
      </c>
      <c r="R143" s="575">
        <f t="shared" si="16"/>
        <v>0</v>
      </c>
      <c r="S143" s="584">
        <f t="shared" si="21"/>
        <v>0</v>
      </c>
      <c r="T143" s="585" t="str">
        <f t="shared" si="17"/>
        <v>0</v>
      </c>
      <c r="U143" s="577">
        <f t="shared" si="18"/>
        <v>0</v>
      </c>
      <c r="V143" s="582" t="s">
        <v>1072</v>
      </c>
      <c r="W143" s="582" t="s">
        <v>1072</v>
      </c>
      <c r="X143" s="582" t="s">
        <v>1072</v>
      </c>
      <c r="Y143" s="582" t="s">
        <v>1072</v>
      </c>
      <c r="Z143" s="582" t="s">
        <v>1072</v>
      </c>
      <c r="AA143" s="582" t="s">
        <v>1072</v>
      </c>
      <c r="AB143" s="582" t="s">
        <v>1072</v>
      </c>
      <c r="AC143" s="580" t="str">
        <f>Vlookup(D143,'セッション実施状況管理'!$A:$R,17,false)</f>
        <v>#N/A</v>
      </c>
      <c r="AD143" s="580" t="str">
        <f t="shared" si="19"/>
        <v>#VALUE!</v>
      </c>
      <c r="AE143" s="580" t="str">
        <f t="shared" si="20"/>
        <v>#VALUE!</v>
      </c>
    </row>
    <row r="144">
      <c r="A144" s="1" t="s">
        <v>1116</v>
      </c>
      <c r="B144" s="40">
        <v>126.0</v>
      </c>
      <c r="C144" s="569" t="str">
        <f>vlookup(B144,'セッション実施状況管理'!$A:$U,8,false)</f>
        <v>おおすがふみえ</v>
      </c>
      <c r="D144" s="569" t="str">
        <f>vlookup(B144,'セッション実施状況管理'!$A:$I,9,false)</f>
        <v>miko_healthy_gohan</v>
      </c>
      <c r="E144" s="631" t="s">
        <v>1196</v>
      </c>
      <c r="F144" s="1284">
        <f>vlookup(B144,'セッション実施状況管理'!$A:$U,19,false)</f>
        <v>46112</v>
      </c>
      <c r="G144" s="569" t="str">
        <f>vlookup(B144,'セッション実施状況管理'!$A:$U,20,false)</f>
        <v>田中茜里</v>
      </c>
      <c r="H144" s="639"/>
      <c r="I144" s="572" t="str">
        <f>iferror(vlookup(B144,'セッション実施状況管理'!$A:$B,2,false),"")</f>
        <v>在学中</v>
      </c>
      <c r="J144" s="587" t="str">
        <f>Vlookup(B144,'セッション実施状況管理'!$A:$R,17,false)</f>
        <v/>
      </c>
      <c r="K144" s="580">
        <f t="shared" si="28"/>
        <v>1513</v>
      </c>
      <c r="L144" s="573" t="str">
        <f t="shared" si="11"/>
        <v>ー</v>
      </c>
      <c r="M144" s="573" t="str">
        <f t="shared" si="30"/>
        <v>ー</v>
      </c>
      <c r="N144" s="1283" t="str">
        <f t="shared" si="29"/>
        <v>ー</v>
      </c>
      <c r="O144" s="574">
        <f>VLOOKUP(B144,'新 月次投稿数'!$A:$N,13,false)</f>
        <v>80</v>
      </c>
      <c r="P144" s="583">
        <f t="shared" si="14"/>
        <v>1</v>
      </c>
      <c r="Q144" s="575">
        <f t="shared" si="15"/>
        <v>-2</v>
      </c>
      <c r="R144" s="575">
        <f t="shared" si="16"/>
        <v>0</v>
      </c>
      <c r="S144" s="584">
        <f t="shared" si="21"/>
        <v>0</v>
      </c>
      <c r="T144" s="585" t="str">
        <f t="shared" si="17"/>
        <v>0</v>
      </c>
      <c r="U144" s="577">
        <f t="shared" si="18"/>
        <v>0</v>
      </c>
      <c r="V144" s="582" t="s">
        <v>1072</v>
      </c>
      <c r="W144" s="582" t="s">
        <v>1072</v>
      </c>
      <c r="X144" s="582" t="s">
        <v>1072</v>
      </c>
      <c r="Y144" s="582" t="s">
        <v>1072</v>
      </c>
      <c r="Z144" s="582" t="s">
        <v>1072</v>
      </c>
      <c r="AA144" s="582" t="s">
        <v>1072</v>
      </c>
      <c r="AB144" s="582" t="s">
        <v>1072</v>
      </c>
      <c r="AC144" s="580" t="str">
        <f>Vlookup(D144,'セッション実施状況管理'!$A:$R,17,false)</f>
        <v>#N/A</v>
      </c>
      <c r="AD144" s="580" t="str">
        <f t="shared" si="19"/>
        <v>#VALUE!</v>
      </c>
      <c r="AE144" s="580" t="str">
        <f t="shared" si="20"/>
        <v>#VALUE!</v>
      </c>
    </row>
    <row r="145">
      <c r="A145" s="1" t="s">
        <v>1116</v>
      </c>
      <c r="B145" s="65">
        <v>127.0</v>
      </c>
      <c r="C145" s="569" t="str">
        <f>vlookup(B145,'セッション実施状況管理'!$A:$U,8,false)</f>
        <v>たけだまゆみ</v>
      </c>
      <c r="D145" s="569" t="str">
        <f>vlookup(B145,'セッション実施状況管理'!$A:$I,9,false)</f>
        <v>tama.diet_recipe</v>
      </c>
      <c r="E145" s="2"/>
      <c r="F145" s="1284">
        <f>vlookup(B145,'セッション実施状況管理'!$A:$U,19,false)</f>
        <v>46129</v>
      </c>
      <c r="G145" s="569" t="str">
        <f>vlookup(B145,'セッション実施状況管理'!$A:$U,20,false)</f>
        <v>藤田恵</v>
      </c>
      <c r="H145" s="639"/>
      <c r="I145" s="572" t="str">
        <f>iferror(vlookup(B145,'セッション実施状況管理'!$A:$B,2,false),"")</f>
        <v>在学中</v>
      </c>
      <c r="J145" s="587" t="str">
        <f>Vlookup(B145,'セッション実施状況管理'!$A:$R,17,false)</f>
        <v/>
      </c>
      <c r="K145" s="580">
        <f t="shared" si="28"/>
        <v>1513</v>
      </c>
      <c r="L145" s="573" t="str">
        <f t="shared" si="11"/>
        <v>ー</v>
      </c>
      <c r="M145" s="573" t="str">
        <f t="shared" si="30"/>
        <v>ー</v>
      </c>
      <c r="N145" s="1283" t="str">
        <f t="shared" si="29"/>
        <v>ー</v>
      </c>
      <c r="O145" s="574">
        <f>VLOOKUP(B145,'新 月次投稿数'!$A:$N,13,false)</f>
        <v>12</v>
      </c>
      <c r="P145" s="583">
        <f t="shared" si="14"/>
        <v>-3</v>
      </c>
      <c r="Q145" s="575">
        <f t="shared" si="15"/>
        <v>-2</v>
      </c>
      <c r="R145" s="575">
        <f t="shared" si="16"/>
        <v>0</v>
      </c>
      <c r="S145" s="584">
        <f t="shared" si="21"/>
        <v>0</v>
      </c>
      <c r="T145" s="585" t="str">
        <f t="shared" si="17"/>
        <v>0</v>
      </c>
      <c r="U145" s="577">
        <f t="shared" si="18"/>
        <v>0</v>
      </c>
      <c r="V145" s="582" t="s">
        <v>1072</v>
      </c>
      <c r="W145" s="582" t="s">
        <v>1072</v>
      </c>
      <c r="X145" s="582" t="s">
        <v>1072</v>
      </c>
      <c r="Y145" s="582" t="s">
        <v>1072</v>
      </c>
      <c r="Z145" s="582" t="s">
        <v>1072</v>
      </c>
      <c r="AA145" s="582" t="s">
        <v>1072</v>
      </c>
      <c r="AB145" s="582" t="s">
        <v>1072</v>
      </c>
      <c r="AC145" s="580" t="str">
        <f>Vlookup(D145,'セッション実施状況管理'!$A:$R,17,false)</f>
        <v>#N/A</v>
      </c>
      <c r="AD145" s="580" t="str">
        <f t="shared" si="19"/>
        <v>#VALUE!</v>
      </c>
      <c r="AE145" s="580" t="str">
        <f t="shared" si="20"/>
        <v>#VALUE!</v>
      </c>
    </row>
    <row r="146">
      <c r="A146" s="1" t="s">
        <v>1116</v>
      </c>
      <c r="B146" s="65">
        <v>128.0</v>
      </c>
      <c r="C146" s="569" t="str">
        <f>vlookup(B146,'セッション実施状況管理'!$A:$U,8,false)</f>
        <v>えのきだみなみ</v>
      </c>
      <c r="D146" s="569" t="str">
        <f>vlookup(B146,'セッション実施状況管理'!$A:$I,9,false)</f>
        <v>enoki_life</v>
      </c>
      <c r="E146" s="630" t="s">
        <v>3250</v>
      </c>
      <c r="F146" s="1284">
        <f>vlookup(B146,'セッション実施状況管理'!$A:$U,19,false)</f>
        <v>46112</v>
      </c>
      <c r="G146" s="569" t="str">
        <f>vlookup(B146,'セッション実施状況管理'!$A:$U,20,false)</f>
        <v>八木秋歩</v>
      </c>
      <c r="H146" s="639"/>
      <c r="I146" s="572" t="str">
        <f>iferror(vlookup(B146,'セッション実施状況管理'!$A:$B,2,false),"")</f>
        <v>在学中</v>
      </c>
      <c r="J146" s="587" t="str">
        <f>Vlookup(B146,'セッション実施状況管理'!$A:$R,17,false)</f>
        <v/>
      </c>
      <c r="K146" s="580">
        <f t="shared" si="28"/>
        <v>1513</v>
      </c>
      <c r="L146" s="573" t="str">
        <f t="shared" si="11"/>
        <v>ー</v>
      </c>
      <c r="M146" s="573" t="str">
        <f t="shared" si="30"/>
        <v>ー</v>
      </c>
      <c r="N146" s="1283" t="str">
        <f t="shared" si="29"/>
        <v>ー</v>
      </c>
      <c r="O146" s="574">
        <f>VLOOKUP(B146,'新 月次投稿数'!$A:$N,13,false)</f>
        <v>41</v>
      </c>
      <c r="P146" s="583">
        <f t="shared" si="14"/>
        <v>-1</v>
      </c>
      <c r="Q146" s="575">
        <f t="shared" si="15"/>
        <v>-2</v>
      </c>
      <c r="R146" s="575">
        <f t="shared" si="16"/>
        <v>0</v>
      </c>
      <c r="S146" s="584">
        <f t="shared" si="21"/>
        <v>0</v>
      </c>
      <c r="T146" s="585" t="str">
        <f t="shared" si="17"/>
        <v>0</v>
      </c>
      <c r="U146" s="577">
        <f t="shared" si="18"/>
        <v>0</v>
      </c>
      <c r="V146" s="582" t="s">
        <v>1072</v>
      </c>
      <c r="W146" s="582" t="s">
        <v>1072</v>
      </c>
      <c r="X146" s="582" t="s">
        <v>1072</v>
      </c>
      <c r="Y146" s="582" t="s">
        <v>1072</v>
      </c>
      <c r="Z146" s="582" t="s">
        <v>1072</v>
      </c>
      <c r="AA146" s="582" t="s">
        <v>1072</v>
      </c>
      <c r="AB146" s="582" t="s">
        <v>1072</v>
      </c>
      <c r="AC146" s="580" t="str">
        <f>Vlookup(D146,'セッション実施状況管理'!$A:$R,17,false)</f>
        <v>#N/A</v>
      </c>
      <c r="AD146" s="580" t="str">
        <f t="shared" si="19"/>
        <v>#VALUE!</v>
      </c>
      <c r="AE146" s="580" t="str">
        <f t="shared" si="20"/>
        <v>#VALUE!</v>
      </c>
    </row>
    <row r="147">
      <c r="A147" s="1" t="s">
        <v>1116</v>
      </c>
      <c r="B147" s="40">
        <v>129.0</v>
      </c>
      <c r="C147" s="569" t="str">
        <f>vlookup(B147,'セッション実施状況管理'!$A:$U,8,false)</f>
        <v>かとうさおり</v>
      </c>
      <c r="D147" s="569" t="str">
        <f>vlookup(B147,'セッション実施状況管理'!$A:$I,9,false)</f>
        <v>ui_no_gohan</v>
      </c>
      <c r="E147" s="2"/>
      <c r="F147" s="1284">
        <f>vlookup(B147,'セッション実施状況管理'!$A:$U,19,false)</f>
        <v>46114</v>
      </c>
      <c r="G147" s="569" t="str">
        <f>vlookup(B147,'セッション実施状況管理'!$A:$U,20,false)</f>
        <v>高木千鶴</v>
      </c>
      <c r="H147" s="639"/>
      <c r="I147" s="572" t="str">
        <f>iferror(vlookup(B147,'セッション実施状況管理'!$A:$B,2,false),"")</f>
        <v>在学中</v>
      </c>
      <c r="J147" s="587" t="str">
        <f>Vlookup(B147,'セッション実施状況管理'!$A:$R,17,false)</f>
        <v/>
      </c>
      <c r="K147" s="580">
        <f t="shared" si="28"/>
        <v>1513</v>
      </c>
      <c r="L147" s="573" t="str">
        <f t="shared" si="11"/>
        <v>ー</v>
      </c>
      <c r="M147" s="573" t="str">
        <f t="shared" si="30"/>
        <v>ー</v>
      </c>
      <c r="N147" s="1283" t="str">
        <f t="shared" si="29"/>
        <v>ー</v>
      </c>
      <c r="O147" s="574">
        <f>VLOOKUP(B147,'新 月次投稿数'!$A:$N,13,false)</f>
        <v>36</v>
      </c>
      <c r="P147" s="583">
        <f t="shared" si="14"/>
        <v>-2</v>
      </c>
      <c r="Q147" s="575">
        <f t="shared" si="15"/>
        <v>-2</v>
      </c>
      <c r="R147" s="575">
        <f t="shared" si="16"/>
        <v>0</v>
      </c>
      <c r="S147" s="584">
        <f t="shared" si="21"/>
        <v>0</v>
      </c>
      <c r="T147" s="585" t="str">
        <f t="shared" si="17"/>
        <v>0</v>
      </c>
      <c r="U147" s="577">
        <f t="shared" si="18"/>
        <v>0</v>
      </c>
      <c r="V147" s="582" t="s">
        <v>1072</v>
      </c>
      <c r="W147" s="582" t="s">
        <v>1072</v>
      </c>
      <c r="X147" s="582" t="s">
        <v>1072</v>
      </c>
      <c r="Y147" s="582" t="s">
        <v>1072</v>
      </c>
      <c r="Z147" s="582" t="s">
        <v>1072</v>
      </c>
      <c r="AA147" s="582" t="s">
        <v>1072</v>
      </c>
      <c r="AB147" s="582" t="s">
        <v>1072</v>
      </c>
      <c r="AC147" s="580" t="str">
        <f>Vlookup(D147,'セッション実施状況管理'!$A:$R,17,false)</f>
        <v>#N/A</v>
      </c>
      <c r="AD147" s="580" t="str">
        <f t="shared" si="19"/>
        <v>#VALUE!</v>
      </c>
      <c r="AE147" s="580" t="str">
        <f t="shared" si="20"/>
        <v>#VALUE!</v>
      </c>
    </row>
    <row r="148">
      <c r="A148" s="1" t="s">
        <v>1116</v>
      </c>
      <c r="B148" s="65">
        <v>130.0</v>
      </c>
      <c r="C148" s="569" t="str">
        <f>vlookup(B148,'セッション実施状況管理'!$A:$U,8,false)</f>
        <v>みずたにりな</v>
      </c>
      <c r="D148" s="569" t="str">
        <f>vlookup(B148,'セッション実施状況管理'!$A:$I,9,false)</f>
        <v>rina_life_05</v>
      </c>
      <c r="E148" s="631" t="s">
        <v>1199</v>
      </c>
      <c r="F148" s="1284">
        <f>vlookup(B148,'セッション実施状況管理'!$A:$U,19,false)</f>
        <v>46127</v>
      </c>
      <c r="G148" s="569" t="str">
        <f>vlookup(B148,'セッション実施状況管理'!$A:$U,20,false)</f>
        <v>久保山菜々恵</v>
      </c>
      <c r="H148" s="639"/>
      <c r="I148" s="572" t="str">
        <f>iferror(vlookup(B148,'セッション実施状況管理'!$A:$B,2,false),"")</f>
        <v>在学中</v>
      </c>
      <c r="J148" s="587" t="str">
        <f>Vlookup(B148,'セッション実施状況管理'!$A:$R,17,false)</f>
        <v/>
      </c>
      <c r="K148" s="580">
        <f t="shared" si="28"/>
        <v>1513</v>
      </c>
      <c r="L148" s="573" t="str">
        <f t="shared" si="11"/>
        <v>ー</v>
      </c>
      <c r="M148" s="573" t="str">
        <f t="shared" si="30"/>
        <v>ー</v>
      </c>
      <c r="N148" s="1283" t="str">
        <f t="shared" si="29"/>
        <v>ー</v>
      </c>
      <c r="O148" s="574">
        <f>VLOOKUP(B148,'新 月次投稿数'!$A:$N,13,false)</f>
        <v>0</v>
      </c>
      <c r="P148" s="583">
        <f t="shared" si="14"/>
        <v>-3</v>
      </c>
      <c r="Q148" s="575">
        <f t="shared" si="15"/>
        <v>-2</v>
      </c>
      <c r="R148" s="575">
        <f t="shared" si="16"/>
        <v>11</v>
      </c>
      <c r="S148" s="584">
        <f t="shared" si="21"/>
        <v>66</v>
      </c>
      <c r="T148" s="585">
        <f t="shared" si="17"/>
        <v>11</v>
      </c>
      <c r="U148" s="577">
        <f t="shared" si="18"/>
        <v>1</v>
      </c>
      <c r="V148" s="582">
        <v>11.0</v>
      </c>
      <c r="W148" s="582" t="s">
        <v>1072</v>
      </c>
      <c r="X148" s="582" t="s">
        <v>1072</v>
      </c>
      <c r="Y148" s="582" t="s">
        <v>1072</v>
      </c>
      <c r="Z148" s="582" t="s">
        <v>1072</v>
      </c>
      <c r="AA148" s="582" t="s">
        <v>1072</v>
      </c>
      <c r="AB148" s="582" t="s">
        <v>1072</v>
      </c>
      <c r="AC148" s="580" t="str">
        <f>Vlookup(D148,'セッション実施状況管理'!$A:$R,17,false)</f>
        <v>#N/A</v>
      </c>
      <c r="AD148" s="580" t="str">
        <f t="shared" si="19"/>
        <v>#VALUE!</v>
      </c>
      <c r="AE148" s="580" t="str">
        <f t="shared" si="20"/>
        <v>#VALUE!</v>
      </c>
    </row>
    <row r="149">
      <c r="A149" s="1" t="s">
        <v>1116</v>
      </c>
      <c r="B149" s="40">
        <v>131.0</v>
      </c>
      <c r="C149" s="569" t="str">
        <f>vlookup(B149,'セッション実施状況管理'!$A:$U,8,false)</f>
        <v>さいとうはるか</v>
      </c>
      <c r="D149" s="569" t="str">
        <f>vlookup(B149,'セッション実施状況管理'!$A:$I,9,false)</f>
        <v>haruka_seiro</v>
      </c>
      <c r="E149" s="2"/>
      <c r="F149" s="1284">
        <f>vlookup(B149,'セッション実施状況管理'!$A:$U,19,false)</f>
        <v>46124</v>
      </c>
      <c r="G149" s="569" t="str">
        <f>vlookup(B149,'セッション実施状況管理'!$A:$U,20,false)</f>
        <v>小林彩織</v>
      </c>
      <c r="H149" s="639"/>
      <c r="I149" s="572" t="str">
        <f>iferror(vlookup(B149,'セッション実施状況管理'!$A:$B,2,false),"")</f>
        <v>在学中</v>
      </c>
      <c r="J149" s="587" t="str">
        <f>Vlookup(B149,'セッション実施状況管理'!$A:$R,17,false)</f>
        <v/>
      </c>
      <c r="K149" s="580">
        <f t="shared" si="28"/>
        <v>1513</v>
      </c>
      <c r="L149" s="573" t="str">
        <f t="shared" si="11"/>
        <v>ー</v>
      </c>
      <c r="M149" s="573" t="str">
        <f t="shared" si="30"/>
        <v>ー</v>
      </c>
      <c r="N149" s="1283" t="str">
        <f t="shared" si="29"/>
        <v>ー</v>
      </c>
      <c r="O149" s="574">
        <f>VLOOKUP(B149,'新 月次投稿数'!$A:$N,13,false)</f>
        <v>56</v>
      </c>
      <c r="P149" s="583">
        <f t="shared" si="14"/>
        <v>-1</v>
      </c>
      <c r="Q149" s="575">
        <f t="shared" si="15"/>
        <v>-2</v>
      </c>
      <c r="R149" s="575">
        <f t="shared" si="16"/>
        <v>0</v>
      </c>
      <c r="S149" s="584">
        <f t="shared" si="21"/>
        <v>0</v>
      </c>
      <c r="T149" s="585" t="str">
        <f t="shared" si="17"/>
        <v>0</v>
      </c>
      <c r="U149" s="577">
        <f t="shared" si="18"/>
        <v>0</v>
      </c>
      <c r="V149" s="582" t="s">
        <v>1072</v>
      </c>
      <c r="W149" s="582" t="s">
        <v>1072</v>
      </c>
      <c r="X149" s="582" t="s">
        <v>1072</v>
      </c>
      <c r="Y149" s="582" t="s">
        <v>1072</v>
      </c>
      <c r="Z149" s="582" t="s">
        <v>1072</v>
      </c>
      <c r="AA149" s="582" t="s">
        <v>1072</v>
      </c>
      <c r="AB149" s="582" t="s">
        <v>1072</v>
      </c>
      <c r="AC149" s="580" t="str">
        <f>Vlookup(D149,'セッション実施状況管理'!$A:$R,17,false)</f>
        <v>#N/A</v>
      </c>
      <c r="AD149" s="580" t="str">
        <f t="shared" si="19"/>
        <v>#VALUE!</v>
      </c>
      <c r="AE149" s="580" t="str">
        <f t="shared" si="20"/>
        <v>#VALUE!</v>
      </c>
    </row>
    <row r="150">
      <c r="A150" s="1" t="s">
        <v>1116</v>
      </c>
      <c r="B150" s="65">
        <v>132.0</v>
      </c>
      <c r="C150" s="569" t="str">
        <f>vlookup(B150,'セッション実施状況管理'!$A:$U,8,false)</f>
        <v>なかむらゆき</v>
      </c>
      <c r="D150" s="569" t="str">
        <f>vlookup(B150,'セッション実施状況管理'!$A:$I,9,false)</f>
        <v/>
      </c>
      <c r="E150" s="2"/>
      <c r="F150" s="1284">
        <f>vlookup(B150,'セッション実施状況管理'!$A:$U,19,false)</f>
        <v>46161</v>
      </c>
      <c r="G150" s="569" t="str">
        <f>vlookup(B150,'セッション実施状況管理'!$A:$U,20,false)</f>
        <v>岡本亜紀衣</v>
      </c>
      <c r="H150" s="639"/>
      <c r="I150" s="572" t="str">
        <f>iferror(vlookup(B150,'セッション実施状況管理'!$A:$B,2,false),"")</f>
        <v>在学中</v>
      </c>
      <c r="J150" s="587" t="str">
        <f>Vlookup(B150,'セッション実施状況管理'!$A:$R,17,false)</f>
        <v/>
      </c>
      <c r="K150" s="580">
        <f t="shared" si="28"/>
        <v>1513</v>
      </c>
      <c r="L150" s="573" t="str">
        <f t="shared" si="11"/>
        <v>ー</v>
      </c>
      <c r="M150" s="573" t="str">
        <f t="shared" si="30"/>
        <v>ー</v>
      </c>
      <c r="N150" s="1283" t="str">
        <f t="shared" si="29"/>
        <v>ー</v>
      </c>
      <c r="O150" s="574">
        <f>VLOOKUP(B150,'新 月次投稿数'!$A:$N,13,false)</f>
        <v>0</v>
      </c>
      <c r="P150" s="583">
        <f t="shared" si="14"/>
        <v>-3</v>
      </c>
      <c r="Q150" s="575">
        <f t="shared" si="15"/>
        <v>-2</v>
      </c>
      <c r="R150" s="575">
        <f t="shared" si="16"/>
        <v>0</v>
      </c>
      <c r="S150" s="584">
        <f t="shared" si="21"/>
        <v>0</v>
      </c>
      <c r="T150" s="585" t="str">
        <f t="shared" si="17"/>
        <v>0</v>
      </c>
      <c r="U150" s="577">
        <f t="shared" si="18"/>
        <v>0</v>
      </c>
      <c r="V150" s="582" t="s">
        <v>1072</v>
      </c>
      <c r="W150" s="582" t="s">
        <v>1072</v>
      </c>
      <c r="X150" s="582" t="s">
        <v>1072</v>
      </c>
      <c r="Y150" s="582" t="s">
        <v>1072</v>
      </c>
      <c r="Z150" s="582" t="s">
        <v>1072</v>
      </c>
      <c r="AA150" s="582" t="s">
        <v>1072</v>
      </c>
      <c r="AB150" s="582" t="s">
        <v>1072</v>
      </c>
      <c r="AC150" s="580" t="str">
        <f>Vlookup(D150,'セッション実施状況管理'!$A:$R,17,false)</f>
        <v>#N/A</v>
      </c>
      <c r="AD150" s="580" t="str">
        <f t="shared" si="19"/>
        <v>#VALUE!</v>
      </c>
      <c r="AE150" s="580" t="str">
        <f t="shared" si="20"/>
        <v>#VALUE!</v>
      </c>
    </row>
    <row r="151">
      <c r="A151" s="1" t="s">
        <v>1116</v>
      </c>
      <c r="B151" s="65">
        <v>133.0</v>
      </c>
      <c r="C151" s="569" t="str">
        <f>vlookup(B151,'セッション実施状況管理'!$A:$U,8,false)</f>
        <v>いわさしょうへい</v>
      </c>
      <c r="D151" s="569" t="str">
        <f>vlookup(B151,'セッション実施状況管理'!$A:$I,9,false)</f>
        <v>s_i_vlog</v>
      </c>
      <c r="E151" s="2"/>
      <c r="F151" s="1284">
        <f>vlookup(B151,'セッション実施状況管理'!$A:$U,19,false)</f>
        <v>46130</v>
      </c>
      <c r="G151" s="569" t="str">
        <f>vlookup(B151,'セッション実施状況管理'!$A:$U,20,false)</f>
        <v>高木千鶴</v>
      </c>
      <c r="H151" s="639"/>
      <c r="I151" s="572" t="str">
        <f>iferror(vlookup(B151,'セッション実施状況管理'!$A:$B,2,false),"")</f>
        <v>在学中</v>
      </c>
      <c r="J151" s="587" t="str">
        <f>Vlookup(B151,'セッション実施状況管理'!$A:$R,17,false)</f>
        <v/>
      </c>
      <c r="K151" s="580">
        <f t="shared" si="28"/>
        <v>1513</v>
      </c>
      <c r="L151" s="573" t="str">
        <f t="shared" si="11"/>
        <v>ー</v>
      </c>
      <c r="M151" s="573" t="str">
        <f t="shared" si="30"/>
        <v>ー</v>
      </c>
      <c r="N151" s="1283" t="str">
        <f t="shared" si="29"/>
        <v>ー</v>
      </c>
      <c r="O151" s="574">
        <f>VLOOKUP(B151,'新 月次投稿数'!$A:$N,13,false)</f>
        <v>18</v>
      </c>
      <c r="P151" s="583">
        <f t="shared" si="14"/>
        <v>-3</v>
      </c>
      <c r="Q151" s="575">
        <f t="shared" si="15"/>
        <v>-2</v>
      </c>
      <c r="R151" s="575">
        <f t="shared" si="16"/>
        <v>0</v>
      </c>
      <c r="S151" s="584">
        <f t="shared" si="21"/>
        <v>0</v>
      </c>
      <c r="T151" s="585" t="str">
        <f t="shared" si="17"/>
        <v>0</v>
      </c>
      <c r="U151" s="577">
        <f t="shared" si="18"/>
        <v>0</v>
      </c>
      <c r="V151" s="582" t="s">
        <v>1072</v>
      </c>
      <c r="W151" s="582" t="s">
        <v>1072</v>
      </c>
      <c r="X151" s="582" t="s">
        <v>1072</v>
      </c>
      <c r="Y151" s="582" t="s">
        <v>1072</v>
      </c>
      <c r="Z151" s="582" t="s">
        <v>1072</v>
      </c>
      <c r="AA151" s="582" t="s">
        <v>1072</v>
      </c>
      <c r="AB151" s="582" t="s">
        <v>1072</v>
      </c>
      <c r="AC151" s="580" t="str">
        <f>Vlookup(D151,'セッション実施状況管理'!$A:$R,17,false)</f>
        <v>#N/A</v>
      </c>
      <c r="AD151" s="580" t="str">
        <f t="shared" si="19"/>
        <v>#VALUE!</v>
      </c>
      <c r="AE151" s="580" t="str">
        <f t="shared" si="20"/>
        <v>#VALUE!</v>
      </c>
    </row>
    <row r="152">
      <c r="A152" s="1" t="s">
        <v>1116</v>
      </c>
      <c r="B152" s="40">
        <v>134.0</v>
      </c>
      <c r="C152" s="569" t="str">
        <f>vlookup(B152,'セッション実施状況管理'!$A:$U,8,false)</f>
        <v>いたがきのりこ</v>
      </c>
      <c r="D152" s="569" t="str">
        <f>vlookup(B152,'セッション実施状況管理'!$A:$I,9,false)</f>
        <v/>
      </c>
      <c r="E152" s="630" t="s">
        <v>3251</v>
      </c>
      <c r="F152" s="1284">
        <f>vlookup(B152,'セッション実施状況管理'!$A:$U,19,false)</f>
        <v>46127</v>
      </c>
      <c r="G152" s="569" t="str">
        <f>vlookup(B152,'セッション実施状況管理'!$A:$U,20,false)</f>
        <v>宮田友理</v>
      </c>
      <c r="H152" s="639"/>
      <c r="I152" s="572" t="str">
        <f>iferror(vlookup(B152,'セッション実施状況管理'!$A:$B,2,false),"")</f>
        <v>例外</v>
      </c>
      <c r="J152" s="587" t="str">
        <f>Vlookup(B152,'セッション実施状況管理'!$A:$R,17,false)</f>
        <v/>
      </c>
      <c r="K152" s="580">
        <f t="shared" si="28"/>
        <v>1513</v>
      </c>
      <c r="L152" s="573" t="str">
        <f t="shared" si="11"/>
        <v>ー</v>
      </c>
      <c r="M152" s="573" t="str">
        <f t="shared" si="30"/>
        <v>ー</v>
      </c>
      <c r="N152" s="1283" t="str">
        <f t="shared" si="29"/>
        <v>ー</v>
      </c>
      <c r="O152" s="574">
        <f>VLOOKUP(B152,'新 月次投稿数'!$A:$N,13,false)</f>
        <v>0</v>
      </c>
      <c r="P152" s="583">
        <f t="shared" si="14"/>
        <v>-3</v>
      </c>
      <c r="Q152" s="575">
        <f t="shared" si="15"/>
        <v>-2</v>
      </c>
      <c r="R152" s="575">
        <f t="shared" si="16"/>
        <v>71</v>
      </c>
      <c r="S152" s="584">
        <f t="shared" si="21"/>
        <v>426</v>
      </c>
      <c r="T152" s="585">
        <f t="shared" si="17"/>
        <v>71</v>
      </c>
      <c r="U152" s="577">
        <f t="shared" si="18"/>
        <v>1</v>
      </c>
      <c r="V152" s="582">
        <v>71.0</v>
      </c>
      <c r="W152" s="582" t="s">
        <v>1072</v>
      </c>
      <c r="X152" s="582" t="s">
        <v>1072</v>
      </c>
      <c r="Y152" s="582" t="s">
        <v>1072</v>
      </c>
      <c r="Z152" s="582" t="s">
        <v>1072</v>
      </c>
      <c r="AA152" s="582" t="s">
        <v>1072</v>
      </c>
      <c r="AB152" s="582" t="s">
        <v>1072</v>
      </c>
      <c r="AC152" s="580" t="str">
        <f>Vlookup(D152,'セッション実施状況管理'!$A:$R,17,false)</f>
        <v>#N/A</v>
      </c>
      <c r="AD152" s="580" t="str">
        <f t="shared" si="19"/>
        <v>#VALUE!</v>
      </c>
      <c r="AE152" s="580" t="str">
        <f t="shared" si="20"/>
        <v>#VALUE!</v>
      </c>
    </row>
    <row r="153">
      <c r="A153" s="1" t="s">
        <v>1116</v>
      </c>
      <c r="B153" s="65">
        <v>135.0</v>
      </c>
      <c r="C153" s="569" t="str">
        <f>vlookup(B153,'セッション実施状況管理'!$A:$U,8,false)</f>
        <v>やましたかすみ</v>
      </c>
      <c r="D153" s="642" t="str">
        <f>vlookup(B153,'セッション実施状況管理'!$A:$I,9,false)</f>
        <v>https://www.instagram.com/sumi_genkailife?igsh=eDBqcjAyZWo4NDBt</v>
      </c>
      <c r="E153" s="2"/>
      <c r="F153" s="1284">
        <f>vlookup(B153,'セッション実施状況管理'!$A:$U,19,false)</f>
        <v>46148</v>
      </c>
      <c r="G153" s="569" t="str">
        <f>vlookup(B153,'セッション実施状況管理'!$A:$U,20,false)</f>
        <v>太田有紀</v>
      </c>
      <c r="H153" s="639"/>
      <c r="I153" s="572" t="str">
        <f>iferror(vlookup(B153,'セッション実施状況管理'!$A:$B,2,false),"")</f>
        <v>在学中</v>
      </c>
      <c r="J153" s="587" t="str">
        <f>Vlookup(B153,'セッション実施状況管理'!$A:$R,17,false)</f>
        <v/>
      </c>
      <c r="K153" s="580">
        <f t="shared" si="28"/>
        <v>1513</v>
      </c>
      <c r="L153" s="573" t="str">
        <f t="shared" si="11"/>
        <v>ー</v>
      </c>
      <c r="M153" s="573" t="str">
        <f t="shared" si="30"/>
        <v>ー</v>
      </c>
      <c r="N153" s="1283" t="str">
        <f t="shared" si="29"/>
        <v>ー</v>
      </c>
      <c r="O153" s="574">
        <f>VLOOKUP(B153,'新 月次投稿数'!$A:$N,13,false)</f>
        <v>50</v>
      </c>
      <c r="P153" s="583">
        <f t="shared" si="14"/>
        <v>-1</v>
      </c>
      <c r="Q153" s="575">
        <f t="shared" si="15"/>
        <v>-2</v>
      </c>
      <c r="R153" s="575">
        <f t="shared" si="16"/>
        <v>0</v>
      </c>
      <c r="S153" s="584">
        <f t="shared" si="21"/>
        <v>0</v>
      </c>
      <c r="T153" s="585" t="str">
        <f t="shared" si="17"/>
        <v>0</v>
      </c>
      <c r="U153" s="577">
        <f t="shared" si="18"/>
        <v>0</v>
      </c>
      <c r="V153" s="582" t="s">
        <v>1072</v>
      </c>
      <c r="W153" s="582" t="s">
        <v>1072</v>
      </c>
      <c r="X153" s="582" t="s">
        <v>1072</v>
      </c>
      <c r="Y153" s="582" t="s">
        <v>1072</v>
      </c>
      <c r="Z153" s="582" t="s">
        <v>1072</v>
      </c>
      <c r="AA153" s="582" t="s">
        <v>1072</v>
      </c>
      <c r="AB153" s="582" t="s">
        <v>1072</v>
      </c>
      <c r="AC153" s="580" t="str">
        <f>Vlookup(D153,'セッション実施状況管理'!$A:$R,17,false)</f>
        <v>#N/A</v>
      </c>
      <c r="AD153" s="580" t="str">
        <f t="shared" si="19"/>
        <v>#VALUE!</v>
      </c>
      <c r="AE153" s="580" t="str">
        <f t="shared" si="20"/>
        <v>#VALUE!</v>
      </c>
    </row>
    <row r="154">
      <c r="A154" s="1" t="s">
        <v>1116</v>
      </c>
      <c r="B154" s="40">
        <v>136.0</v>
      </c>
      <c r="C154" s="569" t="str">
        <f>vlookup(B154,'セッション実施状況管理'!$A:$U,8,false)</f>
        <v>おおばゆいな</v>
      </c>
      <c r="D154" s="569" t="str">
        <f>vlookup(B154,'セッション実施状況管理'!$A:$I,9,false)</f>
        <v/>
      </c>
      <c r="E154" s="2"/>
      <c r="F154" s="1284">
        <f>vlookup(B154,'セッション実施状況管理'!$A:$U,19,false)</f>
        <v>46129</v>
      </c>
      <c r="G154" s="569" t="str">
        <f>vlookup(B154,'セッション実施状況管理'!$A:$U,20,false)</f>
        <v>長谷川小夏</v>
      </c>
      <c r="H154" s="639"/>
      <c r="I154" s="572" t="str">
        <f>iferror(vlookup(B154,'セッション実施状況管理'!$A:$B,2,false),"")</f>
        <v>在学中</v>
      </c>
      <c r="J154" s="587" t="str">
        <f>Vlookup(B154,'セッション実施状況管理'!$A:$R,17,false)</f>
        <v/>
      </c>
      <c r="K154" s="580">
        <f t="shared" si="28"/>
        <v>1513</v>
      </c>
      <c r="L154" s="573" t="str">
        <f t="shared" si="11"/>
        <v>ー</v>
      </c>
      <c r="M154" s="573" t="str">
        <f t="shared" si="30"/>
        <v>ー</v>
      </c>
      <c r="N154" s="1283" t="str">
        <f t="shared" si="29"/>
        <v>ー</v>
      </c>
      <c r="O154" s="574">
        <f>VLOOKUP(B154,'新 月次投稿数'!$A:$N,13,false)</f>
        <v>21</v>
      </c>
      <c r="P154" s="583">
        <f t="shared" si="14"/>
        <v>-2</v>
      </c>
      <c r="Q154" s="575">
        <f t="shared" si="15"/>
        <v>-2</v>
      </c>
      <c r="R154" s="575">
        <f t="shared" si="16"/>
        <v>0</v>
      </c>
      <c r="S154" s="584">
        <f t="shared" si="21"/>
        <v>0</v>
      </c>
      <c r="T154" s="585" t="str">
        <f t="shared" si="17"/>
        <v>0</v>
      </c>
      <c r="U154" s="577">
        <f t="shared" si="18"/>
        <v>0</v>
      </c>
      <c r="V154" s="582" t="s">
        <v>1072</v>
      </c>
      <c r="W154" s="582" t="s">
        <v>1072</v>
      </c>
      <c r="X154" s="582" t="s">
        <v>1072</v>
      </c>
      <c r="Y154" s="582" t="s">
        <v>1072</v>
      </c>
      <c r="Z154" s="582" t="s">
        <v>1072</v>
      </c>
      <c r="AA154" s="582" t="s">
        <v>1072</v>
      </c>
      <c r="AB154" s="582" t="s">
        <v>1072</v>
      </c>
      <c r="AC154" s="580" t="str">
        <f>Vlookup(D154,'セッション実施状況管理'!$A:$R,17,false)</f>
        <v>#N/A</v>
      </c>
      <c r="AD154" s="580" t="str">
        <f t="shared" si="19"/>
        <v>#VALUE!</v>
      </c>
      <c r="AE154" s="580" t="str">
        <f t="shared" si="20"/>
        <v>#VALUE!</v>
      </c>
    </row>
    <row r="155">
      <c r="A155" s="1" t="s">
        <v>1116</v>
      </c>
      <c r="B155" s="65">
        <v>137.0</v>
      </c>
      <c r="C155" s="569" t="str">
        <f>vlookup(B155,'セッション実施状況管理'!$A:$U,8,false)</f>
        <v>いしこちあき</v>
      </c>
      <c r="D155" s="569" t="str">
        <f>vlookup(B155,'セッション実施状況管理'!$A:$I,9,false)</f>
        <v/>
      </c>
      <c r="E155" s="2"/>
      <c r="F155" s="1284">
        <f>vlookup(B155,'セッション実施状況管理'!$A:$U,19,false)</f>
        <v>46140</v>
      </c>
      <c r="G155" s="569" t="str">
        <f>vlookup(B155,'セッション実施状況管理'!$A:$U,20,false)</f>
        <v>小熊 来瑠美</v>
      </c>
      <c r="H155" s="639"/>
      <c r="I155" s="572" t="str">
        <f>iferror(vlookup(B155,'セッション実施状況管理'!$A:$B,2,false),"")</f>
        <v>在学中</v>
      </c>
      <c r="J155" s="587" t="str">
        <f>Vlookup(B155,'セッション実施状況管理'!$A:$R,17,false)</f>
        <v/>
      </c>
      <c r="K155" s="580">
        <f t="shared" si="28"/>
        <v>1513</v>
      </c>
      <c r="L155" s="573" t="str">
        <f t="shared" si="11"/>
        <v>ー</v>
      </c>
      <c r="M155" s="573" t="str">
        <f t="shared" si="30"/>
        <v>ー</v>
      </c>
      <c r="N155" s="1283" t="str">
        <f t="shared" si="29"/>
        <v>ー</v>
      </c>
      <c r="O155" s="574">
        <f>VLOOKUP(B155,'新 月次投稿数'!$A:$N,13,false)</f>
        <v>35</v>
      </c>
      <c r="P155" s="583">
        <f t="shared" si="14"/>
        <v>-2</v>
      </c>
      <c r="Q155" s="575">
        <f t="shared" si="15"/>
        <v>-2</v>
      </c>
      <c r="R155" s="575">
        <f t="shared" si="16"/>
        <v>0</v>
      </c>
      <c r="S155" s="584">
        <f t="shared" si="21"/>
        <v>0</v>
      </c>
      <c r="T155" s="585" t="str">
        <f t="shared" si="17"/>
        <v>0</v>
      </c>
      <c r="U155" s="577">
        <f t="shared" si="18"/>
        <v>0</v>
      </c>
      <c r="V155" s="582" t="s">
        <v>1072</v>
      </c>
      <c r="W155" s="582" t="s">
        <v>1072</v>
      </c>
      <c r="X155" s="582" t="s">
        <v>1072</v>
      </c>
      <c r="Y155" s="582" t="s">
        <v>1072</v>
      </c>
      <c r="Z155" s="582" t="s">
        <v>1072</v>
      </c>
      <c r="AA155" s="582" t="s">
        <v>1072</v>
      </c>
      <c r="AB155" s="582" t="s">
        <v>1072</v>
      </c>
      <c r="AC155" s="580" t="str">
        <f>Vlookup(D155,'セッション実施状況管理'!$A:$R,17,false)</f>
        <v>#N/A</v>
      </c>
      <c r="AD155" s="580" t="str">
        <f t="shared" si="19"/>
        <v>#VALUE!</v>
      </c>
      <c r="AE155" s="580" t="str">
        <f t="shared" si="20"/>
        <v>#VALUE!</v>
      </c>
    </row>
    <row r="156">
      <c r="A156" s="1" t="s">
        <v>1116</v>
      </c>
      <c r="B156" s="65">
        <v>138.0</v>
      </c>
      <c r="C156" s="569" t="str">
        <f>vlookup(B156,'セッション実施状況管理'!$A:$U,8,false)</f>
        <v>たけむらひろみ</v>
      </c>
      <c r="D156" s="569" t="str">
        <f>vlookup(B156,'セッション実施状況管理'!$A:$I,9,false)</f>
        <v>romi_osaka_gourmet</v>
      </c>
      <c r="E156" s="2"/>
      <c r="F156" s="1284">
        <f>vlookup(B156,'セッション実施状況管理'!$A:$U,19,false)</f>
        <v>46154</v>
      </c>
      <c r="G156" s="569" t="str">
        <f>vlookup(B156,'セッション実施状況管理'!$A:$U,20,false)</f>
        <v>須見浩人</v>
      </c>
      <c r="H156" s="639"/>
      <c r="I156" s="572" t="str">
        <f>iferror(vlookup(B156,'セッション実施状況管理'!$A:$B,2,false),"")</f>
        <v>在学中</v>
      </c>
      <c r="J156" s="587" t="str">
        <f>Vlookup(B156,'セッション実施状況管理'!$A:$R,17,false)</f>
        <v/>
      </c>
      <c r="K156" s="580">
        <f t="shared" si="28"/>
        <v>1513</v>
      </c>
      <c r="L156" s="573" t="str">
        <f t="shared" si="11"/>
        <v>ー</v>
      </c>
      <c r="M156" s="573" t="str">
        <f t="shared" si="30"/>
        <v>ー</v>
      </c>
      <c r="N156" s="1283" t="str">
        <f t="shared" si="29"/>
        <v>ー</v>
      </c>
      <c r="O156" s="574">
        <f>VLOOKUP(B156,'新 月次投稿数'!$A:$N,13,false)</f>
        <v>25</v>
      </c>
      <c r="P156" s="583">
        <f t="shared" si="14"/>
        <v>-2</v>
      </c>
      <c r="Q156" s="575">
        <f t="shared" si="15"/>
        <v>-2</v>
      </c>
      <c r="R156" s="575">
        <f t="shared" si="16"/>
        <v>0</v>
      </c>
      <c r="S156" s="584">
        <f t="shared" si="21"/>
        <v>0</v>
      </c>
      <c r="T156" s="585" t="str">
        <f t="shared" si="17"/>
        <v>0</v>
      </c>
      <c r="U156" s="577">
        <f t="shared" si="18"/>
        <v>0</v>
      </c>
      <c r="V156" s="582" t="s">
        <v>1072</v>
      </c>
      <c r="W156" s="582" t="s">
        <v>1072</v>
      </c>
      <c r="X156" s="582" t="s">
        <v>1072</v>
      </c>
      <c r="Y156" s="582" t="s">
        <v>1072</v>
      </c>
      <c r="Z156" s="582" t="s">
        <v>1072</v>
      </c>
      <c r="AA156" s="582" t="s">
        <v>1072</v>
      </c>
      <c r="AB156" s="582" t="s">
        <v>1072</v>
      </c>
      <c r="AC156" s="580" t="str">
        <f>Vlookup(D156,'セッション実施状況管理'!$A:$R,17,false)</f>
        <v>#N/A</v>
      </c>
      <c r="AD156" s="580" t="str">
        <f t="shared" si="19"/>
        <v>#VALUE!</v>
      </c>
      <c r="AE156" s="580" t="str">
        <f t="shared" si="20"/>
        <v>#VALUE!</v>
      </c>
    </row>
    <row r="157">
      <c r="A157" s="1" t="s">
        <v>1116</v>
      </c>
      <c r="B157" s="40">
        <v>139.0</v>
      </c>
      <c r="C157" s="569" t="str">
        <f>vlookup(B157,'セッション実施状況管理'!$A:$U,8,false)</f>
        <v>やまもとじゅんな</v>
      </c>
      <c r="D157" s="642" t="str">
        <f>vlookup(B157,'セッション実施状況管理'!$A:$I,9,false)</f>
        <v>https://www.instagram.com/nana.ol.diet/</v>
      </c>
      <c r="E157" s="2"/>
      <c r="F157" s="1284">
        <f>vlookup(B157,'セッション実施状況管理'!$A:$U,19,false)</f>
        <v>46147</v>
      </c>
      <c r="G157" s="569" t="str">
        <f>vlookup(B157,'セッション実施状況管理'!$A:$U,20,false)</f>
        <v>小林彩織</v>
      </c>
      <c r="H157" s="639"/>
      <c r="I157" s="572" t="str">
        <f>iferror(vlookup(B157,'セッション実施状況管理'!$A:$B,2,false),"")</f>
        <v>在学中</v>
      </c>
      <c r="J157" s="587" t="str">
        <f>Vlookup(B157,'セッション実施状況管理'!$A:$R,17,false)</f>
        <v/>
      </c>
      <c r="K157" s="580">
        <f t="shared" si="28"/>
        <v>1513</v>
      </c>
      <c r="L157" s="573" t="str">
        <f t="shared" si="11"/>
        <v>ー</v>
      </c>
      <c r="M157" s="573" t="str">
        <f t="shared" si="30"/>
        <v>ー</v>
      </c>
      <c r="N157" s="1283" t="str">
        <f t="shared" si="29"/>
        <v>ー</v>
      </c>
      <c r="O157" s="574">
        <f>VLOOKUP(B157,'新 月次投稿数'!$A:$N,13,false)</f>
        <v>5</v>
      </c>
      <c r="P157" s="583">
        <f t="shared" si="14"/>
        <v>-3</v>
      </c>
      <c r="Q157" s="575">
        <f t="shared" si="15"/>
        <v>-2</v>
      </c>
      <c r="R157" s="575">
        <f t="shared" si="16"/>
        <v>0</v>
      </c>
      <c r="S157" s="584">
        <f t="shared" si="21"/>
        <v>0</v>
      </c>
      <c r="T157" s="585" t="str">
        <f t="shared" si="17"/>
        <v>0</v>
      </c>
      <c r="U157" s="577">
        <f t="shared" si="18"/>
        <v>0</v>
      </c>
      <c r="V157" s="582" t="s">
        <v>1072</v>
      </c>
      <c r="W157" s="582" t="s">
        <v>1072</v>
      </c>
      <c r="X157" s="582" t="s">
        <v>1072</v>
      </c>
      <c r="Y157" s="582" t="s">
        <v>1072</v>
      </c>
      <c r="Z157" s="582" t="s">
        <v>1072</v>
      </c>
      <c r="AA157" s="582" t="s">
        <v>1072</v>
      </c>
      <c r="AB157" s="582" t="s">
        <v>1072</v>
      </c>
      <c r="AC157" s="580" t="str">
        <f>Vlookup(D157,'セッション実施状況管理'!$A:$R,17,false)</f>
        <v>#N/A</v>
      </c>
      <c r="AD157" s="580" t="str">
        <f t="shared" si="19"/>
        <v>#VALUE!</v>
      </c>
      <c r="AE157" s="580" t="str">
        <f t="shared" si="20"/>
        <v>#VALUE!</v>
      </c>
    </row>
    <row r="158">
      <c r="A158" s="1" t="s">
        <v>1116</v>
      </c>
      <c r="B158" s="65">
        <v>140.0</v>
      </c>
      <c r="C158" s="569" t="str">
        <f>vlookup(B158,'セッション実施状況管理'!$A:$U,8,false)</f>
        <v>やまもとくみ</v>
      </c>
      <c r="D158" s="569" t="str">
        <f>vlookup(B158,'セッション実施状況管理'!$A:$I,9,false)</f>
        <v>mocchi_obasan</v>
      </c>
      <c r="E158" s="2"/>
      <c r="F158" s="1284">
        <f>vlookup(B158,'セッション実施状況管理'!$A:$U,19,false)</f>
        <v>46145</v>
      </c>
      <c r="G158" s="569" t="str">
        <f>vlookup(B158,'セッション実施状況管理'!$A:$U,20,false)</f>
        <v>山見阪佳子</v>
      </c>
      <c r="H158" s="639"/>
      <c r="I158" s="572" t="str">
        <f>iferror(vlookup(B158,'セッション実施状況管理'!$A:$B,2,false),"")</f>
        <v>在学中</v>
      </c>
      <c r="J158" s="587" t="str">
        <f>Vlookup(B158,'セッション実施状況管理'!$A:$R,17,false)</f>
        <v/>
      </c>
      <c r="K158" s="580">
        <f t="shared" si="28"/>
        <v>1513</v>
      </c>
      <c r="L158" s="573" t="str">
        <f t="shared" si="11"/>
        <v>ー</v>
      </c>
      <c r="M158" s="573" t="str">
        <f t="shared" si="30"/>
        <v>ー</v>
      </c>
      <c r="N158" s="1283" t="str">
        <f t="shared" si="29"/>
        <v>ー</v>
      </c>
      <c r="O158" s="574">
        <f>VLOOKUP(B158,'新 月次投稿数'!$A:$N,13,false)</f>
        <v>17</v>
      </c>
      <c r="P158" s="583">
        <f t="shared" si="14"/>
        <v>-3</v>
      </c>
      <c r="Q158" s="575">
        <f t="shared" si="15"/>
        <v>-2</v>
      </c>
      <c r="R158" s="575">
        <f t="shared" si="16"/>
        <v>0</v>
      </c>
      <c r="S158" s="584">
        <f t="shared" si="21"/>
        <v>0</v>
      </c>
      <c r="T158" s="585" t="str">
        <f t="shared" si="17"/>
        <v>0</v>
      </c>
      <c r="U158" s="577">
        <f t="shared" si="18"/>
        <v>0</v>
      </c>
      <c r="V158" s="582" t="s">
        <v>1072</v>
      </c>
      <c r="W158" s="582" t="s">
        <v>1072</v>
      </c>
      <c r="X158" s="582" t="s">
        <v>1072</v>
      </c>
      <c r="Y158" s="582" t="s">
        <v>1072</v>
      </c>
      <c r="Z158" s="582" t="s">
        <v>1072</v>
      </c>
      <c r="AA158" s="582" t="s">
        <v>1072</v>
      </c>
      <c r="AB158" s="582" t="s">
        <v>1072</v>
      </c>
      <c r="AC158" s="580" t="str">
        <f>Vlookup(D158,'セッション実施状況管理'!$A:$R,17,false)</f>
        <v>#N/A</v>
      </c>
      <c r="AD158" s="580" t="str">
        <f t="shared" si="19"/>
        <v>#VALUE!</v>
      </c>
      <c r="AE158" s="580" t="str">
        <f t="shared" si="20"/>
        <v>#VALUE!</v>
      </c>
    </row>
    <row r="159">
      <c r="A159" s="1" t="s">
        <v>1116</v>
      </c>
      <c r="B159" s="40">
        <v>141.0</v>
      </c>
      <c r="C159" s="569" t="str">
        <f>vlookup(B159,'セッション実施状況管理'!$A:$U,8,false)</f>
        <v>つるたありさ</v>
      </c>
      <c r="D159" s="642" t="str">
        <f>vlookup(B159,'セッション実施状況管理'!$A:$I,9,false)</f>
        <v>riisa_recipe</v>
      </c>
      <c r="E159" s="2"/>
      <c r="F159" s="1284">
        <f>vlookup(B159,'セッション実施状況管理'!$A:$U,19,false)</f>
        <v>46164</v>
      </c>
      <c r="G159" s="569" t="str">
        <f>vlookup(B159,'セッション実施状況管理'!$A:$U,20,false)</f>
        <v>山見阪佳子</v>
      </c>
      <c r="H159" s="639"/>
      <c r="I159" s="572" t="str">
        <f>iferror(vlookup(B159,'セッション実施状況管理'!$A:$B,2,false),"")</f>
        <v>在学中</v>
      </c>
      <c r="J159" s="587" t="str">
        <f>Vlookup(B159,'セッション実施状況管理'!$A:$R,17,false)</f>
        <v/>
      </c>
      <c r="K159" s="580">
        <f t="shared" si="28"/>
        <v>1513</v>
      </c>
      <c r="L159" s="573" t="str">
        <f t="shared" si="11"/>
        <v>ー</v>
      </c>
      <c r="M159" s="573" t="str">
        <f t="shared" si="30"/>
        <v>ー</v>
      </c>
      <c r="N159" s="1283" t="str">
        <f t="shared" si="29"/>
        <v>ー</v>
      </c>
      <c r="O159" s="574">
        <f>VLOOKUP(B159,'新 月次投稿数'!$A:$N,13,false)</f>
        <v>21</v>
      </c>
      <c r="P159" s="583">
        <f t="shared" si="14"/>
        <v>-2</v>
      </c>
      <c r="Q159" s="575">
        <f t="shared" si="15"/>
        <v>-2</v>
      </c>
      <c r="R159" s="575">
        <f t="shared" si="16"/>
        <v>0</v>
      </c>
      <c r="S159" s="584">
        <f t="shared" si="21"/>
        <v>0</v>
      </c>
      <c r="T159" s="585" t="str">
        <f t="shared" si="17"/>
        <v>0</v>
      </c>
      <c r="U159" s="577">
        <f t="shared" si="18"/>
        <v>0</v>
      </c>
      <c r="V159" s="582" t="s">
        <v>1072</v>
      </c>
      <c r="W159" s="582" t="s">
        <v>1072</v>
      </c>
      <c r="X159" s="582" t="s">
        <v>1072</v>
      </c>
      <c r="Y159" s="582" t="s">
        <v>1072</v>
      </c>
      <c r="Z159" s="582" t="s">
        <v>1072</v>
      </c>
      <c r="AA159" s="582" t="s">
        <v>1072</v>
      </c>
      <c r="AB159" s="582" t="s">
        <v>1072</v>
      </c>
      <c r="AC159" s="580" t="str">
        <f>Vlookup(D159,'セッション実施状況管理'!$A:$R,17,false)</f>
        <v>#N/A</v>
      </c>
      <c r="AD159" s="580" t="str">
        <f t="shared" si="19"/>
        <v>#VALUE!</v>
      </c>
      <c r="AE159" s="580" t="str">
        <f t="shared" si="20"/>
        <v>#VALUE!</v>
      </c>
    </row>
    <row r="160">
      <c r="A160" s="1" t="s">
        <v>1116</v>
      </c>
      <c r="B160" s="65">
        <v>142.0</v>
      </c>
      <c r="C160" s="569" t="str">
        <f>vlookup(B160,'セッション実施状況管理'!$A:$U,8,false)</f>
        <v>ふじいかずえ</v>
      </c>
      <c r="D160" s="642" t="str">
        <f>vlookup(B160,'セッション実施状況管理'!$A:$I,9,false)</f>
        <v>vet_nekosense</v>
      </c>
      <c r="E160" s="2"/>
      <c r="F160" s="1284">
        <f>vlookup(B160,'セッション実施状況管理'!$A:$U,19,false)</f>
        <v>46151</v>
      </c>
      <c r="G160" s="569" t="str">
        <f>vlookup(B160,'セッション実施状況管理'!$A:$U,20,false)</f>
        <v>福田康裕</v>
      </c>
      <c r="H160" s="639"/>
      <c r="I160" s="572" t="str">
        <f>iferror(vlookup(B160,'セッション実施状況管理'!$A:$B,2,false),"")</f>
        <v>在学中</v>
      </c>
      <c r="J160" s="587" t="str">
        <f>Vlookup(B160,'セッション実施状況管理'!$A:$R,17,false)</f>
        <v/>
      </c>
      <c r="K160" s="580">
        <f t="shared" si="28"/>
        <v>1513</v>
      </c>
      <c r="L160" s="573" t="str">
        <f t="shared" si="11"/>
        <v>ー</v>
      </c>
      <c r="M160" s="573" t="str">
        <f t="shared" si="30"/>
        <v>ー</v>
      </c>
      <c r="N160" s="1283" t="str">
        <f t="shared" si="29"/>
        <v>ー</v>
      </c>
      <c r="O160" s="574">
        <f>VLOOKUP(B160,'新 月次投稿数'!$A:$N,13,false)</f>
        <v>30</v>
      </c>
      <c r="P160" s="583">
        <f t="shared" si="14"/>
        <v>-2</v>
      </c>
      <c r="Q160" s="575">
        <f t="shared" si="15"/>
        <v>-2</v>
      </c>
      <c r="R160" s="575">
        <f t="shared" si="16"/>
        <v>0</v>
      </c>
      <c r="S160" s="584">
        <f t="shared" si="21"/>
        <v>0</v>
      </c>
      <c r="T160" s="585" t="str">
        <f t="shared" si="17"/>
        <v>0</v>
      </c>
      <c r="U160" s="577">
        <f t="shared" si="18"/>
        <v>0</v>
      </c>
      <c r="V160" s="582" t="s">
        <v>1072</v>
      </c>
      <c r="W160" s="582" t="s">
        <v>1072</v>
      </c>
      <c r="X160" s="582" t="s">
        <v>1072</v>
      </c>
      <c r="Y160" s="582" t="s">
        <v>1072</v>
      </c>
      <c r="Z160" s="582" t="s">
        <v>1072</v>
      </c>
      <c r="AA160" s="582" t="s">
        <v>1072</v>
      </c>
      <c r="AB160" s="582" t="s">
        <v>1072</v>
      </c>
      <c r="AC160" s="580" t="str">
        <f>Vlookup(D160,'セッション実施状況管理'!$A:$R,17,false)</f>
        <v>#N/A</v>
      </c>
      <c r="AD160" s="580" t="str">
        <f t="shared" si="19"/>
        <v>#VALUE!</v>
      </c>
      <c r="AE160" s="580" t="str">
        <f t="shared" si="20"/>
        <v>#VALUE!</v>
      </c>
    </row>
    <row r="161">
      <c r="A161" s="1" t="s">
        <v>1116</v>
      </c>
      <c r="B161" s="65">
        <v>143.0</v>
      </c>
      <c r="C161" s="569" t="str">
        <f>vlookup(B161,'セッション実施状況管理'!$A:$U,8,false)</f>
        <v>とがししょうた</v>
      </c>
      <c r="D161" s="569" t="str">
        <f>vlookup(B161,'セッション実施状況管理'!$A:$I,9,false)</f>
        <v>togashi_myself</v>
      </c>
      <c r="E161" s="2"/>
      <c r="F161" s="1284">
        <f>vlookup(B161,'セッション実施状況管理'!$A:$U,19,false)</f>
        <v>46161</v>
      </c>
      <c r="G161" s="569" t="str">
        <f>vlookup(B161,'セッション実施状況管理'!$A:$U,20,false)</f>
        <v>多田萌子</v>
      </c>
      <c r="H161" s="639"/>
      <c r="I161" s="572" t="str">
        <f>iferror(vlookup(B161,'セッション実施状況管理'!$A:$B,2,false),"")</f>
        <v>在学中</v>
      </c>
      <c r="J161" s="587" t="str">
        <f>Vlookup(B161,'セッション実施状況管理'!$A:$R,17,false)</f>
        <v/>
      </c>
      <c r="K161" s="580">
        <f t="shared" si="28"/>
        <v>1513</v>
      </c>
      <c r="L161" s="573" t="str">
        <f t="shared" si="11"/>
        <v>ー</v>
      </c>
      <c r="M161" s="573" t="str">
        <f t="shared" si="30"/>
        <v>ー</v>
      </c>
      <c r="N161" s="1283" t="str">
        <f t="shared" si="29"/>
        <v>ー</v>
      </c>
      <c r="O161" s="574">
        <f>VLOOKUP(B161,'新 月次投稿数'!$A:$N,13,false)</f>
        <v>10</v>
      </c>
      <c r="P161" s="583">
        <f t="shared" si="14"/>
        <v>-3</v>
      </c>
      <c r="Q161" s="575">
        <f t="shared" si="15"/>
        <v>-2</v>
      </c>
      <c r="R161" s="575">
        <f t="shared" si="16"/>
        <v>0</v>
      </c>
      <c r="S161" s="584">
        <f t="shared" si="21"/>
        <v>0</v>
      </c>
      <c r="T161" s="585" t="str">
        <f t="shared" si="17"/>
        <v>0</v>
      </c>
      <c r="U161" s="577">
        <f t="shared" si="18"/>
        <v>0</v>
      </c>
      <c r="V161" s="582" t="s">
        <v>1072</v>
      </c>
      <c r="W161" s="582" t="s">
        <v>1072</v>
      </c>
      <c r="X161" s="582" t="s">
        <v>1072</v>
      </c>
      <c r="Y161" s="582" t="s">
        <v>1072</v>
      </c>
      <c r="Z161" s="582" t="s">
        <v>1072</v>
      </c>
      <c r="AA161" s="582" t="s">
        <v>1072</v>
      </c>
      <c r="AB161" s="582" t="s">
        <v>1072</v>
      </c>
      <c r="AC161" s="580" t="str">
        <f>Vlookup(D161,'セッション実施状況管理'!$A:$R,17,false)</f>
        <v>#N/A</v>
      </c>
      <c r="AD161" s="580" t="str">
        <f t="shared" si="19"/>
        <v>#VALUE!</v>
      </c>
      <c r="AE161" s="580" t="str">
        <f t="shared" si="20"/>
        <v>#VALUE!</v>
      </c>
    </row>
    <row r="162">
      <c r="A162" s="1" t="s">
        <v>1116</v>
      </c>
      <c r="B162" s="40">
        <v>144.0</v>
      </c>
      <c r="C162" s="569" t="str">
        <f>vlookup(B162,'セッション実施状況管理'!$A:$U,8,false)</f>
        <v>きたばやしまりな</v>
      </c>
      <c r="D162" s="569" t="str">
        <f>vlookup(B162,'セッション実施状況管理'!$A:$I,9,false)</f>
        <v>kazuki5ac</v>
      </c>
      <c r="E162" s="2"/>
      <c r="F162" s="1284">
        <f>vlookup(B162,'セッション実施状況管理'!$A:$U,19,false)</f>
        <v>46155</v>
      </c>
      <c r="G162" s="569" t="str">
        <f>vlookup(B162,'セッション実施状況管理'!$A:$U,20,false)</f>
        <v>高橋友希</v>
      </c>
      <c r="H162" s="639"/>
      <c r="I162" s="572" t="str">
        <f>iferror(vlookup(B162,'セッション実施状況管理'!$A:$B,2,false),"")</f>
        <v>在学中</v>
      </c>
      <c r="J162" s="587" t="str">
        <f>Vlookup(B162,'セッション実施状況管理'!$A:$R,17,false)</f>
        <v/>
      </c>
      <c r="K162" s="580">
        <f t="shared" si="28"/>
        <v>1513</v>
      </c>
      <c r="L162" s="573" t="str">
        <f t="shared" si="11"/>
        <v>ー</v>
      </c>
      <c r="M162" s="573" t="str">
        <f t="shared" si="30"/>
        <v>ー</v>
      </c>
      <c r="N162" s="1283" t="str">
        <f t="shared" si="29"/>
        <v>ー</v>
      </c>
      <c r="O162" s="574">
        <f>VLOOKUP(B162,'新 月次投稿数'!$A:$N,13,false)</f>
        <v>67</v>
      </c>
      <c r="P162" s="583">
        <f t="shared" si="14"/>
        <v>0</v>
      </c>
      <c r="Q162" s="575">
        <f t="shared" si="15"/>
        <v>-2</v>
      </c>
      <c r="R162" s="575">
        <f t="shared" si="16"/>
        <v>0</v>
      </c>
      <c r="S162" s="584">
        <f t="shared" si="21"/>
        <v>0</v>
      </c>
      <c r="T162" s="585" t="str">
        <f t="shared" si="17"/>
        <v>0</v>
      </c>
      <c r="U162" s="577">
        <f t="shared" si="18"/>
        <v>0</v>
      </c>
      <c r="V162" s="582" t="s">
        <v>1072</v>
      </c>
      <c r="W162" s="582" t="s">
        <v>1072</v>
      </c>
      <c r="X162" s="582" t="s">
        <v>1072</v>
      </c>
      <c r="Y162" s="582" t="s">
        <v>1072</v>
      </c>
      <c r="Z162" s="582" t="s">
        <v>1072</v>
      </c>
      <c r="AA162" s="582" t="s">
        <v>1072</v>
      </c>
      <c r="AB162" s="582" t="s">
        <v>1072</v>
      </c>
      <c r="AC162" s="580" t="str">
        <f>Vlookup(D162,'セッション実施状況管理'!$A:$R,17,false)</f>
        <v>#N/A</v>
      </c>
      <c r="AD162" s="580" t="str">
        <f t="shared" si="19"/>
        <v>#VALUE!</v>
      </c>
      <c r="AE162" s="580" t="str">
        <f t="shared" si="20"/>
        <v>#VALUE!</v>
      </c>
    </row>
    <row r="163">
      <c r="A163" s="1" t="s">
        <v>1116</v>
      </c>
      <c r="B163" s="65">
        <v>145.0</v>
      </c>
      <c r="C163" s="569" t="str">
        <f>vlookup(B163,'セッション実施状況管理'!$A:$U,8,false)</f>
        <v>しろさかえりな</v>
      </c>
      <c r="D163" s="569" t="str">
        <f>vlookup(B163,'セッション実施状況管理'!$A:$I,9,false)</f>
        <v>erina_ikuji</v>
      </c>
      <c r="E163" s="2"/>
      <c r="F163" s="1284">
        <f>vlookup(B163,'セッション実施状況管理'!$A:$U,19,false)</f>
        <v>46156</v>
      </c>
      <c r="G163" s="569" t="str">
        <f>vlookup(B163,'セッション実施状況管理'!$A:$U,20,false)</f>
        <v>木村友紀</v>
      </c>
      <c r="H163" s="639"/>
      <c r="I163" s="572" t="str">
        <f>iferror(vlookup(B163,'セッション実施状況管理'!$A:$B,2,false),"")</f>
        <v>在学中</v>
      </c>
      <c r="J163" s="587" t="str">
        <f>Vlookup(B163,'セッション実施状況管理'!$A:$R,17,false)</f>
        <v/>
      </c>
      <c r="K163" s="580">
        <f t="shared" si="28"/>
        <v>1513</v>
      </c>
      <c r="L163" s="573" t="str">
        <f t="shared" si="11"/>
        <v>ー</v>
      </c>
      <c r="M163" s="573" t="str">
        <f t="shared" si="30"/>
        <v>ー</v>
      </c>
      <c r="N163" s="1283" t="str">
        <f t="shared" si="29"/>
        <v>ー</v>
      </c>
      <c r="O163" s="574">
        <f>VLOOKUP(B163,'新 月次投稿数'!$A:$N,13,false)</f>
        <v>43</v>
      </c>
      <c r="P163" s="583">
        <f t="shared" si="14"/>
        <v>-1</v>
      </c>
      <c r="Q163" s="575">
        <f t="shared" si="15"/>
        <v>-2</v>
      </c>
      <c r="R163" s="575">
        <f t="shared" si="16"/>
        <v>0</v>
      </c>
      <c r="S163" s="584">
        <f t="shared" si="21"/>
        <v>0</v>
      </c>
      <c r="T163" s="585" t="str">
        <f t="shared" si="17"/>
        <v>0</v>
      </c>
      <c r="U163" s="577">
        <f t="shared" si="18"/>
        <v>0</v>
      </c>
      <c r="V163" s="582" t="s">
        <v>1072</v>
      </c>
      <c r="W163" s="582" t="s">
        <v>1072</v>
      </c>
      <c r="X163" s="582" t="s">
        <v>1072</v>
      </c>
      <c r="Y163" s="582" t="s">
        <v>1072</v>
      </c>
      <c r="Z163" s="582" t="s">
        <v>1072</v>
      </c>
      <c r="AA163" s="582" t="s">
        <v>1072</v>
      </c>
      <c r="AB163" s="582" t="s">
        <v>1072</v>
      </c>
      <c r="AC163" s="580" t="str">
        <f>Vlookup(D163,'セッション実施状況管理'!$A:$R,17,false)</f>
        <v>#N/A</v>
      </c>
      <c r="AD163" s="580" t="str">
        <f t="shared" si="19"/>
        <v>#VALUE!</v>
      </c>
      <c r="AE163" s="580" t="str">
        <f t="shared" si="20"/>
        <v>#VALUE!</v>
      </c>
    </row>
    <row r="164">
      <c r="A164" s="1" t="s">
        <v>1116</v>
      </c>
      <c r="B164" s="40">
        <v>146.0</v>
      </c>
      <c r="C164" s="569" t="str">
        <f>vlookup(B164,'セッション実施状況管理'!$A:$U,8,false)</f>
        <v>#N/A</v>
      </c>
      <c r="D164" s="569" t="str">
        <f>vlookup(B164,'セッション実施状況管理'!$A:$I,9,false)</f>
        <v>#N/A</v>
      </c>
      <c r="E164" s="2"/>
      <c r="F164" s="569" t="str">
        <f>vlookup(B164,'セッション実施状況管理'!$A:$U,19,false)</f>
        <v>#N/A</v>
      </c>
      <c r="G164" s="569" t="str">
        <f>vlookup(B164,'セッション実施状況管理'!$A:$U,20,false)</f>
        <v>#N/A</v>
      </c>
      <c r="H164" s="639"/>
      <c r="I164" s="572" t="str">
        <f>iferror(vlookup(B164,'セッション実施状況管理'!$A:$B,2,false),"")</f>
        <v/>
      </c>
      <c r="J164" s="580" t="str">
        <f>Vlookup(B164,'セッション実施状況管理'!$A:$R,17,false)</f>
        <v>#N/A</v>
      </c>
      <c r="K164" s="580" t="str">
        <f t="shared" si="28"/>
        <v>#N/A</v>
      </c>
      <c r="L164" s="573" t="str">
        <f t="shared" si="11"/>
        <v>#N/A</v>
      </c>
      <c r="M164" s="573" t="str">
        <f t="shared" si="30"/>
        <v>#N/A</v>
      </c>
      <c r="N164" s="1283" t="str">
        <f t="shared" si="29"/>
        <v>#N/A</v>
      </c>
      <c r="O164" s="574">
        <f>VLOOKUP(B164,'新 月次投稿数'!$A:$N,13,false)</f>
        <v>0</v>
      </c>
      <c r="P164" s="583">
        <f t="shared" si="14"/>
        <v>-3</v>
      </c>
      <c r="Q164" s="575">
        <f t="shared" si="15"/>
        <v>-2</v>
      </c>
      <c r="R164" s="575">
        <f t="shared" si="16"/>
        <v>0</v>
      </c>
      <c r="S164" s="584">
        <f t="shared" si="21"/>
        <v>0</v>
      </c>
      <c r="T164" s="585" t="str">
        <f t="shared" si="17"/>
        <v>0</v>
      </c>
      <c r="U164" s="577">
        <f t="shared" si="18"/>
        <v>0</v>
      </c>
      <c r="V164" s="582" t="s">
        <v>1072</v>
      </c>
      <c r="W164" s="582" t="s">
        <v>1072</v>
      </c>
      <c r="X164" s="582" t="s">
        <v>1072</v>
      </c>
      <c r="Y164" s="582" t="s">
        <v>1072</v>
      </c>
      <c r="Z164" s="582" t="s">
        <v>1072</v>
      </c>
      <c r="AA164" s="582" t="s">
        <v>1072</v>
      </c>
      <c r="AB164" s="582" t="s">
        <v>1072</v>
      </c>
      <c r="AC164" s="580" t="str">
        <f>Vlookup(D164,'セッション実施状況管理'!$A:$R,17,false)</f>
        <v>#N/A</v>
      </c>
      <c r="AD164" s="580" t="str">
        <f t="shared" si="19"/>
        <v>#VALUE!</v>
      </c>
      <c r="AE164" s="580" t="str">
        <f t="shared" si="20"/>
        <v>#VALUE!</v>
      </c>
    </row>
    <row r="165">
      <c r="A165" s="1" t="s">
        <v>1116</v>
      </c>
      <c r="B165" s="65">
        <v>147.0</v>
      </c>
      <c r="C165" s="569" t="str">
        <f>vlookup(B165,'セッション実施状況管理'!$A:$U,8,false)</f>
        <v>たかはしまりこ</v>
      </c>
      <c r="D165" s="569" t="str">
        <f>vlookup(B165,'セッション実施状況管理'!$A:$I,9,false)</f>
        <v>mariko_bodymake_dance</v>
      </c>
      <c r="E165" s="2"/>
      <c r="F165" s="1284">
        <f>vlookup(B165,'セッション実施状況管理'!$A:$U,19,false)</f>
        <v>46160</v>
      </c>
      <c r="G165" s="569" t="str">
        <f>vlookup(B165,'セッション実施状況管理'!$A:$U,20,false)</f>
        <v>岡本亜紀衣</v>
      </c>
      <c r="H165" s="639"/>
      <c r="I165" s="572" t="str">
        <f>iferror(vlookup(B165,'セッション実施状況管理'!$A:$B,2,false),"")</f>
        <v>在学中</v>
      </c>
      <c r="J165" s="587" t="str">
        <f>Vlookup(B165,'セッション実施状況管理'!$A:$R,17,false)</f>
        <v/>
      </c>
      <c r="K165" s="580">
        <f t="shared" si="28"/>
        <v>1513</v>
      </c>
      <c r="L165" s="573" t="str">
        <f t="shared" si="11"/>
        <v>ー</v>
      </c>
      <c r="M165" s="573" t="str">
        <f t="shared" si="30"/>
        <v>ー</v>
      </c>
      <c r="N165" s="1283" t="str">
        <f t="shared" si="29"/>
        <v>ー</v>
      </c>
      <c r="O165" s="574">
        <f>VLOOKUP(B165,'新 月次投稿数'!$A:$N,13,false)</f>
        <v>2</v>
      </c>
      <c r="P165" s="583">
        <f t="shared" si="14"/>
        <v>-3</v>
      </c>
      <c r="Q165" s="575">
        <f t="shared" si="15"/>
        <v>-2</v>
      </c>
      <c r="R165" s="575">
        <f t="shared" si="16"/>
        <v>0</v>
      </c>
      <c r="S165" s="584">
        <f t="shared" si="21"/>
        <v>0</v>
      </c>
      <c r="T165" s="585" t="str">
        <f t="shared" si="17"/>
        <v>0</v>
      </c>
      <c r="U165" s="577">
        <f t="shared" si="18"/>
        <v>0</v>
      </c>
      <c r="V165" s="582" t="s">
        <v>1072</v>
      </c>
      <c r="W165" s="582" t="s">
        <v>1072</v>
      </c>
      <c r="X165" s="582" t="s">
        <v>1072</v>
      </c>
      <c r="Y165" s="582" t="s">
        <v>1072</v>
      </c>
      <c r="Z165" s="582" t="s">
        <v>1072</v>
      </c>
      <c r="AA165" s="582" t="s">
        <v>1072</v>
      </c>
      <c r="AB165" s="582" t="s">
        <v>1072</v>
      </c>
      <c r="AC165" s="580" t="str">
        <f>Vlookup(D165,'セッション実施状況管理'!$A:$R,17,false)</f>
        <v>#N/A</v>
      </c>
      <c r="AD165" s="580" t="str">
        <f t="shared" si="19"/>
        <v>#VALUE!</v>
      </c>
      <c r="AE165" s="580" t="str">
        <f t="shared" si="20"/>
        <v>#VALUE!</v>
      </c>
    </row>
    <row r="166">
      <c r="A166" s="1" t="s">
        <v>1116</v>
      </c>
      <c r="B166" s="65">
        <v>148.0</v>
      </c>
      <c r="C166" s="569" t="str">
        <f>vlookup(B166,'セッション実施状況管理'!$A:$U,8,false)</f>
        <v>#N/A</v>
      </c>
      <c r="D166" s="569" t="str">
        <f>vlookup(B166,'セッション実施状況管理'!$A:$I,9,false)</f>
        <v>#N/A</v>
      </c>
      <c r="E166" s="2"/>
      <c r="F166" s="569" t="str">
        <f>vlookup(B166,'セッション実施状況管理'!$A:$U,19,false)</f>
        <v>#N/A</v>
      </c>
      <c r="G166" s="569" t="str">
        <f>vlookup(B166,'セッション実施状況管理'!$A:$U,20,false)</f>
        <v>#N/A</v>
      </c>
      <c r="H166" s="639"/>
      <c r="I166" s="572" t="str">
        <f>iferror(vlookup(B166,'セッション実施状況管理'!$A:$B,2,false),"")</f>
        <v/>
      </c>
      <c r="J166" s="580" t="str">
        <f>Vlookup(B166,'セッション実施状況管理'!$A:$R,17,false)</f>
        <v>#N/A</v>
      </c>
      <c r="K166" s="580" t="str">
        <f t="shared" si="28"/>
        <v>#N/A</v>
      </c>
      <c r="L166" s="573" t="str">
        <f t="shared" si="11"/>
        <v>#N/A</v>
      </c>
      <c r="M166" s="573" t="str">
        <f t="shared" si="30"/>
        <v>#N/A</v>
      </c>
      <c r="N166" s="1283" t="str">
        <f t="shared" si="29"/>
        <v>#N/A</v>
      </c>
      <c r="O166" s="574">
        <f>VLOOKUP(B166,'新 月次投稿数'!$A:$N,13,false)</f>
        <v>0</v>
      </c>
      <c r="P166" s="583">
        <f t="shared" si="14"/>
        <v>-3</v>
      </c>
      <c r="Q166" s="575">
        <f t="shared" si="15"/>
        <v>-2</v>
      </c>
      <c r="R166" s="575">
        <f t="shared" si="16"/>
        <v>0</v>
      </c>
      <c r="S166" s="584">
        <f t="shared" si="21"/>
        <v>0</v>
      </c>
      <c r="T166" s="585" t="str">
        <f t="shared" si="17"/>
        <v>0</v>
      </c>
      <c r="U166" s="577">
        <f t="shared" si="18"/>
        <v>0</v>
      </c>
      <c r="V166" s="582" t="s">
        <v>1072</v>
      </c>
      <c r="W166" s="582" t="s">
        <v>1072</v>
      </c>
      <c r="X166" s="582" t="s">
        <v>1072</v>
      </c>
      <c r="Y166" s="582" t="s">
        <v>1072</v>
      </c>
      <c r="Z166" s="582" t="s">
        <v>1072</v>
      </c>
      <c r="AA166" s="582" t="s">
        <v>1072</v>
      </c>
      <c r="AB166" s="582" t="s">
        <v>1072</v>
      </c>
      <c r="AC166" s="580" t="str">
        <f>Vlookup(D166,'セッション実施状況管理'!$A:$R,17,false)</f>
        <v>#N/A</v>
      </c>
      <c r="AD166" s="580" t="str">
        <f t="shared" si="19"/>
        <v>#VALUE!</v>
      </c>
      <c r="AE166" s="580" t="str">
        <f t="shared" si="20"/>
        <v>#VALUE!</v>
      </c>
    </row>
    <row r="167">
      <c r="A167" s="1" t="s">
        <v>1116</v>
      </c>
      <c r="B167" s="40">
        <v>149.0</v>
      </c>
      <c r="C167" s="569" t="str">
        <f>vlookup(B167,'セッション実施状況管理'!$A:$U,8,false)</f>
        <v>いけぐちあずさ</v>
      </c>
      <c r="D167" s="569" t="str">
        <f>vlookup(B167,'セッション実施状況管理'!$A:$I,9,false)</f>
        <v/>
      </c>
      <c r="E167" s="2"/>
      <c r="F167" s="1284">
        <f>vlookup(B167,'セッション実施状況管理'!$A:$U,19,false)</f>
        <v>46152</v>
      </c>
      <c r="G167" s="569" t="str">
        <f>vlookup(B167,'セッション実施状況管理'!$A:$U,20,false)</f>
        <v>今立なつみ</v>
      </c>
      <c r="H167" s="639"/>
      <c r="I167" s="572" t="str">
        <f>iferror(vlookup(B167,'セッション実施状況管理'!$A:$B,2,false),"")</f>
        <v>在学中</v>
      </c>
      <c r="J167" s="587" t="str">
        <f>Vlookup(B167,'セッション実施状況管理'!$A:$R,17,false)</f>
        <v/>
      </c>
      <c r="K167" s="580">
        <f t="shared" si="28"/>
        <v>1513</v>
      </c>
      <c r="L167" s="573" t="str">
        <f t="shared" si="11"/>
        <v>ー</v>
      </c>
      <c r="M167" s="573" t="str">
        <f t="shared" si="30"/>
        <v>ー</v>
      </c>
      <c r="N167" s="1283" t="str">
        <f t="shared" si="29"/>
        <v>ー</v>
      </c>
      <c r="O167" s="574">
        <f>VLOOKUP(B167,'新 月次投稿数'!$A:$N,13,false)</f>
        <v>0</v>
      </c>
      <c r="P167" s="583">
        <f t="shared" si="14"/>
        <v>-3</v>
      </c>
      <c r="Q167" s="575">
        <f t="shared" si="15"/>
        <v>-2</v>
      </c>
      <c r="R167" s="575">
        <f t="shared" si="16"/>
        <v>0</v>
      </c>
      <c r="S167" s="584">
        <f t="shared" si="21"/>
        <v>0</v>
      </c>
      <c r="T167" s="585" t="str">
        <f t="shared" si="17"/>
        <v>0</v>
      </c>
      <c r="U167" s="577">
        <f t="shared" si="18"/>
        <v>0</v>
      </c>
      <c r="V167" s="582" t="s">
        <v>1072</v>
      </c>
      <c r="W167" s="582" t="s">
        <v>1072</v>
      </c>
      <c r="X167" s="582" t="s">
        <v>1072</v>
      </c>
      <c r="Y167" s="582" t="s">
        <v>1072</v>
      </c>
      <c r="Z167" s="582" t="s">
        <v>1072</v>
      </c>
      <c r="AA167" s="582" t="s">
        <v>1072</v>
      </c>
      <c r="AB167" s="582" t="s">
        <v>1072</v>
      </c>
      <c r="AC167" s="580" t="str">
        <f>Vlookup(D167,'セッション実施状況管理'!$A:$R,17,false)</f>
        <v>#N/A</v>
      </c>
      <c r="AD167" s="580" t="str">
        <f t="shared" si="19"/>
        <v>#VALUE!</v>
      </c>
      <c r="AE167" s="580" t="str">
        <f t="shared" si="20"/>
        <v>#VALUE!</v>
      </c>
    </row>
    <row r="168">
      <c r="A168" s="1" t="s">
        <v>1116</v>
      </c>
      <c r="B168" s="65">
        <v>150.0</v>
      </c>
      <c r="C168" s="569" t="str">
        <f>vlookup(B168,'セッション実施状況管理'!$A:$U,8,false)</f>
        <v>うえじまともこ</v>
      </c>
      <c r="D168" s="642" t="str">
        <f>vlookup(B168,'セッション実施状況管理'!$A:$I,9,false)</f>
        <v>chomo_reitocooking</v>
      </c>
      <c r="E168" s="2"/>
      <c r="F168" s="1284">
        <f>vlookup(B168,'セッション実施状況管理'!$A:$U,19,false)</f>
        <v>46151</v>
      </c>
      <c r="G168" s="569" t="str">
        <f>vlookup(B168,'セッション実施状況管理'!$A:$U,20,false)</f>
        <v>山見阪佳子</v>
      </c>
      <c r="H168" s="639"/>
      <c r="I168" s="572" t="str">
        <f>iferror(vlookup(B168,'セッション実施状況管理'!$A:$B,2,false),"")</f>
        <v>在学中</v>
      </c>
      <c r="J168" s="587" t="str">
        <f>Vlookup(B168,'セッション実施状況管理'!$A:$R,17,false)</f>
        <v/>
      </c>
      <c r="K168" s="580">
        <f t="shared" si="28"/>
        <v>1513</v>
      </c>
      <c r="L168" s="573" t="str">
        <f t="shared" si="11"/>
        <v>ー</v>
      </c>
      <c r="M168" s="573" t="str">
        <f t="shared" si="30"/>
        <v>ー</v>
      </c>
      <c r="N168" s="1283" t="str">
        <f t="shared" si="29"/>
        <v>ー</v>
      </c>
      <c r="O168" s="574">
        <f>VLOOKUP(B168,'新 月次投稿数'!$A:$N,13,false)</f>
        <v>3</v>
      </c>
      <c r="P168" s="583">
        <f t="shared" si="14"/>
        <v>-3</v>
      </c>
      <c r="Q168" s="575">
        <f t="shared" si="15"/>
        <v>-2</v>
      </c>
      <c r="R168" s="575">
        <f t="shared" si="16"/>
        <v>0</v>
      </c>
      <c r="S168" s="584">
        <f t="shared" si="21"/>
        <v>0</v>
      </c>
      <c r="T168" s="585" t="str">
        <f t="shared" si="17"/>
        <v>0</v>
      </c>
      <c r="U168" s="577">
        <f t="shared" si="18"/>
        <v>0</v>
      </c>
      <c r="V168" s="582" t="s">
        <v>1072</v>
      </c>
      <c r="W168" s="582" t="s">
        <v>1072</v>
      </c>
      <c r="X168" s="582" t="s">
        <v>1072</v>
      </c>
      <c r="Y168" s="582" t="s">
        <v>1072</v>
      </c>
      <c r="Z168" s="582" t="s">
        <v>1072</v>
      </c>
      <c r="AA168" s="582" t="s">
        <v>1072</v>
      </c>
      <c r="AB168" s="582" t="s">
        <v>1072</v>
      </c>
      <c r="AC168" s="580" t="str">
        <f>Vlookup(D168,'セッション実施状況管理'!$A:$R,17,false)</f>
        <v>#N/A</v>
      </c>
      <c r="AD168" s="580" t="str">
        <f t="shared" si="19"/>
        <v>#VALUE!</v>
      </c>
      <c r="AE168" s="580" t="str">
        <f t="shared" si="20"/>
        <v>#VALUE!</v>
      </c>
    </row>
    <row r="169">
      <c r="A169" s="1" t="s">
        <v>1116</v>
      </c>
      <c r="B169" s="40">
        <v>151.0</v>
      </c>
      <c r="C169" s="569" t="str">
        <f>vlookup(B169,'セッション実施状況管理'!$A:$U,8,false)</f>
        <v>あしやはらともこ</v>
      </c>
      <c r="D169" s="642" t="str">
        <f>vlookup(B169,'セッション実施状況管理'!$A:$I,9,false)</f>
        <v>https://www.instagram.com/tomoko_botanical?igsh=YW12NXA3NG5pNTFu</v>
      </c>
      <c r="E169" s="630" t="s">
        <v>1218</v>
      </c>
      <c r="F169" s="1284">
        <f>vlookup(B169,'セッション実施状況管理'!$A:$U,19,false)</f>
        <v>46151</v>
      </c>
      <c r="G169" s="569" t="str">
        <f>vlookup(B169,'セッション実施状況管理'!$A:$U,20,false)</f>
        <v>宮田友理</v>
      </c>
      <c r="H169" s="639"/>
      <c r="I169" s="572" t="str">
        <f>iferror(vlookup(B169,'セッション実施状況管理'!$A:$B,2,false),"")</f>
        <v>在学中</v>
      </c>
      <c r="J169" s="595">
        <f>Vlookup(B169,'セッション実施状況管理'!$A:$R,17,false)</f>
        <v>45977</v>
      </c>
      <c r="K169" s="580">
        <f t="shared" si="28"/>
        <v>2</v>
      </c>
      <c r="L169" s="573">
        <f t="shared" si="11"/>
        <v>91</v>
      </c>
      <c r="M169" s="573" t="str">
        <f t="shared" si="30"/>
        <v>ー</v>
      </c>
      <c r="N169" s="1283" t="str">
        <f t="shared" si="29"/>
        <v>#VALUE!</v>
      </c>
      <c r="O169" s="574">
        <f>VLOOKUP(B169,'新 月次投稿数'!$A:$N,13,false)</f>
        <v>0</v>
      </c>
      <c r="P169" s="583">
        <f t="shared" si="14"/>
        <v>-3</v>
      </c>
      <c r="Q169" s="575">
        <f t="shared" si="15"/>
        <v>-2</v>
      </c>
      <c r="R169" s="575">
        <f t="shared" si="16"/>
        <v>8</v>
      </c>
      <c r="S169" s="584">
        <f t="shared" si="21"/>
        <v>48</v>
      </c>
      <c r="T169" s="585">
        <f t="shared" si="17"/>
        <v>8</v>
      </c>
      <c r="U169" s="577">
        <f t="shared" si="18"/>
        <v>1</v>
      </c>
      <c r="V169" s="582">
        <v>8.0</v>
      </c>
      <c r="W169" s="582" t="s">
        <v>1072</v>
      </c>
      <c r="X169" s="582" t="s">
        <v>1072</v>
      </c>
      <c r="Y169" s="582" t="s">
        <v>1072</v>
      </c>
      <c r="Z169" s="582" t="s">
        <v>1072</v>
      </c>
      <c r="AA169" s="582" t="s">
        <v>1072</v>
      </c>
      <c r="AB169" s="582" t="s">
        <v>1072</v>
      </c>
      <c r="AC169" s="580" t="str">
        <f>Vlookup(D169,'セッション実施状況管理'!$A:$R,17,false)</f>
        <v>#N/A</v>
      </c>
      <c r="AD169" s="580" t="str">
        <f t="shared" si="19"/>
        <v>#VALUE!</v>
      </c>
      <c r="AE169" s="580" t="str">
        <f t="shared" si="20"/>
        <v>#VALUE!</v>
      </c>
    </row>
    <row r="170">
      <c r="A170" s="1" t="s">
        <v>1116</v>
      </c>
      <c r="B170" s="65">
        <v>152.0</v>
      </c>
      <c r="C170" s="569" t="str">
        <f>vlookup(B170,'セッション実施状況管理'!$A:$U,8,false)</f>
        <v>わかばやしあやの</v>
      </c>
      <c r="D170" s="642" t="str">
        <f>vlookup(B170,'セッション実施状況管理'!$A:$I,9,false)</f>
        <v>https://www.instagram.com/anya_boysmom?igsh=MTBiY3F3OXAyZG5neg==</v>
      </c>
      <c r="E170" s="2"/>
      <c r="F170" s="1284">
        <f>vlookup(B170,'セッション実施状況管理'!$A:$U,19,false)</f>
        <v>46159</v>
      </c>
      <c r="G170" s="569" t="str">
        <f>vlookup(B170,'セッション実施状況管理'!$A:$U,20,false)</f>
        <v>太田有紀</v>
      </c>
      <c r="H170" s="639"/>
      <c r="I170" s="572" t="str">
        <f>iferror(vlookup(B170,'セッション実施状況管理'!$A:$B,2,false),"")</f>
        <v>在学中</v>
      </c>
      <c r="J170" s="587" t="str">
        <f>Vlookup(B170,'セッション実施状況管理'!$A:$R,17,false)</f>
        <v/>
      </c>
      <c r="K170" s="580">
        <f t="shared" si="28"/>
        <v>1513</v>
      </c>
      <c r="L170" s="573" t="str">
        <f t="shared" si="11"/>
        <v>ー</v>
      </c>
      <c r="M170" s="573" t="str">
        <f t="shared" si="30"/>
        <v>ー</v>
      </c>
      <c r="N170" s="1283" t="str">
        <f t="shared" si="29"/>
        <v>ー</v>
      </c>
      <c r="O170" s="574">
        <f>VLOOKUP(B170,'新 月次投稿数'!$A:$N,13,false)</f>
        <v>29</v>
      </c>
      <c r="P170" s="583">
        <f t="shared" si="14"/>
        <v>-2</v>
      </c>
      <c r="Q170" s="575">
        <f t="shared" si="15"/>
        <v>-2</v>
      </c>
      <c r="R170" s="575">
        <f t="shared" si="16"/>
        <v>0</v>
      </c>
      <c r="S170" s="584">
        <f t="shared" si="21"/>
        <v>0</v>
      </c>
      <c r="T170" s="585" t="str">
        <f t="shared" si="17"/>
        <v>0</v>
      </c>
      <c r="U170" s="577">
        <f t="shared" si="18"/>
        <v>0</v>
      </c>
      <c r="V170" s="582" t="s">
        <v>1072</v>
      </c>
      <c r="W170" s="582" t="s">
        <v>1072</v>
      </c>
      <c r="X170" s="582" t="s">
        <v>1072</v>
      </c>
      <c r="Y170" s="582" t="s">
        <v>1072</v>
      </c>
      <c r="Z170" s="582" t="s">
        <v>1072</v>
      </c>
      <c r="AA170" s="582" t="s">
        <v>1072</v>
      </c>
      <c r="AB170" s="582" t="s">
        <v>1072</v>
      </c>
      <c r="AC170" s="580" t="str">
        <f>Vlookup(D170,'セッション実施状況管理'!$A:$R,17,false)</f>
        <v>#N/A</v>
      </c>
      <c r="AD170" s="580" t="str">
        <f t="shared" si="19"/>
        <v>#VALUE!</v>
      </c>
      <c r="AE170" s="580" t="str">
        <f t="shared" si="20"/>
        <v>#VALUE!</v>
      </c>
    </row>
    <row r="171">
      <c r="A171" s="1" t="s">
        <v>1116</v>
      </c>
      <c r="B171" s="65">
        <v>153.0</v>
      </c>
      <c r="C171" s="569" t="str">
        <f>vlookup(B171,'セッション実施状況管理'!$A:$U,8,false)</f>
        <v>いのうえたかお</v>
      </c>
      <c r="D171" s="569" t="str">
        <f>vlookup(B171,'セッション実施状況管理'!$A:$I,9,false)</f>
        <v>takao_katakori</v>
      </c>
      <c r="E171" s="2"/>
      <c r="F171" s="1284">
        <f>vlookup(B171,'セッション実施状況管理'!$A:$U,19,false)</f>
        <v>46160</v>
      </c>
      <c r="G171" s="569" t="str">
        <f>vlookup(B171,'セッション実施状況管理'!$A:$U,20,false)</f>
        <v>野村佑佳</v>
      </c>
      <c r="H171" s="639"/>
      <c r="I171" s="572" t="str">
        <f>iferror(vlookup(B171,'セッション実施状況管理'!$A:$B,2,false),"")</f>
        <v>在学中</v>
      </c>
      <c r="J171" s="587" t="str">
        <f>Vlookup(B171,'セッション実施状況管理'!$A:$R,17,false)</f>
        <v/>
      </c>
      <c r="K171" s="580">
        <f t="shared" si="28"/>
        <v>1513</v>
      </c>
      <c r="L171" s="573" t="str">
        <f t="shared" si="11"/>
        <v>ー</v>
      </c>
      <c r="M171" s="573" t="str">
        <f t="shared" si="30"/>
        <v>ー</v>
      </c>
      <c r="N171" s="1283" t="str">
        <f t="shared" si="29"/>
        <v>ー</v>
      </c>
      <c r="O171" s="574">
        <f>VLOOKUP(B171,'新 月次投稿数'!$A:$N,13,false)</f>
        <v>11</v>
      </c>
      <c r="P171" s="583">
        <f t="shared" si="14"/>
        <v>-3</v>
      </c>
      <c r="Q171" s="575">
        <f t="shared" si="15"/>
        <v>-2</v>
      </c>
      <c r="R171" s="575">
        <f t="shared" si="16"/>
        <v>0</v>
      </c>
      <c r="S171" s="584">
        <f t="shared" si="21"/>
        <v>0</v>
      </c>
      <c r="T171" s="585" t="str">
        <f t="shared" si="17"/>
        <v>0</v>
      </c>
      <c r="U171" s="577">
        <f t="shared" si="18"/>
        <v>0</v>
      </c>
      <c r="V171" s="582" t="s">
        <v>1072</v>
      </c>
      <c r="W171" s="582" t="s">
        <v>1072</v>
      </c>
      <c r="X171" s="582" t="s">
        <v>1072</v>
      </c>
      <c r="Y171" s="582" t="s">
        <v>1072</v>
      </c>
      <c r="Z171" s="582" t="s">
        <v>1072</v>
      </c>
      <c r="AA171" s="582" t="s">
        <v>1072</v>
      </c>
      <c r="AB171" s="582" t="s">
        <v>1072</v>
      </c>
      <c r="AC171" s="580" t="str">
        <f>Vlookup(D171,'セッション実施状況管理'!$A:$R,17,false)</f>
        <v>#N/A</v>
      </c>
      <c r="AD171" s="580" t="str">
        <f t="shared" si="19"/>
        <v>#VALUE!</v>
      </c>
      <c r="AE171" s="580" t="str">
        <f t="shared" si="20"/>
        <v>#VALUE!</v>
      </c>
    </row>
    <row r="172">
      <c r="A172" s="1" t="s">
        <v>1116</v>
      </c>
      <c r="B172" s="40">
        <v>154.0</v>
      </c>
      <c r="C172" s="569" t="str">
        <f>vlookup(B172,'セッション実施状況管理'!$A:$U,8,false)</f>
        <v>いまむらゆき</v>
      </c>
      <c r="D172" s="569" t="str">
        <f>vlookup(B172,'セッション実施状況管理'!$A:$I,9,false)</f>
        <v>yuki__recipe</v>
      </c>
      <c r="E172" s="2"/>
      <c r="F172" s="1284">
        <f>vlookup(B172,'セッション実施状況管理'!$A:$U,19,false)</f>
        <v>46158</v>
      </c>
      <c r="G172" s="569" t="str">
        <f>vlookup(B172,'セッション実施状況管理'!$A:$U,20,false)</f>
        <v>野村佑佳</v>
      </c>
      <c r="H172" s="639"/>
      <c r="I172" s="572" t="str">
        <f>iferror(vlookup(B172,'セッション実施状況管理'!$A:$B,2,false),"")</f>
        <v>在学中</v>
      </c>
      <c r="J172" s="587" t="str">
        <f>Vlookup(B172,'セッション実施状況管理'!$A:$R,17,false)</f>
        <v/>
      </c>
      <c r="K172" s="580">
        <f t="shared" si="28"/>
        <v>1513</v>
      </c>
      <c r="L172" s="573" t="str">
        <f t="shared" si="11"/>
        <v>ー</v>
      </c>
      <c r="M172" s="573" t="str">
        <f t="shared" si="30"/>
        <v>ー</v>
      </c>
      <c r="N172" s="1283" t="str">
        <f t="shared" si="29"/>
        <v>ー</v>
      </c>
      <c r="O172" s="574">
        <f>VLOOKUP(B172,'新 月次投稿数'!$A:$N,13,false)</f>
        <v>3</v>
      </c>
      <c r="P172" s="583">
        <f t="shared" si="14"/>
        <v>-3</v>
      </c>
      <c r="Q172" s="575">
        <f t="shared" si="15"/>
        <v>-2</v>
      </c>
      <c r="R172" s="575">
        <f t="shared" si="16"/>
        <v>0</v>
      </c>
      <c r="S172" s="584">
        <f t="shared" si="21"/>
        <v>0</v>
      </c>
      <c r="T172" s="585" t="str">
        <f t="shared" si="17"/>
        <v>0</v>
      </c>
      <c r="U172" s="577">
        <f t="shared" si="18"/>
        <v>0</v>
      </c>
      <c r="V172" s="582" t="s">
        <v>1072</v>
      </c>
      <c r="W172" s="582" t="s">
        <v>1072</v>
      </c>
      <c r="X172" s="582" t="s">
        <v>1072</v>
      </c>
      <c r="Y172" s="582" t="s">
        <v>1072</v>
      </c>
      <c r="Z172" s="582" t="s">
        <v>1072</v>
      </c>
      <c r="AA172" s="582" t="s">
        <v>1072</v>
      </c>
      <c r="AB172" s="582" t="s">
        <v>1072</v>
      </c>
      <c r="AC172" s="580" t="str">
        <f>Vlookup(D172,'セッション実施状況管理'!$A:$R,17,false)</f>
        <v>#N/A</v>
      </c>
      <c r="AD172" s="580" t="str">
        <f t="shared" si="19"/>
        <v>#VALUE!</v>
      </c>
      <c r="AE172" s="580" t="str">
        <f t="shared" si="20"/>
        <v>#VALUE!</v>
      </c>
    </row>
    <row r="173">
      <c r="A173" s="1" t="s">
        <v>1116</v>
      </c>
      <c r="B173" s="65">
        <v>155.0</v>
      </c>
      <c r="C173" s="569" t="str">
        <f>vlookup(B173,'セッション実施状況管理'!$A:$U,8,false)</f>
        <v>まきずみさとみ</v>
      </c>
      <c r="D173" s="569" t="str">
        <f>vlookup(B173,'セッション実施状況管理'!$A:$I,9,false)</f>
        <v/>
      </c>
      <c r="E173" s="2"/>
      <c r="F173" s="1284">
        <f>vlookup(B173,'セッション実施状況管理'!$A:$U,19,false)</f>
        <v>46157</v>
      </c>
      <c r="G173" s="569" t="str">
        <f>vlookup(B173,'セッション実施状況管理'!$A:$U,20,false)</f>
        <v>本田亜莉沙</v>
      </c>
      <c r="H173" s="639"/>
      <c r="I173" s="572" t="str">
        <f>iferror(vlookup(B173,'セッション実施状況管理'!$A:$B,2,false),"")</f>
        <v>在学中</v>
      </c>
      <c r="J173" s="587" t="str">
        <f>Vlookup(B173,'セッション実施状況管理'!$A:$R,17,false)</f>
        <v/>
      </c>
      <c r="K173" s="580">
        <f t="shared" si="28"/>
        <v>1513</v>
      </c>
      <c r="L173" s="573" t="str">
        <f t="shared" si="11"/>
        <v>ー</v>
      </c>
      <c r="M173" s="573" t="str">
        <f t="shared" si="30"/>
        <v>ー</v>
      </c>
      <c r="N173" s="1283" t="str">
        <f t="shared" si="29"/>
        <v>ー</v>
      </c>
      <c r="O173" s="574" t="str">
        <f>VLOOKUP(B173,'新 月次投稿数'!$A:$N,11,false)</f>
        <v/>
      </c>
      <c r="P173" s="583">
        <f t="shared" si="14"/>
        <v>-3</v>
      </c>
      <c r="Q173" s="575">
        <f t="shared" si="15"/>
        <v>-2</v>
      </c>
      <c r="R173" s="575">
        <f t="shared" si="16"/>
        <v>0</v>
      </c>
      <c r="S173" s="584">
        <f t="shared" si="21"/>
        <v>0</v>
      </c>
      <c r="T173" s="585" t="str">
        <f t="shared" si="17"/>
        <v>0</v>
      </c>
      <c r="U173" s="577">
        <f t="shared" si="18"/>
        <v>0</v>
      </c>
      <c r="V173" s="582" t="s">
        <v>1072</v>
      </c>
      <c r="W173" s="582" t="s">
        <v>1072</v>
      </c>
      <c r="X173" s="582" t="s">
        <v>1072</v>
      </c>
      <c r="Y173" s="582" t="s">
        <v>1072</v>
      </c>
      <c r="Z173" s="582" t="s">
        <v>1072</v>
      </c>
      <c r="AA173" s="582" t="s">
        <v>1072</v>
      </c>
      <c r="AB173" s="582" t="s">
        <v>1072</v>
      </c>
      <c r="AC173" s="580" t="str">
        <f>Vlookup(D173,'セッション実施状況管理'!$A:$R,17,false)</f>
        <v>#N/A</v>
      </c>
      <c r="AD173" s="580" t="str">
        <f t="shared" si="19"/>
        <v>#VALUE!</v>
      </c>
      <c r="AE173" s="580" t="str">
        <f t="shared" si="20"/>
        <v>#VALUE!</v>
      </c>
    </row>
    <row r="174">
      <c r="A174" s="1" t="s">
        <v>1116</v>
      </c>
      <c r="B174" s="40">
        <v>156.0</v>
      </c>
      <c r="C174" s="569" t="str">
        <f>vlookup(B174,'セッション実施状況管理'!$A:$U,8,false)</f>
        <v>みちがみともこ</v>
      </c>
      <c r="D174" s="569" t="str">
        <f>vlookup(B174,'セッション実施状況管理'!$A:$I,9,false)</f>
        <v/>
      </c>
      <c r="E174" s="2"/>
      <c r="F174" s="1284">
        <f>vlookup(B174,'セッション実施状況管理'!$A:$U,19,false)</f>
        <v>46162</v>
      </c>
      <c r="G174" s="569" t="str">
        <f>vlookup(B174,'セッション実施状況管理'!$A:$U,20,false)</f>
        <v>小熊 来瑠美</v>
      </c>
      <c r="H174" s="639"/>
      <c r="I174" s="572" t="str">
        <f>iferror(vlookup(B174,'セッション実施状況管理'!$A:$B,2,false),"")</f>
        <v>在学中</v>
      </c>
      <c r="J174" s="587" t="str">
        <f>Vlookup(B174,'セッション実施状況管理'!$A:$R,17,false)</f>
        <v/>
      </c>
      <c r="K174" s="580">
        <f t="shared" si="28"/>
        <v>1513</v>
      </c>
      <c r="L174" s="573" t="str">
        <f t="shared" si="11"/>
        <v>ー</v>
      </c>
      <c r="M174" s="573" t="str">
        <f t="shared" si="30"/>
        <v>ー</v>
      </c>
      <c r="N174" s="1283" t="str">
        <f t="shared" si="29"/>
        <v>ー</v>
      </c>
      <c r="O174" s="574" t="str">
        <f>VLOOKUP(B174,'新 月次投稿数'!$A:$N,11,false)</f>
        <v/>
      </c>
      <c r="P174" s="583">
        <f t="shared" si="14"/>
        <v>-3</v>
      </c>
      <c r="Q174" s="575">
        <f t="shared" si="15"/>
        <v>-2</v>
      </c>
      <c r="R174" s="575">
        <f t="shared" si="16"/>
        <v>0</v>
      </c>
      <c r="S174" s="584">
        <f t="shared" si="21"/>
        <v>0</v>
      </c>
      <c r="T174" s="585" t="str">
        <f t="shared" si="17"/>
        <v>0</v>
      </c>
      <c r="U174" s="577">
        <f t="shared" si="18"/>
        <v>0</v>
      </c>
      <c r="V174" s="582" t="s">
        <v>1072</v>
      </c>
      <c r="W174" s="582" t="s">
        <v>1072</v>
      </c>
      <c r="X174" s="582" t="s">
        <v>1072</v>
      </c>
      <c r="Y174" s="582" t="s">
        <v>1072</v>
      </c>
      <c r="Z174" s="582" t="s">
        <v>1072</v>
      </c>
      <c r="AA174" s="582" t="s">
        <v>1072</v>
      </c>
      <c r="AB174" s="582" t="s">
        <v>1072</v>
      </c>
      <c r="AC174" s="580" t="str">
        <f>Vlookup(D174,'セッション実施状況管理'!$A:$R,17,false)</f>
        <v>#N/A</v>
      </c>
      <c r="AD174" s="580" t="str">
        <f t="shared" si="19"/>
        <v>#VALUE!</v>
      </c>
      <c r="AE174" s="580" t="str">
        <f t="shared" si="20"/>
        <v>#VALUE!</v>
      </c>
    </row>
    <row r="175">
      <c r="A175" s="1" t="s">
        <v>1116</v>
      </c>
      <c r="B175" s="65">
        <v>157.0</v>
      </c>
      <c r="C175" s="569" t="str">
        <f>vlookup(B175,'セッション実施状況管理'!$A:$U,8,false)</f>
        <v>すぎもとかおり</v>
      </c>
      <c r="D175" s="569" t="str">
        <f>vlookup(B175,'セッション実施状況管理'!$A:$I,9,false)</f>
        <v>pigumii_diet</v>
      </c>
      <c r="E175" s="2"/>
      <c r="F175" s="1284">
        <f>vlookup(B175,'セッション実施状況管理'!$A:$U,19,false)</f>
        <v>46156</v>
      </c>
      <c r="G175" s="569" t="str">
        <f>vlookup(B175,'セッション実施状況管理'!$A:$U,20,false)</f>
        <v>守矢美保</v>
      </c>
      <c r="H175" s="639"/>
      <c r="I175" s="572" t="str">
        <f>iferror(vlookup(B175,'セッション実施状況管理'!$A:$B,2,false),"")</f>
        <v>在学中</v>
      </c>
      <c r="J175" s="587" t="str">
        <f>Vlookup(B175,'セッション実施状況管理'!$A:$R,17,false)</f>
        <v/>
      </c>
      <c r="K175" s="580">
        <f t="shared" si="28"/>
        <v>1513</v>
      </c>
      <c r="L175" s="573" t="str">
        <f t="shared" si="11"/>
        <v>ー</v>
      </c>
      <c r="M175" s="573" t="str">
        <f t="shared" si="30"/>
        <v>ー</v>
      </c>
      <c r="N175" s="1283" t="str">
        <f t="shared" si="29"/>
        <v>ー</v>
      </c>
      <c r="O175" s="574" t="str">
        <f>VLOOKUP(B175,'新 月次投稿数'!$A:$N,11,false)</f>
        <v/>
      </c>
      <c r="P175" s="583">
        <f t="shared" si="14"/>
        <v>-3</v>
      </c>
      <c r="Q175" s="575">
        <f t="shared" si="15"/>
        <v>-2</v>
      </c>
      <c r="R175" s="575">
        <f t="shared" si="16"/>
        <v>0</v>
      </c>
      <c r="S175" s="584">
        <f t="shared" si="21"/>
        <v>0</v>
      </c>
      <c r="T175" s="585" t="str">
        <f t="shared" si="17"/>
        <v>0</v>
      </c>
      <c r="U175" s="577">
        <f t="shared" si="18"/>
        <v>0</v>
      </c>
      <c r="V175" s="582" t="s">
        <v>1072</v>
      </c>
      <c r="W175" s="582" t="s">
        <v>1072</v>
      </c>
      <c r="X175" s="582" t="s">
        <v>1072</v>
      </c>
      <c r="Y175" s="582" t="s">
        <v>1072</v>
      </c>
      <c r="Z175" s="582" t="s">
        <v>1072</v>
      </c>
      <c r="AA175" s="582" t="s">
        <v>1072</v>
      </c>
      <c r="AB175" s="582" t="s">
        <v>1072</v>
      </c>
      <c r="AC175" s="580" t="str">
        <f>Vlookup(D175,'セッション実施状況管理'!$A:$R,17,false)</f>
        <v>#N/A</v>
      </c>
      <c r="AD175" s="580" t="str">
        <f t="shared" si="19"/>
        <v>#VALUE!</v>
      </c>
      <c r="AE175" s="580" t="str">
        <f t="shared" si="20"/>
        <v>#VALUE!</v>
      </c>
    </row>
    <row r="176">
      <c r="A176" s="1" t="s">
        <v>1116</v>
      </c>
      <c r="B176" s="65">
        <v>158.0</v>
      </c>
      <c r="C176" s="569" t="str">
        <f>vlookup(B176,'セッション実施状況管理'!$A:$U,8,false)</f>
        <v>まついみさ</v>
      </c>
      <c r="D176" s="569" t="str">
        <f>vlookup(B176,'セッション実施状況管理'!$A:$I,9,false)</f>
        <v>misapino_diet72</v>
      </c>
      <c r="E176" s="2"/>
      <c r="F176" s="1284">
        <f>vlookup(B176,'セッション実施状況管理'!$A:$U,19,false)</f>
        <v>46156</v>
      </c>
      <c r="G176" s="569" t="str">
        <f>vlookup(B176,'セッション実施状況管理'!$A:$U,20,false)</f>
        <v>高木千鶴</v>
      </c>
      <c r="H176" s="639"/>
      <c r="I176" s="572" t="str">
        <f>iferror(vlookup(B176,'セッション実施状況管理'!$A:$B,2,false),"")</f>
        <v>在学中</v>
      </c>
      <c r="J176" s="587" t="str">
        <f>Vlookup(B176,'セッション実施状況管理'!$A:$R,17,false)</f>
        <v/>
      </c>
      <c r="K176" s="580">
        <f t="shared" si="28"/>
        <v>1513</v>
      </c>
      <c r="L176" s="573" t="str">
        <f t="shared" si="11"/>
        <v>ー</v>
      </c>
      <c r="M176" s="573" t="str">
        <f t="shared" si="30"/>
        <v>ー</v>
      </c>
      <c r="N176" s="1283" t="str">
        <f t="shared" si="29"/>
        <v>ー</v>
      </c>
      <c r="O176" s="574" t="str">
        <f>VLOOKUP(B176,'新 月次投稿数'!$A:$N,11,false)</f>
        <v/>
      </c>
      <c r="P176" s="583">
        <f t="shared" si="14"/>
        <v>-3</v>
      </c>
      <c r="Q176" s="575">
        <f t="shared" si="15"/>
        <v>-2</v>
      </c>
      <c r="R176" s="575">
        <f t="shared" si="16"/>
        <v>0</v>
      </c>
      <c r="S176" s="584">
        <f t="shared" si="21"/>
        <v>0</v>
      </c>
      <c r="T176" s="585" t="str">
        <f t="shared" si="17"/>
        <v>0</v>
      </c>
      <c r="U176" s="577">
        <f t="shared" si="18"/>
        <v>0</v>
      </c>
      <c r="V176" s="582" t="s">
        <v>1072</v>
      </c>
      <c r="W176" s="582" t="s">
        <v>1072</v>
      </c>
      <c r="X176" s="582" t="s">
        <v>1072</v>
      </c>
      <c r="Y176" s="582" t="s">
        <v>1072</v>
      </c>
      <c r="Z176" s="582" t="s">
        <v>1072</v>
      </c>
      <c r="AA176" s="582" t="s">
        <v>1072</v>
      </c>
      <c r="AB176" s="582" t="s">
        <v>1072</v>
      </c>
      <c r="AC176" s="580" t="str">
        <f>Vlookup(D176,'セッション実施状況管理'!$A:$R,17,false)</f>
        <v>#N/A</v>
      </c>
      <c r="AD176" s="580" t="str">
        <f t="shared" si="19"/>
        <v>#VALUE!</v>
      </c>
      <c r="AE176" s="580" t="str">
        <f t="shared" si="20"/>
        <v>#VALUE!</v>
      </c>
    </row>
    <row r="177">
      <c r="A177" s="1" t="s">
        <v>1116</v>
      </c>
      <c r="B177" s="40">
        <v>159.0</v>
      </c>
      <c r="C177" s="569" t="str">
        <f>vlookup(B177,'セッション実施状況管理'!$A:$U,8,false)</f>
        <v>いしくろたかあき</v>
      </c>
      <c r="D177" s="569" t="str">
        <f>vlookup(B177,'セッション実施状況管理'!$A:$I,9,false)</f>
        <v/>
      </c>
      <c r="E177" s="2"/>
      <c r="F177" s="1284">
        <f>vlookup(B177,'セッション実施状況管理'!$A:$U,19,false)</f>
        <v>46188</v>
      </c>
      <c r="G177" s="569" t="str">
        <f>vlookup(B177,'セッション実施状況管理'!$A:$U,20,false)</f>
        <v>多田萌子</v>
      </c>
      <c r="H177" s="639"/>
      <c r="I177" s="572" t="str">
        <f>iferror(vlookup(B177,'セッション実施状況管理'!$A:$B,2,false),"")</f>
        <v>在学中</v>
      </c>
      <c r="J177" s="587" t="str">
        <f>Vlookup(B177,'セッション実施状況管理'!$A:$R,17,false)</f>
        <v/>
      </c>
      <c r="K177" s="580">
        <f t="shared" si="28"/>
        <v>1513</v>
      </c>
      <c r="L177" s="573" t="str">
        <f t="shared" si="11"/>
        <v>ー</v>
      </c>
      <c r="M177" s="573" t="str">
        <f t="shared" si="30"/>
        <v>ー</v>
      </c>
      <c r="N177" s="1283" t="str">
        <f t="shared" si="29"/>
        <v>ー</v>
      </c>
      <c r="O177" s="574" t="str">
        <f>VLOOKUP(B177,'新 月次投稿数'!$A:$N,11,false)</f>
        <v/>
      </c>
      <c r="P177" s="583">
        <f t="shared" si="14"/>
        <v>-3</v>
      </c>
      <c r="Q177" s="575">
        <f t="shared" si="15"/>
        <v>-2</v>
      </c>
      <c r="R177" s="575">
        <f t="shared" si="16"/>
        <v>0</v>
      </c>
      <c r="S177" s="584">
        <f t="shared" si="21"/>
        <v>0</v>
      </c>
      <c r="T177" s="585" t="str">
        <f t="shared" si="17"/>
        <v>0</v>
      </c>
      <c r="U177" s="577">
        <f t="shared" si="18"/>
        <v>0</v>
      </c>
      <c r="V177" s="582" t="s">
        <v>1072</v>
      </c>
      <c r="W177" s="582" t="s">
        <v>1072</v>
      </c>
      <c r="X177" s="582" t="s">
        <v>1072</v>
      </c>
      <c r="Y177" s="582" t="s">
        <v>1072</v>
      </c>
      <c r="Z177" s="582" t="s">
        <v>1072</v>
      </c>
      <c r="AA177" s="582" t="s">
        <v>1072</v>
      </c>
      <c r="AB177" s="582" t="s">
        <v>1072</v>
      </c>
      <c r="AC177" s="580" t="str">
        <f>Vlookup(D177,'セッション実施状況管理'!$A:$R,17,false)</f>
        <v>#N/A</v>
      </c>
      <c r="AD177" s="580" t="str">
        <f t="shared" si="19"/>
        <v>#VALUE!</v>
      </c>
      <c r="AE177" s="580" t="str">
        <f t="shared" si="20"/>
        <v>#VALUE!</v>
      </c>
    </row>
    <row r="178">
      <c r="A178" s="1" t="s">
        <v>1116</v>
      </c>
      <c r="B178" s="65">
        <v>160.0</v>
      </c>
      <c r="C178" s="569" t="str">
        <f>vlookup(B178,'セッション実施状況管理'!$A:$U,8,false)</f>
        <v>たかばたけれいこ</v>
      </c>
      <c r="D178" s="569" t="str">
        <f>vlookup(B178,'セッション実施状況管理'!$A:$I,9,false)</f>
        <v>rikomon_gohan</v>
      </c>
      <c r="E178" s="2"/>
      <c r="F178" s="1284">
        <f>vlookup(B178,'セッション実施状況管理'!$A:$U,19,false)</f>
        <v>46155</v>
      </c>
      <c r="G178" s="569" t="str">
        <f>vlookup(B178,'セッション実施状況管理'!$A:$U,20,false)</f>
        <v>久保山菜々恵</v>
      </c>
      <c r="H178" s="639"/>
      <c r="I178" s="572" t="str">
        <f>iferror(vlookup(B178,'セッション実施状況管理'!$A:$B,2,false),"")</f>
        <v>在学中</v>
      </c>
      <c r="J178" s="587" t="str">
        <f>Vlookup(B178,'セッション実施状況管理'!$A:$R,17,false)</f>
        <v/>
      </c>
      <c r="K178" s="580">
        <f t="shared" si="28"/>
        <v>1513</v>
      </c>
      <c r="L178" s="573" t="str">
        <f t="shared" si="11"/>
        <v>ー</v>
      </c>
      <c r="M178" s="573" t="str">
        <f t="shared" si="30"/>
        <v>ー</v>
      </c>
      <c r="N178" s="1283" t="str">
        <f t="shared" si="29"/>
        <v>ー</v>
      </c>
      <c r="O178" s="574" t="str">
        <f>VLOOKUP(B178,'新 月次投稿数'!$A:$N,11,false)</f>
        <v/>
      </c>
      <c r="P178" s="583">
        <f t="shared" si="14"/>
        <v>-3</v>
      </c>
      <c r="Q178" s="575">
        <f t="shared" si="15"/>
        <v>-2</v>
      </c>
      <c r="R178" s="575">
        <f t="shared" si="16"/>
        <v>0</v>
      </c>
      <c r="S178" s="584">
        <f t="shared" si="21"/>
        <v>0</v>
      </c>
      <c r="T178" s="585" t="str">
        <f t="shared" si="17"/>
        <v>0</v>
      </c>
      <c r="U178" s="577">
        <f t="shared" si="18"/>
        <v>0</v>
      </c>
      <c r="V178" s="582" t="s">
        <v>1072</v>
      </c>
      <c r="W178" s="582" t="s">
        <v>1072</v>
      </c>
      <c r="X178" s="582" t="s">
        <v>1072</v>
      </c>
      <c r="Y178" s="582" t="s">
        <v>1072</v>
      </c>
      <c r="Z178" s="582" t="s">
        <v>1072</v>
      </c>
      <c r="AA178" s="582" t="s">
        <v>1072</v>
      </c>
      <c r="AB178" s="582" t="s">
        <v>1072</v>
      </c>
      <c r="AC178" s="580" t="str">
        <f>Vlookup(D178,'セッション実施状況管理'!$A:$R,17,false)</f>
        <v>#N/A</v>
      </c>
      <c r="AD178" s="580" t="str">
        <f t="shared" si="19"/>
        <v>#VALUE!</v>
      </c>
      <c r="AE178" s="580" t="str">
        <f t="shared" si="20"/>
        <v>#VALUE!</v>
      </c>
    </row>
    <row r="179">
      <c r="A179" s="1" t="s">
        <v>1116</v>
      </c>
      <c r="B179" s="40">
        <v>161.0</v>
      </c>
      <c r="C179" s="569" t="str">
        <f>vlookup(B179,'セッション実施状況管理'!$A:$U,8,false)</f>
        <v>いのうえあつみ</v>
      </c>
      <c r="D179" s="642" t="str">
        <f>vlookup(B179,'セッション実施状況管理'!$A:$I,9,false)</f>
        <v>tani_bento</v>
      </c>
      <c r="E179" s="2"/>
      <c r="F179" s="1284">
        <f>vlookup(B179,'セッション実施状況管理'!$A:$U,19,false)</f>
        <v>46171</v>
      </c>
      <c r="G179" s="569" t="str">
        <f>vlookup(B179,'セッション実施状況管理'!$A:$U,20,false)</f>
        <v>藤井 里果</v>
      </c>
      <c r="H179" s="639"/>
      <c r="I179" s="572" t="str">
        <f>iferror(vlookup(B179,'セッション実施状況管理'!$A:$B,2,false),"")</f>
        <v>在学中</v>
      </c>
      <c r="J179" s="587" t="str">
        <f>Vlookup(B179,'セッション実施状況管理'!$A:$R,17,false)</f>
        <v/>
      </c>
      <c r="K179" s="580">
        <f t="shared" si="28"/>
        <v>1513</v>
      </c>
      <c r="L179" s="573" t="str">
        <f t="shared" si="11"/>
        <v>ー</v>
      </c>
      <c r="M179" s="573" t="str">
        <f t="shared" si="30"/>
        <v>ー</v>
      </c>
      <c r="N179" s="1283" t="str">
        <f t="shared" si="29"/>
        <v>ー</v>
      </c>
      <c r="O179" s="574" t="str">
        <f>VLOOKUP(B179,'新 月次投稿数'!$A:$N,11,false)</f>
        <v/>
      </c>
      <c r="P179" s="583">
        <f t="shared" si="14"/>
        <v>-3</v>
      </c>
      <c r="Q179" s="575">
        <f t="shared" si="15"/>
        <v>-2</v>
      </c>
      <c r="R179" s="575">
        <f t="shared" si="16"/>
        <v>0</v>
      </c>
      <c r="S179" s="584">
        <f t="shared" si="21"/>
        <v>0</v>
      </c>
      <c r="T179" s="585" t="str">
        <f t="shared" si="17"/>
        <v>0</v>
      </c>
      <c r="U179" s="577">
        <f t="shared" si="18"/>
        <v>0</v>
      </c>
      <c r="V179" s="582" t="s">
        <v>1072</v>
      </c>
      <c r="W179" s="582" t="s">
        <v>1072</v>
      </c>
      <c r="X179" s="582" t="s">
        <v>1072</v>
      </c>
      <c r="Y179" s="582" t="s">
        <v>1072</v>
      </c>
      <c r="Z179" s="582" t="s">
        <v>1072</v>
      </c>
      <c r="AA179" s="582" t="s">
        <v>1072</v>
      </c>
      <c r="AB179" s="582" t="s">
        <v>1072</v>
      </c>
      <c r="AC179" s="580" t="str">
        <f>Vlookup(D179,'セッション実施状況管理'!$A:$R,17,false)</f>
        <v>#N/A</v>
      </c>
      <c r="AD179" s="580" t="str">
        <f t="shared" si="19"/>
        <v>#VALUE!</v>
      </c>
      <c r="AE179" s="580" t="str">
        <f t="shared" si="20"/>
        <v>#VALUE!</v>
      </c>
    </row>
    <row r="180">
      <c r="A180" s="1" t="s">
        <v>1116</v>
      </c>
      <c r="B180" s="65">
        <v>162.0</v>
      </c>
      <c r="C180" s="569" t="str">
        <f>vlookup(B180,'セッション実施状況管理'!$A:$U,8,false)</f>
        <v>なかのひとみ</v>
      </c>
      <c r="D180" s="642" t="str">
        <f>vlookup(B180,'セッション実施状況管理'!$A:$I,9,false)</f>
        <v>https://www.instagram.com/hiiko.recipe?igsh=MW5rZnpuNTdhbGFhcw==</v>
      </c>
      <c r="E180" s="2"/>
      <c r="F180" s="1284">
        <f>vlookup(B180,'セッション実施状況管理'!$A:$U,19,false)</f>
        <v>46152</v>
      </c>
      <c r="G180" s="569" t="str">
        <f>vlookup(B180,'セッション実施状況管理'!$A:$U,20,false)</f>
        <v>太田有紀</v>
      </c>
      <c r="H180" s="639"/>
      <c r="I180" s="572" t="str">
        <f>iferror(vlookup(B180,'セッション実施状況管理'!$A:$B,2,false),"")</f>
        <v>在学中</v>
      </c>
      <c r="J180" s="587" t="str">
        <f>Vlookup(B180,'セッション実施状況管理'!$A:$R,17,false)</f>
        <v/>
      </c>
      <c r="K180" s="580">
        <f t="shared" si="28"/>
        <v>1513</v>
      </c>
      <c r="L180" s="573" t="str">
        <f t="shared" si="11"/>
        <v>ー</v>
      </c>
      <c r="M180" s="573" t="str">
        <f t="shared" si="30"/>
        <v>ー</v>
      </c>
      <c r="N180" s="1283" t="str">
        <f t="shared" si="29"/>
        <v>ー</v>
      </c>
      <c r="O180" s="574" t="str">
        <f>VLOOKUP(B180,'新 月次投稿数'!$A:$N,11,false)</f>
        <v/>
      </c>
      <c r="P180" s="583">
        <f t="shared" si="14"/>
        <v>-3</v>
      </c>
      <c r="Q180" s="575">
        <f t="shared" si="15"/>
        <v>-2</v>
      </c>
      <c r="R180" s="575">
        <f t="shared" si="16"/>
        <v>0</v>
      </c>
      <c r="S180" s="584">
        <f t="shared" si="21"/>
        <v>0</v>
      </c>
      <c r="T180" s="585" t="str">
        <f t="shared" si="17"/>
        <v>0</v>
      </c>
      <c r="U180" s="577">
        <f t="shared" si="18"/>
        <v>0</v>
      </c>
      <c r="V180" s="582" t="s">
        <v>1072</v>
      </c>
      <c r="W180" s="582" t="s">
        <v>1072</v>
      </c>
      <c r="X180" s="582" t="s">
        <v>1072</v>
      </c>
      <c r="Y180" s="582" t="s">
        <v>1072</v>
      </c>
      <c r="Z180" s="582" t="s">
        <v>1072</v>
      </c>
      <c r="AA180" s="582" t="s">
        <v>1072</v>
      </c>
      <c r="AB180" s="582" t="s">
        <v>1072</v>
      </c>
      <c r="AC180" s="580" t="str">
        <f>Vlookup(D180,'セッション実施状況管理'!$A:$R,17,false)</f>
        <v>#N/A</v>
      </c>
      <c r="AD180" s="580" t="str">
        <f t="shared" si="19"/>
        <v>#VALUE!</v>
      </c>
      <c r="AE180" s="580" t="str">
        <f t="shared" si="20"/>
        <v>#VALUE!</v>
      </c>
    </row>
    <row r="181">
      <c r="A181" s="1" t="s">
        <v>1116</v>
      </c>
      <c r="B181" s="65">
        <v>163.0</v>
      </c>
      <c r="C181" s="569" t="str">
        <f>vlookup(B181,'セッション実施状況管理'!$A:$U,8,false)</f>
        <v>とどろき　さえか</v>
      </c>
      <c r="D181" s="569" t="str">
        <f>vlookup(B181,'セッション実施状況管理'!$A:$I,9,false)</f>
        <v/>
      </c>
      <c r="E181" s="2"/>
      <c r="F181" s="1284" t="str">
        <f>vlookup(B181,'セッション実施状況管理'!$A:$U,19,false)</f>
        <v/>
      </c>
      <c r="G181" s="569" t="str">
        <f>vlookup(B181,'セッション実施状況管理'!$A:$U,20,false)</f>
        <v>-</v>
      </c>
      <c r="H181" s="639"/>
      <c r="I181" s="572" t="str">
        <f>iferror(vlookup(B181,'セッション実施状況管理'!$A:$B,2,false),"")</f>
        <v>クーリングオフ</v>
      </c>
      <c r="J181" s="587" t="str">
        <f>Vlookup(B181,'セッション実施状況管理'!$A:$R,17,false)</f>
        <v/>
      </c>
      <c r="K181" s="580">
        <f t="shared" si="28"/>
        <v>1513</v>
      </c>
      <c r="L181" s="573" t="str">
        <f t="shared" si="11"/>
        <v>ー</v>
      </c>
      <c r="M181" s="573" t="str">
        <f t="shared" si="30"/>
        <v>ー</v>
      </c>
      <c r="N181" s="1283" t="str">
        <f t="shared" si="29"/>
        <v>ー</v>
      </c>
      <c r="O181" s="574" t="str">
        <f>VLOOKUP(B181,'新 月次投稿数'!$A:$N,11,false)</f>
        <v/>
      </c>
      <c r="P181" s="583">
        <f t="shared" si="14"/>
        <v>-3</v>
      </c>
      <c r="Q181" s="575">
        <f t="shared" si="15"/>
        <v>-2</v>
      </c>
      <c r="R181" s="575">
        <f t="shared" si="16"/>
        <v>0</v>
      </c>
      <c r="S181" s="584">
        <f t="shared" si="21"/>
        <v>0</v>
      </c>
      <c r="T181" s="585" t="str">
        <f t="shared" si="17"/>
        <v>0</v>
      </c>
      <c r="U181" s="577">
        <f t="shared" si="18"/>
        <v>0</v>
      </c>
      <c r="V181" s="582" t="s">
        <v>1072</v>
      </c>
      <c r="W181" s="582" t="s">
        <v>1072</v>
      </c>
      <c r="X181" s="582" t="s">
        <v>1072</v>
      </c>
      <c r="Y181" s="582" t="s">
        <v>1072</v>
      </c>
      <c r="Z181" s="582" t="s">
        <v>1072</v>
      </c>
      <c r="AA181" s="582" t="s">
        <v>1072</v>
      </c>
      <c r="AB181" s="582" t="s">
        <v>1072</v>
      </c>
      <c r="AC181" s="580" t="str">
        <f>Vlookup(D181,'セッション実施状況管理'!$A:$R,17,false)</f>
        <v>#N/A</v>
      </c>
      <c r="AD181" s="580" t="str">
        <f t="shared" si="19"/>
        <v>#VALUE!</v>
      </c>
      <c r="AE181" s="580" t="str">
        <f t="shared" si="20"/>
        <v>#VALUE!</v>
      </c>
    </row>
    <row r="182">
      <c r="A182" s="1" t="s">
        <v>1116</v>
      </c>
      <c r="B182" s="40">
        <v>164.0</v>
      </c>
      <c r="C182" s="569" t="str">
        <f>vlookup(B182,'セッション実施状況管理'!$A:$U,8,false)</f>
        <v>ひらのえり</v>
      </c>
      <c r="D182" s="569" t="str">
        <f>vlookup(B182,'セッション実施状況管理'!$A:$I,9,false)</f>
        <v/>
      </c>
      <c r="E182" s="2"/>
      <c r="F182" s="1284" t="str">
        <f>vlookup(B182,'セッション実施状況管理'!$A:$U,19,false)</f>
        <v/>
      </c>
      <c r="G182" s="569" t="str">
        <f>vlookup(B182,'セッション実施状況管理'!$A:$U,20,false)</f>
        <v>-</v>
      </c>
      <c r="H182" s="639"/>
      <c r="I182" s="572" t="str">
        <f>iferror(vlookup(B182,'セッション実施状況管理'!$A:$B,2,false),"")</f>
        <v>クーリングオフ</v>
      </c>
      <c r="J182" s="587" t="str">
        <f>Vlookup(B182,'セッション実施状況管理'!$A:$R,17,false)</f>
        <v/>
      </c>
      <c r="K182" s="580">
        <f t="shared" si="28"/>
        <v>1513</v>
      </c>
      <c r="L182" s="573" t="str">
        <f t="shared" si="11"/>
        <v>ー</v>
      </c>
      <c r="M182" s="573" t="str">
        <f t="shared" si="30"/>
        <v>ー</v>
      </c>
      <c r="N182" s="1283" t="str">
        <f t="shared" si="29"/>
        <v>ー</v>
      </c>
      <c r="O182" s="574" t="str">
        <f>VLOOKUP(B182,'新 月次投稿数'!$A:$N,11,false)</f>
        <v/>
      </c>
      <c r="P182" s="583">
        <f t="shared" si="14"/>
        <v>-3</v>
      </c>
      <c r="Q182" s="575">
        <f t="shared" si="15"/>
        <v>-2</v>
      </c>
      <c r="R182" s="575">
        <f t="shared" si="16"/>
        <v>0</v>
      </c>
      <c r="S182" s="584">
        <f t="shared" si="21"/>
        <v>0</v>
      </c>
      <c r="T182" s="585" t="str">
        <f t="shared" si="17"/>
        <v>0</v>
      </c>
      <c r="U182" s="577">
        <f t="shared" si="18"/>
        <v>0</v>
      </c>
      <c r="V182" s="582" t="s">
        <v>1072</v>
      </c>
      <c r="W182" s="582" t="s">
        <v>1072</v>
      </c>
      <c r="X182" s="582" t="s">
        <v>1072</v>
      </c>
      <c r="Y182" s="582" t="s">
        <v>1072</v>
      </c>
      <c r="Z182" s="582" t="s">
        <v>1072</v>
      </c>
      <c r="AA182" s="582" t="s">
        <v>1072</v>
      </c>
      <c r="AB182" s="582" t="s">
        <v>1072</v>
      </c>
      <c r="AC182" s="580" t="str">
        <f>Vlookup(D182,'セッション実施状況管理'!$A:$R,17,false)</f>
        <v>#N/A</v>
      </c>
      <c r="AD182" s="580" t="str">
        <f t="shared" si="19"/>
        <v>#VALUE!</v>
      </c>
      <c r="AE182" s="580" t="str">
        <f t="shared" si="20"/>
        <v>#VALUE!</v>
      </c>
    </row>
    <row r="183">
      <c r="A183" s="1" t="s">
        <v>1116</v>
      </c>
      <c r="B183" s="65">
        <v>165.0</v>
      </c>
      <c r="C183" s="569" t="str">
        <f>vlookup(B183,'セッション実施状況管理'!$A:$U,8,false)</f>
        <v>やまいりな</v>
      </c>
      <c r="D183" s="569" t="str">
        <f>vlookup(B183,'セッション実施状況管理'!$A:$I,9,false)</f>
        <v/>
      </c>
      <c r="E183" s="2"/>
      <c r="F183" s="1284" t="str">
        <f>vlookup(B183,'セッション実施状況管理'!$A:$U,19,false)</f>
        <v/>
      </c>
      <c r="G183" s="569" t="str">
        <f>vlookup(B183,'セッション実施状況管理'!$A:$U,20,false)</f>
        <v>-</v>
      </c>
      <c r="H183" s="639"/>
      <c r="I183" s="572" t="str">
        <f>iferror(vlookup(B183,'セッション実施状況管理'!$A:$B,2,false),"")</f>
        <v>クーリングオフ</v>
      </c>
      <c r="J183" s="587" t="str">
        <f>Vlookup(B183,'セッション実施状況管理'!$A:$R,17,false)</f>
        <v/>
      </c>
      <c r="K183" s="580">
        <f t="shared" si="28"/>
        <v>1513</v>
      </c>
      <c r="L183" s="573" t="str">
        <f t="shared" si="11"/>
        <v>ー</v>
      </c>
      <c r="M183" s="573" t="str">
        <f t="shared" si="30"/>
        <v>ー</v>
      </c>
      <c r="N183" s="1283" t="str">
        <f t="shared" si="29"/>
        <v>ー</v>
      </c>
      <c r="O183" s="574" t="str">
        <f>VLOOKUP(B183,'新 月次投稿数'!$A:$N,11,false)</f>
        <v/>
      </c>
      <c r="P183" s="583">
        <f t="shared" si="14"/>
        <v>-3</v>
      </c>
      <c r="Q183" s="575">
        <f t="shared" si="15"/>
        <v>-2</v>
      </c>
      <c r="R183" s="575">
        <f t="shared" si="16"/>
        <v>0</v>
      </c>
      <c r="S183" s="584">
        <f t="shared" si="21"/>
        <v>0</v>
      </c>
      <c r="T183" s="585" t="str">
        <f t="shared" si="17"/>
        <v>0</v>
      </c>
      <c r="U183" s="577">
        <f t="shared" si="18"/>
        <v>0</v>
      </c>
      <c r="V183" s="582" t="s">
        <v>1072</v>
      </c>
      <c r="W183" s="582" t="s">
        <v>1072</v>
      </c>
      <c r="X183" s="582" t="s">
        <v>1072</v>
      </c>
      <c r="Y183" s="582" t="s">
        <v>1072</v>
      </c>
      <c r="Z183" s="582" t="s">
        <v>1072</v>
      </c>
      <c r="AA183" s="582" t="s">
        <v>1072</v>
      </c>
      <c r="AB183" s="582" t="s">
        <v>1072</v>
      </c>
      <c r="AC183" s="580" t="str">
        <f>Vlookup(D183,'セッション実施状況管理'!$A:$R,17,false)</f>
        <v>#N/A</v>
      </c>
      <c r="AD183" s="580" t="str">
        <f t="shared" si="19"/>
        <v>#VALUE!</v>
      </c>
      <c r="AE183" s="580" t="str">
        <f t="shared" si="20"/>
        <v>#VALUE!</v>
      </c>
    </row>
    <row r="184">
      <c r="A184" s="1" t="s">
        <v>1116</v>
      </c>
      <c r="B184" s="40">
        <v>166.0</v>
      </c>
      <c r="C184" s="569" t="str">
        <f>vlookup(B184,'セッション実施状況管理'!$A:$U,8,false)</f>
        <v>うりたみと</v>
      </c>
      <c r="D184" s="569" t="str">
        <f>vlookup(B184,'セッション実施状況管理'!$A:$I,9,false)</f>
        <v>urin_jibun_migaki</v>
      </c>
      <c r="E184" s="2"/>
      <c r="F184" s="1284">
        <f>vlookup(B184,'セッション実施状況管理'!$A:$U,19,false)</f>
        <v>46181</v>
      </c>
      <c r="G184" s="569" t="str">
        <f>vlookup(B184,'セッション実施状況管理'!$A:$U,20,false)</f>
        <v>今立なつみ</v>
      </c>
      <c r="H184" s="639"/>
      <c r="I184" s="572" t="str">
        <f>iferror(vlookup(B184,'セッション実施状況管理'!$A:$B,2,false),"")</f>
        <v>在学中</v>
      </c>
      <c r="J184" s="587" t="str">
        <f>Vlookup(B184,'セッション実施状況管理'!$A:$R,17,false)</f>
        <v/>
      </c>
      <c r="K184" s="580">
        <f t="shared" si="28"/>
        <v>1513</v>
      </c>
      <c r="L184" s="573" t="str">
        <f t="shared" si="11"/>
        <v>ー</v>
      </c>
      <c r="M184" s="573" t="str">
        <f t="shared" si="30"/>
        <v>ー</v>
      </c>
      <c r="N184" s="1283" t="str">
        <f t="shared" si="29"/>
        <v>ー</v>
      </c>
      <c r="O184" s="574" t="str">
        <f>VLOOKUP(B184,'新 月次投稿数'!$A:$N,11,false)</f>
        <v/>
      </c>
      <c r="P184" s="583">
        <f t="shared" si="14"/>
        <v>-3</v>
      </c>
      <c r="Q184" s="575">
        <f t="shared" si="15"/>
        <v>-2</v>
      </c>
      <c r="R184" s="575">
        <f t="shared" si="16"/>
        <v>0</v>
      </c>
      <c r="S184" s="584">
        <f t="shared" si="21"/>
        <v>0</v>
      </c>
      <c r="T184" s="585" t="str">
        <f t="shared" si="17"/>
        <v>0</v>
      </c>
      <c r="U184" s="577">
        <f t="shared" si="18"/>
        <v>0</v>
      </c>
      <c r="V184" s="582" t="s">
        <v>1072</v>
      </c>
      <c r="W184" s="582" t="s">
        <v>1072</v>
      </c>
      <c r="X184" s="582" t="s">
        <v>1072</v>
      </c>
      <c r="Y184" s="582" t="s">
        <v>1072</v>
      </c>
      <c r="Z184" s="582" t="s">
        <v>1072</v>
      </c>
      <c r="AA184" s="582" t="s">
        <v>1072</v>
      </c>
      <c r="AB184" s="582" t="s">
        <v>1072</v>
      </c>
      <c r="AC184" s="580" t="str">
        <f>Vlookup(D184,'セッション実施状況管理'!$A:$R,17,false)</f>
        <v>#N/A</v>
      </c>
      <c r="AD184" s="580" t="str">
        <f t="shared" si="19"/>
        <v>#VALUE!</v>
      </c>
      <c r="AE184" s="580" t="str">
        <f t="shared" si="20"/>
        <v>#VALUE!</v>
      </c>
    </row>
    <row r="185">
      <c r="A185" s="1" t="s">
        <v>1116</v>
      </c>
      <c r="B185" s="65">
        <v>167.0</v>
      </c>
      <c r="C185" s="569" t="str">
        <f>vlookup(B185,'セッション実施状況管理'!$A:$U,8,false)</f>
        <v>くまもとゆき</v>
      </c>
      <c r="D185" s="642" t="str">
        <f>vlookup(B185,'セッション実施状況管理'!$A:$I,9,false)</f>
        <v>oyuki.recipe</v>
      </c>
      <c r="E185" s="2"/>
      <c r="F185" s="1284">
        <f>vlookup(B185,'セッション実施状況管理'!$A:$U,19,false)</f>
        <v>46170</v>
      </c>
      <c r="G185" s="569" t="str">
        <f>vlookup(B185,'セッション実施状況管理'!$A:$U,20,false)</f>
        <v>藤井 里果</v>
      </c>
      <c r="H185" s="639"/>
      <c r="I185" s="572" t="str">
        <f>iferror(vlookup(B185,'セッション実施状況管理'!$A:$B,2,false),"")</f>
        <v>在学中</v>
      </c>
      <c r="J185" s="595">
        <f>Vlookup(B185,'セッション実施状況管理'!$A:$R,17,false)</f>
        <v>45962</v>
      </c>
      <c r="K185" s="580">
        <f t="shared" si="28"/>
        <v>2</v>
      </c>
      <c r="L185" s="573">
        <f t="shared" si="11"/>
        <v>91</v>
      </c>
      <c r="M185" s="573" t="str">
        <f t="shared" si="30"/>
        <v>ー</v>
      </c>
      <c r="N185" s="1283" t="str">
        <f t="shared" si="29"/>
        <v>#VALUE!</v>
      </c>
      <c r="O185" s="574" t="str">
        <f>VLOOKUP(B185,'新 月次投稿数'!$A:$N,11,false)</f>
        <v/>
      </c>
      <c r="P185" s="583">
        <f t="shared" si="14"/>
        <v>-3</v>
      </c>
      <c r="Q185" s="575">
        <f t="shared" si="15"/>
        <v>-2</v>
      </c>
      <c r="R185" s="575">
        <f t="shared" si="16"/>
        <v>0</v>
      </c>
      <c r="S185" s="584">
        <f t="shared" si="21"/>
        <v>0</v>
      </c>
      <c r="T185" s="585" t="str">
        <f t="shared" si="17"/>
        <v>0</v>
      </c>
      <c r="U185" s="577">
        <f t="shared" si="18"/>
        <v>0</v>
      </c>
      <c r="V185" s="582" t="s">
        <v>1072</v>
      </c>
      <c r="W185" s="582" t="s">
        <v>1072</v>
      </c>
      <c r="X185" s="582" t="s">
        <v>1072</v>
      </c>
      <c r="Y185" s="582" t="s">
        <v>1072</v>
      </c>
      <c r="Z185" s="582" t="s">
        <v>1072</v>
      </c>
      <c r="AA185" s="582" t="s">
        <v>1072</v>
      </c>
      <c r="AB185" s="582" t="s">
        <v>1072</v>
      </c>
      <c r="AC185" s="580" t="str">
        <f>Vlookup(D185,'セッション実施状況管理'!$A:$R,17,false)</f>
        <v>#N/A</v>
      </c>
      <c r="AD185" s="580" t="str">
        <f t="shared" si="19"/>
        <v>#VALUE!</v>
      </c>
      <c r="AE185" s="580" t="str">
        <f t="shared" si="20"/>
        <v>#VALUE!</v>
      </c>
    </row>
    <row r="186">
      <c r="A186" s="1" t="s">
        <v>1116</v>
      </c>
      <c r="B186" s="65">
        <v>168.0</v>
      </c>
      <c r="C186" s="569" t="str">
        <f>vlookup(B186,'セッション実施状況管理'!$A:$U,8,false)</f>
        <v>なめかわあき</v>
      </c>
      <c r="D186" s="569" t="str">
        <f>vlookup(B186,'セッション実施状況管理'!$A:$I,9,false)</f>
        <v>asaki_reito.recipe</v>
      </c>
      <c r="E186" s="2"/>
      <c r="F186" s="1284">
        <f>vlookup(B186,'セッション実施状況管理'!$A:$U,19,false)</f>
        <v>46183</v>
      </c>
      <c r="G186" s="569" t="str">
        <f>vlookup(B186,'セッション実施状況管理'!$A:$U,20,false)</f>
        <v>高橋友希</v>
      </c>
      <c r="H186" s="639"/>
      <c r="I186" s="572" t="str">
        <f>iferror(vlookup(B186,'セッション実施状況管理'!$A:$B,2,false),"")</f>
        <v>在学中</v>
      </c>
      <c r="J186" s="595">
        <f>Vlookup(B186,'セッション実施状況管理'!$A:$R,17,false)</f>
        <v>45963</v>
      </c>
      <c r="K186" s="580">
        <f t="shared" si="28"/>
        <v>2</v>
      </c>
      <c r="L186" s="573">
        <f t="shared" si="11"/>
        <v>91</v>
      </c>
      <c r="M186" s="573" t="str">
        <f t="shared" si="30"/>
        <v>ー</v>
      </c>
      <c r="N186" s="1283" t="str">
        <f t="shared" si="29"/>
        <v>#VALUE!</v>
      </c>
      <c r="O186" s="574" t="str">
        <f>VLOOKUP(B186,'新 月次投稿数'!$A:$N,11,false)</f>
        <v/>
      </c>
      <c r="P186" s="583">
        <f t="shared" si="14"/>
        <v>-3</v>
      </c>
      <c r="Q186" s="575">
        <f t="shared" si="15"/>
        <v>-2</v>
      </c>
      <c r="R186" s="575">
        <f t="shared" si="16"/>
        <v>0</v>
      </c>
      <c r="S186" s="584">
        <f t="shared" si="21"/>
        <v>0</v>
      </c>
      <c r="T186" s="585" t="str">
        <f t="shared" si="17"/>
        <v>0</v>
      </c>
      <c r="U186" s="577">
        <f t="shared" si="18"/>
        <v>0</v>
      </c>
      <c r="V186" s="582" t="s">
        <v>1072</v>
      </c>
      <c r="W186" s="582" t="s">
        <v>1072</v>
      </c>
      <c r="X186" s="582" t="s">
        <v>1072</v>
      </c>
      <c r="Y186" s="582" t="s">
        <v>1072</v>
      </c>
      <c r="Z186" s="582" t="s">
        <v>1072</v>
      </c>
      <c r="AA186" s="582" t="s">
        <v>1072</v>
      </c>
      <c r="AB186" s="582" t="s">
        <v>1072</v>
      </c>
      <c r="AC186" s="580" t="str">
        <f>Vlookup(D186,'セッション実施状況管理'!$A:$R,17,false)</f>
        <v>#N/A</v>
      </c>
      <c r="AD186" s="580" t="str">
        <f t="shared" si="19"/>
        <v>#VALUE!</v>
      </c>
      <c r="AE186" s="580" t="str">
        <f t="shared" si="20"/>
        <v>#VALUE!</v>
      </c>
    </row>
    <row r="187">
      <c r="A187" s="1" t="s">
        <v>1116</v>
      </c>
      <c r="B187" s="40">
        <v>169.0</v>
      </c>
      <c r="C187" s="569" t="str">
        <f>vlookup(B187,'セッション実施状況管理'!$A:$U,8,false)</f>
        <v>きくちやすと</v>
      </c>
      <c r="D187" s="569" t="str">
        <f>vlookup(B187,'セッション実施状況管理'!$A:$I,9,false)</f>
        <v>nichijo_oya</v>
      </c>
      <c r="E187" s="2"/>
      <c r="F187" s="1284">
        <f>vlookup(B187,'セッション実施状況管理'!$A:$U,19,false)</f>
        <v>46167</v>
      </c>
      <c r="G187" s="569" t="str">
        <f>vlookup(B187,'セッション実施状況管理'!$A:$U,20,false)</f>
        <v>須見浩人</v>
      </c>
      <c r="H187" s="639"/>
      <c r="I187" s="572" t="str">
        <f>iferror(vlookup(B187,'セッション実施状況管理'!$A:$B,2,false),"")</f>
        <v>在学中</v>
      </c>
      <c r="J187" s="595">
        <f>Vlookup(B187,'セッション実施状況管理'!$A:$R,17,false)</f>
        <v>45964</v>
      </c>
      <c r="K187" s="580">
        <f t="shared" si="28"/>
        <v>2</v>
      </c>
      <c r="L187" s="573">
        <f t="shared" si="11"/>
        <v>91</v>
      </c>
      <c r="M187" s="573" t="str">
        <f t="shared" si="30"/>
        <v>ー</v>
      </c>
      <c r="N187" s="1283" t="str">
        <f t="shared" si="29"/>
        <v>#VALUE!</v>
      </c>
      <c r="O187" s="574" t="str">
        <f>VLOOKUP(B187,'新 月次投稿数'!$A:$N,11,false)</f>
        <v/>
      </c>
      <c r="P187" s="583">
        <f t="shared" si="14"/>
        <v>-3</v>
      </c>
      <c r="Q187" s="575">
        <f t="shared" si="15"/>
        <v>-2</v>
      </c>
      <c r="R187" s="575">
        <f t="shared" si="16"/>
        <v>0</v>
      </c>
      <c r="S187" s="584">
        <f t="shared" si="21"/>
        <v>0</v>
      </c>
      <c r="T187" s="585" t="str">
        <f t="shared" si="17"/>
        <v>0</v>
      </c>
      <c r="U187" s="577">
        <f t="shared" si="18"/>
        <v>0</v>
      </c>
      <c r="V187" s="582" t="s">
        <v>1072</v>
      </c>
      <c r="W187" s="582" t="s">
        <v>1072</v>
      </c>
      <c r="X187" s="582" t="s">
        <v>1072</v>
      </c>
      <c r="Y187" s="582" t="s">
        <v>1072</v>
      </c>
      <c r="Z187" s="582" t="s">
        <v>1072</v>
      </c>
      <c r="AA187" s="582" t="s">
        <v>1072</v>
      </c>
      <c r="AB187" s="582" t="s">
        <v>1072</v>
      </c>
      <c r="AC187" s="580" t="str">
        <f>Vlookup(D187,'セッション実施状況管理'!$A:$R,17,false)</f>
        <v>#N/A</v>
      </c>
      <c r="AD187" s="580" t="str">
        <f t="shared" si="19"/>
        <v>#VALUE!</v>
      </c>
      <c r="AE187" s="580" t="str">
        <f t="shared" si="20"/>
        <v>#VALUE!</v>
      </c>
    </row>
    <row r="188">
      <c r="A188" s="2"/>
      <c r="B188" s="65">
        <v>170.0</v>
      </c>
      <c r="C188" s="569" t="str">
        <f>vlookup(B188,'セッション実施状況管理'!$A:$U,8,false)</f>
        <v>すぎやまかなこ</v>
      </c>
      <c r="D188" s="569" t="str">
        <f>vlookup(B188,'セッション実施状況管理'!$A:$I,9,false)</f>
        <v/>
      </c>
      <c r="E188" s="2"/>
      <c r="F188" s="1284" t="str">
        <f>vlookup(B188,'セッション実施状況管理'!$A:$U,19,false)</f>
        <v/>
      </c>
      <c r="G188" s="569" t="str">
        <f>vlookup(B188,'セッション実施状況管理'!$A:$U,20,false)</f>
        <v>-</v>
      </c>
      <c r="H188" s="639"/>
      <c r="I188" s="572" t="str">
        <f>iferror(vlookup(B188,'セッション実施状況管理'!$A:$B,2,false),"")</f>
        <v>クーリングオフ</v>
      </c>
      <c r="J188" s="595">
        <f>Vlookup(B188,'セッション実施状況管理'!$A:$R,17,false)</f>
        <v>45964</v>
      </c>
      <c r="K188" s="580">
        <f t="shared" si="28"/>
        <v>2</v>
      </c>
      <c r="L188" s="573">
        <f t="shared" si="11"/>
        <v>91</v>
      </c>
      <c r="M188" s="573" t="str">
        <f t="shared" si="30"/>
        <v>ー</v>
      </c>
      <c r="N188" s="1283" t="str">
        <f t="shared" si="29"/>
        <v>#VALUE!</v>
      </c>
      <c r="O188" s="574" t="str">
        <f>VLOOKUP(B188,'新 月次投稿数'!$A:$N,11,false)</f>
        <v/>
      </c>
      <c r="P188" s="583">
        <f t="shared" si="14"/>
        <v>-3</v>
      </c>
      <c r="Q188" s="575">
        <f t="shared" si="15"/>
        <v>-2</v>
      </c>
      <c r="R188" s="575">
        <f t="shared" si="16"/>
        <v>0</v>
      </c>
      <c r="S188" s="584">
        <f t="shared" si="21"/>
        <v>0</v>
      </c>
      <c r="T188" s="585" t="str">
        <f t="shared" si="17"/>
        <v>0</v>
      </c>
      <c r="U188" s="577">
        <f t="shared" si="18"/>
        <v>0</v>
      </c>
      <c r="V188" s="582" t="s">
        <v>1072</v>
      </c>
      <c r="W188" s="582" t="s">
        <v>1072</v>
      </c>
      <c r="X188" s="582" t="s">
        <v>1072</v>
      </c>
      <c r="Y188" s="582" t="s">
        <v>1072</v>
      </c>
      <c r="Z188" s="582" t="s">
        <v>1072</v>
      </c>
      <c r="AA188" s="582" t="s">
        <v>1072</v>
      </c>
      <c r="AB188" s="582" t="s">
        <v>1072</v>
      </c>
      <c r="AC188" s="580" t="str">
        <f>Vlookup(D188,'セッション実施状況管理'!$A:$R,17,false)</f>
        <v>#N/A</v>
      </c>
      <c r="AD188" s="580" t="str">
        <f t="shared" si="19"/>
        <v>#VALUE!</v>
      </c>
      <c r="AE188" s="580" t="str">
        <f t="shared" si="20"/>
        <v>#VALUE!</v>
      </c>
    </row>
    <row r="189">
      <c r="A189" s="2"/>
      <c r="B189" s="40">
        <v>171.0</v>
      </c>
      <c r="C189" s="569" t="str">
        <f>vlookup(B189,'セッション実施状況管理'!$A:$U,8,false)</f>
        <v>はなださなえ</v>
      </c>
      <c r="D189" s="569" t="str">
        <f>vlookup(B189,'セッション実施状況管理'!$A:$I,9,false)</f>
        <v>suzu_recipe</v>
      </c>
      <c r="E189" s="2"/>
      <c r="F189" s="1284">
        <f>vlookup(B189,'セッション実施状況管理'!$A:$U,19,false)</f>
        <v>46174</v>
      </c>
      <c r="G189" s="569" t="str">
        <f>vlookup(B189,'セッション実施状況管理'!$A:$U,20,false)</f>
        <v>八木秋歩</v>
      </c>
      <c r="H189" s="639"/>
      <c r="I189" s="572" t="str">
        <f>iferror(vlookup(B189,'セッション実施状況管理'!$A:$B,2,false),"")</f>
        <v>在学中</v>
      </c>
      <c r="J189" s="595">
        <f>Vlookup(B189,'セッション実施状況管理'!$A:$R,17,false)</f>
        <v>45966</v>
      </c>
      <c r="K189" s="580">
        <f t="shared" si="28"/>
        <v>2</v>
      </c>
      <c r="L189" s="573">
        <f t="shared" si="11"/>
        <v>91</v>
      </c>
      <c r="M189" s="573" t="str">
        <f t="shared" si="30"/>
        <v>ー</v>
      </c>
      <c r="N189" s="1283" t="str">
        <f t="shared" si="29"/>
        <v>#VALUE!</v>
      </c>
      <c r="O189" s="574" t="str">
        <f>VLOOKUP(B189,'新 月次投稿数'!$A:$N,11,false)</f>
        <v/>
      </c>
      <c r="P189" s="583">
        <f t="shared" si="14"/>
        <v>-3</v>
      </c>
      <c r="Q189" s="575">
        <f t="shared" si="15"/>
        <v>-2</v>
      </c>
      <c r="R189" s="575">
        <f t="shared" si="16"/>
        <v>0</v>
      </c>
      <c r="S189" s="584">
        <f t="shared" si="21"/>
        <v>0</v>
      </c>
      <c r="T189" s="585" t="str">
        <f t="shared" si="17"/>
        <v>0</v>
      </c>
      <c r="U189" s="577">
        <f t="shared" si="18"/>
        <v>0</v>
      </c>
      <c r="V189" s="582" t="s">
        <v>1072</v>
      </c>
      <c r="W189" s="582" t="s">
        <v>1072</v>
      </c>
      <c r="X189" s="582" t="s">
        <v>1072</v>
      </c>
      <c r="Y189" s="582" t="s">
        <v>1072</v>
      </c>
      <c r="Z189" s="582" t="s">
        <v>1072</v>
      </c>
      <c r="AA189" s="582" t="s">
        <v>1072</v>
      </c>
      <c r="AB189" s="582" t="s">
        <v>1072</v>
      </c>
      <c r="AC189" s="580" t="str">
        <f>Vlookup(D189,'セッション実施状況管理'!$A:$R,17,false)</f>
        <v>#N/A</v>
      </c>
      <c r="AD189" s="580" t="str">
        <f t="shared" si="19"/>
        <v>#VALUE!</v>
      </c>
      <c r="AE189" s="580" t="str">
        <f t="shared" si="20"/>
        <v>#VALUE!</v>
      </c>
    </row>
    <row r="190">
      <c r="A190" s="2"/>
      <c r="B190" s="65">
        <v>172.0</v>
      </c>
      <c r="C190" s="569" t="str">
        <f>vlookup(B190,'セッション実施状況管理'!$A:$U,8,false)</f>
        <v>すぎたにまどか</v>
      </c>
      <c r="D190" s="642" t="str">
        <f>vlookup(B190,'セッション実施状況管理'!$A:$I,9,false)</f>
        <v>https://www.instagram.com/hiiko.recipe?igsh=MW5rZnpuNTdhbGFhcw==</v>
      </c>
      <c r="E190" s="2"/>
      <c r="F190" s="1284">
        <f>vlookup(B190,'セッション実施状況管理'!$A:$U,19,false)</f>
        <v>46165</v>
      </c>
      <c r="G190" s="569" t="str">
        <f>vlookup(B190,'セッション実施状況管理'!$A:$U,20,false)</f>
        <v>太田有紀</v>
      </c>
      <c r="H190" s="639"/>
      <c r="I190" s="572" t="str">
        <f>iferror(vlookup(B190,'セッション実施状況管理'!$A:$B,2,false),"")</f>
        <v>在学中</v>
      </c>
      <c r="J190" s="595">
        <f>Vlookup(B190,'セッション実施状況管理'!$A:$R,17,false)</f>
        <v>45968</v>
      </c>
      <c r="K190" s="580">
        <f t="shared" si="28"/>
        <v>2</v>
      </c>
      <c r="L190" s="573">
        <f t="shared" si="11"/>
        <v>91</v>
      </c>
      <c r="M190" s="573" t="str">
        <f t="shared" si="30"/>
        <v>ー</v>
      </c>
      <c r="N190" s="1283" t="str">
        <f t="shared" si="29"/>
        <v>#VALUE!</v>
      </c>
      <c r="O190" s="574" t="str">
        <f>VLOOKUP(B190,'新 月次投稿数'!$A:$N,11,false)</f>
        <v/>
      </c>
      <c r="P190" s="583">
        <f t="shared" si="14"/>
        <v>-3</v>
      </c>
      <c r="Q190" s="575">
        <f t="shared" si="15"/>
        <v>-2</v>
      </c>
      <c r="R190" s="575">
        <f t="shared" si="16"/>
        <v>0</v>
      </c>
      <c r="S190" s="584">
        <f t="shared" si="21"/>
        <v>0</v>
      </c>
      <c r="T190" s="585" t="str">
        <f t="shared" si="17"/>
        <v>0</v>
      </c>
      <c r="U190" s="577">
        <f t="shared" si="18"/>
        <v>0</v>
      </c>
      <c r="V190" s="582" t="s">
        <v>1072</v>
      </c>
      <c r="W190" s="582" t="s">
        <v>1072</v>
      </c>
      <c r="X190" s="582" t="s">
        <v>1072</v>
      </c>
      <c r="Y190" s="582" t="s">
        <v>1072</v>
      </c>
      <c r="Z190" s="582" t="s">
        <v>1072</v>
      </c>
      <c r="AA190" s="582" t="s">
        <v>1072</v>
      </c>
      <c r="AB190" s="582" t="s">
        <v>1072</v>
      </c>
      <c r="AC190" s="580" t="str">
        <f>Vlookup(D190,'セッション実施状況管理'!$A:$R,17,false)</f>
        <v>#N/A</v>
      </c>
      <c r="AD190" s="580" t="str">
        <f t="shared" si="19"/>
        <v>#VALUE!</v>
      </c>
      <c r="AE190" s="580" t="str">
        <f t="shared" si="20"/>
        <v>#VALUE!</v>
      </c>
    </row>
    <row r="191">
      <c r="A191" s="2"/>
      <c r="B191" s="65">
        <v>173.0</v>
      </c>
      <c r="C191" s="569" t="str">
        <f>vlookup(B191,'セッション実施状況管理'!$A:$U,8,false)</f>
        <v>かつおかのどか</v>
      </c>
      <c r="D191" s="642" t="str">
        <f>vlookup(B191,'セッション実施状況管理'!$A:$I,9,false)</f>
        <v>https://www.instagram.com/nodoka0218_life?igsh=N2ZjbGlpa2loY2Yy</v>
      </c>
      <c r="E191" s="2"/>
      <c r="F191" s="1284">
        <f>vlookup(B191,'セッション実施状況管理'!$A:$U,19,false)</f>
        <v>46175</v>
      </c>
      <c r="G191" s="569" t="str">
        <f>vlookup(B191,'セッション実施状況管理'!$A:$U,20,false)</f>
        <v>宮田友理</v>
      </c>
      <c r="H191" s="639"/>
      <c r="I191" s="572" t="str">
        <f>iferror(vlookup(B191,'セッション実施状況管理'!$A:$B,2,false),"")</f>
        <v>在学中</v>
      </c>
      <c r="J191" s="587" t="str">
        <f>Vlookup(B191,'セッション実施状況管理'!$A:$R,17,false)</f>
        <v/>
      </c>
      <c r="K191" s="580">
        <f t="shared" si="28"/>
        <v>1513</v>
      </c>
      <c r="L191" s="573" t="str">
        <f t="shared" si="11"/>
        <v>ー</v>
      </c>
      <c r="M191" s="573" t="str">
        <f t="shared" si="30"/>
        <v>ー</v>
      </c>
      <c r="N191" s="1283" t="str">
        <f t="shared" si="29"/>
        <v>ー</v>
      </c>
      <c r="O191" s="574" t="str">
        <f>VLOOKUP(B191,'新 月次投稿数'!$A:$N,11,false)</f>
        <v/>
      </c>
      <c r="P191" s="583">
        <f t="shared" si="14"/>
        <v>-3</v>
      </c>
      <c r="Q191" s="575">
        <f t="shared" si="15"/>
        <v>-2</v>
      </c>
      <c r="R191" s="575">
        <f t="shared" si="16"/>
        <v>0</v>
      </c>
      <c r="S191" s="584">
        <f t="shared" si="21"/>
        <v>0</v>
      </c>
      <c r="T191" s="585" t="str">
        <f t="shared" si="17"/>
        <v>0</v>
      </c>
      <c r="U191" s="577">
        <f t="shared" si="18"/>
        <v>0</v>
      </c>
      <c r="V191" s="582" t="s">
        <v>1072</v>
      </c>
      <c r="W191" s="582" t="s">
        <v>1072</v>
      </c>
      <c r="X191" s="582" t="s">
        <v>1072</v>
      </c>
      <c r="Y191" s="582" t="s">
        <v>1072</v>
      </c>
      <c r="Z191" s="582" t="s">
        <v>1072</v>
      </c>
      <c r="AA191" s="582" t="s">
        <v>1072</v>
      </c>
      <c r="AB191" s="582" t="s">
        <v>1072</v>
      </c>
      <c r="AC191" s="580" t="str">
        <f>Vlookup(D191,'セッション実施状況管理'!$A:$R,17,false)</f>
        <v>#N/A</v>
      </c>
      <c r="AD191" s="580" t="str">
        <f t="shared" si="19"/>
        <v>#VALUE!</v>
      </c>
      <c r="AE191" s="580" t="str">
        <f t="shared" si="20"/>
        <v>#VALUE!</v>
      </c>
    </row>
    <row r="192">
      <c r="A192" s="2"/>
      <c r="B192" s="40">
        <v>174.0</v>
      </c>
      <c r="C192" s="569" t="str">
        <f>vlookup(B192,'セッション実施状況管理'!$A:$U,8,false)</f>
        <v>しばやまみか</v>
      </c>
      <c r="D192" s="642" t="str">
        <f>vlookup(B192,'セッション実施状況管理'!$A:$I,9,false)</f>
        <v>https://www.instagram.com/kako_koji_?igsh=b29pbWRjMTg5NGN2</v>
      </c>
      <c r="E192" s="2"/>
      <c r="F192" s="1284">
        <f>vlookup(B192,'セッション実施状況管理'!$A:$U,19,false)</f>
        <v>46545</v>
      </c>
      <c r="G192" s="569" t="str">
        <f>vlookup(B192,'セッション実施状況管理'!$A:$U,20,false)</f>
        <v>青木千奈</v>
      </c>
      <c r="H192" s="639"/>
      <c r="I192" s="572" t="str">
        <f>iferror(vlookup(B192,'セッション実施状況管理'!$A:$B,2,false),"")</f>
        <v>在学中</v>
      </c>
      <c r="J192" s="587" t="str">
        <f>Vlookup(B192,'セッション実施状況管理'!$A:$R,17,false)</f>
        <v/>
      </c>
      <c r="K192" s="580">
        <f t="shared" si="28"/>
        <v>1513</v>
      </c>
      <c r="L192" s="573" t="str">
        <f t="shared" si="11"/>
        <v>ー</v>
      </c>
      <c r="M192" s="573" t="str">
        <f t="shared" si="30"/>
        <v>ー</v>
      </c>
      <c r="N192" s="1283" t="str">
        <f t="shared" si="29"/>
        <v>ー</v>
      </c>
      <c r="O192" s="574" t="str">
        <f>VLOOKUP(B192,'新 月次投稿数'!$A:$N,11,false)</f>
        <v/>
      </c>
      <c r="P192" s="583">
        <f t="shared" si="14"/>
        <v>-3</v>
      </c>
      <c r="Q192" s="575">
        <f t="shared" si="15"/>
        <v>-2</v>
      </c>
      <c r="R192" s="575">
        <f t="shared" si="16"/>
        <v>0</v>
      </c>
      <c r="S192" s="584">
        <f t="shared" si="21"/>
        <v>0</v>
      </c>
      <c r="T192" s="585" t="str">
        <f t="shared" si="17"/>
        <v>0</v>
      </c>
      <c r="U192" s="577">
        <f t="shared" si="18"/>
        <v>0</v>
      </c>
      <c r="V192" s="582" t="s">
        <v>1072</v>
      </c>
      <c r="W192" s="582" t="s">
        <v>1072</v>
      </c>
      <c r="X192" s="582" t="s">
        <v>1072</v>
      </c>
      <c r="Y192" s="582" t="s">
        <v>1072</v>
      </c>
      <c r="Z192" s="582" t="s">
        <v>1072</v>
      </c>
      <c r="AA192" s="582" t="s">
        <v>1072</v>
      </c>
      <c r="AB192" s="582" t="s">
        <v>1072</v>
      </c>
      <c r="AC192" s="580" t="str">
        <f>Vlookup(D192,'セッション実施状況管理'!$A:$R,17,false)</f>
        <v>#N/A</v>
      </c>
      <c r="AD192" s="580" t="str">
        <f t="shared" si="19"/>
        <v>#VALUE!</v>
      </c>
      <c r="AE192" s="580" t="str">
        <f t="shared" si="20"/>
        <v>#VALUE!</v>
      </c>
    </row>
    <row r="193">
      <c r="A193" s="2"/>
      <c r="B193" s="65">
        <v>175.0</v>
      </c>
      <c r="C193" s="569" t="str">
        <f>vlookup(B193,'セッション実施状況管理'!$A:$U,8,false)</f>
        <v>ゆざわしょうこ</v>
      </c>
      <c r="D193" s="569" t="str">
        <f>vlookup(B193,'セッション実施状況管理'!$A:$I,9,false)</f>
        <v/>
      </c>
      <c r="E193" s="2"/>
      <c r="F193" s="1284" t="str">
        <f>vlookup(B193,'セッション実施状況管理'!$A:$U,19,false)</f>
        <v/>
      </c>
      <c r="G193" s="569" t="str">
        <f>vlookup(B193,'セッション実施状況管理'!$A:$U,20,false)</f>
        <v>-</v>
      </c>
      <c r="H193" s="639"/>
      <c r="I193" s="572" t="str">
        <f>iferror(vlookup(B193,'セッション実施状況管理'!$A:$B,2,false),"")</f>
        <v>クーリングオフ</v>
      </c>
      <c r="J193" s="595">
        <f>Vlookup(B193,'セッション実施状況管理'!$A:$R,17,false)</f>
        <v>45972</v>
      </c>
      <c r="K193" s="580">
        <f t="shared" si="28"/>
        <v>2</v>
      </c>
      <c r="L193" s="573">
        <f t="shared" si="11"/>
        <v>91</v>
      </c>
      <c r="M193" s="573" t="str">
        <f t="shared" si="30"/>
        <v>ー</v>
      </c>
      <c r="N193" s="1283" t="str">
        <f t="shared" si="29"/>
        <v>#VALUE!</v>
      </c>
      <c r="O193" s="574" t="str">
        <f>VLOOKUP(B193,'新 月次投稿数'!$A:$N,11,false)</f>
        <v/>
      </c>
      <c r="P193" s="583">
        <f t="shared" si="14"/>
        <v>-3</v>
      </c>
      <c r="Q193" s="575">
        <f t="shared" si="15"/>
        <v>-2</v>
      </c>
      <c r="R193" s="575">
        <f t="shared" si="16"/>
        <v>0</v>
      </c>
      <c r="S193" s="584">
        <f t="shared" si="21"/>
        <v>0</v>
      </c>
      <c r="T193" s="585" t="str">
        <f t="shared" si="17"/>
        <v>0</v>
      </c>
      <c r="U193" s="577">
        <f t="shared" si="18"/>
        <v>0</v>
      </c>
      <c r="V193" s="582" t="s">
        <v>1072</v>
      </c>
      <c r="W193" s="582" t="s">
        <v>1072</v>
      </c>
      <c r="X193" s="582" t="s">
        <v>1072</v>
      </c>
      <c r="Y193" s="582" t="s">
        <v>1072</v>
      </c>
      <c r="Z193" s="582" t="s">
        <v>1072</v>
      </c>
      <c r="AA193" s="582" t="s">
        <v>1072</v>
      </c>
      <c r="AB193" s="582" t="s">
        <v>1072</v>
      </c>
      <c r="AC193" s="580" t="str">
        <f>Vlookup(D193,'セッション実施状況管理'!$A:$R,17,false)</f>
        <v>#N/A</v>
      </c>
      <c r="AD193" s="580" t="str">
        <f t="shared" si="19"/>
        <v>#VALUE!</v>
      </c>
      <c r="AE193" s="580" t="str">
        <f t="shared" si="20"/>
        <v>#VALUE!</v>
      </c>
    </row>
    <row r="194">
      <c r="A194" s="2"/>
      <c r="B194" s="40">
        <v>176.0</v>
      </c>
      <c r="C194" s="569" t="str">
        <f>vlookup(B194,'セッション実施状況管理'!$A:$U,8,false)</f>
        <v>いとうきよと</v>
      </c>
      <c r="D194" s="569" t="str">
        <f>vlookup(B194,'セッション実施状況管理'!$A:$I,9,false)</f>
        <v>ito_diet_gohan</v>
      </c>
      <c r="E194" s="2"/>
      <c r="F194" s="1284">
        <f>vlookup(B194,'セッション実施状況管理'!$A:$U,19,false)</f>
        <v>46185</v>
      </c>
      <c r="G194" s="569" t="str">
        <f>vlookup(B194,'セッション実施状況管理'!$A:$U,20,false)</f>
        <v>中富智弘</v>
      </c>
      <c r="H194" s="639"/>
      <c r="I194" s="572" t="str">
        <f>iferror(vlookup(B194,'セッション実施状況管理'!$A:$B,2,false),"")</f>
        <v>在学中</v>
      </c>
      <c r="J194" s="595">
        <f>Vlookup(B194,'セッション実施状況管理'!$A:$R,17,false)</f>
        <v>45972</v>
      </c>
      <c r="K194" s="580">
        <f t="shared" si="28"/>
        <v>2</v>
      </c>
      <c r="L194" s="573">
        <f t="shared" si="11"/>
        <v>91</v>
      </c>
      <c r="M194" s="573" t="str">
        <f t="shared" si="30"/>
        <v>ー</v>
      </c>
      <c r="N194" s="1283" t="str">
        <f t="shared" si="29"/>
        <v>#VALUE!</v>
      </c>
      <c r="O194" s="574" t="str">
        <f>VLOOKUP(B194,'新 月次投稿数'!$A:$N,11,false)</f>
        <v/>
      </c>
      <c r="P194" s="583">
        <f t="shared" si="14"/>
        <v>-3</v>
      </c>
      <c r="Q194" s="575">
        <f t="shared" si="15"/>
        <v>-2</v>
      </c>
      <c r="R194" s="575">
        <f t="shared" si="16"/>
        <v>0</v>
      </c>
      <c r="S194" s="584">
        <f t="shared" si="21"/>
        <v>0</v>
      </c>
      <c r="T194" s="585" t="str">
        <f t="shared" si="17"/>
        <v>0</v>
      </c>
      <c r="U194" s="577">
        <f t="shared" si="18"/>
        <v>0</v>
      </c>
      <c r="V194" s="582" t="s">
        <v>1072</v>
      </c>
      <c r="W194" s="582" t="s">
        <v>1072</v>
      </c>
      <c r="X194" s="582" t="s">
        <v>1072</v>
      </c>
      <c r="Y194" s="582" t="s">
        <v>1072</v>
      </c>
      <c r="Z194" s="582" t="s">
        <v>1072</v>
      </c>
      <c r="AA194" s="582" t="s">
        <v>1072</v>
      </c>
      <c r="AB194" s="582" t="s">
        <v>1072</v>
      </c>
      <c r="AC194" s="580" t="str">
        <f>Vlookup(D194,'セッション実施状況管理'!$A:$R,17,false)</f>
        <v>#N/A</v>
      </c>
      <c r="AD194" s="580" t="str">
        <f t="shared" si="19"/>
        <v>#VALUE!</v>
      </c>
      <c r="AE194" s="580" t="str">
        <f t="shared" si="20"/>
        <v>#VALUE!</v>
      </c>
    </row>
    <row r="195">
      <c r="A195" s="2"/>
      <c r="B195" s="65">
        <v>177.0</v>
      </c>
      <c r="C195" s="569" t="str">
        <f>vlookup(B195,'セッション実施状況管理'!$A:$U,8,false)</f>
        <v>こしのあきこ</v>
      </c>
      <c r="D195" s="2"/>
      <c r="E195" s="2"/>
      <c r="F195" s="1284">
        <f>vlookup(B195,'セッション実施状況管理'!$A:$U,19,false)</f>
        <v>180</v>
      </c>
      <c r="G195" s="569" t="str">
        <f>vlookup(B195,'セッション実施状況管理'!$A:$U,20,false)</f>
        <v>高木千鶴</v>
      </c>
      <c r="H195" s="639"/>
      <c r="I195" s="572" t="str">
        <f>iferror(vlookup(B195,'セッション実施状況管理'!$A:$B,2,false),"")</f>
        <v>中途解約</v>
      </c>
      <c r="J195" s="587" t="str">
        <f>Vlookup(B195,'セッション実施状況管理'!$A:$R,17,false)</f>
        <v/>
      </c>
      <c r="K195" s="580">
        <f t="shared" si="28"/>
        <v>1513</v>
      </c>
      <c r="L195" s="573" t="str">
        <f t="shared" si="11"/>
        <v>ー</v>
      </c>
      <c r="M195" s="573" t="str">
        <f t="shared" si="30"/>
        <v>ー</v>
      </c>
      <c r="N195" s="1283" t="str">
        <f t="shared" si="29"/>
        <v>ー</v>
      </c>
      <c r="O195" s="574" t="str">
        <f>VLOOKUP(B195,'新 月次投稿数'!$A:$N,11,false)</f>
        <v/>
      </c>
      <c r="P195" s="583">
        <f t="shared" si="14"/>
        <v>-3</v>
      </c>
      <c r="Q195" s="575">
        <f t="shared" si="15"/>
        <v>-2</v>
      </c>
      <c r="R195" s="575">
        <f t="shared" si="16"/>
        <v>0</v>
      </c>
      <c r="S195" s="584">
        <f t="shared" si="21"/>
        <v>0</v>
      </c>
      <c r="T195" s="585" t="str">
        <f t="shared" si="17"/>
        <v>0</v>
      </c>
      <c r="U195" s="577">
        <f t="shared" si="18"/>
        <v>0</v>
      </c>
      <c r="V195" s="582" t="s">
        <v>1072</v>
      </c>
      <c r="W195" s="582" t="s">
        <v>1072</v>
      </c>
      <c r="X195" s="582" t="s">
        <v>1072</v>
      </c>
      <c r="Y195" s="582" t="s">
        <v>1072</v>
      </c>
      <c r="Z195" s="582" t="s">
        <v>1072</v>
      </c>
      <c r="AA195" s="582" t="s">
        <v>1072</v>
      </c>
      <c r="AB195" s="582" t="s">
        <v>1072</v>
      </c>
      <c r="AC195" s="580" t="str">
        <f>Vlookup(D195,'セッション実施状況管理'!$A:$R,17,false)</f>
        <v>#N/A</v>
      </c>
      <c r="AD195" s="580" t="str">
        <f t="shared" si="19"/>
        <v>#VALUE!</v>
      </c>
      <c r="AE195" s="580" t="str">
        <f t="shared" si="20"/>
        <v>#VALUE!</v>
      </c>
    </row>
    <row r="196">
      <c r="A196" s="2"/>
      <c r="B196" s="65">
        <v>178.0</v>
      </c>
      <c r="C196" s="569" t="str">
        <f>vlookup(B196,'セッション実施状況管理'!$A:$U,8,false)</f>
        <v>ふじいゆうこ</v>
      </c>
      <c r="D196" s="2"/>
      <c r="E196" s="2"/>
      <c r="F196" s="1284">
        <f>vlookup(B196,'セッション実施状況管理'!$A:$U,19,false)</f>
        <v>46180</v>
      </c>
      <c r="G196" s="569" t="str">
        <f>vlookup(B196,'セッション実施状況管理'!$A:$U,20,false)</f>
        <v>森淳子</v>
      </c>
      <c r="H196" s="639"/>
      <c r="I196" s="572" t="str">
        <f>iferror(vlookup(B196,'セッション実施状況管理'!$A:$B,2,false),"")</f>
        <v>在学中</v>
      </c>
      <c r="J196" s="587" t="str">
        <f>Vlookup(B196,'セッション実施状況管理'!$A:$R,17,false)</f>
        <v/>
      </c>
      <c r="K196" s="580">
        <f t="shared" si="28"/>
        <v>1513</v>
      </c>
      <c r="L196" s="573" t="str">
        <f t="shared" si="11"/>
        <v>ー</v>
      </c>
      <c r="M196" s="573" t="str">
        <f t="shared" si="30"/>
        <v>ー</v>
      </c>
      <c r="N196" s="1283" t="str">
        <f t="shared" si="29"/>
        <v>ー</v>
      </c>
      <c r="O196" s="574" t="str">
        <f>VLOOKUP(B196,'新 月次投稿数'!$A:$N,11,false)</f>
        <v/>
      </c>
      <c r="P196" s="583">
        <f t="shared" si="14"/>
        <v>-3</v>
      </c>
      <c r="Q196" s="575">
        <f t="shared" si="15"/>
        <v>-2</v>
      </c>
      <c r="R196" s="575">
        <f t="shared" si="16"/>
        <v>0</v>
      </c>
      <c r="S196" s="584">
        <f t="shared" si="21"/>
        <v>0</v>
      </c>
      <c r="T196" s="585" t="str">
        <f t="shared" si="17"/>
        <v>0</v>
      </c>
      <c r="U196" s="577">
        <f t="shared" si="18"/>
        <v>0</v>
      </c>
      <c r="V196" s="582" t="s">
        <v>1072</v>
      </c>
      <c r="W196" s="582" t="s">
        <v>1072</v>
      </c>
      <c r="X196" s="582" t="s">
        <v>1072</v>
      </c>
      <c r="Y196" s="582" t="s">
        <v>1072</v>
      </c>
      <c r="Z196" s="582" t="s">
        <v>1072</v>
      </c>
      <c r="AA196" s="582" t="s">
        <v>1072</v>
      </c>
      <c r="AB196" s="582" t="s">
        <v>1072</v>
      </c>
      <c r="AC196" s="580" t="str">
        <f>Vlookup(D196,'セッション実施状況管理'!$A:$R,17,false)</f>
        <v>#N/A</v>
      </c>
      <c r="AD196" s="580" t="str">
        <f t="shared" si="19"/>
        <v>#VALUE!</v>
      </c>
      <c r="AE196" s="580" t="str">
        <f t="shared" si="20"/>
        <v>#VALUE!</v>
      </c>
    </row>
    <row r="197">
      <c r="A197" s="2"/>
      <c r="B197" s="40">
        <v>179.0</v>
      </c>
      <c r="C197" s="569" t="str">
        <f>vlookup(B197,'セッション実施状況管理'!$A:$U,8,false)</f>
        <v>うちだちひろ</v>
      </c>
      <c r="D197" s="2"/>
      <c r="E197" s="2"/>
      <c r="F197" s="1284">
        <f>vlookup(B197,'セッション実施状況管理'!$A:$U,19,false)</f>
        <v>46179</v>
      </c>
      <c r="G197" s="569" t="str">
        <f>vlookup(B197,'セッション実施状況管理'!$A:$U,20,false)</f>
        <v>森本風花</v>
      </c>
      <c r="H197" s="639"/>
      <c r="I197" s="572" t="str">
        <f>iferror(vlookup(B197,'セッション実施状況管理'!$A:$B,2,false),"")</f>
        <v>在学中</v>
      </c>
      <c r="J197" s="587" t="str">
        <f>Vlookup(B197,'セッション実施状況管理'!$A:$R,17,false)</f>
        <v/>
      </c>
      <c r="K197" s="580">
        <f t="shared" si="28"/>
        <v>1513</v>
      </c>
      <c r="L197" s="573" t="str">
        <f t="shared" si="11"/>
        <v>ー</v>
      </c>
      <c r="M197" s="573" t="str">
        <f t="shared" si="30"/>
        <v>ー</v>
      </c>
      <c r="N197" s="1283" t="str">
        <f t="shared" si="29"/>
        <v>ー</v>
      </c>
      <c r="O197" s="574" t="str">
        <f>VLOOKUP(B197,'新 月次投稿数'!$A:$N,11,false)</f>
        <v/>
      </c>
      <c r="P197" s="583">
        <f t="shared" si="14"/>
        <v>-3</v>
      </c>
      <c r="Q197" s="575">
        <f t="shared" si="15"/>
        <v>-2</v>
      </c>
      <c r="R197" s="575">
        <f t="shared" si="16"/>
        <v>0</v>
      </c>
      <c r="S197" s="584">
        <f t="shared" si="21"/>
        <v>0</v>
      </c>
      <c r="T197" s="585" t="str">
        <f t="shared" si="17"/>
        <v>0</v>
      </c>
      <c r="U197" s="577">
        <f t="shared" si="18"/>
        <v>0</v>
      </c>
      <c r="V197" s="582" t="s">
        <v>1072</v>
      </c>
      <c r="W197" s="582" t="s">
        <v>1072</v>
      </c>
      <c r="X197" s="582" t="s">
        <v>1072</v>
      </c>
      <c r="Y197" s="582" t="s">
        <v>1072</v>
      </c>
      <c r="Z197" s="582" t="s">
        <v>1072</v>
      </c>
      <c r="AA197" s="582" t="s">
        <v>1072</v>
      </c>
      <c r="AB197" s="582" t="s">
        <v>1072</v>
      </c>
      <c r="AC197" s="580" t="str">
        <f>Vlookup(D197,'セッション実施状況管理'!$A:$R,17,false)</f>
        <v>#N/A</v>
      </c>
      <c r="AD197" s="580" t="str">
        <f t="shared" si="19"/>
        <v>#VALUE!</v>
      </c>
      <c r="AE197" s="580" t="str">
        <f t="shared" si="20"/>
        <v>#VALUE!</v>
      </c>
    </row>
    <row r="198">
      <c r="A198" s="2"/>
      <c r="B198" s="65">
        <v>180.0</v>
      </c>
      <c r="C198" s="569" t="str">
        <f>vlookup(B198,'セッション実施状況管理'!$A:$U,8,false)</f>
        <v>みやけかなえ</v>
      </c>
      <c r="D198" s="2"/>
      <c r="E198" s="2"/>
      <c r="F198" s="1284">
        <f>vlookup(B198,'セッション実施状況管理'!$A:$U,19,false)</f>
        <v>46179</v>
      </c>
      <c r="G198" s="569" t="str">
        <f>vlookup(B198,'セッション実施状況管理'!$A:$U,20,false)</f>
        <v>森本風花</v>
      </c>
      <c r="H198" s="639"/>
      <c r="I198" s="572" t="str">
        <f>iferror(vlookup(B198,'セッション実施状況管理'!$A:$B,2,false),"")</f>
        <v>在学中</v>
      </c>
      <c r="J198" s="587" t="str">
        <f>Vlookup(B198,'セッション実施状況管理'!$A:$R,17,false)</f>
        <v/>
      </c>
      <c r="K198" s="580">
        <f t="shared" si="28"/>
        <v>1513</v>
      </c>
      <c r="L198" s="573" t="str">
        <f t="shared" si="11"/>
        <v>ー</v>
      </c>
      <c r="M198" s="573" t="str">
        <f t="shared" si="30"/>
        <v>ー</v>
      </c>
      <c r="N198" s="1283" t="str">
        <f t="shared" si="29"/>
        <v>ー</v>
      </c>
      <c r="O198" s="574" t="str">
        <f>VLOOKUP(B198,'新 月次投稿数'!$A:$N,11,false)</f>
        <v/>
      </c>
      <c r="P198" s="583">
        <f t="shared" si="14"/>
        <v>-3</v>
      </c>
      <c r="Q198" s="575">
        <f t="shared" si="15"/>
        <v>-2</v>
      </c>
      <c r="R198" s="575">
        <f t="shared" si="16"/>
        <v>0</v>
      </c>
      <c r="S198" s="584">
        <f t="shared" si="21"/>
        <v>0</v>
      </c>
      <c r="T198" s="585" t="str">
        <f t="shared" si="17"/>
        <v>0</v>
      </c>
      <c r="U198" s="577">
        <f t="shared" si="18"/>
        <v>0</v>
      </c>
      <c r="V198" s="582" t="s">
        <v>1072</v>
      </c>
      <c r="W198" s="582" t="s">
        <v>1072</v>
      </c>
      <c r="X198" s="582" t="s">
        <v>1072</v>
      </c>
      <c r="Y198" s="582" t="s">
        <v>1072</v>
      </c>
      <c r="Z198" s="582" t="s">
        <v>1072</v>
      </c>
      <c r="AA198" s="582" t="s">
        <v>1072</v>
      </c>
      <c r="AB198" s="582" t="s">
        <v>1072</v>
      </c>
      <c r="AC198" s="580" t="str">
        <f>Vlookup(D198,'セッション実施状況管理'!$A:$R,17,false)</f>
        <v>#N/A</v>
      </c>
      <c r="AD198" s="580" t="str">
        <f t="shared" si="19"/>
        <v>#VALUE!</v>
      </c>
      <c r="AE198" s="580" t="str">
        <f t="shared" si="20"/>
        <v>#VALUE!</v>
      </c>
    </row>
    <row r="199">
      <c r="A199" s="2"/>
      <c r="B199" s="40">
        <v>181.0</v>
      </c>
      <c r="C199" s="569" t="str">
        <f>vlookup(B199,'セッション実施状況管理'!$A:$U,8,false)</f>
        <v>ひろのたくや</v>
      </c>
      <c r="D199" s="2"/>
      <c r="E199" s="2"/>
      <c r="F199" s="1284">
        <f>vlookup(B199,'セッション実施状況管理'!$A:$U,19,false)</f>
        <v>46181</v>
      </c>
      <c r="G199" s="569" t="str">
        <f>vlookup(B199,'セッション実施状況管理'!$A:$U,20,false)</f>
        <v>太田有紀</v>
      </c>
      <c r="H199" s="639"/>
      <c r="I199" s="572" t="str">
        <f>iferror(vlookup(B199,'セッション実施状況管理'!$A:$B,2,false),"")</f>
        <v>在学中</v>
      </c>
      <c r="J199" s="595">
        <f>Vlookup(B199,'セッション実施状況管理'!$A:$R,17,false)</f>
        <v>45979</v>
      </c>
      <c r="K199" s="580">
        <f t="shared" si="28"/>
        <v>2</v>
      </c>
      <c r="L199" s="573">
        <f t="shared" si="11"/>
        <v>91</v>
      </c>
      <c r="M199" s="573" t="str">
        <f t="shared" si="30"/>
        <v>ー</v>
      </c>
      <c r="N199" s="1283" t="str">
        <f t="shared" si="29"/>
        <v>#VALUE!</v>
      </c>
      <c r="O199" s="574" t="str">
        <f>VLOOKUP(B199,'新 月次投稿数'!$A:$N,11,false)</f>
        <v/>
      </c>
      <c r="P199" s="583">
        <f t="shared" si="14"/>
        <v>-3</v>
      </c>
      <c r="Q199" s="575">
        <f t="shared" si="15"/>
        <v>-2</v>
      </c>
      <c r="R199" s="575">
        <f t="shared" si="16"/>
        <v>0</v>
      </c>
      <c r="S199" s="584">
        <f t="shared" si="21"/>
        <v>0</v>
      </c>
      <c r="T199" s="585" t="str">
        <f t="shared" si="17"/>
        <v>0</v>
      </c>
      <c r="U199" s="577">
        <f t="shared" si="18"/>
        <v>0</v>
      </c>
      <c r="V199" s="582" t="s">
        <v>1072</v>
      </c>
      <c r="W199" s="582" t="s">
        <v>1072</v>
      </c>
      <c r="X199" s="582" t="s">
        <v>1072</v>
      </c>
      <c r="Y199" s="582" t="s">
        <v>1072</v>
      </c>
      <c r="Z199" s="582" t="s">
        <v>1072</v>
      </c>
      <c r="AA199" s="582" t="s">
        <v>1072</v>
      </c>
      <c r="AB199" s="582" t="s">
        <v>1072</v>
      </c>
      <c r="AC199" s="580" t="str">
        <f>Vlookup(D199,'セッション実施状況管理'!$A:$R,17,false)</f>
        <v>#N/A</v>
      </c>
      <c r="AD199" s="580" t="str">
        <f t="shared" si="19"/>
        <v>#VALUE!</v>
      </c>
      <c r="AE199" s="580" t="str">
        <f t="shared" si="20"/>
        <v>#VALUE!</v>
      </c>
    </row>
    <row r="200">
      <c r="A200" s="2"/>
      <c r="B200" s="65">
        <v>182.0</v>
      </c>
      <c r="C200" s="569" t="str">
        <f>vlookup(B200,'セッション実施状況管理'!$A:$U,8,false)</f>
        <v>ひがしの ゆう</v>
      </c>
      <c r="D200" s="2"/>
      <c r="E200" s="2"/>
      <c r="F200" s="1284">
        <f>vlookup(B200,'セッション実施状況管理'!$A:$U,19,false)</f>
        <v>46186</v>
      </c>
      <c r="G200" s="569" t="str">
        <f>vlookup(B200,'セッション実施状況管理'!$A:$U,20,false)</f>
        <v>今立なつみ</v>
      </c>
      <c r="H200" s="639"/>
      <c r="I200" s="572" t="str">
        <f>iferror(vlookup(B200,'セッション実施状況管理'!$A:$B,2,false),"")</f>
        <v>在学中</v>
      </c>
      <c r="J200" s="595">
        <f>Vlookup(B200,'セッション実施状況管理'!$A:$R,17,false)</f>
        <v>45979</v>
      </c>
      <c r="K200" s="580">
        <f t="shared" si="28"/>
        <v>2</v>
      </c>
      <c r="L200" s="573">
        <f t="shared" si="11"/>
        <v>91</v>
      </c>
      <c r="M200" s="573" t="str">
        <f t="shared" si="30"/>
        <v>ー</v>
      </c>
      <c r="N200" s="1283" t="str">
        <f t="shared" si="29"/>
        <v>#VALUE!</v>
      </c>
      <c r="O200" s="574" t="str">
        <f>VLOOKUP(B200,'新 月次投稿数'!$A:$N,11,false)</f>
        <v/>
      </c>
      <c r="P200" s="583">
        <f t="shared" si="14"/>
        <v>-3</v>
      </c>
      <c r="Q200" s="575">
        <f t="shared" si="15"/>
        <v>-2</v>
      </c>
      <c r="R200" s="575">
        <f t="shared" si="16"/>
        <v>0</v>
      </c>
      <c r="S200" s="584">
        <f t="shared" si="21"/>
        <v>0</v>
      </c>
      <c r="T200" s="585" t="str">
        <f t="shared" si="17"/>
        <v>0</v>
      </c>
      <c r="U200" s="577">
        <f t="shared" si="18"/>
        <v>0</v>
      </c>
      <c r="V200" s="582" t="s">
        <v>1072</v>
      </c>
      <c r="W200" s="582" t="s">
        <v>1072</v>
      </c>
      <c r="X200" s="582" t="s">
        <v>1072</v>
      </c>
      <c r="Y200" s="582" t="s">
        <v>1072</v>
      </c>
      <c r="Z200" s="582" t="s">
        <v>1072</v>
      </c>
      <c r="AA200" s="582" t="s">
        <v>1072</v>
      </c>
      <c r="AB200" s="582" t="s">
        <v>1072</v>
      </c>
      <c r="AC200" s="580" t="str">
        <f>Vlookup(D200,'セッション実施状況管理'!$A:$R,17,false)</f>
        <v>#N/A</v>
      </c>
      <c r="AD200" s="580" t="str">
        <f t="shared" si="19"/>
        <v>#VALUE!</v>
      </c>
      <c r="AE200" s="580" t="str">
        <f t="shared" si="20"/>
        <v>#VALUE!</v>
      </c>
    </row>
    <row r="201">
      <c r="A201" s="2"/>
      <c r="B201" s="65">
        <v>183.0</v>
      </c>
      <c r="C201" s="569" t="str">
        <f>vlookup(B201,'セッション実施状況管理'!$A:$U,8,false)</f>
        <v>かしわぎはるか</v>
      </c>
      <c r="D201" s="2"/>
      <c r="E201" s="2"/>
      <c r="F201" s="1284">
        <f>vlookup(B201,'セッション実施状況管理'!$A:$U,19,false)</f>
        <v>46182</v>
      </c>
      <c r="G201" s="569" t="str">
        <f>vlookup(B201,'セッション実施状況管理'!$A:$U,20,false)</f>
        <v>小林彩織</v>
      </c>
      <c r="H201" s="639"/>
      <c r="I201" s="572" t="str">
        <f>iferror(vlookup(B201,'セッション実施状況管理'!$A:$B,2,false),"")</f>
        <v>在学中</v>
      </c>
      <c r="J201" s="595">
        <f>Vlookup(B201,'セッション実施状況管理'!$A:$R,17,false)</f>
        <v>45980</v>
      </c>
      <c r="K201" s="580">
        <f t="shared" si="28"/>
        <v>2</v>
      </c>
      <c r="L201" s="573">
        <f t="shared" si="11"/>
        <v>91</v>
      </c>
      <c r="M201" s="573" t="str">
        <f t="shared" si="30"/>
        <v>ー</v>
      </c>
      <c r="N201" s="1283" t="str">
        <f t="shared" si="29"/>
        <v>#VALUE!</v>
      </c>
      <c r="O201" s="574" t="str">
        <f>VLOOKUP(B201,'新 月次投稿数'!$A:$N,11,false)</f>
        <v/>
      </c>
      <c r="P201" s="583">
        <f t="shared" si="14"/>
        <v>-3</v>
      </c>
      <c r="Q201" s="575">
        <f t="shared" si="15"/>
        <v>-2</v>
      </c>
      <c r="R201" s="575">
        <f t="shared" si="16"/>
        <v>0</v>
      </c>
      <c r="S201" s="584">
        <f t="shared" si="21"/>
        <v>0</v>
      </c>
      <c r="T201" s="585" t="str">
        <f t="shared" si="17"/>
        <v>0</v>
      </c>
      <c r="U201" s="577">
        <f t="shared" si="18"/>
        <v>0</v>
      </c>
      <c r="V201" s="582" t="s">
        <v>1072</v>
      </c>
      <c r="W201" s="582" t="s">
        <v>1072</v>
      </c>
      <c r="X201" s="582" t="s">
        <v>1072</v>
      </c>
      <c r="Y201" s="582" t="s">
        <v>1072</v>
      </c>
      <c r="Z201" s="582" t="s">
        <v>1072</v>
      </c>
      <c r="AA201" s="582" t="s">
        <v>1072</v>
      </c>
      <c r="AB201" s="582" t="s">
        <v>1072</v>
      </c>
      <c r="AC201" s="580" t="str">
        <f>Vlookup(D201,'セッション実施状況管理'!$A:$R,17,false)</f>
        <v>#N/A</v>
      </c>
      <c r="AD201" s="580" t="str">
        <f t="shared" si="19"/>
        <v>#VALUE!</v>
      </c>
      <c r="AE201" s="580" t="str">
        <f t="shared" si="20"/>
        <v>#VALUE!</v>
      </c>
    </row>
    <row r="202">
      <c r="A202" s="2"/>
      <c r="B202" s="40">
        <v>184.0</v>
      </c>
      <c r="C202" s="569" t="str">
        <f>vlookup(B202,'セッション実施状況管理'!$A:$U,8,false)</f>
        <v>おざわゆきこ</v>
      </c>
      <c r="D202" s="2"/>
      <c r="E202" s="2"/>
      <c r="F202" s="1284">
        <f>vlookup(B202,'セッション実施状況管理'!$A:$U,19,false)</f>
        <v>180</v>
      </c>
      <c r="G202" s="569" t="str">
        <f>vlookup(B202,'セッション実施状況管理'!$A:$U,20,false)</f>
        <v>森本風花</v>
      </c>
      <c r="H202" s="639"/>
      <c r="I202" s="572" t="str">
        <f>iferror(vlookup(B202,'セッション実施状況管理'!$A:$B,2,false),"")</f>
        <v>在学中</v>
      </c>
      <c r="J202" s="580" t="str">
        <f>Vlookup(B202,'セッション実施状況管理'!$A:$R,17,false)</f>
        <v/>
      </c>
      <c r="K202" s="580">
        <f t="shared" si="28"/>
        <v>1513</v>
      </c>
      <c r="L202" s="573" t="str">
        <f t="shared" si="11"/>
        <v>ー</v>
      </c>
      <c r="M202" s="573" t="str">
        <f t="shared" si="30"/>
        <v>ー</v>
      </c>
      <c r="N202" s="1283" t="str">
        <f t="shared" si="29"/>
        <v>ー</v>
      </c>
      <c r="O202" s="574" t="str">
        <f>VLOOKUP(B202,'新 月次投稿数'!$A:$N,11,false)</f>
        <v/>
      </c>
      <c r="P202" s="583">
        <f t="shared" si="14"/>
        <v>-3</v>
      </c>
      <c r="Q202" s="575">
        <f t="shared" si="15"/>
        <v>-2</v>
      </c>
      <c r="R202" s="575">
        <f t="shared" si="16"/>
        <v>0</v>
      </c>
      <c r="S202" s="584">
        <f t="shared" si="21"/>
        <v>0</v>
      </c>
      <c r="T202" s="585" t="str">
        <f t="shared" si="17"/>
        <v>0</v>
      </c>
      <c r="U202" s="577">
        <f t="shared" si="18"/>
        <v>0</v>
      </c>
      <c r="V202" s="582" t="s">
        <v>1072</v>
      </c>
      <c r="W202" s="582" t="s">
        <v>1072</v>
      </c>
      <c r="X202" s="582" t="s">
        <v>1072</v>
      </c>
      <c r="Y202" s="582" t="s">
        <v>1072</v>
      </c>
      <c r="Z202" s="582" t="s">
        <v>1072</v>
      </c>
      <c r="AA202" s="582" t="s">
        <v>1072</v>
      </c>
      <c r="AB202" s="582" t="s">
        <v>1072</v>
      </c>
      <c r="AC202" s="580" t="str">
        <f>Vlookup(D202,'セッション実施状況管理'!$A:$R,17,false)</f>
        <v>#N/A</v>
      </c>
      <c r="AD202" s="580" t="str">
        <f t="shared" si="19"/>
        <v>#VALUE!</v>
      </c>
      <c r="AE202" s="580" t="str">
        <f t="shared" si="20"/>
        <v>#VALUE!</v>
      </c>
    </row>
    <row r="203">
      <c r="A203" s="2"/>
      <c r="B203" s="65">
        <v>185.0</v>
      </c>
      <c r="C203" s="569" t="str">
        <f>vlookup(B203,'セッション実施状況管理'!$A:$U,8,false)</f>
        <v>たけかたりゅうすけ</v>
      </c>
      <c r="D203" s="2"/>
      <c r="E203" s="2"/>
      <c r="F203" s="1284">
        <f>vlookup(B203,'セッション実施状況管理'!$A:$U,19,false)</f>
        <v>46209</v>
      </c>
      <c r="G203" s="569" t="str">
        <f>vlookup(B203,'セッション実施状況管理'!$A:$U,20,false)</f>
        <v>長澤郁子</v>
      </c>
      <c r="H203" s="639"/>
      <c r="I203" s="572" t="str">
        <f>iferror(vlookup(B203,'セッション実施状況管理'!$A:$B,2,false),"")</f>
        <v>在学中</v>
      </c>
      <c r="J203" s="595">
        <f>Vlookup(B203,'セッション実施状況管理'!$A:$R,17,false)</f>
        <v>45987</v>
      </c>
      <c r="K203" s="580">
        <f t="shared" si="28"/>
        <v>2</v>
      </c>
      <c r="L203" s="573">
        <f t="shared" si="11"/>
        <v>91</v>
      </c>
      <c r="M203" s="573" t="str">
        <f t="shared" si="30"/>
        <v>ー</v>
      </c>
      <c r="N203" s="1283" t="str">
        <f t="shared" si="29"/>
        <v>#VALUE!</v>
      </c>
      <c r="O203" s="574" t="str">
        <f>VLOOKUP(B203,'新 月次投稿数'!$A:$N,11,false)</f>
        <v/>
      </c>
      <c r="P203" s="583">
        <f t="shared" si="14"/>
        <v>-3</v>
      </c>
      <c r="Q203" s="575">
        <f t="shared" si="15"/>
        <v>-2</v>
      </c>
      <c r="R203" s="575">
        <f t="shared" si="16"/>
        <v>0</v>
      </c>
      <c r="S203" s="584">
        <f t="shared" si="21"/>
        <v>0</v>
      </c>
      <c r="T203" s="585" t="str">
        <f t="shared" si="17"/>
        <v>0</v>
      </c>
      <c r="U203" s="577">
        <f t="shared" si="18"/>
        <v>0</v>
      </c>
      <c r="V203" s="582" t="s">
        <v>1072</v>
      </c>
      <c r="W203" s="582" t="s">
        <v>1072</v>
      </c>
      <c r="X203" s="582" t="s">
        <v>1072</v>
      </c>
      <c r="Y203" s="582" t="s">
        <v>1072</v>
      </c>
      <c r="Z203" s="582" t="s">
        <v>1072</v>
      </c>
      <c r="AA203" s="582" t="s">
        <v>1072</v>
      </c>
      <c r="AB203" s="582" t="s">
        <v>1072</v>
      </c>
      <c r="AC203" s="580" t="str">
        <f>Vlookup(D203,'セッション実施状況管理'!$A:$R,17,false)</f>
        <v>#N/A</v>
      </c>
      <c r="AD203" s="580" t="str">
        <f t="shared" si="19"/>
        <v>#VALUE!</v>
      </c>
      <c r="AE203" s="580" t="str">
        <f t="shared" si="20"/>
        <v>#VALUE!</v>
      </c>
    </row>
    <row r="204">
      <c r="A204" s="2"/>
      <c r="B204" s="40">
        <v>186.0</v>
      </c>
      <c r="C204" s="569" t="str">
        <f>vlookup(B204,'セッション実施状況管理'!$A:$U,8,false)</f>
        <v>わたなべ ゆい</v>
      </c>
      <c r="D204" s="2"/>
      <c r="E204" s="2"/>
      <c r="F204" s="1284">
        <f>vlookup(B204,'セッション実施状況管理'!$A:$U,19,false)</f>
        <v>46181</v>
      </c>
      <c r="G204" s="569" t="str">
        <f>vlookup(B204,'セッション実施状況管理'!$A:$U,20,false)</f>
        <v>今立なつみ</v>
      </c>
      <c r="H204" s="639"/>
      <c r="I204" s="572" t="str">
        <f>iferror(vlookup(B204,'セッション実施状況管理'!$A:$B,2,false),"")</f>
        <v>在学中</v>
      </c>
      <c r="J204" s="587" t="str">
        <f>Vlookup(B204,'セッション実施状況管理'!$A:$R,17,false)</f>
        <v/>
      </c>
      <c r="K204" s="580">
        <f t="shared" si="28"/>
        <v>1513</v>
      </c>
      <c r="L204" s="573" t="str">
        <f t="shared" si="11"/>
        <v>ー</v>
      </c>
      <c r="M204" s="573" t="str">
        <f t="shared" si="30"/>
        <v>ー</v>
      </c>
      <c r="N204" s="1283" t="str">
        <f t="shared" si="29"/>
        <v>ー</v>
      </c>
      <c r="O204" s="574" t="str">
        <f>VLOOKUP(B204,'新 月次投稿数'!$A:$N,11,false)</f>
        <v/>
      </c>
      <c r="P204" s="583">
        <f t="shared" si="14"/>
        <v>-3</v>
      </c>
      <c r="Q204" s="575">
        <f t="shared" si="15"/>
        <v>-2</v>
      </c>
      <c r="R204" s="575">
        <f t="shared" si="16"/>
        <v>0</v>
      </c>
      <c r="S204" s="584">
        <f t="shared" si="21"/>
        <v>0</v>
      </c>
      <c r="T204" s="585" t="str">
        <f t="shared" si="17"/>
        <v>0</v>
      </c>
      <c r="U204" s="577">
        <f t="shared" si="18"/>
        <v>0</v>
      </c>
      <c r="V204" s="582" t="s">
        <v>1072</v>
      </c>
      <c r="W204" s="582" t="s">
        <v>1072</v>
      </c>
      <c r="X204" s="582" t="s">
        <v>1072</v>
      </c>
      <c r="Y204" s="582" t="s">
        <v>1072</v>
      </c>
      <c r="Z204" s="582" t="s">
        <v>1072</v>
      </c>
      <c r="AA204" s="582" t="s">
        <v>1072</v>
      </c>
      <c r="AB204" s="582" t="s">
        <v>1072</v>
      </c>
      <c r="AC204" s="580" t="str">
        <f>Vlookup(D204,'セッション実施状況管理'!$A:$R,17,false)</f>
        <v>#N/A</v>
      </c>
      <c r="AD204" s="580" t="str">
        <f t="shared" si="19"/>
        <v>#VALUE!</v>
      </c>
      <c r="AE204" s="580" t="str">
        <f t="shared" si="20"/>
        <v>#VALUE!</v>
      </c>
    </row>
    <row r="205">
      <c r="A205" s="2"/>
      <c r="B205" s="65">
        <v>187.0</v>
      </c>
      <c r="C205" s="569" t="str">
        <f>vlookup(B205,'セッション実施状況管理'!$A:$U,8,false)</f>
        <v>とりばえみこ</v>
      </c>
      <c r="D205" s="2"/>
      <c r="E205" s="2"/>
      <c r="F205" s="1284">
        <f>vlookup(B205,'セッション実施状況管理'!$A:$U,19,false)</f>
        <v>46187</v>
      </c>
      <c r="G205" s="569" t="str">
        <f>vlookup(B205,'セッション実施状況管理'!$A:$U,20,false)</f>
        <v>鈴木久美子</v>
      </c>
      <c r="H205" s="639"/>
      <c r="I205" s="572" t="str">
        <f>iferror(vlookup(B205,'セッション実施状況管理'!$A:$B,2,false),"")</f>
        <v>在学中</v>
      </c>
      <c r="J205" s="587" t="str">
        <f>Vlookup(B205,'セッション実施状況管理'!$A:$R,17,false)</f>
        <v/>
      </c>
      <c r="K205" s="580">
        <f t="shared" si="28"/>
        <v>1513</v>
      </c>
      <c r="L205" s="573" t="str">
        <f t="shared" si="11"/>
        <v>ー</v>
      </c>
      <c r="M205" s="573" t="str">
        <f t="shared" si="30"/>
        <v>ー</v>
      </c>
      <c r="N205" s="1283" t="str">
        <f t="shared" si="29"/>
        <v>ー</v>
      </c>
      <c r="O205" s="574" t="str">
        <f>VLOOKUP(B205,'新 月次投稿数'!$A:$N,11,false)</f>
        <v/>
      </c>
      <c r="P205" s="583">
        <f t="shared" si="14"/>
        <v>-3</v>
      </c>
      <c r="Q205" s="575">
        <f t="shared" si="15"/>
        <v>-2</v>
      </c>
      <c r="R205" s="575">
        <f t="shared" si="16"/>
        <v>0</v>
      </c>
      <c r="S205" s="584">
        <f t="shared" si="21"/>
        <v>0</v>
      </c>
      <c r="T205" s="585" t="str">
        <f t="shared" si="17"/>
        <v>0</v>
      </c>
      <c r="U205" s="577">
        <f t="shared" si="18"/>
        <v>0</v>
      </c>
      <c r="V205" s="582" t="s">
        <v>1072</v>
      </c>
      <c r="W205" s="582" t="s">
        <v>1072</v>
      </c>
      <c r="X205" s="582" t="s">
        <v>1072</v>
      </c>
      <c r="Y205" s="582" t="s">
        <v>1072</v>
      </c>
      <c r="Z205" s="582" t="s">
        <v>1072</v>
      </c>
      <c r="AA205" s="582" t="s">
        <v>1072</v>
      </c>
      <c r="AB205" s="582" t="s">
        <v>1072</v>
      </c>
      <c r="AC205" s="580" t="str">
        <f>Vlookup(D205,'セッション実施状況管理'!$A:$R,17,false)</f>
        <v>#N/A</v>
      </c>
      <c r="AD205" s="580" t="str">
        <f t="shared" si="19"/>
        <v>#VALUE!</v>
      </c>
      <c r="AE205" s="580" t="str">
        <f t="shared" si="20"/>
        <v>#VALUE!</v>
      </c>
    </row>
    <row r="206">
      <c r="A206" s="2"/>
      <c r="B206" s="65">
        <v>188.0</v>
      </c>
      <c r="C206" s="569" t="str">
        <f>vlookup(B206,'セッション実施状況管理'!$A:$U,8,false)</f>
        <v>かくたにたかまさ</v>
      </c>
      <c r="D206" s="2"/>
      <c r="E206" s="2"/>
      <c r="F206" s="1284">
        <f>vlookup(B206,'セッション実施状況管理'!$A:$U,19,false)</f>
        <v>46210</v>
      </c>
      <c r="G206" s="569" t="str">
        <f>vlookup(B206,'セッション実施状況管理'!$A:$U,20,false)</f>
        <v>福田康裕</v>
      </c>
      <c r="H206" s="639"/>
      <c r="I206" s="572" t="str">
        <f>iferror(vlookup(B206,'セッション実施状況管理'!$A:$B,2,false),"")</f>
        <v>在学中</v>
      </c>
      <c r="J206" s="595">
        <f>Vlookup(B206,'セッション実施状況管理'!$A:$R,17,false)</f>
        <v>45987</v>
      </c>
      <c r="K206" s="580">
        <f t="shared" si="28"/>
        <v>2</v>
      </c>
      <c r="L206" s="573">
        <f t="shared" si="11"/>
        <v>91</v>
      </c>
      <c r="M206" s="573" t="str">
        <f t="shared" si="30"/>
        <v>ー</v>
      </c>
      <c r="N206" s="1283" t="str">
        <f t="shared" si="29"/>
        <v>#VALUE!</v>
      </c>
      <c r="O206" s="574" t="str">
        <f>VLOOKUP(B206,'新 月次投稿数'!$A:$N,11,false)</f>
        <v/>
      </c>
      <c r="P206" s="583">
        <f t="shared" si="14"/>
        <v>-3</v>
      </c>
      <c r="Q206" s="575">
        <f t="shared" si="15"/>
        <v>-2</v>
      </c>
      <c r="R206" s="575">
        <f t="shared" si="16"/>
        <v>0</v>
      </c>
      <c r="S206" s="584">
        <f t="shared" si="21"/>
        <v>0</v>
      </c>
      <c r="T206" s="585" t="str">
        <f t="shared" si="17"/>
        <v>0</v>
      </c>
      <c r="U206" s="577">
        <f t="shared" si="18"/>
        <v>0</v>
      </c>
      <c r="V206" s="582" t="s">
        <v>1072</v>
      </c>
      <c r="W206" s="582" t="s">
        <v>1072</v>
      </c>
      <c r="X206" s="582" t="s">
        <v>1072</v>
      </c>
      <c r="Y206" s="582" t="s">
        <v>1072</v>
      </c>
      <c r="Z206" s="582" t="s">
        <v>1072</v>
      </c>
      <c r="AA206" s="582" t="s">
        <v>1072</v>
      </c>
      <c r="AB206" s="582" t="s">
        <v>1072</v>
      </c>
      <c r="AC206" s="580" t="str">
        <f>Vlookup(D206,'セッション実施状況管理'!$A:$R,17,false)</f>
        <v>#N/A</v>
      </c>
      <c r="AD206" s="580" t="str">
        <f t="shared" si="19"/>
        <v>#VALUE!</v>
      </c>
      <c r="AE206" s="580" t="str">
        <f t="shared" si="20"/>
        <v>#VALUE!</v>
      </c>
    </row>
    <row r="207">
      <c r="A207" s="2"/>
      <c r="B207" s="40">
        <v>189.0</v>
      </c>
      <c r="C207" s="569" t="str">
        <f>vlookup(B207,'セッション実施状況管理'!$A:$U,8,false)</f>
        <v>ますこ　かつひこ</v>
      </c>
      <c r="D207" s="2"/>
      <c r="E207" s="2"/>
      <c r="F207" s="1284" t="str">
        <f>vlookup(B207,'セッション実施状況管理'!$A:$U,19,false)</f>
        <v/>
      </c>
      <c r="G207" s="569" t="str">
        <f>vlookup(B207,'セッション実施状況管理'!$A:$U,20,false)</f>
        <v>久保山菜々恵</v>
      </c>
      <c r="H207" s="639"/>
      <c r="I207" s="572" t="str">
        <f>iferror(vlookup(B207,'セッション実施状況管理'!$A:$B,2,false),"")</f>
        <v>在学中</v>
      </c>
      <c r="J207" s="587" t="str">
        <f>Vlookup(B207,'セッション実施状況管理'!$A:$R,17,false)</f>
        <v/>
      </c>
      <c r="K207" s="580">
        <f t="shared" si="28"/>
        <v>1513</v>
      </c>
      <c r="L207" s="573" t="str">
        <f t="shared" si="11"/>
        <v>ー</v>
      </c>
      <c r="M207" s="573" t="str">
        <f t="shared" si="30"/>
        <v>ー</v>
      </c>
      <c r="N207" s="1283" t="str">
        <f t="shared" si="29"/>
        <v>ー</v>
      </c>
      <c r="O207" s="574" t="str">
        <f>VLOOKUP(B207,'新 月次投稿数'!$A:$N,11,false)</f>
        <v/>
      </c>
      <c r="P207" s="583">
        <f t="shared" si="14"/>
        <v>-3</v>
      </c>
      <c r="Q207" s="575">
        <f t="shared" si="15"/>
        <v>-2</v>
      </c>
      <c r="R207" s="575">
        <f t="shared" si="16"/>
        <v>0</v>
      </c>
      <c r="S207" s="584">
        <f t="shared" si="21"/>
        <v>0</v>
      </c>
      <c r="T207" s="585" t="str">
        <f t="shared" si="17"/>
        <v>0</v>
      </c>
      <c r="U207" s="577">
        <f t="shared" si="18"/>
        <v>0</v>
      </c>
      <c r="V207" s="582" t="s">
        <v>1072</v>
      </c>
      <c r="W207" s="582" t="s">
        <v>1072</v>
      </c>
      <c r="X207" s="582" t="s">
        <v>1072</v>
      </c>
      <c r="Y207" s="582" t="s">
        <v>1072</v>
      </c>
      <c r="Z207" s="582" t="s">
        <v>1072</v>
      </c>
      <c r="AA207" s="582" t="s">
        <v>1072</v>
      </c>
      <c r="AB207" s="582" t="s">
        <v>1072</v>
      </c>
      <c r="AC207" s="580" t="str">
        <f>Vlookup(D207,'セッション実施状況管理'!$A:$R,17,false)</f>
        <v>#N/A</v>
      </c>
      <c r="AD207" s="580" t="str">
        <f t="shared" si="19"/>
        <v>#VALUE!</v>
      </c>
      <c r="AE207" s="580" t="str">
        <f t="shared" si="20"/>
        <v>#VALUE!</v>
      </c>
    </row>
    <row r="208">
      <c r="A208" s="2"/>
      <c r="B208" s="65">
        <v>190.0</v>
      </c>
      <c r="C208" s="569" t="str">
        <f>vlookup(B208,'セッション実施状況管理'!$A:$U,8,false)</f>
        <v>すながわさき</v>
      </c>
      <c r="D208" s="2"/>
      <c r="E208" s="2"/>
      <c r="F208" s="1284" t="str">
        <f>vlookup(B208,'セッション実施状況管理'!$A:$U,19,false)</f>
        <v/>
      </c>
      <c r="G208" s="569" t="str">
        <f>vlookup(B208,'セッション実施状況管理'!$A:$U,20,false)</f>
        <v>-</v>
      </c>
      <c r="H208" s="639"/>
      <c r="I208" s="572" t="str">
        <f>iferror(vlookup(B208,'セッション実施状況管理'!$A:$B,2,false),"")</f>
        <v>クーリングオフ</v>
      </c>
      <c r="J208" s="595">
        <f>Vlookup(B208,'セッション実施状況管理'!$A:$R,17,false)</f>
        <v>45981</v>
      </c>
      <c r="K208" s="580">
        <f t="shared" si="28"/>
        <v>2</v>
      </c>
      <c r="L208" s="573">
        <f t="shared" si="11"/>
        <v>91</v>
      </c>
      <c r="M208" s="573" t="str">
        <f t="shared" si="30"/>
        <v>ー</v>
      </c>
      <c r="N208" s="1283" t="str">
        <f t="shared" si="29"/>
        <v>#VALUE!</v>
      </c>
      <c r="O208" s="574" t="str">
        <f>VLOOKUP(B208,'新 月次投稿数'!$A:$N,11,false)</f>
        <v/>
      </c>
      <c r="P208" s="583">
        <f t="shared" si="14"/>
        <v>-3</v>
      </c>
      <c r="Q208" s="575">
        <f t="shared" si="15"/>
        <v>-2</v>
      </c>
      <c r="R208" s="575">
        <f t="shared" si="16"/>
        <v>0</v>
      </c>
      <c r="S208" s="584">
        <f t="shared" si="21"/>
        <v>0</v>
      </c>
      <c r="T208" s="585" t="str">
        <f t="shared" si="17"/>
        <v>0</v>
      </c>
      <c r="U208" s="577">
        <f t="shared" si="18"/>
        <v>0</v>
      </c>
      <c r="V208" s="582" t="s">
        <v>1072</v>
      </c>
      <c r="W208" s="582" t="s">
        <v>1072</v>
      </c>
      <c r="X208" s="582" t="s">
        <v>1072</v>
      </c>
      <c r="Y208" s="582" t="s">
        <v>1072</v>
      </c>
      <c r="Z208" s="582" t="s">
        <v>1072</v>
      </c>
      <c r="AA208" s="582" t="s">
        <v>1072</v>
      </c>
      <c r="AB208" s="582" t="s">
        <v>1072</v>
      </c>
      <c r="AC208" s="580" t="str">
        <f>Vlookup(D208,'セッション実施状況管理'!$A:$R,17,false)</f>
        <v>#N/A</v>
      </c>
      <c r="AD208" s="580" t="str">
        <f t="shared" si="19"/>
        <v>#VALUE!</v>
      </c>
      <c r="AE208" s="580" t="str">
        <f t="shared" si="20"/>
        <v>#VALUE!</v>
      </c>
    </row>
    <row r="209">
      <c r="A209" s="2"/>
      <c r="B209" s="40">
        <v>191.0</v>
      </c>
      <c r="C209" s="569" t="str">
        <f>vlookup(B209,'セッション実施状況管理'!$A:$U,8,false)</f>
        <v>きくちたまみ</v>
      </c>
      <c r="D209" s="2"/>
      <c r="E209" s="2"/>
      <c r="F209" s="1284" t="str">
        <f>vlookup(B209,'セッション実施状況管理'!$A:$U,19,false)</f>
        <v/>
      </c>
      <c r="G209" s="569" t="str">
        <f>vlookup(B209,'セッション実施状況管理'!$A:$U,20,false)</f>
        <v>木村友紀</v>
      </c>
      <c r="H209" s="639"/>
      <c r="I209" s="572" t="str">
        <f>iferror(vlookup(B209,'セッション実施状況管理'!$A:$B,2,false),"")</f>
        <v>在学中</v>
      </c>
      <c r="J209" s="587" t="str">
        <f>Vlookup(B209,'セッション実施状況管理'!$A:$R,17,false)</f>
        <v/>
      </c>
      <c r="K209" s="580">
        <f t="shared" si="28"/>
        <v>1513</v>
      </c>
      <c r="L209" s="573" t="str">
        <f t="shared" si="11"/>
        <v>ー</v>
      </c>
      <c r="M209" s="573" t="str">
        <f t="shared" si="30"/>
        <v>ー</v>
      </c>
      <c r="N209" s="1283" t="str">
        <f t="shared" si="29"/>
        <v>ー</v>
      </c>
      <c r="O209" s="574" t="str">
        <f>VLOOKUP(B209,'新 月次投稿数'!$A:$N,11,false)</f>
        <v/>
      </c>
      <c r="P209" s="583">
        <f t="shared" si="14"/>
        <v>-3</v>
      </c>
      <c r="Q209" s="575">
        <f t="shared" si="15"/>
        <v>-2</v>
      </c>
      <c r="R209" s="575">
        <f t="shared" si="16"/>
        <v>0</v>
      </c>
      <c r="S209" s="584">
        <f t="shared" si="21"/>
        <v>0</v>
      </c>
      <c r="T209" s="585" t="str">
        <f t="shared" si="17"/>
        <v>0</v>
      </c>
      <c r="U209" s="577">
        <f t="shared" si="18"/>
        <v>0</v>
      </c>
      <c r="V209" s="582" t="s">
        <v>1072</v>
      </c>
      <c r="W209" s="582" t="s">
        <v>1072</v>
      </c>
      <c r="X209" s="582" t="s">
        <v>1072</v>
      </c>
      <c r="Y209" s="582" t="s">
        <v>1072</v>
      </c>
      <c r="Z209" s="582" t="s">
        <v>1072</v>
      </c>
      <c r="AA209" s="582" t="s">
        <v>1072</v>
      </c>
      <c r="AB209" s="582" t="s">
        <v>1072</v>
      </c>
      <c r="AC209" s="580" t="str">
        <f>Vlookup(D209,'セッション実施状況管理'!$A:$R,17,false)</f>
        <v>#N/A</v>
      </c>
      <c r="AD209" s="580" t="str">
        <f t="shared" si="19"/>
        <v>#VALUE!</v>
      </c>
      <c r="AE209" s="580" t="str">
        <f t="shared" si="20"/>
        <v>#VALUE!</v>
      </c>
    </row>
    <row r="210">
      <c r="A210" s="2"/>
      <c r="B210" s="65">
        <v>192.0</v>
      </c>
      <c r="C210" s="569" t="str">
        <f>vlookup(B210,'セッション実施状況管理'!$A:$U,8,false)</f>
        <v>たきもとまさあき</v>
      </c>
      <c r="D210" s="2"/>
      <c r="E210" s="2"/>
      <c r="F210" s="1284" t="str">
        <f>vlookup(B210,'セッション実施状況管理'!$A:$U,19,false)</f>
        <v/>
      </c>
      <c r="G210" s="569" t="str">
        <f>vlookup(B210,'セッション実施状況管理'!$A:$U,20,false)</f>
        <v>小熊 来瑠美</v>
      </c>
      <c r="H210" s="639"/>
      <c r="I210" s="572" t="str">
        <f>iferror(vlookup(B210,'セッション実施状況管理'!$A:$B,2,false),"")</f>
        <v>在学中</v>
      </c>
      <c r="J210" s="587" t="str">
        <f>Vlookup(B210,'セッション実施状況管理'!$A:$R,17,false)</f>
        <v/>
      </c>
      <c r="K210" s="580">
        <f t="shared" si="28"/>
        <v>1513</v>
      </c>
      <c r="L210" s="573" t="str">
        <f t="shared" si="11"/>
        <v>ー</v>
      </c>
      <c r="M210" s="573" t="str">
        <f t="shared" si="30"/>
        <v>ー</v>
      </c>
      <c r="N210" s="1283" t="str">
        <f t="shared" si="29"/>
        <v>ー</v>
      </c>
      <c r="O210" s="574" t="str">
        <f>VLOOKUP(B210,'新 月次投稿数'!$A:$N,11,false)</f>
        <v/>
      </c>
      <c r="P210" s="583">
        <f t="shared" si="14"/>
        <v>-3</v>
      </c>
      <c r="Q210" s="575">
        <f t="shared" si="15"/>
        <v>-2</v>
      </c>
      <c r="R210" s="575">
        <f t="shared" si="16"/>
        <v>0</v>
      </c>
      <c r="S210" s="584">
        <f t="shared" si="21"/>
        <v>0</v>
      </c>
      <c r="T210" s="585" t="str">
        <f t="shared" si="17"/>
        <v>0</v>
      </c>
      <c r="U210" s="577">
        <f t="shared" si="18"/>
        <v>0</v>
      </c>
      <c r="V210" s="582" t="s">
        <v>1072</v>
      </c>
      <c r="W210" s="582" t="s">
        <v>1072</v>
      </c>
      <c r="X210" s="582" t="s">
        <v>1072</v>
      </c>
      <c r="Y210" s="582" t="s">
        <v>1072</v>
      </c>
      <c r="Z210" s="582" t="s">
        <v>1072</v>
      </c>
      <c r="AA210" s="582" t="s">
        <v>1072</v>
      </c>
      <c r="AB210" s="582" t="s">
        <v>1072</v>
      </c>
      <c r="AC210" s="580" t="str">
        <f>Vlookup(D210,'セッション実施状況管理'!$A:$R,17,false)</f>
        <v>#N/A</v>
      </c>
      <c r="AD210" s="580" t="str">
        <f t="shared" si="19"/>
        <v>#VALUE!</v>
      </c>
      <c r="AE210" s="580" t="str">
        <f t="shared" si="20"/>
        <v>#VALUE!</v>
      </c>
    </row>
    <row r="211">
      <c r="A211" s="2"/>
      <c r="B211" s="65">
        <v>193.0</v>
      </c>
      <c r="C211" s="569" t="str">
        <f>vlookup(B211,'セッション実施状況管理'!$A:$U,8,false)</f>
        <v>たしろゆみこ</v>
      </c>
      <c r="D211" s="2"/>
      <c r="E211" s="2"/>
      <c r="F211" s="1284" t="str">
        <f>vlookup(B211,'セッション実施状況管理'!$A:$U,19,false)</f>
        <v/>
      </c>
      <c r="G211" s="569" t="str">
        <f>vlookup(B211,'セッション実施状況管理'!$A:$U,20,false)</f>
        <v>高木千鶴</v>
      </c>
      <c r="H211" s="639"/>
      <c r="I211" s="572" t="str">
        <f>iferror(vlookup(B211,'セッション実施状況管理'!$A:$B,2,false),"")</f>
        <v>在学中</v>
      </c>
      <c r="J211" s="595">
        <f>Vlookup(B211,'セッション実施状況管理'!$A:$R,17,false)</f>
        <v>45985</v>
      </c>
      <c r="K211" s="580">
        <f t="shared" si="28"/>
        <v>2</v>
      </c>
      <c r="L211" s="573">
        <f t="shared" si="11"/>
        <v>91</v>
      </c>
      <c r="M211" s="573" t="str">
        <f t="shared" si="30"/>
        <v>ー</v>
      </c>
      <c r="N211" s="1283" t="str">
        <f t="shared" si="29"/>
        <v>#VALUE!</v>
      </c>
      <c r="O211" s="574" t="str">
        <f>VLOOKUP(B211,'新 月次投稿数'!$A:$N,11,false)</f>
        <v/>
      </c>
      <c r="P211" s="583">
        <f t="shared" si="14"/>
        <v>-3</v>
      </c>
      <c r="Q211" s="575">
        <f t="shared" si="15"/>
        <v>-2</v>
      </c>
      <c r="R211" s="575">
        <f t="shared" si="16"/>
        <v>0</v>
      </c>
      <c r="S211" s="584">
        <f t="shared" si="21"/>
        <v>0</v>
      </c>
      <c r="T211" s="585" t="str">
        <f t="shared" si="17"/>
        <v>0</v>
      </c>
      <c r="U211" s="577">
        <f t="shared" si="18"/>
        <v>0</v>
      </c>
      <c r="V211" s="582" t="s">
        <v>1072</v>
      </c>
      <c r="W211" s="582" t="s">
        <v>1072</v>
      </c>
      <c r="X211" s="582" t="s">
        <v>1072</v>
      </c>
      <c r="Y211" s="582" t="s">
        <v>1072</v>
      </c>
      <c r="Z211" s="582" t="s">
        <v>1072</v>
      </c>
      <c r="AA211" s="582" t="s">
        <v>1072</v>
      </c>
      <c r="AB211" s="582" t="s">
        <v>1072</v>
      </c>
      <c r="AC211" s="580" t="str">
        <f>Vlookup(D211,'セッション実施状況管理'!$A:$R,17,false)</f>
        <v>#N/A</v>
      </c>
      <c r="AD211" s="580" t="str">
        <f t="shared" si="19"/>
        <v>#VALUE!</v>
      </c>
      <c r="AE211" s="580" t="str">
        <f t="shared" si="20"/>
        <v>#VALUE!</v>
      </c>
    </row>
    <row r="212">
      <c r="A212" s="2"/>
      <c r="B212" s="40">
        <v>194.0</v>
      </c>
      <c r="C212" s="569" t="str">
        <f>vlookup(B212,'セッション実施状況管理'!$A:$U,8,false)</f>
        <v>おのさとこ</v>
      </c>
      <c r="D212" s="2"/>
      <c r="E212" s="2"/>
      <c r="F212" s="1284" t="str">
        <f>vlookup(B212,'セッション実施状況管理'!$A:$U,19,false)</f>
        <v/>
      </c>
      <c r="G212" s="569" t="str">
        <f>vlookup(B212,'セッション実施状況管理'!$A:$U,20,false)</f>
        <v>青木千奈</v>
      </c>
      <c r="H212" s="639"/>
      <c r="I212" s="572" t="str">
        <f>iferror(vlookup(B212,'セッション実施状況管理'!$A:$B,2,false),"")</f>
        <v>在学中</v>
      </c>
      <c r="J212" s="595">
        <f>Vlookup(B212,'セッション実施状況管理'!$A:$R,17,false)</f>
        <v>45991</v>
      </c>
      <c r="K212" s="580">
        <f t="shared" si="28"/>
        <v>2</v>
      </c>
      <c r="L212" s="573">
        <f t="shared" si="11"/>
        <v>91</v>
      </c>
      <c r="M212" s="573" t="str">
        <f t="shared" si="30"/>
        <v>ー</v>
      </c>
      <c r="N212" s="1283" t="str">
        <f t="shared" si="29"/>
        <v>#VALUE!</v>
      </c>
      <c r="O212" s="574" t="str">
        <f>VLOOKUP(B212,'新 月次投稿数'!$A:$N,11,false)</f>
        <v/>
      </c>
      <c r="P212" s="583">
        <f t="shared" si="14"/>
        <v>-3</v>
      </c>
      <c r="Q212" s="575">
        <f t="shared" si="15"/>
        <v>-2</v>
      </c>
      <c r="R212" s="575">
        <f t="shared" si="16"/>
        <v>0</v>
      </c>
      <c r="S212" s="584">
        <f t="shared" si="21"/>
        <v>0</v>
      </c>
      <c r="T212" s="585" t="str">
        <f t="shared" si="17"/>
        <v>0</v>
      </c>
      <c r="U212" s="577">
        <f t="shared" si="18"/>
        <v>0</v>
      </c>
      <c r="V212" s="582" t="s">
        <v>1072</v>
      </c>
      <c r="W212" s="582" t="s">
        <v>1072</v>
      </c>
      <c r="X212" s="582" t="s">
        <v>1072</v>
      </c>
      <c r="Y212" s="582" t="s">
        <v>1072</v>
      </c>
      <c r="Z212" s="582" t="s">
        <v>1072</v>
      </c>
      <c r="AA212" s="582" t="s">
        <v>1072</v>
      </c>
      <c r="AB212" s="582" t="s">
        <v>1072</v>
      </c>
      <c r="AC212" s="580" t="str">
        <f>Vlookup(D212,'セッション実施状況管理'!$A:$R,17,false)</f>
        <v>#N/A</v>
      </c>
      <c r="AD212" s="580" t="str">
        <f t="shared" si="19"/>
        <v>#VALUE!</v>
      </c>
      <c r="AE212" s="580" t="str">
        <f t="shared" si="20"/>
        <v>#VALUE!</v>
      </c>
    </row>
    <row r="213">
      <c r="A213" s="2"/>
      <c r="B213" s="65">
        <v>195.0</v>
      </c>
      <c r="C213" s="569" t="str">
        <f>vlookup(B213,'セッション実施状況管理'!$A:$U,8,false)</f>
        <v>にしぐちいくこ</v>
      </c>
      <c r="D213" s="1" t="s">
        <v>861</v>
      </c>
      <c r="E213" s="2"/>
      <c r="F213" s="1284" t="str">
        <f>vlookup(B213,'セッション実施状況管理'!$A:$U,19,false)</f>
        <v/>
      </c>
      <c r="G213" s="569" t="str">
        <f>vlookup(B213,'セッション実施状況管理'!$A:$U,20,false)</f>
        <v>原千佳</v>
      </c>
      <c r="H213" s="639"/>
      <c r="I213" s="572" t="str">
        <f>iferror(vlookup(B213,'セッション実施状況管理'!$A:$B,2,false),"")</f>
        <v>在学中</v>
      </c>
      <c r="J213" s="595">
        <f>Vlookup(B213,'セッション実施状況管理'!$A:$R,17,false)</f>
        <v>45990</v>
      </c>
      <c r="K213" s="580">
        <f t="shared" si="28"/>
        <v>2</v>
      </c>
      <c r="L213" s="573">
        <f t="shared" si="11"/>
        <v>91</v>
      </c>
      <c r="M213" s="573" t="str">
        <f t="shared" si="30"/>
        <v>ー</v>
      </c>
      <c r="N213" s="1283" t="str">
        <f t="shared" si="29"/>
        <v>#VALUE!</v>
      </c>
      <c r="O213" s="574" t="str">
        <f>VLOOKUP(D213,'新 月次投稿数'!$D:$N,8,false)</f>
        <v/>
      </c>
      <c r="P213" s="583">
        <f t="shared" si="14"/>
        <v>-3</v>
      </c>
      <c r="Q213" s="575">
        <f t="shared" si="15"/>
        <v>-2</v>
      </c>
      <c r="R213" s="575">
        <f t="shared" si="16"/>
        <v>0</v>
      </c>
      <c r="S213" s="584">
        <f t="shared" si="21"/>
        <v>0</v>
      </c>
      <c r="T213" s="585" t="str">
        <f t="shared" si="17"/>
        <v>0</v>
      </c>
      <c r="U213" s="577">
        <f t="shared" si="18"/>
        <v>0</v>
      </c>
      <c r="V213" s="582" t="s">
        <v>1072</v>
      </c>
      <c r="W213" s="582" t="s">
        <v>1072</v>
      </c>
      <c r="X213" s="582" t="s">
        <v>1072</v>
      </c>
      <c r="Y213" s="582" t="s">
        <v>1072</v>
      </c>
      <c r="Z213" s="582" t="s">
        <v>1072</v>
      </c>
      <c r="AA213" s="582" t="s">
        <v>1072</v>
      </c>
      <c r="AB213" s="582" t="s">
        <v>1072</v>
      </c>
      <c r="AC213" s="580" t="str">
        <f>Vlookup(D213,'セッション実施状況管理'!$A:$R,17,false)</f>
        <v>#N/A</v>
      </c>
      <c r="AD213" s="580" t="str">
        <f t="shared" si="19"/>
        <v>#VALUE!</v>
      </c>
      <c r="AE213" s="580" t="str">
        <f t="shared" si="20"/>
        <v>#VALUE!</v>
      </c>
    </row>
    <row r="214">
      <c r="A214" s="2"/>
      <c r="B214" s="40">
        <v>196.0</v>
      </c>
      <c r="C214" s="569" t="str">
        <f>vlookup(B214,'セッション実施状況管理'!$A:$U,8,false)</f>
        <v>いわかわ　のぶゆき</v>
      </c>
      <c r="D214" s="2"/>
      <c r="E214" s="2"/>
      <c r="F214" s="1284" t="str">
        <f>vlookup(B214,'セッション実施状況管理'!$A:$U,19,false)</f>
        <v/>
      </c>
      <c r="G214" s="569" t="str">
        <f>vlookup(B214,'セッション実施状況管理'!$A:$U,20,false)</f>
        <v>高木千鶴</v>
      </c>
      <c r="H214" s="639"/>
      <c r="I214" s="572" t="str">
        <f>iferror(vlookup(B214,'セッション実施状況管理'!$A:$B,2,false),"")</f>
        <v>在学中</v>
      </c>
      <c r="J214" s="595">
        <f>Vlookup(B214,'セッション実施状況管理'!$A:$R,17,false)</f>
        <v>45990</v>
      </c>
      <c r="K214" s="580">
        <f t="shared" si="28"/>
        <v>2</v>
      </c>
      <c r="L214" s="573">
        <f t="shared" si="11"/>
        <v>91</v>
      </c>
      <c r="M214" s="573" t="str">
        <f t="shared" si="30"/>
        <v>ー</v>
      </c>
      <c r="N214" s="1283" t="str">
        <f t="shared" si="29"/>
        <v>#VALUE!</v>
      </c>
      <c r="O214" s="574" t="str">
        <f>VLOOKUP(D214,'新 月次投稿数'!$D:$N,8,false)</f>
        <v>#N/A</v>
      </c>
      <c r="P214" s="583" t="str">
        <f t="shared" si="14"/>
        <v>#N/A</v>
      </c>
      <c r="Q214" s="575">
        <f t="shared" si="15"/>
        <v>-2</v>
      </c>
      <c r="R214" s="575">
        <f t="shared" si="16"/>
        <v>0</v>
      </c>
      <c r="S214" s="584">
        <f t="shared" si="21"/>
        <v>0</v>
      </c>
      <c r="T214" s="585" t="str">
        <f t="shared" si="17"/>
        <v>0</v>
      </c>
      <c r="U214" s="577">
        <f t="shared" si="18"/>
        <v>0</v>
      </c>
      <c r="V214" s="582" t="s">
        <v>1072</v>
      </c>
      <c r="W214" s="582" t="s">
        <v>1072</v>
      </c>
      <c r="X214" s="582" t="s">
        <v>1072</v>
      </c>
      <c r="Y214" s="582" t="s">
        <v>1072</v>
      </c>
      <c r="Z214" s="582" t="s">
        <v>1072</v>
      </c>
      <c r="AA214" s="582" t="s">
        <v>1072</v>
      </c>
      <c r="AB214" s="582" t="s">
        <v>1072</v>
      </c>
      <c r="AC214" s="580" t="str">
        <f>Vlookup(D214,'セッション実施状況管理'!$A:$R,17,false)</f>
        <v>#N/A</v>
      </c>
      <c r="AD214" s="580" t="str">
        <f t="shared" si="19"/>
        <v>#VALUE!</v>
      </c>
      <c r="AE214" s="580" t="str">
        <f t="shared" si="20"/>
        <v>#VALUE!</v>
      </c>
    </row>
    <row r="215">
      <c r="A215" s="2"/>
      <c r="B215" s="65">
        <v>197.0</v>
      </c>
      <c r="C215" s="569" t="str">
        <f>vlookup(B215,'セッション実施状況管理'!$A:$U,8,false)</f>
        <v>いしがきゆか</v>
      </c>
      <c r="D215" s="2"/>
      <c r="E215" s="2"/>
      <c r="F215" s="1284">
        <f>vlookup(B215,'セッション実施状況管理'!$A:$U,19,false)</f>
        <v>46196</v>
      </c>
      <c r="G215" s="569" t="str">
        <f>vlookup(B215,'セッション実施状況管理'!$A:$U,20,false)</f>
        <v>本田亜莉沙</v>
      </c>
      <c r="H215" s="639"/>
      <c r="I215" s="572" t="str">
        <f>iferror(vlookup(B215,'セッション実施状況管理'!$A:$B,2,false),"")</f>
        <v>在学中</v>
      </c>
      <c r="J215" s="587" t="str">
        <f>Vlookup(B215,'セッション実施状況管理'!$A:$R,17,false)</f>
        <v/>
      </c>
      <c r="K215" s="580">
        <f t="shared" si="28"/>
        <v>1513</v>
      </c>
      <c r="L215" s="573" t="str">
        <f t="shared" si="11"/>
        <v>ー</v>
      </c>
      <c r="M215" s="573" t="str">
        <f t="shared" si="30"/>
        <v>ー</v>
      </c>
      <c r="N215" s="1283" t="str">
        <f t="shared" si="29"/>
        <v>ー</v>
      </c>
      <c r="O215" s="574" t="str">
        <f>VLOOKUP(D215,'新 月次投稿数'!$D:$N,8,false)</f>
        <v>#N/A</v>
      </c>
      <c r="P215" s="583" t="str">
        <f t="shared" si="14"/>
        <v>#N/A</v>
      </c>
      <c r="Q215" s="575">
        <f t="shared" si="15"/>
        <v>-2</v>
      </c>
      <c r="R215" s="575">
        <f t="shared" si="16"/>
        <v>0</v>
      </c>
      <c r="S215" s="584">
        <f t="shared" si="21"/>
        <v>0</v>
      </c>
      <c r="T215" s="585" t="str">
        <f t="shared" si="17"/>
        <v>0</v>
      </c>
      <c r="U215" s="577">
        <f t="shared" si="18"/>
        <v>0</v>
      </c>
      <c r="V215" s="582" t="s">
        <v>1072</v>
      </c>
      <c r="W215" s="582" t="s">
        <v>1072</v>
      </c>
      <c r="X215" s="582" t="s">
        <v>1072</v>
      </c>
      <c r="Y215" s="582" t="s">
        <v>1072</v>
      </c>
      <c r="Z215" s="582" t="s">
        <v>1072</v>
      </c>
      <c r="AA215" s="582" t="s">
        <v>1072</v>
      </c>
      <c r="AB215" s="582" t="s">
        <v>1072</v>
      </c>
      <c r="AC215" s="580" t="str">
        <f>Vlookup(D215,'セッション実施状況管理'!$A:$R,17,false)</f>
        <v>#N/A</v>
      </c>
      <c r="AD215" s="580" t="str">
        <f t="shared" si="19"/>
        <v>#VALUE!</v>
      </c>
      <c r="AE215" s="580" t="str">
        <f t="shared" si="20"/>
        <v>#VALUE!</v>
      </c>
    </row>
    <row r="216">
      <c r="A216" s="2"/>
      <c r="B216" s="65">
        <v>198.0</v>
      </c>
      <c r="C216" s="569" t="str">
        <f>vlookup(B216,'セッション実施状況管理'!$A:$U,8,false)</f>
        <v>ほんもとしのぶ</v>
      </c>
      <c r="D216" s="2"/>
      <c r="E216" s="2"/>
      <c r="F216" s="1284" t="str">
        <f>vlookup(B216,'セッション実施状況管理'!$A:$U,19,false)</f>
        <v/>
      </c>
      <c r="G216" s="569" t="str">
        <f>vlookup(B216,'セッション実施状況管理'!$A:$U,20,false)</f>
        <v>岡本亜紀衣</v>
      </c>
      <c r="H216" s="639"/>
      <c r="I216" s="572" t="str">
        <f>iferror(vlookup(B216,'セッション実施状況管理'!$A:$B,2,false),"")</f>
        <v>在学中</v>
      </c>
      <c r="J216" s="587" t="str">
        <f>Vlookup(B216,'セッション実施状況管理'!$A:$R,17,false)</f>
        <v/>
      </c>
      <c r="K216" s="580">
        <f t="shared" si="28"/>
        <v>1513</v>
      </c>
      <c r="L216" s="573" t="str">
        <f t="shared" si="11"/>
        <v>ー</v>
      </c>
      <c r="M216" s="573" t="str">
        <f t="shared" si="30"/>
        <v>ー</v>
      </c>
      <c r="N216" s="1283" t="str">
        <f t="shared" si="29"/>
        <v>ー</v>
      </c>
      <c r="O216" s="574" t="str">
        <f>VLOOKUP(D216,'新 月次投稿数'!$D:$N,8,false)</f>
        <v>#N/A</v>
      </c>
      <c r="P216" s="583" t="str">
        <f t="shared" si="14"/>
        <v>#N/A</v>
      </c>
      <c r="Q216" s="575">
        <f t="shared" si="15"/>
        <v>-2</v>
      </c>
      <c r="R216" s="575">
        <f t="shared" si="16"/>
        <v>0</v>
      </c>
      <c r="S216" s="584">
        <f t="shared" si="21"/>
        <v>0</v>
      </c>
      <c r="T216" s="585" t="str">
        <f t="shared" si="17"/>
        <v>0</v>
      </c>
      <c r="U216" s="577">
        <f t="shared" si="18"/>
        <v>0</v>
      </c>
      <c r="V216" s="582" t="s">
        <v>1072</v>
      </c>
      <c r="W216" s="582" t="s">
        <v>1072</v>
      </c>
      <c r="X216" s="582" t="s">
        <v>1072</v>
      </c>
      <c r="Y216" s="582" t="s">
        <v>1072</v>
      </c>
      <c r="Z216" s="582" t="s">
        <v>1072</v>
      </c>
      <c r="AA216" s="582" t="s">
        <v>1072</v>
      </c>
      <c r="AB216" s="582" t="s">
        <v>1072</v>
      </c>
      <c r="AC216" s="580" t="str">
        <f>Vlookup(D216,'セッション実施状況管理'!$A:$R,17,false)</f>
        <v>#N/A</v>
      </c>
      <c r="AD216" s="580" t="str">
        <f t="shared" si="19"/>
        <v>#VALUE!</v>
      </c>
      <c r="AE216" s="580" t="str">
        <f t="shared" si="20"/>
        <v>#VALUE!</v>
      </c>
    </row>
    <row r="217">
      <c r="A217" s="2"/>
      <c r="B217" s="40">
        <v>199.0</v>
      </c>
      <c r="C217" s="569" t="str">
        <f>vlookup(B217,'セッション実施状況管理'!$A:$U,8,false)</f>
        <v>みやけせつこ</v>
      </c>
      <c r="D217" s="2"/>
      <c r="E217" s="2"/>
      <c r="F217" s="1284" t="str">
        <f>vlookup(B217,'セッション実施状況管理'!$A:$U,19,false)</f>
        <v/>
      </c>
      <c r="G217" s="569" t="str">
        <f>vlookup(B217,'セッション実施状況管理'!$A:$U,20,false)</f>
        <v>福田康裕</v>
      </c>
      <c r="H217" s="639"/>
      <c r="I217" s="572" t="str">
        <f>iferror(vlookup(B217,'セッション実施状況管理'!$A:$B,2,false),"")</f>
        <v>在学中</v>
      </c>
      <c r="J217" s="587" t="str">
        <f>Vlookup(B217,'セッション実施状況管理'!$A:$R,17,false)</f>
        <v/>
      </c>
      <c r="K217" s="580">
        <f t="shared" si="28"/>
        <v>1513</v>
      </c>
      <c r="L217" s="573" t="str">
        <f t="shared" si="11"/>
        <v>ー</v>
      </c>
      <c r="M217" s="573" t="str">
        <f t="shared" si="30"/>
        <v>ー</v>
      </c>
      <c r="N217" s="1283" t="str">
        <f t="shared" si="29"/>
        <v>ー</v>
      </c>
      <c r="O217" s="574" t="str">
        <f>VLOOKUP(D217,'新 月次投稿数'!$D:$N,8,false)</f>
        <v>#N/A</v>
      </c>
      <c r="P217" s="583" t="str">
        <f t="shared" si="14"/>
        <v>#N/A</v>
      </c>
      <c r="Q217" s="575">
        <f t="shared" si="15"/>
        <v>-2</v>
      </c>
      <c r="R217" s="575">
        <f t="shared" si="16"/>
        <v>0</v>
      </c>
      <c r="S217" s="584">
        <f t="shared" si="21"/>
        <v>0</v>
      </c>
      <c r="T217" s="585" t="str">
        <f t="shared" si="17"/>
        <v>0</v>
      </c>
      <c r="U217" s="577">
        <f t="shared" si="18"/>
        <v>0</v>
      </c>
      <c r="V217" s="582" t="s">
        <v>1072</v>
      </c>
      <c r="W217" s="582" t="s">
        <v>1072</v>
      </c>
      <c r="X217" s="582" t="s">
        <v>1072</v>
      </c>
      <c r="Y217" s="582" t="s">
        <v>1072</v>
      </c>
      <c r="Z217" s="582" t="s">
        <v>1072</v>
      </c>
      <c r="AA217" s="582" t="s">
        <v>1072</v>
      </c>
      <c r="AB217" s="582" t="s">
        <v>1072</v>
      </c>
      <c r="AC217" s="580" t="str">
        <f>Vlookup(D217,'セッション実施状況管理'!$A:$R,17,false)</f>
        <v>#N/A</v>
      </c>
      <c r="AD217" s="580" t="str">
        <f t="shared" si="19"/>
        <v>#VALUE!</v>
      </c>
      <c r="AE217" s="580" t="str">
        <f t="shared" si="20"/>
        <v>#VALUE!</v>
      </c>
    </row>
    <row r="218">
      <c r="A218" s="2"/>
      <c r="B218" s="65">
        <v>200.0</v>
      </c>
      <c r="C218" s="569" t="str">
        <f>vlookup(B218,'セッション実施状況管理'!$A:$U,8,false)</f>
        <v>みずたに かずみ</v>
      </c>
      <c r="D218" s="2"/>
      <c r="E218" s="2"/>
      <c r="F218" s="1284" t="str">
        <f>vlookup(B218,'セッション実施状況管理'!$A:$U,19,false)</f>
        <v/>
      </c>
      <c r="G218" s="569" t="str">
        <f>vlookup(B218,'セッション実施状況管理'!$A:$U,20,false)</f>
        <v>高木千鶴</v>
      </c>
      <c r="H218" s="639"/>
      <c r="I218" s="572" t="str">
        <f>iferror(vlookup(B218,'セッション実施状況管理'!$A:$B,2,false),"")</f>
        <v>在学中</v>
      </c>
      <c r="J218" s="587" t="str">
        <f>Vlookup(B218,'セッション実施状況管理'!$A:$R,17,false)</f>
        <v/>
      </c>
      <c r="K218" s="580">
        <f t="shared" si="28"/>
        <v>1513</v>
      </c>
      <c r="L218" s="573" t="str">
        <f t="shared" si="11"/>
        <v>ー</v>
      </c>
      <c r="M218" s="573" t="str">
        <f t="shared" si="30"/>
        <v>ー</v>
      </c>
      <c r="N218" s="1283" t="str">
        <f t="shared" si="29"/>
        <v>ー</v>
      </c>
      <c r="O218" s="574" t="str">
        <f>VLOOKUP(D218,'新 月次投稿数'!$D:$N,8,false)</f>
        <v>#N/A</v>
      </c>
      <c r="P218" s="583" t="str">
        <f t="shared" si="14"/>
        <v>#N/A</v>
      </c>
      <c r="Q218" s="575">
        <f t="shared" si="15"/>
        <v>-2</v>
      </c>
      <c r="R218" s="575">
        <f t="shared" si="16"/>
        <v>0</v>
      </c>
      <c r="S218" s="584">
        <f t="shared" si="21"/>
        <v>0</v>
      </c>
      <c r="T218" s="585" t="str">
        <f t="shared" si="17"/>
        <v>0</v>
      </c>
      <c r="U218" s="577">
        <f t="shared" si="18"/>
        <v>0</v>
      </c>
      <c r="V218" s="582" t="s">
        <v>1072</v>
      </c>
      <c r="W218" s="582" t="s">
        <v>1072</v>
      </c>
      <c r="X218" s="582" t="s">
        <v>1072</v>
      </c>
      <c r="Y218" s="582" t="s">
        <v>1072</v>
      </c>
      <c r="Z218" s="582" t="s">
        <v>1072</v>
      </c>
      <c r="AA218" s="582" t="s">
        <v>1072</v>
      </c>
      <c r="AB218" s="582" t="s">
        <v>1072</v>
      </c>
      <c r="AC218" s="580" t="str">
        <f>Vlookup(D218,'セッション実施状況管理'!$A:$R,17,false)</f>
        <v>#N/A</v>
      </c>
      <c r="AD218" s="580" t="str">
        <f t="shared" si="19"/>
        <v>#VALUE!</v>
      </c>
      <c r="AE218" s="580" t="str">
        <f t="shared" si="20"/>
        <v>#VALUE!</v>
      </c>
    </row>
    <row r="219">
      <c r="A219" s="2"/>
      <c r="B219" s="40">
        <v>201.0</v>
      </c>
      <c r="C219" s="569" t="str">
        <f>vlookup(B219,'セッション実施状況管理'!$A:$U,8,false)</f>
        <v>ふじいあやの</v>
      </c>
      <c r="D219" s="2"/>
      <c r="E219" s="2"/>
      <c r="F219" s="1284" t="str">
        <f>vlookup(B219,'セッション実施状況管理'!$A:$U,19,false)</f>
        <v/>
      </c>
      <c r="G219" s="569" t="str">
        <f>vlookup(B219,'セッション実施状況管理'!$A:$U,20,false)</f>
        <v>小林彩織</v>
      </c>
      <c r="H219" s="639"/>
      <c r="I219" s="572" t="str">
        <f>iferror(vlookup(B219,'セッション実施状況管理'!$A:$B,2,false),"")</f>
        <v>在学中</v>
      </c>
      <c r="J219" s="587" t="str">
        <f>Vlookup(B219,'セッション実施状況管理'!$A:$R,17,false)</f>
        <v/>
      </c>
      <c r="K219" s="580">
        <f t="shared" si="28"/>
        <v>1513</v>
      </c>
      <c r="L219" s="573" t="str">
        <f t="shared" si="11"/>
        <v>ー</v>
      </c>
      <c r="M219" s="573" t="str">
        <f t="shared" si="30"/>
        <v>ー</v>
      </c>
      <c r="N219" s="1283" t="str">
        <f t="shared" si="29"/>
        <v>ー</v>
      </c>
      <c r="O219" s="574" t="str">
        <f>VLOOKUP(D219,'新 月次投稿数'!$D:$N,8,false)</f>
        <v>#N/A</v>
      </c>
      <c r="P219" s="583" t="str">
        <f t="shared" si="14"/>
        <v>#N/A</v>
      </c>
      <c r="Q219" s="575">
        <f t="shared" si="15"/>
        <v>-2</v>
      </c>
      <c r="R219" s="575">
        <f t="shared" si="16"/>
        <v>0</v>
      </c>
      <c r="S219" s="584">
        <f t="shared" si="21"/>
        <v>0</v>
      </c>
      <c r="T219" s="585" t="str">
        <f t="shared" si="17"/>
        <v>0</v>
      </c>
      <c r="U219" s="577">
        <f t="shared" si="18"/>
        <v>0</v>
      </c>
      <c r="V219" s="582" t="s">
        <v>1072</v>
      </c>
      <c r="W219" s="582" t="s">
        <v>1072</v>
      </c>
      <c r="X219" s="582" t="s">
        <v>1072</v>
      </c>
      <c r="Y219" s="582" t="s">
        <v>1072</v>
      </c>
      <c r="Z219" s="582" t="s">
        <v>1072</v>
      </c>
      <c r="AA219" s="582" t="s">
        <v>1072</v>
      </c>
      <c r="AB219" s="582" t="s">
        <v>1072</v>
      </c>
      <c r="AC219" s="580" t="str">
        <f>Vlookup(D219,'セッション実施状況管理'!$A:$R,17,false)</f>
        <v>#N/A</v>
      </c>
      <c r="AD219" s="580" t="str">
        <f t="shared" si="19"/>
        <v>#VALUE!</v>
      </c>
      <c r="AE219" s="580" t="str">
        <f t="shared" si="20"/>
        <v>#VALUE!</v>
      </c>
    </row>
    <row r="220">
      <c r="A220" s="2"/>
      <c r="B220" s="65">
        <v>202.0</v>
      </c>
      <c r="C220" s="569" t="str">
        <f>vlookup(B220,'セッション実施状況管理'!$A:$U,8,false)</f>
        <v>すずきみく</v>
      </c>
      <c r="D220" s="2"/>
      <c r="E220" s="2"/>
      <c r="F220" s="1284">
        <f>vlookup(B220,'セッション実施状況管理'!$A:$U,19,false)</f>
        <v>46197</v>
      </c>
      <c r="G220" s="569" t="str">
        <f>vlookup(B220,'セッション実施状況管理'!$A:$U,20,false)</f>
        <v>ととのえ</v>
      </c>
      <c r="H220" s="639"/>
      <c r="I220" s="572" t="str">
        <f>iferror(vlookup(B220,'セッション実施状況管理'!$A:$B,2,false),"")</f>
        <v>在学中</v>
      </c>
      <c r="J220" s="587" t="str">
        <f>Vlookup(B220,'セッション実施状況管理'!$A:$R,17,false)</f>
        <v/>
      </c>
      <c r="K220" s="580">
        <f t="shared" si="28"/>
        <v>1513</v>
      </c>
      <c r="L220" s="573" t="str">
        <f t="shared" si="11"/>
        <v>ー</v>
      </c>
      <c r="M220" s="573" t="str">
        <f t="shared" si="30"/>
        <v>ー</v>
      </c>
      <c r="N220" s="1283" t="str">
        <f t="shared" si="29"/>
        <v>ー</v>
      </c>
      <c r="O220" s="574" t="str">
        <f>VLOOKUP(D220,'新 月次投稿数'!$D:$N,8,false)</f>
        <v>#N/A</v>
      </c>
      <c r="P220" s="583" t="str">
        <f t="shared" si="14"/>
        <v>#N/A</v>
      </c>
      <c r="Q220" s="575">
        <f t="shared" si="15"/>
        <v>-2</v>
      </c>
      <c r="R220" s="575">
        <f t="shared" si="16"/>
        <v>0</v>
      </c>
      <c r="S220" s="584">
        <f t="shared" si="21"/>
        <v>0</v>
      </c>
      <c r="T220" s="585" t="str">
        <f t="shared" si="17"/>
        <v>0</v>
      </c>
      <c r="U220" s="577">
        <f t="shared" si="18"/>
        <v>0</v>
      </c>
      <c r="V220" s="582" t="s">
        <v>1072</v>
      </c>
      <c r="W220" s="582" t="s">
        <v>1072</v>
      </c>
      <c r="X220" s="582" t="s">
        <v>1072</v>
      </c>
      <c r="Y220" s="582" t="s">
        <v>1072</v>
      </c>
      <c r="Z220" s="582" t="s">
        <v>1072</v>
      </c>
      <c r="AA220" s="582" t="s">
        <v>1072</v>
      </c>
      <c r="AB220" s="582" t="s">
        <v>1072</v>
      </c>
      <c r="AC220" s="580" t="str">
        <f>Vlookup(D220,'セッション実施状況管理'!$A:$R,17,false)</f>
        <v>#N/A</v>
      </c>
      <c r="AD220" s="580" t="str">
        <f t="shared" si="19"/>
        <v>#VALUE!</v>
      </c>
      <c r="AE220" s="580" t="str">
        <f t="shared" si="20"/>
        <v>#VALUE!</v>
      </c>
    </row>
    <row r="221">
      <c r="A221" s="2"/>
      <c r="B221" s="65">
        <v>203.0</v>
      </c>
      <c r="C221" s="569" t="str">
        <f>vlookup(B221,'セッション実施状況管理'!$A:$U,8,false)</f>
        <v>みやけじゅんいち</v>
      </c>
      <c r="D221" s="2"/>
      <c r="E221" s="2"/>
      <c r="F221" s="1284" t="str">
        <f>vlookup(B221,'セッション実施状況管理'!$A:$U,19,false)</f>
        <v/>
      </c>
      <c r="G221" s="569" t="str">
        <f>vlookup(B221,'セッション実施状況管理'!$A:$U,20,false)</f>
        <v>-</v>
      </c>
      <c r="H221" s="639"/>
      <c r="I221" s="572" t="str">
        <f>iferror(vlookup(B221,'セッション実施状況管理'!$A:$B,2,false),"")</f>
        <v>在学中</v>
      </c>
      <c r="J221" s="587" t="str">
        <f>Vlookup(B221,'セッション実施状況管理'!$A:$R,17,false)</f>
        <v/>
      </c>
      <c r="K221" s="580">
        <f t="shared" si="28"/>
        <v>1513</v>
      </c>
      <c r="L221" s="573" t="str">
        <f t="shared" si="11"/>
        <v>ー</v>
      </c>
      <c r="M221" s="573" t="str">
        <f t="shared" si="30"/>
        <v>ー</v>
      </c>
      <c r="N221" s="1283" t="str">
        <f t="shared" si="29"/>
        <v>ー</v>
      </c>
      <c r="O221" s="574" t="str">
        <f>VLOOKUP(D221,'新 月次投稿数'!$D:$N,8,false)</f>
        <v>#N/A</v>
      </c>
      <c r="P221" s="583" t="str">
        <f t="shared" si="14"/>
        <v>#N/A</v>
      </c>
      <c r="Q221" s="575">
        <f t="shared" si="15"/>
        <v>-2</v>
      </c>
      <c r="R221" s="575">
        <f t="shared" si="16"/>
        <v>0</v>
      </c>
      <c r="S221" s="584">
        <f t="shared" si="21"/>
        <v>0</v>
      </c>
      <c r="T221" s="585" t="str">
        <f t="shared" si="17"/>
        <v>0</v>
      </c>
      <c r="U221" s="577">
        <f t="shared" si="18"/>
        <v>0</v>
      </c>
      <c r="V221" s="582" t="s">
        <v>1072</v>
      </c>
      <c r="W221" s="582" t="s">
        <v>1072</v>
      </c>
      <c r="X221" s="582" t="s">
        <v>1072</v>
      </c>
      <c r="Y221" s="582" t="s">
        <v>1072</v>
      </c>
      <c r="Z221" s="582" t="s">
        <v>1072</v>
      </c>
      <c r="AA221" s="582" t="s">
        <v>1072</v>
      </c>
      <c r="AB221" s="582" t="s">
        <v>1072</v>
      </c>
      <c r="AC221" s="580" t="str">
        <f>Vlookup(D221,'セッション実施状況管理'!$A:$R,17,false)</f>
        <v>#N/A</v>
      </c>
      <c r="AD221" s="580" t="str">
        <f t="shared" si="19"/>
        <v>#VALUE!</v>
      </c>
      <c r="AE221" s="580" t="str">
        <f t="shared" si="20"/>
        <v>#VALUE!</v>
      </c>
    </row>
    <row r="222">
      <c r="A222" s="2"/>
      <c r="B222" s="40">
        <v>204.0</v>
      </c>
      <c r="C222" s="569" t="str">
        <f>vlookup(B222,'セッション実施状況管理'!$A:$U,8,false)</f>
        <v>ささきゆき</v>
      </c>
      <c r="D222" s="2"/>
      <c r="E222" s="2"/>
      <c r="F222" s="1284" t="str">
        <f>vlookup(B222,'セッション実施状況管理'!$A:$U,19,false)</f>
        <v/>
      </c>
      <c r="G222" s="569" t="str">
        <f>vlookup(B222,'セッション実施状況管理'!$A:$U,20,false)</f>
        <v>宮田友理</v>
      </c>
      <c r="H222" s="639"/>
      <c r="I222" s="572" t="str">
        <f>iferror(vlookup(B222,'セッション実施状況管理'!$A:$B,2,false),"")</f>
        <v>在学中</v>
      </c>
      <c r="J222" s="587" t="str">
        <f>Vlookup(B222,'セッション実施状況管理'!$A:$R,17,false)</f>
        <v/>
      </c>
      <c r="K222" s="580">
        <f t="shared" si="28"/>
        <v>1513</v>
      </c>
      <c r="L222" s="573" t="str">
        <f t="shared" si="11"/>
        <v>ー</v>
      </c>
      <c r="M222" s="573" t="str">
        <f t="shared" si="30"/>
        <v>ー</v>
      </c>
      <c r="N222" s="1283" t="str">
        <f t="shared" si="29"/>
        <v>ー</v>
      </c>
      <c r="O222" s="574" t="str">
        <f>VLOOKUP(D222,'新 月次投稿数'!$D:$N,8,false)</f>
        <v>#N/A</v>
      </c>
      <c r="P222" s="583" t="str">
        <f t="shared" si="14"/>
        <v>#N/A</v>
      </c>
      <c r="Q222" s="575">
        <f t="shared" si="15"/>
        <v>-2</v>
      </c>
      <c r="R222" s="575">
        <f t="shared" si="16"/>
        <v>0</v>
      </c>
      <c r="S222" s="584">
        <f t="shared" si="21"/>
        <v>0</v>
      </c>
      <c r="T222" s="585" t="str">
        <f t="shared" si="17"/>
        <v>0</v>
      </c>
      <c r="U222" s="577">
        <f t="shared" si="18"/>
        <v>0</v>
      </c>
      <c r="V222" s="582" t="s">
        <v>1072</v>
      </c>
      <c r="W222" s="582" t="s">
        <v>1072</v>
      </c>
      <c r="X222" s="582" t="s">
        <v>1072</v>
      </c>
      <c r="Y222" s="582" t="s">
        <v>1072</v>
      </c>
      <c r="Z222" s="582" t="s">
        <v>1072</v>
      </c>
      <c r="AA222" s="582" t="s">
        <v>1072</v>
      </c>
      <c r="AB222" s="582" t="s">
        <v>1072</v>
      </c>
      <c r="AC222" s="580" t="str">
        <f>Vlookup(D222,'セッション実施状況管理'!$A:$R,17,false)</f>
        <v>#N/A</v>
      </c>
      <c r="AD222" s="580" t="str">
        <f t="shared" si="19"/>
        <v>#VALUE!</v>
      </c>
      <c r="AE222" s="580" t="str">
        <f t="shared" si="20"/>
        <v>#VALUE!</v>
      </c>
    </row>
    <row r="223">
      <c r="A223" s="2"/>
      <c r="B223" s="2"/>
      <c r="C223" s="569" t="str">
        <f>vlookup(B223,'セッション実施状況管理'!$A:$U,8,false)</f>
        <v>#N/A</v>
      </c>
      <c r="D223" s="2"/>
      <c r="E223" s="2"/>
      <c r="F223" s="569" t="str">
        <f>vlookup(B223,'セッション実施状況管理'!$A:$U,19,false)</f>
        <v>#N/A</v>
      </c>
      <c r="G223" s="569" t="str">
        <f>vlookup(B223,'セッション実施状況管理'!$A:$U,20,false)</f>
        <v>#N/A</v>
      </c>
      <c r="H223" s="639"/>
      <c r="I223" s="572" t="str">
        <f>iferror(vlookup(B223,'セッション実施状況管理'!$A:$B,2,false),"")</f>
        <v/>
      </c>
      <c r="J223" s="580" t="str">
        <f>Vlookup(B223,'セッション実施状況管理'!$A:$R,17,false)</f>
        <v>#N/A</v>
      </c>
      <c r="K223" s="580" t="str">
        <f t="shared" si="28"/>
        <v>#N/A</v>
      </c>
      <c r="L223" s="573" t="str">
        <f t="shared" si="11"/>
        <v>#N/A</v>
      </c>
      <c r="M223" s="573" t="str">
        <f t="shared" si="30"/>
        <v>#N/A</v>
      </c>
      <c r="N223" s="1283" t="str">
        <f t="shared" si="29"/>
        <v>#N/A</v>
      </c>
      <c r="O223" s="574" t="str">
        <f>VLOOKUP(D223,'新 月次投稿数'!$D:$N,8,false)</f>
        <v>#N/A</v>
      </c>
      <c r="P223" s="583" t="str">
        <f t="shared" si="14"/>
        <v>#N/A</v>
      </c>
      <c r="Q223" s="575">
        <f t="shared" si="15"/>
        <v>-2</v>
      </c>
      <c r="R223" s="575">
        <f t="shared" si="16"/>
        <v>0</v>
      </c>
      <c r="S223" s="584">
        <f t="shared" si="21"/>
        <v>0</v>
      </c>
      <c r="T223" s="585" t="str">
        <f t="shared" si="17"/>
        <v>0</v>
      </c>
      <c r="U223" s="577">
        <f t="shared" si="18"/>
        <v>0</v>
      </c>
      <c r="V223" s="582" t="s">
        <v>1072</v>
      </c>
      <c r="W223" s="582" t="s">
        <v>1072</v>
      </c>
      <c r="X223" s="582" t="s">
        <v>1072</v>
      </c>
      <c r="Y223" s="582" t="s">
        <v>1072</v>
      </c>
      <c r="Z223" s="582" t="s">
        <v>1072</v>
      </c>
      <c r="AA223" s="582" t="s">
        <v>1072</v>
      </c>
      <c r="AB223" s="582" t="s">
        <v>1072</v>
      </c>
      <c r="AC223" s="580" t="str">
        <f>Vlookup(D223,'セッション実施状況管理'!$A:$R,17,false)</f>
        <v>#N/A</v>
      </c>
      <c r="AD223" s="580" t="str">
        <f t="shared" si="19"/>
        <v>#VALUE!</v>
      </c>
      <c r="AE223" s="580" t="str">
        <f t="shared" si="20"/>
        <v>#VALUE!</v>
      </c>
    </row>
    <row r="224">
      <c r="A224" s="2"/>
      <c r="B224" s="2"/>
      <c r="C224" s="569" t="str">
        <f>vlookup(B224,'セッション実施状況管理'!$A:$U,8,false)</f>
        <v>#N/A</v>
      </c>
      <c r="D224" s="2"/>
      <c r="E224" s="2"/>
      <c r="F224" s="569" t="str">
        <f>vlookup(B224,'セッション実施状況管理'!$A:$U,19,false)</f>
        <v>#N/A</v>
      </c>
      <c r="G224" s="569" t="str">
        <f>vlookup(B224,'セッション実施状況管理'!$A:$U,20,false)</f>
        <v>#N/A</v>
      </c>
      <c r="H224" s="639"/>
      <c r="I224" s="572" t="str">
        <f>iferror(vlookup(B224,'セッション実施状況管理'!$A:$B,2,false),"")</f>
        <v/>
      </c>
      <c r="J224" s="580" t="str">
        <f>Vlookup(B224,'セッション実施状況管理'!$A:$R,17,false)</f>
        <v>#N/A</v>
      </c>
      <c r="K224" s="580" t="str">
        <f t="shared" si="28"/>
        <v>#N/A</v>
      </c>
      <c r="L224" s="573" t="str">
        <f t="shared" si="11"/>
        <v>#N/A</v>
      </c>
      <c r="M224" s="573" t="str">
        <f t="shared" si="30"/>
        <v>#N/A</v>
      </c>
      <c r="N224" s="1283" t="str">
        <f t="shared" si="29"/>
        <v>#N/A</v>
      </c>
      <c r="O224" s="574" t="str">
        <f>VLOOKUP(D224,'新 月次投稿数'!$D:$N,8,false)</f>
        <v>#N/A</v>
      </c>
      <c r="P224" s="583" t="str">
        <f t="shared" si="14"/>
        <v>#N/A</v>
      </c>
      <c r="Q224" s="575">
        <f t="shared" si="15"/>
        <v>-2</v>
      </c>
      <c r="R224" s="575">
        <f t="shared" si="16"/>
        <v>0</v>
      </c>
      <c r="S224" s="584">
        <f t="shared" si="21"/>
        <v>0</v>
      </c>
      <c r="T224" s="585" t="str">
        <f t="shared" si="17"/>
        <v>0</v>
      </c>
      <c r="U224" s="577">
        <f t="shared" si="18"/>
        <v>0</v>
      </c>
      <c r="V224" s="582" t="s">
        <v>1072</v>
      </c>
      <c r="W224" s="582" t="s">
        <v>1072</v>
      </c>
      <c r="X224" s="582" t="s">
        <v>1072</v>
      </c>
      <c r="Y224" s="582" t="s">
        <v>1072</v>
      </c>
      <c r="Z224" s="582" t="s">
        <v>1072</v>
      </c>
      <c r="AA224" s="582" t="s">
        <v>1072</v>
      </c>
      <c r="AB224" s="582" t="s">
        <v>1072</v>
      </c>
      <c r="AC224" s="580" t="str">
        <f>Vlookup(D224,'セッション実施状況管理'!$A:$R,17,false)</f>
        <v>#N/A</v>
      </c>
      <c r="AD224" s="580" t="str">
        <f t="shared" si="19"/>
        <v>#VALUE!</v>
      </c>
      <c r="AE224" s="580" t="str">
        <f t="shared" si="20"/>
        <v>#VALUE!</v>
      </c>
    </row>
    <row r="225">
      <c r="A225" s="2"/>
      <c r="B225" s="2"/>
      <c r="C225" s="569" t="str">
        <f>vlookup(B225,'セッション実施状況管理'!$A:$U,8,false)</f>
        <v>#N/A</v>
      </c>
      <c r="D225" s="2"/>
      <c r="E225" s="2"/>
      <c r="F225" s="569" t="str">
        <f>vlookup(B225,'セッション実施状況管理'!$A:$U,19,false)</f>
        <v>#N/A</v>
      </c>
      <c r="G225" s="569" t="str">
        <f>vlookup(B225,'セッション実施状況管理'!$A:$U,20,false)</f>
        <v>#N/A</v>
      </c>
      <c r="H225" s="639"/>
      <c r="I225" s="572" t="str">
        <f>iferror(vlookup(B225,'セッション実施状況管理'!$A:$B,2,false),"")</f>
        <v/>
      </c>
      <c r="J225" s="580" t="str">
        <f>Vlookup(B225,'セッション実施状況管理'!$A:$R,17,false)</f>
        <v>#N/A</v>
      </c>
      <c r="K225" s="580" t="str">
        <f t="shared" si="28"/>
        <v>#N/A</v>
      </c>
      <c r="L225" s="573" t="str">
        <f t="shared" si="11"/>
        <v>#N/A</v>
      </c>
      <c r="M225" s="573" t="str">
        <f t="shared" si="30"/>
        <v>#N/A</v>
      </c>
      <c r="N225" s="1283" t="str">
        <f t="shared" si="29"/>
        <v>#N/A</v>
      </c>
      <c r="O225" s="574" t="str">
        <f>VLOOKUP(D225,'新 月次投稿数'!$D:$N,8,false)</f>
        <v>#N/A</v>
      </c>
      <c r="P225" s="583" t="str">
        <f t="shared" si="14"/>
        <v>#N/A</v>
      </c>
      <c r="Q225" s="575">
        <f t="shared" si="15"/>
        <v>-2</v>
      </c>
      <c r="R225" s="575">
        <f t="shared" si="16"/>
        <v>0</v>
      </c>
      <c r="S225" s="584">
        <f t="shared" si="21"/>
        <v>0</v>
      </c>
      <c r="T225" s="585" t="str">
        <f t="shared" si="17"/>
        <v>0</v>
      </c>
      <c r="U225" s="577">
        <f t="shared" si="18"/>
        <v>0</v>
      </c>
      <c r="V225" s="582" t="s">
        <v>1072</v>
      </c>
      <c r="W225" s="582" t="s">
        <v>1072</v>
      </c>
      <c r="X225" s="582" t="s">
        <v>1072</v>
      </c>
      <c r="Y225" s="582" t="s">
        <v>1072</v>
      </c>
      <c r="Z225" s="582" t="s">
        <v>1072</v>
      </c>
      <c r="AA225" s="582" t="s">
        <v>1072</v>
      </c>
      <c r="AB225" s="582" t="s">
        <v>1072</v>
      </c>
      <c r="AC225" s="580" t="str">
        <f>Vlookup(D225,'セッション実施状況管理'!$A:$R,17,false)</f>
        <v>#N/A</v>
      </c>
      <c r="AD225" s="580" t="str">
        <f t="shared" si="19"/>
        <v>#VALUE!</v>
      </c>
      <c r="AE225" s="580" t="str">
        <f t="shared" si="20"/>
        <v>#VALUE!</v>
      </c>
    </row>
    <row r="226">
      <c r="A226" s="2"/>
      <c r="B226" s="2"/>
      <c r="C226" s="569" t="str">
        <f>vlookup(B226,'セッション実施状況管理'!$A:$U,8,false)</f>
        <v>#N/A</v>
      </c>
      <c r="D226" s="2"/>
      <c r="E226" s="2"/>
      <c r="F226" s="569" t="str">
        <f>vlookup(B226,'セッション実施状況管理'!$A:$U,19,false)</f>
        <v>#N/A</v>
      </c>
      <c r="G226" s="569" t="str">
        <f>vlookup(B226,'セッション実施状況管理'!$A:$U,20,false)</f>
        <v>#N/A</v>
      </c>
      <c r="H226" s="639"/>
      <c r="I226" s="572" t="str">
        <f>iferror(vlookup(B226,'セッション実施状況管理'!$A:$B,2,false),"")</f>
        <v/>
      </c>
      <c r="J226" s="580" t="str">
        <f>Vlookup(B226,'セッション実施状況管理'!$A:$R,17,false)</f>
        <v>#N/A</v>
      </c>
      <c r="K226" s="580" t="str">
        <f t="shared" si="28"/>
        <v>#N/A</v>
      </c>
      <c r="L226" s="573" t="str">
        <f t="shared" si="11"/>
        <v>#N/A</v>
      </c>
      <c r="M226" s="573" t="str">
        <f t="shared" si="30"/>
        <v>#N/A</v>
      </c>
      <c r="N226" s="1283" t="str">
        <f t="shared" si="29"/>
        <v>#N/A</v>
      </c>
      <c r="O226" s="574" t="str">
        <f>VLOOKUP(D226,'新 月次投稿数'!$D:$N,8,false)</f>
        <v>#N/A</v>
      </c>
      <c r="P226" s="583" t="str">
        <f t="shared" si="14"/>
        <v>#N/A</v>
      </c>
      <c r="Q226" s="575">
        <f t="shared" si="15"/>
        <v>-2</v>
      </c>
      <c r="R226" s="575">
        <f t="shared" si="16"/>
        <v>0</v>
      </c>
      <c r="S226" s="584">
        <f t="shared" si="21"/>
        <v>0</v>
      </c>
      <c r="T226" s="585" t="str">
        <f t="shared" si="17"/>
        <v>0</v>
      </c>
      <c r="U226" s="577">
        <f t="shared" si="18"/>
        <v>0</v>
      </c>
      <c r="V226" s="582" t="s">
        <v>1072</v>
      </c>
      <c r="W226" s="582" t="s">
        <v>1072</v>
      </c>
      <c r="X226" s="582" t="s">
        <v>1072</v>
      </c>
      <c r="Y226" s="582" t="s">
        <v>1072</v>
      </c>
      <c r="Z226" s="582" t="s">
        <v>1072</v>
      </c>
      <c r="AA226" s="582" t="s">
        <v>1072</v>
      </c>
      <c r="AB226" s="582" t="s">
        <v>1072</v>
      </c>
      <c r="AC226" s="580" t="str">
        <f>Vlookup(D226,'セッション実施状況管理'!$A:$R,17,false)</f>
        <v>#N/A</v>
      </c>
      <c r="AD226" s="580" t="str">
        <f t="shared" si="19"/>
        <v>#VALUE!</v>
      </c>
      <c r="AE226" s="580" t="str">
        <f t="shared" si="20"/>
        <v>#VALUE!</v>
      </c>
    </row>
    <row r="227">
      <c r="A227" s="2"/>
      <c r="B227" s="2"/>
      <c r="C227" s="569" t="str">
        <f>vlookup(B227,'セッション実施状況管理'!$A:$U,8,false)</f>
        <v>#N/A</v>
      </c>
      <c r="D227" s="2"/>
      <c r="E227" s="2"/>
      <c r="F227" s="569" t="str">
        <f>vlookup(B227,'セッション実施状況管理'!$A:$U,19,false)</f>
        <v>#N/A</v>
      </c>
      <c r="G227" s="569" t="str">
        <f>vlookup(B227,'セッション実施状況管理'!$A:$U,20,false)</f>
        <v>#N/A</v>
      </c>
      <c r="H227" s="639"/>
      <c r="I227" s="572" t="str">
        <f>iferror(vlookup(B227,'セッション実施状況管理'!$A:$B,2,false),"")</f>
        <v/>
      </c>
      <c r="J227" s="580" t="str">
        <f>Vlookup(B227,'セッション実施状況管理'!$A:$R,17,false)</f>
        <v>#N/A</v>
      </c>
      <c r="K227" s="580" t="str">
        <f t="shared" si="28"/>
        <v>#N/A</v>
      </c>
      <c r="L227" s="573" t="str">
        <f t="shared" si="11"/>
        <v>#N/A</v>
      </c>
      <c r="M227" s="573" t="str">
        <f t="shared" si="30"/>
        <v>#N/A</v>
      </c>
      <c r="N227" s="1283" t="str">
        <f t="shared" si="29"/>
        <v>#N/A</v>
      </c>
      <c r="O227" s="574" t="str">
        <f>VLOOKUP(D227,'新 月次投稿数'!$D:$N,8,false)</f>
        <v>#N/A</v>
      </c>
      <c r="P227" s="583" t="str">
        <f t="shared" si="14"/>
        <v>#N/A</v>
      </c>
      <c r="Q227" s="575">
        <f t="shared" si="15"/>
        <v>-2</v>
      </c>
      <c r="R227" s="575">
        <f t="shared" si="16"/>
        <v>0</v>
      </c>
      <c r="S227" s="584">
        <f t="shared" si="21"/>
        <v>0</v>
      </c>
      <c r="T227" s="585" t="str">
        <f t="shared" si="17"/>
        <v>0</v>
      </c>
      <c r="U227" s="577">
        <f t="shared" si="18"/>
        <v>0</v>
      </c>
      <c r="V227" s="582" t="s">
        <v>1072</v>
      </c>
      <c r="W227" s="582" t="s">
        <v>1072</v>
      </c>
      <c r="X227" s="582" t="s">
        <v>1072</v>
      </c>
      <c r="Y227" s="582" t="s">
        <v>1072</v>
      </c>
      <c r="Z227" s="582" t="s">
        <v>1072</v>
      </c>
      <c r="AA227" s="582" t="s">
        <v>1072</v>
      </c>
      <c r="AB227" s="582" t="s">
        <v>1072</v>
      </c>
      <c r="AC227" s="580" t="str">
        <f>Vlookup(D227,'セッション実施状況管理'!$A:$R,17,false)</f>
        <v>#N/A</v>
      </c>
      <c r="AD227" s="580" t="str">
        <f t="shared" si="19"/>
        <v>#VALUE!</v>
      </c>
      <c r="AE227" s="580" t="str">
        <f t="shared" si="20"/>
        <v>#VALUE!</v>
      </c>
    </row>
    <row r="228">
      <c r="A228" s="2"/>
      <c r="B228" s="2"/>
      <c r="C228" s="569" t="str">
        <f>vlookup(B228,'セッション実施状況管理'!$A:$U,8,false)</f>
        <v>#N/A</v>
      </c>
      <c r="D228" s="2"/>
      <c r="E228" s="2"/>
      <c r="F228" s="569" t="str">
        <f>vlookup(B228,'セッション実施状況管理'!$A:$U,19,false)</f>
        <v>#N/A</v>
      </c>
      <c r="G228" s="569" t="str">
        <f>vlookup(B228,'セッション実施状況管理'!$A:$U,20,false)</f>
        <v>#N/A</v>
      </c>
      <c r="H228" s="639"/>
      <c r="I228" s="572" t="str">
        <f>iferror(vlookup(B228,'セッション実施状況管理'!$A:$B,2,false),"")</f>
        <v/>
      </c>
      <c r="J228" s="580" t="str">
        <f>Vlookup(B228,'セッション実施状況管理'!$A:$R,17,false)</f>
        <v>#N/A</v>
      </c>
      <c r="K228" s="580" t="str">
        <f t="shared" si="28"/>
        <v>#N/A</v>
      </c>
      <c r="L228" s="573" t="str">
        <f t="shared" si="11"/>
        <v>#N/A</v>
      </c>
      <c r="M228" s="573" t="str">
        <f t="shared" si="30"/>
        <v>#N/A</v>
      </c>
      <c r="N228" s="1283" t="str">
        <f t="shared" si="29"/>
        <v>#N/A</v>
      </c>
      <c r="O228" s="574" t="str">
        <f>VLOOKUP(D228,'新 月次投稿数'!$D:$N,8,false)</f>
        <v>#N/A</v>
      </c>
      <c r="P228" s="583" t="str">
        <f t="shared" si="14"/>
        <v>#N/A</v>
      </c>
      <c r="Q228" s="575">
        <f t="shared" si="15"/>
        <v>-2</v>
      </c>
      <c r="R228" s="575">
        <f t="shared" si="16"/>
        <v>0</v>
      </c>
      <c r="S228" s="584">
        <f t="shared" si="21"/>
        <v>0</v>
      </c>
      <c r="T228" s="585" t="str">
        <f t="shared" si="17"/>
        <v>0</v>
      </c>
      <c r="U228" s="577">
        <f t="shared" si="18"/>
        <v>0</v>
      </c>
      <c r="V228" s="582" t="s">
        <v>1072</v>
      </c>
      <c r="W228" s="582" t="s">
        <v>1072</v>
      </c>
      <c r="X228" s="582" t="s">
        <v>1072</v>
      </c>
      <c r="Y228" s="582" t="s">
        <v>1072</v>
      </c>
      <c r="Z228" s="582" t="s">
        <v>1072</v>
      </c>
      <c r="AA228" s="582" t="s">
        <v>1072</v>
      </c>
      <c r="AB228" s="582" t="s">
        <v>1072</v>
      </c>
      <c r="AC228" s="580" t="str">
        <f>Vlookup(D228,'セッション実施状況管理'!$A:$R,17,false)</f>
        <v>#N/A</v>
      </c>
      <c r="AD228" s="580" t="str">
        <f t="shared" si="19"/>
        <v>#VALUE!</v>
      </c>
      <c r="AE228" s="580" t="str">
        <f t="shared" si="20"/>
        <v>#VALUE!</v>
      </c>
    </row>
    <row r="229">
      <c r="A229" s="2"/>
      <c r="B229" s="2"/>
      <c r="C229" s="569" t="str">
        <f>vlookup(B229,'セッション実施状況管理'!$A:$U,8,false)</f>
        <v>#N/A</v>
      </c>
      <c r="D229" s="2"/>
      <c r="E229" s="2"/>
      <c r="F229" s="569" t="str">
        <f>vlookup(B229,'セッション実施状況管理'!$A:$U,19,false)</f>
        <v>#N/A</v>
      </c>
      <c r="G229" s="569" t="str">
        <f>vlookup(B229,'セッション実施状況管理'!$A:$U,20,false)</f>
        <v>#N/A</v>
      </c>
      <c r="H229" s="639"/>
      <c r="I229" s="572" t="str">
        <f>iferror(vlookup(B229,'セッション実施状況管理'!$A:$B,2,false),"")</f>
        <v/>
      </c>
      <c r="J229" s="580" t="str">
        <f>Vlookup(B229,'セッション実施状況管理'!$A:$R,17,false)</f>
        <v>#N/A</v>
      </c>
      <c r="K229" s="580" t="str">
        <f t="shared" si="28"/>
        <v>#N/A</v>
      </c>
      <c r="L229" s="573" t="str">
        <f t="shared" si="11"/>
        <v>#N/A</v>
      </c>
      <c r="M229" s="573" t="str">
        <f t="shared" si="30"/>
        <v>#N/A</v>
      </c>
      <c r="N229" s="1283" t="str">
        <f t="shared" si="29"/>
        <v>#N/A</v>
      </c>
      <c r="O229" s="574" t="str">
        <f>VLOOKUP(D229,'新 月次投稿数'!$D:$N,8,false)</f>
        <v>#N/A</v>
      </c>
      <c r="P229" s="583" t="str">
        <f t="shared" si="14"/>
        <v>#N/A</v>
      </c>
      <c r="Q229" s="575">
        <f t="shared" si="15"/>
        <v>-2</v>
      </c>
      <c r="R229" s="575">
        <f t="shared" si="16"/>
        <v>0</v>
      </c>
      <c r="S229" s="584">
        <f t="shared" si="21"/>
        <v>0</v>
      </c>
      <c r="T229" s="585" t="str">
        <f t="shared" si="17"/>
        <v>0</v>
      </c>
      <c r="U229" s="577">
        <f t="shared" si="18"/>
        <v>0</v>
      </c>
      <c r="V229" s="582" t="s">
        <v>1072</v>
      </c>
      <c r="W229" s="582" t="s">
        <v>1072</v>
      </c>
      <c r="X229" s="582" t="s">
        <v>1072</v>
      </c>
      <c r="Y229" s="582" t="s">
        <v>1072</v>
      </c>
      <c r="Z229" s="582" t="s">
        <v>1072</v>
      </c>
      <c r="AA229" s="582" t="s">
        <v>1072</v>
      </c>
      <c r="AB229" s="582" t="s">
        <v>1072</v>
      </c>
      <c r="AC229" s="580" t="str">
        <f>Vlookup(D229,'セッション実施状況管理'!$A:$R,17,false)</f>
        <v>#N/A</v>
      </c>
      <c r="AD229" s="580" t="str">
        <f t="shared" si="19"/>
        <v>#VALUE!</v>
      </c>
      <c r="AE229" s="580" t="str">
        <f t="shared" si="20"/>
        <v>#VALUE!</v>
      </c>
    </row>
    <row r="230">
      <c r="A230" s="2"/>
      <c r="B230" s="2"/>
      <c r="C230" s="569" t="str">
        <f>vlookup(B230,'セッション実施状況管理'!$A:$U,8,false)</f>
        <v>#N/A</v>
      </c>
      <c r="D230" s="2"/>
      <c r="E230" s="2"/>
      <c r="F230" s="569" t="str">
        <f>vlookup(B230,'セッション実施状況管理'!$A:$U,19,false)</f>
        <v>#N/A</v>
      </c>
      <c r="G230" s="569" t="str">
        <f>vlookup(B230,'セッション実施状況管理'!$A:$U,20,false)</f>
        <v>#N/A</v>
      </c>
      <c r="H230" s="639"/>
      <c r="I230" s="572" t="str">
        <f>iferror(vlookup(B230,'セッション実施状況管理'!$A:$B,2,false),"")</f>
        <v/>
      </c>
      <c r="J230" s="580" t="str">
        <f>Vlookup(B230,'セッション実施状況管理'!$A:$R,17,false)</f>
        <v>#N/A</v>
      </c>
      <c r="K230" s="580" t="str">
        <f t="shared" si="28"/>
        <v>#N/A</v>
      </c>
      <c r="L230" s="573" t="str">
        <f t="shared" si="11"/>
        <v>#N/A</v>
      </c>
      <c r="M230" s="573" t="str">
        <f t="shared" si="30"/>
        <v>#N/A</v>
      </c>
      <c r="N230" s="1283" t="str">
        <f t="shared" si="29"/>
        <v>#N/A</v>
      </c>
      <c r="O230" s="574" t="str">
        <f>VLOOKUP(D230,'新 月次投稿数'!$D:$N,8,false)</f>
        <v>#N/A</v>
      </c>
      <c r="P230" s="583" t="str">
        <f t="shared" si="14"/>
        <v>#N/A</v>
      </c>
      <c r="Q230" s="575">
        <f t="shared" si="15"/>
        <v>-2</v>
      </c>
      <c r="R230" s="575">
        <f t="shared" si="16"/>
        <v>0</v>
      </c>
      <c r="S230" s="584">
        <f t="shared" si="21"/>
        <v>0</v>
      </c>
      <c r="T230" s="585" t="str">
        <f t="shared" si="17"/>
        <v>0</v>
      </c>
      <c r="U230" s="577">
        <f t="shared" si="18"/>
        <v>0</v>
      </c>
      <c r="V230" s="582" t="s">
        <v>1072</v>
      </c>
      <c r="W230" s="582" t="s">
        <v>1072</v>
      </c>
      <c r="X230" s="582" t="s">
        <v>1072</v>
      </c>
      <c r="Y230" s="582" t="s">
        <v>1072</v>
      </c>
      <c r="Z230" s="582" t="s">
        <v>1072</v>
      </c>
      <c r="AA230" s="582" t="s">
        <v>1072</v>
      </c>
      <c r="AB230" s="582" t="s">
        <v>1072</v>
      </c>
      <c r="AC230" s="580" t="str">
        <f>Vlookup(D230,'セッション実施状況管理'!$A:$R,17,false)</f>
        <v>#N/A</v>
      </c>
      <c r="AD230" s="580" t="str">
        <f t="shared" si="19"/>
        <v>#VALUE!</v>
      </c>
      <c r="AE230" s="580" t="str">
        <f t="shared" si="20"/>
        <v>#VALUE!</v>
      </c>
    </row>
    <row r="231">
      <c r="A231" s="2"/>
      <c r="B231" s="2"/>
      <c r="C231" s="569" t="str">
        <f>vlookup(B231,'セッション実施状況管理'!$A:$U,8,false)</f>
        <v>#N/A</v>
      </c>
      <c r="D231" s="2"/>
      <c r="E231" s="2"/>
      <c r="F231" s="569" t="str">
        <f>vlookup(B231,'セッション実施状況管理'!$A:$U,19,false)</f>
        <v>#N/A</v>
      </c>
      <c r="G231" s="569" t="str">
        <f>vlookup(B231,'セッション実施状況管理'!$A:$U,20,false)</f>
        <v>#N/A</v>
      </c>
      <c r="H231" s="639"/>
      <c r="I231" s="572" t="str">
        <f>iferror(vlookup(B231,'セッション実施状況管理'!$A:$B,2,false),"")</f>
        <v/>
      </c>
      <c r="J231" s="580" t="str">
        <f>Vlookup(B231,'セッション実施状況管理'!$A:$R,17,false)</f>
        <v>#N/A</v>
      </c>
      <c r="K231" s="580" t="str">
        <f t="shared" si="28"/>
        <v>#N/A</v>
      </c>
      <c r="L231" s="573" t="str">
        <f t="shared" si="11"/>
        <v>#N/A</v>
      </c>
      <c r="M231" s="573" t="str">
        <f t="shared" si="30"/>
        <v>#N/A</v>
      </c>
      <c r="N231" s="1283" t="str">
        <f t="shared" si="29"/>
        <v>#N/A</v>
      </c>
      <c r="O231" s="574" t="str">
        <f>VLOOKUP(D231,'新 月次投稿数'!$D:$N,8,false)</f>
        <v>#N/A</v>
      </c>
      <c r="P231" s="583" t="str">
        <f t="shared" si="14"/>
        <v>#N/A</v>
      </c>
      <c r="Q231" s="575">
        <f t="shared" si="15"/>
        <v>-2</v>
      </c>
      <c r="R231" s="575">
        <f t="shared" si="16"/>
        <v>0</v>
      </c>
      <c r="S231" s="584">
        <f t="shared" si="21"/>
        <v>0</v>
      </c>
      <c r="T231" s="585" t="str">
        <f t="shared" si="17"/>
        <v>0</v>
      </c>
      <c r="U231" s="577">
        <f t="shared" si="18"/>
        <v>0</v>
      </c>
      <c r="V231" s="582" t="s">
        <v>1072</v>
      </c>
      <c r="W231" s="582" t="s">
        <v>1072</v>
      </c>
      <c r="X231" s="582" t="s">
        <v>1072</v>
      </c>
      <c r="Y231" s="582" t="s">
        <v>1072</v>
      </c>
      <c r="Z231" s="582" t="s">
        <v>1072</v>
      </c>
      <c r="AA231" s="582" t="s">
        <v>1072</v>
      </c>
      <c r="AB231" s="582" t="s">
        <v>1072</v>
      </c>
      <c r="AC231" s="580" t="str">
        <f>Vlookup(D231,'セッション実施状況管理'!$A:$R,17,false)</f>
        <v>#N/A</v>
      </c>
      <c r="AD231" s="580" t="str">
        <f t="shared" si="19"/>
        <v>#VALUE!</v>
      </c>
      <c r="AE231" s="580" t="str">
        <f t="shared" si="20"/>
        <v>#VALUE!</v>
      </c>
    </row>
    <row r="232">
      <c r="A232" s="2"/>
      <c r="B232" s="2"/>
      <c r="C232" s="569" t="str">
        <f>vlookup(B232,'セッション実施状況管理'!$A:$U,8,false)</f>
        <v>#N/A</v>
      </c>
      <c r="D232" s="2"/>
      <c r="E232" s="2"/>
      <c r="F232" s="569" t="str">
        <f>vlookup(B232,'セッション実施状況管理'!$A:$U,19,false)</f>
        <v>#N/A</v>
      </c>
      <c r="G232" s="569" t="str">
        <f>vlookup(B232,'セッション実施状況管理'!$A:$U,20,false)</f>
        <v>#N/A</v>
      </c>
      <c r="H232" s="639"/>
      <c r="I232" s="572" t="str">
        <f>iferror(vlookup(B232,'セッション実施状況管理'!$A:$B,2,false),"")</f>
        <v/>
      </c>
      <c r="J232" s="580" t="str">
        <f>Vlookup(B232,'セッション実施状況管理'!$A:$R,17,false)</f>
        <v>#N/A</v>
      </c>
      <c r="K232" s="580" t="str">
        <f t="shared" si="28"/>
        <v>#N/A</v>
      </c>
      <c r="L232" s="573" t="str">
        <f t="shared" si="11"/>
        <v>#N/A</v>
      </c>
      <c r="M232" s="573" t="str">
        <f t="shared" si="30"/>
        <v>#N/A</v>
      </c>
      <c r="N232" s="1283" t="str">
        <f t="shared" si="29"/>
        <v>#N/A</v>
      </c>
      <c r="O232" s="574" t="str">
        <f>VLOOKUP(D232,'新 月次投稿数'!$D:$N,8,false)</f>
        <v>#N/A</v>
      </c>
      <c r="P232" s="583" t="str">
        <f t="shared" si="14"/>
        <v>#N/A</v>
      </c>
      <c r="Q232" s="575">
        <f t="shared" si="15"/>
        <v>-2</v>
      </c>
      <c r="R232" s="575">
        <f t="shared" si="16"/>
        <v>0</v>
      </c>
      <c r="S232" s="584">
        <f t="shared" si="21"/>
        <v>0</v>
      </c>
      <c r="T232" s="585" t="str">
        <f t="shared" si="17"/>
        <v>0</v>
      </c>
      <c r="U232" s="577">
        <f t="shared" si="18"/>
        <v>0</v>
      </c>
      <c r="V232" s="582" t="s">
        <v>1072</v>
      </c>
      <c r="W232" s="582" t="s">
        <v>1072</v>
      </c>
      <c r="X232" s="582" t="s">
        <v>1072</v>
      </c>
      <c r="Y232" s="582" t="s">
        <v>1072</v>
      </c>
      <c r="Z232" s="582" t="s">
        <v>1072</v>
      </c>
      <c r="AA232" s="582" t="s">
        <v>1072</v>
      </c>
      <c r="AB232" s="582" t="s">
        <v>1072</v>
      </c>
      <c r="AC232" s="580" t="str">
        <f>Vlookup(D232,'セッション実施状況管理'!$A:$R,17,false)</f>
        <v>#N/A</v>
      </c>
      <c r="AD232" s="580" t="str">
        <f t="shared" si="19"/>
        <v>#VALUE!</v>
      </c>
      <c r="AE232" s="580" t="str">
        <f t="shared" si="20"/>
        <v>#VALUE!</v>
      </c>
    </row>
    <row r="233">
      <c r="A233" s="2"/>
      <c r="B233" s="2"/>
      <c r="C233" s="569" t="str">
        <f>vlookup(B233,'セッション実施状況管理'!$A:$U,8,false)</f>
        <v>#N/A</v>
      </c>
      <c r="D233" s="2"/>
      <c r="E233" s="2"/>
      <c r="F233" s="569" t="str">
        <f>vlookup(B233,'セッション実施状況管理'!$A:$U,19,false)</f>
        <v>#N/A</v>
      </c>
      <c r="G233" s="569" t="str">
        <f>vlookup(B233,'セッション実施状況管理'!$A:$U,20,false)</f>
        <v>#N/A</v>
      </c>
      <c r="H233" s="639"/>
      <c r="I233" s="572" t="str">
        <f>iferror(vlookup(B233,'セッション実施状況管理'!$A:$B,2,false),"")</f>
        <v/>
      </c>
      <c r="J233" s="580" t="str">
        <f>Vlookup(B233,'セッション実施状況管理'!$A:$R,17,false)</f>
        <v>#N/A</v>
      </c>
      <c r="K233" s="580" t="str">
        <f t="shared" si="28"/>
        <v>#N/A</v>
      </c>
      <c r="L233" s="573" t="str">
        <f t="shared" si="11"/>
        <v>#N/A</v>
      </c>
      <c r="M233" s="573" t="str">
        <f t="shared" si="30"/>
        <v>#N/A</v>
      </c>
      <c r="N233" s="1283" t="str">
        <f t="shared" si="29"/>
        <v>#N/A</v>
      </c>
      <c r="O233" s="574" t="str">
        <f>VLOOKUP(D233,'新 月次投稿数'!$D:$N,8,false)</f>
        <v>#N/A</v>
      </c>
      <c r="P233" s="583" t="str">
        <f t="shared" si="14"/>
        <v>#N/A</v>
      </c>
      <c r="Q233" s="575">
        <f t="shared" si="15"/>
        <v>-2</v>
      </c>
      <c r="R233" s="575">
        <f t="shared" si="16"/>
        <v>0</v>
      </c>
      <c r="S233" s="584">
        <f t="shared" si="21"/>
        <v>0</v>
      </c>
      <c r="T233" s="585" t="str">
        <f t="shared" si="17"/>
        <v>0</v>
      </c>
      <c r="U233" s="577">
        <f t="shared" si="18"/>
        <v>0</v>
      </c>
      <c r="V233" s="582" t="s">
        <v>1072</v>
      </c>
      <c r="W233" s="582" t="s">
        <v>1072</v>
      </c>
      <c r="X233" s="582" t="s">
        <v>1072</v>
      </c>
      <c r="Y233" s="582" t="s">
        <v>1072</v>
      </c>
      <c r="Z233" s="582" t="s">
        <v>1072</v>
      </c>
      <c r="AA233" s="582" t="s">
        <v>1072</v>
      </c>
      <c r="AB233" s="582" t="s">
        <v>1072</v>
      </c>
      <c r="AC233" s="580" t="str">
        <f>Vlookup(D233,'セッション実施状況管理'!$A:$R,17,false)</f>
        <v>#N/A</v>
      </c>
      <c r="AD233" s="580" t="str">
        <f t="shared" si="19"/>
        <v>#VALUE!</v>
      </c>
      <c r="AE233" s="580" t="str">
        <f t="shared" si="20"/>
        <v>#VALUE!</v>
      </c>
    </row>
    <row r="234">
      <c r="A234" s="2"/>
      <c r="B234" s="2"/>
      <c r="C234" s="569" t="str">
        <f>vlookup(B234,'セッション実施状況管理'!$A:$U,8,false)</f>
        <v>#N/A</v>
      </c>
      <c r="D234" s="2"/>
      <c r="E234" s="2"/>
      <c r="F234" s="569" t="str">
        <f>vlookup(B234,'セッション実施状況管理'!$A:$U,19,false)</f>
        <v>#N/A</v>
      </c>
      <c r="G234" s="569" t="str">
        <f>vlookup(B234,'セッション実施状況管理'!$A:$U,20,false)</f>
        <v>#N/A</v>
      </c>
      <c r="H234" s="639"/>
      <c r="I234" s="572" t="str">
        <f>iferror(vlookup(B234,'セッション実施状況管理'!$A:$B,2,false),"")</f>
        <v/>
      </c>
      <c r="J234" s="580" t="str">
        <f>Vlookup(B234,'セッション実施状況管理'!$A:$R,17,false)</f>
        <v>#N/A</v>
      </c>
      <c r="K234" s="580" t="str">
        <f t="shared" si="28"/>
        <v>#N/A</v>
      </c>
      <c r="L234" s="573" t="str">
        <f t="shared" si="11"/>
        <v>#N/A</v>
      </c>
      <c r="M234" s="573" t="str">
        <f t="shared" si="30"/>
        <v>#N/A</v>
      </c>
      <c r="N234" s="1283" t="str">
        <f t="shared" si="29"/>
        <v>#N/A</v>
      </c>
      <c r="O234" s="574" t="str">
        <f>VLOOKUP(D234,'新 月次投稿数'!$D:$N,8,false)</f>
        <v>#N/A</v>
      </c>
      <c r="P234" s="583" t="str">
        <f t="shared" si="14"/>
        <v>#N/A</v>
      </c>
      <c r="Q234" s="575">
        <f t="shared" si="15"/>
        <v>-2</v>
      </c>
      <c r="R234" s="575">
        <f t="shared" si="16"/>
        <v>0</v>
      </c>
      <c r="S234" s="584">
        <f t="shared" si="21"/>
        <v>0</v>
      </c>
      <c r="T234" s="585" t="str">
        <f t="shared" si="17"/>
        <v>0</v>
      </c>
      <c r="U234" s="577">
        <f t="shared" si="18"/>
        <v>0</v>
      </c>
      <c r="V234" s="582" t="s">
        <v>1072</v>
      </c>
      <c r="W234" s="582" t="s">
        <v>1072</v>
      </c>
      <c r="X234" s="582" t="s">
        <v>1072</v>
      </c>
      <c r="Y234" s="582" t="s">
        <v>1072</v>
      </c>
      <c r="Z234" s="582" t="s">
        <v>1072</v>
      </c>
      <c r="AA234" s="582" t="s">
        <v>1072</v>
      </c>
      <c r="AB234" s="582" t="s">
        <v>1072</v>
      </c>
      <c r="AC234" s="580" t="str">
        <f>Vlookup(D234,'セッション実施状況管理'!$A:$R,17,false)</f>
        <v>#N/A</v>
      </c>
      <c r="AD234" s="580" t="str">
        <f t="shared" si="19"/>
        <v>#VALUE!</v>
      </c>
      <c r="AE234" s="580" t="str">
        <f t="shared" si="20"/>
        <v>#VALUE!</v>
      </c>
    </row>
    <row r="235">
      <c r="A235" s="2"/>
      <c r="B235" s="2"/>
      <c r="C235" s="569" t="str">
        <f>vlookup(B235,'セッション実施状況管理'!$A:$U,8,false)</f>
        <v>#N/A</v>
      </c>
      <c r="D235" s="2"/>
      <c r="E235" s="2"/>
      <c r="F235" s="569" t="str">
        <f>vlookup(B235,'セッション実施状況管理'!$A:$U,19,false)</f>
        <v>#N/A</v>
      </c>
      <c r="G235" s="569" t="str">
        <f>vlookup(B235,'セッション実施状況管理'!$A:$U,20,false)</f>
        <v>#N/A</v>
      </c>
      <c r="H235" s="639"/>
      <c r="I235" s="572" t="str">
        <f>iferror(vlookup(B235,'セッション実施状況管理'!$A:$B,2,false),"")</f>
        <v/>
      </c>
      <c r="J235" s="580" t="str">
        <f>Vlookup(B235,'セッション実施状況管理'!$A:$R,17,false)</f>
        <v>#N/A</v>
      </c>
      <c r="K235" s="580" t="str">
        <f t="shared" si="28"/>
        <v>#N/A</v>
      </c>
      <c r="L235" s="573" t="str">
        <f t="shared" si="11"/>
        <v>#N/A</v>
      </c>
      <c r="M235" s="573" t="str">
        <f t="shared" si="30"/>
        <v>#N/A</v>
      </c>
      <c r="N235" s="1283" t="str">
        <f t="shared" si="29"/>
        <v>#N/A</v>
      </c>
      <c r="O235" s="574" t="str">
        <f>VLOOKUP(D235,'新 月次投稿数'!$D:$N,8,false)</f>
        <v>#N/A</v>
      </c>
      <c r="P235" s="583" t="str">
        <f t="shared" si="14"/>
        <v>#N/A</v>
      </c>
      <c r="Q235" s="575">
        <f t="shared" si="15"/>
        <v>-2</v>
      </c>
      <c r="R235" s="575">
        <f t="shared" si="16"/>
        <v>0</v>
      </c>
      <c r="S235" s="584">
        <f t="shared" si="21"/>
        <v>0</v>
      </c>
      <c r="T235" s="585" t="str">
        <f t="shared" si="17"/>
        <v>0</v>
      </c>
      <c r="U235" s="577">
        <f t="shared" si="18"/>
        <v>0</v>
      </c>
      <c r="V235" s="582" t="s">
        <v>1072</v>
      </c>
      <c r="W235" s="582" t="s">
        <v>1072</v>
      </c>
      <c r="X235" s="582" t="s">
        <v>1072</v>
      </c>
      <c r="Y235" s="582" t="s">
        <v>1072</v>
      </c>
      <c r="Z235" s="582" t="s">
        <v>1072</v>
      </c>
      <c r="AA235" s="582" t="s">
        <v>1072</v>
      </c>
      <c r="AB235" s="582" t="s">
        <v>1072</v>
      </c>
      <c r="AC235" s="580" t="str">
        <f>Vlookup(D235,'セッション実施状況管理'!$A:$R,17,false)</f>
        <v>#N/A</v>
      </c>
      <c r="AD235" s="580" t="str">
        <f t="shared" si="19"/>
        <v>#VALUE!</v>
      </c>
      <c r="AE235" s="580" t="str">
        <f t="shared" si="20"/>
        <v>#VALUE!</v>
      </c>
    </row>
    <row r="236">
      <c r="A236" s="2"/>
      <c r="B236" s="2"/>
      <c r="C236" s="569" t="str">
        <f>vlookup(B236,'セッション実施状況管理'!$A:$U,8,false)</f>
        <v>#N/A</v>
      </c>
      <c r="D236" s="2"/>
      <c r="E236" s="2"/>
      <c r="F236" s="569" t="str">
        <f>vlookup(B236,'セッション実施状況管理'!$A:$U,19,false)</f>
        <v>#N/A</v>
      </c>
      <c r="G236" s="569" t="str">
        <f>vlookup(B236,'セッション実施状況管理'!$A:$U,20,false)</f>
        <v>#N/A</v>
      </c>
      <c r="H236" s="639"/>
      <c r="I236" s="572" t="str">
        <f>iferror(vlookup(B236,'セッション実施状況管理'!$A:$B,2,false),"")</f>
        <v/>
      </c>
      <c r="J236" s="580" t="str">
        <f>Vlookup(B236,'セッション実施状況管理'!$A:$R,17,false)</f>
        <v>#N/A</v>
      </c>
      <c r="K236" s="580" t="str">
        <f t="shared" si="28"/>
        <v>#N/A</v>
      </c>
      <c r="L236" s="573" t="str">
        <f t="shared" si="11"/>
        <v>#N/A</v>
      </c>
      <c r="M236" s="573" t="str">
        <f t="shared" si="30"/>
        <v>#N/A</v>
      </c>
      <c r="N236" s="1283" t="str">
        <f t="shared" si="29"/>
        <v>#N/A</v>
      </c>
      <c r="O236" s="574" t="str">
        <f>VLOOKUP(D236,'新 月次投稿数'!$D:$N,8,false)</f>
        <v>#N/A</v>
      </c>
      <c r="P236" s="583" t="str">
        <f t="shared" si="14"/>
        <v>#N/A</v>
      </c>
      <c r="Q236" s="575">
        <f t="shared" si="15"/>
        <v>-2</v>
      </c>
      <c r="R236" s="575">
        <f t="shared" si="16"/>
        <v>0</v>
      </c>
      <c r="S236" s="584">
        <f t="shared" si="21"/>
        <v>0</v>
      </c>
      <c r="T236" s="585" t="str">
        <f t="shared" si="17"/>
        <v>0</v>
      </c>
      <c r="U236" s="577">
        <f t="shared" si="18"/>
        <v>0</v>
      </c>
      <c r="V236" s="582" t="s">
        <v>1072</v>
      </c>
      <c r="W236" s="582" t="s">
        <v>1072</v>
      </c>
      <c r="X236" s="582" t="s">
        <v>1072</v>
      </c>
      <c r="Y236" s="582" t="s">
        <v>1072</v>
      </c>
      <c r="Z236" s="582" t="s">
        <v>1072</v>
      </c>
      <c r="AA236" s="582" t="s">
        <v>1072</v>
      </c>
      <c r="AB236" s="582" t="s">
        <v>1072</v>
      </c>
      <c r="AC236" s="580" t="str">
        <f>Vlookup(D236,'セッション実施状況管理'!$A:$R,17,false)</f>
        <v>#N/A</v>
      </c>
      <c r="AD236" s="580" t="str">
        <f t="shared" si="19"/>
        <v>#VALUE!</v>
      </c>
      <c r="AE236" s="580" t="str">
        <f t="shared" si="20"/>
        <v>#VALUE!</v>
      </c>
    </row>
    <row r="237">
      <c r="A237" s="2"/>
      <c r="B237" s="2"/>
      <c r="C237" s="569" t="str">
        <f>vlookup(B237,'セッション実施状況管理'!$A:$U,8,false)</f>
        <v>#N/A</v>
      </c>
      <c r="D237" s="2"/>
      <c r="E237" s="2"/>
      <c r="F237" s="2"/>
      <c r="G237" s="2"/>
      <c r="H237" s="2"/>
      <c r="I237" s="572" t="str">
        <f>iferror(vlookup(B237,'セッション実施状況管理'!$A:$B,2,false),"")</f>
        <v/>
      </c>
      <c r="J237" s="580" t="str">
        <f>Vlookup(B237,'セッション実施状況管理'!$A:$R,17,false)</f>
        <v>#N/A</v>
      </c>
      <c r="K237" s="580" t="str">
        <f t="shared" si="28"/>
        <v>#N/A</v>
      </c>
      <c r="L237" s="573" t="str">
        <f t="shared" si="11"/>
        <v>#N/A</v>
      </c>
      <c r="M237" s="573" t="str">
        <f t="shared" si="30"/>
        <v>#N/A</v>
      </c>
      <c r="N237" s="1283" t="str">
        <f t="shared" si="29"/>
        <v>#N/A</v>
      </c>
      <c r="O237" s="574" t="str">
        <f>VLOOKUP(D237,'新 月次投稿数'!$D:$N,8,false)</f>
        <v>#N/A</v>
      </c>
      <c r="P237" s="583" t="str">
        <f t="shared" si="14"/>
        <v>#N/A</v>
      </c>
      <c r="Q237" s="575">
        <f t="shared" si="15"/>
        <v>-2</v>
      </c>
      <c r="R237" s="575">
        <f t="shared" si="16"/>
        <v>0</v>
      </c>
      <c r="S237" s="584">
        <f t="shared" si="21"/>
        <v>0</v>
      </c>
      <c r="T237" s="585" t="str">
        <f t="shared" si="17"/>
        <v>0</v>
      </c>
      <c r="U237" s="577">
        <f t="shared" si="18"/>
        <v>0</v>
      </c>
      <c r="V237" s="582" t="s">
        <v>1072</v>
      </c>
      <c r="W237" s="582" t="s">
        <v>1072</v>
      </c>
      <c r="X237" s="582" t="s">
        <v>1072</v>
      </c>
      <c r="Y237" s="582" t="s">
        <v>1072</v>
      </c>
      <c r="Z237" s="582" t="s">
        <v>1072</v>
      </c>
      <c r="AA237" s="582" t="s">
        <v>1072</v>
      </c>
      <c r="AB237" s="582" t="s">
        <v>1072</v>
      </c>
      <c r="AC237" s="580" t="str">
        <f>Vlookup(D237,'セッション実施状況管理'!$A:$R,17,false)</f>
        <v>#N/A</v>
      </c>
      <c r="AD237" s="580" t="str">
        <f t="shared" si="19"/>
        <v>#VALUE!</v>
      </c>
      <c r="AE237" s="580" t="str">
        <f t="shared" si="20"/>
        <v>#VALUE!</v>
      </c>
    </row>
    <row r="238">
      <c r="A238" s="2"/>
      <c r="B238" s="2"/>
      <c r="C238" s="569" t="str">
        <f>vlookup(B238,'セッション実施状況管理'!$A:$U,8,false)</f>
        <v>#N/A</v>
      </c>
      <c r="D238" s="2"/>
      <c r="E238" s="2"/>
      <c r="F238" s="2"/>
      <c r="G238" s="2"/>
      <c r="H238" s="2"/>
      <c r="I238" s="572" t="str">
        <f>iferror(vlookup(B238,'セッション実施状況管理'!$A:$B,2,false),"")</f>
        <v/>
      </c>
      <c r="J238" s="580" t="str">
        <f>Vlookup(B238,'セッション実施状況管理'!$A:$R,17,false)</f>
        <v>#N/A</v>
      </c>
      <c r="K238" s="580" t="str">
        <f t="shared" si="28"/>
        <v>#N/A</v>
      </c>
      <c r="L238" s="573" t="str">
        <f t="shared" si="11"/>
        <v>#N/A</v>
      </c>
      <c r="M238" s="573" t="str">
        <f t="shared" si="30"/>
        <v>#N/A</v>
      </c>
      <c r="N238" s="1283" t="str">
        <f t="shared" si="29"/>
        <v>#N/A</v>
      </c>
      <c r="O238" s="574" t="str">
        <f>VLOOKUP(D238,'新 月次投稿数'!$D:$N,8,false)</f>
        <v>#N/A</v>
      </c>
      <c r="P238" s="583" t="str">
        <f t="shared" si="14"/>
        <v>#N/A</v>
      </c>
      <c r="Q238" s="575">
        <f t="shared" si="15"/>
        <v>-2</v>
      </c>
      <c r="R238" s="575">
        <f t="shared" si="16"/>
        <v>0</v>
      </c>
      <c r="S238" s="584">
        <f t="shared" si="21"/>
        <v>0</v>
      </c>
      <c r="T238" s="585" t="str">
        <f t="shared" si="17"/>
        <v>0</v>
      </c>
      <c r="U238" s="577">
        <f t="shared" si="18"/>
        <v>0</v>
      </c>
      <c r="V238" s="582" t="s">
        <v>1072</v>
      </c>
      <c r="W238" s="582" t="s">
        <v>1072</v>
      </c>
      <c r="X238" s="582" t="s">
        <v>1072</v>
      </c>
      <c r="Y238" s="582" t="s">
        <v>1072</v>
      </c>
      <c r="Z238" s="582" t="s">
        <v>1072</v>
      </c>
      <c r="AA238" s="582" t="s">
        <v>1072</v>
      </c>
      <c r="AB238" s="582" t="s">
        <v>1072</v>
      </c>
      <c r="AC238" s="580" t="str">
        <f>Vlookup(D238,'セッション実施状況管理'!$A:$R,17,false)</f>
        <v>#N/A</v>
      </c>
      <c r="AD238" s="580" t="str">
        <f t="shared" si="19"/>
        <v>#VALUE!</v>
      </c>
      <c r="AE238" s="580" t="str">
        <f t="shared" si="20"/>
        <v>#VALUE!</v>
      </c>
    </row>
    <row r="239">
      <c r="A239" s="2"/>
      <c r="B239" s="2"/>
      <c r="C239" s="569" t="str">
        <f>vlookup(B239,'セッション実施状況管理'!$A:$U,8,false)</f>
        <v>#N/A</v>
      </c>
      <c r="D239" s="2"/>
      <c r="E239" s="2"/>
      <c r="F239" s="2"/>
      <c r="G239" s="2"/>
      <c r="H239" s="2"/>
      <c r="I239" s="572" t="str">
        <f>iferror(vlookup(B239,'セッション実施状況管理'!$A:$B,2,false),"")</f>
        <v/>
      </c>
      <c r="J239" s="580" t="str">
        <f>Vlookup(B239,'セッション実施状況管理'!$A:$R,17,false)</f>
        <v>#N/A</v>
      </c>
      <c r="K239" s="580" t="str">
        <f t="shared" si="28"/>
        <v>#N/A</v>
      </c>
      <c r="L239" s="573" t="str">
        <f t="shared" si="11"/>
        <v>#N/A</v>
      </c>
      <c r="M239" s="573" t="str">
        <f t="shared" si="30"/>
        <v>#N/A</v>
      </c>
      <c r="N239" s="1283" t="str">
        <f t="shared" si="29"/>
        <v>#N/A</v>
      </c>
      <c r="O239" s="574" t="str">
        <f>VLOOKUP(D239,'新 月次投稿数'!$D:$N,8,false)</f>
        <v>#N/A</v>
      </c>
      <c r="P239" s="583" t="str">
        <f t="shared" si="14"/>
        <v>#N/A</v>
      </c>
      <c r="Q239" s="575">
        <f t="shared" si="15"/>
        <v>-2</v>
      </c>
      <c r="R239" s="575">
        <f t="shared" si="16"/>
        <v>0</v>
      </c>
      <c r="S239" s="584">
        <f t="shared" si="21"/>
        <v>0</v>
      </c>
      <c r="T239" s="585" t="str">
        <f t="shared" si="17"/>
        <v>0</v>
      </c>
      <c r="U239" s="577">
        <f t="shared" si="18"/>
        <v>0</v>
      </c>
      <c r="V239" s="582" t="s">
        <v>1072</v>
      </c>
      <c r="W239" s="582" t="s">
        <v>1072</v>
      </c>
      <c r="X239" s="582" t="s">
        <v>1072</v>
      </c>
      <c r="Y239" s="582" t="s">
        <v>1072</v>
      </c>
      <c r="Z239" s="582" t="s">
        <v>1072</v>
      </c>
      <c r="AA239" s="582" t="s">
        <v>1072</v>
      </c>
      <c r="AB239" s="582" t="s">
        <v>1072</v>
      </c>
      <c r="AC239" s="580" t="str">
        <f>Vlookup(D239,'セッション実施状況管理'!$A:$R,17,false)</f>
        <v>#N/A</v>
      </c>
      <c r="AD239" s="580" t="str">
        <f t="shared" si="19"/>
        <v>#VALUE!</v>
      </c>
      <c r="AE239" s="580" t="str">
        <f t="shared" si="20"/>
        <v>#VALUE!</v>
      </c>
    </row>
    <row r="240">
      <c r="A240" s="2"/>
      <c r="B240" s="2"/>
      <c r="C240" s="569" t="str">
        <f>vlookup(B240,'セッション実施状況管理'!$A:$U,8,false)</f>
        <v>#N/A</v>
      </c>
      <c r="D240" s="2"/>
      <c r="E240" s="2"/>
      <c r="F240" s="2"/>
      <c r="G240" s="2"/>
      <c r="H240" s="2"/>
      <c r="I240" s="572" t="str">
        <f>iferror(vlookup(B240,'セッション実施状況管理'!$A:$B,2,false),"")</f>
        <v/>
      </c>
      <c r="J240" s="580" t="str">
        <f>Vlookup(B240,'セッション実施状況管理'!$A:$R,17,false)</f>
        <v>#N/A</v>
      </c>
      <c r="K240" s="580" t="str">
        <f t="shared" si="28"/>
        <v>#N/A</v>
      </c>
      <c r="L240" s="573" t="str">
        <f t="shared" si="11"/>
        <v>#N/A</v>
      </c>
      <c r="M240" s="573" t="str">
        <f t="shared" si="30"/>
        <v>#N/A</v>
      </c>
      <c r="N240" s="1283" t="str">
        <f t="shared" si="29"/>
        <v>#N/A</v>
      </c>
      <c r="O240" s="574" t="str">
        <f>VLOOKUP(D240,'新 月次投稿数'!$D:$N,8,false)</f>
        <v>#N/A</v>
      </c>
      <c r="P240" s="583" t="str">
        <f t="shared" si="14"/>
        <v>#N/A</v>
      </c>
      <c r="Q240" s="575">
        <f t="shared" si="15"/>
        <v>-2</v>
      </c>
      <c r="R240" s="575">
        <f t="shared" si="16"/>
        <v>0</v>
      </c>
      <c r="S240" s="584">
        <f t="shared" si="21"/>
        <v>0</v>
      </c>
      <c r="T240" s="585" t="str">
        <f t="shared" si="17"/>
        <v>0</v>
      </c>
      <c r="U240" s="577">
        <f t="shared" si="18"/>
        <v>0</v>
      </c>
      <c r="V240" s="582" t="s">
        <v>1072</v>
      </c>
      <c r="W240" s="582" t="s">
        <v>1072</v>
      </c>
      <c r="X240" s="582" t="s">
        <v>1072</v>
      </c>
      <c r="Y240" s="582" t="s">
        <v>1072</v>
      </c>
      <c r="Z240" s="582" t="s">
        <v>1072</v>
      </c>
      <c r="AA240" s="582" t="s">
        <v>1072</v>
      </c>
      <c r="AB240" s="582" t="s">
        <v>1072</v>
      </c>
      <c r="AC240" s="580" t="str">
        <f>Vlookup(D240,'セッション実施状況管理'!$A:$R,17,false)</f>
        <v>#N/A</v>
      </c>
      <c r="AD240" s="580" t="str">
        <f t="shared" si="19"/>
        <v>#VALUE!</v>
      </c>
      <c r="AE240" s="580" t="str">
        <f t="shared" si="20"/>
        <v>#VALUE!</v>
      </c>
    </row>
    <row r="241">
      <c r="A241" s="2"/>
      <c r="B241" s="2"/>
      <c r="C241" s="569" t="str">
        <f>vlookup(B241,'セッション実施状況管理'!$A:$U,8,false)</f>
        <v>#N/A</v>
      </c>
      <c r="D241" s="2"/>
      <c r="E241" s="2"/>
      <c r="F241" s="2"/>
      <c r="G241" s="2"/>
      <c r="H241" s="2"/>
      <c r="I241" s="572" t="str">
        <f>iferror(vlookup(B241,'セッション実施状況管理'!$A:$B,2,false),"")</f>
        <v/>
      </c>
      <c r="J241" s="580" t="str">
        <f>Vlookup(B241,'セッション実施状況管理'!$A:$R,17,false)</f>
        <v>#N/A</v>
      </c>
      <c r="K241" s="580" t="str">
        <f t="shared" si="28"/>
        <v>#N/A</v>
      </c>
      <c r="L241" s="573" t="str">
        <f t="shared" si="11"/>
        <v>#N/A</v>
      </c>
      <c r="M241" s="573" t="str">
        <f t="shared" si="30"/>
        <v>#N/A</v>
      </c>
      <c r="N241" s="1283" t="str">
        <f t="shared" si="29"/>
        <v>#N/A</v>
      </c>
      <c r="O241" s="574" t="str">
        <f>VLOOKUP(D241,'新 月次投稿数'!$D:$N,8,false)</f>
        <v>#N/A</v>
      </c>
      <c r="P241" s="583" t="str">
        <f t="shared" si="14"/>
        <v>#N/A</v>
      </c>
      <c r="Q241" s="575">
        <f t="shared" si="15"/>
        <v>-2</v>
      </c>
      <c r="R241" s="575">
        <f t="shared" si="16"/>
        <v>0</v>
      </c>
      <c r="S241" s="584">
        <f t="shared" si="21"/>
        <v>0</v>
      </c>
      <c r="T241" s="585" t="str">
        <f t="shared" si="17"/>
        <v>0</v>
      </c>
      <c r="U241" s="577">
        <f t="shared" si="18"/>
        <v>0</v>
      </c>
      <c r="V241" s="582" t="s">
        <v>1072</v>
      </c>
      <c r="W241" s="582" t="s">
        <v>1072</v>
      </c>
      <c r="X241" s="582" t="s">
        <v>1072</v>
      </c>
      <c r="Y241" s="582" t="s">
        <v>1072</v>
      </c>
      <c r="Z241" s="582" t="s">
        <v>1072</v>
      </c>
      <c r="AA241" s="582" t="s">
        <v>1072</v>
      </c>
      <c r="AB241" s="582" t="s">
        <v>1072</v>
      </c>
      <c r="AC241" s="580" t="str">
        <f>Vlookup(D241,'セッション実施状況管理'!$A:$R,17,false)</f>
        <v>#N/A</v>
      </c>
      <c r="AD241" s="580" t="str">
        <f t="shared" si="19"/>
        <v>#VALUE!</v>
      </c>
      <c r="AE241" s="580" t="str">
        <f t="shared" si="20"/>
        <v>#VALUE!</v>
      </c>
    </row>
    <row r="242">
      <c r="A242" s="2"/>
      <c r="B242" s="2"/>
      <c r="C242" s="569" t="str">
        <f>vlookup(B242,'セッション実施状況管理'!$A:$U,8,false)</f>
        <v>#N/A</v>
      </c>
      <c r="D242" s="2"/>
      <c r="E242" s="2"/>
      <c r="F242" s="2"/>
      <c r="G242" s="2"/>
      <c r="H242" s="2"/>
      <c r="I242" s="572" t="str">
        <f>iferror(vlookup(B242,'セッション実施状況管理'!$A:$B,2,false),"")</f>
        <v/>
      </c>
      <c r="J242" s="580" t="str">
        <f>Vlookup(B242,'セッション実施状況管理'!$A:$R,17,false)</f>
        <v>#N/A</v>
      </c>
      <c r="K242" s="580" t="str">
        <f t="shared" si="28"/>
        <v>#N/A</v>
      </c>
      <c r="L242" s="573" t="str">
        <f t="shared" si="11"/>
        <v>#N/A</v>
      </c>
      <c r="M242" s="573" t="str">
        <f t="shared" si="30"/>
        <v>#N/A</v>
      </c>
      <c r="N242" s="1283" t="str">
        <f t="shared" si="29"/>
        <v>#N/A</v>
      </c>
      <c r="O242" s="574" t="str">
        <f>VLOOKUP(D242,'新 月次投稿数'!$D:$N,8,false)</f>
        <v>#N/A</v>
      </c>
      <c r="P242" s="583" t="str">
        <f t="shared" si="14"/>
        <v>#N/A</v>
      </c>
      <c r="Q242" s="575">
        <f t="shared" si="15"/>
        <v>-2</v>
      </c>
      <c r="R242" s="575">
        <f t="shared" si="16"/>
        <v>0</v>
      </c>
      <c r="S242" s="584">
        <f t="shared" si="21"/>
        <v>0</v>
      </c>
      <c r="T242" s="585" t="str">
        <f t="shared" si="17"/>
        <v>0</v>
      </c>
      <c r="U242" s="577">
        <f t="shared" si="18"/>
        <v>0</v>
      </c>
      <c r="V242" s="582" t="s">
        <v>1072</v>
      </c>
      <c r="W242" s="582" t="s">
        <v>1072</v>
      </c>
      <c r="X242" s="582" t="s">
        <v>1072</v>
      </c>
      <c r="Y242" s="582" t="s">
        <v>1072</v>
      </c>
      <c r="Z242" s="582" t="s">
        <v>1072</v>
      </c>
      <c r="AA242" s="582" t="s">
        <v>1072</v>
      </c>
      <c r="AB242" s="582" t="s">
        <v>1072</v>
      </c>
      <c r="AC242" s="580" t="str">
        <f>Vlookup(D242,'セッション実施状況管理'!$A:$R,17,false)</f>
        <v>#N/A</v>
      </c>
      <c r="AD242" s="580" t="str">
        <f t="shared" si="19"/>
        <v>#VALUE!</v>
      </c>
      <c r="AE242" s="580" t="str">
        <f t="shared" si="20"/>
        <v>#VALUE!</v>
      </c>
    </row>
    <row r="243">
      <c r="A243" s="2"/>
      <c r="B243" s="2"/>
      <c r="C243" s="569" t="str">
        <f>vlookup(B243,'セッション実施状況管理'!$A:$U,8,false)</f>
        <v>#N/A</v>
      </c>
      <c r="D243" s="2"/>
      <c r="E243" s="2"/>
      <c r="F243" s="2"/>
      <c r="G243" s="2"/>
      <c r="H243" s="2"/>
      <c r="I243" s="572" t="str">
        <f>iferror(vlookup(B243,'セッション実施状況管理'!$A:$B,2,false),"")</f>
        <v/>
      </c>
      <c r="J243" s="580" t="str">
        <f>Vlookup(B243,'セッション実施状況管理'!$A:$R,17,false)</f>
        <v>#N/A</v>
      </c>
      <c r="K243" s="580" t="str">
        <f t="shared" si="28"/>
        <v>#N/A</v>
      </c>
      <c r="L243" s="573" t="str">
        <f t="shared" si="11"/>
        <v>#N/A</v>
      </c>
      <c r="M243" s="573" t="str">
        <f t="shared" si="30"/>
        <v>#N/A</v>
      </c>
      <c r="N243" s="1283" t="str">
        <f t="shared" si="29"/>
        <v>#N/A</v>
      </c>
      <c r="O243" s="574" t="str">
        <f>VLOOKUP(D243,'新 月次投稿数'!$D:$N,8,false)</f>
        <v>#N/A</v>
      </c>
      <c r="P243" s="583" t="str">
        <f t="shared" si="14"/>
        <v>#N/A</v>
      </c>
      <c r="Q243" s="575">
        <f t="shared" si="15"/>
        <v>-2</v>
      </c>
      <c r="R243" s="575">
        <f t="shared" si="16"/>
        <v>0</v>
      </c>
      <c r="S243" s="584">
        <f t="shared" si="21"/>
        <v>0</v>
      </c>
      <c r="T243" s="585" t="str">
        <f t="shared" si="17"/>
        <v>0</v>
      </c>
      <c r="U243" s="577">
        <f t="shared" si="18"/>
        <v>0</v>
      </c>
      <c r="V243" s="582" t="s">
        <v>1072</v>
      </c>
      <c r="W243" s="582" t="s">
        <v>1072</v>
      </c>
      <c r="X243" s="582" t="s">
        <v>1072</v>
      </c>
      <c r="Y243" s="582" t="s">
        <v>1072</v>
      </c>
      <c r="Z243" s="582" t="s">
        <v>1072</v>
      </c>
      <c r="AA243" s="582" t="s">
        <v>1072</v>
      </c>
      <c r="AB243" s="582" t="s">
        <v>1072</v>
      </c>
      <c r="AC243" s="580" t="str">
        <f>Vlookup(D243,'セッション実施状況管理'!$A:$R,17,false)</f>
        <v>#N/A</v>
      </c>
      <c r="AD243" s="580" t="str">
        <f t="shared" si="19"/>
        <v>#VALUE!</v>
      </c>
      <c r="AE243" s="580" t="str">
        <f t="shared" si="20"/>
        <v>#VALUE!</v>
      </c>
    </row>
    <row r="244">
      <c r="A244" s="2"/>
      <c r="B244" s="2"/>
      <c r="C244" s="569" t="str">
        <f>vlookup(B244,'セッション実施状況管理'!$A:$U,8,false)</f>
        <v>#N/A</v>
      </c>
      <c r="D244" s="2"/>
      <c r="E244" s="2"/>
      <c r="F244" s="2"/>
      <c r="G244" s="2"/>
      <c r="H244" s="2"/>
      <c r="I244" s="572" t="str">
        <f>iferror(vlookup(B244,'セッション実施状況管理'!$A:$B,2,false),"")</f>
        <v/>
      </c>
      <c r="J244" s="580" t="str">
        <f>Vlookup(B244,'セッション実施状況管理'!$A:$R,17,false)</f>
        <v>#N/A</v>
      </c>
      <c r="K244" s="580" t="str">
        <f t="shared" si="28"/>
        <v>#N/A</v>
      </c>
      <c r="L244" s="573" t="str">
        <f t="shared" si="11"/>
        <v>#N/A</v>
      </c>
      <c r="M244" s="573" t="str">
        <f t="shared" si="30"/>
        <v>#N/A</v>
      </c>
      <c r="N244" s="1283" t="str">
        <f t="shared" si="29"/>
        <v>#N/A</v>
      </c>
      <c r="O244" s="574" t="str">
        <f>VLOOKUP(D244,'新 月次投稿数'!$D:$N,8,false)</f>
        <v>#N/A</v>
      </c>
      <c r="P244" s="583" t="str">
        <f t="shared" si="14"/>
        <v>#N/A</v>
      </c>
      <c r="Q244" s="575">
        <f t="shared" si="15"/>
        <v>-2</v>
      </c>
      <c r="R244" s="575">
        <f t="shared" si="16"/>
        <v>0</v>
      </c>
      <c r="S244" s="584">
        <f t="shared" si="21"/>
        <v>0</v>
      </c>
      <c r="T244" s="585" t="str">
        <f t="shared" si="17"/>
        <v>0</v>
      </c>
      <c r="U244" s="577">
        <f t="shared" si="18"/>
        <v>0</v>
      </c>
      <c r="V244" s="582" t="s">
        <v>1072</v>
      </c>
      <c r="W244" s="582" t="s">
        <v>1072</v>
      </c>
      <c r="X244" s="582" t="s">
        <v>1072</v>
      </c>
      <c r="Y244" s="582" t="s">
        <v>1072</v>
      </c>
      <c r="Z244" s="582" t="s">
        <v>1072</v>
      </c>
      <c r="AA244" s="582" t="s">
        <v>1072</v>
      </c>
      <c r="AB244" s="582" t="s">
        <v>1072</v>
      </c>
      <c r="AC244" s="580" t="str">
        <f>Vlookup(D244,'セッション実施状況管理'!$A:$R,17,false)</f>
        <v>#N/A</v>
      </c>
      <c r="AD244" s="580" t="str">
        <f t="shared" si="19"/>
        <v>#VALUE!</v>
      </c>
      <c r="AE244" s="580" t="str">
        <f t="shared" si="20"/>
        <v>#VALUE!</v>
      </c>
    </row>
    <row r="245">
      <c r="A245" s="2"/>
      <c r="B245" s="2"/>
      <c r="C245" s="569" t="str">
        <f>vlookup(B245,'セッション実施状況管理'!$A:$U,8,false)</f>
        <v>#N/A</v>
      </c>
      <c r="D245" s="2"/>
      <c r="E245" s="2"/>
      <c r="F245" s="2"/>
      <c r="G245" s="2"/>
      <c r="H245" s="2"/>
      <c r="I245" s="572" t="str">
        <f>iferror(vlookup(B245,'セッション実施状況管理'!$A:$B,2,false),"")</f>
        <v/>
      </c>
      <c r="J245" s="580" t="str">
        <f>Vlookup(B245,'セッション実施状況管理'!$A:$R,17,false)</f>
        <v>#N/A</v>
      </c>
      <c r="K245" s="580" t="str">
        <f t="shared" si="28"/>
        <v>#N/A</v>
      </c>
      <c r="L245" s="573" t="str">
        <f t="shared" si="11"/>
        <v>#N/A</v>
      </c>
      <c r="M245" s="573" t="str">
        <f t="shared" si="30"/>
        <v>#N/A</v>
      </c>
      <c r="N245" s="1283" t="str">
        <f t="shared" si="29"/>
        <v>#N/A</v>
      </c>
      <c r="O245" s="574" t="str">
        <f>VLOOKUP(D245,'新 月次投稿数'!$D:$N,8,false)</f>
        <v>#N/A</v>
      </c>
      <c r="P245" s="583" t="str">
        <f t="shared" si="14"/>
        <v>#N/A</v>
      </c>
      <c r="Q245" s="575">
        <f t="shared" si="15"/>
        <v>-2</v>
      </c>
      <c r="R245" s="575">
        <f t="shared" si="16"/>
        <v>0</v>
      </c>
      <c r="S245" s="584">
        <f t="shared" si="21"/>
        <v>0</v>
      </c>
      <c r="T245" s="585" t="str">
        <f t="shared" si="17"/>
        <v>0</v>
      </c>
      <c r="U245" s="577">
        <f t="shared" si="18"/>
        <v>0</v>
      </c>
      <c r="V245" s="582" t="s">
        <v>1072</v>
      </c>
      <c r="W245" s="582" t="s">
        <v>1072</v>
      </c>
      <c r="X245" s="582" t="s">
        <v>1072</v>
      </c>
      <c r="Y245" s="582" t="s">
        <v>1072</v>
      </c>
      <c r="Z245" s="582" t="s">
        <v>1072</v>
      </c>
      <c r="AA245" s="582" t="s">
        <v>1072</v>
      </c>
      <c r="AB245" s="582" t="s">
        <v>1072</v>
      </c>
      <c r="AC245" s="580" t="str">
        <f>Vlookup(D245,'セッション実施状況管理'!$A:$R,17,false)</f>
        <v>#N/A</v>
      </c>
      <c r="AD245" s="580" t="str">
        <f t="shared" si="19"/>
        <v>#VALUE!</v>
      </c>
      <c r="AE245" s="580" t="str">
        <f t="shared" si="20"/>
        <v>#VALUE!</v>
      </c>
    </row>
    <row r="246">
      <c r="A246" s="2"/>
      <c r="B246" s="2"/>
      <c r="C246" s="569" t="str">
        <f>vlookup(B246,'セッション実施状況管理'!$A:$U,8,false)</f>
        <v>#N/A</v>
      </c>
      <c r="D246" s="2"/>
      <c r="E246" s="2"/>
      <c r="F246" s="2"/>
      <c r="G246" s="2"/>
      <c r="H246" s="2"/>
      <c r="I246" s="572" t="str">
        <f>iferror(vlookup(B246,'セッション実施状況管理'!$A:$B,2,false),"")</f>
        <v/>
      </c>
      <c r="J246" s="580" t="str">
        <f>Vlookup(B246,'セッション実施状況管理'!$A:$R,17,false)</f>
        <v>#N/A</v>
      </c>
      <c r="K246" s="580" t="str">
        <f t="shared" si="28"/>
        <v>#N/A</v>
      </c>
      <c r="L246" s="573" t="str">
        <f t="shared" si="11"/>
        <v>#N/A</v>
      </c>
      <c r="M246" s="573" t="str">
        <f t="shared" si="30"/>
        <v>#N/A</v>
      </c>
      <c r="N246" s="1283" t="str">
        <f t="shared" si="29"/>
        <v>#N/A</v>
      </c>
      <c r="O246" s="574" t="str">
        <f>VLOOKUP(D246,'新 月次投稿数'!$D:$N,8,false)</f>
        <v>#N/A</v>
      </c>
      <c r="P246" s="583" t="str">
        <f t="shared" si="14"/>
        <v>#N/A</v>
      </c>
      <c r="Q246" s="575">
        <f t="shared" si="15"/>
        <v>-2</v>
      </c>
      <c r="R246" s="575">
        <f t="shared" si="16"/>
        <v>0</v>
      </c>
      <c r="S246" s="584">
        <f t="shared" si="21"/>
        <v>0</v>
      </c>
      <c r="T246" s="585" t="str">
        <f t="shared" si="17"/>
        <v>0</v>
      </c>
      <c r="U246" s="577">
        <f t="shared" si="18"/>
        <v>0</v>
      </c>
      <c r="V246" s="582" t="s">
        <v>1072</v>
      </c>
      <c r="W246" s="582" t="s">
        <v>1072</v>
      </c>
      <c r="X246" s="582" t="s">
        <v>1072</v>
      </c>
      <c r="Y246" s="582" t="s">
        <v>1072</v>
      </c>
      <c r="Z246" s="582" t="s">
        <v>1072</v>
      </c>
      <c r="AA246" s="582" t="s">
        <v>1072</v>
      </c>
      <c r="AB246" s="582" t="s">
        <v>1072</v>
      </c>
      <c r="AC246" s="580" t="str">
        <f>Vlookup(D246,'セッション実施状況管理'!$A:$R,17,false)</f>
        <v>#N/A</v>
      </c>
      <c r="AD246" s="580" t="str">
        <f t="shared" si="19"/>
        <v>#VALUE!</v>
      </c>
      <c r="AE246" s="580" t="str">
        <f t="shared" si="20"/>
        <v>#VALUE!</v>
      </c>
    </row>
    <row r="247">
      <c r="A247" s="2"/>
      <c r="B247" s="2"/>
      <c r="C247" s="569" t="str">
        <f>vlookup(B247,'セッション実施状況管理'!$A:$U,8,false)</f>
        <v>#N/A</v>
      </c>
      <c r="D247" s="2"/>
      <c r="E247" s="2"/>
      <c r="F247" s="2"/>
      <c r="G247" s="2"/>
      <c r="H247" s="2"/>
      <c r="I247" s="572" t="str">
        <f>iferror(vlookup(B247,'セッション実施状況管理'!$A:$B,2,false),"")</f>
        <v/>
      </c>
      <c r="J247" s="580" t="str">
        <f>Vlookup(B247,'セッション実施状況管理'!$A:$R,17,false)</f>
        <v>#N/A</v>
      </c>
      <c r="K247" s="580" t="str">
        <f t="shared" si="28"/>
        <v>#N/A</v>
      </c>
      <c r="L247" s="573" t="str">
        <f t="shared" si="11"/>
        <v>#N/A</v>
      </c>
      <c r="M247" s="573" t="str">
        <f t="shared" si="30"/>
        <v>#N/A</v>
      </c>
      <c r="N247" s="1283" t="str">
        <f t="shared" si="29"/>
        <v>#N/A</v>
      </c>
      <c r="O247" s="574" t="str">
        <f>VLOOKUP(D247,'新 月次投稿数'!$D:$N,8,false)</f>
        <v>#N/A</v>
      </c>
      <c r="P247" s="583" t="str">
        <f t="shared" si="14"/>
        <v>#N/A</v>
      </c>
      <c r="Q247" s="575">
        <f t="shared" si="15"/>
        <v>-2</v>
      </c>
      <c r="R247" s="575">
        <f t="shared" si="16"/>
        <v>0</v>
      </c>
      <c r="S247" s="584">
        <f t="shared" si="21"/>
        <v>0</v>
      </c>
      <c r="T247" s="585" t="str">
        <f t="shared" si="17"/>
        <v>0</v>
      </c>
      <c r="U247" s="577">
        <f t="shared" si="18"/>
        <v>0</v>
      </c>
      <c r="V247" s="582" t="s">
        <v>1072</v>
      </c>
      <c r="W247" s="582" t="s">
        <v>1072</v>
      </c>
      <c r="X247" s="582" t="s">
        <v>1072</v>
      </c>
      <c r="Y247" s="582" t="s">
        <v>1072</v>
      </c>
      <c r="Z247" s="582" t="s">
        <v>1072</v>
      </c>
      <c r="AA247" s="582" t="s">
        <v>1072</v>
      </c>
      <c r="AB247" s="582" t="s">
        <v>1072</v>
      </c>
      <c r="AC247" s="580" t="str">
        <f>Vlookup(D247,'セッション実施状況管理'!$A:$R,17,false)</f>
        <v>#N/A</v>
      </c>
      <c r="AD247" s="580" t="str">
        <f t="shared" si="19"/>
        <v>#VALUE!</v>
      </c>
      <c r="AE247" s="580" t="str">
        <f t="shared" si="20"/>
        <v>#VALUE!</v>
      </c>
    </row>
    <row r="248">
      <c r="A248" s="2"/>
      <c r="B248" s="2"/>
      <c r="C248" s="569" t="str">
        <f>vlookup(B248,'セッション実施状況管理'!$A:$U,8,false)</f>
        <v>#N/A</v>
      </c>
      <c r="D248" s="2"/>
      <c r="E248" s="2"/>
      <c r="F248" s="2"/>
      <c r="G248" s="2"/>
      <c r="H248" s="2"/>
      <c r="I248" s="572" t="str">
        <f>iferror(vlookup(B248,'セッション実施状況管理'!$A:$B,2,false),"")</f>
        <v/>
      </c>
      <c r="J248" s="580" t="str">
        <f>Vlookup(B248,'セッション実施状況管理'!$A:$R,17,false)</f>
        <v>#N/A</v>
      </c>
      <c r="K248" s="580" t="str">
        <f t="shared" si="28"/>
        <v>#N/A</v>
      </c>
      <c r="L248" s="573" t="str">
        <f t="shared" si="11"/>
        <v>#N/A</v>
      </c>
      <c r="M248" s="573" t="str">
        <f t="shared" si="30"/>
        <v>#N/A</v>
      </c>
      <c r="N248" s="1283" t="str">
        <f t="shared" si="29"/>
        <v>#N/A</v>
      </c>
      <c r="O248" s="574" t="str">
        <f>VLOOKUP(D248,'新 月次投稿数'!$D:$N,8,false)</f>
        <v>#N/A</v>
      </c>
      <c r="P248" s="583" t="str">
        <f t="shared" si="14"/>
        <v>#N/A</v>
      </c>
      <c r="Q248" s="575">
        <f t="shared" si="15"/>
        <v>-2</v>
      </c>
      <c r="R248" s="575">
        <f t="shared" si="16"/>
        <v>0</v>
      </c>
      <c r="S248" s="584">
        <f t="shared" si="21"/>
        <v>0</v>
      </c>
      <c r="T248" s="585" t="str">
        <f t="shared" si="17"/>
        <v>0</v>
      </c>
      <c r="U248" s="577">
        <f t="shared" si="18"/>
        <v>0</v>
      </c>
      <c r="V248" s="582" t="s">
        <v>1072</v>
      </c>
      <c r="W248" s="582" t="s">
        <v>1072</v>
      </c>
      <c r="X248" s="582" t="s">
        <v>1072</v>
      </c>
      <c r="Y248" s="582" t="s">
        <v>1072</v>
      </c>
      <c r="Z248" s="582" t="s">
        <v>1072</v>
      </c>
      <c r="AA248" s="582" t="s">
        <v>1072</v>
      </c>
      <c r="AB248" s="582" t="s">
        <v>1072</v>
      </c>
      <c r="AC248" s="580" t="str">
        <f>Vlookup(D248,'セッション実施状況管理'!$A:$R,17,false)</f>
        <v>#N/A</v>
      </c>
      <c r="AD248" s="580" t="str">
        <f t="shared" si="19"/>
        <v>#VALUE!</v>
      </c>
      <c r="AE248" s="580" t="str">
        <f t="shared" si="20"/>
        <v>#VALUE!</v>
      </c>
    </row>
    <row r="249">
      <c r="A249" s="2"/>
      <c r="B249" s="2"/>
      <c r="C249" s="569" t="str">
        <f>vlookup(B249,'セッション実施状況管理'!$A:$U,8,false)</f>
        <v>#N/A</v>
      </c>
      <c r="D249" s="2"/>
      <c r="E249" s="2"/>
      <c r="F249" s="2"/>
      <c r="G249" s="2"/>
      <c r="H249" s="2"/>
      <c r="I249" s="572" t="str">
        <f>iferror(vlookup(B249,'セッション実施状況管理'!$A:$B,2,false),"")</f>
        <v/>
      </c>
      <c r="J249" s="580" t="str">
        <f>Vlookup(B249,'セッション実施状況管理'!$A:$R,17,false)</f>
        <v>#N/A</v>
      </c>
      <c r="K249" s="580" t="str">
        <f t="shared" si="28"/>
        <v>#N/A</v>
      </c>
      <c r="L249" s="573" t="str">
        <f t="shared" si="11"/>
        <v>#N/A</v>
      </c>
      <c r="M249" s="573" t="str">
        <f t="shared" si="30"/>
        <v>#N/A</v>
      </c>
      <c r="N249" s="1283" t="str">
        <f t="shared" si="29"/>
        <v>#N/A</v>
      </c>
      <c r="O249" s="574" t="str">
        <f>VLOOKUP(D249,'新 月次投稿数'!$D:$N,8,false)</f>
        <v>#N/A</v>
      </c>
      <c r="P249" s="583" t="str">
        <f t="shared" si="14"/>
        <v>#N/A</v>
      </c>
      <c r="Q249" s="575">
        <f t="shared" si="15"/>
        <v>-2</v>
      </c>
      <c r="R249" s="575">
        <f t="shared" si="16"/>
        <v>0</v>
      </c>
      <c r="S249" s="584">
        <f t="shared" si="21"/>
        <v>0</v>
      </c>
      <c r="T249" s="585" t="str">
        <f t="shared" si="17"/>
        <v>0</v>
      </c>
      <c r="U249" s="577">
        <f t="shared" si="18"/>
        <v>0</v>
      </c>
      <c r="V249" s="582" t="s">
        <v>1072</v>
      </c>
      <c r="W249" s="582" t="s">
        <v>1072</v>
      </c>
      <c r="X249" s="582" t="s">
        <v>1072</v>
      </c>
      <c r="Y249" s="582" t="s">
        <v>1072</v>
      </c>
      <c r="Z249" s="582" t="s">
        <v>1072</v>
      </c>
      <c r="AA249" s="582" t="s">
        <v>1072</v>
      </c>
      <c r="AB249" s="582" t="s">
        <v>1072</v>
      </c>
      <c r="AC249" s="580" t="str">
        <f>Vlookup(D249,'セッション実施状況管理'!$A:$R,17,false)</f>
        <v>#N/A</v>
      </c>
      <c r="AD249" s="580" t="str">
        <f t="shared" si="19"/>
        <v>#VALUE!</v>
      </c>
      <c r="AE249" s="580" t="str">
        <f t="shared" si="20"/>
        <v>#VALUE!</v>
      </c>
    </row>
    <row r="250">
      <c r="A250" s="2"/>
      <c r="B250" s="2"/>
      <c r="C250" s="569" t="str">
        <f>vlookup(B250,'セッション実施状況管理'!$A:$U,8,false)</f>
        <v>#N/A</v>
      </c>
      <c r="D250" s="2"/>
      <c r="E250" s="2"/>
      <c r="F250" s="2"/>
      <c r="G250" s="2"/>
      <c r="H250" s="2"/>
      <c r="I250" s="572" t="str">
        <f>iferror(vlookup(B250,'セッション実施状況管理'!$A:$B,2,false),"")</f>
        <v/>
      </c>
      <c r="J250" s="580" t="str">
        <f>Vlookup(B250,'セッション実施状況管理'!$A:$R,17,false)</f>
        <v>#N/A</v>
      </c>
      <c r="K250" s="580" t="str">
        <f t="shared" si="28"/>
        <v>#N/A</v>
      </c>
      <c r="L250" s="573" t="str">
        <f t="shared" si="11"/>
        <v>#N/A</v>
      </c>
      <c r="M250" s="573" t="str">
        <f t="shared" si="30"/>
        <v>#N/A</v>
      </c>
      <c r="N250" s="1283" t="str">
        <f t="shared" si="29"/>
        <v>#N/A</v>
      </c>
      <c r="O250" s="574" t="str">
        <f>VLOOKUP(D250,'新 月次投稿数'!$D:$N,8,false)</f>
        <v>#N/A</v>
      </c>
      <c r="P250" s="583" t="str">
        <f t="shared" si="14"/>
        <v>#N/A</v>
      </c>
      <c r="Q250" s="575">
        <f t="shared" si="15"/>
        <v>-2</v>
      </c>
      <c r="R250" s="575">
        <f t="shared" si="16"/>
        <v>0</v>
      </c>
      <c r="S250" s="584">
        <f t="shared" si="21"/>
        <v>0</v>
      </c>
      <c r="T250" s="585" t="str">
        <f t="shared" si="17"/>
        <v>0</v>
      </c>
      <c r="U250" s="577">
        <f t="shared" si="18"/>
        <v>0</v>
      </c>
      <c r="V250" s="582" t="s">
        <v>1072</v>
      </c>
      <c r="W250" s="582" t="s">
        <v>1072</v>
      </c>
      <c r="X250" s="582" t="s">
        <v>1072</v>
      </c>
      <c r="Y250" s="582" t="s">
        <v>1072</v>
      </c>
      <c r="Z250" s="582" t="s">
        <v>1072</v>
      </c>
      <c r="AA250" s="582" t="s">
        <v>1072</v>
      </c>
      <c r="AB250" s="582" t="s">
        <v>1072</v>
      </c>
      <c r="AC250" s="580" t="str">
        <f>Vlookup(D250,'セッション実施状況管理'!$A:$R,17,false)</f>
        <v>#N/A</v>
      </c>
      <c r="AD250" s="580" t="str">
        <f t="shared" si="19"/>
        <v>#VALUE!</v>
      </c>
      <c r="AE250" s="580" t="str">
        <f t="shared" si="20"/>
        <v>#VALUE!</v>
      </c>
    </row>
    <row r="251">
      <c r="A251" s="2"/>
      <c r="B251" s="2"/>
      <c r="C251" s="569" t="str">
        <f>vlookup(B251,'セッション実施状況管理'!$A:$U,8,false)</f>
        <v>#N/A</v>
      </c>
      <c r="D251" s="2"/>
      <c r="E251" s="2"/>
      <c r="F251" s="2"/>
      <c r="G251" s="2"/>
      <c r="H251" s="2"/>
      <c r="I251" s="572" t="str">
        <f>iferror(vlookup(B251,'セッション実施状況管理'!$A:$B,2,false),"")</f>
        <v/>
      </c>
      <c r="J251" s="580" t="str">
        <f>Vlookup(B251,'セッション実施状況管理'!$A:$R,17,false)</f>
        <v>#N/A</v>
      </c>
      <c r="K251" s="580" t="str">
        <f t="shared" si="28"/>
        <v>#N/A</v>
      </c>
      <c r="L251" s="573" t="str">
        <f t="shared" si="11"/>
        <v>#N/A</v>
      </c>
      <c r="M251" s="573" t="str">
        <f t="shared" si="30"/>
        <v>#N/A</v>
      </c>
      <c r="N251" s="1283" t="str">
        <f t="shared" si="29"/>
        <v>#N/A</v>
      </c>
      <c r="O251" s="574" t="str">
        <f>VLOOKUP(D251,'新 月次投稿数'!$D:$N,8,false)</f>
        <v>#N/A</v>
      </c>
      <c r="P251" s="583" t="str">
        <f t="shared" si="14"/>
        <v>#N/A</v>
      </c>
      <c r="Q251" s="575">
        <f t="shared" si="15"/>
        <v>-2</v>
      </c>
      <c r="R251" s="575">
        <f t="shared" si="16"/>
        <v>0</v>
      </c>
      <c r="S251" s="584">
        <f t="shared" si="21"/>
        <v>0</v>
      </c>
      <c r="T251" s="585" t="str">
        <f t="shared" si="17"/>
        <v>0</v>
      </c>
      <c r="U251" s="577">
        <f t="shared" si="18"/>
        <v>0</v>
      </c>
      <c r="V251" s="582" t="s">
        <v>1072</v>
      </c>
      <c r="W251" s="582" t="s">
        <v>1072</v>
      </c>
      <c r="X251" s="582" t="s">
        <v>1072</v>
      </c>
      <c r="Y251" s="582" t="s">
        <v>1072</v>
      </c>
      <c r="Z251" s="582" t="s">
        <v>1072</v>
      </c>
      <c r="AA251" s="582" t="s">
        <v>1072</v>
      </c>
      <c r="AB251" s="582" t="s">
        <v>1072</v>
      </c>
      <c r="AC251" s="580" t="str">
        <f>Vlookup(D251,'セッション実施状況管理'!$A:$R,17,false)</f>
        <v>#N/A</v>
      </c>
      <c r="AD251" s="580" t="str">
        <f t="shared" si="19"/>
        <v>#VALUE!</v>
      </c>
      <c r="AE251" s="580" t="str">
        <f t="shared" si="20"/>
        <v>#VALUE!</v>
      </c>
    </row>
    <row r="252">
      <c r="A252" s="2"/>
      <c r="B252" s="2"/>
      <c r="C252" s="569" t="str">
        <f>vlookup(B252,'セッション実施状況管理'!$A:$U,8,false)</f>
        <v>#N/A</v>
      </c>
      <c r="D252" s="2"/>
      <c r="E252" s="2"/>
      <c r="F252" s="2"/>
      <c r="G252" s="2"/>
      <c r="H252" s="2"/>
      <c r="I252" s="572" t="str">
        <f>iferror(vlookup(B252,'セッション実施状況管理'!$A:$B,2,false),"")</f>
        <v/>
      </c>
      <c r="J252" s="580" t="str">
        <f>Vlookup(B252,'セッション実施状況管理'!$A:$R,17,false)</f>
        <v>#N/A</v>
      </c>
      <c r="K252" s="580" t="str">
        <f t="shared" si="28"/>
        <v>#N/A</v>
      </c>
      <c r="L252" s="573" t="str">
        <f t="shared" si="11"/>
        <v>#N/A</v>
      </c>
      <c r="M252" s="573" t="str">
        <f t="shared" si="30"/>
        <v>#N/A</v>
      </c>
      <c r="N252" s="1283" t="str">
        <f t="shared" si="29"/>
        <v>#N/A</v>
      </c>
      <c r="O252" s="574" t="str">
        <f>VLOOKUP(D252,'新 月次投稿数'!$D:$N,8,false)</f>
        <v>#N/A</v>
      </c>
      <c r="P252" s="583" t="str">
        <f t="shared" si="14"/>
        <v>#N/A</v>
      </c>
      <c r="Q252" s="575">
        <f t="shared" si="15"/>
        <v>-2</v>
      </c>
      <c r="R252" s="575">
        <f t="shared" si="16"/>
        <v>0</v>
      </c>
      <c r="S252" s="584">
        <f t="shared" si="21"/>
        <v>0</v>
      </c>
      <c r="T252" s="585" t="str">
        <f t="shared" si="17"/>
        <v>0</v>
      </c>
      <c r="U252" s="577">
        <f t="shared" si="18"/>
        <v>0</v>
      </c>
      <c r="V252" s="582" t="s">
        <v>1072</v>
      </c>
      <c r="W252" s="582" t="s">
        <v>1072</v>
      </c>
      <c r="X252" s="582" t="s">
        <v>1072</v>
      </c>
      <c r="Y252" s="582" t="s">
        <v>1072</v>
      </c>
      <c r="Z252" s="582" t="s">
        <v>1072</v>
      </c>
      <c r="AA252" s="582" t="s">
        <v>1072</v>
      </c>
      <c r="AB252" s="582" t="s">
        <v>1072</v>
      </c>
      <c r="AC252" s="580" t="str">
        <f>Vlookup(D252,'セッション実施状況管理'!$A:$R,17,false)</f>
        <v>#N/A</v>
      </c>
      <c r="AD252" s="580" t="str">
        <f t="shared" si="19"/>
        <v>#VALUE!</v>
      </c>
      <c r="AE252" s="580" t="str">
        <f t="shared" si="20"/>
        <v>#VALUE!</v>
      </c>
    </row>
    <row r="253">
      <c r="A253" s="2"/>
      <c r="B253" s="2"/>
      <c r="C253" s="569" t="str">
        <f>vlookup(B253,'セッション実施状況管理'!$A:$U,8,false)</f>
        <v>#N/A</v>
      </c>
      <c r="D253" s="2"/>
      <c r="E253" s="2"/>
      <c r="F253" s="2"/>
      <c r="G253" s="2"/>
      <c r="H253" s="2"/>
      <c r="I253" s="572" t="str">
        <f>iferror(vlookup(B253,'セッション実施状況管理'!$A:$B,2,false),"")</f>
        <v/>
      </c>
      <c r="J253" s="580" t="str">
        <f>Vlookup(B253,'セッション実施状況管理'!$A:$R,17,false)</f>
        <v>#N/A</v>
      </c>
      <c r="K253" s="580" t="str">
        <f t="shared" si="28"/>
        <v>#N/A</v>
      </c>
      <c r="L253" s="573" t="str">
        <f t="shared" si="11"/>
        <v>#N/A</v>
      </c>
      <c r="M253" s="573" t="str">
        <f t="shared" si="30"/>
        <v>#N/A</v>
      </c>
      <c r="N253" s="1283" t="str">
        <f t="shared" si="29"/>
        <v>#N/A</v>
      </c>
      <c r="O253" s="574" t="str">
        <f>VLOOKUP(D253,'新 月次投稿数'!$D:$N,8,false)</f>
        <v>#N/A</v>
      </c>
      <c r="P253" s="583" t="str">
        <f t="shared" si="14"/>
        <v>#N/A</v>
      </c>
      <c r="Q253" s="575">
        <f t="shared" si="15"/>
        <v>-2</v>
      </c>
      <c r="R253" s="575">
        <f t="shared" si="16"/>
        <v>0</v>
      </c>
      <c r="S253" s="584">
        <f t="shared" si="21"/>
        <v>0</v>
      </c>
      <c r="T253" s="585" t="str">
        <f t="shared" si="17"/>
        <v>0</v>
      </c>
      <c r="U253" s="577">
        <f t="shared" si="18"/>
        <v>0</v>
      </c>
      <c r="V253" s="582" t="s">
        <v>1072</v>
      </c>
      <c r="W253" s="582" t="s">
        <v>1072</v>
      </c>
      <c r="X253" s="582" t="s">
        <v>1072</v>
      </c>
      <c r="Y253" s="582" t="s">
        <v>1072</v>
      </c>
      <c r="Z253" s="582" t="s">
        <v>1072</v>
      </c>
      <c r="AA253" s="582" t="s">
        <v>1072</v>
      </c>
      <c r="AB253" s="582" t="s">
        <v>1072</v>
      </c>
      <c r="AC253" s="580" t="str">
        <f>Vlookup(D253,'セッション実施状況管理'!$A:$R,17,false)</f>
        <v>#N/A</v>
      </c>
      <c r="AD253" s="580" t="str">
        <f t="shared" si="19"/>
        <v>#VALUE!</v>
      </c>
      <c r="AE253" s="580" t="str">
        <f t="shared" si="20"/>
        <v>#VALUE!</v>
      </c>
    </row>
    <row r="254">
      <c r="A254" s="2"/>
      <c r="B254" s="2"/>
      <c r="C254" s="569" t="str">
        <f>vlookup(B254,'セッション実施状況管理'!$A:$U,8,false)</f>
        <v>#N/A</v>
      </c>
      <c r="D254" s="2"/>
      <c r="E254" s="2"/>
      <c r="F254" s="2"/>
      <c r="G254" s="2"/>
      <c r="H254" s="2"/>
      <c r="I254" s="572" t="str">
        <f>iferror(vlookup(B254,'セッション実施状況管理'!$A:$B,2,false),"")</f>
        <v/>
      </c>
      <c r="J254" s="580" t="str">
        <f>Vlookup(B254,'セッション実施状況管理'!$A:$R,17,false)</f>
        <v>#N/A</v>
      </c>
      <c r="K254" s="580" t="str">
        <f t="shared" si="28"/>
        <v>#N/A</v>
      </c>
      <c r="L254" s="573" t="str">
        <f t="shared" si="11"/>
        <v>#N/A</v>
      </c>
      <c r="M254" s="573" t="str">
        <f t="shared" si="30"/>
        <v>#N/A</v>
      </c>
      <c r="N254" s="1283" t="str">
        <f t="shared" si="29"/>
        <v>#N/A</v>
      </c>
      <c r="O254" s="574" t="str">
        <f>VLOOKUP(D254,'新 月次投稿数'!$D:$N,8,false)</f>
        <v>#N/A</v>
      </c>
      <c r="P254" s="583" t="str">
        <f t="shared" si="14"/>
        <v>#N/A</v>
      </c>
      <c r="Q254" s="575">
        <f t="shared" si="15"/>
        <v>-2</v>
      </c>
      <c r="R254" s="575">
        <f t="shared" si="16"/>
        <v>0</v>
      </c>
      <c r="S254" s="584">
        <f t="shared" si="21"/>
        <v>0</v>
      </c>
      <c r="T254" s="585" t="str">
        <f t="shared" si="17"/>
        <v>0</v>
      </c>
      <c r="U254" s="577">
        <f t="shared" si="18"/>
        <v>0</v>
      </c>
      <c r="V254" s="582" t="s">
        <v>1072</v>
      </c>
      <c r="W254" s="582" t="s">
        <v>1072</v>
      </c>
      <c r="X254" s="582" t="s">
        <v>1072</v>
      </c>
      <c r="Y254" s="582" t="s">
        <v>1072</v>
      </c>
      <c r="Z254" s="582" t="s">
        <v>1072</v>
      </c>
      <c r="AA254" s="582" t="s">
        <v>1072</v>
      </c>
      <c r="AB254" s="582" t="s">
        <v>1072</v>
      </c>
      <c r="AC254" s="580" t="str">
        <f>Vlookup(D254,'セッション実施状況管理'!$A:$R,17,false)</f>
        <v>#N/A</v>
      </c>
      <c r="AD254" s="580" t="str">
        <f t="shared" si="19"/>
        <v>#VALUE!</v>
      </c>
      <c r="AE254" s="580" t="str">
        <f t="shared" si="20"/>
        <v>#VALUE!</v>
      </c>
    </row>
    <row r="255">
      <c r="A255" s="2"/>
      <c r="B255" s="2"/>
      <c r="C255" s="569" t="str">
        <f>vlookup(B255,'セッション実施状況管理'!$A:$U,8,false)</f>
        <v>#N/A</v>
      </c>
      <c r="D255" s="2"/>
      <c r="E255" s="2"/>
      <c r="F255" s="2"/>
      <c r="G255" s="2"/>
      <c r="H255" s="2"/>
      <c r="I255" s="572" t="str">
        <f>iferror(vlookup(B255,'セッション実施状況管理'!$A:$B,2,false),"")</f>
        <v/>
      </c>
      <c r="J255" s="580" t="str">
        <f>Vlookup(B255,'セッション実施状況管理'!$A:$R,17,false)</f>
        <v>#N/A</v>
      </c>
      <c r="K255" s="580" t="str">
        <f t="shared" si="28"/>
        <v>#N/A</v>
      </c>
      <c r="L255" s="573" t="str">
        <f t="shared" si="11"/>
        <v>#N/A</v>
      </c>
      <c r="M255" s="573" t="str">
        <f t="shared" si="30"/>
        <v>#N/A</v>
      </c>
      <c r="N255" s="1283" t="str">
        <f t="shared" si="29"/>
        <v>#N/A</v>
      </c>
      <c r="O255" s="574" t="str">
        <f>VLOOKUP(D255,'新 月次投稿数'!$D:$N,8,false)</f>
        <v>#N/A</v>
      </c>
      <c r="P255" s="583" t="str">
        <f t="shared" si="14"/>
        <v>#N/A</v>
      </c>
      <c r="Q255" s="575">
        <f t="shared" si="15"/>
        <v>-2</v>
      </c>
      <c r="R255" s="575">
        <f t="shared" si="16"/>
        <v>0</v>
      </c>
      <c r="S255" s="651"/>
      <c r="T255" s="585" t="str">
        <f t="shared" si="17"/>
        <v>0</v>
      </c>
      <c r="U255" s="577">
        <f t="shared" si="18"/>
        <v>0</v>
      </c>
      <c r="V255" s="582" t="s">
        <v>1072</v>
      </c>
      <c r="W255" s="582" t="s">
        <v>1072</v>
      </c>
      <c r="X255" s="582" t="s">
        <v>1072</v>
      </c>
      <c r="Y255" s="582" t="s">
        <v>1072</v>
      </c>
      <c r="Z255" s="582" t="s">
        <v>1072</v>
      </c>
      <c r="AA255" s="582" t="s">
        <v>1072</v>
      </c>
      <c r="AB255" s="582" t="s">
        <v>1072</v>
      </c>
      <c r="AC255" s="580" t="str">
        <f>Vlookup(D255,'セッション実施状況管理'!$A:$R,17,false)</f>
        <v>#N/A</v>
      </c>
      <c r="AD255" s="580" t="str">
        <f t="shared" si="19"/>
        <v>#VALUE!</v>
      </c>
      <c r="AE255" s="580" t="str">
        <f t="shared" si="20"/>
        <v>#VALUE!</v>
      </c>
    </row>
    <row r="256">
      <c r="A256" s="2"/>
      <c r="B256" s="2"/>
      <c r="C256" s="569" t="str">
        <f>vlookup(B256,'セッション実施状況管理'!$A:$U,8,false)</f>
        <v>#N/A</v>
      </c>
      <c r="D256" s="2"/>
      <c r="E256" s="2"/>
      <c r="F256" s="2"/>
      <c r="G256" s="2"/>
      <c r="H256" s="2"/>
      <c r="I256" s="572" t="str">
        <f>iferror(vlookup(B256,'セッション実施状況管理'!$A:$B,2,false),"")</f>
        <v/>
      </c>
      <c r="J256" s="580" t="str">
        <f>Vlookup(B256,'セッション実施状況管理'!$A:$R,17,false)</f>
        <v>#N/A</v>
      </c>
      <c r="K256" s="580" t="str">
        <f t="shared" si="28"/>
        <v>#N/A</v>
      </c>
      <c r="L256" s="573" t="str">
        <f t="shared" si="11"/>
        <v>#N/A</v>
      </c>
      <c r="M256" s="573" t="str">
        <f t="shared" si="30"/>
        <v>#N/A</v>
      </c>
      <c r="N256" s="1283" t="str">
        <f t="shared" si="29"/>
        <v>#N/A</v>
      </c>
      <c r="O256" s="574" t="str">
        <f>VLOOKUP(D256,'新 月次投稿数'!$D:$N,8,false)</f>
        <v>#N/A</v>
      </c>
      <c r="P256" s="583" t="str">
        <f t="shared" si="14"/>
        <v>#N/A</v>
      </c>
      <c r="Q256" s="575">
        <f t="shared" si="15"/>
        <v>-2</v>
      </c>
      <c r="R256" s="575">
        <f t="shared" si="16"/>
        <v>0</v>
      </c>
      <c r="S256" s="651"/>
      <c r="T256" s="585" t="str">
        <f t="shared" si="17"/>
        <v>0</v>
      </c>
      <c r="U256" s="577">
        <f t="shared" si="18"/>
        <v>0</v>
      </c>
      <c r="V256" s="582" t="s">
        <v>1072</v>
      </c>
      <c r="W256" s="582" t="s">
        <v>1072</v>
      </c>
      <c r="X256" s="582" t="s">
        <v>1072</v>
      </c>
      <c r="Y256" s="582" t="s">
        <v>1072</v>
      </c>
      <c r="Z256" s="582" t="s">
        <v>1072</v>
      </c>
      <c r="AA256" s="582" t="s">
        <v>1072</v>
      </c>
      <c r="AB256" s="582" t="s">
        <v>1072</v>
      </c>
      <c r="AC256" s="580" t="str">
        <f>Vlookup(D256,'セッション実施状況管理'!$A:$R,17,false)</f>
        <v>#N/A</v>
      </c>
      <c r="AD256" s="580" t="str">
        <f t="shared" si="19"/>
        <v>#VALUE!</v>
      </c>
      <c r="AE256" s="580" t="str">
        <f t="shared" si="20"/>
        <v>#VALUE!</v>
      </c>
    </row>
    <row r="257">
      <c r="A257" s="2"/>
      <c r="B257" s="2"/>
      <c r="C257" s="569" t="str">
        <f>vlookup(B257,'セッション実施状況管理'!$A:$U,8,false)</f>
        <v>#N/A</v>
      </c>
      <c r="D257" s="2"/>
      <c r="E257" s="2"/>
      <c r="F257" s="2"/>
      <c r="G257" s="2"/>
      <c r="H257" s="2"/>
      <c r="I257" s="572" t="str">
        <f>iferror(vlookup(B257,'セッション実施状況管理'!$A:$B,2,false),"")</f>
        <v/>
      </c>
      <c r="J257" s="580" t="str">
        <f>Vlookup(B257,'セッション実施状況管理'!$A:$R,17,false)</f>
        <v>#N/A</v>
      </c>
      <c r="K257" s="580" t="str">
        <f t="shared" si="28"/>
        <v>#N/A</v>
      </c>
      <c r="L257" s="573" t="str">
        <f t="shared" si="11"/>
        <v>#N/A</v>
      </c>
      <c r="M257" s="573" t="str">
        <f t="shared" si="30"/>
        <v>#N/A</v>
      </c>
      <c r="N257" s="1283" t="str">
        <f t="shared" si="29"/>
        <v>#N/A</v>
      </c>
      <c r="O257" s="574" t="str">
        <f>VLOOKUP(D257,'新 月次投稿数'!$D:$N,8,false)</f>
        <v>#N/A</v>
      </c>
      <c r="P257" s="583" t="str">
        <f t="shared" si="14"/>
        <v>#N/A</v>
      </c>
      <c r="Q257" s="575">
        <f t="shared" si="15"/>
        <v>-2</v>
      </c>
      <c r="R257" s="575">
        <f t="shared" si="16"/>
        <v>0</v>
      </c>
      <c r="S257" s="651"/>
      <c r="T257" s="585" t="str">
        <f t="shared" si="17"/>
        <v>0</v>
      </c>
      <c r="U257" s="577">
        <f t="shared" si="18"/>
        <v>0</v>
      </c>
      <c r="V257" s="582" t="s">
        <v>1072</v>
      </c>
      <c r="W257" s="582" t="s">
        <v>1072</v>
      </c>
      <c r="X257" s="582" t="s">
        <v>1072</v>
      </c>
      <c r="Y257" s="582" t="s">
        <v>1072</v>
      </c>
      <c r="Z257" s="582" t="s">
        <v>1072</v>
      </c>
      <c r="AA257" s="582" t="s">
        <v>1072</v>
      </c>
      <c r="AB257" s="582" t="s">
        <v>1072</v>
      </c>
      <c r="AC257" s="580" t="str">
        <f>Vlookup(D257,'セッション実施状況管理'!$A:$R,17,false)</f>
        <v>#N/A</v>
      </c>
      <c r="AD257" s="580" t="str">
        <f t="shared" si="19"/>
        <v>#VALUE!</v>
      </c>
      <c r="AE257" s="580" t="str">
        <f t="shared" si="20"/>
        <v>#VALUE!</v>
      </c>
    </row>
    <row r="258">
      <c r="A258" s="2"/>
      <c r="B258" s="2"/>
      <c r="C258" s="569" t="str">
        <f>vlookup(B258,'セッション実施状況管理'!$A:$U,8,false)</f>
        <v>#N/A</v>
      </c>
      <c r="D258" s="2"/>
      <c r="E258" s="2"/>
      <c r="F258" s="2"/>
      <c r="G258" s="2"/>
      <c r="H258" s="2"/>
      <c r="I258" s="572" t="str">
        <f>iferror(vlookup(B258,'セッション実施状況管理'!$A:$B,2,false),"")</f>
        <v/>
      </c>
      <c r="J258" s="580" t="str">
        <f>Vlookup(B258,'セッション実施状況管理'!$A:$R,17,false)</f>
        <v>#N/A</v>
      </c>
      <c r="K258" s="580" t="str">
        <f t="shared" si="28"/>
        <v>#N/A</v>
      </c>
      <c r="L258" s="573" t="str">
        <f t="shared" si="11"/>
        <v>#N/A</v>
      </c>
      <c r="M258" s="573" t="str">
        <f t="shared" si="30"/>
        <v>#N/A</v>
      </c>
      <c r="N258" s="1283" t="str">
        <f t="shared" si="29"/>
        <v>#N/A</v>
      </c>
      <c r="O258" s="574" t="str">
        <f>VLOOKUP(D258,'新 月次投稿数'!$D:$N,8,false)</f>
        <v>#N/A</v>
      </c>
      <c r="P258" s="583" t="str">
        <f t="shared" si="14"/>
        <v>#N/A</v>
      </c>
      <c r="Q258" s="575">
        <f t="shared" si="15"/>
        <v>-2</v>
      </c>
      <c r="R258" s="575">
        <f t="shared" si="16"/>
        <v>0</v>
      </c>
      <c r="S258" s="651"/>
      <c r="T258" s="585" t="str">
        <f t="shared" si="17"/>
        <v>0</v>
      </c>
      <c r="U258" s="577">
        <f t="shared" si="18"/>
        <v>0</v>
      </c>
      <c r="V258" s="582" t="s">
        <v>1072</v>
      </c>
      <c r="W258" s="582" t="s">
        <v>1072</v>
      </c>
      <c r="X258" s="582" t="s">
        <v>1072</v>
      </c>
      <c r="Y258" s="582" t="s">
        <v>1072</v>
      </c>
      <c r="Z258" s="582" t="s">
        <v>1072</v>
      </c>
      <c r="AA258" s="582" t="s">
        <v>1072</v>
      </c>
      <c r="AB258" s="582" t="s">
        <v>1072</v>
      </c>
      <c r="AC258" s="580" t="str">
        <f>Vlookup(D258,'セッション実施状況管理'!$A:$R,17,false)</f>
        <v>#N/A</v>
      </c>
      <c r="AD258" s="580" t="str">
        <f t="shared" si="19"/>
        <v>#VALUE!</v>
      </c>
      <c r="AE258" s="580" t="str">
        <f t="shared" si="20"/>
        <v>#VALUE!</v>
      </c>
    </row>
    <row r="259">
      <c r="A259" s="2"/>
      <c r="B259" s="2"/>
      <c r="C259" s="569" t="str">
        <f>vlookup(B259,'セッション実施状況管理'!$A:$U,8,false)</f>
        <v>#N/A</v>
      </c>
      <c r="D259" s="2"/>
      <c r="E259" s="2"/>
      <c r="F259" s="2"/>
      <c r="G259" s="2"/>
      <c r="H259" s="2"/>
      <c r="I259" s="572" t="str">
        <f>iferror(vlookup(B259,'セッション実施状況管理'!$A:$B,2,false),"")</f>
        <v/>
      </c>
      <c r="J259" s="580" t="str">
        <f>Vlookup(B259,'セッション実施状況管理'!$A:$R,17,false)</f>
        <v>#N/A</v>
      </c>
      <c r="K259" s="580" t="str">
        <f t="shared" si="28"/>
        <v>#N/A</v>
      </c>
      <c r="L259" s="573" t="str">
        <f t="shared" si="11"/>
        <v>#N/A</v>
      </c>
      <c r="M259" s="573" t="str">
        <f t="shared" si="30"/>
        <v>#N/A</v>
      </c>
      <c r="N259" s="1283" t="str">
        <f t="shared" si="29"/>
        <v>#N/A</v>
      </c>
      <c r="O259" s="574" t="str">
        <f>VLOOKUP(D259,'新 月次投稿数'!$D:$N,8,false)</f>
        <v>#N/A</v>
      </c>
      <c r="P259" s="583" t="str">
        <f t="shared" si="14"/>
        <v>#N/A</v>
      </c>
      <c r="Q259" s="575">
        <f t="shared" si="15"/>
        <v>-2</v>
      </c>
      <c r="R259" s="575">
        <f t="shared" si="16"/>
        <v>0</v>
      </c>
      <c r="S259" s="651"/>
      <c r="T259" s="585" t="str">
        <f t="shared" si="17"/>
        <v>0</v>
      </c>
      <c r="U259" s="577">
        <f t="shared" si="18"/>
        <v>0</v>
      </c>
      <c r="V259" s="582" t="s">
        <v>1072</v>
      </c>
      <c r="W259" s="582" t="s">
        <v>1072</v>
      </c>
      <c r="X259" s="582" t="s">
        <v>1072</v>
      </c>
      <c r="Y259" s="582" t="s">
        <v>1072</v>
      </c>
      <c r="Z259" s="582" t="s">
        <v>1072</v>
      </c>
      <c r="AA259" s="582" t="s">
        <v>1072</v>
      </c>
      <c r="AB259" s="582" t="s">
        <v>1072</v>
      </c>
      <c r="AC259" s="580" t="str">
        <f>Vlookup(D259,'セッション実施状況管理'!$A:$R,17,false)</f>
        <v>#N/A</v>
      </c>
      <c r="AD259" s="580" t="str">
        <f t="shared" si="19"/>
        <v>#VALUE!</v>
      </c>
      <c r="AE259" s="580" t="str">
        <f t="shared" si="20"/>
        <v>#VALUE!</v>
      </c>
    </row>
    <row r="260">
      <c r="A260" s="2"/>
      <c r="B260" s="2"/>
      <c r="C260" s="569" t="str">
        <f>vlookup(B260,'セッション実施状況管理'!$A:$U,8,false)</f>
        <v>#N/A</v>
      </c>
      <c r="D260" s="2"/>
      <c r="E260" s="2"/>
      <c r="F260" s="2"/>
      <c r="G260" s="2"/>
      <c r="H260" s="2"/>
      <c r="I260" s="572" t="str">
        <f>iferror(vlookup(B260,'セッション実施状況管理'!$A:$B,2,false),"")</f>
        <v/>
      </c>
      <c r="J260" s="580" t="str">
        <f>Vlookup(B260,'セッション実施状況管理'!$A:$R,17,false)</f>
        <v>#N/A</v>
      </c>
      <c r="K260" s="580" t="str">
        <f t="shared" si="28"/>
        <v>#N/A</v>
      </c>
      <c r="L260" s="573" t="str">
        <f t="shared" si="11"/>
        <v>#N/A</v>
      </c>
      <c r="M260" s="573" t="str">
        <f t="shared" si="30"/>
        <v>#N/A</v>
      </c>
      <c r="N260" s="1283" t="str">
        <f t="shared" si="29"/>
        <v>#N/A</v>
      </c>
      <c r="O260" s="574" t="str">
        <f>VLOOKUP(D260,'新 月次投稿数'!$D:$N,8,false)</f>
        <v>#N/A</v>
      </c>
      <c r="P260" s="583" t="str">
        <f t="shared" si="14"/>
        <v>#N/A</v>
      </c>
      <c r="Q260" s="575">
        <f t="shared" si="15"/>
        <v>-2</v>
      </c>
      <c r="R260" s="575">
        <f t="shared" si="16"/>
        <v>0</v>
      </c>
      <c r="S260" s="651"/>
      <c r="T260" s="585" t="str">
        <f t="shared" si="17"/>
        <v>0</v>
      </c>
      <c r="U260" s="577">
        <f t="shared" si="18"/>
        <v>0</v>
      </c>
      <c r="V260" s="582" t="s">
        <v>1072</v>
      </c>
      <c r="W260" s="582" t="s">
        <v>1072</v>
      </c>
      <c r="X260" s="582" t="s">
        <v>1072</v>
      </c>
      <c r="Y260" s="582" t="s">
        <v>1072</v>
      </c>
      <c r="Z260" s="582" t="s">
        <v>1072</v>
      </c>
      <c r="AA260" s="582" t="s">
        <v>1072</v>
      </c>
      <c r="AB260" s="582" t="s">
        <v>1072</v>
      </c>
      <c r="AC260" s="580" t="str">
        <f>Vlookup(D260,'セッション実施状況管理'!$A:$R,17,false)</f>
        <v>#N/A</v>
      </c>
      <c r="AD260" s="580" t="str">
        <f t="shared" si="19"/>
        <v>#VALUE!</v>
      </c>
      <c r="AE260" s="580" t="str">
        <f t="shared" si="20"/>
        <v>#VALUE!</v>
      </c>
    </row>
    <row r="261">
      <c r="A261" s="2"/>
      <c r="B261" s="2"/>
      <c r="C261" s="569" t="str">
        <f>vlookup(B261,'セッション実施状況管理'!$A:$U,8,false)</f>
        <v>#N/A</v>
      </c>
      <c r="D261" s="2"/>
      <c r="E261" s="2"/>
      <c r="F261" s="2"/>
      <c r="G261" s="2"/>
      <c r="H261" s="2"/>
      <c r="I261" s="572" t="str">
        <f>iferror(vlookup(B261,'セッション実施状況管理'!$A:$B,2,false),"")</f>
        <v/>
      </c>
      <c r="J261" s="580" t="str">
        <f>Vlookup(B261,'セッション実施状況管理'!$A:$R,17,false)</f>
        <v>#N/A</v>
      </c>
      <c r="K261" s="580" t="str">
        <f t="shared" si="28"/>
        <v>#N/A</v>
      </c>
      <c r="L261" s="573" t="str">
        <f t="shared" si="11"/>
        <v>#N/A</v>
      </c>
      <c r="M261" s="573" t="str">
        <f t="shared" si="30"/>
        <v>#N/A</v>
      </c>
      <c r="N261" s="1283" t="str">
        <f t="shared" si="29"/>
        <v>#N/A</v>
      </c>
      <c r="O261" s="574" t="str">
        <f>VLOOKUP(D261,'新 月次投稿数'!$D:$N,8,false)</f>
        <v>#N/A</v>
      </c>
      <c r="P261" s="583" t="str">
        <f t="shared" si="14"/>
        <v>#N/A</v>
      </c>
      <c r="Q261" s="575">
        <f t="shared" si="15"/>
        <v>-2</v>
      </c>
      <c r="R261" s="575">
        <f t="shared" si="16"/>
        <v>0</v>
      </c>
      <c r="S261" s="651"/>
      <c r="T261" s="585" t="str">
        <f t="shared" si="17"/>
        <v>0</v>
      </c>
      <c r="U261" s="577">
        <f t="shared" si="18"/>
        <v>0</v>
      </c>
      <c r="V261" s="582" t="s">
        <v>1072</v>
      </c>
      <c r="W261" s="582" t="s">
        <v>1072</v>
      </c>
      <c r="X261" s="582" t="s">
        <v>1072</v>
      </c>
      <c r="Y261" s="582" t="s">
        <v>1072</v>
      </c>
      <c r="Z261" s="582" t="s">
        <v>1072</v>
      </c>
      <c r="AA261" s="582" t="s">
        <v>1072</v>
      </c>
      <c r="AB261" s="582" t="s">
        <v>1072</v>
      </c>
      <c r="AC261" s="580" t="str">
        <f>Vlookup(D261,'セッション実施状況管理'!$A:$R,17,false)</f>
        <v>#N/A</v>
      </c>
      <c r="AD261" s="580" t="str">
        <f t="shared" si="19"/>
        <v>#VALUE!</v>
      </c>
      <c r="AE261" s="580" t="str">
        <f t="shared" si="20"/>
        <v>#VALUE!</v>
      </c>
    </row>
    <row r="262">
      <c r="A262" s="2"/>
      <c r="B262" s="2"/>
      <c r="C262" s="569" t="str">
        <f>vlookup(B262,'セッション実施状況管理'!$A:$U,8,false)</f>
        <v>#N/A</v>
      </c>
      <c r="D262" s="2"/>
      <c r="E262" s="2"/>
      <c r="F262" s="2"/>
      <c r="G262" s="2"/>
      <c r="H262" s="2"/>
      <c r="I262" s="572" t="str">
        <f>iferror(vlookup(B262,'セッション実施状況管理'!$A:$B,2,false),"")</f>
        <v/>
      </c>
      <c r="J262" s="580" t="str">
        <f>Vlookup(B262,'セッション実施状況管理'!$A:$R,17,false)</f>
        <v>#N/A</v>
      </c>
      <c r="K262" s="580" t="str">
        <f t="shared" si="28"/>
        <v>#N/A</v>
      </c>
      <c r="L262" s="573" t="str">
        <f t="shared" si="11"/>
        <v>#N/A</v>
      </c>
      <c r="M262" s="573" t="str">
        <f t="shared" si="30"/>
        <v>#N/A</v>
      </c>
      <c r="N262" s="1283" t="str">
        <f t="shared" si="29"/>
        <v>#N/A</v>
      </c>
      <c r="O262" s="574" t="str">
        <f>VLOOKUP(D262,'新 月次投稿数'!$D:$N,8,false)</f>
        <v>#N/A</v>
      </c>
      <c r="P262" s="583" t="str">
        <f t="shared" si="14"/>
        <v>#N/A</v>
      </c>
      <c r="Q262" s="575">
        <f t="shared" si="15"/>
        <v>-2</v>
      </c>
      <c r="R262" s="575">
        <f t="shared" si="16"/>
        <v>0</v>
      </c>
      <c r="S262" s="651"/>
      <c r="T262" s="585" t="str">
        <f t="shared" si="17"/>
        <v>0</v>
      </c>
      <c r="U262" s="577">
        <f t="shared" si="18"/>
        <v>0</v>
      </c>
      <c r="V262" s="582" t="s">
        <v>1072</v>
      </c>
      <c r="W262" s="582" t="s">
        <v>1072</v>
      </c>
      <c r="X262" s="582" t="s">
        <v>1072</v>
      </c>
      <c r="Y262" s="582" t="s">
        <v>1072</v>
      </c>
      <c r="Z262" s="582" t="s">
        <v>1072</v>
      </c>
      <c r="AA262" s="582" t="s">
        <v>1072</v>
      </c>
      <c r="AB262" s="582" t="s">
        <v>1072</v>
      </c>
      <c r="AC262" s="580" t="str">
        <f>Vlookup(D262,'セッション実施状況管理'!$A:$R,17,false)</f>
        <v>#N/A</v>
      </c>
      <c r="AD262" s="580" t="str">
        <f t="shared" si="19"/>
        <v>#VALUE!</v>
      </c>
      <c r="AE262" s="580" t="str">
        <f t="shared" si="20"/>
        <v>#VALUE!</v>
      </c>
    </row>
    <row r="263">
      <c r="A263" s="2"/>
      <c r="B263" s="2"/>
      <c r="C263" s="569" t="str">
        <f>vlookup(B263,'セッション実施状況管理'!$A:$U,8,false)</f>
        <v>#N/A</v>
      </c>
      <c r="D263" s="2"/>
      <c r="E263" s="2"/>
      <c r="F263" s="2"/>
      <c r="G263" s="2"/>
      <c r="H263" s="2"/>
      <c r="I263" s="572" t="str">
        <f>iferror(vlookup(B263,'セッション実施状況管理'!$A:$B,2,false),"")</f>
        <v/>
      </c>
      <c r="J263" s="580" t="str">
        <f>Vlookup(B263,'セッション実施状況管理'!$A:$R,17,false)</f>
        <v>#N/A</v>
      </c>
      <c r="K263" s="580" t="str">
        <f t="shared" si="28"/>
        <v>#N/A</v>
      </c>
      <c r="L263" s="573" t="str">
        <f t="shared" si="11"/>
        <v>#N/A</v>
      </c>
      <c r="M263" s="573" t="str">
        <f t="shared" si="30"/>
        <v>#N/A</v>
      </c>
      <c r="N263" s="1283" t="str">
        <f t="shared" si="29"/>
        <v>#N/A</v>
      </c>
      <c r="O263" s="574" t="str">
        <f>VLOOKUP(D263,'新 月次投稿数'!$D:$N,8,false)</f>
        <v>#N/A</v>
      </c>
      <c r="P263" s="583" t="str">
        <f t="shared" si="14"/>
        <v>#N/A</v>
      </c>
      <c r="Q263" s="575">
        <f t="shared" si="15"/>
        <v>-2</v>
      </c>
      <c r="R263" s="575">
        <f t="shared" si="16"/>
        <v>0</v>
      </c>
      <c r="S263" s="651"/>
      <c r="T263" s="585" t="str">
        <f t="shared" si="17"/>
        <v>0</v>
      </c>
      <c r="U263" s="577">
        <f t="shared" si="18"/>
        <v>0</v>
      </c>
      <c r="V263" s="582" t="s">
        <v>1072</v>
      </c>
      <c r="W263" s="582" t="s">
        <v>1072</v>
      </c>
      <c r="X263" s="582" t="s">
        <v>1072</v>
      </c>
      <c r="Y263" s="582" t="s">
        <v>1072</v>
      </c>
      <c r="Z263" s="582" t="s">
        <v>1072</v>
      </c>
      <c r="AA263" s="582" t="s">
        <v>1072</v>
      </c>
      <c r="AB263" s="582" t="s">
        <v>1072</v>
      </c>
      <c r="AC263" s="580" t="str">
        <f>Vlookup(D263,'セッション実施状況管理'!$A:$R,17,false)</f>
        <v>#N/A</v>
      </c>
      <c r="AD263" s="580" t="str">
        <f t="shared" si="19"/>
        <v>#VALUE!</v>
      </c>
      <c r="AE263" s="580" t="str">
        <f t="shared" si="20"/>
        <v>#VALUE!</v>
      </c>
    </row>
    <row r="264">
      <c r="A264" s="2"/>
      <c r="B264" s="2"/>
      <c r="C264" s="569" t="str">
        <f>vlookup(B264,'セッション実施状況管理'!$A:$U,8,false)</f>
        <v>#N/A</v>
      </c>
      <c r="D264" s="2"/>
      <c r="E264" s="2"/>
      <c r="F264" s="2"/>
      <c r="G264" s="2"/>
      <c r="H264" s="2"/>
      <c r="I264" s="572" t="str">
        <f>iferror(vlookup(B264,'セッション実施状況管理'!$A:$B,2,false),"")</f>
        <v/>
      </c>
      <c r="J264" s="580" t="str">
        <f>Vlookup(B264,'セッション実施状況管理'!$A:$R,17,false)</f>
        <v>#N/A</v>
      </c>
      <c r="K264" s="580" t="str">
        <f t="shared" si="28"/>
        <v>#N/A</v>
      </c>
      <c r="L264" s="573" t="str">
        <f t="shared" si="11"/>
        <v>#N/A</v>
      </c>
      <c r="M264" s="573" t="str">
        <f t="shared" si="30"/>
        <v>#N/A</v>
      </c>
      <c r="N264" s="1283" t="str">
        <f t="shared" si="29"/>
        <v>#N/A</v>
      </c>
      <c r="O264" s="574" t="str">
        <f>VLOOKUP(D264,'新 月次投稿数'!$D:$N,8,false)</f>
        <v>#N/A</v>
      </c>
      <c r="P264" s="583" t="str">
        <f t="shared" si="14"/>
        <v>#N/A</v>
      </c>
      <c r="Q264" s="575">
        <f t="shared" si="15"/>
        <v>-2</v>
      </c>
      <c r="R264" s="575">
        <f t="shared" si="16"/>
        <v>0</v>
      </c>
      <c r="S264" s="651"/>
      <c r="T264" s="585" t="str">
        <f t="shared" si="17"/>
        <v>0</v>
      </c>
      <c r="U264" s="577">
        <f t="shared" si="18"/>
        <v>0</v>
      </c>
      <c r="V264" s="582" t="s">
        <v>1072</v>
      </c>
      <c r="W264" s="582" t="s">
        <v>1072</v>
      </c>
      <c r="X264" s="582" t="s">
        <v>1072</v>
      </c>
      <c r="Y264" s="582" t="s">
        <v>1072</v>
      </c>
      <c r="Z264" s="582" t="s">
        <v>1072</v>
      </c>
      <c r="AA264" s="582" t="s">
        <v>1072</v>
      </c>
      <c r="AB264" s="582" t="s">
        <v>1072</v>
      </c>
      <c r="AC264" s="580" t="str">
        <f>Vlookup(D264,'セッション実施状況管理'!$A:$R,17,false)</f>
        <v>#N/A</v>
      </c>
      <c r="AD264" s="580" t="str">
        <f t="shared" si="19"/>
        <v>#VALUE!</v>
      </c>
      <c r="AE264" s="580" t="str">
        <f t="shared" si="20"/>
        <v>#VALUE!</v>
      </c>
    </row>
    <row r="265">
      <c r="A265" s="2"/>
      <c r="B265" s="2"/>
      <c r="C265" s="569" t="str">
        <f>vlookup(B265,'セッション実施状況管理'!$A:$U,8,false)</f>
        <v>#N/A</v>
      </c>
      <c r="D265" s="2"/>
      <c r="E265" s="2"/>
      <c r="F265" s="2"/>
      <c r="G265" s="2"/>
      <c r="H265" s="2"/>
      <c r="I265" s="572" t="str">
        <f>iferror(vlookup(B265,'セッション実施状況管理'!$A:$B,2,false),"")</f>
        <v/>
      </c>
      <c r="J265" s="580" t="str">
        <f>Vlookup(B265,'セッション実施状況管理'!$A:$R,17,false)</f>
        <v>#N/A</v>
      </c>
      <c r="K265" s="580" t="str">
        <f t="shared" si="28"/>
        <v>#N/A</v>
      </c>
      <c r="L265" s="573" t="str">
        <f t="shared" si="11"/>
        <v>#N/A</v>
      </c>
      <c r="M265" s="573" t="str">
        <f t="shared" si="30"/>
        <v>#N/A</v>
      </c>
      <c r="N265" s="1283" t="str">
        <f t="shared" si="29"/>
        <v>#N/A</v>
      </c>
      <c r="O265" s="574" t="str">
        <f>VLOOKUP(D265,'新 月次投稿数'!$D:$N,8,false)</f>
        <v>#N/A</v>
      </c>
      <c r="P265" s="583" t="str">
        <f t="shared" si="14"/>
        <v>#N/A</v>
      </c>
      <c r="Q265" s="575">
        <f t="shared" si="15"/>
        <v>-2</v>
      </c>
      <c r="R265" s="575">
        <f t="shared" si="16"/>
        <v>0</v>
      </c>
      <c r="S265" s="651"/>
      <c r="T265" s="585" t="str">
        <f t="shared" si="17"/>
        <v>0</v>
      </c>
      <c r="U265" s="577">
        <f t="shared" si="18"/>
        <v>0</v>
      </c>
      <c r="V265" s="582" t="s">
        <v>1072</v>
      </c>
      <c r="W265" s="582" t="s">
        <v>1072</v>
      </c>
      <c r="X265" s="582" t="s">
        <v>1072</v>
      </c>
      <c r="Y265" s="582" t="s">
        <v>1072</v>
      </c>
      <c r="Z265" s="582" t="s">
        <v>1072</v>
      </c>
      <c r="AA265" s="582" t="s">
        <v>1072</v>
      </c>
      <c r="AB265" s="582" t="s">
        <v>1072</v>
      </c>
      <c r="AC265" s="580" t="str">
        <f>Vlookup(D265,'セッション実施状況管理'!$A:$R,17,false)</f>
        <v>#N/A</v>
      </c>
      <c r="AD265" s="580" t="str">
        <f t="shared" si="19"/>
        <v>#VALUE!</v>
      </c>
      <c r="AE265" s="580" t="str">
        <f t="shared" si="20"/>
        <v>#VALUE!</v>
      </c>
    </row>
    <row r="266">
      <c r="A266" s="2"/>
      <c r="B266" s="2"/>
      <c r="C266" s="569" t="str">
        <f>vlookup(B266,'セッション実施状況管理'!$A:$U,8,false)</f>
        <v>#N/A</v>
      </c>
      <c r="D266" s="2"/>
      <c r="E266" s="2"/>
      <c r="F266" s="2"/>
      <c r="G266" s="2"/>
      <c r="H266" s="2"/>
      <c r="I266" s="572" t="str">
        <f>iferror(vlookup(B266,'セッション実施状況管理'!$A:$B,2,false),"")</f>
        <v/>
      </c>
      <c r="J266" s="580" t="str">
        <f>Vlookup(B266,'セッション実施状況管理'!$A:$R,17,false)</f>
        <v>#N/A</v>
      </c>
      <c r="K266" s="580" t="str">
        <f t="shared" si="28"/>
        <v>#N/A</v>
      </c>
      <c r="L266" s="573" t="str">
        <f t="shared" si="11"/>
        <v>#N/A</v>
      </c>
      <c r="M266" s="573" t="str">
        <f t="shared" si="30"/>
        <v>#N/A</v>
      </c>
      <c r="N266" s="1283" t="str">
        <f t="shared" si="29"/>
        <v>#N/A</v>
      </c>
      <c r="O266" s="574" t="str">
        <f>VLOOKUP(D266,'新 月次投稿数'!$D:$N,8,false)</f>
        <v>#N/A</v>
      </c>
      <c r="P266" s="583" t="str">
        <f t="shared" si="14"/>
        <v>#N/A</v>
      </c>
      <c r="Q266" s="575">
        <f t="shared" si="15"/>
        <v>-2</v>
      </c>
      <c r="R266" s="575">
        <f t="shared" si="16"/>
        <v>0</v>
      </c>
      <c r="S266" s="651"/>
      <c r="T266" s="585" t="str">
        <f t="shared" si="17"/>
        <v>0</v>
      </c>
      <c r="U266" s="577">
        <f t="shared" si="18"/>
        <v>0</v>
      </c>
      <c r="V266" s="582" t="s">
        <v>1072</v>
      </c>
      <c r="W266" s="582" t="s">
        <v>1072</v>
      </c>
      <c r="X266" s="582" t="s">
        <v>1072</v>
      </c>
      <c r="Y266" s="582" t="s">
        <v>1072</v>
      </c>
      <c r="Z266" s="582" t="s">
        <v>1072</v>
      </c>
      <c r="AA266" s="582" t="s">
        <v>1072</v>
      </c>
      <c r="AB266" s="582" t="s">
        <v>1072</v>
      </c>
      <c r="AC266" s="580" t="str">
        <f>Vlookup(D266,'セッション実施状況管理'!$A:$R,17,false)</f>
        <v>#N/A</v>
      </c>
      <c r="AD266" s="580" t="str">
        <f t="shared" si="19"/>
        <v>#VALUE!</v>
      </c>
      <c r="AE266" s="580" t="str">
        <f t="shared" si="20"/>
        <v>#VALUE!</v>
      </c>
    </row>
    <row r="267">
      <c r="A267" s="2"/>
      <c r="B267" s="2"/>
      <c r="C267" s="569" t="str">
        <f>vlookup(B267,'セッション実施状況管理'!$A:$U,8,false)</f>
        <v>#N/A</v>
      </c>
      <c r="D267" s="2"/>
      <c r="E267" s="2"/>
      <c r="F267" s="2"/>
      <c r="G267" s="2"/>
      <c r="H267" s="2"/>
      <c r="I267" s="572" t="str">
        <f>iferror(vlookup(B267,'セッション実施状況管理'!$A:$B,2,false),"")</f>
        <v/>
      </c>
      <c r="J267" s="580" t="str">
        <f>Vlookup(B267,'セッション実施状況管理'!$A:$R,17,false)</f>
        <v>#N/A</v>
      </c>
      <c r="K267" s="580" t="str">
        <f t="shared" si="28"/>
        <v>#N/A</v>
      </c>
      <c r="L267" s="573" t="str">
        <f t="shared" si="11"/>
        <v>#N/A</v>
      </c>
      <c r="M267" s="573" t="str">
        <f t="shared" si="30"/>
        <v>#N/A</v>
      </c>
      <c r="N267" s="1283" t="str">
        <f t="shared" si="29"/>
        <v>#N/A</v>
      </c>
      <c r="O267" s="574" t="str">
        <f>VLOOKUP(D267,'新 月次投稿数'!$D:$N,8,false)</f>
        <v>#N/A</v>
      </c>
      <c r="P267" s="583" t="str">
        <f t="shared" si="14"/>
        <v>#N/A</v>
      </c>
      <c r="Q267" s="575">
        <f t="shared" si="15"/>
        <v>-2</v>
      </c>
      <c r="R267" s="575">
        <f t="shared" si="16"/>
        <v>0</v>
      </c>
      <c r="S267" s="651"/>
      <c r="T267" s="585" t="str">
        <f t="shared" si="17"/>
        <v>0</v>
      </c>
      <c r="U267" s="577">
        <f t="shared" si="18"/>
        <v>0</v>
      </c>
      <c r="V267" s="582" t="s">
        <v>1072</v>
      </c>
      <c r="W267" s="582" t="s">
        <v>1072</v>
      </c>
      <c r="X267" s="582" t="s">
        <v>1072</v>
      </c>
      <c r="Y267" s="582" t="s">
        <v>1072</v>
      </c>
      <c r="Z267" s="582" t="s">
        <v>1072</v>
      </c>
      <c r="AA267" s="582" t="s">
        <v>1072</v>
      </c>
      <c r="AB267" s="582" t="s">
        <v>1072</v>
      </c>
      <c r="AC267" s="580" t="str">
        <f>Vlookup(D267,'セッション実施状況管理'!$A:$R,17,false)</f>
        <v>#N/A</v>
      </c>
      <c r="AD267" s="580" t="str">
        <f t="shared" si="19"/>
        <v>#VALUE!</v>
      </c>
      <c r="AE267" s="580" t="str">
        <f t="shared" si="20"/>
        <v>#VALUE!</v>
      </c>
    </row>
    <row r="268">
      <c r="A268" s="2"/>
      <c r="B268" s="2"/>
      <c r="C268" s="569" t="str">
        <f>vlookup(B268,'セッション実施状況管理'!$A:$U,8,false)</f>
        <v>#N/A</v>
      </c>
      <c r="D268" s="2"/>
      <c r="E268" s="2"/>
      <c r="F268" s="2"/>
      <c r="G268" s="2"/>
      <c r="H268" s="2"/>
      <c r="I268" s="572" t="str">
        <f>iferror(vlookup(B268,'セッション実施状況管理'!$A:$B,2,false),"")</f>
        <v/>
      </c>
      <c r="J268" s="580" t="str">
        <f>Vlookup(B268,'セッション実施状況管理'!$A:$R,17,false)</f>
        <v>#N/A</v>
      </c>
      <c r="K268" s="580" t="str">
        <f t="shared" si="28"/>
        <v>#N/A</v>
      </c>
      <c r="L268" s="573" t="str">
        <f t="shared" si="11"/>
        <v>#N/A</v>
      </c>
      <c r="M268" s="573" t="str">
        <f t="shared" si="30"/>
        <v>#N/A</v>
      </c>
      <c r="N268" s="1283" t="str">
        <f t="shared" si="29"/>
        <v>#N/A</v>
      </c>
      <c r="O268" s="574" t="str">
        <f>VLOOKUP(D268,'新 月次投稿数'!$D:$N,8,false)</f>
        <v>#N/A</v>
      </c>
      <c r="P268" s="583" t="str">
        <f t="shared" si="14"/>
        <v>#N/A</v>
      </c>
      <c r="Q268" s="575">
        <f t="shared" si="15"/>
        <v>-2</v>
      </c>
      <c r="R268" s="575">
        <f t="shared" si="16"/>
        <v>0</v>
      </c>
      <c r="S268" s="651"/>
      <c r="T268" s="585" t="str">
        <f t="shared" si="17"/>
        <v>0</v>
      </c>
      <c r="U268" s="577">
        <f t="shared" si="18"/>
        <v>0</v>
      </c>
      <c r="V268" s="582" t="s">
        <v>1072</v>
      </c>
      <c r="W268" s="582" t="s">
        <v>1072</v>
      </c>
      <c r="X268" s="582" t="s">
        <v>1072</v>
      </c>
      <c r="Y268" s="582" t="s">
        <v>1072</v>
      </c>
      <c r="Z268" s="582" t="s">
        <v>1072</v>
      </c>
      <c r="AA268" s="582" t="s">
        <v>1072</v>
      </c>
      <c r="AB268" s="582" t="s">
        <v>1072</v>
      </c>
      <c r="AC268" s="580" t="str">
        <f>Vlookup(D268,'セッション実施状況管理'!$A:$R,17,false)</f>
        <v>#N/A</v>
      </c>
      <c r="AD268" s="580" t="str">
        <f t="shared" si="19"/>
        <v>#VALUE!</v>
      </c>
      <c r="AE268" s="580" t="str">
        <f t="shared" si="20"/>
        <v>#VALUE!</v>
      </c>
    </row>
    <row r="269">
      <c r="A269" s="2"/>
      <c r="B269" s="2"/>
      <c r="C269" s="569" t="str">
        <f>vlookup(B269,'セッション実施状況管理'!$A:$U,8,false)</f>
        <v>#N/A</v>
      </c>
      <c r="D269" s="2"/>
      <c r="E269" s="2"/>
      <c r="F269" s="2"/>
      <c r="G269" s="2"/>
      <c r="H269" s="2"/>
      <c r="I269" s="572" t="str">
        <f>iferror(vlookup(B269,'セッション実施状況管理'!$A:$B,2,false),"")</f>
        <v/>
      </c>
      <c r="J269" s="580" t="str">
        <f>Vlookup(B269,'セッション実施状況管理'!$A:$R,17,false)</f>
        <v>#N/A</v>
      </c>
      <c r="K269" s="580" t="str">
        <f t="shared" si="28"/>
        <v>#N/A</v>
      </c>
      <c r="L269" s="573" t="str">
        <f t="shared" si="11"/>
        <v>#N/A</v>
      </c>
      <c r="M269" s="573" t="str">
        <f t="shared" si="30"/>
        <v>#N/A</v>
      </c>
      <c r="N269" s="1283" t="str">
        <f t="shared" si="29"/>
        <v>#N/A</v>
      </c>
      <c r="O269" s="574" t="str">
        <f>VLOOKUP(D269,'新 月次投稿数'!$D:$N,8,false)</f>
        <v>#N/A</v>
      </c>
      <c r="P269" s="583" t="str">
        <f t="shared" si="14"/>
        <v>#N/A</v>
      </c>
      <c r="Q269" s="575">
        <f t="shared" si="15"/>
        <v>-2</v>
      </c>
      <c r="R269" s="575">
        <f t="shared" si="16"/>
        <v>0</v>
      </c>
      <c r="S269" s="651"/>
      <c r="T269" s="585" t="str">
        <f t="shared" si="17"/>
        <v>0</v>
      </c>
      <c r="U269" s="577">
        <f t="shared" si="18"/>
        <v>0</v>
      </c>
      <c r="V269" s="582" t="s">
        <v>1072</v>
      </c>
      <c r="W269" s="582" t="s">
        <v>1072</v>
      </c>
      <c r="X269" s="582" t="s">
        <v>1072</v>
      </c>
      <c r="Y269" s="582" t="s">
        <v>1072</v>
      </c>
      <c r="Z269" s="582" t="s">
        <v>1072</v>
      </c>
      <c r="AA269" s="582" t="s">
        <v>1072</v>
      </c>
      <c r="AB269" s="582" t="s">
        <v>1072</v>
      </c>
      <c r="AC269" s="580" t="str">
        <f>Vlookup(D269,'セッション実施状況管理'!$A:$R,17,false)</f>
        <v>#N/A</v>
      </c>
      <c r="AD269" s="580" t="str">
        <f t="shared" si="19"/>
        <v>#VALUE!</v>
      </c>
      <c r="AE269" s="580" t="str">
        <f t="shared" si="20"/>
        <v>#VALUE!</v>
      </c>
    </row>
    <row r="270">
      <c r="A270" s="2"/>
      <c r="B270" s="2"/>
      <c r="C270" s="569" t="str">
        <f>vlookup(B270,'セッション実施状況管理'!$A:$U,8,false)</f>
        <v>#N/A</v>
      </c>
      <c r="D270" s="2"/>
      <c r="E270" s="2"/>
      <c r="F270" s="2"/>
      <c r="G270" s="2"/>
      <c r="H270" s="2"/>
      <c r="I270" s="572" t="str">
        <f>iferror(vlookup(B270,'セッション実施状況管理'!$A:$B,2,false),"")</f>
        <v/>
      </c>
      <c r="J270" s="580" t="str">
        <f>Vlookup(B270,'セッション実施状況管理'!$A:$R,17,false)</f>
        <v>#N/A</v>
      </c>
      <c r="K270" s="580" t="str">
        <f t="shared" si="28"/>
        <v>#N/A</v>
      </c>
      <c r="L270" s="573" t="str">
        <f t="shared" si="11"/>
        <v>#N/A</v>
      </c>
      <c r="M270" s="573" t="str">
        <f t="shared" si="30"/>
        <v>#N/A</v>
      </c>
      <c r="N270" s="1283" t="str">
        <f t="shared" si="29"/>
        <v>#N/A</v>
      </c>
      <c r="O270" s="574" t="str">
        <f>VLOOKUP(D270,'新 月次投稿数'!$D:$N,8,false)</f>
        <v>#N/A</v>
      </c>
      <c r="P270" s="583" t="str">
        <f t="shared" si="14"/>
        <v>#N/A</v>
      </c>
      <c r="Q270" s="575">
        <f t="shared" si="15"/>
        <v>-2</v>
      </c>
      <c r="R270" s="575">
        <f t="shared" si="16"/>
        <v>0</v>
      </c>
      <c r="S270" s="651"/>
      <c r="T270" s="585" t="str">
        <f t="shared" si="17"/>
        <v>0</v>
      </c>
      <c r="U270" s="577">
        <f t="shared" si="18"/>
        <v>0</v>
      </c>
      <c r="V270" s="582" t="s">
        <v>1072</v>
      </c>
      <c r="W270" s="582" t="s">
        <v>1072</v>
      </c>
      <c r="X270" s="582" t="s">
        <v>1072</v>
      </c>
      <c r="Y270" s="582" t="s">
        <v>1072</v>
      </c>
      <c r="Z270" s="582" t="s">
        <v>1072</v>
      </c>
      <c r="AA270" s="582" t="s">
        <v>1072</v>
      </c>
      <c r="AB270" s="582" t="s">
        <v>1072</v>
      </c>
      <c r="AC270" s="580" t="str">
        <f>Vlookup(D270,'セッション実施状況管理'!$A:$R,17,false)</f>
        <v>#N/A</v>
      </c>
      <c r="AD270" s="580" t="str">
        <f t="shared" si="19"/>
        <v>#VALUE!</v>
      </c>
      <c r="AE270" s="580" t="str">
        <f t="shared" si="20"/>
        <v>#VALUE!</v>
      </c>
    </row>
    <row r="271">
      <c r="A271" s="2"/>
      <c r="B271" s="2"/>
      <c r="C271" s="569" t="str">
        <f>vlookup(B271,'セッション実施状況管理'!$A:$U,8,false)</f>
        <v>#N/A</v>
      </c>
      <c r="D271" s="2"/>
      <c r="E271" s="2"/>
      <c r="F271" s="2"/>
      <c r="G271" s="2"/>
      <c r="H271" s="2"/>
      <c r="I271" s="572" t="str">
        <f>iferror(vlookup(B271,'セッション実施状況管理'!$A:$B,2,false),"")</f>
        <v/>
      </c>
      <c r="J271" s="580" t="str">
        <f>Vlookup(B271,'セッション実施状況管理'!$A:$R,17,false)</f>
        <v>#N/A</v>
      </c>
      <c r="K271" s="580" t="str">
        <f t="shared" si="28"/>
        <v>#N/A</v>
      </c>
      <c r="L271" s="573" t="str">
        <f t="shared" si="11"/>
        <v>#N/A</v>
      </c>
      <c r="M271" s="573" t="str">
        <f t="shared" si="30"/>
        <v>#N/A</v>
      </c>
      <c r="N271" s="1283" t="str">
        <f t="shared" si="29"/>
        <v>#N/A</v>
      </c>
      <c r="O271" s="574" t="str">
        <f>VLOOKUP(D271,'新 月次投稿数'!$D:$N,8,false)</f>
        <v>#N/A</v>
      </c>
      <c r="P271" s="583" t="str">
        <f t="shared" si="14"/>
        <v>#N/A</v>
      </c>
      <c r="Q271" s="575">
        <f t="shared" si="15"/>
        <v>-2</v>
      </c>
      <c r="R271" s="575">
        <f t="shared" si="16"/>
        <v>0</v>
      </c>
      <c r="S271" s="651"/>
      <c r="T271" s="585" t="str">
        <f t="shared" si="17"/>
        <v>0</v>
      </c>
      <c r="U271" s="577">
        <f t="shared" si="18"/>
        <v>0</v>
      </c>
      <c r="V271" s="582" t="s">
        <v>1072</v>
      </c>
      <c r="W271" s="582" t="s">
        <v>1072</v>
      </c>
      <c r="X271" s="582" t="s">
        <v>1072</v>
      </c>
      <c r="Y271" s="582" t="s">
        <v>1072</v>
      </c>
      <c r="Z271" s="582" t="s">
        <v>1072</v>
      </c>
      <c r="AA271" s="582" t="s">
        <v>1072</v>
      </c>
      <c r="AB271" s="582" t="s">
        <v>1072</v>
      </c>
      <c r="AC271" s="580" t="str">
        <f>Vlookup(D271,'セッション実施状況管理'!$A:$R,17,false)</f>
        <v>#N/A</v>
      </c>
      <c r="AD271" s="580" t="str">
        <f t="shared" si="19"/>
        <v>#VALUE!</v>
      </c>
      <c r="AE271" s="580" t="str">
        <f t="shared" si="20"/>
        <v>#VALUE!</v>
      </c>
    </row>
    <row r="272">
      <c r="A272" s="2"/>
      <c r="B272" s="2"/>
      <c r="C272" s="569" t="str">
        <f>vlookup(B272,'セッション実施状況管理'!$A:$U,8,false)</f>
        <v>#N/A</v>
      </c>
      <c r="D272" s="2"/>
      <c r="E272" s="2"/>
      <c r="F272" s="2"/>
      <c r="G272" s="2"/>
      <c r="H272" s="2"/>
      <c r="I272" s="572" t="str">
        <f>iferror(vlookup(B272,'セッション実施状況管理'!$A:$B,2,false),"")</f>
        <v/>
      </c>
      <c r="J272" s="580" t="str">
        <f>Vlookup(B272,'セッション実施状況管理'!$A:$R,17,false)</f>
        <v>#N/A</v>
      </c>
      <c r="K272" s="580" t="str">
        <f t="shared" si="28"/>
        <v>#N/A</v>
      </c>
      <c r="L272" s="573" t="str">
        <f t="shared" si="11"/>
        <v>#N/A</v>
      </c>
      <c r="M272" s="573" t="str">
        <f t="shared" si="30"/>
        <v>#N/A</v>
      </c>
      <c r="N272" s="1283" t="str">
        <f t="shared" si="29"/>
        <v>#N/A</v>
      </c>
      <c r="O272" s="574" t="str">
        <f>VLOOKUP(D272,'新 月次投稿数'!$D:$N,8,false)</f>
        <v>#N/A</v>
      </c>
      <c r="P272" s="583" t="str">
        <f t="shared" si="14"/>
        <v>#N/A</v>
      </c>
      <c r="Q272" s="575">
        <f t="shared" si="15"/>
        <v>-2</v>
      </c>
      <c r="R272" s="575">
        <f t="shared" si="16"/>
        <v>0</v>
      </c>
      <c r="S272" s="651"/>
      <c r="T272" s="585" t="str">
        <f t="shared" si="17"/>
        <v>0</v>
      </c>
      <c r="U272" s="577">
        <f t="shared" si="18"/>
        <v>0</v>
      </c>
      <c r="V272" s="582" t="s">
        <v>1072</v>
      </c>
      <c r="W272" s="582" t="s">
        <v>1072</v>
      </c>
      <c r="X272" s="582" t="s">
        <v>1072</v>
      </c>
      <c r="Y272" s="582" t="s">
        <v>1072</v>
      </c>
      <c r="Z272" s="582" t="s">
        <v>1072</v>
      </c>
      <c r="AA272" s="582" t="s">
        <v>1072</v>
      </c>
      <c r="AB272" s="582" t="s">
        <v>1072</v>
      </c>
      <c r="AC272" s="580" t="str">
        <f>Vlookup(D272,'セッション実施状況管理'!$A:$R,17,false)</f>
        <v>#N/A</v>
      </c>
      <c r="AD272" s="580" t="str">
        <f t="shared" si="19"/>
        <v>#VALUE!</v>
      </c>
      <c r="AE272" s="580" t="str">
        <f t="shared" si="20"/>
        <v>#VALUE!</v>
      </c>
    </row>
    <row r="273">
      <c r="A273" s="2"/>
      <c r="B273" s="2"/>
      <c r="C273" s="569" t="str">
        <f>vlookup(B273,'セッション実施状況管理'!$A:$U,8,false)</f>
        <v>#N/A</v>
      </c>
      <c r="D273" s="2"/>
      <c r="E273" s="2"/>
      <c r="F273" s="2"/>
      <c r="G273" s="2"/>
      <c r="H273" s="2"/>
      <c r="I273" s="572" t="str">
        <f>iferror(vlookup(B273,'セッション実施状況管理'!$A:$B,2,false),"")</f>
        <v/>
      </c>
      <c r="J273" s="580" t="str">
        <f>Vlookup(B273,'セッション実施状況管理'!$A:$R,17,false)</f>
        <v>#N/A</v>
      </c>
      <c r="K273" s="580" t="str">
        <f t="shared" si="28"/>
        <v>#N/A</v>
      </c>
      <c r="L273" s="573" t="str">
        <f t="shared" si="11"/>
        <v>#N/A</v>
      </c>
      <c r="M273" s="573" t="str">
        <f t="shared" si="30"/>
        <v>#N/A</v>
      </c>
      <c r="N273" s="1283" t="str">
        <f t="shared" si="29"/>
        <v>#N/A</v>
      </c>
      <c r="O273" s="574" t="str">
        <f>VLOOKUP(D273,'新 月次投稿数'!$D:$N,8,false)</f>
        <v>#N/A</v>
      </c>
      <c r="P273" s="583" t="str">
        <f t="shared" si="14"/>
        <v>#N/A</v>
      </c>
      <c r="Q273" s="575">
        <f t="shared" si="15"/>
        <v>-2</v>
      </c>
      <c r="R273" s="575">
        <f t="shared" si="16"/>
        <v>0</v>
      </c>
      <c r="S273" s="651"/>
      <c r="T273" s="585" t="str">
        <f t="shared" si="17"/>
        <v>0</v>
      </c>
      <c r="U273" s="577">
        <f t="shared" si="18"/>
        <v>0</v>
      </c>
      <c r="V273" s="582" t="s">
        <v>1072</v>
      </c>
      <c r="W273" s="582" t="s">
        <v>1072</v>
      </c>
      <c r="X273" s="582" t="s">
        <v>1072</v>
      </c>
      <c r="Y273" s="582" t="s">
        <v>1072</v>
      </c>
      <c r="Z273" s="582" t="s">
        <v>1072</v>
      </c>
      <c r="AA273" s="582" t="s">
        <v>1072</v>
      </c>
      <c r="AB273" s="582" t="s">
        <v>1072</v>
      </c>
      <c r="AC273" s="580" t="str">
        <f>Vlookup(D273,'セッション実施状況管理'!$A:$R,17,false)</f>
        <v>#N/A</v>
      </c>
      <c r="AD273" s="580" t="str">
        <f t="shared" si="19"/>
        <v>#VALUE!</v>
      </c>
      <c r="AE273" s="580" t="str">
        <f t="shared" si="20"/>
        <v>#VALUE!</v>
      </c>
    </row>
    <row r="274">
      <c r="A274" s="2"/>
      <c r="B274" s="2"/>
      <c r="C274" s="569" t="str">
        <f>vlookup(B274,'セッション実施状況管理'!$A:$U,8,false)</f>
        <v>#N/A</v>
      </c>
      <c r="D274" s="2"/>
      <c r="E274" s="2"/>
      <c r="F274" s="2"/>
      <c r="G274" s="2"/>
      <c r="H274" s="2"/>
      <c r="I274" s="572" t="str">
        <f>iferror(vlookup(B274,'セッション実施状況管理'!$A:$B,2,false),"")</f>
        <v/>
      </c>
      <c r="J274" s="580" t="str">
        <f>Vlookup(B274,'セッション実施状況管理'!$A:$R,17,false)</f>
        <v>#N/A</v>
      </c>
      <c r="K274" s="580" t="str">
        <f t="shared" si="28"/>
        <v>#N/A</v>
      </c>
      <c r="L274" s="573" t="str">
        <f t="shared" si="11"/>
        <v>#N/A</v>
      </c>
      <c r="M274" s="573" t="str">
        <f t="shared" si="30"/>
        <v>#N/A</v>
      </c>
      <c r="N274" s="1283" t="str">
        <f t="shared" si="29"/>
        <v>#N/A</v>
      </c>
      <c r="O274" s="574" t="str">
        <f>VLOOKUP(D274,'新 月次投稿数'!$D:$N,8,false)</f>
        <v>#N/A</v>
      </c>
      <c r="P274" s="583" t="str">
        <f t="shared" si="14"/>
        <v>#N/A</v>
      </c>
      <c r="Q274" s="575">
        <f t="shared" si="15"/>
        <v>-2</v>
      </c>
      <c r="R274" s="575">
        <f t="shared" si="16"/>
        <v>0</v>
      </c>
      <c r="S274" s="651"/>
      <c r="T274" s="585" t="str">
        <f t="shared" si="17"/>
        <v>0</v>
      </c>
      <c r="U274" s="577">
        <f t="shared" si="18"/>
        <v>0</v>
      </c>
      <c r="V274" s="582" t="s">
        <v>1072</v>
      </c>
      <c r="W274" s="582" t="s">
        <v>1072</v>
      </c>
      <c r="X274" s="582" t="s">
        <v>1072</v>
      </c>
      <c r="Y274" s="582" t="s">
        <v>1072</v>
      </c>
      <c r="Z274" s="582" t="s">
        <v>1072</v>
      </c>
      <c r="AA274" s="582" t="s">
        <v>1072</v>
      </c>
      <c r="AB274" s="582" t="s">
        <v>1072</v>
      </c>
      <c r="AC274" s="580" t="str">
        <f>Vlookup(D274,'セッション実施状況管理'!$A:$R,17,false)</f>
        <v>#N/A</v>
      </c>
      <c r="AD274" s="580" t="str">
        <f t="shared" si="19"/>
        <v>#VALUE!</v>
      </c>
      <c r="AE274" s="580" t="str">
        <f t="shared" si="20"/>
        <v>#VALUE!</v>
      </c>
    </row>
    <row r="275">
      <c r="A275" s="2"/>
      <c r="B275" s="2"/>
      <c r="C275" s="569" t="str">
        <f>vlookup(B275,'セッション実施状況管理'!$A:$U,8,false)</f>
        <v>#N/A</v>
      </c>
      <c r="D275" s="2"/>
      <c r="E275" s="2"/>
      <c r="F275" s="2"/>
      <c r="G275" s="2"/>
      <c r="H275" s="2"/>
      <c r="I275" s="572" t="str">
        <f>iferror(vlookup(B275,'セッション実施状況管理'!$A:$B,2,false),"")</f>
        <v/>
      </c>
      <c r="J275" s="580" t="str">
        <f>Vlookup(B275,'セッション実施状況管理'!$A:$R,17,false)</f>
        <v>#N/A</v>
      </c>
      <c r="K275" s="580" t="str">
        <f t="shared" si="28"/>
        <v>#N/A</v>
      </c>
      <c r="L275" s="573" t="str">
        <f t="shared" si="11"/>
        <v>#N/A</v>
      </c>
      <c r="M275" s="573" t="str">
        <f t="shared" si="30"/>
        <v>#N/A</v>
      </c>
      <c r="N275" s="1283" t="str">
        <f t="shared" si="29"/>
        <v>#N/A</v>
      </c>
      <c r="O275" s="574" t="str">
        <f>VLOOKUP(D275,'新 月次投稿数'!$D:$N,8,false)</f>
        <v>#N/A</v>
      </c>
      <c r="P275" s="583" t="str">
        <f t="shared" si="14"/>
        <v>#N/A</v>
      </c>
      <c r="Q275" s="575">
        <f t="shared" si="15"/>
        <v>-2</v>
      </c>
      <c r="R275" s="575">
        <f t="shared" si="16"/>
        <v>0</v>
      </c>
      <c r="S275" s="651"/>
      <c r="T275" s="585" t="str">
        <f t="shared" si="17"/>
        <v>0</v>
      </c>
      <c r="U275" s="577">
        <f t="shared" si="18"/>
        <v>0</v>
      </c>
      <c r="V275" s="582" t="s">
        <v>1072</v>
      </c>
      <c r="W275" s="582" t="s">
        <v>1072</v>
      </c>
      <c r="X275" s="582" t="s">
        <v>1072</v>
      </c>
      <c r="Y275" s="582" t="s">
        <v>1072</v>
      </c>
      <c r="Z275" s="582" t="s">
        <v>1072</v>
      </c>
      <c r="AA275" s="582" t="s">
        <v>1072</v>
      </c>
      <c r="AB275" s="582" t="s">
        <v>1072</v>
      </c>
      <c r="AC275" s="580" t="str">
        <f>Vlookup(D275,'セッション実施状況管理'!$A:$R,17,false)</f>
        <v>#N/A</v>
      </c>
      <c r="AD275" s="580" t="str">
        <f t="shared" si="19"/>
        <v>#VALUE!</v>
      </c>
      <c r="AE275" s="580" t="str">
        <f t="shared" si="20"/>
        <v>#VALUE!</v>
      </c>
    </row>
    <row r="276">
      <c r="A276" s="2"/>
      <c r="B276" s="2"/>
      <c r="C276" s="569" t="str">
        <f>vlookup(B276,'セッション実施状況管理'!$A:$U,8,false)</f>
        <v>#N/A</v>
      </c>
      <c r="D276" s="2"/>
      <c r="E276" s="2"/>
      <c r="F276" s="2"/>
      <c r="G276" s="2"/>
      <c r="H276" s="2"/>
      <c r="I276" s="572" t="str">
        <f>iferror(vlookup(B276,'セッション実施状況管理'!$A:$B,2,false),"")</f>
        <v/>
      </c>
      <c r="J276" s="580" t="str">
        <f>Vlookup(B276,'セッション実施状況管理'!$A:$R,17,false)</f>
        <v>#N/A</v>
      </c>
      <c r="K276" s="580" t="str">
        <f t="shared" si="28"/>
        <v>#N/A</v>
      </c>
      <c r="L276" s="573" t="str">
        <f t="shared" si="11"/>
        <v>#N/A</v>
      </c>
      <c r="M276" s="573" t="str">
        <f t="shared" si="30"/>
        <v>#N/A</v>
      </c>
      <c r="N276" s="1283" t="str">
        <f t="shared" si="29"/>
        <v>#N/A</v>
      </c>
      <c r="O276" s="574" t="str">
        <f>VLOOKUP(D276,'新 月次投稿数'!$D:$N,8,false)</f>
        <v>#N/A</v>
      </c>
      <c r="P276" s="583" t="str">
        <f t="shared" si="14"/>
        <v>#N/A</v>
      </c>
      <c r="Q276" s="575">
        <f t="shared" si="15"/>
        <v>-2</v>
      </c>
      <c r="R276" s="575">
        <f t="shared" si="16"/>
        <v>0</v>
      </c>
      <c r="S276" s="651"/>
      <c r="T276" s="585" t="str">
        <f t="shared" si="17"/>
        <v>0</v>
      </c>
      <c r="U276" s="651"/>
      <c r="V276" s="582" t="s">
        <v>1072</v>
      </c>
      <c r="W276" s="582" t="s">
        <v>1072</v>
      </c>
      <c r="X276" s="582" t="s">
        <v>1072</v>
      </c>
      <c r="Y276" s="582" t="s">
        <v>1072</v>
      </c>
      <c r="Z276" s="582" t="s">
        <v>1072</v>
      </c>
      <c r="AA276" s="582" t="s">
        <v>1072</v>
      </c>
      <c r="AB276" s="582" t="s">
        <v>1072</v>
      </c>
      <c r="AC276" s="580" t="str">
        <f>Vlookup(D276,'セッション実施状況管理'!$A:$R,17,false)</f>
        <v>#N/A</v>
      </c>
      <c r="AD276" s="580" t="str">
        <f t="shared" si="19"/>
        <v>#VALUE!</v>
      </c>
      <c r="AE276" s="580" t="str">
        <f t="shared" si="20"/>
        <v>#VALUE!</v>
      </c>
    </row>
    <row r="277">
      <c r="A277" s="2"/>
      <c r="B277" s="2"/>
      <c r="C277" s="569" t="str">
        <f>vlookup(B277,'セッション実施状況管理'!$A:$U,8,false)</f>
        <v>#N/A</v>
      </c>
      <c r="D277" s="2"/>
      <c r="E277" s="2"/>
      <c r="F277" s="2"/>
      <c r="G277" s="2"/>
      <c r="H277" s="2"/>
      <c r="I277" s="572" t="str">
        <f>iferror(vlookup(B277,'セッション実施状況管理'!$A:$B,2,false),"")</f>
        <v/>
      </c>
      <c r="J277" s="580" t="str">
        <f>Vlookup(B277,'セッション実施状況管理'!$A:$R,17,false)</f>
        <v>#N/A</v>
      </c>
      <c r="K277" s="580" t="str">
        <f t="shared" si="28"/>
        <v>#N/A</v>
      </c>
      <c r="L277" s="573" t="str">
        <f t="shared" si="11"/>
        <v>#N/A</v>
      </c>
      <c r="M277" s="573" t="str">
        <f t="shared" si="30"/>
        <v>#N/A</v>
      </c>
      <c r="N277" s="1283" t="str">
        <f t="shared" si="29"/>
        <v>#N/A</v>
      </c>
      <c r="O277" s="574" t="str">
        <f>VLOOKUP(D277,'新 月次投稿数'!$D:$N,8,false)</f>
        <v>#N/A</v>
      </c>
      <c r="P277" s="583" t="str">
        <f t="shared" si="14"/>
        <v>#N/A</v>
      </c>
      <c r="Q277" s="575">
        <f t="shared" si="15"/>
        <v>-2</v>
      </c>
      <c r="R277" s="575">
        <f t="shared" si="16"/>
        <v>0</v>
      </c>
      <c r="S277" s="651"/>
      <c r="T277" s="585" t="str">
        <f t="shared" si="17"/>
        <v>0</v>
      </c>
      <c r="U277" s="651"/>
      <c r="V277" s="582" t="s">
        <v>1072</v>
      </c>
      <c r="W277" s="582" t="s">
        <v>1072</v>
      </c>
      <c r="X277" s="582" t="s">
        <v>1072</v>
      </c>
      <c r="Y277" s="582" t="s">
        <v>1072</v>
      </c>
      <c r="Z277" s="582" t="s">
        <v>1072</v>
      </c>
      <c r="AA277" s="582" t="s">
        <v>1072</v>
      </c>
      <c r="AB277" s="582" t="s">
        <v>1072</v>
      </c>
      <c r="AC277" s="580" t="str">
        <f>Vlookup(D277,'セッション実施状況管理'!$A:$R,17,false)</f>
        <v>#N/A</v>
      </c>
      <c r="AD277" s="580" t="str">
        <f t="shared" si="19"/>
        <v>#VALUE!</v>
      </c>
      <c r="AE277" s="580" t="str">
        <f t="shared" si="20"/>
        <v>#VALUE!</v>
      </c>
    </row>
    <row r="278">
      <c r="A278" s="2"/>
      <c r="B278" s="2"/>
      <c r="C278" s="569" t="str">
        <f>vlookup(B278,'セッション実施状況管理'!$A:$U,8,false)</f>
        <v>#N/A</v>
      </c>
      <c r="D278" s="2"/>
      <c r="E278" s="2"/>
      <c r="F278" s="2"/>
      <c r="G278" s="2"/>
      <c r="H278" s="2"/>
      <c r="I278" s="572" t="str">
        <f>iferror(vlookup(B278,'セッション実施状況管理'!$A:$B,2,false),"")</f>
        <v/>
      </c>
      <c r="J278" s="580" t="str">
        <f>Vlookup(B278,'セッション実施状況管理'!$A:$R,17,false)</f>
        <v>#N/A</v>
      </c>
      <c r="K278" s="580" t="str">
        <f t="shared" si="28"/>
        <v>#N/A</v>
      </c>
      <c r="L278" s="573" t="str">
        <f t="shared" si="11"/>
        <v>#N/A</v>
      </c>
      <c r="M278" s="573" t="str">
        <f t="shared" si="30"/>
        <v>#N/A</v>
      </c>
      <c r="N278" s="1283" t="str">
        <f t="shared" si="29"/>
        <v>#N/A</v>
      </c>
      <c r="O278" s="574" t="str">
        <f>VLOOKUP(D278,'新 月次投稿数'!$D:$N,8,false)</f>
        <v>#N/A</v>
      </c>
      <c r="P278" s="583" t="str">
        <f t="shared" si="14"/>
        <v>#N/A</v>
      </c>
      <c r="Q278" s="575">
        <f t="shared" si="15"/>
        <v>-2</v>
      </c>
      <c r="R278" s="575">
        <f t="shared" si="16"/>
        <v>0</v>
      </c>
      <c r="S278" s="651"/>
      <c r="T278" s="585" t="str">
        <f t="shared" si="17"/>
        <v>0</v>
      </c>
      <c r="U278" s="651"/>
      <c r="V278" s="582" t="s">
        <v>1072</v>
      </c>
      <c r="W278" s="582" t="s">
        <v>1072</v>
      </c>
      <c r="X278" s="582" t="s">
        <v>1072</v>
      </c>
      <c r="Y278" s="582" t="s">
        <v>1072</v>
      </c>
      <c r="Z278" s="582" t="s">
        <v>1072</v>
      </c>
      <c r="AA278" s="582" t="s">
        <v>1072</v>
      </c>
      <c r="AB278" s="582" t="s">
        <v>1072</v>
      </c>
      <c r="AC278" s="580" t="str">
        <f>Vlookup(D278,'セッション実施状況管理'!$A:$R,17,false)</f>
        <v>#N/A</v>
      </c>
      <c r="AD278" s="580" t="str">
        <f t="shared" si="19"/>
        <v>#VALUE!</v>
      </c>
      <c r="AE278" s="580" t="str">
        <f t="shared" si="20"/>
        <v>#VALUE!</v>
      </c>
    </row>
    <row r="279">
      <c r="A279" s="2"/>
      <c r="B279" s="2"/>
      <c r="C279" s="569" t="str">
        <f>vlookup(B279,'セッション実施状況管理'!$A:$U,8,false)</f>
        <v>#N/A</v>
      </c>
      <c r="D279" s="2"/>
      <c r="E279" s="2"/>
      <c r="F279" s="2"/>
      <c r="G279" s="2"/>
      <c r="H279" s="2"/>
      <c r="I279" s="572" t="str">
        <f>iferror(vlookup(B279,'セッション実施状況管理'!$A:$B,2,false),"")</f>
        <v/>
      </c>
      <c r="J279" s="580" t="str">
        <f>Vlookup(B279,'セッション実施状況管理'!$A:$R,17,false)</f>
        <v>#N/A</v>
      </c>
      <c r="K279" s="580" t="str">
        <f t="shared" si="28"/>
        <v>#N/A</v>
      </c>
      <c r="L279" s="573" t="str">
        <f t="shared" si="11"/>
        <v>#N/A</v>
      </c>
      <c r="M279" s="573" t="str">
        <f t="shared" si="30"/>
        <v>#N/A</v>
      </c>
      <c r="N279" s="1283" t="str">
        <f t="shared" si="29"/>
        <v>#N/A</v>
      </c>
      <c r="O279" s="574" t="str">
        <f>VLOOKUP(D279,'新 月次投稿数'!$D:$N,8,false)</f>
        <v>#N/A</v>
      </c>
      <c r="P279" s="583" t="str">
        <f t="shared" si="14"/>
        <v>#N/A</v>
      </c>
      <c r="Q279" s="575">
        <f t="shared" si="15"/>
        <v>-2</v>
      </c>
      <c r="R279" s="575">
        <f t="shared" si="16"/>
        <v>0</v>
      </c>
      <c r="S279" s="651"/>
      <c r="T279" s="585" t="str">
        <f t="shared" si="17"/>
        <v>0</v>
      </c>
      <c r="U279" s="651"/>
      <c r="V279" s="582" t="s">
        <v>1072</v>
      </c>
      <c r="W279" s="582" t="s">
        <v>1072</v>
      </c>
      <c r="X279" s="582" t="s">
        <v>1072</v>
      </c>
      <c r="Y279" s="582" t="s">
        <v>1072</v>
      </c>
      <c r="Z279" s="582" t="s">
        <v>1072</v>
      </c>
      <c r="AA279" s="582" t="s">
        <v>1072</v>
      </c>
      <c r="AB279" s="582" t="s">
        <v>1072</v>
      </c>
      <c r="AC279" s="580" t="str">
        <f>Vlookup(D279,'セッション実施状況管理'!$A:$R,17,false)</f>
        <v>#N/A</v>
      </c>
      <c r="AD279" s="580" t="str">
        <f t="shared" si="19"/>
        <v>#VALUE!</v>
      </c>
      <c r="AE279" s="580" t="str">
        <f t="shared" si="20"/>
        <v>#VALUE!</v>
      </c>
    </row>
    <row r="280">
      <c r="A280" s="2"/>
      <c r="B280" s="2"/>
      <c r="C280" s="569" t="str">
        <f>vlookup(B280,'セッション実施状況管理'!$A:$U,8,false)</f>
        <v>#N/A</v>
      </c>
      <c r="D280" s="2"/>
      <c r="E280" s="2"/>
      <c r="F280" s="2"/>
      <c r="G280" s="2"/>
      <c r="H280" s="2"/>
      <c r="I280" s="572" t="str">
        <f>iferror(vlookup(B280,'セッション実施状況管理'!$A:$B,2,false),"")</f>
        <v/>
      </c>
      <c r="J280" s="580" t="str">
        <f>Vlookup(B280,'セッション実施状況管理'!$A:$R,17,false)</f>
        <v>#N/A</v>
      </c>
      <c r="K280" s="580" t="str">
        <f t="shared" si="28"/>
        <v>#N/A</v>
      </c>
      <c r="L280" s="573" t="str">
        <f t="shared" si="11"/>
        <v>#N/A</v>
      </c>
      <c r="M280" s="573" t="str">
        <f t="shared" si="30"/>
        <v>#N/A</v>
      </c>
      <c r="N280" s="1283" t="str">
        <f t="shared" si="29"/>
        <v>#N/A</v>
      </c>
      <c r="O280" s="574" t="str">
        <f>VLOOKUP(D280,'新 月次投稿数'!$D:$N,8,false)</f>
        <v>#N/A</v>
      </c>
      <c r="P280" s="583" t="str">
        <f t="shared" si="14"/>
        <v>#N/A</v>
      </c>
      <c r="Q280" s="575">
        <f t="shared" si="15"/>
        <v>-2</v>
      </c>
      <c r="R280" s="575">
        <f t="shared" si="16"/>
        <v>0</v>
      </c>
      <c r="S280" s="651"/>
      <c r="T280" s="585" t="str">
        <f t="shared" si="17"/>
        <v>0</v>
      </c>
      <c r="U280" s="651"/>
      <c r="V280" s="582" t="s">
        <v>1072</v>
      </c>
      <c r="W280" s="582" t="s">
        <v>1072</v>
      </c>
      <c r="X280" s="582" t="s">
        <v>1072</v>
      </c>
      <c r="Y280" s="582" t="s">
        <v>1072</v>
      </c>
      <c r="Z280" s="582" t="s">
        <v>1072</v>
      </c>
      <c r="AA280" s="582" t="s">
        <v>1072</v>
      </c>
      <c r="AB280" s="582" t="s">
        <v>1072</v>
      </c>
      <c r="AC280" s="580" t="str">
        <f>Vlookup(D280,'セッション実施状況管理'!$A:$R,17,false)</f>
        <v>#N/A</v>
      </c>
      <c r="AD280" s="580" t="str">
        <f t="shared" si="19"/>
        <v>#VALUE!</v>
      </c>
      <c r="AE280" s="580" t="str">
        <f t="shared" si="20"/>
        <v>#VALUE!</v>
      </c>
    </row>
    <row r="281">
      <c r="A281" s="2"/>
      <c r="B281" s="2"/>
      <c r="C281" s="569" t="str">
        <f>vlookup(B281,'セッション実施状況管理'!$A:$U,8,false)</f>
        <v>#N/A</v>
      </c>
      <c r="D281" s="2"/>
      <c r="E281" s="2"/>
      <c r="F281" s="2"/>
      <c r="G281" s="2"/>
      <c r="H281" s="2"/>
      <c r="I281" s="572" t="str">
        <f>iferror(vlookup(B281,'セッション実施状況管理'!$A:$B,2,false),"")</f>
        <v/>
      </c>
      <c r="J281" s="580" t="str">
        <f>Vlookup(B281,'セッション実施状況管理'!$A:$R,17,false)</f>
        <v>#N/A</v>
      </c>
      <c r="K281" s="580" t="str">
        <f t="shared" si="28"/>
        <v>#N/A</v>
      </c>
      <c r="L281" s="573" t="str">
        <f t="shared" si="11"/>
        <v>#N/A</v>
      </c>
      <c r="M281" s="573" t="str">
        <f t="shared" si="30"/>
        <v>#N/A</v>
      </c>
      <c r="N281" s="1283" t="str">
        <f t="shared" si="29"/>
        <v>#N/A</v>
      </c>
      <c r="O281" s="574" t="str">
        <f>VLOOKUP(D281,'新 月次投稿数'!$D:$N,8,false)</f>
        <v>#N/A</v>
      </c>
      <c r="P281" s="583" t="str">
        <f t="shared" si="14"/>
        <v>#N/A</v>
      </c>
      <c r="Q281" s="575">
        <f t="shared" si="15"/>
        <v>-2</v>
      </c>
      <c r="R281" s="575">
        <f t="shared" si="16"/>
        <v>0</v>
      </c>
      <c r="S281" s="651"/>
      <c r="T281" s="585" t="str">
        <f t="shared" si="17"/>
        <v>0</v>
      </c>
      <c r="U281" s="651"/>
      <c r="V281" s="582" t="s">
        <v>1072</v>
      </c>
      <c r="W281" s="582" t="s">
        <v>1072</v>
      </c>
      <c r="X281" s="582" t="s">
        <v>1072</v>
      </c>
      <c r="Y281" s="582" t="s">
        <v>1072</v>
      </c>
      <c r="Z281" s="582" t="s">
        <v>1072</v>
      </c>
      <c r="AA281" s="582" t="s">
        <v>1072</v>
      </c>
      <c r="AB281" s="582" t="s">
        <v>1072</v>
      </c>
      <c r="AC281" s="580" t="str">
        <f>Vlookup(D281,'セッション実施状況管理'!$A:$R,17,false)</f>
        <v>#N/A</v>
      </c>
      <c r="AD281" s="580" t="str">
        <f t="shared" si="19"/>
        <v>#VALUE!</v>
      </c>
      <c r="AE281" s="580" t="str">
        <f t="shared" si="20"/>
        <v>#VALUE!</v>
      </c>
    </row>
    <row r="282">
      <c r="A282" s="2"/>
      <c r="B282" s="2"/>
      <c r="C282" s="569" t="str">
        <f>vlookup(B282,'セッション実施状況管理'!$A:$U,8,false)</f>
        <v>#N/A</v>
      </c>
      <c r="D282" s="2"/>
      <c r="E282" s="2"/>
      <c r="F282" s="2"/>
      <c r="G282" s="2"/>
      <c r="H282" s="2"/>
      <c r="I282" s="572" t="str">
        <f>iferror(vlookup(B282,'セッション実施状況管理'!$A:$B,2,false),"")</f>
        <v/>
      </c>
      <c r="J282" s="580" t="str">
        <f>Vlookup(B282,'セッション実施状況管理'!$A:$R,17,false)</f>
        <v>#N/A</v>
      </c>
      <c r="K282" s="580" t="str">
        <f t="shared" si="28"/>
        <v>#N/A</v>
      </c>
      <c r="L282" s="573" t="str">
        <f t="shared" si="11"/>
        <v>#N/A</v>
      </c>
      <c r="M282" s="573" t="str">
        <f t="shared" si="30"/>
        <v>#N/A</v>
      </c>
      <c r="N282" s="1283" t="str">
        <f t="shared" si="29"/>
        <v>#N/A</v>
      </c>
      <c r="O282" s="574" t="str">
        <f>VLOOKUP(D282,'新 月次投稿数'!$D:$N,8,false)</f>
        <v>#N/A</v>
      </c>
      <c r="P282" s="583" t="str">
        <f t="shared" si="14"/>
        <v>#N/A</v>
      </c>
      <c r="Q282" s="575">
        <f t="shared" si="15"/>
        <v>-2</v>
      </c>
      <c r="R282" s="575">
        <f t="shared" si="16"/>
        <v>0</v>
      </c>
      <c r="S282" s="651"/>
      <c r="T282" s="585" t="str">
        <f t="shared" si="17"/>
        <v>0</v>
      </c>
      <c r="U282" s="651"/>
      <c r="V282" s="582" t="s">
        <v>1072</v>
      </c>
      <c r="W282" s="582" t="s">
        <v>1072</v>
      </c>
      <c r="X282" s="582" t="s">
        <v>1072</v>
      </c>
      <c r="Y282" s="582" t="s">
        <v>1072</v>
      </c>
      <c r="Z282" s="582" t="s">
        <v>1072</v>
      </c>
      <c r="AA282" s="582" t="s">
        <v>1072</v>
      </c>
      <c r="AB282" s="582" t="s">
        <v>1072</v>
      </c>
      <c r="AC282" s="580" t="str">
        <f>Vlookup(D282,'セッション実施状況管理'!$A:$R,17,false)</f>
        <v>#N/A</v>
      </c>
      <c r="AD282" s="580" t="str">
        <f t="shared" si="19"/>
        <v>#VALUE!</v>
      </c>
      <c r="AE282" s="580" t="str">
        <f t="shared" si="20"/>
        <v>#VALUE!</v>
      </c>
    </row>
    <row r="283">
      <c r="A283" s="2"/>
      <c r="B283" s="2"/>
      <c r="C283" s="2"/>
      <c r="D283" s="2"/>
      <c r="E283" s="2"/>
      <c r="F283" s="2"/>
      <c r="G283" s="2"/>
      <c r="H283" s="2"/>
      <c r="I283" s="572" t="str">
        <f>iferror(vlookup(B283,'セッション実施状況管理'!$A:$B,2,false),"")</f>
        <v/>
      </c>
      <c r="J283" s="580" t="str">
        <f>Vlookup(B283,'セッション実施状況管理'!$A:$R,17,false)</f>
        <v>#N/A</v>
      </c>
      <c r="K283" s="580" t="str">
        <f t="shared" si="28"/>
        <v>#N/A</v>
      </c>
      <c r="L283" s="573" t="str">
        <f t="shared" si="11"/>
        <v>#N/A</v>
      </c>
      <c r="M283" s="573" t="str">
        <f t="shared" si="30"/>
        <v>#N/A</v>
      </c>
      <c r="N283" s="1283" t="str">
        <f t="shared" si="29"/>
        <v>#N/A</v>
      </c>
      <c r="O283" s="574" t="str">
        <f>VLOOKUP(D283,'新 月次投稿数'!$D:$N,8,false)</f>
        <v>#N/A</v>
      </c>
      <c r="P283" s="583" t="str">
        <f t="shared" si="14"/>
        <v>#N/A</v>
      </c>
      <c r="Q283" s="575">
        <f t="shared" si="15"/>
        <v>-2</v>
      </c>
      <c r="R283" s="575">
        <f t="shared" si="16"/>
        <v>0</v>
      </c>
      <c r="S283" s="651"/>
      <c r="T283" s="585" t="str">
        <f t="shared" si="17"/>
        <v>0</v>
      </c>
      <c r="U283" s="651"/>
      <c r="V283" s="582" t="s">
        <v>1072</v>
      </c>
      <c r="W283" s="582" t="s">
        <v>1072</v>
      </c>
      <c r="X283" s="582" t="s">
        <v>1072</v>
      </c>
      <c r="Y283" s="582" t="s">
        <v>1072</v>
      </c>
      <c r="Z283" s="582" t="s">
        <v>1072</v>
      </c>
      <c r="AA283" s="582" t="s">
        <v>1072</v>
      </c>
      <c r="AB283" s="582" t="s">
        <v>1072</v>
      </c>
      <c r="AC283" s="580" t="str">
        <f>Vlookup(D283,'セッション実施状況管理'!$A:$R,17,false)</f>
        <v>#N/A</v>
      </c>
      <c r="AD283" s="580" t="str">
        <f t="shared" si="19"/>
        <v>#VALUE!</v>
      </c>
      <c r="AE283" s="580" t="str">
        <f t="shared" si="20"/>
        <v>#VALUE!</v>
      </c>
    </row>
    <row r="284">
      <c r="A284" s="2"/>
      <c r="B284" s="2"/>
      <c r="C284" s="2"/>
      <c r="D284" s="2"/>
      <c r="E284" s="2"/>
      <c r="F284" s="2"/>
      <c r="G284" s="2"/>
      <c r="H284" s="2"/>
      <c r="I284" s="572" t="str">
        <f>iferror(vlookup(B284,'セッション実施状況管理'!$A:$B,2,false),"")</f>
        <v/>
      </c>
      <c r="J284" s="580" t="str">
        <f>Vlookup(B284,'セッション実施状況管理'!$A:$R,17,false)</f>
        <v>#N/A</v>
      </c>
      <c r="K284" s="580" t="str">
        <f t="shared" si="28"/>
        <v>#N/A</v>
      </c>
      <c r="L284" s="573" t="str">
        <f t="shared" si="11"/>
        <v>#N/A</v>
      </c>
      <c r="M284" s="573" t="str">
        <f t="shared" si="30"/>
        <v>#N/A</v>
      </c>
      <c r="N284" s="1283" t="str">
        <f t="shared" si="29"/>
        <v>#N/A</v>
      </c>
      <c r="O284" s="574" t="str">
        <f>VLOOKUP(D284,'新 月次投稿数'!$D:$N,8,false)</f>
        <v>#N/A</v>
      </c>
      <c r="P284" s="583" t="str">
        <f t="shared" si="14"/>
        <v>#N/A</v>
      </c>
      <c r="Q284" s="575">
        <f t="shared" si="15"/>
        <v>-2</v>
      </c>
      <c r="R284" s="575">
        <f t="shared" si="16"/>
        <v>0</v>
      </c>
      <c r="S284" s="651"/>
      <c r="T284" s="585" t="str">
        <f t="shared" si="17"/>
        <v>0</v>
      </c>
      <c r="U284" s="651"/>
      <c r="V284" s="582" t="s">
        <v>1072</v>
      </c>
      <c r="W284" s="582" t="s">
        <v>1072</v>
      </c>
      <c r="X284" s="582" t="s">
        <v>1072</v>
      </c>
      <c r="Y284" s="582" t="s">
        <v>1072</v>
      </c>
      <c r="Z284" s="582" t="s">
        <v>1072</v>
      </c>
      <c r="AA284" s="582" t="s">
        <v>1072</v>
      </c>
      <c r="AB284" s="582" t="s">
        <v>1072</v>
      </c>
      <c r="AC284" s="580" t="str">
        <f>Vlookup(D284,'セッション実施状況管理'!$A:$R,17,false)</f>
        <v>#N/A</v>
      </c>
      <c r="AD284" s="580" t="str">
        <f t="shared" si="19"/>
        <v>#VALUE!</v>
      </c>
      <c r="AE284" s="580" t="str">
        <f t="shared" si="20"/>
        <v>#VALUE!</v>
      </c>
    </row>
    <row r="285">
      <c r="A285" s="2"/>
      <c r="B285" s="2"/>
      <c r="C285" s="2"/>
      <c r="D285" s="2"/>
      <c r="E285" s="2"/>
      <c r="F285" s="2"/>
      <c r="G285" s="2"/>
      <c r="H285" s="2"/>
      <c r="I285" s="572" t="str">
        <f>iferror(vlookup(B285,'セッション実施状況管理'!$A:$B,2,false),"")</f>
        <v/>
      </c>
      <c r="J285" s="580" t="str">
        <f>Vlookup(B285,'セッション実施状況管理'!$A:$R,17,false)</f>
        <v>#N/A</v>
      </c>
      <c r="K285" s="580" t="str">
        <f t="shared" si="28"/>
        <v>#N/A</v>
      </c>
      <c r="L285" s="573" t="str">
        <f t="shared" si="11"/>
        <v>#N/A</v>
      </c>
      <c r="M285" s="573" t="str">
        <f t="shared" si="30"/>
        <v>#N/A</v>
      </c>
      <c r="N285" s="1283" t="str">
        <f t="shared" si="29"/>
        <v>#N/A</v>
      </c>
      <c r="O285" s="574" t="str">
        <f>VLOOKUP(D285,'新 月次投稿数'!$D:$N,8,false)</f>
        <v>#N/A</v>
      </c>
      <c r="P285" s="583" t="str">
        <f t="shared" si="14"/>
        <v>#N/A</v>
      </c>
      <c r="Q285" s="575">
        <f t="shared" si="15"/>
        <v>-2</v>
      </c>
      <c r="R285" s="575">
        <f t="shared" si="16"/>
        <v>0</v>
      </c>
      <c r="S285" s="651"/>
      <c r="T285" s="585" t="str">
        <f t="shared" si="17"/>
        <v>0</v>
      </c>
      <c r="U285" s="651"/>
      <c r="V285" s="582" t="s">
        <v>1072</v>
      </c>
      <c r="W285" s="582" t="s">
        <v>1072</v>
      </c>
      <c r="X285" s="582" t="s">
        <v>1072</v>
      </c>
      <c r="Y285" s="582" t="s">
        <v>1072</v>
      </c>
      <c r="Z285" s="582" t="s">
        <v>1072</v>
      </c>
      <c r="AA285" s="582" t="s">
        <v>1072</v>
      </c>
      <c r="AB285" s="582" t="s">
        <v>1072</v>
      </c>
      <c r="AC285" s="580" t="str">
        <f>Vlookup(D285,'セッション実施状況管理'!$A:$R,17,false)</f>
        <v>#N/A</v>
      </c>
      <c r="AD285" s="580" t="str">
        <f t="shared" si="19"/>
        <v>#VALUE!</v>
      </c>
      <c r="AE285" s="580" t="str">
        <f t="shared" si="20"/>
        <v>#VALUE!</v>
      </c>
    </row>
    <row r="286">
      <c r="A286" s="2"/>
      <c r="B286" s="2"/>
      <c r="C286" s="2"/>
      <c r="D286" s="2"/>
      <c r="E286" s="2"/>
      <c r="F286" s="2"/>
      <c r="G286" s="2"/>
      <c r="H286" s="2"/>
      <c r="I286" s="572" t="str">
        <f>iferror(vlookup(B286,'セッション実施状況管理'!$A:$B,2,false),"")</f>
        <v/>
      </c>
      <c r="J286" s="580" t="str">
        <f>Vlookup(B286,'セッション実施状況管理'!$A:$R,17,false)</f>
        <v>#N/A</v>
      </c>
      <c r="K286" s="580" t="str">
        <f t="shared" si="28"/>
        <v>#N/A</v>
      </c>
      <c r="L286" s="573" t="str">
        <f t="shared" si="11"/>
        <v>#N/A</v>
      </c>
      <c r="M286" s="573" t="str">
        <f t="shared" si="30"/>
        <v>#N/A</v>
      </c>
      <c r="N286" s="1283" t="str">
        <f t="shared" si="29"/>
        <v>#N/A</v>
      </c>
      <c r="O286" s="574" t="str">
        <f>VLOOKUP(D286,'新 月次投稿数'!$D:$N,8,false)</f>
        <v>#N/A</v>
      </c>
      <c r="P286" s="583" t="str">
        <f t="shared" si="14"/>
        <v>#N/A</v>
      </c>
      <c r="Q286" s="575">
        <f t="shared" si="15"/>
        <v>-2</v>
      </c>
      <c r="R286" s="575">
        <f t="shared" si="16"/>
        <v>0</v>
      </c>
      <c r="S286" s="651"/>
      <c r="T286" s="585" t="str">
        <f t="shared" si="17"/>
        <v>0</v>
      </c>
      <c r="U286" s="651"/>
      <c r="V286" s="582" t="s">
        <v>1072</v>
      </c>
      <c r="W286" s="582" t="s">
        <v>1072</v>
      </c>
      <c r="X286" s="582" t="s">
        <v>1072</v>
      </c>
      <c r="Y286" s="582" t="s">
        <v>1072</v>
      </c>
      <c r="Z286" s="582" t="s">
        <v>1072</v>
      </c>
      <c r="AA286" s="582" t="s">
        <v>1072</v>
      </c>
      <c r="AB286" s="582" t="s">
        <v>1072</v>
      </c>
      <c r="AC286" s="580" t="str">
        <f>Vlookup(D286,'セッション実施状況管理'!$A:$R,17,false)</f>
        <v>#N/A</v>
      </c>
      <c r="AD286" s="580" t="str">
        <f t="shared" si="19"/>
        <v>#VALUE!</v>
      </c>
      <c r="AE286" s="580" t="str">
        <f t="shared" si="20"/>
        <v>#VALUE!</v>
      </c>
    </row>
    <row r="287">
      <c r="A287" s="2"/>
      <c r="B287" s="2"/>
      <c r="C287" s="2"/>
      <c r="D287" s="2"/>
      <c r="E287" s="2"/>
      <c r="F287" s="2"/>
      <c r="G287" s="2"/>
      <c r="H287" s="2"/>
      <c r="I287" s="572" t="str">
        <f>iferror(vlookup(B287,'セッション実施状況管理'!$A:$B,2,false),"")</f>
        <v/>
      </c>
      <c r="J287" s="580" t="str">
        <f>Vlookup(B287,'セッション実施状況管理'!$A:$R,17,false)</f>
        <v>#N/A</v>
      </c>
      <c r="K287" s="580" t="str">
        <f t="shared" si="28"/>
        <v>#N/A</v>
      </c>
      <c r="L287" s="573" t="str">
        <f t="shared" si="11"/>
        <v>#N/A</v>
      </c>
      <c r="M287" s="573" t="str">
        <f t="shared" si="30"/>
        <v>#N/A</v>
      </c>
      <c r="N287" s="1283" t="str">
        <f t="shared" si="29"/>
        <v>#N/A</v>
      </c>
      <c r="O287" s="574" t="str">
        <f>VLOOKUP(D287,'新 月次投稿数'!$D:$N,8,false)</f>
        <v>#N/A</v>
      </c>
      <c r="P287" s="583" t="str">
        <f t="shared" si="14"/>
        <v>#N/A</v>
      </c>
      <c r="Q287" s="575">
        <f t="shared" si="15"/>
        <v>-2</v>
      </c>
      <c r="R287" s="575">
        <f t="shared" si="16"/>
        <v>0</v>
      </c>
      <c r="S287" s="651"/>
      <c r="T287" s="585" t="str">
        <f t="shared" si="17"/>
        <v>0</v>
      </c>
      <c r="U287" s="651"/>
      <c r="V287" s="582" t="s">
        <v>1072</v>
      </c>
      <c r="W287" s="582" t="s">
        <v>1072</v>
      </c>
      <c r="X287" s="582" t="s">
        <v>1072</v>
      </c>
      <c r="Y287" s="582" t="s">
        <v>1072</v>
      </c>
      <c r="Z287" s="582" t="s">
        <v>1072</v>
      </c>
      <c r="AA287" s="582" t="s">
        <v>1072</v>
      </c>
      <c r="AB287" s="582" t="s">
        <v>1072</v>
      </c>
      <c r="AC287" s="580" t="str">
        <f>Vlookup(D287,'セッション実施状況管理'!$A:$R,17,false)</f>
        <v>#N/A</v>
      </c>
      <c r="AD287" s="580" t="str">
        <f t="shared" si="19"/>
        <v>#VALUE!</v>
      </c>
      <c r="AE287" s="580" t="str">
        <f t="shared" si="20"/>
        <v>#VALUE!</v>
      </c>
    </row>
    <row r="288">
      <c r="A288" s="2"/>
      <c r="B288" s="2"/>
      <c r="C288" s="2"/>
      <c r="D288" s="2"/>
      <c r="E288" s="2"/>
      <c r="F288" s="2"/>
      <c r="G288" s="2"/>
      <c r="H288" s="2"/>
      <c r="I288" s="572" t="str">
        <f>iferror(vlookup(B288,'セッション実施状況管理'!$A:$B,2,false),"")</f>
        <v/>
      </c>
      <c r="J288" s="580" t="str">
        <f>Vlookup(B288,'セッション実施状況管理'!$A:$R,17,false)</f>
        <v>#N/A</v>
      </c>
      <c r="K288" s="580" t="str">
        <f t="shared" si="28"/>
        <v>#N/A</v>
      </c>
      <c r="L288" s="573" t="str">
        <f t="shared" si="11"/>
        <v>#N/A</v>
      </c>
      <c r="M288" s="573" t="str">
        <f t="shared" si="30"/>
        <v>#N/A</v>
      </c>
      <c r="N288" s="1283" t="str">
        <f t="shared" si="29"/>
        <v>#N/A</v>
      </c>
      <c r="O288" s="574" t="str">
        <f>VLOOKUP(D288,'新 月次投稿数'!$D:$N,8,false)</f>
        <v>#N/A</v>
      </c>
      <c r="P288" s="583" t="str">
        <f t="shared" si="14"/>
        <v>#N/A</v>
      </c>
      <c r="Q288" s="575">
        <f t="shared" si="15"/>
        <v>-2</v>
      </c>
      <c r="R288" s="575">
        <f t="shared" si="16"/>
        <v>0</v>
      </c>
      <c r="S288" s="651"/>
      <c r="T288" s="585" t="str">
        <f t="shared" si="17"/>
        <v>0</v>
      </c>
      <c r="U288" s="651"/>
      <c r="V288" s="582" t="s">
        <v>1072</v>
      </c>
      <c r="W288" s="582" t="s">
        <v>1072</v>
      </c>
      <c r="X288" s="582" t="s">
        <v>1072</v>
      </c>
      <c r="Y288" s="582" t="s">
        <v>1072</v>
      </c>
      <c r="Z288" s="582" t="s">
        <v>1072</v>
      </c>
      <c r="AA288" s="582" t="s">
        <v>1072</v>
      </c>
      <c r="AB288" s="582" t="s">
        <v>1072</v>
      </c>
      <c r="AC288" s="580" t="str">
        <f>Vlookup(D288,'セッション実施状況管理'!$A:$R,17,false)</f>
        <v>#N/A</v>
      </c>
      <c r="AD288" s="580" t="str">
        <f t="shared" si="19"/>
        <v>#VALUE!</v>
      </c>
      <c r="AE288" s="580" t="str">
        <f t="shared" si="20"/>
        <v>#VALUE!</v>
      </c>
    </row>
    <row r="289">
      <c r="A289" s="2"/>
      <c r="B289" s="2"/>
      <c r="C289" s="2"/>
      <c r="D289" s="2"/>
      <c r="E289" s="2"/>
      <c r="F289" s="2"/>
      <c r="G289" s="2"/>
      <c r="H289" s="2"/>
      <c r="I289" s="572" t="str">
        <f>iferror(vlookup(B289,'セッション実施状況管理'!$A:$B,2,false),"")</f>
        <v/>
      </c>
      <c r="J289" s="580" t="str">
        <f>Vlookup(B289,'セッション実施状況管理'!$A:$R,17,false)</f>
        <v>#N/A</v>
      </c>
      <c r="K289" s="580" t="str">
        <f t="shared" si="28"/>
        <v>#N/A</v>
      </c>
      <c r="L289" s="573" t="str">
        <f t="shared" si="11"/>
        <v>#N/A</v>
      </c>
      <c r="M289" s="573" t="str">
        <f t="shared" si="30"/>
        <v>#N/A</v>
      </c>
      <c r="N289" s="1283" t="str">
        <f t="shared" si="29"/>
        <v>#N/A</v>
      </c>
      <c r="O289" s="574" t="str">
        <f>VLOOKUP(D289,'新 月次投稿数'!$D:$N,8,false)</f>
        <v>#N/A</v>
      </c>
      <c r="P289" s="583" t="str">
        <f t="shared" si="14"/>
        <v>#N/A</v>
      </c>
      <c r="Q289" s="575">
        <f t="shared" si="15"/>
        <v>-2</v>
      </c>
      <c r="R289" s="575">
        <f t="shared" si="16"/>
        <v>0</v>
      </c>
      <c r="S289" s="651"/>
      <c r="T289" s="585" t="str">
        <f t="shared" si="17"/>
        <v>0</v>
      </c>
      <c r="U289" s="651"/>
      <c r="V289" s="582" t="s">
        <v>1072</v>
      </c>
      <c r="W289" s="582" t="s">
        <v>1072</v>
      </c>
      <c r="X289" s="582" t="s">
        <v>1072</v>
      </c>
      <c r="Y289" s="582" t="s">
        <v>1072</v>
      </c>
      <c r="Z289" s="582" t="s">
        <v>1072</v>
      </c>
      <c r="AA289" s="582" t="s">
        <v>1072</v>
      </c>
      <c r="AB289" s="582" t="s">
        <v>1072</v>
      </c>
      <c r="AC289" s="580" t="str">
        <f>Vlookup(D289,'セッション実施状況管理'!$A:$R,17,false)</f>
        <v>#N/A</v>
      </c>
      <c r="AD289" s="580" t="str">
        <f t="shared" si="19"/>
        <v>#VALUE!</v>
      </c>
      <c r="AE289" s="580" t="str">
        <f t="shared" si="20"/>
        <v>#VALUE!</v>
      </c>
    </row>
    <row r="290">
      <c r="A290" s="2"/>
      <c r="B290" s="2"/>
      <c r="C290" s="2"/>
      <c r="D290" s="2"/>
      <c r="E290" s="2"/>
      <c r="F290" s="2"/>
      <c r="G290" s="2"/>
      <c r="H290" s="2"/>
      <c r="I290" s="572" t="str">
        <f>iferror(vlookup(B290,'セッション実施状況管理'!$A:$B,2,false),"")</f>
        <v/>
      </c>
      <c r="J290" s="580" t="str">
        <f>Vlookup(B290,'セッション実施状況管理'!$A:$R,17,false)</f>
        <v>#N/A</v>
      </c>
      <c r="K290" s="580" t="str">
        <f t="shared" si="28"/>
        <v>#N/A</v>
      </c>
      <c r="L290" s="573" t="str">
        <f t="shared" si="11"/>
        <v>#N/A</v>
      </c>
      <c r="M290" s="573" t="str">
        <f t="shared" si="30"/>
        <v>#N/A</v>
      </c>
      <c r="N290" s="1283" t="str">
        <f t="shared" si="29"/>
        <v>#N/A</v>
      </c>
      <c r="O290" s="574" t="str">
        <f>VLOOKUP(D290,'新 月次投稿数'!$D:$N,8,false)</f>
        <v>#N/A</v>
      </c>
      <c r="P290" s="583" t="str">
        <f t="shared" si="14"/>
        <v>#N/A</v>
      </c>
      <c r="Q290" s="575">
        <f t="shared" si="15"/>
        <v>-2</v>
      </c>
      <c r="R290" s="575">
        <f t="shared" si="16"/>
        <v>0</v>
      </c>
      <c r="S290" s="651"/>
      <c r="T290" s="585" t="str">
        <f t="shared" si="17"/>
        <v>0</v>
      </c>
      <c r="U290" s="651"/>
      <c r="V290" s="582" t="s">
        <v>1072</v>
      </c>
      <c r="W290" s="582" t="s">
        <v>1072</v>
      </c>
      <c r="X290" s="582" t="s">
        <v>1072</v>
      </c>
      <c r="Y290" s="582" t="s">
        <v>1072</v>
      </c>
      <c r="Z290" s="582" t="s">
        <v>1072</v>
      </c>
      <c r="AA290" s="582" t="s">
        <v>1072</v>
      </c>
      <c r="AB290" s="582" t="s">
        <v>1072</v>
      </c>
      <c r="AC290" s="580" t="str">
        <f>Vlookup(D290,'セッション実施状況管理'!$A:$R,17,false)</f>
        <v>#N/A</v>
      </c>
      <c r="AD290" s="580" t="str">
        <f t="shared" si="19"/>
        <v>#VALUE!</v>
      </c>
      <c r="AE290" s="580" t="str">
        <f t="shared" si="20"/>
        <v>#VALUE!</v>
      </c>
    </row>
    <row r="291">
      <c r="A291" s="2"/>
      <c r="B291" s="2"/>
      <c r="C291" s="2"/>
      <c r="D291" s="2"/>
      <c r="E291" s="2"/>
      <c r="F291" s="2"/>
      <c r="G291" s="2"/>
      <c r="H291" s="2"/>
      <c r="I291" s="572" t="str">
        <f>iferror(vlookup(B291,'セッション実施状況管理'!$A:$B,2,false),"")</f>
        <v/>
      </c>
      <c r="J291" s="580" t="str">
        <f>Vlookup(B291,'セッション実施状況管理'!$A:$R,17,false)</f>
        <v>#N/A</v>
      </c>
      <c r="K291" s="580" t="str">
        <f t="shared" si="28"/>
        <v>#N/A</v>
      </c>
      <c r="L291" s="573" t="str">
        <f t="shared" si="11"/>
        <v>#N/A</v>
      </c>
      <c r="M291" s="573" t="str">
        <f t="shared" si="30"/>
        <v>#N/A</v>
      </c>
      <c r="N291" s="1283" t="str">
        <f t="shared" si="29"/>
        <v>#N/A</v>
      </c>
      <c r="O291" s="574" t="str">
        <f>VLOOKUP(D291,'新 月次投稿数'!$D:$N,8,false)</f>
        <v>#N/A</v>
      </c>
      <c r="P291" s="583" t="str">
        <f t="shared" si="14"/>
        <v>#N/A</v>
      </c>
      <c r="Q291" s="575">
        <f t="shared" si="15"/>
        <v>-2</v>
      </c>
      <c r="R291" s="575">
        <f t="shared" si="16"/>
        <v>0</v>
      </c>
      <c r="S291" s="651"/>
      <c r="T291" s="585" t="str">
        <f t="shared" si="17"/>
        <v>0</v>
      </c>
      <c r="U291" s="651"/>
      <c r="V291" s="582" t="s">
        <v>1072</v>
      </c>
      <c r="W291" s="582" t="s">
        <v>1072</v>
      </c>
      <c r="X291" s="582" t="s">
        <v>1072</v>
      </c>
      <c r="Y291" s="582" t="s">
        <v>1072</v>
      </c>
      <c r="Z291" s="582" t="s">
        <v>1072</v>
      </c>
      <c r="AA291" s="582" t="s">
        <v>1072</v>
      </c>
      <c r="AB291" s="582" t="s">
        <v>1072</v>
      </c>
      <c r="AC291" s="580" t="str">
        <f>Vlookup(D291,'セッション実施状況管理'!$A:$R,17,false)</f>
        <v>#N/A</v>
      </c>
      <c r="AD291" s="580" t="str">
        <f t="shared" si="19"/>
        <v>#VALUE!</v>
      </c>
      <c r="AE291" s="580" t="str">
        <f t="shared" si="20"/>
        <v>#VALUE!</v>
      </c>
    </row>
    <row r="292">
      <c r="A292" s="2"/>
      <c r="B292" s="2"/>
      <c r="C292" s="2"/>
      <c r="D292" s="2"/>
      <c r="E292" s="2"/>
      <c r="F292" s="2"/>
      <c r="G292" s="2"/>
      <c r="H292" s="2"/>
      <c r="I292" s="572" t="str">
        <f>iferror(vlookup(B292,'セッション実施状況管理'!$A:$B,2,false),"")</f>
        <v/>
      </c>
      <c r="J292" s="580" t="str">
        <f>Vlookup(B292,'セッション実施状況管理'!$A:$R,17,false)</f>
        <v>#N/A</v>
      </c>
      <c r="K292" s="580" t="str">
        <f t="shared" si="28"/>
        <v>#N/A</v>
      </c>
      <c r="L292" s="573" t="str">
        <f t="shared" si="11"/>
        <v>#N/A</v>
      </c>
      <c r="M292" s="573" t="str">
        <f t="shared" si="30"/>
        <v>#N/A</v>
      </c>
      <c r="N292" s="1283" t="str">
        <f t="shared" si="29"/>
        <v>#N/A</v>
      </c>
      <c r="O292" s="574" t="str">
        <f>VLOOKUP(D292,'新 月次投稿数'!$D:$N,8,false)</f>
        <v>#N/A</v>
      </c>
      <c r="P292" s="583" t="str">
        <f t="shared" si="14"/>
        <v>#N/A</v>
      </c>
      <c r="Q292" s="575">
        <f t="shared" si="15"/>
        <v>-2</v>
      </c>
      <c r="R292" s="575">
        <f t="shared" si="16"/>
        <v>0</v>
      </c>
      <c r="S292" s="651"/>
      <c r="T292" s="585" t="str">
        <f t="shared" si="17"/>
        <v>0</v>
      </c>
      <c r="U292" s="651"/>
      <c r="V292" s="582" t="s">
        <v>1072</v>
      </c>
      <c r="W292" s="582" t="s">
        <v>1072</v>
      </c>
      <c r="X292" s="582" t="s">
        <v>1072</v>
      </c>
      <c r="Y292" s="582" t="s">
        <v>1072</v>
      </c>
      <c r="Z292" s="582" t="s">
        <v>1072</v>
      </c>
      <c r="AA292" s="582" t="s">
        <v>1072</v>
      </c>
      <c r="AB292" s="582" t="s">
        <v>1072</v>
      </c>
      <c r="AC292" s="580" t="str">
        <f>Vlookup(D292,'セッション実施状況管理'!$A:$R,17,false)</f>
        <v>#N/A</v>
      </c>
      <c r="AD292" s="580" t="str">
        <f t="shared" si="19"/>
        <v>#VALUE!</v>
      </c>
      <c r="AE292" s="580" t="str">
        <f t="shared" si="20"/>
        <v>#VALUE!</v>
      </c>
    </row>
    <row r="293">
      <c r="A293" s="2"/>
      <c r="B293" s="2"/>
      <c r="C293" s="2"/>
      <c r="D293" s="2"/>
      <c r="E293" s="2"/>
      <c r="F293" s="2"/>
      <c r="G293" s="2"/>
      <c r="H293" s="2"/>
      <c r="I293" s="572" t="str">
        <f>iferror(vlookup(B293,'セッション実施状況管理'!$A:$B,2,false),"")</f>
        <v/>
      </c>
      <c r="J293" s="580" t="str">
        <f>Vlookup(B293,'セッション実施状況管理'!$A:$R,17,false)</f>
        <v>#N/A</v>
      </c>
      <c r="K293" s="580" t="str">
        <f t="shared" si="28"/>
        <v>#N/A</v>
      </c>
      <c r="L293" s="573" t="str">
        <f t="shared" si="11"/>
        <v>#N/A</v>
      </c>
      <c r="M293" s="573" t="str">
        <f t="shared" si="30"/>
        <v>#N/A</v>
      </c>
      <c r="N293" s="1283" t="str">
        <f t="shared" si="29"/>
        <v>#N/A</v>
      </c>
      <c r="O293" s="574" t="str">
        <f>VLOOKUP(D293,'新 月次投稿数'!$D:$N,8,false)</f>
        <v>#N/A</v>
      </c>
      <c r="P293" s="583" t="str">
        <f t="shared" si="14"/>
        <v>#N/A</v>
      </c>
      <c r="Q293" s="575">
        <f t="shared" si="15"/>
        <v>-2</v>
      </c>
      <c r="R293" s="575">
        <f t="shared" si="16"/>
        <v>0</v>
      </c>
      <c r="S293" s="651"/>
      <c r="T293" s="585" t="str">
        <f t="shared" si="17"/>
        <v>0</v>
      </c>
      <c r="U293" s="651"/>
      <c r="V293" s="582" t="s">
        <v>1072</v>
      </c>
      <c r="W293" s="582" t="s">
        <v>1072</v>
      </c>
      <c r="X293" s="582" t="s">
        <v>1072</v>
      </c>
      <c r="Y293" s="582" t="s">
        <v>1072</v>
      </c>
      <c r="Z293" s="582" t="s">
        <v>1072</v>
      </c>
      <c r="AA293" s="582" t="s">
        <v>1072</v>
      </c>
      <c r="AB293" s="582" t="s">
        <v>1072</v>
      </c>
      <c r="AC293" s="580" t="str">
        <f>Vlookup(D293,'セッション実施状況管理'!$A:$R,17,false)</f>
        <v>#N/A</v>
      </c>
      <c r="AD293" s="580" t="str">
        <f t="shared" si="19"/>
        <v>#VALUE!</v>
      </c>
      <c r="AE293" s="580" t="str">
        <f t="shared" si="20"/>
        <v>#VALUE!</v>
      </c>
    </row>
    <row r="294">
      <c r="A294" s="2"/>
      <c r="B294" s="2"/>
      <c r="C294" s="2"/>
      <c r="D294" s="2"/>
      <c r="E294" s="2"/>
      <c r="F294" s="2"/>
      <c r="G294" s="2"/>
      <c r="H294" s="2"/>
      <c r="I294" s="572" t="str">
        <f>iferror(vlookup(B294,'セッション実施状況管理'!$A:$B,2,false),"")</f>
        <v/>
      </c>
      <c r="J294" s="580" t="str">
        <f>Vlookup(B294,'セッション実施状況管理'!$A:$R,17,false)</f>
        <v>#N/A</v>
      </c>
      <c r="K294" s="580" t="str">
        <f t="shared" si="28"/>
        <v>#N/A</v>
      </c>
      <c r="L294" s="573" t="str">
        <f t="shared" si="11"/>
        <v>#N/A</v>
      </c>
      <c r="M294" s="573" t="str">
        <f t="shared" si="30"/>
        <v>#N/A</v>
      </c>
      <c r="N294" s="1283" t="str">
        <f t="shared" si="29"/>
        <v>#N/A</v>
      </c>
      <c r="O294" s="574" t="str">
        <f>VLOOKUP(D294,'新 月次投稿数'!$D:$N,8,false)</f>
        <v>#N/A</v>
      </c>
      <c r="P294" s="583" t="str">
        <f t="shared" si="14"/>
        <v>#N/A</v>
      </c>
      <c r="Q294" s="629"/>
      <c r="R294" s="629"/>
      <c r="S294" s="651"/>
      <c r="T294" s="585" t="str">
        <f t="shared" si="17"/>
        <v>0</v>
      </c>
      <c r="U294" s="651"/>
      <c r="V294" s="582" t="s">
        <v>1072</v>
      </c>
      <c r="W294" s="582" t="s">
        <v>1072</v>
      </c>
      <c r="X294" s="582" t="s">
        <v>1072</v>
      </c>
      <c r="Y294" s="582" t="s">
        <v>1072</v>
      </c>
      <c r="Z294" s="582" t="s">
        <v>1072</v>
      </c>
      <c r="AA294" s="582" t="s">
        <v>1072</v>
      </c>
      <c r="AB294" s="582" t="s">
        <v>1072</v>
      </c>
      <c r="AC294" s="580" t="str">
        <f>Vlookup(D294,'セッション実施状況管理'!$A:$R,17,false)</f>
        <v>#N/A</v>
      </c>
      <c r="AD294" s="580" t="str">
        <f t="shared" si="19"/>
        <v>#VALUE!</v>
      </c>
      <c r="AE294" s="580" t="str">
        <f t="shared" si="20"/>
        <v>#VALUE!</v>
      </c>
    </row>
    <row r="295">
      <c r="A295" s="2"/>
      <c r="B295" s="2"/>
      <c r="C295" s="2"/>
      <c r="D295" s="2"/>
      <c r="E295" s="2"/>
      <c r="F295" s="2"/>
      <c r="G295" s="2"/>
      <c r="H295" s="2"/>
      <c r="I295" s="572" t="str">
        <f>iferror(vlookup(B295,'セッション実施状況管理'!$A:$B,2,false),"")</f>
        <v/>
      </c>
      <c r="J295" s="580" t="str">
        <f>Vlookup(B295,'セッション実施状況管理'!$A:$R,17,false)</f>
        <v>#N/A</v>
      </c>
      <c r="K295" s="580" t="str">
        <f t="shared" si="28"/>
        <v>#N/A</v>
      </c>
      <c r="L295" s="573" t="str">
        <f t="shared" si="11"/>
        <v>#N/A</v>
      </c>
      <c r="M295" s="573" t="str">
        <f t="shared" si="30"/>
        <v>#N/A</v>
      </c>
      <c r="N295" s="1283" t="str">
        <f t="shared" si="29"/>
        <v>#N/A</v>
      </c>
      <c r="O295" s="574" t="str">
        <f>VLOOKUP(D295,'新 月次投稿数'!$D:$N,8,false)</f>
        <v>#N/A</v>
      </c>
      <c r="P295" s="583" t="str">
        <f t="shared" si="14"/>
        <v>#N/A</v>
      </c>
      <c r="Q295" s="629"/>
      <c r="R295" s="629"/>
      <c r="S295" s="651"/>
      <c r="T295" s="585" t="str">
        <f t="shared" si="17"/>
        <v>0</v>
      </c>
      <c r="U295" s="651"/>
      <c r="V295" s="582" t="s">
        <v>1072</v>
      </c>
      <c r="W295" s="582" t="s">
        <v>1072</v>
      </c>
      <c r="X295" s="582" t="s">
        <v>1072</v>
      </c>
      <c r="Y295" s="582" t="s">
        <v>1072</v>
      </c>
      <c r="Z295" s="582" t="s">
        <v>1072</v>
      </c>
      <c r="AA295" s="582" t="s">
        <v>1072</v>
      </c>
      <c r="AB295" s="582" t="s">
        <v>1072</v>
      </c>
      <c r="AC295" s="580" t="str">
        <f>Vlookup(D295,'セッション実施状況管理'!$A:$R,17,false)</f>
        <v>#N/A</v>
      </c>
      <c r="AD295" s="580" t="str">
        <f t="shared" si="19"/>
        <v>#VALUE!</v>
      </c>
      <c r="AE295" s="580" t="str">
        <f t="shared" si="20"/>
        <v>#VALUE!</v>
      </c>
    </row>
    <row r="296">
      <c r="A296" s="2"/>
      <c r="B296" s="2"/>
      <c r="C296" s="2"/>
      <c r="D296" s="2"/>
      <c r="E296" s="2"/>
      <c r="F296" s="2"/>
      <c r="G296" s="2"/>
      <c r="H296" s="2"/>
      <c r="I296" s="572" t="str">
        <f>iferror(vlookup(B296,'セッション実施状況管理'!$A:$B,2,false),"")</f>
        <v/>
      </c>
      <c r="J296" s="580" t="str">
        <f>Vlookup(B296,'セッション実施状況管理'!$A:$R,17,false)</f>
        <v>#N/A</v>
      </c>
      <c r="K296" s="580" t="str">
        <f t="shared" si="28"/>
        <v>#N/A</v>
      </c>
      <c r="L296" s="573" t="str">
        <f t="shared" si="11"/>
        <v>#N/A</v>
      </c>
      <c r="M296" s="573" t="str">
        <f t="shared" si="30"/>
        <v>#N/A</v>
      </c>
      <c r="N296" s="1283" t="str">
        <f t="shared" si="29"/>
        <v>#N/A</v>
      </c>
      <c r="O296" s="574" t="str">
        <f>VLOOKUP(D296,'新 月次投稿数'!$D:$N,8,false)</f>
        <v>#N/A</v>
      </c>
      <c r="P296" s="583" t="str">
        <f t="shared" si="14"/>
        <v>#N/A</v>
      </c>
      <c r="Q296" s="629"/>
      <c r="R296" s="629"/>
      <c r="S296" s="651"/>
      <c r="T296" s="585" t="str">
        <f t="shared" si="17"/>
        <v>0</v>
      </c>
      <c r="U296" s="651"/>
      <c r="V296" s="582" t="s">
        <v>1072</v>
      </c>
      <c r="W296" s="582" t="s">
        <v>1072</v>
      </c>
      <c r="X296" s="582" t="s">
        <v>1072</v>
      </c>
      <c r="Y296" s="582" t="s">
        <v>1072</v>
      </c>
      <c r="Z296" s="582" t="s">
        <v>1072</v>
      </c>
      <c r="AA296" s="582" t="s">
        <v>1072</v>
      </c>
      <c r="AB296" s="582" t="s">
        <v>1072</v>
      </c>
      <c r="AC296" s="580" t="str">
        <f>Vlookup(D296,'セッション実施状況管理'!$A:$R,17,false)</f>
        <v>#N/A</v>
      </c>
      <c r="AD296" s="580" t="str">
        <f t="shared" si="19"/>
        <v>#VALUE!</v>
      </c>
      <c r="AE296" s="580" t="str">
        <f t="shared" si="20"/>
        <v>#VALUE!</v>
      </c>
    </row>
    <row r="297">
      <c r="A297" s="2"/>
      <c r="B297" s="2"/>
      <c r="C297" s="2"/>
      <c r="D297" s="2"/>
      <c r="E297" s="2"/>
      <c r="F297" s="2"/>
      <c r="G297" s="2"/>
      <c r="H297" s="2"/>
      <c r="I297" s="572" t="str">
        <f>iferror(vlookup(B297,'セッション実施状況管理'!$A:$B,2,false),"")</f>
        <v/>
      </c>
      <c r="J297" s="580" t="str">
        <f>Vlookup(B297,'セッション実施状況管理'!$A:$R,17,false)</f>
        <v>#N/A</v>
      </c>
      <c r="K297" s="580" t="str">
        <f t="shared" si="28"/>
        <v>#N/A</v>
      </c>
      <c r="L297" s="573" t="str">
        <f t="shared" si="11"/>
        <v>#N/A</v>
      </c>
      <c r="M297" s="573" t="str">
        <f t="shared" si="30"/>
        <v>#N/A</v>
      </c>
      <c r="N297" s="1283" t="str">
        <f t="shared" si="29"/>
        <v>#N/A</v>
      </c>
      <c r="O297" s="574" t="str">
        <f>VLOOKUP(D297,'新 月次投稿数'!$D:$N,8,false)</f>
        <v>#N/A</v>
      </c>
      <c r="P297" s="583" t="str">
        <f t="shared" si="14"/>
        <v>#N/A</v>
      </c>
      <c r="Q297" s="629"/>
      <c r="R297" s="629"/>
      <c r="S297" s="651"/>
      <c r="T297" s="585" t="str">
        <f t="shared" si="17"/>
        <v>0</v>
      </c>
      <c r="U297" s="651"/>
      <c r="V297" s="582" t="s">
        <v>1072</v>
      </c>
      <c r="W297" s="582" t="s">
        <v>1072</v>
      </c>
      <c r="X297" s="582" t="s">
        <v>1072</v>
      </c>
      <c r="Y297" s="582" t="s">
        <v>1072</v>
      </c>
      <c r="Z297" s="582" t="s">
        <v>1072</v>
      </c>
      <c r="AA297" s="582" t="s">
        <v>1072</v>
      </c>
      <c r="AB297" s="582" t="s">
        <v>1072</v>
      </c>
      <c r="AC297" s="580" t="str">
        <f>Vlookup(D297,'セッション実施状況管理'!$A:$R,17,false)</f>
        <v>#N/A</v>
      </c>
      <c r="AD297" s="580" t="str">
        <f t="shared" si="19"/>
        <v>#VALUE!</v>
      </c>
      <c r="AE297" s="580" t="str">
        <f t="shared" si="20"/>
        <v>#VALUE!</v>
      </c>
    </row>
    <row r="298">
      <c r="A298" s="2"/>
      <c r="B298" s="2"/>
      <c r="C298" s="2"/>
      <c r="D298" s="2"/>
      <c r="E298" s="2"/>
      <c r="F298" s="2"/>
      <c r="G298" s="2"/>
      <c r="H298" s="2"/>
      <c r="I298" s="572" t="str">
        <f>iferror(vlookup(B298,'セッション実施状況管理'!$A:$B,2,false),"")</f>
        <v/>
      </c>
      <c r="J298" s="580" t="str">
        <f>Vlookup(B298,'セッション実施状況管理'!$A:$R,17,false)</f>
        <v>#N/A</v>
      </c>
      <c r="K298" s="580" t="str">
        <f t="shared" si="28"/>
        <v>#N/A</v>
      </c>
      <c r="L298" s="573" t="str">
        <f t="shared" si="11"/>
        <v>#N/A</v>
      </c>
      <c r="M298" s="573" t="str">
        <f t="shared" si="30"/>
        <v>#N/A</v>
      </c>
      <c r="N298" s="1283" t="str">
        <f t="shared" si="29"/>
        <v>#N/A</v>
      </c>
      <c r="O298" s="574" t="str">
        <f>VLOOKUP(D298,'新 月次投稿数'!$D:$N,8,false)</f>
        <v>#N/A</v>
      </c>
      <c r="P298" s="583" t="str">
        <f t="shared" si="14"/>
        <v>#N/A</v>
      </c>
      <c r="Q298" s="629"/>
      <c r="R298" s="629"/>
      <c r="S298" s="651"/>
      <c r="T298" s="585" t="str">
        <f t="shared" si="17"/>
        <v>0</v>
      </c>
      <c r="U298" s="651"/>
      <c r="V298" s="582" t="s">
        <v>1072</v>
      </c>
      <c r="W298" s="582" t="s">
        <v>1072</v>
      </c>
      <c r="X298" s="582" t="s">
        <v>1072</v>
      </c>
      <c r="Y298" s="582" t="s">
        <v>1072</v>
      </c>
      <c r="Z298" s="582" t="s">
        <v>1072</v>
      </c>
      <c r="AA298" s="582" t="s">
        <v>1072</v>
      </c>
      <c r="AB298" s="582" t="s">
        <v>1072</v>
      </c>
      <c r="AC298" s="580" t="str">
        <f>Vlookup(D298,'セッション実施状況管理'!$A:$R,17,false)</f>
        <v>#N/A</v>
      </c>
      <c r="AD298" s="580" t="str">
        <f t="shared" si="19"/>
        <v>#VALUE!</v>
      </c>
      <c r="AE298" s="580" t="str">
        <f t="shared" si="20"/>
        <v>#VALUE!</v>
      </c>
    </row>
    <row r="299">
      <c r="A299" s="2"/>
      <c r="B299" s="2"/>
      <c r="C299" s="2"/>
      <c r="D299" s="2"/>
      <c r="E299" s="2"/>
      <c r="F299" s="2"/>
      <c r="G299" s="2"/>
      <c r="H299" s="2"/>
      <c r="I299" s="572" t="str">
        <f>iferror(vlookup(B299,'セッション実施状況管理'!$A:$B,2,false),"")</f>
        <v/>
      </c>
      <c r="J299" s="580" t="str">
        <f>Vlookup(B299,'セッション実施状況管理'!$A:$R,17,false)</f>
        <v>#N/A</v>
      </c>
      <c r="K299" s="580" t="str">
        <f t="shared" si="28"/>
        <v>#N/A</v>
      </c>
      <c r="L299" s="573" t="str">
        <f t="shared" si="11"/>
        <v>#N/A</v>
      </c>
      <c r="M299" s="573" t="str">
        <f t="shared" si="30"/>
        <v>#N/A</v>
      </c>
      <c r="N299" s="1283" t="str">
        <f t="shared" si="29"/>
        <v>#N/A</v>
      </c>
      <c r="O299" s="574" t="str">
        <f>VLOOKUP(D299,'新 月次投稿数'!$D:$N,8,false)</f>
        <v>#N/A</v>
      </c>
      <c r="P299" s="583" t="str">
        <f t="shared" si="14"/>
        <v>#N/A</v>
      </c>
      <c r="Q299" s="629"/>
      <c r="R299" s="629"/>
      <c r="S299" s="651"/>
      <c r="T299" s="585" t="str">
        <f t="shared" si="17"/>
        <v>0</v>
      </c>
      <c r="U299" s="651"/>
      <c r="V299" s="582" t="s">
        <v>1072</v>
      </c>
      <c r="W299" s="582" t="s">
        <v>1072</v>
      </c>
      <c r="X299" s="582" t="s">
        <v>1072</v>
      </c>
      <c r="Y299" s="582" t="s">
        <v>1072</v>
      </c>
      <c r="Z299" s="582" t="s">
        <v>1072</v>
      </c>
      <c r="AA299" s="582" t="s">
        <v>1072</v>
      </c>
      <c r="AB299" s="582" t="s">
        <v>1072</v>
      </c>
      <c r="AC299" s="580" t="str">
        <f>Vlookup(D299,'セッション実施状況管理'!$A:$R,17,false)</f>
        <v>#N/A</v>
      </c>
      <c r="AD299" s="580" t="str">
        <f t="shared" si="19"/>
        <v>#VALUE!</v>
      </c>
      <c r="AE299" s="580" t="str">
        <f t="shared" si="20"/>
        <v>#VALUE!</v>
      </c>
    </row>
    <row r="300">
      <c r="A300" s="2"/>
      <c r="B300" s="2"/>
      <c r="C300" s="2"/>
      <c r="D300" s="2"/>
      <c r="E300" s="2"/>
      <c r="F300" s="2"/>
      <c r="G300" s="2"/>
      <c r="H300" s="2"/>
      <c r="I300" s="572" t="str">
        <f>iferror(vlookup(B300,'セッション実施状況管理'!$A:$B,2,false),"")</f>
        <v/>
      </c>
      <c r="J300" s="580" t="str">
        <f>Vlookup(B300,'セッション実施状況管理'!$A:$R,17,false)</f>
        <v>#N/A</v>
      </c>
      <c r="K300" s="580" t="str">
        <f t="shared" si="28"/>
        <v>#N/A</v>
      </c>
      <c r="L300" s="573" t="str">
        <f t="shared" si="11"/>
        <v>#N/A</v>
      </c>
      <c r="M300" s="573" t="str">
        <f t="shared" si="30"/>
        <v>#N/A</v>
      </c>
      <c r="N300" s="1283" t="str">
        <f t="shared" si="29"/>
        <v>#N/A</v>
      </c>
      <c r="O300" s="574" t="str">
        <f>VLOOKUP(D300,'新 月次投稿数'!$D:$N,8,false)</f>
        <v>#N/A</v>
      </c>
      <c r="P300" s="583" t="str">
        <f t="shared" si="14"/>
        <v>#N/A</v>
      </c>
      <c r="Q300" s="629"/>
      <c r="R300" s="629"/>
      <c r="S300" s="651"/>
      <c r="T300" s="585" t="str">
        <f t="shared" si="17"/>
        <v>0</v>
      </c>
      <c r="U300" s="651"/>
      <c r="V300" s="582" t="s">
        <v>1072</v>
      </c>
      <c r="W300" s="582" t="s">
        <v>1072</v>
      </c>
      <c r="X300" s="582" t="s">
        <v>1072</v>
      </c>
      <c r="Y300" s="582" t="s">
        <v>1072</v>
      </c>
      <c r="Z300" s="582" t="s">
        <v>1072</v>
      </c>
      <c r="AA300" s="582" t="s">
        <v>1072</v>
      </c>
      <c r="AB300" s="582" t="s">
        <v>1072</v>
      </c>
      <c r="AC300" s="580" t="str">
        <f>Vlookup(D300,'セッション実施状況管理'!$A:$R,17,false)</f>
        <v>#N/A</v>
      </c>
      <c r="AD300" s="580" t="str">
        <f t="shared" si="19"/>
        <v>#VALUE!</v>
      </c>
      <c r="AE300" s="580" t="str">
        <f t="shared" si="20"/>
        <v>#VALUE!</v>
      </c>
    </row>
    <row r="301">
      <c r="A301" s="2"/>
      <c r="B301" s="2"/>
      <c r="C301" s="2"/>
      <c r="D301" s="2"/>
      <c r="E301" s="2"/>
      <c r="F301" s="2"/>
      <c r="G301" s="2"/>
      <c r="H301" s="2"/>
      <c r="I301" s="572" t="str">
        <f>iferror(vlookup(B301,'セッション実施状況管理'!$A:$B,2,false),"")</f>
        <v/>
      </c>
      <c r="J301" s="580" t="str">
        <f>Vlookup(B301,'セッション実施状況管理'!$A:$R,17,false)</f>
        <v>#N/A</v>
      </c>
      <c r="K301" s="580" t="str">
        <f t="shared" si="28"/>
        <v>#N/A</v>
      </c>
      <c r="L301" s="573" t="str">
        <f t="shared" si="11"/>
        <v>#N/A</v>
      </c>
      <c r="M301" s="573" t="str">
        <f t="shared" si="30"/>
        <v>#N/A</v>
      </c>
      <c r="N301" s="1283" t="str">
        <f t="shared" si="29"/>
        <v>#N/A</v>
      </c>
      <c r="O301" s="574" t="str">
        <f>VLOOKUP(D301,'新 月次投稿数'!$D:$N,8,false)</f>
        <v>#N/A</v>
      </c>
      <c r="P301" s="583" t="str">
        <f t="shared" si="14"/>
        <v>#N/A</v>
      </c>
      <c r="Q301" s="629"/>
      <c r="R301" s="629"/>
      <c r="S301" s="651"/>
      <c r="T301" s="585" t="str">
        <f t="shared" si="17"/>
        <v>0</v>
      </c>
      <c r="U301" s="651"/>
      <c r="V301" s="582" t="s">
        <v>1072</v>
      </c>
      <c r="W301" s="582" t="s">
        <v>1072</v>
      </c>
      <c r="X301" s="582" t="s">
        <v>1072</v>
      </c>
      <c r="Y301" s="582" t="s">
        <v>1072</v>
      </c>
      <c r="Z301" s="582" t="s">
        <v>1072</v>
      </c>
      <c r="AA301" s="582" t="s">
        <v>1072</v>
      </c>
      <c r="AB301" s="582" t="s">
        <v>1072</v>
      </c>
      <c r="AC301" s="580" t="str">
        <f>Vlookup(D301,'セッション実施状況管理'!$A:$R,17,false)</f>
        <v>#N/A</v>
      </c>
      <c r="AD301" s="580" t="str">
        <f t="shared" si="19"/>
        <v>#VALUE!</v>
      </c>
      <c r="AE301" s="580" t="str">
        <f t="shared" si="20"/>
        <v>#VALUE!</v>
      </c>
    </row>
    <row r="302">
      <c r="A302" s="2"/>
      <c r="B302" s="2"/>
      <c r="C302" s="2"/>
      <c r="D302" s="2"/>
      <c r="E302" s="2"/>
      <c r="F302" s="2"/>
      <c r="G302" s="2"/>
      <c r="H302" s="2"/>
      <c r="I302" s="572" t="str">
        <f>iferror(vlookup(B302,'セッション実施状況管理'!$A:$B,2,false),"")</f>
        <v/>
      </c>
      <c r="J302" s="580" t="str">
        <f>Vlookup(B302,'セッション実施状況管理'!$A:$R,17,false)</f>
        <v>#N/A</v>
      </c>
      <c r="K302" s="580" t="str">
        <f t="shared" si="28"/>
        <v>#N/A</v>
      </c>
      <c r="L302" s="573" t="str">
        <f t="shared" si="11"/>
        <v>#N/A</v>
      </c>
      <c r="M302" s="573" t="str">
        <f t="shared" si="30"/>
        <v>#N/A</v>
      </c>
      <c r="N302" s="1283" t="str">
        <f t="shared" si="29"/>
        <v>#N/A</v>
      </c>
      <c r="O302" s="574" t="str">
        <f>VLOOKUP(D302,'新 月次投稿数'!$D:$N,8,false)</f>
        <v>#N/A</v>
      </c>
      <c r="P302" s="583" t="str">
        <f t="shared" si="14"/>
        <v>#N/A</v>
      </c>
      <c r="Q302" s="629"/>
      <c r="R302" s="629"/>
      <c r="S302" s="651"/>
      <c r="T302" s="585" t="str">
        <f t="shared" si="17"/>
        <v>0</v>
      </c>
      <c r="U302" s="651"/>
      <c r="V302" s="582" t="s">
        <v>1072</v>
      </c>
      <c r="W302" s="582" t="s">
        <v>1072</v>
      </c>
      <c r="X302" s="582" t="s">
        <v>1072</v>
      </c>
      <c r="Y302" s="582" t="s">
        <v>1072</v>
      </c>
      <c r="Z302" s="582" t="s">
        <v>1072</v>
      </c>
      <c r="AA302" s="582" t="s">
        <v>1072</v>
      </c>
      <c r="AB302" s="582" t="s">
        <v>1072</v>
      </c>
      <c r="AC302" s="580" t="str">
        <f>Vlookup(D302,'セッション実施状況管理'!$A:$R,17,false)</f>
        <v>#N/A</v>
      </c>
      <c r="AD302" s="580" t="str">
        <f t="shared" si="19"/>
        <v>#VALUE!</v>
      </c>
      <c r="AE302" s="580" t="str">
        <f t="shared" si="20"/>
        <v>#VALUE!</v>
      </c>
    </row>
    <row r="303">
      <c r="A303" s="2"/>
      <c r="B303" s="2"/>
      <c r="C303" s="2"/>
      <c r="D303" s="2"/>
      <c r="E303" s="2"/>
      <c r="F303" s="2"/>
      <c r="G303" s="2"/>
      <c r="H303" s="2"/>
      <c r="I303" s="572" t="str">
        <f>iferror(vlookup(B303,'セッション実施状況管理'!$A:$B,2,false),"")</f>
        <v/>
      </c>
      <c r="J303" s="580" t="str">
        <f>Vlookup(B303,'セッション実施状況管理'!$A:$R,17,false)</f>
        <v>#N/A</v>
      </c>
      <c r="K303" s="580" t="str">
        <f t="shared" si="28"/>
        <v>#N/A</v>
      </c>
      <c r="L303" s="573" t="str">
        <f t="shared" si="11"/>
        <v>#N/A</v>
      </c>
      <c r="M303" s="573" t="str">
        <f t="shared" si="30"/>
        <v>#N/A</v>
      </c>
      <c r="N303" s="1283" t="str">
        <f t="shared" si="29"/>
        <v>#N/A</v>
      </c>
      <c r="O303" s="652"/>
      <c r="P303" s="583">
        <f t="shared" si="14"/>
        <v>-3</v>
      </c>
      <c r="Q303" s="629"/>
      <c r="R303" s="629"/>
      <c r="S303" s="651"/>
      <c r="T303" s="585" t="str">
        <f t="shared" si="17"/>
        <v>0</v>
      </c>
      <c r="U303" s="651"/>
      <c r="V303" s="582" t="s">
        <v>1072</v>
      </c>
      <c r="W303" s="582" t="s">
        <v>1072</v>
      </c>
      <c r="X303" s="582" t="s">
        <v>1072</v>
      </c>
      <c r="Y303" s="582" t="s">
        <v>1072</v>
      </c>
      <c r="Z303" s="582" t="s">
        <v>1072</v>
      </c>
      <c r="AA303" s="582" t="s">
        <v>1072</v>
      </c>
      <c r="AB303" s="582" t="s">
        <v>1072</v>
      </c>
      <c r="AC303" s="580" t="str">
        <f>Vlookup(D303,'セッション実施状況管理'!$A:$R,17,false)</f>
        <v>#N/A</v>
      </c>
      <c r="AD303" s="580" t="str">
        <f t="shared" si="19"/>
        <v>#VALUE!</v>
      </c>
      <c r="AE303" s="580" t="str">
        <f t="shared" si="20"/>
        <v>#VALUE!</v>
      </c>
    </row>
    <row r="304">
      <c r="A304" s="2"/>
      <c r="B304" s="2"/>
      <c r="C304" s="2"/>
      <c r="D304" s="2"/>
      <c r="E304" s="2"/>
      <c r="F304" s="2"/>
      <c r="G304" s="2"/>
      <c r="H304" s="2"/>
      <c r="I304" s="572" t="str">
        <f>iferror(vlookup(B304,'セッション実施状況管理'!$A:$B,2,false),"")</f>
        <v/>
      </c>
      <c r="J304" s="580" t="str">
        <f>Vlookup(B304,'セッション実施状況管理'!$A:$R,17,false)</f>
        <v>#N/A</v>
      </c>
      <c r="K304" s="580" t="str">
        <f t="shared" si="28"/>
        <v>#N/A</v>
      </c>
      <c r="L304" s="573" t="str">
        <f t="shared" si="11"/>
        <v>#N/A</v>
      </c>
      <c r="M304" s="573" t="str">
        <f t="shared" si="30"/>
        <v>#N/A</v>
      </c>
      <c r="N304" s="1283" t="str">
        <f t="shared" si="29"/>
        <v>#N/A</v>
      </c>
      <c r="O304" s="652"/>
      <c r="P304" s="583">
        <f t="shared" si="14"/>
        <v>-3</v>
      </c>
      <c r="Q304" s="629"/>
      <c r="R304" s="629"/>
      <c r="S304" s="651"/>
      <c r="T304" s="585" t="str">
        <f t="shared" si="17"/>
        <v>0</v>
      </c>
      <c r="U304" s="651"/>
      <c r="V304" s="582" t="s">
        <v>1072</v>
      </c>
      <c r="W304" s="582" t="s">
        <v>1072</v>
      </c>
      <c r="X304" s="582" t="s">
        <v>1072</v>
      </c>
      <c r="Y304" s="582" t="s">
        <v>1072</v>
      </c>
      <c r="Z304" s="582" t="s">
        <v>1072</v>
      </c>
      <c r="AA304" s="582" t="s">
        <v>1072</v>
      </c>
      <c r="AB304" s="582" t="s">
        <v>1072</v>
      </c>
      <c r="AC304" s="580" t="str">
        <f>Vlookup(D304,'セッション実施状況管理'!$A:$R,17,false)</f>
        <v>#N/A</v>
      </c>
      <c r="AD304" s="580" t="str">
        <f t="shared" si="19"/>
        <v>#VALUE!</v>
      </c>
      <c r="AE304" s="580" t="str">
        <f t="shared" si="20"/>
        <v>#VALUE!</v>
      </c>
    </row>
    <row r="305">
      <c r="A305" s="2"/>
      <c r="B305" s="2"/>
      <c r="C305" s="2"/>
      <c r="D305" s="2"/>
      <c r="E305" s="2"/>
      <c r="F305" s="2"/>
      <c r="G305" s="2"/>
      <c r="H305" s="2"/>
      <c r="I305" s="572" t="str">
        <f>iferror(vlookup(B305,'セッション実施状況管理'!$A:$B,2,false),"")</f>
        <v/>
      </c>
      <c r="J305" s="580" t="str">
        <f>Vlookup(B305,'セッション実施状況管理'!$A:$R,17,false)</f>
        <v>#N/A</v>
      </c>
      <c r="K305" s="580" t="str">
        <f t="shared" si="28"/>
        <v>#N/A</v>
      </c>
      <c r="L305" s="573" t="str">
        <f t="shared" si="11"/>
        <v>#N/A</v>
      </c>
      <c r="M305" s="573" t="str">
        <f t="shared" si="30"/>
        <v>#N/A</v>
      </c>
      <c r="N305" s="1283" t="str">
        <f t="shared" si="29"/>
        <v>#N/A</v>
      </c>
      <c r="O305" s="652"/>
      <c r="P305" s="583">
        <f t="shared" si="14"/>
        <v>-3</v>
      </c>
      <c r="Q305" s="629"/>
      <c r="R305" s="629"/>
      <c r="S305" s="651"/>
      <c r="T305" s="585" t="str">
        <f t="shared" si="17"/>
        <v>0</v>
      </c>
      <c r="U305" s="651"/>
      <c r="V305" s="582" t="s">
        <v>1072</v>
      </c>
      <c r="W305" s="582" t="s">
        <v>1072</v>
      </c>
      <c r="X305" s="582" t="s">
        <v>1072</v>
      </c>
      <c r="Y305" s="582" t="s">
        <v>1072</v>
      </c>
      <c r="Z305" s="582" t="s">
        <v>1072</v>
      </c>
      <c r="AA305" s="582" t="s">
        <v>1072</v>
      </c>
      <c r="AB305" s="582" t="s">
        <v>1072</v>
      </c>
      <c r="AC305" s="580" t="str">
        <f>Vlookup(D305,'セッション実施状況管理'!$A:$R,17,false)</f>
        <v>#N/A</v>
      </c>
      <c r="AD305" s="580" t="str">
        <f t="shared" si="19"/>
        <v>#VALUE!</v>
      </c>
      <c r="AE305" s="580" t="str">
        <f t="shared" si="20"/>
        <v>#VALUE!</v>
      </c>
    </row>
    <row r="306">
      <c r="A306" s="2"/>
      <c r="B306" s="2"/>
      <c r="C306" s="2"/>
      <c r="D306" s="2"/>
      <c r="E306" s="2"/>
      <c r="F306" s="2"/>
      <c r="G306" s="2"/>
      <c r="H306" s="2"/>
      <c r="I306" s="572" t="str">
        <f>iferror(vlookup(B306,'セッション実施状況管理'!$A:$B,2,false),"")</f>
        <v/>
      </c>
      <c r="J306" s="580" t="str">
        <f>Vlookup(B306,'セッション実施状況管理'!$A:$R,17,false)</f>
        <v>#N/A</v>
      </c>
      <c r="K306" s="580" t="str">
        <f t="shared" si="28"/>
        <v>#N/A</v>
      </c>
      <c r="L306" s="573" t="str">
        <f t="shared" si="11"/>
        <v>#N/A</v>
      </c>
      <c r="M306" s="573" t="str">
        <f t="shared" si="30"/>
        <v>#N/A</v>
      </c>
      <c r="N306" s="1283" t="str">
        <f t="shared" si="29"/>
        <v>#N/A</v>
      </c>
      <c r="O306" s="652"/>
      <c r="P306" s="583">
        <f t="shared" si="14"/>
        <v>-3</v>
      </c>
      <c r="Q306" s="629"/>
      <c r="R306" s="629"/>
      <c r="S306" s="651"/>
      <c r="T306" s="585" t="str">
        <f t="shared" si="17"/>
        <v>0</v>
      </c>
      <c r="U306" s="651"/>
      <c r="V306" s="582" t="s">
        <v>1072</v>
      </c>
      <c r="W306" s="582" t="s">
        <v>1072</v>
      </c>
      <c r="X306" s="582" t="s">
        <v>1072</v>
      </c>
      <c r="Y306" s="582" t="s">
        <v>1072</v>
      </c>
      <c r="Z306" s="582" t="s">
        <v>1072</v>
      </c>
      <c r="AA306" s="582" t="s">
        <v>1072</v>
      </c>
      <c r="AB306" s="582" t="s">
        <v>1072</v>
      </c>
      <c r="AC306" s="580" t="str">
        <f>Vlookup(D306,'セッション実施状況管理'!$A:$R,17,false)</f>
        <v>#N/A</v>
      </c>
      <c r="AD306" s="580" t="str">
        <f t="shared" si="19"/>
        <v>#VALUE!</v>
      </c>
      <c r="AE306" s="580" t="str">
        <f t="shared" si="20"/>
        <v>#VALUE!</v>
      </c>
    </row>
    <row r="307">
      <c r="A307" s="2"/>
      <c r="B307" s="2"/>
      <c r="C307" s="2"/>
      <c r="D307" s="2"/>
      <c r="E307" s="2"/>
      <c r="F307" s="2"/>
      <c r="G307" s="2"/>
      <c r="H307" s="2"/>
      <c r="I307" s="572" t="str">
        <f>iferror(vlookup(B307,'セッション実施状況管理'!$A:$B,2,false),"")</f>
        <v/>
      </c>
      <c r="J307" s="580" t="str">
        <f>Vlookup(B307,'セッション実施状況管理'!$A:$R,17,false)</f>
        <v>#N/A</v>
      </c>
      <c r="K307" s="580" t="str">
        <f t="shared" si="28"/>
        <v>#N/A</v>
      </c>
      <c r="L307" s="573" t="str">
        <f t="shared" si="11"/>
        <v>#N/A</v>
      </c>
      <c r="M307" s="573" t="str">
        <f t="shared" si="30"/>
        <v>#N/A</v>
      </c>
      <c r="N307" s="1283" t="str">
        <f t="shared" si="29"/>
        <v>#N/A</v>
      </c>
      <c r="O307" s="652"/>
      <c r="P307" s="583">
        <f t="shared" si="14"/>
        <v>-3</v>
      </c>
      <c r="Q307" s="629"/>
      <c r="R307" s="629"/>
      <c r="S307" s="651"/>
      <c r="T307" s="585" t="str">
        <f t="shared" si="17"/>
        <v>0</v>
      </c>
      <c r="U307" s="651"/>
      <c r="V307" s="582" t="s">
        <v>1072</v>
      </c>
      <c r="W307" s="582" t="s">
        <v>1072</v>
      </c>
      <c r="X307" s="582" t="s">
        <v>1072</v>
      </c>
      <c r="Y307" s="582" t="s">
        <v>1072</v>
      </c>
      <c r="Z307" s="582" t="s">
        <v>1072</v>
      </c>
      <c r="AA307" s="582" t="s">
        <v>1072</v>
      </c>
      <c r="AB307" s="582" t="s">
        <v>1072</v>
      </c>
      <c r="AC307" s="580" t="str">
        <f>Vlookup(D307,'セッション実施状況管理'!$A:$R,17,false)</f>
        <v>#N/A</v>
      </c>
      <c r="AD307" s="580" t="str">
        <f t="shared" si="19"/>
        <v>#VALUE!</v>
      </c>
      <c r="AE307" s="580" t="str">
        <f t="shared" si="20"/>
        <v>#VALUE!</v>
      </c>
    </row>
    <row r="308">
      <c r="A308" s="2"/>
      <c r="B308" s="2"/>
      <c r="C308" s="2"/>
      <c r="D308" s="2"/>
      <c r="E308" s="2"/>
      <c r="F308" s="2"/>
      <c r="G308" s="2"/>
      <c r="H308" s="2"/>
      <c r="I308" s="572" t="str">
        <f>iferror(vlookup(B308,'セッション実施状況管理'!$A:$B,2,false),"")</f>
        <v/>
      </c>
      <c r="J308" s="580" t="str">
        <f>Vlookup(B308,'セッション実施状況管理'!$A:$R,17,false)</f>
        <v>#N/A</v>
      </c>
      <c r="K308" s="580" t="str">
        <f t="shared" si="28"/>
        <v>#N/A</v>
      </c>
      <c r="L308" s="573" t="str">
        <f t="shared" si="11"/>
        <v>#N/A</v>
      </c>
      <c r="M308" s="573" t="str">
        <f t="shared" si="30"/>
        <v>#N/A</v>
      </c>
      <c r="N308" s="1283" t="str">
        <f t="shared" si="29"/>
        <v>#N/A</v>
      </c>
      <c r="O308" s="652"/>
      <c r="P308" s="583">
        <f t="shared" si="14"/>
        <v>-3</v>
      </c>
      <c r="Q308" s="629"/>
      <c r="R308" s="629"/>
      <c r="S308" s="651"/>
      <c r="T308" s="585" t="str">
        <f t="shared" si="17"/>
        <v>0</v>
      </c>
      <c r="U308" s="651"/>
      <c r="V308" s="582" t="s">
        <v>1072</v>
      </c>
      <c r="W308" s="582" t="s">
        <v>1072</v>
      </c>
      <c r="X308" s="582" t="s">
        <v>1072</v>
      </c>
      <c r="Y308" s="582" t="s">
        <v>1072</v>
      </c>
      <c r="Z308" s="582" t="s">
        <v>1072</v>
      </c>
      <c r="AA308" s="582" t="s">
        <v>1072</v>
      </c>
      <c r="AB308" s="582" t="s">
        <v>1072</v>
      </c>
      <c r="AC308" s="580" t="str">
        <f>Vlookup(D308,'セッション実施状況管理'!$A:$R,17,false)</f>
        <v>#N/A</v>
      </c>
      <c r="AD308" s="580" t="str">
        <f t="shared" si="19"/>
        <v>#VALUE!</v>
      </c>
      <c r="AE308" s="580" t="str">
        <f t="shared" si="20"/>
        <v>#VALUE!</v>
      </c>
    </row>
    <row r="309">
      <c r="A309" s="2"/>
      <c r="B309" s="2"/>
      <c r="C309" s="2"/>
      <c r="D309" s="2"/>
      <c r="E309" s="2"/>
      <c r="F309" s="2"/>
      <c r="G309" s="2"/>
      <c r="H309" s="2"/>
      <c r="I309" s="572" t="str">
        <f>iferror(vlookup(B309,'セッション実施状況管理'!$A:$B,2,false),"")</f>
        <v/>
      </c>
      <c r="J309" s="580" t="str">
        <f>Vlookup(B309,'セッション実施状況管理'!$A:$R,17,false)</f>
        <v>#N/A</v>
      </c>
      <c r="K309" s="580" t="str">
        <f t="shared" si="28"/>
        <v>#N/A</v>
      </c>
      <c r="L309" s="573" t="str">
        <f t="shared" si="11"/>
        <v>#N/A</v>
      </c>
      <c r="M309" s="573" t="str">
        <f t="shared" si="30"/>
        <v>#N/A</v>
      </c>
      <c r="N309" s="1283" t="str">
        <f t="shared" si="29"/>
        <v>#N/A</v>
      </c>
      <c r="O309" s="652"/>
      <c r="P309" s="583">
        <f t="shared" si="14"/>
        <v>-3</v>
      </c>
      <c r="Q309" s="629"/>
      <c r="R309" s="629"/>
      <c r="S309" s="651"/>
      <c r="T309" s="585" t="str">
        <f t="shared" si="17"/>
        <v>0</v>
      </c>
      <c r="U309" s="651"/>
      <c r="V309" s="582" t="s">
        <v>1072</v>
      </c>
      <c r="W309" s="582" t="s">
        <v>1072</v>
      </c>
      <c r="X309" s="582" t="s">
        <v>1072</v>
      </c>
      <c r="Y309" s="582" t="s">
        <v>1072</v>
      </c>
      <c r="Z309" s="582" t="s">
        <v>1072</v>
      </c>
      <c r="AA309" s="582" t="s">
        <v>1072</v>
      </c>
      <c r="AB309" s="582" t="s">
        <v>1072</v>
      </c>
      <c r="AC309" s="580" t="str">
        <f>Vlookup(D309,'セッション実施状況管理'!$A:$R,17,false)</f>
        <v>#N/A</v>
      </c>
      <c r="AD309" s="580" t="str">
        <f t="shared" si="19"/>
        <v>#VALUE!</v>
      </c>
      <c r="AE309" s="580" t="str">
        <f t="shared" si="20"/>
        <v>#VALUE!</v>
      </c>
    </row>
    <row r="310">
      <c r="A310" s="2"/>
      <c r="B310" s="2"/>
      <c r="C310" s="2"/>
      <c r="D310" s="2"/>
      <c r="E310" s="2"/>
      <c r="F310" s="2"/>
      <c r="G310" s="2"/>
      <c r="H310" s="2"/>
      <c r="I310" s="572" t="str">
        <f>iferror(vlookup(B310,'セッション実施状況管理'!$A:$B,2,false),"")</f>
        <v/>
      </c>
      <c r="J310" s="580" t="str">
        <f>Vlookup(B310,'セッション実施状況管理'!$A:$R,17,false)</f>
        <v>#N/A</v>
      </c>
      <c r="K310" s="580" t="str">
        <f t="shared" si="28"/>
        <v>#N/A</v>
      </c>
      <c r="L310" s="573" t="str">
        <f t="shared" si="11"/>
        <v>#N/A</v>
      </c>
      <c r="M310" s="573" t="str">
        <f t="shared" si="30"/>
        <v>#N/A</v>
      </c>
      <c r="N310" s="1283" t="str">
        <f t="shared" si="29"/>
        <v>#N/A</v>
      </c>
      <c r="O310" s="652"/>
      <c r="P310" s="583">
        <f t="shared" si="14"/>
        <v>-3</v>
      </c>
      <c r="Q310" s="629"/>
      <c r="R310" s="629"/>
      <c r="S310" s="651"/>
      <c r="T310" s="585" t="str">
        <f t="shared" si="17"/>
        <v>0</v>
      </c>
      <c r="U310" s="651"/>
      <c r="V310" s="582" t="s">
        <v>1072</v>
      </c>
      <c r="W310" s="582" t="s">
        <v>1072</v>
      </c>
      <c r="X310" s="582" t="s">
        <v>1072</v>
      </c>
      <c r="Y310" s="582" t="s">
        <v>1072</v>
      </c>
      <c r="Z310" s="582" t="s">
        <v>1072</v>
      </c>
      <c r="AA310" s="582" t="s">
        <v>1072</v>
      </c>
      <c r="AB310" s="582" t="s">
        <v>1072</v>
      </c>
      <c r="AC310" s="580" t="str">
        <f>Vlookup(D310,'セッション実施状況管理'!$A:$R,17,false)</f>
        <v>#N/A</v>
      </c>
      <c r="AD310" s="580" t="str">
        <f t="shared" si="19"/>
        <v>#VALUE!</v>
      </c>
      <c r="AE310" s="580" t="str">
        <f t="shared" si="20"/>
        <v>#VALUE!</v>
      </c>
    </row>
    <row r="311">
      <c r="A311" s="2"/>
      <c r="B311" s="2"/>
      <c r="C311" s="2"/>
      <c r="D311" s="2"/>
      <c r="E311" s="2"/>
      <c r="F311" s="2"/>
      <c r="G311" s="2"/>
      <c r="H311" s="2"/>
      <c r="I311" s="572" t="str">
        <f>iferror(vlookup(B311,'セッション実施状況管理'!$A:$B,2,false),"")</f>
        <v/>
      </c>
      <c r="J311" s="580" t="str">
        <f>Vlookup(B311,'セッション実施状況管理'!$A:$R,17,false)</f>
        <v>#N/A</v>
      </c>
      <c r="K311" s="580" t="str">
        <f t="shared" si="28"/>
        <v>#N/A</v>
      </c>
      <c r="L311" s="573" t="str">
        <f t="shared" si="11"/>
        <v>#N/A</v>
      </c>
      <c r="M311" s="573" t="str">
        <f t="shared" si="30"/>
        <v>#N/A</v>
      </c>
      <c r="N311" s="1283" t="str">
        <f t="shared" si="29"/>
        <v>#N/A</v>
      </c>
      <c r="O311" s="652"/>
      <c r="P311" s="583">
        <f t="shared" si="14"/>
        <v>-3</v>
      </c>
      <c r="Q311" s="629"/>
      <c r="R311" s="629"/>
      <c r="S311" s="651"/>
      <c r="T311" s="585" t="str">
        <f t="shared" si="17"/>
        <v>0</v>
      </c>
      <c r="U311" s="651"/>
      <c r="V311" s="582" t="s">
        <v>1072</v>
      </c>
      <c r="W311" s="582" t="s">
        <v>1072</v>
      </c>
      <c r="X311" s="582" t="s">
        <v>1072</v>
      </c>
      <c r="Y311" s="582" t="s">
        <v>1072</v>
      </c>
      <c r="Z311" s="582" t="s">
        <v>1072</v>
      </c>
      <c r="AA311" s="582" t="s">
        <v>1072</v>
      </c>
      <c r="AB311" s="582" t="s">
        <v>1072</v>
      </c>
      <c r="AC311" s="580" t="str">
        <f>Vlookup(D311,'セッション実施状況管理'!$A:$R,17,false)</f>
        <v>#N/A</v>
      </c>
      <c r="AD311" s="580" t="str">
        <f t="shared" si="19"/>
        <v>#VALUE!</v>
      </c>
      <c r="AE311" s="580" t="str">
        <f t="shared" si="20"/>
        <v>#VALUE!</v>
      </c>
    </row>
    <row r="312">
      <c r="A312" s="2"/>
      <c r="B312" s="2"/>
      <c r="C312" s="2"/>
      <c r="D312" s="2"/>
      <c r="E312" s="2"/>
      <c r="F312" s="2"/>
      <c r="G312" s="2"/>
      <c r="H312" s="2"/>
      <c r="I312" s="572" t="str">
        <f>iferror(vlookup(B312,'セッション実施状況管理'!$A:$B,2,false),"")</f>
        <v/>
      </c>
      <c r="J312" s="580" t="str">
        <f>Vlookup(B312,'セッション実施状況管理'!$A:$R,17,false)</f>
        <v>#N/A</v>
      </c>
      <c r="K312" s="580" t="str">
        <f t="shared" si="28"/>
        <v>#N/A</v>
      </c>
      <c r="L312" s="573" t="str">
        <f t="shared" si="11"/>
        <v>#N/A</v>
      </c>
      <c r="M312" s="573" t="str">
        <f t="shared" si="30"/>
        <v>#N/A</v>
      </c>
      <c r="N312" s="1283" t="str">
        <f t="shared" si="29"/>
        <v>#N/A</v>
      </c>
      <c r="O312" s="652"/>
      <c r="P312" s="583">
        <f t="shared" si="14"/>
        <v>-3</v>
      </c>
      <c r="Q312" s="629"/>
      <c r="R312" s="629"/>
      <c r="S312" s="651"/>
      <c r="T312" s="585" t="str">
        <f t="shared" si="17"/>
        <v>0</v>
      </c>
      <c r="U312" s="651"/>
      <c r="V312" s="582" t="s">
        <v>1072</v>
      </c>
      <c r="W312" s="582" t="s">
        <v>1072</v>
      </c>
      <c r="X312" s="582" t="s">
        <v>1072</v>
      </c>
      <c r="Y312" s="582" t="s">
        <v>1072</v>
      </c>
      <c r="Z312" s="582" t="s">
        <v>1072</v>
      </c>
      <c r="AA312" s="582" t="s">
        <v>1072</v>
      </c>
      <c r="AB312" s="582" t="s">
        <v>1072</v>
      </c>
      <c r="AC312" s="580" t="str">
        <f>Vlookup(D312,'セッション実施状況管理'!$A:$R,17,false)</f>
        <v>#N/A</v>
      </c>
      <c r="AD312" s="580" t="str">
        <f t="shared" si="19"/>
        <v>#VALUE!</v>
      </c>
      <c r="AE312" s="580" t="str">
        <f t="shared" si="20"/>
        <v>#VALUE!</v>
      </c>
    </row>
    <row r="313">
      <c r="A313" s="2"/>
      <c r="B313" s="2"/>
      <c r="C313" s="2"/>
      <c r="D313" s="2"/>
      <c r="E313" s="2"/>
      <c r="F313" s="2"/>
      <c r="G313" s="2"/>
      <c r="H313" s="2"/>
      <c r="I313" s="572" t="str">
        <f>iferror(vlookup(B313,'セッション実施状況管理'!$A:$B,2,false),"")</f>
        <v/>
      </c>
      <c r="J313" s="580" t="str">
        <f>Vlookup(B313,'セッション実施状況管理'!$A:$R,17,false)</f>
        <v>#N/A</v>
      </c>
      <c r="K313" s="580" t="str">
        <f t="shared" si="28"/>
        <v>#N/A</v>
      </c>
      <c r="L313" s="573" t="str">
        <f t="shared" si="11"/>
        <v>#N/A</v>
      </c>
      <c r="M313" s="573" t="str">
        <f t="shared" si="30"/>
        <v>#N/A</v>
      </c>
      <c r="N313" s="1283" t="str">
        <f t="shared" si="29"/>
        <v>#N/A</v>
      </c>
      <c r="O313" s="652"/>
      <c r="P313" s="583">
        <f t="shared" si="14"/>
        <v>-3</v>
      </c>
      <c r="Q313" s="629"/>
      <c r="R313" s="629"/>
      <c r="S313" s="651"/>
      <c r="T313" s="585" t="str">
        <f t="shared" si="17"/>
        <v>0</v>
      </c>
      <c r="U313" s="651"/>
      <c r="V313" s="582" t="s">
        <v>1072</v>
      </c>
      <c r="W313" s="582" t="s">
        <v>1072</v>
      </c>
      <c r="X313" s="582" t="s">
        <v>1072</v>
      </c>
      <c r="Y313" s="582" t="s">
        <v>1072</v>
      </c>
      <c r="Z313" s="582" t="s">
        <v>1072</v>
      </c>
      <c r="AA313" s="582" t="s">
        <v>1072</v>
      </c>
      <c r="AB313" s="582" t="s">
        <v>1072</v>
      </c>
      <c r="AC313" s="580" t="str">
        <f>Vlookup(D313,'セッション実施状況管理'!$A:$R,17,false)</f>
        <v>#N/A</v>
      </c>
      <c r="AD313" s="580" t="str">
        <f t="shared" si="19"/>
        <v>#VALUE!</v>
      </c>
      <c r="AE313" s="580" t="str">
        <f t="shared" si="20"/>
        <v>#VALUE!</v>
      </c>
    </row>
    <row r="314">
      <c r="A314" s="2"/>
      <c r="B314" s="2"/>
      <c r="C314" s="2"/>
      <c r="D314" s="2"/>
      <c r="E314" s="2"/>
      <c r="F314" s="2"/>
      <c r="G314" s="2"/>
      <c r="H314" s="2"/>
      <c r="I314" s="572" t="str">
        <f>iferror(vlookup(B314,'セッション実施状況管理'!$A:$B,2,false),"")</f>
        <v/>
      </c>
      <c r="J314" s="580" t="str">
        <f>Vlookup(B314,'セッション実施状況管理'!$A:$R,17,false)</f>
        <v>#N/A</v>
      </c>
      <c r="K314" s="580" t="str">
        <f t="shared" si="28"/>
        <v>#N/A</v>
      </c>
      <c r="L314" s="573" t="str">
        <f t="shared" si="11"/>
        <v>#N/A</v>
      </c>
      <c r="M314" s="573" t="str">
        <f t="shared" si="30"/>
        <v>#N/A</v>
      </c>
      <c r="N314" s="1283" t="str">
        <f t="shared" si="29"/>
        <v>#N/A</v>
      </c>
      <c r="O314" s="652"/>
      <c r="P314" s="583">
        <f t="shared" si="14"/>
        <v>-3</v>
      </c>
      <c r="Q314" s="629"/>
      <c r="R314" s="629"/>
      <c r="S314" s="651"/>
      <c r="T314" s="653"/>
      <c r="U314" s="651"/>
      <c r="V314" s="582" t="s">
        <v>1072</v>
      </c>
      <c r="W314" s="582" t="s">
        <v>1072</v>
      </c>
      <c r="X314" s="582" t="s">
        <v>1072</v>
      </c>
      <c r="Y314" s="582" t="s">
        <v>1072</v>
      </c>
      <c r="Z314" s="582" t="s">
        <v>1072</v>
      </c>
      <c r="AA314" s="582" t="s">
        <v>1072</v>
      </c>
      <c r="AB314" s="582" t="s">
        <v>1072</v>
      </c>
      <c r="AC314" s="580" t="str">
        <f>Vlookup(D314,'セッション実施状況管理'!$A:$R,17,false)</f>
        <v>#N/A</v>
      </c>
      <c r="AD314" s="580" t="str">
        <f t="shared" si="19"/>
        <v>#VALUE!</v>
      </c>
      <c r="AE314" s="580" t="str">
        <f t="shared" si="20"/>
        <v>#VALUE!</v>
      </c>
    </row>
    <row r="315">
      <c r="A315" s="2"/>
      <c r="B315" s="2"/>
      <c r="C315" s="2"/>
      <c r="D315" s="2"/>
      <c r="E315" s="2"/>
      <c r="F315" s="2"/>
      <c r="G315" s="2"/>
      <c r="H315" s="2"/>
      <c r="I315" s="572" t="str">
        <f>iferror(vlookup(B315,'セッション実施状況管理'!$A:$B,2,false),"")</f>
        <v/>
      </c>
      <c r="J315" s="580" t="str">
        <f>Vlookup(B315,'セッション実施状況管理'!$A:$R,17,false)</f>
        <v>#N/A</v>
      </c>
      <c r="K315" s="580" t="str">
        <f t="shared" si="28"/>
        <v>#N/A</v>
      </c>
      <c r="L315" s="573" t="str">
        <f t="shared" si="11"/>
        <v>#N/A</v>
      </c>
      <c r="M315" s="573" t="str">
        <f t="shared" si="30"/>
        <v>#N/A</v>
      </c>
      <c r="N315" s="1283" t="str">
        <f t="shared" si="29"/>
        <v>#N/A</v>
      </c>
      <c r="O315" s="652"/>
      <c r="P315" s="583">
        <f t="shared" si="14"/>
        <v>-3</v>
      </c>
      <c r="Q315" s="629"/>
      <c r="R315" s="629"/>
      <c r="S315" s="651"/>
      <c r="T315" s="653"/>
      <c r="U315" s="651"/>
      <c r="V315" s="582" t="s">
        <v>1072</v>
      </c>
      <c r="W315" s="582" t="s">
        <v>1072</v>
      </c>
      <c r="X315" s="582" t="s">
        <v>1072</v>
      </c>
      <c r="Y315" s="582" t="s">
        <v>1072</v>
      </c>
      <c r="Z315" s="582" t="s">
        <v>1072</v>
      </c>
      <c r="AA315" s="582" t="s">
        <v>1072</v>
      </c>
      <c r="AB315" s="582" t="s">
        <v>1072</v>
      </c>
      <c r="AC315" s="580" t="str">
        <f>Vlookup(D315,'セッション実施状況管理'!$A:$R,17,false)</f>
        <v>#N/A</v>
      </c>
      <c r="AD315" s="580" t="str">
        <f t="shared" si="19"/>
        <v>#VALUE!</v>
      </c>
      <c r="AE315" s="580" t="str">
        <f t="shared" si="20"/>
        <v>#VALUE!</v>
      </c>
    </row>
    <row r="316">
      <c r="A316" s="2"/>
      <c r="B316" s="2"/>
      <c r="C316" s="2"/>
      <c r="D316" s="2"/>
      <c r="E316" s="2"/>
      <c r="F316" s="2"/>
      <c r="G316" s="2"/>
      <c r="H316" s="2"/>
      <c r="I316" s="572" t="str">
        <f>iferror(vlookup(B316,'セッション実施状況管理'!$A:$B,2,false),"")</f>
        <v/>
      </c>
      <c r="J316" s="580" t="str">
        <f>Vlookup(B316,'セッション実施状況管理'!$A:$R,17,false)</f>
        <v>#N/A</v>
      </c>
      <c r="K316" s="580" t="str">
        <f t="shared" si="28"/>
        <v>#N/A</v>
      </c>
      <c r="L316" s="573" t="str">
        <f t="shared" si="11"/>
        <v>#N/A</v>
      </c>
      <c r="M316" s="573" t="str">
        <f t="shared" si="30"/>
        <v>#N/A</v>
      </c>
      <c r="N316" s="1283" t="str">
        <f t="shared" si="29"/>
        <v>#N/A</v>
      </c>
      <c r="O316" s="652"/>
      <c r="P316" s="583">
        <f t="shared" si="14"/>
        <v>-3</v>
      </c>
      <c r="Q316" s="629"/>
      <c r="R316" s="629"/>
      <c r="S316" s="651"/>
      <c r="T316" s="653"/>
      <c r="U316" s="651"/>
      <c r="V316" s="582" t="s">
        <v>1072</v>
      </c>
      <c r="W316" s="582" t="s">
        <v>1072</v>
      </c>
      <c r="X316" s="582" t="s">
        <v>1072</v>
      </c>
      <c r="Y316" s="582" t="s">
        <v>1072</v>
      </c>
      <c r="Z316" s="582" t="s">
        <v>1072</v>
      </c>
      <c r="AA316" s="582" t="s">
        <v>1072</v>
      </c>
      <c r="AB316" s="582" t="s">
        <v>1072</v>
      </c>
      <c r="AC316" s="580" t="str">
        <f>Vlookup(D316,'セッション実施状況管理'!$A:$R,17,false)</f>
        <v>#N/A</v>
      </c>
      <c r="AD316" s="580" t="str">
        <f t="shared" si="19"/>
        <v>#VALUE!</v>
      </c>
      <c r="AE316" s="580" t="str">
        <f t="shared" si="20"/>
        <v>#VALUE!</v>
      </c>
    </row>
    <row r="317">
      <c r="A317" s="2"/>
      <c r="B317" s="2"/>
      <c r="C317" s="2"/>
      <c r="D317" s="2"/>
      <c r="E317" s="2"/>
      <c r="F317" s="2"/>
      <c r="G317" s="2"/>
      <c r="H317" s="2"/>
      <c r="I317" s="572" t="str">
        <f>iferror(vlookup(B317,'セッション実施状況管理'!$A:$B,2,false),"")</f>
        <v/>
      </c>
      <c r="J317" s="580" t="str">
        <f>Vlookup(B317,'セッション実施状況管理'!$A:$R,17,false)</f>
        <v>#N/A</v>
      </c>
      <c r="K317" s="580" t="str">
        <f t="shared" si="28"/>
        <v>#N/A</v>
      </c>
      <c r="L317" s="573" t="str">
        <f t="shared" si="11"/>
        <v>#N/A</v>
      </c>
      <c r="M317" s="573" t="str">
        <f t="shared" si="30"/>
        <v>#N/A</v>
      </c>
      <c r="N317" s="1283" t="str">
        <f t="shared" si="29"/>
        <v>#N/A</v>
      </c>
      <c r="O317" s="652"/>
      <c r="P317" s="583">
        <f t="shared" si="14"/>
        <v>-3</v>
      </c>
      <c r="Q317" s="629"/>
      <c r="R317" s="629"/>
      <c r="S317" s="651"/>
      <c r="T317" s="653"/>
      <c r="U317" s="651"/>
      <c r="V317" s="582" t="s">
        <v>1072</v>
      </c>
      <c r="W317" s="582" t="s">
        <v>1072</v>
      </c>
      <c r="X317" s="582" t="s">
        <v>1072</v>
      </c>
      <c r="Y317" s="582" t="s">
        <v>1072</v>
      </c>
      <c r="Z317" s="582" t="s">
        <v>1072</v>
      </c>
      <c r="AA317" s="582" t="s">
        <v>1072</v>
      </c>
      <c r="AB317" s="582" t="s">
        <v>1072</v>
      </c>
      <c r="AC317" s="580" t="str">
        <f>Vlookup(D317,'セッション実施状況管理'!$A:$R,17,false)</f>
        <v>#N/A</v>
      </c>
      <c r="AD317" s="580" t="str">
        <f t="shared" si="19"/>
        <v>#VALUE!</v>
      </c>
      <c r="AE317" s="580" t="str">
        <f t="shared" si="20"/>
        <v>#VALUE!</v>
      </c>
    </row>
    <row r="318">
      <c r="A318" s="2"/>
      <c r="B318" s="2"/>
      <c r="C318" s="2"/>
      <c r="D318" s="2"/>
      <c r="E318" s="2"/>
      <c r="F318" s="2"/>
      <c r="G318" s="2"/>
      <c r="H318" s="2"/>
      <c r="I318" s="572" t="str">
        <f>iferror(vlookup(B318,'セッション実施状況管理'!$A:$B,2,false),"")</f>
        <v/>
      </c>
      <c r="J318" s="580" t="str">
        <f>Vlookup(B318,'セッション実施状況管理'!$A:$R,17,false)</f>
        <v>#N/A</v>
      </c>
      <c r="K318" s="580" t="str">
        <f t="shared" si="28"/>
        <v>#N/A</v>
      </c>
      <c r="L318" s="573" t="str">
        <f t="shared" si="11"/>
        <v>#N/A</v>
      </c>
      <c r="M318" s="573" t="str">
        <f t="shared" si="30"/>
        <v>#N/A</v>
      </c>
      <c r="N318" s="1283" t="str">
        <f t="shared" si="29"/>
        <v>#N/A</v>
      </c>
      <c r="O318" s="652"/>
      <c r="P318" s="583">
        <f t="shared" si="14"/>
        <v>-3</v>
      </c>
      <c r="Q318" s="629"/>
      <c r="R318" s="629"/>
      <c r="S318" s="651"/>
      <c r="T318" s="653"/>
      <c r="U318" s="651"/>
      <c r="V318" s="582" t="s">
        <v>1072</v>
      </c>
      <c r="W318" s="582" t="s">
        <v>1072</v>
      </c>
      <c r="X318" s="582" t="s">
        <v>1072</v>
      </c>
      <c r="Y318" s="582" t="s">
        <v>1072</v>
      </c>
      <c r="Z318" s="582" t="s">
        <v>1072</v>
      </c>
      <c r="AA318" s="582" t="s">
        <v>1072</v>
      </c>
      <c r="AB318" s="582" t="s">
        <v>1072</v>
      </c>
      <c r="AC318" s="580" t="str">
        <f>Vlookup(D318,'セッション実施状況管理'!$A:$R,17,false)</f>
        <v>#N/A</v>
      </c>
      <c r="AD318" s="580" t="str">
        <f t="shared" si="19"/>
        <v>#VALUE!</v>
      </c>
      <c r="AE318" s="580" t="str">
        <f t="shared" si="20"/>
        <v>#VALUE!</v>
      </c>
    </row>
    <row r="319">
      <c r="A319" s="2"/>
      <c r="B319" s="2"/>
      <c r="C319" s="2"/>
      <c r="D319" s="2"/>
      <c r="E319" s="2"/>
      <c r="F319" s="2"/>
      <c r="G319" s="2"/>
      <c r="H319" s="2"/>
      <c r="I319" s="572" t="str">
        <f>iferror(vlookup(B319,'セッション実施状況管理'!$A:$B,2,false),"")</f>
        <v/>
      </c>
      <c r="J319" s="580" t="str">
        <f>Vlookup(B319,'セッション実施状況管理'!$A:$R,17,false)</f>
        <v>#N/A</v>
      </c>
      <c r="K319" s="580" t="str">
        <f t="shared" si="28"/>
        <v>#N/A</v>
      </c>
      <c r="L319" s="573" t="str">
        <f t="shared" si="11"/>
        <v>#N/A</v>
      </c>
      <c r="M319" s="573" t="str">
        <f t="shared" si="30"/>
        <v>#N/A</v>
      </c>
      <c r="N319" s="1283" t="str">
        <f t="shared" si="29"/>
        <v>#N/A</v>
      </c>
      <c r="O319" s="652"/>
      <c r="P319" s="583">
        <f t="shared" si="14"/>
        <v>-3</v>
      </c>
      <c r="Q319" s="629"/>
      <c r="R319" s="629"/>
      <c r="S319" s="651"/>
      <c r="T319" s="653"/>
      <c r="U319" s="651"/>
      <c r="V319" s="582" t="s">
        <v>1072</v>
      </c>
      <c r="W319" s="582" t="s">
        <v>1072</v>
      </c>
      <c r="X319" s="582" t="s">
        <v>1072</v>
      </c>
      <c r="Y319" s="582" t="s">
        <v>1072</v>
      </c>
      <c r="Z319" s="582" t="s">
        <v>1072</v>
      </c>
      <c r="AA319" s="582" t="s">
        <v>1072</v>
      </c>
      <c r="AB319" s="582" t="s">
        <v>1072</v>
      </c>
      <c r="AC319" s="580" t="str">
        <f>Vlookup(D319,'セッション実施状況管理'!$A:$R,17,false)</f>
        <v>#N/A</v>
      </c>
      <c r="AD319" s="580" t="str">
        <f t="shared" si="19"/>
        <v>#VALUE!</v>
      </c>
      <c r="AE319" s="580" t="str">
        <f t="shared" si="20"/>
        <v>#VALUE!</v>
      </c>
    </row>
    <row r="320">
      <c r="A320" s="2"/>
      <c r="B320" s="2"/>
      <c r="C320" s="2"/>
      <c r="D320" s="2"/>
      <c r="E320" s="2"/>
      <c r="F320" s="2"/>
      <c r="G320" s="2"/>
      <c r="H320" s="2"/>
      <c r="I320" s="572" t="str">
        <f>iferror(vlookup(B320,'セッション実施状況管理'!$A:$B,2,false),"")</f>
        <v/>
      </c>
      <c r="J320" s="580" t="str">
        <f>Vlookup(B320,'セッション実施状況管理'!$A:$R,17,false)</f>
        <v>#N/A</v>
      </c>
      <c r="K320" s="580" t="str">
        <f t="shared" si="28"/>
        <v>#N/A</v>
      </c>
      <c r="L320" s="573" t="str">
        <f t="shared" si="11"/>
        <v>#N/A</v>
      </c>
      <c r="M320" s="573" t="str">
        <f t="shared" si="30"/>
        <v>#N/A</v>
      </c>
      <c r="N320" s="1283" t="str">
        <f t="shared" si="29"/>
        <v>#N/A</v>
      </c>
      <c r="O320" s="652"/>
      <c r="P320" s="583">
        <f t="shared" si="14"/>
        <v>-3</v>
      </c>
      <c r="Q320" s="629"/>
      <c r="R320" s="629"/>
      <c r="S320" s="651"/>
      <c r="T320" s="653"/>
      <c r="U320" s="651"/>
      <c r="V320" s="582" t="s">
        <v>1072</v>
      </c>
      <c r="W320" s="582" t="s">
        <v>1072</v>
      </c>
      <c r="X320" s="582" t="s">
        <v>1072</v>
      </c>
      <c r="Y320" s="582" t="s">
        <v>1072</v>
      </c>
      <c r="Z320" s="582" t="s">
        <v>1072</v>
      </c>
      <c r="AA320" s="582" t="s">
        <v>1072</v>
      </c>
      <c r="AB320" s="582" t="s">
        <v>1072</v>
      </c>
      <c r="AC320" s="580" t="str">
        <f>Vlookup(D320,'セッション実施状況管理'!$A:$R,17,false)</f>
        <v>#N/A</v>
      </c>
      <c r="AD320" s="580" t="str">
        <f t="shared" si="19"/>
        <v>#VALUE!</v>
      </c>
      <c r="AE320" s="580" t="str">
        <f t="shared" si="20"/>
        <v>#VALUE!</v>
      </c>
    </row>
    <row r="321">
      <c r="A321" s="2"/>
      <c r="B321" s="2"/>
      <c r="C321" s="2"/>
      <c r="D321" s="2"/>
      <c r="E321" s="2"/>
      <c r="F321" s="2"/>
      <c r="G321" s="2"/>
      <c r="H321" s="2"/>
      <c r="I321" s="572" t="str">
        <f>iferror(vlookup(B321,'セッション実施状況管理'!$A:$B,2,false),"")</f>
        <v/>
      </c>
      <c r="J321" s="580" t="str">
        <f>Vlookup(B321,'セッション実施状況管理'!$A:$R,17,false)</f>
        <v>#N/A</v>
      </c>
      <c r="K321" s="580" t="str">
        <f t="shared" si="28"/>
        <v>#N/A</v>
      </c>
      <c r="L321" s="573" t="str">
        <f t="shared" si="11"/>
        <v>#N/A</v>
      </c>
      <c r="M321" s="573" t="str">
        <f t="shared" si="30"/>
        <v>#N/A</v>
      </c>
      <c r="N321" s="1283" t="str">
        <f t="shared" si="29"/>
        <v>#N/A</v>
      </c>
      <c r="O321" s="652"/>
      <c r="P321" s="583">
        <f t="shared" si="14"/>
        <v>-3</v>
      </c>
      <c r="Q321" s="629"/>
      <c r="R321" s="629"/>
      <c r="S321" s="651"/>
      <c r="T321" s="653"/>
      <c r="U321" s="651"/>
      <c r="V321" s="582" t="s">
        <v>1072</v>
      </c>
      <c r="W321" s="582" t="s">
        <v>1072</v>
      </c>
      <c r="X321" s="582" t="s">
        <v>1072</v>
      </c>
      <c r="Y321" s="582" t="s">
        <v>1072</v>
      </c>
      <c r="Z321" s="582" t="s">
        <v>1072</v>
      </c>
      <c r="AA321" s="582" t="s">
        <v>1072</v>
      </c>
      <c r="AB321" s="582" t="s">
        <v>1072</v>
      </c>
      <c r="AC321" s="580" t="str">
        <f>Vlookup(D321,'セッション実施状況管理'!$A:$R,17,false)</f>
        <v>#N/A</v>
      </c>
      <c r="AD321" s="580" t="str">
        <f t="shared" si="19"/>
        <v>#VALUE!</v>
      </c>
      <c r="AE321" s="580" t="str">
        <f t="shared" si="20"/>
        <v>#VALUE!</v>
      </c>
    </row>
    <row r="322">
      <c r="A322" s="2"/>
      <c r="B322" s="2"/>
      <c r="C322" s="2"/>
      <c r="D322" s="2"/>
      <c r="E322" s="2"/>
      <c r="F322" s="2"/>
      <c r="G322" s="2"/>
      <c r="H322" s="2"/>
      <c r="I322" s="572" t="str">
        <f>iferror(vlookup(B322,'セッション実施状況管理'!$A:$B,2,false),"")</f>
        <v/>
      </c>
      <c r="J322" s="580" t="str">
        <f>Vlookup(B322,'セッション実施状況管理'!$A:$R,17,false)</f>
        <v>#N/A</v>
      </c>
      <c r="K322" s="580" t="str">
        <f t="shared" si="28"/>
        <v>#N/A</v>
      </c>
      <c r="L322" s="573" t="str">
        <f t="shared" si="11"/>
        <v>#N/A</v>
      </c>
      <c r="M322" s="573" t="str">
        <f t="shared" si="30"/>
        <v>#N/A</v>
      </c>
      <c r="N322" s="1283" t="str">
        <f t="shared" si="29"/>
        <v>#N/A</v>
      </c>
      <c r="O322" s="652"/>
      <c r="P322" s="583">
        <f t="shared" si="14"/>
        <v>-3</v>
      </c>
      <c r="Q322" s="629"/>
      <c r="R322" s="629"/>
      <c r="S322" s="651"/>
      <c r="T322" s="653"/>
      <c r="U322" s="651"/>
      <c r="V322" s="582" t="s">
        <v>1072</v>
      </c>
      <c r="W322" s="582" t="s">
        <v>1072</v>
      </c>
      <c r="X322" s="582" t="s">
        <v>1072</v>
      </c>
      <c r="Y322" s="582" t="s">
        <v>1072</v>
      </c>
      <c r="Z322" s="582" t="s">
        <v>1072</v>
      </c>
      <c r="AA322" s="582" t="s">
        <v>1072</v>
      </c>
      <c r="AB322" s="582" t="s">
        <v>1072</v>
      </c>
      <c r="AC322" s="580" t="str">
        <f>Vlookup(D322,'セッション実施状況管理'!$A:$R,17,false)</f>
        <v>#N/A</v>
      </c>
      <c r="AD322" s="580" t="str">
        <f t="shared" si="19"/>
        <v>#VALUE!</v>
      </c>
      <c r="AE322" s="580" t="str">
        <f t="shared" si="20"/>
        <v>#VALUE!</v>
      </c>
    </row>
    <row r="323">
      <c r="A323" s="2"/>
      <c r="B323" s="2"/>
      <c r="C323" s="2"/>
      <c r="D323" s="2"/>
      <c r="E323" s="2"/>
      <c r="F323" s="2"/>
      <c r="G323" s="2"/>
      <c r="H323" s="2"/>
      <c r="I323" s="572" t="str">
        <f>iferror(vlookup(B323,'セッション実施状況管理'!$A:$B,2,false),"")</f>
        <v/>
      </c>
      <c r="J323" s="580" t="str">
        <f>Vlookup(B323,'セッション実施状況管理'!$A:$R,17,false)</f>
        <v>#N/A</v>
      </c>
      <c r="K323" s="580" t="str">
        <f t="shared" si="28"/>
        <v>#N/A</v>
      </c>
      <c r="L323" s="573" t="str">
        <f t="shared" si="11"/>
        <v>#N/A</v>
      </c>
      <c r="M323" s="573" t="str">
        <f t="shared" si="30"/>
        <v>#N/A</v>
      </c>
      <c r="N323" s="1283" t="str">
        <f t="shared" si="29"/>
        <v>#N/A</v>
      </c>
      <c r="O323" s="652"/>
      <c r="P323" s="583">
        <f t="shared" si="14"/>
        <v>-3</v>
      </c>
      <c r="Q323" s="629"/>
      <c r="R323" s="629"/>
      <c r="S323" s="651"/>
      <c r="T323" s="653"/>
      <c r="U323" s="651"/>
      <c r="V323" s="582" t="s">
        <v>1072</v>
      </c>
      <c r="W323" s="582" t="s">
        <v>1072</v>
      </c>
      <c r="X323" s="582" t="s">
        <v>1072</v>
      </c>
      <c r="Y323" s="582" t="s">
        <v>1072</v>
      </c>
      <c r="Z323" s="582" t="s">
        <v>1072</v>
      </c>
      <c r="AA323" s="582" t="s">
        <v>1072</v>
      </c>
      <c r="AB323" s="582" t="s">
        <v>1072</v>
      </c>
      <c r="AC323" s="580" t="str">
        <f>Vlookup(D323,'セッション実施状況管理'!$A:$R,17,false)</f>
        <v>#N/A</v>
      </c>
      <c r="AD323" s="580" t="str">
        <f t="shared" si="19"/>
        <v>#VALUE!</v>
      </c>
      <c r="AE323" s="580" t="str">
        <f t="shared" si="20"/>
        <v>#VALUE!</v>
      </c>
    </row>
    <row r="324">
      <c r="A324" s="2"/>
      <c r="B324" s="2"/>
      <c r="C324" s="2"/>
      <c r="D324" s="2"/>
      <c r="E324" s="2"/>
      <c r="F324" s="2"/>
      <c r="G324" s="2"/>
      <c r="H324" s="2"/>
      <c r="I324" s="572" t="str">
        <f>iferror(vlookup(B324,'セッション実施状況管理'!$A:$B,2,false),"")</f>
        <v/>
      </c>
      <c r="J324" s="580" t="str">
        <f>Vlookup(B324,'セッション実施状況管理'!$A:$R,17,false)</f>
        <v>#N/A</v>
      </c>
      <c r="K324" s="580" t="str">
        <f t="shared" si="28"/>
        <v>#N/A</v>
      </c>
      <c r="L324" s="573" t="str">
        <f t="shared" si="11"/>
        <v>#N/A</v>
      </c>
      <c r="M324" s="573" t="str">
        <f t="shared" si="30"/>
        <v>#N/A</v>
      </c>
      <c r="N324" s="1283" t="str">
        <f t="shared" si="29"/>
        <v>#N/A</v>
      </c>
      <c r="O324" s="652"/>
      <c r="P324" s="583">
        <f t="shared" si="14"/>
        <v>-3</v>
      </c>
      <c r="Q324" s="629"/>
      <c r="R324" s="629"/>
      <c r="S324" s="651"/>
      <c r="T324" s="653"/>
      <c r="U324" s="651"/>
      <c r="V324" s="582" t="s">
        <v>1072</v>
      </c>
      <c r="W324" s="582" t="s">
        <v>1072</v>
      </c>
      <c r="X324" s="582" t="s">
        <v>1072</v>
      </c>
      <c r="Y324" s="582" t="s">
        <v>1072</v>
      </c>
      <c r="Z324" s="582" t="s">
        <v>1072</v>
      </c>
      <c r="AA324" s="582" t="s">
        <v>1072</v>
      </c>
      <c r="AB324" s="582" t="s">
        <v>1072</v>
      </c>
      <c r="AC324" s="580" t="str">
        <f>Vlookup(D324,'セッション実施状況管理'!$A:$R,17,false)</f>
        <v>#N/A</v>
      </c>
      <c r="AD324" s="580" t="str">
        <f t="shared" si="19"/>
        <v>#VALUE!</v>
      </c>
      <c r="AE324" s="580" t="str">
        <f t="shared" si="20"/>
        <v>#VALUE!</v>
      </c>
    </row>
    <row r="325">
      <c r="A325" s="2"/>
      <c r="B325" s="2"/>
      <c r="C325" s="2"/>
      <c r="D325" s="2"/>
      <c r="E325" s="2"/>
      <c r="F325" s="2"/>
      <c r="G325" s="2"/>
      <c r="H325" s="2"/>
      <c r="I325" s="572" t="str">
        <f>iferror(vlookup(B325,'セッション実施状況管理'!$A:$B,2,false),"")</f>
        <v/>
      </c>
      <c r="J325" s="580" t="str">
        <f>Vlookup(B325,'セッション実施状況管理'!$A:$R,17,false)</f>
        <v>#N/A</v>
      </c>
      <c r="K325" s="580" t="str">
        <f t="shared" si="28"/>
        <v>#N/A</v>
      </c>
      <c r="L325" s="573" t="str">
        <f t="shared" si="11"/>
        <v>#N/A</v>
      </c>
      <c r="M325" s="573" t="str">
        <f t="shared" si="30"/>
        <v>#N/A</v>
      </c>
      <c r="N325" s="1283" t="str">
        <f t="shared" si="29"/>
        <v>#N/A</v>
      </c>
      <c r="O325" s="652"/>
      <c r="P325" s="583">
        <f t="shared" si="14"/>
        <v>-3</v>
      </c>
      <c r="Q325" s="629"/>
      <c r="R325" s="629"/>
      <c r="S325" s="651"/>
      <c r="T325" s="653"/>
      <c r="U325" s="651"/>
      <c r="V325" s="582" t="s">
        <v>1072</v>
      </c>
      <c r="W325" s="582" t="s">
        <v>1072</v>
      </c>
      <c r="X325" s="582" t="s">
        <v>1072</v>
      </c>
      <c r="Y325" s="582" t="s">
        <v>1072</v>
      </c>
      <c r="Z325" s="582" t="s">
        <v>1072</v>
      </c>
      <c r="AA325" s="582" t="s">
        <v>1072</v>
      </c>
      <c r="AB325" s="582" t="s">
        <v>1072</v>
      </c>
      <c r="AC325" s="580" t="str">
        <f>Vlookup(D325,'セッション実施状況管理'!$A:$R,17,false)</f>
        <v>#N/A</v>
      </c>
      <c r="AD325" s="580" t="str">
        <f t="shared" si="19"/>
        <v>#VALUE!</v>
      </c>
      <c r="AE325" s="580" t="str">
        <f t="shared" si="20"/>
        <v>#VALUE!</v>
      </c>
    </row>
    <row r="326">
      <c r="A326" s="2"/>
      <c r="B326" s="2"/>
      <c r="C326" s="2"/>
      <c r="D326" s="2"/>
      <c r="E326" s="2"/>
      <c r="F326" s="2"/>
      <c r="G326" s="2"/>
      <c r="H326" s="2"/>
      <c r="I326" s="572" t="str">
        <f>iferror(vlookup(B326,'セッション実施状況管理'!$A:$B,2,false),"")</f>
        <v/>
      </c>
      <c r="J326" s="580" t="str">
        <f>Vlookup(B326,'セッション実施状況管理'!$A:$R,17,false)</f>
        <v>#N/A</v>
      </c>
      <c r="K326" s="580" t="str">
        <f t="shared" si="28"/>
        <v>#N/A</v>
      </c>
      <c r="L326" s="573" t="str">
        <f t="shared" si="11"/>
        <v>#N/A</v>
      </c>
      <c r="M326" s="573" t="str">
        <f t="shared" si="30"/>
        <v>#N/A</v>
      </c>
      <c r="N326" s="1283" t="str">
        <f t="shared" si="29"/>
        <v>#N/A</v>
      </c>
      <c r="O326" s="652"/>
      <c r="P326" s="583">
        <f t="shared" si="14"/>
        <v>-3</v>
      </c>
      <c r="Q326" s="629"/>
      <c r="R326" s="629"/>
      <c r="S326" s="651"/>
      <c r="T326" s="653"/>
      <c r="U326" s="651"/>
      <c r="V326" s="582" t="s">
        <v>1072</v>
      </c>
      <c r="W326" s="582" t="s">
        <v>1072</v>
      </c>
      <c r="X326" s="582" t="s">
        <v>1072</v>
      </c>
      <c r="Y326" s="582" t="s">
        <v>1072</v>
      </c>
      <c r="Z326" s="582" t="s">
        <v>1072</v>
      </c>
      <c r="AA326" s="582" t="s">
        <v>1072</v>
      </c>
      <c r="AB326" s="582" t="s">
        <v>1072</v>
      </c>
      <c r="AC326" s="580" t="str">
        <f>Vlookup(D326,'セッション実施状況管理'!$A:$R,17,false)</f>
        <v>#N/A</v>
      </c>
      <c r="AD326" s="580" t="str">
        <f t="shared" si="19"/>
        <v>#VALUE!</v>
      </c>
      <c r="AE326" s="580" t="str">
        <f t="shared" si="20"/>
        <v>#VALUE!</v>
      </c>
    </row>
    <row r="327">
      <c r="A327" s="2"/>
      <c r="B327" s="2"/>
      <c r="C327" s="2"/>
      <c r="D327" s="2"/>
      <c r="E327" s="2"/>
      <c r="F327" s="2"/>
      <c r="G327" s="2"/>
      <c r="H327" s="2"/>
      <c r="I327" s="572" t="str">
        <f>iferror(vlookup(B327,'セッション実施状況管理'!$A:$B,2,false),"")</f>
        <v/>
      </c>
      <c r="J327" s="580" t="str">
        <f>Vlookup(B327,'セッション実施状況管理'!$A:$R,17,false)</f>
        <v>#N/A</v>
      </c>
      <c r="K327" s="580" t="str">
        <f t="shared" si="28"/>
        <v>#N/A</v>
      </c>
      <c r="L327" s="573" t="str">
        <f t="shared" si="11"/>
        <v>#N/A</v>
      </c>
      <c r="M327" s="573" t="str">
        <f t="shared" si="30"/>
        <v>#N/A</v>
      </c>
      <c r="N327" s="1283" t="str">
        <f t="shared" si="29"/>
        <v>#N/A</v>
      </c>
      <c r="O327" s="652"/>
      <c r="P327" s="583">
        <f t="shared" si="14"/>
        <v>-3</v>
      </c>
      <c r="Q327" s="629"/>
      <c r="R327" s="629"/>
      <c r="S327" s="651"/>
      <c r="T327" s="653"/>
      <c r="U327" s="651"/>
      <c r="V327" s="582" t="s">
        <v>1072</v>
      </c>
      <c r="W327" s="582" t="s">
        <v>1072</v>
      </c>
      <c r="X327" s="582" t="s">
        <v>1072</v>
      </c>
      <c r="Y327" s="582" t="s">
        <v>1072</v>
      </c>
      <c r="Z327" s="582" t="s">
        <v>1072</v>
      </c>
      <c r="AA327" s="582" t="s">
        <v>1072</v>
      </c>
      <c r="AB327" s="582" t="s">
        <v>1072</v>
      </c>
      <c r="AC327" s="580" t="str">
        <f>Vlookup(D327,'セッション実施状況管理'!$A:$R,17,false)</f>
        <v>#N/A</v>
      </c>
      <c r="AD327" s="580" t="str">
        <f t="shared" si="19"/>
        <v>#VALUE!</v>
      </c>
      <c r="AE327" s="580" t="str">
        <f t="shared" si="20"/>
        <v>#VALUE!</v>
      </c>
    </row>
    <row r="328">
      <c r="A328" s="2"/>
      <c r="B328" s="2"/>
      <c r="C328" s="2"/>
      <c r="D328" s="2"/>
      <c r="E328" s="2"/>
      <c r="F328" s="2"/>
      <c r="G328" s="2"/>
      <c r="H328" s="2"/>
      <c r="I328" s="572" t="str">
        <f>iferror(vlookup(B328,'セッション実施状況管理'!$A:$B,2,false),"")</f>
        <v/>
      </c>
      <c r="J328" s="580" t="str">
        <f>Vlookup(B328,'セッション実施状況管理'!$A:$R,17,false)</f>
        <v>#N/A</v>
      </c>
      <c r="K328" s="580" t="str">
        <f t="shared" si="28"/>
        <v>#N/A</v>
      </c>
      <c r="L328" s="573" t="str">
        <f t="shared" si="11"/>
        <v>#N/A</v>
      </c>
      <c r="M328" s="573" t="str">
        <f t="shared" si="30"/>
        <v>#N/A</v>
      </c>
      <c r="N328" s="1283" t="str">
        <f t="shared" si="29"/>
        <v>#N/A</v>
      </c>
      <c r="O328" s="652"/>
      <c r="P328" s="583">
        <f t="shared" si="14"/>
        <v>-3</v>
      </c>
      <c r="Q328" s="629"/>
      <c r="R328" s="629"/>
      <c r="S328" s="651"/>
      <c r="T328" s="653"/>
      <c r="U328" s="651"/>
      <c r="V328" s="582" t="s">
        <v>1072</v>
      </c>
      <c r="W328" s="582" t="s">
        <v>1072</v>
      </c>
      <c r="X328" s="582" t="s">
        <v>1072</v>
      </c>
      <c r="Y328" s="582" t="s">
        <v>1072</v>
      </c>
      <c r="Z328" s="582" t="s">
        <v>1072</v>
      </c>
      <c r="AA328" s="582" t="s">
        <v>1072</v>
      </c>
      <c r="AB328" s="582" t="s">
        <v>1072</v>
      </c>
      <c r="AC328" s="580" t="str">
        <f>Vlookup(D328,'セッション実施状況管理'!$A:$R,17,false)</f>
        <v>#N/A</v>
      </c>
      <c r="AD328" s="580" t="str">
        <f t="shared" si="19"/>
        <v>#VALUE!</v>
      </c>
      <c r="AE328" s="580" t="str">
        <f t="shared" si="20"/>
        <v>#VALUE!</v>
      </c>
    </row>
    <row r="329">
      <c r="A329" s="2"/>
      <c r="B329" s="2"/>
      <c r="C329" s="2"/>
      <c r="D329" s="2"/>
      <c r="E329" s="2"/>
      <c r="F329" s="2"/>
      <c r="G329" s="2"/>
      <c r="H329" s="2"/>
      <c r="I329" s="572" t="str">
        <f>iferror(vlookup(B329,'セッション実施状況管理'!$A:$B,2,false),"")</f>
        <v/>
      </c>
      <c r="J329" s="580" t="str">
        <f>Vlookup(B329,'セッション実施状況管理'!$A:$R,17,false)</f>
        <v>#N/A</v>
      </c>
      <c r="K329" s="580" t="str">
        <f t="shared" si="28"/>
        <v>#N/A</v>
      </c>
      <c r="L329" s="573" t="str">
        <f t="shared" si="11"/>
        <v>#N/A</v>
      </c>
      <c r="M329" s="573" t="str">
        <f t="shared" si="30"/>
        <v>#N/A</v>
      </c>
      <c r="N329" s="1283" t="str">
        <f t="shared" si="29"/>
        <v>#N/A</v>
      </c>
      <c r="O329" s="652"/>
      <c r="P329" s="583">
        <f t="shared" si="14"/>
        <v>-3</v>
      </c>
      <c r="Q329" s="629"/>
      <c r="R329" s="629"/>
      <c r="S329" s="651"/>
      <c r="T329" s="653"/>
      <c r="U329" s="651"/>
      <c r="V329" s="582" t="s">
        <v>1072</v>
      </c>
      <c r="W329" s="582" t="s">
        <v>1072</v>
      </c>
      <c r="X329" s="582" t="s">
        <v>1072</v>
      </c>
      <c r="Y329" s="582" t="s">
        <v>1072</v>
      </c>
      <c r="Z329" s="582" t="s">
        <v>1072</v>
      </c>
      <c r="AA329" s="582" t="s">
        <v>1072</v>
      </c>
      <c r="AB329" s="582" t="s">
        <v>1072</v>
      </c>
      <c r="AC329" s="580" t="str">
        <f>Vlookup(D329,'セッション実施状況管理'!$A:$R,17,false)</f>
        <v>#N/A</v>
      </c>
      <c r="AD329" s="580" t="str">
        <f t="shared" si="19"/>
        <v>#VALUE!</v>
      </c>
      <c r="AE329" s="580" t="str">
        <f t="shared" si="20"/>
        <v>#VALUE!</v>
      </c>
    </row>
    <row r="330">
      <c r="A330" s="2"/>
      <c r="B330" s="2"/>
      <c r="C330" s="2"/>
      <c r="D330" s="2"/>
      <c r="E330" s="2"/>
      <c r="F330" s="2"/>
      <c r="G330" s="2"/>
      <c r="H330" s="2"/>
      <c r="I330" s="572" t="str">
        <f>iferror(vlookup(B330,'セッション実施状況管理'!$A:$B,2,false),"")</f>
        <v/>
      </c>
      <c r="J330" s="580" t="str">
        <f>Vlookup(B330,'セッション実施状況管理'!$A:$R,17,false)</f>
        <v>#N/A</v>
      </c>
      <c r="K330" s="580" t="str">
        <f t="shared" si="28"/>
        <v>#N/A</v>
      </c>
      <c r="L330" s="573" t="str">
        <f t="shared" si="11"/>
        <v>#N/A</v>
      </c>
      <c r="M330" s="573" t="str">
        <f t="shared" si="30"/>
        <v>#N/A</v>
      </c>
      <c r="N330" s="1283" t="str">
        <f t="shared" si="29"/>
        <v>#N/A</v>
      </c>
      <c r="O330" s="652"/>
      <c r="P330" s="583">
        <f t="shared" si="14"/>
        <v>-3</v>
      </c>
      <c r="Q330" s="629"/>
      <c r="R330" s="629"/>
      <c r="S330" s="651"/>
      <c r="T330" s="653"/>
      <c r="U330" s="651"/>
      <c r="V330" s="582" t="s">
        <v>1072</v>
      </c>
      <c r="W330" s="582" t="s">
        <v>1072</v>
      </c>
      <c r="X330" s="582" t="s">
        <v>1072</v>
      </c>
      <c r="Y330" s="582" t="s">
        <v>1072</v>
      </c>
      <c r="Z330" s="582" t="s">
        <v>1072</v>
      </c>
      <c r="AA330" s="582" t="s">
        <v>1072</v>
      </c>
      <c r="AB330" s="582" t="s">
        <v>1072</v>
      </c>
      <c r="AC330" s="580" t="str">
        <f>Vlookup(D330,'セッション実施状況管理'!$A:$R,17,false)</f>
        <v>#N/A</v>
      </c>
      <c r="AD330" s="580" t="str">
        <f t="shared" si="19"/>
        <v>#VALUE!</v>
      </c>
      <c r="AE330" s="580" t="str">
        <f t="shared" si="20"/>
        <v>#VALUE!</v>
      </c>
    </row>
    <row r="331">
      <c r="A331" s="2"/>
      <c r="B331" s="2"/>
      <c r="C331" s="2"/>
      <c r="D331" s="2"/>
      <c r="E331" s="2"/>
      <c r="F331" s="2"/>
      <c r="G331" s="2"/>
      <c r="H331" s="2"/>
      <c r="I331" s="572" t="str">
        <f>iferror(vlookup(B331,'セッション実施状況管理'!$A:$B,2,false),"")</f>
        <v/>
      </c>
      <c r="J331" s="580" t="str">
        <f>Vlookup(B331,'セッション実施状況管理'!$A:$R,17,false)</f>
        <v>#N/A</v>
      </c>
      <c r="K331" s="580" t="str">
        <f t="shared" si="28"/>
        <v>#N/A</v>
      </c>
      <c r="L331" s="573" t="str">
        <f t="shared" si="11"/>
        <v>#N/A</v>
      </c>
      <c r="M331" s="573" t="str">
        <f t="shared" si="30"/>
        <v>#N/A</v>
      </c>
      <c r="N331" s="1283" t="str">
        <f t="shared" si="29"/>
        <v>#N/A</v>
      </c>
      <c r="O331" s="652"/>
      <c r="P331" s="583">
        <f t="shared" si="14"/>
        <v>-3</v>
      </c>
      <c r="Q331" s="629"/>
      <c r="R331" s="629"/>
      <c r="S331" s="651"/>
      <c r="T331" s="653"/>
      <c r="U331" s="651"/>
      <c r="V331" s="582" t="s">
        <v>1072</v>
      </c>
      <c r="W331" s="582" t="s">
        <v>1072</v>
      </c>
      <c r="X331" s="582" t="s">
        <v>1072</v>
      </c>
      <c r="Y331" s="582" t="s">
        <v>1072</v>
      </c>
      <c r="Z331" s="582" t="s">
        <v>1072</v>
      </c>
      <c r="AA331" s="582" t="s">
        <v>1072</v>
      </c>
      <c r="AB331" s="582" t="s">
        <v>1072</v>
      </c>
      <c r="AC331" s="580" t="str">
        <f>Vlookup(D331,'セッション実施状況管理'!$A:$R,17,false)</f>
        <v>#N/A</v>
      </c>
      <c r="AD331" s="580" t="str">
        <f t="shared" si="19"/>
        <v>#VALUE!</v>
      </c>
      <c r="AE331" s="580" t="str">
        <f t="shared" si="20"/>
        <v>#VALUE!</v>
      </c>
    </row>
    <row r="332">
      <c r="A332" s="2"/>
      <c r="B332" s="2"/>
      <c r="C332" s="2"/>
      <c r="D332" s="2"/>
      <c r="E332" s="2"/>
      <c r="F332" s="2"/>
      <c r="G332" s="2"/>
      <c r="H332" s="2"/>
      <c r="I332" s="572" t="str">
        <f>iferror(vlookup(B332,'セッション実施状況管理'!$A:$B,2,false),"")</f>
        <v/>
      </c>
      <c r="J332" s="580" t="str">
        <f>Vlookup(B332,'セッション実施状況管理'!$A:$R,17,false)</f>
        <v>#N/A</v>
      </c>
      <c r="K332" s="580" t="str">
        <f t="shared" si="28"/>
        <v>#N/A</v>
      </c>
      <c r="L332" s="573" t="str">
        <f t="shared" si="11"/>
        <v>#N/A</v>
      </c>
      <c r="M332" s="573" t="str">
        <f t="shared" si="30"/>
        <v>#N/A</v>
      </c>
      <c r="N332" s="1283" t="str">
        <f t="shared" si="29"/>
        <v>#N/A</v>
      </c>
      <c r="O332" s="652"/>
      <c r="P332" s="583">
        <f t="shared" si="14"/>
        <v>-3</v>
      </c>
      <c r="Q332" s="629"/>
      <c r="R332" s="629"/>
      <c r="S332" s="651"/>
      <c r="T332" s="653"/>
      <c r="U332" s="651"/>
      <c r="V332" s="582" t="s">
        <v>1072</v>
      </c>
      <c r="W332" s="582" t="s">
        <v>1072</v>
      </c>
      <c r="X332" s="582" t="s">
        <v>1072</v>
      </c>
      <c r="Y332" s="582" t="s">
        <v>1072</v>
      </c>
      <c r="Z332" s="582" t="s">
        <v>1072</v>
      </c>
      <c r="AA332" s="582" t="s">
        <v>1072</v>
      </c>
      <c r="AB332" s="582" t="s">
        <v>1072</v>
      </c>
      <c r="AC332" s="580" t="str">
        <f>Vlookup(D332,'セッション実施状況管理'!$A:$R,17,false)</f>
        <v>#N/A</v>
      </c>
      <c r="AD332" s="580" t="str">
        <f t="shared" si="19"/>
        <v>#VALUE!</v>
      </c>
      <c r="AE332" s="580" t="str">
        <f t="shared" si="20"/>
        <v>#VALUE!</v>
      </c>
    </row>
    <row r="333">
      <c r="A333" s="2"/>
      <c r="B333" s="2"/>
      <c r="C333" s="2"/>
      <c r="D333" s="2"/>
      <c r="E333" s="2"/>
      <c r="F333" s="2"/>
      <c r="G333" s="2"/>
      <c r="H333" s="2"/>
      <c r="I333" s="572" t="str">
        <f>iferror(vlookup(B333,'セッション実施状況管理'!$A:$B,2,false),"")</f>
        <v/>
      </c>
      <c r="J333" s="580" t="str">
        <f>Vlookup(B333,'セッション実施状況管理'!$A:$R,17,false)</f>
        <v>#N/A</v>
      </c>
      <c r="K333" s="580" t="str">
        <f t="shared" si="28"/>
        <v>#N/A</v>
      </c>
      <c r="L333" s="573" t="str">
        <f t="shared" si="11"/>
        <v>#N/A</v>
      </c>
      <c r="M333" s="573" t="str">
        <f t="shared" si="30"/>
        <v>#N/A</v>
      </c>
      <c r="N333" s="1283" t="str">
        <f t="shared" si="29"/>
        <v>#N/A</v>
      </c>
      <c r="O333" s="652"/>
      <c r="P333" s="583">
        <f t="shared" si="14"/>
        <v>-3</v>
      </c>
      <c r="Q333" s="629"/>
      <c r="R333" s="629"/>
      <c r="S333" s="651"/>
      <c r="T333" s="653"/>
      <c r="U333" s="651"/>
      <c r="V333" s="582" t="s">
        <v>1072</v>
      </c>
      <c r="W333" s="582" t="s">
        <v>1072</v>
      </c>
      <c r="X333" s="582" t="s">
        <v>1072</v>
      </c>
      <c r="Y333" s="582" t="s">
        <v>1072</v>
      </c>
      <c r="Z333" s="582" t="s">
        <v>1072</v>
      </c>
      <c r="AA333" s="582" t="s">
        <v>1072</v>
      </c>
      <c r="AB333" s="582" t="s">
        <v>1072</v>
      </c>
      <c r="AC333" s="580" t="str">
        <f>Vlookup(D333,'セッション実施状況管理'!$A:$R,17,false)</f>
        <v>#N/A</v>
      </c>
      <c r="AD333" s="580" t="str">
        <f t="shared" si="19"/>
        <v>#VALUE!</v>
      </c>
      <c r="AE333" s="580" t="str">
        <f t="shared" si="20"/>
        <v>#VALUE!</v>
      </c>
    </row>
    <row r="334">
      <c r="A334" s="2"/>
      <c r="B334" s="2"/>
      <c r="C334" s="2"/>
      <c r="D334" s="2"/>
      <c r="E334" s="2"/>
      <c r="F334" s="2"/>
      <c r="G334" s="2"/>
      <c r="H334" s="2"/>
      <c r="I334" s="572" t="str">
        <f>iferror(vlookup(B334,'セッション実施状況管理'!$A:$B,2,false),"")</f>
        <v/>
      </c>
      <c r="J334" s="580" t="str">
        <f>Vlookup(B334,'セッション実施状況管理'!$A:$R,17,false)</f>
        <v>#N/A</v>
      </c>
      <c r="K334" s="580" t="str">
        <f t="shared" si="28"/>
        <v>#N/A</v>
      </c>
      <c r="L334" s="573" t="str">
        <f t="shared" si="11"/>
        <v>#N/A</v>
      </c>
      <c r="M334" s="573" t="str">
        <f t="shared" si="30"/>
        <v>#N/A</v>
      </c>
      <c r="N334" s="1283" t="str">
        <f t="shared" si="29"/>
        <v>#N/A</v>
      </c>
      <c r="O334" s="652"/>
      <c r="P334" s="583">
        <f t="shared" si="14"/>
        <v>-3</v>
      </c>
      <c r="Q334" s="629"/>
      <c r="R334" s="629"/>
      <c r="S334" s="651"/>
      <c r="T334" s="653"/>
      <c r="U334" s="651"/>
      <c r="V334" s="582" t="s">
        <v>1072</v>
      </c>
      <c r="W334" s="582" t="s">
        <v>1072</v>
      </c>
      <c r="X334" s="582" t="s">
        <v>1072</v>
      </c>
      <c r="Y334" s="582" t="s">
        <v>1072</v>
      </c>
      <c r="Z334" s="582" t="s">
        <v>1072</v>
      </c>
      <c r="AA334" s="582" t="s">
        <v>1072</v>
      </c>
      <c r="AB334" s="582" t="s">
        <v>1072</v>
      </c>
      <c r="AC334" s="580" t="str">
        <f>Vlookup(D334,'セッション実施状況管理'!$A:$R,17,false)</f>
        <v>#N/A</v>
      </c>
      <c r="AD334" s="580" t="str">
        <f t="shared" si="19"/>
        <v>#VALUE!</v>
      </c>
      <c r="AE334" s="580" t="str">
        <f t="shared" si="20"/>
        <v>#VALUE!</v>
      </c>
    </row>
    <row r="335">
      <c r="A335" s="2"/>
      <c r="B335" s="2"/>
      <c r="C335" s="2"/>
      <c r="D335" s="2"/>
      <c r="E335" s="2"/>
      <c r="F335" s="2"/>
      <c r="G335" s="2"/>
      <c r="H335" s="2"/>
      <c r="I335" s="572" t="str">
        <f>iferror(vlookup(B335,'セッション実施状況管理'!$A:$B,2,false),"")</f>
        <v/>
      </c>
      <c r="J335" s="580" t="str">
        <f>Vlookup(B335,'セッション実施状況管理'!$A:$R,17,false)</f>
        <v>#N/A</v>
      </c>
      <c r="K335" s="580" t="str">
        <f t="shared" si="28"/>
        <v>#N/A</v>
      </c>
      <c r="L335" s="573" t="str">
        <f t="shared" si="11"/>
        <v>#N/A</v>
      </c>
      <c r="M335" s="573" t="str">
        <f t="shared" si="30"/>
        <v>#N/A</v>
      </c>
      <c r="N335" s="1283" t="str">
        <f t="shared" si="29"/>
        <v>#N/A</v>
      </c>
      <c r="O335" s="652"/>
      <c r="P335" s="583">
        <f t="shared" si="14"/>
        <v>-3</v>
      </c>
      <c r="Q335" s="629"/>
      <c r="R335" s="629"/>
      <c r="S335" s="651"/>
      <c r="T335" s="653"/>
      <c r="U335" s="651"/>
      <c r="V335" s="582" t="s">
        <v>1072</v>
      </c>
      <c r="W335" s="582" t="s">
        <v>1072</v>
      </c>
      <c r="X335" s="582" t="s">
        <v>1072</v>
      </c>
      <c r="Y335" s="582" t="s">
        <v>1072</v>
      </c>
      <c r="Z335" s="582" t="s">
        <v>1072</v>
      </c>
      <c r="AA335" s="582" t="s">
        <v>1072</v>
      </c>
      <c r="AB335" s="582" t="s">
        <v>1072</v>
      </c>
      <c r="AC335" s="580" t="str">
        <f>Vlookup(D335,'セッション実施状況管理'!$A:$R,17,false)</f>
        <v>#N/A</v>
      </c>
      <c r="AD335" s="580" t="str">
        <f t="shared" si="19"/>
        <v>#VALUE!</v>
      </c>
      <c r="AE335" s="580" t="str">
        <f t="shared" si="20"/>
        <v>#VALUE!</v>
      </c>
    </row>
    <row r="336">
      <c r="A336" s="2"/>
      <c r="B336" s="2"/>
      <c r="C336" s="2"/>
      <c r="D336" s="2"/>
      <c r="E336" s="2"/>
      <c r="F336" s="2"/>
      <c r="G336" s="2"/>
      <c r="H336" s="2"/>
      <c r="I336" s="572" t="str">
        <f>iferror(vlookup(B336,'セッション実施状況管理'!$A:$B,2,false),"")</f>
        <v/>
      </c>
      <c r="J336" s="580" t="str">
        <f>Vlookup(B336,'セッション実施状況管理'!$A:$R,17,false)</f>
        <v>#N/A</v>
      </c>
      <c r="K336" s="580" t="str">
        <f t="shared" si="28"/>
        <v>#N/A</v>
      </c>
      <c r="L336" s="573" t="str">
        <f t="shared" si="11"/>
        <v>#N/A</v>
      </c>
      <c r="M336" s="573" t="str">
        <f t="shared" si="30"/>
        <v>#N/A</v>
      </c>
      <c r="N336" s="1283" t="str">
        <f t="shared" si="29"/>
        <v>#N/A</v>
      </c>
      <c r="O336" s="652"/>
      <c r="P336" s="583">
        <f t="shared" si="14"/>
        <v>-3</v>
      </c>
      <c r="Q336" s="629"/>
      <c r="R336" s="629"/>
      <c r="S336" s="651"/>
      <c r="T336" s="653"/>
      <c r="U336" s="651"/>
      <c r="V336" s="582" t="s">
        <v>1072</v>
      </c>
      <c r="W336" s="582" t="s">
        <v>1072</v>
      </c>
      <c r="X336" s="582" t="s">
        <v>1072</v>
      </c>
      <c r="Y336" s="582" t="s">
        <v>1072</v>
      </c>
      <c r="Z336" s="582" t="s">
        <v>1072</v>
      </c>
      <c r="AA336" s="582" t="s">
        <v>1072</v>
      </c>
      <c r="AB336" s="582" t="s">
        <v>1072</v>
      </c>
      <c r="AC336" s="580" t="str">
        <f>Vlookup(D336,'セッション実施状況管理'!$A:$R,17,false)</f>
        <v>#N/A</v>
      </c>
      <c r="AD336" s="580" t="str">
        <f t="shared" si="19"/>
        <v>#VALUE!</v>
      </c>
      <c r="AE336" s="580" t="str">
        <f t="shared" si="20"/>
        <v>#VALUE!</v>
      </c>
    </row>
    <row r="337">
      <c r="A337" s="2"/>
      <c r="B337" s="2"/>
      <c r="C337" s="2"/>
      <c r="D337" s="2"/>
      <c r="E337" s="2"/>
      <c r="F337" s="2"/>
      <c r="G337" s="2"/>
      <c r="H337" s="2"/>
      <c r="I337" s="572" t="str">
        <f>iferror(vlookup(B337,'セッション実施状況管理'!$A:$B,2,false),"")</f>
        <v/>
      </c>
      <c r="J337" s="580" t="str">
        <f>Vlookup(B337,'セッション実施状況管理'!$A:$R,17,false)</f>
        <v>#N/A</v>
      </c>
      <c r="K337" s="580" t="str">
        <f t="shared" si="28"/>
        <v>#N/A</v>
      </c>
      <c r="L337" s="573" t="str">
        <f t="shared" si="11"/>
        <v>#N/A</v>
      </c>
      <c r="M337" s="573" t="str">
        <f t="shared" si="30"/>
        <v>#N/A</v>
      </c>
      <c r="N337" s="1283" t="str">
        <f t="shared" si="29"/>
        <v>#N/A</v>
      </c>
      <c r="O337" s="652"/>
      <c r="P337" s="583">
        <f t="shared" si="14"/>
        <v>-3</v>
      </c>
      <c r="Q337" s="629"/>
      <c r="R337" s="629"/>
      <c r="S337" s="651"/>
      <c r="T337" s="653"/>
      <c r="U337" s="651"/>
      <c r="V337" s="582" t="s">
        <v>1072</v>
      </c>
      <c r="W337" s="582" t="s">
        <v>1072</v>
      </c>
      <c r="X337" s="582" t="s">
        <v>1072</v>
      </c>
      <c r="Y337" s="582" t="s">
        <v>1072</v>
      </c>
      <c r="Z337" s="582" t="s">
        <v>1072</v>
      </c>
      <c r="AA337" s="582" t="s">
        <v>1072</v>
      </c>
      <c r="AB337" s="582" t="s">
        <v>1072</v>
      </c>
      <c r="AC337" s="580" t="str">
        <f>Vlookup(D337,'セッション実施状況管理'!$A:$R,17,false)</f>
        <v>#N/A</v>
      </c>
      <c r="AD337" s="580" t="str">
        <f t="shared" si="19"/>
        <v>#VALUE!</v>
      </c>
      <c r="AE337" s="580" t="str">
        <f t="shared" si="20"/>
        <v>#VALUE!</v>
      </c>
    </row>
    <row r="338">
      <c r="A338" s="2"/>
      <c r="B338" s="2"/>
      <c r="C338" s="2"/>
      <c r="D338" s="2"/>
      <c r="E338" s="2"/>
      <c r="F338" s="2"/>
      <c r="G338" s="2"/>
      <c r="H338" s="2"/>
      <c r="I338" s="572" t="str">
        <f>iferror(vlookup(B338,'セッション実施状況管理'!$A:$B,2,false),"")</f>
        <v/>
      </c>
      <c r="J338" s="580" t="str">
        <f>Vlookup(B338,'セッション実施状況管理'!$A:$R,17,false)</f>
        <v>#N/A</v>
      </c>
      <c r="K338" s="580" t="str">
        <f t="shared" si="28"/>
        <v>#N/A</v>
      </c>
      <c r="L338" s="573" t="str">
        <f t="shared" si="11"/>
        <v>#N/A</v>
      </c>
      <c r="M338" s="573" t="str">
        <f t="shared" si="30"/>
        <v>#N/A</v>
      </c>
      <c r="N338" s="1283" t="str">
        <f t="shared" si="29"/>
        <v>#N/A</v>
      </c>
      <c r="O338" s="652"/>
      <c r="P338" s="583">
        <f t="shared" si="14"/>
        <v>-3</v>
      </c>
      <c r="Q338" s="629"/>
      <c r="R338" s="629"/>
      <c r="S338" s="651"/>
      <c r="T338" s="653"/>
      <c r="U338" s="651"/>
      <c r="V338" s="582" t="s">
        <v>1072</v>
      </c>
      <c r="W338" s="582" t="s">
        <v>1072</v>
      </c>
      <c r="X338" s="582" t="s">
        <v>1072</v>
      </c>
      <c r="Y338" s="582" t="s">
        <v>1072</v>
      </c>
      <c r="Z338" s="582" t="s">
        <v>1072</v>
      </c>
      <c r="AA338" s="582" t="s">
        <v>1072</v>
      </c>
      <c r="AB338" s="582" t="s">
        <v>1072</v>
      </c>
      <c r="AC338" s="580" t="str">
        <f>Vlookup(D338,'セッション実施状況管理'!$A:$R,17,false)</f>
        <v>#N/A</v>
      </c>
      <c r="AD338" s="580" t="str">
        <f t="shared" si="19"/>
        <v>#VALUE!</v>
      </c>
      <c r="AE338" s="580" t="str">
        <f t="shared" si="20"/>
        <v>#VALUE!</v>
      </c>
    </row>
    <row r="339">
      <c r="A339" s="2"/>
      <c r="B339" s="2"/>
      <c r="C339" s="2"/>
      <c r="D339" s="2"/>
      <c r="E339" s="2"/>
      <c r="F339" s="2"/>
      <c r="G339" s="2"/>
      <c r="H339" s="2"/>
      <c r="I339" s="572" t="str">
        <f>iferror(vlookup(B339,'セッション実施状況管理'!$A:$B,2,false),"")</f>
        <v/>
      </c>
      <c r="J339" s="580" t="str">
        <f>Vlookup(B339,'セッション実施状況管理'!$A:$R,17,false)</f>
        <v>#N/A</v>
      </c>
      <c r="K339" s="580" t="str">
        <f t="shared" si="28"/>
        <v>#N/A</v>
      </c>
      <c r="L339" s="573" t="str">
        <f t="shared" si="11"/>
        <v>#N/A</v>
      </c>
      <c r="M339" s="573" t="str">
        <f t="shared" si="30"/>
        <v>#N/A</v>
      </c>
      <c r="N339" s="1283" t="str">
        <f t="shared" si="29"/>
        <v>#N/A</v>
      </c>
      <c r="O339" s="652"/>
      <c r="P339" s="583">
        <f t="shared" si="14"/>
        <v>-3</v>
      </c>
      <c r="Q339" s="629"/>
      <c r="R339" s="629"/>
      <c r="S339" s="651"/>
      <c r="T339" s="653"/>
      <c r="U339" s="651"/>
      <c r="V339" s="582" t="s">
        <v>1072</v>
      </c>
      <c r="W339" s="582" t="s">
        <v>1072</v>
      </c>
      <c r="X339" s="582" t="s">
        <v>1072</v>
      </c>
      <c r="Y339" s="582" t="s">
        <v>1072</v>
      </c>
      <c r="Z339" s="582" t="s">
        <v>1072</v>
      </c>
      <c r="AA339" s="582" t="s">
        <v>1072</v>
      </c>
      <c r="AB339" s="582" t="s">
        <v>1072</v>
      </c>
      <c r="AC339" s="580" t="str">
        <f>Vlookup(D339,'セッション実施状況管理'!$A:$R,17,false)</f>
        <v>#N/A</v>
      </c>
      <c r="AD339" s="580" t="str">
        <f t="shared" si="19"/>
        <v>#VALUE!</v>
      </c>
      <c r="AE339" s="580" t="str">
        <f t="shared" si="20"/>
        <v>#VALUE!</v>
      </c>
    </row>
    <row r="340">
      <c r="A340" s="2"/>
      <c r="B340" s="2"/>
      <c r="C340" s="2"/>
      <c r="D340" s="2"/>
      <c r="E340" s="2"/>
      <c r="F340" s="2"/>
      <c r="G340" s="2"/>
      <c r="H340" s="2"/>
      <c r="I340" s="572" t="str">
        <f>iferror(vlookup(B340,'セッション実施状況管理'!$A:$B,2,false),"")</f>
        <v/>
      </c>
      <c r="J340" s="580" t="str">
        <f>Vlookup(B340,'セッション実施状況管理'!$A:$R,17,false)</f>
        <v>#N/A</v>
      </c>
      <c r="K340" s="580" t="str">
        <f t="shared" si="28"/>
        <v>#N/A</v>
      </c>
      <c r="L340" s="573" t="str">
        <f t="shared" si="11"/>
        <v>#N/A</v>
      </c>
      <c r="M340" s="573" t="str">
        <f t="shared" si="30"/>
        <v>#N/A</v>
      </c>
      <c r="N340" s="1283" t="str">
        <f t="shared" si="29"/>
        <v>#N/A</v>
      </c>
      <c r="O340" s="652"/>
      <c r="P340" s="583">
        <f t="shared" si="14"/>
        <v>-3</v>
      </c>
      <c r="Q340" s="629"/>
      <c r="R340" s="629"/>
      <c r="S340" s="651"/>
      <c r="T340" s="653"/>
      <c r="U340" s="651"/>
      <c r="V340" s="582" t="s">
        <v>1072</v>
      </c>
      <c r="W340" s="582" t="s">
        <v>1072</v>
      </c>
      <c r="X340" s="582" t="s">
        <v>1072</v>
      </c>
      <c r="Y340" s="582" t="s">
        <v>1072</v>
      </c>
      <c r="Z340" s="582" t="s">
        <v>1072</v>
      </c>
      <c r="AA340" s="582" t="s">
        <v>1072</v>
      </c>
      <c r="AB340" s="582" t="s">
        <v>1072</v>
      </c>
      <c r="AC340" s="580" t="str">
        <f>Vlookup(D340,'セッション実施状況管理'!$A:$R,17,false)</f>
        <v>#N/A</v>
      </c>
      <c r="AD340" s="580" t="str">
        <f t="shared" si="19"/>
        <v>#VALUE!</v>
      </c>
      <c r="AE340" s="580" t="str">
        <f t="shared" si="20"/>
        <v>#VALUE!</v>
      </c>
    </row>
    <row r="341">
      <c r="A341" s="2"/>
      <c r="B341" s="2"/>
      <c r="C341" s="2"/>
      <c r="D341" s="2"/>
      <c r="E341" s="2"/>
      <c r="F341" s="2"/>
      <c r="G341" s="2"/>
      <c r="H341" s="2"/>
      <c r="I341" s="572" t="str">
        <f>iferror(vlookup(B341,'セッション実施状況管理'!$A:$B,2,false),"")</f>
        <v/>
      </c>
      <c r="J341" s="580" t="str">
        <f>Vlookup(B341,'セッション実施状況管理'!$A:$R,17,false)</f>
        <v>#N/A</v>
      </c>
      <c r="K341" s="580" t="str">
        <f t="shared" si="28"/>
        <v>#N/A</v>
      </c>
      <c r="L341" s="573" t="str">
        <f t="shared" si="11"/>
        <v>#N/A</v>
      </c>
      <c r="M341" s="573" t="str">
        <f t="shared" si="30"/>
        <v>#N/A</v>
      </c>
      <c r="N341" s="1283" t="str">
        <f t="shared" si="29"/>
        <v>#N/A</v>
      </c>
      <c r="O341" s="652"/>
      <c r="P341" s="583">
        <f t="shared" si="14"/>
        <v>-3</v>
      </c>
      <c r="Q341" s="629"/>
      <c r="R341" s="629"/>
      <c r="S341" s="651"/>
      <c r="T341" s="653"/>
      <c r="U341" s="651"/>
      <c r="V341" s="582" t="s">
        <v>1072</v>
      </c>
      <c r="W341" s="582" t="s">
        <v>1072</v>
      </c>
      <c r="X341" s="582" t="s">
        <v>1072</v>
      </c>
      <c r="Y341" s="582" t="s">
        <v>1072</v>
      </c>
      <c r="Z341" s="582" t="s">
        <v>1072</v>
      </c>
      <c r="AA341" s="582" t="s">
        <v>1072</v>
      </c>
      <c r="AB341" s="582" t="s">
        <v>1072</v>
      </c>
      <c r="AC341" s="580" t="str">
        <f>Vlookup(D341,'セッション実施状況管理'!$A:$R,17,false)</f>
        <v>#N/A</v>
      </c>
      <c r="AD341" s="580" t="str">
        <f t="shared" si="19"/>
        <v>#VALUE!</v>
      </c>
      <c r="AE341" s="580" t="str">
        <f t="shared" si="20"/>
        <v>#VALUE!</v>
      </c>
    </row>
    <row r="342">
      <c r="A342" s="2"/>
      <c r="B342" s="2"/>
      <c r="C342" s="2"/>
      <c r="D342" s="2"/>
      <c r="E342" s="2"/>
      <c r="F342" s="2"/>
      <c r="G342" s="2"/>
      <c r="H342" s="2"/>
      <c r="I342" s="572" t="str">
        <f>iferror(vlookup(B342,'セッション実施状況管理'!$A:$B,2,false),"")</f>
        <v/>
      </c>
      <c r="J342" s="580" t="str">
        <f>Vlookup(B342,'セッション実施状況管理'!$A:$R,17,false)</f>
        <v>#N/A</v>
      </c>
      <c r="K342" s="580" t="str">
        <f t="shared" si="28"/>
        <v>#N/A</v>
      </c>
      <c r="L342" s="573" t="str">
        <f t="shared" si="11"/>
        <v>#N/A</v>
      </c>
      <c r="M342" s="573" t="str">
        <f t="shared" si="30"/>
        <v>#N/A</v>
      </c>
      <c r="N342" s="1283" t="str">
        <f t="shared" si="29"/>
        <v>#N/A</v>
      </c>
      <c r="O342" s="652"/>
      <c r="P342" s="583">
        <f t="shared" si="14"/>
        <v>-3</v>
      </c>
      <c r="Q342" s="629"/>
      <c r="R342" s="629"/>
      <c r="S342" s="651"/>
      <c r="T342" s="653"/>
      <c r="U342" s="651"/>
      <c r="V342" s="582" t="s">
        <v>1072</v>
      </c>
      <c r="W342" s="582" t="s">
        <v>1072</v>
      </c>
      <c r="X342" s="582" t="s">
        <v>1072</v>
      </c>
      <c r="Y342" s="582" t="s">
        <v>1072</v>
      </c>
      <c r="Z342" s="582" t="s">
        <v>1072</v>
      </c>
      <c r="AA342" s="582" t="s">
        <v>1072</v>
      </c>
      <c r="AB342" s="582" t="s">
        <v>1072</v>
      </c>
      <c r="AC342" s="580" t="str">
        <f>Vlookup(D342,'セッション実施状況管理'!$A:$R,17,false)</f>
        <v>#N/A</v>
      </c>
      <c r="AD342" s="580" t="str">
        <f t="shared" si="19"/>
        <v>#VALUE!</v>
      </c>
      <c r="AE342" s="580" t="str">
        <f t="shared" si="20"/>
        <v>#VALUE!</v>
      </c>
    </row>
    <row r="343">
      <c r="A343" s="2"/>
      <c r="B343" s="2"/>
      <c r="C343" s="2"/>
      <c r="D343" s="2"/>
      <c r="E343" s="2"/>
      <c r="F343" s="2"/>
      <c r="G343" s="2"/>
      <c r="H343" s="2"/>
      <c r="I343" s="572" t="str">
        <f>iferror(vlookup(B343,'セッション実施状況管理'!$A:$B,2,false),"")</f>
        <v/>
      </c>
      <c r="J343" s="580" t="str">
        <f>Vlookup(B343,'セッション実施状況管理'!$A:$R,17,false)</f>
        <v>#N/A</v>
      </c>
      <c r="K343" s="580" t="str">
        <f t="shared" si="28"/>
        <v>#N/A</v>
      </c>
      <c r="L343" s="573" t="str">
        <f t="shared" si="11"/>
        <v>#N/A</v>
      </c>
      <c r="M343" s="573" t="str">
        <f t="shared" si="30"/>
        <v>#N/A</v>
      </c>
      <c r="N343" s="1283" t="str">
        <f t="shared" si="29"/>
        <v>#N/A</v>
      </c>
      <c r="O343" s="652"/>
      <c r="P343" s="583">
        <f t="shared" si="14"/>
        <v>-3</v>
      </c>
      <c r="Q343" s="629"/>
      <c r="R343" s="629"/>
      <c r="S343" s="651"/>
      <c r="T343" s="653"/>
      <c r="U343" s="651"/>
      <c r="V343" s="582" t="s">
        <v>1072</v>
      </c>
      <c r="W343" s="582" t="s">
        <v>1072</v>
      </c>
      <c r="X343" s="582" t="s">
        <v>1072</v>
      </c>
      <c r="Y343" s="582" t="s">
        <v>1072</v>
      </c>
      <c r="Z343" s="582" t="s">
        <v>1072</v>
      </c>
      <c r="AA343" s="582" t="s">
        <v>1072</v>
      </c>
      <c r="AB343" s="582" t="s">
        <v>1072</v>
      </c>
      <c r="AC343" s="580" t="str">
        <f>Vlookup(D343,'セッション実施状況管理'!$A:$R,17,false)</f>
        <v>#N/A</v>
      </c>
      <c r="AD343" s="580" t="str">
        <f t="shared" si="19"/>
        <v>#VALUE!</v>
      </c>
      <c r="AE343" s="580" t="str">
        <f t="shared" si="20"/>
        <v>#VALUE!</v>
      </c>
    </row>
    <row r="344">
      <c r="A344" s="2"/>
      <c r="B344" s="2"/>
      <c r="C344" s="2"/>
      <c r="D344" s="2"/>
      <c r="E344" s="2"/>
      <c r="F344" s="2"/>
      <c r="G344" s="2"/>
      <c r="H344" s="2"/>
      <c r="I344" s="572" t="str">
        <f>iferror(vlookup(B344,'セッション実施状況管理'!$A:$B,2,false),"")</f>
        <v/>
      </c>
      <c r="J344" s="580" t="str">
        <f>Vlookup(B344,'セッション実施状況管理'!$A:$R,17,false)</f>
        <v>#N/A</v>
      </c>
      <c r="K344" s="580" t="str">
        <f t="shared" si="28"/>
        <v>#N/A</v>
      </c>
      <c r="L344" s="573" t="str">
        <f t="shared" si="11"/>
        <v>#N/A</v>
      </c>
      <c r="M344" s="573" t="str">
        <f t="shared" si="30"/>
        <v>#N/A</v>
      </c>
      <c r="N344" s="1283" t="str">
        <f t="shared" si="29"/>
        <v>#N/A</v>
      </c>
      <c r="O344" s="652"/>
      <c r="P344" s="583">
        <f t="shared" si="14"/>
        <v>-3</v>
      </c>
      <c r="Q344" s="629"/>
      <c r="R344" s="629"/>
      <c r="S344" s="651"/>
      <c r="T344" s="653"/>
      <c r="U344" s="651"/>
      <c r="V344" s="582" t="s">
        <v>1072</v>
      </c>
      <c r="W344" s="582" t="s">
        <v>1072</v>
      </c>
      <c r="X344" s="582" t="s">
        <v>1072</v>
      </c>
      <c r="Y344" s="582" t="s">
        <v>1072</v>
      </c>
      <c r="Z344" s="582" t="s">
        <v>1072</v>
      </c>
      <c r="AA344" s="582" t="s">
        <v>1072</v>
      </c>
      <c r="AB344" s="582" t="s">
        <v>1072</v>
      </c>
      <c r="AC344" s="580" t="str">
        <f>Vlookup(D344,'セッション実施状況管理'!$A:$R,17,false)</f>
        <v>#N/A</v>
      </c>
      <c r="AD344" s="580" t="str">
        <f t="shared" si="19"/>
        <v>#VALUE!</v>
      </c>
      <c r="AE344" s="580" t="str">
        <f t="shared" si="20"/>
        <v>#VALUE!</v>
      </c>
    </row>
    <row r="345">
      <c r="A345" s="2"/>
      <c r="B345" s="2"/>
      <c r="C345" s="2"/>
      <c r="D345" s="2"/>
      <c r="E345" s="2"/>
      <c r="F345" s="2"/>
      <c r="G345" s="2"/>
      <c r="H345" s="2"/>
      <c r="I345" s="572" t="str">
        <f>iferror(vlookup(B345,'セッション実施状況管理'!$A:$B,2,false),"")</f>
        <v/>
      </c>
      <c r="J345" s="580" t="str">
        <f>Vlookup(B345,'セッション実施状況管理'!$A:$R,17,false)</f>
        <v>#N/A</v>
      </c>
      <c r="K345" s="580" t="str">
        <f t="shared" si="28"/>
        <v>#N/A</v>
      </c>
      <c r="L345" s="573" t="str">
        <f t="shared" si="11"/>
        <v>#N/A</v>
      </c>
      <c r="M345" s="573" t="str">
        <f t="shared" si="30"/>
        <v>#N/A</v>
      </c>
      <c r="N345" s="1283" t="str">
        <f t="shared" si="29"/>
        <v>#N/A</v>
      </c>
      <c r="O345" s="652"/>
      <c r="P345" s="583">
        <f t="shared" si="14"/>
        <v>-3</v>
      </c>
      <c r="Q345" s="629"/>
      <c r="R345" s="629"/>
      <c r="S345" s="651"/>
      <c r="T345" s="653"/>
      <c r="U345" s="651"/>
      <c r="V345" s="582" t="s">
        <v>1072</v>
      </c>
      <c r="W345" s="582" t="s">
        <v>1072</v>
      </c>
      <c r="X345" s="582" t="s">
        <v>1072</v>
      </c>
      <c r="Y345" s="582" t="s">
        <v>1072</v>
      </c>
      <c r="Z345" s="582" t="s">
        <v>1072</v>
      </c>
      <c r="AA345" s="582" t="s">
        <v>1072</v>
      </c>
      <c r="AB345" s="582" t="s">
        <v>1072</v>
      </c>
      <c r="AC345" s="580" t="str">
        <f>Vlookup(D345,'セッション実施状況管理'!$A:$R,17,false)</f>
        <v>#N/A</v>
      </c>
      <c r="AD345" s="580" t="str">
        <f t="shared" si="19"/>
        <v>#VALUE!</v>
      </c>
      <c r="AE345" s="580" t="str">
        <f t="shared" si="20"/>
        <v>#VALUE!</v>
      </c>
    </row>
    <row r="346">
      <c r="A346" s="2"/>
      <c r="B346" s="2"/>
      <c r="C346" s="2"/>
      <c r="D346" s="2"/>
      <c r="E346" s="2"/>
      <c r="F346" s="2"/>
      <c r="G346" s="2"/>
      <c r="H346" s="2"/>
      <c r="I346" s="572" t="str">
        <f>iferror(vlookup(B346,'セッション実施状況管理'!$A:$B,2,false),"")</f>
        <v/>
      </c>
      <c r="J346" s="580" t="str">
        <f>Vlookup(B346,'セッション実施状況管理'!$A:$R,17,false)</f>
        <v>#N/A</v>
      </c>
      <c r="K346" s="580" t="str">
        <f t="shared" si="28"/>
        <v>#N/A</v>
      </c>
      <c r="L346" s="573" t="str">
        <f t="shared" si="11"/>
        <v>#N/A</v>
      </c>
      <c r="M346" s="573" t="str">
        <f t="shared" si="30"/>
        <v>#N/A</v>
      </c>
      <c r="N346" s="1283" t="str">
        <f t="shared" si="29"/>
        <v>#N/A</v>
      </c>
      <c r="O346" s="652"/>
      <c r="P346" s="583">
        <f t="shared" si="14"/>
        <v>-3</v>
      </c>
      <c r="Q346" s="629"/>
      <c r="R346" s="629"/>
      <c r="S346" s="651"/>
      <c r="T346" s="653"/>
      <c r="U346" s="651"/>
      <c r="V346" s="582" t="s">
        <v>1072</v>
      </c>
      <c r="W346" s="582" t="s">
        <v>1072</v>
      </c>
      <c r="X346" s="582" t="s">
        <v>1072</v>
      </c>
      <c r="Y346" s="582" t="s">
        <v>1072</v>
      </c>
      <c r="Z346" s="582" t="s">
        <v>1072</v>
      </c>
      <c r="AA346" s="582" t="s">
        <v>1072</v>
      </c>
      <c r="AB346" s="582" t="s">
        <v>1072</v>
      </c>
      <c r="AC346" s="580" t="str">
        <f>Vlookup(D346,'セッション実施状況管理'!$A:$R,17,false)</f>
        <v>#N/A</v>
      </c>
      <c r="AD346" s="580" t="str">
        <f t="shared" si="19"/>
        <v>#VALUE!</v>
      </c>
      <c r="AE346" s="580" t="str">
        <f t="shared" si="20"/>
        <v>#VALUE!</v>
      </c>
    </row>
    <row r="347">
      <c r="A347" s="2"/>
      <c r="B347" s="2"/>
      <c r="C347" s="2"/>
      <c r="D347" s="2"/>
      <c r="E347" s="2"/>
      <c r="F347" s="2"/>
      <c r="G347" s="2"/>
      <c r="H347" s="2"/>
      <c r="I347" s="572" t="str">
        <f>iferror(vlookup(B347,'セッション実施状況管理'!$A:$B,2,false),"")</f>
        <v/>
      </c>
      <c r="J347" s="580" t="str">
        <f>Vlookup(B347,'セッション実施状況管理'!$A:$R,17,false)</f>
        <v>#N/A</v>
      </c>
      <c r="K347" s="580" t="str">
        <f t="shared" si="28"/>
        <v>#N/A</v>
      </c>
      <c r="L347" s="573" t="str">
        <f t="shared" si="11"/>
        <v>#N/A</v>
      </c>
      <c r="M347" s="573" t="str">
        <f t="shared" si="30"/>
        <v>#N/A</v>
      </c>
      <c r="N347" s="1283" t="str">
        <f t="shared" si="29"/>
        <v>#N/A</v>
      </c>
      <c r="O347" s="652"/>
      <c r="P347" s="583">
        <f t="shared" si="14"/>
        <v>-3</v>
      </c>
      <c r="Q347" s="629"/>
      <c r="R347" s="629"/>
      <c r="S347" s="651"/>
      <c r="T347" s="653"/>
      <c r="U347" s="651"/>
      <c r="V347" s="582" t="s">
        <v>1072</v>
      </c>
      <c r="W347" s="582" t="s">
        <v>1072</v>
      </c>
      <c r="X347" s="582" t="s">
        <v>1072</v>
      </c>
      <c r="Y347" s="582" t="s">
        <v>1072</v>
      </c>
      <c r="Z347" s="582" t="s">
        <v>1072</v>
      </c>
      <c r="AA347" s="582" t="s">
        <v>1072</v>
      </c>
      <c r="AB347" s="582" t="s">
        <v>1072</v>
      </c>
      <c r="AC347" s="580" t="str">
        <f>Vlookup(D347,'セッション実施状況管理'!$A:$R,17,false)</f>
        <v>#N/A</v>
      </c>
      <c r="AD347" s="580" t="str">
        <f t="shared" si="19"/>
        <v>#VALUE!</v>
      </c>
      <c r="AE347" s="580" t="str">
        <f t="shared" si="20"/>
        <v>#VALUE!</v>
      </c>
    </row>
    <row r="348">
      <c r="A348" s="2"/>
      <c r="B348" s="2"/>
      <c r="C348" s="2"/>
      <c r="D348" s="2"/>
      <c r="E348" s="2"/>
      <c r="F348" s="2"/>
      <c r="G348" s="2"/>
      <c r="H348" s="2"/>
      <c r="I348" s="572" t="str">
        <f>iferror(vlookup(B348,'セッション実施状況管理'!$A:$B,2,false),"")</f>
        <v/>
      </c>
      <c r="J348" s="580" t="str">
        <f>Vlookup(B348,'セッション実施状況管理'!$A:$R,17,false)</f>
        <v>#N/A</v>
      </c>
      <c r="K348" s="580" t="str">
        <f t="shared" si="28"/>
        <v>#N/A</v>
      </c>
      <c r="L348" s="573" t="str">
        <f t="shared" si="11"/>
        <v>#N/A</v>
      </c>
      <c r="M348" s="573" t="str">
        <f t="shared" si="30"/>
        <v>#N/A</v>
      </c>
      <c r="N348" s="1283" t="str">
        <f t="shared" si="29"/>
        <v>#N/A</v>
      </c>
      <c r="O348" s="652"/>
      <c r="P348" s="583">
        <f t="shared" si="14"/>
        <v>-3</v>
      </c>
      <c r="Q348" s="629"/>
      <c r="R348" s="629"/>
      <c r="S348" s="651"/>
      <c r="T348" s="653"/>
      <c r="U348" s="651"/>
      <c r="V348" s="582" t="s">
        <v>1072</v>
      </c>
      <c r="W348" s="582" t="s">
        <v>1072</v>
      </c>
      <c r="X348" s="582" t="s">
        <v>1072</v>
      </c>
      <c r="Y348" s="582" t="s">
        <v>1072</v>
      </c>
      <c r="Z348" s="582" t="s">
        <v>1072</v>
      </c>
      <c r="AA348" s="582" t="s">
        <v>1072</v>
      </c>
      <c r="AB348" s="582" t="s">
        <v>1072</v>
      </c>
      <c r="AC348" s="580" t="str">
        <f>Vlookup(D348,'セッション実施状況管理'!$A:$R,17,false)</f>
        <v>#N/A</v>
      </c>
      <c r="AD348" s="580" t="str">
        <f t="shared" si="19"/>
        <v>#VALUE!</v>
      </c>
      <c r="AE348" s="580" t="str">
        <f t="shared" si="20"/>
        <v>#VALUE!</v>
      </c>
    </row>
    <row r="349">
      <c r="A349" s="2"/>
      <c r="B349" s="2"/>
      <c r="C349" s="2"/>
      <c r="D349" s="2"/>
      <c r="E349" s="2"/>
      <c r="F349" s="2"/>
      <c r="G349" s="2"/>
      <c r="H349" s="2"/>
      <c r="I349" s="572" t="str">
        <f>iferror(vlookup(B349,'セッション実施状況管理'!$A:$B,2,false),"")</f>
        <v/>
      </c>
      <c r="J349" s="580" t="str">
        <f>Vlookup(B349,'セッション実施状況管理'!$A:$R,17,false)</f>
        <v>#N/A</v>
      </c>
      <c r="K349" s="580" t="str">
        <f t="shared" si="28"/>
        <v>#N/A</v>
      </c>
      <c r="L349" s="573" t="str">
        <f t="shared" si="11"/>
        <v>#N/A</v>
      </c>
      <c r="M349" s="573" t="str">
        <f t="shared" si="30"/>
        <v>#N/A</v>
      </c>
      <c r="N349" s="1283" t="str">
        <f t="shared" si="29"/>
        <v>#N/A</v>
      </c>
      <c r="O349" s="652"/>
      <c r="P349" s="583">
        <f t="shared" si="14"/>
        <v>-3</v>
      </c>
      <c r="Q349" s="629"/>
      <c r="R349" s="629"/>
      <c r="S349" s="651"/>
      <c r="T349" s="653"/>
      <c r="U349" s="651"/>
      <c r="V349" s="582" t="s">
        <v>1072</v>
      </c>
      <c r="W349" s="582" t="s">
        <v>1072</v>
      </c>
      <c r="X349" s="582" t="s">
        <v>1072</v>
      </c>
      <c r="Y349" s="582" t="s">
        <v>1072</v>
      </c>
      <c r="Z349" s="582" t="s">
        <v>1072</v>
      </c>
      <c r="AA349" s="582" t="s">
        <v>1072</v>
      </c>
      <c r="AB349" s="582" t="s">
        <v>1072</v>
      </c>
      <c r="AC349" s="580" t="str">
        <f>Vlookup(D349,'セッション実施状況管理'!$A:$R,17,false)</f>
        <v>#N/A</v>
      </c>
      <c r="AD349" s="580" t="str">
        <f t="shared" si="19"/>
        <v>#VALUE!</v>
      </c>
      <c r="AE349" s="580" t="str">
        <f t="shared" si="20"/>
        <v>#VALUE!</v>
      </c>
    </row>
    <row r="350">
      <c r="A350" s="2"/>
      <c r="B350" s="2"/>
      <c r="C350" s="2"/>
      <c r="D350" s="2"/>
      <c r="E350" s="2"/>
      <c r="F350" s="2"/>
      <c r="G350" s="2"/>
      <c r="H350" s="2"/>
      <c r="I350" s="572" t="str">
        <f>iferror(vlookup(B350,'セッション実施状況管理'!$A:$B,2,false),"")</f>
        <v/>
      </c>
      <c r="J350" s="580" t="str">
        <f>Vlookup(B350,'セッション実施状況管理'!$A:$R,17,false)</f>
        <v>#N/A</v>
      </c>
      <c r="K350" s="580" t="str">
        <f t="shared" si="28"/>
        <v>#N/A</v>
      </c>
      <c r="L350" s="573" t="str">
        <f t="shared" si="11"/>
        <v>#N/A</v>
      </c>
      <c r="M350" s="573" t="str">
        <f t="shared" si="30"/>
        <v>#N/A</v>
      </c>
      <c r="N350" s="1283" t="str">
        <f t="shared" si="29"/>
        <v>#N/A</v>
      </c>
      <c r="O350" s="652"/>
      <c r="P350" s="583">
        <f t="shared" si="14"/>
        <v>-3</v>
      </c>
      <c r="Q350" s="629"/>
      <c r="R350" s="629"/>
      <c r="S350" s="651"/>
      <c r="T350" s="653"/>
      <c r="U350" s="651"/>
      <c r="V350" s="582" t="s">
        <v>1072</v>
      </c>
      <c r="W350" s="582" t="s">
        <v>1072</v>
      </c>
      <c r="X350" s="582" t="s">
        <v>1072</v>
      </c>
      <c r="Y350" s="582" t="s">
        <v>1072</v>
      </c>
      <c r="Z350" s="582" t="s">
        <v>1072</v>
      </c>
      <c r="AA350" s="582" t="s">
        <v>1072</v>
      </c>
      <c r="AB350" s="582" t="s">
        <v>1072</v>
      </c>
      <c r="AC350" s="580" t="str">
        <f>Vlookup(D350,'セッション実施状況管理'!$A:$R,17,false)</f>
        <v>#N/A</v>
      </c>
      <c r="AD350" s="580" t="str">
        <f t="shared" si="19"/>
        <v>#VALUE!</v>
      </c>
      <c r="AE350" s="580" t="str">
        <f t="shared" si="20"/>
        <v>#VALUE!</v>
      </c>
    </row>
    <row r="351">
      <c r="A351" s="2"/>
      <c r="B351" s="2"/>
      <c r="C351" s="2"/>
      <c r="D351" s="2"/>
      <c r="E351" s="2"/>
      <c r="F351" s="2"/>
      <c r="G351" s="2"/>
      <c r="H351" s="2"/>
      <c r="I351" s="572" t="str">
        <f>iferror(vlookup(B351,'セッション実施状況管理'!$A:$B,2,false),"")</f>
        <v/>
      </c>
      <c r="J351" s="580" t="str">
        <f>Vlookup(B351,'セッション実施状況管理'!$A:$R,17,false)</f>
        <v>#N/A</v>
      </c>
      <c r="K351" s="580" t="str">
        <f t="shared" si="28"/>
        <v>#N/A</v>
      </c>
      <c r="L351" s="573" t="str">
        <f t="shared" si="11"/>
        <v>#N/A</v>
      </c>
      <c r="M351" s="573" t="str">
        <f t="shared" si="30"/>
        <v>#N/A</v>
      </c>
      <c r="N351" s="1283" t="str">
        <f t="shared" si="29"/>
        <v>#N/A</v>
      </c>
      <c r="O351" s="652"/>
      <c r="P351" s="583">
        <f t="shared" si="14"/>
        <v>-3</v>
      </c>
      <c r="Q351" s="629"/>
      <c r="R351" s="629"/>
      <c r="S351" s="651"/>
      <c r="T351" s="653"/>
      <c r="U351" s="651"/>
      <c r="V351" s="582" t="s">
        <v>1072</v>
      </c>
      <c r="W351" s="582" t="s">
        <v>1072</v>
      </c>
      <c r="X351" s="582" t="s">
        <v>1072</v>
      </c>
      <c r="Y351" s="582" t="s">
        <v>1072</v>
      </c>
      <c r="Z351" s="582" t="s">
        <v>1072</v>
      </c>
      <c r="AA351" s="582" t="s">
        <v>1072</v>
      </c>
      <c r="AB351" s="582" t="s">
        <v>1072</v>
      </c>
      <c r="AC351" s="580" t="str">
        <f>Vlookup(D351,'セッション実施状況管理'!$A:$R,17,false)</f>
        <v>#N/A</v>
      </c>
      <c r="AD351" s="580" t="str">
        <f t="shared" si="19"/>
        <v>#VALUE!</v>
      </c>
      <c r="AE351" s="580" t="str">
        <f t="shared" si="20"/>
        <v>#VALUE!</v>
      </c>
    </row>
    <row r="352">
      <c r="A352" s="2"/>
      <c r="B352" s="2"/>
      <c r="C352" s="2"/>
      <c r="D352" s="2"/>
      <c r="E352" s="2"/>
      <c r="F352" s="2"/>
      <c r="G352" s="2"/>
      <c r="H352" s="2"/>
      <c r="I352" s="572" t="str">
        <f>iferror(vlookup(B352,'セッション実施状況管理'!$A:$B,2,false),"")</f>
        <v/>
      </c>
      <c r="J352" s="580" t="str">
        <f>Vlookup(B352,'セッション実施状況管理'!$A:$R,17,false)</f>
        <v>#N/A</v>
      </c>
      <c r="K352" s="580" t="str">
        <f t="shared" si="28"/>
        <v>#N/A</v>
      </c>
      <c r="L352" s="573" t="str">
        <f t="shared" si="11"/>
        <v>#N/A</v>
      </c>
      <c r="M352" s="573" t="str">
        <f t="shared" si="30"/>
        <v>#N/A</v>
      </c>
      <c r="N352" s="1283" t="str">
        <f t="shared" si="29"/>
        <v>#N/A</v>
      </c>
      <c r="O352" s="652"/>
      <c r="P352" s="583">
        <f t="shared" si="14"/>
        <v>-3</v>
      </c>
      <c r="Q352" s="629"/>
      <c r="R352" s="629"/>
      <c r="S352" s="651"/>
      <c r="T352" s="653"/>
      <c r="U352" s="651"/>
      <c r="V352" s="582" t="s">
        <v>1072</v>
      </c>
      <c r="W352" s="582" t="s">
        <v>1072</v>
      </c>
      <c r="X352" s="582" t="s">
        <v>1072</v>
      </c>
      <c r="Y352" s="582" t="s">
        <v>1072</v>
      </c>
      <c r="Z352" s="582" t="s">
        <v>1072</v>
      </c>
      <c r="AA352" s="582" t="s">
        <v>1072</v>
      </c>
      <c r="AB352" s="582" t="s">
        <v>1072</v>
      </c>
      <c r="AC352" s="580" t="str">
        <f>Vlookup(D352,'セッション実施状況管理'!$A:$R,17,false)</f>
        <v>#N/A</v>
      </c>
      <c r="AD352" s="580" t="str">
        <f t="shared" si="19"/>
        <v>#VALUE!</v>
      </c>
      <c r="AE352" s="580" t="str">
        <f t="shared" si="20"/>
        <v>#VALUE!</v>
      </c>
    </row>
    <row r="353">
      <c r="A353" s="2"/>
      <c r="B353" s="2"/>
      <c r="C353" s="2"/>
      <c r="D353" s="2"/>
      <c r="E353" s="2"/>
      <c r="F353" s="2"/>
      <c r="G353" s="2"/>
      <c r="H353" s="2"/>
      <c r="I353" s="572" t="str">
        <f>iferror(vlookup(B353,'セッション実施状況管理'!$A:$B,2,false),"")</f>
        <v/>
      </c>
      <c r="J353" s="580" t="str">
        <f>Vlookup(B353,'セッション実施状況管理'!$A:$R,17,false)</f>
        <v>#N/A</v>
      </c>
      <c r="K353" s="580" t="str">
        <f t="shared" si="28"/>
        <v>#N/A</v>
      </c>
      <c r="L353" s="573" t="str">
        <f t="shared" si="11"/>
        <v>#N/A</v>
      </c>
      <c r="M353" s="573" t="str">
        <f t="shared" si="30"/>
        <v>#N/A</v>
      </c>
      <c r="N353" s="1283" t="str">
        <f t="shared" si="29"/>
        <v>#N/A</v>
      </c>
      <c r="O353" s="652"/>
      <c r="P353" s="583">
        <f t="shared" si="14"/>
        <v>-3</v>
      </c>
      <c r="Q353" s="629"/>
      <c r="R353" s="629"/>
      <c r="S353" s="651"/>
      <c r="T353" s="653"/>
      <c r="U353" s="651"/>
      <c r="V353" s="582" t="s">
        <v>1072</v>
      </c>
      <c r="W353" s="582" t="s">
        <v>1072</v>
      </c>
      <c r="X353" s="582" t="s">
        <v>1072</v>
      </c>
      <c r="Y353" s="582" t="s">
        <v>1072</v>
      </c>
      <c r="Z353" s="582" t="s">
        <v>1072</v>
      </c>
      <c r="AA353" s="582" t="s">
        <v>1072</v>
      </c>
      <c r="AB353" s="582" t="s">
        <v>1072</v>
      </c>
      <c r="AC353" s="580" t="str">
        <f>Vlookup(D353,'セッション実施状況管理'!$A:$R,17,false)</f>
        <v>#N/A</v>
      </c>
      <c r="AD353" s="580" t="str">
        <f t="shared" si="19"/>
        <v>#VALUE!</v>
      </c>
      <c r="AE353" s="580" t="str">
        <f t="shared" si="20"/>
        <v>#VALUE!</v>
      </c>
    </row>
    <row r="354">
      <c r="A354" s="2"/>
      <c r="B354" s="2"/>
      <c r="C354" s="2"/>
      <c r="D354" s="2"/>
      <c r="E354" s="2"/>
      <c r="F354" s="2"/>
      <c r="G354" s="2"/>
      <c r="H354" s="2"/>
      <c r="I354" s="572" t="str">
        <f>iferror(vlookup(B354,'セッション実施状況管理'!$A:$B,2,false),"")</f>
        <v/>
      </c>
      <c r="J354" s="580" t="str">
        <f>Vlookup(B354,'セッション実施状況管理'!$A:$R,17,false)</f>
        <v>#N/A</v>
      </c>
      <c r="K354" s="580" t="str">
        <f t="shared" si="28"/>
        <v>#N/A</v>
      </c>
      <c r="L354" s="573" t="str">
        <f t="shared" si="11"/>
        <v>#N/A</v>
      </c>
      <c r="M354" s="573" t="str">
        <f t="shared" si="30"/>
        <v>#N/A</v>
      </c>
      <c r="N354" s="1283" t="str">
        <f t="shared" si="29"/>
        <v>#N/A</v>
      </c>
      <c r="O354" s="652"/>
      <c r="P354" s="583">
        <f t="shared" si="14"/>
        <v>-3</v>
      </c>
      <c r="Q354" s="629"/>
      <c r="R354" s="629"/>
      <c r="S354" s="651"/>
      <c r="T354" s="653"/>
      <c r="U354" s="651"/>
      <c r="V354" s="582" t="s">
        <v>1072</v>
      </c>
      <c r="W354" s="582" t="s">
        <v>1072</v>
      </c>
      <c r="X354" s="582" t="s">
        <v>1072</v>
      </c>
      <c r="Y354" s="582" t="s">
        <v>1072</v>
      </c>
      <c r="Z354" s="582" t="s">
        <v>1072</v>
      </c>
      <c r="AA354" s="582" t="s">
        <v>1072</v>
      </c>
      <c r="AB354" s="582" t="s">
        <v>1072</v>
      </c>
      <c r="AC354" s="580" t="str">
        <f>Vlookup(D354,'セッション実施状況管理'!$A:$R,17,false)</f>
        <v>#N/A</v>
      </c>
      <c r="AD354" s="580" t="str">
        <f t="shared" si="19"/>
        <v>#VALUE!</v>
      </c>
      <c r="AE354" s="580" t="str">
        <f t="shared" si="20"/>
        <v>#VALUE!</v>
      </c>
    </row>
    <row r="355">
      <c r="A355" s="2"/>
      <c r="B355" s="2"/>
      <c r="C355" s="2"/>
      <c r="D355" s="2"/>
      <c r="E355" s="2"/>
      <c r="F355" s="2"/>
      <c r="G355" s="2"/>
      <c r="H355" s="2"/>
      <c r="I355" s="572" t="str">
        <f>iferror(vlookup(B355,'セッション実施状況管理'!$A:$B,2,false),"")</f>
        <v/>
      </c>
      <c r="J355" s="580" t="str">
        <f>Vlookup(B355,'セッション実施状況管理'!$A:$R,17,false)</f>
        <v>#N/A</v>
      </c>
      <c r="K355" s="580" t="str">
        <f t="shared" si="28"/>
        <v>#N/A</v>
      </c>
      <c r="L355" s="573" t="str">
        <f t="shared" si="11"/>
        <v>#N/A</v>
      </c>
      <c r="M355" s="573" t="str">
        <f t="shared" si="30"/>
        <v>#N/A</v>
      </c>
      <c r="N355" s="1283" t="str">
        <f t="shared" si="29"/>
        <v>#N/A</v>
      </c>
      <c r="O355" s="652"/>
      <c r="P355" s="583">
        <f t="shared" si="14"/>
        <v>-3</v>
      </c>
      <c r="Q355" s="629"/>
      <c r="R355" s="629"/>
      <c r="S355" s="651"/>
      <c r="T355" s="653"/>
      <c r="U355" s="651"/>
      <c r="V355" s="582" t="s">
        <v>1072</v>
      </c>
      <c r="W355" s="582" t="s">
        <v>1072</v>
      </c>
      <c r="X355" s="582" t="s">
        <v>1072</v>
      </c>
      <c r="Y355" s="582" t="s">
        <v>1072</v>
      </c>
      <c r="Z355" s="582" t="s">
        <v>1072</v>
      </c>
      <c r="AA355" s="582" t="s">
        <v>1072</v>
      </c>
      <c r="AB355" s="582" t="s">
        <v>1072</v>
      </c>
      <c r="AC355" s="580" t="str">
        <f>Vlookup(D355,'セッション実施状況管理'!$A:$R,17,false)</f>
        <v>#N/A</v>
      </c>
      <c r="AD355" s="580" t="str">
        <f t="shared" si="19"/>
        <v>#VALUE!</v>
      </c>
      <c r="AE355" s="580" t="str">
        <f t="shared" si="20"/>
        <v>#VALUE!</v>
      </c>
    </row>
    <row r="356">
      <c r="A356" s="2"/>
      <c r="B356" s="2"/>
      <c r="C356" s="2"/>
      <c r="D356" s="2"/>
      <c r="E356" s="2"/>
      <c r="F356" s="2"/>
      <c r="G356" s="2"/>
      <c r="H356" s="2"/>
      <c r="I356" s="572" t="str">
        <f>iferror(vlookup(B356,'セッション実施状況管理'!$A:$B,2,false),"")</f>
        <v/>
      </c>
      <c r="J356" s="580" t="str">
        <f>Vlookup(B356,'セッション実施状況管理'!$A:$R,17,false)</f>
        <v>#N/A</v>
      </c>
      <c r="K356" s="580" t="str">
        <f t="shared" si="28"/>
        <v>#N/A</v>
      </c>
      <c r="L356" s="573" t="str">
        <f t="shared" si="11"/>
        <v>#N/A</v>
      </c>
      <c r="M356" s="573" t="str">
        <f t="shared" si="30"/>
        <v>#N/A</v>
      </c>
      <c r="N356" s="1283" t="str">
        <f t="shared" si="29"/>
        <v>#N/A</v>
      </c>
      <c r="O356" s="652"/>
      <c r="P356" s="583">
        <f t="shared" si="14"/>
        <v>-3</v>
      </c>
      <c r="Q356" s="629"/>
      <c r="R356" s="629"/>
      <c r="S356" s="651"/>
      <c r="T356" s="653"/>
      <c r="U356" s="651"/>
      <c r="V356" s="582" t="s">
        <v>1072</v>
      </c>
      <c r="W356" s="582" t="s">
        <v>1072</v>
      </c>
      <c r="X356" s="582" t="s">
        <v>1072</v>
      </c>
      <c r="Y356" s="582" t="s">
        <v>1072</v>
      </c>
      <c r="Z356" s="582" t="s">
        <v>1072</v>
      </c>
      <c r="AA356" s="582" t="s">
        <v>1072</v>
      </c>
      <c r="AB356" s="582" t="s">
        <v>1072</v>
      </c>
      <c r="AC356" s="580" t="str">
        <f>Vlookup(D356,'セッション実施状況管理'!$A:$R,17,false)</f>
        <v>#N/A</v>
      </c>
      <c r="AD356" s="580" t="str">
        <f t="shared" si="19"/>
        <v>#VALUE!</v>
      </c>
      <c r="AE356" s="580" t="str">
        <f t="shared" si="20"/>
        <v>#VALUE!</v>
      </c>
    </row>
    <row r="357">
      <c r="A357" s="2"/>
      <c r="B357" s="2"/>
      <c r="C357" s="2"/>
      <c r="D357" s="2"/>
      <c r="E357" s="2"/>
      <c r="F357" s="2"/>
      <c r="G357" s="2"/>
      <c r="H357" s="2"/>
      <c r="I357" s="572" t="str">
        <f>iferror(vlookup(B357,'セッション実施状況管理'!$A:$B,2,false),"")</f>
        <v/>
      </c>
      <c r="J357" s="580" t="str">
        <f>Vlookup(B357,'セッション実施状況管理'!$A:$R,17,false)</f>
        <v>#N/A</v>
      </c>
      <c r="K357" s="580" t="str">
        <f t="shared" si="28"/>
        <v>#N/A</v>
      </c>
      <c r="L357" s="573" t="str">
        <f t="shared" si="11"/>
        <v>#N/A</v>
      </c>
      <c r="M357" s="573" t="str">
        <f t="shared" si="30"/>
        <v>#N/A</v>
      </c>
      <c r="N357" s="1283" t="str">
        <f t="shared" si="29"/>
        <v>#N/A</v>
      </c>
      <c r="O357" s="652"/>
      <c r="P357" s="583">
        <f t="shared" si="14"/>
        <v>-3</v>
      </c>
      <c r="Q357" s="629"/>
      <c r="R357" s="629"/>
      <c r="S357" s="651"/>
      <c r="T357" s="653"/>
      <c r="U357" s="651"/>
      <c r="V357" s="582" t="s">
        <v>1072</v>
      </c>
      <c r="W357" s="582" t="s">
        <v>1072</v>
      </c>
      <c r="X357" s="582" t="s">
        <v>1072</v>
      </c>
      <c r="Y357" s="582" t="s">
        <v>1072</v>
      </c>
      <c r="Z357" s="582" t="s">
        <v>1072</v>
      </c>
      <c r="AA357" s="582" t="s">
        <v>1072</v>
      </c>
      <c r="AB357" s="582" t="s">
        <v>1072</v>
      </c>
      <c r="AC357" s="580" t="str">
        <f>Vlookup(D357,'セッション実施状況管理'!$A:$R,17,false)</f>
        <v>#N/A</v>
      </c>
      <c r="AD357" s="580" t="str">
        <f t="shared" si="19"/>
        <v>#VALUE!</v>
      </c>
      <c r="AE357" s="580" t="str">
        <f t="shared" si="20"/>
        <v>#VALUE!</v>
      </c>
    </row>
    <row r="358">
      <c r="A358" s="2"/>
      <c r="B358" s="2"/>
      <c r="C358" s="2"/>
      <c r="D358" s="2"/>
      <c r="E358" s="2"/>
      <c r="F358" s="2"/>
      <c r="G358" s="2"/>
      <c r="H358" s="2"/>
      <c r="I358" s="572" t="str">
        <f>iferror(vlookup(B358,'セッション実施状況管理'!$A:$B,2,false),"")</f>
        <v/>
      </c>
      <c r="J358" s="580" t="str">
        <f>Vlookup(B358,'セッション実施状況管理'!$A:$R,17,false)</f>
        <v>#N/A</v>
      </c>
      <c r="K358" s="580" t="str">
        <f t="shared" si="28"/>
        <v>#N/A</v>
      </c>
      <c r="L358" s="573" t="str">
        <f t="shared" si="11"/>
        <v>#N/A</v>
      </c>
      <c r="M358" s="573" t="str">
        <f t="shared" si="30"/>
        <v>#N/A</v>
      </c>
      <c r="N358" s="1283" t="str">
        <f t="shared" si="29"/>
        <v>#N/A</v>
      </c>
      <c r="O358" s="652"/>
      <c r="P358" s="583">
        <f t="shared" si="14"/>
        <v>-3</v>
      </c>
      <c r="Q358" s="629"/>
      <c r="R358" s="629"/>
      <c r="S358" s="651"/>
      <c r="T358" s="653"/>
      <c r="U358" s="651"/>
      <c r="V358" s="582" t="s">
        <v>1072</v>
      </c>
      <c r="W358" s="582" t="s">
        <v>1072</v>
      </c>
      <c r="X358" s="582" t="s">
        <v>1072</v>
      </c>
      <c r="Y358" s="582" t="s">
        <v>1072</v>
      </c>
      <c r="Z358" s="582" t="s">
        <v>1072</v>
      </c>
      <c r="AA358" s="582" t="s">
        <v>1072</v>
      </c>
      <c r="AB358" s="582" t="s">
        <v>1072</v>
      </c>
      <c r="AC358" s="580" t="str">
        <f>Vlookup(D358,'セッション実施状況管理'!$A:$R,17,false)</f>
        <v>#N/A</v>
      </c>
      <c r="AD358" s="580" t="str">
        <f t="shared" si="19"/>
        <v>#VALUE!</v>
      </c>
      <c r="AE358" s="580" t="str">
        <f t="shared" si="20"/>
        <v>#VALUE!</v>
      </c>
    </row>
    <row r="359">
      <c r="A359" s="2"/>
      <c r="B359" s="2"/>
      <c r="C359" s="2"/>
      <c r="D359" s="2"/>
      <c r="E359" s="2"/>
      <c r="F359" s="2"/>
      <c r="G359" s="2"/>
      <c r="H359" s="2"/>
      <c r="I359" s="572" t="str">
        <f>iferror(vlookup(B359,'セッション実施状況管理'!$A:$B,2,false),"")</f>
        <v/>
      </c>
      <c r="J359" s="580" t="str">
        <f>Vlookup(B359,'セッション実施状況管理'!$A:$R,17,false)</f>
        <v>#N/A</v>
      </c>
      <c r="K359" s="580" t="str">
        <f t="shared" si="28"/>
        <v>#N/A</v>
      </c>
      <c r="L359" s="573" t="str">
        <f t="shared" si="11"/>
        <v>#N/A</v>
      </c>
      <c r="M359" s="573" t="str">
        <f t="shared" si="30"/>
        <v>#N/A</v>
      </c>
      <c r="N359" s="1283" t="str">
        <f t="shared" si="29"/>
        <v>#N/A</v>
      </c>
      <c r="O359" s="652"/>
      <c r="P359" s="583">
        <f t="shared" si="14"/>
        <v>-3</v>
      </c>
      <c r="Q359" s="629"/>
      <c r="R359" s="629"/>
      <c r="S359" s="651"/>
      <c r="T359" s="653"/>
      <c r="U359" s="651"/>
      <c r="V359" s="582" t="s">
        <v>1072</v>
      </c>
      <c r="W359" s="582" t="s">
        <v>1072</v>
      </c>
      <c r="X359" s="582" t="s">
        <v>1072</v>
      </c>
      <c r="Y359" s="582" t="s">
        <v>1072</v>
      </c>
      <c r="Z359" s="582" t="s">
        <v>1072</v>
      </c>
      <c r="AA359" s="582" t="s">
        <v>1072</v>
      </c>
      <c r="AB359" s="582" t="s">
        <v>1072</v>
      </c>
      <c r="AC359" s="580" t="str">
        <f>Vlookup(D359,'セッション実施状況管理'!$A:$R,17,false)</f>
        <v>#N/A</v>
      </c>
      <c r="AD359" s="580" t="str">
        <f t="shared" si="19"/>
        <v>#VALUE!</v>
      </c>
      <c r="AE359" s="580" t="str">
        <f t="shared" si="20"/>
        <v>#VALUE!</v>
      </c>
    </row>
    <row r="360">
      <c r="A360" s="2"/>
      <c r="B360" s="2"/>
      <c r="C360" s="2"/>
      <c r="D360" s="2"/>
      <c r="E360" s="2"/>
      <c r="F360" s="2"/>
      <c r="G360" s="2"/>
      <c r="H360" s="2"/>
      <c r="I360" s="572" t="str">
        <f>iferror(vlookup(B360,'セッション実施状況管理'!$A:$B,2,false),"")</f>
        <v/>
      </c>
      <c r="J360" s="580" t="str">
        <f>Vlookup(B360,'セッション実施状況管理'!$A:$R,17,false)</f>
        <v>#N/A</v>
      </c>
      <c r="K360" s="580" t="str">
        <f t="shared" si="28"/>
        <v>#N/A</v>
      </c>
      <c r="L360" s="573" t="str">
        <f t="shared" si="11"/>
        <v>#N/A</v>
      </c>
      <c r="M360" s="573" t="str">
        <f t="shared" si="30"/>
        <v>#N/A</v>
      </c>
      <c r="N360" s="1283" t="str">
        <f t="shared" si="29"/>
        <v>#N/A</v>
      </c>
      <c r="O360" s="652"/>
      <c r="P360" s="583">
        <f t="shared" si="14"/>
        <v>-3</v>
      </c>
      <c r="Q360" s="629"/>
      <c r="R360" s="629"/>
      <c r="S360" s="651"/>
      <c r="T360" s="653"/>
      <c r="U360" s="651"/>
      <c r="V360" s="582" t="s">
        <v>1072</v>
      </c>
      <c r="W360" s="582" t="s">
        <v>1072</v>
      </c>
      <c r="X360" s="582" t="s">
        <v>1072</v>
      </c>
      <c r="Y360" s="582" t="s">
        <v>1072</v>
      </c>
      <c r="Z360" s="582" t="s">
        <v>1072</v>
      </c>
      <c r="AA360" s="582" t="s">
        <v>1072</v>
      </c>
      <c r="AB360" s="582" t="s">
        <v>1072</v>
      </c>
      <c r="AC360" s="580" t="str">
        <f>Vlookup(D360,'セッション実施状況管理'!$A:$R,17,false)</f>
        <v>#N/A</v>
      </c>
      <c r="AD360" s="580" t="str">
        <f t="shared" si="19"/>
        <v>#VALUE!</v>
      </c>
      <c r="AE360" s="580" t="str">
        <f t="shared" si="20"/>
        <v>#VALUE!</v>
      </c>
    </row>
    <row r="361">
      <c r="A361" s="2"/>
      <c r="B361" s="2"/>
      <c r="C361" s="2"/>
      <c r="D361" s="2"/>
      <c r="E361" s="2"/>
      <c r="F361" s="2"/>
      <c r="G361" s="2"/>
      <c r="H361" s="2"/>
      <c r="I361" s="572" t="str">
        <f>iferror(vlookup(B361,'セッション実施状況管理'!$A:$B,2,false),"")</f>
        <v/>
      </c>
      <c r="J361" s="580" t="str">
        <f>Vlookup(B361,'セッション実施状況管理'!$A:$R,17,false)</f>
        <v>#N/A</v>
      </c>
      <c r="K361" s="580" t="str">
        <f t="shared" si="28"/>
        <v>#N/A</v>
      </c>
      <c r="L361" s="573" t="str">
        <f t="shared" si="11"/>
        <v>#N/A</v>
      </c>
      <c r="M361" s="573" t="str">
        <f t="shared" si="30"/>
        <v>#N/A</v>
      </c>
      <c r="N361" s="1283" t="str">
        <f t="shared" si="29"/>
        <v>#N/A</v>
      </c>
      <c r="O361" s="652"/>
      <c r="P361" s="583">
        <f t="shared" si="14"/>
        <v>-3</v>
      </c>
      <c r="Q361" s="629"/>
      <c r="R361" s="629"/>
      <c r="S361" s="651"/>
      <c r="T361" s="653"/>
      <c r="U361" s="651"/>
      <c r="V361" s="582" t="s">
        <v>1072</v>
      </c>
      <c r="W361" s="582" t="s">
        <v>1072</v>
      </c>
      <c r="X361" s="582" t="s">
        <v>1072</v>
      </c>
      <c r="Y361" s="582" t="s">
        <v>1072</v>
      </c>
      <c r="Z361" s="582" t="s">
        <v>1072</v>
      </c>
      <c r="AA361" s="582" t="s">
        <v>1072</v>
      </c>
      <c r="AB361" s="582" t="s">
        <v>1072</v>
      </c>
      <c r="AC361" s="580" t="str">
        <f>Vlookup(D361,'セッション実施状況管理'!$A:$R,17,false)</f>
        <v>#N/A</v>
      </c>
      <c r="AD361" s="580" t="str">
        <f t="shared" si="19"/>
        <v>#VALUE!</v>
      </c>
      <c r="AE361" s="580" t="str">
        <f t="shared" si="20"/>
        <v>#VALUE!</v>
      </c>
    </row>
    <row r="362">
      <c r="A362" s="2"/>
      <c r="B362" s="2"/>
      <c r="C362" s="2"/>
      <c r="D362" s="2"/>
      <c r="E362" s="2"/>
      <c r="F362" s="2"/>
      <c r="G362" s="2"/>
      <c r="H362" s="2"/>
      <c r="I362" s="572" t="str">
        <f>iferror(vlookup(B362,'セッション実施状況管理'!$A:$B,2,false),"")</f>
        <v/>
      </c>
      <c r="J362" s="580" t="str">
        <f>Vlookup(B362,'セッション実施状況管理'!$A:$R,17,false)</f>
        <v>#N/A</v>
      </c>
      <c r="K362" s="580" t="str">
        <f t="shared" si="28"/>
        <v>#N/A</v>
      </c>
      <c r="L362" s="573" t="str">
        <f t="shared" si="11"/>
        <v>#N/A</v>
      </c>
      <c r="M362" s="573" t="str">
        <f t="shared" si="30"/>
        <v>#N/A</v>
      </c>
      <c r="N362" s="1283" t="str">
        <f t="shared" si="29"/>
        <v>#N/A</v>
      </c>
      <c r="O362" s="652"/>
      <c r="P362" s="583">
        <f t="shared" si="14"/>
        <v>-3</v>
      </c>
      <c r="Q362" s="629"/>
      <c r="R362" s="629"/>
      <c r="S362" s="651"/>
      <c r="T362" s="653"/>
      <c r="U362" s="651"/>
      <c r="V362" s="582" t="s">
        <v>1072</v>
      </c>
      <c r="W362" s="582" t="s">
        <v>1072</v>
      </c>
      <c r="X362" s="582" t="s">
        <v>1072</v>
      </c>
      <c r="Y362" s="582" t="s">
        <v>1072</v>
      </c>
      <c r="Z362" s="582" t="s">
        <v>1072</v>
      </c>
      <c r="AA362" s="582" t="s">
        <v>1072</v>
      </c>
      <c r="AB362" s="582" t="s">
        <v>1072</v>
      </c>
      <c r="AC362" s="580" t="str">
        <f>Vlookup(D362,'セッション実施状況管理'!$A:$R,17,false)</f>
        <v>#N/A</v>
      </c>
      <c r="AD362" s="580" t="str">
        <f t="shared" si="19"/>
        <v>#VALUE!</v>
      </c>
      <c r="AE362" s="580" t="str">
        <f t="shared" si="20"/>
        <v>#VALUE!</v>
      </c>
    </row>
    <row r="363">
      <c r="A363" s="2"/>
      <c r="B363" s="2"/>
      <c r="C363" s="2"/>
      <c r="D363" s="2"/>
      <c r="E363" s="2"/>
      <c r="F363" s="2"/>
      <c r="G363" s="2"/>
      <c r="H363" s="2"/>
      <c r="I363" s="572" t="str">
        <f>iferror(vlookup(B363,'セッション実施状況管理'!$A:$B,2,false),"")</f>
        <v/>
      </c>
      <c r="J363" s="580" t="str">
        <f>Vlookup(B363,'セッション実施状況管理'!$A:$R,17,false)</f>
        <v>#N/A</v>
      </c>
      <c r="K363" s="580" t="str">
        <f t="shared" si="28"/>
        <v>#N/A</v>
      </c>
      <c r="L363" s="573" t="str">
        <f t="shared" si="11"/>
        <v>#N/A</v>
      </c>
      <c r="M363" s="573" t="str">
        <f t="shared" si="30"/>
        <v>#N/A</v>
      </c>
      <c r="N363" s="1283" t="str">
        <f t="shared" si="29"/>
        <v>#N/A</v>
      </c>
      <c r="O363" s="652"/>
      <c r="P363" s="583">
        <f t="shared" si="14"/>
        <v>-3</v>
      </c>
      <c r="Q363" s="629"/>
      <c r="R363" s="629"/>
      <c r="S363" s="651"/>
      <c r="T363" s="653"/>
      <c r="U363" s="651"/>
      <c r="V363" s="582" t="s">
        <v>1072</v>
      </c>
      <c r="W363" s="582" t="s">
        <v>1072</v>
      </c>
      <c r="X363" s="582" t="s">
        <v>1072</v>
      </c>
      <c r="Y363" s="582" t="s">
        <v>1072</v>
      </c>
      <c r="Z363" s="582" t="s">
        <v>1072</v>
      </c>
      <c r="AA363" s="582" t="s">
        <v>1072</v>
      </c>
      <c r="AB363" s="582" t="s">
        <v>1072</v>
      </c>
      <c r="AC363" s="580" t="str">
        <f>Vlookup(D363,'セッション実施状況管理'!$A:$R,17,false)</f>
        <v>#N/A</v>
      </c>
      <c r="AD363" s="580" t="str">
        <f t="shared" si="19"/>
        <v>#VALUE!</v>
      </c>
      <c r="AE363" s="580" t="str">
        <f t="shared" si="20"/>
        <v>#VALUE!</v>
      </c>
    </row>
    <row r="364">
      <c r="A364" s="2"/>
      <c r="B364" s="2"/>
      <c r="C364" s="2"/>
      <c r="D364" s="2"/>
      <c r="E364" s="2"/>
      <c r="F364" s="2"/>
      <c r="G364" s="2"/>
      <c r="H364" s="2"/>
      <c r="I364" s="572" t="str">
        <f>iferror(vlookup(B364,'セッション実施状況管理'!$A:$B,2,false),"")</f>
        <v/>
      </c>
      <c r="J364" s="580" t="str">
        <f>Vlookup(B364,'セッション実施状況管理'!$A:$R,17,false)</f>
        <v>#N/A</v>
      </c>
      <c r="K364" s="580" t="str">
        <f t="shared" si="28"/>
        <v>#N/A</v>
      </c>
      <c r="L364" s="573" t="str">
        <f t="shared" si="11"/>
        <v>#N/A</v>
      </c>
      <c r="M364" s="573" t="str">
        <f t="shared" si="30"/>
        <v>#N/A</v>
      </c>
      <c r="N364" s="1283" t="str">
        <f t="shared" si="29"/>
        <v>#N/A</v>
      </c>
      <c r="O364" s="652"/>
      <c r="P364" s="583">
        <f t="shared" si="14"/>
        <v>-3</v>
      </c>
      <c r="Q364" s="629"/>
      <c r="R364" s="629"/>
      <c r="S364" s="651"/>
      <c r="T364" s="653"/>
      <c r="U364" s="651"/>
      <c r="V364" s="582" t="s">
        <v>1072</v>
      </c>
      <c r="W364" s="582" t="s">
        <v>1072</v>
      </c>
      <c r="X364" s="582" t="s">
        <v>1072</v>
      </c>
      <c r="Y364" s="582" t="s">
        <v>1072</v>
      </c>
      <c r="Z364" s="582" t="s">
        <v>1072</v>
      </c>
      <c r="AA364" s="582" t="s">
        <v>1072</v>
      </c>
      <c r="AB364" s="582" t="s">
        <v>1072</v>
      </c>
      <c r="AC364" s="580" t="str">
        <f>Vlookup(D364,'セッション実施状況管理'!$A:$R,17,false)</f>
        <v>#N/A</v>
      </c>
      <c r="AD364" s="580" t="str">
        <f t="shared" si="19"/>
        <v>#VALUE!</v>
      </c>
      <c r="AE364" s="580" t="str">
        <f t="shared" si="20"/>
        <v>#VALUE!</v>
      </c>
    </row>
    <row r="365">
      <c r="A365" s="2"/>
      <c r="B365" s="2"/>
      <c r="C365" s="2"/>
      <c r="D365" s="2"/>
      <c r="E365" s="2"/>
      <c r="F365" s="2"/>
      <c r="G365" s="2"/>
      <c r="H365" s="2"/>
      <c r="I365" s="572" t="str">
        <f>iferror(vlookup(B365,'セッション実施状況管理'!$A:$B,2,false),"")</f>
        <v/>
      </c>
      <c r="J365" s="580" t="str">
        <f>Vlookup(B365,'セッション実施状況管理'!$A:$R,17,false)</f>
        <v>#N/A</v>
      </c>
      <c r="K365" s="580" t="str">
        <f t="shared" si="28"/>
        <v>#N/A</v>
      </c>
      <c r="L365" s="573" t="str">
        <f t="shared" si="11"/>
        <v>#N/A</v>
      </c>
      <c r="M365" s="573" t="str">
        <f t="shared" si="30"/>
        <v>#N/A</v>
      </c>
      <c r="N365" s="1283" t="str">
        <f t="shared" si="29"/>
        <v>#N/A</v>
      </c>
      <c r="O365" s="652"/>
      <c r="P365" s="583">
        <f t="shared" si="14"/>
        <v>-3</v>
      </c>
      <c r="Q365" s="629"/>
      <c r="R365" s="629"/>
      <c r="S365" s="651"/>
      <c r="T365" s="653"/>
      <c r="U365" s="651"/>
      <c r="V365" s="582" t="s">
        <v>1072</v>
      </c>
      <c r="W365" s="582" t="s">
        <v>1072</v>
      </c>
      <c r="X365" s="582" t="s">
        <v>1072</v>
      </c>
      <c r="Y365" s="582" t="s">
        <v>1072</v>
      </c>
      <c r="Z365" s="582" t="s">
        <v>1072</v>
      </c>
      <c r="AA365" s="582" t="s">
        <v>1072</v>
      </c>
      <c r="AB365" s="582" t="s">
        <v>1072</v>
      </c>
      <c r="AC365" s="580" t="str">
        <f>Vlookup(D365,'セッション実施状況管理'!$A:$R,17,false)</f>
        <v>#N/A</v>
      </c>
      <c r="AD365" s="580" t="str">
        <f t="shared" si="19"/>
        <v>#VALUE!</v>
      </c>
      <c r="AE365" s="580" t="str">
        <f t="shared" si="20"/>
        <v>#VALUE!</v>
      </c>
    </row>
    <row r="366">
      <c r="A366" s="2"/>
      <c r="B366" s="2"/>
      <c r="C366" s="2"/>
      <c r="D366" s="2"/>
      <c r="E366" s="2"/>
      <c r="F366" s="2"/>
      <c r="G366" s="2"/>
      <c r="H366" s="2"/>
      <c r="I366" s="572" t="str">
        <f>iferror(vlookup(B366,'セッション実施状況管理'!$A:$B,2,false),"")</f>
        <v/>
      </c>
      <c r="J366" s="580" t="str">
        <f>Vlookup(B366,'セッション実施状況管理'!$A:$R,17,false)</f>
        <v>#N/A</v>
      </c>
      <c r="K366" s="580" t="str">
        <f t="shared" si="28"/>
        <v>#N/A</v>
      </c>
      <c r="L366" s="573" t="str">
        <f t="shared" si="11"/>
        <v>#N/A</v>
      </c>
      <c r="M366" s="573" t="str">
        <f t="shared" si="30"/>
        <v>#N/A</v>
      </c>
      <c r="N366" s="1283" t="str">
        <f t="shared" si="29"/>
        <v>#N/A</v>
      </c>
      <c r="O366" s="652"/>
      <c r="P366" s="583">
        <f t="shared" si="14"/>
        <v>-3</v>
      </c>
      <c r="Q366" s="629"/>
      <c r="R366" s="629"/>
      <c r="S366" s="651"/>
      <c r="T366" s="653"/>
      <c r="U366" s="651"/>
      <c r="V366" s="582" t="s">
        <v>1072</v>
      </c>
      <c r="W366" s="582" t="s">
        <v>1072</v>
      </c>
      <c r="X366" s="582" t="s">
        <v>1072</v>
      </c>
      <c r="Y366" s="582" t="s">
        <v>1072</v>
      </c>
      <c r="Z366" s="582" t="s">
        <v>1072</v>
      </c>
      <c r="AA366" s="582" t="s">
        <v>1072</v>
      </c>
      <c r="AB366" s="582" t="s">
        <v>1072</v>
      </c>
      <c r="AC366" s="580" t="str">
        <f>Vlookup(D366,'セッション実施状況管理'!$A:$R,17,false)</f>
        <v>#N/A</v>
      </c>
      <c r="AD366" s="580" t="str">
        <f t="shared" si="19"/>
        <v>#VALUE!</v>
      </c>
      <c r="AE366" s="580" t="str">
        <f t="shared" si="20"/>
        <v>#VALUE!</v>
      </c>
    </row>
    <row r="367">
      <c r="A367" s="2"/>
      <c r="B367" s="2"/>
      <c r="C367" s="2"/>
      <c r="D367" s="2"/>
      <c r="E367" s="2"/>
      <c r="F367" s="2"/>
      <c r="G367" s="2"/>
      <c r="H367" s="2"/>
      <c r="I367" s="572" t="str">
        <f>iferror(vlookup(B367,'セッション実施状況管理'!$A:$B,2,false),"")</f>
        <v/>
      </c>
      <c r="J367" s="580" t="str">
        <f>Vlookup(B367,'セッション実施状況管理'!$A:$R,17,false)</f>
        <v>#N/A</v>
      </c>
      <c r="K367" s="580" t="str">
        <f t="shared" si="28"/>
        <v>#N/A</v>
      </c>
      <c r="L367" s="573" t="str">
        <f t="shared" si="11"/>
        <v>#N/A</v>
      </c>
      <c r="M367" s="573" t="str">
        <f t="shared" si="30"/>
        <v>#N/A</v>
      </c>
      <c r="N367" s="1283" t="str">
        <f t="shared" si="29"/>
        <v>#N/A</v>
      </c>
      <c r="O367" s="652"/>
      <c r="P367" s="583">
        <f t="shared" si="14"/>
        <v>-3</v>
      </c>
      <c r="Q367" s="629"/>
      <c r="R367" s="629"/>
      <c r="S367" s="651"/>
      <c r="T367" s="653"/>
      <c r="U367" s="651"/>
      <c r="V367" s="582" t="s">
        <v>1072</v>
      </c>
      <c r="W367" s="582" t="s">
        <v>1072</v>
      </c>
      <c r="X367" s="582" t="s">
        <v>1072</v>
      </c>
      <c r="Y367" s="582" t="s">
        <v>1072</v>
      </c>
      <c r="Z367" s="582" t="s">
        <v>1072</v>
      </c>
      <c r="AA367" s="582" t="s">
        <v>1072</v>
      </c>
      <c r="AB367" s="582" t="s">
        <v>1072</v>
      </c>
      <c r="AC367" s="580" t="str">
        <f>Vlookup(D367,'セッション実施状況管理'!$A:$R,17,false)</f>
        <v>#N/A</v>
      </c>
      <c r="AD367" s="580" t="str">
        <f t="shared" si="19"/>
        <v>#VALUE!</v>
      </c>
      <c r="AE367" s="580" t="str">
        <f t="shared" si="20"/>
        <v>#VALUE!</v>
      </c>
    </row>
    <row r="368">
      <c r="A368" s="2"/>
      <c r="B368" s="2"/>
      <c r="C368" s="2"/>
      <c r="D368" s="2"/>
      <c r="E368" s="2"/>
      <c r="F368" s="2"/>
      <c r="G368" s="2"/>
      <c r="H368" s="2"/>
      <c r="I368" s="572" t="str">
        <f>iferror(vlookup(B368,'セッション実施状況管理'!$A:$B,2,false),"")</f>
        <v/>
      </c>
      <c r="J368" s="580" t="str">
        <f>Vlookup(B368,'セッション実施状況管理'!$A:$R,17,false)</f>
        <v>#N/A</v>
      </c>
      <c r="K368" s="580" t="str">
        <f t="shared" si="28"/>
        <v>#N/A</v>
      </c>
      <c r="L368" s="573" t="str">
        <f t="shared" si="11"/>
        <v>#N/A</v>
      </c>
      <c r="M368" s="573" t="str">
        <f t="shared" si="30"/>
        <v>#N/A</v>
      </c>
      <c r="N368" s="1283" t="str">
        <f t="shared" si="29"/>
        <v>#N/A</v>
      </c>
      <c r="O368" s="652"/>
      <c r="P368" s="583">
        <f t="shared" si="14"/>
        <v>-3</v>
      </c>
      <c r="Q368" s="629"/>
      <c r="R368" s="629"/>
      <c r="S368" s="651"/>
      <c r="T368" s="653"/>
      <c r="U368" s="651"/>
      <c r="V368" s="582" t="s">
        <v>1072</v>
      </c>
      <c r="W368" s="582" t="s">
        <v>1072</v>
      </c>
      <c r="X368" s="582" t="s">
        <v>1072</v>
      </c>
      <c r="Y368" s="582" t="s">
        <v>1072</v>
      </c>
      <c r="Z368" s="582" t="s">
        <v>1072</v>
      </c>
      <c r="AA368" s="582" t="s">
        <v>1072</v>
      </c>
      <c r="AB368" s="582" t="s">
        <v>1072</v>
      </c>
      <c r="AC368" s="580" t="str">
        <f>Vlookup(D368,'セッション実施状況管理'!$A:$R,17,false)</f>
        <v>#N/A</v>
      </c>
      <c r="AD368" s="580" t="str">
        <f t="shared" si="19"/>
        <v>#VALUE!</v>
      </c>
      <c r="AE368" s="580" t="str">
        <f t="shared" si="20"/>
        <v>#VALUE!</v>
      </c>
    </row>
    <row r="369">
      <c r="A369" s="2"/>
      <c r="B369" s="2"/>
      <c r="C369" s="2"/>
      <c r="D369" s="2"/>
      <c r="E369" s="2"/>
      <c r="F369" s="2"/>
      <c r="G369" s="2"/>
      <c r="H369" s="2"/>
      <c r="I369" s="572" t="str">
        <f>iferror(vlookup(B369,'セッション実施状況管理'!$A:$B,2,false),"")</f>
        <v/>
      </c>
      <c r="J369" s="580" t="str">
        <f>Vlookup(B369,'セッション実施状況管理'!$A:$R,17,false)</f>
        <v>#N/A</v>
      </c>
      <c r="K369" s="580" t="str">
        <f t="shared" si="28"/>
        <v>#N/A</v>
      </c>
      <c r="L369" s="573" t="str">
        <f t="shared" si="11"/>
        <v>#N/A</v>
      </c>
      <c r="M369" s="573" t="str">
        <f t="shared" si="30"/>
        <v>#N/A</v>
      </c>
      <c r="N369" s="1283" t="str">
        <f t="shared" si="29"/>
        <v>#N/A</v>
      </c>
      <c r="O369" s="652"/>
      <c r="P369" s="583">
        <f t="shared" si="14"/>
        <v>-3</v>
      </c>
      <c r="Q369" s="629"/>
      <c r="R369" s="629"/>
      <c r="S369" s="651"/>
      <c r="T369" s="653"/>
      <c r="U369" s="651"/>
      <c r="V369" s="582" t="s">
        <v>1072</v>
      </c>
      <c r="W369" s="582" t="s">
        <v>1072</v>
      </c>
      <c r="X369" s="582" t="s">
        <v>1072</v>
      </c>
      <c r="Y369" s="582" t="s">
        <v>1072</v>
      </c>
      <c r="Z369" s="582" t="s">
        <v>1072</v>
      </c>
      <c r="AA369" s="582" t="s">
        <v>1072</v>
      </c>
      <c r="AB369" s="582" t="s">
        <v>1072</v>
      </c>
      <c r="AC369" s="580" t="str">
        <f>Vlookup(D369,'セッション実施状況管理'!$A:$R,17,false)</f>
        <v>#N/A</v>
      </c>
      <c r="AD369" s="580" t="str">
        <f t="shared" si="19"/>
        <v>#VALUE!</v>
      </c>
      <c r="AE369" s="580" t="str">
        <f t="shared" si="20"/>
        <v>#VALUE!</v>
      </c>
    </row>
    <row r="370">
      <c r="A370" s="2"/>
      <c r="B370" s="2"/>
      <c r="C370" s="2"/>
      <c r="D370" s="2"/>
      <c r="E370" s="2"/>
      <c r="F370" s="2"/>
      <c r="G370" s="2"/>
      <c r="H370" s="2"/>
      <c r="I370" s="572" t="str">
        <f>iferror(vlookup(B370,'セッション実施状況管理'!$A:$B,2,false),"")</f>
        <v/>
      </c>
      <c r="J370" s="580" t="str">
        <f>Vlookup(B370,'セッション実施状況管理'!$A:$R,17,false)</f>
        <v>#N/A</v>
      </c>
      <c r="K370" s="580" t="str">
        <f t="shared" si="28"/>
        <v>#N/A</v>
      </c>
      <c r="L370" s="573" t="str">
        <f t="shared" si="11"/>
        <v>#N/A</v>
      </c>
      <c r="M370" s="573" t="str">
        <f t="shared" si="30"/>
        <v>#N/A</v>
      </c>
      <c r="N370" s="1283" t="str">
        <f t="shared" si="29"/>
        <v>#N/A</v>
      </c>
      <c r="O370" s="652"/>
      <c r="P370" s="583">
        <f t="shared" si="14"/>
        <v>-3</v>
      </c>
      <c r="Q370" s="629"/>
      <c r="R370" s="629"/>
      <c r="S370" s="651"/>
      <c r="T370" s="653"/>
      <c r="U370" s="651"/>
      <c r="V370" s="582" t="s">
        <v>1072</v>
      </c>
      <c r="W370" s="582" t="s">
        <v>1072</v>
      </c>
      <c r="X370" s="582" t="s">
        <v>1072</v>
      </c>
      <c r="Y370" s="582" t="s">
        <v>1072</v>
      </c>
      <c r="Z370" s="582" t="s">
        <v>1072</v>
      </c>
      <c r="AA370" s="582" t="s">
        <v>1072</v>
      </c>
      <c r="AB370" s="582" t="s">
        <v>1072</v>
      </c>
      <c r="AC370" s="580" t="str">
        <f>Vlookup(D370,'セッション実施状況管理'!$A:$R,17,false)</f>
        <v>#N/A</v>
      </c>
      <c r="AD370" s="580" t="str">
        <f t="shared" si="19"/>
        <v>#VALUE!</v>
      </c>
      <c r="AE370" s="580" t="str">
        <f t="shared" si="20"/>
        <v>#VALUE!</v>
      </c>
    </row>
    <row r="371">
      <c r="A371" s="2"/>
      <c r="B371" s="2"/>
      <c r="C371" s="2"/>
      <c r="D371" s="2"/>
      <c r="E371" s="2"/>
      <c r="F371" s="2"/>
      <c r="G371" s="2"/>
      <c r="H371" s="2"/>
      <c r="I371" s="572" t="str">
        <f>iferror(vlookup(B371,'セッション実施状況管理'!$A:$B,2,false),"")</f>
        <v/>
      </c>
      <c r="J371" s="580" t="str">
        <f>Vlookup(B371,'セッション実施状況管理'!$A:$R,17,false)</f>
        <v>#N/A</v>
      </c>
      <c r="K371" s="580" t="str">
        <f t="shared" si="28"/>
        <v>#N/A</v>
      </c>
      <c r="L371" s="573" t="str">
        <f t="shared" si="11"/>
        <v>#N/A</v>
      </c>
      <c r="M371" s="573" t="str">
        <f t="shared" si="30"/>
        <v>#N/A</v>
      </c>
      <c r="N371" s="1283" t="str">
        <f t="shared" si="29"/>
        <v>#N/A</v>
      </c>
      <c r="O371" s="652"/>
      <c r="P371" s="583">
        <f t="shared" si="14"/>
        <v>-3</v>
      </c>
      <c r="Q371" s="629"/>
      <c r="R371" s="629"/>
      <c r="S371" s="651"/>
      <c r="T371" s="653"/>
      <c r="U371" s="651"/>
      <c r="V371" s="582" t="s">
        <v>1072</v>
      </c>
      <c r="W371" s="582" t="s">
        <v>1072</v>
      </c>
      <c r="X371" s="582" t="s">
        <v>1072</v>
      </c>
      <c r="Y371" s="582" t="s">
        <v>1072</v>
      </c>
      <c r="Z371" s="582" t="s">
        <v>1072</v>
      </c>
      <c r="AA371" s="582" t="s">
        <v>1072</v>
      </c>
      <c r="AB371" s="582" t="s">
        <v>1072</v>
      </c>
      <c r="AC371" s="580" t="str">
        <f>Vlookup(D371,'セッション実施状況管理'!$A:$R,17,false)</f>
        <v>#N/A</v>
      </c>
      <c r="AD371" s="580" t="str">
        <f t="shared" si="19"/>
        <v>#VALUE!</v>
      </c>
      <c r="AE371" s="580" t="str">
        <f t="shared" si="20"/>
        <v>#VALUE!</v>
      </c>
    </row>
    <row r="372">
      <c r="A372" s="2"/>
      <c r="B372" s="2"/>
      <c r="C372" s="2"/>
      <c r="D372" s="2"/>
      <c r="E372" s="2"/>
      <c r="F372" s="2"/>
      <c r="G372" s="2"/>
      <c r="H372" s="2"/>
      <c r="I372" s="572" t="str">
        <f>iferror(vlookup(B372,'セッション実施状況管理'!$A:$B,2,false),"")</f>
        <v/>
      </c>
      <c r="J372" s="580" t="str">
        <f>Vlookup(B372,'セッション実施状況管理'!$A:$R,17,false)</f>
        <v>#N/A</v>
      </c>
      <c r="K372" s="580" t="str">
        <f t="shared" si="28"/>
        <v>#N/A</v>
      </c>
      <c r="L372" s="573" t="str">
        <f t="shared" si="11"/>
        <v>#N/A</v>
      </c>
      <c r="M372" s="573" t="str">
        <f t="shared" si="30"/>
        <v>#N/A</v>
      </c>
      <c r="N372" s="1283" t="str">
        <f t="shared" si="29"/>
        <v>#N/A</v>
      </c>
      <c r="O372" s="652"/>
      <c r="P372" s="652"/>
      <c r="Q372" s="629"/>
      <c r="R372" s="629"/>
      <c r="S372" s="651"/>
      <c r="T372" s="653"/>
      <c r="U372" s="651"/>
      <c r="V372" s="582" t="s">
        <v>1072</v>
      </c>
      <c r="W372" s="582" t="s">
        <v>1072</v>
      </c>
      <c r="X372" s="582" t="s">
        <v>1072</v>
      </c>
      <c r="Y372" s="582" t="s">
        <v>1072</v>
      </c>
      <c r="Z372" s="582" t="s">
        <v>1072</v>
      </c>
      <c r="AA372" s="582" t="s">
        <v>1072</v>
      </c>
      <c r="AB372" s="582" t="s">
        <v>1072</v>
      </c>
      <c r="AC372" s="580" t="str">
        <f>Vlookup(D372,'セッション実施状況管理'!$A:$R,17,false)</f>
        <v>#N/A</v>
      </c>
      <c r="AD372" s="580" t="str">
        <f t="shared" si="19"/>
        <v>#VALUE!</v>
      </c>
      <c r="AE372" s="580" t="str">
        <f t="shared" si="20"/>
        <v>#VALUE!</v>
      </c>
    </row>
    <row r="373">
      <c r="A373" s="2"/>
      <c r="B373" s="2"/>
      <c r="C373" s="2"/>
      <c r="D373" s="2"/>
      <c r="E373" s="2"/>
      <c r="F373" s="2"/>
      <c r="G373" s="2"/>
      <c r="H373" s="2"/>
      <c r="I373" s="572" t="str">
        <f>iferror(vlookup(B373,'セッション実施状況管理'!$A:$B,2,false),"")</f>
        <v/>
      </c>
      <c r="J373" s="580" t="str">
        <f>Vlookup(B373,'セッション実施状況管理'!$A:$R,17,false)</f>
        <v>#N/A</v>
      </c>
      <c r="K373" s="580" t="str">
        <f t="shared" si="28"/>
        <v>#N/A</v>
      </c>
      <c r="L373" s="573" t="str">
        <f t="shared" si="11"/>
        <v>#N/A</v>
      </c>
      <c r="M373" s="573" t="str">
        <f t="shared" si="30"/>
        <v>#N/A</v>
      </c>
      <c r="N373" s="1283" t="str">
        <f t="shared" si="29"/>
        <v>#N/A</v>
      </c>
      <c r="O373" s="652"/>
      <c r="P373" s="652"/>
      <c r="Q373" s="629"/>
      <c r="R373" s="629"/>
      <c r="S373" s="651"/>
      <c r="T373" s="653"/>
      <c r="U373" s="651"/>
      <c r="V373" s="582" t="s">
        <v>1072</v>
      </c>
      <c r="W373" s="582" t="s">
        <v>1072</v>
      </c>
      <c r="X373" s="582" t="s">
        <v>1072</v>
      </c>
      <c r="Y373" s="582" t="s">
        <v>1072</v>
      </c>
      <c r="Z373" s="582" t="s">
        <v>1072</v>
      </c>
      <c r="AA373" s="582" t="s">
        <v>1072</v>
      </c>
      <c r="AB373" s="582" t="s">
        <v>1072</v>
      </c>
      <c r="AC373" s="580" t="str">
        <f>Vlookup(D373,'セッション実施状況管理'!$A:$R,17,false)</f>
        <v>#N/A</v>
      </c>
      <c r="AD373" s="580" t="str">
        <f t="shared" si="19"/>
        <v>#VALUE!</v>
      </c>
      <c r="AE373" s="580" t="str">
        <f t="shared" si="20"/>
        <v>#VALUE!</v>
      </c>
    </row>
    <row r="374">
      <c r="A374" s="2"/>
      <c r="B374" s="2"/>
      <c r="C374" s="2"/>
      <c r="D374" s="2"/>
      <c r="E374" s="2"/>
      <c r="F374" s="2"/>
      <c r="G374" s="2"/>
      <c r="H374" s="2"/>
      <c r="I374" s="572" t="str">
        <f>iferror(vlookup(B374,'セッション実施状況管理'!$A:$B,2,false),"")</f>
        <v/>
      </c>
      <c r="J374" s="580" t="str">
        <f>Vlookup(B374,'セッション実施状況管理'!$A:$R,17,false)</f>
        <v>#N/A</v>
      </c>
      <c r="K374" s="580" t="str">
        <f t="shared" si="28"/>
        <v>#N/A</v>
      </c>
      <c r="L374" s="573" t="str">
        <f t="shared" si="11"/>
        <v>#N/A</v>
      </c>
      <c r="M374" s="573" t="str">
        <f t="shared" si="30"/>
        <v>#N/A</v>
      </c>
      <c r="N374" s="1283" t="str">
        <f t="shared" si="29"/>
        <v>#N/A</v>
      </c>
      <c r="O374" s="652"/>
      <c r="P374" s="652"/>
      <c r="Q374" s="629"/>
      <c r="R374" s="629"/>
      <c r="S374" s="651"/>
      <c r="T374" s="653"/>
      <c r="U374" s="651"/>
      <c r="V374" s="582" t="s">
        <v>1072</v>
      </c>
      <c r="W374" s="582" t="s">
        <v>1072</v>
      </c>
      <c r="X374" s="582" t="s">
        <v>1072</v>
      </c>
      <c r="Y374" s="582" t="s">
        <v>1072</v>
      </c>
      <c r="Z374" s="582" t="s">
        <v>1072</v>
      </c>
      <c r="AA374" s="582" t="s">
        <v>1072</v>
      </c>
      <c r="AB374" s="582" t="s">
        <v>1072</v>
      </c>
      <c r="AC374" s="580" t="str">
        <f>Vlookup(D374,'セッション実施状況管理'!$A:$R,17,false)</f>
        <v>#N/A</v>
      </c>
      <c r="AD374" s="580" t="str">
        <f t="shared" si="19"/>
        <v>#VALUE!</v>
      </c>
      <c r="AE374" s="580" t="str">
        <f t="shared" si="20"/>
        <v>#VALUE!</v>
      </c>
    </row>
    <row r="375">
      <c r="A375" s="2"/>
      <c r="B375" s="2"/>
      <c r="C375" s="2"/>
      <c r="D375" s="2"/>
      <c r="E375" s="2"/>
      <c r="F375" s="2"/>
      <c r="G375" s="2"/>
      <c r="H375" s="2"/>
      <c r="I375" s="572" t="str">
        <f>iferror(vlookup(B375,'セッション実施状況管理'!$A:$B,2,false),"")</f>
        <v/>
      </c>
      <c r="J375" s="580" t="str">
        <f>Vlookup(B375,'セッション実施状況管理'!$A:$R,17,false)</f>
        <v>#N/A</v>
      </c>
      <c r="K375" s="580" t="str">
        <f t="shared" si="28"/>
        <v>#N/A</v>
      </c>
      <c r="L375" s="573" t="str">
        <f t="shared" si="11"/>
        <v>#N/A</v>
      </c>
      <c r="M375" s="573" t="str">
        <f t="shared" si="30"/>
        <v>#N/A</v>
      </c>
      <c r="N375" s="1283" t="str">
        <f t="shared" si="29"/>
        <v>#N/A</v>
      </c>
      <c r="O375" s="652"/>
      <c r="P375" s="652"/>
      <c r="Q375" s="629"/>
      <c r="R375" s="629"/>
      <c r="S375" s="651"/>
      <c r="T375" s="653"/>
      <c r="U375" s="651"/>
      <c r="V375" s="582" t="s">
        <v>1072</v>
      </c>
      <c r="W375" s="582" t="s">
        <v>1072</v>
      </c>
      <c r="X375" s="582" t="s">
        <v>1072</v>
      </c>
      <c r="Y375" s="582" t="s">
        <v>1072</v>
      </c>
      <c r="Z375" s="582" t="s">
        <v>1072</v>
      </c>
      <c r="AA375" s="582" t="s">
        <v>1072</v>
      </c>
      <c r="AB375" s="582" t="s">
        <v>1072</v>
      </c>
      <c r="AC375" s="580" t="str">
        <f>Vlookup(D375,'セッション実施状況管理'!$A:$R,17,false)</f>
        <v>#N/A</v>
      </c>
      <c r="AD375" s="580" t="str">
        <f t="shared" si="19"/>
        <v>#VALUE!</v>
      </c>
      <c r="AE375" s="580" t="str">
        <f t="shared" si="20"/>
        <v>#VALUE!</v>
      </c>
    </row>
    <row r="376">
      <c r="A376" s="2"/>
      <c r="B376" s="2"/>
      <c r="C376" s="2"/>
      <c r="D376" s="2"/>
      <c r="E376" s="2"/>
      <c r="F376" s="2"/>
      <c r="G376" s="2"/>
      <c r="H376" s="2"/>
      <c r="I376" s="572" t="str">
        <f>iferror(vlookup(B376,'セッション実施状況管理'!$A:$B,2,false),"")</f>
        <v/>
      </c>
      <c r="J376" s="580" t="str">
        <f>Vlookup(B376,'セッション実施状況管理'!$A:$R,17,false)</f>
        <v>#N/A</v>
      </c>
      <c r="K376" s="580" t="str">
        <f t="shared" si="28"/>
        <v>#N/A</v>
      </c>
      <c r="L376" s="573" t="str">
        <f t="shared" si="11"/>
        <v>#N/A</v>
      </c>
      <c r="M376" s="573" t="str">
        <f t="shared" si="30"/>
        <v>#N/A</v>
      </c>
      <c r="N376" s="1283" t="str">
        <f t="shared" si="29"/>
        <v>#N/A</v>
      </c>
      <c r="O376" s="652"/>
      <c r="P376" s="652"/>
      <c r="Q376" s="629"/>
      <c r="R376" s="629"/>
      <c r="S376" s="651"/>
      <c r="T376" s="653"/>
      <c r="U376" s="651"/>
      <c r="V376" s="582" t="s">
        <v>1072</v>
      </c>
      <c r="W376" s="582" t="s">
        <v>1072</v>
      </c>
      <c r="X376" s="582" t="s">
        <v>1072</v>
      </c>
      <c r="Y376" s="582" t="s">
        <v>1072</v>
      </c>
      <c r="Z376" s="582" t="s">
        <v>1072</v>
      </c>
      <c r="AA376" s="582" t="s">
        <v>1072</v>
      </c>
      <c r="AB376" s="582" t="s">
        <v>1072</v>
      </c>
      <c r="AC376" s="580" t="str">
        <f>Vlookup(D376,'セッション実施状況管理'!$A:$R,17,false)</f>
        <v>#N/A</v>
      </c>
      <c r="AD376" s="580" t="str">
        <f t="shared" si="19"/>
        <v>#VALUE!</v>
      </c>
      <c r="AE376" s="580" t="str">
        <f t="shared" si="20"/>
        <v>#VALUE!</v>
      </c>
    </row>
    <row r="377">
      <c r="A377" s="2"/>
      <c r="B377" s="2"/>
      <c r="C377" s="2"/>
      <c r="D377" s="2"/>
      <c r="E377" s="2"/>
      <c r="F377" s="2"/>
      <c r="G377" s="2"/>
      <c r="H377" s="2"/>
      <c r="I377" s="572" t="str">
        <f>iferror(vlookup(B377,'セッション実施状況管理'!$A:$B,2,false),"")</f>
        <v/>
      </c>
      <c r="J377" s="580" t="str">
        <f>Vlookup(B377,'セッション実施状況管理'!$A:$R,17,false)</f>
        <v>#N/A</v>
      </c>
      <c r="K377" s="580" t="str">
        <f t="shared" si="28"/>
        <v>#N/A</v>
      </c>
      <c r="L377" s="573" t="str">
        <f t="shared" si="11"/>
        <v>#N/A</v>
      </c>
      <c r="M377" s="573" t="str">
        <f t="shared" si="30"/>
        <v>#N/A</v>
      </c>
      <c r="N377" s="1283" t="str">
        <f t="shared" si="29"/>
        <v>#N/A</v>
      </c>
      <c r="O377" s="652"/>
      <c r="P377" s="652"/>
      <c r="Q377" s="629"/>
      <c r="R377" s="629"/>
      <c r="S377" s="651"/>
      <c r="T377" s="653"/>
      <c r="U377" s="651"/>
      <c r="V377" s="582" t="s">
        <v>1072</v>
      </c>
      <c r="W377" s="582" t="s">
        <v>1072</v>
      </c>
      <c r="X377" s="582" t="s">
        <v>1072</v>
      </c>
      <c r="Y377" s="582" t="s">
        <v>1072</v>
      </c>
      <c r="Z377" s="582" t="s">
        <v>1072</v>
      </c>
      <c r="AA377" s="582" t="s">
        <v>1072</v>
      </c>
      <c r="AB377" s="582" t="s">
        <v>1072</v>
      </c>
      <c r="AC377" s="580" t="str">
        <f>Vlookup(D377,'セッション実施状況管理'!$A:$R,17,false)</f>
        <v>#N/A</v>
      </c>
      <c r="AD377" s="580" t="str">
        <f t="shared" si="19"/>
        <v>#VALUE!</v>
      </c>
      <c r="AE377" s="580" t="str">
        <f t="shared" si="20"/>
        <v>#VALUE!</v>
      </c>
    </row>
    <row r="378">
      <c r="A378" s="2"/>
      <c r="B378" s="2"/>
      <c r="C378" s="2"/>
      <c r="D378" s="2"/>
      <c r="E378" s="2"/>
      <c r="F378" s="2"/>
      <c r="G378" s="2"/>
      <c r="H378" s="2"/>
      <c r="I378" s="572" t="str">
        <f>iferror(vlookup(B378,'セッション実施状況管理'!$A:$B,2,false),"")</f>
        <v/>
      </c>
      <c r="J378" s="580" t="str">
        <f>Vlookup(B378,'セッション実施状況管理'!$A:$R,17,false)</f>
        <v>#N/A</v>
      </c>
      <c r="K378" s="580" t="str">
        <f t="shared" si="28"/>
        <v>#N/A</v>
      </c>
      <c r="L378" s="573" t="str">
        <f t="shared" si="11"/>
        <v>#N/A</v>
      </c>
      <c r="M378" s="573" t="str">
        <f t="shared" si="30"/>
        <v>#N/A</v>
      </c>
      <c r="N378" s="1283" t="str">
        <f t="shared" si="29"/>
        <v>#N/A</v>
      </c>
      <c r="O378" s="652"/>
      <c r="P378" s="652"/>
      <c r="Q378" s="629"/>
      <c r="R378" s="629"/>
      <c r="S378" s="651"/>
      <c r="T378" s="653"/>
      <c r="U378" s="651"/>
      <c r="V378" s="582" t="s">
        <v>1072</v>
      </c>
      <c r="W378" s="582" t="s">
        <v>1072</v>
      </c>
      <c r="X378" s="582" t="s">
        <v>1072</v>
      </c>
      <c r="Y378" s="582" t="s">
        <v>1072</v>
      </c>
      <c r="Z378" s="582" t="s">
        <v>1072</v>
      </c>
      <c r="AA378" s="582" t="s">
        <v>1072</v>
      </c>
      <c r="AB378" s="582" t="s">
        <v>1072</v>
      </c>
      <c r="AC378" s="580" t="str">
        <f>Vlookup(D378,'セッション実施状況管理'!$A:$R,17,false)</f>
        <v>#N/A</v>
      </c>
      <c r="AD378" s="580" t="str">
        <f t="shared" si="19"/>
        <v>#VALUE!</v>
      </c>
      <c r="AE378" s="580" t="str">
        <f t="shared" si="20"/>
        <v>#VALUE!</v>
      </c>
    </row>
    <row r="379">
      <c r="A379" s="2"/>
      <c r="B379" s="2"/>
      <c r="C379" s="2"/>
      <c r="D379" s="2"/>
      <c r="E379" s="2"/>
      <c r="F379" s="2"/>
      <c r="G379" s="2"/>
      <c r="H379" s="2"/>
      <c r="I379" s="572" t="str">
        <f>iferror(vlookup(B379,'セッション実施状況管理'!$A:$B,2,false),"")</f>
        <v/>
      </c>
      <c r="J379" s="580" t="str">
        <f>Vlookup(B379,'セッション実施状況管理'!$A:$R,17,false)</f>
        <v>#N/A</v>
      </c>
      <c r="K379" s="580" t="str">
        <f t="shared" si="28"/>
        <v>#N/A</v>
      </c>
      <c r="L379" s="573" t="str">
        <f t="shared" si="11"/>
        <v>#N/A</v>
      </c>
      <c r="M379" s="573" t="str">
        <f t="shared" si="30"/>
        <v>#N/A</v>
      </c>
      <c r="N379" s="1283" t="str">
        <f t="shared" si="29"/>
        <v>#N/A</v>
      </c>
      <c r="O379" s="652"/>
      <c r="P379" s="652"/>
      <c r="Q379" s="629"/>
      <c r="R379" s="629"/>
      <c r="S379" s="651"/>
      <c r="T379" s="653"/>
      <c r="U379" s="651"/>
      <c r="V379" s="582" t="s">
        <v>1072</v>
      </c>
      <c r="W379" s="582" t="s">
        <v>1072</v>
      </c>
      <c r="X379" s="582" t="s">
        <v>1072</v>
      </c>
      <c r="Y379" s="582" t="s">
        <v>1072</v>
      </c>
      <c r="Z379" s="582" t="s">
        <v>1072</v>
      </c>
      <c r="AA379" s="582" t="s">
        <v>1072</v>
      </c>
      <c r="AB379" s="582" t="s">
        <v>1072</v>
      </c>
      <c r="AC379" s="580" t="str">
        <f>Vlookup(D379,'セッション実施状況管理'!$A:$R,17,false)</f>
        <v>#N/A</v>
      </c>
      <c r="AD379" s="580" t="str">
        <f t="shared" si="19"/>
        <v>#VALUE!</v>
      </c>
      <c r="AE379" s="580" t="str">
        <f t="shared" si="20"/>
        <v>#VALUE!</v>
      </c>
    </row>
    <row r="380">
      <c r="A380" s="2"/>
      <c r="B380" s="2"/>
      <c r="C380" s="2"/>
      <c r="D380" s="2"/>
      <c r="E380" s="2"/>
      <c r="F380" s="2"/>
      <c r="G380" s="2"/>
      <c r="H380" s="2"/>
      <c r="I380" s="572" t="str">
        <f>iferror(vlookup(B380,'セッション実施状況管理'!$A:$B,2,false),"")</f>
        <v/>
      </c>
      <c r="J380" s="580" t="str">
        <f>Vlookup(B380,'セッション実施状況管理'!$A:$R,17,false)</f>
        <v>#N/A</v>
      </c>
      <c r="K380" s="580" t="str">
        <f t="shared" si="28"/>
        <v>#N/A</v>
      </c>
      <c r="L380" s="573" t="str">
        <f t="shared" si="11"/>
        <v>#N/A</v>
      </c>
      <c r="M380" s="573" t="str">
        <f t="shared" si="30"/>
        <v>#N/A</v>
      </c>
      <c r="N380" s="1283" t="str">
        <f t="shared" si="29"/>
        <v>#N/A</v>
      </c>
      <c r="O380" s="652"/>
      <c r="P380" s="652"/>
      <c r="Q380" s="629"/>
      <c r="R380" s="629"/>
      <c r="S380" s="651"/>
      <c r="T380" s="653"/>
      <c r="U380" s="651"/>
      <c r="V380" s="582" t="s">
        <v>1072</v>
      </c>
      <c r="W380" s="582" t="s">
        <v>1072</v>
      </c>
      <c r="X380" s="582" t="s">
        <v>1072</v>
      </c>
      <c r="Y380" s="582" t="s">
        <v>1072</v>
      </c>
      <c r="Z380" s="582" t="s">
        <v>1072</v>
      </c>
      <c r="AA380" s="582" t="s">
        <v>1072</v>
      </c>
      <c r="AB380" s="582" t="s">
        <v>1072</v>
      </c>
      <c r="AC380" s="580" t="str">
        <f>Vlookup(D380,'セッション実施状況管理'!$A:$R,17,false)</f>
        <v>#N/A</v>
      </c>
      <c r="AD380" s="580" t="str">
        <f t="shared" si="19"/>
        <v>#VALUE!</v>
      </c>
      <c r="AE380" s="580" t="str">
        <f t="shared" si="20"/>
        <v>#VALUE!</v>
      </c>
    </row>
    <row r="381">
      <c r="A381" s="2"/>
      <c r="B381" s="2"/>
      <c r="C381" s="2"/>
      <c r="D381" s="2"/>
      <c r="E381" s="2"/>
      <c r="F381" s="2"/>
      <c r="G381" s="2"/>
      <c r="H381" s="2"/>
      <c r="I381" s="572" t="str">
        <f>iferror(vlookup(B381,'セッション実施状況管理'!$A:$B,2,false),"")</f>
        <v/>
      </c>
      <c r="J381" s="580" t="str">
        <f>Vlookup(B381,'セッション実施状況管理'!$A:$R,17,false)</f>
        <v>#N/A</v>
      </c>
      <c r="K381" s="580" t="str">
        <f t="shared" si="28"/>
        <v>#N/A</v>
      </c>
      <c r="L381" s="573" t="str">
        <f t="shared" si="11"/>
        <v>#N/A</v>
      </c>
      <c r="M381" s="573" t="str">
        <f t="shared" si="30"/>
        <v>#N/A</v>
      </c>
      <c r="N381" s="1283" t="str">
        <f t="shared" si="29"/>
        <v>#N/A</v>
      </c>
      <c r="O381" s="652"/>
      <c r="P381" s="652"/>
      <c r="Q381" s="629"/>
      <c r="R381" s="629"/>
      <c r="S381" s="651"/>
      <c r="T381" s="653"/>
      <c r="U381" s="651"/>
      <c r="V381" s="582" t="s">
        <v>1072</v>
      </c>
      <c r="W381" s="582" t="s">
        <v>1072</v>
      </c>
      <c r="X381" s="582" t="s">
        <v>1072</v>
      </c>
      <c r="Y381" s="582" t="s">
        <v>1072</v>
      </c>
      <c r="Z381" s="582" t="s">
        <v>1072</v>
      </c>
      <c r="AA381" s="582" t="s">
        <v>1072</v>
      </c>
      <c r="AB381" s="582" t="s">
        <v>1072</v>
      </c>
      <c r="AC381" s="580" t="str">
        <f>Vlookup(D381,'セッション実施状況管理'!$A:$R,17,false)</f>
        <v>#N/A</v>
      </c>
      <c r="AD381" s="580" t="str">
        <f t="shared" si="19"/>
        <v>#VALUE!</v>
      </c>
      <c r="AE381" s="580" t="str">
        <f t="shared" si="20"/>
        <v>#VALUE!</v>
      </c>
    </row>
    <row r="382">
      <c r="A382" s="2"/>
      <c r="B382" s="2"/>
      <c r="C382" s="2"/>
      <c r="D382" s="2"/>
      <c r="E382" s="2"/>
      <c r="F382" s="2"/>
      <c r="G382" s="2"/>
      <c r="H382" s="2"/>
      <c r="I382" s="572" t="str">
        <f>iferror(vlookup(B382,'セッション実施状況管理'!$A:$B,2,false),"")</f>
        <v/>
      </c>
      <c r="J382" s="580" t="str">
        <f>Vlookup(B382,'セッション実施状況管理'!$A:$R,17,false)</f>
        <v>#N/A</v>
      </c>
      <c r="K382" s="580" t="str">
        <f t="shared" si="28"/>
        <v>#N/A</v>
      </c>
      <c r="L382" s="573" t="str">
        <f t="shared" si="11"/>
        <v>#N/A</v>
      </c>
      <c r="M382" s="573" t="str">
        <f t="shared" si="30"/>
        <v>#N/A</v>
      </c>
      <c r="N382" s="1283" t="str">
        <f t="shared" si="29"/>
        <v>#N/A</v>
      </c>
      <c r="O382" s="652"/>
      <c r="P382" s="652"/>
      <c r="Q382" s="629"/>
      <c r="R382" s="629"/>
      <c r="S382" s="651"/>
      <c r="T382" s="653"/>
      <c r="U382" s="651"/>
      <c r="V382" s="582" t="s">
        <v>1072</v>
      </c>
      <c r="W382" s="582" t="s">
        <v>1072</v>
      </c>
      <c r="X382" s="582" t="s">
        <v>1072</v>
      </c>
      <c r="Y382" s="582" t="s">
        <v>1072</v>
      </c>
      <c r="Z382" s="582" t="s">
        <v>1072</v>
      </c>
      <c r="AA382" s="582" t="s">
        <v>1072</v>
      </c>
      <c r="AB382" s="582" t="s">
        <v>1072</v>
      </c>
      <c r="AC382" s="580" t="str">
        <f>Vlookup(D382,'セッション実施状況管理'!$A:$R,17,false)</f>
        <v>#N/A</v>
      </c>
      <c r="AD382" s="580" t="str">
        <f t="shared" si="19"/>
        <v>#VALUE!</v>
      </c>
      <c r="AE382" s="580" t="str">
        <f t="shared" si="20"/>
        <v>#VALUE!</v>
      </c>
    </row>
    <row r="383">
      <c r="A383" s="2"/>
      <c r="B383" s="2"/>
      <c r="C383" s="2"/>
      <c r="D383" s="2"/>
      <c r="E383" s="2"/>
      <c r="F383" s="2"/>
      <c r="G383" s="2"/>
      <c r="H383" s="2"/>
      <c r="I383" s="572" t="str">
        <f>iferror(vlookup(B383,'セッション実施状況管理'!$A:$B,2,false),"")</f>
        <v/>
      </c>
      <c r="J383" s="580" t="str">
        <f>Vlookup(B383,'セッション実施状況管理'!$A:$R,17,false)</f>
        <v>#N/A</v>
      </c>
      <c r="K383" s="580" t="str">
        <f t="shared" si="28"/>
        <v>#N/A</v>
      </c>
      <c r="L383" s="573" t="str">
        <f t="shared" si="11"/>
        <v>#N/A</v>
      </c>
      <c r="M383" s="573" t="str">
        <f t="shared" si="30"/>
        <v>#N/A</v>
      </c>
      <c r="N383" s="1283" t="str">
        <f t="shared" si="29"/>
        <v>#N/A</v>
      </c>
      <c r="O383" s="652"/>
      <c r="P383" s="652"/>
      <c r="Q383" s="629"/>
      <c r="R383" s="629"/>
      <c r="S383" s="651"/>
      <c r="T383" s="653"/>
      <c r="U383" s="651"/>
      <c r="V383" s="582" t="s">
        <v>1072</v>
      </c>
      <c r="W383" s="582" t="s">
        <v>1072</v>
      </c>
      <c r="X383" s="582" t="s">
        <v>1072</v>
      </c>
      <c r="Y383" s="582" t="s">
        <v>1072</v>
      </c>
      <c r="Z383" s="582" t="s">
        <v>1072</v>
      </c>
      <c r="AA383" s="582" t="s">
        <v>1072</v>
      </c>
      <c r="AB383" s="582" t="s">
        <v>1072</v>
      </c>
      <c r="AC383" s="580" t="str">
        <f>Vlookup(D383,'セッション実施状況管理'!$A:$R,17,false)</f>
        <v>#N/A</v>
      </c>
      <c r="AD383" s="580" t="str">
        <f t="shared" si="19"/>
        <v>#VALUE!</v>
      </c>
      <c r="AE383" s="580" t="str">
        <f t="shared" si="20"/>
        <v>#VALUE!</v>
      </c>
    </row>
    <row r="384">
      <c r="A384" s="2"/>
      <c r="B384" s="2"/>
      <c r="C384" s="2"/>
      <c r="D384" s="2"/>
      <c r="E384" s="2"/>
      <c r="F384" s="2"/>
      <c r="G384" s="2"/>
      <c r="H384" s="2"/>
      <c r="I384" s="572" t="str">
        <f>iferror(vlookup(B384,'セッション実施状況管理'!$A:$B,2,false),"")</f>
        <v/>
      </c>
      <c r="J384" s="580" t="str">
        <f>Vlookup(B384,'セッション実施状況管理'!$A:$R,17,false)</f>
        <v>#N/A</v>
      </c>
      <c r="K384" s="580" t="str">
        <f t="shared" si="28"/>
        <v>#N/A</v>
      </c>
      <c r="L384" s="573" t="str">
        <f t="shared" si="11"/>
        <v>#N/A</v>
      </c>
      <c r="M384" s="573" t="str">
        <f t="shared" si="30"/>
        <v>#N/A</v>
      </c>
      <c r="N384" s="1283" t="str">
        <f t="shared" si="29"/>
        <v>#N/A</v>
      </c>
      <c r="O384" s="652"/>
      <c r="P384" s="652"/>
      <c r="Q384" s="629"/>
      <c r="R384" s="629"/>
      <c r="S384" s="651"/>
      <c r="T384" s="653"/>
      <c r="U384" s="651"/>
      <c r="V384" s="582" t="s">
        <v>1072</v>
      </c>
      <c r="W384" s="582" t="s">
        <v>1072</v>
      </c>
      <c r="X384" s="582" t="s">
        <v>1072</v>
      </c>
      <c r="Y384" s="582" t="s">
        <v>1072</v>
      </c>
      <c r="Z384" s="582" t="s">
        <v>1072</v>
      </c>
      <c r="AA384" s="582" t="s">
        <v>1072</v>
      </c>
      <c r="AB384" s="582" t="s">
        <v>1072</v>
      </c>
      <c r="AC384" s="580" t="str">
        <f>Vlookup(D384,'セッション実施状況管理'!$A:$R,17,false)</f>
        <v>#N/A</v>
      </c>
      <c r="AD384" s="580" t="str">
        <f t="shared" si="19"/>
        <v>#VALUE!</v>
      </c>
      <c r="AE384" s="580" t="str">
        <f t="shared" si="20"/>
        <v>#VALUE!</v>
      </c>
    </row>
    <row r="385">
      <c r="A385" s="2"/>
      <c r="B385" s="2"/>
      <c r="C385" s="2"/>
      <c r="D385" s="2"/>
      <c r="E385" s="2"/>
      <c r="F385" s="2"/>
      <c r="G385" s="2"/>
      <c r="H385" s="2"/>
      <c r="I385" s="572" t="str">
        <f>iferror(vlookup(B385,'セッション実施状況管理'!$A:$B,2,false),"")</f>
        <v/>
      </c>
      <c r="J385" s="580" t="str">
        <f>Vlookup(B385,'セッション実施状況管理'!$A:$R,17,false)</f>
        <v>#N/A</v>
      </c>
      <c r="K385" s="580" t="str">
        <f t="shared" si="28"/>
        <v>#N/A</v>
      </c>
      <c r="L385" s="573" t="str">
        <f t="shared" si="11"/>
        <v>#N/A</v>
      </c>
      <c r="M385" s="573" t="str">
        <f t="shared" si="30"/>
        <v>#N/A</v>
      </c>
      <c r="N385" s="1283" t="str">
        <f t="shared" si="29"/>
        <v>#N/A</v>
      </c>
      <c r="O385" s="652"/>
      <c r="P385" s="652"/>
      <c r="Q385" s="629"/>
      <c r="R385" s="629"/>
      <c r="S385" s="651"/>
      <c r="T385" s="653"/>
      <c r="U385" s="651"/>
      <c r="V385" s="582" t="s">
        <v>1072</v>
      </c>
      <c r="W385" s="582" t="s">
        <v>1072</v>
      </c>
      <c r="X385" s="582" t="s">
        <v>1072</v>
      </c>
      <c r="Y385" s="582" t="s">
        <v>1072</v>
      </c>
      <c r="Z385" s="582" t="s">
        <v>1072</v>
      </c>
      <c r="AA385" s="582" t="s">
        <v>1072</v>
      </c>
      <c r="AB385" s="582" t="s">
        <v>1072</v>
      </c>
      <c r="AC385" s="580" t="str">
        <f>Vlookup(D385,'セッション実施状況管理'!$A:$R,17,false)</f>
        <v>#N/A</v>
      </c>
      <c r="AD385" s="580" t="str">
        <f t="shared" si="19"/>
        <v>#VALUE!</v>
      </c>
      <c r="AE385" s="580" t="str">
        <f t="shared" si="20"/>
        <v>#VALUE!</v>
      </c>
    </row>
    <row r="386">
      <c r="A386" s="2"/>
      <c r="B386" s="2"/>
      <c r="C386" s="2"/>
      <c r="D386" s="2"/>
      <c r="E386" s="2"/>
      <c r="F386" s="2"/>
      <c r="G386" s="2"/>
      <c r="H386" s="2"/>
      <c r="I386" s="572" t="str">
        <f>iferror(vlookup(B386,'セッション実施状況管理'!$A:$B,2,false),"")</f>
        <v/>
      </c>
      <c r="J386" s="580" t="str">
        <f>Vlookup(B386,'セッション実施状況管理'!$A:$R,17,false)</f>
        <v>#N/A</v>
      </c>
      <c r="K386" s="580" t="str">
        <f t="shared" si="28"/>
        <v>#N/A</v>
      </c>
      <c r="L386" s="573" t="str">
        <f t="shared" si="11"/>
        <v>#N/A</v>
      </c>
      <c r="M386" s="573" t="str">
        <f t="shared" si="30"/>
        <v>#N/A</v>
      </c>
      <c r="N386" s="1283" t="str">
        <f t="shared" si="29"/>
        <v>#N/A</v>
      </c>
      <c r="O386" s="652"/>
      <c r="P386" s="652"/>
      <c r="Q386" s="629"/>
      <c r="R386" s="629"/>
      <c r="S386" s="651"/>
      <c r="T386" s="653"/>
      <c r="U386" s="651"/>
      <c r="V386" s="582" t="s">
        <v>1072</v>
      </c>
      <c r="W386" s="582" t="s">
        <v>1072</v>
      </c>
      <c r="X386" s="582" t="s">
        <v>1072</v>
      </c>
      <c r="Y386" s="582" t="s">
        <v>1072</v>
      </c>
      <c r="Z386" s="582" t="s">
        <v>1072</v>
      </c>
      <c r="AA386" s="582" t="s">
        <v>1072</v>
      </c>
      <c r="AB386" s="582" t="s">
        <v>1072</v>
      </c>
      <c r="AC386" s="580" t="str">
        <f>Vlookup(D386,'セッション実施状況管理'!$A:$R,17,false)</f>
        <v>#N/A</v>
      </c>
      <c r="AD386" s="580" t="str">
        <f t="shared" si="19"/>
        <v>#VALUE!</v>
      </c>
      <c r="AE386" s="580" t="str">
        <f t="shared" si="20"/>
        <v>#VALUE!</v>
      </c>
    </row>
    <row r="387">
      <c r="A387" s="2"/>
      <c r="B387" s="2"/>
      <c r="C387" s="2"/>
      <c r="D387" s="2"/>
      <c r="E387" s="2"/>
      <c r="F387" s="2"/>
      <c r="G387" s="2"/>
      <c r="H387" s="2"/>
      <c r="I387" s="572" t="str">
        <f>iferror(vlookup(B387,'セッション実施状況管理'!$A:$B,2,false),"")</f>
        <v/>
      </c>
      <c r="J387" s="580" t="str">
        <f>Vlookup(B387,'セッション実施状況管理'!$A:$R,17,false)</f>
        <v>#N/A</v>
      </c>
      <c r="K387" s="580" t="str">
        <f t="shared" si="28"/>
        <v>#N/A</v>
      </c>
      <c r="L387" s="573" t="str">
        <f t="shared" si="11"/>
        <v>#N/A</v>
      </c>
      <c r="M387" s="573" t="str">
        <f t="shared" si="30"/>
        <v>#N/A</v>
      </c>
      <c r="N387" s="1283" t="str">
        <f t="shared" si="29"/>
        <v>#N/A</v>
      </c>
      <c r="O387" s="652"/>
      <c r="P387" s="652"/>
      <c r="Q387" s="629"/>
      <c r="R387" s="629"/>
      <c r="S387" s="651"/>
      <c r="T387" s="653"/>
      <c r="U387" s="651"/>
      <c r="V387" s="582" t="s">
        <v>1072</v>
      </c>
      <c r="W387" s="582" t="s">
        <v>1072</v>
      </c>
      <c r="X387" s="582" t="s">
        <v>1072</v>
      </c>
      <c r="Y387" s="582" t="s">
        <v>1072</v>
      </c>
      <c r="Z387" s="582" t="s">
        <v>1072</v>
      </c>
      <c r="AA387" s="582" t="s">
        <v>1072</v>
      </c>
      <c r="AB387" s="582" t="s">
        <v>1072</v>
      </c>
      <c r="AC387" s="580" t="str">
        <f>Vlookup(D387,'セッション実施状況管理'!$A:$R,17,false)</f>
        <v>#N/A</v>
      </c>
      <c r="AD387" s="580" t="str">
        <f t="shared" si="19"/>
        <v>#VALUE!</v>
      </c>
      <c r="AE387" s="580" t="str">
        <f t="shared" si="20"/>
        <v>#VALUE!</v>
      </c>
    </row>
    <row r="388">
      <c r="A388" s="2"/>
      <c r="B388" s="2"/>
      <c r="C388" s="2"/>
      <c r="D388" s="2"/>
      <c r="E388" s="2"/>
      <c r="F388" s="2"/>
      <c r="G388" s="2"/>
      <c r="H388" s="2"/>
      <c r="I388" s="572" t="str">
        <f>iferror(vlookup(B388,'セッション実施状況管理'!$A:$B,2,false),"")</f>
        <v/>
      </c>
      <c r="J388" s="580" t="str">
        <f>Vlookup(B388,'セッション実施状況管理'!$A:$R,17,false)</f>
        <v>#N/A</v>
      </c>
      <c r="K388" s="580" t="str">
        <f t="shared" si="28"/>
        <v>#N/A</v>
      </c>
      <c r="L388" s="573" t="str">
        <f t="shared" si="11"/>
        <v>#N/A</v>
      </c>
      <c r="M388" s="573" t="str">
        <f t="shared" si="30"/>
        <v>#N/A</v>
      </c>
      <c r="N388" s="1283" t="str">
        <f t="shared" si="29"/>
        <v>#N/A</v>
      </c>
      <c r="O388" s="652"/>
      <c r="P388" s="652"/>
      <c r="Q388" s="629"/>
      <c r="R388" s="629"/>
      <c r="S388" s="651"/>
      <c r="T388" s="653"/>
      <c r="U388" s="651"/>
      <c r="V388" s="582" t="s">
        <v>1072</v>
      </c>
      <c r="W388" s="582" t="s">
        <v>1072</v>
      </c>
      <c r="X388" s="582" t="s">
        <v>1072</v>
      </c>
      <c r="Y388" s="582" t="s">
        <v>1072</v>
      </c>
      <c r="Z388" s="582" t="s">
        <v>1072</v>
      </c>
      <c r="AA388" s="582" t="s">
        <v>1072</v>
      </c>
      <c r="AB388" s="582" t="s">
        <v>1072</v>
      </c>
      <c r="AC388" s="580" t="str">
        <f>Vlookup(D388,'セッション実施状況管理'!$A:$R,17,false)</f>
        <v>#N/A</v>
      </c>
      <c r="AD388" s="580" t="str">
        <f t="shared" si="19"/>
        <v>#VALUE!</v>
      </c>
      <c r="AE388" s="580" t="str">
        <f t="shared" si="20"/>
        <v>#VALUE!</v>
      </c>
    </row>
    <row r="389">
      <c r="A389" s="2"/>
      <c r="B389" s="2"/>
      <c r="C389" s="2"/>
      <c r="D389" s="2"/>
      <c r="E389" s="2"/>
      <c r="F389" s="2"/>
      <c r="G389" s="2"/>
      <c r="H389" s="2"/>
      <c r="I389" s="572" t="str">
        <f>iferror(vlookup(B389,'セッション実施状況管理'!$A:$B,2,false),"")</f>
        <v/>
      </c>
      <c r="J389" s="580" t="str">
        <f>Vlookup(B389,'セッション実施状況管理'!$A:$R,17,false)</f>
        <v>#N/A</v>
      </c>
      <c r="K389" s="580" t="str">
        <f t="shared" si="28"/>
        <v>#N/A</v>
      </c>
      <c r="L389" s="573" t="str">
        <f t="shared" si="11"/>
        <v>#N/A</v>
      </c>
      <c r="M389" s="573" t="str">
        <f t="shared" si="30"/>
        <v>#N/A</v>
      </c>
      <c r="N389" s="1283" t="str">
        <f t="shared" si="29"/>
        <v>#N/A</v>
      </c>
      <c r="O389" s="652"/>
      <c r="P389" s="652"/>
      <c r="Q389" s="629"/>
      <c r="R389" s="629"/>
      <c r="S389" s="651"/>
      <c r="T389" s="653"/>
      <c r="U389" s="651"/>
      <c r="V389" s="582" t="s">
        <v>1072</v>
      </c>
      <c r="W389" s="582" t="s">
        <v>1072</v>
      </c>
      <c r="X389" s="582" t="s">
        <v>1072</v>
      </c>
      <c r="Y389" s="582" t="s">
        <v>1072</v>
      </c>
      <c r="Z389" s="582" t="s">
        <v>1072</v>
      </c>
      <c r="AA389" s="582" t="s">
        <v>1072</v>
      </c>
      <c r="AB389" s="582" t="s">
        <v>1072</v>
      </c>
      <c r="AC389" s="580" t="str">
        <f>Vlookup(D389,'セッション実施状況管理'!$A:$R,17,false)</f>
        <v>#N/A</v>
      </c>
      <c r="AD389" s="580" t="str">
        <f t="shared" si="19"/>
        <v>#VALUE!</v>
      </c>
      <c r="AE389" s="580" t="str">
        <f t="shared" si="20"/>
        <v>#VALUE!</v>
      </c>
    </row>
    <row r="390">
      <c r="A390" s="2"/>
      <c r="B390" s="2"/>
      <c r="C390" s="2"/>
      <c r="D390" s="2"/>
      <c r="E390" s="2"/>
      <c r="F390" s="2"/>
      <c r="G390" s="2"/>
      <c r="H390" s="2"/>
      <c r="I390" s="572" t="str">
        <f>iferror(vlookup(B390,'セッション実施状況管理'!$A:$B,2,false),"")</f>
        <v/>
      </c>
      <c r="J390" s="580" t="str">
        <f>Vlookup(B390,'セッション実施状況管理'!$A:$R,17,false)</f>
        <v>#N/A</v>
      </c>
      <c r="K390" s="580" t="str">
        <f t="shared" si="28"/>
        <v>#N/A</v>
      </c>
      <c r="L390" s="573" t="str">
        <f t="shared" si="11"/>
        <v>#N/A</v>
      </c>
      <c r="M390" s="573" t="str">
        <f t="shared" si="30"/>
        <v>#N/A</v>
      </c>
      <c r="N390" s="1283" t="str">
        <f t="shared" si="29"/>
        <v>#N/A</v>
      </c>
      <c r="O390" s="652"/>
      <c r="P390" s="652"/>
      <c r="Q390" s="629"/>
      <c r="R390" s="629"/>
      <c r="S390" s="651"/>
      <c r="T390" s="653"/>
      <c r="U390" s="651"/>
      <c r="V390" s="582" t="s">
        <v>1072</v>
      </c>
      <c r="W390" s="582" t="s">
        <v>1072</v>
      </c>
      <c r="X390" s="582" t="s">
        <v>1072</v>
      </c>
      <c r="Y390" s="582" t="s">
        <v>1072</v>
      </c>
      <c r="Z390" s="582" t="s">
        <v>1072</v>
      </c>
      <c r="AA390" s="582" t="s">
        <v>1072</v>
      </c>
      <c r="AB390" s="582" t="s">
        <v>1072</v>
      </c>
      <c r="AC390" s="580" t="str">
        <f>Vlookup(D390,'セッション実施状況管理'!$A:$R,17,false)</f>
        <v>#N/A</v>
      </c>
      <c r="AD390" s="580" t="str">
        <f t="shared" si="19"/>
        <v>#VALUE!</v>
      </c>
      <c r="AE390" s="580" t="str">
        <f t="shared" si="20"/>
        <v>#VALUE!</v>
      </c>
    </row>
    <row r="391">
      <c r="A391" s="2"/>
      <c r="B391" s="2"/>
      <c r="C391" s="2"/>
      <c r="D391" s="2"/>
      <c r="E391" s="2"/>
      <c r="F391" s="2"/>
      <c r="G391" s="2"/>
      <c r="H391" s="2"/>
      <c r="I391" s="572" t="str">
        <f>iferror(vlookup(B391,'セッション実施状況管理'!$A:$B,2,false),"")</f>
        <v/>
      </c>
      <c r="J391" s="580" t="str">
        <f>Vlookup(B391,'セッション実施状況管理'!$A:$R,17,false)</f>
        <v>#N/A</v>
      </c>
      <c r="K391" s="580" t="str">
        <f t="shared" si="28"/>
        <v>#N/A</v>
      </c>
      <c r="L391" s="573" t="str">
        <f t="shared" si="11"/>
        <v>#N/A</v>
      </c>
      <c r="M391" s="573" t="str">
        <f t="shared" si="30"/>
        <v>#N/A</v>
      </c>
      <c r="N391" s="1283" t="str">
        <f t="shared" si="29"/>
        <v>#N/A</v>
      </c>
      <c r="O391" s="652"/>
      <c r="P391" s="652"/>
      <c r="Q391" s="629"/>
      <c r="R391" s="629"/>
      <c r="S391" s="651"/>
      <c r="T391" s="653"/>
      <c r="U391" s="651"/>
      <c r="V391" s="582" t="s">
        <v>1072</v>
      </c>
      <c r="W391" s="582" t="s">
        <v>1072</v>
      </c>
      <c r="X391" s="582" t="s">
        <v>1072</v>
      </c>
      <c r="Y391" s="582" t="s">
        <v>1072</v>
      </c>
      <c r="Z391" s="582" t="s">
        <v>1072</v>
      </c>
      <c r="AA391" s="582" t="s">
        <v>1072</v>
      </c>
      <c r="AB391" s="582" t="s">
        <v>1072</v>
      </c>
      <c r="AC391" s="580" t="str">
        <f>Vlookup(D391,'セッション実施状況管理'!$A:$R,17,false)</f>
        <v>#N/A</v>
      </c>
      <c r="AD391" s="580" t="str">
        <f t="shared" si="19"/>
        <v>#VALUE!</v>
      </c>
      <c r="AE391" s="580" t="str">
        <f t="shared" si="20"/>
        <v>#VALUE!</v>
      </c>
    </row>
    <row r="392">
      <c r="A392" s="2"/>
      <c r="B392" s="2"/>
      <c r="C392" s="2"/>
      <c r="D392" s="2"/>
      <c r="E392" s="2"/>
      <c r="F392" s="2"/>
      <c r="G392" s="2"/>
      <c r="H392" s="2"/>
      <c r="I392" s="572" t="str">
        <f>iferror(vlookup(B392,'セッション実施状況管理'!$A:$B,2,false),"")</f>
        <v/>
      </c>
      <c r="J392" s="580" t="str">
        <f>Vlookup(B392,'セッション実施状況管理'!$A:$R,17,false)</f>
        <v>#N/A</v>
      </c>
      <c r="K392" s="580" t="str">
        <f t="shared" si="28"/>
        <v>#N/A</v>
      </c>
      <c r="L392" s="573" t="str">
        <f t="shared" si="11"/>
        <v>#N/A</v>
      </c>
      <c r="M392" s="573" t="str">
        <f t="shared" si="30"/>
        <v>#N/A</v>
      </c>
      <c r="N392" s="1283" t="str">
        <f t="shared" si="29"/>
        <v>#N/A</v>
      </c>
      <c r="O392" s="652"/>
      <c r="P392" s="652"/>
      <c r="Q392" s="629"/>
      <c r="R392" s="629"/>
      <c r="S392" s="651"/>
      <c r="T392" s="653"/>
      <c r="U392" s="651"/>
      <c r="V392" s="582" t="s">
        <v>1072</v>
      </c>
      <c r="W392" s="582" t="s">
        <v>1072</v>
      </c>
      <c r="X392" s="582" t="s">
        <v>1072</v>
      </c>
      <c r="Y392" s="582" t="s">
        <v>1072</v>
      </c>
      <c r="Z392" s="582" t="s">
        <v>1072</v>
      </c>
      <c r="AA392" s="582" t="s">
        <v>1072</v>
      </c>
      <c r="AB392" s="582" t="s">
        <v>1072</v>
      </c>
      <c r="AC392" s="580" t="str">
        <f>Vlookup(D392,'セッション実施状況管理'!$A:$R,17,false)</f>
        <v>#N/A</v>
      </c>
      <c r="AD392" s="580" t="str">
        <f t="shared" si="19"/>
        <v>#VALUE!</v>
      </c>
      <c r="AE392" s="580" t="str">
        <f t="shared" si="20"/>
        <v>#VALUE!</v>
      </c>
    </row>
    <row r="393">
      <c r="A393" s="2"/>
      <c r="B393" s="2"/>
      <c r="C393" s="2"/>
      <c r="D393" s="2"/>
      <c r="E393" s="2"/>
      <c r="F393" s="2"/>
      <c r="G393" s="2"/>
      <c r="H393" s="2"/>
      <c r="I393" s="572" t="str">
        <f>iferror(vlookup(B393,'セッション実施状況管理'!$A:$B,2,false),"")</f>
        <v/>
      </c>
      <c r="J393" s="580" t="str">
        <f>Vlookup(B393,'セッション実施状況管理'!$A:$R,17,false)</f>
        <v>#N/A</v>
      </c>
      <c r="K393" s="580" t="str">
        <f t="shared" si="28"/>
        <v>#N/A</v>
      </c>
      <c r="L393" s="573" t="str">
        <f t="shared" si="11"/>
        <v>#N/A</v>
      </c>
      <c r="M393" s="573" t="str">
        <f t="shared" si="30"/>
        <v>#N/A</v>
      </c>
      <c r="N393" s="1283" t="str">
        <f t="shared" si="29"/>
        <v>#N/A</v>
      </c>
      <c r="O393" s="652"/>
      <c r="P393" s="652"/>
      <c r="Q393" s="629"/>
      <c r="R393" s="629"/>
      <c r="S393" s="651"/>
      <c r="T393" s="653"/>
      <c r="U393" s="651"/>
      <c r="V393" s="582" t="s">
        <v>1072</v>
      </c>
      <c r="W393" s="582" t="s">
        <v>1072</v>
      </c>
      <c r="X393" s="582" t="s">
        <v>1072</v>
      </c>
      <c r="Y393" s="582" t="s">
        <v>1072</v>
      </c>
      <c r="Z393" s="582" t="s">
        <v>1072</v>
      </c>
      <c r="AA393" s="582" t="s">
        <v>1072</v>
      </c>
      <c r="AB393" s="582" t="s">
        <v>1072</v>
      </c>
      <c r="AC393" s="580" t="str">
        <f>Vlookup(D393,'セッション実施状況管理'!$A:$R,17,false)</f>
        <v>#N/A</v>
      </c>
      <c r="AD393" s="580" t="str">
        <f t="shared" si="19"/>
        <v>#VALUE!</v>
      </c>
      <c r="AE393" s="580" t="str">
        <f t="shared" si="20"/>
        <v>#VALUE!</v>
      </c>
    </row>
    <row r="394">
      <c r="A394" s="2"/>
      <c r="B394" s="2"/>
      <c r="C394" s="2"/>
      <c r="D394" s="2"/>
      <c r="E394" s="2"/>
      <c r="F394" s="2"/>
      <c r="G394" s="2"/>
      <c r="H394" s="2"/>
      <c r="I394" s="572" t="str">
        <f>iferror(vlookup(B394,'セッション実施状況管理'!$A:$B,2,false),"")</f>
        <v/>
      </c>
      <c r="J394" s="580" t="str">
        <f>Vlookup(B394,'セッション実施状況管理'!$A:$R,17,false)</f>
        <v>#N/A</v>
      </c>
      <c r="K394" s="580" t="str">
        <f t="shared" si="28"/>
        <v>#N/A</v>
      </c>
      <c r="L394" s="573" t="str">
        <f t="shared" si="11"/>
        <v>#N/A</v>
      </c>
      <c r="M394" s="573" t="str">
        <f t="shared" si="30"/>
        <v>#N/A</v>
      </c>
      <c r="N394" s="1283" t="str">
        <f t="shared" si="29"/>
        <v>#N/A</v>
      </c>
      <c r="O394" s="652"/>
      <c r="P394" s="652"/>
      <c r="Q394" s="629"/>
      <c r="R394" s="629"/>
      <c r="S394" s="651"/>
      <c r="T394" s="653"/>
      <c r="U394" s="651"/>
      <c r="V394" s="582" t="s">
        <v>1072</v>
      </c>
      <c r="W394" s="582" t="s">
        <v>1072</v>
      </c>
      <c r="X394" s="582" t="s">
        <v>1072</v>
      </c>
      <c r="Y394" s="582" t="s">
        <v>1072</v>
      </c>
      <c r="Z394" s="582" t="s">
        <v>1072</v>
      </c>
      <c r="AA394" s="582" t="s">
        <v>1072</v>
      </c>
      <c r="AB394" s="582" t="s">
        <v>1072</v>
      </c>
      <c r="AC394" s="580" t="str">
        <f>Vlookup(D394,'セッション実施状況管理'!$A:$R,17,false)</f>
        <v>#N/A</v>
      </c>
      <c r="AD394" s="580" t="str">
        <f t="shared" si="19"/>
        <v>#VALUE!</v>
      </c>
      <c r="AE394" s="580" t="str">
        <f t="shared" si="20"/>
        <v>#VALUE!</v>
      </c>
    </row>
    <row r="395">
      <c r="A395" s="2"/>
      <c r="B395" s="2"/>
      <c r="C395" s="2"/>
      <c r="D395" s="2"/>
      <c r="E395" s="2"/>
      <c r="F395" s="2"/>
      <c r="G395" s="2"/>
      <c r="H395" s="2"/>
      <c r="I395" s="572" t="str">
        <f>iferror(vlookup(B395,'セッション実施状況管理'!$A:$B,2,false),"")</f>
        <v/>
      </c>
      <c r="J395" s="580" t="str">
        <f>Vlookup(B395,'セッション実施状況管理'!$A:$R,17,false)</f>
        <v>#N/A</v>
      </c>
      <c r="K395" s="580" t="str">
        <f t="shared" si="28"/>
        <v>#N/A</v>
      </c>
      <c r="L395" s="573" t="str">
        <f t="shared" si="11"/>
        <v>#N/A</v>
      </c>
      <c r="M395" s="573" t="str">
        <f t="shared" si="30"/>
        <v>#N/A</v>
      </c>
      <c r="N395" s="1283" t="str">
        <f t="shared" si="29"/>
        <v>#N/A</v>
      </c>
      <c r="O395" s="652"/>
      <c r="P395" s="652"/>
      <c r="Q395" s="629"/>
      <c r="R395" s="629"/>
      <c r="S395" s="651"/>
      <c r="T395" s="653"/>
      <c r="U395" s="651"/>
      <c r="V395" s="582" t="s">
        <v>1072</v>
      </c>
      <c r="W395" s="582" t="s">
        <v>1072</v>
      </c>
      <c r="X395" s="582" t="s">
        <v>1072</v>
      </c>
      <c r="Y395" s="582" t="s">
        <v>1072</v>
      </c>
      <c r="Z395" s="582" t="s">
        <v>1072</v>
      </c>
      <c r="AA395" s="582" t="s">
        <v>1072</v>
      </c>
      <c r="AB395" s="582" t="s">
        <v>1072</v>
      </c>
      <c r="AC395" s="580" t="str">
        <f>Vlookup(D395,'セッション実施状況管理'!$A:$R,17,false)</f>
        <v>#N/A</v>
      </c>
      <c r="AD395" s="580" t="str">
        <f t="shared" si="19"/>
        <v>#VALUE!</v>
      </c>
      <c r="AE395" s="580" t="str">
        <f t="shared" si="20"/>
        <v>#VALUE!</v>
      </c>
    </row>
    <row r="396">
      <c r="A396" s="2"/>
      <c r="B396" s="2"/>
      <c r="C396" s="2"/>
      <c r="D396" s="2"/>
      <c r="E396" s="2"/>
      <c r="F396" s="2"/>
      <c r="G396" s="2"/>
      <c r="H396" s="2"/>
      <c r="I396" s="572" t="str">
        <f>iferror(vlookup(B396,'セッション実施状況管理'!$A:$B,2,false),"")</f>
        <v/>
      </c>
      <c r="J396" s="580" t="str">
        <f>Vlookup(B396,'セッション実施状況管理'!$A:$R,17,false)</f>
        <v>#N/A</v>
      </c>
      <c r="K396" s="580" t="str">
        <f t="shared" si="28"/>
        <v>#N/A</v>
      </c>
      <c r="L396" s="573" t="str">
        <f t="shared" si="11"/>
        <v>#N/A</v>
      </c>
      <c r="M396" s="573" t="str">
        <f t="shared" si="30"/>
        <v>#N/A</v>
      </c>
      <c r="N396" s="1283" t="str">
        <f t="shared" si="29"/>
        <v>#N/A</v>
      </c>
      <c r="O396" s="652"/>
      <c r="P396" s="652"/>
      <c r="Q396" s="629"/>
      <c r="R396" s="629"/>
      <c r="S396" s="651"/>
      <c r="T396" s="653"/>
      <c r="U396" s="651"/>
      <c r="V396" s="582" t="s">
        <v>1072</v>
      </c>
      <c r="W396" s="582" t="s">
        <v>1072</v>
      </c>
      <c r="X396" s="582" t="s">
        <v>1072</v>
      </c>
      <c r="Y396" s="582" t="s">
        <v>1072</v>
      </c>
      <c r="Z396" s="582" t="s">
        <v>1072</v>
      </c>
      <c r="AA396" s="582" t="s">
        <v>1072</v>
      </c>
      <c r="AB396" s="582" t="s">
        <v>1072</v>
      </c>
      <c r="AC396" s="580" t="str">
        <f>Vlookup(D396,'セッション実施状況管理'!$A:$R,17,false)</f>
        <v>#N/A</v>
      </c>
      <c r="AD396" s="580" t="str">
        <f t="shared" si="19"/>
        <v>#VALUE!</v>
      </c>
      <c r="AE396" s="580" t="str">
        <f t="shared" si="20"/>
        <v>#VALUE!</v>
      </c>
    </row>
    <row r="397">
      <c r="A397" s="2"/>
      <c r="B397" s="2"/>
      <c r="C397" s="2"/>
      <c r="D397" s="2"/>
      <c r="E397" s="2"/>
      <c r="F397" s="2"/>
      <c r="G397" s="2"/>
      <c r="H397" s="2"/>
      <c r="I397" s="572" t="str">
        <f>iferror(vlookup(B397,'セッション実施状況管理'!$A:$B,2,false),"")</f>
        <v/>
      </c>
      <c r="J397" s="580" t="str">
        <f>Vlookup(B397,'セッション実施状況管理'!$A:$R,17,false)</f>
        <v>#N/A</v>
      </c>
      <c r="K397" s="580" t="str">
        <f t="shared" si="28"/>
        <v>#N/A</v>
      </c>
      <c r="L397" s="573" t="str">
        <f t="shared" si="11"/>
        <v>#N/A</v>
      </c>
      <c r="M397" s="573" t="str">
        <f t="shared" si="30"/>
        <v>#N/A</v>
      </c>
      <c r="N397" s="1283" t="str">
        <f t="shared" si="29"/>
        <v>#N/A</v>
      </c>
      <c r="O397" s="652"/>
      <c r="P397" s="652"/>
      <c r="Q397" s="629"/>
      <c r="R397" s="629"/>
      <c r="S397" s="651"/>
      <c r="T397" s="653"/>
      <c r="U397" s="651"/>
      <c r="V397" s="582" t="s">
        <v>1072</v>
      </c>
      <c r="W397" s="582" t="s">
        <v>1072</v>
      </c>
      <c r="X397" s="582" t="s">
        <v>1072</v>
      </c>
      <c r="Y397" s="582" t="s">
        <v>1072</v>
      </c>
      <c r="Z397" s="582" t="s">
        <v>1072</v>
      </c>
      <c r="AA397" s="582" t="s">
        <v>1072</v>
      </c>
      <c r="AB397" s="582" t="s">
        <v>1072</v>
      </c>
      <c r="AC397" s="580" t="str">
        <f>Vlookup(D397,'セッション実施状況管理'!$A:$R,17,false)</f>
        <v>#N/A</v>
      </c>
      <c r="AD397" s="580" t="str">
        <f t="shared" si="19"/>
        <v>#VALUE!</v>
      </c>
      <c r="AE397" s="580" t="str">
        <f t="shared" si="20"/>
        <v>#VALUE!</v>
      </c>
    </row>
    <row r="398">
      <c r="A398" s="2"/>
      <c r="B398" s="2"/>
      <c r="C398" s="2"/>
      <c r="D398" s="2"/>
      <c r="E398" s="2"/>
      <c r="F398" s="2"/>
      <c r="G398" s="2"/>
      <c r="H398" s="2"/>
      <c r="I398" s="572" t="str">
        <f>iferror(vlookup(B398,'セッション実施状況管理'!$A:$B,2,false),"")</f>
        <v/>
      </c>
      <c r="J398" s="580" t="str">
        <f>Vlookup(B398,'セッション実施状況管理'!$A:$R,17,false)</f>
        <v>#N/A</v>
      </c>
      <c r="K398" s="580" t="str">
        <f t="shared" si="28"/>
        <v>#N/A</v>
      </c>
      <c r="L398" s="573" t="str">
        <f t="shared" si="11"/>
        <v>#N/A</v>
      </c>
      <c r="M398" s="573" t="str">
        <f t="shared" si="30"/>
        <v>#N/A</v>
      </c>
      <c r="N398" s="1283" t="str">
        <f t="shared" si="29"/>
        <v>#N/A</v>
      </c>
      <c r="O398" s="652"/>
      <c r="P398" s="652"/>
      <c r="Q398" s="629"/>
      <c r="R398" s="629"/>
      <c r="S398" s="651"/>
      <c r="T398" s="653"/>
      <c r="U398" s="651"/>
      <c r="V398" s="582" t="s">
        <v>1072</v>
      </c>
      <c r="W398" s="582" t="s">
        <v>1072</v>
      </c>
      <c r="X398" s="582" t="s">
        <v>1072</v>
      </c>
      <c r="Y398" s="582" t="s">
        <v>1072</v>
      </c>
      <c r="Z398" s="582" t="s">
        <v>1072</v>
      </c>
      <c r="AA398" s="582" t="s">
        <v>1072</v>
      </c>
      <c r="AB398" s="582" t="s">
        <v>1072</v>
      </c>
      <c r="AC398" s="580" t="str">
        <f>Vlookup(D398,'セッション実施状況管理'!$A:$R,17,false)</f>
        <v>#N/A</v>
      </c>
      <c r="AD398" s="580" t="str">
        <f t="shared" si="19"/>
        <v>#VALUE!</v>
      </c>
      <c r="AE398" s="580" t="str">
        <f t="shared" si="20"/>
        <v>#VALUE!</v>
      </c>
    </row>
    <row r="399">
      <c r="A399" s="2"/>
      <c r="B399" s="2"/>
      <c r="C399" s="2"/>
      <c r="D399" s="2"/>
      <c r="E399" s="2"/>
      <c r="F399" s="2"/>
      <c r="G399" s="2"/>
      <c r="H399" s="2"/>
      <c r="I399" s="572" t="str">
        <f>iferror(vlookup(B399,'セッション実施状況管理'!$A:$B,2,false),"")</f>
        <v/>
      </c>
      <c r="J399" s="580" t="str">
        <f>Vlookup(B399,'セッション実施状況管理'!$A:$R,17,false)</f>
        <v>#N/A</v>
      </c>
      <c r="K399" s="580" t="str">
        <f t="shared" si="28"/>
        <v>#N/A</v>
      </c>
      <c r="L399" s="573" t="str">
        <f t="shared" si="11"/>
        <v>#N/A</v>
      </c>
      <c r="M399" s="573" t="str">
        <f t="shared" si="30"/>
        <v>#N/A</v>
      </c>
      <c r="N399" s="1283" t="str">
        <f t="shared" si="29"/>
        <v>#N/A</v>
      </c>
      <c r="O399" s="652"/>
      <c r="P399" s="652"/>
      <c r="Q399" s="629"/>
      <c r="R399" s="629"/>
      <c r="S399" s="651"/>
      <c r="T399" s="653"/>
      <c r="U399" s="651"/>
      <c r="V399" s="582" t="s">
        <v>1072</v>
      </c>
      <c r="W399" s="582" t="s">
        <v>1072</v>
      </c>
      <c r="X399" s="582" t="s">
        <v>1072</v>
      </c>
      <c r="Y399" s="582" t="s">
        <v>1072</v>
      </c>
      <c r="Z399" s="582" t="s">
        <v>1072</v>
      </c>
      <c r="AA399" s="582" t="s">
        <v>1072</v>
      </c>
      <c r="AB399" s="582" t="s">
        <v>1072</v>
      </c>
      <c r="AC399" s="580" t="str">
        <f>Vlookup(D399,'セッション実施状況管理'!$A:$R,17,false)</f>
        <v>#N/A</v>
      </c>
      <c r="AD399" s="580" t="str">
        <f t="shared" si="19"/>
        <v>#VALUE!</v>
      </c>
      <c r="AE399" s="580" t="str">
        <f t="shared" si="20"/>
        <v>#VALUE!</v>
      </c>
    </row>
    <row r="400">
      <c r="A400" s="2"/>
      <c r="B400" s="2"/>
      <c r="C400" s="2"/>
      <c r="D400" s="2"/>
      <c r="E400" s="2"/>
      <c r="F400" s="2"/>
      <c r="G400" s="2"/>
      <c r="H400" s="2"/>
      <c r="I400" s="572" t="str">
        <f>iferror(vlookup(B400,'セッション実施状況管理'!$A:$B,2,false),"")</f>
        <v/>
      </c>
      <c r="J400" s="580" t="str">
        <f>Vlookup(B400,'セッション実施状況管理'!$A:$R,17,false)</f>
        <v>#N/A</v>
      </c>
      <c r="K400" s="580" t="str">
        <f t="shared" si="28"/>
        <v>#N/A</v>
      </c>
      <c r="L400" s="573" t="str">
        <f t="shared" si="11"/>
        <v>#N/A</v>
      </c>
      <c r="M400" s="573" t="str">
        <f t="shared" si="30"/>
        <v>#N/A</v>
      </c>
      <c r="N400" s="1283" t="str">
        <f t="shared" si="29"/>
        <v>#N/A</v>
      </c>
      <c r="O400" s="652"/>
      <c r="P400" s="652"/>
      <c r="Q400" s="629"/>
      <c r="R400" s="629"/>
      <c r="S400" s="651"/>
      <c r="T400" s="653"/>
      <c r="U400" s="651"/>
      <c r="V400" s="582" t="s">
        <v>1072</v>
      </c>
      <c r="W400" s="582" t="s">
        <v>1072</v>
      </c>
      <c r="X400" s="582" t="s">
        <v>1072</v>
      </c>
      <c r="Y400" s="582" t="s">
        <v>1072</v>
      </c>
      <c r="Z400" s="582" t="s">
        <v>1072</v>
      </c>
      <c r="AA400" s="582" t="s">
        <v>1072</v>
      </c>
      <c r="AB400" s="582" t="s">
        <v>1072</v>
      </c>
      <c r="AC400" s="580" t="str">
        <f>Vlookup(D400,'セッション実施状況管理'!$A:$R,17,false)</f>
        <v>#N/A</v>
      </c>
      <c r="AD400" s="580" t="str">
        <f t="shared" si="19"/>
        <v>#VALUE!</v>
      </c>
      <c r="AE400" s="580" t="str">
        <f t="shared" si="20"/>
        <v>#VALUE!</v>
      </c>
    </row>
    <row r="401">
      <c r="A401" s="2"/>
      <c r="B401" s="2"/>
      <c r="C401" s="2"/>
      <c r="D401" s="2"/>
      <c r="E401" s="2"/>
      <c r="F401" s="2"/>
      <c r="G401" s="2"/>
      <c r="H401" s="2"/>
      <c r="I401" s="572" t="str">
        <f>iferror(vlookup(B401,'セッション実施状況管理'!$A:$B,2,false),"")</f>
        <v/>
      </c>
      <c r="J401" s="580" t="str">
        <f>Vlookup(B401,'セッション実施状況管理'!$A:$R,17,false)</f>
        <v>#N/A</v>
      </c>
      <c r="K401" s="580" t="str">
        <f t="shared" si="28"/>
        <v>#N/A</v>
      </c>
      <c r="L401" s="573" t="str">
        <f t="shared" si="11"/>
        <v>#N/A</v>
      </c>
      <c r="M401" s="573" t="str">
        <f t="shared" si="30"/>
        <v>#N/A</v>
      </c>
      <c r="N401" s="1283" t="str">
        <f t="shared" si="29"/>
        <v>#N/A</v>
      </c>
      <c r="O401" s="652"/>
      <c r="P401" s="652"/>
      <c r="Q401" s="629"/>
      <c r="R401" s="629"/>
      <c r="S401" s="651"/>
      <c r="T401" s="653"/>
      <c r="U401" s="651"/>
      <c r="V401" s="582" t="s">
        <v>1072</v>
      </c>
      <c r="W401" s="582" t="s">
        <v>1072</v>
      </c>
      <c r="X401" s="582" t="s">
        <v>1072</v>
      </c>
      <c r="Y401" s="582" t="s">
        <v>1072</v>
      </c>
      <c r="Z401" s="582" t="s">
        <v>1072</v>
      </c>
      <c r="AA401" s="582" t="s">
        <v>1072</v>
      </c>
      <c r="AB401" s="582" t="s">
        <v>1072</v>
      </c>
      <c r="AC401" s="580" t="str">
        <f>Vlookup(D401,'セッション実施状況管理'!$A:$R,17,false)</f>
        <v>#N/A</v>
      </c>
      <c r="AD401" s="580" t="str">
        <f t="shared" si="19"/>
        <v>#VALUE!</v>
      </c>
      <c r="AE401" s="580" t="str">
        <f t="shared" si="20"/>
        <v>#VALUE!</v>
      </c>
    </row>
    <row r="402">
      <c r="A402" s="2"/>
      <c r="B402" s="2"/>
      <c r="C402" s="2"/>
      <c r="D402" s="2"/>
      <c r="E402" s="2"/>
      <c r="F402" s="2"/>
      <c r="G402" s="2"/>
      <c r="H402" s="2"/>
      <c r="I402" s="572" t="str">
        <f>iferror(vlookup(B402,'セッション実施状況管理'!$A:$B,2,false),"")</f>
        <v/>
      </c>
      <c r="J402" s="580" t="str">
        <f>Vlookup(B402,'セッション実施状況管理'!$A:$R,17,false)</f>
        <v>#N/A</v>
      </c>
      <c r="K402" s="580" t="str">
        <f t="shared" si="28"/>
        <v>#N/A</v>
      </c>
      <c r="L402" s="573" t="str">
        <f t="shared" si="11"/>
        <v>#N/A</v>
      </c>
      <c r="M402" s="573" t="str">
        <f t="shared" si="30"/>
        <v>#N/A</v>
      </c>
      <c r="N402" s="1283" t="str">
        <f t="shared" si="29"/>
        <v>#N/A</v>
      </c>
      <c r="O402" s="652"/>
      <c r="P402" s="652"/>
      <c r="Q402" s="629"/>
      <c r="R402" s="629"/>
      <c r="S402" s="651"/>
      <c r="T402" s="653"/>
      <c r="U402" s="651"/>
      <c r="V402" s="582" t="s">
        <v>1072</v>
      </c>
      <c r="W402" s="582" t="s">
        <v>1072</v>
      </c>
      <c r="X402" s="582" t="s">
        <v>1072</v>
      </c>
      <c r="Y402" s="582" t="s">
        <v>1072</v>
      </c>
      <c r="Z402" s="582" t="s">
        <v>1072</v>
      </c>
      <c r="AA402" s="582" t="s">
        <v>1072</v>
      </c>
      <c r="AB402" s="582" t="s">
        <v>1072</v>
      </c>
      <c r="AC402" s="580" t="str">
        <f>Vlookup(D402,'セッション実施状況管理'!$A:$R,17,false)</f>
        <v>#N/A</v>
      </c>
      <c r="AD402" s="580" t="str">
        <f t="shared" si="19"/>
        <v>#VALUE!</v>
      </c>
      <c r="AE402" s="580" t="str">
        <f t="shared" si="20"/>
        <v>#VALUE!</v>
      </c>
    </row>
    <row r="403">
      <c r="A403" s="2"/>
      <c r="B403" s="2"/>
      <c r="C403" s="2"/>
      <c r="D403" s="2"/>
      <c r="E403" s="2"/>
      <c r="F403" s="2"/>
      <c r="G403" s="2"/>
      <c r="H403" s="2"/>
      <c r="I403" s="572" t="str">
        <f>iferror(vlookup(B403,'セッション実施状況管理'!$A:$B,2,false),"")</f>
        <v/>
      </c>
      <c r="J403" s="580" t="str">
        <f>Vlookup(B403,'セッション実施状況管理'!$A:$R,17,false)</f>
        <v>#N/A</v>
      </c>
      <c r="K403" s="580" t="str">
        <f t="shared" si="28"/>
        <v>#N/A</v>
      </c>
      <c r="L403" s="573" t="str">
        <f t="shared" si="11"/>
        <v>#N/A</v>
      </c>
      <c r="M403" s="573" t="str">
        <f t="shared" si="30"/>
        <v>#N/A</v>
      </c>
      <c r="N403" s="1283" t="str">
        <f t="shared" si="29"/>
        <v>#N/A</v>
      </c>
      <c r="O403" s="652"/>
      <c r="P403" s="652"/>
      <c r="Q403" s="629"/>
      <c r="R403" s="629"/>
      <c r="S403" s="651"/>
      <c r="T403" s="653"/>
      <c r="U403" s="651"/>
      <c r="V403" s="582" t="s">
        <v>1072</v>
      </c>
      <c r="W403" s="582" t="s">
        <v>1072</v>
      </c>
      <c r="X403" s="582" t="s">
        <v>1072</v>
      </c>
      <c r="Y403" s="582" t="s">
        <v>1072</v>
      </c>
      <c r="Z403" s="582" t="s">
        <v>1072</v>
      </c>
      <c r="AA403" s="582" t="s">
        <v>1072</v>
      </c>
      <c r="AB403" s="582" t="s">
        <v>1072</v>
      </c>
      <c r="AC403" s="580" t="str">
        <f>Vlookup(D403,'セッション実施状況管理'!$A:$R,17,false)</f>
        <v>#N/A</v>
      </c>
      <c r="AD403" s="580" t="str">
        <f t="shared" si="19"/>
        <v>#VALUE!</v>
      </c>
      <c r="AE403" s="580" t="str">
        <f t="shared" si="20"/>
        <v>#VALUE!</v>
      </c>
    </row>
    <row r="404">
      <c r="A404" s="2"/>
      <c r="B404" s="2"/>
      <c r="C404" s="2"/>
      <c r="D404" s="2"/>
      <c r="E404" s="2"/>
      <c r="F404" s="2"/>
      <c r="G404" s="2"/>
      <c r="H404" s="2"/>
      <c r="I404" s="572" t="str">
        <f>iferror(vlookup(B404,'セッション実施状況管理'!$A:$B,2,false),"")</f>
        <v/>
      </c>
      <c r="J404" s="580" t="str">
        <f>Vlookup(B404,'セッション実施状況管理'!$A:$R,17,false)</f>
        <v>#N/A</v>
      </c>
      <c r="K404" s="580" t="str">
        <f t="shared" si="28"/>
        <v>#N/A</v>
      </c>
      <c r="L404" s="573" t="str">
        <f t="shared" si="11"/>
        <v>#N/A</v>
      </c>
      <c r="M404" s="573" t="str">
        <f t="shared" si="30"/>
        <v>#N/A</v>
      </c>
      <c r="N404" s="1283" t="str">
        <f t="shared" si="29"/>
        <v>#N/A</v>
      </c>
      <c r="O404" s="652"/>
      <c r="P404" s="652"/>
      <c r="Q404" s="629"/>
      <c r="R404" s="629"/>
      <c r="S404" s="651"/>
      <c r="T404" s="653"/>
      <c r="U404" s="651"/>
      <c r="V404" s="582" t="s">
        <v>1072</v>
      </c>
      <c r="W404" s="582" t="s">
        <v>1072</v>
      </c>
      <c r="X404" s="582" t="s">
        <v>1072</v>
      </c>
      <c r="Y404" s="582" t="s">
        <v>1072</v>
      </c>
      <c r="Z404" s="582" t="s">
        <v>1072</v>
      </c>
      <c r="AA404" s="582" t="s">
        <v>1072</v>
      </c>
      <c r="AB404" s="582" t="s">
        <v>1072</v>
      </c>
      <c r="AC404" s="580" t="str">
        <f>Vlookup(D404,'セッション実施状況管理'!$A:$R,17,false)</f>
        <v>#N/A</v>
      </c>
      <c r="AD404" s="580" t="str">
        <f t="shared" si="19"/>
        <v>#VALUE!</v>
      </c>
      <c r="AE404" s="580" t="str">
        <f t="shared" si="20"/>
        <v>#VALUE!</v>
      </c>
    </row>
    <row r="405">
      <c r="A405" s="2"/>
      <c r="B405" s="2"/>
      <c r="C405" s="2"/>
      <c r="D405" s="2"/>
      <c r="E405" s="2"/>
      <c r="F405" s="2"/>
      <c r="G405" s="2"/>
      <c r="H405" s="2"/>
      <c r="I405" s="572" t="str">
        <f>iferror(vlookup(B405,'セッション実施状況管理'!$A:$B,2,false),"")</f>
        <v/>
      </c>
      <c r="J405" s="580" t="str">
        <f>Vlookup(B405,'セッション実施状況管理'!$A:$R,17,false)</f>
        <v>#N/A</v>
      </c>
      <c r="K405" s="580" t="str">
        <f t="shared" si="28"/>
        <v>#N/A</v>
      </c>
      <c r="L405" s="573" t="str">
        <f t="shared" si="11"/>
        <v>#N/A</v>
      </c>
      <c r="M405" s="573" t="str">
        <f t="shared" si="30"/>
        <v>#N/A</v>
      </c>
      <c r="N405" s="1283" t="str">
        <f t="shared" si="29"/>
        <v>#N/A</v>
      </c>
      <c r="O405" s="652"/>
      <c r="P405" s="652"/>
      <c r="Q405" s="629"/>
      <c r="R405" s="629"/>
      <c r="S405" s="651"/>
      <c r="T405" s="653"/>
      <c r="U405" s="651"/>
      <c r="V405" s="582" t="s">
        <v>1072</v>
      </c>
      <c r="W405" s="582" t="s">
        <v>1072</v>
      </c>
      <c r="X405" s="582" t="s">
        <v>1072</v>
      </c>
      <c r="Y405" s="582" t="s">
        <v>1072</v>
      </c>
      <c r="Z405" s="582" t="s">
        <v>1072</v>
      </c>
      <c r="AA405" s="582" t="s">
        <v>1072</v>
      </c>
      <c r="AB405" s="582" t="s">
        <v>1072</v>
      </c>
      <c r="AC405" s="580" t="str">
        <f>Vlookup(D405,'セッション実施状況管理'!$A:$R,17,false)</f>
        <v>#N/A</v>
      </c>
      <c r="AD405" s="580" t="str">
        <f t="shared" si="19"/>
        <v>#VALUE!</v>
      </c>
      <c r="AE405" s="580" t="str">
        <f t="shared" si="20"/>
        <v>#VALUE!</v>
      </c>
    </row>
    <row r="406">
      <c r="A406" s="2"/>
      <c r="B406" s="2"/>
      <c r="C406" s="2"/>
      <c r="D406" s="2"/>
      <c r="E406" s="2"/>
      <c r="F406" s="2"/>
      <c r="G406" s="2"/>
      <c r="H406" s="2"/>
      <c r="I406" s="572" t="str">
        <f>iferror(vlookup(B406,'セッション実施状況管理'!$A:$B,2,false),"")</f>
        <v/>
      </c>
      <c r="J406" s="580" t="str">
        <f>Vlookup(B406,'セッション実施状況管理'!$A:$R,17,false)</f>
        <v>#N/A</v>
      </c>
      <c r="K406" s="580" t="str">
        <f t="shared" si="28"/>
        <v>#N/A</v>
      </c>
      <c r="L406" s="573" t="str">
        <f t="shared" si="11"/>
        <v>#N/A</v>
      </c>
      <c r="M406" s="573" t="str">
        <f t="shared" si="30"/>
        <v>#N/A</v>
      </c>
      <c r="N406" s="1283" t="str">
        <f t="shared" si="29"/>
        <v>#N/A</v>
      </c>
      <c r="O406" s="652"/>
      <c r="P406" s="652"/>
      <c r="Q406" s="629"/>
      <c r="R406" s="629"/>
      <c r="S406" s="651"/>
      <c r="T406" s="653"/>
      <c r="U406" s="651"/>
      <c r="V406" s="582" t="s">
        <v>1072</v>
      </c>
      <c r="W406" s="582" t="s">
        <v>1072</v>
      </c>
      <c r="X406" s="582" t="s">
        <v>1072</v>
      </c>
      <c r="Y406" s="582" t="s">
        <v>1072</v>
      </c>
      <c r="Z406" s="582" t="s">
        <v>1072</v>
      </c>
      <c r="AA406" s="582" t="s">
        <v>1072</v>
      </c>
      <c r="AB406" s="582" t="s">
        <v>1072</v>
      </c>
      <c r="AC406" s="580" t="str">
        <f>Vlookup(D406,'セッション実施状況管理'!$A:$R,17,false)</f>
        <v>#N/A</v>
      </c>
      <c r="AD406" s="580" t="str">
        <f t="shared" si="19"/>
        <v>#VALUE!</v>
      </c>
      <c r="AE406" s="580" t="str">
        <f t="shared" si="20"/>
        <v>#VALUE!</v>
      </c>
    </row>
    <row r="407">
      <c r="A407" s="2"/>
      <c r="B407" s="2"/>
      <c r="C407" s="2"/>
      <c r="D407" s="2"/>
      <c r="E407" s="2"/>
      <c r="F407" s="2"/>
      <c r="G407" s="2"/>
      <c r="H407" s="2"/>
      <c r="I407" s="572" t="str">
        <f>iferror(vlookup(B407,'セッション実施状況管理'!$A:$B,2,false),"")</f>
        <v/>
      </c>
      <c r="J407" s="580" t="str">
        <f>Vlookup(B407,'セッション実施状況管理'!$A:$R,17,false)</f>
        <v>#N/A</v>
      </c>
      <c r="K407" s="580" t="str">
        <f t="shared" si="28"/>
        <v>#N/A</v>
      </c>
      <c r="L407" s="573" t="str">
        <f t="shared" si="11"/>
        <v>#N/A</v>
      </c>
      <c r="M407" s="573" t="str">
        <f t="shared" si="30"/>
        <v>#N/A</v>
      </c>
      <c r="N407" s="1283" t="str">
        <f t="shared" si="29"/>
        <v>#N/A</v>
      </c>
      <c r="O407" s="652"/>
      <c r="P407" s="652"/>
      <c r="Q407" s="629"/>
      <c r="R407" s="629"/>
      <c r="S407" s="651"/>
      <c r="T407" s="653"/>
      <c r="U407" s="651"/>
      <c r="V407" s="582" t="s">
        <v>1072</v>
      </c>
      <c r="W407" s="582" t="s">
        <v>1072</v>
      </c>
      <c r="X407" s="582" t="s">
        <v>1072</v>
      </c>
      <c r="Y407" s="582" t="s">
        <v>1072</v>
      </c>
      <c r="Z407" s="582" t="s">
        <v>1072</v>
      </c>
      <c r="AA407" s="582" t="s">
        <v>1072</v>
      </c>
      <c r="AB407" s="582" t="s">
        <v>1072</v>
      </c>
      <c r="AC407" s="580" t="str">
        <f>Vlookup(D407,'セッション実施状況管理'!$A:$R,17,false)</f>
        <v>#N/A</v>
      </c>
      <c r="AD407" s="580" t="str">
        <f t="shared" si="19"/>
        <v>#VALUE!</v>
      </c>
      <c r="AE407" s="580" t="str">
        <f t="shared" si="20"/>
        <v>#VALUE!</v>
      </c>
    </row>
    <row r="408">
      <c r="A408" s="2"/>
      <c r="B408" s="2"/>
      <c r="C408" s="2"/>
      <c r="D408" s="2"/>
      <c r="E408" s="2"/>
      <c r="F408" s="2"/>
      <c r="G408" s="2"/>
      <c r="H408" s="2"/>
      <c r="I408" s="572" t="str">
        <f>iferror(vlookup(B408,'セッション実施状況管理'!$A:$B,2,false),"")</f>
        <v/>
      </c>
      <c r="J408" s="580" t="str">
        <f>Vlookup(B408,'セッション実施状況管理'!$A:$R,17,false)</f>
        <v>#N/A</v>
      </c>
      <c r="K408" s="580" t="str">
        <f t="shared" si="28"/>
        <v>#N/A</v>
      </c>
      <c r="L408" s="573" t="str">
        <f t="shared" si="11"/>
        <v>#N/A</v>
      </c>
      <c r="M408" s="573" t="str">
        <f t="shared" si="30"/>
        <v>#N/A</v>
      </c>
      <c r="N408" s="1283" t="str">
        <f t="shared" si="29"/>
        <v>#N/A</v>
      </c>
      <c r="O408" s="652"/>
      <c r="P408" s="652"/>
      <c r="Q408" s="629"/>
      <c r="R408" s="629"/>
      <c r="S408" s="651"/>
      <c r="T408" s="653"/>
      <c r="U408" s="651"/>
      <c r="V408" s="582" t="s">
        <v>1072</v>
      </c>
      <c r="W408" s="582" t="s">
        <v>1072</v>
      </c>
      <c r="X408" s="582" t="s">
        <v>1072</v>
      </c>
      <c r="Y408" s="582" t="s">
        <v>1072</v>
      </c>
      <c r="Z408" s="582" t="s">
        <v>1072</v>
      </c>
      <c r="AA408" s="582" t="s">
        <v>1072</v>
      </c>
      <c r="AB408" s="582" t="s">
        <v>1072</v>
      </c>
      <c r="AC408" s="580" t="str">
        <f>Vlookup(D408,'セッション実施状況管理'!$A:$R,17,false)</f>
        <v>#N/A</v>
      </c>
      <c r="AD408" s="580" t="str">
        <f t="shared" si="19"/>
        <v>#VALUE!</v>
      </c>
      <c r="AE408" s="580" t="str">
        <f t="shared" si="20"/>
        <v>#VALUE!</v>
      </c>
    </row>
    <row r="409">
      <c r="A409" s="2"/>
      <c r="B409" s="2"/>
      <c r="C409" s="2"/>
      <c r="D409" s="2"/>
      <c r="E409" s="2"/>
      <c r="F409" s="2"/>
      <c r="G409" s="2"/>
      <c r="H409" s="2"/>
      <c r="I409" s="572" t="str">
        <f>iferror(vlookup(B409,'セッション実施状況管理'!$A:$B,2,false),"")</f>
        <v/>
      </c>
      <c r="J409" s="580" t="str">
        <f>Vlookup(B409,'セッション実施状況管理'!$A:$R,17,false)</f>
        <v>#N/A</v>
      </c>
      <c r="K409" s="580" t="str">
        <f t="shared" si="28"/>
        <v>#N/A</v>
      </c>
      <c r="L409" s="573" t="str">
        <f t="shared" si="11"/>
        <v>#N/A</v>
      </c>
      <c r="M409" s="573" t="str">
        <f t="shared" si="30"/>
        <v>#N/A</v>
      </c>
      <c r="N409" s="1283" t="str">
        <f t="shared" si="29"/>
        <v>#N/A</v>
      </c>
      <c r="O409" s="652"/>
      <c r="P409" s="652"/>
      <c r="Q409" s="629"/>
      <c r="R409" s="629"/>
      <c r="S409" s="651"/>
      <c r="T409" s="653"/>
      <c r="U409" s="651"/>
      <c r="V409" s="582" t="s">
        <v>1072</v>
      </c>
      <c r="W409" s="582" t="s">
        <v>1072</v>
      </c>
      <c r="X409" s="582" t="s">
        <v>1072</v>
      </c>
      <c r="Y409" s="582" t="s">
        <v>1072</v>
      </c>
      <c r="Z409" s="582" t="s">
        <v>1072</v>
      </c>
      <c r="AA409" s="582" t="s">
        <v>1072</v>
      </c>
      <c r="AB409" s="582" t="s">
        <v>1072</v>
      </c>
      <c r="AC409" s="580" t="str">
        <f>Vlookup(D409,'セッション実施状況管理'!$A:$R,17,false)</f>
        <v>#N/A</v>
      </c>
      <c r="AD409" s="580" t="str">
        <f t="shared" si="19"/>
        <v>#VALUE!</v>
      </c>
      <c r="AE409" s="580" t="str">
        <f t="shared" si="20"/>
        <v>#VALUE!</v>
      </c>
    </row>
    <row r="410">
      <c r="A410" s="2"/>
      <c r="B410" s="2"/>
      <c r="C410" s="2"/>
      <c r="D410" s="2"/>
      <c r="E410" s="2"/>
      <c r="F410" s="2"/>
      <c r="G410" s="2"/>
      <c r="H410" s="2"/>
      <c r="I410" s="572" t="str">
        <f>iferror(vlookup(B410,'セッション実施状況管理'!$A:$B,2,false),"")</f>
        <v/>
      </c>
      <c r="J410" s="580" t="str">
        <f>Vlookup(B410,'セッション実施状況管理'!$A:$R,17,false)</f>
        <v>#N/A</v>
      </c>
      <c r="K410" s="580" t="str">
        <f t="shared" si="28"/>
        <v>#N/A</v>
      </c>
      <c r="L410" s="573" t="str">
        <f t="shared" si="11"/>
        <v>#N/A</v>
      </c>
      <c r="M410" s="573" t="str">
        <f t="shared" si="30"/>
        <v>#N/A</v>
      </c>
      <c r="N410" s="1283" t="str">
        <f t="shared" si="29"/>
        <v>#N/A</v>
      </c>
      <c r="O410" s="652"/>
      <c r="P410" s="652"/>
      <c r="Q410" s="629"/>
      <c r="R410" s="629"/>
      <c r="S410" s="651"/>
      <c r="T410" s="653"/>
      <c r="U410" s="651"/>
      <c r="V410" s="582" t="s">
        <v>1072</v>
      </c>
      <c r="W410" s="582" t="s">
        <v>1072</v>
      </c>
      <c r="X410" s="582" t="s">
        <v>1072</v>
      </c>
      <c r="Y410" s="582" t="s">
        <v>1072</v>
      </c>
      <c r="Z410" s="582" t="s">
        <v>1072</v>
      </c>
      <c r="AA410" s="582" t="s">
        <v>1072</v>
      </c>
      <c r="AB410" s="582" t="s">
        <v>1072</v>
      </c>
      <c r="AC410" s="580" t="str">
        <f>Vlookup(D410,'セッション実施状況管理'!$A:$R,17,false)</f>
        <v>#N/A</v>
      </c>
      <c r="AD410" s="580" t="str">
        <f t="shared" si="19"/>
        <v>#VALUE!</v>
      </c>
      <c r="AE410" s="580" t="str">
        <f t="shared" si="20"/>
        <v>#VALUE!</v>
      </c>
    </row>
    <row r="411">
      <c r="A411" s="2"/>
      <c r="B411" s="2"/>
      <c r="C411" s="2"/>
      <c r="D411" s="2"/>
      <c r="E411" s="2"/>
      <c r="F411" s="2"/>
      <c r="G411" s="2"/>
      <c r="H411" s="2"/>
      <c r="I411" s="572" t="str">
        <f>iferror(vlookup(B411,'セッション実施状況管理'!$A:$B,2,false),"")</f>
        <v/>
      </c>
      <c r="J411" s="580" t="str">
        <f>Vlookup(B411,'セッション実施状況管理'!$A:$R,17,false)</f>
        <v>#N/A</v>
      </c>
      <c r="K411" s="580" t="str">
        <f t="shared" si="28"/>
        <v>#N/A</v>
      </c>
      <c r="L411" s="573" t="str">
        <f t="shared" si="11"/>
        <v>#N/A</v>
      </c>
      <c r="M411" s="573" t="str">
        <f t="shared" si="30"/>
        <v>#N/A</v>
      </c>
      <c r="N411" s="1283" t="str">
        <f t="shared" si="29"/>
        <v>#N/A</v>
      </c>
      <c r="O411" s="652"/>
      <c r="P411" s="652"/>
      <c r="Q411" s="629"/>
      <c r="R411" s="629"/>
      <c r="S411" s="651"/>
      <c r="T411" s="653"/>
      <c r="U411" s="651"/>
      <c r="V411" s="582" t="s">
        <v>1072</v>
      </c>
      <c r="W411" s="582" t="s">
        <v>1072</v>
      </c>
      <c r="X411" s="582" t="s">
        <v>1072</v>
      </c>
      <c r="Y411" s="582" t="s">
        <v>1072</v>
      </c>
      <c r="Z411" s="582" t="s">
        <v>1072</v>
      </c>
      <c r="AA411" s="582" t="s">
        <v>1072</v>
      </c>
      <c r="AB411" s="582" t="s">
        <v>1072</v>
      </c>
      <c r="AC411" s="580" t="str">
        <f>Vlookup(D411,'セッション実施状況管理'!$A:$R,17,false)</f>
        <v>#N/A</v>
      </c>
      <c r="AD411" s="580" t="str">
        <f t="shared" si="19"/>
        <v>#VALUE!</v>
      </c>
      <c r="AE411" s="580" t="str">
        <f t="shared" si="20"/>
        <v>#VALUE!</v>
      </c>
    </row>
    <row r="412">
      <c r="A412" s="2"/>
      <c r="B412" s="2"/>
      <c r="C412" s="2"/>
      <c r="D412" s="2"/>
      <c r="E412" s="2"/>
      <c r="F412" s="2"/>
      <c r="G412" s="2"/>
      <c r="H412" s="2"/>
      <c r="I412" s="572" t="str">
        <f>iferror(vlookup(B412,'セッション実施状況管理'!$A:$B,2,false),"")</f>
        <v/>
      </c>
      <c r="J412" s="580" t="str">
        <f>Vlookup(B412,'セッション実施状況管理'!$A:$R,17,false)</f>
        <v>#N/A</v>
      </c>
      <c r="K412" s="580" t="str">
        <f t="shared" si="28"/>
        <v>#N/A</v>
      </c>
      <c r="L412" s="573" t="str">
        <f t="shared" si="11"/>
        <v>#N/A</v>
      </c>
      <c r="M412" s="573" t="str">
        <f t="shared" si="30"/>
        <v>#N/A</v>
      </c>
      <c r="N412" s="1283" t="str">
        <f t="shared" si="29"/>
        <v>#N/A</v>
      </c>
      <c r="O412" s="652"/>
      <c r="P412" s="652"/>
      <c r="Q412" s="629"/>
      <c r="R412" s="629"/>
      <c r="S412" s="651"/>
      <c r="T412" s="653"/>
      <c r="U412" s="651"/>
      <c r="V412" s="582" t="s">
        <v>1072</v>
      </c>
      <c r="W412" s="582" t="s">
        <v>1072</v>
      </c>
      <c r="X412" s="582" t="s">
        <v>1072</v>
      </c>
      <c r="Y412" s="582" t="s">
        <v>1072</v>
      </c>
      <c r="Z412" s="582" t="s">
        <v>1072</v>
      </c>
      <c r="AA412" s="582" t="s">
        <v>1072</v>
      </c>
      <c r="AB412" s="582" t="s">
        <v>1072</v>
      </c>
      <c r="AC412" s="580" t="str">
        <f>Vlookup(D412,'セッション実施状況管理'!$A:$R,17,false)</f>
        <v>#N/A</v>
      </c>
      <c r="AD412" s="580" t="str">
        <f t="shared" si="19"/>
        <v>#VALUE!</v>
      </c>
      <c r="AE412" s="580" t="str">
        <f t="shared" si="20"/>
        <v>#VALUE!</v>
      </c>
    </row>
    <row r="413">
      <c r="A413" s="2"/>
      <c r="B413" s="2"/>
      <c r="C413" s="2"/>
      <c r="D413" s="2"/>
      <c r="E413" s="2"/>
      <c r="F413" s="2"/>
      <c r="G413" s="2"/>
      <c r="H413" s="2"/>
      <c r="I413" s="572" t="str">
        <f>iferror(vlookup(B413,'セッション実施状況管理'!$A:$B,2,false),"")</f>
        <v/>
      </c>
      <c r="J413" s="580" t="str">
        <f>Vlookup(B413,'セッション実施状況管理'!$A:$R,17,false)</f>
        <v>#N/A</v>
      </c>
      <c r="K413" s="580" t="str">
        <f t="shared" si="28"/>
        <v>#N/A</v>
      </c>
      <c r="L413" s="573" t="str">
        <f t="shared" si="11"/>
        <v>#N/A</v>
      </c>
      <c r="M413" s="573" t="str">
        <f t="shared" si="30"/>
        <v>#N/A</v>
      </c>
      <c r="N413" s="1283" t="str">
        <f t="shared" si="29"/>
        <v>#N/A</v>
      </c>
      <c r="O413" s="652"/>
      <c r="P413" s="652"/>
      <c r="Q413" s="629"/>
      <c r="R413" s="629"/>
      <c r="S413" s="651"/>
      <c r="T413" s="653"/>
      <c r="U413" s="651"/>
      <c r="V413" s="582" t="s">
        <v>1072</v>
      </c>
      <c r="W413" s="582" t="s">
        <v>1072</v>
      </c>
      <c r="X413" s="582" t="s">
        <v>1072</v>
      </c>
      <c r="Y413" s="582" t="s">
        <v>1072</v>
      </c>
      <c r="Z413" s="582" t="s">
        <v>1072</v>
      </c>
      <c r="AA413" s="582" t="s">
        <v>1072</v>
      </c>
      <c r="AB413" s="582" t="s">
        <v>1072</v>
      </c>
      <c r="AC413" s="580" t="str">
        <f>Vlookup(D413,'セッション実施状況管理'!$A:$R,17,false)</f>
        <v>#N/A</v>
      </c>
      <c r="AD413" s="580" t="str">
        <f t="shared" si="19"/>
        <v>#VALUE!</v>
      </c>
      <c r="AE413" s="580" t="str">
        <f t="shared" si="20"/>
        <v>#VALUE!</v>
      </c>
    </row>
    <row r="414">
      <c r="A414" s="2"/>
      <c r="B414" s="2"/>
      <c r="C414" s="2"/>
      <c r="D414" s="2"/>
      <c r="E414" s="2"/>
      <c r="F414" s="2"/>
      <c r="G414" s="2"/>
      <c r="H414" s="2"/>
      <c r="I414" s="572" t="str">
        <f>iferror(vlookup(B414,'セッション実施状況管理'!$A:$B,2,false),"")</f>
        <v/>
      </c>
      <c r="J414" s="580" t="str">
        <f>Vlookup(B414,'セッション実施状況管理'!$A:$R,17,false)</f>
        <v>#N/A</v>
      </c>
      <c r="K414" s="580" t="str">
        <f t="shared" si="28"/>
        <v>#N/A</v>
      </c>
      <c r="L414" s="573" t="str">
        <f t="shared" si="11"/>
        <v>#N/A</v>
      </c>
      <c r="M414" s="573" t="str">
        <f t="shared" si="30"/>
        <v>#N/A</v>
      </c>
      <c r="N414" s="1283" t="str">
        <f t="shared" si="29"/>
        <v>#N/A</v>
      </c>
      <c r="O414" s="652"/>
      <c r="P414" s="652"/>
      <c r="Q414" s="629"/>
      <c r="R414" s="629"/>
      <c r="S414" s="651"/>
      <c r="T414" s="653"/>
      <c r="U414" s="651"/>
      <c r="V414" s="582" t="s">
        <v>1072</v>
      </c>
      <c r="W414" s="582" t="s">
        <v>1072</v>
      </c>
      <c r="X414" s="582" t="s">
        <v>1072</v>
      </c>
      <c r="Y414" s="582" t="s">
        <v>1072</v>
      </c>
      <c r="Z414" s="582" t="s">
        <v>1072</v>
      </c>
      <c r="AA414" s="582" t="s">
        <v>1072</v>
      </c>
      <c r="AB414" s="582" t="s">
        <v>1072</v>
      </c>
      <c r="AC414" s="580" t="str">
        <f>Vlookup(D414,'セッション実施状況管理'!$A:$R,17,false)</f>
        <v>#N/A</v>
      </c>
      <c r="AD414" s="580" t="str">
        <f t="shared" si="19"/>
        <v>#VALUE!</v>
      </c>
      <c r="AE414" s="580" t="str">
        <f t="shared" si="20"/>
        <v>#VALUE!</v>
      </c>
    </row>
    <row r="415">
      <c r="A415" s="2"/>
      <c r="B415" s="2"/>
      <c r="C415" s="2"/>
      <c r="D415" s="2"/>
      <c r="E415" s="2"/>
      <c r="F415" s="2"/>
      <c r="G415" s="2"/>
      <c r="H415" s="2"/>
      <c r="I415" s="572" t="str">
        <f>iferror(vlookup(B415,'セッション実施状況管理'!$A:$B,2,false),"")</f>
        <v/>
      </c>
      <c r="J415" s="580" t="str">
        <f>Vlookup(B415,'セッション実施状況管理'!$A:$R,17,false)</f>
        <v>#N/A</v>
      </c>
      <c r="K415" s="580" t="str">
        <f t="shared" si="28"/>
        <v>#N/A</v>
      </c>
      <c r="L415" s="573" t="str">
        <f t="shared" si="11"/>
        <v>#N/A</v>
      </c>
      <c r="M415" s="573" t="str">
        <f t="shared" si="30"/>
        <v>#N/A</v>
      </c>
      <c r="N415" s="1283" t="str">
        <f t="shared" si="29"/>
        <v>#N/A</v>
      </c>
      <c r="O415" s="652"/>
      <c r="P415" s="652"/>
      <c r="Q415" s="629"/>
      <c r="R415" s="629"/>
      <c r="S415" s="651"/>
      <c r="T415" s="653"/>
      <c r="U415" s="651"/>
      <c r="V415" s="582" t="s">
        <v>1072</v>
      </c>
      <c r="W415" s="582" t="s">
        <v>1072</v>
      </c>
      <c r="X415" s="582" t="s">
        <v>1072</v>
      </c>
      <c r="Y415" s="582" t="s">
        <v>1072</v>
      </c>
      <c r="Z415" s="582" t="s">
        <v>1072</v>
      </c>
      <c r="AA415" s="582" t="s">
        <v>1072</v>
      </c>
      <c r="AB415" s="582" t="s">
        <v>1072</v>
      </c>
      <c r="AC415" s="580" t="str">
        <f>Vlookup(D415,'セッション実施状況管理'!$A:$R,17,false)</f>
        <v>#N/A</v>
      </c>
      <c r="AD415" s="580" t="str">
        <f t="shared" si="19"/>
        <v>#VALUE!</v>
      </c>
      <c r="AE415" s="580" t="str">
        <f t="shared" si="20"/>
        <v>#VALUE!</v>
      </c>
    </row>
    <row r="416">
      <c r="A416" s="2"/>
      <c r="B416" s="2"/>
      <c r="C416" s="2"/>
      <c r="D416" s="2"/>
      <c r="E416" s="2"/>
      <c r="F416" s="2"/>
      <c r="G416" s="2"/>
      <c r="H416" s="2"/>
      <c r="I416" s="572" t="str">
        <f>iferror(vlookup(B416,'セッション実施状況管理'!$A:$B,2,false),"")</f>
        <v/>
      </c>
      <c r="J416" s="580" t="str">
        <f>Vlookup(B416,'セッション実施状況管理'!$A:$R,17,false)</f>
        <v>#N/A</v>
      </c>
      <c r="K416" s="580" t="str">
        <f t="shared" si="28"/>
        <v>#N/A</v>
      </c>
      <c r="L416" s="573" t="str">
        <f t="shared" si="11"/>
        <v>#N/A</v>
      </c>
      <c r="M416" s="573" t="str">
        <f t="shared" si="30"/>
        <v>#N/A</v>
      </c>
      <c r="N416" s="1283" t="str">
        <f t="shared" si="29"/>
        <v>#N/A</v>
      </c>
      <c r="O416" s="652"/>
      <c r="P416" s="652"/>
      <c r="Q416" s="629"/>
      <c r="R416" s="629"/>
      <c r="S416" s="651"/>
      <c r="T416" s="653"/>
      <c r="U416" s="651"/>
      <c r="V416" s="582" t="s">
        <v>1072</v>
      </c>
      <c r="W416" s="582" t="s">
        <v>1072</v>
      </c>
      <c r="X416" s="582" t="s">
        <v>1072</v>
      </c>
      <c r="Y416" s="582" t="s">
        <v>1072</v>
      </c>
      <c r="Z416" s="582" t="s">
        <v>1072</v>
      </c>
      <c r="AA416" s="582" t="s">
        <v>1072</v>
      </c>
      <c r="AB416" s="582" t="s">
        <v>1072</v>
      </c>
      <c r="AC416" s="580" t="str">
        <f>Vlookup(D416,'セッション実施状況管理'!$A:$R,17,false)</f>
        <v>#N/A</v>
      </c>
      <c r="AD416" s="580" t="str">
        <f t="shared" si="19"/>
        <v>#VALUE!</v>
      </c>
      <c r="AE416" s="580" t="str">
        <f t="shared" si="20"/>
        <v>#VALUE!</v>
      </c>
    </row>
    <row r="417">
      <c r="A417" s="2"/>
      <c r="B417" s="2"/>
      <c r="C417" s="2"/>
      <c r="D417" s="2"/>
      <c r="E417" s="2"/>
      <c r="F417" s="2"/>
      <c r="G417" s="2"/>
      <c r="H417" s="2"/>
      <c r="I417" s="572" t="str">
        <f>iferror(vlookup(B417,'セッション実施状況管理'!$A:$B,2,false),"")</f>
        <v/>
      </c>
      <c r="J417" s="580" t="str">
        <f>Vlookup(B417,'セッション実施状況管理'!$A:$R,17,false)</f>
        <v>#N/A</v>
      </c>
      <c r="K417" s="580" t="str">
        <f t="shared" si="28"/>
        <v>#N/A</v>
      </c>
      <c r="L417" s="573" t="str">
        <f t="shared" si="11"/>
        <v>#N/A</v>
      </c>
      <c r="M417" s="573" t="str">
        <f t="shared" si="30"/>
        <v>#N/A</v>
      </c>
      <c r="N417" s="1283" t="str">
        <f t="shared" si="29"/>
        <v>#N/A</v>
      </c>
      <c r="O417" s="652"/>
      <c r="P417" s="652"/>
      <c r="Q417" s="629"/>
      <c r="R417" s="629"/>
      <c r="S417" s="651"/>
      <c r="T417" s="653"/>
      <c r="U417" s="651"/>
      <c r="V417" s="582" t="s">
        <v>1072</v>
      </c>
      <c r="W417" s="582" t="s">
        <v>1072</v>
      </c>
      <c r="X417" s="582" t="s">
        <v>1072</v>
      </c>
      <c r="Y417" s="582" t="s">
        <v>1072</v>
      </c>
      <c r="Z417" s="582" t="s">
        <v>1072</v>
      </c>
      <c r="AA417" s="582" t="s">
        <v>1072</v>
      </c>
      <c r="AB417" s="582" t="s">
        <v>1072</v>
      </c>
      <c r="AC417" s="580" t="str">
        <f>Vlookup(D417,'セッション実施状況管理'!$A:$R,17,false)</f>
        <v>#N/A</v>
      </c>
      <c r="AD417" s="580" t="str">
        <f t="shared" si="19"/>
        <v>#VALUE!</v>
      </c>
      <c r="AE417" s="580" t="str">
        <f t="shared" si="20"/>
        <v>#VALUE!</v>
      </c>
    </row>
    <row r="418">
      <c r="A418" s="2"/>
      <c r="B418" s="2"/>
      <c r="C418" s="2"/>
      <c r="D418" s="2"/>
      <c r="E418" s="2"/>
      <c r="F418" s="2"/>
      <c r="G418" s="2"/>
      <c r="H418" s="2"/>
      <c r="I418" s="572" t="str">
        <f>iferror(vlookup(B418,'セッション実施状況管理'!$A:$B,2,false),"")</f>
        <v/>
      </c>
      <c r="J418" s="580" t="str">
        <f>Vlookup(B418,'セッション実施状況管理'!$A:$R,17,false)</f>
        <v>#N/A</v>
      </c>
      <c r="K418" s="580" t="str">
        <f t="shared" si="28"/>
        <v>#N/A</v>
      </c>
      <c r="L418" s="573" t="str">
        <f t="shared" si="11"/>
        <v>#N/A</v>
      </c>
      <c r="M418" s="573" t="str">
        <f t="shared" si="30"/>
        <v>#N/A</v>
      </c>
      <c r="N418" s="1283" t="str">
        <f t="shared" si="29"/>
        <v>#N/A</v>
      </c>
      <c r="O418" s="652"/>
      <c r="P418" s="652"/>
      <c r="Q418" s="629"/>
      <c r="R418" s="629"/>
      <c r="S418" s="651"/>
      <c r="T418" s="653"/>
      <c r="U418" s="651"/>
      <c r="V418" s="582" t="s">
        <v>1072</v>
      </c>
      <c r="W418" s="582" t="s">
        <v>1072</v>
      </c>
      <c r="X418" s="582" t="s">
        <v>1072</v>
      </c>
      <c r="Y418" s="582" t="s">
        <v>1072</v>
      </c>
      <c r="Z418" s="582" t="s">
        <v>1072</v>
      </c>
      <c r="AA418" s="582" t="s">
        <v>1072</v>
      </c>
      <c r="AB418" s="582" t="s">
        <v>1072</v>
      </c>
      <c r="AC418" s="580" t="str">
        <f>Vlookup(D418,'セッション実施状況管理'!$A:$R,17,false)</f>
        <v>#N/A</v>
      </c>
      <c r="AD418" s="580" t="str">
        <f t="shared" si="19"/>
        <v>#VALUE!</v>
      </c>
      <c r="AE418" s="580" t="str">
        <f t="shared" si="20"/>
        <v>#VALUE!</v>
      </c>
    </row>
    <row r="419">
      <c r="A419" s="2"/>
      <c r="B419" s="2"/>
      <c r="C419" s="2"/>
      <c r="D419" s="2"/>
      <c r="E419" s="2"/>
      <c r="F419" s="2"/>
      <c r="G419" s="2"/>
      <c r="H419" s="2"/>
      <c r="I419" s="572" t="str">
        <f>iferror(vlookup(B419,'セッション実施状況管理'!$A:$B,2,false),"")</f>
        <v/>
      </c>
      <c r="J419" s="580" t="str">
        <f>Vlookup(B419,'セッション実施状況管理'!$A:$R,17,false)</f>
        <v>#N/A</v>
      </c>
      <c r="K419" s="580" t="str">
        <f t="shared" si="28"/>
        <v>#N/A</v>
      </c>
      <c r="L419" s="573" t="str">
        <f t="shared" si="11"/>
        <v>#N/A</v>
      </c>
      <c r="M419" s="573" t="str">
        <f t="shared" si="30"/>
        <v>#N/A</v>
      </c>
      <c r="N419" s="1283" t="str">
        <f t="shared" si="29"/>
        <v>#N/A</v>
      </c>
      <c r="O419" s="652"/>
      <c r="P419" s="652"/>
      <c r="Q419" s="629"/>
      <c r="R419" s="629"/>
      <c r="S419" s="651"/>
      <c r="T419" s="653"/>
      <c r="U419" s="651"/>
      <c r="V419" s="582" t="s">
        <v>1072</v>
      </c>
      <c r="W419" s="582" t="s">
        <v>1072</v>
      </c>
      <c r="X419" s="582" t="s">
        <v>1072</v>
      </c>
      <c r="Y419" s="582" t="s">
        <v>1072</v>
      </c>
      <c r="Z419" s="582" t="s">
        <v>1072</v>
      </c>
      <c r="AA419" s="582" t="s">
        <v>1072</v>
      </c>
      <c r="AB419" s="582" t="s">
        <v>1072</v>
      </c>
      <c r="AC419" s="580" t="str">
        <f>Vlookup(D419,'セッション実施状況管理'!$A:$R,17,false)</f>
        <v>#N/A</v>
      </c>
      <c r="AD419" s="580" t="str">
        <f t="shared" si="19"/>
        <v>#VALUE!</v>
      </c>
      <c r="AE419" s="580" t="str">
        <f t="shared" si="20"/>
        <v>#VALUE!</v>
      </c>
    </row>
    <row r="420">
      <c r="A420" s="2"/>
      <c r="B420" s="2"/>
      <c r="C420" s="2"/>
      <c r="D420" s="2"/>
      <c r="E420" s="2"/>
      <c r="F420" s="2"/>
      <c r="G420" s="2"/>
      <c r="H420" s="2"/>
      <c r="I420" s="572" t="str">
        <f>iferror(vlookup(B420,'セッション実施状況管理'!$A:$B,2,false),"")</f>
        <v/>
      </c>
      <c r="J420" s="580" t="str">
        <f>Vlookup(B420,'セッション実施状況管理'!$A:$R,17,false)</f>
        <v>#N/A</v>
      </c>
      <c r="K420" s="580" t="str">
        <f t="shared" si="28"/>
        <v>#N/A</v>
      </c>
      <c r="L420" s="573" t="str">
        <f t="shared" si="11"/>
        <v>#N/A</v>
      </c>
      <c r="M420" s="573" t="str">
        <f t="shared" si="30"/>
        <v>#N/A</v>
      </c>
      <c r="N420" s="1283" t="str">
        <f t="shared" si="29"/>
        <v>#N/A</v>
      </c>
      <c r="O420" s="652"/>
      <c r="P420" s="652"/>
      <c r="Q420" s="629"/>
      <c r="R420" s="629"/>
      <c r="S420" s="651"/>
      <c r="T420" s="653"/>
      <c r="U420" s="651"/>
      <c r="V420" s="582" t="s">
        <v>1072</v>
      </c>
      <c r="W420" s="582" t="s">
        <v>1072</v>
      </c>
      <c r="X420" s="582" t="s">
        <v>1072</v>
      </c>
      <c r="Y420" s="582" t="s">
        <v>1072</v>
      </c>
      <c r="Z420" s="582" t="s">
        <v>1072</v>
      </c>
      <c r="AA420" s="582" t="s">
        <v>1072</v>
      </c>
      <c r="AB420" s="582" t="s">
        <v>1072</v>
      </c>
      <c r="AC420" s="580" t="str">
        <f>Vlookup(D420,'セッション実施状況管理'!$A:$R,17,false)</f>
        <v>#N/A</v>
      </c>
      <c r="AD420" s="580" t="str">
        <f t="shared" si="19"/>
        <v>#VALUE!</v>
      </c>
      <c r="AE420" s="580" t="str">
        <f t="shared" si="20"/>
        <v>#VALUE!</v>
      </c>
    </row>
    <row r="421">
      <c r="A421" s="2"/>
      <c r="B421" s="2"/>
      <c r="C421" s="2"/>
      <c r="D421" s="2"/>
      <c r="E421" s="2"/>
      <c r="F421" s="2"/>
      <c r="G421" s="2"/>
      <c r="H421" s="2"/>
      <c r="I421" s="572" t="str">
        <f>iferror(vlookup(B421,'セッション実施状況管理'!$A:$B,2,false),"")</f>
        <v/>
      </c>
      <c r="J421" s="580" t="str">
        <f>Vlookup(B421,'セッション実施状況管理'!$A:$R,17,false)</f>
        <v>#N/A</v>
      </c>
      <c r="K421" s="580" t="str">
        <f t="shared" si="28"/>
        <v>#N/A</v>
      </c>
      <c r="L421" s="573" t="str">
        <f t="shared" si="11"/>
        <v>#N/A</v>
      </c>
      <c r="M421" s="573" t="str">
        <f t="shared" si="30"/>
        <v>#N/A</v>
      </c>
      <c r="N421" s="1283" t="str">
        <f t="shared" si="29"/>
        <v>#N/A</v>
      </c>
      <c r="O421" s="652"/>
      <c r="P421" s="652"/>
      <c r="Q421" s="629"/>
      <c r="R421" s="629"/>
      <c r="S421" s="651"/>
      <c r="T421" s="653"/>
      <c r="U421" s="651"/>
      <c r="V421" s="582" t="s">
        <v>1072</v>
      </c>
      <c r="W421" s="582" t="s">
        <v>1072</v>
      </c>
      <c r="X421" s="582" t="s">
        <v>1072</v>
      </c>
      <c r="Y421" s="582" t="s">
        <v>1072</v>
      </c>
      <c r="Z421" s="582" t="s">
        <v>1072</v>
      </c>
      <c r="AA421" s="582" t="s">
        <v>1072</v>
      </c>
      <c r="AB421" s="582" t="s">
        <v>1072</v>
      </c>
      <c r="AC421" s="580" t="str">
        <f>Vlookup(D421,'セッション実施状況管理'!$A:$R,17,false)</f>
        <v>#N/A</v>
      </c>
      <c r="AD421" s="580" t="str">
        <f t="shared" si="19"/>
        <v>#VALUE!</v>
      </c>
      <c r="AE421" s="580" t="str">
        <f t="shared" si="20"/>
        <v>#VALUE!</v>
      </c>
    </row>
    <row r="422">
      <c r="A422" s="2"/>
      <c r="B422" s="2"/>
      <c r="C422" s="2"/>
      <c r="D422" s="2"/>
      <c r="E422" s="2"/>
      <c r="F422" s="2"/>
      <c r="G422" s="2"/>
      <c r="H422" s="2"/>
      <c r="I422" s="572" t="str">
        <f>iferror(vlookup(B422,'セッション実施状況管理'!$A:$B,2,false),"")</f>
        <v/>
      </c>
      <c r="J422" s="580" t="str">
        <f>Vlookup(B422,'セッション実施状況管理'!$A:$R,17,false)</f>
        <v>#N/A</v>
      </c>
      <c r="K422" s="580" t="str">
        <f t="shared" si="28"/>
        <v>#N/A</v>
      </c>
      <c r="L422" s="573" t="str">
        <f t="shared" si="11"/>
        <v>#N/A</v>
      </c>
      <c r="M422" s="573" t="str">
        <f t="shared" si="30"/>
        <v>#N/A</v>
      </c>
      <c r="N422" s="1283" t="str">
        <f t="shared" si="29"/>
        <v>#N/A</v>
      </c>
      <c r="O422" s="652"/>
      <c r="P422" s="652"/>
      <c r="Q422" s="629"/>
      <c r="R422" s="629"/>
      <c r="S422" s="651"/>
      <c r="T422" s="653"/>
      <c r="U422" s="651"/>
      <c r="V422" s="582" t="s">
        <v>1072</v>
      </c>
      <c r="W422" s="582" t="s">
        <v>1072</v>
      </c>
      <c r="X422" s="582" t="s">
        <v>1072</v>
      </c>
      <c r="Y422" s="582" t="s">
        <v>1072</v>
      </c>
      <c r="Z422" s="582" t="s">
        <v>1072</v>
      </c>
      <c r="AA422" s="582" t="s">
        <v>1072</v>
      </c>
      <c r="AB422" s="582" t="s">
        <v>1072</v>
      </c>
      <c r="AC422" s="580" t="str">
        <f>Vlookup(D422,'セッション実施状況管理'!$A:$R,17,false)</f>
        <v>#N/A</v>
      </c>
      <c r="AD422" s="580" t="str">
        <f t="shared" si="19"/>
        <v>#VALUE!</v>
      </c>
      <c r="AE422" s="580" t="str">
        <f t="shared" si="20"/>
        <v>#VALUE!</v>
      </c>
    </row>
    <row r="423">
      <c r="A423" s="2"/>
      <c r="B423" s="2"/>
      <c r="C423" s="2"/>
      <c r="D423" s="2"/>
      <c r="E423" s="2"/>
      <c r="F423" s="2"/>
      <c r="G423" s="2"/>
      <c r="H423" s="2"/>
      <c r="I423" s="572" t="str">
        <f>iferror(vlookup(B423,'セッション実施状況管理'!$A:$B,2,false),"")</f>
        <v/>
      </c>
      <c r="J423" s="580" t="str">
        <f>Vlookup(B423,'セッション実施状況管理'!$A:$R,17,false)</f>
        <v>#N/A</v>
      </c>
      <c r="K423" s="580" t="str">
        <f t="shared" si="28"/>
        <v>#N/A</v>
      </c>
      <c r="L423" s="573" t="str">
        <f t="shared" si="11"/>
        <v>#N/A</v>
      </c>
      <c r="M423" s="573" t="str">
        <f t="shared" si="30"/>
        <v>#N/A</v>
      </c>
      <c r="N423" s="1283" t="str">
        <f t="shared" si="29"/>
        <v>#N/A</v>
      </c>
      <c r="O423" s="652"/>
      <c r="P423" s="652"/>
      <c r="Q423" s="629"/>
      <c r="R423" s="629"/>
      <c r="S423" s="651"/>
      <c r="T423" s="653"/>
      <c r="U423" s="651"/>
      <c r="V423" s="582" t="s">
        <v>1072</v>
      </c>
      <c r="W423" s="582" t="s">
        <v>1072</v>
      </c>
      <c r="X423" s="582" t="s">
        <v>1072</v>
      </c>
      <c r="Y423" s="582" t="s">
        <v>1072</v>
      </c>
      <c r="Z423" s="582" t="s">
        <v>1072</v>
      </c>
      <c r="AA423" s="582" t="s">
        <v>1072</v>
      </c>
      <c r="AB423" s="582" t="s">
        <v>1072</v>
      </c>
      <c r="AC423" s="580" t="str">
        <f>Vlookup(D423,'セッション実施状況管理'!$A:$R,17,false)</f>
        <v>#N/A</v>
      </c>
      <c r="AD423" s="580" t="str">
        <f t="shared" si="19"/>
        <v>#VALUE!</v>
      </c>
      <c r="AE423" s="580" t="str">
        <f t="shared" si="20"/>
        <v>#VALUE!</v>
      </c>
    </row>
    <row r="424">
      <c r="A424" s="2"/>
      <c r="B424" s="2"/>
      <c r="C424" s="2"/>
      <c r="D424" s="2"/>
      <c r="E424" s="2"/>
      <c r="F424" s="2"/>
      <c r="G424" s="2"/>
      <c r="H424" s="2"/>
      <c r="I424" s="572" t="str">
        <f>iferror(vlookup(B424,'セッション実施状況管理'!$A:$B,2,false),"")</f>
        <v/>
      </c>
      <c r="J424" s="580" t="str">
        <f>Vlookup(B424,'セッション実施状況管理'!$A:$R,17,false)</f>
        <v>#N/A</v>
      </c>
      <c r="K424" s="580" t="str">
        <f t="shared" si="28"/>
        <v>#N/A</v>
      </c>
      <c r="L424" s="573" t="str">
        <f t="shared" si="11"/>
        <v>#N/A</v>
      </c>
      <c r="M424" s="573" t="str">
        <f t="shared" si="30"/>
        <v>#N/A</v>
      </c>
      <c r="N424" s="1283" t="str">
        <f t="shared" si="29"/>
        <v>#N/A</v>
      </c>
      <c r="O424" s="652"/>
      <c r="P424" s="652"/>
      <c r="Q424" s="629"/>
      <c r="R424" s="629"/>
      <c r="S424" s="651"/>
      <c r="T424" s="653"/>
      <c r="U424" s="651"/>
      <c r="V424" s="582" t="s">
        <v>1072</v>
      </c>
      <c r="W424" s="582" t="s">
        <v>1072</v>
      </c>
      <c r="X424" s="582" t="s">
        <v>1072</v>
      </c>
      <c r="Y424" s="582" t="s">
        <v>1072</v>
      </c>
      <c r="Z424" s="582" t="s">
        <v>1072</v>
      </c>
      <c r="AA424" s="582" t="s">
        <v>1072</v>
      </c>
      <c r="AB424" s="582" t="s">
        <v>1072</v>
      </c>
      <c r="AC424" s="580" t="str">
        <f>Vlookup(D424,'セッション実施状況管理'!$A:$R,17,false)</f>
        <v>#N/A</v>
      </c>
      <c r="AD424" s="580" t="str">
        <f t="shared" si="19"/>
        <v>#VALUE!</v>
      </c>
      <c r="AE424" s="580" t="str">
        <f t="shared" si="20"/>
        <v>#VALUE!</v>
      </c>
    </row>
    <row r="425">
      <c r="A425" s="2"/>
      <c r="B425" s="2"/>
      <c r="C425" s="2"/>
      <c r="D425" s="2"/>
      <c r="E425" s="2"/>
      <c r="F425" s="2"/>
      <c r="G425" s="2"/>
      <c r="H425" s="2"/>
      <c r="I425" s="572" t="str">
        <f>iferror(vlookup(B425,'セッション実施状況管理'!$A:$B,2,false),"")</f>
        <v/>
      </c>
      <c r="J425" s="580" t="str">
        <f>Vlookup(B425,'セッション実施状況管理'!$A:$R,17,false)</f>
        <v>#N/A</v>
      </c>
      <c r="K425" s="580" t="str">
        <f t="shared" si="28"/>
        <v>#N/A</v>
      </c>
      <c r="L425" s="573" t="str">
        <f t="shared" si="11"/>
        <v>#N/A</v>
      </c>
      <c r="M425" s="573" t="str">
        <f t="shared" si="30"/>
        <v>#N/A</v>
      </c>
      <c r="N425" s="1283" t="str">
        <f t="shared" si="29"/>
        <v>#N/A</v>
      </c>
      <c r="O425" s="652"/>
      <c r="P425" s="652"/>
      <c r="Q425" s="629"/>
      <c r="R425" s="629"/>
      <c r="S425" s="651"/>
      <c r="T425" s="653"/>
      <c r="U425" s="651"/>
      <c r="V425" s="582" t="s">
        <v>1072</v>
      </c>
      <c r="W425" s="582" t="s">
        <v>1072</v>
      </c>
      <c r="X425" s="582" t="s">
        <v>1072</v>
      </c>
      <c r="Y425" s="582" t="s">
        <v>1072</v>
      </c>
      <c r="Z425" s="582" t="s">
        <v>1072</v>
      </c>
      <c r="AA425" s="582" t="s">
        <v>1072</v>
      </c>
      <c r="AB425" s="582" t="s">
        <v>1072</v>
      </c>
      <c r="AC425" s="580" t="str">
        <f>Vlookup(D425,'セッション実施状況管理'!$A:$R,17,false)</f>
        <v>#N/A</v>
      </c>
      <c r="AD425" s="580" t="str">
        <f t="shared" si="19"/>
        <v>#VALUE!</v>
      </c>
      <c r="AE425" s="580" t="str">
        <f t="shared" si="20"/>
        <v>#VALUE!</v>
      </c>
    </row>
    <row r="426">
      <c r="A426" s="2"/>
      <c r="B426" s="2"/>
      <c r="C426" s="2"/>
      <c r="D426" s="2"/>
      <c r="E426" s="2"/>
      <c r="F426" s="2"/>
      <c r="G426" s="2"/>
      <c r="H426" s="2"/>
      <c r="I426" s="572" t="str">
        <f>iferror(vlookup(B426,'セッション実施状況管理'!$A:$B,2,false),"")</f>
        <v/>
      </c>
      <c r="J426" s="580" t="str">
        <f>Vlookup(B426,'セッション実施状況管理'!$A:$R,17,false)</f>
        <v>#N/A</v>
      </c>
      <c r="K426" s="580" t="str">
        <f t="shared" si="28"/>
        <v>#N/A</v>
      </c>
      <c r="L426" s="573" t="str">
        <f t="shared" si="11"/>
        <v>#N/A</v>
      </c>
      <c r="M426" s="573" t="str">
        <f t="shared" si="30"/>
        <v>#N/A</v>
      </c>
      <c r="N426" s="1283" t="str">
        <f t="shared" si="29"/>
        <v>#N/A</v>
      </c>
      <c r="O426" s="652"/>
      <c r="P426" s="652"/>
      <c r="Q426" s="629"/>
      <c r="R426" s="629"/>
      <c r="S426" s="651"/>
      <c r="T426" s="653"/>
      <c r="U426" s="651"/>
      <c r="V426" s="582" t="s">
        <v>1072</v>
      </c>
      <c r="W426" s="582" t="s">
        <v>1072</v>
      </c>
      <c r="X426" s="582" t="s">
        <v>1072</v>
      </c>
      <c r="Y426" s="582" t="s">
        <v>1072</v>
      </c>
      <c r="Z426" s="582" t="s">
        <v>1072</v>
      </c>
      <c r="AA426" s="582" t="s">
        <v>1072</v>
      </c>
      <c r="AB426" s="582" t="s">
        <v>1072</v>
      </c>
      <c r="AC426" s="580" t="str">
        <f>Vlookup(D426,'セッション実施状況管理'!$A:$R,17,false)</f>
        <v>#N/A</v>
      </c>
      <c r="AD426" s="580" t="str">
        <f t="shared" si="19"/>
        <v>#VALUE!</v>
      </c>
      <c r="AE426" s="580" t="str">
        <f t="shared" si="20"/>
        <v>#VALUE!</v>
      </c>
    </row>
    <row r="427">
      <c r="A427" s="2"/>
      <c r="B427" s="2"/>
      <c r="C427" s="2"/>
      <c r="D427" s="2"/>
      <c r="E427" s="2"/>
      <c r="F427" s="2"/>
      <c r="G427" s="2"/>
      <c r="H427" s="2"/>
      <c r="I427" s="572" t="str">
        <f>iferror(vlookup(B427,'セッション実施状況管理'!$A:$B,2,false),"")</f>
        <v/>
      </c>
      <c r="J427" s="580" t="str">
        <f>Vlookup(B427,'セッション実施状況管理'!$A:$R,17,false)</f>
        <v>#N/A</v>
      </c>
      <c r="K427" s="580" t="str">
        <f t="shared" si="28"/>
        <v>#N/A</v>
      </c>
      <c r="L427" s="573" t="str">
        <f t="shared" si="11"/>
        <v>#N/A</v>
      </c>
      <c r="M427" s="573" t="str">
        <f t="shared" si="30"/>
        <v>#N/A</v>
      </c>
      <c r="N427" s="1283" t="str">
        <f t="shared" si="29"/>
        <v>#N/A</v>
      </c>
      <c r="O427" s="652"/>
      <c r="P427" s="652"/>
      <c r="Q427" s="629"/>
      <c r="R427" s="629"/>
      <c r="S427" s="651"/>
      <c r="T427" s="653"/>
      <c r="U427" s="651"/>
      <c r="V427" s="582" t="s">
        <v>1072</v>
      </c>
      <c r="W427" s="582" t="s">
        <v>1072</v>
      </c>
      <c r="X427" s="582" t="s">
        <v>1072</v>
      </c>
      <c r="Y427" s="582" t="s">
        <v>1072</v>
      </c>
      <c r="Z427" s="582" t="s">
        <v>1072</v>
      </c>
      <c r="AA427" s="582" t="s">
        <v>1072</v>
      </c>
      <c r="AB427" s="582" t="s">
        <v>1072</v>
      </c>
      <c r="AC427" s="580" t="str">
        <f>Vlookup(D427,'セッション実施状況管理'!$A:$R,17,false)</f>
        <v>#N/A</v>
      </c>
      <c r="AD427" s="580" t="str">
        <f t="shared" si="19"/>
        <v>#VALUE!</v>
      </c>
      <c r="AE427" s="580" t="str">
        <f t="shared" si="20"/>
        <v>#VALUE!</v>
      </c>
    </row>
    <row r="428">
      <c r="A428" s="2"/>
      <c r="B428" s="2"/>
      <c r="C428" s="2"/>
      <c r="D428" s="2"/>
      <c r="E428" s="2"/>
      <c r="F428" s="2"/>
      <c r="G428" s="2"/>
      <c r="H428" s="2"/>
      <c r="I428" s="572" t="str">
        <f>iferror(vlookup(B428,'セッション実施状況管理'!$A:$B,2,false),"")</f>
        <v/>
      </c>
      <c r="J428" s="580" t="str">
        <f>Vlookup(B428,'セッション実施状況管理'!$A:$R,17,false)</f>
        <v>#N/A</v>
      </c>
      <c r="K428" s="580" t="str">
        <f t="shared" si="28"/>
        <v>#N/A</v>
      </c>
      <c r="L428" s="573" t="str">
        <f t="shared" si="11"/>
        <v>#N/A</v>
      </c>
      <c r="M428" s="573" t="str">
        <f t="shared" si="30"/>
        <v>#N/A</v>
      </c>
      <c r="N428" s="1283" t="str">
        <f t="shared" si="29"/>
        <v>#N/A</v>
      </c>
      <c r="O428" s="652"/>
      <c r="P428" s="652"/>
      <c r="Q428" s="629"/>
      <c r="R428" s="629"/>
      <c r="S428" s="651"/>
      <c r="T428" s="653"/>
      <c r="U428" s="651"/>
      <c r="V428" s="582" t="s">
        <v>1072</v>
      </c>
      <c r="W428" s="582" t="s">
        <v>1072</v>
      </c>
      <c r="X428" s="582" t="s">
        <v>1072</v>
      </c>
      <c r="Y428" s="582" t="s">
        <v>1072</v>
      </c>
      <c r="Z428" s="582" t="s">
        <v>1072</v>
      </c>
      <c r="AA428" s="582" t="s">
        <v>1072</v>
      </c>
      <c r="AB428" s="582" t="s">
        <v>1072</v>
      </c>
      <c r="AC428" s="580" t="str">
        <f>Vlookup(D428,'セッション実施状況管理'!$A:$R,17,false)</f>
        <v>#N/A</v>
      </c>
      <c r="AD428" s="580" t="str">
        <f t="shared" si="19"/>
        <v>#VALUE!</v>
      </c>
      <c r="AE428" s="580" t="str">
        <f t="shared" si="20"/>
        <v>#VALUE!</v>
      </c>
    </row>
    <row r="429">
      <c r="A429" s="2"/>
      <c r="B429" s="2"/>
      <c r="C429" s="2"/>
      <c r="D429" s="2"/>
      <c r="E429" s="2"/>
      <c r="F429" s="2"/>
      <c r="G429" s="2"/>
      <c r="H429" s="2"/>
      <c r="I429" s="572" t="str">
        <f>iferror(vlookup(B429,'セッション実施状況管理'!$A:$B,2,false),"")</f>
        <v/>
      </c>
      <c r="J429" s="580" t="str">
        <f>Vlookup(B429,'セッション実施状況管理'!$A:$R,17,false)</f>
        <v>#N/A</v>
      </c>
      <c r="K429" s="580" t="str">
        <f t="shared" si="28"/>
        <v>#N/A</v>
      </c>
      <c r="L429" s="573" t="str">
        <f t="shared" si="11"/>
        <v>#N/A</v>
      </c>
      <c r="M429" s="573" t="str">
        <f t="shared" si="30"/>
        <v>#N/A</v>
      </c>
      <c r="N429" s="1283" t="str">
        <f t="shared" si="29"/>
        <v>#N/A</v>
      </c>
      <c r="O429" s="652"/>
      <c r="P429" s="652"/>
      <c r="Q429" s="629"/>
      <c r="R429" s="629"/>
      <c r="S429" s="651"/>
      <c r="T429" s="653"/>
      <c r="U429" s="651"/>
      <c r="V429" s="582" t="s">
        <v>1072</v>
      </c>
      <c r="W429" s="582" t="s">
        <v>1072</v>
      </c>
      <c r="X429" s="582" t="s">
        <v>1072</v>
      </c>
      <c r="Y429" s="582" t="s">
        <v>1072</v>
      </c>
      <c r="Z429" s="582" t="s">
        <v>1072</v>
      </c>
      <c r="AA429" s="582" t="s">
        <v>1072</v>
      </c>
      <c r="AB429" s="582" t="s">
        <v>1072</v>
      </c>
      <c r="AC429" s="580" t="str">
        <f>Vlookup(D429,'セッション実施状況管理'!$A:$R,17,false)</f>
        <v>#N/A</v>
      </c>
      <c r="AD429" s="580" t="str">
        <f t="shared" si="19"/>
        <v>#VALUE!</v>
      </c>
      <c r="AE429" s="580" t="str">
        <f t="shared" si="20"/>
        <v>#VALUE!</v>
      </c>
    </row>
    <row r="430">
      <c r="A430" s="2"/>
      <c r="B430" s="2"/>
      <c r="C430" s="2"/>
      <c r="D430" s="2"/>
      <c r="E430" s="2"/>
      <c r="F430" s="2"/>
      <c r="G430" s="2"/>
      <c r="H430" s="2"/>
      <c r="I430" s="572" t="str">
        <f>iferror(vlookup(B430,'セッション実施状況管理'!$A:$B,2,false),"")</f>
        <v/>
      </c>
      <c r="J430" s="580" t="str">
        <f>Vlookup(B430,'セッション実施状況管理'!$A:$R,17,false)</f>
        <v>#N/A</v>
      </c>
      <c r="K430" s="580" t="str">
        <f t="shared" si="28"/>
        <v>#N/A</v>
      </c>
      <c r="L430" s="573" t="str">
        <f t="shared" si="11"/>
        <v>#N/A</v>
      </c>
      <c r="M430" s="573" t="str">
        <f t="shared" si="30"/>
        <v>#N/A</v>
      </c>
      <c r="N430" s="1283" t="str">
        <f t="shared" si="29"/>
        <v>#N/A</v>
      </c>
      <c r="O430" s="652"/>
      <c r="P430" s="652"/>
      <c r="Q430" s="629"/>
      <c r="R430" s="629"/>
      <c r="S430" s="651"/>
      <c r="T430" s="653"/>
      <c r="U430" s="651"/>
      <c r="V430" s="582" t="s">
        <v>1072</v>
      </c>
      <c r="W430" s="582" t="s">
        <v>1072</v>
      </c>
      <c r="X430" s="582" t="s">
        <v>1072</v>
      </c>
      <c r="Y430" s="582" t="s">
        <v>1072</v>
      </c>
      <c r="Z430" s="582" t="s">
        <v>1072</v>
      </c>
      <c r="AA430" s="582" t="s">
        <v>1072</v>
      </c>
      <c r="AB430" s="582" t="s">
        <v>1072</v>
      </c>
      <c r="AC430" s="580" t="str">
        <f>Vlookup(D430,'セッション実施状況管理'!$A:$R,17,false)</f>
        <v>#N/A</v>
      </c>
      <c r="AD430" s="580" t="str">
        <f t="shared" si="19"/>
        <v>#VALUE!</v>
      </c>
      <c r="AE430" s="580" t="str">
        <f t="shared" si="20"/>
        <v>#VALUE!</v>
      </c>
    </row>
    <row r="431">
      <c r="A431" s="2"/>
      <c r="B431" s="2"/>
      <c r="C431" s="2"/>
      <c r="D431" s="2"/>
      <c r="E431" s="2"/>
      <c r="F431" s="2"/>
      <c r="G431" s="2"/>
      <c r="H431" s="2"/>
      <c r="I431" s="572" t="str">
        <f>iferror(vlookup(B431,'セッション実施状況管理'!$A:$B,2,false),"")</f>
        <v/>
      </c>
      <c r="J431" s="580" t="str">
        <f>Vlookup(B431,'セッション実施状況管理'!$A:$R,17,false)</f>
        <v>#N/A</v>
      </c>
      <c r="K431" s="580" t="str">
        <f t="shared" si="28"/>
        <v>#N/A</v>
      </c>
      <c r="L431" s="573" t="str">
        <f t="shared" si="11"/>
        <v>#N/A</v>
      </c>
      <c r="M431" s="573" t="str">
        <f t="shared" si="30"/>
        <v>#N/A</v>
      </c>
      <c r="N431" s="1283" t="str">
        <f t="shared" si="29"/>
        <v>#N/A</v>
      </c>
      <c r="O431" s="652"/>
      <c r="P431" s="652"/>
      <c r="Q431" s="629"/>
      <c r="R431" s="629"/>
      <c r="S431" s="651"/>
      <c r="T431" s="653"/>
      <c r="U431" s="651"/>
      <c r="V431" s="582" t="s">
        <v>1072</v>
      </c>
      <c r="W431" s="582" t="s">
        <v>1072</v>
      </c>
      <c r="X431" s="582" t="s">
        <v>1072</v>
      </c>
      <c r="Y431" s="582" t="s">
        <v>1072</v>
      </c>
      <c r="Z431" s="582" t="s">
        <v>1072</v>
      </c>
      <c r="AA431" s="582" t="s">
        <v>1072</v>
      </c>
      <c r="AB431" s="582" t="s">
        <v>1072</v>
      </c>
      <c r="AC431" s="580" t="str">
        <f>Vlookup(D431,'セッション実施状況管理'!$A:$R,17,false)</f>
        <v>#N/A</v>
      </c>
      <c r="AD431" s="580" t="str">
        <f t="shared" si="19"/>
        <v>#VALUE!</v>
      </c>
      <c r="AE431" s="580" t="str">
        <f t="shared" si="20"/>
        <v>#VALUE!</v>
      </c>
    </row>
    <row r="432">
      <c r="A432" s="2"/>
      <c r="B432" s="2"/>
      <c r="C432" s="2"/>
      <c r="D432" s="2"/>
      <c r="E432" s="2"/>
      <c r="F432" s="2"/>
      <c r="G432" s="2"/>
      <c r="H432" s="2"/>
      <c r="I432" s="572" t="str">
        <f>iferror(vlookup(B432,'セッション実施状況管理'!$A:$B,2,false),"")</f>
        <v/>
      </c>
      <c r="J432" s="580" t="str">
        <f>Vlookup(B432,'セッション実施状況管理'!$A:$R,17,false)</f>
        <v>#N/A</v>
      </c>
      <c r="K432" s="580" t="str">
        <f t="shared" si="28"/>
        <v>#N/A</v>
      </c>
      <c r="L432" s="573" t="str">
        <f t="shared" si="11"/>
        <v>#N/A</v>
      </c>
      <c r="M432" s="573" t="str">
        <f t="shared" si="30"/>
        <v>#N/A</v>
      </c>
      <c r="N432" s="1283" t="str">
        <f t="shared" si="29"/>
        <v>#N/A</v>
      </c>
      <c r="O432" s="652"/>
      <c r="P432" s="652"/>
      <c r="Q432" s="629"/>
      <c r="R432" s="629"/>
      <c r="S432" s="651"/>
      <c r="T432" s="653"/>
      <c r="U432" s="651"/>
      <c r="V432" s="582" t="s">
        <v>1072</v>
      </c>
      <c r="W432" s="582" t="s">
        <v>1072</v>
      </c>
      <c r="X432" s="582" t="s">
        <v>1072</v>
      </c>
      <c r="Y432" s="582" t="s">
        <v>1072</v>
      </c>
      <c r="Z432" s="582" t="s">
        <v>1072</v>
      </c>
      <c r="AA432" s="582" t="s">
        <v>1072</v>
      </c>
      <c r="AB432" s="582" t="s">
        <v>1072</v>
      </c>
      <c r="AC432" s="580" t="str">
        <f>Vlookup(D432,'セッション実施状況管理'!$A:$R,17,false)</f>
        <v>#N/A</v>
      </c>
      <c r="AD432" s="580" t="str">
        <f t="shared" si="19"/>
        <v>#VALUE!</v>
      </c>
      <c r="AE432" s="580" t="str">
        <f t="shared" si="20"/>
        <v>#VALUE!</v>
      </c>
    </row>
    <row r="433">
      <c r="A433" s="2"/>
      <c r="B433" s="2"/>
      <c r="C433" s="2"/>
      <c r="D433" s="2"/>
      <c r="E433" s="2"/>
      <c r="F433" s="2"/>
      <c r="G433" s="2"/>
      <c r="H433" s="2"/>
      <c r="I433" s="572" t="str">
        <f>iferror(vlookup(B433,'セッション実施状況管理'!$A:$B,2,false),"")</f>
        <v/>
      </c>
      <c r="J433" s="580" t="str">
        <f>Vlookup(B433,'セッション実施状況管理'!$A:$R,17,false)</f>
        <v>#N/A</v>
      </c>
      <c r="K433" s="580" t="str">
        <f t="shared" si="28"/>
        <v>#N/A</v>
      </c>
      <c r="L433" s="573" t="str">
        <f t="shared" si="11"/>
        <v>#N/A</v>
      </c>
      <c r="M433" s="573" t="str">
        <f t="shared" si="30"/>
        <v>#N/A</v>
      </c>
      <c r="N433" s="1283" t="str">
        <f t="shared" si="29"/>
        <v>#N/A</v>
      </c>
      <c r="O433" s="652"/>
      <c r="P433" s="652"/>
      <c r="Q433" s="629"/>
      <c r="R433" s="629"/>
      <c r="S433" s="651"/>
      <c r="T433" s="653"/>
      <c r="U433" s="651"/>
      <c r="V433" s="582" t="s">
        <v>1072</v>
      </c>
      <c r="W433" s="582" t="s">
        <v>1072</v>
      </c>
      <c r="X433" s="582" t="s">
        <v>1072</v>
      </c>
      <c r="Y433" s="582" t="s">
        <v>1072</v>
      </c>
      <c r="Z433" s="582" t="s">
        <v>1072</v>
      </c>
      <c r="AA433" s="582" t="s">
        <v>1072</v>
      </c>
      <c r="AB433" s="582" t="s">
        <v>1072</v>
      </c>
      <c r="AC433" s="580" t="str">
        <f>Vlookup(D433,'セッション実施状況管理'!$A:$R,17,false)</f>
        <v>#N/A</v>
      </c>
      <c r="AD433" s="580" t="str">
        <f t="shared" si="19"/>
        <v>#VALUE!</v>
      </c>
      <c r="AE433" s="580" t="str">
        <f t="shared" si="20"/>
        <v>#VALUE!</v>
      </c>
    </row>
    <row r="434">
      <c r="A434" s="2"/>
      <c r="B434" s="2"/>
      <c r="C434" s="2"/>
      <c r="D434" s="2"/>
      <c r="E434" s="2"/>
      <c r="F434" s="2"/>
      <c r="G434" s="2"/>
      <c r="H434" s="2"/>
      <c r="I434" s="572" t="str">
        <f>iferror(vlookup(B434,'セッション実施状況管理'!$A:$B,2,false),"")</f>
        <v/>
      </c>
      <c r="J434" s="580" t="str">
        <f>Vlookup(B434,'セッション実施状況管理'!$A:$R,17,false)</f>
        <v>#N/A</v>
      </c>
      <c r="K434" s="580" t="str">
        <f t="shared" si="28"/>
        <v>#N/A</v>
      </c>
      <c r="L434" s="573" t="str">
        <f t="shared" si="11"/>
        <v>#N/A</v>
      </c>
      <c r="M434" s="573" t="str">
        <f t="shared" si="30"/>
        <v>#N/A</v>
      </c>
      <c r="N434" s="1283" t="str">
        <f t="shared" si="29"/>
        <v>#N/A</v>
      </c>
      <c r="O434" s="652"/>
      <c r="P434" s="652"/>
      <c r="Q434" s="629"/>
      <c r="R434" s="629"/>
      <c r="S434" s="651"/>
      <c r="T434" s="653"/>
      <c r="U434" s="651"/>
      <c r="V434" s="582" t="s">
        <v>1072</v>
      </c>
      <c r="W434" s="582" t="s">
        <v>1072</v>
      </c>
      <c r="X434" s="582" t="s">
        <v>1072</v>
      </c>
      <c r="Y434" s="582" t="s">
        <v>1072</v>
      </c>
      <c r="Z434" s="582" t="s">
        <v>1072</v>
      </c>
      <c r="AA434" s="582" t="s">
        <v>1072</v>
      </c>
      <c r="AB434" s="582" t="s">
        <v>1072</v>
      </c>
      <c r="AC434" s="580" t="str">
        <f>Vlookup(D434,'セッション実施状況管理'!$A:$R,17,false)</f>
        <v>#N/A</v>
      </c>
      <c r="AD434" s="580" t="str">
        <f t="shared" si="19"/>
        <v>#VALUE!</v>
      </c>
      <c r="AE434" s="580" t="str">
        <f t="shared" si="20"/>
        <v>#VALUE!</v>
      </c>
    </row>
    <row r="435">
      <c r="A435" s="2"/>
      <c r="B435" s="2"/>
      <c r="C435" s="2"/>
      <c r="D435" s="2"/>
      <c r="E435" s="2"/>
      <c r="F435" s="2"/>
      <c r="G435" s="2"/>
      <c r="H435" s="2"/>
      <c r="I435" s="572" t="str">
        <f>iferror(vlookup(B435,'セッション実施状況管理'!$A:$B,2,false),"")</f>
        <v/>
      </c>
      <c r="J435" s="580" t="str">
        <f>Vlookup(B435,'セッション実施状況管理'!$A:$R,17,false)</f>
        <v>#N/A</v>
      </c>
      <c r="K435" s="580" t="str">
        <f t="shared" si="28"/>
        <v>#N/A</v>
      </c>
      <c r="L435" s="573" t="str">
        <f t="shared" si="11"/>
        <v>#N/A</v>
      </c>
      <c r="M435" s="573" t="str">
        <f t="shared" si="30"/>
        <v>#N/A</v>
      </c>
      <c r="N435" s="1283" t="str">
        <f t="shared" si="29"/>
        <v>#N/A</v>
      </c>
      <c r="O435" s="652"/>
      <c r="P435" s="652"/>
      <c r="Q435" s="629"/>
      <c r="R435" s="629"/>
      <c r="S435" s="651"/>
      <c r="T435" s="653"/>
      <c r="U435" s="651"/>
      <c r="V435" s="582" t="s">
        <v>1072</v>
      </c>
      <c r="W435" s="582" t="s">
        <v>1072</v>
      </c>
      <c r="X435" s="582" t="s">
        <v>1072</v>
      </c>
      <c r="Y435" s="582" t="s">
        <v>1072</v>
      </c>
      <c r="Z435" s="582" t="s">
        <v>1072</v>
      </c>
      <c r="AA435" s="582" t="s">
        <v>1072</v>
      </c>
      <c r="AB435" s="582" t="s">
        <v>1072</v>
      </c>
      <c r="AC435" s="580" t="str">
        <f>Vlookup(D435,'セッション実施状況管理'!$A:$R,17,false)</f>
        <v>#N/A</v>
      </c>
      <c r="AD435" s="580" t="str">
        <f t="shared" si="19"/>
        <v>#VALUE!</v>
      </c>
      <c r="AE435" s="580" t="str">
        <f t="shared" si="20"/>
        <v>#VALUE!</v>
      </c>
    </row>
    <row r="436">
      <c r="A436" s="2"/>
      <c r="B436" s="2"/>
      <c r="C436" s="2"/>
      <c r="D436" s="2"/>
      <c r="E436" s="2"/>
      <c r="F436" s="2"/>
      <c r="G436" s="2"/>
      <c r="H436" s="2"/>
      <c r="I436" s="572" t="str">
        <f>iferror(vlookup(B436,'セッション実施状況管理'!$A:$B,2,false),"")</f>
        <v/>
      </c>
      <c r="J436" s="580" t="str">
        <f>Vlookup(B436,'セッション実施状況管理'!$A:$R,17,false)</f>
        <v>#N/A</v>
      </c>
      <c r="K436" s="580" t="str">
        <f t="shared" si="28"/>
        <v>#N/A</v>
      </c>
      <c r="L436" s="573" t="str">
        <f t="shared" si="11"/>
        <v>#N/A</v>
      </c>
      <c r="M436" s="573" t="str">
        <f t="shared" si="30"/>
        <v>#N/A</v>
      </c>
      <c r="N436" s="1283" t="str">
        <f t="shared" si="29"/>
        <v>#N/A</v>
      </c>
      <c r="O436" s="652"/>
      <c r="P436" s="652"/>
      <c r="Q436" s="629"/>
      <c r="R436" s="629"/>
      <c r="S436" s="651"/>
      <c r="T436" s="653"/>
      <c r="U436" s="651"/>
      <c r="V436" s="582" t="s">
        <v>1072</v>
      </c>
      <c r="W436" s="582" t="s">
        <v>1072</v>
      </c>
      <c r="X436" s="582" t="s">
        <v>1072</v>
      </c>
      <c r="Y436" s="582" t="s">
        <v>1072</v>
      </c>
      <c r="Z436" s="582" t="s">
        <v>1072</v>
      </c>
      <c r="AA436" s="582" t="s">
        <v>1072</v>
      </c>
      <c r="AB436" s="582" t="s">
        <v>1072</v>
      </c>
      <c r="AC436" s="580" t="str">
        <f>Vlookup(D436,'セッション実施状況管理'!$A:$R,17,false)</f>
        <v>#N/A</v>
      </c>
      <c r="AD436" s="580" t="str">
        <f t="shared" si="19"/>
        <v>#VALUE!</v>
      </c>
      <c r="AE436" s="580" t="str">
        <f t="shared" si="20"/>
        <v>#VALUE!</v>
      </c>
    </row>
    <row r="437">
      <c r="A437" s="2"/>
      <c r="B437" s="2"/>
      <c r="C437" s="2"/>
      <c r="D437" s="2"/>
      <c r="E437" s="2"/>
      <c r="F437" s="2"/>
      <c r="G437" s="2"/>
      <c r="H437" s="2"/>
      <c r="I437" s="572" t="str">
        <f>iferror(vlookup(B437,'セッション実施状況管理'!$A:$B,2,false),"")</f>
        <v/>
      </c>
      <c r="J437" s="580" t="str">
        <f>Vlookup(B437,'セッション実施状況管理'!$A:$R,17,false)</f>
        <v>#N/A</v>
      </c>
      <c r="K437" s="580" t="str">
        <f t="shared" si="28"/>
        <v>#N/A</v>
      </c>
      <c r="L437" s="573" t="str">
        <f t="shared" si="11"/>
        <v>#N/A</v>
      </c>
      <c r="M437" s="573" t="str">
        <f t="shared" si="30"/>
        <v>#N/A</v>
      </c>
      <c r="N437" s="1283" t="str">
        <f t="shared" si="29"/>
        <v>#N/A</v>
      </c>
      <c r="O437" s="652"/>
      <c r="P437" s="652"/>
      <c r="Q437" s="629"/>
      <c r="R437" s="629"/>
      <c r="S437" s="651"/>
      <c r="T437" s="653"/>
      <c r="U437" s="651"/>
      <c r="V437" s="582" t="s">
        <v>1072</v>
      </c>
      <c r="W437" s="582" t="s">
        <v>1072</v>
      </c>
      <c r="X437" s="582" t="s">
        <v>1072</v>
      </c>
      <c r="Y437" s="582" t="s">
        <v>1072</v>
      </c>
      <c r="Z437" s="582" t="s">
        <v>1072</v>
      </c>
      <c r="AA437" s="582" t="s">
        <v>1072</v>
      </c>
      <c r="AB437" s="582" t="s">
        <v>1072</v>
      </c>
      <c r="AC437" s="580" t="str">
        <f>Vlookup(D437,'セッション実施状況管理'!$A:$R,17,false)</f>
        <v>#N/A</v>
      </c>
      <c r="AD437" s="580" t="str">
        <f t="shared" si="19"/>
        <v>#VALUE!</v>
      </c>
      <c r="AE437" s="580" t="str">
        <f t="shared" si="20"/>
        <v>#VALUE!</v>
      </c>
    </row>
    <row r="438">
      <c r="A438" s="2"/>
      <c r="B438" s="2"/>
      <c r="C438" s="2"/>
      <c r="D438" s="2"/>
      <c r="E438" s="2"/>
      <c r="F438" s="2"/>
      <c r="G438" s="2"/>
      <c r="H438" s="2"/>
      <c r="I438" s="572" t="str">
        <f>iferror(vlookup(B438,'セッション実施状況管理'!$A:$B,2,false),"")</f>
        <v/>
      </c>
      <c r="J438" s="580" t="str">
        <f>Vlookup(B438,'セッション実施状況管理'!$A:$R,17,false)</f>
        <v>#N/A</v>
      </c>
      <c r="K438" s="580" t="str">
        <f t="shared" si="28"/>
        <v>#N/A</v>
      </c>
      <c r="L438" s="573" t="str">
        <f t="shared" si="11"/>
        <v>#N/A</v>
      </c>
      <c r="M438" s="573" t="str">
        <f t="shared" si="30"/>
        <v>#N/A</v>
      </c>
      <c r="N438" s="1283" t="str">
        <f t="shared" si="29"/>
        <v>#N/A</v>
      </c>
      <c r="O438" s="652"/>
      <c r="P438" s="652"/>
      <c r="Q438" s="629"/>
      <c r="R438" s="629"/>
      <c r="S438" s="651"/>
      <c r="T438" s="653"/>
      <c r="U438" s="651"/>
      <c r="V438" s="582" t="s">
        <v>1072</v>
      </c>
      <c r="W438" s="582" t="s">
        <v>1072</v>
      </c>
      <c r="X438" s="582" t="s">
        <v>1072</v>
      </c>
      <c r="Y438" s="582" t="s">
        <v>1072</v>
      </c>
      <c r="Z438" s="582" t="s">
        <v>1072</v>
      </c>
      <c r="AA438" s="582" t="s">
        <v>1072</v>
      </c>
      <c r="AB438" s="582" t="s">
        <v>1072</v>
      </c>
      <c r="AC438" s="580" t="str">
        <f>Vlookup(D438,'セッション実施状況管理'!$A:$R,17,false)</f>
        <v>#N/A</v>
      </c>
      <c r="AD438" s="580" t="str">
        <f t="shared" si="19"/>
        <v>#VALUE!</v>
      </c>
      <c r="AE438" s="580" t="str">
        <f t="shared" si="20"/>
        <v>#VALUE!</v>
      </c>
    </row>
    <row r="439">
      <c r="A439" s="2"/>
      <c r="B439" s="2"/>
      <c r="C439" s="2"/>
      <c r="D439" s="2"/>
      <c r="E439" s="2"/>
      <c r="F439" s="2"/>
      <c r="G439" s="2"/>
      <c r="H439" s="2"/>
      <c r="I439" s="572" t="str">
        <f>iferror(vlookup(B439,'セッション実施状況管理'!$A:$B,2,false),"")</f>
        <v/>
      </c>
      <c r="J439" s="580" t="str">
        <f>Vlookup(B439,'セッション実施状況管理'!$A:$R,17,false)</f>
        <v>#N/A</v>
      </c>
      <c r="K439" s="580" t="str">
        <f t="shared" si="28"/>
        <v>#N/A</v>
      </c>
      <c r="L439" s="573" t="str">
        <f t="shared" si="11"/>
        <v>#N/A</v>
      </c>
      <c r="M439" s="573" t="str">
        <f t="shared" si="30"/>
        <v>#N/A</v>
      </c>
      <c r="N439" s="1283" t="str">
        <f t="shared" si="29"/>
        <v>#N/A</v>
      </c>
      <c r="O439" s="652"/>
      <c r="P439" s="652"/>
      <c r="Q439" s="629"/>
      <c r="R439" s="629"/>
      <c r="S439" s="651"/>
      <c r="T439" s="653"/>
      <c r="U439" s="651"/>
      <c r="V439" s="582" t="s">
        <v>1072</v>
      </c>
      <c r="W439" s="582" t="s">
        <v>1072</v>
      </c>
      <c r="X439" s="582" t="s">
        <v>1072</v>
      </c>
      <c r="Y439" s="582" t="s">
        <v>1072</v>
      </c>
      <c r="Z439" s="582" t="s">
        <v>1072</v>
      </c>
      <c r="AA439" s="582" t="s">
        <v>1072</v>
      </c>
      <c r="AB439" s="582" t="s">
        <v>1072</v>
      </c>
      <c r="AC439" s="580" t="str">
        <f>Vlookup(D439,'セッション実施状況管理'!$A:$R,17,false)</f>
        <v>#N/A</v>
      </c>
      <c r="AD439" s="580" t="str">
        <f t="shared" si="19"/>
        <v>#VALUE!</v>
      </c>
      <c r="AE439" s="580" t="str">
        <f t="shared" si="20"/>
        <v>#VALUE!</v>
      </c>
    </row>
    <row r="440">
      <c r="A440" s="2"/>
      <c r="B440" s="2"/>
      <c r="C440" s="2"/>
      <c r="D440" s="2"/>
      <c r="E440" s="2"/>
      <c r="F440" s="2"/>
      <c r="G440" s="2"/>
      <c r="H440" s="2"/>
      <c r="I440" s="572" t="str">
        <f>iferror(vlookup(B440,'セッション実施状況管理'!$A:$B,2,false),"")</f>
        <v/>
      </c>
      <c r="J440" s="580" t="str">
        <f>Vlookup(B440,'セッション実施状況管理'!$A:$R,17,false)</f>
        <v>#N/A</v>
      </c>
      <c r="K440" s="580" t="str">
        <f t="shared" si="28"/>
        <v>#N/A</v>
      </c>
      <c r="L440" s="573" t="str">
        <f t="shared" si="11"/>
        <v>#N/A</v>
      </c>
      <c r="M440" s="573" t="str">
        <f t="shared" si="30"/>
        <v>#N/A</v>
      </c>
      <c r="N440" s="1283" t="str">
        <f t="shared" si="29"/>
        <v>#N/A</v>
      </c>
      <c r="O440" s="652"/>
      <c r="P440" s="652"/>
      <c r="Q440" s="629"/>
      <c r="R440" s="629"/>
      <c r="S440" s="651"/>
      <c r="T440" s="653"/>
      <c r="U440" s="651"/>
      <c r="V440" s="582" t="s">
        <v>1072</v>
      </c>
      <c r="W440" s="582" t="s">
        <v>1072</v>
      </c>
      <c r="X440" s="582" t="s">
        <v>1072</v>
      </c>
      <c r="Y440" s="582" t="s">
        <v>1072</v>
      </c>
      <c r="Z440" s="582" t="s">
        <v>1072</v>
      </c>
      <c r="AA440" s="582" t="s">
        <v>1072</v>
      </c>
      <c r="AB440" s="582" t="s">
        <v>1072</v>
      </c>
      <c r="AC440" s="580" t="str">
        <f>Vlookup(D440,'セッション実施状況管理'!$A:$R,17,false)</f>
        <v>#N/A</v>
      </c>
      <c r="AD440" s="580" t="str">
        <f t="shared" si="19"/>
        <v>#VALUE!</v>
      </c>
      <c r="AE440" s="580" t="str">
        <f t="shared" si="20"/>
        <v>#VALUE!</v>
      </c>
    </row>
    <row r="441">
      <c r="A441" s="2"/>
      <c r="B441" s="2"/>
      <c r="C441" s="2"/>
      <c r="D441" s="2"/>
      <c r="E441" s="2"/>
      <c r="F441" s="2"/>
      <c r="G441" s="2"/>
      <c r="H441" s="2"/>
      <c r="I441" s="572" t="str">
        <f>iferror(vlookup(B441,'セッション実施状況管理'!$A:$B,2,false),"")</f>
        <v/>
      </c>
      <c r="J441" s="580" t="str">
        <f>Vlookup(B441,'セッション実施状況管理'!$A:$R,17,false)</f>
        <v>#N/A</v>
      </c>
      <c r="K441" s="580" t="str">
        <f t="shared" si="28"/>
        <v>#N/A</v>
      </c>
      <c r="L441" s="573" t="str">
        <f t="shared" si="11"/>
        <v>#N/A</v>
      </c>
      <c r="M441" s="573" t="str">
        <f t="shared" si="30"/>
        <v>#N/A</v>
      </c>
      <c r="N441" s="1283" t="str">
        <f t="shared" si="29"/>
        <v>#N/A</v>
      </c>
      <c r="O441" s="652"/>
      <c r="P441" s="652"/>
      <c r="Q441" s="629"/>
      <c r="R441" s="629"/>
      <c r="S441" s="651"/>
      <c r="T441" s="653"/>
      <c r="U441" s="651"/>
      <c r="V441" s="582" t="s">
        <v>1072</v>
      </c>
      <c r="W441" s="582" t="s">
        <v>1072</v>
      </c>
      <c r="X441" s="582" t="s">
        <v>1072</v>
      </c>
      <c r="Y441" s="582" t="s">
        <v>1072</v>
      </c>
      <c r="Z441" s="582" t="s">
        <v>1072</v>
      </c>
      <c r="AA441" s="582" t="s">
        <v>1072</v>
      </c>
      <c r="AB441" s="582" t="s">
        <v>1072</v>
      </c>
      <c r="AC441" s="580" t="str">
        <f>Vlookup(D441,'セッション実施状況管理'!$A:$R,17,false)</f>
        <v>#N/A</v>
      </c>
      <c r="AD441" s="580" t="str">
        <f t="shared" si="19"/>
        <v>#VALUE!</v>
      </c>
      <c r="AE441" s="580" t="str">
        <f t="shared" si="20"/>
        <v>#VALUE!</v>
      </c>
    </row>
    <row r="442">
      <c r="A442" s="2"/>
      <c r="B442" s="2"/>
      <c r="C442" s="2"/>
      <c r="D442" s="2"/>
      <c r="E442" s="2"/>
      <c r="F442" s="2"/>
      <c r="G442" s="2"/>
      <c r="H442" s="2"/>
      <c r="I442" s="572" t="str">
        <f>iferror(vlookup(B442,'セッション実施状況管理'!$A:$B,2,false),"")</f>
        <v/>
      </c>
      <c r="J442" s="580" t="str">
        <f>Vlookup(B442,'セッション実施状況管理'!$A:$R,17,false)</f>
        <v>#N/A</v>
      </c>
      <c r="K442" s="580" t="str">
        <f t="shared" si="28"/>
        <v>#N/A</v>
      </c>
      <c r="L442" s="573" t="str">
        <f t="shared" si="11"/>
        <v>#N/A</v>
      </c>
      <c r="M442" s="573" t="str">
        <f t="shared" si="30"/>
        <v>#N/A</v>
      </c>
      <c r="N442" s="1283" t="str">
        <f t="shared" si="29"/>
        <v>#N/A</v>
      </c>
      <c r="O442" s="652"/>
      <c r="P442" s="652"/>
      <c r="Q442" s="629"/>
      <c r="R442" s="629"/>
      <c r="S442" s="651"/>
      <c r="T442" s="653"/>
      <c r="U442" s="651"/>
      <c r="V442" s="582" t="s">
        <v>1072</v>
      </c>
      <c r="W442" s="582" t="s">
        <v>1072</v>
      </c>
      <c r="X442" s="582" t="s">
        <v>1072</v>
      </c>
      <c r="Y442" s="582" t="s">
        <v>1072</v>
      </c>
      <c r="Z442" s="582" t="s">
        <v>1072</v>
      </c>
      <c r="AA442" s="582" t="s">
        <v>1072</v>
      </c>
      <c r="AB442" s="582" t="s">
        <v>1072</v>
      </c>
      <c r="AC442" s="580" t="str">
        <f>Vlookup(D442,'セッション実施状況管理'!$A:$R,17,false)</f>
        <v>#N/A</v>
      </c>
      <c r="AD442" s="580" t="str">
        <f t="shared" si="19"/>
        <v>#VALUE!</v>
      </c>
      <c r="AE442" s="580" t="str">
        <f t="shared" si="20"/>
        <v>#VALUE!</v>
      </c>
    </row>
    <row r="443">
      <c r="A443" s="2"/>
      <c r="B443" s="2"/>
      <c r="C443" s="2"/>
      <c r="D443" s="2"/>
      <c r="E443" s="2"/>
      <c r="F443" s="2"/>
      <c r="G443" s="2"/>
      <c r="H443" s="2"/>
      <c r="I443" s="572" t="str">
        <f>iferror(vlookup(B443,'セッション実施状況管理'!$A:$B,2,false),"")</f>
        <v/>
      </c>
      <c r="J443" s="580" t="str">
        <f>Vlookup(B443,'セッション実施状況管理'!$A:$R,17,false)</f>
        <v>#N/A</v>
      </c>
      <c r="K443" s="580" t="str">
        <f t="shared" si="28"/>
        <v>#N/A</v>
      </c>
      <c r="L443" s="573" t="str">
        <f t="shared" si="11"/>
        <v>#N/A</v>
      </c>
      <c r="M443" s="573" t="str">
        <f t="shared" si="30"/>
        <v>#N/A</v>
      </c>
      <c r="N443" s="1283" t="str">
        <f t="shared" si="29"/>
        <v>#N/A</v>
      </c>
      <c r="O443" s="652"/>
      <c r="P443" s="652"/>
      <c r="Q443" s="629"/>
      <c r="R443" s="629"/>
      <c r="S443" s="651"/>
      <c r="T443" s="653"/>
      <c r="U443" s="651"/>
      <c r="V443" s="582" t="s">
        <v>1072</v>
      </c>
      <c r="W443" s="582" t="s">
        <v>1072</v>
      </c>
      <c r="X443" s="582" t="s">
        <v>1072</v>
      </c>
      <c r="Y443" s="582" t="s">
        <v>1072</v>
      </c>
      <c r="Z443" s="582" t="s">
        <v>1072</v>
      </c>
      <c r="AA443" s="582" t="s">
        <v>1072</v>
      </c>
      <c r="AB443" s="582" t="s">
        <v>1072</v>
      </c>
      <c r="AC443" s="580" t="str">
        <f>Vlookup(D443,'セッション実施状況管理'!$A:$R,17,false)</f>
        <v>#N/A</v>
      </c>
      <c r="AD443" s="580" t="str">
        <f t="shared" si="19"/>
        <v>#VALUE!</v>
      </c>
      <c r="AE443" s="580" t="str">
        <f t="shared" si="20"/>
        <v>#VALUE!</v>
      </c>
    </row>
    <row r="444">
      <c r="A444" s="2"/>
      <c r="B444" s="2"/>
      <c r="C444" s="2"/>
      <c r="D444" s="2"/>
      <c r="E444" s="2"/>
      <c r="F444" s="2"/>
      <c r="G444" s="2"/>
      <c r="H444" s="2"/>
      <c r="I444" s="572" t="str">
        <f>iferror(vlookup(B444,'セッション実施状況管理'!$A:$B,2,false),"")</f>
        <v/>
      </c>
      <c r="J444" s="580" t="str">
        <f>Vlookup(B444,'セッション実施状況管理'!$A:$R,17,false)</f>
        <v>#N/A</v>
      </c>
      <c r="K444" s="580" t="str">
        <f t="shared" si="28"/>
        <v>#N/A</v>
      </c>
      <c r="L444" s="573" t="str">
        <f t="shared" si="11"/>
        <v>#N/A</v>
      </c>
      <c r="M444" s="573" t="str">
        <f t="shared" si="30"/>
        <v>#N/A</v>
      </c>
      <c r="N444" s="1283" t="str">
        <f t="shared" si="29"/>
        <v>#N/A</v>
      </c>
      <c r="O444" s="652"/>
      <c r="P444" s="652"/>
      <c r="Q444" s="629"/>
      <c r="R444" s="629"/>
      <c r="S444" s="651"/>
      <c r="T444" s="653"/>
      <c r="U444" s="651"/>
      <c r="V444" s="582" t="s">
        <v>1072</v>
      </c>
      <c r="W444" s="582" t="s">
        <v>1072</v>
      </c>
      <c r="X444" s="582" t="s">
        <v>1072</v>
      </c>
      <c r="Y444" s="582" t="s">
        <v>1072</v>
      </c>
      <c r="Z444" s="582" t="s">
        <v>1072</v>
      </c>
      <c r="AA444" s="582" t="s">
        <v>1072</v>
      </c>
      <c r="AB444" s="582" t="s">
        <v>1072</v>
      </c>
      <c r="AC444" s="580" t="str">
        <f>Vlookup(D444,'セッション実施状況管理'!$A:$R,17,false)</f>
        <v>#N/A</v>
      </c>
      <c r="AD444" s="580" t="str">
        <f t="shared" si="19"/>
        <v>#VALUE!</v>
      </c>
      <c r="AE444" s="580" t="str">
        <f t="shared" si="20"/>
        <v>#VALUE!</v>
      </c>
    </row>
    <row r="445">
      <c r="A445" s="2"/>
      <c r="B445" s="2"/>
      <c r="C445" s="2"/>
      <c r="D445" s="2"/>
      <c r="E445" s="2"/>
      <c r="F445" s="2"/>
      <c r="G445" s="2"/>
      <c r="H445" s="2"/>
      <c r="I445" s="572" t="str">
        <f>iferror(vlookup(B445,'セッション実施状況管理'!$A:$B,2,false),"")</f>
        <v/>
      </c>
      <c r="J445" s="580" t="str">
        <f>Vlookup(B445,'セッション実施状況管理'!$A:$R,17,false)</f>
        <v>#N/A</v>
      </c>
      <c r="K445" s="580" t="str">
        <f t="shared" si="28"/>
        <v>#N/A</v>
      </c>
      <c r="L445" s="573" t="str">
        <f t="shared" si="11"/>
        <v>#N/A</v>
      </c>
      <c r="M445" s="573" t="str">
        <f t="shared" si="30"/>
        <v>#N/A</v>
      </c>
      <c r="N445" s="1283" t="str">
        <f t="shared" si="29"/>
        <v>#N/A</v>
      </c>
      <c r="O445" s="652"/>
      <c r="P445" s="652"/>
      <c r="Q445" s="629"/>
      <c r="R445" s="629"/>
      <c r="S445" s="651"/>
      <c r="T445" s="653"/>
      <c r="U445" s="651"/>
      <c r="V445" s="582" t="s">
        <v>1072</v>
      </c>
      <c r="W445" s="582" t="s">
        <v>1072</v>
      </c>
      <c r="X445" s="582" t="s">
        <v>1072</v>
      </c>
      <c r="Y445" s="582" t="s">
        <v>1072</v>
      </c>
      <c r="Z445" s="582" t="s">
        <v>1072</v>
      </c>
      <c r="AA445" s="582" t="s">
        <v>1072</v>
      </c>
      <c r="AB445" s="582" t="s">
        <v>1072</v>
      </c>
      <c r="AC445" s="580" t="str">
        <f>Vlookup(D445,'セッション実施状況管理'!$A:$R,17,false)</f>
        <v>#N/A</v>
      </c>
      <c r="AD445" s="580" t="str">
        <f t="shared" si="19"/>
        <v>#VALUE!</v>
      </c>
      <c r="AE445" s="580" t="str">
        <f t="shared" si="20"/>
        <v>#VALUE!</v>
      </c>
    </row>
    <row r="446">
      <c r="A446" s="2"/>
      <c r="B446" s="2"/>
      <c r="C446" s="2"/>
      <c r="D446" s="2"/>
      <c r="E446" s="2"/>
      <c r="F446" s="2"/>
      <c r="G446" s="2"/>
      <c r="H446" s="2"/>
      <c r="I446" s="572" t="str">
        <f>iferror(vlookup(B446,'セッション実施状況管理'!$A:$B,2,false),"")</f>
        <v/>
      </c>
      <c r="J446" s="580" t="str">
        <f>Vlookup(B446,'セッション実施状況管理'!$A:$R,17,false)</f>
        <v>#N/A</v>
      </c>
      <c r="K446" s="580" t="str">
        <f t="shared" si="28"/>
        <v>#N/A</v>
      </c>
      <c r="L446" s="573" t="str">
        <f t="shared" si="11"/>
        <v>#N/A</v>
      </c>
      <c r="M446" s="573" t="str">
        <f t="shared" si="30"/>
        <v>#N/A</v>
      </c>
      <c r="N446" s="1283" t="str">
        <f t="shared" si="29"/>
        <v>#N/A</v>
      </c>
      <c r="O446" s="652"/>
      <c r="P446" s="652"/>
      <c r="Q446" s="629"/>
      <c r="R446" s="629"/>
      <c r="S446" s="651"/>
      <c r="T446" s="653"/>
      <c r="U446" s="651"/>
      <c r="V446" s="582" t="s">
        <v>1072</v>
      </c>
      <c r="W446" s="582" t="s">
        <v>1072</v>
      </c>
      <c r="X446" s="582" t="s">
        <v>1072</v>
      </c>
      <c r="Y446" s="582" t="s">
        <v>1072</v>
      </c>
      <c r="Z446" s="582" t="s">
        <v>1072</v>
      </c>
      <c r="AA446" s="582" t="s">
        <v>1072</v>
      </c>
      <c r="AB446" s="582" t="s">
        <v>1072</v>
      </c>
      <c r="AC446" s="580" t="str">
        <f>Vlookup(D446,'セッション実施状況管理'!$A:$R,17,false)</f>
        <v>#N/A</v>
      </c>
      <c r="AD446" s="580" t="str">
        <f t="shared" si="19"/>
        <v>#VALUE!</v>
      </c>
      <c r="AE446" s="580" t="str">
        <f t="shared" si="20"/>
        <v>#VALUE!</v>
      </c>
    </row>
    <row r="447">
      <c r="A447" s="2"/>
      <c r="B447" s="2"/>
      <c r="C447" s="2"/>
      <c r="D447" s="2"/>
      <c r="E447" s="2"/>
      <c r="F447" s="2"/>
      <c r="G447" s="2"/>
      <c r="H447" s="2"/>
      <c r="I447" s="572" t="str">
        <f>iferror(vlookup(B447,'セッション実施状況管理'!$A:$B,2,false),"")</f>
        <v/>
      </c>
      <c r="J447" s="580" t="str">
        <f>Vlookup(B447,'セッション実施状況管理'!$A:$R,17,false)</f>
        <v>#N/A</v>
      </c>
      <c r="K447" s="580" t="str">
        <f t="shared" si="28"/>
        <v>#N/A</v>
      </c>
      <c r="L447" s="573" t="str">
        <f t="shared" si="11"/>
        <v>#N/A</v>
      </c>
      <c r="M447" s="573" t="str">
        <f t="shared" si="30"/>
        <v>#N/A</v>
      </c>
      <c r="N447" s="1283" t="str">
        <f t="shared" si="29"/>
        <v>#N/A</v>
      </c>
      <c r="O447" s="652"/>
      <c r="P447" s="652"/>
      <c r="Q447" s="629"/>
      <c r="R447" s="629"/>
      <c r="S447" s="651"/>
      <c r="T447" s="653"/>
      <c r="U447" s="651"/>
      <c r="V447" s="582" t="s">
        <v>1072</v>
      </c>
      <c r="W447" s="582" t="s">
        <v>1072</v>
      </c>
      <c r="X447" s="582" t="s">
        <v>1072</v>
      </c>
      <c r="Y447" s="582" t="s">
        <v>1072</v>
      </c>
      <c r="Z447" s="582" t="s">
        <v>1072</v>
      </c>
      <c r="AA447" s="582" t="s">
        <v>1072</v>
      </c>
      <c r="AB447" s="582" t="s">
        <v>1072</v>
      </c>
      <c r="AC447" s="580" t="str">
        <f>Vlookup(D447,'セッション実施状況管理'!$A:$R,17,false)</f>
        <v>#N/A</v>
      </c>
      <c r="AD447" s="580" t="str">
        <f t="shared" si="19"/>
        <v>#VALUE!</v>
      </c>
      <c r="AE447" s="580" t="str">
        <f t="shared" si="20"/>
        <v>#VALUE!</v>
      </c>
    </row>
    <row r="448">
      <c r="A448" s="2"/>
      <c r="B448" s="2"/>
      <c r="C448" s="2"/>
      <c r="D448" s="2"/>
      <c r="E448" s="2"/>
      <c r="F448" s="2"/>
      <c r="G448" s="2"/>
      <c r="H448" s="2"/>
      <c r="I448" s="572" t="str">
        <f>iferror(vlookup(B448,'セッション実施状況管理'!$A:$B,2,false),"")</f>
        <v/>
      </c>
      <c r="J448" s="580" t="str">
        <f>Vlookup(B448,'セッション実施状況管理'!$A:$R,17,false)</f>
        <v>#N/A</v>
      </c>
      <c r="K448" s="580" t="str">
        <f t="shared" si="28"/>
        <v>#N/A</v>
      </c>
      <c r="L448" s="573" t="str">
        <f t="shared" si="11"/>
        <v>#N/A</v>
      </c>
      <c r="M448" s="573" t="str">
        <f t="shared" si="30"/>
        <v>#N/A</v>
      </c>
      <c r="N448" s="1283" t="str">
        <f t="shared" si="29"/>
        <v>#N/A</v>
      </c>
      <c r="O448" s="652"/>
      <c r="P448" s="652"/>
      <c r="Q448" s="629"/>
      <c r="R448" s="629"/>
      <c r="S448" s="651"/>
      <c r="T448" s="653"/>
      <c r="U448" s="651"/>
      <c r="V448" s="582" t="s">
        <v>1072</v>
      </c>
      <c r="W448" s="582" t="s">
        <v>1072</v>
      </c>
      <c r="X448" s="582" t="s">
        <v>1072</v>
      </c>
      <c r="Y448" s="582" t="s">
        <v>1072</v>
      </c>
      <c r="Z448" s="582" t="s">
        <v>1072</v>
      </c>
      <c r="AA448" s="582" t="s">
        <v>1072</v>
      </c>
      <c r="AB448" s="582" t="s">
        <v>1072</v>
      </c>
      <c r="AC448" s="580" t="str">
        <f>Vlookup(D448,'セッション実施状況管理'!$A:$R,17,false)</f>
        <v>#N/A</v>
      </c>
      <c r="AD448" s="580" t="str">
        <f t="shared" si="19"/>
        <v>#VALUE!</v>
      </c>
      <c r="AE448" s="580" t="str">
        <f t="shared" si="20"/>
        <v>#VALUE!</v>
      </c>
    </row>
    <row r="449">
      <c r="A449" s="2"/>
      <c r="B449" s="2"/>
      <c r="C449" s="2"/>
      <c r="D449" s="2"/>
      <c r="E449" s="2"/>
      <c r="F449" s="2"/>
      <c r="G449" s="2"/>
      <c r="H449" s="2"/>
      <c r="I449" s="572" t="str">
        <f>iferror(vlookup(B449,'セッション実施状況管理'!$A:$B,2,false),"")</f>
        <v/>
      </c>
      <c r="J449" s="580" t="str">
        <f>Vlookup(B449,'セッション実施状況管理'!$A:$R,17,false)</f>
        <v>#N/A</v>
      </c>
      <c r="K449" s="580" t="str">
        <f t="shared" si="28"/>
        <v>#N/A</v>
      </c>
      <c r="L449" s="573" t="str">
        <f t="shared" si="11"/>
        <v>#N/A</v>
      </c>
      <c r="M449" s="573" t="str">
        <f t="shared" si="30"/>
        <v>#N/A</v>
      </c>
      <c r="N449" s="1283" t="str">
        <f t="shared" si="29"/>
        <v>#N/A</v>
      </c>
      <c r="O449" s="652"/>
      <c r="P449" s="652"/>
      <c r="Q449" s="629"/>
      <c r="R449" s="629"/>
      <c r="S449" s="651"/>
      <c r="T449" s="653"/>
      <c r="U449" s="651"/>
      <c r="V449" s="582" t="s">
        <v>1072</v>
      </c>
      <c r="W449" s="582" t="s">
        <v>1072</v>
      </c>
      <c r="X449" s="582" t="s">
        <v>1072</v>
      </c>
      <c r="Y449" s="582" t="s">
        <v>1072</v>
      </c>
      <c r="Z449" s="582" t="s">
        <v>1072</v>
      </c>
      <c r="AA449" s="582" t="s">
        <v>1072</v>
      </c>
      <c r="AB449" s="582" t="s">
        <v>1072</v>
      </c>
      <c r="AC449" s="580" t="str">
        <f>Vlookup(D449,'セッション実施状況管理'!$A:$R,17,false)</f>
        <v>#N/A</v>
      </c>
      <c r="AD449" s="580" t="str">
        <f t="shared" si="19"/>
        <v>#VALUE!</v>
      </c>
      <c r="AE449" s="580" t="str">
        <f t="shared" si="20"/>
        <v>#VALUE!</v>
      </c>
    </row>
    <row r="450">
      <c r="A450" s="2"/>
      <c r="B450" s="2"/>
      <c r="C450" s="2"/>
      <c r="D450" s="2"/>
      <c r="E450" s="2"/>
      <c r="F450" s="2"/>
      <c r="G450" s="2"/>
      <c r="H450" s="2"/>
      <c r="I450" s="572" t="str">
        <f>iferror(vlookup(B450,'セッション実施状況管理'!$A:$B,2,false),"")</f>
        <v/>
      </c>
      <c r="J450" s="580" t="str">
        <f>Vlookup(B450,'セッション実施状況管理'!$A:$R,17,false)</f>
        <v>#N/A</v>
      </c>
      <c r="K450" s="580" t="str">
        <f t="shared" si="28"/>
        <v>#N/A</v>
      </c>
      <c r="L450" s="573" t="str">
        <f t="shared" si="11"/>
        <v>#N/A</v>
      </c>
      <c r="M450" s="573" t="str">
        <f t="shared" si="30"/>
        <v>#N/A</v>
      </c>
      <c r="N450" s="1283" t="str">
        <f t="shared" si="29"/>
        <v>#N/A</v>
      </c>
      <c r="O450" s="652"/>
      <c r="P450" s="652"/>
      <c r="Q450" s="629"/>
      <c r="R450" s="629"/>
      <c r="S450" s="651"/>
      <c r="T450" s="653"/>
      <c r="U450" s="651"/>
      <c r="V450" s="582" t="s">
        <v>1072</v>
      </c>
      <c r="W450" s="582" t="s">
        <v>1072</v>
      </c>
      <c r="X450" s="582" t="s">
        <v>1072</v>
      </c>
      <c r="Y450" s="582" t="s">
        <v>1072</v>
      </c>
      <c r="Z450" s="582" t="s">
        <v>1072</v>
      </c>
      <c r="AA450" s="582" t="s">
        <v>1072</v>
      </c>
      <c r="AB450" s="582" t="s">
        <v>1072</v>
      </c>
      <c r="AC450" s="580" t="str">
        <f>Vlookup(D450,'セッション実施状況管理'!$A:$R,17,false)</f>
        <v>#N/A</v>
      </c>
      <c r="AD450" s="580" t="str">
        <f t="shared" si="19"/>
        <v>#VALUE!</v>
      </c>
      <c r="AE450" s="580" t="str">
        <f t="shared" si="20"/>
        <v>#VALUE!</v>
      </c>
    </row>
    <row r="451">
      <c r="A451" s="2"/>
      <c r="B451" s="2"/>
      <c r="C451" s="2"/>
      <c r="D451" s="2"/>
      <c r="E451" s="2"/>
      <c r="F451" s="2"/>
      <c r="G451" s="2"/>
      <c r="H451" s="2"/>
      <c r="I451" s="572" t="str">
        <f>iferror(vlookup(B451,'セッション実施状況管理'!$A:$B,2,false),"")</f>
        <v/>
      </c>
      <c r="J451" s="580" t="str">
        <f>Vlookup(B451,'セッション実施状況管理'!$A:$R,17,false)</f>
        <v>#N/A</v>
      </c>
      <c r="K451" s="580" t="str">
        <f t="shared" si="28"/>
        <v>#N/A</v>
      </c>
      <c r="L451" s="573" t="str">
        <f t="shared" si="11"/>
        <v>#N/A</v>
      </c>
      <c r="M451" s="573" t="str">
        <f t="shared" si="30"/>
        <v>#N/A</v>
      </c>
      <c r="N451" s="1283" t="str">
        <f t="shared" si="29"/>
        <v>#N/A</v>
      </c>
      <c r="O451" s="652"/>
      <c r="P451" s="652"/>
      <c r="Q451" s="629"/>
      <c r="R451" s="629"/>
      <c r="S451" s="651"/>
      <c r="T451" s="653"/>
      <c r="U451" s="651"/>
      <c r="V451" s="582" t="s">
        <v>1072</v>
      </c>
      <c r="W451" s="582" t="s">
        <v>1072</v>
      </c>
      <c r="X451" s="582" t="s">
        <v>1072</v>
      </c>
      <c r="Y451" s="582" t="s">
        <v>1072</v>
      </c>
      <c r="Z451" s="582" t="s">
        <v>1072</v>
      </c>
      <c r="AA451" s="582" t="s">
        <v>1072</v>
      </c>
      <c r="AB451" s="582" t="s">
        <v>1072</v>
      </c>
      <c r="AC451" s="580" t="str">
        <f>Vlookup(D451,'セッション実施状況管理'!$A:$R,17,false)</f>
        <v>#N/A</v>
      </c>
      <c r="AD451" s="580" t="str">
        <f t="shared" si="19"/>
        <v>#VALUE!</v>
      </c>
      <c r="AE451" s="580" t="str">
        <f t="shared" si="20"/>
        <v>#VALUE!</v>
      </c>
    </row>
    <row r="452">
      <c r="A452" s="2"/>
      <c r="B452" s="2"/>
      <c r="C452" s="2"/>
      <c r="D452" s="2"/>
      <c r="E452" s="2"/>
      <c r="F452" s="2"/>
      <c r="G452" s="2"/>
      <c r="H452" s="2"/>
      <c r="I452" s="572" t="str">
        <f>iferror(vlookup(B452,'セッション実施状況管理'!$A:$B,2,false),"")</f>
        <v/>
      </c>
      <c r="J452" s="580" t="str">
        <f>Vlookup(B452,'セッション実施状況管理'!$A:$R,17,false)</f>
        <v>#N/A</v>
      </c>
      <c r="K452" s="580" t="str">
        <f t="shared" si="28"/>
        <v>#N/A</v>
      </c>
      <c r="L452" s="573" t="str">
        <f t="shared" si="11"/>
        <v>#N/A</v>
      </c>
      <c r="M452" s="573" t="str">
        <f t="shared" si="30"/>
        <v>#N/A</v>
      </c>
      <c r="N452" s="1283" t="str">
        <f t="shared" si="29"/>
        <v>#N/A</v>
      </c>
      <c r="O452" s="652"/>
      <c r="P452" s="652"/>
      <c r="Q452" s="629"/>
      <c r="R452" s="629"/>
      <c r="S452" s="651"/>
      <c r="T452" s="653"/>
      <c r="U452" s="651"/>
      <c r="V452" s="582" t="s">
        <v>1072</v>
      </c>
      <c r="W452" s="582" t="s">
        <v>1072</v>
      </c>
      <c r="X452" s="582" t="s">
        <v>1072</v>
      </c>
      <c r="Y452" s="582" t="s">
        <v>1072</v>
      </c>
      <c r="Z452" s="582" t="s">
        <v>1072</v>
      </c>
      <c r="AA452" s="582" t="s">
        <v>1072</v>
      </c>
      <c r="AB452" s="582" t="s">
        <v>1072</v>
      </c>
      <c r="AC452" s="580" t="str">
        <f>Vlookup(D452,'セッション実施状況管理'!$A:$R,17,false)</f>
        <v>#N/A</v>
      </c>
      <c r="AD452" s="580" t="str">
        <f t="shared" si="19"/>
        <v>#VALUE!</v>
      </c>
      <c r="AE452" s="580" t="str">
        <f t="shared" si="20"/>
        <v>#VALUE!</v>
      </c>
    </row>
    <row r="453">
      <c r="A453" s="2"/>
      <c r="B453" s="2"/>
      <c r="C453" s="2"/>
      <c r="D453" s="2"/>
      <c r="E453" s="2"/>
      <c r="F453" s="2"/>
      <c r="G453" s="2"/>
      <c r="H453" s="2"/>
      <c r="I453" s="572" t="str">
        <f>iferror(vlookup(B453,'セッション実施状況管理'!$A:$B,2,false),"")</f>
        <v/>
      </c>
      <c r="J453" s="580" t="str">
        <f>Vlookup(B453,'セッション実施状況管理'!$A:$R,17,false)</f>
        <v>#N/A</v>
      </c>
      <c r="K453" s="580" t="str">
        <f t="shared" si="28"/>
        <v>#N/A</v>
      </c>
      <c r="L453" s="573" t="str">
        <f t="shared" si="11"/>
        <v>#N/A</v>
      </c>
      <c r="M453" s="573" t="str">
        <f t="shared" si="30"/>
        <v>#N/A</v>
      </c>
      <c r="N453" s="1283" t="str">
        <f t="shared" si="29"/>
        <v>#N/A</v>
      </c>
      <c r="O453" s="652"/>
      <c r="P453" s="652"/>
      <c r="Q453" s="629"/>
      <c r="R453" s="629"/>
      <c r="S453" s="651"/>
      <c r="T453" s="653"/>
      <c r="U453" s="651"/>
      <c r="V453" s="582" t="s">
        <v>1072</v>
      </c>
      <c r="W453" s="582" t="s">
        <v>1072</v>
      </c>
      <c r="X453" s="582" t="s">
        <v>1072</v>
      </c>
      <c r="Y453" s="582" t="s">
        <v>1072</v>
      </c>
      <c r="Z453" s="582" t="s">
        <v>1072</v>
      </c>
      <c r="AA453" s="582" t="s">
        <v>1072</v>
      </c>
      <c r="AB453" s="582" t="s">
        <v>1072</v>
      </c>
      <c r="AC453" s="580" t="str">
        <f>Vlookup(D453,'セッション実施状況管理'!$A:$R,17,false)</f>
        <v>#N/A</v>
      </c>
      <c r="AD453" s="580" t="str">
        <f t="shared" si="19"/>
        <v>#VALUE!</v>
      </c>
      <c r="AE453" s="580" t="str">
        <f t="shared" si="20"/>
        <v>#VALUE!</v>
      </c>
    </row>
    <row r="454">
      <c r="A454" s="2"/>
      <c r="B454" s="2"/>
      <c r="C454" s="2"/>
      <c r="D454" s="2"/>
      <c r="E454" s="2"/>
      <c r="F454" s="2"/>
      <c r="G454" s="2"/>
      <c r="H454" s="2"/>
      <c r="I454" s="572" t="str">
        <f>iferror(vlookup(B454,'セッション実施状況管理'!$A:$B,2,false),"")</f>
        <v/>
      </c>
      <c r="J454" s="580" t="str">
        <f>Vlookup(B454,'セッション実施状況管理'!$A:$R,17,false)</f>
        <v>#N/A</v>
      </c>
      <c r="K454" s="580" t="str">
        <f t="shared" si="28"/>
        <v>#N/A</v>
      </c>
      <c r="L454" s="573" t="str">
        <f t="shared" si="11"/>
        <v>#N/A</v>
      </c>
      <c r="M454" s="573" t="str">
        <f t="shared" si="30"/>
        <v>#N/A</v>
      </c>
      <c r="N454" s="1283" t="str">
        <f t="shared" si="29"/>
        <v>#N/A</v>
      </c>
      <c r="O454" s="652"/>
      <c r="P454" s="652"/>
      <c r="Q454" s="629"/>
      <c r="R454" s="629"/>
      <c r="S454" s="651"/>
      <c r="T454" s="653"/>
      <c r="U454" s="651"/>
      <c r="V454" s="582" t="s">
        <v>1072</v>
      </c>
      <c r="W454" s="582" t="s">
        <v>1072</v>
      </c>
      <c r="X454" s="582" t="s">
        <v>1072</v>
      </c>
      <c r="Y454" s="582" t="s">
        <v>1072</v>
      </c>
      <c r="Z454" s="582" t="s">
        <v>1072</v>
      </c>
      <c r="AA454" s="582" t="s">
        <v>1072</v>
      </c>
      <c r="AB454" s="582" t="s">
        <v>1072</v>
      </c>
      <c r="AC454" s="580" t="str">
        <f>Vlookup(D454,'セッション実施状況管理'!$A:$R,17,false)</f>
        <v>#N/A</v>
      </c>
      <c r="AD454" s="580" t="str">
        <f t="shared" si="19"/>
        <v>#VALUE!</v>
      </c>
      <c r="AE454" s="580" t="str">
        <f t="shared" si="20"/>
        <v>#VALUE!</v>
      </c>
    </row>
    <row r="455">
      <c r="A455" s="2"/>
      <c r="B455" s="2"/>
      <c r="C455" s="2"/>
      <c r="D455" s="2"/>
      <c r="E455" s="2"/>
      <c r="F455" s="2"/>
      <c r="G455" s="2"/>
      <c r="H455" s="2"/>
      <c r="I455" s="572" t="str">
        <f>iferror(vlookup(B455,'セッション実施状況管理'!$A:$B,2,false),"")</f>
        <v/>
      </c>
      <c r="J455" s="580" t="str">
        <f>Vlookup(B455,'セッション実施状況管理'!$A:$R,17,false)</f>
        <v>#N/A</v>
      </c>
      <c r="K455" s="580" t="str">
        <f t="shared" si="28"/>
        <v>#N/A</v>
      </c>
      <c r="L455" s="573" t="str">
        <f t="shared" si="11"/>
        <v>#N/A</v>
      </c>
      <c r="M455" s="573" t="str">
        <f t="shared" si="30"/>
        <v>#N/A</v>
      </c>
      <c r="N455" s="1283" t="str">
        <f t="shared" si="29"/>
        <v>#N/A</v>
      </c>
      <c r="O455" s="652"/>
      <c r="P455" s="652"/>
      <c r="Q455" s="629"/>
      <c r="R455" s="629"/>
      <c r="S455" s="651"/>
      <c r="T455" s="653"/>
      <c r="U455" s="651"/>
      <c r="V455" s="582" t="s">
        <v>1072</v>
      </c>
      <c r="W455" s="582" t="s">
        <v>1072</v>
      </c>
      <c r="X455" s="582" t="s">
        <v>1072</v>
      </c>
      <c r="Y455" s="582" t="s">
        <v>1072</v>
      </c>
      <c r="Z455" s="582" t="s">
        <v>1072</v>
      </c>
      <c r="AA455" s="582" t="s">
        <v>1072</v>
      </c>
      <c r="AB455" s="582" t="s">
        <v>1072</v>
      </c>
      <c r="AC455" s="580" t="str">
        <f>Vlookup(D455,'セッション実施状況管理'!$A:$R,17,false)</f>
        <v>#N/A</v>
      </c>
      <c r="AD455" s="580" t="str">
        <f t="shared" si="19"/>
        <v>#VALUE!</v>
      </c>
      <c r="AE455" s="580" t="str">
        <f t="shared" si="20"/>
        <v>#VALUE!</v>
      </c>
    </row>
    <row r="456">
      <c r="A456" s="2"/>
      <c r="B456" s="2"/>
      <c r="C456" s="2"/>
      <c r="D456" s="2"/>
      <c r="E456" s="2"/>
      <c r="F456" s="2"/>
      <c r="G456" s="2"/>
      <c r="H456" s="2"/>
      <c r="I456" s="572" t="str">
        <f>iferror(vlookup(B456,'セッション実施状況管理'!$A:$B,2,false),"")</f>
        <v/>
      </c>
      <c r="J456" s="580" t="str">
        <f>Vlookup(B456,'セッション実施状況管理'!$A:$R,17,false)</f>
        <v>#N/A</v>
      </c>
      <c r="K456" s="580" t="str">
        <f t="shared" si="28"/>
        <v>#N/A</v>
      </c>
      <c r="L456" s="573" t="str">
        <f t="shared" si="11"/>
        <v>#N/A</v>
      </c>
      <c r="M456" s="573" t="str">
        <f t="shared" si="30"/>
        <v>#N/A</v>
      </c>
      <c r="N456" s="1283" t="str">
        <f t="shared" si="29"/>
        <v>#N/A</v>
      </c>
      <c r="O456" s="652"/>
      <c r="P456" s="652"/>
      <c r="Q456" s="629"/>
      <c r="R456" s="629"/>
      <c r="S456" s="651"/>
      <c r="T456" s="653"/>
      <c r="U456" s="651"/>
      <c r="V456" s="582" t="s">
        <v>1072</v>
      </c>
      <c r="W456" s="582" t="s">
        <v>1072</v>
      </c>
      <c r="X456" s="582" t="s">
        <v>1072</v>
      </c>
      <c r="Y456" s="582" t="s">
        <v>1072</v>
      </c>
      <c r="Z456" s="582" t="s">
        <v>1072</v>
      </c>
      <c r="AA456" s="582" t="s">
        <v>1072</v>
      </c>
      <c r="AB456" s="582" t="s">
        <v>1072</v>
      </c>
      <c r="AC456" s="580" t="str">
        <f>Vlookup(D456,'セッション実施状況管理'!$A:$R,17,false)</f>
        <v>#N/A</v>
      </c>
      <c r="AD456" s="580" t="str">
        <f t="shared" si="19"/>
        <v>#VALUE!</v>
      </c>
      <c r="AE456" s="580" t="str">
        <f t="shared" si="20"/>
        <v>#VALUE!</v>
      </c>
    </row>
    <row r="457">
      <c r="A457" s="2"/>
      <c r="B457" s="2"/>
      <c r="C457" s="2"/>
      <c r="D457" s="2"/>
      <c r="E457" s="2"/>
      <c r="F457" s="2"/>
      <c r="G457" s="2"/>
      <c r="H457" s="2"/>
      <c r="I457" s="572" t="str">
        <f>iferror(vlookup(B457,'セッション実施状況管理'!$A:$B,2,false),"")</f>
        <v/>
      </c>
      <c r="J457" s="580" t="str">
        <f>Vlookup(B457,'セッション実施状況管理'!$A:$R,17,false)</f>
        <v>#N/A</v>
      </c>
      <c r="K457" s="580" t="str">
        <f t="shared" si="28"/>
        <v>#N/A</v>
      </c>
      <c r="L457" s="573" t="str">
        <f t="shared" si="11"/>
        <v>#N/A</v>
      </c>
      <c r="M457" s="573" t="str">
        <f t="shared" si="30"/>
        <v>#N/A</v>
      </c>
      <c r="N457" s="1283" t="str">
        <f t="shared" si="29"/>
        <v>#N/A</v>
      </c>
      <c r="O457" s="652"/>
      <c r="P457" s="652"/>
      <c r="Q457" s="629"/>
      <c r="R457" s="629"/>
      <c r="S457" s="651"/>
      <c r="T457" s="653"/>
      <c r="U457" s="651"/>
      <c r="V457" s="582" t="s">
        <v>1072</v>
      </c>
      <c r="W457" s="582" t="s">
        <v>1072</v>
      </c>
      <c r="X457" s="582" t="s">
        <v>1072</v>
      </c>
      <c r="Y457" s="582" t="s">
        <v>1072</v>
      </c>
      <c r="Z457" s="582" t="s">
        <v>1072</v>
      </c>
      <c r="AA457" s="582" t="s">
        <v>1072</v>
      </c>
      <c r="AB457" s="582" t="s">
        <v>1072</v>
      </c>
      <c r="AC457" s="580" t="str">
        <f>Vlookup(D457,'セッション実施状況管理'!$A:$R,17,false)</f>
        <v>#N/A</v>
      </c>
      <c r="AD457" s="580" t="str">
        <f t="shared" si="19"/>
        <v>#VALUE!</v>
      </c>
      <c r="AE457" s="580" t="str">
        <f t="shared" si="20"/>
        <v>#VALUE!</v>
      </c>
    </row>
    <row r="458">
      <c r="A458" s="2"/>
      <c r="B458" s="2"/>
      <c r="C458" s="2"/>
      <c r="D458" s="2"/>
      <c r="E458" s="2"/>
      <c r="F458" s="2"/>
      <c r="G458" s="2"/>
      <c r="H458" s="2"/>
      <c r="I458" s="572" t="str">
        <f>iferror(vlookup(B458,'セッション実施状況管理'!$A:$B,2,false),"")</f>
        <v/>
      </c>
      <c r="J458" s="580" t="str">
        <f>Vlookup(B458,'セッション実施状況管理'!$A:$R,17,false)</f>
        <v>#N/A</v>
      </c>
      <c r="K458" s="580" t="str">
        <f t="shared" si="28"/>
        <v>#N/A</v>
      </c>
      <c r="L458" s="573" t="str">
        <f t="shared" si="11"/>
        <v>#N/A</v>
      </c>
      <c r="M458" s="573" t="str">
        <f t="shared" si="30"/>
        <v>#N/A</v>
      </c>
      <c r="N458" s="1283" t="str">
        <f t="shared" si="29"/>
        <v>#N/A</v>
      </c>
      <c r="O458" s="652"/>
      <c r="P458" s="652"/>
      <c r="Q458" s="629"/>
      <c r="R458" s="629"/>
      <c r="S458" s="651"/>
      <c r="T458" s="653"/>
      <c r="U458" s="651"/>
      <c r="V458" s="582" t="s">
        <v>1072</v>
      </c>
      <c r="W458" s="582" t="s">
        <v>1072</v>
      </c>
      <c r="X458" s="582" t="s">
        <v>1072</v>
      </c>
      <c r="Y458" s="582" t="s">
        <v>1072</v>
      </c>
      <c r="Z458" s="582" t="s">
        <v>1072</v>
      </c>
      <c r="AA458" s="582" t="s">
        <v>1072</v>
      </c>
      <c r="AB458" s="582" t="s">
        <v>1072</v>
      </c>
      <c r="AC458" s="580" t="str">
        <f>Vlookup(D458,'セッション実施状況管理'!$A:$R,17,false)</f>
        <v>#N/A</v>
      </c>
      <c r="AD458" s="580" t="str">
        <f t="shared" si="19"/>
        <v>#VALUE!</v>
      </c>
      <c r="AE458" s="580" t="str">
        <f t="shared" si="20"/>
        <v>#VALUE!</v>
      </c>
    </row>
    <row r="459">
      <c r="A459" s="2"/>
      <c r="B459" s="2"/>
      <c r="C459" s="2"/>
      <c r="D459" s="2"/>
      <c r="E459" s="2"/>
      <c r="F459" s="2"/>
      <c r="G459" s="2"/>
      <c r="H459" s="2"/>
      <c r="I459" s="572" t="str">
        <f>iferror(vlookup(B459,'セッション実施状況管理'!$A:$B,2,false),"")</f>
        <v/>
      </c>
      <c r="J459" s="580" t="str">
        <f>Vlookup(B459,'セッション実施状況管理'!$A:$R,17,false)</f>
        <v>#N/A</v>
      </c>
      <c r="K459" s="580" t="str">
        <f t="shared" si="28"/>
        <v>#N/A</v>
      </c>
      <c r="L459" s="573" t="str">
        <f t="shared" si="11"/>
        <v>#N/A</v>
      </c>
      <c r="M459" s="573" t="str">
        <f t="shared" si="30"/>
        <v>#N/A</v>
      </c>
      <c r="N459" s="1283" t="str">
        <f t="shared" si="29"/>
        <v>#N/A</v>
      </c>
      <c r="O459" s="652"/>
      <c r="P459" s="652"/>
      <c r="Q459" s="629"/>
      <c r="R459" s="629"/>
      <c r="S459" s="651"/>
      <c r="T459" s="653"/>
      <c r="U459" s="651"/>
      <c r="V459" s="582" t="s">
        <v>1072</v>
      </c>
      <c r="W459" s="582" t="s">
        <v>1072</v>
      </c>
      <c r="X459" s="582" t="s">
        <v>1072</v>
      </c>
      <c r="Y459" s="582" t="s">
        <v>1072</v>
      </c>
      <c r="Z459" s="582" t="s">
        <v>1072</v>
      </c>
      <c r="AA459" s="582" t="s">
        <v>1072</v>
      </c>
      <c r="AB459" s="582" t="s">
        <v>1072</v>
      </c>
      <c r="AC459" s="580" t="str">
        <f>Vlookup(D459,'セッション実施状況管理'!$A:$R,17,false)</f>
        <v>#N/A</v>
      </c>
      <c r="AD459" s="580" t="str">
        <f t="shared" si="19"/>
        <v>#VALUE!</v>
      </c>
      <c r="AE459" s="580" t="str">
        <f t="shared" si="20"/>
        <v>#VALUE!</v>
      </c>
    </row>
    <row r="460">
      <c r="A460" s="2"/>
      <c r="B460" s="2"/>
      <c r="C460" s="2"/>
      <c r="D460" s="2"/>
      <c r="E460" s="2"/>
      <c r="F460" s="2"/>
      <c r="G460" s="2"/>
      <c r="H460" s="2"/>
      <c r="I460" s="572" t="str">
        <f>iferror(vlookup(B460,'セッション実施状況管理'!$A:$B,2,false),"")</f>
        <v/>
      </c>
      <c r="J460" s="580" t="str">
        <f>Vlookup(B460,'セッション実施状況管理'!$A:$R,17,false)</f>
        <v>#N/A</v>
      </c>
      <c r="K460" s="580" t="str">
        <f t="shared" si="28"/>
        <v>#N/A</v>
      </c>
      <c r="L460" s="573" t="str">
        <f t="shared" si="11"/>
        <v>#N/A</v>
      </c>
      <c r="M460" s="573" t="str">
        <f t="shared" si="30"/>
        <v>#N/A</v>
      </c>
      <c r="N460" s="1283" t="str">
        <f t="shared" si="29"/>
        <v>#N/A</v>
      </c>
      <c r="O460" s="652"/>
      <c r="P460" s="652"/>
      <c r="Q460" s="629"/>
      <c r="R460" s="629"/>
      <c r="S460" s="651"/>
      <c r="T460" s="653"/>
      <c r="U460" s="651"/>
      <c r="V460" s="582" t="s">
        <v>1072</v>
      </c>
      <c r="W460" s="582" t="s">
        <v>1072</v>
      </c>
      <c r="X460" s="582" t="s">
        <v>1072</v>
      </c>
      <c r="Y460" s="582" t="s">
        <v>1072</v>
      </c>
      <c r="Z460" s="582" t="s">
        <v>1072</v>
      </c>
      <c r="AA460" s="582" t="s">
        <v>1072</v>
      </c>
      <c r="AB460" s="582" t="s">
        <v>1072</v>
      </c>
      <c r="AC460" s="580" t="str">
        <f>Vlookup(D460,'セッション実施状況管理'!$A:$R,17,false)</f>
        <v>#N/A</v>
      </c>
      <c r="AD460" s="580" t="str">
        <f t="shared" si="19"/>
        <v>#VALUE!</v>
      </c>
      <c r="AE460" s="580" t="str">
        <f t="shared" si="20"/>
        <v>#VALUE!</v>
      </c>
    </row>
    <row r="461">
      <c r="A461" s="2"/>
      <c r="B461" s="2"/>
      <c r="C461" s="2"/>
      <c r="D461" s="2"/>
      <c r="E461" s="2"/>
      <c r="F461" s="2"/>
      <c r="G461" s="2"/>
      <c r="H461" s="2"/>
      <c r="I461" s="572" t="str">
        <f>iferror(vlookup(B461,'セッション実施状況管理'!$A:$B,2,false),"")</f>
        <v/>
      </c>
      <c r="J461" s="580" t="str">
        <f>Vlookup(B461,'セッション実施状況管理'!$A:$R,17,false)</f>
        <v>#N/A</v>
      </c>
      <c r="K461" s="580" t="str">
        <f t="shared" si="28"/>
        <v>#N/A</v>
      </c>
      <c r="L461" s="573" t="str">
        <f t="shared" si="11"/>
        <v>#N/A</v>
      </c>
      <c r="M461" s="573" t="str">
        <f t="shared" si="30"/>
        <v>#N/A</v>
      </c>
      <c r="N461" s="1283" t="str">
        <f t="shared" si="29"/>
        <v>#N/A</v>
      </c>
      <c r="O461" s="652"/>
      <c r="P461" s="652"/>
      <c r="Q461" s="629"/>
      <c r="R461" s="629"/>
      <c r="S461" s="651"/>
      <c r="T461" s="653"/>
      <c r="U461" s="651"/>
      <c r="V461" s="582" t="s">
        <v>1072</v>
      </c>
      <c r="W461" s="582" t="s">
        <v>1072</v>
      </c>
      <c r="X461" s="582" t="s">
        <v>1072</v>
      </c>
      <c r="Y461" s="582" t="s">
        <v>1072</v>
      </c>
      <c r="Z461" s="582" t="s">
        <v>1072</v>
      </c>
      <c r="AA461" s="582" t="s">
        <v>1072</v>
      </c>
      <c r="AB461" s="582" t="s">
        <v>1072</v>
      </c>
      <c r="AC461" s="580" t="str">
        <f>Vlookup(D461,'セッション実施状況管理'!$A:$R,17,false)</f>
        <v>#N/A</v>
      </c>
      <c r="AD461" s="580" t="str">
        <f t="shared" si="19"/>
        <v>#VALUE!</v>
      </c>
      <c r="AE461" s="580" t="str">
        <f t="shared" si="20"/>
        <v>#VALUE!</v>
      </c>
    </row>
    <row r="462">
      <c r="A462" s="2"/>
      <c r="B462" s="2"/>
      <c r="C462" s="2"/>
      <c r="D462" s="2"/>
      <c r="E462" s="2"/>
      <c r="F462" s="2"/>
      <c r="G462" s="2"/>
      <c r="H462" s="2"/>
      <c r="I462" s="572" t="str">
        <f>iferror(vlookup(B462,'セッション実施状況管理'!$A:$B,2,false),"")</f>
        <v/>
      </c>
      <c r="J462" s="580" t="str">
        <f>Vlookup(B462,'セッション実施状況管理'!$A:$R,17,false)</f>
        <v>#N/A</v>
      </c>
      <c r="K462" s="580" t="str">
        <f t="shared" si="28"/>
        <v>#N/A</v>
      </c>
      <c r="L462" s="573" t="str">
        <f t="shared" si="11"/>
        <v>#N/A</v>
      </c>
      <c r="M462" s="573" t="str">
        <f t="shared" si="30"/>
        <v>#N/A</v>
      </c>
      <c r="N462" s="1283" t="str">
        <f t="shared" si="29"/>
        <v>#N/A</v>
      </c>
      <c r="O462" s="652"/>
      <c r="P462" s="652"/>
      <c r="Q462" s="629"/>
      <c r="R462" s="629"/>
      <c r="S462" s="651"/>
      <c r="T462" s="653"/>
      <c r="U462" s="651"/>
      <c r="V462" s="582" t="s">
        <v>1072</v>
      </c>
      <c r="W462" s="582" t="s">
        <v>1072</v>
      </c>
      <c r="X462" s="582" t="s">
        <v>1072</v>
      </c>
      <c r="Y462" s="582" t="s">
        <v>1072</v>
      </c>
      <c r="Z462" s="582" t="s">
        <v>1072</v>
      </c>
      <c r="AA462" s="582" t="s">
        <v>1072</v>
      </c>
      <c r="AB462" s="582" t="s">
        <v>1072</v>
      </c>
      <c r="AC462" s="580" t="str">
        <f>Vlookup(D462,'セッション実施状況管理'!$A:$R,17,false)</f>
        <v>#N/A</v>
      </c>
      <c r="AD462" s="580" t="str">
        <f t="shared" si="19"/>
        <v>#VALUE!</v>
      </c>
      <c r="AE462" s="580" t="str">
        <f t="shared" si="20"/>
        <v>#VALUE!</v>
      </c>
    </row>
    <row r="463">
      <c r="A463" s="2"/>
      <c r="B463" s="2"/>
      <c r="C463" s="2"/>
      <c r="D463" s="2"/>
      <c r="E463" s="2"/>
      <c r="F463" s="2"/>
      <c r="G463" s="2"/>
      <c r="H463" s="2"/>
      <c r="I463" s="572" t="str">
        <f>iferror(vlookup(B463,'セッション実施状況管理'!$A:$B,2,false),"")</f>
        <v/>
      </c>
      <c r="J463" s="580" t="str">
        <f>Vlookup(B463,'セッション実施状況管理'!$A:$R,17,false)</f>
        <v>#N/A</v>
      </c>
      <c r="K463" s="580" t="str">
        <f t="shared" si="28"/>
        <v>#N/A</v>
      </c>
      <c r="L463" s="573" t="str">
        <f t="shared" si="11"/>
        <v>#N/A</v>
      </c>
      <c r="M463" s="573" t="str">
        <f t="shared" si="30"/>
        <v>#N/A</v>
      </c>
      <c r="N463" s="1283" t="str">
        <f t="shared" si="29"/>
        <v>#N/A</v>
      </c>
      <c r="O463" s="652"/>
      <c r="P463" s="652"/>
      <c r="Q463" s="629"/>
      <c r="R463" s="629"/>
      <c r="S463" s="651"/>
      <c r="T463" s="653"/>
      <c r="U463" s="651"/>
      <c r="V463" s="582" t="s">
        <v>1072</v>
      </c>
      <c r="W463" s="582" t="s">
        <v>1072</v>
      </c>
      <c r="X463" s="582" t="s">
        <v>1072</v>
      </c>
      <c r="Y463" s="582" t="s">
        <v>1072</v>
      </c>
      <c r="Z463" s="582" t="s">
        <v>1072</v>
      </c>
      <c r="AA463" s="582" t="s">
        <v>1072</v>
      </c>
      <c r="AB463" s="582" t="s">
        <v>1072</v>
      </c>
      <c r="AC463" s="580" t="str">
        <f>Vlookup(D463,'セッション実施状況管理'!$A:$R,17,false)</f>
        <v>#N/A</v>
      </c>
      <c r="AD463" s="580" t="str">
        <f t="shared" si="19"/>
        <v>#VALUE!</v>
      </c>
      <c r="AE463" s="580" t="str">
        <f t="shared" si="20"/>
        <v>#VALUE!</v>
      </c>
    </row>
    <row r="464">
      <c r="A464" s="2"/>
      <c r="B464" s="2"/>
      <c r="C464" s="2"/>
      <c r="D464" s="2"/>
      <c r="E464" s="2"/>
      <c r="F464" s="2"/>
      <c r="G464" s="2"/>
      <c r="H464" s="2"/>
      <c r="I464" s="572" t="str">
        <f>iferror(vlookup(B464,'セッション実施状況管理'!$A:$B,2,false),"")</f>
        <v/>
      </c>
      <c r="J464" s="580" t="str">
        <f>Vlookup(B464,'セッション実施状況管理'!$A:$R,17,false)</f>
        <v>#N/A</v>
      </c>
      <c r="K464" s="580" t="str">
        <f t="shared" si="28"/>
        <v>#N/A</v>
      </c>
      <c r="L464" s="573" t="str">
        <f t="shared" si="11"/>
        <v>#N/A</v>
      </c>
      <c r="M464" s="573" t="str">
        <f t="shared" si="30"/>
        <v>#N/A</v>
      </c>
      <c r="N464" s="1283" t="str">
        <f t="shared" si="29"/>
        <v>#N/A</v>
      </c>
      <c r="O464" s="652"/>
      <c r="P464" s="652"/>
      <c r="Q464" s="629"/>
      <c r="R464" s="629"/>
      <c r="S464" s="651"/>
      <c r="T464" s="653"/>
      <c r="U464" s="651"/>
      <c r="V464" s="582" t="s">
        <v>1072</v>
      </c>
      <c r="W464" s="582" t="s">
        <v>1072</v>
      </c>
      <c r="X464" s="582" t="s">
        <v>1072</v>
      </c>
      <c r="Y464" s="582" t="s">
        <v>1072</v>
      </c>
      <c r="Z464" s="582" t="s">
        <v>1072</v>
      </c>
      <c r="AA464" s="582" t="s">
        <v>1072</v>
      </c>
      <c r="AB464" s="582" t="s">
        <v>1072</v>
      </c>
      <c r="AC464" s="580" t="str">
        <f>Vlookup(D464,'セッション実施状況管理'!$A:$R,17,false)</f>
        <v>#N/A</v>
      </c>
      <c r="AD464" s="580" t="str">
        <f t="shared" si="19"/>
        <v>#VALUE!</v>
      </c>
      <c r="AE464" s="580" t="str">
        <f t="shared" si="20"/>
        <v>#VALUE!</v>
      </c>
    </row>
    <row r="465">
      <c r="A465" s="2"/>
      <c r="B465" s="2"/>
      <c r="C465" s="2"/>
      <c r="D465" s="2"/>
      <c r="E465" s="2"/>
      <c r="F465" s="2"/>
      <c r="G465" s="2"/>
      <c r="H465" s="2"/>
      <c r="I465" s="572" t="str">
        <f>iferror(vlookup(B465,'セッション実施状況管理'!$A:$B,2,false),"")</f>
        <v/>
      </c>
      <c r="J465" s="580" t="str">
        <f>Vlookup(B465,'セッション実施状況管理'!$A:$R,17,false)</f>
        <v>#N/A</v>
      </c>
      <c r="K465" s="580" t="str">
        <f t="shared" si="28"/>
        <v>#N/A</v>
      </c>
      <c r="L465" s="573" t="str">
        <f t="shared" si="11"/>
        <v>#N/A</v>
      </c>
      <c r="M465" s="573" t="str">
        <f t="shared" si="30"/>
        <v>#N/A</v>
      </c>
      <c r="N465" s="1283" t="str">
        <f t="shared" si="29"/>
        <v>#N/A</v>
      </c>
      <c r="O465" s="652"/>
      <c r="P465" s="652"/>
      <c r="Q465" s="629"/>
      <c r="R465" s="629"/>
      <c r="S465" s="651"/>
      <c r="T465" s="653"/>
      <c r="U465" s="651"/>
      <c r="V465" s="582" t="s">
        <v>1072</v>
      </c>
      <c r="W465" s="582" t="s">
        <v>1072</v>
      </c>
      <c r="X465" s="582" t="s">
        <v>1072</v>
      </c>
      <c r="Y465" s="582" t="s">
        <v>1072</v>
      </c>
      <c r="Z465" s="582" t="s">
        <v>1072</v>
      </c>
      <c r="AA465" s="582" t="s">
        <v>1072</v>
      </c>
      <c r="AB465" s="582" t="s">
        <v>1072</v>
      </c>
      <c r="AC465" s="580" t="str">
        <f>Vlookup(D465,'セッション実施状況管理'!$A:$R,17,false)</f>
        <v>#N/A</v>
      </c>
      <c r="AD465" s="580" t="str">
        <f t="shared" si="19"/>
        <v>#VALUE!</v>
      </c>
      <c r="AE465" s="580" t="str">
        <f t="shared" si="20"/>
        <v>#VALUE!</v>
      </c>
    </row>
    <row r="466">
      <c r="A466" s="2"/>
      <c r="B466" s="2"/>
      <c r="C466" s="2"/>
      <c r="D466" s="2"/>
      <c r="E466" s="2"/>
      <c r="F466" s="2"/>
      <c r="G466" s="2"/>
      <c r="H466" s="2"/>
      <c r="I466" s="572" t="str">
        <f>iferror(vlookup(B466,'セッション実施状況管理'!$A:$B,2,false),"")</f>
        <v/>
      </c>
      <c r="J466" s="580" t="str">
        <f>Vlookup(B466,'セッション実施状況管理'!$A:$R,17,false)</f>
        <v>#N/A</v>
      </c>
      <c r="K466" s="580" t="str">
        <f t="shared" si="28"/>
        <v>#N/A</v>
      </c>
      <c r="L466" s="573" t="str">
        <f t="shared" si="11"/>
        <v>#N/A</v>
      </c>
      <c r="M466" s="573" t="str">
        <f t="shared" si="30"/>
        <v>#N/A</v>
      </c>
      <c r="N466" s="1283" t="str">
        <f t="shared" si="29"/>
        <v>#N/A</v>
      </c>
      <c r="O466" s="652"/>
      <c r="P466" s="652"/>
      <c r="Q466" s="629"/>
      <c r="R466" s="629"/>
      <c r="S466" s="651"/>
      <c r="T466" s="653"/>
      <c r="U466" s="651"/>
      <c r="V466" s="582" t="s">
        <v>1072</v>
      </c>
      <c r="W466" s="582" t="s">
        <v>1072</v>
      </c>
      <c r="X466" s="582" t="s">
        <v>1072</v>
      </c>
      <c r="Y466" s="582" t="s">
        <v>1072</v>
      </c>
      <c r="Z466" s="582" t="s">
        <v>1072</v>
      </c>
      <c r="AA466" s="582" t="s">
        <v>1072</v>
      </c>
      <c r="AB466" s="582" t="s">
        <v>1072</v>
      </c>
      <c r="AC466" s="580" t="str">
        <f>Vlookup(D466,'セッション実施状況管理'!$A:$R,17,false)</f>
        <v>#N/A</v>
      </c>
      <c r="AD466" s="580" t="str">
        <f t="shared" si="19"/>
        <v>#VALUE!</v>
      </c>
      <c r="AE466" s="580" t="str">
        <f t="shared" si="20"/>
        <v>#VALUE!</v>
      </c>
    </row>
    <row r="467">
      <c r="A467" s="2"/>
      <c r="B467" s="2"/>
      <c r="C467" s="2"/>
      <c r="D467" s="2"/>
      <c r="E467" s="2"/>
      <c r="F467" s="2"/>
      <c r="G467" s="2"/>
      <c r="H467" s="2"/>
      <c r="I467" s="572" t="str">
        <f>iferror(vlookup(B467,'セッション実施状況管理'!$A:$B,2,false),"")</f>
        <v/>
      </c>
      <c r="J467" s="580" t="str">
        <f>Vlookup(B467,'セッション実施状況管理'!$A:$R,17,false)</f>
        <v>#N/A</v>
      </c>
      <c r="K467" s="580" t="str">
        <f t="shared" si="28"/>
        <v>#N/A</v>
      </c>
      <c r="L467" s="573" t="str">
        <f t="shared" si="11"/>
        <v>#N/A</v>
      </c>
      <c r="M467" s="573" t="str">
        <f t="shared" si="30"/>
        <v>#N/A</v>
      </c>
      <c r="N467" s="1283" t="str">
        <f t="shared" si="29"/>
        <v>#N/A</v>
      </c>
      <c r="O467" s="652"/>
      <c r="P467" s="652"/>
      <c r="Q467" s="629"/>
      <c r="R467" s="629"/>
      <c r="S467" s="651"/>
      <c r="T467" s="653"/>
      <c r="U467" s="651"/>
      <c r="V467" s="582" t="s">
        <v>1072</v>
      </c>
      <c r="W467" s="582" t="s">
        <v>1072</v>
      </c>
      <c r="X467" s="582" t="s">
        <v>1072</v>
      </c>
      <c r="Y467" s="582" t="s">
        <v>1072</v>
      </c>
      <c r="Z467" s="582" t="s">
        <v>1072</v>
      </c>
      <c r="AA467" s="582" t="s">
        <v>1072</v>
      </c>
      <c r="AB467" s="582" t="s">
        <v>1072</v>
      </c>
      <c r="AC467" s="580" t="str">
        <f>Vlookup(D467,'セッション実施状況管理'!$A:$R,17,false)</f>
        <v>#N/A</v>
      </c>
      <c r="AD467" s="580" t="str">
        <f t="shared" si="19"/>
        <v>#VALUE!</v>
      </c>
      <c r="AE467" s="580" t="str">
        <f t="shared" si="20"/>
        <v>#VALUE!</v>
      </c>
    </row>
    <row r="468">
      <c r="A468" s="2"/>
      <c r="B468" s="2"/>
      <c r="C468" s="2"/>
      <c r="D468" s="2"/>
      <c r="E468" s="2"/>
      <c r="F468" s="2"/>
      <c r="G468" s="2"/>
      <c r="H468" s="2"/>
      <c r="I468" s="572" t="str">
        <f>iferror(vlookup(B468,'セッション実施状況管理'!$A:$B,2,false),"")</f>
        <v/>
      </c>
      <c r="J468" s="580" t="str">
        <f>Vlookup(B468,'セッション実施状況管理'!$A:$R,17,false)</f>
        <v>#N/A</v>
      </c>
      <c r="K468" s="580" t="str">
        <f t="shared" si="28"/>
        <v>#N/A</v>
      </c>
      <c r="L468" s="573" t="str">
        <f t="shared" si="11"/>
        <v>#N/A</v>
      </c>
      <c r="M468" s="573" t="str">
        <f t="shared" si="30"/>
        <v>#N/A</v>
      </c>
      <c r="N468" s="1283" t="str">
        <f t="shared" si="29"/>
        <v>#N/A</v>
      </c>
      <c r="O468" s="652"/>
      <c r="P468" s="652"/>
      <c r="Q468" s="629"/>
      <c r="R468" s="629"/>
      <c r="S468" s="651"/>
      <c r="T468" s="653"/>
      <c r="U468" s="651"/>
      <c r="V468" s="582" t="s">
        <v>1072</v>
      </c>
      <c r="W468" s="582" t="s">
        <v>1072</v>
      </c>
      <c r="X468" s="582" t="s">
        <v>1072</v>
      </c>
      <c r="Y468" s="582" t="s">
        <v>1072</v>
      </c>
      <c r="Z468" s="582" t="s">
        <v>1072</v>
      </c>
      <c r="AA468" s="582" t="s">
        <v>1072</v>
      </c>
      <c r="AB468" s="582" t="s">
        <v>1072</v>
      </c>
      <c r="AC468" s="580" t="str">
        <f>Vlookup(D468,'セッション実施状況管理'!$A:$R,17,false)</f>
        <v>#N/A</v>
      </c>
      <c r="AD468" s="580" t="str">
        <f t="shared" si="19"/>
        <v>#VALUE!</v>
      </c>
      <c r="AE468" s="580" t="str">
        <f t="shared" si="20"/>
        <v>#VALUE!</v>
      </c>
    </row>
    <row r="469">
      <c r="A469" s="2"/>
      <c r="B469" s="2"/>
      <c r="C469" s="2"/>
      <c r="D469" s="2"/>
      <c r="E469" s="2"/>
      <c r="F469" s="2"/>
      <c r="G469" s="2"/>
      <c r="H469" s="2"/>
      <c r="I469" s="572" t="str">
        <f>iferror(vlookup(B469,'セッション実施状況管理'!$A:$B,2,false),"")</f>
        <v/>
      </c>
      <c r="J469" s="580" t="str">
        <f>Vlookup(B469,'セッション実施状況管理'!$A:$R,17,false)</f>
        <v>#N/A</v>
      </c>
      <c r="K469" s="580" t="str">
        <f t="shared" si="28"/>
        <v>#N/A</v>
      </c>
      <c r="L469" s="573" t="str">
        <f t="shared" si="11"/>
        <v>#N/A</v>
      </c>
      <c r="M469" s="573" t="str">
        <f t="shared" si="30"/>
        <v>#N/A</v>
      </c>
      <c r="N469" s="1283" t="str">
        <f t="shared" si="29"/>
        <v>#N/A</v>
      </c>
      <c r="O469" s="652"/>
      <c r="P469" s="652"/>
      <c r="Q469" s="629"/>
      <c r="R469" s="629"/>
      <c r="S469" s="651"/>
      <c r="T469" s="653"/>
      <c r="U469" s="651"/>
      <c r="V469" s="582" t="s">
        <v>1072</v>
      </c>
      <c r="W469" s="582" t="s">
        <v>1072</v>
      </c>
      <c r="X469" s="582" t="s">
        <v>1072</v>
      </c>
      <c r="Y469" s="582" t="s">
        <v>1072</v>
      </c>
      <c r="Z469" s="582" t="s">
        <v>1072</v>
      </c>
      <c r="AA469" s="582" t="s">
        <v>1072</v>
      </c>
      <c r="AB469" s="582" t="s">
        <v>1072</v>
      </c>
      <c r="AC469" s="580" t="str">
        <f>Vlookup(D469,'セッション実施状況管理'!$A:$R,17,false)</f>
        <v>#N/A</v>
      </c>
      <c r="AD469" s="580" t="str">
        <f t="shared" si="19"/>
        <v>#VALUE!</v>
      </c>
      <c r="AE469" s="580" t="str">
        <f t="shared" si="20"/>
        <v>#VALUE!</v>
      </c>
    </row>
    <row r="470">
      <c r="A470" s="2"/>
      <c r="B470" s="2"/>
      <c r="C470" s="2"/>
      <c r="D470" s="2"/>
      <c r="E470" s="2"/>
      <c r="F470" s="2"/>
      <c r="G470" s="2"/>
      <c r="H470" s="2"/>
      <c r="I470" s="572" t="str">
        <f>iferror(vlookup(B470,'セッション実施状況管理'!$A:$B,2,false),"")</f>
        <v/>
      </c>
      <c r="J470" s="580" t="str">
        <f>Vlookup(B470,'セッション実施状況管理'!$A:$R,17,false)</f>
        <v>#N/A</v>
      </c>
      <c r="K470" s="580" t="str">
        <f t="shared" si="28"/>
        <v>#N/A</v>
      </c>
      <c r="L470" s="573" t="str">
        <f t="shared" si="11"/>
        <v>#N/A</v>
      </c>
      <c r="M470" s="573" t="str">
        <f t="shared" si="30"/>
        <v>#N/A</v>
      </c>
      <c r="N470" s="1283" t="str">
        <f t="shared" si="29"/>
        <v>#N/A</v>
      </c>
      <c r="O470" s="652"/>
      <c r="P470" s="652"/>
      <c r="Q470" s="629"/>
      <c r="R470" s="629"/>
      <c r="S470" s="651"/>
      <c r="T470" s="653"/>
      <c r="U470" s="651"/>
      <c r="V470" s="582" t="s">
        <v>1072</v>
      </c>
      <c r="W470" s="582" t="s">
        <v>1072</v>
      </c>
      <c r="X470" s="582" t="s">
        <v>1072</v>
      </c>
      <c r="Y470" s="582" t="s">
        <v>1072</v>
      </c>
      <c r="Z470" s="582" t="s">
        <v>1072</v>
      </c>
      <c r="AA470" s="582" t="s">
        <v>1072</v>
      </c>
      <c r="AB470" s="582" t="s">
        <v>1072</v>
      </c>
      <c r="AC470" s="580" t="str">
        <f>Vlookup(D470,'セッション実施状況管理'!$A:$R,17,false)</f>
        <v>#N/A</v>
      </c>
      <c r="AD470" s="580" t="str">
        <f t="shared" si="19"/>
        <v>#VALUE!</v>
      </c>
      <c r="AE470" s="580" t="str">
        <f t="shared" si="20"/>
        <v>#VALUE!</v>
      </c>
    </row>
    <row r="471">
      <c r="A471" s="2"/>
      <c r="B471" s="2"/>
      <c r="C471" s="2"/>
      <c r="D471" s="2"/>
      <c r="E471" s="2"/>
      <c r="F471" s="2"/>
      <c r="G471" s="2"/>
      <c r="H471" s="2"/>
      <c r="I471" s="572" t="str">
        <f>iferror(vlookup(B471,'セッション実施状況管理'!$A:$B,2,false),"")</f>
        <v/>
      </c>
      <c r="J471" s="580" t="str">
        <f>Vlookup(B471,'セッション実施状況管理'!$A:$R,17,false)</f>
        <v>#N/A</v>
      </c>
      <c r="K471" s="580" t="str">
        <f t="shared" si="28"/>
        <v>#N/A</v>
      </c>
      <c r="L471" s="573" t="str">
        <f t="shared" si="11"/>
        <v>#N/A</v>
      </c>
      <c r="M471" s="573" t="str">
        <f t="shared" si="30"/>
        <v>#N/A</v>
      </c>
      <c r="N471" s="1283" t="str">
        <f t="shared" si="29"/>
        <v>#N/A</v>
      </c>
      <c r="O471" s="652"/>
      <c r="P471" s="652"/>
      <c r="Q471" s="629"/>
      <c r="R471" s="629"/>
      <c r="S471" s="651"/>
      <c r="T471" s="653"/>
      <c r="U471" s="651"/>
      <c r="V471" s="582" t="s">
        <v>1072</v>
      </c>
      <c r="W471" s="582" t="s">
        <v>1072</v>
      </c>
      <c r="X471" s="582" t="s">
        <v>1072</v>
      </c>
      <c r="Y471" s="582" t="s">
        <v>1072</v>
      </c>
      <c r="Z471" s="582" t="s">
        <v>1072</v>
      </c>
      <c r="AA471" s="582" t="s">
        <v>1072</v>
      </c>
      <c r="AB471" s="582" t="s">
        <v>1072</v>
      </c>
      <c r="AC471" s="580" t="str">
        <f>Vlookup(D471,'セッション実施状況管理'!$A:$R,17,false)</f>
        <v>#N/A</v>
      </c>
      <c r="AD471" s="580" t="str">
        <f t="shared" si="19"/>
        <v>#VALUE!</v>
      </c>
      <c r="AE471" s="580" t="str">
        <f t="shared" si="20"/>
        <v>#VALUE!</v>
      </c>
    </row>
    <row r="472">
      <c r="A472" s="2"/>
      <c r="B472" s="2"/>
      <c r="C472" s="2"/>
      <c r="D472" s="2"/>
      <c r="E472" s="2"/>
      <c r="F472" s="2"/>
      <c r="G472" s="2"/>
      <c r="H472" s="2"/>
      <c r="I472" s="572" t="str">
        <f>iferror(vlookup(B472,'セッション実施状況管理'!$A:$B,2,false),"")</f>
        <v/>
      </c>
      <c r="J472" s="580" t="str">
        <f>Vlookup(B472,'セッション実施状況管理'!$A:$R,17,false)</f>
        <v>#N/A</v>
      </c>
      <c r="K472" s="580" t="str">
        <f t="shared" si="28"/>
        <v>#N/A</v>
      </c>
      <c r="L472" s="573" t="str">
        <f t="shared" si="11"/>
        <v>#N/A</v>
      </c>
      <c r="M472" s="573" t="str">
        <f t="shared" si="30"/>
        <v>#N/A</v>
      </c>
      <c r="N472" s="1283" t="str">
        <f t="shared" si="29"/>
        <v>#N/A</v>
      </c>
      <c r="O472" s="652"/>
      <c r="P472" s="652"/>
      <c r="Q472" s="629"/>
      <c r="R472" s="629"/>
      <c r="S472" s="651"/>
      <c r="T472" s="653"/>
      <c r="U472" s="651"/>
      <c r="V472" s="582" t="s">
        <v>1072</v>
      </c>
      <c r="W472" s="582" t="s">
        <v>1072</v>
      </c>
      <c r="X472" s="582" t="s">
        <v>1072</v>
      </c>
      <c r="Y472" s="582" t="s">
        <v>1072</v>
      </c>
      <c r="Z472" s="582" t="s">
        <v>1072</v>
      </c>
      <c r="AA472" s="582" t="s">
        <v>1072</v>
      </c>
      <c r="AB472" s="582" t="s">
        <v>1072</v>
      </c>
      <c r="AC472" s="580" t="str">
        <f>Vlookup(D472,'セッション実施状況管理'!$A:$R,17,false)</f>
        <v>#N/A</v>
      </c>
      <c r="AD472" s="580" t="str">
        <f t="shared" si="19"/>
        <v>#VALUE!</v>
      </c>
      <c r="AE472" s="580" t="str">
        <f t="shared" si="20"/>
        <v>#VALUE!</v>
      </c>
    </row>
    <row r="473">
      <c r="A473" s="2"/>
      <c r="B473" s="2"/>
      <c r="C473" s="2"/>
      <c r="D473" s="2"/>
      <c r="E473" s="2"/>
      <c r="F473" s="2"/>
      <c r="G473" s="2"/>
      <c r="H473" s="2"/>
      <c r="I473" s="572" t="str">
        <f>iferror(vlookup(B473,'セッション実施状況管理'!$A:$B,2,false),"")</f>
        <v/>
      </c>
      <c r="J473" s="580" t="str">
        <f>Vlookup(B473,'セッション実施状況管理'!$A:$R,17,false)</f>
        <v>#N/A</v>
      </c>
      <c r="K473" s="580" t="str">
        <f t="shared" si="28"/>
        <v>#N/A</v>
      </c>
      <c r="L473" s="573" t="str">
        <f t="shared" si="11"/>
        <v>#N/A</v>
      </c>
      <c r="M473" s="573" t="str">
        <f t="shared" si="30"/>
        <v>#N/A</v>
      </c>
      <c r="N473" s="1283" t="str">
        <f t="shared" si="29"/>
        <v>#N/A</v>
      </c>
      <c r="O473" s="652"/>
      <c r="P473" s="652"/>
      <c r="Q473" s="629"/>
      <c r="R473" s="629"/>
      <c r="S473" s="651"/>
      <c r="T473" s="653"/>
      <c r="U473" s="651"/>
      <c r="V473" s="582" t="s">
        <v>1072</v>
      </c>
      <c r="W473" s="582" t="s">
        <v>1072</v>
      </c>
      <c r="X473" s="582" t="s">
        <v>1072</v>
      </c>
      <c r="Y473" s="582" t="s">
        <v>1072</v>
      </c>
      <c r="Z473" s="582" t="s">
        <v>1072</v>
      </c>
      <c r="AA473" s="582" t="s">
        <v>1072</v>
      </c>
      <c r="AB473" s="582" t="s">
        <v>1072</v>
      </c>
      <c r="AC473" s="580" t="str">
        <f>Vlookup(D473,'セッション実施状況管理'!$A:$R,17,false)</f>
        <v>#N/A</v>
      </c>
      <c r="AD473" s="580" t="str">
        <f t="shared" si="19"/>
        <v>#VALUE!</v>
      </c>
      <c r="AE473" s="580" t="str">
        <f t="shared" si="20"/>
        <v>#VALUE!</v>
      </c>
    </row>
    <row r="474">
      <c r="A474" s="2"/>
      <c r="B474" s="2"/>
      <c r="C474" s="2"/>
      <c r="D474" s="2"/>
      <c r="E474" s="2"/>
      <c r="F474" s="2"/>
      <c r="G474" s="2"/>
      <c r="H474" s="2"/>
      <c r="I474" s="572" t="str">
        <f>iferror(vlookup(B474,'セッション実施状況管理'!$A:$B,2,false),"")</f>
        <v/>
      </c>
      <c r="J474" s="580" t="str">
        <f>Vlookup(B474,'セッション実施状況管理'!$A:$R,17,false)</f>
        <v>#N/A</v>
      </c>
      <c r="K474" s="580" t="str">
        <f t="shared" si="28"/>
        <v>#N/A</v>
      </c>
      <c r="L474" s="573" t="str">
        <f t="shared" si="11"/>
        <v>#N/A</v>
      </c>
      <c r="M474" s="573" t="str">
        <f t="shared" si="30"/>
        <v>#N/A</v>
      </c>
      <c r="N474" s="1283" t="str">
        <f t="shared" si="29"/>
        <v>#N/A</v>
      </c>
      <c r="O474" s="652"/>
      <c r="P474" s="652"/>
      <c r="Q474" s="629"/>
      <c r="R474" s="629"/>
      <c r="S474" s="651"/>
      <c r="T474" s="653"/>
      <c r="U474" s="651"/>
      <c r="V474" s="582" t="s">
        <v>1072</v>
      </c>
      <c r="W474" s="582" t="s">
        <v>1072</v>
      </c>
      <c r="X474" s="582" t="s">
        <v>1072</v>
      </c>
      <c r="Y474" s="582" t="s">
        <v>1072</v>
      </c>
      <c r="Z474" s="582" t="s">
        <v>1072</v>
      </c>
      <c r="AA474" s="582" t="s">
        <v>1072</v>
      </c>
      <c r="AB474" s="582" t="s">
        <v>1072</v>
      </c>
      <c r="AC474" s="580" t="str">
        <f>Vlookup(D474,'セッション実施状況管理'!$A:$R,17,false)</f>
        <v>#N/A</v>
      </c>
      <c r="AD474" s="580" t="str">
        <f t="shared" si="19"/>
        <v>#VALUE!</v>
      </c>
      <c r="AE474" s="580" t="str">
        <f t="shared" si="20"/>
        <v>#VALUE!</v>
      </c>
    </row>
    <row r="475">
      <c r="A475" s="2"/>
      <c r="B475" s="2"/>
      <c r="C475" s="2"/>
      <c r="D475" s="2"/>
      <c r="E475" s="2"/>
      <c r="F475" s="2"/>
      <c r="G475" s="2"/>
      <c r="H475" s="2"/>
      <c r="I475" s="572" t="str">
        <f>iferror(vlookup(B475,'セッション実施状況管理'!$A:$B,2,false),"")</f>
        <v/>
      </c>
      <c r="J475" s="580" t="str">
        <f>Vlookup(B475,'セッション実施状況管理'!$A:$R,17,false)</f>
        <v>#N/A</v>
      </c>
      <c r="K475" s="580" t="str">
        <f t="shared" si="28"/>
        <v>#N/A</v>
      </c>
      <c r="L475" s="573" t="str">
        <f t="shared" si="11"/>
        <v>#N/A</v>
      </c>
      <c r="M475" s="573" t="str">
        <f t="shared" si="30"/>
        <v>#N/A</v>
      </c>
      <c r="N475" s="1283" t="str">
        <f t="shared" si="29"/>
        <v>#N/A</v>
      </c>
      <c r="O475" s="652"/>
      <c r="P475" s="652"/>
      <c r="Q475" s="629"/>
      <c r="R475" s="629"/>
      <c r="S475" s="651"/>
      <c r="T475" s="653"/>
      <c r="U475" s="651"/>
      <c r="V475" s="582" t="s">
        <v>1072</v>
      </c>
      <c r="W475" s="582" t="s">
        <v>1072</v>
      </c>
      <c r="X475" s="582" t="s">
        <v>1072</v>
      </c>
      <c r="Y475" s="582" t="s">
        <v>1072</v>
      </c>
      <c r="Z475" s="582" t="s">
        <v>1072</v>
      </c>
      <c r="AA475" s="582" t="s">
        <v>1072</v>
      </c>
      <c r="AB475" s="582" t="s">
        <v>1072</v>
      </c>
      <c r="AC475" s="580" t="str">
        <f>Vlookup(D475,'セッション実施状況管理'!$A:$R,17,false)</f>
        <v>#N/A</v>
      </c>
      <c r="AD475" s="580" t="str">
        <f t="shared" si="19"/>
        <v>#VALUE!</v>
      </c>
      <c r="AE475" s="580" t="str">
        <f t="shared" si="20"/>
        <v>#VALUE!</v>
      </c>
    </row>
    <row r="476">
      <c r="A476" s="2"/>
      <c r="B476" s="2"/>
      <c r="C476" s="2"/>
      <c r="D476" s="2"/>
      <c r="E476" s="2"/>
      <c r="F476" s="2"/>
      <c r="G476" s="2"/>
      <c r="H476" s="2"/>
      <c r="I476" s="572" t="str">
        <f>iferror(vlookup(B476,'セッション実施状況管理'!$A:$B,2,false),"")</f>
        <v/>
      </c>
      <c r="J476" s="580" t="str">
        <f>Vlookup(B476,'セッション実施状況管理'!$A:$R,17,false)</f>
        <v>#N/A</v>
      </c>
      <c r="K476" s="580" t="str">
        <f t="shared" si="28"/>
        <v>#N/A</v>
      </c>
      <c r="L476" s="573" t="str">
        <f t="shared" si="11"/>
        <v>#N/A</v>
      </c>
      <c r="M476" s="573" t="str">
        <f t="shared" si="30"/>
        <v>#N/A</v>
      </c>
      <c r="N476" s="1283" t="str">
        <f t="shared" si="29"/>
        <v>#N/A</v>
      </c>
      <c r="O476" s="652"/>
      <c r="P476" s="652"/>
      <c r="Q476" s="629"/>
      <c r="R476" s="629"/>
      <c r="S476" s="651"/>
      <c r="T476" s="653"/>
      <c r="U476" s="651"/>
      <c r="V476" s="582" t="s">
        <v>1072</v>
      </c>
      <c r="W476" s="582" t="s">
        <v>1072</v>
      </c>
      <c r="X476" s="582" t="s">
        <v>1072</v>
      </c>
      <c r="Y476" s="582" t="s">
        <v>1072</v>
      </c>
      <c r="Z476" s="582" t="s">
        <v>1072</v>
      </c>
      <c r="AA476" s="582" t="s">
        <v>1072</v>
      </c>
      <c r="AB476" s="582" t="s">
        <v>1072</v>
      </c>
      <c r="AC476" s="580" t="str">
        <f>Vlookup(D476,'セッション実施状況管理'!$A:$R,17,false)</f>
        <v>#N/A</v>
      </c>
      <c r="AD476" s="580" t="str">
        <f t="shared" si="19"/>
        <v>#VALUE!</v>
      </c>
      <c r="AE476" s="580" t="str">
        <f t="shared" si="20"/>
        <v>#VALUE!</v>
      </c>
    </row>
    <row r="477">
      <c r="A477" s="2"/>
      <c r="B477" s="2"/>
      <c r="C477" s="2"/>
      <c r="D477" s="2"/>
      <c r="E477" s="2"/>
      <c r="F477" s="2"/>
      <c r="G477" s="2"/>
      <c r="H477" s="2"/>
      <c r="I477" s="572" t="str">
        <f>iferror(vlookup(B477,'セッション実施状況管理'!$A:$B,2,false),"")</f>
        <v/>
      </c>
      <c r="J477" s="580" t="str">
        <f>Vlookup(B477,'セッション実施状況管理'!$A:$R,17,false)</f>
        <v>#N/A</v>
      </c>
      <c r="K477" s="580" t="str">
        <f t="shared" si="28"/>
        <v>#N/A</v>
      </c>
      <c r="L477" s="573" t="str">
        <f t="shared" si="11"/>
        <v>#N/A</v>
      </c>
      <c r="M477" s="573" t="str">
        <f t="shared" si="30"/>
        <v>#N/A</v>
      </c>
      <c r="N477" s="1283" t="str">
        <f t="shared" si="29"/>
        <v>#N/A</v>
      </c>
      <c r="O477" s="652"/>
      <c r="P477" s="652"/>
      <c r="Q477" s="629"/>
      <c r="R477" s="629"/>
      <c r="S477" s="651"/>
      <c r="T477" s="653"/>
      <c r="U477" s="651"/>
      <c r="V477" s="582" t="s">
        <v>1072</v>
      </c>
      <c r="W477" s="582" t="s">
        <v>1072</v>
      </c>
      <c r="X477" s="582" t="s">
        <v>1072</v>
      </c>
      <c r="Y477" s="582" t="s">
        <v>1072</v>
      </c>
      <c r="Z477" s="582" t="s">
        <v>1072</v>
      </c>
      <c r="AA477" s="582" t="s">
        <v>1072</v>
      </c>
      <c r="AB477" s="582" t="s">
        <v>1072</v>
      </c>
      <c r="AC477" s="580" t="str">
        <f>Vlookup(D477,'セッション実施状況管理'!$A:$R,17,false)</f>
        <v>#N/A</v>
      </c>
      <c r="AD477" s="580" t="str">
        <f t="shared" si="19"/>
        <v>#VALUE!</v>
      </c>
      <c r="AE477" s="580" t="str">
        <f t="shared" si="20"/>
        <v>#VALUE!</v>
      </c>
    </row>
    <row r="478">
      <c r="A478" s="2"/>
      <c r="B478" s="2"/>
      <c r="C478" s="2"/>
      <c r="D478" s="2"/>
      <c r="E478" s="2"/>
      <c r="F478" s="2"/>
      <c r="G478" s="2"/>
      <c r="H478" s="2"/>
      <c r="I478" s="572" t="str">
        <f>iferror(vlookup(B478,'セッション実施状況管理'!$A:$B,2,false),"")</f>
        <v/>
      </c>
      <c r="J478" s="580" t="str">
        <f>Vlookup(B478,'セッション実施状況管理'!$A:$R,17,false)</f>
        <v>#N/A</v>
      </c>
      <c r="K478" s="580" t="str">
        <f t="shared" si="28"/>
        <v>#N/A</v>
      </c>
      <c r="L478" s="573" t="str">
        <f t="shared" si="11"/>
        <v>#N/A</v>
      </c>
      <c r="M478" s="573" t="str">
        <f t="shared" si="30"/>
        <v>#N/A</v>
      </c>
      <c r="N478" s="1283" t="str">
        <f t="shared" si="29"/>
        <v>#N/A</v>
      </c>
      <c r="O478" s="652"/>
      <c r="P478" s="652"/>
      <c r="Q478" s="629"/>
      <c r="R478" s="629"/>
      <c r="S478" s="651"/>
      <c r="T478" s="653"/>
      <c r="U478" s="651"/>
      <c r="V478" s="582" t="s">
        <v>1072</v>
      </c>
      <c r="W478" s="582" t="s">
        <v>1072</v>
      </c>
      <c r="X478" s="582" t="s">
        <v>1072</v>
      </c>
      <c r="Y478" s="582" t="s">
        <v>1072</v>
      </c>
      <c r="Z478" s="582" t="s">
        <v>1072</v>
      </c>
      <c r="AA478" s="582" t="s">
        <v>1072</v>
      </c>
      <c r="AB478" s="582" t="s">
        <v>1072</v>
      </c>
      <c r="AC478" s="580" t="str">
        <f>Vlookup(D478,'セッション実施状況管理'!$A:$R,17,false)</f>
        <v>#N/A</v>
      </c>
      <c r="AD478" s="580" t="str">
        <f t="shared" si="19"/>
        <v>#VALUE!</v>
      </c>
      <c r="AE478" s="580" t="str">
        <f t="shared" si="20"/>
        <v>#VALUE!</v>
      </c>
    </row>
    <row r="479">
      <c r="A479" s="2"/>
      <c r="B479" s="2"/>
      <c r="C479" s="2"/>
      <c r="D479" s="2"/>
      <c r="E479" s="2"/>
      <c r="F479" s="2"/>
      <c r="G479" s="2"/>
      <c r="H479" s="2"/>
      <c r="I479" s="572" t="str">
        <f>iferror(vlookup(B479,'セッション実施状況管理'!$A:$B,2,false),"")</f>
        <v/>
      </c>
      <c r="J479" s="580" t="str">
        <f>Vlookup(B479,'セッション実施状況管理'!$A:$R,17,false)</f>
        <v>#N/A</v>
      </c>
      <c r="K479" s="580" t="str">
        <f t="shared" si="28"/>
        <v>#N/A</v>
      </c>
      <c r="L479" s="573" t="str">
        <f t="shared" si="11"/>
        <v>#N/A</v>
      </c>
      <c r="M479" s="573" t="str">
        <f t="shared" si="30"/>
        <v>#N/A</v>
      </c>
      <c r="N479" s="1283" t="str">
        <f t="shared" si="29"/>
        <v>#N/A</v>
      </c>
      <c r="O479" s="652"/>
      <c r="P479" s="652"/>
      <c r="Q479" s="629"/>
      <c r="R479" s="629"/>
      <c r="S479" s="651"/>
      <c r="T479" s="653"/>
      <c r="U479" s="651"/>
      <c r="V479" s="582" t="s">
        <v>1072</v>
      </c>
      <c r="W479" s="582" t="s">
        <v>1072</v>
      </c>
      <c r="X479" s="582" t="s">
        <v>1072</v>
      </c>
      <c r="Y479" s="582" t="s">
        <v>1072</v>
      </c>
      <c r="Z479" s="582" t="s">
        <v>1072</v>
      </c>
      <c r="AA479" s="582" t="s">
        <v>1072</v>
      </c>
      <c r="AB479" s="582" t="s">
        <v>1072</v>
      </c>
      <c r="AC479" s="580" t="str">
        <f>Vlookup(D479,'セッション実施状況管理'!$A:$R,17,false)</f>
        <v>#N/A</v>
      </c>
      <c r="AD479" s="580" t="str">
        <f t="shared" si="19"/>
        <v>#VALUE!</v>
      </c>
      <c r="AE479" s="580" t="str">
        <f t="shared" si="20"/>
        <v>#VALUE!</v>
      </c>
    </row>
    <row r="480">
      <c r="A480" s="2"/>
      <c r="B480" s="2"/>
      <c r="C480" s="2"/>
      <c r="D480" s="2"/>
      <c r="E480" s="2"/>
      <c r="F480" s="2"/>
      <c r="G480" s="2"/>
      <c r="H480" s="2"/>
      <c r="I480" s="572" t="str">
        <f>iferror(vlookup(B480,'セッション実施状況管理'!$A:$B,2,false),"")</f>
        <v/>
      </c>
      <c r="J480" s="580" t="str">
        <f>Vlookup(B480,'セッション実施状況管理'!$A:$R,17,false)</f>
        <v>#N/A</v>
      </c>
      <c r="K480" s="580" t="str">
        <f t="shared" si="28"/>
        <v>#N/A</v>
      </c>
      <c r="L480" s="573" t="str">
        <f t="shared" si="11"/>
        <v>#N/A</v>
      </c>
      <c r="M480" s="573" t="str">
        <f t="shared" si="30"/>
        <v>#N/A</v>
      </c>
      <c r="N480" s="1283" t="str">
        <f t="shared" si="29"/>
        <v>#N/A</v>
      </c>
      <c r="O480" s="652"/>
      <c r="P480" s="652"/>
      <c r="Q480" s="629"/>
      <c r="R480" s="629"/>
      <c r="S480" s="651"/>
      <c r="T480" s="653"/>
      <c r="U480" s="651"/>
      <c r="V480" s="582" t="s">
        <v>1072</v>
      </c>
      <c r="W480" s="582" t="s">
        <v>1072</v>
      </c>
      <c r="X480" s="582" t="s">
        <v>1072</v>
      </c>
      <c r="Y480" s="582" t="s">
        <v>1072</v>
      </c>
      <c r="Z480" s="582" t="s">
        <v>1072</v>
      </c>
      <c r="AA480" s="582" t="s">
        <v>1072</v>
      </c>
      <c r="AB480" s="582" t="s">
        <v>1072</v>
      </c>
      <c r="AC480" s="580" t="str">
        <f>Vlookup(D480,'セッション実施状況管理'!$A:$R,17,false)</f>
        <v>#N/A</v>
      </c>
      <c r="AD480" s="580" t="str">
        <f t="shared" si="19"/>
        <v>#VALUE!</v>
      </c>
      <c r="AE480" s="580" t="str">
        <f t="shared" si="20"/>
        <v>#VALUE!</v>
      </c>
    </row>
    <row r="481">
      <c r="A481" s="2"/>
      <c r="B481" s="2"/>
      <c r="C481" s="2"/>
      <c r="D481" s="2"/>
      <c r="E481" s="2"/>
      <c r="F481" s="2"/>
      <c r="G481" s="2"/>
      <c r="H481" s="2"/>
      <c r="I481" s="572" t="str">
        <f>iferror(vlookup(B481,'セッション実施状況管理'!$A:$B,2,false),"")</f>
        <v/>
      </c>
      <c r="J481" s="580" t="str">
        <f>Vlookup(B481,'セッション実施状況管理'!$A:$R,17,false)</f>
        <v>#N/A</v>
      </c>
      <c r="K481" s="580" t="str">
        <f t="shared" si="28"/>
        <v>#N/A</v>
      </c>
      <c r="L481" s="573" t="str">
        <f t="shared" si="11"/>
        <v>#N/A</v>
      </c>
      <c r="M481" s="573" t="str">
        <f t="shared" si="30"/>
        <v>#N/A</v>
      </c>
      <c r="N481" s="1283" t="str">
        <f t="shared" si="29"/>
        <v>#N/A</v>
      </c>
      <c r="O481" s="652"/>
      <c r="P481" s="652"/>
      <c r="Q481" s="629"/>
      <c r="R481" s="629"/>
      <c r="S481" s="651"/>
      <c r="T481" s="653"/>
      <c r="U481" s="651"/>
      <c r="V481" s="582" t="s">
        <v>1072</v>
      </c>
      <c r="W481" s="582" t="s">
        <v>1072</v>
      </c>
      <c r="X481" s="582" t="s">
        <v>1072</v>
      </c>
      <c r="Y481" s="582" t="s">
        <v>1072</v>
      </c>
      <c r="Z481" s="582" t="s">
        <v>1072</v>
      </c>
      <c r="AA481" s="582" t="s">
        <v>1072</v>
      </c>
      <c r="AB481" s="582" t="s">
        <v>1072</v>
      </c>
      <c r="AC481" s="580" t="str">
        <f>Vlookup(D481,'セッション実施状況管理'!$A:$R,17,false)</f>
        <v>#N/A</v>
      </c>
      <c r="AD481" s="580" t="str">
        <f t="shared" si="19"/>
        <v>#VALUE!</v>
      </c>
      <c r="AE481" s="580" t="str">
        <f t="shared" si="20"/>
        <v>#VALUE!</v>
      </c>
    </row>
    <row r="482">
      <c r="A482" s="2"/>
      <c r="B482" s="2"/>
      <c r="C482" s="2"/>
      <c r="D482" s="2"/>
      <c r="E482" s="2"/>
      <c r="F482" s="2"/>
      <c r="G482" s="2"/>
      <c r="H482" s="2"/>
      <c r="I482" s="572" t="str">
        <f>iferror(vlookup(B482,'セッション実施状況管理'!$A:$B,2,false),"")</f>
        <v/>
      </c>
      <c r="J482" s="580" t="str">
        <f>Vlookup(B482,'セッション実施状況管理'!$A:$R,17,false)</f>
        <v>#N/A</v>
      </c>
      <c r="K482" s="580" t="str">
        <f t="shared" si="28"/>
        <v>#N/A</v>
      </c>
      <c r="L482" s="573" t="str">
        <f t="shared" si="11"/>
        <v>#N/A</v>
      </c>
      <c r="M482" s="573" t="str">
        <f t="shared" si="30"/>
        <v>#N/A</v>
      </c>
      <c r="N482" s="1283" t="str">
        <f t="shared" si="29"/>
        <v>#N/A</v>
      </c>
      <c r="O482" s="652"/>
      <c r="P482" s="652"/>
      <c r="Q482" s="629"/>
      <c r="R482" s="629"/>
      <c r="S482" s="651"/>
      <c r="T482" s="653"/>
      <c r="U482" s="651"/>
      <c r="V482" s="582" t="s">
        <v>1072</v>
      </c>
      <c r="W482" s="582" t="s">
        <v>1072</v>
      </c>
      <c r="X482" s="582" t="s">
        <v>1072</v>
      </c>
      <c r="Y482" s="582" t="s">
        <v>1072</v>
      </c>
      <c r="Z482" s="582" t="s">
        <v>1072</v>
      </c>
      <c r="AA482" s="582" t="s">
        <v>1072</v>
      </c>
      <c r="AB482" s="582" t="s">
        <v>1072</v>
      </c>
      <c r="AC482" s="580" t="str">
        <f>Vlookup(D482,'セッション実施状況管理'!$A:$R,17,false)</f>
        <v>#N/A</v>
      </c>
      <c r="AD482" s="580" t="str">
        <f t="shared" si="19"/>
        <v>#VALUE!</v>
      </c>
      <c r="AE482" s="580" t="str">
        <f t="shared" si="20"/>
        <v>#VALUE!</v>
      </c>
    </row>
    <row r="483">
      <c r="A483" s="2"/>
      <c r="B483" s="2"/>
      <c r="C483" s="2"/>
      <c r="D483" s="2"/>
      <c r="E483" s="2"/>
      <c r="F483" s="2"/>
      <c r="G483" s="2"/>
      <c r="H483" s="2"/>
      <c r="I483" s="572" t="str">
        <f>iferror(vlookup(B483,'セッション実施状況管理'!$A:$B,2,false),"")</f>
        <v/>
      </c>
      <c r="J483" s="580" t="str">
        <f>Vlookup(B483,'セッション実施状況管理'!$A:$R,17,false)</f>
        <v>#N/A</v>
      </c>
      <c r="K483" s="580" t="str">
        <f t="shared" si="28"/>
        <v>#N/A</v>
      </c>
      <c r="L483" s="573" t="str">
        <f t="shared" si="11"/>
        <v>#N/A</v>
      </c>
      <c r="M483" s="573" t="str">
        <f t="shared" si="30"/>
        <v>#N/A</v>
      </c>
      <c r="N483" s="1283" t="str">
        <f t="shared" si="29"/>
        <v>#N/A</v>
      </c>
      <c r="O483" s="652"/>
      <c r="P483" s="652"/>
      <c r="Q483" s="629"/>
      <c r="R483" s="629"/>
      <c r="S483" s="651"/>
      <c r="T483" s="653"/>
      <c r="U483" s="651"/>
      <c r="V483" s="582" t="s">
        <v>1072</v>
      </c>
      <c r="W483" s="582" t="s">
        <v>1072</v>
      </c>
      <c r="X483" s="582" t="s">
        <v>1072</v>
      </c>
      <c r="Y483" s="582" t="s">
        <v>1072</v>
      </c>
      <c r="Z483" s="582" t="s">
        <v>1072</v>
      </c>
      <c r="AA483" s="582" t="s">
        <v>1072</v>
      </c>
      <c r="AB483" s="582" t="s">
        <v>1072</v>
      </c>
      <c r="AC483" s="580" t="str">
        <f>Vlookup(D483,'セッション実施状況管理'!$A:$R,17,false)</f>
        <v>#N/A</v>
      </c>
      <c r="AD483" s="580" t="str">
        <f t="shared" si="19"/>
        <v>#VALUE!</v>
      </c>
      <c r="AE483" s="580" t="str">
        <f t="shared" si="20"/>
        <v>#VALUE!</v>
      </c>
    </row>
    <row r="484">
      <c r="A484" s="2"/>
      <c r="B484" s="2"/>
      <c r="C484" s="2"/>
      <c r="D484" s="2"/>
      <c r="E484" s="2"/>
      <c r="F484" s="2"/>
      <c r="G484" s="2"/>
      <c r="H484" s="2"/>
      <c r="I484" s="572" t="str">
        <f>iferror(vlookup(B484,'セッション実施状況管理'!$A:$B,2,false),"")</f>
        <v/>
      </c>
      <c r="J484" s="580" t="str">
        <f>Vlookup(B484,'セッション実施状況管理'!$A:$R,17,false)</f>
        <v>#N/A</v>
      </c>
      <c r="K484" s="580" t="str">
        <f t="shared" si="28"/>
        <v>#N/A</v>
      </c>
      <c r="L484" s="573" t="str">
        <f t="shared" si="11"/>
        <v>#N/A</v>
      </c>
      <c r="M484" s="573" t="str">
        <f t="shared" si="30"/>
        <v>#N/A</v>
      </c>
      <c r="N484" s="1283" t="str">
        <f t="shared" si="29"/>
        <v>#N/A</v>
      </c>
      <c r="O484" s="652"/>
      <c r="P484" s="652"/>
      <c r="Q484" s="629"/>
      <c r="R484" s="629"/>
      <c r="S484" s="651"/>
      <c r="T484" s="653"/>
      <c r="U484" s="651"/>
      <c r="V484" s="582" t="s">
        <v>1072</v>
      </c>
      <c r="W484" s="582" t="s">
        <v>1072</v>
      </c>
      <c r="X484" s="582" t="s">
        <v>1072</v>
      </c>
      <c r="Y484" s="582" t="s">
        <v>1072</v>
      </c>
      <c r="Z484" s="582" t="s">
        <v>1072</v>
      </c>
      <c r="AA484" s="582" t="s">
        <v>1072</v>
      </c>
      <c r="AB484" s="582" t="s">
        <v>1072</v>
      </c>
      <c r="AC484" s="580" t="str">
        <f>Vlookup(D484,'セッション実施状況管理'!$A:$R,17,false)</f>
        <v>#N/A</v>
      </c>
      <c r="AD484" s="580" t="str">
        <f t="shared" si="19"/>
        <v>#VALUE!</v>
      </c>
      <c r="AE484" s="580" t="str">
        <f t="shared" si="20"/>
        <v>#VALUE!</v>
      </c>
    </row>
    <row r="485">
      <c r="A485" s="2"/>
      <c r="B485" s="2"/>
      <c r="C485" s="2"/>
      <c r="D485" s="2"/>
      <c r="E485" s="2"/>
      <c r="F485" s="2"/>
      <c r="G485" s="2"/>
      <c r="H485" s="2"/>
      <c r="I485" s="572" t="str">
        <f>iferror(vlookup(B485,'セッション実施状況管理'!$A:$B,2,false),"")</f>
        <v/>
      </c>
      <c r="J485" s="580" t="str">
        <f>Vlookup(B485,'セッション実施状況管理'!$A:$R,17,false)</f>
        <v>#N/A</v>
      </c>
      <c r="K485" s="580" t="str">
        <f t="shared" si="28"/>
        <v>#N/A</v>
      </c>
      <c r="L485" s="573" t="str">
        <f t="shared" si="11"/>
        <v>#N/A</v>
      </c>
      <c r="M485" s="573" t="str">
        <f t="shared" si="30"/>
        <v>#N/A</v>
      </c>
      <c r="N485" s="1283" t="str">
        <f t="shared" si="29"/>
        <v>#N/A</v>
      </c>
      <c r="O485" s="652"/>
      <c r="P485" s="652"/>
      <c r="Q485" s="629"/>
      <c r="R485" s="629"/>
      <c r="S485" s="651"/>
      <c r="T485" s="653"/>
      <c r="U485" s="651"/>
      <c r="V485" s="582" t="s">
        <v>1072</v>
      </c>
      <c r="W485" s="582" t="s">
        <v>1072</v>
      </c>
      <c r="X485" s="582" t="s">
        <v>1072</v>
      </c>
      <c r="Y485" s="582" t="s">
        <v>1072</v>
      </c>
      <c r="Z485" s="582" t="s">
        <v>1072</v>
      </c>
      <c r="AA485" s="582" t="s">
        <v>1072</v>
      </c>
      <c r="AB485" s="582" t="s">
        <v>1072</v>
      </c>
      <c r="AC485" s="580" t="str">
        <f>Vlookup(D485,'セッション実施状況管理'!$A:$R,17,false)</f>
        <v>#N/A</v>
      </c>
      <c r="AD485" s="580" t="str">
        <f t="shared" si="19"/>
        <v>#VALUE!</v>
      </c>
      <c r="AE485" s="580" t="str">
        <f t="shared" si="20"/>
        <v>#VALUE!</v>
      </c>
    </row>
    <row r="486">
      <c r="A486" s="2"/>
      <c r="B486" s="2"/>
      <c r="C486" s="2"/>
      <c r="D486" s="2"/>
      <c r="E486" s="2"/>
      <c r="F486" s="2"/>
      <c r="G486" s="2"/>
      <c r="H486" s="2"/>
      <c r="I486" s="572" t="str">
        <f>iferror(vlookup(B486,'セッション実施状況管理'!$A:$B,2,false),"")</f>
        <v/>
      </c>
      <c r="J486" s="580" t="str">
        <f>Vlookup(B486,'セッション実施状況管理'!$A:$R,17,false)</f>
        <v>#N/A</v>
      </c>
      <c r="K486" s="580" t="str">
        <f t="shared" si="28"/>
        <v>#N/A</v>
      </c>
      <c r="L486" s="573" t="str">
        <f t="shared" si="11"/>
        <v>#N/A</v>
      </c>
      <c r="M486" s="573" t="str">
        <f t="shared" si="30"/>
        <v>#N/A</v>
      </c>
      <c r="N486" s="1283" t="str">
        <f t="shared" si="29"/>
        <v>#N/A</v>
      </c>
      <c r="O486" s="652"/>
      <c r="P486" s="652"/>
      <c r="Q486" s="629"/>
      <c r="R486" s="629"/>
      <c r="S486" s="651"/>
      <c r="T486" s="653"/>
      <c r="U486" s="651"/>
      <c r="V486" s="582" t="s">
        <v>1072</v>
      </c>
      <c r="W486" s="582" t="s">
        <v>1072</v>
      </c>
      <c r="X486" s="582" t="s">
        <v>1072</v>
      </c>
      <c r="Y486" s="582" t="s">
        <v>1072</v>
      </c>
      <c r="Z486" s="582" t="s">
        <v>1072</v>
      </c>
      <c r="AA486" s="582" t="s">
        <v>1072</v>
      </c>
      <c r="AB486" s="582" t="s">
        <v>1072</v>
      </c>
      <c r="AC486" s="580" t="str">
        <f>Vlookup(D486,'セッション実施状況管理'!$A:$R,17,false)</f>
        <v>#N/A</v>
      </c>
      <c r="AD486" s="580" t="str">
        <f t="shared" si="19"/>
        <v>#VALUE!</v>
      </c>
      <c r="AE486" s="580" t="str">
        <f t="shared" si="20"/>
        <v>#VALUE!</v>
      </c>
    </row>
    <row r="487">
      <c r="A487" s="2"/>
      <c r="B487" s="2"/>
      <c r="C487" s="2"/>
      <c r="D487" s="2"/>
      <c r="E487" s="2"/>
      <c r="F487" s="2"/>
      <c r="G487" s="2"/>
      <c r="H487" s="2"/>
      <c r="I487" s="572" t="str">
        <f>iferror(vlookup(B487,'セッション実施状況管理'!$A:$B,2,false),"")</f>
        <v/>
      </c>
      <c r="J487" s="580" t="str">
        <f>Vlookup(B487,'セッション実施状況管理'!$A:$R,17,false)</f>
        <v>#N/A</v>
      </c>
      <c r="K487" s="580" t="str">
        <f t="shared" si="28"/>
        <v>#N/A</v>
      </c>
      <c r="L487" s="573" t="str">
        <f t="shared" si="11"/>
        <v>#N/A</v>
      </c>
      <c r="M487" s="573" t="str">
        <f t="shared" si="30"/>
        <v>#N/A</v>
      </c>
      <c r="N487" s="1283" t="str">
        <f t="shared" si="29"/>
        <v>#N/A</v>
      </c>
      <c r="O487" s="652"/>
      <c r="P487" s="652"/>
      <c r="Q487" s="629"/>
      <c r="R487" s="629"/>
      <c r="S487" s="651"/>
      <c r="T487" s="653"/>
      <c r="U487" s="651"/>
      <c r="V487" s="582" t="s">
        <v>1072</v>
      </c>
      <c r="W487" s="582" t="s">
        <v>1072</v>
      </c>
      <c r="X487" s="582" t="s">
        <v>1072</v>
      </c>
      <c r="Y487" s="582" t="s">
        <v>1072</v>
      </c>
      <c r="Z487" s="582" t="s">
        <v>1072</v>
      </c>
      <c r="AA487" s="582" t="s">
        <v>1072</v>
      </c>
      <c r="AB487" s="582" t="s">
        <v>1072</v>
      </c>
      <c r="AC487" s="580" t="str">
        <f>Vlookup(D487,'セッション実施状況管理'!$A:$R,17,false)</f>
        <v>#N/A</v>
      </c>
      <c r="AD487" s="580" t="str">
        <f t="shared" si="19"/>
        <v>#VALUE!</v>
      </c>
      <c r="AE487" s="580" t="str">
        <f t="shared" si="20"/>
        <v>#VALUE!</v>
      </c>
    </row>
    <row r="488">
      <c r="A488" s="2"/>
      <c r="B488" s="2"/>
      <c r="C488" s="2"/>
      <c r="D488" s="2"/>
      <c r="E488" s="2"/>
      <c r="F488" s="2"/>
      <c r="G488" s="2"/>
      <c r="H488" s="2"/>
      <c r="I488" s="572" t="str">
        <f>iferror(vlookup(B488,'セッション実施状況管理'!$A:$B,2,false),"")</f>
        <v/>
      </c>
      <c r="J488" s="580" t="str">
        <f>Vlookup(B488,'セッション実施状況管理'!$A:$R,17,false)</f>
        <v>#N/A</v>
      </c>
      <c r="K488" s="580" t="str">
        <f t="shared" si="28"/>
        <v>#N/A</v>
      </c>
      <c r="L488" s="573" t="str">
        <f t="shared" si="11"/>
        <v>#N/A</v>
      </c>
      <c r="M488" s="573" t="str">
        <f t="shared" si="30"/>
        <v>#N/A</v>
      </c>
      <c r="N488" s="1283" t="str">
        <f t="shared" si="29"/>
        <v>#N/A</v>
      </c>
      <c r="O488" s="652"/>
      <c r="P488" s="652"/>
      <c r="Q488" s="629"/>
      <c r="R488" s="629"/>
      <c r="S488" s="651"/>
      <c r="T488" s="653"/>
      <c r="U488" s="651"/>
      <c r="V488" s="582" t="s">
        <v>1072</v>
      </c>
      <c r="W488" s="582" t="s">
        <v>1072</v>
      </c>
      <c r="X488" s="582" t="s">
        <v>1072</v>
      </c>
      <c r="Y488" s="582" t="s">
        <v>1072</v>
      </c>
      <c r="Z488" s="582" t="s">
        <v>1072</v>
      </c>
      <c r="AA488" s="582" t="s">
        <v>1072</v>
      </c>
      <c r="AB488" s="582" t="s">
        <v>1072</v>
      </c>
      <c r="AC488" s="580" t="str">
        <f>Vlookup(D488,'セッション実施状況管理'!$A:$R,17,false)</f>
        <v>#N/A</v>
      </c>
      <c r="AD488" s="580" t="str">
        <f t="shared" si="19"/>
        <v>#VALUE!</v>
      </c>
      <c r="AE488" s="580" t="str">
        <f t="shared" si="20"/>
        <v>#VALUE!</v>
      </c>
    </row>
    <row r="489">
      <c r="A489" s="2"/>
      <c r="B489" s="2"/>
      <c r="C489" s="2"/>
      <c r="D489" s="2"/>
      <c r="E489" s="2"/>
      <c r="F489" s="2"/>
      <c r="G489" s="2"/>
      <c r="H489" s="2"/>
      <c r="I489" s="572" t="str">
        <f>iferror(vlookup(B489,'セッション実施状況管理'!$A:$B,2,false),"")</f>
        <v/>
      </c>
      <c r="J489" s="580" t="str">
        <f>Vlookup(B489,'セッション実施状況管理'!$A:$R,17,false)</f>
        <v>#N/A</v>
      </c>
      <c r="K489" s="580" t="str">
        <f t="shared" si="28"/>
        <v>#N/A</v>
      </c>
      <c r="L489" s="573" t="str">
        <f t="shared" si="11"/>
        <v>#N/A</v>
      </c>
      <c r="M489" s="573" t="str">
        <f t="shared" si="30"/>
        <v>#N/A</v>
      </c>
      <c r="N489" s="1283" t="str">
        <f t="shared" si="29"/>
        <v>#N/A</v>
      </c>
      <c r="O489" s="652"/>
      <c r="P489" s="652"/>
      <c r="Q489" s="629"/>
      <c r="R489" s="629"/>
      <c r="S489" s="651"/>
      <c r="T489" s="653"/>
      <c r="U489" s="651"/>
      <c r="V489" s="582" t="s">
        <v>1072</v>
      </c>
      <c r="W489" s="582" t="s">
        <v>1072</v>
      </c>
      <c r="X489" s="582" t="s">
        <v>1072</v>
      </c>
      <c r="Y489" s="582" t="s">
        <v>1072</v>
      </c>
      <c r="Z489" s="582" t="s">
        <v>1072</v>
      </c>
      <c r="AA489" s="582" t="s">
        <v>1072</v>
      </c>
      <c r="AB489" s="582" t="s">
        <v>1072</v>
      </c>
      <c r="AC489" s="580" t="str">
        <f>Vlookup(D489,'セッション実施状況管理'!$A:$R,17,false)</f>
        <v>#N/A</v>
      </c>
      <c r="AD489" s="580" t="str">
        <f t="shared" si="19"/>
        <v>#VALUE!</v>
      </c>
      <c r="AE489" s="580" t="str">
        <f t="shared" si="20"/>
        <v>#VALUE!</v>
      </c>
    </row>
    <row r="490">
      <c r="A490" s="2"/>
      <c r="B490" s="2"/>
      <c r="C490" s="2"/>
      <c r="D490" s="2"/>
      <c r="E490" s="2"/>
      <c r="F490" s="2"/>
      <c r="G490" s="2"/>
      <c r="H490" s="2"/>
      <c r="I490" s="572" t="str">
        <f>iferror(vlookup(B490,'セッション実施状況管理'!$A:$B,2,false),"")</f>
        <v/>
      </c>
      <c r="J490" s="580" t="str">
        <f>Vlookup(B490,'セッション実施状況管理'!$A:$R,17,false)</f>
        <v>#N/A</v>
      </c>
      <c r="K490" s="580" t="str">
        <f t="shared" si="28"/>
        <v>#N/A</v>
      </c>
      <c r="L490" s="573" t="str">
        <f t="shared" si="11"/>
        <v>#N/A</v>
      </c>
      <c r="M490" s="573" t="str">
        <f t="shared" si="30"/>
        <v>#N/A</v>
      </c>
      <c r="N490" s="1283" t="str">
        <f t="shared" si="29"/>
        <v>#N/A</v>
      </c>
      <c r="O490" s="652"/>
      <c r="P490" s="652"/>
      <c r="Q490" s="629"/>
      <c r="R490" s="629"/>
      <c r="S490" s="651"/>
      <c r="T490" s="653"/>
      <c r="U490" s="651"/>
      <c r="V490" s="582" t="s">
        <v>1072</v>
      </c>
      <c r="W490" s="582" t="s">
        <v>1072</v>
      </c>
      <c r="X490" s="582" t="s">
        <v>1072</v>
      </c>
      <c r="Y490" s="582" t="s">
        <v>1072</v>
      </c>
      <c r="Z490" s="582" t="s">
        <v>1072</v>
      </c>
      <c r="AA490" s="582" t="s">
        <v>1072</v>
      </c>
      <c r="AB490" s="582" t="s">
        <v>1072</v>
      </c>
      <c r="AC490" s="580" t="str">
        <f>Vlookup(D490,'セッション実施状況管理'!$A:$R,17,false)</f>
        <v>#N/A</v>
      </c>
      <c r="AD490" s="580" t="str">
        <f t="shared" si="19"/>
        <v>#VALUE!</v>
      </c>
      <c r="AE490" s="580" t="str">
        <f t="shared" si="20"/>
        <v>#VALUE!</v>
      </c>
    </row>
    <row r="491">
      <c r="A491" s="2"/>
      <c r="B491" s="2"/>
      <c r="C491" s="2"/>
      <c r="D491" s="2"/>
      <c r="E491" s="2"/>
      <c r="F491" s="2"/>
      <c r="G491" s="2"/>
      <c r="H491" s="2"/>
      <c r="I491" s="572" t="str">
        <f>iferror(vlookup(B491,'セッション実施状況管理'!$A:$B,2,false),"")</f>
        <v/>
      </c>
      <c r="J491" s="580" t="str">
        <f>Vlookup(B491,'セッション実施状況管理'!$A:$R,17,false)</f>
        <v>#N/A</v>
      </c>
      <c r="K491" s="580" t="str">
        <f t="shared" si="28"/>
        <v>#N/A</v>
      </c>
      <c r="L491" s="573" t="str">
        <f t="shared" si="11"/>
        <v>#N/A</v>
      </c>
      <c r="M491" s="573" t="str">
        <f t="shared" si="30"/>
        <v>#N/A</v>
      </c>
      <c r="N491" s="1283" t="str">
        <f t="shared" si="29"/>
        <v>#N/A</v>
      </c>
      <c r="O491" s="652"/>
      <c r="P491" s="652"/>
      <c r="Q491" s="629"/>
      <c r="R491" s="629"/>
      <c r="S491" s="651"/>
      <c r="T491" s="653"/>
      <c r="U491" s="651"/>
      <c r="V491" s="582" t="s">
        <v>1072</v>
      </c>
      <c r="W491" s="582" t="s">
        <v>1072</v>
      </c>
      <c r="X491" s="582" t="s">
        <v>1072</v>
      </c>
      <c r="Y491" s="582" t="s">
        <v>1072</v>
      </c>
      <c r="Z491" s="582" t="s">
        <v>1072</v>
      </c>
      <c r="AA491" s="582" t="s">
        <v>1072</v>
      </c>
      <c r="AB491" s="582" t="s">
        <v>1072</v>
      </c>
      <c r="AC491" s="580" t="str">
        <f>Vlookup(D491,'セッション実施状況管理'!$A:$R,17,false)</f>
        <v>#N/A</v>
      </c>
      <c r="AD491" s="580" t="str">
        <f t="shared" si="19"/>
        <v>#VALUE!</v>
      </c>
      <c r="AE491" s="580" t="str">
        <f t="shared" si="20"/>
        <v>#VALUE!</v>
      </c>
    </row>
    <row r="492">
      <c r="A492" s="2"/>
      <c r="B492" s="2"/>
      <c r="C492" s="2"/>
      <c r="D492" s="2"/>
      <c r="E492" s="2"/>
      <c r="F492" s="2"/>
      <c r="G492" s="2"/>
      <c r="H492" s="2"/>
      <c r="I492" s="572" t="str">
        <f>iferror(vlookup(B492,'セッション実施状況管理'!$A:$B,2,false),"")</f>
        <v/>
      </c>
      <c r="J492" s="580" t="str">
        <f>Vlookup(B492,'セッション実施状況管理'!$A:$R,17,false)</f>
        <v>#N/A</v>
      </c>
      <c r="K492" s="580" t="str">
        <f t="shared" si="28"/>
        <v>#N/A</v>
      </c>
      <c r="L492" s="573" t="str">
        <f t="shared" si="11"/>
        <v>#N/A</v>
      </c>
      <c r="M492" s="573" t="str">
        <f t="shared" si="30"/>
        <v>#N/A</v>
      </c>
      <c r="N492" s="1283" t="str">
        <f t="shared" si="29"/>
        <v>#N/A</v>
      </c>
      <c r="O492" s="652"/>
      <c r="P492" s="652"/>
      <c r="Q492" s="629"/>
      <c r="R492" s="629"/>
      <c r="S492" s="651"/>
      <c r="T492" s="653"/>
      <c r="U492" s="651"/>
      <c r="V492" s="582" t="s">
        <v>1072</v>
      </c>
      <c r="W492" s="582" t="s">
        <v>1072</v>
      </c>
      <c r="X492" s="582" t="s">
        <v>1072</v>
      </c>
      <c r="Y492" s="582" t="s">
        <v>1072</v>
      </c>
      <c r="Z492" s="582" t="s">
        <v>1072</v>
      </c>
      <c r="AA492" s="582" t="s">
        <v>1072</v>
      </c>
      <c r="AB492" s="582" t="s">
        <v>1072</v>
      </c>
      <c r="AC492" s="580" t="str">
        <f>Vlookup(D492,'セッション実施状況管理'!$A:$R,17,false)</f>
        <v>#N/A</v>
      </c>
      <c r="AD492" s="580" t="str">
        <f t="shared" si="19"/>
        <v>#VALUE!</v>
      </c>
      <c r="AE492" s="580" t="str">
        <f t="shared" si="20"/>
        <v>#VALUE!</v>
      </c>
    </row>
    <row r="493">
      <c r="A493" s="2"/>
      <c r="B493" s="2"/>
      <c r="C493" s="2"/>
      <c r="D493" s="2"/>
      <c r="E493" s="2"/>
      <c r="F493" s="2"/>
      <c r="G493" s="2"/>
      <c r="H493" s="2"/>
      <c r="I493" s="572" t="str">
        <f>iferror(vlookup(B493,'セッション実施状況管理'!$A:$B,2,false),"")</f>
        <v/>
      </c>
      <c r="J493" s="580" t="str">
        <f>Vlookup(B493,'セッション実施状況管理'!$A:$R,17,false)</f>
        <v>#N/A</v>
      </c>
      <c r="K493" s="580" t="str">
        <f t="shared" si="28"/>
        <v>#N/A</v>
      </c>
      <c r="L493" s="573" t="str">
        <f t="shared" si="11"/>
        <v>#N/A</v>
      </c>
      <c r="M493" s="573" t="str">
        <f t="shared" si="30"/>
        <v>#N/A</v>
      </c>
      <c r="N493" s="1283" t="str">
        <f t="shared" si="29"/>
        <v>#N/A</v>
      </c>
      <c r="O493" s="652"/>
      <c r="P493" s="652"/>
      <c r="Q493" s="629"/>
      <c r="R493" s="629"/>
      <c r="S493" s="651"/>
      <c r="T493" s="653"/>
      <c r="U493" s="651"/>
      <c r="V493" s="582" t="s">
        <v>1072</v>
      </c>
      <c r="W493" s="582" t="s">
        <v>1072</v>
      </c>
      <c r="X493" s="582" t="s">
        <v>1072</v>
      </c>
      <c r="Y493" s="582" t="s">
        <v>1072</v>
      </c>
      <c r="Z493" s="582" t="s">
        <v>1072</v>
      </c>
      <c r="AA493" s="582" t="s">
        <v>1072</v>
      </c>
      <c r="AB493" s="582" t="s">
        <v>1072</v>
      </c>
      <c r="AC493" s="580" t="str">
        <f>Vlookup(D493,'セッション実施状況管理'!$A:$R,17,false)</f>
        <v>#N/A</v>
      </c>
      <c r="AD493" s="580" t="str">
        <f t="shared" si="19"/>
        <v>#VALUE!</v>
      </c>
      <c r="AE493" s="580" t="str">
        <f t="shared" si="20"/>
        <v>#VALUE!</v>
      </c>
    </row>
    <row r="494">
      <c r="A494" s="2"/>
      <c r="B494" s="2"/>
      <c r="C494" s="2"/>
      <c r="D494" s="2"/>
      <c r="E494" s="2"/>
      <c r="F494" s="2"/>
      <c r="G494" s="2"/>
      <c r="H494" s="2"/>
      <c r="I494" s="572" t="str">
        <f>iferror(vlookup(B494,'セッション実施状況管理'!$A:$B,2,false),"")</f>
        <v/>
      </c>
      <c r="J494" s="580" t="str">
        <f>Vlookup(B494,'セッション実施状況管理'!$A:$R,17,false)</f>
        <v>#N/A</v>
      </c>
      <c r="K494" s="580" t="str">
        <f t="shared" si="28"/>
        <v>#N/A</v>
      </c>
      <c r="L494" s="573" t="str">
        <f t="shared" si="11"/>
        <v>#N/A</v>
      </c>
      <c r="M494" s="573" t="str">
        <f t="shared" si="30"/>
        <v>#N/A</v>
      </c>
      <c r="N494" s="1283" t="str">
        <f t="shared" si="29"/>
        <v>#N/A</v>
      </c>
      <c r="O494" s="652"/>
      <c r="P494" s="652"/>
      <c r="Q494" s="629"/>
      <c r="R494" s="629"/>
      <c r="S494" s="651"/>
      <c r="T494" s="653"/>
      <c r="U494" s="651"/>
      <c r="V494" s="582" t="s">
        <v>1072</v>
      </c>
      <c r="W494" s="582" t="s">
        <v>1072</v>
      </c>
      <c r="X494" s="582" t="s">
        <v>1072</v>
      </c>
      <c r="Y494" s="582" t="s">
        <v>1072</v>
      </c>
      <c r="Z494" s="582" t="s">
        <v>1072</v>
      </c>
      <c r="AA494" s="582" t="s">
        <v>1072</v>
      </c>
      <c r="AB494" s="582" t="s">
        <v>1072</v>
      </c>
      <c r="AC494" s="580" t="str">
        <f>Vlookup(D494,'セッション実施状況管理'!$A:$R,17,false)</f>
        <v>#N/A</v>
      </c>
      <c r="AD494" s="580" t="str">
        <f t="shared" si="19"/>
        <v>#VALUE!</v>
      </c>
      <c r="AE494" s="580" t="str">
        <f t="shared" si="20"/>
        <v>#VALUE!</v>
      </c>
    </row>
    <row r="495">
      <c r="A495" s="2"/>
      <c r="B495" s="2"/>
      <c r="C495" s="2"/>
      <c r="D495" s="2"/>
      <c r="E495" s="2"/>
      <c r="F495" s="2"/>
      <c r="G495" s="2"/>
      <c r="H495" s="2"/>
      <c r="I495" s="572" t="str">
        <f>iferror(vlookup(B495,'セッション実施状況管理'!$A:$B,2,false),"")</f>
        <v/>
      </c>
      <c r="J495" s="580" t="str">
        <f>Vlookup(B495,'セッション実施状況管理'!$A:$R,17,false)</f>
        <v>#N/A</v>
      </c>
      <c r="K495" s="580" t="str">
        <f t="shared" si="28"/>
        <v>#N/A</v>
      </c>
      <c r="L495" s="573" t="str">
        <f t="shared" si="11"/>
        <v>#N/A</v>
      </c>
      <c r="M495" s="573" t="str">
        <f t="shared" si="30"/>
        <v>#N/A</v>
      </c>
      <c r="N495" s="1283" t="str">
        <f t="shared" si="29"/>
        <v>#N/A</v>
      </c>
      <c r="O495" s="652"/>
      <c r="P495" s="652"/>
      <c r="Q495" s="629"/>
      <c r="R495" s="629"/>
      <c r="S495" s="651"/>
      <c r="T495" s="653"/>
      <c r="U495" s="651"/>
      <c r="V495" s="582" t="s">
        <v>1072</v>
      </c>
      <c r="W495" s="582" t="s">
        <v>1072</v>
      </c>
      <c r="X495" s="582" t="s">
        <v>1072</v>
      </c>
      <c r="Y495" s="582" t="s">
        <v>1072</v>
      </c>
      <c r="Z495" s="582" t="s">
        <v>1072</v>
      </c>
      <c r="AA495" s="582" t="s">
        <v>1072</v>
      </c>
      <c r="AB495" s="582" t="s">
        <v>1072</v>
      </c>
      <c r="AC495" s="580" t="str">
        <f>Vlookup(D495,'セッション実施状況管理'!$A:$R,17,false)</f>
        <v>#N/A</v>
      </c>
      <c r="AD495" s="580" t="str">
        <f t="shared" si="19"/>
        <v>#VALUE!</v>
      </c>
      <c r="AE495" s="580" t="str">
        <f t="shared" si="20"/>
        <v>#VALUE!</v>
      </c>
    </row>
    <row r="496">
      <c r="A496" s="2"/>
      <c r="B496" s="2"/>
      <c r="C496" s="2"/>
      <c r="D496" s="2"/>
      <c r="E496" s="2"/>
      <c r="F496" s="2"/>
      <c r="G496" s="2"/>
      <c r="H496" s="2"/>
      <c r="I496" s="572" t="str">
        <f>iferror(vlookup(B496,'セッション実施状況管理'!$A:$B,2,false),"")</f>
        <v/>
      </c>
      <c r="J496" s="580" t="str">
        <f>Vlookup(B496,'セッション実施状況管理'!$A:$R,17,false)</f>
        <v>#N/A</v>
      </c>
      <c r="K496" s="580" t="str">
        <f t="shared" si="28"/>
        <v>#N/A</v>
      </c>
      <c r="L496" s="573" t="str">
        <f t="shared" si="11"/>
        <v>#N/A</v>
      </c>
      <c r="M496" s="573" t="str">
        <f t="shared" si="30"/>
        <v>#N/A</v>
      </c>
      <c r="N496" s="1283" t="str">
        <f t="shared" si="29"/>
        <v>#N/A</v>
      </c>
      <c r="O496" s="652"/>
      <c r="P496" s="652"/>
      <c r="Q496" s="629"/>
      <c r="R496" s="629"/>
      <c r="S496" s="651"/>
      <c r="T496" s="653"/>
      <c r="U496" s="651"/>
      <c r="V496" s="582" t="s">
        <v>1072</v>
      </c>
      <c r="W496" s="582" t="s">
        <v>1072</v>
      </c>
      <c r="X496" s="582" t="s">
        <v>1072</v>
      </c>
      <c r="Y496" s="582" t="s">
        <v>1072</v>
      </c>
      <c r="Z496" s="582" t="s">
        <v>1072</v>
      </c>
      <c r="AA496" s="582" t="s">
        <v>1072</v>
      </c>
      <c r="AB496" s="582" t="s">
        <v>1072</v>
      </c>
      <c r="AC496" s="580" t="str">
        <f>Vlookup(D496,'セッション実施状況管理'!$A:$R,17,false)</f>
        <v>#N/A</v>
      </c>
      <c r="AD496" s="580" t="str">
        <f t="shared" si="19"/>
        <v>#VALUE!</v>
      </c>
      <c r="AE496" s="580" t="str">
        <f t="shared" si="20"/>
        <v>#VALUE!</v>
      </c>
    </row>
    <row r="497">
      <c r="A497" s="2"/>
      <c r="B497" s="2"/>
      <c r="C497" s="2"/>
      <c r="D497" s="2"/>
      <c r="E497" s="2"/>
      <c r="F497" s="2"/>
      <c r="G497" s="2"/>
      <c r="H497" s="2"/>
      <c r="I497" s="572" t="str">
        <f>iferror(vlookup(B497,'セッション実施状況管理'!$A:$B,2,false),"")</f>
        <v/>
      </c>
      <c r="J497" s="580" t="str">
        <f>Vlookup(B497,'セッション実施状況管理'!$A:$R,17,false)</f>
        <v>#N/A</v>
      </c>
      <c r="K497" s="580" t="str">
        <f t="shared" si="28"/>
        <v>#N/A</v>
      </c>
      <c r="L497" s="573" t="str">
        <f t="shared" si="11"/>
        <v>#N/A</v>
      </c>
      <c r="M497" s="573" t="str">
        <f t="shared" si="30"/>
        <v>#N/A</v>
      </c>
      <c r="N497" s="1283" t="str">
        <f t="shared" si="29"/>
        <v>#N/A</v>
      </c>
      <c r="O497" s="652"/>
      <c r="P497" s="652"/>
      <c r="Q497" s="629"/>
      <c r="R497" s="629"/>
      <c r="S497" s="651"/>
      <c r="T497" s="653"/>
      <c r="U497" s="651"/>
      <c r="V497" s="582" t="s">
        <v>1072</v>
      </c>
      <c r="W497" s="582" t="s">
        <v>1072</v>
      </c>
      <c r="X497" s="582" t="s">
        <v>1072</v>
      </c>
      <c r="Y497" s="582" t="s">
        <v>1072</v>
      </c>
      <c r="Z497" s="582" t="s">
        <v>1072</v>
      </c>
      <c r="AA497" s="582" t="s">
        <v>1072</v>
      </c>
      <c r="AB497" s="582" t="s">
        <v>1072</v>
      </c>
      <c r="AC497" s="580" t="str">
        <f>Vlookup(D497,'セッション実施状況管理'!$A:$R,17,false)</f>
        <v>#N/A</v>
      </c>
      <c r="AD497" s="580" t="str">
        <f t="shared" si="19"/>
        <v>#VALUE!</v>
      </c>
      <c r="AE497" s="580" t="str">
        <f t="shared" si="20"/>
        <v>#VALUE!</v>
      </c>
    </row>
    <row r="498">
      <c r="A498" s="2"/>
      <c r="B498" s="2"/>
      <c r="C498" s="2"/>
      <c r="D498" s="2"/>
      <c r="E498" s="2"/>
      <c r="F498" s="2"/>
      <c r="G498" s="2"/>
      <c r="H498" s="2"/>
      <c r="I498" s="572" t="str">
        <f>iferror(vlookup(B498,'セッション実施状況管理'!$A:$B,2,false),"")</f>
        <v/>
      </c>
      <c r="J498" s="580" t="str">
        <f>Vlookup(B498,'セッション実施状況管理'!$A:$R,17,false)</f>
        <v>#N/A</v>
      </c>
      <c r="K498" s="580" t="str">
        <f t="shared" si="28"/>
        <v>#N/A</v>
      </c>
      <c r="L498" s="573" t="str">
        <f t="shared" si="11"/>
        <v>#N/A</v>
      </c>
      <c r="M498" s="573" t="str">
        <f t="shared" si="30"/>
        <v>#N/A</v>
      </c>
      <c r="N498" s="1283" t="str">
        <f t="shared" si="29"/>
        <v>#N/A</v>
      </c>
      <c r="O498" s="652"/>
      <c r="P498" s="652"/>
      <c r="Q498" s="629"/>
      <c r="R498" s="629"/>
      <c r="S498" s="651"/>
      <c r="T498" s="653"/>
      <c r="U498" s="651"/>
      <c r="V498" s="582" t="s">
        <v>1072</v>
      </c>
      <c r="W498" s="582" t="s">
        <v>1072</v>
      </c>
      <c r="X498" s="582" t="s">
        <v>1072</v>
      </c>
      <c r="Y498" s="582" t="s">
        <v>1072</v>
      </c>
      <c r="Z498" s="582" t="s">
        <v>1072</v>
      </c>
      <c r="AA498" s="582" t="s">
        <v>1072</v>
      </c>
      <c r="AB498" s="582" t="s">
        <v>1072</v>
      </c>
      <c r="AC498" s="580" t="str">
        <f>Vlookup(D498,'セッション実施状況管理'!$A:$R,17,false)</f>
        <v>#N/A</v>
      </c>
      <c r="AD498" s="580" t="str">
        <f t="shared" si="19"/>
        <v>#VALUE!</v>
      </c>
      <c r="AE498" s="580" t="str">
        <f t="shared" si="20"/>
        <v>#VALUE!</v>
      </c>
    </row>
    <row r="499">
      <c r="A499" s="2"/>
      <c r="B499" s="2"/>
      <c r="C499" s="2"/>
      <c r="D499" s="2"/>
      <c r="E499" s="2"/>
      <c r="F499" s="2"/>
      <c r="G499" s="2"/>
      <c r="H499" s="2"/>
      <c r="I499" s="572" t="str">
        <f>iferror(vlookup(B499,'セッション実施状況管理'!$A:$B,2,false),"")</f>
        <v/>
      </c>
      <c r="J499" s="580" t="str">
        <f>Vlookup(B499,'セッション実施状況管理'!$A:$R,17,false)</f>
        <v>#N/A</v>
      </c>
      <c r="K499" s="580" t="str">
        <f t="shared" si="28"/>
        <v>#N/A</v>
      </c>
      <c r="L499" s="573" t="str">
        <f t="shared" si="11"/>
        <v>#N/A</v>
      </c>
      <c r="M499" s="573" t="str">
        <f t="shared" si="30"/>
        <v>#N/A</v>
      </c>
      <c r="N499" s="1283" t="str">
        <f t="shared" si="29"/>
        <v>#N/A</v>
      </c>
      <c r="O499" s="652"/>
      <c r="P499" s="652"/>
      <c r="Q499" s="629"/>
      <c r="R499" s="629"/>
      <c r="S499" s="651"/>
      <c r="T499" s="653"/>
      <c r="U499" s="651"/>
      <c r="V499" s="582" t="s">
        <v>1072</v>
      </c>
      <c r="W499" s="582" t="s">
        <v>1072</v>
      </c>
      <c r="X499" s="582" t="s">
        <v>1072</v>
      </c>
      <c r="Y499" s="582" t="s">
        <v>1072</v>
      </c>
      <c r="Z499" s="582" t="s">
        <v>1072</v>
      </c>
      <c r="AA499" s="582" t="s">
        <v>1072</v>
      </c>
      <c r="AB499" s="582" t="s">
        <v>1072</v>
      </c>
      <c r="AC499" s="580" t="str">
        <f>Vlookup(D499,'セッション実施状況管理'!$A:$R,17,false)</f>
        <v>#N/A</v>
      </c>
      <c r="AD499" s="580" t="str">
        <f t="shared" si="19"/>
        <v>#VALUE!</v>
      </c>
      <c r="AE499" s="580" t="str">
        <f t="shared" si="20"/>
        <v>#VALUE!</v>
      </c>
    </row>
    <row r="500">
      <c r="A500" s="2"/>
      <c r="B500" s="2"/>
      <c r="C500" s="2"/>
      <c r="D500" s="2"/>
      <c r="E500" s="2"/>
      <c r="F500" s="2"/>
      <c r="G500" s="2"/>
      <c r="H500" s="2"/>
      <c r="I500" s="572" t="str">
        <f>iferror(vlookup(B500,'セッション実施状況管理'!$A:$B,2,false),"")</f>
        <v/>
      </c>
      <c r="J500" s="580" t="str">
        <f>Vlookup(B500,'セッション実施状況管理'!$A:$R,17,false)</f>
        <v>#N/A</v>
      </c>
      <c r="K500" s="580" t="str">
        <f t="shared" si="28"/>
        <v>#N/A</v>
      </c>
      <c r="L500" s="573" t="str">
        <f t="shared" si="11"/>
        <v>#N/A</v>
      </c>
      <c r="M500" s="573" t="str">
        <f t="shared" si="30"/>
        <v>#N/A</v>
      </c>
      <c r="N500" s="1283" t="str">
        <f t="shared" si="29"/>
        <v>#N/A</v>
      </c>
      <c r="O500" s="652"/>
      <c r="P500" s="652"/>
      <c r="Q500" s="629"/>
      <c r="R500" s="629"/>
      <c r="S500" s="651"/>
      <c r="T500" s="653"/>
      <c r="U500" s="651"/>
      <c r="V500" s="582" t="s">
        <v>1072</v>
      </c>
      <c r="W500" s="582" t="s">
        <v>1072</v>
      </c>
      <c r="X500" s="582" t="s">
        <v>1072</v>
      </c>
      <c r="Y500" s="582" t="s">
        <v>1072</v>
      </c>
      <c r="Z500" s="582" t="s">
        <v>1072</v>
      </c>
      <c r="AA500" s="582" t="s">
        <v>1072</v>
      </c>
      <c r="AB500" s="582" t="s">
        <v>1072</v>
      </c>
      <c r="AC500" s="580" t="str">
        <f>Vlookup(D500,'セッション実施状況管理'!$A:$R,17,false)</f>
        <v>#N/A</v>
      </c>
      <c r="AD500" s="580" t="str">
        <f t="shared" si="19"/>
        <v>#VALUE!</v>
      </c>
      <c r="AE500" s="580" t="str">
        <f t="shared" si="20"/>
        <v>#VALUE!</v>
      </c>
    </row>
    <row r="501">
      <c r="A501" s="2"/>
      <c r="B501" s="2"/>
      <c r="C501" s="2"/>
      <c r="D501" s="2"/>
      <c r="E501" s="2"/>
      <c r="F501" s="2"/>
      <c r="G501" s="2"/>
      <c r="H501" s="2"/>
      <c r="I501" s="572" t="str">
        <f>iferror(vlookup(B501,'セッション実施状況管理'!$A:$B,2,false),"")</f>
        <v/>
      </c>
      <c r="J501" s="580" t="str">
        <f>Vlookup(B501,'セッション実施状況管理'!$A:$R,17,false)</f>
        <v>#N/A</v>
      </c>
      <c r="K501" s="580" t="str">
        <f t="shared" si="28"/>
        <v>#N/A</v>
      </c>
      <c r="L501" s="573" t="str">
        <f t="shared" si="11"/>
        <v>#N/A</v>
      </c>
      <c r="M501" s="573" t="str">
        <f t="shared" si="30"/>
        <v>#N/A</v>
      </c>
      <c r="N501" s="1283" t="str">
        <f t="shared" si="29"/>
        <v>#N/A</v>
      </c>
      <c r="O501" s="652"/>
      <c r="P501" s="652"/>
      <c r="Q501" s="629"/>
      <c r="R501" s="629"/>
      <c r="S501" s="651"/>
      <c r="T501" s="653"/>
      <c r="U501" s="651"/>
      <c r="V501" s="582" t="s">
        <v>1072</v>
      </c>
      <c r="W501" s="582" t="s">
        <v>1072</v>
      </c>
      <c r="X501" s="582" t="s">
        <v>1072</v>
      </c>
      <c r="Y501" s="582" t="s">
        <v>1072</v>
      </c>
      <c r="Z501" s="582" t="s">
        <v>1072</v>
      </c>
      <c r="AA501" s="582" t="s">
        <v>1072</v>
      </c>
      <c r="AB501" s="582" t="s">
        <v>1072</v>
      </c>
      <c r="AC501" s="580" t="str">
        <f>Vlookup(D501,'セッション実施状況管理'!$A:$R,17,false)</f>
        <v>#N/A</v>
      </c>
      <c r="AD501" s="580" t="str">
        <f t="shared" si="19"/>
        <v>#VALUE!</v>
      </c>
      <c r="AE501" s="580" t="str">
        <f t="shared" si="20"/>
        <v>#VALUE!</v>
      </c>
    </row>
    <row r="502">
      <c r="A502" s="2"/>
      <c r="B502" s="2"/>
      <c r="C502" s="2"/>
      <c r="D502" s="2"/>
      <c r="E502" s="2"/>
      <c r="F502" s="2"/>
      <c r="G502" s="2"/>
      <c r="H502" s="2"/>
      <c r="I502" s="572" t="str">
        <f>iferror(vlookup(B502,'セッション実施状況管理'!$A:$B,2,false),"")</f>
        <v/>
      </c>
      <c r="J502" s="580" t="str">
        <f>Vlookup(B502,'セッション実施状況管理'!$A:$R,17,false)</f>
        <v>#N/A</v>
      </c>
      <c r="K502" s="580" t="str">
        <f t="shared" si="28"/>
        <v>#N/A</v>
      </c>
      <c r="L502" s="573" t="str">
        <f t="shared" si="11"/>
        <v>#N/A</v>
      </c>
      <c r="M502" s="573" t="str">
        <f t="shared" si="30"/>
        <v>#N/A</v>
      </c>
      <c r="N502" s="1283" t="str">
        <f t="shared" si="29"/>
        <v>#N/A</v>
      </c>
      <c r="O502" s="652"/>
      <c r="P502" s="652"/>
      <c r="Q502" s="629"/>
      <c r="R502" s="629"/>
      <c r="S502" s="651"/>
      <c r="T502" s="653"/>
      <c r="U502" s="651"/>
      <c r="V502" s="582" t="s">
        <v>1072</v>
      </c>
      <c r="W502" s="582" t="s">
        <v>1072</v>
      </c>
      <c r="X502" s="582" t="s">
        <v>1072</v>
      </c>
      <c r="Y502" s="582" t="s">
        <v>1072</v>
      </c>
      <c r="Z502" s="582" t="s">
        <v>1072</v>
      </c>
      <c r="AA502" s="582" t="s">
        <v>1072</v>
      </c>
      <c r="AB502" s="582" t="s">
        <v>1072</v>
      </c>
      <c r="AC502" s="580" t="str">
        <f>Vlookup(D502,'セッション実施状況管理'!$A:$R,17,false)</f>
        <v>#N/A</v>
      </c>
      <c r="AD502" s="580" t="str">
        <f t="shared" si="19"/>
        <v>#VALUE!</v>
      </c>
      <c r="AE502" s="580" t="str">
        <f t="shared" si="20"/>
        <v>#VALUE!</v>
      </c>
    </row>
    <row r="503">
      <c r="A503" s="2"/>
      <c r="B503" s="2"/>
      <c r="C503" s="2"/>
      <c r="D503" s="2"/>
      <c r="E503" s="2"/>
      <c r="F503" s="2"/>
      <c r="G503" s="2"/>
      <c r="H503" s="2"/>
      <c r="I503" s="572" t="str">
        <f>iferror(vlookup(B503,'セッション実施状況管理'!$A:$B,2,false),"")</f>
        <v/>
      </c>
      <c r="J503" s="580" t="str">
        <f>Vlookup(B503,'セッション実施状況管理'!$A:$R,17,false)</f>
        <v>#N/A</v>
      </c>
      <c r="K503" s="580" t="str">
        <f t="shared" si="28"/>
        <v>#N/A</v>
      </c>
      <c r="L503" s="573" t="str">
        <f t="shared" si="11"/>
        <v>#N/A</v>
      </c>
      <c r="M503" s="573" t="str">
        <f t="shared" si="30"/>
        <v>#N/A</v>
      </c>
      <c r="N503" s="1283" t="str">
        <f t="shared" si="29"/>
        <v>#N/A</v>
      </c>
      <c r="O503" s="652"/>
      <c r="P503" s="652"/>
      <c r="Q503" s="629"/>
      <c r="R503" s="629"/>
      <c r="S503" s="651"/>
      <c r="T503" s="653"/>
      <c r="U503" s="651"/>
      <c r="V503" s="582" t="s">
        <v>1072</v>
      </c>
      <c r="W503" s="582" t="s">
        <v>1072</v>
      </c>
      <c r="X503" s="582" t="s">
        <v>1072</v>
      </c>
      <c r="Y503" s="582" t="s">
        <v>1072</v>
      </c>
      <c r="Z503" s="582" t="s">
        <v>1072</v>
      </c>
      <c r="AA503" s="582" t="s">
        <v>1072</v>
      </c>
      <c r="AB503" s="582" t="s">
        <v>1072</v>
      </c>
      <c r="AC503" s="580" t="str">
        <f>Vlookup(D503,'セッション実施状況管理'!$A:$R,17,false)</f>
        <v>#N/A</v>
      </c>
      <c r="AD503" s="580" t="str">
        <f t="shared" si="19"/>
        <v>#VALUE!</v>
      </c>
      <c r="AE503" s="580" t="str">
        <f t="shared" si="20"/>
        <v>#VALUE!</v>
      </c>
    </row>
    <row r="504">
      <c r="A504" s="2"/>
      <c r="B504" s="2"/>
      <c r="C504" s="2"/>
      <c r="D504" s="2"/>
      <c r="E504" s="2"/>
      <c r="F504" s="2"/>
      <c r="G504" s="2"/>
      <c r="H504" s="2"/>
      <c r="I504" s="572" t="str">
        <f>iferror(vlookup(B504,'セッション実施状況管理'!$A:$B,2,false),"")</f>
        <v/>
      </c>
      <c r="J504" s="580" t="str">
        <f>Vlookup(B504,'セッション実施状況管理'!$A:$R,17,false)</f>
        <v>#N/A</v>
      </c>
      <c r="K504" s="580" t="str">
        <f t="shared" si="28"/>
        <v>#N/A</v>
      </c>
      <c r="L504" s="573" t="str">
        <f t="shared" si="11"/>
        <v>#N/A</v>
      </c>
      <c r="M504" s="573" t="str">
        <f t="shared" si="30"/>
        <v>#N/A</v>
      </c>
      <c r="N504" s="1283" t="str">
        <f t="shared" si="29"/>
        <v>#N/A</v>
      </c>
      <c r="O504" s="652"/>
      <c r="P504" s="652"/>
      <c r="Q504" s="629"/>
      <c r="R504" s="629"/>
      <c r="S504" s="651"/>
      <c r="T504" s="653"/>
      <c r="U504" s="651"/>
      <c r="V504" s="582" t="s">
        <v>1072</v>
      </c>
      <c r="W504" s="582" t="s">
        <v>1072</v>
      </c>
      <c r="X504" s="582" t="s">
        <v>1072</v>
      </c>
      <c r="Y504" s="582" t="s">
        <v>1072</v>
      </c>
      <c r="Z504" s="582" t="s">
        <v>1072</v>
      </c>
      <c r="AA504" s="582" t="s">
        <v>1072</v>
      </c>
      <c r="AB504" s="582" t="s">
        <v>1072</v>
      </c>
      <c r="AC504" s="580" t="str">
        <f>Vlookup(D504,'セッション実施状況管理'!$A:$R,17,false)</f>
        <v>#N/A</v>
      </c>
      <c r="AD504" s="580" t="str">
        <f t="shared" si="19"/>
        <v>#VALUE!</v>
      </c>
      <c r="AE504" s="580" t="str">
        <f t="shared" si="20"/>
        <v>#VALUE!</v>
      </c>
    </row>
    <row r="505">
      <c r="A505" s="2"/>
      <c r="B505" s="2"/>
      <c r="C505" s="2"/>
      <c r="D505" s="2"/>
      <c r="E505" s="2"/>
      <c r="F505" s="2"/>
      <c r="G505" s="2"/>
      <c r="H505" s="2"/>
      <c r="I505" s="572" t="str">
        <f>iferror(vlookup(B505,'セッション実施状況管理'!$A:$B,2,false),"")</f>
        <v/>
      </c>
      <c r="J505" s="580" t="str">
        <f>Vlookup(B505,'セッション実施状況管理'!$A:$R,17,false)</f>
        <v>#N/A</v>
      </c>
      <c r="K505" s="580" t="str">
        <f t="shared" si="28"/>
        <v>#N/A</v>
      </c>
      <c r="L505" s="573" t="str">
        <f t="shared" si="11"/>
        <v>#N/A</v>
      </c>
      <c r="M505" s="573" t="str">
        <f t="shared" si="30"/>
        <v>#N/A</v>
      </c>
      <c r="N505" s="1283" t="str">
        <f t="shared" si="29"/>
        <v>#N/A</v>
      </c>
      <c r="O505" s="652"/>
      <c r="P505" s="652"/>
      <c r="Q505" s="629"/>
      <c r="R505" s="629"/>
      <c r="S505" s="651"/>
      <c r="T505" s="653"/>
      <c r="U505" s="651"/>
      <c r="V505" s="582" t="s">
        <v>1072</v>
      </c>
      <c r="W505" s="582" t="s">
        <v>1072</v>
      </c>
      <c r="X505" s="582" t="s">
        <v>1072</v>
      </c>
      <c r="Y505" s="582" t="s">
        <v>1072</v>
      </c>
      <c r="Z505" s="582" t="s">
        <v>1072</v>
      </c>
      <c r="AA505" s="582" t="s">
        <v>1072</v>
      </c>
      <c r="AB505" s="582" t="s">
        <v>1072</v>
      </c>
      <c r="AC505" s="580" t="str">
        <f>Vlookup(D505,'セッション実施状況管理'!$A:$R,17,false)</f>
        <v>#N/A</v>
      </c>
      <c r="AD505" s="580" t="str">
        <f t="shared" si="19"/>
        <v>#VALUE!</v>
      </c>
      <c r="AE505" s="580" t="str">
        <f t="shared" si="20"/>
        <v>#VALUE!</v>
      </c>
    </row>
    <row r="506">
      <c r="A506" s="2"/>
      <c r="B506" s="2"/>
      <c r="C506" s="2"/>
      <c r="D506" s="2"/>
      <c r="E506" s="2"/>
      <c r="F506" s="2"/>
      <c r="G506" s="2"/>
      <c r="H506" s="2"/>
      <c r="I506" s="572" t="str">
        <f>iferror(vlookup(B506,'セッション実施状況管理'!$A:$B,2,false),"")</f>
        <v/>
      </c>
      <c r="J506" s="580" t="str">
        <f>Vlookup(B506,'セッション実施状況管理'!$A:$R,17,false)</f>
        <v>#N/A</v>
      </c>
      <c r="K506" s="580" t="str">
        <f t="shared" si="28"/>
        <v>#N/A</v>
      </c>
      <c r="L506" s="573" t="str">
        <f t="shared" si="11"/>
        <v>#N/A</v>
      </c>
      <c r="M506" s="573" t="str">
        <f t="shared" si="30"/>
        <v>#N/A</v>
      </c>
      <c r="N506" s="1283" t="str">
        <f t="shared" si="29"/>
        <v>#N/A</v>
      </c>
      <c r="O506" s="652"/>
      <c r="P506" s="652"/>
      <c r="Q506" s="629"/>
      <c r="R506" s="629"/>
      <c r="S506" s="651"/>
      <c r="T506" s="653"/>
      <c r="U506" s="651"/>
      <c r="V506" s="582" t="s">
        <v>1072</v>
      </c>
      <c r="W506" s="582" t="s">
        <v>1072</v>
      </c>
      <c r="X506" s="582" t="s">
        <v>1072</v>
      </c>
      <c r="Y506" s="582" t="s">
        <v>1072</v>
      </c>
      <c r="Z506" s="582" t="s">
        <v>1072</v>
      </c>
      <c r="AA506" s="582" t="s">
        <v>1072</v>
      </c>
      <c r="AB506" s="582" t="s">
        <v>1072</v>
      </c>
      <c r="AC506" s="580" t="str">
        <f>Vlookup(D506,'セッション実施状況管理'!$A:$R,17,false)</f>
        <v>#N/A</v>
      </c>
      <c r="AD506" s="580" t="str">
        <f t="shared" si="19"/>
        <v>#VALUE!</v>
      </c>
      <c r="AE506" s="580" t="str">
        <f t="shared" si="20"/>
        <v>#VALUE!</v>
      </c>
    </row>
    <row r="507">
      <c r="A507" s="2"/>
      <c r="B507" s="2"/>
      <c r="C507" s="2"/>
      <c r="D507" s="2"/>
      <c r="E507" s="2"/>
      <c r="F507" s="2"/>
      <c r="G507" s="2"/>
      <c r="H507" s="2"/>
      <c r="I507" s="572" t="str">
        <f>iferror(vlookup(B507,'セッション実施状況管理'!$A:$B,2,false),"")</f>
        <v/>
      </c>
      <c r="J507" s="580" t="str">
        <f>Vlookup(B507,'セッション実施状況管理'!$A:$R,17,false)</f>
        <v>#N/A</v>
      </c>
      <c r="K507" s="580" t="str">
        <f t="shared" si="28"/>
        <v>#N/A</v>
      </c>
      <c r="L507" s="573" t="str">
        <f t="shared" si="11"/>
        <v>#N/A</v>
      </c>
      <c r="M507" s="573" t="str">
        <f t="shared" si="30"/>
        <v>#N/A</v>
      </c>
      <c r="N507" s="1283" t="str">
        <f t="shared" si="29"/>
        <v>#N/A</v>
      </c>
      <c r="O507" s="652"/>
      <c r="P507" s="652"/>
      <c r="Q507" s="629"/>
      <c r="R507" s="629"/>
      <c r="S507" s="651"/>
      <c r="T507" s="653"/>
      <c r="U507" s="651"/>
      <c r="V507" s="582" t="s">
        <v>1072</v>
      </c>
      <c r="W507" s="582" t="s">
        <v>1072</v>
      </c>
      <c r="X507" s="582" t="s">
        <v>1072</v>
      </c>
      <c r="Y507" s="582" t="s">
        <v>1072</v>
      </c>
      <c r="Z507" s="582" t="s">
        <v>1072</v>
      </c>
      <c r="AA507" s="582" t="s">
        <v>1072</v>
      </c>
      <c r="AB507" s="582" t="s">
        <v>1072</v>
      </c>
      <c r="AC507" s="580" t="str">
        <f>Vlookup(D507,'セッション実施状況管理'!$A:$R,17,false)</f>
        <v>#N/A</v>
      </c>
      <c r="AD507" s="580" t="str">
        <f t="shared" si="19"/>
        <v>#VALUE!</v>
      </c>
      <c r="AE507" s="580" t="str">
        <f t="shared" si="20"/>
        <v>#VALUE!</v>
      </c>
    </row>
    <row r="508">
      <c r="A508" s="2"/>
      <c r="B508" s="2"/>
      <c r="C508" s="2"/>
      <c r="D508" s="2"/>
      <c r="E508" s="2"/>
      <c r="F508" s="2"/>
      <c r="G508" s="2"/>
      <c r="H508" s="2"/>
      <c r="I508" s="572" t="str">
        <f>iferror(vlookup(B508,'セッション実施状況管理'!$A:$B,2,false),"")</f>
        <v/>
      </c>
      <c r="J508" s="580" t="str">
        <f>Vlookup(B508,'セッション実施状況管理'!$A:$R,17,false)</f>
        <v>#N/A</v>
      </c>
      <c r="K508" s="580" t="str">
        <f t="shared" si="28"/>
        <v>#N/A</v>
      </c>
      <c r="L508" s="573" t="str">
        <f t="shared" si="11"/>
        <v>#N/A</v>
      </c>
      <c r="M508" s="573" t="str">
        <f t="shared" si="30"/>
        <v>#N/A</v>
      </c>
      <c r="N508" s="1283" t="str">
        <f t="shared" si="29"/>
        <v>#N/A</v>
      </c>
      <c r="O508" s="652"/>
      <c r="P508" s="652"/>
      <c r="Q508" s="629"/>
      <c r="R508" s="629"/>
      <c r="S508" s="651"/>
      <c r="T508" s="653"/>
      <c r="U508" s="651"/>
      <c r="V508" s="582" t="s">
        <v>1072</v>
      </c>
      <c r="W508" s="582" t="s">
        <v>1072</v>
      </c>
      <c r="X508" s="582" t="s">
        <v>1072</v>
      </c>
      <c r="Y508" s="582" t="s">
        <v>1072</v>
      </c>
      <c r="Z508" s="582" t="s">
        <v>1072</v>
      </c>
      <c r="AA508" s="582" t="s">
        <v>1072</v>
      </c>
      <c r="AB508" s="582" t="s">
        <v>1072</v>
      </c>
      <c r="AC508" s="580" t="str">
        <f>Vlookup(D508,'セッション実施状況管理'!$A:$R,17,false)</f>
        <v>#N/A</v>
      </c>
      <c r="AD508" s="580" t="str">
        <f t="shared" si="19"/>
        <v>#VALUE!</v>
      </c>
      <c r="AE508" s="580" t="str">
        <f t="shared" si="20"/>
        <v>#VALUE!</v>
      </c>
    </row>
    <row r="509">
      <c r="A509" s="2"/>
      <c r="B509" s="2"/>
      <c r="C509" s="2"/>
      <c r="D509" s="2"/>
      <c r="E509" s="2"/>
      <c r="F509" s="2"/>
      <c r="G509" s="2"/>
      <c r="H509" s="2"/>
      <c r="I509" s="572" t="str">
        <f>iferror(vlookup(B509,'セッション実施状況管理'!$A:$B,2,false),"")</f>
        <v/>
      </c>
      <c r="J509" s="580" t="str">
        <f>Vlookup(B509,'セッション実施状況管理'!$A:$R,17,false)</f>
        <v>#N/A</v>
      </c>
      <c r="K509" s="580" t="str">
        <f t="shared" si="28"/>
        <v>#N/A</v>
      </c>
      <c r="L509" s="573" t="str">
        <f t="shared" si="11"/>
        <v>#N/A</v>
      </c>
      <c r="M509" s="573" t="str">
        <f t="shared" si="30"/>
        <v>#N/A</v>
      </c>
      <c r="N509" s="1283" t="str">
        <f t="shared" si="29"/>
        <v>#N/A</v>
      </c>
      <c r="O509" s="652"/>
      <c r="P509" s="652"/>
      <c r="Q509" s="629"/>
      <c r="R509" s="629"/>
      <c r="S509" s="651"/>
      <c r="T509" s="653"/>
      <c r="U509" s="651"/>
      <c r="V509" s="582" t="s">
        <v>1072</v>
      </c>
      <c r="W509" s="582" t="s">
        <v>1072</v>
      </c>
      <c r="X509" s="582" t="s">
        <v>1072</v>
      </c>
      <c r="Y509" s="582" t="s">
        <v>1072</v>
      </c>
      <c r="Z509" s="582" t="s">
        <v>1072</v>
      </c>
      <c r="AA509" s="582" t="s">
        <v>1072</v>
      </c>
      <c r="AB509" s="582" t="s">
        <v>1072</v>
      </c>
      <c r="AC509" s="580" t="str">
        <f>Vlookup(D509,'セッション実施状況管理'!$A:$R,17,false)</f>
        <v>#N/A</v>
      </c>
      <c r="AD509" s="580" t="str">
        <f t="shared" si="19"/>
        <v>#VALUE!</v>
      </c>
      <c r="AE509" s="580" t="str">
        <f t="shared" si="20"/>
        <v>#VALUE!</v>
      </c>
    </row>
    <row r="510">
      <c r="A510" s="2"/>
      <c r="B510" s="2"/>
      <c r="C510" s="2"/>
      <c r="D510" s="2"/>
      <c r="E510" s="2"/>
      <c r="F510" s="2"/>
      <c r="G510" s="2"/>
      <c r="H510" s="2"/>
      <c r="I510" s="572" t="str">
        <f>iferror(vlookup(B510,'セッション実施状況管理'!$A:$B,2,false),"")</f>
        <v/>
      </c>
      <c r="J510" s="580" t="str">
        <f>Vlookup(B510,'セッション実施状況管理'!$A:$R,17,false)</f>
        <v>#N/A</v>
      </c>
      <c r="K510" s="580" t="str">
        <f t="shared" si="28"/>
        <v>#N/A</v>
      </c>
      <c r="L510" s="573" t="str">
        <f t="shared" si="11"/>
        <v>#N/A</v>
      </c>
      <c r="M510" s="573" t="str">
        <f t="shared" si="30"/>
        <v>#N/A</v>
      </c>
      <c r="N510" s="1283" t="str">
        <f t="shared" si="29"/>
        <v>#N/A</v>
      </c>
      <c r="O510" s="652"/>
      <c r="P510" s="652"/>
      <c r="Q510" s="629"/>
      <c r="R510" s="629"/>
      <c r="S510" s="651"/>
      <c r="T510" s="653"/>
      <c r="U510" s="651"/>
      <c r="V510" s="582" t="s">
        <v>1072</v>
      </c>
      <c r="W510" s="582" t="s">
        <v>1072</v>
      </c>
      <c r="X510" s="582" t="s">
        <v>1072</v>
      </c>
      <c r="Y510" s="582" t="s">
        <v>1072</v>
      </c>
      <c r="Z510" s="582" t="s">
        <v>1072</v>
      </c>
      <c r="AA510" s="582" t="s">
        <v>1072</v>
      </c>
      <c r="AB510" s="582" t="s">
        <v>1072</v>
      </c>
      <c r="AC510" s="580" t="str">
        <f>Vlookup(D510,'セッション実施状況管理'!$A:$R,17,false)</f>
        <v>#N/A</v>
      </c>
      <c r="AD510" s="580" t="str">
        <f t="shared" si="19"/>
        <v>#VALUE!</v>
      </c>
      <c r="AE510" s="580" t="str">
        <f t="shared" si="20"/>
        <v>#VALUE!</v>
      </c>
    </row>
    <row r="511">
      <c r="A511" s="2"/>
      <c r="B511" s="2"/>
      <c r="C511" s="2"/>
      <c r="D511" s="2"/>
      <c r="E511" s="2"/>
      <c r="F511" s="2"/>
      <c r="G511" s="2"/>
      <c r="H511" s="2"/>
      <c r="I511" s="572" t="str">
        <f>iferror(vlookup(B511,'セッション実施状況管理'!$A:$B,2,false),"")</f>
        <v/>
      </c>
      <c r="J511" s="580" t="str">
        <f>Vlookup(B511,'セッション実施状況管理'!$A:$R,17,false)</f>
        <v>#N/A</v>
      </c>
      <c r="K511" s="580" t="str">
        <f t="shared" si="28"/>
        <v>#N/A</v>
      </c>
      <c r="L511" s="573" t="str">
        <f t="shared" si="11"/>
        <v>#N/A</v>
      </c>
      <c r="M511" s="573" t="str">
        <f t="shared" si="30"/>
        <v>#N/A</v>
      </c>
      <c r="N511" s="1283" t="str">
        <f t="shared" si="29"/>
        <v>#N/A</v>
      </c>
      <c r="O511" s="652"/>
      <c r="P511" s="652"/>
      <c r="Q511" s="629"/>
      <c r="R511" s="629"/>
      <c r="S511" s="651"/>
      <c r="T511" s="653"/>
      <c r="U511" s="651"/>
      <c r="V511" s="582" t="s">
        <v>1072</v>
      </c>
      <c r="W511" s="582" t="s">
        <v>1072</v>
      </c>
      <c r="X511" s="582" t="s">
        <v>1072</v>
      </c>
      <c r="Y511" s="582" t="s">
        <v>1072</v>
      </c>
      <c r="Z511" s="582" t="s">
        <v>1072</v>
      </c>
      <c r="AA511" s="582" t="s">
        <v>1072</v>
      </c>
      <c r="AB511" s="582" t="s">
        <v>1072</v>
      </c>
      <c r="AC511" s="580" t="str">
        <f>Vlookup(D511,'セッション実施状況管理'!$A:$R,17,false)</f>
        <v>#N/A</v>
      </c>
      <c r="AD511" s="580" t="str">
        <f t="shared" si="19"/>
        <v>#VALUE!</v>
      </c>
      <c r="AE511" s="580" t="str">
        <f t="shared" si="20"/>
        <v>#VALUE!</v>
      </c>
    </row>
    <row r="512">
      <c r="A512" s="2"/>
      <c r="B512" s="2"/>
      <c r="C512" s="2"/>
      <c r="D512" s="2"/>
      <c r="E512" s="2"/>
      <c r="F512" s="2"/>
      <c r="G512" s="2"/>
      <c r="H512" s="2"/>
      <c r="I512" s="572" t="str">
        <f>iferror(vlookup(B512,'セッション実施状況管理'!$A:$B,2,false),"")</f>
        <v/>
      </c>
      <c r="J512" s="580" t="str">
        <f>Vlookup(B512,'セッション実施状況管理'!$A:$R,17,false)</f>
        <v>#N/A</v>
      </c>
      <c r="K512" s="580" t="str">
        <f t="shared" si="28"/>
        <v>#N/A</v>
      </c>
      <c r="L512" s="573" t="str">
        <f t="shared" si="11"/>
        <v>#N/A</v>
      </c>
      <c r="M512" s="573" t="str">
        <f t="shared" si="30"/>
        <v>#N/A</v>
      </c>
      <c r="N512" s="1283" t="str">
        <f t="shared" si="29"/>
        <v>#N/A</v>
      </c>
      <c r="O512" s="652"/>
      <c r="P512" s="652"/>
      <c r="Q512" s="629"/>
      <c r="R512" s="629"/>
      <c r="S512" s="651"/>
      <c r="T512" s="653"/>
      <c r="U512" s="651"/>
      <c r="V512" s="582" t="s">
        <v>1072</v>
      </c>
      <c r="W512" s="582" t="s">
        <v>1072</v>
      </c>
      <c r="X512" s="582" t="s">
        <v>1072</v>
      </c>
      <c r="Y512" s="582" t="s">
        <v>1072</v>
      </c>
      <c r="Z512" s="582" t="s">
        <v>1072</v>
      </c>
      <c r="AA512" s="582" t="s">
        <v>1072</v>
      </c>
      <c r="AB512" s="582" t="s">
        <v>1072</v>
      </c>
      <c r="AC512" s="580" t="str">
        <f>Vlookup(D512,'セッション実施状況管理'!$A:$R,17,false)</f>
        <v>#N/A</v>
      </c>
      <c r="AD512" s="580" t="str">
        <f t="shared" si="19"/>
        <v>#VALUE!</v>
      </c>
      <c r="AE512" s="580" t="str">
        <f t="shared" si="20"/>
        <v>#VALUE!</v>
      </c>
    </row>
    <row r="513">
      <c r="A513" s="2"/>
      <c r="B513" s="2"/>
      <c r="C513" s="2"/>
      <c r="D513" s="2"/>
      <c r="E513" s="2"/>
      <c r="F513" s="2"/>
      <c r="G513" s="2"/>
      <c r="H513" s="2"/>
      <c r="I513" s="572" t="str">
        <f>iferror(vlookup(B513,'セッション実施状況管理'!$A:$B,2,false),"")</f>
        <v/>
      </c>
      <c r="J513" s="580" t="str">
        <f>Vlookup(B513,'セッション実施状況管理'!$A:$R,17,false)</f>
        <v>#N/A</v>
      </c>
      <c r="K513" s="580" t="str">
        <f t="shared" si="28"/>
        <v>#N/A</v>
      </c>
      <c r="L513" s="573" t="str">
        <f t="shared" si="11"/>
        <v>#N/A</v>
      </c>
      <c r="M513" s="573" t="str">
        <f t="shared" si="30"/>
        <v>#N/A</v>
      </c>
      <c r="N513" s="1283" t="str">
        <f t="shared" si="29"/>
        <v>#N/A</v>
      </c>
      <c r="O513" s="652"/>
      <c r="P513" s="652"/>
      <c r="Q513" s="629"/>
      <c r="R513" s="629"/>
      <c r="S513" s="651"/>
      <c r="T513" s="653"/>
      <c r="U513" s="651"/>
      <c r="V513" s="582" t="s">
        <v>1072</v>
      </c>
      <c r="W513" s="582" t="s">
        <v>1072</v>
      </c>
      <c r="X513" s="582" t="s">
        <v>1072</v>
      </c>
      <c r="Y513" s="582" t="s">
        <v>1072</v>
      </c>
      <c r="Z513" s="582" t="s">
        <v>1072</v>
      </c>
      <c r="AA513" s="582" t="s">
        <v>1072</v>
      </c>
      <c r="AB513" s="582" t="s">
        <v>1072</v>
      </c>
      <c r="AC513" s="580" t="str">
        <f>Vlookup(D513,'セッション実施状況管理'!$A:$R,17,false)</f>
        <v>#N/A</v>
      </c>
      <c r="AD513" s="580" t="str">
        <f t="shared" si="19"/>
        <v>#VALUE!</v>
      </c>
      <c r="AE513" s="580" t="str">
        <f t="shared" si="20"/>
        <v>#VALUE!</v>
      </c>
    </row>
    <row r="514">
      <c r="A514" s="2"/>
      <c r="B514" s="2"/>
      <c r="C514" s="2"/>
      <c r="D514" s="2"/>
      <c r="E514" s="2"/>
      <c r="F514" s="2"/>
      <c r="G514" s="2"/>
      <c r="H514" s="2"/>
      <c r="I514" s="572" t="str">
        <f>iferror(vlookup(B514,'セッション実施状況管理'!$A:$B,2,false),"")</f>
        <v/>
      </c>
      <c r="J514" s="580" t="str">
        <f>Vlookup(B514,'セッション実施状況管理'!$A:$R,17,false)</f>
        <v>#N/A</v>
      </c>
      <c r="K514" s="580" t="str">
        <f t="shared" si="28"/>
        <v>#N/A</v>
      </c>
      <c r="L514" s="573" t="str">
        <f t="shared" si="11"/>
        <v>#N/A</v>
      </c>
      <c r="M514" s="573" t="str">
        <f t="shared" si="30"/>
        <v>#N/A</v>
      </c>
      <c r="N514" s="1283" t="str">
        <f t="shared" si="29"/>
        <v>#N/A</v>
      </c>
      <c r="O514" s="652"/>
      <c r="P514" s="652"/>
      <c r="Q514" s="629"/>
      <c r="R514" s="629"/>
      <c r="S514" s="651"/>
      <c r="T514" s="653"/>
      <c r="U514" s="651"/>
      <c r="V514" s="582" t="s">
        <v>1072</v>
      </c>
      <c r="W514" s="582" t="s">
        <v>1072</v>
      </c>
      <c r="X514" s="582" t="s">
        <v>1072</v>
      </c>
      <c r="Y514" s="582" t="s">
        <v>1072</v>
      </c>
      <c r="Z514" s="582" t="s">
        <v>1072</v>
      </c>
      <c r="AA514" s="582" t="s">
        <v>1072</v>
      </c>
      <c r="AB514" s="582" t="s">
        <v>1072</v>
      </c>
      <c r="AC514" s="580" t="str">
        <f>Vlookup(D514,'セッション実施状況管理'!$A:$R,17,false)</f>
        <v>#N/A</v>
      </c>
      <c r="AD514" s="580" t="str">
        <f t="shared" si="19"/>
        <v>#VALUE!</v>
      </c>
      <c r="AE514" s="580" t="str">
        <f t="shared" si="20"/>
        <v>#VALUE!</v>
      </c>
    </row>
    <row r="515">
      <c r="A515" s="2"/>
      <c r="B515" s="2"/>
      <c r="C515" s="2"/>
      <c r="D515" s="2"/>
      <c r="E515" s="2"/>
      <c r="F515" s="2"/>
      <c r="G515" s="2"/>
      <c r="H515" s="2"/>
      <c r="I515" s="572" t="str">
        <f>iferror(vlookup(B515,'セッション実施状況管理'!$A:$B,2,false),"")</f>
        <v/>
      </c>
      <c r="J515" s="580" t="str">
        <f>Vlookup(B515,'セッション実施状況管理'!$A:$R,17,false)</f>
        <v>#N/A</v>
      </c>
      <c r="K515" s="580" t="str">
        <f t="shared" si="28"/>
        <v>#N/A</v>
      </c>
      <c r="L515" s="573" t="str">
        <f t="shared" si="11"/>
        <v>#N/A</v>
      </c>
      <c r="M515" s="573" t="str">
        <f t="shared" si="30"/>
        <v>#N/A</v>
      </c>
      <c r="N515" s="1283" t="str">
        <f t="shared" si="29"/>
        <v>#N/A</v>
      </c>
      <c r="O515" s="652"/>
      <c r="P515" s="652"/>
      <c r="Q515" s="629"/>
      <c r="R515" s="629"/>
      <c r="S515" s="651"/>
      <c r="T515" s="653"/>
      <c r="U515" s="651"/>
      <c r="V515" s="582" t="s">
        <v>1072</v>
      </c>
      <c r="W515" s="582" t="s">
        <v>1072</v>
      </c>
      <c r="X515" s="582" t="s">
        <v>1072</v>
      </c>
      <c r="Y515" s="582" t="s">
        <v>1072</v>
      </c>
      <c r="Z515" s="582" t="s">
        <v>1072</v>
      </c>
      <c r="AA515" s="582" t="s">
        <v>1072</v>
      </c>
      <c r="AB515" s="582" t="s">
        <v>1072</v>
      </c>
      <c r="AC515" s="580" t="str">
        <f>Vlookup(D515,'セッション実施状況管理'!$A:$R,17,false)</f>
        <v>#N/A</v>
      </c>
      <c r="AD515" s="580" t="str">
        <f t="shared" si="19"/>
        <v>#VALUE!</v>
      </c>
      <c r="AE515" s="580" t="str">
        <f t="shared" si="20"/>
        <v>#VALUE!</v>
      </c>
    </row>
    <row r="516">
      <c r="A516" s="2"/>
      <c r="B516" s="2"/>
      <c r="C516" s="2"/>
      <c r="D516" s="2"/>
      <c r="E516" s="2"/>
      <c r="F516" s="2"/>
      <c r="G516" s="2"/>
      <c r="H516" s="2"/>
      <c r="I516" s="572" t="str">
        <f>iferror(vlookup(B516,'セッション実施状況管理'!$A:$B,2,false),"")</f>
        <v/>
      </c>
      <c r="J516" s="580" t="str">
        <f>Vlookup(B516,'セッション実施状況管理'!$A:$R,17,false)</f>
        <v>#N/A</v>
      </c>
      <c r="K516" s="580" t="str">
        <f t="shared" si="28"/>
        <v>#N/A</v>
      </c>
      <c r="L516" s="573" t="str">
        <f t="shared" si="11"/>
        <v>#N/A</v>
      </c>
      <c r="M516" s="573" t="str">
        <f t="shared" si="30"/>
        <v>#N/A</v>
      </c>
      <c r="N516" s="1283" t="str">
        <f t="shared" si="29"/>
        <v>#N/A</v>
      </c>
      <c r="O516" s="652"/>
      <c r="P516" s="652"/>
      <c r="Q516" s="629"/>
      <c r="R516" s="629"/>
      <c r="S516" s="651"/>
      <c r="T516" s="653"/>
      <c r="U516" s="651"/>
      <c r="V516" s="582" t="s">
        <v>1072</v>
      </c>
      <c r="W516" s="582" t="s">
        <v>1072</v>
      </c>
      <c r="X516" s="582" t="s">
        <v>1072</v>
      </c>
      <c r="Y516" s="582" t="s">
        <v>1072</v>
      </c>
      <c r="Z516" s="582" t="s">
        <v>1072</v>
      </c>
      <c r="AA516" s="582" t="s">
        <v>1072</v>
      </c>
      <c r="AB516" s="582" t="s">
        <v>1072</v>
      </c>
      <c r="AC516" s="580" t="str">
        <f>Vlookup(D516,'セッション実施状況管理'!$A:$R,17,false)</f>
        <v>#N/A</v>
      </c>
      <c r="AD516" s="580" t="str">
        <f t="shared" si="19"/>
        <v>#VALUE!</v>
      </c>
      <c r="AE516" s="580" t="str">
        <f t="shared" si="20"/>
        <v>#VALUE!</v>
      </c>
    </row>
    <row r="517">
      <c r="A517" s="2"/>
      <c r="B517" s="2"/>
      <c r="C517" s="2"/>
      <c r="D517" s="2"/>
      <c r="E517" s="2"/>
      <c r="F517" s="2"/>
      <c r="G517" s="2"/>
      <c r="H517" s="2"/>
      <c r="I517" s="572" t="str">
        <f>iferror(vlookup(B517,'セッション実施状況管理'!$A:$B,2,false),"")</f>
        <v/>
      </c>
      <c r="J517" s="580" t="str">
        <f>Vlookup(B517,'セッション実施状況管理'!$A:$R,17,false)</f>
        <v>#N/A</v>
      </c>
      <c r="K517" s="580" t="str">
        <f t="shared" si="28"/>
        <v>#N/A</v>
      </c>
      <c r="L517" s="573" t="str">
        <f t="shared" si="11"/>
        <v>#N/A</v>
      </c>
      <c r="M517" s="573" t="str">
        <f t="shared" si="30"/>
        <v>#N/A</v>
      </c>
      <c r="N517" s="1283" t="str">
        <f t="shared" si="29"/>
        <v>#N/A</v>
      </c>
      <c r="O517" s="652"/>
      <c r="P517" s="652"/>
      <c r="Q517" s="629"/>
      <c r="R517" s="629"/>
      <c r="S517" s="651"/>
      <c r="T517" s="653"/>
      <c r="U517" s="651"/>
      <c r="V517" s="582" t="s">
        <v>1072</v>
      </c>
      <c r="W517" s="582" t="s">
        <v>1072</v>
      </c>
      <c r="X517" s="582" t="s">
        <v>1072</v>
      </c>
      <c r="Y517" s="582" t="s">
        <v>1072</v>
      </c>
      <c r="Z517" s="582" t="s">
        <v>1072</v>
      </c>
      <c r="AA517" s="582" t="s">
        <v>1072</v>
      </c>
      <c r="AB517" s="582" t="s">
        <v>1072</v>
      </c>
      <c r="AC517" s="580" t="str">
        <f>Vlookup(D517,'セッション実施状況管理'!$A:$R,17,false)</f>
        <v>#N/A</v>
      </c>
      <c r="AD517" s="580" t="str">
        <f t="shared" si="19"/>
        <v>#VALUE!</v>
      </c>
      <c r="AE517" s="580" t="str">
        <f t="shared" si="20"/>
        <v>#VALUE!</v>
      </c>
    </row>
    <row r="518">
      <c r="A518" s="2"/>
      <c r="B518" s="2"/>
      <c r="C518" s="2"/>
      <c r="D518" s="2"/>
      <c r="E518" s="2"/>
      <c r="F518" s="2"/>
      <c r="G518" s="2"/>
      <c r="H518" s="2"/>
      <c r="I518" s="572" t="str">
        <f>iferror(vlookup(B518,'セッション実施状況管理'!$A:$B,2,false),"")</f>
        <v/>
      </c>
      <c r="J518" s="580" t="str">
        <f>Vlookup(B518,'セッション実施状況管理'!$A:$R,17,false)</f>
        <v>#N/A</v>
      </c>
      <c r="K518" s="580" t="str">
        <f t="shared" si="28"/>
        <v>#N/A</v>
      </c>
      <c r="L518" s="573" t="str">
        <f t="shared" si="11"/>
        <v>#N/A</v>
      </c>
      <c r="M518" s="573" t="str">
        <f t="shared" si="30"/>
        <v>#N/A</v>
      </c>
      <c r="N518" s="1283" t="str">
        <f t="shared" si="29"/>
        <v>#N/A</v>
      </c>
      <c r="O518" s="652"/>
      <c r="P518" s="652"/>
      <c r="Q518" s="629"/>
      <c r="R518" s="629"/>
      <c r="S518" s="651"/>
      <c r="T518" s="653"/>
      <c r="U518" s="651"/>
      <c r="V518" s="582" t="s">
        <v>1072</v>
      </c>
      <c r="W518" s="582" t="s">
        <v>1072</v>
      </c>
      <c r="X518" s="582" t="s">
        <v>1072</v>
      </c>
      <c r="Y518" s="582" t="s">
        <v>1072</v>
      </c>
      <c r="Z518" s="582" t="s">
        <v>1072</v>
      </c>
      <c r="AA518" s="582" t="s">
        <v>1072</v>
      </c>
      <c r="AB518" s="582" t="s">
        <v>1072</v>
      </c>
      <c r="AC518" s="580" t="str">
        <f>Vlookup(D518,'セッション実施状況管理'!$A:$R,17,false)</f>
        <v>#N/A</v>
      </c>
      <c r="AD518" s="580" t="str">
        <f t="shared" si="19"/>
        <v>#VALUE!</v>
      </c>
      <c r="AE518" s="580" t="str">
        <f t="shared" si="20"/>
        <v>#VALUE!</v>
      </c>
    </row>
    <row r="519">
      <c r="A519" s="2"/>
      <c r="B519" s="2"/>
      <c r="C519" s="2"/>
      <c r="D519" s="2"/>
      <c r="E519" s="2"/>
      <c r="F519" s="2"/>
      <c r="G519" s="2"/>
      <c r="H519" s="2"/>
      <c r="I519" s="572" t="str">
        <f>iferror(vlookup(B519,'セッション実施状況管理'!$A:$B,2,false),"")</f>
        <v/>
      </c>
      <c r="J519" s="580" t="str">
        <f>Vlookup(B519,'セッション実施状況管理'!$A:$R,17,false)</f>
        <v>#N/A</v>
      </c>
      <c r="K519" s="580" t="str">
        <f t="shared" si="28"/>
        <v>#N/A</v>
      </c>
      <c r="L519" s="573" t="str">
        <f t="shared" si="11"/>
        <v>#N/A</v>
      </c>
      <c r="M519" s="573" t="str">
        <f t="shared" si="30"/>
        <v>#N/A</v>
      </c>
      <c r="N519" s="1283" t="str">
        <f t="shared" si="29"/>
        <v>#N/A</v>
      </c>
      <c r="O519" s="652"/>
      <c r="P519" s="652"/>
      <c r="Q519" s="629"/>
      <c r="R519" s="629"/>
      <c r="S519" s="651"/>
      <c r="T519" s="653"/>
      <c r="U519" s="651"/>
      <c r="V519" s="582" t="s">
        <v>1072</v>
      </c>
      <c r="W519" s="582" t="s">
        <v>1072</v>
      </c>
      <c r="X519" s="582" t="s">
        <v>1072</v>
      </c>
      <c r="Y519" s="582" t="s">
        <v>1072</v>
      </c>
      <c r="Z519" s="582" t="s">
        <v>1072</v>
      </c>
      <c r="AA519" s="582" t="s">
        <v>1072</v>
      </c>
      <c r="AB519" s="582" t="s">
        <v>1072</v>
      </c>
      <c r="AC519" s="580" t="str">
        <f>Vlookup(D519,'セッション実施状況管理'!$A:$R,17,false)</f>
        <v>#N/A</v>
      </c>
      <c r="AD519" s="580" t="str">
        <f t="shared" si="19"/>
        <v>#VALUE!</v>
      </c>
      <c r="AE519" s="580" t="str">
        <f t="shared" si="20"/>
        <v>#VALUE!</v>
      </c>
    </row>
    <row r="520">
      <c r="A520" s="2"/>
      <c r="B520" s="2"/>
      <c r="C520" s="2"/>
      <c r="D520" s="2"/>
      <c r="E520" s="2"/>
      <c r="F520" s="2"/>
      <c r="G520" s="2"/>
      <c r="H520" s="2"/>
      <c r="I520" s="572" t="str">
        <f>iferror(vlookup(B520,'セッション実施状況管理'!$A:$B,2,false),"")</f>
        <v/>
      </c>
      <c r="J520" s="580" t="str">
        <f>Vlookup(B520,'セッション実施状況管理'!$A:$R,17,false)</f>
        <v>#N/A</v>
      </c>
      <c r="K520" s="580" t="str">
        <f t="shared" si="28"/>
        <v>#N/A</v>
      </c>
      <c r="L520" s="573" t="str">
        <f t="shared" si="11"/>
        <v>#N/A</v>
      </c>
      <c r="M520" s="573" t="str">
        <f t="shared" si="30"/>
        <v>#N/A</v>
      </c>
      <c r="N520" s="1283" t="str">
        <f t="shared" si="29"/>
        <v>#N/A</v>
      </c>
      <c r="O520" s="652"/>
      <c r="P520" s="652"/>
      <c r="Q520" s="629"/>
      <c r="R520" s="629"/>
      <c r="S520" s="651"/>
      <c r="T520" s="653"/>
      <c r="U520" s="651"/>
      <c r="V520" s="582" t="s">
        <v>1072</v>
      </c>
      <c r="W520" s="582" t="s">
        <v>1072</v>
      </c>
      <c r="X520" s="582" t="s">
        <v>1072</v>
      </c>
      <c r="Y520" s="582" t="s">
        <v>1072</v>
      </c>
      <c r="Z520" s="582" t="s">
        <v>1072</v>
      </c>
      <c r="AA520" s="582" t="s">
        <v>1072</v>
      </c>
      <c r="AB520" s="582" t="s">
        <v>1072</v>
      </c>
      <c r="AC520" s="580" t="str">
        <f>Vlookup(D520,'セッション実施状況管理'!$A:$R,17,false)</f>
        <v>#N/A</v>
      </c>
      <c r="AD520" s="580" t="str">
        <f t="shared" si="19"/>
        <v>#VALUE!</v>
      </c>
      <c r="AE520" s="580" t="str">
        <f t="shared" si="20"/>
        <v>#VALUE!</v>
      </c>
    </row>
    <row r="521">
      <c r="A521" s="2"/>
      <c r="B521" s="2"/>
      <c r="C521" s="2"/>
      <c r="D521" s="2"/>
      <c r="E521" s="2"/>
      <c r="F521" s="2"/>
      <c r="G521" s="2"/>
      <c r="H521" s="2"/>
      <c r="I521" s="572" t="str">
        <f>iferror(vlookup(B521,'セッション実施状況管理'!$A:$B,2,false),"")</f>
        <v/>
      </c>
      <c r="J521" s="580" t="str">
        <f>Vlookup(B521,'セッション実施状況管理'!$A:$R,17,false)</f>
        <v>#N/A</v>
      </c>
      <c r="K521" s="580" t="str">
        <f t="shared" si="28"/>
        <v>#N/A</v>
      </c>
      <c r="L521" s="573" t="str">
        <f t="shared" si="11"/>
        <v>#N/A</v>
      </c>
      <c r="M521" s="573" t="str">
        <f t="shared" si="30"/>
        <v>#N/A</v>
      </c>
      <c r="N521" s="1283" t="str">
        <f t="shared" si="29"/>
        <v>#N/A</v>
      </c>
      <c r="O521" s="652"/>
      <c r="P521" s="652"/>
      <c r="Q521" s="629"/>
      <c r="R521" s="629"/>
      <c r="S521" s="651"/>
      <c r="T521" s="653"/>
      <c r="U521" s="651"/>
      <c r="V521" s="582" t="s">
        <v>1072</v>
      </c>
      <c r="W521" s="582" t="s">
        <v>1072</v>
      </c>
      <c r="X521" s="582" t="s">
        <v>1072</v>
      </c>
      <c r="Y521" s="582" t="s">
        <v>1072</v>
      </c>
      <c r="Z521" s="582" t="s">
        <v>1072</v>
      </c>
      <c r="AA521" s="582" t="s">
        <v>1072</v>
      </c>
      <c r="AB521" s="582" t="s">
        <v>1072</v>
      </c>
      <c r="AC521" s="580" t="str">
        <f>Vlookup(D521,'セッション実施状況管理'!$A:$R,17,false)</f>
        <v>#N/A</v>
      </c>
      <c r="AD521" s="580" t="str">
        <f t="shared" si="19"/>
        <v>#VALUE!</v>
      </c>
      <c r="AE521" s="580" t="str">
        <f t="shared" si="20"/>
        <v>#VALUE!</v>
      </c>
    </row>
    <row r="522">
      <c r="A522" s="2"/>
      <c r="B522" s="2"/>
      <c r="C522" s="2"/>
      <c r="D522" s="2"/>
      <c r="E522" s="2"/>
      <c r="F522" s="2"/>
      <c r="G522" s="2"/>
      <c r="H522" s="2"/>
      <c r="I522" s="572" t="str">
        <f>iferror(vlookup(B522,'セッション実施状況管理'!$A:$B,2,false),"")</f>
        <v/>
      </c>
      <c r="J522" s="580" t="str">
        <f>Vlookup(B522,'セッション実施状況管理'!$A:$R,17,false)</f>
        <v>#N/A</v>
      </c>
      <c r="K522" s="580" t="str">
        <f t="shared" si="28"/>
        <v>#N/A</v>
      </c>
      <c r="L522" s="573" t="str">
        <f t="shared" si="11"/>
        <v>#N/A</v>
      </c>
      <c r="M522" s="573" t="str">
        <f t="shared" si="30"/>
        <v>#N/A</v>
      </c>
      <c r="N522" s="1283" t="str">
        <f t="shared" si="29"/>
        <v>#N/A</v>
      </c>
      <c r="O522" s="652"/>
      <c r="P522" s="652"/>
      <c r="Q522" s="629"/>
      <c r="R522" s="629"/>
      <c r="S522" s="651"/>
      <c r="T522" s="653"/>
      <c r="U522" s="651"/>
      <c r="V522" s="582" t="s">
        <v>1072</v>
      </c>
      <c r="W522" s="582" t="s">
        <v>1072</v>
      </c>
      <c r="X522" s="582" t="s">
        <v>1072</v>
      </c>
      <c r="Y522" s="582" t="s">
        <v>1072</v>
      </c>
      <c r="Z522" s="582" t="s">
        <v>1072</v>
      </c>
      <c r="AA522" s="582" t="s">
        <v>1072</v>
      </c>
      <c r="AB522" s="582" t="s">
        <v>1072</v>
      </c>
      <c r="AC522" s="580" t="str">
        <f>Vlookup(D522,'セッション実施状況管理'!$A:$R,17,false)</f>
        <v>#N/A</v>
      </c>
      <c r="AD522" s="580" t="str">
        <f t="shared" si="19"/>
        <v>#VALUE!</v>
      </c>
      <c r="AE522" s="580" t="str">
        <f t="shared" si="20"/>
        <v>#VALUE!</v>
      </c>
    </row>
    <row r="523">
      <c r="A523" s="2"/>
      <c r="B523" s="2"/>
      <c r="C523" s="2"/>
      <c r="D523" s="2"/>
      <c r="E523" s="2"/>
      <c r="F523" s="2"/>
      <c r="G523" s="2"/>
      <c r="H523" s="2"/>
      <c r="I523" s="572" t="str">
        <f>iferror(vlookup(B523,'セッション実施状況管理'!$A:$B,2,false),"")</f>
        <v/>
      </c>
      <c r="J523" s="580" t="str">
        <f>Vlookup(B523,'セッション実施状況管理'!$A:$R,17,false)</f>
        <v>#N/A</v>
      </c>
      <c r="K523" s="580" t="str">
        <f t="shared" si="28"/>
        <v>#N/A</v>
      </c>
      <c r="L523" s="573" t="str">
        <f t="shared" si="11"/>
        <v>#N/A</v>
      </c>
      <c r="M523" s="573" t="str">
        <f t="shared" si="30"/>
        <v>#N/A</v>
      </c>
      <c r="N523" s="1283" t="str">
        <f t="shared" si="29"/>
        <v>#N/A</v>
      </c>
      <c r="O523" s="652"/>
      <c r="P523" s="652"/>
      <c r="Q523" s="629"/>
      <c r="R523" s="629"/>
      <c r="S523" s="651"/>
      <c r="T523" s="653"/>
      <c r="U523" s="651"/>
      <c r="V523" s="582" t="s">
        <v>1072</v>
      </c>
      <c r="W523" s="582" t="s">
        <v>1072</v>
      </c>
      <c r="X523" s="582" t="s">
        <v>1072</v>
      </c>
      <c r="Y523" s="582" t="s">
        <v>1072</v>
      </c>
      <c r="Z523" s="582" t="s">
        <v>1072</v>
      </c>
      <c r="AA523" s="582" t="s">
        <v>1072</v>
      </c>
      <c r="AB523" s="582" t="s">
        <v>1072</v>
      </c>
      <c r="AC523" s="580" t="str">
        <f>Vlookup(D523,'セッション実施状況管理'!$A:$R,17,false)</f>
        <v>#N/A</v>
      </c>
      <c r="AD523" s="580" t="str">
        <f t="shared" si="19"/>
        <v>#VALUE!</v>
      </c>
      <c r="AE523" s="580" t="str">
        <f t="shared" si="20"/>
        <v>#VALUE!</v>
      </c>
    </row>
    <row r="524">
      <c r="A524" s="2"/>
      <c r="B524" s="2"/>
      <c r="C524" s="2"/>
      <c r="D524" s="2"/>
      <c r="E524" s="2"/>
      <c r="F524" s="2"/>
      <c r="G524" s="2"/>
      <c r="H524" s="2"/>
      <c r="I524" s="572" t="str">
        <f>iferror(vlookup(B524,'セッション実施状況管理'!$A:$B,2,false),"")</f>
        <v/>
      </c>
      <c r="J524" s="580" t="str">
        <f>Vlookup(B524,'セッション実施状況管理'!$A:$R,17,false)</f>
        <v>#N/A</v>
      </c>
      <c r="K524" s="580" t="str">
        <f t="shared" si="28"/>
        <v>#N/A</v>
      </c>
      <c r="L524" s="573" t="str">
        <f t="shared" si="11"/>
        <v>#N/A</v>
      </c>
      <c r="M524" s="573" t="str">
        <f t="shared" si="30"/>
        <v>#N/A</v>
      </c>
      <c r="N524" s="1283" t="str">
        <f t="shared" si="29"/>
        <v>#N/A</v>
      </c>
      <c r="O524" s="652"/>
      <c r="P524" s="652"/>
      <c r="Q524" s="629"/>
      <c r="R524" s="629"/>
      <c r="S524" s="651"/>
      <c r="T524" s="653"/>
      <c r="U524" s="651"/>
      <c r="V524" s="582" t="s">
        <v>1072</v>
      </c>
      <c r="W524" s="582" t="s">
        <v>1072</v>
      </c>
      <c r="X524" s="582" t="s">
        <v>1072</v>
      </c>
      <c r="Y524" s="582" t="s">
        <v>1072</v>
      </c>
      <c r="Z524" s="582" t="s">
        <v>1072</v>
      </c>
      <c r="AA524" s="582" t="s">
        <v>1072</v>
      </c>
      <c r="AB524" s="582" t="s">
        <v>1072</v>
      </c>
      <c r="AC524" s="580" t="str">
        <f>Vlookup(D524,'セッション実施状況管理'!$A:$R,17,false)</f>
        <v>#N/A</v>
      </c>
      <c r="AD524" s="580" t="str">
        <f t="shared" si="19"/>
        <v>#VALUE!</v>
      </c>
      <c r="AE524" s="580" t="str">
        <f t="shared" si="20"/>
        <v>#VALUE!</v>
      </c>
    </row>
    <row r="525">
      <c r="A525" s="2"/>
      <c r="B525" s="2"/>
      <c r="C525" s="2"/>
      <c r="D525" s="2"/>
      <c r="E525" s="2"/>
      <c r="F525" s="2"/>
      <c r="G525" s="2"/>
      <c r="H525" s="2"/>
      <c r="I525" s="572" t="str">
        <f>iferror(vlookup(B525,'セッション実施状況管理'!$A:$B,2,false),"")</f>
        <v/>
      </c>
      <c r="J525" s="580" t="str">
        <f>Vlookup(B525,'セッション実施状況管理'!$A:$R,17,false)</f>
        <v>#N/A</v>
      </c>
      <c r="K525" s="580" t="str">
        <f t="shared" si="28"/>
        <v>#N/A</v>
      </c>
      <c r="L525" s="573" t="str">
        <f t="shared" si="11"/>
        <v>#N/A</v>
      </c>
      <c r="M525" s="573" t="str">
        <f t="shared" si="30"/>
        <v>#N/A</v>
      </c>
      <c r="N525" s="1283" t="str">
        <f t="shared" si="29"/>
        <v>#N/A</v>
      </c>
      <c r="O525" s="652"/>
      <c r="P525" s="652"/>
      <c r="Q525" s="629"/>
      <c r="R525" s="629"/>
      <c r="S525" s="651"/>
      <c r="T525" s="653"/>
      <c r="U525" s="651"/>
      <c r="V525" s="582" t="s">
        <v>1072</v>
      </c>
      <c r="W525" s="582" t="s">
        <v>1072</v>
      </c>
      <c r="X525" s="582" t="s">
        <v>1072</v>
      </c>
      <c r="Y525" s="582" t="s">
        <v>1072</v>
      </c>
      <c r="Z525" s="582" t="s">
        <v>1072</v>
      </c>
      <c r="AA525" s="582" t="s">
        <v>1072</v>
      </c>
      <c r="AB525" s="582" t="s">
        <v>1072</v>
      </c>
      <c r="AC525" s="580" t="str">
        <f>Vlookup(D525,'セッション実施状況管理'!$A:$R,17,false)</f>
        <v>#N/A</v>
      </c>
      <c r="AD525" s="580" t="str">
        <f t="shared" si="19"/>
        <v>#VALUE!</v>
      </c>
      <c r="AE525" s="580" t="str">
        <f t="shared" si="20"/>
        <v>#VALUE!</v>
      </c>
    </row>
    <row r="526">
      <c r="A526" s="2"/>
      <c r="B526" s="2"/>
      <c r="C526" s="2"/>
      <c r="D526" s="2"/>
      <c r="E526" s="2"/>
      <c r="F526" s="2"/>
      <c r="G526" s="2"/>
      <c r="H526" s="2"/>
      <c r="I526" s="572" t="str">
        <f>iferror(vlookup(B526,'セッション実施状況管理'!$A:$B,2,false),"")</f>
        <v/>
      </c>
      <c r="J526" s="580" t="str">
        <f>Vlookup(B526,'セッション実施状況管理'!$A:$R,17,false)</f>
        <v>#N/A</v>
      </c>
      <c r="K526" s="580" t="str">
        <f t="shared" si="28"/>
        <v>#N/A</v>
      </c>
      <c r="L526" s="573" t="str">
        <f t="shared" si="11"/>
        <v>#N/A</v>
      </c>
      <c r="M526" s="573" t="str">
        <f t="shared" si="30"/>
        <v>#N/A</v>
      </c>
      <c r="N526" s="1283" t="str">
        <f t="shared" si="29"/>
        <v>#N/A</v>
      </c>
      <c r="O526" s="652"/>
      <c r="P526" s="652"/>
      <c r="Q526" s="629"/>
      <c r="R526" s="629"/>
      <c r="S526" s="651"/>
      <c r="T526" s="653"/>
      <c r="U526" s="651"/>
      <c r="V526" s="582" t="s">
        <v>1072</v>
      </c>
      <c r="W526" s="582" t="s">
        <v>1072</v>
      </c>
      <c r="X526" s="582" t="s">
        <v>1072</v>
      </c>
      <c r="Y526" s="582" t="s">
        <v>1072</v>
      </c>
      <c r="Z526" s="582" t="s">
        <v>1072</v>
      </c>
      <c r="AA526" s="582" t="s">
        <v>1072</v>
      </c>
      <c r="AB526" s="582" t="s">
        <v>1072</v>
      </c>
      <c r="AC526" s="580" t="str">
        <f>Vlookup(D526,'セッション実施状況管理'!$A:$R,17,false)</f>
        <v>#N/A</v>
      </c>
      <c r="AD526" s="580" t="str">
        <f t="shared" si="19"/>
        <v>#VALUE!</v>
      </c>
      <c r="AE526" s="580" t="str">
        <f t="shared" si="20"/>
        <v>#VALUE!</v>
      </c>
    </row>
    <row r="527">
      <c r="A527" s="2"/>
      <c r="B527" s="2"/>
      <c r="C527" s="2"/>
      <c r="D527" s="2"/>
      <c r="E527" s="2"/>
      <c r="F527" s="2"/>
      <c r="G527" s="2"/>
      <c r="H527" s="2"/>
      <c r="I527" s="572" t="str">
        <f>iferror(vlookup(B527,'セッション実施状況管理'!$A:$B,2,false),"")</f>
        <v/>
      </c>
      <c r="J527" s="580" t="str">
        <f>Vlookup(B527,'セッション実施状況管理'!$A:$R,17,false)</f>
        <v>#N/A</v>
      </c>
      <c r="K527" s="580" t="str">
        <f t="shared" si="28"/>
        <v>#N/A</v>
      </c>
      <c r="L527" s="573" t="str">
        <f t="shared" si="11"/>
        <v>#N/A</v>
      </c>
      <c r="M527" s="573" t="str">
        <f t="shared" si="30"/>
        <v>#N/A</v>
      </c>
      <c r="N527" s="1283" t="str">
        <f t="shared" si="29"/>
        <v>#N/A</v>
      </c>
      <c r="O527" s="652"/>
      <c r="P527" s="652"/>
      <c r="Q527" s="629"/>
      <c r="R527" s="629"/>
      <c r="S527" s="651"/>
      <c r="T527" s="653"/>
      <c r="U527" s="651"/>
      <c r="V527" s="582" t="s">
        <v>1072</v>
      </c>
      <c r="W527" s="582" t="s">
        <v>1072</v>
      </c>
      <c r="X527" s="582" t="s">
        <v>1072</v>
      </c>
      <c r="Y527" s="582" t="s">
        <v>1072</v>
      </c>
      <c r="Z527" s="582" t="s">
        <v>1072</v>
      </c>
      <c r="AA527" s="582" t="s">
        <v>1072</v>
      </c>
      <c r="AB527" s="582" t="s">
        <v>1072</v>
      </c>
      <c r="AC527" s="580" t="str">
        <f>Vlookup(D527,'セッション実施状況管理'!$A:$R,17,false)</f>
        <v>#N/A</v>
      </c>
      <c r="AD527" s="580" t="str">
        <f t="shared" si="19"/>
        <v>#VALUE!</v>
      </c>
      <c r="AE527" s="580" t="str">
        <f t="shared" si="20"/>
        <v>#VALUE!</v>
      </c>
    </row>
    <row r="528">
      <c r="A528" s="2"/>
      <c r="B528" s="2"/>
      <c r="C528" s="2"/>
      <c r="D528" s="2"/>
      <c r="E528" s="2"/>
      <c r="F528" s="2"/>
      <c r="G528" s="2"/>
      <c r="H528" s="2"/>
      <c r="I528" s="572" t="str">
        <f>iferror(vlookup(B528,'セッション実施状況管理'!$A:$B,2,false),"")</f>
        <v/>
      </c>
      <c r="J528" s="580" t="str">
        <f>Vlookup(B528,'セッション実施状況管理'!$A:$R,17,false)</f>
        <v>#N/A</v>
      </c>
      <c r="K528" s="580" t="str">
        <f t="shared" si="28"/>
        <v>#N/A</v>
      </c>
      <c r="L528" s="573" t="str">
        <f t="shared" si="11"/>
        <v>#N/A</v>
      </c>
      <c r="M528" s="573" t="str">
        <f t="shared" si="30"/>
        <v>#N/A</v>
      </c>
      <c r="N528" s="1283" t="str">
        <f t="shared" si="29"/>
        <v>#N/A</v>
      </c>
      <c r="O528" s="652"/>
      <c r="P528" s="652"/>
      <c r="Q528" s="629"/>
      <c r="R528" s="629"/>
      <c r="S528" s="651"/>
      <c r="T528" s="653"/>
      <c r="U528" s="651"/>
      <c r="V528" s="582" t="s">
        <v>1072</v>
      </c>
      <c r="W528" s="582" t="s">
        <v>1072</v>
      </c>
      <c r="X528" s="582" t="s">
        <v>1072</v>
      </c>
      <c r="Y528" s="582" t="s">
        <v>1072</v>
      </c>
      <c r="Z528" s="582" t="s">
        <v>1072</v>
      </c>
      <c r="AA528" s="582" t="s">
        <v>1072</v>
      </c>
      <c r="AB528" s="582" t="s">
        <v>1072</v>
      </c>
      <c r="AC528" s="580" t="str">
        <f>Vlookup(D528,'セッション実施状況管理'!$A:$R,17,false)</f>
        <v>#N/A</v>
      </c>
      <c r="AD528" s="580" t="str">
        <f t="shared" si="19"/>
        <v>#VALUE!</v>
      </c>
      <c r="AE528" s="580" t="str">
        <f t="shared" si="20"/>
        <v>#VALUE!</v>
      </c>
    </row>
    <row r="529">
      <c r="A529" s="2"/>
      <c r="B529" s="2"/>
      <c r="C529" s="2"/>
      <c r="D529" s="2"/>
      <c r="E529" s="2"/>
      <c r="F529" s="2"/>
      <c r="G529" s="2"/>
      <c r="H529" s="2"/>
      <c r="I529" s="572" t="str">
        <f>iferror(vlookup(B529,'セッション実施状況管理'!$A:$B,2,false),"")</f>
        <v/>
      </c>
      <c r="J529" s="580" t="str">
        <f>Vlookup(B529,'セッション実施状況管理'!$A:$R,17,false)</f>
        <v>#N/A</v>
      </c>
      <c r="K529" s="580" t="str">
        <f t="shared" si="28"/>
        <v>#N/A</v>
      </c>
      <c r="L529" s="573" t="str">
        <f t="shared" si="11"/>
        <v>#N/A</v>
      </c>
      <c r="M529" s="573" t="str">
        <f t="shared" si="30"/>
        <v>#N/A</v>
      </c>
      <c r="N529" s="1283" t="str">
        <f t="shared" si="29"/>
        <v>#N/A</v>
      </c>
      <c r="O529" s="652"/>
      <c r="P529" s="652"/>
      <c r="Q529" s="629"/>
      <c r="R529" s="629"/>
      <c r="S529" s="651"/>
      <c r="T529" s="653"/>
      <c r="U529" s="651"/>
      <c r="V529" s="582" t="s">
        <v>1072</v>
      </c>
      <c r="W529" s="582" t="s">
        <v>1072</v>
      </c>
      <c r="X529" s="582" t="s">
        <v>1072</v>
      </c>
      <c r="Y529" s="582" t="s">
        <v>1072</v>
      </c>
      <c r="Z529" s="582" t="s">
        <v>1072</v>
      </c>
      <c r="AA529" s="582" t="s">
        <v>1072</v>
      </c>
      <c r="AB529" s="582" t="s">
        <v>1072</v>
      </c>
      <c r="AC529" s="580" t="str">
        <f>Vlookup(D529,'セッション実施状況管理'!$A:$R,17,false)</f>
        <v>#N/A</v>
      </c>
      <c r="AD529" s="580" t="str">
        <f t="shared" si="19"/>
        <v>#VALUE!</v>
      </c>
      <c r="AE529" s="580" t="str">
        <f t="shared" si="20"/>
        <v>#VALUE!</v>
      </c>
    </row>
    <row r="530">
      <c r="A530" s="2"/>
      <c r="B530" s="2"/>
      <c r="C530" s="2"/>
      <c r="D530" s="2"/>
      <c r="E530" s="2"/>
      <c r="F530" s="2"/>
      <c r="G530" s="2"/>
      <c r="H530" s="2"/>
      <c r="I530" s="572" t="str">
        <f>iferror(vlookup(B530,'セッション実施状況管理'!$A:$B,2,false),"")</f>
        <v/>
      </c>
      <c r="J530" s="580" t="str">
        <f>Vlookup(B530,'セッション実施状況管理'!$A:$R,17,false)</f>
        <v>#N/A</v>
      </c>
      <c r="K530" s="580" t="str">
        <f t="shared" si="28"/>
        <v>#N/A</v>
      </c>
      <c r="L530" s="573" t="str">
        <f t="shared" si="11"/>
        <v>#N/A</v>
      </c>
      <c r="M530" s="573" t="str">
        <f t="shared" si="30"/>
        <v>#N/A</v>
      </c>
      <c r="N530" s="1283" t="str">
        <f t="shared" si="29"/>
        <v>#N/A</v>
      </c>
      <c r="O530" s="652"/>
      <c r="P530" s="652"/>
      <c r="Q530" s="629"/>
      <c r="R530" s="629"/>
      <c r="S530" s="651"/>
      <c r="T530" s="653"/>
      <c r="U530" s="651"/>
      <c r="V530" s="582" t="s">
        <v>1072</v>
      </c>
      <c r="W530" s="582" t="s">
        <v>1072</v>
      </c>
      <c r="X530" s="582" t="s">
        <v>1072</v>
      </c>
      <c r="Y530" s="582" t="s">
        <v>1072</v>
      </c>
      <c r="Z530" s="582" t="s">
        <v>1072</v>
      </c>
      <c r="AA530" s="582" t="s">
        <v>1072</v>
      </c>
      <c r="AB530" s="582" t="s">
        <v>1072</v>
      </c>
      <c r="AC530" s="580" t="str">
        <f>Vlookup(D530,'セッション実施状況管理'!$A:$R,17,false)</f>
        <v>#N/A</v>
      </c>
      <c r="AD530" s="580" t="str">
        <f t="shared" si="19"/>
        <v>#VALUE!</v>
      </c>
      <c r="AE530" s="580" t="str">
        <f t="shared" si="20"/>
        <v>#VALUE!</v>
      </c>
    </row>
    <row r="531">
      <c r="A531" s="2"/>
      <c r="B531" s="2"/>
      <c r="C531" s="2"/>
      <c r="D531" s="2"/>
      <c r="E531" s="2"/>
      <c r="F531" s="2"/>
      <c r="G531" s="2"/>
      <c r="H531" s="2"/>
      <c r="I531" s="572" t="str">
        <f>iferror(vlookup(B531,'セッション実施状況管理'!$A:$B,2,false),"")</f>
        <v/>
      </c>
      <c r="J531" s="580" t="str">
        <f>Vlookup(B531,'セッション実施状況管理'!$A:$R,17,false)</f>
        <v>#N/A</v>
      </c>
      <c r="K531" s="580" t="str">
        <f t="shared" si="28"/>
        <v>#N/A</v>
      </c>
      <c r="L531" s="573" t="str">
        <f t="shared" si="11"/>
        <v>#N/A</v>
      </c>
      <c r="M531" s="573" t="str">
        <f t="shared" si="30"/>
        <v>#N/A</v>
      </c>
      <c r="N531" s="1283" t="str">
        <f t="shared" si="29"/>
        <v>#N/A</v>
      </c>
      <c r="O531" s="652"/>
      <c r="P531" s="652"/>
      <c r="Q531" s="629"/>
      <c r="R531" s="629"/>
      <c r="S531" s="651"/>
      <c r="T531" s="653"/>
      <c r="U531" s="651"/>
      <c r="V531" s="582" t="s">
        <v>1072</v>
      </c>
      <c r="W531" s="582" t="s">
        <v>1072</v>
      </c>
      <c r="X531" s="582" t="s">
        <v>1072</v>
      </c>
      <c r="Y531" s="582" t="s">
        <v>1072</v>
      </c>
      <c r="Z531" s="582" t="s">
        <v>1072</v>
      </c>
      <c r="AA531" s="582" t="s">
        <v>1072</v>
      </c>
      <c r="AB531" s="582" t="s">
        <v>1072</v>
      </c>
      <c r="AC531" s="580" t="str">
        <f>Vlookup(D531,'セッション実施状況管理'!$A:$R,17,false)</f>
        <v>#N/A</v>
      </c>
      <c r="AD531" s="580" t="str">
        <f t="shared" si="19"/>
        <v>#VALUE!</v>
      </c>
      <c r="AE531" s="580" t="str">
        <f t="shared" si="20"/>
        <v>#VALUE!</v>
      </c>
    </row>
    <row r="532">
      <c r="A532" s="2"/>
      <c r="B532" s="2"/>
      <c r="C532" s="2"/>
      <c r="D532" s="2"/>
      <c r="E532" s="2"/>
      <c r="F532" s="2"/>
      <c r="G532" s="2"/>
      <c r="H532" s="2"/>
      <c r="I532" s="572" t="str">
        <f>iferror(vlookup(B532,'セッション実施状況管理'!$A:$B,2,false),"")</f>
        <v/>
      </c>
      <c r="J532" s="580" t="str">
        <f>Vlookup(B532,'セッション実施状況管理'!$A:$R,17,false)</f>
        <v>#N/A</v>
      </c>
      <c r="K532" s="580" t="str">
        <f t="shared" si="28"/>
        <v>#N/A</v>
      </c>
      <c r="L532" s="573" t="str">
        <f t="shared" si="11"/>
        <v>#N/A</v>
      </c>
      <c r="M532" s="573" t="str">
        <f t="shared" si="30"/>
        <v>#N/A</v>
      </c>
      <c r="N532" s="1283" t="str">
        <f t="shared" si="29"/>
        <v>#N/A</v>
      </c>
      <c r="O532" s="652"/>
      <c r="P532" s="652"/>
      <c r="Q532" s="629"/>
      <c r="R532" s="629"/>
      <c r="S532" s="651"/>
      <c r="T532" s="653"/>
      <c r="U532" s="651"/>
      <c r="V532" s="582" t="s">
        <v>1072</v>
      </c>
      <c r="W532" s="582" t="s">
        <v>1072</v>
      </c>
      <c r="X532" s="582" t="s">
        <v>1072</v>
      </c>
      <c r="Y532" s="582" t="s">
        <v>1072</v>
      </c>
      <c r="Z532" s="582" t="s">
        <v>1072</v>
      </c>
      <c r="AA532" s="582" t="s">
        <v>1072</v>
      </c>
      <c r="AB532" s="582" t="s">
        <v>1072</v>
      </c>
      <c r="AC532" s="580" t="str">
        <f>Vlookup(D532,'セッション実施状況管理'!$A:$R,17,false)</f>
        <v>#N/A</v>
      </c>
      <c r="AD532" s="580" t="str">
        <f t="shared" si="19"/>
        <v>#VALUE!</v>
      </c>
      <c r="AE532" s="580" t="str">
        <f t="shared" si="20"/>
        <v>#VALUE!</v>
      </c>
    </row>
    <row r="533">
      <c r="A533" s="2"/>
      <c r="B533" s="2"/>
      <c r="C533" s="2"/>
      <c r="D533" s="2"/>
      <c r="E533" s="2"/>
      <c r="F533" s="2"/>
      <c r="G533" s="2"/>
      <c r="H533" s="2"/>
      <c r="I533" s="572" t="str">
        <f>iferror(vlookup(B533,'セッション実施状況管理'!$A:$B,2,false),"")</f>
        <v/>
      </c>
      <c r="J533" s="580" t="str">
        <f>Vlookup(B533,'セッション実施状況管理'!$A:$R,17,false)</f>
        <v>#N/A</v>
      </c>
      <c r="K533" s="580" t="str">
        <f t="shared" si="28"/>
        <v>#N/A</v>
      </c>
      <c r="L533" s="573" t="str">
        <f t="shared" si="11"/>
        <v>#N/A</v>
      </c>
      <c r="M533" s="573" t="str">
        <f t="shared" si="30"/>
        <v>#N/A</v>
      </c>
      <c r="N533" s="1283" t="str">
        <f t="shared" si="29"/>
        <v>#N/A</v>
      </c>
      <c r="O533" s="652"/>
      <c r="P533" s="652"/>
      <c r="Q533" s="629"/>
      <c r="R533" s="629"/>
      <c r="S533" s="651"/>
      <c r="T533" s="653"/>
      <c r="U533" s="651"/>
      <c r="V533" s="582" t="s">
        <v>1072</v>
      </c>
      <c r="W533" s="582" t="s">
        <v>1072</v>
      </c>
      <c r="X533" s="582" t="s">
        <v>1072</v>
      </c>
      <c r="Y533" s="582" t="s">
        <v>1072</v>
      </c>
      <c r="Z533" s="582" t="s">
        <v>1072</v>
      </c>
      <c r="AA533" s="582" t="s">
        <v>1072</v>
      </c>
      <c r="AB533" s="582" t="s">
        <v>1072</v>
      </c>
      <c r="AC533" s="580" t="str">
        <f>Vlookup(D533,'セッション実施状況管理'!$A:$R,17,false)</f>
        <v>#N/A</v>
      </c>
      <c r="AD533" s="580" t="str">
        <f t="shared" si="19"/>
        <v>#VALUE!</v>
      </c>
      <c r="AE533" s="580" t="str">
        <f t="shared" si="20"/>
        <v>#VALUE!</v>
      </c>
    </row>
    <row r="534">
      <c r="A534" s="2"/>
      <c r="B534" s="2"/>
      <c r="C534" s="2"/>
      <c r="D534" s="2"/>
      <c r="E534" s="2"/>
      <c r="F534" s="2"/>
      <c r="G534" s="2"/>
      <c r="H534" s="2"/>
      <c r="I534" s="572" t="str">
        <f>iferror(vlookup(B534,'セッション実施状況管理'!$A:$B,2,false),"")</f>
        <v/>
      </c>
      <c r="J534" s="580" t="str">
        <f>Vlookup(B534,'セッション実施状況管理'!$A:$R,17,false)</f>
        <v>#N/A</v>
      </c>
      <c r="K534" s="580" t="str">
        <f t="shared" si="28"/>
        <v>#N/A</v>
      </c>
      <c r="L534" s="573" t="str">
        <f t="shared" si="11"/>
        <v>#N/A</v>
      </c>
      <c r="M534" s="573" t="str">
        <f t="shared" si="30"/>
        <v>#N/A</v>
      </c>
      <c r="N534" s="1283" t="str">
        <f t="shared" si="29"/>
        <v>#N/A</v>
      </c>
      <c r="O534" s="652"/>
      <c r="P534" s="652"/>
      <c r="Q534" s="629"/>
      <c r="R534" s="629"/>
      <c r="S534" s="651"/>
      <c r="T534" s="653"/>
      <c r="U534" s="651"/>
      <c r="V534" s="582" t="s">
        <v>1072</v>
      </c>
      <c r="W534" s="582" t="s">
        <v>1072</v>
      </c>
      <c r="X534" s="582" t="s">
        <v>1072</v>
      </c>
      <c r="Y534" s="582" t="s">
        <v>1072</v>
      </c>
      <c r="Z534" s="582" t="s">
        <v>1072</v>
      </c>
      <c r="AA534" s="582" t="s">
        <v>1072</v>
      </c>
      <c r="AB534" s="582" t="s">
        <v>1072</v>
      </c>
      <c r="AC534" s="580" t="str">
        <f>Vlookup(D534,'セッション実施状況管理'!$A:$R,17,false)</f>
        <v>#N/A</v>
      </c>
      <c r="AD534" s="580" t="str">
        <f t="shared" si="19"/>
        <v>#VALUE!</v>
      </c>
      <c r="AE534" s="580" t="str">
        <f t="shared" si="20"/>
        <v>#VALUE!</v>
      </c>
    </row>
    <row r="535">
      <c r="A535" s="2"/>
      <c r="B535" s="2"/>
      <c r="C535" s="2"/>
      <c r="D535" s="2"/>
      <c r="E535" s="2"/>
      <c r="F535" s="2"/>
      <c r="G535" s="2"/>
      <c r="H535" s="2"/>
      <c r="I535" s="572" t="str">
        <f>iferror(vlookup(B535,'セッション実施状況管理'!$A:$B,2,false),"")</f>
        <v/>
      </c>
      <c r="J535" s="580" t="str">
        <f>Vlookup(B535,'セッション実施状況管理'!$A:$R,17,false)</f>
        <v>#N/A</v>
      </c>
      <c r="K535" s="580" t="str">
        <f t="shared" si="28"/>
        <v>#N/A</v>
      </c>
      <c r="L535" s="573" t="str">
        <f t="shared" si="11"/>
        <v>#N/A</v>
      </c>
      <c r="M535" s="573" t="str">
        <f t="shared" si="30"/>
        <v>#N/A</v>
      </c>
      <c r="N535" s="1283" t="str">
        <f t="shared" si="29"/>
        <v>#N/A</v>
      </c>
      <c r="O535" s="652"/>
      <c r="P535" s="652"/>
      <c r="Q535" s="629"/>
      <c r="R535" s="629"/>
      <c r="S535" s="651"/>
      <c r="T535" s="653"/>
      <c r="U535" s="651"/>
      <c r="V535" s="582" t="s">
        <v>1072</v>
      </c>
      <c r="W535" s="582" t="s">
        <v>1072</v>
      </c>
      <c r="X535" s="582" t="s">
        <v>1072</v>
      </c>
      <c r="Y535" s="582" t="s">
        <v>1072</v>
      </c>
      <c r="Z535" s="582" t="s">
        <v>1072</v>
      </c>
      <c r="AA535" s="582" t="s">
        <v>1072</v>
      </c>
      <c r="AB535" s="582" t="s">
        <v>1072</v>
      </c>
      <c r="AC535" s="580" t="str">
        <f>Vlookup(D535,'セッション実施状況管理'!$A:$R,17,false)</f>
        <v>#N/A</v>
      </c>
      <c r="AD535" s="580" t="str">
        <f t="shared" si="19"/>
        <v>#VALUE!</v>
      </c>
      <c r="AE535" s="580" t="str">
        <f t="shared" si="20"/>
        <v>#VALUE!</v>
      </c>
    </row>
    <row r="536">
      <c r="A536" s="2"/>
      <c r="B536" s="2"/>
      <c r="C536" s="2"/>
      <c r="D536" s="2"/>
      <c r="E536" s="2"/>
      <c r="F536" s="2"/>
      <c r="G536" s="2"/>
      <c r="H536" s="2"/>
      <c r="I536" s="572" t="str">
        <f>iferror(vlookup(B536,'セッション実施状況管理'!$A:$B,2,false),"")</f>
        <v/>
      </c>
      <c r="J536" s="580" t="str">
        <f>Vlookup(B536,'セッション実施状況管理'!$A:$R,17,false)</f>
        <v>#N/A</v>
      </c>
      <c r="K536" s="580" t="str">
        <f t="shared" si="28"/>
        <v>#N/A</v>
      </c>
      <c r="L536" s="573" t="str">
        <f t="shared" si="11"/>
        <v>#N/A</v>
      </c>
      <c r="M536" s="573" t="str">
        <f t="shared" si="30"/>
        <v>#N/A</v>
      </c>
      <c r="N536" s="1283" t="str">
        <f t="shared" si="29"/>
        <v>#N/A</v>
      </c>
      <c r="O536" s="652"/>
      <c r="P536" s="652"/>
      <c r="Q536" s="629"/>
      <c r="R536" s="629"/>
      <c r="S536" s="651"/>
      <c r="T536" s="653"/>
      <c r="U536" s="651"/>
      <c r="V536" s="582" t="s">
        <v>1072</v>
      </c>
      <c r="W536" s="582" t="s">
        <v>1072</v>
      </c>
      <c r="X536" s="582" t="s">
        <v>1072</v>
      </c>
      <c r="Y536" s="582" t="s">
        <v>1072</v>
      </c>
      <c r="Z536" s="582" t="s">
        <v>1072</v>
      </c>
      <c r="AA536" s="582" t="s">
        <v>1072</v>
      </c>
      <c r="AB536" s="582" t="s">
        <v>1072</v>
      </c>
      <c r="AC536" s="580" t="str">
        <f>Vlookup(D536,'セッション実施状況管理'!$A:$R,17,false)</f>
        <v>#N/A</v>
      </c>
      <c r="AD536" s="580" t="str">
        <f t="shared" si="19"/>
        <v>#VALUE!</v>
      </c>
      <c r="AE536" s="580" t="str">
        <f t="shared" si="20"/>
        <v>#VALUE!</v>
      </c>
    </row>
    <row r="537">
      <c r="A537" s="2"/>
      <c r="B537" s="2"/>
      <c r="C537" s="2"/>
      <c r="D537" s="2"/>
      <c r="E537" s="2"/>
      <c r="F537" s="2"/>
      <c r="G537" s="2"/>
      <c r="H537" s="2"/>
      <c r="I537" s="572" t="str">
        <f>iferror(vlookup(B537,'セッション実施状況管理'!$A:$B,2,false),"")</f>
        <v/>
      </c>
      <c r="J537" s="580" t="str">
        <f>Vlookup(B537,'セッション実施状況管理'!$A:$R,17,false)</f>
        <v>#N/A</v>
      </c>
      <c r="K537" s="580" t="str">
        <f t="shared" si="28"/>
        <v>#N/A</v>
      </c>
      <c r="L537" s="573" t="str">
        <f t="shared" si="11"/>
        <v>#N/A</v>
      </c>
      <c r="M537" s="573" t="str">
        <f t="shared" si="30"/>
        <v>#N/A</v>
      </c>
      <c r="N537" s="1283" t="str">
        <f t="shared" si="29"/>
        <v>#N/A</v>
      </c>
      <c r="O537" s="652"/>
      <c r="P537" s="652"/>
      <c r="Q537" s="629"/>
      <c r="R537" s="629"/>
      <c r="S537" s="651"/>
      <c r="T537" s="653"/>
      <c r="U537" s="651"/>
      <c r="V537" s="582" t="s">
        <v>1072</v>
      </c>
      <c r="W537" s="582" t="s">
        <v>1072</v>
      </c>
      <c r="X537" s="582" t="s">
        <v>1072</v>
      </c>
      <c r="Y537" s="582" t="s">
        <v>1072</v>
      </c>
      <c r="Z537" s="582" t="s">
        <v>1072</v>
      </c>
      <c r="AA537" s="582" t="s">
        <v>1072</v>
      </c>
      <c r="AB537" s="582" t="s">
        <v>1072</v>
      </c>
      <c r="AC537" s="580" t="str">
        <f>Vlookup(D537,'セッション実施状況管理'!$A:$R,17,false)</f>
        <v>#N/A</v>
      </c>
      <c r="AD537" s="580" t="str">
        <f t="shared" si="19"/>
        <v>#VALUE!</v>
      </c>
      <c r="AE537" s="580" t="str">
        <f t="shared" si="20"/>
        <v>#VALUE!</v>
      </c>
    </row>
    <row r="538">
      <c r="A538" s="2"/>
      <c r="B538" s="2"/>
      <c r="C538" s="2"/>
      <c r="D538" s="2"/>
      <c r="E538" s="2"/>
      <c r="F538" s="2"/>
      <c r="G538" s="2"/>
      <c r="H538" s="2"/>
      <c r="I538" s="572" t="str">
        <f>iferror(vlookup(B538,'セッション実施状況管理'!$A:$B,2,false),"")</f>
        <v/>
      </c>
      <c r="J538" s="580" t="str">
        <f>Vlookup(B538,'セッション実施状況管理'!$A:$R,17,false)</f>
        <v>#N/A</v>
      </c>
      <c r="K538" s="580" t="str">
        <f t="shared" si="28"/>
        <v>#N/A</v>
      </c>
      <c r="L538" s="573" t="str">
        <f t="shared" si="11"/>
        <v>#N/A</v>
      </c>
      <c r="M538" s="573" t="str">
        <f t="shared" si="30"/>
        <v>#N/A</v>
      </c>
      <c r="N538" s="1283" t="str">
        <f t="shared" si="29"/>
        <v>#N/A</v>
      </c>
      <c r="O538" s="652"/>
      <c r="P538" s="652"/>
      <c r="Q538" s="629"/>
      <c r="R538" s="629"/>
      <c r="S538" s="651"/>
      <c r="T538" s="653"/>
      <c r="U538" s="651"/>
      <c r="V538" s="582" t="s">
        <v>1072</v>
      </c>
      <c r="W538" s="582" t="s">
        <v>1072</v>
      </c>
      <c r="X538" s="582" t="s">
        <v>1072</v>
      </c>
      <c r="Y538" s="582" t="s">
        <v>1072</v>
      </c>
      <c r="Z538" s="582" t="s">
        <v>1072</v>
      </c>
      <c r="AA538" s="582" t="s">
        <v>1072</v>
      </c>
      <c r="AB538" s="582" t="s">
        <v>1072</v>
      </c>
      <c r="AC538" s="580" t="str">
        <f>Vlookup(D538,'セッション実施状況管理'!$A:$R,17,false)</f>
        <v>#N/A</v>
      </c>
      <c r="AD538" s="580" t="str">
        <f t="shared" si="19"/>
        <v>#VALUE!</v>
      </c>
      <c r="AE538" s="580" t="str">
        <f t="shared" si="20"/>
        <v>#VALUE!</v>
      </c>
    </row>
    <row r="539">
      <c r="A539" s="2"/>
      <c r="B539" s="2"/>
      <c r="C539" s="2"/>
      <c r="D539" s="2"/>
      <c r="E539" s="2"/>
      <c r="F539" s="2"/>
      <c r="G539" s="2"/>
      <c r="H539" s="2"/>
      <c r="I539" s="572" t="str">
        <f>iferror(vlookup(B539,'セッション実施状況管理'!$A:$B,2,false),"")</f>
        <v/>
      </c>
      <c r="J539" s="580" t="str">
        <f>Vlookup(B539,'セッション実施状況管理'!$A:$R,17,false)</f>
        <v>#N/A</v>
      </c>
      <c r="K539" s="580" t="str">
        <f t="shared" si="28"/>
        <v>#N/A</v>
      </c>
      <c r="L539" s="573" t="str">
        <f t="shared" si="11"/>
        <v>#N/A</v>
      </c>
      <c r="M539" s="573" t="str">
        <f t="shared" si="30"/>
        <v>#N/A</v>
      </c>
      <c r="N539" s="1283" t="str">
        <f t="shared" si="29"/>
        <v>#N/A</v>
      </c>
      <c r="O539" s="652"/>
      <c r="P539" s="652"/>
      <c r="Q539" s="629"/>
      <c r="R539" s="629"/>
      <c r="S539" s="651"/>
      <c r="T539" s="653"/>
      <c r="U539" s="651"/>
      <c r="V539" s="582" t="s">
        <v>1072</v>
      </c>
      <c r="W539" s="582" t="s">
        <v>1072</v>
      </c>
      <c r="X539" s="582" t="s">
        <v>1072</v>
      </c>
      <c r="Y539" s="582" t="s">
        <v>1072</v>
      </c>
      <c r="Z539" s="582" t="s">
        <v>1072</v>
      </c>
      <c r="AA539" s="582" t="s">
        <v>1072</v>
      </c>
      <c r="AB539" s="582" t="s">
        <v>1072</v>
      </c>
      <c r="AC539" s="580" t="str">
        <f>Vlookup(D539,'セッション実施状況管理'!$A:$R,17,false)</f>
        <v>#N/A</v>
      </c>
      <c r="AD539" s="580" t="str">
        <f t="shared" si="19"/>
        <v>#VALUE!</v>
      </c>
      <c r="AE539" s="580" t="str">
        <f t="shared" si="20"/>
        <v>#VALUE!</v>
      </c>
    </row>
    <row r="540">
      <c r="A540" s="2"/>
      <c r="B540" s="2"/>
      <c r="C540" s="2"/>
      <c r="D540" s="2"/>
      <c r="E540" s="2"/>
      <c r="F540" s="2"/>
      <c r="G540" s="2"/>
      <c r="H540" s="2"/>
      <c r="I540" s="572" t="str">
        <f>iferror(vlookup(B540,'セッション実施状況管理'!$A:$B,2,false),"")</f>
        <v/>
      </c>
      <c r="J540" s="580" t="str">
        <f>Vlookup(B540,'セッション実施状況管理'!$A:$R,17,false)</f>
        <v>#N/A</v>
      </c>
      <c r="K540" s="580" t="str">
        <f t="shared" si="28"/>
        <v>#N/A</v>
      </c>
      <c r="L540" s="573" t="str">
        <f t="shared" si="11"/>
        <v>#N/A</v>
      </c>
      <c r="M540" s="573" t="str">
        <f t="shared" si="30"/>
        <v>#N/A</v>
      </c>
      <c r="N540" s="1283" t="str">
        <f t="shared" si="29"/>
        <v>#N/A</v>
      </c>
      <c r="O540" s="652"/>
      <c r="P540" s="652"/>
      <c r="Q540" s="629"/>
      <c r="R540" s="629"/>
      <c r="S540" s="651"/>
      <c r="T540" s="653"/>
      <c r="U540" s="651"/>
      <c r="V540" s="582" t="s">
        <v>1072</v>
      </c>
      <c r="W540" s="582" t="s">
        <v>1072</v>
      </c>
      <c r="X540" s="582" t="s">
        <v>1072</v>
      </c>
      <c r="Y540" s="582" t="s">
        <v>1072</v>
      </c>
      <c r="Z540" s="582" t="s">
        <v>1072</v>
      </c>
      <c r="AA540" s="582" t="s">
        <v>1072</v>
      </c>
      <c r="AB540" s="582" t="s">
        <v>1072</v>
      </c>
      <c r="AC540" s="580" t="str">
        <f>Vlookup(D540,'セッション実施状況管理'!$A:$R,17,false)</f>
        <v>#N/A</v>
      </c>
      <c r="AD540" s="580" t="str">
        <f t="shared" si="19"/>
        <v>#VALUE!</v>
      </c>
      <c r="AE540" s="580" t="str">
        <f t="shared" si="20"/>
        <v>#VALUE!</v>
      </c>
    </row>
    <row r="541">
      <c r="A541" s="2"/>
      <c r="B541" s="2"/>
      <c r="C541" s="2"/>
      <c r="D541" s="2"/>
      <c r="E541" s="2"/>
      <c r="F541" s="2"/>
      <c r="G541" s="2"/>
      <c r="H541" s="2"/>
      <c r="I541" s="572" t="str">
        <f>iferror(vlookup(B541,'セッション実施状況管理'!$A:$B,2,false),"")</f>
        <v/>
      </c>
      <c r="J541" s="580" t="str">
        <f>Vlookup(B541,'セッション実施状況管理'!$A:$R,17,false)</f>
        <v>#N/A</v>
      </c>
      <c r="K541" s="580" t="str">
        <f t="shared" si="28"/>
        <v>#N/A</v>
      </c>
      <c r="L541" s="573" t="str">
        <f t="shared" si="11"/>
        <v>#N/A</v>
      </c>
      <c r="M541" s="573" t="str">
        <f t="shared" si="30"/>
        <v>#N/A</v>
      </c>
      <c r="N541" s="1283" t="str">
        <f t="shared" si="29"/>
        <v>#N/A</v>
      </c>
      <c r="O541" s="652"/>
      <c r="P541" s="652"/>
      <c r="Q541" s="629"/>
      <c r="R541" s="629"/>
      <c r="S541" s="651"/>
      <c r="T541" s="653"/>
      <c r="U541" s="651"/>
      <c r="V541" s="582" t="s">
        <v>1072</v>
      </c>
      <c r="W541" s="582" t="s">
        <v>1072</v>
      </c>
      <c r="X541" s="582" t="s">
        <v>1072</v>
      </c>
      <c r="Y541" s="582" t="s">
        <v>1072</v>
      </c>
      <c r="Z541" s="582" t="s">
        <v>1072</v>
      </c>
      <c r="AA541" s="582" t="s">
        <v>1072</v>
      </c>
      <c r="AB541" s="582" t="s">
        <v>1072</v>
      </c>
      <c r="AC541" s="580" t="str">
        <f>Vlookup(D541,'セッション実施状況管理'!$A:$R,17,false)</f>
        <v>#N/A</v>
      </c>
      <c r="AD541" s="580" t="str">
        <f t="shared" si="19"/>
        <v>#VALUE!</v>
      </c>
      <c r="AE541" s="580" t="str">
        <f t="shared" si="20"/>
        <v>#VALUE!</v>
      </c>
    </row>
    <row r="542">
      <c r="A542" s="2"/>
      <c r="B542" s="2"/>
      <c r="C542" s="2"/>
      <c r="D542" s="2"/>
      <c r="E542" s="2"/>
      <c r="F542" s="2"/>
      <c r="G542" s="2"/>
      <c r="H542" s="2"/>
      <c r="I542" s="572" t="str">
        <f>iferror(vlookup(B542,'セッション実施状況管理'!$A:$B,2,false),"")</f>
        <v/>
      </c>
      <c r="J542" s="580" t="str">
        <f>Vlookup(B542,'セッション実施状況管理'!$A:$R,17,false)</f>
        <v>#N/A</v>
      </c>
      <c r="K542" s="580" t="str">
        <f t="shared" si="28"/>
        <v>#N/A</v>
      </c>
      <c r="L542" s="573" t="str">
        <f t="shared" si="11"/>
        <v>#N/A</v>
      </c>
      <c r="M542" s="573" t="str">
        <f t="shared" si="30"/>
        <v>#N/A</v>
      </c>
      <c r="N542" s="1283" t="str">
        <f t="shared" si="29"/>
        <v>#N/A</v>
      </c>
      <c r="O542" s="652"/>
      <c r="P542" s="652"/>
      <c r="Q542" s="629"/>
      <c r="R542" s="629"/>
      <c r="S542" s="651"/>
      <c r="T542" s="653"/>
      <c r="U542" s="651"/>
      <c r="V542" s="582" t="s">
        <v>1072</v>
      </c>
      <c r="W542" s="582" t="s">
        <v>1072</v>
      </c>
      <c r="X542" s="582" t="s">
        <v>1072</v>
      </c>
      <c r="Y542" s="582" t="s">
        <v>1072</v>
      </c>
      <c r="Z542" s="582" t="s">
        <v>1072</v>
      </c>
      <c r="AA542" s="582" t="s">
        <v>1072</v>
      </c>
      <c r="AB542" s="582" t="s">
        <v>1072</v>
      </c>
      <c r="AC542" s="580" t="str">
        <f>Vlookup(D542,'セッション実施状況管理'!$A:$R,17,false)</f>
        <v>#N/A</v>
      </c>
      <c r="AD542" s="580" t="str">
        <f t="shared" si="19"/>
        <v>#VALUE!</v>
      </c>
      <c r="AE542" s="580" t="str">
        <f t="shared" si="20"/>
        <v>#VALUE!</v>
      </c>
    </row>
    <row r="543">
      <c r="A543" s="2"/>
      <c r="B543" s="2"/>
      <c r="C543" s="2"/>
      <c r="D543" s="2"/>
      <c r="E543" s="2"/>
      <c r="F543" s="2"/>
      <c r="G543" s="2"/>
      <c r="H543" s="2"/>
      <c r="I543" s="572" t="str">
        <f>iferror(vlookup(B543,'セッション実施状況管理'!$A:$B,2,false),"")</f>
        <v/>
      </c>
      <c r="J543" s="580" t="str">
        <f>Vlookup(B543,'セッション実施状況管理'!$A:$R,17,false)</f>
        <v>#N/A</v>
      </c>
      <c r="K543" s="580" t="str">
        <f t="shared" si="28"/>
        <v>#N/A</v>
      </c>
      <c r="L543" s="573" t="str">
        <f t="shared" si="11"/>
        <v>#N/A</v>
      </c>
      <c r="M543" s="573" t="str">
        <f t="shared" si="30"/>
        <v>#N/A</v>
      </c>
      <c r="N543" s="1283" t="str">
        <f t="shared" si="29"/>
        <v>#N/A</v>
      </c>
      <c r="O543" s="652"/>
      <c r="P543" s="652"/>
      <c r="Q543" s="629"/>
      <c r="R543" s="629"/>
      <c r="S543" s="651"/>
      <c r="T543" s="653"/>
      <c r="U543" s="651"/>
      <c r="V543" s="582" t="s">
        <v>1072</v>
      </c>
      <c r="W543" s="582" t="s">
        <v>1072</v>
      </c>
      <c r="X543" s="582" t="s">
        <v>1072</v>
      </c>
      <c r="Y543" s="582" t="s">
        <v>1072</v>
      </c>
      <c r="Z543" s="582" t="s">
        <v>1072</v>
      </c>
      <c r="AA543" s="582" t="s">
        <v>1072</v>
      </c>
      <c r="AB543" s="582" t="s">
        <v>1072</v>
      </c>
      <c r="AC543" s="580" t="str">
        <f>Vlookup(D543,'セッション実施状況管理'!$A:$R,17,false)</f>
        <v>#N/A</v>
      </c>
      <c r="AD543" s="580" t="str">
        <f t="shared" si="19"/>
        <v>#VALUE!</v>
      </c>
      <c r="AE543" s="580" t="str">
        <f t="shared" si="20"/>
        <v>#VALUE!</v>
      </c>
    </row>
    <row r="544">
      <c r="A544" s="2"/>
      <c r="B544" s="2"/>
      <c r="C544" s="2"/>
      <c r="D544" s="2"/>
      <c r="E544" s="2"/>
      <c r="F544" s="2"/>
      <c r="G544" s="2"/>
      <c r="H544" s="2"/>
      <c r="I544" s="572" t="str">
        <f>iferror(vlookup(B544,'セッション実施状況管理'!$A:$B,2,false),"")</f>
        <v/>
      </c>
      <c r="J544" s="580" t="str">
        <f>Vlookup(B544,'セッション実施状況管理'!$A:$R,17,false)</f>
        <v>#N/A</v>
      </c>
      <c r="K544" s="580" t="str">
        <f t="shared" si="28"/>
        <v>#N/A</v>
      </c>
      <c r="L544" s="573" t="str">
        <f t="shared" si="11"/>
        <v>#N/A</v>
      </c>
      <c r="M544" s="573" t="str">
        <f t="shared" si="30"/>
        <v>#N/A</v>
      </c>
      <c r="N544" s="1283" t="str">
        <f t="shared" si="29"/>
        <v>#N/A</v>
      </c>
      <c r="O544" s="652"/>
      <c r="P544" s="652"/>
      <c r="Q544" s="629"/>
      <c r="R544" s="629"/>
      <c r="S544" s="651"/>
      <c r="T544" s="653"/>
      <c r="U544" s="651"/>
      <c r="V544" s="582" t="s">
        <v>1072</v>
      </c>
      <c r="W544" s="582" t="s">
        <v>1072</v>
      </c>
      <c r="X544" s="582" t="s">
        <v>1072</v>
      </c>
      <c r="Y544" s="582" t="s">
        <v>1072</v>
      </c>
      <c r="Z544" s="582" t="s">
        <v>1072</v>
      </c>
      <c r="AA544" s="582" t="s">
        <v>1072</v>
      </c>
      <c r="AB544" s="582" t="s">
        <v>1072</v>
      </c>
      <c r="AC544" s="580" t="str">
        <f>Vlookup(D544,'セッション実施状況管理'!$A:$R,17,false)</f>
        <v>#N/A</v>
      </c>
      <c r="AD544" s="580" t="str">
        <f t="shared" si="19"/>
        <v>#VALUE!</v>
      </c>
      <c r="AE544" s="580" t="str">
        <f t="shared" si="20"/>
        <v>#VALUE!</v>
      </c>
    </row>
    <row r="545">
      <c r="A545" s="2"/>
      <c r="B545" s="2"/>
      <c r="C545" s="2"/>
      <c r="D545" s="2"/>
      <c r="E545" s="2"/>
      <c r="F545" s="2"/>
      <c r="G545" s="2"/>
      <c r="H545" s="2"/>
      <c r="I545" s="572" t="str">
        <f>iferror(vlookup(B545,'セッション実施状況管理'!$A:$B,2,false),"")</f>
        <v/>
      </c>
      <c r="J545" s="580" t="str">
        <f>Vlookup(B545,'セッション実施状況管理'!$A:$R,17,false)</f>
        <v>#N/A</v>
      </c>
      <c r="K545" s="580" t="str">
        <f t="shared" si="28"/>
        <v>#N/A</v>
      </c>
      <c r="L545" s="573" t="str">
        <f t="shared" si="11"/>
        <v>#N/A</v>
      </c>
      <c r="M545" s="573" t="str">
        <f t="shared" si="30"/>
        <v>#N/A</v>
      </c>
      <c r="N545" s="1283" t="str">
        <f t="shared" si="29"/>
        <v>#N/A</v>
      </c>
      <c r="O545" s="652"/>
      <c r="P545" s="652"/>
      <c r="Q545" s="629"/>
      <c r="R545" s="629"/>
      <c r="S545" s="651"/>
      <c r="T545" s="653"/>
      <c r="U545" s="651"/>
      <c r="V545" s="582" t="s">
        <v>1072</v>
      </c>
      <c r="W545" s="582" t="s">
        <v>1072</v>
      </c>
      <c r="X545" s="582" t="s">
        <v>1072</v>
      </c>
      <c r="Y545" s="582" t="s">
        <v>1072</v>
      </c>
      <c r="Z545" s="582" t="s">
        <v>1072</v>
      </c>
      <c r="AA545" s="582" t="s">
        <v>1072</v>
      </c>
      <c r="AB545" s="582" t="s">
        <v>1072</v>
      </c>
      <c r="AC545" s="580" t="str">
        <f>Vlookup(D545,'セッション実施状況管理'!$A:$R,17,false)</f>
        <v>#N/A</v>
      </c>
      <c r="AD545" s="580" t="str">
        <f t="shared" si="19"/>
        <v>#VALUE!</v>
      </c>
      <c r="AE545" s="580" t="str">
        <f t="shared" si="20"/>
        <v>#VALUE!</v>
      </c>
    </row>
    <row r="546">
      <c r="A546" s="2"/>
      <c r="B546" s="2"/>
      <c r="C546" s="2"/>
      <c r="D546" s="2"/>
      <c r="E546" s="2"/>
      <c r="F546" s="2"/>
      <c r="G546" s="2"/>
      <c r="H546" s="2"/>
      <c r="I546" s="572" t="str">
        <f>iferror(vlookup(B546,'セッション実施状況管理'!$A:$B,2,false),"")</f>
        <v/>
      </c>
      <c r="J546" s="580" t="str">
        <f>Vlookup(B546,'セッション実施状況管理'!$A:$R,17,false)</f>
        <v>#N/A</v>
      </c>
      <c r="K546" s="580" t="str">
        <f t="shared" si="28"/>
        <v>#N/A</v>
      </c>
      <c r="L546" s="573" t="str">
        <f t="shared" si="11"/>
        <v>#N/A</v>
      </c>
      <c r="M546" s="573" t="str">
        <f t="shared" si="30"/>
        <v>#N/A</v>
      </c>
      <c r="N546" s="1283" t="str">
        <f t="shared" si="29"/>
        <v>#N/A</v>
      </c>
      <c r="O546" s="652"/>
      <c r="P546" s="652"/>
      <c r="Q546" s="629"/>
      <c r="R546" s="629"/>
      <c r="S546" s="651"/>
      <c r="T546" s="653"/>
      <c r="U546" s="651"/>
      <c r="V546" s="582" t="s">
        <v>1072</v>
      </c>
      <c r="W546" s="582" t="s">
        <v>1072</v>
      </c>
      <c r="X546" s="582" t="s">
        <v>1072</v>
      </c>
      <c r="Y546" s="582" t="s">
        <v>1072</v>
      </c>
      <c r="Z546" s="582" t="s">
        <v>1072</v>
      </c>
      <c r="AA546" s="582" t="s">
        <v>1072</v>
      </c>
      <c r="AB546" s="582" t="s">
        <v>1072</v>
      </c>
      <c r="AC546" s="580" t="str">
        <f>Vlookup(D546,'セッション実施状況管理'!$A:$R,17,false)</f>
        <v>#N/A</v>
      </c>
      <c r="AD546" s="580" t="str">
        <f t="shared" si="19"/>
        <v>#VALUE!</v>
      </c>
      <c r="AE546" s="580" t="str">
        <f t="shared" si="20"/>
        <v>#VALUE!</v>
      </c>
    </row>
    <row r="547">
      <c r="A547" s="2"/>
      <c r="B547" s="2"/>
      <c r="C547" s="2"/>
      <c r="D547" s="2"/>
      <c r="E547" s="2"/>
      <c r="F547" s="2"/>
      <c r="G547" s="2"/>
      <c r="H547" s="2"/>
      <c r="I547" s="572" t="str">
        <f>iferror(vlookup(B547,'セッション実施状況管理'!$A:$B,2,false),"")</f>
        <v/>
      </c>
      <c r="J547" s="580" t="str">
        <f>Vlookup(B547,'セッション実施状況管理'!$A:$R,17,false)</f>
        <v>#N/A</v>
      </c>
      <c r="K547" s="580" t="str">
        <f t="shared" si="28"/>
        <v>#N/A</v>
      </c>
      <c r="L547" s="573" t="str">
        <f t="shared" si="11"/>
        <v>#N/A</v>
      </c>
      <c r="M547" s="573" t="str">
        <f t="shared" si="30"/>
        <v>#N/A</v>
      </c>
      <c r="N547" s="1283" t="str">
        <f t="shared" si="29"/>
        <v>#N/A</v>
      </c>
      <c r="O547" s="652"/>
      <c r="P547" s="652"/>
      <c r="Q547" s="629"/>
      <c r="R547" s="629"/>
      <c r="S547" s="651"/>
      <c r="T547" s="653"/>
      <c r="U547" s="651"/>
      <c r="V547" s="582" t="s">
        <v>1072</v>
      </c>
      <c r="W547" s="582" t="s">
        <v>1072</v>
      </c>
      <c r="X547" s="582" t="s">
        <v>1072</v>
      </c>
      <c r="Y547" s="582" t="s">
        <v>1072</v>
      </c>
      <c r="Z547" s="582" t="s">
        <v>1072</v>
      </c>
      <c r="AA547" s="582" t="s">
        <v>1072</v>
      </c>
      <c r="AB547" s="582" t="s">
        <v>1072</v>
      </c>
      <c r="AC547" s="580" t="str">
        <f>Vlookup(D547,'セッション実施状況管理'!$A:$R,17,false)</f>
        <v>#N/A</v>
      </c>
      <c r="AD547" s="580" t="str">
        <f t="shared" si="19"/>
        <v>#VALUE!</v>
      </c>
      <c r="AE547" s="580" t="str">
        <f t="shared" si="20"/>
        <v>#VALUE!</v>
      </c>
    </row>
    <row r="548">
      <c r="A548" s="2"/>
      <c r="B548" s="2"/>
      <c r="C548" s="2"/>
      <c r="D548" s="2"/>
      <c r="E548" s="2"/>
      <c r="F548" s="2"/>
      <c r="G548" s="2"/>
      <c r="H548" s="2"/>
      <c r="I548" s="572" t="str">
        <f>iferror(vlookup(B548,'セッション実施状況管理'!$A:$B,2,false),"")</f>
        <v/>
      </c>
      <c r="J548" s="580" t="str">
        <f>Vlookup(B548,'セッション実施状況管理'!$A:$R,17,false)</f>
        <v>#N/A</v>
      </c>
      <c r="K548" s="580" t="str">
        <f t="shared" si="28"/>
        <v>#N/A</v>
      </c>
      <c r="L548" s="573" t="str">
        <f t="shared" si="11"/>
        <v>#N/A</v>
      </c>
      <c r="M548" s="573" t="str">
        <f t="shared" si="30"/>
        <v>#N/A</v>
      </c>
      <c r="N548" s="1283" t="str">
        <f t="shared" si="29"/>
        <v>#N/A</v>
      </c>
      <c r="O548" s="652"/>
      <c r="P548" s="652"/>
      <c r="Q548" s="629"/>
      <c r="R548" s="629"/>
      <c r="S548" s="651"/>
      <c r="T548" s="653"/>
      <c r="U548" s="651"/>
      <c r="V548" s="582" t="s">
        <v>1072</v>
      </c>
      <c r="W548" s="582" t="s">
        <v>1072</v>
      </c>
      <c r="X548" s="582" t="s">
        <v>1072</v>
      </c>
      <c r="Y548" s="582" t="s">
        <v>1072</v>
      </c>
      <c r="Z548" s="582" t="s">
        <v>1072</v>
      </c>
      <c r="AA548" s="582" t="s">
        <v>1072</v>
      </c>
      <c r="AB548" s="582" t="s">
        <v>1072</v>
      </c>
      <c r="AC548" s="580" t="str">
        <f>Vlookup(D548,'セッション実施状況管理'!$A:$R,17,false)</f>
        <v>#N/A</v>
      </c>
      <c r="AD548" s="580" t="str">
        <f t="shared" si="19"/>
        <v>#VALUE!</v>
      </c>
      <c r="AE548" s="580" t="str">
        <f t="shared" si="20"/>
        <v>#VALUE!</v>
      </c>
    </row>
    <row r="549">
      <c r="A549" s="2"/>
      <c r="B549" s="2"/>
      <c r="C549" s="2"/>
      <c r="D549" s="2"/>
      <c r="E549" s="2"/>
      <c r="F549" s="2"/>
      <c r="G549" s="2"/>
      <c r="H549" s="2"/>
      <c r="I549" s="572" t="str">
        <f>iferror(vlookup(B549,'セッション実施状況管理'!$A:$B,2,false),"")</f>
        <v/>
      </c>
      <c r="J549" s="580" t="str">
        <f>Vlookup(B549,'セッション実施状況管理'!$A:$R,17,false)</f>
        <v>#N/A</v>
      </c>
      <c r="K549" s="580" t="str">
        <f t="shared" si="28"/>
        <v>#N/A</v>
      </c>
      <c r="L549" s="573" t="str">
        <f t="shared" si="11"/>
        <v>#N/A</v>
      </c>
      <c r="M549" s="573" t="str">
        <f t="shared" si="30"/>
        <v>#N/A</v>
      </c>
      <c r="N549" s="1283" t="str">
        <f t="shared" si="29"/>
        <v>#N/A</v>
      </c>
      <c r="O549" s="652"/>
      <c r="P549" s="652"/>
      <c r="Q549" s="629"/>
      <c r="R549" s="629"/>
      <c r="S549" s="651"/>
      <c r="T549" s="653"/>
      <c r="U549" s="651"/>
      <c r="V549" s="582" t="s">
        <v>1072</v>
      </c>
      <c r="W549" s="582" t="s">
        <v>1072</v>
      </c>
      <c r="X549" s="582" t="s">
        <v>1072</v>
      </c>
      <c r="Y549" s="582" t="s">
        <v>1072</v>
      </c>
      <c r="Z549" s="582" t="s">
        <v>1072</v>
      </c>
      <c r="AA549" s="582" t="s">
        <v>1072</v>
      </c>
      <c r="AB549" s="582" t="s">
        <v>1072</v>
      </c>
      <c r="AC549" s="580" t="str">
        <f>Vlookup(D549,'セッション実施状況管理'!$A:$R,17,false)</f>
        <v>#N/A</v>
      </c>
      <c r="AD549" s="580" t="str">
        <f t="shared" si="19"/>
        <v>#VALUE!</v>
      </c>
      <c r="AE549" s="580" t="str">
        <f t="shared" si="20"/>
        <v>#VALUE!</v>
      </c>
    </row>
    <row r="550">
      <c r="A550" s="2"/>
      <c r="B550" s="2"/>
      <c r="C550" s="2"/>
      <c r="D550" s="2"/>
      <c r="E550" s="2"/>
      <c r="F550" s="2"/>
      <c r="G550" s="2"/>
      <c r="H550" s="2"/>
      <c r="I550" s="572" t="str">
        <f>iferror(vlookup(B550,'セッション実施状況管理'!$A:$B,2,false),"")</f>
        <v/>
      </c>
      <c r="J550" s="580" t="str">
        <f>Vlookup(B550,'セッション実施状況管理'!$A:$R,17,false)</f>
        <v>#N/A</v>
      </c>
      <c r="K550" s="580" t="str">
        <f t="shared" si="28"/>
        <v>#N/A</v>
      </c>
      <c r="L550" s="573" t="str">
        <f t="shared" si="11"/>
        <v>#N/A</v>
      </c>
      <c r="M550" s="573" t="str">
        <f t="shared" si="30"/>
        <v>#N/A</v>
      </c>
      <c r="N550" s="1283" t="str">
        <f t="shared" si="29"/>
        <v>#N/A</v>
      </c>
      <c r="O550" s="652"/>
      <c r="P550" s="652"/>
      <c r="Q550" s="629"/>
      <c r="R550" s="629"/>
      <c r="S550" s="651"/>
      <c r="T550" s="653"/>
      <c r="U550" s="651"/>
      <c r="V550" s="582" t="s">
        <v>1072</v>
      </c>
      <c r="W550" s="582" t="s">
        <v>1072</v>
      </c>
      <c r="X550" s="582" t="s">
        <v>1072</v>
      </c>
      <c r="Y550" s="582" t="s">
        <v>1072</v>
      </c>
      <c r="Z550" s="582" t="s">
        <v>1072</v>
      </c>
      <c r="AA550" s="582" t="s">
        <v>1072</v>
      </c>
      <c r="AB550" s="582" t="s">
        <v>1072</v>
      </c>
      <c r="AC550" s="580" t="str">
        <f>Vlookup(D550,'セッション実施状況管理'!$A:$R,17,false)</f>
        <v>#N/A</v>
      </c>
      <c r="AD550" s="580" t="str">
        <f t="shared" si="19"/>
        <v>#VALUE!</v>
      </c>
      <c r="AE550" s="580" t="str">
        <f t="shared" si="20"/>
        <v>#VALUE!</v>
      </c>
    </row>
    <row r="551">
      <c r="A551" s="2"/>
      <c r="B551" s="2"/>
      <c r="C551" s="2"/>
      <c r="D551" s="2"/>
      <c r="E551" s="2"/>
      <c r="F551" s="2"/>
      <c r="G551" s="2"/>
      <c r="H551" s="2"/>
      <c r="I551" s="572" t="str">
        <f>iferror(vlookup(B551,'セッション実施状況管理'!$A:$B,2,false),"")</f>
        <v/>
      </c>
      <c r="J551" s="580" t="str">
        <f>Vlookup(B551,'セッション実施状況管理'!$A:$R,17,false)</f>
        <v>#N/A</v>
      </c>
      <c r="K551" s="580" t="str">
        <f t="shared" si="28"/>
        <v>#N/A</v>
      </c>
      <c r="L551" s="573" t="str">
        <f t="shared" si="11"/>
        <v>#N/A</v>
      </c>
      <c r="M551" s="573" t="str">
        <f t="shared" si="30"/>
        <v>#N/A</v>
      </c>
      <c r="N551" s="1283" t="str">
        <f t="shared" si="29"/>
        <v>#N/A</v>
      </c>
      <c r="O551" s="652"/>
      <c r="P551" s="652"/>
      <c r="Q551" s="629"/>
      <c r="R551" s="629"/>
      <c r="S551" s="651"/>
      <c r="T551" s="653"/>
      <c r="U551" s="651"/>
      <c r="V551" s="582" t="s">
        <v>1072</v>
      </c>
      <c r="W551" s="582" t="s">
        <v>1072</v>
      </c>
      <c r="X551" s="582" t="s">
        <v>1072</v>
      </c>
      <c r="Y551" s="582" t="s">
        <v>1072</v>
      </c>
      <c r="Z551" s="582" t="s">
        <v>1072</v>
      </c>
      <c r="AA551" s="582" t="s">
        <v>1072</v>
      </c>
      <c r="AB551" s="582" t="s">
        <v>1072</v>
      </c>
      <c r="AC551" s="580" t="str">
        <f>Vlookup(D551,'セッション実施状況管理'!$A:$R,17,false)</f>
        <v>#N/A</v>
      </c>
      <c r="AD551" s="580" t="str">
        <f t="shared" si="19"/>
        <v>#VALUE!</v>
      </c>
      <c r="AE551" s="580" t="str">
        <f t="shared" si="20"/>
        <v>#VALUE!</v>
      </c>
    </row>
    <row r="552">
      <c r="A552" s="2"/>
      <c r="B552" s="2"/>
      <c r="C552" s="2"/>
      <c r="D552" s="2"/>
      <c r="E552" s="2"/>
      <c r="F552" s="2"/>
      <c r="G552" s="2"/>
      <c r="H552" s="2"/>
      <c r="I552" s="572" t="str">
        <f>iferror(vlookup(B552,'セッション実施状況管理'!$A:$B,2,false),"")</f>
        <v/>
      </c>
      <c r="J552" s="580" t="str">
        <f>Vlookup(B552,'セッション実施状況管理'!$A:$R,17,false)</f>
        <v>#N/A</v>
      </c>
      <c r="K552" s="580" t="str">
        <f t="shared" si="28"/>
        <v>#N/A</v>
      </c>
      <c r="L552" s="573" t="str">
        <f t="shared" si="11"/>
        <v>#N/A</v>
      </c>
      <c r="M552" s="573" t="str">
        <f t="shared" si="30"/>
        <v>#N/A</v>
      </c>
      <c r="N552" s="1283" t="str">
        <f t="shared" si="29"/>
        <v>#N/A</v>
      </c>
      <c r="O552" s="652"/>
      <c r="P552" s="652"/>
      <c r="Q552" s="629"/>
      <c r="R552" s="629"/>
      <c r="S552" s="651"/>
      <c r="T552" s="653"/>
      <c r="U552" s="651"/>
      <c r="V552" s="582" t="s">
        <v>1072</v>
      </c>
      <c r="W552" s="582" t="s">
        <v>1072</v>
      </c>
      <c r="X552" s="582" t="s">
        <v>1072</v>
      </c>
      <c r="Y552" s="582" t="s">
        <v>1072</v>
      </c>
      <c r="Z552" s="582" t="s">
        <v>1072</v>
      </c>
      <c r="AA552" s="582" t="s">
        <v>1072</v>
      </c>
      <c r="AB552" s="582" t="s">
        <v>1072</v>
      </c>
      <c r="AC552" s="580" t="str">
        <f>Vlookup(D552,'セッション実施状況管理'!$A:$R,17,false)</f>
        <v>#N/A</v>
      </c>
      <c r="AD552" s="580" t="str">
        <f t="shared" si="19"/>
        <v>#VALUE!</v>
      </c>
      <c r="AE552" s="580" t="str">
        <f t="shared" si="20"/>
        <v>#VALUE!</v>
      </c>
    </row>
    <row r="553">
      <c r="A553" s="2"/>
      <c r="B553" s="2"/>
      <c r="C553" s="2"/>
      <c r="D553" s="2"/>
      <c r="E553" s="2"/>
      <c r="F553" s="2"/>
      <c r="G553" s="2"/>
      <c r="H553" s="2"/>
      <c r="I553" s="572" t="str">
        <f>iferror(vlookup(B553,'セッション実施状況管理'!$A:$B,2,false),"")</f>
        <v/>
      </c>
      <c r="J553" s="580" t="str">
        <f>Vlookup(B553,'セッション実施状況管理'!$A:$R,17,false)</f>
        <v>#N/A</v>
      </c>
      <c r="K553" s="580" t="str">
        <f t="shared" si="28"/>
        <v>#N/A</v>
      </c>
      <c r="L553" s="573" t="str">
        <f t="shared" si="11"/>
        <v>#N/A</v>
      </c>
      <c r="M553" s="573" t="str">
        <f t="shared" si="30"/>
        <v>#N/A</v>
      </c>
      <c r="N553" s="1283" t="str">
        <f t="shared" si="29"/>
        <v>#N/A</v>
      </c>
      <c r="O553" s="652"/>
      <c r="P553" s="652"/>
      <c r="Q553" s="629"/>
      <c r="R553" s="629"/>
      <c r="S553" s="651"/>
      <c r="T553" s="653"/>
      <c r="U553" s="651"/>
      <c r="V553" s="582" t="s">
        <v>1072</v>
      </c>
      <c r="W553" s="582" t="s">
        <v>1072</v>
      </c>
      <c r="X553" s="582" t="s">
        <v>1072</v>
      </c>
      <c r="Y553" s="582" t="s">
        <v>1072</v>
      </c>
      <c r="Z553" s="582" t="s">
        <v>1072</v>
      </c>
      <c r="AA553" s="582" t="s">
        <v>1072</v>
      </c>
      <c r="AB553" s="582" t="s">
        <v>1072</v>
      </c>
      <c r="AC553" s="580" t="str">
        <f>Vlookup(D553,'セッション実施状況管理'!$A:$R,17,false)</f>
        <v>#N/A</v>
      </c>
      <c r="AD553" s="580" t="str">
        <f t="shared" si="19"/>
        <v>#VALUE!</v>
      </c>
      <c r="AE553" s="580" t="str">
        <f t="shared" si="20"/>
        <v>#VALUE!</v>
      </c>
    </row>
    <row r="554">
      <c r="A554" s="2"/>
      <c r="B554" s="2"/>
      <c r="C554" s="2"/>
      <c r="D554" s="2"/>
      <c r="E554" s="2"/>
      <c r="F554" s="2"/>
      <c r="G554" s="2"/>
      <c r="H554" s="2"/>
      <c r="I554" s="572" t="str">
        <f>iferror(vlookup(B554,'セッション実施状況管理'!$A:$B,2,false),"")</f>
        <v/>
      </c>
      <c r="J554" s="580" t="str">
        <f>Vlookup(B554,'セッション実施状況管理'!$A:$R,17,false)</f>
        <v>#N/A</v>
      </c>
      <c r="K554" s="580" t="str">
        <f t="shared" si="28"/>
        <v>#N/A</v>
      </c>
      <c r="L554" s="573" t="str">
        <f t="shared" si="11"/>
        <v>#N/A</v>
      </c>
      <c r="M554" s="573" t="str">
        <f t="shared" si="30"/>
        <v>#N/A</v>
      </c>
      <c r="N554" s="1283" t="str">
        <f t="shared" si="29"/>
        <v>#N/A</v>
      </c>
      <c r="O554" s="652"/>
      <c r="P554" s="652"/>
      <c r="Q554" s="629"/>
      <c r="R554" s="629"/>
      <c r="S554" s="651"/>
      <c r="T554" s="653"/>
      <c r="U554" s="651"/>
      <c r="V554" s="582" t="s">
        <v>1072</v>
      </c>
      <c r="W554" s="582" t="s">
        <v>1072</v>
      </c>
      <c r="X554" s="582" t="s">
        <v>1072</v>
      </c>
      <c r="Y554" s="582" t="s">
        <v>1072</v>
      </c>
      <c r="Z554" s="582" t="s">
        <v>1072</v>
      </c>
      <c r="AA554" s="582" t="s">
        <v>1072</v>
      </c>
      <c r="AB554" s="582" t="s">
        <v>1072</v>
      </c>
      <c r="AC554" s="580" t="str">
        <f>Vlookup(D554,'セッション実施状況管理'!$A:$R,17,false)</f>
        <v>#N/A</v>
      </c>
      <c r="AD554" s="580" t="str">
        <f t="shared" si="19"/>
        <v>#VALUE!</v>
      </c>
      <c r="AE554" s="580" t="str">
        <f t="shared" si="20"/>
        <v>#VALUE!</v>
      </c>
    </row>
    <row r="555">
      <c r="A555" s="2"/>
      <c r="B555" s="2"/>
      <c r="C555" s="2"/>
      <c r="D555" s="2"/>
      <c r="E555" s="2"/>
      <c r="F555" s="2"/>
      <c r="G555" s="2"/>
      <c r="H555" s="2"/>
      <c r="I555" s="572" t="str">
        <f>iferror(vlookup(B555,'セッション実施状況管理'!$A:$B,2,false),"")</f>
        <v/>
      </c>
      <c r="J555" s="580" t="str">
        <f>Vlookup(B555,'セッション実施状況管理'!$A:$R,17,false)</f>
        <v>#N/A</v>
      </c>
      <c r="K555" s="580" t="str">
        <f t="shared" si="28"/>
        <v>#N/A</v>
      </c>
      <c r="L555" s="573" t="str">
        <f t="shared" si="11"/>
        <v>#N/A</v>
      </c>
      <c r="M555" s="573" t="str">
        <f t="shared" si="30"/>
        <v>#N/A</v>
      </c>
      <c r="N555" s="1283" t="str">
        <f t="shared" si="29"/>
        <v>#N/A</v>
      </c>
      <c r="O555" s="652"/>
      <c r="P555" s="652"/>
      <c r="Q555" s="629"/>
      <c r="R555" s="629"/>
      <c r="S555" s="651"/>
      <c r="T555" s="653"/>
      <c r="U555" s="651"/>
      <c r="V555" s="582" t="s">
        <v>1072</v>
      </c>
      <c r="W555" s="582" t="s">
        <v>1072</v>
      </c>
      <c r="X555" s="582" t="s">
        <v>1072</v>
      </c>
      <c r="Y555" s="582" t="s">
        <v>1072</v>
      </c>
      <c r="Z555" s="582" t="s">
        <v>1072</v>
      </c>
      <c r="AA555" s="582" t="s">
        <v>1072</v>
      </c>
      <c r="AB555" s="582" t="s">
        <v>1072</v>
      </c>
      <c r="AC555" s="580" t="str">
        <f>Vlookup(D555,'セッション実施状況管理'!$A:$R,17,false)</f>
        <v>#N/A</v>
      </c>
      <c r="AD555" s="580" t="str">
        <f t="shared" si="19"/>
        <v>#VALUE!</v>
      </c>
      <c r="AE555" s="580" t="str">
        <f t="shared" si="20"/>
        <v>#VALUE!</v>
      </c>
    </row>
    <row r="556">
      <c r="A556" s="2"/>
      <c r="B556" s="2"/>
      <c r="C556" s="2"/>
      <c r="D556" s="2"/>
      <c r="E556" s="2"/>
      <c r="F556" s="2"/>
      <c r="G556" s="2"/>
      <c r="H556" s="2"/>
      <c r="I556" s="572" t="str">
        <f>iferror(vlookup(B556,'セッション実施状況管理'!$A:$B,2,false),"")</f>
        <v/>
      </c>
      <c r="J556" s="580" t="str">
        <f>Vlookup(B556,'セッション実施状況管理'!$A:$R,17,false)</f>
        <v>#N/A</v>
      </c>
      <c r="K556" s="580" t="str">
        <f t="shared" si="28"/>
        <v>#N/A</v>
      </c>
      <c r="L556" s="573" t="str">
        <f t="shared" si="11"/>
        <v>#N/A</v>
      </c>
      <c r="M556" s="573" t="str">
        <f t="shared" si="30"/>
        <v>#N/A</v>
      </c>
      <c r="N556" s="1283" t="str">
        <f t="shared" si="29"/>
        <v>#N/A</v>
      </c>
      <c r="O556" s="652"/>
      <c r="P556" s="652"/>
      <c r="Q556" s="629"/>
      <c r="R556" s="629"/>
      <c r="S556" s="651"/>
      <c r="T556" s="653"/>
      <c r="U556" s="651"/>
      <c r="V556" s="582" t="s">
        <v>1072</v>
      </c>
      <c r="W556" s="582" t="s">
        <v>1072</v>
      </c>
      <c r="X556" s="582" t="s">
        <v>1072</v>
      </c>
      <c r="Y556" s="582" t="s">
        <v>1072</v>
      </c>
      <c r="Z556" s="582" t="s">
        <v>1072</v>
      </c>
      <c r="AA556" s="582" t="s">
        <v>1072</v>
      </c>
      <c r="AB556" s="582" t="s">
        <v>1072</v>
      </c>
      <c r="AC556" s="580" t="str">
        <f>Vlookup(D556,'セッション実施状況管理'!$A:$R,17,false)</f>
        <v>#N/A</v>
      </c>
      <c r="AD556" s="580" t="str">
        <f t="shared" si="19"/>
        <v>#VALUE!</v>
      </c>
      <c r="AE556" s="580" t="str">
        <f t="shared" si="20"/>
        <v>#VALUE!</v>
      </c>
    </row>
    <row r="557">
      <c r="A557" s="2"/>
      <c r="B557" s="2"/>
      <c r="C557" s="2"/>
      <c r="D557" s="2"/>
      <c r="E557" s="2"/>
      <c r="F557" s="2"/>
      <c r="G557" s="2"/>
      <c r="H557" s="2"/>
      <c r="I557" s="572" t="str">
        <f>iferror(vlookup(B557,'セッション実施状況管理'!$A:$B,2,false),"")</f>
        <v/>
      </c>
      <c r="J557" s="580" t="str">
        <f>Vlookup(B557,'セッション実施状況管理'!$A:$R,17,false)</f>
        <v>#N/A</v>
      </c>
      <c r="K557" s="580" t="str">
        <f t="shared" si="28"/>
        <v>#N/A</v>
      </c>
      <c r="L557" s="573" t="str">
        <f t="shared" si="11"/>
        <v>#N/A</v>
      </c>
      <c r="M557" s="573" t="str">
        <f t="shared" si="30"/>
        <v>#N/A</v>
      </c>
      <c r="N557" s="1283" t="str">
        <f t="shared" si="29"/>
        <v>#N/A</v>
      </c>
      <c r="O557" s="652"/>
      <c r="P557" s="652"/>
      <c r="Q557" s="629"/>
      <c r="R557" s="629"/>
      <c r="S557" s="651"/>
      <c r="T557" s="653"/>
      <c r="U557" s="651"/>
      <c r="V557" s="582" t="s">
        <v>1072</v>
      </c>
      <c r="W557" s="582" t="s">
        <v>1072</v>
      </c>
      <c r="X557" s="582" t="s">
        <v>1072</v>
      </c>
      <c r="Y557" s="582" t="s">
        <v>1072</v>
      </c>
      <c r="Z557" s="582" t="s">
        <v>1072</v>
      </c>
      <c r="AA557" s="582" t="s">
        <v>1072</v>
      </c>
      <c r="AB557" s="582" t="s">
        <v>1072</v>
      </c>
      <c r="AC557" s="580" t="str">
        <f>Vlookup(D557,'セッション実施状況管理'!$A:$R,17,false)</f>
        <v>#N/A</v>
      </c>
      <c r="AD557" s="580" t="str">
        <f t="shared" si="19"/>
        <v>#VALUE!</v>
      </c>
      <c r="AE557" s="580" t="str">
        <f t="shared" si="20"/>
        <v>#VALUE!</v>
      </c>
    </row>
    <row r="558">
      <c r="A558" s="2"/>
      <c r="B558" s="2"/>
      <c r="C558" s="2"/>
      <c r="D558" s="2"/>
      <c r="E558" s="2"/>
      <c r="F558" s="2"/>
      <c r="G558" s="2"/>
      <c r="H558" s="2"/>
      <c r="I558" s="572" t="str">
        <f>iferror(vlookup(B558,'セッション実施状況管理'!$A:$B,2,false),"")</f>
        <v/>
      </c>
      <c r="J558" s="580" t="str">
        <f>Vlookup(B558,'セッション実施状況管理'!$A:$R,17,false)</f>
        <v>#N/A</v>
      </c>
      <c r="K558" s="580" t="str">
        <f t="shared" si="28"/>
        <v>#N/A</v>
      </c>
      <c r="L558" s="573" t="str">
        <f t="shared" si="11"/>
        <v>#N/A</v>
      </c>
      <c r="M558" s="573" t="str">
        <f t="shared" si="30"/>
        <v>#N/A</v>
      </c>
      <c r="N558" s="1283" t="str">
        <f t="shared" si="29"/>
        <v>#N/A</v>
      </c>
      <c r="O558" s="652"/>
      <c r="P558" s="652"/>
      <c r="Q558" s="629"/>
      <c r="R558" s="629"/>
      <c r="S558" s="651"/>
      <c r="T558" s="653"/>
      <c r="U558" s="651"/>
      <c r="V558" s="582" t="s">
        <v>1072</v>
      </c>
      <c r="W558" s="582" t="s">
        <v>1072</v>
      </c>
      <c r="X558" s="582" t="s">
        <v>1072</v>
      </c>
      <c r="Y558" s="582" t="s">
        <v>1072</v>
      </c>
      <c r="Z558" s="582" t="s">
        <v>1072</v>
      </c>
      <c r="AA558" s="582" t="s">
        <v>1072</v>
      </c>
      <c r="AB558" s="582" t="s">
        <v>1072</v>
      </c>
      <c r="AC558" s="580" t="str">
        <f>Vlookup(D558,'セッション実施状況管理'!$A:$R,17,false)</f>
        <v>#N/A</v>
      </c>
      <c r="AD558" s="580" t="str">
        <f t="shared" si="19"/>
        <v>#VALUE!</v>
      </c>
      <c r="AE558" s="580" t="str">
        <f t="shared" si="20"/>
        <v>#VALUE!</v>
      </c>
    </row>
    <row r="559">
      <c r="A559" s="2"/>
      <c r="B559" s="2"/>
      <c r="C559" s="2"/>
      <c r="D559" s="2"/>
      <c r="E559" s="2"/>
      <c r="F559" s="2"/>
      <c r="G559" s="2"/>
      <c r="H559" s="2"/>
      <c r="I559" s="572" t="str">
        <f>iferror(vlookup(B559,'セッション実施状況管理'!$A:$B,2,false),"")</f>
        <v/>
      </c>
      <c r="J559" s="580" t="str">
        <f>Vlookup(B559,'セッション実施状況管理'!$A:$R,17,false)</f>
        <v>#N/A</v>
      </c>
      <c r="K559" s="580" t="str">
        <f t="shared" si="28"/>
        <v>#N/A</v>
      </c>
      <c r="L559" s="573" t="str">
        <f t="shared" si="11"/>
        <v>#N/A</v>
      </c>
      <c r="M559" s="573" t="str">
        <f t="shared" si="30"/>
        <v>#N/A</v>
      </c>
      <c r="N559" s="1283" t="str">
        <f t="shared" si="29"/>
        <v>#N/A</v>
      </c>
      <c r="O559" s="652"/>
      <c r="P559" s="652"/>
      <c r="Q559" s="629"/>
      <c r="R559" s="629"/>
      <c r="S559" s="651"/>
      <c r="T559" s="653"/>
      <c r="U559" s="651"/>
      <c r="V559" s="582" t="s">
        <v>1072</v>
      </c>
      <c r="W559" s="582" t="s">
        <v>1072</v>
      </c>
      <c r="X559" s="582" t="s">
        <v>1072</v>
      </c>
      <c r="Y559" s="582" t="s">
        <v>1072</v>
      </c>
      <c r="Z559" s="582" t="s">
        <v>1072</v>
      </c>
      <c r="AA559" s="582" t="s">
        <v>1072</v>
      </c>
      <c r="AB559" s="582" t="s">
        <v>1072</v>
      </c>
      <c r="AC559" s="580" t="str">
        <f>Vlookup(D559,'セッション実施状況管理'!$A:$R,17,false)</f>
        <v>#N/A</v>
      </c>
      <c r="AD559" s="580" t="str">
        <f t="shared" si="19"/>
        <v>#VALUE!</v>
      </c>
      <c r="AE559" s="580" t="str">
        <f t="shared" si="20"/>
        <v>#VALUE!</v>
      </c>
    </row>
    <row r="560">
      <c r="A560" s="2"/>
      <c r="B560" s="2"/>
      <c r="C560" s="2"/>
      <c r="D560" s="2"/>
      <c r="E560" s="2"/>
      <c r="F560" s="2"/>
      <c r="G560" s="2"/>
      <c r="H560" s="2"/>
      <c r="I560" s="572" t="str">
        <f>iferror(vlookup(B560,'セッション実施状況管理'!$A:$B,2,false),"")</f>
        <v/>
      </c>
      <c r="J560" s="580" t="str">
        <f>Vlookup(B560,'セッション実施状況管理'!$A:$R,17,false)</f>
        <v>#N/A</v>
      </c>
      <c r="K560" s="580" t="str">
        <f t="shared" si="28"/>
        <v>#N/A</v>
      </c>
      <c r="L560" s="573" t="str">
        <f t="shared" si="11"/>
        <v>#N/A</v>
      </c>
      <c r="M560" s="573" t="str">
        <f t="shared" si="30"/>
        <v>#N/A</v>
      </c>
      <c r="N560" s="1283" t="str">
        <f t="shared" si="29"/>
        <v>#N/A</v>
      </c>
      <c r="O560" s="652"/>
      <c r="P560" s="652"/>
      <c r="Q560" s="629"/>
      <c r="R560" s="629"/>
      <c r="S560" s="651"/>
      <c r="T560" s="653"/>
      <c r="U560" s="651"/>
      <c r="V560" s="582" t="s">
        <v>1072</v>
      </c>
      <c r="W560" s="582" t="s">
        <v>1072</v>
      </c>
      <c r="X560" s="582" t="s">
        <v>1072</v>
      </c>
      <c r="Y560" s="582" t="s">
        <v>1072</v>
      </c>
      <c r="Z560" s="582" t="s">
        <v>1072</v>
      </c>
      <c r="AA560" s="582" t="s">
        <v>1072</v>
      </c>
      <c r="AB560" s="582" t="s">
        <v>1072</v>
      </c>
      <c r="AC560" s="580" t="str">
        <f>Vlookup(D560,'セッション実施状況管理'!$A:$R,17,false)</f>
        <v>#N/A</v>
      </c>
      <c r="AD560" s="580" t="str">
        <f t="shared" si="19"/>
        <v>#VALUE!</v>
      </c>
      <c r="AE560" s="580" t="str">
        <f t="shared" si="20"/>
        <v>#VALUE!</v>
      </c>
    </row>
    <row r="561">
      <c r="A561" s="2"/>
      <c r="B561" s="2"/>
      <c r="C561" s="2"/>
      <c r="D561" s="2"/>
      <c r="E561" s="2"/>
      <c r="F561" s="2"/>
      <c r="G561" s="2"/>
      <c r="H561" s="2"/>
      <c r="I561" s="572" t="str">
        <f>iferror(vlookup(B561,'セッション実施状況管理'!$A:$B,2,false),"")</f>
        <v/>
      </c>
      <c r="J561" s="580" t="str">
        <f>Vlookup(B561,'セッション実施状況管理'!$A:$R,17,false)</f>
        <v>#N/A</v>
      </c>
      <c r="K561" s="580" t="str">
        <f t="shared" si="28"/>
        <v>#N/A</v>
      </c>
      <c r="L561" s="573" t="str">
        <f t="shared" si="11"/>
        <v>#N/A</v>
      </c>
      <c r="M561" s="573" t="str">
        <f t="shared" si="30"/>
        <v>#N/A</v>
      </c>
      <c r="N561" s="1283" t="str">
        <f t="shared" si="29"/>
        <v>#N/A</v>
      </c>
      <c r="O561" s="652"/>
      <c r="P561" s="652"/>
      <c r="Q561" s="629"/>
      <c r="R561" s="629"/>
      <c r="S561" s="651"/>
      <c r="T561" s="653"/>
      <c r="U561" s="651"/>
      <c r="V561" s="582" t="s">
        <v>1072</v>
      </c>
      <c r="W561" s="582" t="s">
        <v>1072</v>
      </c>
      <c r="X561" s="582" t="s">
        <v>1072</v>
      </c>
      <c r="Y561" s="582" t="s">
        <v>1072</v>
      </c>
      <c r="Z561" s="582" t="s">
        <v>1072</v>
      </c>
      <c r="AA561" s="582" t="s">
        <v>1072</v>
      </c>
      <c r="AB561" s="582" t="s">
        <v>1072</v>
      </c>
      <c r="AC561" s="580" t="str">
        <f>Vlookup(D561,'セッション実施状況管理'!$A:$R,17,false)</f>
        <v>#N/A</v>
      </c>
      <c r="AD561" s="580" t="str">
        <f t="shared" si="19"/>
        <v>#VALUE!</v>
      </c>
      <c r="AE561" s="580" t="str">
        <f t="shared" si="20"/>
        <v>#VALUE!</v>
      </c>
    </row>
    <row r="562">
      <c r="A562" s="2"/>
      <c r="B562" s="2"/>
      <c r="C562" s="2"/>
      <c r="D562" s="2"/>
      <c r="E562" s="2"/>
      <c r="F562" s="2"/>
      <c r="G562" s="2"/>
      <c r="H562" s="2"/>
      <c r="I562" s="572" t="str">
        <f>iferror(vlookup(B562,'セッション実施状況管理'!$A:$B,2,false),"")</f>
        <v/>
      </c>
      <c r="J562" s="580" t="str">
        <f>Vlookup(B562,'セッション実施状況管理'!$A:$R,17,false)</f>
        <v>#N/A</v>
      </c>
      <c r="K562" s="580" t="str">
        <f t="shared" si="28"/>
        <v>#N/A</v>
      </c>
      <c r="L562" s="573" t="str">
        <f t="shared" si="11"/>
        <v>#N/A</v>
      </c>
      <c r="M562" s="573" t="str">
        <f t="shared" si="30"/>
        <v>#N/A</v>
      </c>
      <c r="N562" s="1283" t="str">
        <f t="shared" si="29"/>
        <v>#N/A</v>
      </c>
      <c r="O562" s="652"/>
      <c r="P562" s="652"/>
      <c r="Q562" s="629"/>
      <c r="R562" s="629"/>
      <c r="S562" s="651"/>
      <c r="T562" s="653"/>
      <c r="U562" s="651"/>
      <c r="V562" s="582" t="s">
        <v>1072</v>
      </c>
      <c r="W562" s="582" t="s">
        <v>1072</v>
      </c>
      <c r="X562" s="582" t="s">
        <v>1072</v>
      </c>
      <c r="Y562" s="582" t="s">
        <v>1072</v>
      </c>
      <c r="Z562" s="582" t="s">
        <v>1072</v>
      </c>
      <c r="AA562" s="582" t="s">
        <v>1072</v>
      </c>
      <c r="AB562" s="582" t="s">
        <v>1072</v>
      </c>
      <c r="AC562" s="580" t="str">
        <f>Vlookup(D562,'セッション実施状況管理'!$A:$R,17,false)</f>
        <v>#N/A</v>
      </c>
      <c r="AD562" s="580" t="str">
        <f t="shared" si="19"/>
        <v>#VALUE!</v>
      </c>
      <c r="AE562" s="580" t="str">
        <f t="shared" si="20"/>
        <v>#VALUE!</v>
      </c>
    </row>
    <row r="563">
      <c r="A563" s="2"/>
      <c r="B563" s="2"/>
      <c r="C563" s="2"/>
      <c r="D563" s="2"/>
      <c r="E563" s="2"/>
      <c r="F563" s="2"/>
      <c r="G563" s="2"/>
      <c r="H563" s="2"/>
      <c r="I563" s="572" t="str">
        <f>iferror(vlookup(B563,'セッション実施状況管理'!$A:$B,2,false),"")</f>
        <v/>
      </c>
      <c r="J563" s="580" t="str">
        <f>Vlookup(B563,'セッション実施状況管理'!$A:$R,17,false)</f>
        <v>#N/A</v>
      </c>
      <c r="K563" s="580" t="str">
        <f t="shared" si="28"/>
        <v>#N/A</v>
      </c>
      <c r="L563" s="573" t="str">
        <f t="shared" si="11"/>
        <v>#N/A</v>
      </c>
      <c r="M563" s="573" t="str">
        <f t="shared" si="30"/>
        <v>#N/A</v>
      </c>
      <c r="N563" s="1283" t="str">
        <f t="shared" si="29"/>
        <v>#N/A</v>
      </c>
      <c r="O563" s="652"/>
      <c r="P563" s="652"/>
      <c r="Q563" s="629"/>
      <c r="R563" s="629"/>
      <c r="S563" s="651"/>
      <c r="T563" s="653"/>
      <c r="U563" s="651"/>
      <c r="V563" s="582" t="s">
        <v>1072</v>
      </c>
      <c r="W563" s="582" t="s">
        <v>1072</v>
      </c>
      <c r="X563" s="582" t="s">
        <v>1072</v>
      </c>
      <c r="Y563" s="582" t="s">
        <v>1072</v>
      </c>
      <c r="Z563" s="582" t="s">
        <v>1072</v>
      </c>
      <c r="AA563" s="582" t="s">
        <v>1072</v>
      </c>
      <c r="AB563" s="582" t="s">
        <v>1072</v>
      </c>
      <c r="AC563" s="580" t="str">
        <f>Vlookup(D563,'セッション実施状況管理'!$A:$R,17,false)</f>
        <v>#N/A</v>
      </c>
      <c r="AD563" s="580" t="str">
        <f t="shared" si="19"/>
        <v>#VALUE!</v>
      </c>
      <c r="AE563" s="580" t="str">
        <f t="shared" si="20"/>
        <v>#VALUE!</v>
      </c>
    </row>
    <row r="564">
      <c r="A564" s="2"/>
      <c r="B564" s="2"/>
      <c r="C564" s="2"/>
      <c r="D564" s="2"/>
      <c r="E564" s="2"/>
      <c r="F564" s="2"/>
      <c r="G564" s="2"/>
      <c r="H564" s="2"/>
      <c r="I564" s="572" t="str">
        <f>iferror(vlookup(B564,'セッション実施状況管理'!$A:$B,2,false),"")</f>
        <v/>
      </c>
      <c r="J564" s="580" t="str">
        <f>Vlookup(B564,'セッション実施状況管理'!$A:$R,17,false)</f>
        <v>#N/A</v>
      </c>
      <c r="K564" s="580" t="str">
        <f t="shared" si="28"/>
        <v>#N/A</v>
      </c>
      <c r="L564" s="573" t="str">
        <f t="shared" si="11"/>
        <v>#N/A</v>
      </c>
      <c r="M564" s="573" t="str">
        <f t="shared" si="30"/>
        <v>#N/A</v>
      </c>
      <c r="N564" s="1283" t="str">
        <f t="shared" si="29"/>
        <v>#N/A</v>
      </c>
      <c r="O564" s="652"/>
      <c r="P564" s="652"/>
      <c r="Q564" s="629"/>
      <c r="R564" s="629"/>
      <c r="S564" s="651"/>
      <c r="T564" s="653"/>
      <c r="U564" s="651"/>
      <c r="V564" s="582" t="s">
        <v>1072</v>
      </c>
      <c r="W564" s="582" t="s">
        <v>1072</v>
      </c>
      <c r="X564" s="582" t="s">
        <v>1072</v>
      </c>
      <c r="Y564" s="582" t="s">
        <v>1072</v>
      </c>
      <c r="Z564" s="582" t="s">
        <v>1072</v>
      </c>
      <c r="AA564" s="582" t="s">
        <v>1072</v>
      </c>
      <c r="AB564" s="582" t="s">
        <v>1072</v>
      </c>
      <c r="AC564" s="580" t="str">
        <f>Vlookup(D564,'セッション実施状況管理'!$A:$R,17,false)</f>
        <v>#N/A</v>
      </c>
      <c r="AD564" s="580" t="str">
        <f t="shared" si="19"/>
        <v>#VALUE!</v>
      </c>
      <c r="AE564" s="580" t="str">
        <f t="shared" si="20"/>
        <v>#VALUE!</v>
      </c>
    </row>
    <row r="565">
      <c r="A565" s="2"/>
      <c r="B565" s="2"/>
      <c r="C565" s="2"/>
      <c r="D565" s="2"/>
      <c r="E565" s="2"/>
      <c r="F565" s="2"/>
      <c r="G565" s="2"/>
      <c r="H565" s="2"/>
      <c r="I565" s="572" t="str">
        <f>iferror(vlookup(B565,'セッション実施状況管理'!$A:$B,2,false),"")</f>
        <v/>
      </c>
      <c r="J565" s="580" t="str">
        <f>Vlookup(B565,'セッション実施状況管理'!$A:$R,17,false)</f>
        <v>#N/A</v>
      </c>
      <c r="K565" s="580" t="str">
        <f t="shared" si="28"/>
        <v>#N/A</v>
      </c>
      <c r="L565" s="573" t="str">
        <f t="shared" si="11"/>
        <v>#N/A</v>
      </c>
      <c r="M565" s="573" t="str">
        <f t="shared" si="30"/>
        <v>#N/A</v>
      </c>
      <c r="N565" s="1283" t="str">
        <f t="shared" si="29"/>
        <v>#N/A</v>
      </c>
      <c r="O565" s="652"/>
      <c r="P565" s="652"/>
      <c r="Q565" s="629"/>
      <c r="R565" s="629"/>
      <c r="S565" s="651"/>
      <c r="T565" s="653"/>
      <c r="U565" s="651"/>
      <c r="V565" s="582" t="s">
        <v>1072</v>
      </c>
      <c r="W565" s="582" t="s">
        <v>1072</v>
      </c>
      <c r="X565" s="582" t="s">
        <v>1072</v>
      </c>
      <c r="Y565" s="582" t="s">
        <v>1072</v>
      </c>
      <c r="Z565" s="582" t="s">
        <v>1072</v>
      </c>
      <c r="AA565" s="582" t="s">
        <v>1072</v>
      </c>
      <c r="AB565" s="582" t="s">
        <v>1072</v>
      </c>
      <c r="AC565" s="580" t="str">
        <f>Vlookup(D565,'セッション実施状況管理'!$A:$R,17,false)</f>
        <v>#N/A</v>
      </c>
      <c r="AD565" s="580" t="str">
        <f t="shared" si="19"/>
        <v>#VALUE!</v>
      </c>
      <c r="AE565" s="580" t="str">
        <f t="shared" si="20"/>
        <v>#VALUE!</v>
      </c>
    </row>
    <row r="566">
      <c r="A566" s="2"/>
      <c r="B566" s="2"/>
      <c r="C566" s="2"/>
      <c r="D566" s="2"/>
      <c r="E566" s="2"/>
      <c r="F566" s="2"/>
      <c r="G566" s="2"/>
      <c r="H566" s="2"/>
      <c r="I566" s="572" t="str">
        <f>iferror(vlookup(B566,'セッション実施状況管理'!$A:$B,2,false),"")</f>
        <v/>
      </c>
      <c r="J566" s="580" t="str">
        <f>Vlookup(B566,'セッション実施状況管理'!$A:$R,17,false)</f>
        <v>#N/A</v>
      </c>
      <c r="K566" s="580" t="str">
        <f t="shared" si="28"/>
        <v>#N/A</v>
      </c>
      <c r="L566" s="573" t="str">
        <f t="shared" si="11"/>
        <v>#N/A</v>
      </c>
      <c r="M566" s="573" t="str">
        <f t="shared" si="30"/>
        <v>#N/A</v>
      </c>
      <c r="N566" s="1283" t="str">
        <f t="shared" si="29"/>
        <v>#N/A</v>
      </c>
      <c r="O566" s="652"/>
      <c r="P566" s="652"/>
      <c r="Q566" s="629"/>
      <c r="R566" s="629"/>
      <c r="S566" s="651"/>
      <c r="T566" s="653"/>
      <c r="U566" s="651"/>
      <c r="V566" s="582" t="s">
        <v>1072</v>
      </c>
      <c r="W566" s="582" t="s">
        <v>1072</v>
      </c>
      <c r="X566" s="582" t="s">
        <v>1072</v>
      </c>
      <c r="Y566" s="582" t="s">
        <v>1072</v>
      </c>
      <c r="Z566" s="582" t="s">
        <v>1072</v>
      </c>
      <c r="AA566" s="582" t="s">
        <v>1072</v>
      </c>
      <c r="AB566" s="582" t="s">
        <v>1072</v>
      </c>
      <c r="AC566" s="580" t="str">
        <f>Vlookup(D566,'セッション実施状況管理'!$A:$R,17,false)</f>
        <v>#N/A</v>
      </c>
      <c r="AD566" s="580" t="str">
        <f t="shared" si="19"/>
        <v>#VALUE!</v>
      </c>
      <c r="AE566" s="580" t="str">
        <f t="shared" si="20"/>
        <v>#VALUE!</v>
      </c>
    </row>
    <row r="567">
      <c r="A567" s="2"/>
      <c r="B567" s="2"/>
      <c r="C567" s="2"/>
      <c r="D567" s="2"/>
      <c r="E567" s="2"/>
      <c r="F567" s="2"/>
      <c r="G567" s="2"/>
      <c r="H567" s="2"/>
      <c r="I567" s="572" t="str">
        <f>iferror(vlookup(B567,'セッション実施状況管理'!$A:$B,2,false),"")</f>
        <v/>
      </c>
      <c r="J567" s="580" t="str">
        <f>Vlookup(B567,'セッション実施状況管理'!$A:$R,17,false)</f>
        <v>#N/A</v>
      </c>
      <c r="K567" s="580" t="str">
        <f t="shared" si="28"/>
        <v>#N/A</v>
      </c>
      <c r="L567" s="573" t="str">
        <f t="shared" si="11"/>
        <v>#N/A</v>
      </c>
      <c r="M567" s="573" t="str">
        <f t="shared" si="30"/>
        <v>#N/A</v>
      </c>
      <c r="N567" s="1283" t="str">
        <f t="shared" si="29"/>
        <v>#N/A</v>
      </c>
      <c r="O567" s="652"/>
      <c r="P567" s="652"/>
      <c r="Q567" s="629"/>
      <c r="R567" s="629"/>
      <c r="S567" s="651"/>
      <c r="T567" s="653"/>
      <c r="U567" s="651"/>
      <c r="V567" s="582" t="s">
        <v>1072</v>
      </c>
      <c r="W567" s="582" t="s">
        <v>1072</v>
      </c>
      <c r="X567" s="582" t="s">
        <v>1072</v>
      </c>
      <c r="Y567" s="582" t="s">
        <v>1072</v>
      </c>
      <c r="Z567" s="582" t="s">
        <v>1072</v>
      </c>
      <c r="AA567" s="582" t="s">
        <v>1072</v>
      </c>
      <c r="AB567" s="582" t="s">
        <v>1072</v>
      </c>
      <c r="AC567" s="580" t="str">
        <f>Vlookup(D567,'セッション実施状況管理'!$A:$R,17,false)</f>
        <v>#N/A</v>
      </c>
      <c r="AD567" s="580" t="str">
        <f t="shared" si="19"/>
        <v>#VALUE!</v>
      </c>
      <c r="AE567" s="580" t="str">
        <f t="shared" si="20"/>
        <v>#VALUE!</v>
      </c>
    </row>
    <row r="568">
      <c r="A568" s="2"/>
      <c r="B568" s="2"/>
      <c r="C568" s="2"/>
      <c r="D568" s="2"/>
      <c r="E568" s="2"/>
      <c r="F568" s="2"/>
      <c r="G568" s="2"/>
      <c r="H568" s="2"/>
      <c r="I568" s="572" t="str">
        <f>iferror(vlookup(B568,'セッション実施状況管理'!$A:$B,2,false),"")</f>
        <v/>
      </c>
      <c r="J568" s="580" t="str">
        <f>Vlookup(B568,'セッション実施状況管理'!$A:$R,17,false)</f>
        <v>#N/A</v>
      </c>
      <c r="K568" s="580" t="str">
        <f t="shared" si="28"/>
        <v>#N/A</v>
      </c>
      <c r="L568" s="573" t="str">
        <f t="shared" si="11"/>
        <v>#N/A</v>
      </c>
      <c r="M568" s="573" t="str">
        <f t="shared" si="30"/>
        <v>#N/A</v>
      </c>
      <c r="N568" s="1283" t="str">
        <f t="shared" si="29"/>
        <v>#N/A</v>
      </c>
      <c r="O568" s="652"/>
      <c r="P568" s="652"/>
      <c r="Q568" s="629"/>
      <c r="R568" s="629"/>
      <c r="S568" s="651"/>
      <c r="T568" s="653"/>
      <c r="U568" s="651"/>
      <c r="V568" s="582" t="s">
        <v>1072</v>
      </c>
      <c r="W568" s="582" t="s">
        <v>1072</v>
      </c>
      <c r="X568" s="582" t="s">
        <v>1072</v>
      </c>
      <c r="Y568" s="582" t="s">
        <v>1072</v>
      </c>
      <c r="Z568" s="582" t="s">
        <v>1072</v>
      </c>
      <c r="AA568" s="582" t="s">
        <v>1072</v>
      </c>
      <c r="AB568" s="582" t="s">
        <v>1072</v>
      </c>
      <c r="AC568" s="580" t="str">
        <f>Vlookup(D568,'セッション実施状況管理'!$A:$R,17,false)</f>
        <v>#N/A</v>
      </c>
      <c r="AD568" s="580" t="str">
        <f t="shared" si="19"/>
        <v>#VALUE!</v>
      </c>
      <c r="AE568" s="580" t="str">
        <f t="shared" si="20"/>
        <v>#VALUE!</v>
      </c>
    </row>
    <row r="569">
      <c r="A569" s="2"/>
      <c r="B569" s="2"/>
      <c r="C569" s="2"/>
      <c r="D569" s="2"/>
      <c r="E569" s="2"/>
      <c r="F569" s="2"/>
      <c r="G569" s="2"/>
      <c r="H569" s="2"/>
      <c r="I569" s="572" t="str">
        <f>iferror(vlookup(B569,'セッション実施状況管理'!$A:$B,2,false),"")</f>
        <v/>
      </c>
      <c r="J569" s="580" t="str">
        <f>Vlookup(B569,'セッション実施状況管理'!$A:$R,17,false)</f>
        <v>#N/A</v>
      </c>
      <c r="K569" s="580" t="str">
        <f t="shared" si="28"/>
        <v>#N/A</v>
      </c>
      <c r="L569" s="573" t="str">
        <f t="shared" si="11"/>
        <v>#N/A</v>
      </c>
      <c r="M569" s="573" t="str">
        <f t="shared" si="30"/>
        <v>#N/A</v>
      </c>
      <c r="N569" s="1283" t="str">
        <f t="shared" si="29"/>
        <v>#N/A</v>
      </c>
      <c r="O569" s="652"/>
      <c r="P569" s="652"/>
      <c r="Q569" s="629"/>
      <c r="R569" s="629"/>
      <c r="S569" s="651"/>
      <c r="T569" s="653"/>
      <c r="U569" s="651"/>
      <c r="V569" s="582" t="s">
        <v>1072</v>
      </c>
      <c r="W569" s="582" t="s">
        <v>1072</v>
      </c>
      <c r="X569" s="582" t="s">
        <v>1072</v>
      </c>
      <c r="Y569" s="582" t="s">
        <v>1072</v>
      </c>
      <c r="Z569" s="582" t="s">
        <v>1072</v>
      </c>
      <c r="AA569" s="582" t="s">
        <v>1072</v>
      </c>
      <c r="AB569" s="582" t="s">
        <v>1072</v>
      </c>
      <c r="AC569" s="580" t="str">
        <f>Vlookup(D569,'セッション実施状況管理'!$A:$R,17,false)</f>
        <v>#N/A</v>
      </c>
      <c r="AD569" s="580" t="str">
        <f t="shared" si="19"/>
        <v>#VALUE!</v>
      </c>
      <c r="AE569" s="580" t="str">
        <f t="shared" si="20"/>
        <v>#VALUE!</v>
      </c>
    </row>
    <row r="570">
      <c r="A570" s="2"/>
      <c r="B570" s="2"/>
      <c r="C570" s="2"/>
      <c r="D570" s="2"/>
      <c r="E570" s="2"/>
      <c r="F570" s="2"/>
      <c r="G570" s="2"/>
      <c r="H570" s="2"/>
      <c r="I570" s="572" t="str">
        <f>iferror(vlookup(B570,'セッション実施状況管理'!$A:$B,2,false),"")</f>
        <v/>
      </c>
      <c r="J570" s="580" t="str">
        <f>Vlookup(B570,'セッション実施状況管理'!$A:$R,17,false)</f>
        <v>#N/A</v>
      </c>
      <c r="K570" s="580" t="str">
        <f t="shared" si="28"/>
        <v>#N/A</v>
      </c>
      <c r="L570" s="573" t="str">
        <f t="shared" si="11"/>
        <v>#N/A</v>
      </c>
      <c r="M570" s="573" t="str">
        <f t="shared" si="30"/>
        <v>#N/A</v>
      </c>
      <c r="N570" s="1283" t="str">
        <f t="shared" si="29"/>
        <v>#N/A</v>
      </c>
      <c r="O570" s="652"/>
      <c r="P570" s="652"/>
      <c r="Q570" s="629"/>
      <c r="R570" s="629"/>
      <c r="S570" s="651"/>
      <c r="T570" s="653"/>
      <c r="U570" s="651"/>
      <c r="V570" s="582" t="s">
        <v>1072</v>
      </c>
      <c r="W570" s="582" t="s">
        <v>1072</v>
      </c>
      <c r="X570" s="582" t="s">
        <v>1072</v>
      </c>
      <c r="Y570" s="582" t="s">
        <v>1072</v>
      </c>
      <c r="Z570" s="582" t="s">
        <v>1072</v>
      </c>
      <c r="AA570" s="582" t="s">
        <v>1072</v>
      </c>
      <c r="AB570" s="582" t="s">
        <v>1072</v>
      </c>
      <c r="AC570" s="580" t="str">
        <f>Vlookup(D570,'セッション実施状況管理'!$A:$R,17,false)</f>
        <v>#N/A</v>
      </c>
      <c r="AD570" s="580" t="str">
        <f t="shared" si="19"/>
        <v>#VALUE!</v>
      </c>
      <c r="AE570" s="580" t="str">
        <f t="shared" si="20"/>
        <v>#VALUE!</v>
      </c>
    </row>
    <row r="571">
      <c r="A571" s="2"/>
      <c r="B571" s="2"/>
      <c r="C571" s="2"/>
      <c r="D571" s="2"/>
      <c r="E571" s="2"/>
      <c r="F571" s="2"/>
      <c r="G571" s="2"/>
      <c r="H571" s="2"/>
      <c r="I571" s="572" t="str">
        <f>iferror(vlookup(B571,'セッション実施状況管理'!$A:$B,2,false),"")</f>
        <v/>
      </c>
      <c r="J571" s="580" t="str">
        <f>Vlookup(B571,'セッション実施状況管理'!$A:$R,17,false)</f>
        <v>#N/A</v>
      </c>
      <c r="K571" s="580" t="str">
        <f t="shared" si="28"/>
        <v>#N/A</v>
      </c>
      <c r="L571" s="573" t="str">
        <f t="shared" si="11"/>
        <v>#N/A</v>
      </c>
      <c r="M571" s="573" t="str">
        <f t="shared" si="30"/>
        <v>#N/A</v>
      </c>
      <c r="N571" s="1283" t="str">
        <f t="shared" si="29"/>
        <v>#N/A</v>
      </c>
      <c r="O571" s="652"/>
      <c r="P571" s="652"/>
      <c r="Q571" s="629"/>
      <c r="R571" s="629"/>
      <c r="S571" s="651"/>
      <c r="T571" s="653"/>
      <c r="U571" s="651"/>
      <c r="V571" s="582" t="s">
        <v>1072</v>
      </c>
      <c r="W571" s="582" t="s">
        <v>1072</v>
      </c>
      <c r="X571" s="582" t="s">
        <v>1072</v>
      </c>
      <c r="Y571" s="582" t="s">
        <v>1072</v>
      </c>
      <c r="Z571" s="582" t="s">
        <v>1072</v>
      </c>
      <c r="AA571" s="582" t="s">
        <v>1072</v>
      </c>
      <c r="AB571" s="582" t="s">
        <v>1072</v>
      </c>
      <c r="AC571" s="580" t="str">
        <f>Vlookup(D571,'セッション実施状況管理'!$A:$R,17,false)</f>
        <v>#N/A</v>
      </c>
      <c r="AD571" s="580" t="str">
        <f t="shared" si="19"/>
        <v>#VALUE!</v>
      </c>
      <c r="AE571" s="580" t="str">
        <f t="shared" si="20"/>
        <v>#VALUE!</v>
      </c>
    </row>
    <row r="572">
      <c r="A572" s="2"/>
      <c r="B572" s="2"/>
      <c r="C572" s="2"/>
      <c r="D572" s="2"/>
      <c r="E572" s="2"/>
      <c r="F572" s="2"/>
      <c r="G572" s="2"/>
      <c r="H572" s="2"/>
      <c r="I572" s="572" t="str">
        <f>iferror(vlookup(B572,'セッション実施状況管理'!$A:$B,2,false),"")</f>
        <v/>
      </c>
      <c r="J572" s="580" t="str">
        <f>Vlookup(B572,'セッション実施状況管理'!$A:$R,17,false)</f>
        <v>#N/A</v>
      </c>
      <c r="K572" s="580" t="str">
        <f t="shared" si="28"/>
        <v>#N/A</v>
      </c>
      <c r="L572" s="573" t="str">
        <f t="shared" si="11"/>
        <v>#N/A</v>
      </c>
      <c r="M572" s="573" t="str">
        <f t="shared" si="30"/>
        <v>#N/A</v>
      </c>
      <c r="N572" s="1283" t="str">
        <f t="shared" si="29"/>
        <v>#N/A</v>
      </c>
      <c r="O572" s="652"/>
      <c r="P572" s="652"/>
      <c r="Q572" s="629"/>
      <c r="R572" s="629"/>
      <c r="S572" s="651"/>
      <c r="T572" s="653"/>
      <c r="U572" s="651"/>
      <c r="V572" s="582" t="s">
        <v>1072</v>
      </c>
      <c r="W572" s="582" t="s">
        <v>1072</v>
      </c>
      <c r="X572" s="582" t="s">
        <v>1072</v>
      </c>
      <c r="Y572" s="582" t="s">
        <v>1072</v>
      </c>
      <c r="Z572" s="582" t="s">
        <v>1072</v>
      </c>
      <c r="AA572" s="582" t="s">
        <v>1072</v>
      </c>
      <c r="AB572" s="582" t="s">
        <v>1072</v>
      </c>
      <c r="AC572" s="580" t="str">
        <f>Vlookup(D572,'セッション実施状況管理'!$A:$R,17,false)</f>
        <v>#N/A</v>
      </c>
      <c r="AD572" s="580" t="str">
        <f t="shared" si="19"/>
        <v>#VALUE!</v>
      </c>
      <c r="AE572" s="580" t="str">
        <f t="shared" si="20"/>
        <v>#VALUE!</v>
      </c>
    </row>
    <row r="573">
      <c r="A573" s="2"/>
      <c r="B573" s="2"/>
      <c r="C573" s="2"/>
      <c r="D573" s="2"/>
      <c r="E573" s="2"/>
      <c r="F573" s="2"/>
      <c r="G573" s="2"/>
      <c r="H573" s="2"/>
      <c r="I573" s="572" t="str">
        <f>iferror(vlookup(B573,'セッション実施状況管理'!$A:$B,2,false),"")</f>
        <v/>
      </c>
      <c r="J573" s="580" t="str">
        <f>Vlookup(B573,'セッション実施状況管理'!$A:$R,17,false)</f>
        <v>#N/A</v>
      </c>
      <c r="K573" s="580" t="str">
        <f t="shared" si="28"/>
        <v>#N/A</v>
      </c>
      <c r="L573" s="573" t="str">
        <f t="shared" si="11"/>
        <v>#N/A</v>
      </c>
      <c r="M573" s="573" t="str">
        <f t="shared" si="30"/>
        <v>#N/A</v>
      </c>
      <c r="N573" s="1283" t="str">
        <f t="shared" si="29"/>
        <v>#N/A</v>
      </c>
      <c r="O573" s="652"/>
      <c r="P573" s="652"/>
      <c r="Q573" s="629"/>
      <c r="R573" s="629"/>
      <c r="S573" s="651"/>
      <c r="T573" s="653"/>
      <c r="U573" s="651"/>
      <c r="V573" s="582" t="s">
        <v>1072</v>
      </c>
      <c r="W573" s="582" t="s">
        <v>1072</v>
      </c>
      <c r="X573" s="582" t="s">
        <v>1072</v>
      </c>
      <c r="Y573" s="582" t="s">
        <v>1072</v>
      </c>
      <c r="Z573" s="582" t="s">
        <v>1072</v>
      </c>
      <c r="AA573" s="582" t="s">
        <v>1072</v>
      </c>
      <c r="AB573" s="582" t="s">
        <v>1072</v>
      </c>
      <c r="AC573" s="580" t="str">
        <f>Vlookup(D573,'セッション実施状況管理'!$A:$R,17,false)</f>
        <v>#N/A</v>
      </c>
      <c r="AD573" s="580" t="str">
        <f t="shared" si="19"/>
        <v>#VALUE!</v>
      </c>
      <c r="AE573" s="580" t="str">
        <f t="shared" si="20"/>
        <v>#VALUE!</v>
      </c>
    </row>
    <row r="574">
      <c r="A574" s="2"/>
      <c r="B574" s="2"/>
      <c r="C574" s="2"/>
      <c r="D574" s="2"/>
      <c r="E574" s="2"/>
      <c r="F574" s="2"/>
      <c r="G574" s="2"/>
      <c r="H574" s="2"/>
      <c r="I574" s="572" t="str">
        <f>iferror(vlookup(B574,'セッション実施状況管理'!$A:$B,2,false),"")</f>
        <v/>
      </c>
      <c r="J574" s="580" t="str">
        <f>Vlookup(B574,'セッション実施状況管理'!$A:$R,17,false)</f>
        <v>#N/A</v>
      </c>
      <c r="K574" s="580" t="str">
        <f t="shared" si="28"/>
        <v>#N/A</v>
      </c>
      <c r="L574" s="573" t="str">
        <f t="shared" si="11"/>
        <v>#N/A</v>
      </c>
      <c r="M574" s="573" t="str">
        <f t="shared" si="30"/>
        <v>#N/A</v>
      </c>
      <c r="N574" s="1283" t="str">
        <f t="shared" si="29"/>
        <v>#N/A</v>
      </c>
      <c r="O574" s="652"/>
      <c r="P574" s="652"/>
      <c r="Q574" s="629"/>
      <c r="R574" s="629"/>
      <c r="S574" s="651"/>
      <c r="T574" s="653"/>
      <c r="U574" s="651"/>
      <c r="V574" s="582" t="s">
        <v>1072</v>
      </c>
      <c r="W574" s="582" t="s">
        <v>1072</v>
      </c>
      <c r="X574" s="582" t="s">
        <v>1072</v>
      </c>
      <c r="Y574" s="582" t="s">
        <v>1072</v>
      </c>
      <c r="Z574" s="582" t="s">
        <v>1072</v>
      </c>
      <c r="AA574" s="582" t="s">
        <v>1072</v>
      </c>
      <c r="AB574" s="582" t="s">
        <v>1072</v>
      </c>
      <c r="AC574" s="580" t="str">
        <f>Vlookup(D574,'セッション実施状況管理'!$A:$R,17,false)</f>
        <v>#N/A</v>
      </c>
      <c r="AD574" s="580" t="str">
        <f t="shared" si="19"/>
        <v>#VALUE!</v>
      </c>
      <c r="AE574" s="580" t="str">
        <f t="shared" si="20"/>
        <v>#VALUE!</v>
      </c>
    </row>
    <row r="575">
      <c r="A575" s="2"/>
      <c r="B575" s="2"/>
      <c r="C575" s="2"/>
      <c r="D575" s="2"/>
      <c r="E575" s="2"/>
      <c r="F575" s="2"/>
      <c r="G575" s="2"/>
      <c r="H575" s="2"/>
      <c r="I575" s="572" t="str">
        <f>iferror(vlookup(B575,'セッション実施状況管理'!$A:$B,2,false),"")</f>
        <v/>
      </c>
      <c r="J575" s="580" t="str">
        <f>Vlookup(B575,'セッション実施状況管理'!$A:$R,17,false)</f>
        <v>#N/A</v>
      </c>
      <c r="K575" s="580" t="str">
        <f t="shared" si="28"/>
        <v>#N/A</v>
      </c>
      <c r="L575" s="573" t="str">
        <f t="shared" si="11"/>
        <v>#N/A</v>
      </c>
      <c r="M575" s="573" t="str">
        <f t="shared" si="30"/>
        <v>#N/A</v>
      </c>
      <c r="N575" s="1283" t="str">
        <f t="shared" si="29"/>
        <v>#N/A</v>
      </c>
      <c r="O575" s="652"/>
      <c r="P575" s="652"/>
      <c r="Q575" s="629"/>
      <c r="R575" s="629"/>
      <c r="S575" s="651"/>
      <c r="T575" s="653"/>
      <c r="U575" s="651"/>
      <c r="V575" s="582" t="s">
        <v>1072</v>
      </c>
      <c r="W575" s="582" t="s">
        <v>1072</v>
      </c>
      <c r="X575" s="582" t="s">
        <v>1072</v>
      </c>
      <c r="Y575" s="582" t="s">
        <v>1072</v>
      </c>
      <c r="Z575" s="582" t="s">
        <v>1072</v>
      </c>
      <c r="AA575" s="582" t="s">
        <v>1072</v>
      </c>
      <c r="AB575" s="582" t="s">
        <v>1072</v>
      </c>
      <c r="AC575" s="580" t="str">
        <f>Vlookup(D575,'セッション実施状況管理'!$A:$R,17,false)</f>
        <v>#N/A</v>
      </c>
      <c r="AD575" s="580" t="str">
        <f t="shared" si="19"/>
        <v>#VALUE!</v>
      </c>
      <c r="AE575" s="580" t="str">
        <f t="shared" si="20"/>
        <v>#VALUE!</v>
      </c>
    </row>
    <row r="576">
      <c r="A576" s="2"/>
      <c r="B576" s="2"/>
      <c r="C576" s="2"/>
      <c r="D576" s="2"/>
      <c r="E576" s="2"/>
      <c r="F576" s="2"/>
      <c r="G576" s="2"/>
      <c r="H576" s="2"/>
      <c r="I576" s="572" t="str">
        <f>iferror(vlookup(B576,'セッション実施状況管理'!$A:$B,2,false),"")</f>
        <v/>
      </c>
      <c r="J576" s="580" t="str">
        <f>Vlookup(B576,'セッション実施状況管理'!$A:$R,17,false)</f>
        <v>#N/A</v>
      </c>
      <c r="K576" s="580" t="str">
        <f t="shared" si="28"/>
        <v>#N/A</v>
      </c>
      <c r="L576" s="573" t="str">
        <f t="shared" si="11"/>
        <v>#N/A</v>
      </c>
      <c r="M576" s="573" t="str">
        <f t="shared" si="30"/>
        <v>#N/A</v>
      </c>
      <c r="N576" s="1283" t="str">
        <f t="shared" si="29"/>
        <v>#N/A</v>
      </c>
      <c r="O576" s="652"/>
      <c r="P576" s="652"/>
      <c r="Q576" s="629"/>
      <c r="R576" s="629"/>
      <c r="S576" s="651"/>
      <c r="T576" s="653"/>
      <c r="U576" s="651"/>
      <c r="V576" s="582" t="s">
        <v>1072</v>
      </c>
      <c r="W576" s="582" t="s">
        <v>1072</v>
      </c>
      <c r="X576" s="582" t="s">
        <v>1072</v>
      </c>
      <c r="Y576" s="582" t="s">
        <v>1072</v>
      </c>
      <c r="Z576" s="582" t="s">
        <v>1072</v>
      </c>
      <c r="AA576" s="582" t="s">
        <v>1072</v>
      </c>
      <c r="AB576" s="582" t="s">
        <v>1072</v>
      </c>
      <c r="AC576" s="580" t="str">
        <f>Vlookup(D576,'セッション実施状況管理'!$A:$R,17,false)</f>
        <v>#N/A</v>
      </c>
      <c r="AD576" s="580" t="str">
        <f t="shared" si="19"/>
        <v>#VALUE!</v>
      </c>
      <c r="AE576" s="580" t="str">
        <f t="shared" si="20"/>
        <v>#VALUE!</v>
      </c>
    </row>
    <row r="577">
      <c r="A577" s="2"/>
      <c r="B577" s="2"/>
      <c r="C577" s="2"/>
      <c r="D577" s="2"/>
      <c r="E577" s="2"/>
      <c r="F577" s="2"/>
      <c r="G577" s="2"/>
      <c r="H577" s="2"/>
      <c r="I577" s="572" t="str">
        <f>iferror(vlookup(B577,'セッション実施状況管理'!$A:$B,2,false),"")</f>
        <v/>
      </c>
      <c r="J577" s="580" t="str">
        <f>Vlookup(B577,'セッション実施状況管理'!$A:$R,17,false)</f>
        <v>#N/A</v>
      </c>
      <c r="K577" s="580" t="str">
        <f t="shared" si="28"/>
        <v>#N/A</v>
      </c>
      <c r="L577" s="573" t="str">
        <f t="shared" si="11"/>
        <v>#N/A</v>
      </c>
      <c r="M577" s="573" t="str">
        <f t="shared" si="30"/>
        <v>#N/A</v>
      </c>
      <c r="N577" s="1283" t="str">
        <f t="shared" si="29"/>
        <v>#N/A</v>
      </c>
      <c r="O577" s="652"/>
      <c r="P577" s="652"/>
      <c r="Q577" s="629"/>
      <c r="R577" s="629"/>
      <c r="S577" s="651"/>
      <c r="T577" s="653"/>
      <c r="U577" s="651"/>
      <c r="V577" s="582" t="s">
        <v>1072</v>
      </c>
      <c r="W577" s="582" t="s">
        <v>1072</v>
      </c>
      <c r="X577" s="582" t="s">
        <v>1072</v>
      </c>
      <c r="Y577" s="582" t="s">
        <v>1072</v>
      </c>
      <c r="Z577" s="582" t="s">
        <v>1072</v>
      </c>
      <c r="AA577" s="582" t="s">
        <v>1072</v>
      </c>
      <c r="AB577" s="582" t="s">
        <v>1072</v>
      </c>
      <c r="AC577" s="580" t="str">
        <f>Vlookup(D577,'セッション実施状況管理'!$A:$R,17,false)</f>
        <v>#N/A</v>
      </c>
      <c r="AD577" s="580" t="str">
        <f t="shared" si="19"/>
        <v>#VALUE!</v>
      </c>
      <c r="AE577" s="580" t="str">
        <f t="shared" si="20"/>
        <v>#VALUE!</v>
      </c>
    </row>
    <row r="578">
      <c r="A578" s="2"/>
      <c r="B578" s="2"/>
      <c r="C578" s="2"/>
      <c r="D578" s="2"/>
      <c r="E578" s="2"/>
      <c r="F578" s="2"/>
      <c r="G578" s="2"/>
      <c r="H578" s="2"/>
      <c r="I578" s="572" t="str">
        <f>iferror(vlookup(B578,'セッション実施状況管理'!$A:$B,2,false),"")</f>
        <v/>
      </c>
      <c r="J578" s="580" t="str">
        <f>Vlookup(B578,'セッション実施状況管理'!$A:$R,17,false)</f>
        <v>#N/A</v>
      </c>
      <c r="K578" s="580" t="str">
        <f t="shared" si="28"/>
        <v>#N/A</v>
      </c>
      <c r="L578" s="573" t="str">
        <f t="shared" si="11"/>
        <v>#N/A</v>
      </c>
      <c r="M578" s="573" t="str">
        <f t="shared" si="30"/>
        <v>#N/A</v>
      </c>
      <c r="N578" s="1283" t="str">
        <f t="shared" si="29"/>
        <v>#N/A</v>
      </c>
      <c r="O578" s="652"/>
      <c r="P578" s="652"/>
      <c r="Q578" s="629"/>
      <c r="R578" s="629"/>
      <c r="S578" s="651"/>
      <c r="T578" s="653"/>
      <c r="U578" s="651"/>
      <c r="V578" s="582" t="s">
        <v>1072</v>
      </c>
      <c r="W578" s="582" t="s">
        <v>1072</v>
      </c>
      <c r="X578" s="582" t="s">
        <v>1072</v>
      </c>
      <c r="Y578" s="582" t="s">
        <v>1072</v>
      </c>
      <c r="Z578" s="582" t="s">
        <v>1072</v>
      </c>
      <c r="AA578" s="582" t="s">
        <v>1072</v>
      </c>
      <c r="AB578" s="582" t="s">
        <v>1072</v>
      </c>
      <c r="AC578" s="580" t="str">
        <f>Vlookup(D578,'セッション実施状況管理'!$A:$R,17,false)</f>
        <v>#N/A</v>
      </c>
      <c r="AD578" s="580" t="str">
        <f t="shared" si="19"/>
        <v>#VALUE!</v>
      </c>
      <c r="AE578" s="580" t="str">
        <f t="shared" si="20"/>
        <v>#VALUE!</v>
      </c>
    </row>
    <row r="579">
      <c r="A579" s="2"/>
      <c r="B579" s="2"/>
      <c r="C579" s="2"/>
      <c r="D579" s="2"/>
      <c r="E579" s="2"/>
      <c r="F579" s="2"/>
      <c r="G579" s="2"/>
      <c r="H579" s="2"/>
      <c r="I579" s="572" t="str">
        <f>iferror(vlookup(B579,'セッション実施状況管理'!$A:$B,2,false),"")</f>
        <v/>
      </c>
      <c r="J579" s="580" t="str">
        <f>Vlookup(B579,'セッション実施状況管理'!$A:$R,17,false)</f>
        <v>#N/A</v>
      </c>
      <c r="K579" s="580" t="str">
        <f t="shared" si="28"/>
        <v>#N/A</v>
      </c>
      <c r="L579" s="573" t="str">
        <f t="shared" si="11"/>
        <v>#N/A</v>
      </c>
      <c r="M579" s="573" t="str">
        <f t="shared" si="30"/>
        <v>#N/A</v>
      </c>
      <c r="N579" s="1283" t="str">
        <f t="shared" si="29"/>
        <v>#N/A</v>
      </c>
      <c r="O579" s="652"/>
      <c r="P579" s="652"/>
      <c r="Q579" s="629"/>
      <c r="R579" s="629"/>
      <c r="S579" s="651"/>
      <c r="T579" s="653"/>
      <c r="U579" s="651"/>
      <c r="V579" s="582" t="s">
        <v>1072</v>
      </c>
      <c r="W579" s="582" t="s">
        <v>1072</v>
      </c>
      <c r="X579" s="582" t="s">
        <v>1072</v>
      </c>
      <c r="Y579" s="582" t="s">
        <v>1072</v>
      </c>
      <c r="Z579" s="582" t="s">
        <v>1072</v>
      </c>
      <c r="AA579" s="582" t="s">
        <v>1072</v>
      </c>
      <c r="AB579" s="582" t="s">
        <v>1072</v>
      </c>
      <c r="AC579" s="580" t="str">
        <f>Vlookup(D579,'セッション実施状況管理'!$A:$R,17,false)</f>
        <v>#N/A</v>
      </c>
      <c r="AD579" s="580" t="str">
        <f t="shared" si="19"/>
        <v>#VALUE!</v>
      </c>
      <c r="AE579" s="580" t="str">
        <f t="shared" si="20"/>
        <v>#VALUE!</v>
      </c>
    </row>
    <row r="580">
      <c r="A580" s="2"/>
      <c r="B580" s="2"/>
      <c r="C580" s="2"/>
      <c r="D580" s="2"/>
      <c r="E580" s="2"/>
      <c r="F580" s="2"/>
      <c r="G580" s="2"/>
      <c r="H580" s="2"/>
      <c r="I580" s="572" t="str">
        <f>iferror(vlookup(B580,'セッション実施状況管理'!$A:$B,2,false),"")</f>
        <v/>
      </c>
      <c r="J580" s="580" t="str">
        <f>Vlookup(B580,'セッション実施状況管理'!$A:$R,17,false)</f>
        <v>#N/A</v>
      </c>
      <c r="K580" s="580" t="str">
        <f t="shared" si="28"/>
        <v>#N/A</v>
      </c>
      <c r="L580" s="573" t="str">
        <f t="shared" si="11"/>
        <v>#N/A</v>
      </c>
      <c r="M580" s="573" t="str">
        <f t="shared" si="30"/>
        <v>#N/A</v>
      </c>
      <c r="N580" s="1283" t="str">
        <f t="shared" si="29"/>
        <v>#N/A</v>
      </c>
      <c r="O580" s="652"/>
      <c r="P580" s="652"/>
      <c r="Q580" s="629"/>
      <c r="R580" s="629"/>
      <c r="S580" s="651"/>
      <c r="T580" s="653"/>
      <c r="U580" s="651"/>
      <c r="V580" s="582" t="s">
        <v>1072</v>
      </c>
      <c r="W580" s="582" t="s">
        <v>1072</v>
      </c>
      <c r="X580" s="582" t="s">
        <v>1072</v>
      </c>
      <c r="Y580" s="582" t="s">
        <v>1072</v>
      </c>
      <c r="Z580" s="582" t="s">
        <v>1072</v>
      </c>
      <c r="AA580" s="582" t="s">
        <v>1072</v>
      </c>
      <c r="AB580" s="582" t="s">
        <v>1072</v>
      </c>
      <c r="AC580" s="580" t="str">
        <f>Vlookup(D580,'セッション実施状況管理'!$A:$R,17,false)</f>
        <v>#N/A</v>
      </c>
      <c r="AD580" s="580" t="str">
        <f t="shared" si="19"/>
        <v>#VALUE!</v>
      </c>
      <c r="AE580" s="580" t="str">
        <f t="shared" si="20"/>
        <v>#VALUE!</v>
      </c>
    </row>
    <row r="581">
      <c r="A581" s="2"/>
      <c r="B581" s="2"/>
      <c r="C581" s="2"/>
      <c r="D581" s="2"/>
      <c r="E581" s="2"/>
      <c r="F581" s="2"/>
      <c r="G581" s="2"/>
      <c r="H581" s="2"/>
      <c r="I581" s="572" t="str">
        <f>iferror(vlookup(B581,'セッション実施状況管理'!$A:$B,2,false),"")</f>
        <v/>
      </c>
      <c r="J581" s="580" t="str">
        <f>Vlookup(B581,'セッション実施状況管理'!$A:$R,17,false)</f>
        <v>#N/A</v>
      </c>
      <c r="K581" s="580" t="str">
        <f t="shared" si="28"/>
        <v>#N/A</v>
      </c>
      <c r="L581" s="573" t="str">
        <f t="shared" si="11"/>
        <v>#N/A</v>
      </c>
      <c r="M581" s="573" t="str">
        <f t="shared" si="30"/>
        <v>#N/A</v>
      </c>
      <c r="N581" s="1283" t="str">
        <f t="shared" si="29"/>
        <v>#N/A</v>
      </c>
      <c r="O581" s="652"/>
      <c r="P581" s="652"/>
      <c r="Q581" s="629"/>
      <c r="R581" s="629"/>
      <c r="S581" s="651"/>
      <c r="T581" s="653"/>
      <c r="U581" s="651"/>
      <c r="V581" s="582" t="s">
        <v>1072</v>
      </c>
      <c r="W581" s="582" t="s">
        <v>1072</v>
      </c>
      <c r="X581" s="582" t="s">
        <v>1072</v>
      </c>
      <c r="Y581" s="582" t="s">
        <v>1072</v>
      </c>
      <c r="Z581" s="582" t="s">
        <v>1072</v>
      </c>
      <c r="AA581" s="582" t="s">
        <v>1072</v>
      </c>
      <c r="AB581" s="582" t="s">
        <v>1072</v>
      </c>
      <c r="AC581" s="580" t="str">
        <f>Vlookup(D581,'セッション実施状況管理'!$A:$R,17,false)</f>
        <v>#N/A</v>
      </c>
      <c r="AD581" s="580" t="str">
        <f t="shared" si="19"/>
        <v>#VALUE!</v>
      </c>
      <c r="AE581" s="580" t="str">
        <f t="shared" si="20"/>
        <v>#VALUE!</v>
      </c>
    </row>
    <row r="582">
      <c r="A582" s="2"/>
      <c r="B582" s="2"/>
      <c r="C582" s="2"/>
      <c r="D582" s="2"/>
      <c r="E582" s="2"/>
      <c r="F582" s="2"/>
      <c r="G582" s="2"/>
      <c r="H582" s="2"/>
      <c r="I582" s="572" t="str">
        <f>iferror(vlookup(B582,'セッション実施状況管理'!$A:$B,2,false),"")</f>
        <v/>
      </c>
      <c r="J582" s="580" t="str">
        <f>Vlookup(B582,'セッション実施状況管理'!$A:$R,17,false)</f>
        <v>#N/A</v>
      </c>
      <c r="K582" s="580" t="str">
        <f t="shared" si="28"/>
        <v>#N/A</v>
      </c>
      <c r="L582" s="573" t="str">
        <f t="shared" si="11"/>
        <v>#N/A</v>
      </c>
      <c r="M582" s="573" t="str">
        <f t="shared" si="30"/>
        <v>#N/A</v>
      </c>
      <c r="N582" s="1283" t="str">
        <f t="shared" si="29"/>
        <v>#N/A</v>
      </c>
      <c r="O582" s="652"/>
      <c r="P582" s="652"/>
      <c r="Q582" s="629"/>
      <c r="R582" s="629"/>
      <c r="S582" s="651"/>
      <c r="T582" s="653"/>
      <c r="U582" s="651"/>
      <c r="V582" s="582" t="s">
        <v>1072</v>
      </c>
      <c r="W582" s="582" t="s">
        <v>1072</v>
      </c>
      <c r="X582" s="582" t="s">
        <v>1072</v>
      </c>
      <c r="Y582" s="582" t="s">
        <v>1072</v>
      </c>
      <c r="Z582" s="582" t="s">
        <v>1072</v>
      </c>
      <c r="AA582" s="582" t="s">
        <v>1072</v>
      </c>
      <c r="AB582" s="582" t="s">
        <v>1072</v>
      </c>
      <c r="AC582" s="580" t="str">
        <f>Vlookup(D582,'セッション実施状況管理'!$A:$R,17,false)</f>
        <v>#N/A</v>
      </c>
      <c r="AD582" s="580" t="str">
        <f t="shared" si="19"/>
        <v>#VALUE!</v>
      </c>
      <c r="AE582" s="580" t="str">
        <f t="shared" si="20"/>
        <v>#VALUE!</v>
      </c>
    </row>
    <row r="583">
      <c r="A583" s="2"/>
      <c r="B583" s="2"/>
      <c r="C583" s="2"/>
      <c r="D583" s="2"/>
      <c r="E583" s="2"/>
      <c r="F583" s="2"/>
      <c r="G583" s="2"/>
      <c r="H583" s="2"/>
      <c r="I583" s="572" t="str">
        <f>iferror(vlookup(B583,'セッション実施状況管理'!$A:$B,2,false),"")</f>
        <v/>
      </c>
      <c r="J583" s="580" t="str">
        <f>Vlookup(B583,'セッション実施状況管理'!$A:$R,17,false)</f>
        <v>#N/A</v>
      </c>
      <c r="K583" s="580" t="str">
        <f t="shared" si="28"/>
        <v>#N/A</v>
      </c>
      <c r="L583" s="573" t="str">
        <f t="shared" si="11"/>
        <v>#N/A</v>
      </c>
      <c r="M583" s="573" t="str">
        <f t="shared" si="30"/>
        <v>#N/A</v>
      </c>
      <c r="N583" s="1283" t="str">
        <f t="shared" si="29"/>
        <v>#N/A</v>
      </c>
      <c r="O583" s="652"/>
      <c r="P583" s="652"/>
      <c r="Q583" s="629"/>
      <c r="R583" s="629"/>
      <c r="S583" s="651"/>
      <c r="T583" s="653"/>
      <c r="U583" s="651"/>
      <c r="V583" s="582" t="s">
        <v>1072</v>
      </c>
      <c r="W583" s="582" t="s">
        <v>1072</v>
      </c>
      <c r="X583" s="582" t="s">
        <v>1072</v>
      </c>
      <c r="Y583" s="582" t="s">
        <v>1072</v>
      </c>
      <c r="Z583" s="582" t="s">
        <v>1072</v>
      </c>
      <c r="AA583" s="582" t="s">
        <v>1072</v>
      </c>
      <c r="AB583" s="582" t="s">
        <v>1072</v>
      </c>
      <c r="AC583" s="580" t="str">
        <f>Vlookup(D583,'セッション実施状況管理'!$A:$R,17,false)</f>
        <v>#N/A</v>
      </c>
      <c r="AD583" s="580" t="str">
        <f t="shared" si="19"/>
        <v>#VALUE!</v>
      </c>
      <c r="AE583" s="580" t="str">
        <f t="shared" si="20"/>
        <v>#VALUE!</v>
      </c>
    </row>
    <row r="584">
      <c r="A584" s="2"/>
      <c r="B584" s="2"/>
      <c r="C584" s="2"/>
      <c r="D584" s="2"/>
      <c r="E584" s="2"/>
      <c r="F584" s="2"/>
      <c r="G584" s="2"/>
      <c r="H584" s="2"/>
      <c r="I584" s="572" t="str">
        <f>iferror(vlookup(B584,'セッション実施状況管理'!$A:$B,2,false),"")</f>
        <v/>
      </c>
      <c r="J584" s="580" t="str">
        <f>Vlookup(B584,'セッション実施状況管理'!$A:$R,17,false)</f>
        <v>#N/A</v>
      </c>
      <c r="K584" s="580" t="str">
        <f t="shared" si="28"/>
        <v>#N/A</v>
      </c>
      <c r="L584" s="573" t="str">
        <f t="shared" si="11"/>
        <v>#N/A</v>
      </c>
      <c r="M584" s="573" t="str">
        <f t="shared" si="30"/>
        <v>#N/A</v>
      </c>
      <c r="N584" s="1283" t="str">
        <f t="shared" si="29"/>
        <v>#N/A</v>
      </c>
      <c r="O584" s="652"/>
      <c r="P584" s="652"/>
      <c r="Q584" s="629"/>
      <c r="R584" s="629"/>
      <c r="S584" s="651"/>
      <c r="T584" s="653"/>
      <c r="U584" s="651"/>
      <c r="V584" s="582" t="s">
        <v>1072</v>
      </c>
      <c r="W584" s="582" t="s">
        <v>1072</v>
      </c>
      <c r="X584" s="582" t="s">
        <v>1072</v>
      </c>
      <c r="Y584" s="582" t="s">
        <v>1072</v>
      </c>
      <c r="Z584" s="582" t="s">
        <v>1072</v>
      </c>
      <c r="AA584" s="582" t="s">
        <v>1072</v>
      </c>
      <c r="AB584" s="582" t="s">
        <v>1072</v>
      </c>
      <c r="AC584" s="580" t="str">
        <f>Vlookup(D584,'セッション実施状況管理'!$A:$R,17,false)</f>
        <v>#N/A</v>
      </c>
      <c r="AD584" s="580" t="str">
        <f t="shared" si="19"/>
        <v>#VALUE!</v>
      </c>
      <c r="AE584" s="580" t="str">
        <f t="shared" si="20"/>
        <v>#VALUE!</v>
      </c>
    </row>
    <row r="585">
      <c r="A585" s="2"/>
      <c r="B585" s="2"/>
      <c r="C585" s="2"/>
      <c r="D585" s="2"/>
      <c r="E585" s="2"/>
      <c r="F585" s="2"/>
      <c r="G585" s="2"/>
      <c r="H585" s="2"/>
      <c r="I585" s="572" t="str">
        <f>iferror(vlookup(B585,'セッション実施状況管理'!$A:$B,2,false),"")</f>
        <v/>
      </c>
      <c r="J585" s="580" t="str">
        <f>Vlookup(B585,'セッション実施状況管理'!$A:$R,17,false)</f>
        <v>#N/A</v>
      </c>
      <c r="K585" s="580" t="str">
        <f t="shared" si="28"/>
        <v>#N/A</v>
      </c>
      <c r="L585" s="573" t="str">
        <f t="shared" si="11"/>
        <v>#N/A</v>
      </c>
      <c r="M585" s="573" t="str">
        <f t="shared" si="30"/>
        <v>#N/A</v>
      </c>
      <c r="N585" s="1283" t="str">
        <f t="shared" si="29"/>
        <v>#N/A</v>
      </c>
      <c r="O585" s="652"/>
      <c r="P585" s="652"/>
      <c r="Q585" s="629"/>
      <c r="R585" s="629"/>
      <c r="S585" s="651"/>
      <c r="T585" s="653"/>
      <c r="U585" s="651"/>
      <c r="V585" s="582" t="s">
        <v>1072</v>
      </c>
      <c r="W585" s="582" t="s">
        <v>1072</v>
      </c>
      <c r="X585" s="582" t="s">
        <v>1072</v>
      </c>
      <c r="Y585" s="582" t="s">
        <v>1072</v>
      </c>
      <c r="Z585" s="582" t="s">
        <v>1072</v>
      </c>
      <c r="AA585" s="582" t="s">
        <v>1072</v>
      </c>
      <c r="AB585" s="582" t="s">
        <v>1072</v>
      </c>
      <c r="AC585" s="580" t="str">
        <f>Vlookup(D585,'セッション実施状況管理'!$A:$R,17,false)</f>
        <v>#N/A</v>
      </c>
      <c r="AD585" s="580" t="str">
        <f t="shared" si="19"/>
        <v>#VALUE!</v>
      </c>
      <c r="AE585" s="580" t="str">
        <f t="shared" si="20"/>
        <v>#VALUE!</v>
      </c>
    </row>
    <row r="586">
      <c r="A586" s="2"/>
      <c r="B586" s="2"/>
      <c r="C586" s="2"/>
      <c r="D586" s="2"/>
      <c r="E586" s="2"/>
      <c r="F586" s="2"/>
      <c r="G586" s="2"/>
      <c r="H586" s="2"/>
      <c r="I586" s="572" t="str">
        <f>iferror(vlookup(B586,'セッション実施状況管理'!$A:$B,2,false),"")</f>
        <v/>
      </c>
      <c r="J586" s="580" t="str">
        <f>Vlookup(B586,'セッション実施状況管理'!$A:$R,17,false)</f>
        <v>#N/A</v>
      </c>
      <c r="K586" s="580" t="str">
        <f t="shared" si="28"/>
        <v>#N/A</v>
      </c>
      <c r="L586" s="573" t="str">
        <f t="shared" si="11"/>
        <v>#N/A</v>
      </c>
      <c r="M586" s="573" t="str">
        <f t="shared" si="30"/>
        <v>#N/A</v>
      </c>
      <c r="N586" s="1283" t="str">
        <f t="shared" si="29"/>
        <v>#N/A</v>
      </c>
      <c r="O586" s="652"/>
      <c r="P586" s="652"/>
      <c r="Q586" s="629"/>
      <c r="R586" s="629"/>
      <c r="S586" s="651"/>
      <c r="T586" s="653"/>
      <c r="U586" s="651"/>
      <c r="V586" s="582" t="s">
        <v>1072</v>
      </c>
      <c r="W586" s="582" t="s">
        <v>1072</v>
      </c>
      <c r="X586" s="582" t="s">
        <v>1072</v>
      </c>
      <c r="Y586" s="582" t="s">
        <v>1072</v>
      </c>
      <c r="Z586" s="582" t="s">
        <v>1072</v>
      </c>
      <c r="AA586" s="582" t="s">
        <v>1072</v>
      </c>
      <c r="AB586" s="582" t="s">
        <v>1072</v>
      </c>
      <c r="AC586" s="580" t="str">
        <f>Vlookup(D586,'セッション実施状況管理'!$A:$R,17,false)</f>
        <v>#N/A</v>
      </c>
      <c r="AD586" s="580" t="str">
        <f t="shared" si="19"/>
        <v>#VALUE!</v>
      </c>
      <c r="AE586" s="580" t="str">
        <f t="shared" si="20"/>
        <v>#VALUE!</v>
      </c>
    </row>
    <row r="587">
      <c r="A587" s="2"/>
      <c r="B587" s="2"/>
      <c r="C587" s="2"/>
      <c r="D587" s="2"/>
      <c r="E587" s="2"/>
      <c r="F587" s="2"/>
      <c r="G587" s="2"/>
      <c r="H587" s="2"/>
      <c r="I587" s="572" t="str">
        <f>iferror(vlookup(B587,'セッション実施状況管理'!$A:$B,2,false),"")</f>
        <v/>
      </c>
      <c r="J587" s="580" t="str">
        <f>Vlookup(B587,'セッション実施状況管理'!$A:$R,17,false)</f>
        <v>#N/A</v>
      </c>
      <c r="K587" s="580" t="str">
        <f t="shared" si="28"/>
        <v>#N/A</v>
      </c>
      <c r="L587" s="573" t="str">
        <f t="shared" si="11"/>
        <v>#N/A</v>
      </c>
      <c r="M587" s="573" t="str">
        <f t="shared" si="30"/>
        <v>#N/A</v>
      </c>
      <c r="N587" s="1283" t="str">
        <f t="shared" si="29"/>
        <v>#N/A</v>
      </c>
      <c r="O587" s="652"/>
      <c r="P587" s="652"/>
      <c r="Q587" s="629"/>
      <c r="R587" s="629"/>
      <c r="S587" s="651"/>
      <c r="T587" s="653"/>
      <c r="U587" s="651"/>
      <c r="V587" s="582" t="s">
        <v>1072</v>
      </c>
      <c r="W587" s="582" t="s">
        <v>1072</v>
      </c>
      <c r="X587" s="582" t="s">
        <v>1072</v>
      </c>
      <c r="Y587" s="582" t="s">
        <v>1072</v>
      </c>
      <c r="Z587" s="582" t="s">
        <v>1072</v>
      </c>
      <c r="AA587" s="582" t="s">
        <v>1072</v>
      </c>
      <c r="AB587" s="582" t="s">
        <v>1072</v>
      </c>
      <c r="AC587" s="580" t="str">
        <f>Vlookup(D587,'セッション実施状況管理'!$A:$R,17,false)</f>
        <v>#N/A</v>
      </c>
      <c r="AD587" s="580" t="str">
        <f t="shared" si="19"/>
        <v>#VALUE!</v>
      </c>
      <c r="AE587" s="580" t="str">
        <f t="shared" si="20"/>
        <v>#VALUE!</v>
      </c>
    </row>
    <row r="588">
      <c r="A588" s="2"/>
      <c r="B588" s="2"/>
      <c r="C588" s="2"/>
      <c r="D588" s="2"/>
      <c r="E588" s="2"/>
      <c r="F588" s="2"/>
      <c r="G588" s="2"/>
      <c r="H588" s="2"/>
      <c r="I588" s="572" t="str">
        <f>iferror(vlookup(B588,'セッション実施状況管理'!$A:$B,2,false),"")</f>
        <v/>
      </c>
      <c r="J588" s="580" t="str">
        <f>Vlookup(B588,'セッション実施状況管理'!$A:$R,17,false)</f>
        <v>#N/A</v>
      </c>
      <c r="K588" s="580" t="str">
        <f t="shared" si="28"/>
        <v>#N/A</v>
      </c>
      <c r="L588" s="573" t="str">
        <f t="shared" si="11"/>
        <v>#N/A</v>
      </c>
      <c r="M588" s="573" t="str">
        <f t="shared" si="30"/>
        <v>#N/A</v>
      </c>
      <c r="N588" s="1283" t="str">
        <f t="shared" si="29"/>
        <v>#N/A</v>
      </c>
      <c r="O588" s="652"/>
      <c r="P588" s="652"/>
      <c r="Q588" s="629"/>
      <c r="R588" s="629"/>
      <c r="S588" s="651"/>
      <c r="T588" s="653"/>
      <c r="U588" s="651"/>
      <c r="V588" s="582" t="s">
        <v>1072</v>
      </c>
      <c r="W588" s="582" t="s">
        <v>1072</v>
      </c>
      <c r="X588" s="582" t="s">
        <v>1072</v>
      </c>
      <c r="Y588" s="582" t="s">
        <v>1072</v>
      </c>
      <c r="Z588" s="582" t="s">
        <v>1072</v>
      </c>
      <c r="AA588" s="582" t="s">
        <v>1072</v>
      </c>
      <c r="AB588" s="582" t="s">
        <v>1072</v>
      </c>
      <c r="AC588" s="580" t="str">
        <f>Vlookup(D588,'セッション実施状況管理'!$A:$R,17,false)</f>
        <v>#N/A</v>
      </c>
      <c r="AD588" s="580" t="str">
        <f t="shared" si="19"/>
        <v>#VALUE!</v>
      </c>
      <c r="AE588" s="580" t="str">
        <f t="shared" si="20"/>
        <v>#VALUE!</v>
      </c>
    </row>
    <row r="589">
      <c r="A589" s="2"/>
      <c r="B589" s="2"/>
      <c r="C589" s="2"/>
      <c r="D589" s="2"/>
      <c r="E589" s="2"/>
      <c r="F589" s="2"/>
      <c r="G589" s="2"/>
      <c r="H589" s="2"/>
      <c r="I589" s="572" t="str">
        <f>iferror(vlookup(B589,'セッション実施状況管理'!$A:$B,2,false),"")</f>
        <v/>
      </c>
      <c r="J589" s="580" t="str">
        <f>Vlookup(B589,'セッション実施状況管理'!$A:$R,17,false)</f>
        <v>#N/A</v>
      </c>
      <c r="K589" s="580" t="str">
        <f t="shared" si="28"/>
        <v>#N/A</v>
      </c>
      <c r="L589" s="573" t="str">
        <f t="shared" si="11"/>
        <v>#N/A</v>
      </c>
      <c r="M589" s="573" t="str">
        <f t="shared" si="30"/>
        <v>#N/A</v>
      </c>
      <c r="N589" s="1283" t="str">
        <f t="shared" si="29"/>
        <v>#N/A</v>
      </c>
      <c r="O589" s="652"/>
      <c r="P589" s="652"/>
      <c r="Q589" s="629"/>
      <c r="R589" s="629"/>
      <c r="S589" s="651"/>
      <c r="T589" s="653"/>
      <c r="U589" s="651"/>
      <c r="V589" s="582" t="s">
        <v>1072</v>
      </c>
      <c r="W589" s="582" t="s">
        <v>1072</v>
      </c>
      <c r="X589" s="582" t="s">
        <v>1072</v>
      </c>
      <c r="Y589" s="582" t="s">
        <v>1072</v>
      </c>
      <c r="Z589" s="582" t="s">
        <v>1072</v>
      </c>
      <c r="AA589" s="582" t="s">
        <v>1072</v>
      </c>
      <c r="AB589" s="582" t="s">
        <v>1072</v>
      </c>
      <c r="AC589" s="580" t="str">
        <f>Vlookup(D589,'セッション実施状況管理'!$A:$R,17,false)</f>
        <v>#N/A</v>
      </c>
      <c r="AD589" s="580" t="str">
        <f t="shared" si="19"/>
        <v>#VALUE!</v>
      </c>
      <c r="AE589" s="580" t="str">
        <f t="shared" si="20"/>
        <v>#VALUE!</v>
      </c>
    </row>
    <row r="590">
      <c r="A590" s="2"/>
      <c r="B590" s="2"/>
      <c r="C590" s="2"/>
      <c r="D590" s="2"/>
      <c r="E590" s="2"/>
      <c r="F590" s="2"/>
      <c r="G590" s="2"/>
      <c r="H590" s="2"/>
      <c r="I590" s="572" t="str">
        <f>iferror(vlookup(B590,'セッション実施状況管理'!$A:$B,2,false),"")</f>
        <v/>
      </c>
      <c r="J590" s="580" t="str">
        <f>Vlookup(B590,'セッション実施状況管理'!$A:$R,17,false)</f>
        <v>#N/A</v>
      </c>
      <c r="K590" s="580" t="str">
        <f t="shared" si="28"/>
        <v>#N/A</v>
      </c>
      <c r="L590" s="573" t="str">
        <f t="shared" si="11"/>
        <v>#N/A</v>
      </c>
      <c r="M590" s="573" t="str">
        <f t="shared" si="30"/>
        <v>#N/A</v>
      </c>
      <c r="N590" s="1283" t="str">
        <f t="shared" si="29"/>
        <v>#N/A</v>
      </c>
      <c r="O590" s="652"/>
      <c r="P590" s="652"/>
      <c r="Q590" s="629"/>
      <c r="R590" s="629"/>
      <c r="S590" s="651"/>
      <c r="T590" s="653"/>
      <c r="U590" s="651"/>
      <c r="V590" s="582" t="s">
        <v>1072</v>
      </c>
      <c r="W590" s="582" t="s">
        <v>1072</v>
      </c>
      <c r="X590" s="582" t="s">
        <v>1072</v>
      </c>
      <c r="Y590" s="582" t="s">
        <v>1072</v>
      </c>
      <c r="Z590" s="582" t="s">
        <v>1072</v>
      </c>
      <c r="AA590" s="582" t="s">
        <v>1072</v>
      </c>
      <c r="AB590" s="582" t="s">
        <v>1072</v>
      </c>
      <c r="AC590" s="580" t="str">
        <f>Vlookup(D590,'セッション実施状況管理'!$A:$R,17,false)</f>
        <v>#N/A</v>
      </c>
      <c r="AD590" s="580" t="str">
        <f t="shared" si="19"/>
        <v>#VALUE!</v>
      </c>
      <c r="AE590" s="580" t="str">
        <f t="shared" si="20"/>
        <v>#VALUE!</v>
      </c>
    </row>
    <row r="591">
      <c r="A591" s="2"/>
      <c r="B591" s="2"/>
      <c r="C591" s="2"/>
      <c r="D591" s="2"/>
      <c r="E591" s="2"/>
      <c r="F591" s="2"/>
      <c r="G591" s="2"/>
      <c r="H591" s="2"/>
      <c r="I591" s="572" t="str">
        <f>iferror(vlookup(B591,'セッション実施状況管理'!$A:$B,2,false),"")</f>
        <v/>
      </c>
      <c r="J591" s="580" t="str">
        <f>Vlookup(B591,'セッション実施状況管理'!$A:$R,17,false)</f>
        <v>#N/A</v>
      </c>
      <c r="K591" s="580" t="str">
        <f t="shared" si="28"/>
        <v>#N/A</v>
      </c>
      <c r="L591" s="573" t="str">
        <f t="shared" si="11"/>
        <v>#N/A</v>
      </c>
      <c r="M591" s="573" t="str">
        <f t="shared" si="30"/>
        <v>#N/A</v>
      </c>
      <c r="N591" s="1283" t="str">
        <f t="shared" si="29"/>
        <v>#N/A</v>
      </c>
      <c r="O591" s="652"/>
      <c r="P591" s="652"/>
      <c r="Q591" s="629"/>
      <c r="R591" s="629"/>
      <c r="S591" s="651"/>
      <c r="T591" s="653"/>
      <c r="U591" s="651"/>
      <c r="V591" s="582" t="s">
        <v>1072</v>
      </c>
      <c r="W591" s="582" t="s">
        <v>1072</v>
      </c>
      <c r="X591" s="582" t="s">
        <v>1072</v>
      </c>
      <c r="Y591" s="582" t="s">
        <v>1072</v>
      </c>
      <c r="Z591" s="582" t="s">
        <v>1072</v>
      </c>
      <c r="AA591" s="582" t="s">
        <v>1072</v>
      </c>
      <c r="AB591" s="582" t="s">
        <v>1072</v>
      </c>
      <c r="AC591" s="580" t="str">
        <f>Vlookup(D591,'セッション実施状況管理'!$A:$R,17,false)</f>
        <v>#N/A</v>
      </c>
      <c r="AD591" s="580" t="str">
        <f t="shared" si="19"/>
        <v>#VALUE!</v>
      </c>
      <c r="AE591" s="580" t="str">
        <f t="shared" si="20"/>
        <v>#VALUE!</v>
      </c>
    </row>
    <row r="592">
      <c r="A592" s="2"/>
      <c r="B592" s="2"/>
      <c r="C592" s="2"/>
      <c r="D592" s="2"/>
      <c r="E592" s="2"/>
      <c r="F592" s="2"/>
      <c r="G592" s="2"/>
      <c r="H592" s="2"/>
      <c r="I592" s="572" t="str">
        <f>iferror(vlookup(B592,'セッション実施状況管理'!$A:$B,2,false),"")</f>
        <v/>
      </c>
      <c r="J592" s="580" t="str">
        <f>Vlookup(B592,'セッション実施状況管理'!$A:$R,17,false)</f>
        <v>#N/A</v>
      </c>
      <c r="K592" s="580" t="str">
        <f t="shared" si="28"/>
        <v>#N/A</v>
      </c>
      <c r="L592" s="573" t="str">
        <f t="shared" si="11"/>
        <v>#N/A</v>
      </c>
      <c r="M592" s="573" t="str">
        <f t="shared" si="30"/>
        <v>#N/A</v>
      </c>
      <c r="N592" s="1283" t="str">
        <f t="shared" si="29"/>
        <v>#N/A</v>
      </c>
      <c r="O592" s="652"/>
      <c r="P592" s="652"/>
      <c r="Q592" s="629"/>
      <c r="R592" s="629"/>
      <c r="S592" s="651"/>
      <c r="T592" s="653"/>
      <c r="U592" s="651"/>
      <c r="V592" s="582" t="s">
        <v>1072</v>
      </c>
      <c r="W592" s="582" t="s">
        <v>1072</v>
      </c>
      <c r="X592" s="582" t="s">
        <v>1072</v>
      </c>
      <c r="Y592" s="582" t="s">
        <v>1072</v>
      </c>
      <c r="Z592" s="582" t="s">
        <v>1072</v>
      </c>
      <c r="AA592" s="582" t="s">
        <v>1072</v>
      </c>
      <c r="AB592" s="582" t="s">
        <v>1072</v>
      </c>
      <c r="AC592" s="580" t="str">
        <f>Vlookup(D592,'セッション実施状況管理'!$A:$R,17,false)</f>
        <v>#N/A</v>
      </c>
      <c r="AD592" s="580" t="str">
        <f t="shared" si="19"/>
        <v>#VALUE!</v>
      </c>
      <c r="AE592" s="580" t="str">
        <f t="shared" si="20"/>
        <v>#VALUE!</v>
      </c>
    </row>
    <row r="593">
      <c r="A593" s="2"/>
      <c r="B593" s="2"/>
      <c r="C593" s="2"/>
      <c r="D593" s="2"/>
      <c r="E593" s="2"/>
      <c r="F593" s="2"/>
      <c r="G593" s="2"/>
      <c r="H593" s="2"/>
      <c r="I593" s="572" t="str">
        <f>iferror(vlookup(B593,'セッション実施状況管理'!$A:$B,2,false),"")</f>
        <v/>
      </c>
      <c r="J593" s="580" t="str">
        <f>Vlookup(B593,'セッション実施状況管理'!$A:$R,17,false)</f>
        <v>#N/A</v>
      </c>
      <c r="K593" s="580" t="str">
        <f t="shared" si="28"/>
        <v>#N/A</v>
      </c>
      <c r="L593" s="573" t="str">
        <f t="shared" si="11"/>
        <v>#N/A</v>
      </c>
      <c r="M593" s="573" t="str">
        <f t="shared" si="30"/>
        <v>#N/A</v>
      </c>
      <c r="N593" s="1283" t="str">
        <f t="shared" si="29"/>
        <v>#N/A</v>
      </c>
      <c r="O593" s="652"/>
      <c r="P593" s="652"/>
      <c r="Q593" s="629"/>
      <c r="R593" s="629"/>
      <c r="S593" s="651"/>
      <c r="T593" s="653"/>
      <c r="U593" s="651"/>
      <c r="V593" s="582" t="s">
        <v>1072</v>
      </c>
      <c r="W593" s="582" t="s">
        <v>1072</v>
      </c>
      <c r="X593" s="582" t="s">
        <v>1072</v>
      </c>
      <c r="Y593" s="582" t="s">
        <v>1072</v>
      </c>
      <c r="Z593" s="582" t="s">
        <v>1072</v>
      </c>
      <c r="AA593" s="582" t="s">
        <v>1072</v>
      </c>
      <c r="AB593" s="582" t="s">
        <v>1072</v>
      </c>
      <c r="AC593" s="580" t="str">
        <f>Vlookup(D593,'セッション実施状況管理'!$A:$R,17,false)</f>
        <v>#N/A</v>
      </c>
      <c r="AD593" s="580" t="str">
        <f t="shared" si="19"/>
        <v>#VALUE!</v>
      </c>
      <c r="AE593" s="580" t="str">
        <f t="shared" si="20"/>
        <v>#VALUE!</v>
      </c>
    </row>
    <row r="594">
      <c r="A594" s="2"/>
      <c r="B594" s="2"/>
      <c r="C594" s="2"/>
      <c r="D594" s="2"/>
      <c r="E594" s="2"/>
      <c r="F594" s="2"/>
      <c r="G594" s="2"/>
      <c r="H594" s="2"/>
      <c r="I594" s="572" t="str">
        <f>iferror(vlookup(B594,'セッション実施状況管理'!$A:$B,2,false),"")</f>
        <v/>
      </c>
      <c r="J594" s="580" t="str">
        <f>Vlookup(B594,'セッション実施状況管理'!$A:$R,17,false)</f>
        <v>#N/A</v>
      </c>
      <c r="K594" s="580" t="str">
        <f t="shared" si="28"/>
        <v>#N/A</v>
      </c>
      <c r="L594" s="573" t="str">
        <f t="shared" si="11"/>
        <v>#N/A</v>
      </c>
      <c r="M594" s="573" t="str">
        <f t="shared" si="30"/>
        <v>#N/A</v>
      </c>
      <c r="N594" s="1283" t="str">
        <f t="shared" si="29"/>
        <v>#N/A</v>
      </c>
      <c r="O594" s="652"/>
      <c r="P594" s="652"/>
      <c r="Q594" s="629"/>
      <c r="R594" s="629"/>
      <c r="S594" s="651"/>
      <c r="T594" s="653"/>
      <c r="U594" s="651"/>
      <c r="V594" s="582" t="s">
        <v>1072</v>
      </c>
      <c r="W594" s="582" t="s">
        <v>1072</v>
      </c>
      <c r="X594" s="582" t="s">
        <v>1072</v>
      </c>
      <c r="Y594" s="582" t="s">
        <v>1072</v>
      </c>
      <c r="Z594" s="582" t="s">
        <v>1072</v>
      </c>
      <c r="AA594" s="582" t="s">
        <v>1072</v>
      </c>
      <c r="AB594" s="582" t="s">
        <v>1072</v>
      </c>
      <c r="AC594" s="580" t="str">
        <f>Vlookup(D594,'セッション実施状況管理'!$A:$R,17,false)</f>
        <v>#N/A</v>
      </c>
      <c r="AD594" s="580" t="str">
        <f t="shared" si="19"/>
        <v>#VALUE!</v>
      </c>
      <c r="AE594" s="580" t="str">
        <f t="shared" si="20"/>
        <v>#VALUE!</v>
      </c>
    </row>
    <row r="595">
      <c r="A595" s="2"/>
      <c r="B595" s="2"/>
      <c r="C595" s="2"/>
      <c r="D595" s="2"/>
      <c r="E595" s="2"/>
      <c r="F595" s="2"/>
      <c r="G595" s="2"/>
      <c r="H595" s="2"/>
      <c r="I595" s="572" t="str">
        <f>iferror(vlookup(B595,'セッション実施状況管理'!$A:$B,2,false),"")</f>
        <v/>
      </c>
      <c r="J595" s="580" t="str">
        <f>Vlookup(B595,'セッション実施状況管理'!$A:$R,17,false)</f>
        <v>#N/A</v>
      </c>
      <c r="K595" s="580" t="str">
        <f t="shared" si="28"/>
        <v>#N/A</v>
      </c>
      <c r="L595" s="573" t="str">
        <f t="shared" si="11"/>
        <v>#N/A</v>
      </c>
      <c r="M595" s="573" t="str">
        <f t="shared" si="30"/>
        <v>#N/A</v>
      </c>
      <c r="N595" s="1283" t="str">
        <f t="shared" si="29"/>
        <v>#N/A</v>
      </c>
      <c r="O595" s="652"/>
      <c r="P595" s="652"/>
      <c r="Q595" s="629"/>
      <c r="R595" s="629"/>
      <c r="S595" s="651"/>
      <c r="T595" s="653"/>
      <c r="U595" s="651"/>
      <c r="V595" s="582" t="s">
        <v>1072</v>
      </c>
      <c r="W595" s="582" t="s">
        <v>1072</v>
      </c>
      <c r="X595" s="582" t="s">
        <v>1072</v>
      </c>
      <c r="Y595" s="582" t="s">
        <v>1072</v>
      </c>
      <c r="Z595" s="582" t="s">
        <v>1072</v>
      </c>
      <c r="AA595" s="582" t="s">
        <v>1072</v>
      </c>
      <c r="AB595" s="582" t="s">
        <v>1072</v>
      </c>
      <c r="AC595" s="580" t="str">
        <f>Vlookup(D595,'セッション実施状況管理'!$A:$R,17,false)</f>
        <v>#N/A</v>
      </c>
      <c r="AD595" s="580" t="str">
        <f t="shared" si="19"/>
        <v>#VALUE!</v>
      </c>
      <c r="AE595" s="580" t="str">
        <f t="shared" si="20"/>
        <v>#VALUE!</v>
      </c>
    </row>
    <row r="596">
      <c r="A596" s="2"/>
      <c r="B596" s="2"/>
      <c r="C596" s="2"/>
      <c r="D596" s="2"/>
      <c r="E596" s="2"/>
      <c r="F596" s="2"/>
      <c r="G596" s="2"/>
      <c r="H596" s="2"/>
      <c r="I596" s="572" t="str">
        <f>iferror(vlookup(B596,'セッション実施状況管理'!$A:$B,2,false),"")</f>
        <v/>
      </c>
      <c r="J596" s="580" t="str">
        <f>Vlookup(B596,'セッション実施状況管理'!$A:$R,17,false)</f>
        <v>#N/A</v>
      </c>
      <c r="K596" s="580" t="str">
        <f t="shared" si="28"/>
        <v>#N/A</v>
      </c>
      <c r="L596" s="573" t="str">
        <f t="shared" si="11"/>
        <v>#N/A</v>
      </c>
      <c r="M596" s="573" t="str">
        <f t="shared" si="30"/>
        <v>#N/A</v>
      </c>
      <c r="N596" s="1283" t="str">
        <f t="shared" si="29"/>
        <v>#N/A</v>
      </c>
      <c r="O596" s="652"/>
      <c r="P596" s="652"/>
      <c r="Q596" s="629"/>
      <c r="R596" s="629"/>
      <c r="S596" s="651"/>
      <c r="T596" s="653"/>
      <c r="U596" s="651"/>
      <c r="V596" s="582" t="s">
        <v>1072</v>
      </c>
      <c r="W596" s="582" t="s">
        <v>1072</v>
      </c>
      <c r="X596" s="582" t="s">
        <v>1072</v>
      </c>
      <c r="Y596" s="582" t="s">
        <v>1072</v>
      </c>
      <c r="Z596" s="582" t="s">
        <v>1072</v>
      </c>
      <c r="AA596" s="582" t="s">
        <v>1072</v>
      </c>
      <c r="AB596" s="582" t="s">
        <v>1072</v>
      </c>
      <c r="AC596" s="580" t="str">
        <f>Vlookup(D596,'セッション実施状況管理'!$A:$R,17,false)</f>
        <v>#N/A</v>
      </c>
      <c r="AD596" s="580" t="str">
        <f t="shared" si="19"/>
        <v>#VALUE!</v>
      </c>
      <c r="AE596" s="580" t="str">
        <f t="shared" si="20"/>
        <v>#VALUE!</v>
      </c>
    </row>
    <row r="597">
      <c r="A597" s="2"/>
      <c r="B597" s="2"/>
      <c r="C597" s="2"/>
      <c r="D597" s="2"/>
      <c r="E597" s="2"/>
      <c r="F597" s="2"/>
      <c r="G597" s="2"/>
      <c r="H597" s="2"/>
      <c r="I597" s="572" t="str">
        <f>iferror(vlookup(B597,'セッション実施状況管理'!$A:$B,2,false),"")</f>
        <v/>
      </c>
      <c r="J597" s="580" t="str">
        <f>Vlookup(B597,'セッション実施状況管理'!$A:$R,17,false)</f>
        <v>#N/A</v>
      </c>
      <c r="K597" s="580" t="str">
        <f t="shared" si="28"/>
        <v>#N/A</v>
      </c>
      <c r="L597" s="573" t="str">
        <f t="shared" si="11"/>
        <v>#N/A</v>
      </c>
      <c r="M597" s="573" t="str">
        <f t="shared" si="30"/>
        <v>#N/A</v>
      </c>
      <c r="N597" s="1283" t="str">
        <f t="shared" si="29"/>
        <v>#N/A</v>
      </c>
      <c r="O597" s="652"/>
      <c r="P597" s="652"/>
      <c r="Q597" s="629"/>
      <c r="R597" s="629"/>
      <c r="S597" s="651"/>
      <c r="T597" s="653"/>
      <c r="U597" s="651"/>
      <c r="V597" s="582" t="s">
        <v>1072</v>
      </c>
      <c r="W597" s="582" t="s">
        <v>1072</v>
      </c>
      <c r="X597" s="582" t="s">
        <v>1072</v>
      </c>
      <c r="Y597" s="582" t="s">
        <v>1072</v>
      </c>
      <c r="Z597" s="582" t="s">
        <v>1072</v>
      </c>
      <c r="AA597" s="582" t="s">
        <v>1072</v>
      </c>
      <c r="AB597" s="582" t="s">
        <v>1072</v>
      </c>
      <c r="AC597" s="580" t="str">
        <f>Vlookup(D597,'セッション実施状況管理'!$A:$R,17,false)</f>
        <v>#N/A</v>
      </c>
      <c r="AD597" s="580" t="str">
        <f t="shared" si="19"/>
        <v>#VALUE!</v>
      </c>
      <c r="AE597" s="580" t="str">
        <f t="shared" si="20"/>
        <v>#VALUE!</v>
      </c>
    </row>
    <row r="598">
      <c r="A598" s="2"/>
      <c r="B598" s="2"/>
      <c r="C598" s="2"/>
      <c r="D598" s="2"/>
      <c r="E598" s="2"/>
      <c r="F598" s="2"/>
      <c r="G598" s="2"/>
      <c r="H598" s="2"/>
      <c r="I598" s="572" t="str">
        <f>iferror(vlookup(B598,'セッション実施状況管理'!$A:$B,2,false),"")</f>
        <v/>
      </c>
      <c r="J598" s="580" t="str">
        <f>Vlookup(B598,'セッション実施状況管理'!$A:$R,17,false)</f>
        <v>#N/A</v>
      </c>
      <c r="K598" s="580" t="str">
        <f t="shared" si="28"/>
        <v>#N/A</v>
      </c>
      <c r="L598" s="573" t="str">
        <f t="shared" si="11"/>
        <v>#N/A</v>
      </c>
      <c r="M598" s="573" t="str">
        <f t="shared" si="30"/>
        <v>#N/A</v>
      </c>
      <c r="N598" s="1283" t="str">
        <f t="shared" si="29"/>
        <v>#N/A</v>
      </c>
      <c r="O598" s="652"/>
      <c r="P598" s="652"/>
      <c r="Q598" s="629"/>
      <c r="R598" s="629"/>
      <c r="S598" s="651"/>
      <c r="T598" s="653"/>
      <c r="U598" s="651"/>
      <c r="V598" s="582" t="s">
        <v>1072</v>
      </c>
      <c r="W598" s="582" t="s">
        <v>1072</v>
      </c>
      <c r="X598" s="582" t="s">
        <v>1072</v>
      </c>
      <c r="Y598" s="582" t="s">
        <v>1072</v>
      </c>
      <c r="Z598" s="582" t="s">
        <v>1072</v>
      </c>
      <c r="AA598" s="582" t="s">
        <v>1072</v>
      </c>
      <c r="AB598" s="582" t="s">
        <v>1072</v>
      </c>
      <c r="AC598" s="580" t="str">
        <f>Vlookup(D598,'セッション実施状況管理'!$A:$R,17,false)</f>
        <v>#N/A</v>
      </c>
      <c r="AD598" s="580" t="str">
        <f t="shared" si="19"/>
        <v>#VALUE!</v>
      </c>
      <c r="AE598" s="580" t="str">
        <f t="shared" si="20"/>
        <v>#VALUE!</v>
      </c>
    </row>
    <row r="599">
      <c r="A599" s="2"/>
      <c r="B599" s="2"/>
      <c r="C599" s="2"/>
      <c r="D599" s="2"/>
      <c r="E599" s="2"/>
      <c r="F599" s="2"/>
      <c r="G599" s="2"/>
      <c r="H599" s="2"/>
      <c r="I599" s="572" t="str">
        <f>iferror(vlookup(B599,'セッション実施状況管理'!$A:$B,2,false),"")</f>
        <v/>
      </c>
      <c r="J599" s="580" t="str">
        <f>Vlookup(B599,'セッション実施状況管理'!$A:$R,17,false)</f>
        <v>#N/A</v>
      </c>
      <c r="K599" s="580" t="str">
        <f t="shared" si="28"/>
        <v>#N/A</v>
      </c>
      <c r="L599" s="573" t="str">
        <f t="shared" si="11"/>
        <v>#N/A</v>
      </c>
      <c r="M599" s="573" t="str">
        <f t="shared" si="30"/>
        <v>#N/A</v>
      </c>
      <c r="N599" s="1283" t="str">
        <f t="shared" si="29"/>
        <v>#N/A</v>
      </c>
      <c r="O599" s="652"/>
      <c r="P599" s="652"/>
      <c r="Q599" s="629"/>
      <c r="R599" s="629"/>
      <c r="S599" s="651"/>
      <c r="T599" s="653"/>
      <c r="U599" s="651"/>
      <c r="V599" s="582" t="s">
        <v>1072</v>
      </c>
      <c r="W599" s="582" t="s">
        <v>1072</v>
      </c>
      <c r="X599" s="582" t="s">
        <v>1072</v>
      </c>
      <c r="Y599" s="582" t="s">
        <v>1072</v>
      </c>
      <c r="Z599" s="582" t="s">
        <v>1072</v>
      </c>
      <c r="AA599" s="582" t="s">
        <v>1072</v>
      </c>
      <c r="AB599" s="582" t="s">
        <v>1072</v>
      </c>
      <c r="AC599" s="580" t="str">
        <f>Vlookup(D599,'セッション実施状況管理'!$A:$R,17,false)</f>
        <v>#N/A</v>
      </c>
      <c r="AD599" s="580" t="str">
        <f t="shared" si="19"/>
        <v>#VALUE!</v>
      </c>
      <c r="AE599" s="580" t="str">
        <f t="shared" si="20"/>
        <v>#VALUE!</v>
      </c>
    </row>
    <row r="600">
      <c r="A600" s="2"/>
      <c r="B600" s="2"/>
      <c r="C600" s="2"/>
      <c r="D600" s="2"/>
      <c r="E600" s="2"/>
      <c r="F600" s="2"/>
      <c r="G600" s="2"/>
      <c r="H600" s="2"/>
      <c r="I600" s="572" t="str">
        <f>iferror(vlookup(B600,'セッション実施状況管理'!$A:$B,2,false),"")</f>
        <v/>
      </c>
      <c r="J600" s="580" t="str">
        <f>Vlookup(B600,'セッション実施状況管理'!$A:$R,17,false)</f>
        <v>#N/A</v>
      </c>
      <c r="K600" s="580" t="str">
        <f t="shared" si="28"/>
        <v>#N/A</v>
      </c>
      <c r="L600" s="573" t="str">
        <f t="shared" si="11"/>
        <v>#N/A</v>
      </c>
      <c r="M600" s="573" t="str">
        <f t="shared" si="30"/>
        <v>#N/A</v>
      </c>
      <c r="N600" s="1283" t="str">
        <f t="shared" si="29"/>
        <v>#N/A</v>
      </c>
      <c r="O600" s="652"/>
      <c r="P600" s="652"/>
      <c r="Q600" s="629"/>
      <c r="R600" s="629"/>
      <c r="S600" s="651"/>
      <c r="T600" s="653"/>
      <c r="U600" s="651"/>
      <c r="V600" s="582" t="s">
        <v>1072</v>
      </c>
      <c r="W600" s="582" t="s">
        <v>1072</v>
      </c>
      <c r="X600" s="582" t="s">
        <v>1072</v>
      </c>
      <c r="Y600" s="582" t="s">
        <v>1072</v>
      </c>
      <c r="Z600" s="582" t="s">
        <v>1072</v>
      </c>
      <c r="AA600" s="582" t="s">
        <v>1072</v>
      </c>
      <c r="AB600" s="582" t="s">
        <v>1072</v>
      </c>
      <c r="AC600" s="580" t="str">
        <f>Vlookup(D600,'セッション実施状況管理'!$A:$R,17,false)</f>
        <v>#N/A</v>
      </c>
      <c r="AD600" s="580" t="str">
        <f t="shared" si="19"/>
        <v>#VALUE!</v>
      </c>
      <c r="AE600" s="580" t="str">
        <f t="shared" si="20"/>
        <v>#VALUE!</v>
      </c>
    </row>
    <row r="601">
      <c r="A601" s="2"/>
      <c r="B601" s="2"/>
      <c r="C601" s="2"/>
      <c r="D601" s="2"/>
      <c r="E601" s="2"/>
      <c r="F601" s="2"/>
      <c r="G601" s="2"/>
      <c r="H601" s="2"/>
      <c r="I601" s="572" t="str">
        <f>iferror(vlookup(B601,'セッション実施状況管理'!$A:$B,2,false),"")</f>
        <v/>
      </c>
      <c r="J601" s="580" t="str">
        <f>Vlookup(B601,'セッション実施状況管理'!$A:$R,17,false)</f>
        <v>#N/A</v>
      </c>
      <c r="K601" s="580" t="str">
        <f t="shared" si="28"/>
        <v>#N/A</v>
      </c>
      <c r="L601" s="573" t="str">
        <f t="shared" si="11"/>
        <v>#N/A</v>
      </c>
      <c r="M601" s="573" t="str">
        <f t="shared" si="30"/>
        <v>#N/A</v>
      </c>
      <c r="N601" s="1283" t="str">
        <f t="shared" si="29"/>
        <v>#N/A</v>
      </c>
      <c r="O601" s="652"/>
      <c r="P601" s="652"/>
      <c r="Q601" s="629"/>
      <c r="R601" s="629"/>
      <c r="S601" s="651"/>
      <c r="T601" s="653"/>
      <c r="U601" s="651"/>
      <c r="V601" s="582" t="s">
        <v>1072</v>
      </c>
      <c r="W601" s="582" t="s">
        <v>1072</v>
      </c>
      <c r="X601" s="582" t="s">
        <v>1072</v>
      </c>
      <c r="Y601" s="582" t="s">
        <v>1072</v>
      </c>
      <c r="Z601" s="582" t="s">
        <v>1072</v>
      </c>
      <c r="AA601" s="582" t="s">
        <v>1072</v>
      </c>
      <c r="AB601" s="582" t="s">
        <v>1072</v>
      </c>
      <c r="AC601" s="580" t="str">
        <f>Vlookup(D601,'セッション実施状況管理'!$A:$R,17,false)</f>
        <v>#N/A</v>
      </c>
      <c r="AD601" s="580" t="str">
        <f t="shared" si="19"/>
        <v>#VALUE!</v>
      </c>
      <c r="AE601" s="580" t="str">
        <f t="shared" si="20"/>
        <v>#VALUE!</v>
      </c>
    </row>
    <row r="602">
      <c r="A602" s="2"/>
      <c r="B602" s="2"/>
      <c r="C602" s="2"/>
      <c r="D602" s="2"/>
      <c r="E602" s="2"/>
      <c r="F602" s="2"/>
      <c r="G602" s="2"/>
      <c r="H602" s="2"/>
      <c r="I602" s="572" t="str">
        <f>iferror(vlookup(B602,'セッション実施状況管理'!$A:$B,2,false),"")</f>
        <v/>
      </c>
      <c r="J602" s="580" t="str">
        <f>Vlookup(B602,'セッション実施状況管理'!$A:$R,17,false)</f>
        <v>#N/A</v>
      </c>
      <c r="K602" s="580" t="str">
        <f t="shared" si="28"/>
        <v>#N/A</v>
      </c>
      <c r="L602" s="573" t="str">
        <f t="shared" si="11"/>
        <v>#N/A</v>
      </c>
      <c r="M602" s="573" t="str">
        <f t="shared" si="30"/>
        <v>#N/A</v>
      </c>
      <c r="N602" s="1283" t="str">
        <f t="shared" si="29"/>
        <v>#N/A</v>
      </c>
      <c r="O602" s="652"/>
      <c r="P602" s="652"/>
      <c r="Q602" s="629"/>
      <c r="R602" s="629"/>
      <c r="S602" s="651"/>
      <c r="T602" s="653"/>
      <c r="U602" s="651"/>
      <c r="V602" s="582" t="s">
        <v>1072</v>
      </c>
      <c r="W602" s="582" t="s">
        <v>1072</v>
      </c>
      <c r="X602" s="582" t="s">
        <v>1072</v>
      </c>
      <c r="Y602" s="582" t="s">
        <v>1072</v>
      </c>
      <c r="Z602" s="582" t="s">
        <v>1072</v>
      </c>
      <c r="AA602" s="582" t="s">
        <v>1072</v>
      </c>
      <c r="AB602" s="582" t="s">
        <v>1072</v>
      </c>
      <c r="AC602" s="580" t="str">
        <f>Vlookup(D602,'セッション実施状況管理'!$A:$R,17,false)</f>
        <v>#N/A</v>
      </c>
      <c r="AD602" s="580" t="str">
        <f t="shared" si="19"/>
        <v>#VALUE!</v>
      </c>
      <c r="AE602" s="580" t="str">
        <f t="shared" si="20"/>
        <v>#VALUE!</v>
      </c>
    </row>
    <row r="603">
      <c r="A603" s="2"/>
      <c r="B603" s="2"/>
      <c r="C603" s="2"/>
      <c r="D603" s="2"/>
      <c r="E603" s="2"/>
      <c r="F603" s="2"/>
      <c r="G603" s="2"/>
      <c r="H603" s="2"/>
      <c r="I603" s="572" t="str">
        <f>iferror(vlookup(B603,'セッション実施状況管理'!$A:$B,2,false),"")</f>
        <v/>
      </c>
      <c r="J603" s="580" t="str">
        <f>Vlookup(B603,'セッション実施状況管理'!$A:$R,17,false)</f>
        <v>#N/A</v>
      </c>
      <c r="K603" s="580" t="str">
        <f t="shared" si="28"/>
        <v>#N/A</v>
      </c>
      <c r="L603" s="573" t="str">
        <f t="shared" si="11"/>
        <v>#N/A</v>
      </c>
      <c r="M603" s="573" t="str">
        <f t="shared" si="30"/>
        <v>#N/A</v>
      </c>
      <c r="N603" s="1283" t="str">
        <f t="shared" si="29"/>
        <v>#N/A</v>
      </c>
      <c r="O603" s="652"/>
      <c r="P603" s="652"/>
      <c r="Q603" s="629"/>
      <c r="R603" s="629"/>
      <c r="S603" s="651"/>
      <c r="T603" s="653"/>
      <c r="U603" s="651"/>
      <c r="V603" s="582" t="s">
        <v>1072</v>
      </c>
      <c r="W603" s="582" t="s">
        <v>1072</v>
      </c>
      <c r="X603" s="582" t="s">
        <v>1072</v>
      </c>
      <c r="Y603" s="582" t="s">
        <v>1072</v>
      </c>
      <c r="Z603" s="582" t="s">
        <v>1072</v>
      </c>
      <c r="AA603" s="582" t="s">
        <v>1072</v>
      </c>
      <c r="AB603" s="582" t="s">
        <v>1072</v>
      </c>
      <c r="AC603" s="580" t="str">
        <f>Vlookup(D603,'セッション実施状況管理'!$A:$R,17,false)</f>
        <v>#N/A</v>
      </c>
      <c r="AD603" s="580" t="str">
        <f t="shared" si="19"/>
        <v>#VALUE!</v>
      </c>
      <c r="AE603" s="580" t="str">
        <f t="shared" si="20"/>
        <v>#VALUE!</v>
      </c>
    </row>
    <row r="604">
      <c r="A604" s="2"/>
      <c r="B604" s="2"/>
      <c r="C604" s="2"/>
      <c r="D604" s="2"/>
      <c r="E604" s="2"/>
      <c r="F604" s="2"/>
      <c r="G604" s="2"/>
      <c r="H604" s="2"/>
      <c r="I604" s="572" t="str">
        <f>iferror(vlookup(B604,'セッション実施状況管理'!$A:$B,2,false),"")</f>
        <v/>
      </c>
      <c r="J604" s="580" t="str">
        <f>Vlookup(B604,'セッション実施状況管理'!$A:$R,17,false)</f>
        <v>#N/A</v>
      </c>
      <c r="K604" s="580" t="str">
        <f t="shared" si="28"/>
        <v>#N/A</v>
      </c>
      <c r="L604" s="573" t="str">
        <f t="shared" si="11"/>
        <v>#N/A</v>
      </c>
      <c r="M604" s="573" t="str">
        <f t="shared" si="30"/>
        <v>#N/A</v>
      </c>
      <c r="N604" s="1283" t="str">
        <f t="shared" si="29"/>
        <v>#N/A</v>
      </c>
      <c r="O604" s="652"/>
      <c r="P604" s="652"/>
      <c r="Q604" s="629"/>
      <c r="R604" s="629"/>
      <c r="S604" s="651"/>
      <c r="T604" s="653"/>
      <c r="U604" s="651"/>
      <c r="V604" s="582" t="s">
        <v>1072</v>
      </c>
      <c r="W604" s="582" t="s">
        <v>1072</v>
      </c>
      <c r="X604" s="582" t="s">
        <v>1072</v>
      </c>
      <c r="Y604" s="582" t="s">
        <v>1072</v>
      </c>
      <c r="Z604" s="582" t="s">
        <v>1072</v>
      </c>
      <c r="AA604" s="582" t="s">
        <v>1072</v>
      </c>
      <c r="AB604" s="582" t="s">
        <v>1072</v>
      </c>
      <c r="AC604" s="580" t="str">
        <f>Vlookup(D604,'セッション実施状況管理'!$A:$R,17,false)</f>
        <v>#N/A</v>
      </c>
      <c r="AD604" s="580" t="str">
        <f t="shared" si="19"/>
        <v>#VALUE!</v>
      </c>
      <c r="AE604" s="580" t="str">
        <f t="shared" si="20"/>
        <v>#VALUE!</v>
      </c>
    </row>
    <row r="605">
      <c r="A605" s="2"/>
      <c r="B605" s="2"/>
      <c r="C605" s="2"/>
      <c r="D605" s="2"/>
      <c r="E605" s="2"/>
      <c r="F605" s="2"/>
      <c r="G605" s="2"/>
      <c r="H605" s="2"/>
      <c r="I605" s="572" t="str">
        <f>iferror(vlookup(B605,'セッション実施状況管理'!$A:$B,2,false),"")</f>
        <v/>
      </c>
      <c r="J605" s="580" t="str">
        <f>Vlookup(B605,'セッション実施状況管理'!$A:$R,17,false)</f>
        <v>#N/A</v>
      </c>
      <c r="K605" s="580" t="str">
        <f t="shared" si="28"/>
        <v>#N/A</v>
      </c>
      <c r="L605" s="573" t="str">
        <f t="shared" si="11"/>
        <v>#N/A</v>
      </c>
      <c r="M605" s="573" t="str">
        <f t="shared" si="30"/>
        <v>#N/A</v>
      </c>
      <c r="N605" s="1283" t="str">
        <f t="shared" si="29"/>
        <v>#N/A</v>
      </c>
      <c r="O605" s="652"/>
      <c r="P605" s="652"/>
      <c r="Q605" s="629"/>
      <c r="R605" s="629"/>
      <c r="S605" s="651"/>
      <c r="T605" s="653"/>
      <c r="U605" s="651"/>
      <c r="V605" s="582" t="s">
        <v>1072</v>
      </c>
      <c r="W605" s="582" t="s">
        <v>1072</v>
      </c>
      <c r="X605" s="582" t="s">
        <v>1072</v>
      </c>
      <c r="Y605" s="582" t="s">
        <v>1072</v>
      </c>
      <c r="Z605" s="582" t="s">
        <v>1072</v>
      </c>
      <c r="AA605" s="582" t="s">
        <v>1072</v>
      </c>
      <c r="AB605" s="582" t="s">
        <v>1072</v>
      </c>
      <c r="AC605" s="580" t="str">
        <f>Vlookup(D605,'セッション実施状況管理'!$A:$R,17,false)</f>
        <v>#N/A</v>
      </c>
      <c r="AD605" s="580" t="str">
        <f t="shared" si="19"/>
        <v>#VALUE!</v>
      </c>
      <c r="AE605" s="580" t="str">
        <f t="shared" si="20"/>
        <v>#VALUE!</v>
      </c>
    </row>
    <row r="606">
      <c r="A606" s="2"/>
      <c r="B606" s="2"/>
      <c r="C606" s="2"/>
      <c r="D606" s="2"/>
      <c r="E606" s="2"/>
      <c r="F606" s="2"/>
      <c r="G606" s="2"/>
      <c r="H606" s="2"/>
      <c r="I606" s="572" t="str">
        <f>iferror(vlookup(B606,'セッション実施状況管理'!$A:$B,2,false),"")</f>
        <v/>
      </c>
      <c r="J606" s="580" t="str">
        <f>Vlookup(B606,'セッション実施状況管理'!$A:$R,17,false)</f>
        <v>#N/A</v>
      </c>
      <c r="K606" s="580" t="str">
        <f t="shared" si="28"/>
        <v>#N/A</v>
      </c>
      <c r="L606" s="573" t="str">
        <f t="shared" si="11"/>
        <v>#N/A</v>
      </c>
      <c r="M606" s="573" t="str">
        <f t="shared" si="30"/>
        <v>#N/A</v>
      </c>
      <c r="N606" s="1283" t="str">
        <f t="shared" si="29"/>
        <v>#N/A</v>
      </c>
      <c r="O606" s="652"/>
      <c r="P606" s="652"/>
      <c r="Q606" s="629"/>
      <c r="R606" s="629"/>
      <c r="S606" s="651"/>
      <c r="T606" s="653"/>
      <c r="U606" s="651"/>
      <c r="V606" s="582" t="s">
        <v>1072</v>
      </c>
      <c r="W606" s="582" t="s">
        <v>1072</v>
      </c>
      <c r="X606" s="582" t="s">
        <v>1072</v>
      </c>
      <c r="Y606" s="582" t="s">
        <v>1072</v>
      </c>
      <c r="Z606" s="582" t="s">
        <v>1072</v>
      </c>
      <c r="AA606" s="582" t="s">
        <v>1072</v>
      </c>
      <c r="AB606" s="582" t="s">
        <v>1072</v>
      </c>
      <c r="AC606" s="580" t="str">
        <f>Vlookup(D606,'セッション実施状況管理'!$A:$R,17,false)</f>
        <v>#N/A</v>
      </c>
      <c r="AD606" s="580" t="str">
        <f t="shared" si="19"/>
        <v>#VALUE!</v>
      </c>
      <c r="AE606" s="580" t="str">
        <f t="shared" si="20"/>
        <v>#VALUE!</v>
      </c>
    </row>
    <row r="607">
      <c r="A607" s="2"/>
      <c r="B607" s="2"/>
      <c r="C607" s="2"/>
      <c r="D607" s="2"/>
      <c r="E607" s="2"/>
      <c r="F607" s="2"/>
      <c r="G607" s="2"/>
      <c r="H607" s="2"/>
      <c r="I607" s="572" t="str">
        <f>iferror(vlookup(B607,'セッション実施状況管理'!$A:$B,2,false),"")</f>
        <v/>
      </c>
      <c r="J607" s="580" t="str">
        <f>Vlookup(B607,'セッション実施状況管理'!$A:$R,17,false)</f>
        <v>#N/A</v>
      </c>
      <c r="K607" s="580" t="str">
        <f t="shared" si="28"/>
        <v>#N/A</v>
      </c>
      <c r="L607" s="573" t="str">
        <f t="shared" si="11"/>
        <v>#N/A</v>
      </c>
      <c r="M607" s="573" t="str">
        <f t="shared" si="30"/>
        <v>#N/A</v>
      </c>
      <c r="N607" s="1283" t="str">
        <f t="shared" si="29"/>
        <v>#N/A</v>
      </c>
      <c r="O607" s="652"/>
      <c r="P607" s="652"/>
      <c r="Q607" s="629"/>
      <c r="R607" s="629"/>
      <c r="S607" s="651"/>
      <c r="T607" s="653"/>
      <c r="U607" s="651"/>
      <c r="V607" s="582" t="s">
        <v>1072</v>
      </c>
      <c r="W607" s="582" t="s">
        <v>1072</v>
      </c>
      <c r="X607" s="582" t="s">
        <v>1072</v>
      </c>
      <c r="Y607" s="582" t="s">
        <v>1072</v>
      </c>
      <c r="Z607" s="582" t="s">
        <v>1072</v>
      </c>
      <c r="AA607" s="582" t="s">
        <v>1072</v>
      </c>
      <c r="AB607" s="582" t="s">
        <v>1072</v>
      </c>
      <c r="AC607" s="580" t="str">
        <f>Vlookup(D607,'セッション実施状況管理'!$A:$R,17,false)</f>
        <v>#N/A</v>
      </c>
      <c r="AD607" s="580" t="str">
        <f t="shared" si="19"/>
        <v>#VALUE!</v>
      </c>
      <c r="AE607" s="580" t="str">
        <f t="shared" si="20"/>
        <v>#VALUE!</v>
      </c>
    </row>
    <row r="608">
      <c r="A608" s="2"/>
      <c r="B608" s="2"/>
      <c r="C608" s="2"/>
      <c r="D608" s="2"/>
      <c r="E608" s="2"/>
      <c r="F608" s="2"/>
      <c r="G608" s="2"/>
      <c r="H608" s="2"/>
      <c r="I608" s="572" t="str">
        <f>iferror(vlookup(B608,'セッション実施状況管理'!$A:$B,2,false),"")</f>
        <v/>
      </c>
      <c r="J608" s="580" t="str">
        <f>Vlookup(B608,'セッション実施状況管理'!$A:$R,17,false)</f>
        <v>#N/A</v>
      </c>
      <c r="K608" s="580" t="str">
        <f t="shared" si="28"/>
        <v>#N/A</v>
      </c>
      <c r="L608" s="573" t="str">
        <f t="shared" si="11"/>
        <v>#N/A</v>
      </c>
      <c r="M608" s="573" t="str">
        <f t="shared" si="30"/>
        <v>#N/A</v>
      </c>
      <c r="N608" s="1283" t="str">
        <f t="shared" si="29"/>
        <v>#N/A</v>
      </c>
      <c r="O608" s="652"/>
      <c r="P608" s="652"/>
      <c r="Q608" s="629"/>
      <c r="R608" s="629"/>
      <c r="S608" s="651"/>
      <c r="T608" s="653"/>
      <c r="U608" s="651"/>
      <c r="V608" s="582" t="s">
        <v>1072</v>
      </c>
      <c r="W608" s="582" t="s">
        <v>1072</v>
      </c>
      <c r="X608" s="582" t="s">
        <v>1072</v>
      </c>
      <c r="Y608" s="582" t="s">
        <v>1072</v>
      </c>
      <c r="Z608" s="582" t="s">
        <v>1072</v>
      </c>
      <c r="AA608" s="582" t="s">
        <v>1072</v>
      </c>
      <c r="AB608" s="582" t="s">
        <v>1072</v>
      </c>
      <c r="AC608" s="580" t="str">
        <f>Vlookup(D608,'セッション実施状況管理'!$A:$R,17,false)</f>
        <v>#N/A</v>
      </c>
      <c r="AD608" s="580" t="str">
        <f t="shared" si="19"/>
        <v>#VALUE!</v>
      </c>
      <c r="AE608" s="580" t="str">
        <f t="shared" si="20"/>
        <v>#VALUE!</v>
      </c>
    </row>
    <row r="609">
      <c r="A609" s="2"/>
      <c r="B609" s="2"/>
      <c r="C609" s="2"/>
      <c r="D609" s="2"/>
      <c r="E609" s="2"/>
      <c r="F609" s="2"/>
      <c r="G609" s="2"/>
      <c r="H609" s="2"/>
      <c r="I609" s="572" t="str">
        <f>iferror(vlookup(B609,'セッション実施状況管理'!$A:$B,2,false),"")</f>
        <v/>
      </c>
      <c r="J609" s="580" t="str">
        <f>Vlookup(B609,'セッション実施状況管理'!$A:$R,17,false)</f>
        <v>#N/A</v>
      </c>
      <c r="K609" s="580" t="str">
        <f t="shared" si="28"/>
        <v>#N/A</v>
      </c>
      <c r="L609" s="573" t="str">
        <f t="shared" si="11"/>
        <v>#N/A</v>
      </c>
      <c r="M609" s="573" t="str">
        <f t="shared" si="30"/>
        <v>#N/A</v>
      </c>
      <c r="N609" s="1283" t="str">
        <f t="shared" si="29"/>
        <v>#N/A</v>
      </c>
      <c r="O609" s="652"/>
      <c r="P609" s="652"/>
      <c r="Q609" s="629"/>
      <c r="R609" s="629"/>
      <c r="S609" s="651"/>
      <c r="T609" s="653"/>
      <c r="U609" s="651"/>
      <c r="V609" s="582" t="s">
        <v>1072</v>
      </c>
      <c r="W609" s="582" t="s">
        <v>1072</v>
      </c>
      <c r="X609" s="582" t="s">
        <v>1072</v>
      </c>
      <c r="Y609" s="582" t="s">
        <v>1072</v>
      </c>
      <c r="Z609" s="582" t="s">
        <v>1072</v>
      </c>
      <c r="AA609" s="582" t="s">
        <v>1072</v>
      </c>
      <c r="AB609" s="582" t="s">
        <v>1072</v>
      </c>
      <c r="AC609" s="580" t="str">
        <f>Vlookup(D609,'セッション実施状況管理'!$A:$R,17,false)</f>
        <v>#N/A</v>
      </c>
      <c r="AD609" s="580" t="str">
        <f t="shared" si="19"/>
        <v>#VALUE!</v>
      </c>
      <c r="AE609" s="580" t="str">
        <f t="shared" si="20"/>
        <v>#VALUE!</v>
      </c>
    </row>
    <row r="610">
      <c r="A610" s="2"/>
      <c r="B610" s="2"/>
      <c r="C610" s="2"/>
      <c r="D610" s="2"/>
      <c r="E610" s="2"/>
      <c r="F610" s="2"/>
      <c r="G610" s="2"/>
      <c r="H610" s="2"/>
      <c r="I610" s="572" t="str">
        <f>iferror(vlookup(B610,'セッション実施状況管理'!$A:$B,2,false),"")</f>
        <v/>
      </c>
      <c r="J610" s="580" t="str">
        <f>Vlookup(B610,'セッション実施状況管理'!$A:$R,17,false)</f>
        <v>#N/A</v>
      </c>
      <c r="K610" s="580" t="str">
        <f t="shared" si="28"/>
        <v>#N/A</v>
      </c>
      <c r="L610" s="573" t="str">
        <f t="shared" si="11"/>
        <v>#N/A</v>
      </c>
      <c r="M610" s="573" t="str">
        <f t="shared" si="30"/>
        <v>#N/A</v>
      </c>
      <c r="N610" s="1283" t="str">
        <f t="shared" si="29"/>
        <v>#N/A</v>
      </c>
      <c r="O610" s="652"/>
      <c r="P610" s="652"/>
      <c r="Q610" s="629"/>
      <c r="R610" s="629"/>
      <c r="S610" s="651"/>
      <c r="T610" s="653"/>
      <c r="U610" s="651"/>
      <c r="V610" s="582" t="s">
        <v>1072</v>
      </c>
      <c r="W610" s="582" t="s">
        <v>1072</v>
      </c>
      <c r="X610" s="582" t="s">
        <v>1072</v>
      </c>
      <c r="Y610" s="582" t="s">
        <v>1072</v>
      </c>
      <c r="Z610" s="582" t="s">
        <v>1072</v>
      </c>
      <c r="AA610" s="582" t="s">
        <v>1072</v>
      </c>
      <c r="AB610" s="582" t="s">
        <v>1072</v>
      </c>
      <c r="AC610" s="580" t="str">
        <f>Vlookup(D610,'セッション実施状況管理'!$A:$R,17,false)</f>
        <v>#N/A</v>
      </c>
      <c r="AD610" s="580" t="str">
        <f t="shared" si="19"/>
        <v>#VALUE!</v>
      </c>
      <c r="AE610" s="580" t="str">
        <f t="shared" si="20"/>
        <v>#VALUE!</v>
      </c>
    </row>
    <row r="611">
      <c r="A611" s="2"/>
      <c r="B611" s="2"/>
      <c r="C611" s="2"/>
      <c r="D611" s="2"/>
      <c r="E611" s="2"/>
      <c r="F611" s="2"/>
      <c r="G611" s="2"/>
      <c r="H611" s="2"/>
      <c r="I611" s="572" t="str">
        <f>iferror(vlookup(B611,'セッション実施状況管理'!$A:$B,2,false),"")</f>
        <v/>
      </c>
      <c r="J611" s="580" t="str">
        <f>Vlookup(B611,'セッション実施状況管理'!$A:$R,17,false)</f>
        <v>#N/A</v>
      </c>
      <c r="K611" s="580" t="str">
        <f t="shared" si="28"/>
        <v>#N/A</v>
      </c>
      <c r="L611" s="573" t="str">
        <f t="shared" si="11"/>
        <v>#N/A</v>
      </c>
      <c r="M611" s="573" t="str">
        <f t="shared" si="30"/>
        <v>#N/A</v>
      </c>
      <c r="N611" s="1283" t="str">
        <f t="shared" si="29"/>
        <v>#N/A</v>
      </c>
      <c r="O611" s="652"/>
      <c r="P611" s="652"/>
      <c r="Q611" s="629"/>
      <c r="R611" s="629"/>
      <c r="S611" s="651"/>
      <c r="T611" s="653"/>
      <c r="U611" s="651"/>
      <c r="V611" s="582" t="s">
        <v>1072</v>
      </c>
      <c r="W611" s="582" t="s">
        <v>1072</v>
      </c>
      <c r="X611" s="582" t="s">
        <v>1072</v>
      </c>
      <c r="Y611" s="582" t="s">
        <v>1072</v>
      </c>
      <c r="Z611" s="582" t="s">
        <v>1072</v>
      </c>
      <c r="AA611" s="582" t="s">
        <v>1072</v>
      </c>
      <c r="AB611" s="582" t="s">
        <v>1072</v>
      </c>
      <c r="AC611" s="580" t="str">
        <f>Vlookup(D611,'セッション実施状況管理'!$A:$R,17,false)</f>
        <v>#N/A</v>
      </c>
      <c r="AD611" s="580" t="str">
        <f t="shared" si="19"/>
        <v>#VALUE!</v>
      </c>
      <c r="AE611" s="580" t="str">
        <f t="shared" si="20"/>
        <v>#VALUE!</v>
      </c>
    </row>
    <row r="612">
      <c r="A612" s="2"/>
      <c r="B612" s="2"/>
      <c r="C612" s="2"/>
      <c r="D612" s="2"/>
      <c r="E612" s="2"/>
      <c r="F612" s="2"/>
      <c r="G612" s="2"/>
      <c r="H612" s="2"/>
      <c r="I612" s="572" t="str">
        <f>iferror(vlookup(B612,'セッション実施状況管理'!$A:$B,2,false),"")</f>
        <v/>
      </c>
      <c r="J612" s="580" t="str">
        <f>Vlookup(B612,'セッション実施状況管理'!$A:$R,17,false)</f>
        <v>#N/A</v>
      </c>
      <c r="K612" s="580" t="str">
        <f t="shared" si="28"/>
        <v>#N/A</v>
      </c>
      <c r="L612" s="573" t="str">
        <f t="shared" si="11"/>
        <v>#N/A</v>
      </c>
      <c r="M612" s="573" t="str">
        <f t="shared" si="30"/>
        <v>#N/A</v>
      </c>
      <c r="N612" s="1283" t="str">
        <f t="shared" si="29"/>
        <v>#N/A</v>
      </c>
      <c r="O612" s="652"/>
      <c r="P612" s="652"/>
      <c r="Q612" s="629"/>
      <c r="R612" s="629"/>
      <c r="S612" s="651"/>
      <c r="T612" s="653"/>
      <c r="U612" s="651"/>
      <c r="V612" s="582" t="s">
        <v>1072</v>
      </c>
      <c r="W612" s="582" t="s">
        <v>1072</v>
      </c>
      <c r="X612" s="582" t="s">
        <v>1072</v>
      </c>
      <c r="Y612" s="582" t="s">
        <v>1072</v>
      </c>
      <c r="Z612" s="582" t="s">
        <v>1072</v>
      </c>
      <c r="AA612" s="582" t="s">
        <v>1072</v>
      </c>
      <c r="AB612" s="582" t="s">
        <v>1072</v>
      </c>
      <c r="AC612" s="580" t="str">
        <f>Vlookup(D612,'セッション実施状況管理'!$A:$R,17,false)</f>
        <v>#N/A</v>
      </c>
      <c r="AD612" s="580" t="str">
        <f t="shared" si="19"/>
        <v>#VALUE!</v>
      </c>
      <c r="AE612" s="580" t="str">
        <f t="shared" si="20"/>
        <v>#VALUE!</v>
      </c>
    </row>
    <row r="613">
      <c r="A613" s="2"/>
      <c r="B613" s="2"/>
      <c r="C613" s="2"/>
      <c r="D613" s="2"/>
      <c r="E613" s="2"/>
      <c r="F613" s="2"/>
      <c r="G613" s="2"/>
      <c r="H613" s="2"/>
      <c r="I613" s="572" t="str">
        <f>iferror(vlookup(B613,'セッション実施状況管理'!$A:$B,2,false),"")</f>
        <v/>
      </c>
      <c r="J613" s="580" t="str">
        <f>Vlookup(B613,'セッション実施状況管理'!$A:$R,17,false)</f>
        <v>#N/A</v>
      </c>
      <c r="K613" s="580" t="str">
        <f t="shared" si="28"/>
        <v>#N/A</v>
      </c>
      <c r="L613" s="573" t="str">
        <f t="shared" si="11"/>
        <v>#N/A</v>
      </c>
      <c r="M613" s="573" t="str">
        <f t="shared" si="30"/>
        <v>#N/A</v>
      </c>
      <c r="N613" s="1283" t="str">
        <f t="shared" si="29"/>
        <v>#N/A</v>
      </c>
      <c r="O613" s="652"/>
      <c r="P613" s="652"/>
      <c r="Q613" s="629"/>
      <c r="R613" s="629"/>
      <c r="S613" s="651"/>
      <c r="T613" s="653"/>
      <c r="U613" s="651"/>
      <c r="V613" s="582" t="s">
        <v>1072</v>
      </c>
      <c r="W613" s="582" t="s">
        <v>1072</v>
      </c>
      <c r="X613" s="582" t="s">
        <v>1072</v>
      </c>
      <c r="Y613" s="582" t="s">
        <v>1072</v>
      </c>
      <c r="Z613" s="582" t="s">
        <v>1072</v>
      </c>
      <c r="AA613" s="582" t="s">
        <v>1072</v>
      </c>
      <c r="AB613" s="582" t="s">
        <v>1072</v>
      </c>
      <c r="AC613" s="580" t="str">
        <f>Vlookup(D613,'セッション実施状況管理'!$A:$R,17,false)</f>
        <v>#N/A</v>
      </c>
      <c r="AD613" s="580" t="str">
        <f t="shared" si="19"/>
        <v>#VALUE!</v>
      </c>
      <c r="AE613" s="580" t="str">
        <f t="shared" si="20"/>
        <v>#VALUE!</v>
      </c>
    </row>
    <row r="614">
      <c r="A614" s="2"/>
      <c r="B614" s="2"/>
      <c r="C614" s="2"/>
      <c r="D614" s="2"/>
      <c r="E614" s="2"/>
      <c r="F614" s="2"/>
      <c r="G614" s="2"/>
      <c r="H614" s="2"/>
      <c r="I614" s="572" t="str">
        <f>iferror(vlookup(B614,'セッション実施状況管理'!$A:$B,2,false),"")</f>
        <v/>
      </c>
      <c r="J614" s="580" t="str">
        <f>Vlookup(B614,'セッション実施状況管理'!$A:$R,17,false)</f>
        <v>#N/A</v>
      </c>
      <c r="K614" s="580" t="str">
        <f t="shared" si="28"/>
        <v>#N/A</v>
      </c>
      <c r="L614" s="573" t="str">
        <f t="shared" si="11"/>
        <v>#N/A</v>
      </c>
      <c r="M614" s="573" t="str">
        <f t="shared" si="30"/>
        <v>#N/A</v>
      </c>
      <c r="N614" s="1283" t="str">
        <f t="shared" si="29"/>
        <v>#N/A</v>
      </c>
      <c r="O614" s="652"/>
      <c r="P614" s="652"/>
      <c r="Q614" s="629"/>
      <c r="R614" s="629"/>
      <c r="S614" s="651"/>
      <c r="T614" s="653"/>
      <c r="U614" s="651"/>
      <c r="V614" s="582" t="s">
        <v>1072</v>
      </c>
      <c r="W614" s="582" t="s">
        <v>1072</v>
      </c>
      <c r="X614" s="582" t="s">
        <v>1072</v>
      </c>
      <c r="Y614" s="582" t="s">
        <v>1072</v>
      </c>
      <c r="Z614" s="582" t="s">
        <v>1072</v>
      </c>
      <c r="AA614" s="582" t="s">
        <v>1072</v>
      </c>
      <c r="AB614" s="582" t="s">
        <v>1072</v>
      </c>
      <c r="AC614" s="580" t="str">
        <f>Vlookup(D614,'セッション実施状況管理'!$A:$R,17,false)</f>
        <v>#N/A</v>
      </c>
      <c r="AD614" s="580" t="str">
        <f t="shared" si="19"/>
        <v>#VALUE!</v>
      </c>
      <c r="AE614" s="580" t="str">
        <f t="shared" si="20"/>
        <v>#VALUE!</v>
      </c>
    </row>
    <row r="615">
      <c r="A615" s="2"/>
      <c r="B615" s="2"/>
      <c r="C615" s="2"/>
      <c r="D615" s="2"/>
      <c r="E615" s="2"/>
      <c r="F615" s="2"/>
      <c r="G615" s="2"/>
      <c r="H615" s="2"/>
      <c r="I615" s="572" t="str">
        <f>iferror(vlookup(B615,'セッション実施状況管理'!$A:$B,2,false),"")</f>
        <v/>
      </c>
      <c r="J615" s="580" t="str">
        <f>Vlookup(B615,'セッション実施状況管理'!$A:$R,17,false)</f>
        <v>#N/A</v>
      </c>
      <c r="K615" s="580" t="str">
        <f t="shared" si="28"/>
        <v>#N/A</v>
      </c>
      <c r="L615" s="573" t="str">
        <f t="shared" si="11"/>
        <v>#N/A</v>
      </c>
      <c r="M615" s="573" t="str">
        <f t="shared" si="30"/>
        <v>#N/A</v>
      </c>
      <c r="N615" s="1283" t="str">
        <f t="shared" si="29"/>
        <v>#N/A</v>
      </c>
      <c r="O615" s="652"/>
      <c r="P615" s="652"/>
      <c r="Q615" s="629"/>
      <c r="R615" s="629"/>
      <c r="S615" s="651"/>
      <c r="T615" s="653"/>
      <c r="U615" s="651"/>
      <c r="V615" s="582" t="s">
        <v>1072</v>
      </c>
      <c r="W615" s="582" t="s">
        <v>1072</v>
      </c>
      <c r="X615" s="582" t="s">
        <v>1072</v>
      </c>
      <c r="Y615" s="582" t="s">
        <v>1072</v>
      </c>
      <c r="Z615" s="582" t="s">
        <v>1072</v>
      </c>
      <c r="AA615" s="582" t="s">
        <v>1072</v>
      </c>
      <c r="AB615" s="582" t="s">
        <v>1072</v>
      </c>
      <c r="AC615" s="580" t="str">
        <f>Vlookup(D615,'セッション実施状況管理'!$A:$R,17,false)</f>
        <v>#N/A</v>
      </c>
      <c r="AD615" s="580" t="str">
        <f t="shared" si="19"/>
        <v>#VALUE!</v>
      </c>
      <c r="AE615" s="580" t="str">
        <f t="shared" si="20"/>
        <v>#VALUE!</v>
      </c>
    </row>
    <row r="616">
      <c r="A616" s="2"/>
      <c r="B616" s="2"/>
      <c r="C616" s="2"/>
      <c r="D616" s="2"/>
      <c r="E616" s="2"/>
      <c r="F616" s="2"/>
      <c r="G616" s="2"/>
      <c r="H616" s="2"/>
      <c r="I616" s="572" t="str">
        <f>iferror(vlookup(B616,'セッション実施状況管理'!$A:$B,2,false),"")</f>
        <v/>
      </c>
      <c r="J616" s="580" t="str">
        <f>Vlookup(B616,'セッション実施状況管理'!$A:$R,17,false)</f>
        <v>#N/A</v>
      </c>
      <c r="K616" s="580" t="str">
        <f t="shared" si="28"/>
        <v>#N/A</v>
      </c>
      <c r="L616" s="573" t="str">
        <f t="shared" si="11"/>
        <v>#N/A</v>
      </c>
      <c r="M616" s="573" t="str">
        <f t="shared" si="30"/>
        <v>#N/A</v>
      </c>
      <c r="N616" s="1283" t="str">
        <f t="shared" si="29"/>
        <v>#N/A</v>
      </c>
      <c r="O616" s="652"/>
      <c r="P616" s="652"/>
      <c r="Q616" s="629"/>
      <c r="R616" s="629"/>
      <c r="S616" s="651"/>
      <c r="T616" s="653"/>
      <c r="U616" s="651"/>
      <c r="V616" s="582" t="s">
        <v>1072</v>
      </c>
      <c r="W616" s="582" t="s">
        <v>1072</v>
      </c>
      <c r="X616" s="582" t="s">
        <v>1072</v>
      </c>
      <c r="Y616" s="582" t="s">
        <v>1072</v>
      </c>
      <c r="Z616" s="582" t="s">
        <v>1072</v>
      </c>
      <c r="AA616" s="582" t="s">
        <v>1072</v>
      </c>
      <c r="AB616" s="582" t="s">
        <v>1072</v>
      </c>
      <c r="AC616" s="580" t="str">
        <f>Vlookup(D616,'セッション実施状況管理'!$A:$R,17,false)</f>
        <v>#N/A</v>
      </c>
      <c r="AD616" s="580" t="str">
        <f t="shared" si="19"/>
        <v>#VALUE!</v>
      </c>
      <c r="AE616" s="580" t="str">
        <f t="shared" si="20"/>
        <v>#VALUE!</v>
      </c>
    </row>
    <row r="617">
      <c r="A617" s="2"/>
      <c r="B617" s="2"/>
      <c r="C617" s="2"/>
      <c r="D617" s="2"/>
      <c r="E617" s="2"/>
      <c r="F617" s="2"/>
      <c r="G617" s="2"/>
      <c r="H617" s="2"/>
      <c r="I617" s="572" t="str">
        <f>iferror(vlookup(B617,'セッション実施状況管理'!$A:$B,2,false),"")</f>
        <v/>
      </c>
      <c r="J617" s="580" t="str">
        <f>Vlookup(B617,'セッション実施状況管理'!$A:$R,17,false)</f>
        <v>#N/A</v>
      </c>
      <c r="K617" s="580" t="str">
        <f t="shared" si="28"/>
        <v>#N/A</v>
      </c>
      <c r="L617" s="573" t="str">
        <f t="shared" si="11"/>
        <v>#N/A</v>
      </c>
      <c r="M617" s="573" t="str">
        <f t="shared" si="30"/>
        <v>#N/A</v>
      </c>
      <c r="N617" s="1283" t="str">
        <f t="shared" si="29"/>
        <v>#N/A</v>
      </c>
      <c r="O617" s="652"/>
      <c r="P617" s="652"/>
      <c r="Q617" s="629"/>
      <c r="R617" s="629"/>
      <c r="S617" s="651"/>
      <c r="T617" s="653"/>
      <c r="U617" s="651"/>
      <c r="V617" s="582" t="s">
        <v>1072</v>
      </c>
      <c r="W617" s="582" t="s">
        <v>1072</v>
      </c>
      <c r="X617" s="582" t="s">
        <v>1072</v>
      </c>
      <c r="Y617" s="582" t="s">
        <v>1072</v>
      </c>
      <c r="Z617" s="582" t="s">
        <v>1072</v>
      </c>
      <c r="AA617" s="582" t="s">
        <v>1072</v>
      </c>
      <c r="AB617" s="582" t="s">
        <v>1072</v>
      </c>
      <c r="AC617" s="580" t="str">
        <f>Vlookup(D617,'セッション実施状況管理'!$A:$R,17,false)</f>
        <v>#N/A</v>
      </c>
      <c r="AD617" s="580" t="str">
        <f t="shared" si="19"/>
        <v>#VALUE!</v>
      </c>
      <c r="AE617" s="580" t="str">
        <f t="shared" si="20"/>
        <v>#VALUE!</v>
      </c>
    </row>
    <row r="618">
      <c r="A618" s="2"/>
      <c r="B618" s="2"/>
      <c r="C618" s="2"/>
      <c r="D618" s="2"/>
      <c r="E618" s="2"/>
      <c r="F618" s="2"/>
      <c r="G618" s="2"/>
      <c r="H618" s="2"/>
      <c r="I618" s="572" t="str">
        <f>iferror(vlookup(B618,'セッション実施状況管理'!$A:$B,2,false),"")</f>
        <v/>
      </c>
      <c r="J618" s="580" t="str">
        <f>Vlookup(B618,'セッション実施状況管理'!$A:$R,17,false)</f>
        <v>#N/A</v>
      </c>
      <c r="K618" s="580" t="str">
        <f t="shared" si="28"/>
        <v>#N/A</v>
      </c>
      <c r="L618" s="573" t="str">
        <f t="shared" si="11"/>
        <v>#N/A</v>
      </c>
      <c r="M618" s="573" t="str">
        <f t="shared" si="30"/>
        <v>#N/A</v>
      </c>
      <c r="N618" s="1283" t="str">
        <f t="shared" si="29"/>
        <v>#N/A</v>
      </c>
      <c r="O618" s="652"/>
      <c r="P618" s="652"/>
      <c r="Q618" s="629"/>
      <c r="R618" s="629"/>
      <c r="S618" s="651"/>
      <c r="T618" s="653"/>
      <c r="U618" s="651"/>
      <c r="V618" s="582" t="s">
        <v>1072</v>
      </c>
      <c r="W618" s="582" t="s">
        <v>1072</v>
      </c>
      <c r="X618" s="582" t="s">
        <v>1072</v>
      </c>
      <c r="Y618" s="582" t="s">
        <v>1072</v>
      </c>
      <c r="Z618" s="582" t="s">
        <v>1072</v>
      </c>
      <c r="AA618" s="582" t="s">
        <v>1072</v>
      </c>
      <c r="AB618" s="582" t="s">
        <v>1072</v>
      </c>
      <c r="AC618" s="580" t="str">
        <f>Vlookup(D618,'セッション実施状況管理'!$A:$R,17,false)</f>
        <v>#N/A</v>
      </c>
      <c r="AD618" s="580" t="str">
        <f t="shared" si="19"/>
        <v>#VALUE!</v>
      </c>
      <c r="AE618" s="580" t="str">
        <f t="shared" si="20"/>
        <v>#VALUE!</v>
      </c>
    </row>
    <row r="619">
      <c r="A619" s="2"/>
      <c r="B619" s="2"/>
      <c r="C619" s="2"/>
      <c r="D619" s="2"/>
      <c r="E619" s="2"/>
      <c r="F619" s="2"/>
      <c r="G619" s="2"/>
      <c r="H619" s="2"/>
      <c r="I619" s="572" t="str">
        <f>iferror(vlookup(B619,'セッション実施状況管理'!$A:$B,2,false),"")</f>
        <v/>
      </c>
      <c r="J619" s="580" t="str">
        <f>Vlookup(B619,'セッション実施状況管理'!$A:$R,17,false)</f>
        <v>#N/A</v>
      </c>
      <c r="K619" s="580" t="str">
        <f t="shared" si="28"/>
        <v>#N/A</v>
      </c>
      <c r="L619" s="573" t="str">
        <f t="shared" si="11"/>
        <v>#N/A</v>
      </c>
      <c r="M619" s="573" t="str">
        <f t="shared" si="30"/>
        <v>#N/A</v>
      </c>
      <c r="N619" s="1283" t="str">
        <f t="shared" si="29"/>
        <v>#N/A</v>
      </c>
      <c r="O619" s="652"/>
      <c r="P619" s="652"/>
      <c r="Q619" s="629"/>
      <c r="R619" s="629"/>
      <c r="S619" s="651"/>
      <c r="T619" s="653"/>
      <c r="U619" s="651"/>
      <c r="V619" s="582" t="s">
        <v>1072</v>
      </c>
      <c r="W619" s="582" t="s">
        <v>1072</v>
      </c>
      <c r="X619" s="582" t="s">
        <v>1072</v>
      </c>
      <c r="Y619" s="582" t="s">
        <v>1072</v>
      </c>
      <c r="Z619" s="582" t="s">
        <v>1072</v>
      </c>
      <c r="AA619" s="582" t="s">
        <v>1072</v>
      </c>
      <c r="AB619" s="582" t="s">
        <v>1072</v>
      </c>
      <c r="AC619" s="580" t="str">
        <f>Vlookup(D619,'セッション実施状況管理'!$A:$R,17,false)</f>
        <v>#N/A</v>
      </c>
      <c r="AD619" s="580" t="str">
        <f t="shared" si="19"/>
        <v>#VALUE!</v>
      </c>
      <c r="AE619" s="580" t="str">
        <f t="shared" si="20"/>
        <v>#VALUE!</v>
      </c>
    </row>
    <row r="620">
      <c r="A620" s="2"/>
      <c r="B620" s="2"/>
      <c r="C620" s="2"/>
      <c r="D620" s="2"/>
      <c r="E620" s="2"/>
      <c r="F620" s="2"/>
      <c r="G620" s="2"/>
      <c r="H620" s="2"/>
      <c r="I620" s="572" t="str">
        <f>iferror(vlookup(B620,'セッション実施状況管理'!$A:$B,2,false),"")</f>
        <v/>
      </c>
      <c r="J620" s="580" t="str">
        <f>Vlookup(B620,'セッション実施状況管理'!$A:$R,17,false)</f>
        <v>#N/A</v>
      </c>
      <c r="K620" s="580" t="str">
        <f t="shared" si="28"/>
        <v>#N/A</v>
      </c>
      <c r="L620" s="573" t="str">
        <f t="shared" si="11"/>
        <v>#N/A</v>
      </c>
      <c r="M620" s="573" t="str">
        <f t="shared" si="30"/>
        <v>#N/A</v>
      </c>
      <c r="N620" s="1283" t="str">
        <f t="shared" si="29"/>
        <v>#N/A</v>
      </c>
      <c r="O620" s="652"/>
      <c r="P620" s="652"/>
      <c r="Q620" s="629"/>
      <c r="R620" s="629"/>
      <c r="S620" s="651"/>
      <c r="T620" s="653"/>
      <c r="U620" s="651"/>
      <c r="V620" s="582" t="s">
        <v>1072</v>
      </c>
      <c r="W620" s="582" t="s">
        <v>1072</v>
      </c>
      <c r="X620" s="582" t="s">
        <v>1072</v>
      </c>
      <c r="Y620" s="582" t="s">
        <v>1072</v>
      </c>
      <c r="Z620" s="582" t="s">
        <v>1072</v>
      </c>
      <c r="AA620" s="582" t="s">
        <v>1072</v>
      </c>
      <c r="AB620" s="582" t="s">
        <v>1072</v>
      </c>
      <c r="AC620" s="580" t="str">
        <f>Vlookup(D620,'セッション実施状況管理'!$A:$R,17,false)</f>
        <v>#N/A</v>
      </c>
      <c r="AD620" s="580" t="str">
        <f t="shared" si="19"/>
        <v>#VALUE!</v>
      </c>
      <c r="AE620" s="580" t="str">
        <f t="shared" si="20"/>
        <v>#VALUE!</v>
      </c>
    </row>
    <row r="621">
      <c r="A621" s="2"/>
      <c r="B621" s="2"/>
      <c r="C621" s="2"/>
      <c r="D621" s="2"/>
      <c r="E621" s="2"/>
      <c r="F621" s="2"/>
      <c r="G621" s="2"/>
      <c r="H621" s="2"/>
      <c r="I621" s="572" t="str">
        <f>iferror(vlookup(B621,'セッション実施状況管理'!$A:$B,2,false),"")</f>
        <v/>
      </c>
      <c r="J621" s="580" t="str">
        <f>Vlookup(B621,'セッション実施状況管理'!$A:$R,17,false)</f>
        <v>#N/A</v>
      </c>
      <c r="K621" s="580" t="str">
        <f t="shared" si="28"/>
        <v>#N/A</v>
      </c>
      <c r="L621" s="573" t="str">
        <f t="shared" si="11"/>
        <v>#N/A</v>
      </c>
      <c r="M621" s="573" t="str">
        <f t="shared" si="30"/>
        <v>#N/A</v>
      </c>
      <c r="N621" s="1283" t="str">
        <f t="shared" si="29"/>
        <v>#N/A</v>
      </c>
      <c r="O621" s="652"/>
      <c r="P621" s="652"/>
      <c r="Q621" s="629"/>
      <c r="R621" s="629"/>
      <c r="S621" s="651"/>
      <c r="T621" s="653"/>
      <c r="U621" s="651"/>
      <c r="V621" s="582" t="s">
        <v>1072</v>
      </c>
      <c r="W621" s="582" t="s">
        <v>1072</v>
      </c>
      <c r="X621" s="582" t="s">
        <v>1072</v>
      </c>
      <c r="Y621" s="582" t="s">
        <v>1072</v>
      </c>
      <c r="Z621" s="582" t="s">
        <v>1072</v>
      </c>
      <c r="AA621" s="582" t="s">
        <v>1072</v>
      </c>
      <c r="AB621" s="582" t="s">
        <v>1072</v>
      </c>
      <c r="AC621" s="580" t="str">
        <f>Vlookup(D621,'セッション実施状況管理'!$A:$R,17,false)</f>
        <v>#N/A</v>
      </c>
      <c r="AD621" s="580" t="str">
        <f t="shared" si="19"/>
        <v>#VALUE!</v>
      </c>
      <c r="AE621" s="580" t="str">
        <f t="shared" si="20"/>
        <v>#VALUE!</v>
      </c>
    </row>
    <row r="622">
      <c r="A622" s="2"/>
      <c r="B622" s="2"/>
      <c r="C622" s="2"/>
      <c r="D622" s="2"/>
      <c r="E622" s="2"/>
      <c r="F622" s="2"/>
      <c r="G622" s="2"/>
      <c r="H622" s="2"/>
      <c r="I622" s="572" t="str">
        <f>iferror(vlookup(B622,'セッション実施状況管理'!$A:$B,2,false),"")</f>
        <v/>
      </c>
      <c r="J622" s="580" t="str">
        <f>Vlookup(B622,'セッション実施状況管理'!$A:$R,17,false)</f>
        <v>#N/A</v>
      </c>
      <c r="K622" s="580" t="str">
        <f t="shared" si="28"/>
        <v>#N/A</v>
      </c>
      <c r="L622" s="573" t="str">
        <f t="shared" si="11"/>
        <v>#N/A</v>
      </c>
      <c r="M622" s="573" t="str">
        <f t="shared" si="30"/>
        <v>#N/A</v>
      </c>
      <c r="N622" s="1283" t="str">
        <f t="shared" si="29"/>
        <v>#N/A</v>
      </c>
      <c r="O622" s="652"/>
      <c r="P622" s="652"/>
      <c r="Q622" s="629"/>
      <c r="R622" s="629"/>
      <c r="S622" s="651"/>
      <c r="T622" s="653"/>
      <c r="U622" s="651"/>
      <c r="V622" s="582" t="s">
        <v>1072</v>
      </c>
      <c r="W622" s="582" t="s">
        <v>1072</v>
      </c>
      <c r="X622" s="582" t="s">
        <v>1072</v>
      </c>
      <c r="Y622" s="582" t="s">
        <v>1072</v>
      </c>
      <c r="Z622" s="582" t="s">
        <v>1072</v>
      </c>
      <c r="AA622" s="582" t="s">
        <v>1072</v>
      </c>
      <c r="AB622" s="582" t="s">
        <v>1072</v>
      </c>
      <c r="AC622" s="580" t="str">
        <f>Vlookup(D622,'セッション実施状況管理'!$A:$R,17,false)</f>
        <v>#N/A</v>
      </c>
      <c r="AD622" s="580" t="str">
        <f t="shared" si="19"/>
        <v>#VALUE!</v>
      </c>
      <c r="AE622" s="580" t="str">
        <f t="shared" si="20"/>
        <v>#VALUE!</v>
      </c>
    </row>
    <row r="623">
      <c r="A623" s="2"/>
      <c r="B623" s="2"/>
      <c r="C623" s="2"/>
      <c r="D623" s="2"/>
      <c r="E623" s="2"/>
      <c r="F623" s="2"/>
      <c r="G623" s="2"/>
      <c r="H623" s="2"/>
      <c r="I623" s="572" t="str">
        <f>iferror(vlookup(B623,'セッション実施状況管理'!$A:$B,2,false),"")</f>
        <v/>
      </c>
      <c r="J623" s="580" t="str">
        <f>Vlookup(B623,'セッション実施状況管理'!$A:$R,17,false)</f>
        <v>#N/A</v>
      </c>
      <c r="K623" s="580" t="str">
        <f t="shared" si="28"/>
        <v>#N/A</v>
      </c>
      <c r="L623" s="573" t="str">
        <f t="shared" si="11"/>
        <v>#N/A</v>
      </c>
      <c r="M623" s="573" t="str">
        <f t="shared" si="30"/>
        <v>#N/A</v>
      </c>
      <c r="N623" s="1283" t="str">
        <f t="shared" si="29"/>
        <v>#N/A</v>
      </c>
      <c r="O623" s="652"/>
      <c r="P623" s="652"/>
      <c r="Q623" s="629"/>
      <c r="R623" s="629"/>
      <c r="S623" s="651"/>
      <c r="T623" s="653"/>
      <c r="U623" s="651"/>
      <c r="V623" s="582" t="s">
        <v>1072</v>
      </c>
      <c r="W623" s="582" t="s">
        <v>1072</v>
      </c>
      <c r="X623" s="582" t="s">
        <v>1072</v>
      </c>
      <c r="Y623" s="582" t="s">
        <v>1072</v>
      </c>
      <c r="Z623" s="582" t="s">
        <v>1072</v>
      </c>
      <c r="AA623" s="582" t="s">
        <v>1072</v>
      </c>
      <c r="AB623" s="582" t="s">
        <v>1072</v>
      </c>
      <c r="AC623" s="580" t="str">
        <f>Vlookup(D623,'セッション実施状況管理'!$A:$R,17,false)</f>
        <v>#N/A</v>
      </c>
      <c r="AD623" s="580" t="str">
        <f t="shared" si="19"/>
        <v>#VALUE!</v>
      </c>
      <c r="AE623" s="580" t="str">
        <f t="shared" si="20"/>
        <v>#VALUE!</v>
      </c>
    </row>
    <row r="624">
      <c r="A624" s="2"/>
      <c r="B624" s="2"/>
      <c r="C624" s="2"/>
      <c r="D624" s="2"/>
      <c r="E624" s="2"/>
      <c r="F624" s="2"/>
      <c r="G624" s="2"/>
      <c r="H624" s="2"/>
      <c r="I624" s="572" t="str">
        <f>iferror(vlookup(B624,'セッション実施状況管理'!$A:$B,2,false),"")</f>
        <v/>
      </c>
      <c r="J624" s="580" t="str">
        <f>Vlookup(B624,'セッション実施状況管理'!$A:$R,17,false)</f>
        <v>#N/A</v>
      </c>
      <c r="K624" s="580" t="str">
        <f t="shared" si="28"/>
        <v>#N/A</v>
      </c>
      <c r="L624" s="573" t="str">
        <f t="shared" si="11"/>
        <v>#N/A</v>
      </c>
      <c r="M624" s="573" t="str">
        <f t="shared" si="30"/>
        <v>#N/A</v>
      </c>
      <c r="N624" s="1283" t="str">
        <f t="shared" si="29"/>
        <v>#N/A</v>
      </c>
      <c r="O624" s="652"/>
      <c r="P624" s="652"/>
      <c r="Q624" s="629"/>
      <c r="R624" s="629"/>
      <c r="S624" s="651"/>
      <c r="T624" s="653"/>
      <c r="U624" s="651"/>
      <c r="V624" s="582" t="s">
        <v>1072</v>
      </c>
      <c r="W624" s="582" t="s">
        <v>1072</v>
      </c>
      <c r="X624" s="582" t="s">
        <v>1072</v>
      </c>
      <c r="Y624" s="582" t="s">
        <v>1072</v>
      </c>
      <c r="Z624" s="582" t="s">
        <v>1072</v>
      </c>
      <c r="AA624" s="582" t="s">
        <v>1072</v>
      </c>
      <c r="AB624" s="582" t="s">
        <v>1072</v>
      </c>
      <c r="AC624" s="580" t="str">
        <f>Vlookup(D624,'セッション実施状況管理'!$A:$R,17,false)</f>
        <v>#N/A</v>
      </c>
      <c r="AD624" s="580" t="str">
        <f t="shared" si="19"/>
        <v>#VALUE!</v>
      </c>
      <c r="AE624" s="580" t="str">
        <f t="shared" si="20"/>
        <v>#VALUE!</v>
      </c>
    </row>
    <row r="625">
      <c r="A625" s="2"/>
      <c r="B625" s="2"/>
      <c r="C625" s="2"/>
      <c r="D625" s="2"/>
      <c r="E625" s="2"/>
      <c r="F625" s="2"/>
      <c r="G625" s="2"/>
      <c r="H625" s="2"/>
      <c r="I625" s="572" t="str">
        <f>iferror(vlookup(B625,'セッション実施状況管理'!$A:$B,2,false),"")</f>
        <v/>
      </c>
      <c r="J625" s="580" t="str">
        <f>Vlookup(B625,'セッション実施状況管理'!$A:$R,17,false)</f>
        <v>#N/A</v>
      </c>
      <c r="K625" s="580" t="str">
        <f t="shared" si="28"/>
        <v>#N/A</v>
      </c>
      <c r="L625" s="573" t="str">
        <f t="shared" si="11"/>
        <v>#N/A</v>
      </c>
      <c r="M625" s="573" t="str">
        <f t="shared" si="30"/>
        <v>#N/A</v>
      </c>
      <c r="N625" s="1283" t="str">
        <f t="shared" si="29"/>
        <v>#N/A</v>
      </c>
      <c r="O625" s="652"/>
      <c r="P625" s="652"/>
      <c r="Q625" s="629"/>
      <c r="R625" s="629"/>
      <c r="S625" s="651"/>
      <c r="T625" s="653"/>
      <c r="U625" s="651"/>
      <c r="V625" s="582" t="s">
        <v>1072</v>
      </c>
      <c r="W625" s="582" t="s">
        <v>1072</v>
      </c>
      <c r="X625" s="582" t="s">
        <v>1072</v>
      </c>
      <c r="Y625" s="582" t="s">
        <v>1072</v>
      </c>
      <c r="Z625" s="582" t="s">
        <v>1072</v>
      </c>
      <c r="AA625" s="582" t="s">
        <v>1072</v>
      </c>
      <c r="AB625" s="582" t="s">
        <v>1072</v>
      </c>
      <c r="AC625" s="580" t="str">
        <f>Vlookup(D625,'セッション実施状況管理'!$A:$R,17,false)</f>
        <v>#N/A</v>
      </c>
      <c r="AD625" s="580" t="str">
        <f t="shared" si="19"/>
        <v>#VALUE!</v>
      </c>
      <c r="AE625" s="580" t="str">
        <f t="shared" si="20"/>
        <v>#VALUE!</v>
      </c>
    </row>
    <row r="626">
      <c r="A626" s="2"/>
      <c r="B626" s="2"/>
      <c r="C626" s="2"/>
      <c r="D626" s="2"/>
      <c r="E626" s="2"/>
      <c r="F626" s="2"/>
      <c r="G626" s="2"/>
      <c r="H626" s="2"/>
      <c r="I626" s="572" t="str">
        <f>iferror(vlookup(B626,'セッション実施状況管理'!$A:$B,2,false),"")</f>
        <v/>
      </c>
      <c r="J626" s="580" t="str">
        <f>Vlookup(B626,'セッション実施状況管理'!$A:$R,17,false)</f>
        <v>#N/A</v>
      </c>
      <c r="K626" s="580" t="str">
        <f t="shared" si="28"/>
        <v>#N/A</v>
      </c>
      <c r="L626" s="573" t="str">
        <f t="shared" si="11"/>
        <v>#N/A</v>
      </c>
      <c r="M626" s="573" t="str">
        <f t="shared" si="30"/>
        <v>#N/A</v>
      </c>
      <c r="N626" s="1283" t="str">
        <f t="shared" si="29"/>
        <v>#N/A</v>
      </c>
      <c r="O626" s="652"/>
      <c r="P626" s="652"/>
      <c r="Q626" s="629"/>
      <c r="R626" s="629"/>
      <c r="S626" s="651"/>
      <c r="T626" s="653"/>
      <c r="U626" s="651"/>
      <c r="V626" s="582" t="s">
        <v>1072</v>
      </c>
      <c r="W626" s="582" t="s">
        <v>1072</v>
      </c>
      <c r="X626" s="582" t="s">
        <v>1072</v>
      </c>
      <c r="Y626" s="582" t="s">
        <v>1072</v>
      </c>
      <c r="Z626" s="582" t="s">
        <v>1072</v>
      </c>
      <c r="AA626" s="582" t="s">
        <v>1072</v>
      </c>
      <c r="AB626" s="582" t="s">
        <v>1072</v>
      </c>
      <c r="AC626" s="580" t="str">
        <f>Vlookup(D626,'セッション実施状況管理'!$A:$R,17,false)</f>
        <v>#N/A</v>
      </c>
      <c r="AD626" s="580" t="str">
        <f t="shared" si="19"/>
        <v>#VALUE!</v>
      </c>
      <c r="AE626" s="580" t="str">
        <f t="shared" si="20"/>
        <v>#VALUE!</v>
      </c>
    </row>
    <row r="627">
      <c r="A627" s="2"/>
      <c r="B627" s="2"/>
      <c r="C627" s="2"/>
      <c r="D627" s="2"/>
      <c r="E627" s="2"/>
      <c r="F627" s="2"/>
      <c r="G627" s="2"/>
      <c r="H627" s="2"/>
      <c r="I627" s="572" t="str">
        <f>iferror(vlookup(B627,'セッション実施状況管理'!$A:$B,2,false),"")</f>
        <v/>
      </c>
      <c r="J627" s="580" t="str">
        <f>Vlookup(B627,'セッション実施状況管理'!$A:$R,17,false)</f>
        <v>#N/A</v>
      </c>
      <c r="K627" s="580" t="str">
        <f t="shared" si="28"/>
        <v>#N/A</v>
      </c>
      <c r="L627" s="573" t="str">
        <f t="shared" si="11"/>
        <v>#N/A</v>
      </c>
      <c r="M627" s="573" t="str">
        <f t="shared" si="30"/>
        <v>#N/A</v>
      </c>
      <c r="N627" s="1283" t="str">
        <f t="shared" si="29"/>
        <v>#N/A</v>
      </c>
      <c r="O627" s="652"/>
      <c r="P627" s="652"/>
      <c r="Q627" s="629"/>
      <c r="R627" s="629"/>
      <c r="S627" s="651"/>
      <c r="T627" s="653"/>
      <c r="U627" s="651"/>
      <c r="V627" s="582" t="s">
        <v>1072</v>
      </c>
      <c r="W627" s="582" t="s">
        <v>1072</v>
      </c>
      <c r="X627" s="582" t="s">
        <v>1072</v>
      </c>
      <c r="Y627" s="582" t="s">
        <v>1072</v>
      </c>
      <c r="Z627" s="582" t="s">
        <v>1072</v>
      </c>
      <c r="AA627" s="582" t="s">
        <v>1072</v>
      </c>
      <c r="AB627" s="582" t="s">
        <v>1072</v>
      </c>
      <c r="AC627" s="580" t="str">
        <f>Vlookup(D627,'セッション実施状況管理'!$A:$R,17,false)</f>
        <v>#N/A</v>
      </c>
      <c r="AD627" s="580" t="str">
        <f t="shared" si="19"/>
        <v>#VALUE!</v>
      </c>
      <c r="AE627" s="580" t="str">
        <f t="shared" si="20"/>
        <v>#VALUE!</v>
      </c>
    </row>
    <row r="628">
      <c r="A628" s="2"/>
      <c r="B628" s="2"/>
      <c r="C628" s="2"/>
      <c r="D628" s="2"/>
      <c r="E628" s="2"/>
      <c r="F628" s="2"/>
      <c r="G628" s="2"/>
      <c r="H628" s="2"/>
      <c r="I628" s="572" t="str">
        <f>iferror(vlookup(B628,'セッション実施状況管理'!$A:$B,2,false),"")</f>
        <v/>
      </c>
      <c r="J628" s="580" t="str">
        <f>Vlookup(B628,'セッション実施状況管理'!$A:$R,17,false)</f>
        <v>#N/A</v>
      </c>
      <c r="K628" s="580" t="str">
        <f t="shared" si="28"/>
        <v>#N/A</v>
      </c>
      <c r="L628" s="573" t="str">
        <f t="shared" si="11"/>
        <v>#N/A</v>
      </c>
      <c r="M628" s="573" t="str">
        <f t="shared" si="30"/>
        <v>#N/A</v>
      </c>
      <c r="N628" s="1283" t="str">
        <f t="shared" si="29"/>
        <v>#N/A</v>
      </c>
      <c r="O628" s="652"/>
      <c r="P628" s="652"/>
      <c r="Q628" s="629"/>
      <c r="R628" s="629"/>
      <c r="S628" s="651"/>
      <c r="T628" s="653"/>
      <c r="U628" s="651"/>
      <c r="V628" s="582" t="s">
        <v>1072</v>
      </c>
      <c r="W628" s="582" t="s">
        <v>1072</v>
      </c>
      <c r="X628" s="582" t="s">
        <v>1072</v>
      </c>
      <c r="Y628" s="582" t="s">
        <v>1072</v>
      </c>
      <c r="Z628" s="582" t="s">
        <v>1072</v>
      </c>
      <c r="AA628" s="582" t="s">
        <v>1072</v>
      </c>
      <c r="AB628" s="582" t="s">
        <v>1072</v>
      </c>
      <c r="AC628" s="580" t="str">
        <f>Vlookup(D628,'セッション実施状況管理'!$A:$R,17,false)</f>
        <v>#N/A</v>
      </c>
      <c r="AD628" s="580" t="str">
        <f t="shared" si="19"/>
        <v>#VALUE!</v>
      </c>
      <c r="AE628" s="580" t="str">
        <f t="shared" si="20"/>
        <v>#VALUE!</v>
      </c>
    </row>
    <row r="629">
      <c r="A629" s="2"/>
      <c r="B629" s="2"/>
      <c r="C629" s="2"/>
      <c r="D629" s="2"/>
      <c r="E629" s="2"/>
      <c r="F629" s="2"/>
      <c r="G629" s="2"/>
      <c r="H629" s="2"/>
      <c r="I629" s="572" t="str">
        <f>iferror(vlookup(B629,'セッション実施状況管理'!$A:$B,2,false),"")</f>
        <v/>
      </c>
      <c r="J629" s="580" t="str">
        <f>Vlookup(B629,'セッション実施状況管理'!$A:$R,17,false)</f>
        <v>#N/A</v>
      </c>
      <c r="K629" s="580" t="str">
        <f t="shared" si="28"/>
        <v>#N/A</v>
      </c>
      <c r="L629" s="573" t="str">
        <f t="shared" si="11"/>
        <v>#N/A</v>
      </c>
      <c r="M629" s="573" t="str">
        <f t="shared" si="30"/>
        <v>#N/A</v>
      </c>
      <c r="N629" s="1283" t="str">
        <f t="shared" si="29"/>
        <v>#N/A</v>
      </c>
      <c r="O629" s="652"/>
      <c r="P629" s="652"/>
      <c r="Q629" s="629"/>
      <c r="R629" s="629"/>
      <c r="S629" s="651"/>
      <c r="T629" s="653"/>
      <c r="U629" s="651"/>
      <c r="V629" s="582" t="s">
        <v>1072</v>
      </c>
      <c r="W629" s="582" t="s">
        <v>1072</v>
      </c>
      <c r="X629" s="582" t="s">
        <v>1072</v>
      </c>
      <c r="Y629" s="582" t="s">
        <v>1072</v>
      </c>
      <c r="Z629" s="582" t="s">
        <v>1072</v>
      </c>
      <c r="AA629" s="582" t="s">
        <v>1072</v>
      </c>
      <c r="AB629" s="582" t="s">
        <v>1072</v>
      </c>
      <c r="AC629" s="580" t="str">
        <f>Vlookup(D629,'セッション実施状況管理'!$A:$R,17,false)</f>
        <v>#N/A</v>
      </c>
      <c r="AD629" s="580" t="str">
        <f t="shared" si="19"/>
        <v>#VALUE!</v>
      </c>
      <c r="AE629" s="580" t="str">
        <f t="shared" si="20"/>
        <v>#VALUE!</v>
      </c>
    </row>
    <row r="630">
      <c r="A630" s="2"/>
      <c r="B630" s="2"/>
      <c r="C630" s="2"/>
      <c r="D630" s="2"/>
      <c r="E630" s="2"/>
      <c r="F630" s="2"/>
      <c r="G630" s="2"/>
      <c r="H630" s="2"/>
      <c r="I630" s="572" t="str">
        <f>iferror(vlookup(B630,'セッション実施状況管理'!$A:$B,2,false),"")</f>
        <v/>
      </c>
      <c r="J630" s="580" t="str">
        <f>Vlookup(B630,'セッション実施状況管理'!$A:$R,17,false)</f>
        <v>#N/A</v>
      </c>
      <c r="K630" s="580" t="str">
        <f t="shared" si="28"/>
        <v>#N/A</v>
      </c>
      <c r="L630" s="573" t="str">
        <f t="shared" si="11"/>
        <v>#N/A</v>
      </c>
      <c r="M630" s="573" t="str">
        <f t="shared" si="30"/>
        <v>#N/A</v>
      </c>
      <c r="N630" s="1283" t="str">
        <f t="shared" si="29"/>
        <v>#N/A</v>
      </c>
      <c r="O630" s="652"/>
      <c r="P630" s="652"/>
      <c r="Q630" s="629"/>
      <c r="R630" s="629"/>
      <c r="S630" s="651"/>
      <c r="T630" s="653"/>
      <c r="U630" s="651"/>
      <c r="V630" s="582" t="s">
        <v>1072</v>
      </c>
      <c r="W630" s="582" t="s">
        <v>1072</v>
      </c>
      <c r="X630" s="582" t="s">
        <v>1072</v>
      </c>
      <c r="Y630" s="582" t="s">
        <v>1072</v>
      </c>
      <c r="Z630" s="582" t="s">
        <v>1072</v>
      </c>
      <c r="AA630" s="582" t="s">
        <v>1072</v>
      </c>
      <c r="AB630" s="582" t="s">
        <v>1072</v>
      </c>
      <c r="AC630" s="580" t="str">
        <f>Vlookup(D630,'セッション実施状況管理'!$A:$R,17,false)</f>
        <v>#N/A</v>
      </c>
      <c r="AD630" s="580" t="str">
        <f t="shared" si="19"/>
        <v>#VALUE!</v>
      </c>
      <c r="AE630" s="580" t="str">
        <f t="shared" si="20"/>
        <v>#VALUE!</v>
      </c>
    </row>
    <row r="631">
      <c r="A631" s="2"/>
      <c r="B631" s="2"/>
      <c r="C631" s="2"/>
      <c r="D631" s="2"/>
      <c r="E631" s="2"/>
      <c r="F631" s="2"/>
      <c r="G631" s="2"/>
      <c r="H631" s="2"/>
      <c r="I631" s="572" t="str">
        <f>iferror(vlookup(B631,'セッション実施状況管理'!$A:$B,2,false),"")</f>
        <v/>
      </c>
      <c r="J631" s="580" t="str">
        <f>Vlookup(B631,'セッション実施状況管理'!$A:$R,17,false)</f>
        <v>#N/A</v>
      </c>
      <c r="K631" s="580" t="str">
        <f t="shared" si="28"/>
        <v>#N/A</v>
      </c>
      <c r="L631" s="573" t="str">
        <f t="shared" si="11"/>
        <v>#N/A</v>
      </c>
      <c r="M631" s="573" t="str">
        <f t="shared" si="30"/>
        <v>#N/A</v>
      </c>
      <c r="N631" s="1283" t="str">
        <f t="shared" si="29"/>
        <v>#N/A</v>
      </c>
      <c r="O631" s="652"/>
      <c r="P631" s="652"/>
      <c r="Q631" s="629"/>
      <c r="R631" s="629"/>
      <c r="S631" s="651"/>
      <c r="T631" s="653"/>
      <c r="U631" s="651"/>
      <c r="V631" s="582" t="s">
        <v>1072</v>
      </c>
      <c r="W631" s="582" t="s">
        <v>1072</v>
      </c>
      <c r="X631" s="582" t="s">
        <v>1072</v>
      </c>
      <c r="Y631" s="582" t="s">
        <v>1072</v>
      </c>
      <c r="Z631" s="582" t="s">
        <v>1072</v>
      </c>
      <c r="AA631" s="582" t="s">
        <v>1072</v>
      </c>
      <c r="AB631" s="582" t="s">
        <v>1072</v>
      </c>
      <c r="AC631" s="580" t="str">
        <f>Vlookup(D631,'セッション実施状況管理'!$A:$R,17,false)</f>
        <v>#N/A</v>
      </c>
      <c r="AD631" s="580" t="str">
        <f t="shared" si="19"/>
        <v>#VALUE!</v>
      </c>
      <c r="AE631" s="580" t="str">
        <f t="shared" si="20"/>
        <v>#VALUE!</v>
      </c>
    </row>
    <row r="632">
      <c r="A632" s="2"/>
      <c r="B632" s="2"/>
      <c r="C632" s="2"/>
      <c r="D632" s="2"/>
      <c r="E632" s="2"/>
      <c r="F632" s="2"/>
      <c r="G632" s="2"/>
      <c r="H632" s="2"/>
      <c r="I632" s="572" t="str">
        <f>iferror(vlookup(B632,'セッション実施状況管理'!$A:$B,2,false),"")</f>
        <v/>
      </c>
      <c r="J632" s="580" t="str">
        <f>Vlookup(B632,'セッション実施状況管理'!$A:$R,17,false)</f>
        <v>#N/A</v>
      </c>
      <c r="K632" s="580" t="str">
        <f t="shared" si="28"/>
        <v>#N/A</v>
      </c>
      <c r="L632" s="573" t="str">
        <f t="shared" si="11"/>
        <v>#N/A</v>
      </c>
      <c r="M632" s="573" t="str">
        <f t="shared" si="30"/>
        <v>#N/A</v>
      </c>
      <c r="N632" s="1283" t="str">
        <f t="shared" si="29"/>
        <v>#N/A</v>
      </c>
      <c r="O632" s="652"/>
      <c r="P632" s="652"/>
      <c r="Q632" s="629"/>
      <c r="R632" s="629"/>
      <c r="S632" s="651"/>
      <c r="T632" s="653"/>
      <c r="U632" s="651"/>
      <c r="V632" s="582" t="s">
        <v>1072</v>
      </c>
      <c r="W632" s="582" t="s">
        <v>1072</v>
      </c>
      <c r="X632" s="582" t="s">
        <v>1072</v>
      </c>
      <c r="Y632" s="582" t="s">
        <v>1072</v>
      </c>
      <c r="Z632" s="582" t="s">
        <v>1072</v>
      </c>
      <c r="AA632" s="582" t="s">
        <v>1072</v>
      </c>
      <c r="AB632" s="582" t="s">
        <v>1072</v>
      </c>
      <c r="AC632" s="580" t="str">
        <f>Vlookup(D632,'セッション実施状況管理'!$A:$R,17,false)</f>
        <v>#N/A</v>
      </c>
      <c r="AD632" s="580" t="str">
        <f t="shared" si="19"/>
        <v>#VALUE!</v>
      </c>
      <c r="AE632" s="580" t="str">
        <f t="shared" si="20"/>
        <v>#VALUE!</v>
      </c>
    </row>
    <row r="633">
      <c r="A633" s="2"/>
      <c r="B633" s="2"/>
      <c r="C633" s="2"/>
      <c r="D633" s="2"/>
      <c r="E633" s="2"/>
      <c r="F633" s="2"/>
      <c r="G633" s="2"/>
      <c r="H633" s="2"/>
      <c r="I633" s="572" t="str">
        <f>iferror(vlookup(B633,'セッション実施状況管理'!$A:$B,2,false),"")</f>
        <v/>
      </c>
      <c r="J633" s="580" t="str">
        <f>Vlookup(B633,'セッション実施状況管理'!$A:$R,17,false)</f>
        <v>#N/A</v>
      </c>
      <c r="K633" s="580" t="str">
        <f t="shared" si="28"/>
        <v>#N/A</v>
      </c>
      <c r="L633" s="573" t="str">
        <f t="shared" si="11"/>
        <v>#N/A</v>
      </c>
      <c r="M633" s="573" t="str">
        <f t="shared" si="30"/>
        <v>#N/A</v>
      </c>
      <c r="N633" s="1283" t="str">
        <f t="shared" si="29"/>
        <v>#N/A</v>
      </c>
      <c r="O633" s="652"/>
      <c r="P633" s="652"/>
      <c r="Q633" s="629"/>
      <c r="R633" s="629"/>
      <c r="S633" s="651"/>
      <c r="T633" s="653"/>
      <c r="U633" s="651"/>
      <c r="V633" s="582" t="s">
        <v>1072</v>
      </c>
      <c r="W633" s="582" t="s">
        <v>1072</v>
      </c>
      <c r="X633" s="582" t="s">
        <v>1072</v>
      </c>
      <c r="Y633" s="582" t="s">
        <v>1072</v>
      </c>
      <c r="Z633" s="582" t="s">
        <v>1072</v>
      </c>
      <c r="AA633" s="582" t="s">
        <v>1072</v>
      </c>
      <c r="AB633" s="582" t="s">
        <v>1072</v>
      </c>
      <c r="AC633" s="580" t="str">
        <f>Vlookup(D633,'セッション実施状況管理'!$A:$R,17,false)</f>
        <v>#N/A</v>
      </c>
      <c r="AD633" s="580" t="str">
        <f t="shared" si="19"/>
        <v>#VALUE!</v>
      </c>
      <c r="AE633" s="580" t="str">
        <f t="shared" si="20"/>
        <v>#VALUE!</v>
      </c>
    </row>
    <row r="634">
      <c r="A634" s="2"/>
      <c r="B634" s="2"/>
      <c r="C634" s="2"/>
      <c r="D634" s="2"/>
      <c r="E634" s="2"/>
      <c r="F634" s="2"/>
      <c r="G634" s="2"/>
      <c r="H634" s="2"/>
      <c r="I634" s="572" t="str">
        <f>iferror(vlookup(B634,'セッション実施状況管理'!$A:$B,2,false),"")</f>
        <v/>
      </c>
      <c r="J634" s="580" t="str">
        <f>Vlookup(B634,'セッション実施状況管理'!$A:$R,17,false)</f>
        <v>#N/A</v>
      </c>
      <c r="K634" s="580" t="str">
        <f t="shared" si="28"/>
        <v>#N/A</v>
      </c>
      <c r="L634" s="573" t="str">
        <f t="shared" si="11"/>
        <v>#N/A</v>
      </c>
      <c r="M634" s="573" t="str">
        <f t="shared" si="30"/>
        <v>#N/A</v>
      </c>
      <c r="N634" s="1283" t="str">
        <f t="shared" si="29"/>
        <v>#N/A</v>
      </c>
      <c r="O634" s="652"/>
      <c r="P634" s="652"/>
      <c r="Q634" s="629"/>
      <c r="R634" s="629"/>
      <c r="S634" s="651"/>
      <c r="T634" s="653"/>
      <c r="U634" s="651"/>
      <c r="V634" s="582" t="s">
        <v>1072</v>
      </c>
      <c r="W634" s="582" t="s">
        <v>1072</v>
      </c>
      <c r="X634" s="582" t="s">
        <v>1072</v>
      </c>
      <c r="Y634" s="582" t="s">
        <v>1072</v>
      </c>
      <c r="Z634" s="582" t="s">
        <v>1072</v>
      </c>
      <c r="AA634" s="582" t="s">
        <v>1072</v>
      </c>
      <c r="AB634" s="582" t="s">
        <v>1072</v>
      </c>
      <c r="AC634" s="580" t="str">
        <f>Vlookup(D634,'セッション実施状況管理'!$A:$R,17,false)</f>
        <v>#N/A</v>
      </c>
      <c r="AD634" s="580" t="str">
        <f t="shared" si="19"/>
        <v>#VALUE!</v>
      </c>
      <c r="AE634" s="580" t="str">
        <f t="shared" si="20"/>
        <v>#VALUE!</v>
      </c>
    </row>
    <row r="635">
      <c r="A635" s="2"/>
      <c r="B635" s="2"/>
      <c r="C635" s="2"/>
      <c r="D635" s="2"/>
      <c r="E635" s="2"/>
      <c r="F635" s="2"/>
      <c r="G635" s="2"/>
      <c r="H635" s="2"/>
      <c r="I635" s="572" t="str">
        <f>iferror(vlookup(B635,'セッション実施状況管理'!$A:$B,2,false),"")</f>
        <v/>
      </c>
      <c r="J635" s="580" t="str">
        <f>Vlookup(B635,'セッション実施状況管理'!$A:$R,17,false)</f>
        <v>#N/A</v>
      </c>
      <c r="K635" s="580" t="str">
        <f t="shared" si="28"/>
        <v>#N/A</v>
      </c>
      <c r="L635" s="573" t="str">
        <f t="shared" si="11"/>
        <v>#N/A</v>
      </c>
      <c r="M635" s="573" t="str">
        <f t="shared" si="30"/>
        <v>#N/A</v>
      </c>
      <c r="N635" s="1283" t="str">
        <f t="shared" si="29"/>
        <v>#N/A</v>
      </c>
      <c r="O635" s="652"/>
      <c r="P635" s="652"/>
      <c r="Q635" s="629"/>
      <c r="R635" s="629"/>
      <c r="S635" s="651"/>
      <c r="T635" s="653"/>
      <c r="U635" s="651"/>
      <c r="V635" s="582" t="s">
        <v>1072</v>
      </c>
      <c r="W635" s="582" t="s">
        <v>1072</v>
      </c>
      <c r="X635" s="582" t="s">
        <v>1072</v>
      </c>
      <c r="Y635" s="582" t="s">
        <v>1072</v>
      </c>
      <c r="Z635" s="582" t="s">
        <v>1072</v>
      </c>
      <c r="AA635" s="582" t="s">
        <v>1072</v>
      </c>
      <c r="AB635" s="582" t="s">
        <v>1072</v>
      </c>
      <c r="AC635" s="580" t="str">
        <f>Vlookup(D635,'セッション実施状況管理'!$A:$R,17,false)</f>
        <v>#N/A</v>
      </c>
      <c r="AD635" s="580" t="str">
        <f t="shared" si="19"/>
        <v>#VALUE!</v>
      </c>
      <c r="AE635" s="580" t="str">
        <f t="shared" si="20"/>
        <v>#VALUE!</v>
      </c>
    </row>
    <row r="636">
      <c r="A636" s="2"/>
      <c r="B636" s="2"/>
      <c r="C636" s="2"/>
      <c r="D636" s="2"/>
      <c r="E636" s="2"/>
      <c r="F636" s="2"/>
      <c r="G636" s="2"/>
      <c r="H636" s="2"/>
      <c r="I636" s="572" t="str">
        <f>iferror(vlookup(B636,'セッション実施状況管理'!$A:$B,2,false),"")</f>
        <v/>
      </c>
      <c r="J636" s="580" t="str">
        <f>Vlookup(B636,'セッション実施状況管理'!$A:$R,17,false)</f>
        <v>#N/A</v>
      </c>
      <c r="K636" s="580" t="str">
        <f t="shared" si="28"/>
        <v>#N/A</v>
      </c>
      <c r="L636" s="573" t="str">
        <f t="shared" si="11"/>
        <v>#N/A</v>
      </c>
      <c r="M636" s="573" t="str">
        <f t="shared" si="30"/>
        <v>#N/A</v>
      </c>
      <c r="N636" s="1283" t="str">
        <f t="shared" si="29"/>
        <v>#N/A</v>
      </c>
      <c r="O636" s="652"/>
      <c r="P636" s="652"/>
      <c r="Q636" s="629"/>
      <c r="R636" s="629"/>
      <c r="S636" s="651"/>
      <c r="T636" s="653"/>
      <c r="U636" s="651"/>
      <c r="V636" s="582" t="s">
        <v>1072</v>
      </c>
      <c r="W636" s="582" t="s">
        <v>1072</v>
      </c>
      <c r="X636" s="582" t="s">
        <v>1072</v>
      </c>
      <c r="Y636" s="582" t="s">
        <v>1072</v>
      </c>
      <c r="Z636" s="582" t="s">
        <v>1072</v>
      </c>
      <c r="AA636" s="582" t="s">
        <v>1072</v>
      </c>
      <c r="AB636" s="582" t="s">
        <v>1072</v>
      </c>
      <c r="AC636" s="580" t="str">
        <f>Vlookup(D636,'セッション実施状況管理'!$A:$R,17,false)</f>
        <v>#N/A</v>
      </c>
      <c r="AD636" s="580" t="str">
        <f t="shared" si="19"/>
        <v>#VALUE!</v>
      </c>
      <c r="AE636" s="580" t="str">
        <f t="shared" si="20"/>
        <v>#VALUE!</v>
      </c>
    </row>
    <row r="637">
      <c r="A637" s="2"/>
      <c r="B637" s="2"/>
      <c r="C637" s="2"/>
      <c r="D637" s="2"/>
      <c r="E637" s="2"/>
      <c r="F637" s="2"/>
      <c r="G637" s="2"/>
      <c r="H637" s="2"/>
      <c r="I637" s="572" t="str">
        <f>iferror(vlookup(B637,'セッション実施状況管理'!$A:$B,2,false),"")</f>
        <v/>
      </c>
      <c r="J637" s="580" t="str">
        <f>Vlookup(B637,'セッション実施状況管理'!$A:$R,17,false)</f>
        <v>#N/A</v>
      </c>
      <c r="K637" s="580" t="str">
        <f t="shared" si="28"/>
        <v>#N/A</v>
      </c>
      <c r="L637" s="573" t="str">
        <f t="shared" si="11"/>
        <v>#N/A</v>
      </c>
      <c r="M637" s="573" t="str">
        <f t="shared" si="30"/>
        <v>#N/A</v>
      </c>
      <c r="N637" s="1283" t="str">
        <f t="shared" si="29"/>
        <v>#N/A</v>
      </c>
      <c r="O637" s="652"/>
      <c r="P637" s="652"/>
      <c r="Q637" s="629"/>
      <c r="R637" s="629"/>
      <c r="S637" s="651"/>
      <c r="T637" s="653"/>
      <c r="U637" s="651"/>
      <c r="V637" s="582" t="s">
        <v>1072</v>
      </c>
      <c r="W637" s="582" t="s">
        <v>1072</v>
      </c>
      <c r="X637" s="582" t="s">
        <v>1072</v>
      </c>
      <c r="Y637" s="582" t="s">
        <v>1072</v>
      </c>
      <c r="Z637" s="582" t="s">
        <v>1072</v>
      </c>
      <c r="AA637" s="582" t="s">
        <v>1072</v>
      </c>
      <c r="AB637" s="582" t="s">
        <v>1072</v>
      </c>
      <c r="AC637" s="580" t="str">
        <f>Vlookup(D637,'セッション実施状況管理'!$A:$R,17,false)</f>
        <v>#N/A</v>
      </c>
      <c r="AD637" s="580" t="str">
        <f t="shared" si="19"/>
        <v>#VALUE!</v>
      </c>
      <c r="AE637" s="580" t="str">
        <f t="shared" si="20"/>
        <v>#VALUE!</v>
      </c>
    </row>
    <row r="638">
      <c r="A638" s="2"/>
      <c r="B638" s="2"/>
      <c r="C638" s="2"/>
      <c r="D638" s="2"/>
      <c r="E638" s="2"/>
      <c r="F638" s="2"/>
      <c r="G638" s="2"/>
      <c r="H638" s="2"/>
      <c r="I638" s="572" t="str">
        <f>iferror(vlookup(B638,'セッション実施状況管理'!$A:$B,2,false),"")</f>
        <v/>
      </c>
      <c r="J638" s="580" t="str">
        <f>Vlookup(B638,'セッション実施状況管理'!$A:$R,17,false)</f>
        <v>#N/A</v>
      </c>
      <c r="K638" s="580" t="str">
        <f t="shared" si="28"/>
        <v>#N/A</v>
      </c>
      <c r="L638" s="573" t="str">
        <f t="shared" si="11"/>
        <v>#N/A</v>
      </c>
      <c r="M638" s="573" t="str">
        <f t="shared" si="30"/>
        <v>#N/A</v>
      </c>
      <c r="N638" s="1283" t="str">
        <f t="shared" si="29"/>
        <v>#N/A</v>
      </c>
      <c r="O638" s="652"/>
      <c r="P638" s="652"/>
      <c r="Q638" s="629"/>
      <c r="R638" s="629"/>
      <c r="S638" s="651"/>
      <c r="T638" s="653"/>
      <c r="U638" s="651"/>
      <c r="V638" s="582" t="s">
        <v>1072</v>
      </c>
      <c r="W638" s="582" t="s">
        <v>1072</v>
      </c>
      <c r="X638" s="582" t="s">
        <v>1072</v>
      </c>
      <c r="Y638" s="582" t="s">
        <v>1072</v>
      </c>
      <c r="Z638" s="582" t="s">
        <v>1072</v>
      </c>
      <c r="AA638" s="582" t="s">
        <v>1072</v>
      </c>
      <c r="AB638" s="582" t="s">
        <v>1072</v>
      </c>
      <c r="AC638" s="580" t="str">
        <f>Vlookup(D638,'セッション実施状況管理'!$A:$R,17,false)</f>
        <v>#N/A</v>
      </c>
      <c r="AD638" s="580" t="str">
        <f t="shared" si="19"/>
        <v>#VALUE!</v>
      </c>
      <c r="AE638" s="580" t="str">
        <f t="shared" si="20"/>
        <v>#VALUE!</v>
      </c>
    </row>
    <row r="639">
      <c r="A639" s="2"/>
      <c r="B639" s="2"/>
      <c r="C639" s="2"/>
      <c r="D639" s="2"/>
      <c r="E639" s="2"/>
      <c r="F639" s="2"/>
      <c r="G639" s="2"/>
      <c r="H639" s="2"/>
      <c r="I639" s="572" t="str">
        <f>iferror(vlookup(B639,'セッション実施状況管理'!$A:$B,2,false),"")</f>
        <v/>
      </c>
      <c r="J639" s="580" t="str">
        <f>Vlookup(B639,'セッション実施状況管理'!$A:$R,17,false)</f>
        <v>#N/A</v>
      </c>
      <c r="K639" s="580" t="str">
        <f t="shared" si="28"/>
        <v>#N/A</v>
      </c>
      <c r="L639" s="573" t="str">
        <f t="shared" si="11"/>
        <v>#N/A</v>
      </c>
      <c r="M639" s="573" t="str">
        <f t="shared" si="30"/>
        <v>#N/A</v>
      </c>
      <c r="N639" s="1283" t="str">
        <f t="shared" si="29"/>
        <v>#N/A</v>
      </c>
      <c r="O639" s="652"/>
      <c r="P639" s="652"/>
      <c r="Q639" s="629"/>
      <c r="R639" s="629"/>
      <c r="S639" s="651"/>
      <c r="T639" s="653"/>
      <c r="U639" s="651"/>
      <c r="V639" s="582" t="s">
        <v>1072</v>
      </c>
      <c r="W639" s="582" t="s">
        <v>1072</v>
      </c>
      <c r="X639" s="582" t="s">
        <v>1072</v>
      </c>
      <c r="Y639" s="582" t="s">
        <v>1072</v>
      </c>
      <c r="Z639" s="582" t="s">
        <v>1072</v>
      </c>
      <c r="AA639" s="582" t="s">
        <v>1072</v>
      </c>
      <c r="AB639" s="582" t="s">
        <v>1072</v>
      </c>
      <c r="AC639" s="580" t="str">
        <f>Vlookup(D639,'セッション実施状況管理'!$A:$R,17,false)</f>
        <v>#N/A</v>
      </c>
      <c r="AD639" s="580" t="str">
        <f t="shared" si="19"/>
        <v>#VALUE!</v>
      </c>
      <c r="AE639" s="580" t="str">
        <f t="shared" si="20"/>
        <v>#VALUE!</v>
      </c>
    </row>
    <row r="640">
      <c r="A640" s="2"/>
      <c r="B640" s="2"/>
      <c r="C640" s="2"/>
      <c r="D640" s="2"/>
      <c r="E640" s="2"/>
      <c r="F640" s="2"/>
      <c r="G640" s="2"/>
      <c r="H640" s="2"/>
      <c r="I640" s="572" t="str">
        <f>iferror(vlookup(B640,'セッション実施状況管理'!$A:$B,2,false),"")</f>
        <v/>
      </c>
      <c r="J640" s="580" t="str">
        <f>Vlookup(B640,'セッション実施状況管理'!$A:$R,17,false)</f>
        <v>#N/A</v>
      </c>
      <c r="K640" s="580" t="str">
        <f t="shared" si="28"/>
        <v>#N/A</v>
      </c>
      <c r="L640" s="573" t="str">
        <f t="shared" si="11"/>
        <v>#N/A</v>
      </c>
      <c r="M640" s="573" t="str">
        <f t="shared" si="30"/>
        <v>#N/A</v>
      </c>
      <c r="N640" s="1283" t="str">
        <f t="shared" si="29"/>
        <v>#N/A</v>
      </c>
      <c r="O640" s="652"/>
      <c r="P640" s="652"/>
      <c r="Q640" s="629"/>
      <c r="R640" s="629"/>
      <c r="S640" s="651"/>
      <c r="T640" s="653"/>
      <c r="U640" s="651"/>
      <c r="V640" s="582" t="s">
        <v>1072</v>
      </c>
      <c r="W640" s="582" t="s">
        <v>1072</v>
      </c>
      <c r="X640" s="582" t="s">
        <v>1072</v>
      </c>
      <c r="Y640" s="582" t="s">
        <v>1072</v>
      </c>
      <c r="Z640" s="582" t="s">
        <v>1072</v>
      </c>
      <c r="AA640" s="582" t="s">
        <v>1072</v>
      </c>
      <c r="AB640" s="582" t="s">
        <v>1072</v>
      </c>
      <c r="AC640" s="580" t="str">
        <f>Vlookup(D640,'セッション実施状況管理'!$A:$R,17,false)</f>
        <v>#N/A</v>
      </c>
      <c r="AD640" s="580" t="str">
        <f t="shared" si="19"/>
        <v>#VALUE!</v>
      </c>
      <c r="AE640" s="580" t="str">
        <f t="shared" si="20"/>
        <v>#VALUE!</v>
      </c>
    </row>
    <row r="641">
      <c r="A641" s="2"/>
      <c r="B641" s="2"/>
      <c r="C641" s="2"/>
      <c r="D641" s="2"/>
      <c r="E641" s="2"/>
      <c r="F641" s="2"/>
      <c r="G641" s="2"/>
      <c r="H641" s="2"/>
      <c r="I641" s="572" t="str">
        <f>iferror(vlookup(B641,'セッション実施状況管理'!$A:$B,2,false),"")</f>
        <v/>
      </c>
      <c r="J641" s="580" t="str">
        <f>Vlookup(B641,'セッション実施状況管理'!$A:$R,17,false)</f>
        <v>#N/A</v>
      </c>
      <c r="K641" s="580" t="str">
        <f t="shared" si="28"/>
        <v>#N/A</v>
      </c>
      <c r="L641" s="573" t="str">
        <f t="shared" si="11"/>
        <v>#N/A</v>
      </c>
      <c r="M641" s="573" t="str">
        <f t="shared" si="30"/>
        <v>#N/A</v>
      </c>
      <c r="N641" s="1283" t="str">
        <f t="shared" si="29"/>
        <v>#N/A</v>
      </c>
      <c r="O641" s="652"/>
      <c r="P641" s="652"/>
      <c r="Q641" s="629"/>
      <c r="R641" s="629"/>
      <c r="S641" s="651"/>
      <c r="T641" s="653"/>
      <c r="U641" s="651"/>
      <c r="V641" s="582" t="s">
        <v>1072</v>
      </c>
      <c r="W641" s="582" t="s">
        <v>1072</v>
      </c>
      <c r="X641" s="582" t="s">
        <v>1072</v>
      </c>
      <c r="Y641" s="582" t="s">
        <v>1072</v>
      </c>
      <c r="Z641" s="582" t="s">
        <v>1072</v>
      </c>
      <c r="AA641" s="582" t="s">
        <v>1072</v>
      </c>
      <c r="AB641" s="582" t="s">
        <v>1072</v>
      </c>
      <c r="AC641" s="580" t="str">
        <f>Vlookup(D641,'セッション実施状況管理'!$A:$R,17,false)</f>
        <v>#N/A</v>
      </c>
      <c r="AD641" s="580" t="str">
        <f t="shared" si="19"/>
        <v>#VALUE!</v>
      </c>
      <c r="AE641" s="580" t="str">
        <f t="shared" si="20"/>
        <v>#VALUE!</v>
      </c>
    </row>
    <row r="642">
      <c r="A642" s="2"/>
      <c r="B642" s="2"/>
      <c r="C642" s="2"/>
      <c r="D642" s="2"/>
      <c r="E642" s="2"/>
      <c r="F642" s="2"/>
      <c r="G642" s="2"/>
      <c r="H642" s="2"/>
      <c r="I642" s="572" t="str">
        <f>iferror(vlookup(B642,'セッション実施状況管理'!$A:$B,2,false),"")</f>
        <v/>
      </c>
      <c r="J642" s="580" t="str">
        <f>Vlookup(B642,'セッション実施状況管理'!$A:$R,17,false)</f>
        <v>#N/A</v>
      </c>
      <c r="K642" s="580" t="str">
        <f t="shared" si="28"/>
        <v>#N/A</v>
      </c>
      <c r="L642" s="573" t="str">
        <f t="shared" si="11"/>
        <v>#N/A</v>
      </c>
      <c r="M642" s="573" t="str">
        <f t="shared" si="30"/>
        <v>#N/A</v>
      </c>
      <c r="N642" s="1283" t="str">
        <f t="shared" si="29"/>
        <v>#N/A</v>
      </c>
      <c r="O642" s="652"/>
      <c r="P642" s="652"/>
      <c r="Q642" s="629"/>
      <c r="R642" s="629"/>
      <c r="S642" s="651"/>
      <c r="T642" s="653"/>
      <c r="U642" s="651"/>
      <c r="V642" s="582" t="s">
        <v>1072</v>
      </c>
      <c r="W642" s="582" t="s">
        <v>1072</v>
      </c>
      <c r="X642" s="582" t="s">
        <v>1072</v>
      </c>
      <c r="Y642" s="582" t="s">
        <v>1072</v>
      </c>
      <c r="Z642" s="582" t="s">
        <v>1072</v>
      </c>
      <c r="AA642" s="582" t="s">
        <v>1072</v>
      </c>
      <c r="AB642" s="582" t="s">
        <v>1072</v>
      </c>
      <c r="AC642" s="580" t="str">
        <f>Vlookup(D642,'セッション実施状況管理'!$A:$R,17,false)</f>
        <v>#N/A</v>
      </c>
      <c r="AD642" s="580" t="str">
        <f t="shared" si="19"/>
        <v>#VALUE!</v>
      </c>
      <c r="AE642" s="580" t="str">
        <f t="shared" si="20"/>
        <v>#VALUE!</v>
      </c>
    </row>
    <row r="643">
      <c r="A643" s="2"/>
      <c r="B643" s="2"/>
      <c r="C643" s="2"/>
      <c r="D643" s="2"/>
      <c r="E643" s="2"/>
      <c r="F643" s="2"/>
      <c r="G643" s="2"/>
      <c r="H643" s="2"/>
      <c r="I643" s="572" t="str">
        <f>iferror(vlookup(B643,'セッション実施状況管理'!$A:$B,2,false),"")</f>
        <v/>
      </c>
      <c r="J643" s="580" t="str">
        <f>Vlookup(B643,'セッション実施状況管理'!$A:$R,17,false)</f>
        <v>#N/A</v>
      </c>
      <c r="K643" s="580" t="str">
        <f t="shared" si="28"/>
        <v>#N/A</v>
      </c>
      <c r="L643" s="573" t="str">
        <f t="shared" si="11"/>
        <v>#N/A</v>
      </c>
      <c r="M643" s="573" t="str">
        <f t="shared" si="30"/>
        <v>#N/A</v>
      </c>
      <c r="N643" s="1283" t="str">
        <f t="shared" si="29"/>
        <v>#N/A</v>
      </c>
      <c r="O643" s="652"/>
      <c r="P643" s="652"/>
      <c r="Q643" s="629"/>
      <c r="R643" s="629"/>
      <c r="S643" s="651"/>
      <c r="T643" s="653"/>
      <c r="U643" s="651"/>
      <c r="V643" s="582" t="s">
        <v>1072</v>
      </c>
      <c r="W643" s="582" t="s">
        <v>1072</v>
      </c>
      <c r="X643" s="582" t="s">
        <v>1072</v>
      </c>
      <c r="Y643" s="582" t="s">
        <v>1072</v>
      </c>
      <c r="Z643" s="582" t="s">
        <v>1072</v>
      </c>
      <c r="AA643" s="582" t="s">
        <v>1072</v>
      </c>
      <c r="AB643" s="582" t="s">
        <v>1072</v>
      </c>
      <c r="AC643" s="580" t="str">
        <f>Vlookup(D643,'セッション実施状況管理'!$A:$R,17,false)</f>
        <v>#N/A</v>
      </c>
      <c r="AD643" s="580" t="str">
        <f t="shared" si="19"/>
        <v>#VALUE!</v>
      </c>
      <c r="AE643" s="580" t="str">
        <f t="shared" si="20"/>
        <v>#VALUE!</v>
      </c>
    </row>
    <row r="644">
      <c r="A644" s="2"/>
      <c r="B644" s="2"/>
      <c r="C644" s="2"/>
      <c r="D644" s="2"/>
      <c r="E644" s="2"/>
      <c r="F644" s="2"/>
      <c r="G644" s="2"/>
      <c r="H644" s="2"/>
      <c r="I644" s="572" t="str">
        <f>iferror(vlookup(B644,'セッション実施状況管理'!$A:$B,2,false),"")</f>
        <v/>
      </c>
      <c r="J644" s="580" t="str">
        <f>Vlookup(B644,'セッション実施状況管理'!$A:$R,17,false)</f>
        <v>#N/A</v>
      </c>
      <c r="K644" s="580" t="str">
        <f t="shared" si="28"/>
        <v>#N/A</v>
      </c>
      <c r="L644" s="573" t="str">
        <f t="shared" si="11"/>
        <v>#N/A</v>
      </c>
      <c r="M644" s="573" t="str">
        <f t="shared" si="30"/>
        <v>#N/A</v>
      </c>
      <c r="N644" s="1283" t="str">
        <f t="shared" si="29"/>
        <v>#N/A</v>
      </c>
      <c r="O644" s="652"/>
      <c r="P644" s="652"/>
      <c r="Q644" s="629"/>
      <c r="R644" s="629"/>
      <c r="S644" s="651"/>
      <c r="T644" s="653"/>
      <c r="U644" s="651"/>
      <c r="V644" s="582" t="s">
        <v>1072</v>
      </c>
      <c r="W644" s="582" t="s">
        <v>1072</v>
      </c>
      <c r="X644" s="582" t="s">
        <v>1072</v>
      </c>
      <c r="Y644" s="582" t="s">
        <v>1072</v>
      </c>
      <c r="Z644" s="582" t="s">
        <v>1072</v>
      </c>
      <c r="AA644" s="582" t="s">
        <v>1072</v>
      </c>
      <c r="AB644" s="582" t="s">
        <v>1072</v>
      </c>
      <c r="AC644" s="580" t="str">
        <f>Vlookup(D644,'セッション実施状況管理'!$A:$R,17,false)</f>
        <v>#N/A</v>
      </c>
      <c r="AD644" s="580" t="str">
        <f t="shared" si="19"/>
        <v>#VALUE!</v>
      </c>
      <c r="AE644" s="580" t="str">
        <f t="shared" si="20"/>
        <v>#VALUE!</v>
      </c>
    </row>
    <row r="645">
      <c r="A645" s="2"/>
      <c r="B645" s="2"/>
      <c r="C645" s="2"/>
      <c r="D645" s="2"/>
      <c r="E645" s="2"/>
      <c r="F645" s="2"/>
      <c r="G645" s="2"/>
      <c r="H645" s="2"/>
      <c r="I645" s="572" t="str">
        <f>iferror(vlookup(B645,'セッション実施状況管理'!$A:$B,2,false),"")</f>
        <v/>
      </c>
      <c r="J645" s="580" t="str">
        <f>Vlookup(B645,'セッション実施状況管理'!$A:$R,17,false)</f>
        <v>#N/A</v>
      </c>
      <c r="K645" s="580" t="str">
        <f t="shared" si="28"/>
        <v>#N/A</v>
      </c>
      <c r="L645" s="573" t="str">
        <f t="shared" si="11"/>
        <v>#N/A</v>
      </c>
      <c r="M645" s="573" t="str">
        <f t="shared" si="30"/>
        <v>#N/A</v>
      </c>
      <c r="N645" s="1283" t="str">
        <f t="shared" si="29"/>
        <v>#N/A</v>
      </c>
      <c r="O645" s="652"/>
      <c r="P645" s="652"/>
      <c r="Q645" s="629"/>
      <c r="R645" s="629"/>
      <c r="S645" s="651"/>
      <c r="T645" s="653"/>
      <c r="U645" s="651"/>
      <c r="V645" s="582" t="s">
        <v>1072</v>
      </c>
      <c r="W645" s="582" t="s">
        <v>1072</v>
      </c>
      <c r="X645" s="582" t="s">
        <v>1072</v>
      </c>
      <c r="Y645" s="582" t="s">
        <v>1072</v>
      </c>
      <c r="Z645" s="582" t="s">
        <v>1072</v>
      </c>
      <c r="AA645" s="582" t="s">
        <v>1072</v>
      </c>
      <c r="AB645" s="582" t="s">
        <v>1072</v>
      </c>
      <c r="AC645" s="580" t="str">
        <f>Vlookup(D645,'セッション実施状況管理'!$A:$R,17,false)</f>
        <v>#N/A</v>
      </c>
      <c r="AD645" s="580" t="str">
        <f t="shared" si="19"/>
        <v>#VALUE!</v>
      </c>
      <c r="AE645" s="580" t="str">
        <f t="shared" si="20"/>
        <v>#VALUE!</v>
      </c>
    </row>
    <row r="646">
      <c r="A646" s="2"/>
      <c r="B646" s="2"/>
      <c r="C646" s="2"/>
      <c r="D646" s="2"/>
      <c r="E646" s="2"/>
      <c r="F646" s="2"/>
      <c r="G646" s="2"/>
      <c r="H646" s="2"/>
      <c r="I646" s="572" t="str">
        <f>iferror(vlookup(B646,'セッション実施状況管理'!$A:$B,2,false),"")</f>
        <v/>
      </c>
      <c r="J646" s="580" t="str">
        <f>Vlookup(B646,'セッション実施状況管理'!$A:$R,17,false)</f>
        <v>#N/A</v>
      </c>
      <c r="K646" s="580" t="str">
        <f t="shared" si="28"/>
        <v>#N/A</v>
      </c>
      <c r="L646" s="573" t="str">
        <f t="shared" si="11"/>
        <v>#N/A</v>
      </c>
      <c r="M646" s="573" t="str">
        <f t="shared" si="30"/>
        <v>#N/A</v>
      </c>
      <c r="N646" s="1283" t="str">
        <f t="shared" si="29"/>
        <v>#N/A</v>
      </c>
      <c r="O646" s="652"/>
      <c r="P646" s="652"/>
      <c r="Q646" s="629"/>
      <c r="R646" s="629"/>
      <c r="S646" s="651"/>
      <c r="T646" s="653"/>
      <c r="U646" s="651"/>
      <c r="V646" s="582" t="s">
        <v>1072</v>
      </c>
      <c r="W646" s="582" t="s">
        <v>1072</v>
      </c>
      <c r="X646" s="582" t="s">
        <v>1072</v>
      </c>
      <c r="Y646" s="582" t="s">
        <v>1072</v>
      </c>
      <c r="Z646" s="582" t="s">
        <v>1072</v>
      </c>
      <c r="AA646" s="582" t="s">
        <v>1072</v>
      </c>
      <c r="AB646" s="582" t="s">
        <v>1072</v>
      </c>
      <c r="AC646" s="580" t="str">
        <f>Vlookup(D646,'セッション実施状況管理'!$A:$R,17,false)</f>
        <v>#N/A</v>
      </c>
      <c r="AD646" s="580" t="str">
        <f t="shared" si="19"/>
        <v>#VALUE!</v>
      </c>
      <c r="AE646" s="580" t="str">
        <f t="shared" si="20"/>
        <v>#VALUE!</v>
      </c>
    </row>
    <row r="647">
      <c r="A647" s="2"/>
      <c r="B647" s="2"/>
      <c r="C647" s="2"/>
      <c r="D647" s="2"/>
      <c r="E647" s="2"/>
      <c r="F647" s="2"/>
      <c r="G647" s="2"/>
      <c r="H647" s="2"/>
      <c r="I647" s="572" t="str">
        <f>iferror(vlookup(B647,'セッション実施状況管理'!$A:$B,2,false),"")</f>
        <v/>
      </c>
      <c r="J647" s="580" t="str">
        <f>Vlookup(B647,'セッション実施状況管理'!$A:$R,17,false)</f>
        <v>#N/A</v>
      </c>
      <c r="K647" s="580" t="str">
        <f t="shared" si="28"/>
        <v>#N/A</v>
      </c>
      <c r="L647" s="573" t="str">
        <f t="shared" si="11"/>
        <v>#N/A</v>
      </c>
      <c r="M647" s="573" t="str">
        <f t="shared" si="30"/>
        <v>#N/A</v>
      </c>
      <c r="N647" s="1283" t="str">
        <f t="shared" si="29"/>
        <v>#N/A</v>
      </c>
      <c r="O647" s="652"/>
      <c r="P647" s="652"/>
      <c r="Q647" s="629"/>
      <c r="R647" s="629"/>
      <c r="S647" s="651"/>
      <c r="T647" s="653"/>
      <c r="U647" s="651"/>
      <c r="V647" s="582" t="s">
        <v>1072</v>
      </c>
      <c r="W647" s="582" t="s">
        <v>1072</v>
      </c>
      <c r="X647" s="582" t="s">
        <v>1072</v>
      </c>
      <c r="Y647" s="582" t="s">
        <v>1072</v>
      </c>
      <c r="Z647" s="582" t="s">
        <v>1072</v>
      </c>
      <c r="AA647" s="582" t="s">
        <v>1072</v>
      </c>
      <c r="AB647" s="582" t="s">
        <v>1072</v>
      </c>
      <c r="AC647" s="580" t="str">
        <f>Vlookup(D647,'セッション実施状況管理'!$A:$R,17,false)</f>
        <v>#N/A</v>
      </c>
      <c r="AD647" s="580" t="str">
        <f t="shared" si="19"/>
        <v>#VALUE!</v>
      </c>
      <c r="AE647" s="580" t="str">
        <f t="shared" si="20"/>
        <v>#VALUE!</v>
      </c>
    </row>
    <row r="648">
      <c r="A648" s="2"/>
      <c r="B648" s="2"/>
      <c r="C648" s="2"/>
      <c r="D648" s="2"/>
      <c r="E648" s="2"/>
      <c r="F648" s="2"/>
      <c r="G648" s="2"/>
      <c r="H648" s="2"/>
      <c r="I648" s="572" t="str">
        <f>iferror(vlookup(B648,'セッション実施状況管理'!$A:$B,2,false),"")</f>
        <v/>
      </c>
      <c r="J648" s="580" t="str">
        <f>Vlookup(B648,'セッション実施状況管理'!$A:$R,17,false)</f>
        <v>#N/A</v>
      </c>
      <c r="K648" s="580" t="str">
        <f t="shared" si="28"/>
        <v>#N/A</v>
      </c>
      <c r="L648" s="573" t="str">
        <f t="shared" si="11"/>
        <v>#N/A</v>
      </c>
      <c r="M648" s="573" t="str">
        <f t="shared" si="30"/>
        <v>#N/A</v>
      </c>
      <c r="N648" s="1283" t="str">
        <f t="shared" si="29"/>
        <v>#N/A</v>
      </c>
      <c r="O648" s="652"/>
      <c r="P648" s="652"/>
      <c r="Q648" s="629"/>
      <c r="R648" s="629"/>
      <c r="S648" s="651"/>
      <c r="T648" s="653"/>
      <c r="U648" s="651"/>
      <c r="V648" s="582" t="s">
        <v>1072</v>
      </c>
      <c r="W648" s="582" t="s">
        <v>1072</v>
      </c>
      <c r="X648" s="582" t="s">
        <v>1072</v>
      </c>
      <c r="Y648" s="582" t="s">
        <v>1072</v>
      </c>
      <c r="Z648" s="582" t="s">
        <v>1072</v>
      </c>
      <c r="AA648" s="582" t="s">
        <v>1072</v>
      </c>
      <c r="AB648" s="582" t="s">
        <v>1072</v>
      </c>
      <c r="AC648" s="580" t="str">
        <f>Vlookup(D648,'セッション実施状況管理'!$A:$R,17,false)</f>
        <v>#N/A</v>
      </c>
      <c r="AD648" s="580" t="str">
        <f t="shared" si="19"/>
        <v>#VALUE!</v>
      </c>
      <c r="AE648" s="580" t="str">
        <f t="shared" si="20"/>
        <v>#VALUE!</v>
      </c>
    </row>
    <row r="649">
      <c r="A649" s="2"/>
      <c r="B649" s="2"/>
      <c r="C649" s="2"/>
      <c r="D649" s="2"/>
      <c r="E649" s="2"/>
      <c r="F649" s="2"/>
      <c r="G649" s="2"/>
      <c r="H649" s="2"/>
      <c r="I649" s="572" t="str">
        <f>iferror(vlookup(B649,'セッション実施状況管理'!$A:$B,2,false),"")</f>
        <v/>
      </c>
      <c r="J649" s="580" t="str">
        <f>Vlookup(B649,'セッション実施状況管理'!$A:$R,17,false)</f>
        <v>#N/A</v>
      </c>
      <c r="K649" s="580" t="str">
        <f t="shared" si="28"/>
        <v>#N/A</v>
      </c>
      <c r="L649" s="573" t="str">
        <f t="shared" si="11"/>
        <v>#N/A</v>
      </c>
      <c r="M649" s="573" t="str">
        <f t="shared" si="30"/>
        <v>#N/A</v>
      </c>
      <c r="N649" s="1283" t="str">
        <f t="shared" si="29"/>
        <v>#N/A</v>
      </c>
      <c r="O649" s="652"/>
      <c r="P649" s="652"/>
      <c r="Q649" s="629"/>
      <c r="R649" s="629"/>
      <c r="S649" s="651"/>
      <c r="T649" s="653"/>
      <c r="U649" s="651"/>
      <c r="V649" s="582" t="s">
        <v>1072</v>
      </c>
      <c r="W649" s="582" t="s">
        <v>1072</v>
      </c>
      <c r="X649" s="582" t="s">
        <v>1072</v>
      </c>
      <c r="Y649" s="582" t="s">
        <v>1072</v>
      </c>
      <c r="Z649" s="582" t="s">
        <v>1072</v>
      </c>
      <c r="AA649" s="582" t="s">
        <v>1072</v>
      </c>
      <c r="AB649" s="582" t="s">
        <v>1072</v>
      </c>
      <c r="AC649" s="580" t="str">
        <f>Vlookup(D649,'セッション実施状況管理'!$A:$R,17,false)</f>
        <v>#N/A</v>
      </c>
      <c r="AD649" s="580" t="str">
        <f t="shared" si="19"/>
        <v>#VALUE!</v>
      </c>
      <c r="AE649" s="580" t="str">
        <f t="shared" si="20"/>
        <v>#VALUE!</v>
      </c>
    </row>
    <row r="650">
      <c r="A650" s="2"/>
      <c r="B650" s="2"/>
      <c r="C650" s="2"/>
      <c r="D650" s="2"/>
      <c r="E650" s="2"/>
      <c r="F650" s="2"/>
      <c r="G650" s="2"/>
      <c r="H650" s="2"/>
      <c r="I650" s="572" t="str">
        <f>iferror(vlookup(B650,'セッション実施状況管理'!$A:$B,2,false),"")</f>
        <v/>
      </c>
      <c r="J650" s="580" t="str">
        <f>Vlookup(B650,'セッション実施状況管理'!$A:$R,17,false)</f>
        <v>#N/A</v>
      </c>
      <c r="K650" s="580" t="str">
        <f t="shared" si="28"/>
        <v>#N/A</v>
      </c>
      <c r="L650" s="573" t="str">
        <f t="shared" si="11"/>
        <v>#N/A</v>
      </c>
      <c r="M650" s="573" t="str">
        <f t="shared" si="30"/>
        <v>#N/A</v>
      </c>
      <c r="N650" s="1283" t="str">
        <f t="shared" si="29"/>
        <v>#N/A</v>
      </c>
      <c r="O650" s="652"/>
      <c r="P650" s="652"/>
      <c r="Q650" s="629"/>
      <c r="R650" s="629"/>
      <c r="S650" s="651"/>
      <c r="T650" s="653"/>
      <c r="U650" s="651"/>
      <c r="V650" s="582" t="s">
        <v>1072</v>
      </c>
      <c r="W650" s="582" t="s">
        <v>1072</v>
      </c>
      <c r="X650" s="582" t="s">
        <v>1072</v>
      </c>
      <c r="Y650" s="582" t="s">
        <v>1072</v>
      </c>
      <c r="Z650" s="582" t="s">
        <v>1072</v>
      </c>
      <c r="AA650" s="582" t="s">
        <v>1072</v>
      </c>
      <c r="AB650" s="582" t="s">
        <v>1072</v>
      </c>
      <c r="AC650" s="580" t="str">
        <f>Vlookup(D650,'セッション実施状況管理'!$A:$R,17,false)</f>
        <v>#N/A</v>
      </c>
      <c r="AD650" s="580" t="str">
        <f t="shared" si="19"/>
        <v>#VALUE!</v>
      </c>
      <c r="AE650" s="580" t="str">
        <f t="shared" si="20"/>
        <v>#VALUE!</v>
      </c>
    </row>
    <row r="651">
      <c r="A651" s="2"/>
      <c r="B651" s="2"/>
      <c r="C651" s="2"/>
      <c r="D651" s="2"/>
      <c r="E651" s="2"/>
      <c r="F651" s="2"/>
      <c r="G651" s="2"/>
      <c r="H651" s="2"/>
      <c r="I651" s="572" t="str">
        <f>iferror(vlookup(B651,'セッション実施状況管理'!$A:$B,2,false),"")</f>
        <v/>
      </c>
      <c r="J651" s="580" t="str">
        <f>Vlookup(B651,'セッション実施状況管理'!$A:$R,17,false)</f>
        <v>#N/A</v>
      </c>
      <c r="K651" s="580" t="str">
        <f t="shared" si="28"/>
        <v>#N/A</v>
      </c>
      <c r="L651" s="573" t="str">
        <f t="shared" si="11"/>
        <v>#N/A</v>
      </c>
      <c r="M651" s="573" t="str">
        <f t="shared" si="30"/>
        <v>#N/A</v>
      </c>
      <c r="N651" s="1283" t="str">
        <f t="shared" si="29"/>
        <v>#N/A</v>
      </c>
      <c r="O651" s="652"/>
      <c r="P651" s="652"/>
      <c r="Q651" s="629"/>
      <c r="R651" s="629"/>
      <c r="S651" s="651"/>
      <c r="T651" s="653"/>
      <c r="U651" s="651"/>
      <c r="V651" s="582" t="s">
        <v>1072</v>
      </c>
      <c r="W651" s="582" t="s">
        <v>1072</v>
      </c>
      <c r="X651" s="582" t="s">
        <v>1072</v>
      </c>
      <c r="Y651" s="582" t="s">
        <v>1072</v>
      </c>
      <c r="Z651" s="582" t="s">
        <v>1072</v>
      </c>
      <c r="AA651" s="582" t="s">
        <v>1072</v>
      </c>
      <c r="AB651" s="582" t="s">
        <v>1072</v>
      </c>
      <c r="AC651" s="580" t="str">
        <f>Vlookup(D651,'セッション実施状況管理'!$A:$R,17,false)</f>
        <v>#N/A</v>
      </c>
      <c r="AD651" s="580" t="str">
        <f t="shared" si="19"/>
        <v>#VALUE!</v>
      </c>
      <c r="AE651" s="580" t="str">
        <f t="shared" si="20"/>
        <v>#VALUE!</v>
      </c>
    </row>
    <row r="652">
      <c r="A652" s="2"/>
      <c r="B652" s="2"/>
      <c r="C652" s="2"/>
      <c r="D652" s="2"/>
      <c r="E652" s="2"/>
      <c r="F652" s="2"/>
      <c r="G652" s="2"/>
      <c r="H652" s="2"/>
      <c r="I652" s="572" t="str">
        <f>iferror(vlookup(B652,'セッション実施状況管理'!$A:$B,2,false),"")</f>
        <v/>
      </c>
      <c r="J652" s="580" t="str">
        <f>Vlookup(B652,'セッション実施状況管理'!$A:$R,17,false)</f>
        <v>#N/A</v>
      </c>
      <c r="K652" s="580" t="str">
        <f t="shared" si="28"/>
        <v>#N/A</v>
      </c>
      <c r="L652" s="573" t="str">
        <f t="shared" si="11"/>
        <v>#N/A</v>
      </c>
      <c r="M652" s="573" t="str">
        <f t="shared" si="30"/>
        <v>#N/A</v>
      </c>
      <c r="N652" s="1283" t="str">
        <f t="shared" si="29"/>
        <v>#N/A</v>
      </c>
      <c r="O652" s="652"/>
      <c r="P652" s="652"/>
      <c r="Q652" s="629"/>
      <c r="R652" s="629"/>
      <c r="S652" s="651"/>
      <c r="T652" s="653"/>
      <c r="U652" s="651"/>
      <c r="V652" s="582" t="s">
        <v>1072</v>
      </c>
      <c r="W652" s="582" t="s">
        <v>1072</v>
      </c>
      <c r="X652" s="582" t="s">
        <v>1072</v>
      </c>
      <c r="Y652" s="582" t="s">
        <v>1072</v>
      </c>
      <c r="Z652" s="582" t="s">
        <v>1072</v>
      </c>
      <c r="AA652" s="582" t="s">
        <v>1072</v>
      </c>
      <c r="AB652" s="582" t="s">
        <v>1072</v>
      </c>
      <c r="AC652" s="580" t="str">
        <f>Vlookup(D652,'セッション実施状況管理'!$A:$R,17,false)</f>
        <v>#N/A</v>
      </c>
      <c r="AD652" s="580" t="str">
        <f t="shared" si="19"/>
        <v>#VALUE!</v>
      </c>
      <c r="AE652" s="580" t="str">
        <f t="shared" si="20"/>
        <v>#VALUE!</v>
      </c>
    </row>
    <row r="653">
      <c r="A653" s="2"/>
      <c r="B653" s="2"/>
      <c r="C653" s="2"/>
      <c r="D653" s="2"/>
      <c r="E653" s="2"/>
      <c r="F653" s="2"/>
      <c r="G653" s="2"/>
      <c r="H653" s="2"/>
      <c r="I653" s="572" t="str">
        <f>iferror(vlookup(B653,'セッション実施状況管理'!$A:$B,2,false),"")</f>
        <v/>
      </c>
      <c r="J653" s="580" t="str">
        <f>Vlookup(B653,'セッション実施状況管理'!$A:$R,17,false)</f>
        <v>#N/A</v>
      </c>
      <c r="K653" s="580" t="str">
        <f t="shared" si="28"/>
        <v>#N/A</v>
      </c>
      <c r="L653" s="573" t="str">
        <f t="shared" si="11"/>
        <v>#N/A</v>
      </c>
      <c r="M653" s="573" t="str">
        <f t="shared" si="30"/>
        <v>#N/A</v>
      </c>
      <c r="N653" s="1283" t="str">
        <f t="shared" si="29"/>
        <v>#N/A</v>
      </c>
      <c r="O653" s="652"/>
      <c r="P653" s="652"/>
      <c r="Q653" s="629"/>
      <c r="R653" s="629"/>
      <c r="S653" s="651"/>
      <c r="T653" s="653"/>
      <c r="U653" s="651"/>
      <c r="V653" s="582" t="s">
        <v>1072</v>
      </c>
      <c r="W653" s="582" t="s">
        <v>1072</v>
      </c>
      <c r="X653" s="582" t="s">
        <v>1072</v>
      </c>
      <c r="Y653" s="582" t="s">
        <v>1072</v>
      </c>
      <c r="Z653" s="582" t="s">
        <v>1072</v>
      </c>
      <c r="AA653" s="582" t="s">
        <v>1072</v>
      </c>
      <c r="AB653" s="582" t="s">
        <v>1072</v>
      </c>
      <c r="AC653" s="580" t="str">
        <f>Vlookup(D653,'セッション実施状況管理'!$A:$R,17,false)</f>
        <v>#N/A</v>
      </c>
      <c r="AD653" s="580" t="str">
        <f t="shared" si="19"/>
        <v>#VALUE!</v>
      </c>
      <c r="AE653" s="580" t="str">
        <f t="shared" si="20"/>
        <v>#VALUE!</v>
      </c>
    </row>
    <row r="654">
      <c r="A654" s="2"/>
      <c r="B654" s="2"/>
      <c r="C654" s="2"/>
      <c r="D654" s="2"/>
      <c r="E654" s="2"/>
      <c r="F654" s="2"/>
      <c r="G654" s="2"/>
      <c r="H654" s="2"/>
      <c r="I654" s="572" t="str">
        <f>iferror(vlookup(B654,'セッション実施状況管理'!$A:$B,2,false),"")</f>
        <v/>
      </c>
      <c r="J654" s="580" t="str">
        <f>Vlookup(B654,'セッション実施状況管理'!$A:$R,17,false)</f>
        <v>#N/A</v>
      </c>
      <c r="K654" s="580" t="str">
        <f t="shared" si="28"/>
        <v>#N/A</v>
      </c>
      <c r="L654" s="573" t="str">
        <f t="shared" si="11"/>
        <v>#N/A</v>
      </c>
      <c r="M654" s="573" t="str">
        <f t="shared" si="30"/>
        <v>#N/A</v>
      </c>
      <c r="N654" s="1283" t="str">
        <f t="shared" si="29"/>
        <v>#N/A</v>
      </c>
      <c r="O654" s="652"/>
      <c r="P654" s="652"/>
      <c r="Q654" s="629"/>
      <c r="R654" s="629"/>
      <c r="S654" s="651"/>
      <c r="T654" s="653"/>
      <c r="U654" s="651"/>
      <c r="V654" s="582" t="s">
        <v>1072</v>
      </c>
      <c r="W654" s="582" t="s">
        <v>1072</v>
      </c>
      <c r="X654" s="582" t="s">
        <v>1072</v>
      </c>
      <c r="Y654" s="582" t="s">
        <v>1072</v>
      </c>
      <c r="Z654" s="582" t="s">
        <v>1072</v>
      </c>
      <c r="AA654" s="582" t="s">
        <v>1072</v>
      </c>
      <c r="AB654" s="582" t="s">
        <v>1072</v>
      </c>
      <c r="AC654" s="580" t="str">
        <f>Vlookup(D654,'セッション実施状況管理'!$A:$R,17,false)</f>
        <v>#N/A</v>
      </c>
      <c r="AD654" s="580" t="str">
        <f t="shared" si="19"/>
        <v>#VALUE!</v>
      </c>
      <c r="AE654" s="580" t="str">
        <f t="shared" si="20"/>
        <v>#VALUE!</v>
      </c>
    </row>
    <row r="655">
      <c r="A655" s="2"/>
      <c r="B655" s="2"/>
      <c r="C655" s="2"/>
      <c r="D655" s="2"/>
      <c r="E655" s="2"/>
      <c r="F655" s="2"/>
      <c r="G655" s="2"/>
      <c r="H655" s="2"/>
      <c r="I655" s="572" t="str">
        <f>iferror(vlookup(B655,'セッション実施状況管理'!$A:$B,2,false),"")</f>
        <v/>
      </c>
      <c r="J655" s="580" t="str">
        <f>Vlookup(B655,'セッション実施状況管理'!$A:$R,17,false)</f>
        <v>#N/A</v>
      </c>
      <c r="K655" s="580" t="str">
        <f t="shared" si="28"/>
        <v>#N/A</v>
      </c>
      <c r="L655" s="573" t="str">
        <f t="shared" si="11"/>
        <v>#N/A</v>
      </c>
      <c r="M655" s="573" t="str">
        <f t="shared" si="30"/>
        <v>#N/A</v>
      </c>
      <c r="N655" s="1283" t="str">
        <f t="shared" si="29"/>
        <v>#N/A</v>
      </c>
      <c r="O655" s="652"/>
      <c r="P655" s="652"/>
      <c r="Q655" s="629"/>
      <c r="R655" s="629"/>
      <c r="S655" s="651"/>
      <c r="T655" s="653"/>
      <c r="U655" s="651"/>
      <c r="V655" s="582" t="s">
        <v>1072</v>
      </c>
      <c r="W655" s="582" t="s">
        <v>1072</v>
      </c>
      <c r="X655" s="582" t="s">
        <v>1072</v>
      </c>
      <c r="Y655" s="582" t="s">
        <v>1072</v>
      </c>
      <c r="Z655" s="582" t="s">
        <v>1072</v>
      </c>
      <c r="AA655" s="582" t="s">
        <v>1072</v>
      </c>
      <c r="AB655" s="582" t="s">
        <v>1072</v>
      </c>
      <c r="AC655" s="580" t="str">
        <f>Vlookup(D655,'セッション実施状況管理'!$A:$R,17,false)</f>
        <v>#N/A</v>
      </c>
      <c r="AD655" s="580" t="str">
        <f t="shared" si="19"/>
        <v>#VALUE!</v>
      </c>
      <c r="AE655" s="580" t="str">
        <f t="shared" si="20"/>
        <v>#VALUE!</v>
      </c>
    </row>
    <row r="656">
      <c r="A656" s="2"/>
      <c r="B656" s="2"/>
      <c r="C656" s="2"/>
      <c r="D656" s="2"/>
      <c r="E656" s="2"/>
      <c r="F656" s="2"/>
      <c r="G656" s="2"/>
      <c r="H656" s="2"/>
      <c r="I656" s="572" t="str">
        <f>iferror(vlookup(B656,'セッション実施状況管理'!$A:$B,2,false),"")</f>
        <v/>
      </c>
      <c r="J656" s="580" t="str">
        <f>Vlookup(B656,'セッション実施状況管理'!$A:$R,17,false)</f>
        <v>#N/A</v>
      </c>
      <c r="K656" s="580" t="str">
        <f t="shared" si="28"/>
        <v>#N/A</v>
      </c>
      <c r="L656" s="573" t="str">
        <f t="shared" si="11"/>
        <v>#N/A</v>
      </c>
      <c r="M656" s="573" t="str">
        <f t="shared" si="30"/>
        <v>#N/A</v>
      </c>
      <c r="N656" s="1283" t="str">
        <f t="shared" si="29"/>
        <v>#N/A</v>
      </c>
      <c r="O656" s="652"/>
      <c r="P656" s="652"/>
      <c r="Q656" s="629"/>
      <c r="R656" s="629"/>
      <c r="S656" s="651"/>
      <c r="T656" s="653"/>
      <c r="U656" s="651"/>
      <c r="V656" s="582" t="s">
        <v>1072</v>
      </c>
      <c r="W656" s="582" t="s">
        <v>1072</v>
      </c>
      <c r="X656" s="582" t="s">
        <v>1072</v>
      </c>
      <c r="Y656" s="582" t="s">
        <v>1072</v>
      </c>
      <c r="Z656" s="582" t="s">
        <v>1072</v>
      </c>
      <c r="AA656" s="582" t="s">
        <v>1072</v>
      </c>
      <c r="AB656" s="582" t="s">
        <v>1072</v>
      </c>
      <c r="AC656" s="580" t="str">
        <f>Vlookup(D656,'セッション実施状況管理'!$A:$R,17,false)</f>
        <v>#N/A</v>
      </c>
      <c r="AD656" s="580" t="str">
        <f t="shared" si="19"/>
        <v>#VALUE!</v>
      </c>
      <c r="AE656" s="580" t="str">
        <f t="shared" si="20"/>
        <v>#VALUE!</v>
      </c>
    </row>
    <row r="657">
      <c r="A657" s="2"/>
      <c r="B657" s="2"/>
      <c r="C657" s="2"/>
      <c r="D657" s="2"/>
      <c r="E657" s="2"/>
      <c r="F657" s="2"/>
      <c r="G657" s="2"/>
      <c r="H657" s="2"/>
      <c r="I657" s="572" t="str">
        <f>iferror(vlookup(B657,'セッション実施状況管理'!$A:$B,2,false),"")</f>
        <v/>
      </c>
      <c r="J657" s="580" t="str">
        <f>Vlookup(B657,'セッション実施状況管理'!$A:$R,17,false)</f>
        <v>#N/A</v>
      </c>
      <c r="K657" s="580" t="str">
        <f t="shared" si="28"/>
        <v>#N/A</v>
      </c>
      <c r="L657" s="573" t="str">
        <f t="shared" si="11"/>
        <v>#N/A</v>
      </c>
      <c r="M657" s="573" t="str">
        <f t="shared" si="30"/>
        <v>#N/A</v>
      </c>
      <c r="N657" s="1283" t="str">
        <f t="shared" si="29"/>
        <v>#N/A</v>
      </c>
      <c r="O657" s="652"/>
      <c r="P657" s="652"/>
      <c r="Q657" s="629"/>
      <c r="R657" s="629"/>
      <c r="S657" s="651"/>
      <c r="T657" s="653"/>
      <c r="U657" s="651"/>
      <c r="V657" s="582" t="s">
        <v>1072</v>
      </c>
      <c r="W657" s="582" t="s">
        <v>1072</v>
      </c>
      <c r="X657" s="582" t="s">
        <v>1072</v>
      </c>
      <c r="Y657" s="582" t="s">
        <v>1072</v>
      </c>
      <c r="Z657" s="582" t="s">
        <v>1072</v>
      </c>
      <c r="AA657" s="582" t="s">
        <v>1072</v>
      </c>
      <c r="AB657" s="582" t="s">
        <v>1072</v>
      </c>
      <c r="AC657" s="580" t="str">
        <f>Vlookup(D657,'セッション実施状況管理'!$A:$R,17,false)</f>
        <v>#N/A</v>
      </c>
      <c r="AD657" s="580" t="str">
        <f t="shared" si="19"/>
        <v>#VALUE!</v>
      </c>
      <c r="AE657" s="580" t="str">
        <f t="shared" si="20"/>
        <v>#VALUE!</v>
      </c>
    </row>
    <row r="658">
      <c r="A658" s="2"/>
      <c r="B658" s="2"/>
      <c r="C658" s="2"/>
      <c r="D658" s="2"/>
      <c r="E658" s="2"/>
      <c r="F658" s="2"/>
      <c r="G658" s="2"/>
      <c r="H658" s="2"/>
      <c r="I658" s="572" t="str">
        <f>iferror(vlookup(B658,'セッション実施状況管理'!$A:$B,2,false),"")</f>
        <v/>
      </c>
      <c r="J658" s="580" t="str">
        <f>Vlookup(B658,'セッション実施状況管理'!$A:$R,17,false)</f>
        <v>#N/A</v>
      </c>
      <c r="K658" s="580" t="str">
        <f t="shared" si="28"/>
        <v>#N/A</v>
      </c>
      <c r="L658" s="573" t="str">
        <f t="shared" si="11"/>
        <v>#N/A</v>
      </c>
      <c r="M658" s="573" t="str">
        <f t="shared" si="30"/>
        <v>#N/A</v>
      </c>
      <c r="N658" s="1283" t="str">
        <f t="shared" si="29"/>
        <v>#N/A</v>
      </c>
      <c r="O658" s="652"/>
      <c r="P658" s="652"/>
      <c r="Q658" s="629"/>
      <c r="R658" s="629"/>
      <c r="S658" s="651"/>
      <c r="T658" s="653"/>
      <c r="U658" s="651"/>
      <c r="V658" s="582" t="s">
        <v>1072</v>
      </c>
      <c r="W658" s="582" t="s">
        <v>1072</v>
      </c>
      <c r="X658" s="582" t="s">
        <v>1072</v>
      </c>
      <c r="Y658" s="582" t="s">
        <v>1072</v>
      </c>
      <c r="Z658" s="582" t="s">
        <v>1072</v>
      </c>
      <c r="AA658" s="582" t="s">
        <v>1072</v>
      </c>
      <c r="AB658" s="582" t="s">
        <v>1072</v>
      </c>
      <c r="AC658" s="580" t="str">
        <f>Vlookup(D658,'セッション実施状況管理'!$A:$R,17,false)</f>
        <v>#N/A</v>
      </c>
      <c r="AD658" s="580" t="str">
        <f t="shared" si="19"/>
        <v>#VALUE!</v>
      </c>
      <c r="AE658" s="580" t="str">
        <f t="shared" si="20"/>
        <v>#VALUE!</v>
      </c>
    </row>
    <row r="659">
      <c r="A659" s="2"/>
      <c r="B659" s="2"/>
      <c r="C659" s="2"/>
      <c r="D659" s="2"/>
      <c r="E659" s="2"/>
      <c r="F659" s="2"/>
      <c r="G659" s="2"/>
      <c r="H659" s="2"/>
      <c r="I659" s="572" t="str">
        <f>iferror(vlookup(B659,'セッション実施状況管理'!$A:$B,2,false),"")</f>
        <v/>
      </c>
      <c r="J659" s="580" t="str">
        <f>Vlookup(B659,'セッション実施状況管理'!$A:$R,17,false)</f>
        <v>#N/A</v>
      </c>
      <c r="K659" s="580" t="str">
        <f t="shared" si="28"/>
        <v>#N/A</v>
      </c>
      <c r="L659" s="573" t="str">
        <f t="shared" si="11"/>
        <v>#N/A</v>
      </c>
      <c r="M659" s="573" t="str">
        <f t="shared" si="30"/>
        <v>#N/A</v>
      </c>
      <c r="N659" s="1283" t="str">
        <f t="shared" si="29"/>
        <v>#N/A</v>
      </c>
      <c r="O659" s="652"/>
      <c r="P659" s="652"/>
      <c r="Q659" s="629"/>
      <c r="R659" s="629"/>
      <c r="S659" s="651"/>
      <c r="T659" s="653"/>
      <c r="U659" s="651"/>
      <c r="V659" s="582" t="s">
        <v>1072</v>
      </c>
      <c r="W659" s="582" t="s">
        <v>1072</v>
      </c>
      <c r="X659" s="582" t="s">
        <v>1072</v>
      </c>
      <c r="Y659" s="582" t="s">
        <v>1072</v>
      </c>
      <c r="Z659" s="582" t="s">
        <v>1072</v>
      </c>
      <c r="AA659" s="582" t="s">
        <v>1072</v>
      </c>
      <c r="AB659" s="582" t="s">
        <v>1072</v>
      </c>
      <c r="AC659" s="580" t="str">
        <f>Vlookup(D659,'セッション実施状況管理'!$A:$R,17,false)</f>
        <v>#N/A</v>
      </c>
      <c r="AD659" s="580" t="str">
        <f t="shared" si="19"/>
        <v>#VALUE!</v>
      </c>
      <c r="AE659" s="580" t="str">
        <f t="shared" si="20"/>
        <v>#VALUE!</v>
      </c>
    </row>
    <row r="660">
      <c r="A660" s="2"/>
      <c r="B660" s="2"/>
      <c r="C660" s="2"/>
      <c r="D660" s="2"/>
      <c r="E660" s="2"/>
      <c r="F660" s="2"/>
      <c r="G660" s="2"/>
      <c r="H660" s="2"/>
      <c r="I660" s="572" t="str">
        <f>iferror(vlookup(B660,'セッション実施状況管理'!$A:$B,2,false),"")</f>
        <v/>
      </c>
      <c r="J660" s="580" t="str">
        <f>Vlookup(B660,'セッション実施状況管理'!$A:$R,17,false)</f>
        <v>#N/A</v>
      </c>
      <c r="K660" s="580" t="str">
        <f t="shared" si="28"/>
        <v>#N/A</v>
      </c>
      <c r="L660" s="573" t="str">
        <f t="shared" si="11"/>
        <v>#N/A</v>
      </c>
      <c r="M660" s="573" t="str">
        <f t="shared" si="30"/>
        <v>#N/A</v>
      </c>
      <c r="N660" s="1283" t="str">
        <f t="shared" si="29"/>
        <v>#N/A</v>
      </c>
      <c r="O660" s="652"/>
      <c r="P660" s="652"/>
      <c r="Q660" s="629"/>
      <c r="R660" s="629"/>
      <c r="S660" s="651"/>
      <c r="T660" s="653"/>
      <c r="U660" s="651"/>
      <c r="V660" s="582" t="s">
        <v>1072</v>
      </c>
      <c r="W660" s="582" t="s">
        <v>1072</v>
      </c>
      <c r="X660" s="582" t="s">
        <v>1072</v>
      </c>
      <c r="Y660" s="582" t="s">
        <v>1072</v>
      </c>
      <c r="Z660" s="582" t="s">
        <v>1072</v>
      </c>
      <c r="AA660" s="582" t="s">
        <v>1072</v>
      </c>
      <c r="AB660" s="582" t="s">
        <v>1072</v>
      </c>
      <c r="AC660" s="580" t="str">
        <f>Vlookup(D660,'セッション実施状況管理'!$A:$R,17,false)</f>
        <v>#N/A</v>
      </c>
      <c r="AD660" s="580" t="str">
        <f t="shared" si="19"/>
        <v>#VALUE!</v>
      </c>
      <c r="AE660" s="580" t="str">
        <f t="shared" si="20"/>
        <v>#VALUE!</v>
      </c>
    </row>
    <row r="661">
      <c r="A661" s="2"/>
      <c r="B661" s="2"/>
      <c r="C661" s="2"/>
      <c r="D661" s="2"/>
      <c r="E661" s="2"/>
      <c r="F661" s="2"/>
      <c r="G661" s="2"/>
      <c r="H661" s="2"/>
      <c r="I661" s="572" t="str">
        <f>iferror(vlookup(B661,'セッション実施状況管理'!$A:$B,2,false),"")</f>
        <v/>
      </c>
      <c r="J661" s="580" t="str">
        <f>Vlookup(B661,'セッション実施状況管理'!$A:$R,17,false)</f>
        <v>#N/A</v>
      </c>
      <c r="K661" s="580" t="str">
        <f t="shared" si="28"/>
        <v>#N/A</v>
      </c>
      <c r="L661" s="573" t="str">
        <f t="shared" si="11"/>
        <v>#N/A</v>
      </c>
      <c r="M661" s="573" t="str">
        <f t="shared" si="30"/>
        <v>#N/A</v>
      </c>
      <c r="N661" s="1283" t="str">
        <f t="shared" si="29"/>
        <v>#N/A</v>
      </c>
      <c r="O661" s="652"/>
      <c r="P661" s="652"/>
      <c r="Q661" s="629"/>
      <c r="R661" s="629"/>
      <c r="S661" s="651"/>
      <c r="T661" s="653"/>
      <c r="U661" s="651"/>
      <c r="V661" s="582" t="s">
        <v>1072</v>
      </c>
      <c r="W661" s="582" t="s">
        <v>1072</v>
      </c>
      <c r="X661" s="582" t="s">
        <v>1072</v>
      </c>
      <c r="Y661" s="582" t="s">
        <v>1072</v>
      </c>
      <c r="Z661" s="582" t="s">
        <v>1072</v>
      </c>
      <c r="AA661" s="582" t="s">
        <v>1072</v>
      </c>
      <c r="AB661" s="582" t="s">
        <v>1072</v>
      </c>
      <c r="AC661" s="580" t="str">
        <f>Vlookup(D661,'セッション実施状況管理'!$A:$R,17,false)</f>
        <v>#N/A</v>
      </c>
      <c r="AD661" s="580" t="str">
        <f t="shared" si="19"/>
        <v>#VALUE!</v>
      </c>
      <c r="AE661" s="580" t="str">
        <f t="shared" si="20"/>
        <v>#VALUE!</v>
      </c>
    </row>
    <row r="662">
      <c r="A662" s="2"/>
      <c r="B662" s="2"/>
      <c r="C662" s="2"/>
      <c r="D662" s="2"/>
      <c r="E662" s="2"/>
      <c r="F662" s="2"/>
      <c r="G662" s="2"/>
      <c r="H662" s="2"/>
      <c r="I662" s="572" t="str">
        <f>iferror(vlookup(B662,'セッション実施状況管理'!$A:$B,2,false),"")</f>
        <v/>
      </c>
      <c r="J662" s="580" t="str">
        <f>Vlookup(B662,'セッション実施状況管理'!$A:$R,17,false)</f>
        <v>#N/A</v>
      </c>
      <c r="K662" s="580" t="str">
        <f t="shared" si="28"/>
        <v>#N/A</v>
      </c>
      <c r="L662" s="573" t="str">
        <f t="shared" si="11"/>
        <v>#N/A</v>
      </c>
      <c r="M662" s="573" t="str">
        <f t="shared" si="30"/>
        <v>#N/A</v>
      </c>
      <c r="N662" s="1283" t="str">
        <f t="shared" si="29"/>
        <v>#N/A</v>
      </c>
      <c r="O662" s="652"/>
      <c r="P662" s="652"/>
      <c r="Q662" s="629"/>
      <c r="R662" s="629"/>
      <c r="S662" s="651"/>
      <c r="T662" s="653"/>
      <c r="U662" s="651"/>
      <c r="V662" s="582" t="s">
        <v>1072</v>
      </c>
      <c r="W662" s="582" t="s">
        <v>1072</v>
      </c>
      <c r="X662" s="582" t="s">
        <v>1072</v>
      </c>
      <c r="Y662" s="582" t="s">
        <v>1072</v>
      </c>
      <c r="Z662" s="582" t="s">
        <v>1072</v>
      </c>
      <c r="AA662" s="582" t="s">
        <v>1072</v>
      </c>
      <c r="AB662" s="582" t="s">
        <v>1072</v>
      </c>
      <c r="AC662" s="580" t="str">
        <f>Vlookup(D662,'セッション実施状況管理'!$A:$R,17,false)</f>
        <v>#N/A</v>
      </c>
      <c r="AD662" s="580" t="str">
        <f t="shared" si="19"/>
        <v>#VALUE!</v>
      </c>
      <c r="AE662" s="580" t="str">
        <f t="shared" si="20"/>
        <v>#VALUE!</v>
      </c>
    </row>
    <row r="663">
      <c r="A663" s="2"/>
      <c r="B663" s="2"/>
      <c r="C663" s="2"/>
      <c r="D663" s="2"/>
      <c r="E663" s="2"/>
      <c r="F663" s="2"/>
      <c r="G663" s="2"/>
      <c r="H663" s="2"/>
      <c r="I663" s="572" t="str">
        <f>iferror(vlookup(B663,'セッション実施状況管理'!$A:$B,2,false),"")</f>
        <v/>
      </c>
      <c r="J663" s="580" t="str">
        <f>Vlookup(B663,'セッション実施状況管理'!$A:$R,17,false)</f>
        <v>#N/A</v>
      </c>
      <c r="K663" s="580" t="str">
        <f t="shared" si="28"/>
        <v>#N/A</v>
      </c>
      <c r="L663" s="573" t="str">
        <f t="shared" si="11"/>
        <v>#N/A</v>
      </c>
      <c r="M663" s="573" t="str">
        <f t="shared" si="30"/>
        <v>#N/A</v>
      </c>
      <c r="N663" s="1283" t="str">
        <f t="shared" si="29"/>
        <v>#N/A</v>
      </c>
      <c r="O663" s="652"/>
      <c r="P663" s="652"/>
      <c r="Q663" s="629"/>
      <c r="R663" s="629"/>
      <c r="S663" s="651"/>
      <c r="T663" s="653"/>
      <c r="U663" s="651"/>
      <c r="V663" s="582" t="s">
        <v>1072</v>
      </c>
      <c r="W663" s="582" t="s">
        <v>1072</v>
      </c>
      <c r="X663" s="582" t="s">
        <v>1072</v>
      </c>
      <c r="Y663" s="582" t="s">
        <v>1072</v>
      </c>
      <c r="Z663" s="582" t="s">
        <v>1072</v>
      </c>
      <c r="AA663" s="582" t="s">
        <v>1072</v>
      </c>
      <c r="AB663" s="582" t="s">
        <v>1072</v>
      </c>
      <c r="AC663" s="580" t="str">
        <f>Vlookup(D663,'セッション実施状況管理'!$A:$R,17,false)</f>
        <v>#N/A</v>
      </c>
      <c r="AD663" s="580" t="str">
        <f t="shared" si="19"/>
        <v>#VALUE!</v>
      </c>
      <c r="AE663" s="580" t="str">
        <f t="shared" si="20"/>
        <v>#VALUE!</v>
      </c>
    </row>
    <row r="664">
      <c r="A664" s="2"/>
      <c r="B664" s="2"/>
      <c r="C664" s="2"/>
      <c r="D664" s="2"/>
      <c r="E664" s="2"/>
      <c r="F664" s="2"/>
      <c r="G664" s="2"/>
      <c r="H664" s="2"/>
      <c r="I664" s="572" t="str">
        <f>iferror(vlookup(B664,'セッション実施状況管理'!$A:$B,2,false),"")</f>
        <v/>
      </c>
      <c r="J664" s="580" t="str">
        <f>Vlookup(B664,'セッション実施状況管理'!$A:$R,17,false)</f>
        <v>#N/A</v>
      </c>
      <c r="K664" s="580" t="str">
        <f t="shared" si="28"/>
        <v>#N/A</v>
      </c>
      <c r="L664" s="573" t="str">
        <f t="shared" si="11"/>
        <v>#N/A</v>
      </c>
      <c r="M664" s="573" t="str">
        <f t="shared" si="30"/>
        <v>#N/A</v>
      </c>
      <c r="N664" s="1283" t="str">
        <f t="shared" si="29"/>
        <v>#N/A</v>
      </c>
      <c r="O664" s="652"/>
      <c r="P664" s="652"/>
      <c r="Q664" s="629"/>
      <c r="R664" s="629"/>
      <c r="S664" s="651"/>
      <c r="T664" s="653"/>
      <c r="U664" s="651"/>
      <c r="V664" s="582" t="s">
        <v>1072</v>
      </c>
      <c r="W664" s="582" t="s">
        <v>1072</v>
      </c>
      <c r="X664" s="582" t="s">
        <v>1072</v>
      </c>
      <c r="Y664" s="582" t="s">
        <v>1072</v>
      </c>
      <c r="Z664" s="582" t="s">
        <v>1072</v>
      </c>
      <c r="AA664" s="582" t="s">
        <v>1072</v>
      </c>
      <c r="AB664" s="582" t="s">
        <v>1072</v>
      </c>
      <c r="AC664" s="580" t="str">
        <f>Vlookup(D664,'セッション実施状況管理'!$A:$R,17,false)</f>
        <v>#N/A</v>
      </c>
      <c r="AD664" s="580" t="str">
        <f t="shared" si="19"/>
        <v>#VALUE!</v>
      </c>
      <c r="AE664" s="580" t="str">
        <f t="shared" si="20"/>
        <v>#VALUE!</v>
      </c>
    </row>
    <row r="665">
      <c r="A665" s="2"/>
      <c r="B665" s="2"/>
      <c r="C665" s="2"/>
      <c r="D665" s="2"/>
      <c r="E665" s="2"/>
      <c r="F665" s="2"/>
      <c r="G665" s="2"/>
      <c r="H665" s="2"/>
      <c r="I665" s="572" t="str">
        <f>iferror(vlookup(B665,'セッション実施状況管理'!$A:$B,2,false),"")</f>
        <v/>
      </c>
      <c r="J665" s="580" t="str">
        <f>Vlookup(B665,'セッション実施状況管理'!$A:$R,17,false)</f>
        <v>#N/A</v>
      </c>
      <c r="K665" s="580" t="str">
        <f t="shared" si="28"/>
        <v>#N/A</v>
      </c>
      <c r="L665" s="573" t="str">
        <f t="shared" si="11"/>
        <v>#N/A</v>
      </c>
      <c r="M665" s="573" t="str">
        <f t="shared" si="30"/>
        <v>#N/A</v>
      </c>
      <c r="N665" s="1283" t="str">
        <f t="shared" si="29"/>
        <v>#N/A</v>
      </c>
      <c r="O665" s="652"/>
      <c r="P665" s="652"/>
      <c r="Q665" s="629"/>
      <c r="R665" s="629"/>
      <c r="S665" s="651"/>
      <c r="T665" s="653"/>
      <c r="U665" s="651"/>
      <c r="V665" s="582" t="s">
        <v>1072</v>
      </c>
      <c r="W665" s="582" t="s">
        <v>1072</v>
      </c>
      <c r="X665" s="582" t="s">
        <v>1072</v>
      </c>
      <c r="Y665" s="582" t="s">
        <v>1072</v>
      </c>
      <c r="Z665" s="582" t="s">
        <v>1072</v>
      </c>
      <c r="AA665" s="582" t="s">
        <v>1072</v>
      </c>
      <c r="AB665" s="582" t="s">
        <v>1072</v>
      </c>
      <c r="AC665" s="580" t="str">
        <f>Vlookup(D665,'セッション実施状況管理'!$A:$R,17,false)</f>
        <v>#N/A</v>
      </c>
      <c r="AD665" s="580" t="str">
        <f t="shared" si="19"/>
        <v>#VALUE!</v>
      </c>
      <c r="AE665" s="580" t="str">
        <f t="shared" si="20"/>
        <v>#VALUE!</v>
      </c>
    </row>
    <row r="666">
      <c r="A666" s="2"/>
      <c r="B666" s="2"/>
      <c r="C666" s="2"/>
      <c r="D666" s="2"/>
      <c r="E666" s="2"/>
      <c r="F666" s="2"/>
      <c r="G666" s="2"/>
      <c r="H666" s="2"/>
      <c r="I666" s="572" t="str">
        <f>iferror(vlookup(B666,'セッション実施状況管理'!$A:$B,2,false),"")</f>
        <v/>
      </c>
      <c r="J666" s="580" t="str">
        <f>Vlookup(B666,'セッション実施状況管理'!$A:$R,17,false)</f>
        <v>#N/A</v>
      </c>
      <c r="K666" s="580" t="str">
        <f t="shared" si="28"/>
        <v>#N/A</v>
      </c>
      <c r="L666" s="573" t="str">
        <f t="shared" si="11"/>
        <v>#N/A</v>
      </c>
      <c r="M666" s="573" t="str">
        <f t="shared" si="30"/>
        <v>#N/A</v>
      </c>
      <c r="N666" s="1283" t="str">
        <f t="shared" si="29"/>
        <v>#N/A</v>
      </c>
      <c r="O666" s="652"/>
      <c r="P666" s="652"/>
      <c r="Q666" s="629"/>
      <c r="R666" s="629"/>
      <c r="S666" s="651"/>
      <c r="T666" s="653"/>
      <c r="U666" s="651"/>
      <c r="V666" s="582" t="s">
        <v>1072</v>
      </c>
      <c r="W666" s="582" t="s">
        <v>1072</v>
      </c>
      <c r="X666" s="582" t="s">
        <v>1072</v>
      </c>
      <c r="Y666" s="582" t="s">
        <v>1072</v>
      </c>
      <c r="Z666" s="582" t="s">
        <v>1072</v>
      </c>
      <c r="AA666" s="582" t="s">
        <v>1072</v>
      </c>
      <c r="AB666" s="582" t="s">
        <v>1072</v>
      </c>
      <c r="AC666" s="580" t="str">
        <f>Vlookup(D666,'セッション実施状況管理'!$A:$R,17,false)</f>
        <v>#N/A</v>
      </c>
      <c r="AD666" s="580" t="str">
        <f t="shared" si="19"/>
        <v>#VALUE!</v>
      </c>
      <c r="AE666" s="580" t="str">
        <f t="shared" si="20"/>
        <v>#VALUE!</v>
      </c>
    </row>
    <row r="667">
      <c r="A667" s="2"/>
      <c r="B667" s="2"/>
      <c r="C667" s="2"/>
      <c r="D667" s="2"/>
      <c r="E667" s="2"/>
      <c r="F667" s="2"/>
      <c r="G667" s="2"/>
      <c r="H667" s="2"/>
      <c r="I667" s="572" t="str">
        <f>iferror(vlookup(B667,'セッション実施状況管理'!$A:$B,2,false),"")</f>
        <v/>
      </c>
      <c r="J667" s="580" t="str">
        <f>Vlookup(B667,'セッション実施状況管理'!$A:$R,17,false)</f>
        <v>#N/A</v>
      </c>
      <c r="K667" s="580" t="str">
        <f t="shared" si="28"/>
        <v>#N/A</v>
      </c>
      <c r="L667" s="573" t="str">
        <f t="shared" si="11"/>
        <v>#N/A</v>
      </c>
      <c r="M667" s="573" t="str">
        <f t="shared" si="30"/>
        <v>#N/A</v>
      </c>
      <c r="N667" s="1283" t="str">
        <f t="shared" si="29"/>
        <v>#N/A</v>
      </c>
      <c r="O667" s="652"/>
      <c r="P667" s="652"/>
      <c r="Q667" s="629"/>
      <c r="R667" s="629"/>
      <c r="S667" s="651"/>
      <c r="T667" s="653"/>
      <c r="U667" s="651"/>
      <c r="V667" s="582" t="s">
        <v>1072</v>
      </c>
      <c r="W667" s="582" t="s">
        <v>1072</v>
      </c>
      <c r="X667" s="582" t="s">
        <v>1072</v>
      </c>
      <c r="Y667" s="582" t="s">
        <v>1072</v>
      </c>
      <c r="Z667" s="582" t="s">
        <v>1072</v>
      </c>
      <c r="AA667" s="582" t="s">
        <v>1072</v>
      </c>
      <c r="AB667" s="582" t="s">
        <v>1072</v>
      </c>
      <c r="AC667" s="580" t="str">
        <f>Vlookup(D667,'セッション実施状況管理'!$A:$R,17,false)</f>
        <v>#N/A</v>
      </c>
      <c r="AD667" s="580" t="str">
        <f t="shared" si="19"/>
        <v>#VALUE!</v>
      </c>
      <c r="AE667" s="580" t="str">
        <f t="shared" si="20"/>
        <v>#VALUE!</v>
      </c>
    </row>
    <row r="668">
      <c r="A668" s="2"/>
      <c r="B668" s="2"/>
      <c r="C668" s="2"/>
      <c r="D668" s="2"/>
      <c r="E668" s="2"/>
      <c r="F668" s="2"/>
      <c r="G668" s="2"/>
      <c r="H668" s="2"/>
      <c r="I668" s="572" t="str">
        <f>iferror(vlookup(B668,'セッション実施状況管理'!$A:$B,2,false),"")</f>
        <v/>
      </c>
      <c r="J668" s="580" t="str">
        <f>Vlookup(B668,'セッション実施状況管理'!$A:$R,17,false)</f>
        <v>#N/A</v>
      </c>
      <c r="K668" s="580" t="str">
        <f t="shared" si="28"/>
        <v>#N/A</v>
      </c>
      <c r="L668" s="573" t="str">
        <f t="shared" si="11"/>
        <v>#N/A</v>
      </c>
      <c r="M668" s="573" t="str">
        <f t="shared" si="30"/>
        <v>#N/A</v>
      </c>
      <c r="N668" s="1283" t="str">
        <f t="shared" si="29"/>
        <v>#N/A</v>
      </c>
      <c r="O668" s="652"/>
      <c r="P668" s="652"/>
      <c r="Q668" s="629"/>
      <c r="R668" s="629"/>
      <c r="S668" s="651"/>
      <c r="T668" s="653"/>
      <c r="U668" s="651"/>
      <c r="V668" s="582" t="s">
        <v>1072</v>
      </c>
      <c r="W668" s="582" t="s">
        <v>1072</v>
      </c>
      <c r="X668" s="582" t="s">
        <v>1072</v>
      </c>
      <c r="Y668" s="582" t="s">
        <v>1072</v>
      </c>
      <c r="Z668" s="582" t="s">
        <v>1072</v>
      </c>
      <c r="AA668" s="582" t="s">
        <v>1072</v>
      </c>
      <c r="AB668" s="582" t="s">
        <v>1072</v>
      </c>
      <c r="AC668" s="580" t="str">
        <f>Vlookup(D668,'セッション実施状況管理'!$A:$R,17,false)</f>
        <v>#N/A</v>
      </c>
      <c r="AD668" s="580" t="str">
        <f t="shared" si="19"/>
        <v>#VALUE!</v>
      </c>
      <c r="AE668" s="580" t="str">
        <f t="shared" si="20"/>
        <v>#VALUE!</v>
      </c>
    </row>
    <row r="669">
      <c r="A669" s="2"/>
      <c r="B669" s="2"/>
      <c r="C669" s="2"/>
      <c r="D669" s="2"/>
      <c r="E669" s="2"/>
      <c r="F669" s="2"/>
      <c r="G669" s="2"/>
      <c r="H669" s="2"/>
      <c r="I669" s="572" t="str">
        <f>iferror(vlookup(B669,'セッション実施状況管理'!$A:$B,2,false),"")</f>
        <v/>
      </c>
      <c r="J669" s="580" t="str">
        <f>Vlookup(B669,'セッション実施状況管理'!$A:$R,17,false)</f>
        <v>#N/A</v>
      </c>
      <c r="K669" s="580" t="str">
        <f t="shared" si="28"/>
        <v>#N/A</v>
      </c>
      <c r="L669" s="573" t="str">
        <f t="shared" si="11"/>
        <v>#N/A</v>
      </c>
      <c r="M669" s="573" t="str">
        <f t="shared" si="30"/>
        <v>#N/A</v>
      </c>
      <c r="N669" s="1283" t="str">
        <f t="shared" si="29"/>
        <v>#N/A</v>
      </c>
      <c r="O669" s="652"/>
      <c r="P669" s="652"/>
      <c r="Q669" s="629"/>
      <c r="R669" s="629"/>
      <c r="S669" s="651"/>
      <c r="T669" s="653"/>
      <c r="U669" s="651"/>
      <c r="V669" s="582" t="s">
        <v>1072</v>
      </c>
      <c r="W669" s="582" t="s">
        <v>1072</v>
      </c>
      <c r="X669" s="582" t="s">
        <v>1072</v>
      </c>
      <c r="Y669" s="582" t="s">
        <v>1072</v>
      </c>
      <c r="Z669" s="582" t="s">
        <v>1072</v>
      </c>
      <c r="AA669" s="582" t="s">
        <v>1072</v>
      </c>
      <c r="AB669" s="582" t="s">
        <v>1072</v>
      </c>
      <c r="AC669" s="580" t="str">
        <f>Vlookup(D669,'セッション実施状況管理'!$A:$R,17,false)</f>
        <v>#N/A</v>
      </c>
      <c r="AD669" s="580" t="str">
        <f t="shared" si="19"/>
        <v>#VALUE!</v>
      </c>
      <c r="AE669" s="580" t="str">
        <f t="shared" si="20"/>
        <v>#VALUE!</v>
      </c>
    </row>
    <row r="670">
      <c r="A670" s="2"/>
      <c r="B670" s="2"/>
      <c r="C670" s="2"/>
      <c r="D670" s="2"/>
      <c r="E670" s="2"/>
      <c r="F670" s="2"/>
      <c r="G670" s="2"/>
      <c r="H670" s="2"/>
      <c r="I670" s="572" t="str">
        <f>iferror(vlookup(B670,'セッション実施状況管理'!$A:$B,2,false),"")</f>
        <v/>
      </c>
      <c r="J670" s="580" t="str">
        <f>Vlookup(B670,'セッション実施状況管理'!$A:$R,17,false)</f>
        <v>#N/A</v>
      </c>
      <c r="K670" s="580" t="str">
        <f t="shared" si="28"/>
        <v>#N/A</v>
      </c>
      <c r="L670" s="573" t="str">
        <f t="shared" si="11"/>
        <v>#N/A</v>
      </c>
      <c r="M670" s="573" t="str">
        <f t="shared" si="30"/>
        <v>#N/A</v>
      </c>
      <c r="N670" s="1283" t="str">
        <f t="shared" si="29"/>
        <v>#N/A</v>
      </c>
      <c r="O670" s="652"/>
      <c r="P670" s="652"/>
      <c r="Q670" s="629"/>
      <c r="R670" s="629"/>
      <c r="S670" s="651"/>
      <c r="T670" s="653"/>
      <c r="U670" s="651"/>
      <c r="V670" s="582" t="s">
        <v>1072</v>
      </c>
      <c r="W670" s="582" t="s">
        <v>1072</v>
      </c>
      <c r="X670" s="582" t="s">
        <v>1072</v>
      </c>
      <c r="Y670" s="582" t="s">
        <v>1072</v>
      </c>
      <c r="Z670" s="582" t="s">
        <v>1072</v>
      </c>
      <c r="AA670" s="582" t="s">
        <v>1072</v>
      </c>
      <c r="AB670" s="582" t="s">
        <v>1072</v>
      </c>
      <c r="AC670" s="580" t="str">
        <f>Vlookup(D670,'セッション実施状況管理'!$A:$R,17,false)</f>
        <v>#N/A</v>
      </c>
      <c r="AD670" s="580" t="str">
        <f t="shared" si="19"/>
        <v>#VALUE!</v>
      </c>
      <c r="AE670" s="580" t="str">
        <f t="shared" si="20"/>
        <v>#VALUE!</v>
      </c>
    </row>
    <row r="671">
      <c r="A671" s="2"/>
      <c r="B671" s="2"/>
      <c r="C671" s="2"/>
      <c r="D671" s="2"/>
      <c r="E671" s="2"/>
      <c r="F671" s="2"/>
      <c r="G671" s="2"/>
      <c r="H671" s="2"/>
      <c r="I671" s="572" t="str">
        <f>iferror(vlookup(B671,'セッション実施状況管理'!$A:$B,2,false),"")</f>
        <v/>
      </c>
      <c r="J671" s="580" t="str">
        <f>Vlookup(B671,'セッション実施状況管理'!$A:$R,17,false)</f>
        <v>#N/A</v>
      </c>
      <c r="K671" s="580" t="str">
        <f t="shared" si="28"/>
        <v>#N/A</v>
      </c>
      <c r="L671" s="573" t="str">
        <f t="shared" si="11"/>
        <v>#N/A</v>
      </c>
      <c r="M671" s="573" t="str">
        <f t="shared" si="30"/>
        <v>#N/A</v>
      </c>
      <c r="N671" s="1283" t="str">
        <f t="shared" si="29"/>
        <v>#N/A</v>
      </c>
      <c r="O671" s="652"/>
      <c r="P671" s="652"/>
      <c r="Q671" s="629"/>
      <c r="R671" s="629"/>
      <c r="S671" s="651"/>
      <c r="T671" s="653"/>
      <c r="U671" s="651"/>
      <c r="V671" s="582" t="s">
        <v>1072</v>
      </c>
      <c r="W671" s="582" t="s">
        <v>1072</v>
      </c>
      <c r="X671" s="582" t="s">
        <v>1072</v>
      </c>
      <c r="Y671" s="582" t="s">
        <v>1072</v>
      </c>
      <c r="Z671" s="582" t="s">
        <v>1072</v>
      </c>
      <c r="AA671" s="582" t="s">
        <v>1072</v>
      </c>
      <c r="AB671" s="582" t="s">
        <v>1072</v>
      </c>
      <c r="AC671" s="580" t="str">
        <f>Vlookup(D671,'セッション実施状況管理'!$A:$R,17,false)</f>
        <v>#N/A</v>
      </c>
      <c r="AD671" s="580" t="str">
        <f t="shared" si="19"/>
        <v>#VALUE!</v>
      </c>
      <c r="AE671" s="580" t="str">
        <f t="shared" si="20"/>
        <v>#VALUE!</v>
      </c>
    </row>
    <row r="672">
      <c r="A672" s="2"/>
      <c r="B672" s="2"/>
      <c r="C672" s="2"/>
      <c r="D672" s="2"/>
      <c r="E672" s="2"/>
      <c r="F672" s="2"/>
      <c r="G672" s="2"/>
      <c r="H672" s="2"/>
      <c r="I672" s="572" t="str">
        <f>iferror(vlookup(B672,'セッション実施状況管理'!$A:$B,2,false),"")</f>
        <v/>
      </c>
      <c r="J672" s="580" t="str">
        <f>Vlookup(B672,'セッション実施状況管理'!$A:$R,17,false)</f>
        <v>#N/A</v>
      </c>
      <c r="K672" s="580" t="str">
        <f t="shared" si="28"/>
        <v>#N/A</v>
      </c>
      <c r="L672" s="573" t="str">
        <f t="shared" si="11"/>
        <v>#N/A</v>
      </c>
      <c r="M672" s="573" t="str">
        <f t="shared" si="30"/>
        <v>#N/A</v>
      </c>
      <c r="N672" s="1283" t="str">
        <f t="shared" si="29"/>
        <v>#N/A</v>
      </c>
      <c r="O672" s="652"/>
      <c r="P672" s="652"/>
      <c r="Q672" s="629"/>
      <c r="R672" s="629"/>
      <c r="S672" s="651"/>
      <c r="T672" s="653"/>
      <c r="U672" s="651"/>
      <c r="V672" s="582" t="s">
        <v>1072</v>
      </c>
      <c r="W672" s="582" t="s">
        <v>1072</v>
      </c>
      <c r="X672" s="582" t="s">
        <v>1072</v>
      </c>
      <c r="Y672" s="582" t="s">
        <v>1072</v>
      </c>
      <c r="Z672" s="582" t="s">
        <v>1072</v>
      </c>
      <c r="AA672" s="582" t="s">
        <v>1072</v>
      </c>
      <c r="AB672" s="582" t="s">
        <v>1072</v>
      </c>
      <c r="AC672" s="580" t="str">
        <f>Vlookup(D672,'セッション実施状況管理'!$A:$R,17,false)</f>
        <v>#N/A</v>
      </c>
      <c r="AD672" s="580" t="str">
        <f t="shared" si="19"/>
        <v>#VALUE!</v>
      </c>
      <c r="AE672" s="580" t="str">
        <f t="shared" si="20"/>
        <v>#VALUE!</v>
      </c>
    </row>
    <row r="673">
      <c r="A673" s="2"/>
      <c r="B673" s="2"/>
      <c r="C673" s="2"/>
      <c r="D673" s="2"/>
      <c r="E673" s="2"/>
      <c r="F673" s="2"/>
      <c r="G673" s="2"/>
      <c r="H673" s="2"/>
      <c r="I673" s="572" t="str">
        <f>iferror(vlookup(B673,'セッション実施状況管理'!$A:$B,2,false),"")</f>
        <v/>
      </c>
      <c r="J673" s="580" t="str">
        <f>Vlookup(B673,'セッション実施状況管理'!$A:$R,17,false)</f>
        <v>#N/A</v>
      </c>
      <c r="K673" s="580" t="str">
        <f t="shared" si="28"/>
        <v>#N/A</v>
      </c>
      <c r="L673" s="573" t="str">
        <f t="shared" si="11"/>
        <v>#N/A</v>
      </c>
      <c r="M673" s="573" t="str">
        <f t="shared" si="30"/>
        <v>#N/A</v>
      </c>
      <c r="N673" s="1283" t="str">
        <f t="shared" si="29"/>
        <v>#N/A</v>
      </c>
      <c r="O673" s="652"/>
      <c r="P673" s="652"/>
      <c r="Q673" s="629"/>
      <c r="R673" s="629"/>
      <c r="S673" s="651"/>
      <c r="T673" s="653"/>
      <c r="U673" s="651"/>
      <c r="V673" s="582" t="s">
        <v>1072</v>
      </c>
      <c r="W673" s="582" t="s">
        <v>1072</v>
      </c>
      <c r="X673" s="582" t="s">
        <v>1072</v>
      </c>
      <c r="Y673" s="582" t="s">
        <v>1072</v>
      </c>
      <c r="Z673" s="582" t="s">
        <v>1072</v>
      </c>
      <c r="AA673" s="582" t="s">
        <v>1072</v>
      </c>
      <c r="AB673" s="582" t="s">
        <v>1072</v>
      </c>
      <c r="AC673" s="580" t="str">
        <f>Vlookup(D673,'セッション実施状況管理'!$A:$R,17,false)</f>
        <v>#N/A</v>
      </c>
      <c r="AD673" s="580" t="str">
        <f t="shared" si="19"/>
        <v>#VALUE!</v>
      </c>
      <c r="AE673" s="580" t="str">
        <f t="shared" si="20"/>
        <v>#VALUE!</v>
      </c>
    </row>
    <row r="674">
      <c r="A674" s="2"/>
      <c r="B674" s="2"/>
      <c r="C674" s="2"/>
      <c r="D674" s="2"/>
      <c r="E674" s="2"/>
      <c r="F674" s="2"/>
      <c r="G674" s="2"/>
      <c r="H674" s="2"/>
      <c r="I674" s="572" t="str">
        <f>iferror(vlookup(B674,'セッション実施状況管理'!$A:$B,2,false),"")</f>
        <v/>
      </c>
      <c r="J674" s="580" t="str">
        <f>Vlookup(B674,'セッション実施状況管理'!$A:$R,17,false)</f>
        <v>#N/A</v>
      </c>
      <c r="K674" s="580" t="str">
        <f t="shared" si="28"/>
        <v>#N/A</v>
      </c>
      <c r="L674" s="573" t="str">
        <f t="shared" si="11"/>
        <v>#N/A</v>
      </c>
      <c r="M674" s="573" t="str">
        <f t="shared" si="30"/>
        <v>#N/A</v>
      </c>
      <c r="N674" s="1283" t="str">
        <f t="shared" si="29"/>
        <v>#N/A</v>
      </c>
      <c r="O674" s="652"/>
      <c r="P674" s="652"/>
      <c r="Q674" s="629"/>
      <c r="R674" s="629"/>
      <c r="S674" s="651"/>
      <c r="T674" s="653"/>
      <c r="U674" s="651"/>
      <c r="V674" s="582" t="s">
        <v>1072</v>
      </c>
      <c r="W674" s="582" t="s">
        <v>1072</v>
      </c>
      <c r="X674" s="582" t="s">
        <v>1072</v>
      </c>
      <c r="Y674" s="582" t="s">
        <v>1072</v>
      </c>
      <c r="Z674" s="582" t="s">
        <v>1072</v>
      </c>
      <c r="AA674" s="582" t="s">
        <v>1072</v>
      </c>
      <c r="AB674" s="582" t="s">
        <v>1072</v>
      </c>
      <c r="AC674" s="580" t="str">
        <f>Vlookup(D674,'セッション実施状況管理'!$A:$R,17,false)</f>
        <v>#N/A</v>
      </c>
      <c r="AD674" s="580" t="str">
        <f t="shared" si="19"/>
        <v>#VALUE!</v>
      </c>
      <c r="AE674" s="580" t="str">
        <f t="shared" si="20"/>
        <v>#VALUE!</v>
      </c>
    </row>
    <row r="675">
      <c r="A675" s="2"/>
      <c r="B675" s="2"/>
      <c r="C675" s="2"/>
      <c r="D675" s="2"/>
      <c r="E675" s="2"/>
      <c r="F675" s="2"/>
      <c r="G675" s="2"/>
      <c r="H675" s="2"/>
      <c r="I675" s="572" t="str">
        <f>iferror(vlookup(B675,'セッション実施状況管理'!$A:$B,2,false),"")</f>
        <v/>
      </c>
      <c r="J675" s="580" t="str">
        <f>Vlookup(B675,'セッション実施状況管理'!$A:$R,17,false)</f>
        <v>#N/A</v>
      </c>
      <c r="K675" s="580" t="str">
        <f t="shared" si="28"/>
        <v>#N/A</v>
      </c>
      <c r="L675" s="573" t="str">
        <f t="shared" si="11"/>
        <v>#N/A</v>
      </c>
      <c r="M675" s="573" t="str">
        <f t="shared" si="30"/>
        <v>#N/A</v>
      </c>
      <c r="N675" s="1283" t="str">
        <f t="shared" si="29"/>
        <v>#N/A</v>
      </c>
      <c r="O675" s="652"/>
      <c r="P675" s="652"/>
      <c r="Q675" s="629"/>
      <c r="R675" s="629"/>
      <c r="S675" s="651"/>
      <c r="T675" s="653"/>
      <c r="U675" s="651"/>
      <c r="V675" s="582" t="s">
        <v>1072</v>
      </c>
      <c r="W675" s="582" t="s">
        <v>1072</v>
      </c>
      <c r="X675" s="582" t="s">
        <v>1072</v>
      </c>
      <c r="Y675" s="582" t="s">
        <v>1072</v>
      </c>
      <c r="Z675" s="582" t="s">
        <v>1072</v>
      </c>
      <c r="AA675" s="582" t="s">
        <v>1072</v>
      </c>
      <c r="AB675" s="582" t="s">
        <v>1072</v>
      </c>
      <c r="AC675" s="580" t="str">
        <f>Vlookup(D675,'セッション実施状況管理'!$A:$R,17,false)</f>
        <v>#N/A</v>
      </c>
      <c r="AD675" s="580" t="str">
        <f t="shared" si="19"/>
        <v>#VALUE!</v>
      </c>
      <c r="AE675" s="580" t="str">
        <f t="shared" si="20"/>
        <v>#VALUE!</v>
      </c>
    </row>
    <row r="676">
      <c r="A676" s="2"/>
      <c r="B676" s="2"/>
      <c r="C676" s="2"/>
      <c r="D676" s="2"/>
      <c r="E676" s="2"/>
      <c r="F676" s="2"/>
      <c r="G676" s="2"/>
      <c r="H676" s="2"/>
      <c r="I676" s="572" t="str">
        <f>iferror(vlookup(B676,'セッション実施状況管理'!$A:$B,2,false),"")</f>
        <v/>
      </c>
      <c r="J676" s="580" t="str">
        <f>Vlookup(B676,'セッション実施状況管理'!$A:$R,17,false)</f>
        <v>#N/A</v>
      </c>
      <c r="K676" s="580" t="str">
        <f t="shared" si="28"/>
        <v>#N/A</v>
      </c>
      <c r="L676" s="573" t="str">
        <f t="shared" si="11"/>
        <v>#N/A</v>
      </c>
      <c r="M676" s="573" t="str">
        <f t="shared" si="30"/>
        <v>#N/A</v>
      </c>
      <c r="N676" s="1283" t="str">
        <f t="shared" si="29"/>
        <v>#N/A</v>
      </c>
      <c r="O676" s="652"/>
      <c r="P676" s="652"/>
      <c r="Q676" s="629"/>
      <c r="R676" s="629"/>
      <c r="S676" s="651"/>
      <c r="T676" s="653"/>
      <c r="U676" s="651"/>
      <c r="V676" s="582" t="s">
        <v>1072</v>
      </c>
      <c r="W676" s="582" t="s">
        <v>1072</v>
      </c>
      <c r="X676" s="582" t="s">
        <v>1072</v>
      </c>
      <c r="Y676" s="582" t="s">
        <v>1072</v>
      </c>
      <c r="Z676" s="582" t="s">
        <v>1072</v>
      </c>
      <c r="AA676" s="582" t="s">
        <v>1072</v>
      </c>
      <c r="AB676" s="582" t="s">
        <v>1072</v>
      </c>
      <c r="AC676" s="580" t="str">
        <f>Vlookup(D676,'セッション実施状況管理'!$A:$R,17,false)</f>
        <v>#N/A</v>
      </c>
      <c r="AD676" s="580" t="str">
        <f t="shared" si="19"/>
        <v>#VALUE!</v>
      </c>
      <c r="AE676" s="580" t="str">
        <f t="shared" si="20"/>
        <v>#VALUE!</v>
      </c>
    </row>
    <row r="677">
      <c r="A677" s="2"/>
      <c r="B677" s="2"/>
      <c r="C677" s="2"/>
      <c r="D677" s="2"/>
      <c r="E677" s="2"/>
      <c r="F677" s="2"/>
      <c r="G677" s="2"/>
      <c r="H677" s="2"/>
      <c r="I677" s="572" t="str">
        <f>iferror(vlookup(B677,'セッション実施状況管理'!$A:$B,2,false),"")</f>
        <v/>
      </c>
      <c r="J677" s="580" t="str">
        <f>Vlookup(B677,'セッション実施状況管理'!$A:$R,17,false)</f>
        <v>#N/A</v>
      </c>
      <c r="K677" s="580" t="str">
        <f t="shared" si="28"/>
        <v>#N/A</v>
      </c>
      <c r="L677" s="573" t="str">
        <f t="shared" si="11"/>
        <v>#N/A</v>
      </c>
      <c r="M677" s="573" t="str">
        <f t="shared" si="30"/>
        <v>#N/A</v>
      </c>
      <c r="N677" s="1283" t="str">
        <f t="shared" si="29"/>
        <v>#N/A</v>
      </c>
      <c r="O677" s="652"/>
      <c r="P677" s="652"/>
      <c r="Q677" s="629"/>
      <c r="R677" s="629"/>
      <c r="S677" s="651"/>
      <c r="T677" s="653"/>
      <c r="U677" s="651"/>
      <c r="V677" s="582" t="s">
        <v>1072</v>
      </c>
      <c r="W677" s="582" t="s">
        <v>1072</v>
      </c>
      <c r="X677" s="582" t="s">
        <v>1072</v>
      </c>
      <c r="Y677" s="582" t="s">
        <v>1072</v>
      </c>
      <c r="Z677" s="582" t="s">
        <v>1072</v>
      </c>
      <c r="AA677" s="582" t="s">
        <v>1072</v>
      </c>
      <c r="AB677" s="582" t="s">
        <v>1072</v>
      </c>
      <c r="AC677" s="580" t="str">
        <f>Vlookup(D677,'セッション実施状況管理'!$A:$R,17,false)</f>
        <v>#N/A</v>
      </c>
      <c r="AD677" s="580" t="str">
        <f t="shared" si="19"/>
        <v>#VALUE!</v>
      </c>
      <c r="AE677" s="580" t="str">
        <f t="shared" si="20"/>
        <v>#VALUE!</v>
      </c>
    </row>
    <row r="678">
      <c r="A678" s="2"/>
      <c r="B678" s="2"/>
      <c r="C678" s="2"/>
      <c r="D678" s="2"/>
      <c r="E678" s="2"/>
      <c r="F678" s="2"/>
      <c r="G678" s="2"/>
      <c r="H678" s="2"/>
      <c r="I678" s="572" t="str">
        <f>iferror(vlookup(B678,'セッション実施状況管理'!$A:$B,2,false),"")</f>
        <v/>
      </c>
      <c r="J678" s="580" t="str">
        <f>Vlookup(B678,'セッション実施状況管理'!$A:$R,17,false)</f>
        <v>#N/A</v>
      </c>
      <c r="K678" s="580" t="str">
        <f t="shared" si="28"/>
        <v>#N/A</v>
      </c>
      <c r="L678" s="573" t="str">
        <f t="shared" si="11"/>
        <v>#N/A</v>
      </c>
      <c r="M678" s="573" t="str">
        <f t="shared" si="30"/>
        <v>#N/A</v>
      </c>
      <c r="N678" s="1283" t="str">
        <f t="shared" si="29"/>
        <v>#N/A</v>
      </c>
      <c r="O678" s="652"/>
      <c r="P678" s="652"/>
      <c r="Q678" s="629"/>
      <c r="R678" s="629"/>
      <c r="S678" s="651"/>
      <c r="T678" s="653"/>
      <c r="U678" s="651"/>
      <c r="V678" s="582" t="s">
        <v>1072</v>
      </c>
      <c r="W678" s="582" t="s">
        <v>1072</v>
      </c>
      <c r="X678" s="582" t="s">
        <v>1072</v>
      </c>
      <c r="Y678" s="582" t="s">
        <v>1072</v>
      </c>
      <c r="Z678" s="582" t="s">
        <v>1072</v>
      </c>
      <c r="AA678" s="582" t="s">
        <v>1072</v>
      </c>
      <c r="AB678" s="582" t="s">
        <v>1072</v>
      </c>
      <c r="AC678" s="580" t="str">
        <f>Vlookup(D678,'セッション実施状況管理'!$A:$R,17,false)</f>
        <v>#N/A</v>
      </c>
      <c r="AD678" s="580" t="str">
        <f t="shared" si="19"/>
        <v>#VALUE!</v>
      </c>
      <c r="AE678" s="580" t="str">
        <f t="shared" si="20"/>
        <v>#VALUE!</v>
      </c>
    </row>
    <row r="679">
      <c r="A679" s="2"/>
      <c r="B679" s="2"/>
      <c r="C679" s="2"/>
      <c r="D679" s="2"/>
      <c r="E679" s="2"/>
      <c r="F679" s="2"/>
      <c r="G679" s="2"/>
      <c r="H679" s="2"/>
      <c r="I679" s="572" t="str">
        <f>iferror(vlookup(B679,'セッション実施状況管理'!$A:$B,2,false),"")</f>
        <v/>
      </c>
      <c r="J679" s="580" t="str">
        <f>Vlookup(B679,'セッション実施状況管理'!$A:$R,17,false)</f>
        <v>#N/A</v>
      </c>
      <c r="K679" s="580" t="str">
        <f t="shared" si="28"/>
        <v>#N/A</v>
      </c>
      <c r="L679" s="573" t="str">
        <f t="shared" si="11"/>
        <v>#N/A</v>
      </c>
      <c r="M679" s="573" t="str">
        <f t="shared" si="30"/>
        <v>#N/A</v>
      </c>
      <c r="N679" s="1283" t="str">
        <f t="shared" si="29"/>
        <v>#N/A</v>
      </c>
      <c r="O679" s="652"/>
      <c r="P679" s="652"/>
      <c r="Q679" s="629"/>
      <c r="R679" s="629"/>
      <c r="S679" s="651"/>
      <c r="T679" s="653"/>
      <c r="U679" s="651"/>
      <c r="V679" s="582" t="s">
        <v>1072</v>
      </c>
      <c r="W679" s="582" t="s">
        <v>1072</v>
      </c>
      <c r="X679" s="582" t="s">
        <v>1072</v>
      </c>
      <c r="Y679" s="582" t="s">
        <v>1072</v>
      </c>
      <c r="Z679" s="582" t="s">
        <v>1072</v>
      </c>
      <c r="AA679" s="582" t="s">
        <v>1072</v>
      </c>
      <c r="AB679" s="582" t="s">
        <v>1072</v>
      </c>
      <c r="AC679" s="580" t="str">
        <f>Vlookup(D679,'セッション実施状況管理'!$A:$R,17,false)</f>
        <v>#N/A</v>
      </c>
      <c r="AD679" s="580" t="str">
        <f t="shared" si="19"/>
        <v>#VALUE!</v>
      </c>
      <c r="AE679" s="580" t="str">
        <f t="shared" si="20"/>
        <v>#VALUE!</v>
      </c>
    </row>
    <row r="680">
      <c r="A680" s="2"/>
      <c r="B680" s="2"/>
      <c r="C680" s="2"/>
      <c r="D680" s="2"/>
      <c r="E680" s="2"/>
      <c r="F680" s="2"/>
      <c r="G680" s="2"/>
      <c r="H680" s="2"/>
      <c r="I680" s="572" t="str">
        <f>iferror(vlookup(B680,'セッション実施状況管理'!$A:$B,2,false),"")</f>
        <v/>
      </c>
      <c r="J680" s="580" t="str">
        <f>Vlookup(B680,'セッション実施状況管理'!$A:$R,17,false)</f>
        <v>#N/A</v>
      </c>
      <c r="K680" s="580" t="str">
        <f t="shared" si="28"/>
        <v>#N/A</v>
      </c>
      <c r="L680" s="573" t="str">
        <f t="shared" si="11"/>
        <v>#N/A</v>
      </c>
      <c r="M680" s="573" t="str">
        <f t="shared" si="30"/>
        <v>#N/A</v>
      </c>
      <c r="N680" s="1283" t="str">
        <f t="shared" si="29"/>
        <v>#N/A</v>
      </c>
      <c r="O680" s="652"/>
      <c r="P680" s="652"/>
      <c r="Q680" s="629"/>
      <c r="R680" s="629"/>
      <c r="S680" s="651"/>
      <c r="T680" s="653"/>
      <c r="U680" s="651"/>
      <c r="V680" s="582" t="s">
        <v>1072</v>
      </c>
      <c r="W680" s="582" t="s">
        <v>1072</v>
      </c>
      <c r="X680" s="582" t="s">
        <v>1072</v>
      </c>
      <c r="Y680" s="582" t="s">
        <v>1072</v>
      </c>
      <c r="Z680" s="582" t="s">
        <v>1072</v>
      </c>
      <c r="AA680" s="582" t="s">
        <v>1072</v>
      </c>
      <c r="AB680" s="582" t="s">
        <v>1072</v>
      </c>
      <c r="AC680" s="580" t="str">
        <f>Vlookup(D680,'セッション実施状況管理'!$A:$R,17,false)</f>
        <v>#N/A</v>
      </c>
      <c r="AD680" s="580" t="str">
        <f t="shared" si="19"/>
        <v>#VALUE!</v>
      </c>
      <c r="AE680" s="580" t="str">
        <f t="shared" si="20"/>
        <v>#VALUE!</v>
      </c>
    </row>
    <row r="681">
      <c r="A681" s="2"/>
      <c r="B681" s="2"/>
      <c r="C681" s="2"/>
      <c r="D681" s="2"/>
      <c r="E681" s="2"/>
      <c r="F681" s="2"/>
      <c r="G681" s="2"/>
      <c r="H681" s="2"/>
      <c r="I681" s="572" t="str">
        <f>iferror(vlookup(B681,'セッション実施状況管理'!$A:$B,2,false),"")</f>
        <v/>
      </c>
      <c r="J681" s="580" t="str">
        <f>Vlookup(B681,'セッション実施状況管理'!$A:$R,17,false)</f>
        <v>#N/A</v>
      </c>
      <c r="K681" s="580" t="str">
        <f t="shared" si="28"/>
        <v>#N/A</v>
      </c>
      <c r="L681" s="573" t="str">
        <f t="shared" si="11"/>
        <v>#N/A</v>
      </c>
      <c r="M681" s="573" t="str">
        <f t="shared" si="30"/>
        <v>#N/A</v>
      </c>
      <c r="N681" s="1283" t="str">
        <f t="shared" si="29"/>
        <v>#N/A</v>
      </c>
      <c r="O681" s="652"/>
      <c r="P681" s="652"/>
      <c r="Q681" s="629"/>
      <c r="R681" s="629"/>
      <c r="S681" s="651"/>
      <c r="T681" s="653"/>
      <c r="U681" s="651"/>
      <c r="V681" s="582" t="s">
        <v>1072</v>
      </c>
      <c r="W681" s="582" t="s">
        <v>1072</v>
      </c>
      <c r="X681" s="582" t="s">
        <v>1072</v>
      </c>
      <c r="Y681" s="582" t="s">
        <v>1072</v>
      </c>
      <c r="Z681" s="582" t="s">
        <v>1072</v>
      </c>
      <c r="AA681" s="582" t="s">
        <v>1072</v>
      </c>
      <c r="AB681" s="582" t="s">
        <v>1072</v>
      </c>
      <c r="AC681" s="580" t="str">
        <f>Vlookup(D681,'セッション実施状況管理'!$A:$R,17,false)</f>
        <v>#N/A</v>
      </c>
      <c r="AD681" s="580" t="str">
        <f t="shared" si="19"/>
        <v>#VALUE!</v>
      </c>
      <c r="AE681" s="580" t="str">
        <f t="shared" si="20"/>
        <v>#VALUE!</v>
      </c>
    </row>
    <row r="682">
      <c r="A682" s="2"/>
      <c r="B682" s="2"/>
      <c r="C682" s="2"/>
      <c r="D682" s="2"/>
      <c r="E682" s="2"/>
      <c r="F682" s="2"/>
      <c r="G682" s="2"/>
      <c r="H682" s="2"/>
      <c r="I682" s="572" t="str">
        <f>iferror(vlookup(B682,'セッション実施状況管理'!$A:$B,2,false),"")</f>
        <v/>
      </c>
      <c r="J682" s="580" t="str">
        <f>Vlookup(B682,'セッション実施状況管理'!$A:$R,17,false)</f>
        <v>#N/A</v>
      </c>
      <c r="K682" s="580" t="str">
        <f t="shared" si="28"/>
        <v>#N/A</v>
      </c>
      <c r="L682" s="573" t="str">
        <f t="shared" si="11"/>
        <v>#N/A</v>
      </c>
      <c r="M682" s="573" t="str">
        <f t="shared" si="30"/>
        <v>#N/A</v>
      </c>
      <c r="N682" s="1283" t="str">
        <f t="shared" si="29"/>
        <v>#N/A</v>
      </c>
      <c r="O682" s="652"/>
      <c r="P682" s="652"/>
      <c r="Q682" s="629"/>
      <c r="R682" s="629"/>
      <c r="S682" s="651"/>
      <c r="T682" s="653"/>
      <c r="U682" s="651"/>
      <c r="V682" s="582" t="s">
        <v>1072</v>
      </c>
      <c r="W682" s="582" t="s">
        <v>1072</v>
      </c>
      <c r="X682" s="582" t="s">
        <v>1072</v>
      </c>
      <c r="Y682" s="582" t="s">
        <v>1072</v>
      </c>
      <c r="Z682" s="582" t="s">
        <v>1072</v>
      </c>
      <c r="AA682" s="582" t="s">
        <v>1072</v>
      </c>
      <c r="AB682" s="582" t="s">
        <v>1072</v>
      </c>
      <c r="AC682" s="580" t="str">
        <f>Vlookup(D682,'セッション実施状況管理'!$A:$R,17,false)</f>
        <v>#N/A</v>
      </c>
      <c r="AD682" s="580" t="str">
        <f t="shared" si="19"/>
        <v>#VALUE!</v>
      </c>
      <c r="AE682" s="580" t="str">
        <f t="shared" si="20"/>
        <v>#VALUE!</v>
      </c>
    </row>
    <row r="683">
      <c r="A683" s="2"/>
      <c r="B683" s="2"/>
      <c r="C683" s="2"/>
      <c r="D683" s="2"/>
      <c r="E683" s="2"/>
      <c r="F683" s="2"/>
      <c r="G683" s="2"/>
      <c r="H683" s="2"/>
      <c r="I683" s="572" t="str">
        <f>iferror(vlookup(B683,'セッション実施状況管理'!$A:$B,2,false),"")</f>
        <v/>
      </c>
      <c r="J683" s="580" t="str">
        <f>Vlookup(B683,'セッション実施状況管理'!$A:$R,17,false)</f>
        <v>#N/A</v>
      </c>
      <c r="K683" s="580" t="str">
        <f t="shared" si="28"/>
        <v>#N/A</v>
      </c>
      <c r="L683" s="573" t="str">
        <f t="shared" si="11"/>
        <v>#N/A</v>
      </c>
      <c r="M683" s="573" t="str">
        <f t="shared" si="30"/>
        <v>#N/A</v>
      </c>
      <c r="N683" s="1283" t="str">
        <f t="shared" si="29"/>
        <v>#N/A</v>
      </c>
      <c r="O683" s="652"/>
      <c r="P683" s="652"/>
      <c r="Q683" s="629"/>
      <c r="R683" s="629"/>
      <c r="S683" s="651"/>
      <c r="T683" s="653"/>
      <c r="U683" s="651"/>
      <c r="V683" s="582" t="s">
        <v>1072</v>
      </c>
      <c r="W683" s="582" t="s">
        <v>1072</v>
      </c>
      <c r="X683" s="582" t="s">
        <v>1072</v>
      </c>
      <c r="Y683" s="582" t="s">
        <v>1072</v>
      </c>
      <c r="Z683" s="582" t="s">
        <v>1072</v>
      </c>
      <c r="AA683" s="582" t="s">
        <v>1072</v>
      </c>
      <c r="AB683" s="582" t="s">
        <v>1072</v>
      </c>
      <c r="AC683" s="580" t="str">
        <f>Vlookup(D683,'セッション実施状況管理'!$A:$R,17,false)</f>
        <v>#N/A</v>
      </c>
      <c r="AD683" s="580" t="str">
        <f t="shared" si="19"/>
        <v>#VALUE!</v>
      </c>
      <c r="AE683" s="580" t="str">
        <f t="shared" si="20"/>
        <v>#VALUE!</v>
      </c>
    </row>
    <row r="684">
      <c r="A684" s="2"/>
      <c r="B684" s="2"/>
      <c r="C684" s="2"/>
      <c r="D684" s="2"/>
      <c r="E684" s="2"/>
      <c r="F684" s="2"/>
      <c r="G684" s="2"/>
      <c r="H684" s="2"/>
      <c r="I684" s="572" t="str">
        <f>iferror(vlookup(B684,'セッション実施状況管理'!$A:$B,2,false),"")</f>
        <v/>
      </c>
      <c r="J684" s="580" t="str">
        <f>Vlookup(B684,'セッション実施状況管理'!$A:$R,17,false)</f>
        <v>#N/A</v>
      </c>
      <c r="K684" s="580" t="str">
        <f t="shared" si="28"/>
        <v>#N/A</v>
      </c>
      <c r="L684" s="573" t="str">
        <f t="shared" si="11"/>
        <v>#N/A</v>
      </c>
      <c r="M684" s="573" t="str">
        <f t="shared" si="30"/>
        <v>#N/A</v>
      </c>
      <c r="N684" s="1283" t="str">
        <f t="shared" si="29"/>
        <v>#N/A</v>
      </c>
      <c r="O684" s="652"/>
      <c r="P684" s="652"/>
      <c r="Q684" s="629"/>
      <c r="R684" s="629"/>
      <c r="S684" s="651"/>
      <c r="T684" s="653"/>
      <c r="U684" s="651"/>
      <c r="V684" s="582" t="s">
        <v>1072</v>
      </c>
      <c r="W684" s="582" t="s">
        <v>1072</v>
      </c>
      <c r="X684" s="582" t="s">
        <v>1072</v>
      </c>
      <c r="Y684" s="582" t="s">
        <v>1072</v>
      </c>
      <c r="Z684" s="582" t="s">
        <v>1072</v>
      </c>
      <c r="AA684" s="582" t="s">
        <v>1072</v>
      </c>
      <c r="AB684" s="582" t="s">
        <v>1072</v>
      </c>
      <c r="AC684" s="580" t="str">
        <f>Vlookup(D684,'セッション実施状況管理'!$A:$R,17,false)</f>
        <v>#N/A</v>
      </c>
      <c r="AD684" s="580" t="str">
        <f t="shared" si="19"/>
        <v>#VALUE!</v>
      </c>
      <c r="AE684" s="580" t="str">
        <f t="shared" si="20"/>
        <v>#VALUE!</v>
      </c>
    </row>
    <row r="685">
      <c r="A685" s="2"/>
      <c r="B685" s="2"/>
      <c r="C685" s="2"/>
      <c r="D685" s="2"/>
      <c r="E685" s="2"/>
      <c r="F685" s="2"/>
      <c r="G685" s="2"/>
      <c r="H685" s="2"/>
      <c r="I685" s="572" t="str">
        <f>iferror(vlookup(B685,'セッション実施状況管理'!$A:$B,2,false),"")</f>
        <v/>
      </c>
      <c r="J685" s="580" t="str">
        <f>Vlookup(B685,'セッション実施状況管理'!$A:$R,17,false)</f>
        <v>#N/A</v>
      </c>
      <c r="K685" s="580" t="str">
        <f t="shared" si="28"/>
        <v>#N/A</v>
      </c>
      <c r="L685" s="573" t="str">
        <f t="shared" si="11"/>
        <v>#N/A</v>
      </c>
      <c r="M685" s="573" t="str">
        <f t="shared" si="30"/>
        <v>#N/A</v>
      </c>
      <c r="N685" s="1283" t="str">
        <f t="shared" si="29"/>
        <v>#N/A</v>
      </c>
      <c r="O685" s="652"/>
      <c r="P685" s="652"/>
      <c r="Q685" s="629"/>
      <c r="R685" s="629"/>
      <c r="S685" s="651"/>
      <c r="T685" s="653"/>
      <c r="U685" s="651"/>
      <c r="V685" s="582" t="s">
        <v>1072</v>
      </c>
      <c r="W685" s="582" t="s">
        <v>1072</v>
      </c>
      <c r="X685" s="582" t="s">
        <v>1072</v>
      </c>
      <c r="Y685" s="582" t="s">
        <v>1072</v>
      </c>
      <c r="Z685" s="582" t="s">
        <v>1072</v>
      </c>
      <c r="AA685" s="582" t="s">
        <v>1072</v>
      </c>
      <c r="AB685" s="582" t="s">
        <v>1072</v>
      </c>
      <c r="AC685" s="580" t="str">
        <f>Vlookup(D685,'セッション実施状況管理'!$A:$R,17,false)</f>
        <v>#N/A</v>
      </c>
      <c r="AD685" s="580" t="str">
        <f t="shared" si="19"/>
        <v>#VALUE!</v>
      </c>
      <c r="AE685" s="580" t="str">
        <f t="shared" si="20"/>
        <v>#VALUE!</v>
      </c>
    </row>
    <row r="686">
      <c r="A686" s="2"/>
      <c r="B686" s="2"/>
      <c r="C686" s="2"/>
      <c r="D686" s="2"/>
      <c r="E686" s="2"/>
      <c r="F686" s="2"/>
      <c r="G686" s="2"/>
      <c r="H686" s="2"/>
      <c r="I686" s="572" t="str">
        <f>iferror(vlookup(B686,'セッション実施状況管理'!$A:$B,2,false),"")</f>
        <v/>
      </c>
      <c r="J686" s="580" t="str">
        <f>Vlookup(B686,'セッション実施状況管理'!$A:$R,17,false)</f>
        <v>#N/A</v>
      </c>
      <c r="K686" s="580" t="str">
        <f t="shared" si="28"/>
        <v>#N/A</v>
      </c>
      <c r="L686" s="573" t="str">
        <f t="shared" si="11"/>
        <v>#N/A</v>
      </c>
      <c r="M686" s="573" t="str">
        <f t="shared" si="30"/>
        <v>#N/A</v>
      </c>
      <c r="N686" s="1283" t="str">
        <f t="shared" si="29"/>
        <v>#N/A</v>
      </c>
      <c r="O686" s="652"/>
      <c r="P686" s="652"/>
      <c r="Q686" s="629"/>
      <c r="R686" s="629"/>
      <c r="S686" s="651"/>
      <c r="T686" s="653"/>
      <c r="U686" s="651"/>
      <c r="V686" s="582" t="s">
        <v>1072</v>
      </c>
      <c r="W686" s="582" t="s">
        <v>1072</v>
      </c>
      <c r="X686" s="582" t="s">
        <v>1072</v>
      </c>
      <c r="Y686" s="582" t="s">
        <v>1072</v>
      </c>
      <c r="Z686" s="582" t="s">
        <v>1072</v>
      </c>
      <c r="AA686" s="582" t="s">
        <v>1072</v>
      </c>
      <c r="AB686" s="582" t="s">
        <v>1072</v>
      </c>
      <c r="AC686" s="580" t="str">
        <f>Vlookup(D686,'セッション実施状況管理'!$A:$R,17,false)</f>
        <v>#N/A</v>
      </c>
      <c r="AD686" s="580" t="str">
        <f t="shared" si="19"/>
        <v>#VALUE!</v>
      </c>
      <c r="AE686" s="580" t="str">
        <f t="shared" si="20"/>
        <v>#VALUE!</v>
      </c>
    </row>
    <row r="687">
      <c r="A687" s="2"/>
      <c r="B687" s="2"/>
      <c r="C687" s="2"/>
      <c r="D687" s="2"/>
      <c r="E687" s="2"/>
      <c r="F687" s="2"/>
      <c r="G687" s="2"/>
      <c r="H687" s="2"/>
      <c r="I687" s="572" t="str">
        <f>iferror(vlookup(B687,'セッション実施状況管理'!$A:$B,2,false),"")</f>
        <v/>
      </c>
      <c r="J687" s="580" t="str">
        <f>Vlookup(B687,'セッション実施状況管理'!$A:$R,17,false)</f>
        <v>#N/A</v>
      </c>
      <c r="K687" s="580" t="str">
        <f t="shared" si="28"/>
        <v>#N/A</v>
      </c>
      <c r="L687" s="573" t="str">
        <f t="shared" si="11"/>
        <v>#N/A</v>
      </c>
      <c r="M687" s="573" t="str">
        <f t="shared" si="30"/>
        <v>#N/A</v>
      </c>
      <c r="N687" s="1283" t="str">
        <f t="shared" si="29"/>
        <v>#N/A</v>
      </c>
      <c r="O687" s="652"/>
      <c r="P687" s="652"/>
      <c r="Q687" s="629"/>
      <c r="R687" s="629"/>
      <c r="S687" s="651"/>
      <c r="T687" s="653"/>
      <c r="U687" s="651"/>
      <c r="V687" s="582" t="s">
        <v>1072</v>
      </c>
      <c r="W687" s="582" t="s">
        <v>1072</v>
      </c>
      <c r="X687" s="582" t="s">
        <v>1072</v>
      </c>
      <c r="Y687" s="582" t="s">
        <v>1072</v>
      </c>
      <c r="Z687" s="582" t="s">
        <v>1072</v>
      </c>
      <c r="AA687" s="582" t="s">
        <v>1072</v>
      </c>
      <c r="AB687" s="582" t="s">
        <v>1072</v>
      </c>
      <c r="AC687" s="580" t="str">
        <f>Vlookup(D687,'セッション実施状況管理'!$A:$R,17,false)</f>
        <v>#N/A</v>
      </c>
      <c r="AD687" s="580" t="str">
        <f t="shared" si="19"/>
        <v>#VALUE!</v>
      </c>
      <c r="AE687" s="580" t="str">
        <f t="shared" si="20"/>
        <v>#VALUE!</v>
      </c>
    </row>
    <row r="688">
      <c r="A688" s="2"/>
      <c r="B688" s="2"/>
      <c r="C688" s="2"/>
      <c r="D688" s="2"/>
      <c r="E688" s="2"/>
      <c r="F688" s="2"/>
      <c r="G688" s="2"/>
      <c r="H688" s="2"/>
      <c r="I688" s="572" t="str">
        <f>iferror(vlookup(B688,'セッション実施状況管理'!$A:$B,2,false),"")</f>
        <v/>
      </c>
      <c r="J688" s="580" t="str">
        <f>Vlookup(B688,'セッション実施状況管理'!$A:$R,17,false)</f>
        <v>#N/A</v>
      </c>
      <c r="K688" s="580" t="str">
        <f t="shared" si="28"/>
        <v>#N/A</v>
      </c>
      <c r="L688" s="573" t="str">
        <f t="shared" si="11"/>
        <v>#N/A</v>
      </c>
      <c r="M688" s="573" t="str">
        <f t="shared" si="30"/>
        <v>#N/A</v>
      </c>
      <c r="N688" s="1283" t="str">
        <f t="shared" si="29"/>
        <v>#N/A</v>
      </c>
      <c r="O688" s="652"/>
      <c r="P688" s="652"/>
      <c r="Q688" s="629"/>
      <c r="R688" s="629"/>
      <c r="S688" s="651"/>
      <c r="T688" s="653"/>
      <c r="U688" s="651"/>
      <c r="V688" s="582" t="s">
        <v>1072</v>
      </c>
      <c r="W688" s="582" t="s">
        <v>1072</v>
      </c>
      <c r="X688" s="582" t="s">
        <v>1072</v>
      </c>
      <c r="Y688" s="582" t="s">
        <v>1072</v>
      </c>
      <c r="Z688" s="582" t="s">
        <v>1072</v>
      </c>
      <c r="AA688" s="582" t="s">
        <v>1072</v>
      </c>
      <c r="AB688" s="582" t="s">
        <v>1072</v>
      </c>
      <c r="AC688" s="580" t="str">
        <f>Vlookup(D688,'セッション実施状況管理'!$A:$R,17,false)</f>
        <v>#N/A</v>
      </c>
      <c r="AD688" s="580" t="str">
        <f t="shared" si="19"/>
        <v>#VALUE!</v>
      </c>
      <c r="AE688" s="580" t="str">
        <f t="shared" si="20"/>
        <v>#VALUE!</v>
      </c>
    </row>
    <row r="689">
      <c r="A689" s="2"/>
      <c r="B689" s="2"/>
      <c r="C689" s="2"/>
      <c r="D689" s="2"/>
      <c r="E689" s="2"/>
      <c r="F689" s="2"/>
      <c r="G689" s="2"/>
      <c r="H689" s="2"/>
      <c r="I689" s="572" t="str">
        <f>iferror(vlookup(B689,'セッション実施状況管理'!$A:$B,2,false),"")</f>
        <v/>
      </c>
      <c r="J689" s="580" t="str">
        <f>Vlookup(B689,'セッション実施状況管理'!$A:$R,17,false)</f>
        <v>#N/A</v>
      </c>
      <c r="K689" s="580" t="str">
        <f t="shared" si="28"/>
        <v>#N/A</v>
      </c>
      <c r="L689" s="573" t="str">
        <f t="shared" si="11"/>
        <v>#N/A</v>
      </c>
      <c r="M689" s="573" t="str">
        <f t="shared" si="30"/>
        <v>#N/A</v>
      </c>
      <c r="N689" s="1283" t="str">
        <f t="shared" si="29"/>
        <v>#N/A</v>
      </c>
      <c r="O689" s="652"/>
      <c r="P689" s="652"/>
      <c r="Q689" s="629"/>
      <c r="R689" s="629"/>
      <c r="S689" s="651"/>
      <c r="T689" s="653"/>
      <c r="U689" s="651"/>
      <c r="V689" s="582" t="s">
        <v>1072</v>
      </c>
      <c r="W689" s="582" t="s">
        <v>1072</v>
      </c>
      <c r="X689" s="582" t="s">
        <v>1072</v>
      </c>
      <c r="Y689" s="582" t="s">
        <v>1072</v>
      </c>
      <c r="Z689" s="582" t="s">
        <v>1072</v>
      </c>
      <c r="AA689" s="582" t="s">
        <v>1072</v>
      </c>
      <c r="AB689" s="582" t="s">
        <v>1072</v>
      </c>
      <c r="AC689" s="580" t="str">
        <f>Vlookup(D689,'セッション実施状況管理'!$A:$R,17,false)</f>
        <v>#N/A</v>
      </c>
      <c r="AD689" s="580" t="str">
        <f t="shared" si="19"/>
        <v>#VALUE!</v>
      </c>
      <c r="AE689" s="580" t="str">
        <f t="shared" si="20"/>
        <v>#VALUE!</v>
      </c>
    </row>
    <row r="690">
      <c r="A690" s="2"/>
      <c r="B690" s="2"/>
      <c r="C690" s="2"/>
      <c r="D690" s="2"/>
      <c r="E690" s="2"/>
      <c r="F690" s="2"/>
      <c r="G690" s="2"/>
      <c r="H690" s="2"/>
      <c r="I690" s="572" t="str">
        <f>iferror(vlookup(B690,'セッション実施状況管理'!$A:$B,2,false),"")</f>
        <v/>
      </c>
      <c r="J690" s="580" t="str">
        <f>Vlookup(B690,'セッション実施状況管理'!$A:$R,17,false)</f>
        <v>#N/A</v>
      </c>
      <c r="K690" s="580" t="str">
        <f t="shared" si="28"/>
        <v>#N/A</v>
      </c>
      <c r="L690" s="573" t="str">
        <f t="shared" si="11"/>
        <v>#N/A</v>
      </c>
      <c r="M690" s="573" t="str">
        <f t="shared" si="30"/>
        <v>#N/A</v>
      </c>
      <c r="N690" s="1283" t="str">
        <f t="shared" si="29"/>
        <v>#N/A</v>
      </c>
      <c r="O690" s="652"/>
      <c r="P690" s="652"/>
      <c r="Q690" s="629"/>
      <c r="R690" s="629"/>
      <c r="S690" s="651"/>
      <c r="T690" s="653"/>
      <c r="U690" s="651"/>
      <c r="V690" s="582" t="s">
        <v>1072</v>
      </c>
      <c r="W690" s="582" t="s">
        <v>1072</v>
      </c>
      <c r="X690" s="582" t="s">
        <v>1072</v>
      </c>
      <c r="Y690" s="582" t="s">
        <v>1072</v>
      </c>
      <c r="Z690" s="582" t="s">
        <v>1072</v>
      </c>
      <c r="AA690" s="582" t="s">
        <v>1072</v>
      </c>
      <c r="AB690" s="582" t="s">
        <v>1072</v>
      </c>
      <c r="AC690" s="580" t="str">
        <f>Vlookup(D690,'セッション実施状況管理'!$A:$R,17,false)</f>
        <v>#N/A</v>
      </c>
      <c r="AD690" s="580" t="str">
        <f t="shared" si="19"/>
        <v>#VALUE!</v>
      </c>
      <c r="AE690" s="580" t="str">
        <f t="shared" si="20"/>
        <v>#VALUE!</v>
      </c>
    </row>
    <row r="691">
      <c r="A691" s="2"/>
      <c r="B691" s="2"/>
      <c r="C691" s="2"/>
      <c r="D691" s="2"/>
      <c r="E691" s="2"/>
      <c r="F691" s="2"/>
      <c r="G691" s="2"/>
      <c r="H691" s="2"/>
      <c r="I691" s="572" t="str">
        <f>iferror(vlookup(B691,'セッション実施状況管理'!$A:$B,2,false),"")</f>
        <v/>
      </c>
      <c r="J691" s="580" t="str">
        <f>Vlookup(B691,'セッション実施状況管理'!$A:$R,17,false)</f>
        <v>#N/A</v>
      </c>
      <c r="K691" s="580" t="str">
        <f t="shared" si="28"/>
        <v>#N/A</v>
      </c>
      <c r="L691" s="573" t="str">
        <f t="shared" si="11"/>
        <v>#N/A</v>
      </c>
      <c r="M691" s="573" t="str">
        <f t="shared" si="30"/>
        <v>#N/A</v>
      </c>
      <c r="N691" s="1283" t="str">
        <f t="shared" si="29"/>
        <v>#N/A</v>
      </c>
      <c r="O691" s="652"/>
      <c r="P691" s="652"/>
      <c r="Q691" s="629"/>
      <c r="R691" s="629"/>
      <c r="S691" s="651"/>
      <c r="T691" s="653"/>
      <c r="U691" s="651"/>
      <c r="V691" s="582" t="s">
        <v>1072</v>
      </c>
      <c r="W691" s="582" t="s">
        <v>1072</v>
      </c>
      <c r="X691" s="582" t="s">
        <v>1072</v>
      </c>
      <c r="Y691" s="582" t="s">
        <v>1072</v>
      </c>
      <c r="Z691" s="582" t="s">
        <v>1072</v>
      </c>
      <c r="AA691" s="582" t="s">
        <v>1072</v>
      </c>
      <c r="AB691" s="582" t="s">
        <v>1072</v>
      </c>
      <c r="AC691" s="580" t="str">
        <f>Vlookup(D691,'セッション実施状況管理'!$A:$R,17,false)</f>
        <v>#N/A</v>
      </c>
      <c r="AD691" s="580" t="str">
        <f t="shared" si="19"/>
        <v>#VALUE!</v>
      </c>
      <c r="AE691" s="580" t="str">
        <f t="shared" si="20"/>
        <v>#VALUE!</v>
      </c>
    </row>
    <row r="692">
      <c r="A692" s="2"/>
      <c r="B692" s="2"/>
      <c r="C692" s="2"/>
      <c r="D692" s="2"/>
      <c r="E692" s="2"/>
      <c r="F692" s="2"/>
      <c r="G692" s="2"/>
      <c r="H692" s="2"/>
      <c r="I692" s="572" t="str">
        <f>iferror(vlookup(B692,'セッション実施状況管理'!$A:$B,2,false),"")</f>
        <v/>
      </c>
      <c r="J692" s="580" t="str">
        <f>Vlookup(B692,'セッション実施状況管理'!$A:$R,17,false)</f>
        <v>#N/A</v>
      </c>
      <c r="K692" s="580" t="str">
        <f t="shared" si="28"/>
        <v>#N/A</v>
      </c>
      <c r="L692" s="573" t="str">
        <f t="shared" si="11"/>
        <v>#N/A</v>
      </c>
      <c r="M692" s="573" t="str">
        <f t="shared" si="30"/>
        <v>#N/A</v>
      </c>
      <c r="N692" s="1283" t="str">
        <f t="shared" si="29"/>
        <v>#N/A</v>
      </c>
      <c r="O692" s="652"/>
      <c r="P692" s="652"/>
      <c r="Q692" s="629"/>
      <c r="R692" s="629"/>
      <c r="S692" s="651"/>
      <c r="T692" s="653"/>
      <c r="U692" s="651"/>
      <c r="V692" s="582" t="s">
        <v>1072</v>
      </c>
      <c r="W692" s="582" t="s">
        <v>1072</v>
      </c>
      <c r="X692" s="582" t="s">
        <v>1072</v>
      </c>
      <c r="Y692" s="582" t="s">
        <v>1072</v>
      </c>
      <c r="Z692" s="582" t="s">
        <v>1072</v>
      </c>
      <c r="AA692" s="582" t="s">
        <v>1072</v>
      </c>
      <c r="AB692" s="582" t="s">
        <v>1072</v>
      </c>
      <c r="AC692" s="580" t="str">
        <f>Vlookup(D692,'セッション実施状況管理'!$A:$R,17,false)</f>
        <v>#N/A</v>
      </c>
      <c r="AD692" s="580" t="str">
        <f t="shared" si="19"/>
        <v>#VALUE!</v>
      </c>
      <c r="AE692" s="580" t="str">
        <f t="shared" si="20"/>
        <v>#VALUE!</v>
      </c>
    </row>
    <row r="693">
      <c r="A693" s="2"/>
      <c r="B693" s="2"/>
      <c r="C693" s="2"/>
      <c r="D693" s="2"/>
      <c r="E693" s="2"/>
      <c r="F693" s="2"/>
      <c r="G693" s="2"/>
      <c r="H693" s="2"/>
      <c r="I693" s="572" t="str">
        <f>iferror(vlookup(B693,'セッション実施状況管理'!$A:$B,2,false),"")</f>
        <v/>
      </c>
      <c r="J693" s="580" t="str">
        <f>Vlookup(B693,'セッション実施状況管理'!$A:$R,17,false)</f>
        <v>#N/A</v>
      </c>
      <c r="K693" s="580" t="str">
        <f t="shared" si="28"/>
        <v>#N/A</v>
      </c>
      <c r="L693" s="573" t="str">
        <f t="shared" si="11"/>
        <v>#N/A</v>
      </c>
      <c r="M693" s="573" t="str">
        <f t="shared" si="30"/>
        <v>#N/A</v>
      </c>
      <c r="N693" s="1283" t="str">
        <f t="shared" si="29"/>
        <v>#N/A</v>
      </c>
      <c r="O693" s="652"/>
      <c r="P693" s="652"/>
      <c r="Q693" s="629"/>
      <c r="R693" s="629"/>
      <c r="S693" s="651"/>
      <c r="T693" s="653"/>
      <c r="U693" s="651"/>
      <c r="V693" s="582" t="s">
        <v>1072</v>
      </c>
      <c r="W693" s="582" t="s">
        <v>1072</v>
      </c>
      <c r="X693" s="582" t="s">
        <v>1072</v>
      </c>
      <c r="Y693" s="582" t="s">
        <v>1072</v>
      </c>
      <c r="Z693" s="582" t="s">
        <v>1072</v>
      </c>
      <c r="AA693" s="582" t="s">
        <v>1072</v>
      </c>
      <c r="AB693" s="582" t="s">
        <v>1072</v>
      </c>
      <c r="AC693" s="580" t="str">
        <f>Vlookup(D693,'セッション実施状況管理'!$A:$R,17,false)</f>
        <v>#N/A</v>
      </c>
      <c r="AD693" s="580" t="str">
        <f t="shared" si="19"/>
        <v>#VALUE!</v>
      </c>
      <c r="AE693" s="580" t="str">
        <f t="shared" si="20"/>
        <v>#VALUE!</v>
      </c>
    </row>
    <row r="694">
      <c r="A694" s="2"/>
      <c r="B694" s="2"/>
      <c r="C694" s="2"/>
      <c r="D694" s="2"/>
      <c r="E694" s="2"/>
      <c r="F694" s="2"/>
      <c r="G694" s="2"/>
      <c r="H694" s="2"/>
      <c r="I694" s="572" t="str">
        <f>iferror(vlookup(B694,'セッション実施状況管理'!$A:$B,2,false),"")</f>
        <v/>
      </c>
      <c r="J694" s="580" t="str">
        <f>Vlookup(B694,'セッション実施状況管理'!$A:$R,17,false)</f>
        <v>#N/A</v>
      </c>
      <c r="K694" s="580" t="str">
        <f t="shared" si="28"/>
        <v>#N/A</v>
      </c>
      <c r="L694" s="573" t="str">
        <f t="shared" si="11"/>
        <v>#N/A</v>
      </c>
      <c r="M694" s="573" t="str">
        <f t="shared" si="30"/>
        <v>#N/A</v>
      </c>
      <c r="N694" s="1283" t="str">
        <f t="shared" si="29"/>
        <v>#N/A</v>
      </c>
      <c r="O694" s="652"/>
      <c r="P694" s="652"/>
      <c r="Q694" s="629"/>
      <c r="R694" s="629"/>
      <c r="S694" s="651"/>
      <c r="T694" s="653"/>
      <c r="U694" s="651"/>
      <c r="V694" s="582" t="s">
        <v>1072</v>
      </c>
      <c r="W694" s="582" t="s">
        <v>1072</v>
      </c>
      <c r="X694" s="582" t="s">
        <v>1072</v>
      </c>
      <c r="Y694" s="582" t="s">
        <v>1072</v>
      </c>
      <c r="Z694" s="582" t="s">
        <v>1072</v>
      </c>
      <c r="AA694" s="582" t="s">
        <v>1072</v>
      </c>
      <c r="AB694" s="582" t="s">
        <v>1072</v>
      </c>
      <c r="AC694" s="580" t="str">
        <f>Vlookup(D694,'セッション実施状況管理'!$A:$R,17,false)</f>
        <v>#N/A</v>
      </c>
      <c r="AD694" s="580" t="str">
        <f t="shared" si="19"/>
        <v>#VALUE!</v>
      </c>
      <c r="AE694" s="580" t="str">
        <f t="shared" si="20"/>
        <v>#VALUE!</v>
      </c>
    </row>
    <row r="695">
      <c r="A695" s="2"/>
      <c r="B695" s="2"/>
      <c r="C695" s="2"/>
      <c r="D695" s="2"/>
      <c r="E695" s="2"/>
      <c r="F695" s="2"/>
      <c r="G695" s="2"/>
      <c r="H695" s="2"/>
      <c r="I695" s="572" t="str">
        <f>iferror(vlookup(B695,'セッション実施状況管理'!$A:$B,2,false),"")</f>
        <v/>
      </c>
      <c r="J695" s="580" t="str">
        <f>Vlookup(B695,'セッション実施状況管理'!$A:$R,17,false)</f>
        <v>#N/A</v>
      </c>
      <c r="K695" s="580" t="str">
        <f t="shared" si="28"/>
        <v>#N/A</v>
      </c>
      <c r="L695" s="573" t="str">
        <f t="shared" si="11"/>
        <v>#N/A</v>
      </c>
      <c r="M695" s="573" t="str">
        <f t="shared" si="30"/>
        <v>#N/A</v>
      </c>
      <c r="N695" s="1283" t="str">
        <f t="shared" si="29"/>
        <v>#N/A</v>
      </c>
      <c r="O695" s="652"/>
      <c r="P695" s="652"/>
      <c r="Q695" s="629"/>
      <c r="R695" s="629"/>
      <c r="S695" s="651"/>
      <c r="T695" s="653"/>
      <c r="U695" s="651"/>
      <c r="V695" s="582" t="s">
        <v>1072</v>
      </c>
      <c r="W695" s="582" t="s">
        <v>1072</v>
      </c>
      <c r="X695" s="582" t="s">
        <v>1072</v>
      </c>
      <c r="Y695" s="582" t="s">
        <v>1072</v>
      </c>
      <c r="Z695" s="582" t="s">
        <v>1072</v>
      </c>
      <c r="AA695" s="582" t="s">
        <v>1072</v>
      </c>
      <c r="AB695" s="582" t="s">
        <v>1072</v>
      </c>
      <c r="AC695" s="580" t="str">
        <f>Vlookup(D695,'セッション実施状況管理'!$A:$R,17,false)</f>
        <v>#N/A</v>
      </c>
      <c r="AD695" s="580" t="str">
        <f t="shared" si="19"/>
        <v>#VALUE!</v>
      </c>
      <c r="AE695" s="580" t="str">
        <f t="shared" si="20"/>
        <v>#VALUE!</v>
      </c>
    </row>
    <row r="696">
      <c r="A696" s="2"/>
      <c r="B696" s="2"/>
      <c r="C696" s="2"/>
      <c r="D696" s="2"/>
      <c r="E696" s="2"/>
      <c r="F696" s="2"/>
      <c r="G696" s="2"/>
      <c r="H696" s="2"/>
      <c r="I696" s="572" t="str">
        <f>iferror(vlookup(B696,'セッション実施状況管理'!$A:$B,2,false),"")</f>
        <v/>
      </c>
      <c r="J696" s="580" t="str">
        <f>Vlookup(B696,'セッション実施状況管理'!$A:$R,17,false)</f>
        <v>#N/A</v>
      </c>
      <c r="K696" s="580" t="str">
        <f t="shared" si="28"/>
        <v>#N/A</v>
      </c>
      <c r="L696" s="573" t="str">
        <f t="shared" si="11"/>
        <v>#N/A</v>
      </c>
      <c r="M696" s="573" t="str">
        <f t="shared" si="30"/>
        <v>#N/A</v>
      </c>
      <c r="N696" s="1283" t="str">
        <f t="shared" si="29"/>
        <v>#N/A</v>
      </c>
      <c r="O696" s="652"/>
      <c r="P696" s="652"/>
      <c r="Q696" s="629"/>
      <c r="R696" s="629"/>
      <c r="S696" s="651"/>
      <c r="T696" s="653"/>
      <c r="U696" s="651"/>
      <c r="V696" s="582" t="s">
        <v>1072</v>
      </c>
      <c r="W696" s="582" t="s">
        <v>1072</v>
      </c>
      <c r="X696" s="582" t="s">
        <v>1072</v>
      </c>
      <c r="Y696" s="582" t="s">
        <v>1072</v>
      </c>
      <c r="Z696" s="582" t="s">
        <v>1072</v>
      </c>
      <c r="AA696" s="582" t="s">
        <v>1072</v>
      </c>
      <c r="AB696" s="582" t="s">
        <v>1072</v>
      </c>
      <c r="AC696" s="580" t="str">
        <f>Vlookup(D696,'セッション実施状況管理'!$A:$R,17,false)</f>
        <v>#N/A</v>
      </c>
      <c r="AD696" s="580" t="str">
        <f t="shared" si="19"/>
        <v>#VALUE!</v>
      </c>
      <c r="AE696" s="580" t="str">
        <f t="shared" si="20"/>
        <v>#VALUE!</v>
      </c>
    </row>
    <row r="697">
      <c r="A697" s="2"/>
      <c r="B697" s="2"/>
      <c r="C697" s="2"/>
      <c r="D697" s="2"/>
      <c r="E697" s="2"/>
      <c r="F697" s="2"/>
      <c r="G697" s="2"/>
      <c r="H697" s="2"/>
      <c r="I697" s="572" t="str">
        <f>iferror(vlookup(B697,'セッション実施状況管理'!$A:$B,2,false),"")</f>
        <v/>
      </c>
      <c r="J697" s="580" t="str">
        <f>Vlookup(B697,'セッション実施状況管理'!$A:$R,17,false)</f>
        <v>#N/A</v>
      </c>
      <c r="K697" s="580" t="str">
        <f t="shared" si="28"/>
        <v>#N/A</v>
      </c>
      <c r="L697" s="573" t="str">
        <f t="shared" si="11"/>
        <v>#N/A</v>
      </c>
      <c r="M697" s="573" t="str">
        <f t="shared" si="30"/>
        <v>#N/A</v>
      </c>
      <c r="N697" s="1283" t="str">
        <f t="shared" si="29"/>
        <v>#N/A</v>
      </c>
      <c r="O697" s="652"/>
      <c r="P697" s="652"/>
      <c r="Q697" s="629"/>
      <c r="R697" s="629"/>
      <c r="S697" s="651"/>
      <c r="T697" s="653"/>
      <c r="U697" s="651"/>
      <c r="V697" s="582" t="s">
        <v>1072</v>
      </c>
      <c r="W697" s="582" t="s">
        <v>1072</v>
      </c>
      <c r="X697" s="582" t="s">
        <v>1072</v>
      </c>
      <c r="Y697" s="582" t="s">
        <v>1072</v>
      </c>
      <c r="Z697" s="582" t="s">
        <v>1072</v>
      </c>
      <c r="AA697" s="582" t="s">
        <v>1072</v>
      </c>
      <c r="AB697" s="582" t="s">
        <v>1072</v>
      </c>
      <c r="AC697" s="580" t="str">
        <f>Vlookup(D697,'セッション実施状況管理'!$A:$R,17,false)</f>
        <v>#N/A</v>
      </c>
      <c r="AD697" s="580" t="str">
        <f t="shared" si="19"/>
        <v>#VALUE!</v>
      </c>
      <c r="AE697" s="580" t="str">
        <f t="shared" si="20"/>
        <v>#VALUE!</v>
      </c>
    </row>
    <row r="698">
      <c r="A698" s="2"/>
      <c r="B698" s="2"/>
      <c r="C698" s="2"/>
      <c r="D698" s="2"/>
      <c r="E698" s="2"/>
      <c r="F698" s="2"/>
      <c r="G698" s="2"/>
      <c r="H698" s="2"/>
      <c r="I698" s="572" t="str">
        <f>iferror(vlookup(B698,'セッション実施状況管理'!$A:$B,2,false),"")</f>
        <v/>
      </c>
      <c r="J698" s="580" t="str">
        <f>Vlookup(B698,'セッション実施状況管理'!$A:$R,17,false)</f>
        <v>#N/A</v>
      </c>
      <c r="K698" s="580" t="str">
        <f t="shared" si="28"/>
        <v>#N/A</v>
      </c>
      <c r="L698" s="573" t="str">
        <f t="shared" si="11"/>
        <v>#N/A</v>
      </c>
      <c r="M698" s="573" t="str">
        <f t="shared" si="30"/>
        <v>#N/A</v>
      </c>
      <c r="N698" s="1283" t="str">
        <f t="shared" si="29"/>
        <v>#N/A</v>
      </c>
      <c r="O698" s="652"/>
      <c r="P698" s="652"/>
      <c r="Q698" s="629"/>
      <c r="R698" s="629"/>
      <c r="S698" s="651"/>
      <c r="T698" s="653"/>
      <c r="U698" s="651"/>
      <c r="V698" s="582" t="s">
        <v>1072</v>
      </c>
      <c r="W698" s="582" t="s">
        <v>1072</v>
      </c>
      <c r="X698" s="582" t="s">
        <v>1072</v>
      </c>
      <c r="Y698" s="582" t="s">
        <v>1072</v>
      </c>
      <c r="Z698" s="582" t="s">
        <v>1072</v>
      </c>
      <c r="AA698" s="582" t="s">
        <v>1072</v>
      </c>
      <c r="AB698" s="582" t="s">
        <v>1072</v>
      </c>
      <c r="AC698" s="580" t="str">
        <f>Vlookup(D698,'セッション実施状況管理'!$A:$R,17,false)</f>
        <v>#N/A</v>
      </c>
      <c r="AD698" s="580" t="str">
        <f t="shared" si="19"/>
        <v>#VALUE!</v>
      </c>
      <c r="AE698" s="580" t="str">
        <f t="shared" si="20"/>
        <v>#VALUE!</v>
      </c>
    </row>
    <row r="699">
      <c r="A699" s="2"/>
      <c r="B699" s="2"/>
      <c r="C699" s="2"/>
      <c r="D699" s="2"/>
      <c r="E699" s="2"/>
      <c r="F699" s="2"/>
      <c r="G699" s="2"/>
      <c r="H699" s="2"/>
      <c r="I699" s="572" t="str">
        <f>iferror(vlookup(B699,'セッション実施状況管理'!$A:$B,2,false),"")</f>
        <v/>
      </c>
      <c r="J699" s="580" t="str">
        <f>Vlookup(B699,'セッション実施状況管理'!$A:$R,17,false)</f>
        <v>#N/A</v>
      </c>
      <c r="K699" s="580" t="str">
        <f t="shared" si="28"/>
        <v>#N/A</v>
      </c>
      <c r="L699" s="573" t="str">
        <f t="shared" si="11"/>
        <v>#N/A</v>
      </c>
      <c r="M699" s="573" t="str">
        <f t="shared" si="30"/>
        <v>#N/A</v>
      </c>
      <c r="N699" s="1283" t="str">
        <f t="shared" si="29"/>
        <v>#N/A</v>
      </c>
      <c r="O699" s="652"/>
      <c r="P699" s="652"/>
      <c r="Q699" s="629"/>
      <c r="R699" s="629"/>
      <c r="S699" s="651"/>
      <c r="T699" s="653"/>
      <c r="U699" s="651"/>
      <c r="V699" s="582" t="s">
        <v>1072</v>
      </c>
      <c r="W699" s="582" t="s">
        <v>1072</v>
      </c>
      <c r="X699" s="582" t="s">
        <v>1072</v>
      </c>
      <c r="Y699" s="582" t="s">
        <v>1072</v>
      </c>
      <c r="Z699" s="582" t="s">
        <v>1072</v>
      </c>
      <c r="AA699" s="582" t="s">
        <v>1072</v>
      </c>
      <c r="AB699" s="582" t="s">
        <v>1072</v>
      </c>
      <c r="AC699" s="580" t="str">
        <f>Vlookup(D699,'セッション実施状況管理'!$A:$R,17,false)</f>
        <v>#N/A</v>
      </c>
      <c r="AD699" s="580" t="str">
        <f t="shared" si="19"/>
        <v>#VALUE!</v>
      </c>
      <c r="AE699" s="580" t="str">
        <f t="shared" si="20"/>
        <v>#VALUE!</v>
      </c>
    </row>
    <row r="700">
      <c r="A700" s="2"/>
      <c r="B700" s="2"/>
      <c r="C700" s="2"/>
      <c r="D700" s="2"/>
      <c r="E700" s="2"/>
      <c r="F700" s="2"/>
      <c r="G700" s="2"/>
      <c r="H700" s="2"/>
      <c r="I700" s="572" t="str">
        <f>iferror(vlookup(B700,'セッション実施状況管理'!$A:$B,2,false),"")</f>
        <v/>
      </c>
      <c r="J700" s="580" t="str">
        <f>Vlookup(B700,'セッション実施状況管理'!$A:$R,17,false)</f>
        <v>#N/A</v>
      </c>
      <c r="K700" s="580" t="str">
        <f t="shared" si="28"/>
        <v>#N/A</v>
      </c>
      <c r="L700" s="573" t="str">
        <f t="shared" si="11"/>
        <v>#N/A</v>
      </c>
      <c r="M700" s="573" t="str">
        <f t="shared" si="30"/>
        <v>#N/A</v>
      </c>
      <c r="N700" s="1283" t="str">
        <f t="shared" si="29"/>
        <v>#N/A</v>
      </c>
      <c r="O700" s="652"/>
      <c r="P700" s="652"/>
      <c r="Q700" s="629"/>
      <c r="R700" s="629"/>
      <c r="S700" s="651"/>
      <c r="T700" s="653"/>
      <c r="U700" s="651"/>
      <c r="V700" s="582" t="s">
        <v>1072</v>
      </c>
      <c r="W700" s="582" t="s">
        <v>1072</v>
      </c>
      <c r="X700" s="582" t="s">
        <v>1072</v>
      </c>
      <c r="Y700" s="582" t="s">
        <v>1072</v>
      </c>
      <c r="Z700" s="582" t="s">
        <v>1072</v>
      </c>
      <c r="AA700" s="582" t="s">
        <v>1072</v>
      </c>
      <c r="AB700" s="582" t="s">
        <v>1072</v>
      </c>
      <c r="AC700" s="580" t="str">
        <f>Vlookup(D700,'セッション実施状況管理'!$A:$R,17,false)</f>
        <v>#N/A</v>
      </c>
      <c r="AD700" s="580" t="str">
        <f t="shared" si="19"/>
        <v>#VALUE!</v>
      </c>
      <c r="AE700" s="580" t="str">
        <f t="shared" si="20"/>
        <v>#VALUE!</v>
      </c>
    </row>
    <row r="701">
      <c r="A701" s="2"/>
      <c r="B701" s="2"/>
      <c r="C701" s="2"/>
      <c r="D701" s="2"/>
      <c r="E701" s="2"/>
      <c r="F701" s="2"/>
      <c r="G701" s="2"/>
      <c r="H701" s="2"/>
      <c r="I701" s="572" t="str">
        <f>iferror(vlookup(B701,'セッション実施状況管理'!$A:$B,2,false),"")</f>
        <v/>
      </c>
      <c r="J701" s="580" t="str">
        <f>Vlookup(B701,'セッション実施状況管理'!$A:$R,17,false)</f>
        <v>#N/A</v>
      </c>
      <c r="K701" s="580" t="str">
        <f t="shared" si="28"/>
        <v>#N/A</v>
      </c>
      <c r="L701" s="573" t="str">
        <f t="shared" si="11"/>
        <v>#N/A</v>
      </c>
      <c r="M701" s="573" t="str">
        <f t="shared" si="30"/>
        <v>#N/A</v>
      </c>
      <c r="N701" s="1283" t="str">
        <f t="shared" si="29"/>
        <v>#N/A</v>
      </c>
      <c r="O701" s="652"/>
      <c r="P701" s="652"/>
      <c r="Q701" s="629"/>
      <c r="R701" s="629"/>
      <c r="S701" s="651"/>
      <c r="T701" s="653"/>
      <c r="U701" s="651"/>
      <c r="V701" s="582" t="s">
        <v>1072</v>
      </c>
      <c r="W701" s="582" t="s">
        <v>1072</v>
      </c>
      <c r="X701" s="582" t="s">
        <v>1072</v>
      </c>
      <c r="Y701" s="582" t="s">
        <v>1072</v>
      </c>
      <c r="Z701" s="582" t="s">
        <v>1072</v>
      </c>
      <c r="AA701" s="582" t="s">
        <v>1072</v>
      </c>
      <c r="AB701" s="582" t="s">
        <v>1072</v>
      </c>
      <c r="AC701" s="580" t="str">
        <f>Vlookup(D701,'セッション実施状況管理'!$A:$R,17,false)</f>
        <v>#N/A</v>
      </c>
      <c r="AD701" s="580" t="str">
        <f t="shared" si="19"/>
        <v>#VALUE!</v>
      </c>
      <c r="AE701" s="580" t="str">
        <f t="shared" si="20"/>
        <v>#VALUE!</v>
      </c>
    </row>
    <row r="702">
      <c r="A702" s="2"/>
      <c r="B702" s="2"/>
      <c r="C702" s="2"/>
      <c r="D702" s="2"/>
      <c r="E702" s="2"/>
      <c r="F702" s="2"/>
      <c r="G702" s="2"/>
      <c r="H702" s="2"/>
      <c r="I702" s="572" t="str">
        <f>iferror(vlookup(B702,'セッション実施状況管理'!$A:$B,2,false),"")</f>
        <v/>
      </c>
      <c r="J702" s="580" t="str">
        <f>Vlookup(B702,'セッション実施状況管理'!$A:$R,17,false)</f>
        <v>#N/A</v>
      </c>
      <c r="K702" s="580" t="str">
        <f t="shared" si="28"/>
        <v>#N/A</v>
      </c>
      <c r="L702" s="573" t="str">
        <f t="shared" si="11"/>
        <v>#N/A</v>
      </c>
      <c r="M702" s="573" t="str">
        <f t="shared" si="30"/>
        <v>#N/A</v>
      </c>
      <c r="N702" s="1283" t="str">
        <f t="shared" si="29"/>
        <v>#N/A</v>
      </c>
      <c r="O702" s="652"/>
      <c r="P702" s="652"/>
      <c r="Q702" s="629"/>
      <c r="R702" s="629"/>
      <c r="S702" s="651"/>
      <c r="T702" s="653"/>
      <c r="U702" s="651"/>
      <c r="V702" s="582" t="s">
        <v>1072</v>
      </c>
      <c r="W702" s="582" t="s">
        <v>1072</v>
      </c>
      <c r="X702" s="582" t="s">
        <v>1072</v>
      </c>
      <c r="Y702" s="582" t="s">
        <v>1072</v>
      </c>
      <c r="Z702" s="582" t="s">
        <v>1072</v>
      </c>
      <c r="AA702" s="582" t="s">
        <v>1072</v>
      </c>
      <c r="AB702" s="582" t="s">
        <v>1072</v>
      </c>
      <c r="AC702" s="580" t="str">
        <f>Vlookup(D702,'セッション実施状況管理'!$A:$R,17,false)</f>
        <v>#N/A</v>
      </c>
      <c r="AD702" s="580" t="str">
        <f t="shared" si="19"/>
        <v>#VALUE!</v>
      </c>
      <c r="AE702" s="580" t="str">
        <f t="shared" si="20"/>
        <v>#VALUE!</v>
      </c>
    </row>
    <row r="703">
      <c r="A703" s="2"/>
      <c r="B703" s="2"/>
      <c r="C703" s="2"/>
      <c r="D703" s="2"/>
      <c r="E703" s="2"/>
      <c r="F703" s="2"/>
      <c r="G703" s="2"/>
      <c r="H703" s="2"/>
      <c r="I703" s="572" t="str">
        <f>iferror(vlookup(B703,'セッション実施状況管理'!$A:$B,2,false),"")</f>
        <v/>
      </c>
      <c r="J703" s="580" t="str">
        <f>Vlookup(B703,'セッション実施状況管理'!$A:$R,17,false)</f>
        <v>#N/A</v>
      </c>
      <c r="K703" s="580" t="str">
        <f t="shared" si="28"/>
        <v>#N/A</v>
      </c>
      <c r="L703" s="573" t="str">
        <f t="shared" si="11"/>
        <v>#N/A</v>
      </c>
      <c r="M703" s="573" t="str">
        <f t="shared" si="30"/>
        <v>#N/A</v>
      </c>
      <c r="N703" s="1283" t="str">
        <f t="shared" si="29"/>
        <v>#N/A</v>
      </c>
      <c r="O703" s="652"/>
      <c r="P703" s="652"/>
      <c r="Q703" s="629"/>
      <c r="R703" s="629"/>
      <c r="S703" s="651"/>
      <c r="T703" s="653"/>
      <c r="U703" s="651"/>
      <c r="V703" s="582" t="s">
        <v>1072</v>
      </c>
      <c r="W703" s="582" t="s">
        <v>1072</v>
      </c>
      <c r="X703" s="582" t="s">
        <v>1072</v>
      </c>
      <c r="Y703" s="582" t="s">
        <v>1072</v>
      </c>
      <c r="Z703" s="582" t="s">
        <v>1072</v>
      </c>
      <c r="AA703" s="582" t="s">
        <v>1072</v>
      </c>
      <c r="AB703" s="582" t="s">
        <v>1072</v>
      </c>
      <c r="AC703" s="580" t="str">
        <f>Vlookup(D703,'セッション実施状況管理'!$A:$R,17,false)</f>
        <v>#N/A</v>
      </c>
      <c r="AD703" s="580" t="str">
        <f t="shared" si="19"/>
        <v>#VALUE!</v>
      </c>
      <c r="AE703" s="580" t="str">
        <f t="shared" si="20"/>
        <v>#VALUE!</v>
      </c>
    </row>
    <row r="704">
      <c r="A704" s="2"/>
      <c r="B704" s="2"/>
      <c r="C704" s="2"/>
      <c r="D704" s="2"/>
      <c r="E704" s="2"/>
      <c r="F704" s="2"/>
      <c r="G704" s="2"/>
      <c r="H704" s="2"/>
      <c r="I704" s="572" t="str">
        <f>iferror(vlookup(B704,'セッション実施状況管理'!$A:$B,2,false),"")</f>
        <v/>
      </c>
      <c r="J704" s="580" t="str">
        <f>Vlookup(B704,'セッション実施状況管理'!$A:$R,17,false)</f>
        <v>#N/A</v>
      </c>
      <c r="K704" s="580" t="str">
        <f t="shared" si="28"/>
        <v>#N/A</v>
      </c>
      <c r="L704" s="573" t="str">
        <f t="shared" si="11"/>
        <v>#N/A</v>
      </c>
      <c r="M704" s="573" t="str">
        <f t="shared" si="30"/>
        <v>#N/A</v>
      </c>
      <c r="N704" s="1283" t="str">
        <f t="shared" si="29"/>
        <v>#N/A</v>
      </c>
      <c r="O704" s="652"/>
      <c r="P704" s="652"/>
      <c r="Q704" s="629"/>
      <c r="R704" s="629"/>
      <c r="S704" s="651"/>
      <c r="T704" s="653"/>
      <c r="U704" s="651"/>
      <c r="V704" s="582" t="s">
        <v>1072</v>
      </c>
      <c r="W704" s="582" t="s">
        <v>1072</v>
      </c>
      <c r="X704" s="582" t="s">
        <v>1072</v>
      </c>
      <c r="Y704" s="582" t="s">
        <v>1072</v>
      </c>
      <c r="Z704" s="582" t="s">
        <v>1072</v>
      </c>
      <c r="AA704" s="582" t="s">
        <v>1072</v>
      </c>
      <c r="AB704" s="582" t="s">
        <v>1072</v>
      </c>
      <c r="AC704" s="580" t="str">
        <f>Vlookup(D704,'セッション実施状況管理'!$A:$R,17,false)</f>
        <v>#N/A</v>
      </c>
      <c r="AD704" s="580" t="str">
        <f t="shared" si="19"/>
        <v>#VALUE!</v>
      </c>
      <c r="AE704" s="580" t="str">
        <f t="shared" si="20"/>
        <v>#VALUE!</v>
      </c>
    </row>
    <row r="705">
      <c r="A705" s="2"/>
      <c r="B705" s="2"/>
      <c r="C705" s="2"/>
      <c r="D705" s="2"/>
      <c r="E705" s="2"/>
      <c r="F705" s="2"/>
      <c r="G705" s="2"/>
      <c r="H705" s="2"/>
      <c r="I705" s="572" t="str">
        <f>iferror(vlookup(B705,'セッション実施状況管理'!$A:$B,2,false),"")</f>
        <v/>
      </c>
      <c r="J705" s="580" t="str">
        <f>Vlookup(B705,'セッション実施状況管理'!$A:$R,17,false)</f>
        <v>#N/A</v>
      </c>
      <c r="K705" s="580" t="str">
        <f t="shared" si="28"/>
        <v>#N/A</v>
      </c>
      <c r="L705" s="573" t="str">
        <f t="shared" si="11"/>
        <v>#N/A</v>
      </c>
      <c r="M705" s="573" t="str">
        <f t="shared" si="30"/>
        <v>#N/A</v>
      </c>
      <c r="N705" s="1283" t="str">
        <f t="shared" si="29"/>
        <v>#N/A</v>
      </c>
      <c r="O705" s="652"/>
      <c r="P705" s="652"/>
      <c r="Q705" s="629"/>
      <c r="R705" s="629"/>
      <c r="S705" s="651"/>
      <c r="T705" s="653"/>
      <c r="U705" s="651"/>
      <c r="V705" s="582" t="s">
        <v>1072</v>
      </c>
      <c r="W705" s="582" t="s">
        <v>1072</v>
      </c>
      <c r="X705" s="582" t="s">
        <v>1072</v>
      </c>
      <c r="Y705" s="582" t="s">
        <v>1072</v>
      </c>
      <c r="Z705" s="582" t="s">
        <v>1072</v>
      </c>
      <c r="AA705" s="582" t="s">
        <v>1072</v>
      </c>
      <c r="AB705" s="582" t="s">
        <v>1072</v>
      </c>
      <c r="AC705" s="580" t="str">
        <f>Vlookup(D705,'セッション実施状況管理'!$A:$R,17,false)</f>
        <v>#N/A</v>
      </c>
      <c r="AD705" s="580" t="str">
        <f t="shared" si="19"/>
        <v>#VALUE!</v>
      </c>
      <c r="AE705" s="580" t="str">
        <f t="shared" si="20"/>
        <v>#VALUE!</v>
      </c>
    </row>
    <row r="706">
      <c r="A706" s="2"/>
      <c r="B706" s="2"/>
      <c r="C706" s="2"/>
      <c r="D706" s="2"/>
      <c r="E706" s="2"/>
      <c r="F706" s="2"/>
      <c r="G706" s="2"/>
      <c r="H706" s="2"/>
      <c r="I706" s="572" t="str">
        <f>iferror(vlookup(B706,'セッション実施状況管理'!$A:$B,2,false),"")</f>
        <v/>
      </c>
      <c r="J706" s="580" t="str">
        <f>Vlookup(B706,'セッション実施状況管理'!$A:$R,17,false)</f>
        <v>#N/A</v>
      </c>
      <c r="K706" s="580" t="str">
        <f t="shared" si="28"/>
        <v>#N/A</v>
      </c>
      <c r="L706" s="573" t="str">
        <f t="shared" si="11"/>
        <v>#N/A</v>
      </c>
      <c r="M706" s="573" t="str">
        <f t="shared" si="30"/>
        <v>#N/A</v>
      </c>
      <c r="N706" s="1283" t="str">
        <f t="shared" si="29"/>
        <v>#N/A</v>
      </c>
      <c r="O706" s="652"/>
      <c r="P706" s="652"/>
      <c r="Q706" s="629"/>
      <c r="R706" s="629"/>
      <c r="S706" s="651"/>
      <c r="T706" s="653"/>
      <c r="U706" s="651"/>
      <c r="V706" s="582" t="s">
        <v>1072</v>
      </c>
      <c r="W706" s="582" t="s">
        <v>1072</v>
      </c>
      <c r="X706" s="582" t="s">
        <v>1072</v>
      </c>
      <c r="Y706" s="582" t="s">
        <v>1072</v>
      </c>
      <c r="Z706" s="582" t="s">
        <v>1072</v>
      </c>
      <c r="AA706" s="582" t="s">
        <v>1072</v>
      </c>
      <c r="AB706" s="582" t="s">
        <v>1072</v>
      </c>
      <c r="AC706" s="580" t="str">
        <f>Vlookup(D706,'セッション実施状況管理'!$A:$R,17,false)</f>
        <v>#N/A</v>
      </c>
      <c r="AD706" s="580" t="str">
        <f t="shared" si="19"/>
        <v>#VALUE!</v>
      </c>
      <c r="AE706" s="580" t="str">
        <f t="shared" si="20"/>
        <v>#VALUE!</v>
      </c>
    </row>
    <row r="707">
      <c r="A707" s="2"/>
      <c r="B707" s="2"/>
      <c r="C707" s="2"/>
      <c r="D707" s="2"/>
      <c r="E707" s="2"/>
      <c r="F707" s="2"/>
      <c r="G707" s="2"/>
      <c r="H707" s="2"/>
      <c r="I707" s="572" t="str">
        <f>iferror(vlookup(B707,'セッション実施状況管理'!$A:$B,2,false),"")</f>
        <v/>
      </c>
      <c r="J707" s="580" t="str">
        <f>Vlookup(B707,'セッション実施状況管理'!$A:$R,17,false)</f>
        <v>#N/A</v>
      </c>
      <c r="K707" s="580" t="str">
        <f t="shared" si="28"/>
        <v>#N/A</v>
      </c>
      <c r="L707" s="573" t="str">
        <f t="shared" si="11"/>
        <v>#N/A</v>
      </c>
      <c r="M707" s="573" t="str">
        <f t="shared" si="30"/>
        <v>#N/A</v>
      </c>
      <c r="N707" s="1283" t="str">
        <f t="shared" si="29"/>
        <v>#N/A</v>
      </c>
      <c r="O707" s="652"/>
      <c r="P707" s="652"/>
      <c r="Q707" s="629"/>
      <c r="R707" s="629"/>
      <c r="S707" s="651"/>
      <c r="T707" s="653"/>
      <c r="U707" s="651"/>
      <c r="V707" s="582" t="s">
        <v>1072</v>
      </c>
      <c r="W707" s="582" t="s">
        <v>1072</v>
      </c>
      <c r="X707" s="582" t="s">
        <v>1072</v>
      </c>
      <c r="Y707" s="582" t="s">
        <v>1072</v>
      </c>
      <c r="Z707" s="582" t="s">
        <v>1072</v>
      </c>
      <c r="AA707" s="582" t="s">
        <v>1072</v>
      </c>
      <c r="AB707" s="582" t="s">
        <v>1072</v>
      </c>
      <c r="AC707" s="580" t="str">
        <f>Vlookup(D707,'セッション実施状況管理'!$A:$R,17,false)</f>
        <v>#N/A</v>
      </c>
      <c r="AD707" s="580" t="str">
        <f t="shared" si="19"/>
        <v>#VALUE!</v>
      </c>
      <c r="AE707" s="580" t="str">
        <f t="shared" si="20"/>
        <v>#VALUE!</v>
      </c>
    </row>
    <row r="708">
      <c r="A708" s="2"/>
      <c r="B708" s="2"/>
      <c r="C708" s="2"/>
      <c r="D708" s="2"/>
      <c r="E708" s="2"/>
      <c r="F708" s="2"/>
      <c r="G708" s="2"/>
      <c r="H708" s="2"/>
      <c r="I708" s="572" t="str">
        <f>iferror(vlookup(B708,'セッション実施状況管理'!$A:$B,2,false),"")</f>
        <v/>
      </c>
      <c r="J708" s="580" t="str">
        <f>Vlookup(B708,'セッション実施状況管理'!$A:$R,17,false)</f>
        <v>#N/A</v>
      </c>
      <c r="K708" s="580" t="str">
        <f t="shared" si="28"/>
        <v>#N/A</v>
      </c>
      <c r="L708" s="573" t="str">
        <f t="shared" si="11"/>
        <v>#N/A</v>
      </c>
      <c r="M708" s="573" t="str">
        <f t="shared" si="30"/>
        <v>#N/A</v>
      </c>
      <c r="N708" s="1283" t="str">
        <f t="shared" si="29"/>
        <v>#N/A</v>
      </c>
      <c r="O708" s="652"/>
      <c r="P708" s="652"/>
      <c r="Q708" s="629"/>
      <c r="R708" s="629"/>
      <c r="S708" s="651"/>
      <c r="T708" s="653"/>
      <c r="U708" s="651"/>
      <c r="V708" s="582" t="s">
        <v>1072</v>
      </c>
      <c r="W708" s="582" t="s">
        <v>1072</v>
      </c>
      <c r="X708" s="582" t="s">
        <v>1072</v>
      </c>
      <c r="Y708" s="582" t="s">
        <v>1072</v>
      </c>
      <c r="Z708" s="582" t="s">
        <v>1072</v>
      </c>
      <c r="AA708" s="582" t="s">
        <v>1072</v>
      </c>
      <c r="AB708" s="582" t="s">
        <v>1072</v>
      </c>
      <c r="AC708" s="580" t="str">
        <f>Vlookup(D708,'セッション実施状況管理'!$A:$R,17,false)</f>
        <v>#N/A</v>
      </c>
      <c r="AD708" s="580" t="str">
        <f t="shared" si="19"/>
        <v>#VALUE!</v>
      </c>
      <c r="AE708" s="580" t="str">
        <f t="shared" si="20"/>
        <v>#VALUE!</v>
      </c>
    </row>
    <row r="709">
      <c r="A709" s="2"/>
      <c r="B709" s="2"/>
      <c r="C709" s="2"/>
      <c r="D709" s="2"/>
      <c r="E709" s="2"/>
      <c r="F709" s="2"/>
      <c r="G709" s="2"/>
      <c r="H709" s="2"/>
      <c r="I709" s="572" t="str">
        <f>iferror(vlookup(B709,'セッション実施状況管理'!$A:$B,2,false),"")</f>
        <v/>
      </c>
      <c r="J709" s="580" t="str">
        <f>Vlookup(B709,'セッション実施状況管理'!$A:$R,17,false)</f>
        <v>#N/A</v>
      </c>
      <c r="K709" s="580" t="str">
        <f t="shared" si="28"/>
        <v>#N/A</v>
      </c>
      <c r="L709" s="573" t="str">
        <f t="shared" si="11"/>
        <v>#N/A</v>
      </c>
      <c r="M709" s="573" t="str">
        <f t="shared" si="30"/>
        <v>#N/A</v>
      </c>
      <c r="N709" s="1283" t="str">
        <f t="shared" si="29"/>
        <v>#N/A</v>
      </c>
      <c r="O709" s="652"/>
      <c r="P709" s="652"/>
      <c r="Q709" s="629"/>
      <c r="R709" s="629"/>
      <c r="S709" s="651"/>
      <c r="T709" s="653"/>
      <c r="U709" s="651"/>
      <c r="V709" s="582" t="s">
        <v>1072</v>
      </c>
      <c r="W709" s="582" t="s">
        <v>1072</v>
      </c>
      <c r="X709" s="582" t="s">
        <v>1072</v>
      </c>
      <c r="Y709" s="582" t="s">
        <v>1072</v>
      </c>
      <c r="Z709" s="582" t="s">
        <v>1072</v>
      </c>
      <c r="AA709" s="582" t="s">
        <v>1072</v>
      </c>
      <c r="AB709" s="582" t="s">
        <v>1072</v>
      </c>
      <c r="AC709" s="580" t="str">
        <f>Vlookup(D709,'セッション実施状況管理'!$A:$R,17,false)</f>
        <v>#N/A</v>
      </c>
      <c r="AD709" s="580" t="str">
        <f t="shared" si="19"/>
        <v>#VALUE!</v>
      </c>
      <c r="AE709" s="580" t="str">
        <f t="shared" si="20"/>
        <v>#VALUE!</v>
      </c>
    </row>
    <row r="710">
      <c r="A710" s="2"/>
      <c r="B710" s="2"/>
      <c r="C710" s="2"/>
      <c r="D710" s="2"/>
      <c r="E710" s="2"/>
      <c r="F710" s="2"/>
      <c r="G710" s="2"/>
      <c r="H710" s="2"/>
      <c r="I710" s="572" t="str">
        <f>iferror(vlookup(B710,'セッション実施状況管理'!$A:$B,2,false),"")</f>
        <v/>
      </c>
      <c r="J710" s="580" t="str">
        <f>Vlookup(B710,'セッション実施状況管理'!$A:$R,17,false)</f>
        <v>#N/A</v>
      </c>
      <c r="K710" s="580" t="str">
        <f t="shared" si="28"/>
        <v>#N/A</v>
      </c>
      <c r="L710" s="573" t="str">
        <f t="shared" si="11"/>
        <v>#N/A</v>
      </c>
      <c r="M710" s="573" t="str">
        <f t="shared" si="30"/>
        <v>#N/A</v>
      </c>
      <c r="N710" s="1283" t="str">
        <f t="shared" si="29"/>
        <v>#N/A</v>
      </c>
      <c r="O710" s="652"/>
      <c r="P710" s="652"/>
      <c r="Q710" s="629"/>
      <c r="R710" s="629"/>
      <c r="S710" s="651"/>
      <c r="T710" s="653"/>
      <c r="U710" s="651"/>
      <c r="V710" s="582" t="s">
        <v>1072</v>
      </c>
      <c r="W710" s="582" t="s">
        <v>1072</v>
      </c>
      <c r="X710" s="582" t="s">
        <v>1072</v>
      </c>
      <c r="Y710" s="582" t="s">
        <v>1072</v>
      </c>
      <c r="Z710" s="582" t="s">
        <v>1072</v>
      </c>
      <c r="AA710" s="582" t="s">
        <v>1072</v>
      </c>
      <c r="AB710" s="582" t="s">
        <v>1072</v>
      </c>
      <c r="AC710" s="580" t="str">
        <f>Vlookup(D710,'セッション実施状況管理'!$A:$R,17,false)</f>
        <v>#N/A</v>
      </c>
      <c r="AD710" s="580" t="str">
        <f t="shared" si="19"/>
        <v>#VALUE!</v>
      </c>
      <c r="AE710" s="580" t="str">
        <f t="shared" si="20"/>
        <v>#VALUE!</v>
      </c>
    </row>
    <row r="711">
      <c r="A711" s="2"/>
      <c r="B711" s="2"/>
      <c r="C711" s="2"/>
      <c r="D711" s="2"/>
      <c r="E711" s="2"/>
      <c r="F711" s="2"/>
      <c r="G711" s="2"/>
      <c r="H711" s="2"/>
      <c r="I711" s="572" t="str">
        <f>iferror(vlookup(B711,'セッション実施状況管理'!$A:$B,2,false),"")</f>
        <v/>
      </c>
      <c r="J711" s="580" t="str">
        <f>Vlookup(B711,'セッション実施状況管理'!$A:$R,17,false)</f>
        <v>#N/A</v>
      </c>
      <c r="K711" s="580" t="str">
        <f t="shared" si="28"/>
        <v>#N/A</v>
      </c>
      <c r="L711" s="573" t="str">
        <f t="shared" si="11"/>
        <v>#N/A</v>
      </c>
      <c r="M711" s="573" t="str">
        <f t="shared" si="30"/>
        <v>#N/A</v>
      </c>
      <c r="N711" s="1283" t="str">
        <f t="shared" si="29"/>
        <v>#N/A</v>
      </c>
      <c r="O711" s="652"/>
      <c r="P711" s="652"/>
      <c r="Q711" s="629"/>
      <c r="R711" s="629"/>
      <c r="S711" s="651"/>
      <c r="T711" s="653"/>
      <c r="U711" s="651"/>
      <c r="V711" s="582" t="s">
        <v>1072</v>
      </c>
      <c r="W711" s="582" t="s">
        <v>1072</v>
      </c>
      <c r="X711" s="582" t="s">
        <v>1072</v>
      </c>
      <c r="Y711" s="582" t="s">
        <v>1072</v>
      </c>
      <c r="Z711" s="582" t="s">
        <v>1072</v>
      </c>
      <c r="AA711" s="582" t="s">
        <v>1072</v>
      </c>
      <c r="AB711" s="582" t="s">
        <v>1072</v>
      </c>
      <c r="AC711" s="580" t="str">
        <f>Vlookup(D711,'セッション実施状況管理'!$A:$R,17,false)</f>
        <v>#N/A</v>
      </c>
      <c r="AD711" s="580" t="str">
        <f t="shared" si="19"/>
        <v>#VALUE!</v>
      </c>
      <c r="AE711" s="580" t="str">
        <f t="shared" si="20"/>
        <v>#VALUE!</v>
      </c>
    </row>
    <row r="712">
      <c r="A712" s="2"/>
      <c r="B712" s="2"/>
      <c r="C712" s="2"/>
      <c r="D712" s="2"/>
      <c r="E712" s="2"/>
      <c r="F712" s="2"/>
      <c r="G712" s="2"/>
      <c r="H712" s="2"/>
      <c r="I712" s="572" t="str">
        <f>iferror(vlookup(B712,'セッション実施状況管理'!$A:$B,2,false),"")</f>
        <v/>
      </c>
      <c r="J712" s="580" t="str">
        <f>Vlookup(B712,'セッション実施状況管理'!$A:$R,17,false)</f>
        <v>#N/A</v>
      </c>
      <c r="K712" s="580" t="str">
        <f t="shared" si="28"/>
        <v>#N/A</v>
      </c>
      <c r="L712" s="573" t="str">
        <f t="shared" si="11"/>
        <v>#N/A</v>
      </c>
      <c r="M712" s="573" t="str">
        <f t="shared" si="30"/>
        <v>#N/A</v>
      </c>
      <c r="N712" s="1283" t="str">
        <f t="shared" si="29"/>
        <v>#N/A</v>
      </c>
      <c r="O712" s="652"/>
      <c r="P712" s="652"/>
      <c r="Q712" s="629"/>
      <c r="R712" s="629"/>
      <c r="S712" s="651"/>
      <c r="T712" s="653"/>
      <c r="U712" s="651"/>
      <c r="V712" s="582" t="s">
        <v>1072</v>
      </c>
      <c r="W712" s="582" t="s">
        <v>1072</v>
      </c>
      <c r="X712" s="582" t="s">
        <v>1072</v>
      </c>
      <c r="Y712" s="582" t="s">
        <v>1072</v>
      </c>
      <c r="Z712" s="582" t="s">
        <v>1072</v>
      </c>
      <c r="AA712" s="582" t="s">
        <v>1072</v>
      </c>
      <c r="AB712" s="582" t="s">
        <v>1072</v>
      </c>
      <c r="AC712" s="580" t="str">
        <f>Vlookup(D712,'セッション実施状況管理'!$A:$R,17,false)</f>
        <v>#N/A</v>
      </c>
      <c r="AD712" s="580" t="str">
        <f t="shared" si="19"/>
        <v>#VALUE!</v>
      </c>
      <c r="AE712" s="580" t="str">
        <f t="shared" si="20"/>
        <v>#VALUE!</v>
      </c>
    </row>
    <row r="713">
      <c r="A713" s="2"/>
      <c r="B713" s="2"/>
      <c r="C713" s="2"/>
      <c r="D713" s="2"/>
      <c r="E713" s="2"/>
      <c r="F713" s="2"/>
      <c r="G713" s="2"/>
      <c r="H713" s="2"/>
      <c r="I713" s="572" t="str">
        <f>iferror(vlookup(B713,'セッション実施状況管理'!$A:$B,2,false),"")</f>
        <v/>
      </c>
      <c r="J713" s="580" t="str">
        <f>Vlookup(B713,'セッション実施状況管理'!$A:$R,17,false)</f>
        <v>#N/A</v>
      </c>
      <c r="K713" s="580" t="str">
        <f t="shared" si="28"/>
        <v>#N/A</v>
      </c>
      <c r="L713" s="573" t="str">
        <f t="shared" si="11"/>
        <v>#N/A</v>
      </c>
      <c r="M713" s="573" t="str">
        <f t="shared" si="30"/>
        <v>#N/A</v>
      </c>
      <c r="N713" s="1283" t="str">
        <f t="shared" si="29"/>
        <v>#N/A</v>
      </c>
      <c r="O713" s="652"/>
      <c r="P713" s="652"/>
      <c r="Q713" s="629"/>
      <c r="R713" s="629"/>
      <c r="S713" s="651"/>
      <c r="T713" s="653"/>
      <c r="U713" s="651"/>
      <c r="V713" s="582" t="s">
        <v>1072</v>
      </c>
      <c r="W713" s="582" t="s">
        <v>1072</v>
      </c>
      <c r="X713" s="582" t="s">
        <v>1072</v>
      </c>
      <c r="Y713" s="582" t="s">
        <v>1072</v>
      </c>
      <c r="Z713" s="582" t="s">
        <v>1072</v>
      </c>
      <c r="AA713" s="582" t="s">
        <v>1072</v>
      </c>
      <c r="AB713" s="582" t="s">
        <v>1072</v>
      </c>
      <c r="AC713" s="580" t="str">
        <f>Vlookup(D713,'セッション実施状況管理'!$A:$R,17,false)</f>
        <v>#N/A</v>
      </c>
      <c r="AD713" s="580" t="str">
        <f t="shared" si="19"/>
        <v>#VALUE!</v>
      </c>
      <c r="AE713" s="580" t="str">
        <f t="shared" si="20"/>
        <v>#VALUE!</v>
      </c>
    </row>
    <row r="714">
      <c r="A714" s="2"/>
      <c r="B714" s="2"/>
      <c r="C714" s="2"/>
      <c r="D714" s="2"/>
      <c r="E714" s="2"/>
      <c r="F714" s="2"/>
      <c r="G714" s="2"/>
      <c r="H714" s="2"/>
      <c r="I714" s="572" t="str">
        <f>iferror(vlookup(B714,'セッション実施状況管理'!$A:$B,2,false),"")</f>
        <v/>
      </c>
      <c r="J714" s="580" t="str">
        <f>Vlookup(B714,'セッション実施状況管理'!$A:$R,17,false)</f>
        <v>#N/A</v>
      </c>
      <c r="K714" s="580" t="str">
        <f t="shared" si="28"/>
        <v>#N/A</v>
      </c>
      <c r="L714" s="573" t="str">
        <f t="shared" si="11"/>
        <v>#N/A</v>
      </c>
      <c r="M714" s="573" t="str">
        <f t="shared" si="30"/>
        <v>#N/A</v>
      </c>
      <c r="N714" s="1283" t="str">
        <f t="shared" si="29"/>
        <v>#N/A</v>
      </c>
      <c r="O714" s="652"/>
      <c r="P714" s="652"/>
      <c r="Q714" s="629"/>
      <c r="R714" s="629"/>
      <c r="S714" s="651"/>
      <c r="T714" s="653"/>
      <c r="U714" s="651"/>
      <c r="V714" s="582" t="s">
        <v>1072</v>
      </c>
      <c r="W714" s="582" t="s">
        <v>1072</v>
      </c>
      <c r="X714" s="582" t="s">
        <v>1072</v>
      </c>
      <c r="Y714" s="582" t="s">
        <v>1072</v>
      </c>
      <c r="Z714" s="582" t="s">
        <v>1072</v>
      </c>
      <c r="AA714" s="582" t="s">
        <v>1072</v>
      </c>
      <c r="AB714" s="582" t="s">
        <v>1072</v>
      </c>
      <c r="AC714" s="580" t="str">
        <f>Vlookup(D714,'セッション実施状況管理'!$A:$R,17,false)</f>
        <v>#N/A</v>
      </c>
      <c r="AD714" s="580" t="str">
        <f t="shared" si="19"/>
        <v>#VALUE!</v>
      </c>
      <c r="AE714" s="580" t="str">
        <f t="shared" si="20"/>
        <v>#VALUE!</v>
      </c>
    </row>
    <row r="715">
      <c r="A715" s="2"/>
      <c r="B715" s="2"/>
      <c r="C715" s="2"/>
      <c r="D715" s="2"/>
      <c r="E715" s="2"/>
      <c r="F715" s="2"/>
      <c r="G715" s="2"/>
      <c r="H715" s="2"/>
      <c r="I715" s="572" t="str">
        <f>iferror(vlookup(B715,'セッション実施状況管理'!$A:$B,2,false),"")</f>
        <v/>
      </c>
      <c r="J715" s="580" t="str">
        <f>Vlookup(B715,'セッション実施状況管理'!$A:$R,17,false)</f>
        <v>#N/A</v>
      </c>
      <c r="K715" s="580" t="str">
        <f t="shared" si="28"/>
        <v>#N/A</v>
      </c>
      <c r="L715" s="573" t="str">
        <f t="shared" si="11"/>
        <v>#N/A</v>
      </c>
      <c r="M715" s="573" t="str">
        <f t="shared" si="30"/>
        <v>#N/A</v>
      </c>
      <c r="N715" s="1283" t="str">
        <f t="shared" si="29"/>
        <v>#N/A</v>
      </c>
      <c r="O715" s="652"/>
      <c r="P715" s="652"/>
      <c r="Q715" s="629"/>
      <c r="R715" s="629"/>
      <c r="S715" s="651"/>
      <c r="T715" s="653"/>
      <c r="U715" s="651"/>
      <c r="V715" s="582" t="s">
        <v>1072</v>
      </c>
      <c r="W715" s="582" t="s">
        <v>1072</v>
      </c>
      <c r="X715" s="582" t="s">
        <v>1072</v>
      </c>
      <c r="Y715" s="582" t="s">
        <v>1072</v>
      </c>
      <c r="Z715" s="582" t="s">
        <v>1072</v>
      </c>
      <c r="AA715" s="582" t="s">
        <v>1072</v>
      </c>
      <c r="AB715" s="582" t="s">
        <v>1072</v>
      </c>
      <c r="AC715" s="580" t="str">
        <f>Vlookup(D715,'セッション実施状況管理'!$A:$R,17,false)</f>
        <v>#N/A</v>
      </c>
      <c r="AD715" s="580" t="str">
        <f t="shared" si="19"/>
        <v>#VALUE!</v>
      </c>
      <c r="AE715" s="580" t="str">
        <f t="shared" si="20"/>
        <v>#VALUE!</v>
      </c>
    </row>
    <row r="716">
      <c r="A716" s="2"/>
      <c r="B716" s="2"/>
      <c r="C716" s="2"/>
      <c r="D716" s="2"/>
      <c r="E716" s="2"/>
      <c r="F716" s="2"/>
      <c r="G716" s="2"/>
      <c r="H716" s="2"/>
      <c r="I716" s="572" t="str">
        <f>iferror(vlookup(B716,'セッション実施状況管理'!$A:$B,2,false),"")</f>
        <v/>
      </c>
      <c r="J716" s="580" t="str">
        <f>Vlookup(B716,'セッション実施状況管理'!$A:$R,17,false)</f>
        <v>#N/A</v>
      </c>
      <c r="K716" s="580" t="str">
        <f t="shared" si="28"/>
        <v>#N/A</v>
      </c>
      <c r="L716" s="573" t="str">
        <f t="shared" si="11"/>
        <v>#N/A</v>
      </c>
      <c r="M716" s="573" t="str">
        <f t="shared" si="30"/>
        <v>#N/A</v>
      </c>
      <c r="N716" s="1283" t="str">
        <f t="shared" si="29"/>
        <v>#N/A</v>
      </c>
      <c r="O716" s="652"/>
      <c r="P716" s="652"/>
      <c r="Q716" s="629"/>
      <c r="R716" s="629"/>
      <c r="S716" s="651"/>
      <c r="T716" s="653"/>
      <c r="U716" s="651"/>
      <c r="V716" s="582" t="s">
        <v>1072</v>
      </c>
      <c r="W716" s="582" t="s">
        <v>1072</v>
      </c>
      <c r="X716" s="582" t="s">
        <v>1072</v>
      </c>
      <c r="Y716" s="582" t="s">
        <v>1072</v>
      </c>
      <c r="Z716" s="582" t="s">
        <v>1072</v>
      </c>
      <c r="AA716" s="582" t="s">
        <v>1072</v>
      </c>
      <c r="AB716" s="582" t="s">
        <v>1072</v>
      </c>
      <c r="AC716" s="580" t="str">
        <f>Vlookup(D716,'セッション実施状況管理'!$A:$R,17,false)</f>
        <v>#N/A</v>
      </c>
      <c r="AD716" s="580" t="str">
        <f t="shared" si="19"/>
        <v>#VALUE!</v>
      </c>
      <c r="AE716" s="580" t="str">
        <f t="shared" si="20"/>
        <v>#VALUE!</v>
      </c>
    </row>
    <row r="717">
      <c r="A717" s="2"/>
      <c r="B717" s="2"/>
      <c r="C717" s="2"/>
      <c r="D717" s="2"/>
      <c r="E717" s="2"/>
      <c r="F717" s="2"/>
      <c r="G717" s="2"/>
      <c r="H717" s="2"/>
      <c r="I717" s="572" t="str">
        <f>iferror(vlookup(B717,'セッション実施状況管理'!$A:$B,2,false),"")</f>
        <v/>
      </c>
      <c r="J717" s="580" t="str">
        <f>Vlookup(B717,'セッション実施状況管理'!$A:$R,17,false)</f>
        <v>#N/A</v>
      </c>
      <c r="K717" s="580" t="str">
        <f t="shared" si="28"/>
        <v>#N/A</v>
      </c>
      <c r="L717" s="573" t="str">
        <f t="shared" si="11"/>
        <v>#N/A</v>
      </c>
      <c r="M717" s="573" t="str">
        <f t="shared" si="30"/>
        <v>#N/A</v>
      </c>
      <c r="N717" s="1283" t="str">
        <f t="shared" si="29"/>
        <v>#N/A</v>
      </c>
      <c r="O717" s="652"/>
      <c r="P717" s="652"/>
      <c r="Q717" s="629"/>
      <c r="R717" s="629"/>
      <c r="S717" s="651"/>
      <c r="T717" s="653"/>
      <c r="U717" s="651"/>
      <c r="V717" s="582" t="s">
        <v>1072</v>
      </c>
      <c r="W717" s="582" t="s">
        <v>1072</v>
      </c>
      <c r="X717" s="582" t="s">
        <v>1072</v>
      </c>
      <c r="Y717" s="582" t="s">
        <v>1072</v>
      </c>
      <c r="Z717" s="582" t="s">
        <v>1072</v>
      </c>
      <c r="AA717" s="582" t="s">
        <v>1072</v>
      </c>
      <c r="AB717" s="582" t="s">
        <v>1072</v>
      </c>
      <c r="AC717" s="580" t="str">
        <f>Vlookup(D717,'セッション実施状況管理'!$A:$R,17,false)</f>
        <v>#N/A</v>
      </c>
      <c r="AD717" s="580" t="str">
        <f t="shared" si="19"/>
        <v>#VALUE!</v>
      </c>
      <c r="AE717" s="580" t="str">
        <f t="shared" si="20"/>
        <v>#VALUE!</v>
      </c>
    </row>
    <row r="718">
      <c r="A718" s="2"/>
      <c r="B718" s="2"/>
      <c r="C718" s="2"/>
      <c r="D718" s="2"/>
      <c r="E718" s="2"/>
      <c r="F718" s="2"/>
      <c r="G718" s="2"/>
      <c r="H718" s="2"/>
      <c r="I718" s="572" t="str">
        <f>iferror(vlookup(B718,'セッション実施状況管理'!$A:$B,2,false),"")</f>
        <v/>
      </c>
      <c r="J718" s="580" t="str">
        <f>Vlookup(B718,'セッション実施状況管理'!$A:$R,17,false)</f>
        <v>#N/A</v>
      </c>
      <c r="K718" s="580" t="str">
        <f t="shared" si="28"/>
        <v>#N/A</v>
      </c>
      <c r="L718" s="573" t="str">
        <f t="shared" si="11"/>
        <v>#N/A</v>
      </c>
      <c r="M718" s="573" t="str">
        <f t="shared" si="30"/>
        <v>#N/A</v>
      </c>
      <c r="N718" s="1283" t="str">
        <f t="shared" si="29"/>
        <v>#N/A</v>
      </c>
      <c r="O718" s="652"/>
      <c r="P718" s="652"/>
      <c r="Q718" s="629"/>
      <c r="R718" s="629"/>
      <c r="S718" s="651"/>
      <c r="T718" s="653"/>
      <c r="U718" s="651"/>
      <c r="V718" s="582" t="s">
        <v>1072</v>
      </c>
      <c r="W718" s="582" t="s">
        <v>1072</v>
      </c>
      <c r="X718" s="582" t="s">
        <v>1072</v>
      </c>
      <c r="Y718" s="582" t="s">
        <v>1072</v>
      </c>
      <c r="Z718" s="582" t="s">
        <v>1072</v>
      </c>
      <c r="AA718" s="582" t="s">
        <v>1072</v>
      </c>
      <c r="AB718" s="582" t="s">
        <v>1072</v>
      </c>
      <c r="AC718" s="580" t="str">
        <f>Vlookup(D718,'セッション実施状況管理'!$A:$R,17,false)</f>
        <v>#N/A</v>
      </c>
      <c r="AD718" s="580" t="str">
        <f t="shared" si="19"/>
        <v>#VALUE!</v>
      </c>
      <c r="AE718" s="580" t="str">
        <f t="shared" si="20"/>
        <v>#VALUE!</v>
      </c>
    </row>
    <row r="719">
      <c r="A719" s="2"/>
      <c r="B719" s="2"/>
      <c r="C719" s="2"/>
      <c r="D719" s="2"/>
      <c r="E719" s="2"/>
      <c r="F719" s="2"/>
      <c r="G719" s="2"/>
      <c r="H719" s="2"/>
      <c r="I719" s="572" t="str">
        <f>iferror(vlookup(B719,'セッション実施状況管理'!$A:$B,2,false),"")</f>
        <v/>
      </c>
      <c r="J719" s="580" t="str">
        <f>Vlookup(B719,'セッション実施状況管理'!$A:$R,17,false)</f>
        <v>#N/A</v>
      </c>
      <c r="K719" s="580" t="str">
        <f t="shared" si="28"/>
        <v>#N/A</v>
      </c>
      <c r="L719" s="573" t="str">
        <f t="shared" si="11"/>
        <v>#N/A</v>
      </c>
      <c r="M719" s="573" t="str">
        <f t="shared" si="30"/>
        <v>#N/A</v>
      </c>
      <c r="N719" s="1283" t="str">
        <f t="shared" si="29"/>
        <v>#N/A</v>
      </c>
      <c r="O719" s="652"/>
      <c r="P719" s="652"/>
      <c r="Q719" s="629"/>
      <c r="R719" s="629"/>
      <c r="S719" s="651"/>
      <c r="T719" s="653"/>
      <c r="U719" s="651"/>
      <c r="V719" s="582" t="s">
        <v>1072</v>
      </c>
      <c r="W719" s="582" t="s">
        <v>1072</v>
      </c>
      <c r="X719" s="582" t="s">
        <v>1072</v>
      </c>
      <c r="Y719" s="582" t="s">
        <v>1072</v>
      </c>
      <c r="Z719" s="582" t="s">
        <v>1072</v>
      </c>
      <c r="AA719" s="582" t="s">
        <v>1072</v>
      </c>
      <c r="AB719" s="582" t="s">
        <v>1072</v>
      </c>
      <c r="AC719" s="580" t="str">
        <f>Vlookup(D719,'セッション実施状況管理'!$A:$R,17,false)</f>
        <v>#N/A</v>
      </c>
      <c r="AD719" s="580" t="str">
        <f t="shared" si="19"/>
        <v>#VALUE!</v>
      </c>
      <c r="AE719" s="580" t="str">
        <f t="shared" si="20"/>
        <v>#VALUE!</v>
      </c>
    </row>
    <row r="720">
      <c r="A720" s="2"/>
      <c r="B720" s="2"/>
      <c r="C720" s="2"/>
      <c r="D720" s="2"/>
      <c r="E720" s="2"/>
      <c r="F720" s="2"/>
      <c r="G720" s="2"/>
      <c r="H720" s="2"/>
      <c r="I720" s="572" t="str">
        <f>iferror(vlookup(B720,'セッション実施状況管理'!$A:$B,2,false),"")</f>
        <v/>
      </c>
      <c r="J720" s="580" t="str">
        <f>Vlookup(B720,'セッション実施状況管理'!$A:$R,17,false)</f>
        <v>#N/A</v>
      </c>
      <c r="K720" s="580" t="str">
        <f t="shared" si="28"/>
        <v>#N/A</v>
      </c>
      <c r="L720" s="573" t="str">
        <f t="shared" si="11"/>
        <v>#N/A</v>
      </c>
      <c r="M720" s="573" t="str">
        <f t="shared" si="30"/>
        <v>#N/A</v>
      </c>
      <c r="N720" s="1283" t="str">
        <f t="shared" si="29"/>
        <v>#N/A</v>
      </c>
      <c r="O720" s="652"/>
      <c r="P720" s="652"/>
      <c r="Q720" s="629"/>
      <c r="R720" s="629"/>
      <c r="S720" s="651"/>
      <c r="T720" s="653"/>
      <c r="U720" s="651"/>
      <c r="V720" s="582" t="s">
        <v>1072</v>
      </c>
      <c r="W720" s="582" t="s">
        <v>1072</v>
      </c>
      <c r="X720" s="582" t="s">
        <v>1072</v>
      </c>
      <c r="Y720" s="582" t="s">
        <v>1072</v>
      </c>
      <c r="Z720" s="582" t="s">
        <v>1072</v>
      </c>
      <c r="AA720" s="582" t="s">
        <v>1072</v>
      </c>
      <c r="AB720" s="582" t="s">
        <v>1072</v>
      </c>
      <c r="AC720" s="580" t="str">
        <f>Vlookup(D720,'セッション実施状況管理'!$A:$R,17,false)</f>
        <v>#N/A</v>
      </c>
      <c r="AD720" s="580" t="str">
        <f t="shared" si="19"/>
        <v>#VALUE!</v>
      </c>
      <c r="AE720" s="580" t="str">
        <f t="shared" si="20"/>
        <v>#VALUE!</v>
      </c>
    </row>
    <row r="721">
      <c r="A721" s="2"/>
      <c r="B721" s="2"/>
      <c r="C721" s="2"/>
      <c r="D721" s="2"/>
      <c r="E721" s="2"/>
      <c r="F721" s="2"/>
      <c r="G721" s="2"/>
      <c r="H721" s="2"/>
      <c r="I721" s="572" t="str">
        <f>iferror(vlookup(B721,'セッション実施状況管理'!$A:$B,2,false),"")</f>
        <v/>
      </c>
      <c r="J721" s="580" t="str">
        <f>Vlookup(B721,'セッション実施状況管理'!$A:$R,17,false)</f>
        <v>#N/A</v>
      </c>
      <c r="K721" s="580" t="str">
        <f t="shared" si="28"/>
        <v>#N/A</v>
      </c>
      <c r="L721" s="573" t="str">
        <f t="shared" si="11"/>
        <v>#N/A</v>
      </c>
      <c r="M721" s="573" t="str">
        <f t="shared" si="30"/>
        <v>#N/A</v>
      </c>
      <c r="N721" s="1283" t="str">
        <f t="shared" si="29"/>
        <v>#N/A</v>
      </c>
      <c r="O721" s="652"/>
      <c r="P721" s="652"/>
      <c r="Q721" s="629"/>
      <c r="R721" s="629"/>
      <c r="S721" s="651"/>
      <c r="T721" s="653"/>
      <c r="U721" s="651"/>
      <c r="V721" s="582" t="s">
        <v>1072</v>
      </c>
      <c r="W721" s="582" t="s">
        <v>1072</v>
      </c>
      <c r="X721" s="582" t="s">
        <v>1072</v>
      </c>
      <c r="Y721" s="582" t="s">
        <v>1072</v>
      </c>
      <c r="Z721" s="582" t="s">
        <v>1072</v>
      </c>
      <c r="AA721" s="582" t="s">
        <v>1072</v>
      </c>
      <c r="AB721" s="582" t="s">
        <v>1072</v>
      </c>
      <c r="AC721" s="580" t="str">
        <f>Vlookup(D721,'セッション実施状況管理'!$A:$R,17,false)</f>
        <v>#N/A</v>
      </c>
      <c r="AD721" s="580" t="str">
        <f t="shared" si="19"/>
        <v>#VALUE!</v>
      </c>
      <c r="AE721" s="580" t="str">
        <f t="shared" si="20"/>
        <v>#VALUE!</v>
      </c>
    </row>
    <row r="722">
      <c r="A722" s="2"/>
      <c r="B722" s="2"/>
      <c r="C722" s="2"/>
      <c r="D722" s="2"/>
      <c r="E722" s="2"/>
      <c r="F722" s="2"/>
      <c r="G722" s="2"/>
      <c r="H722" s="2"/>
      <c r="I722" s="572" t="str">
        <f>iferror(vlookup(B722,'セッション実施状況管理'!$A:$B,2,false),"")</f>
        <v/>
      </c>
      <c r="J722" s="580" t="str">
        <f>Vlookup(B722,'セッション実施状況管理'!$A:$R,17,false)</f>
        <v>#N/A</v>
      </c>
      <c r="K722" s="580" t="str">
        <f t="shared" si="28"/>
        <v>#N/A</v>
      </c>
      <c r="L722" s="573" t="str">
        <f t="shared" si="11"/>
        <v>#N/A</v>
      </c>
      <c r="M722" s="573" t="str">
        <f t="shared" si="30"/>
        <v>#N/A</v>
      </c>
      <c r="N722" s="1283" t="str">
        <f t="shared" si="29"/>
        <v>#N/A</v>
      </c>
      <c r="O722" s="652"/>
      <c r="P722" s="652"/>
      <c r="Q722" s="629"/>
      <c r="R722" s="629"/>
      <c r="S722" s="651"/>
      <c r="T722" s="653"/>
      <c r="U722" s="651"/>
      <c r="V722" s="582" t="s">
        <v>1072</v>
      </c>
      <c r="W722" s="582" t="s">
        <v>1072</v>
      </c>
      <c r="X722" s="582" t="s">
        <v>1072</v>
      </c>
      <c r="Y722" s="582" t="s">
        <v>1072</v>
      </c>
      <c r="Z722" s="582" t="s">
        <v>1072</v>
      </c>
      <c r="AA722" s="582" t="s">
        <v>1072</v>
      </c>
      <c r="AB722" s="582" t="s">
        <v>1072</v>
      </c>
      <c r="AC722" s="580" t="str">
        <f>Vlookup(D722,'セッション実施状況管理'!$A:$R,17,false)</f>
        <v>#N/A</v>
      </c>
      <c r="AD722" s="580" t="str">
        <f t="shared" si="19"/>
        <v>#VALUE!</v>
      </c>
      <c r="AE722" s="580" t="str">
        <f t="shared" si="20"/>
        <v>#VALUE!</v>
      </c>
    </row>
    <row r="723">
      <c r="A723" s="2"/>
      <c r="B723" s="2"/>
      <c r="C723" s="2"/>
      <c r="D723" s="2"/>
      <c r="E723" s="2"/>
      <c r="F723" s="2"/>
      <c r="G723" s="2"/>
      <c r="H723" s="2"/>
      <c r="I723" s="572" t="str">
        <f>iferror(vlookup(B723,'セッション実施状況管理'!$A:$B,2,false),"")</f>
        <v/>
      </c>
      <c r="J723" s="580" t="str">
        <f>Vlookup(B723,'セッション実施状況管理'!$A:$R,17,false)</f>
        <v>#N/A</v>
      </c>
      <c r="K723" s="580" t="str">
        <f t="shared" si="28"/>
        <v>#N/A</v>
      </c>
      <c r="L723" s="573" t="str">
        <f t="shared" si="11"/>
        <v>#N/A</v>
      </c>
      <c r="M723" s="573" t="str">
        <f t="shared" si="30"/>
        <v>#N/A</v>
      </c>
      <c r="N723" s="1283" t="str">
        <f t="shared" si="29"/>
        <v>#N/A</v>
      </c>
      <c r="O723" s="652"/>
      <c r="P723" s="652"/>
      <c r="Q723" s="629"/>
      <c r="R723" s="629"/>
      <c r="S723" s="651"/>
      <c r="T723" s="653"/>
      <c r="U723" s="651"/>
      <c r="V723" s="582" t="s">
        <v>1072</v>
      </c>
      <c r="W723" s="582" t="s">
        <v>1072</v>
      </c>
      <c r="X723" s="582" t="s">
        <v>1072</v>
      </c>
      <c r="Y723" s="582" t="s">
        <v>1072</v>
      </c>
      <c r="Z723" s="582" t="s">
        <v>1072</v>
      </c>
      <c r="AA723" s="582" t="s">
        <v>1072</v>
      </c>
      <c r="AB723" s="582" t="s">
        <v>1072</v>
      </c>
      <c r="AC723" s="580" t="str">
        <f>Vlookup(D723,'セッション実施状況管理'!$A:$R,17,false)</f>
        <v>#N/A</v>
      </c>
      <c r="AD723" s="580" t="str">
        <f t="shared" si="19"/>
        <v>#VALUE!</v>
      </c>
      <c r="AE723" s="580" t="str">
        <f t="shared" si="20"/>
        <v>#VALUE!</v>
      </c>
    </row>
    <row r="724">
      <c r="A724" s="2"/>
      <c r="B724" s="2"/>
      <c r="C724" s="2"/>
      <c r="D724" s="2"/>
      <c r="E724" s="2"/>
      <c r="F724" s="2"/>
      <c r="G724" s="2"/>
      <c r="H724" s="2"/>
      <c r="I724" s="572" t="str">
        <f>iferror(vlookup(B724,'セッション実施状況管理'!$A:$B,2,false),"")</f>
        <v/>
      </c>
      <c r="J724" s="580" t="str">
        <f>Vlookup(B724,'セッション実施状況管理'!$A:$R,17,false)</f>
        <v>#N/A</v>
      </c>
      <c r="K724" s="580" t="str">
        <f t="shared" si="28"/>
        <v>#N/A</v>
      </c>
      <c r="L724" s="573" t="str">
        <f t="shared" si="11"/>
        <v>#N/A</v>
      </c>
      <c r="M724" s="573" t="str">
        <f t="shared" si="30"/>
        <v>#N/A</v>
      </c>
      <c r="N724" s="1283" t="str">
        <f t="shared" si="29"/>
        <v>#N/A</v>
      </c>
      <c r="O724" s="652"/>
      <c r="P724" s="652"/>
      <c r="Q724" s="629"/>
      <c r="R724" s="629"/>
      <c r="S724" s="651"/>
      <c r="T724" s="653"/>
      <c r="U724" s="651"/>
      <c r="V724" s="582" t="s">
        <v>1072</v>
      </c>
      <c r="W724" s="582" t="s">
        <v>1072</v>
      </c>
      <c r="X724" s="582" t="s">
        <v>1072</v>
      </c>
      <c r="Y724" s="582" t="s">
        <v>1072</v>
      </c>
      <c r="Z724" s="582" t="s">
        <v>1072</v>
      </c>
      <c r="AA724" s="582" t="s">
        <v>1072</v>
      </c>
      <c r="AB724" s="582" t="s">
        <v>1072</v>
      </c>
      <c r="AC724" s="580" t="str">
        <f>Vlookup(D724,'セッション実施状況管理'!$A:$R,17,false)</f>
        <v>#N/A</v>
      </c>
      <c r="AD724" s="580" t="str">
        <f t="shared" si="19"/>
        <v>#VALUE!</v>
      </c>
      <c r="AE724" s="580" t="str">
        <f t="shared" si="20"/>
        <v>#VALUE!</v>
      </c>
    </row>
    <row r="725">
      <c r="A725" s="2"/>
      <c r="B725" s="2"/>
      <c r="C725" s="2"/>
      <c r="D725" s="2"/>
      <c r="E725" s="2"/>
      <c r="F725" s="2"/>
      <c r="G725" s="2"/>
      <c r="H725" s="2"/>
      <c r="I725" s="572" t="str">
        <f>iferror(vlookup(B725,'セッション実施状況管理'!$A:$B,2,false),"")</f>
        <v/>
      </c>
      <c r="J725" s="580" t="str">
        <f>Vlookup(B725,'セッション実施状況管理'!$A:$R,17,false)</f>
        <v>#N/A</v>
      </c>
      <c r="K725" s="580" t="str">
        <f t="shared" si="28"/>
        <v>#N/A</v>
      </c>
      <c r="L725" s="573" t="str">
        <f t="shared" si="11"/>
        <v>#N/A</v>
      </c>
      <c r="M725" s="573" t="str">
        <f t="shared" si="30"/>
        <v>#N/A</v>
      </c>
      <c r="N725" s="1283" t="str">
        <f t="shared" si="29"/>
        <v>#N/A</v>
      </c>
      <c r="O725" s="652"/>
      <c r="P725" s="652"/>
      <c r="Q725" s="629"/>
      <c r="R725" s="629"/>
      <c r="S725" s="651"/>
      <c r="T725" s="653"/>
      <c r="U725" s="651"/>
      <c r="V725" s="582" t="s">
        <v>1072</v>
      </c>
      <c r="W725" s="582" t="s">
        <v>1072</v>
      </c>
      <c r="X725" s="582" t="s">
        <v>1072</v>
      </c>
      <c r="Y725" s="582" t="s">
        <v>1072</v>
      </c>
      <c r="Z725" s="582" t="s">
        <v>1072</v>
      </c>
      <c r="AA725" s="582" t="s">
        <v>1072</v>
      </c>
      <c r="AB725" s="582" t="s">
        <v>1072</v>
      </c>
      <c r="AC725" s="580" t="str">
        <f>Vlookup(D725,'セッション実施状況管理'!$A:$R,17,false)</f>
        <v>#N/A</v>
      </c>
      <c r="AD725" s="580" t="str">
        <f t="shared" si="19"/>
        <v>#VALUE!</v>
      </c>
      <c r="AE725" s="580" t="str">
        <f t="shared" si="20"/>
        <v>#VALUE!</v>
      </c>
    </row>
    <row r="726">
      <c r="A726" s="2"/>
      <c r="B726" s="2"/>
      <c r="C726" s="2"/>
      <c r="D726" s="2"/>
      <c r="E726" s="2"/>
      <c r="F726" s="2"/>
      <c r="G726" s="2"/>
      <c r="H726" s="2"/>
      <c r="I726" s="572" t="str">
        <f>iferror(vlookup(B726,'セッション実施状況管理'!$A:$B,2,false),"")</f>
        <v/>
      </c>
      <c r="J726" s="580" t="str">
        <f>Vlookup(B726,'セッション実施状況管理'!$A:$R,17,false)</f>
        <v>#N/A</v>
      </c>
      <c r="K726" s="580" t="str">
        <f t="shared" si="28"/>
        <v>#N/A</v>
      </c>
      <c r="L726" s="573" t="str">
        <f t="shared" si="11"/>
        <v>#N/A</v>
      </c>
      <c r="M726" s="573" t="str">
        <f t="shared" si="30"/>
        <v>#N/A</v>
      </c>
      <c r="N726" s="1283" t="str">
        <f t="shared" si="29"/>
        <v>#N/A</v>
      </c>
      <c r="O726" s="652"/>
      <c r="P726" s="652"/>
      <c r="Q726" s="629"/>
      <c r="R726" s="629"/>
      <c r="S726" s="651"/>
      <c r="T726" s="653"/>
      <c r="U726" s="651"/>
      <c r="V726" s="582" t="s">
        <v>1072</v>
      </c>
      <c r="W726" s="582" t="s">
        <v>1072</v>
      </c>
      <c r="X726" s="582" t="s">
        <v>1072</v>
      </c>
      <c r="Y726" s="582" t="s">
        <v>1072</v>
      </c>
      <c r="Z726" s="582" t="s">
        <v>1072</v>
      </c>
      <c r="AA726" s="582" t="s">
        <v>1072</v>
      </c>
      <c r="AB726" s="582" t="s">
        <v>1072</v>
      </c>
      <c r="AC726" s="580" t="str">
        <f>Vlookup(D726,'セッション実施状況管理'!$A:$R,17,false)</f>
        <v>#N/A</v>
      </c>
      <c r="AD726" s="580" t="str">
        <f t="shared" si="19"/>
        <v>#VALUE!</v>
      </c>
      <c r="AE726" s="580" t="str">
        <f t="shared" si="20"/>
        <v>#VALUE!</v>
      </c>
    </row>
    <row r="727">
      <c r="A727" s="2"/>
      <c r="B727" s="2"/>
      <c r="C727" s="2"/>
      <c r="D727" s="2"/>
      <c r="E727" s="2"/>
      <c r="F727" s="2"/>
      <c r="G727" s="2"/>
      <c r="H727" s="2"/>
      <c r="I727" s="572" t="str">
        <f>iferror(vlookup(B727,'セッション実施状況管理'!$A:$B,2,false),"")</f>
        <v/>
      </c>
      <c r="J727" s="580" t="str">
        <f>Vlookup(B727,'セッション実施状況管理'!$A:$R,17,false)</f>
        <v>#N/A</v>
      </c>
      <c r="K727" s="580" t="str">
        <f t="shared" si="28"/>
        <v>#N/A</v>
      </c>
      <c r="L727" s="573" t="str">
        <f t="shared" si="11"/>
        <v>#N/A</v>
      </c>
      <c r="M727" s="573" t="str">
        <f t="shared" si="30"/>
        <v>#N/A</v>
      </c>
      <c r="N727" s="1283" t="str">
        <f t="shared" si="29"/>
        <v>#N/A</v>
      </c>
      <c r="O727" s="652"/>
      <c r="P727" s="652"/>
      <c r="Q727" s="629"/>
      <c r="R727" s="629"/>
      <c r="S727" s="651"/>
      <c r="T727" s="653"/>
      <c r="U727" s="651"/>
      <c r="V727" s="582" t="s">
        <v>1072</v>
      </c>
      <c r="W727" s="582" t="s">
        <v>1072</v>
      </c>
      <c r="X727" s="582" t="s">
        <v>1072</v>
      </c>
      <c r="Y727" s="582" t="s">
        <v>1072</v>
      </c>
      <c r="Z727" s="582" t="s">
        <v>1072</v>
      </c>
      <c r="AA727" s="582" t="s">
        <v>1072</v>
      </c>
      <c r="AB727" s="582" t="s">
        <v>1072</v>
      </c>
      <c r="AC727" s="580" t="str">
        <f>Vlookup(D727,'セッション実施状況管理'!$A:$R,17,false)</f>
        <v>#N/A</v>
      </c>
      <c r="AD727" s="580" t="str">
        <f t="shared" si="19"/>
        <v>#VALUE!</v>
      </c>
      <c r="AE727" s="580" t="str">
        <f t="shared" si="20"/>
        <v>#VALUE!</v>
      </c>
    </row>
    <row r="728">
      <c r="A728" s="2"/>
      <c r="B728" s="2"/>
      <c r="C728" s="2"/>
      <c r="D728" s="2"/>
      <c r="E728" s="2"/>
      <c r="F728" s="2"/>
      <c r="G728" s="2"/>
      <c r="H728" s="2"/>
      <c r="I728" s="572" t="str">
        <f>iferror(vlookup(B728,'セッション実施状況管理'!$A:$B,2,false),"")</f>
        <v/>
      </c>
      <c r="J728" s="580" t="str">
        <f>Vlookup(B728,'セッション実施状況管理'!$A:$R,17,false)</f>
        <v>#N/A</v>
      </c>
      <c r="K728" s="580" t="str">
        <f t="shared" si="28"/>
        <v>#N/A</v>
      </c>
      <c r="L728" s="573" t="str">
        <f t="shared" si="11"/>
        <v>#N/A</v>
      </c>
      <c r="M728" s="573" t="str">
        <f t="shared" si="30"/>
        <v>#N/A</v>
      </c>
      <c r="N728" s="1283" t="str">
        <f t="shared" si="29"/>
        <v>#N/A</v>
      </c>
      <c r="O728" s="652"/>
      <c r="P728" s="652"/>
      <c r="Q728" s="629"/>
      <c r="R728" s="629"/>
      <c r="S728" s="651"/>
      <c r="T728" s="653"/>
      <c r="U728" s="651"/>
      <c r="V728" s="582" t="s">
        <v>1072</v>
      </c>
      <c r="W728" s="582" t="s">
        <v>1072</v>
      </c>
      <c r="X728" s="582" t="s">
        <v>1072</v>
      </c>
      <c r="Y728" s="582" t="s">
        <v>1072</v>
      </c>
      <c r="Z728" s="582" t="s">
        <v>1072</v>
      </c>
      <c r="AA728" s="582" t="s">
        <v>1072</v>
      </c>
      <c r="AB728" s="582" t="s">
        <v>1072</v>
      </c>
      <c r="AC728" s="580" t="str">
        <f>Vlookup(D728,'セッション実施状況管理'!$A:$R,17,false)</f>
        <v>#N/A</v>
      </c>
      <c r="AD728" s="580" t="str">
        <f t="shared" si="19"/>
        <v>#VALUE!</v>
      </c>
      <c r="AE728" s="580" t="str">
        <f t="shared" si="20"/>
        <v>#VALUE!</v>
      </c>
    </row>
    <row r="729">
      <c r="A729" s="2"/>
      <c r="B729" s="2"/>
      <c r="C729" s="2"/>
      <c r="D729" s="2"/>
      <c r="E729" s="2"/>
      <c r="F729" s="2"/>
      <c r="G729" s="2"/>
      <c r="H729" s="2"/>
      <c r="I729" s="572" t="str">
        <f>iferror(vlookup(B729,'セッション実施状況管理'!$A:$B,2,false),"")</f>
        <v/>
      </c>
      <c r="J729" s="580" t="str">
        <f>Vlookup(B729,'セッション実施状況管理'!$A:$R,17,false)</f>
        <v>#N/A</v>
      </c>
      <c r="K729" s="580" t="str">
        <f t="shared" si="28"/>
        <v>#N/A</v>
      </c>
      <c r="L729" s="573" t="str">
        <f t="shared" si="11"/>
        <v>#N/A</v>
      </c>
      <c r="M729" s="573" t="str">
        <f t="shared" si="30"/>
        <v>#N/A</v>
      </c>
      <c r="N729" s="1283" t="str">
        <f t="shared" si="29"/>
        <v>#N/A</v>
      </c>
      <c r="O729" s="652"/>
      <c r="P729" s="652"/>
      <c r="Q729" s="629"/>
      <c r="R729" s="629"/>
      <c r="S729" s="651"/>
      <c r="T729" s="653"/>
      <c r="U729" s="651"/>
      <c r="V729" s="582" t="s">
        <v>1072</v>
      </c>
      <c r="W729" s="582" t="s">
        <v>1072</v>
      </c>
      <c r="X729" s="582" t="s">
        <v>1072</v>
      </c>
      <c r="Y729" s="582" t="s">
        <v>1072</v>
      </c>
      <c r="Z729" s="582" t="s">
        <v>1072</v>
      </c>
      <c r="AA729" s="582" t="s">
        <v>1072</v>
      </c>
      <c r="AB729" s="582" t="s">
        <v>1072</v>
      </c>
      <c r="AC729" s="580" t="str">
        <f>Vlookup(D729,'セッション実施状況管理'!$A:$R,17,false)</f>
        <v>#N/A</v>
      </c>
      <c r="AD729" s="580" t="str">
        <f t="shared" si="19"/>
        <v>#VALUE!</v>
      </c>
      <c r="AE729" s="580" t="str">
        <f t="shared" si="20"/>
        <v>#VALUE!</v>
      </c>
    </row>
    <row r="730">
      <c r="A730" s="2"/>
      <c r="B730" s="2"/>
      <c r="C730" s="2"/>
      <c r="D730" s="2"/>
      <c r="E730" s="2"/>
      <c r="F730" s="2"/>
      <c r="G730" s="2"/>
      <c r="H730" s="2"/>
      <c r="I730" s="572" t="str">
        <f>iferror(vlookup(B730,'セッション実施状況管理'!$A:$B,2,false),"")</f>
        <v/>
      </c>
      <c r="J730" s="580" t="str">
        <f>Vlookup(B730,'セッション実施状況管理'!$A:$R,17,false)</f>
        <v>#N/A</v>
      </c>
      <c r="K730" s="580" t="str">
        <f t="shared" si="28"/>
        <v>#N/A</v>
      </c>
      <c r="L730" s="573" t="str">
        <f t="shared" si="11"/>
        <v>#N/A</v>
      </c>
      <c r="M730" s="573" t="str">
        <f t="shared" si="30"/>
        <v>#N/A</v>
      </c>
      <c r="N730" s="1283" t="str">
        <f t="shared" si="29"/>
        <v>#N/A</v>
      </c>
      <c r="O730" s="652"/>
      <c r="P730" s="652"/>
      <c r="Q730" s="629"/>
      <c r="R730" s="629"/>
      <c r="S730" s="651"/>
      <c r="T730" s="653"/>
      <c r="U730" s="651"/>
      <c r="V730" s="582" t="s">
        <v>1072</v>
      </c>
      <c r="W730" s="582" t="s">
        <v>1072</v>
      </c>
      <c r="X730" s="582" t="s">
        <v>1072</v>
      </c>
      <c r="Y730" s="582" t="s">
        <v>1072</v>
      </c>
      <c r="Z730" s="582" t="s">
        <v>1072</v>
      </c>
      <c r="AA730" s="582" t="s">
        <v>1072</v>
      </c>
      <c r="AB730" s="582" t="s">
        <v>1072</v>
      </c>
      <c r="AC730" s="580" t="str">
        <f>Vlookup(D730,'セッション実施状況管理'!$A:$R,17,false)</f>
        <v>#N/A</v>
      </c>
      <c r="AD730" s="580" t="str">
        <f t="shared" si="19"/>
        <v>#VALUE!</v>
      </c>
      <c r="AE730" s="580" t="str">
        <f t="shared" si="20"/>
        <v>#VALUE!</v>
      </c>
    </row>
    <row r="731">
      <c r="A731" s="2"/>
      <c r="B731" s="2"/>
      <c r="C731" s="2"/>
      <c r="D731" s="2"/>
      <c r="E731" s="2"/>
      <c r="F731" s="2"/>
      <c r="G731" s="2"/>
      <c r="H731" s="2"/>
      <c r="I731" s="572" t="str">
        <f>iferror(vlookup(B731,'セッション実施状況管理'!$A:$B,2,false),"")</f>
        <v/>
      </c>
      <c r="J731" s="580" t="str">
        <f>Vlookup(B731,'セッション実施状況管理'!$A:$R,17,false)</f>
        <v>#N/A</v>
      </c>
      <c r="K731" s="580" t="str">
        <f t="shared" si="28"/>
        <v>#N/A</v>
      </c>
      <c r="L731" s="573" t="str">
        <f t="shared" si="11"/>
        <v>#N/A</v>
      </c>
      <c r="M731" s="573" t="str">
        <f t="shared" si="30"/>
        <v>#N/A</v>
      </c>
      <c r="N731" s="1283" t="str">
        <f t="shared" si="29"/>
        <v>#N/A</v>
      </c>
      <c r="O731" s="652"/>
      <c r="P731" s="652"/>
      <c r="Q731" s="629"/>
      <c r="R731" s="629"/>
      <c r="S731" s="651"/>
      <c r="T731" s="653"/>
      <c r="U731" s="651"/>
      <c r="V731" s="582" t="s">
        <v>1072</v>
      </c>
      <c r="W731" s="582" t="s">
        <v>1072</v>
      </c>
      <c r="X731" s="582" t="s">
        <v>1072</v>
      </c>
      <c r="Y731" s="582" t="s">
        <v>1072</v>
      </c>
      <c r="Z731" s="582" t="s">
        <v>1072</v>
      </c>
      <c r="AA731" s="582" t="s">
        <v>1072</v>
      </c>
      <c r="AB731" s="582" t="s">
        <v>1072</v>
      </c>
      <c r="AC731" s="580" t="str">
        <f>Vlookup(D731,'セッション実施状況管理'!$A:$R,17,false)</f>
        <v>#N/A</v>
      </c>
      <c r="AD731" s="580" t="str">
        <f t="shared" si="19"/>
        <v>#VALUE!</v>
      </c>
      <c r="AE731" s="580" t="str">
        <f t="shared" si="20"/>
        <v>#VALUE!</v>
      </c>
    </row>
    <row r="732">
      <c r="A732" s="2"/>
      <c r="B732" s="2"/>
      <c r="C732" s="2"/>
      <c r="D732" s="2"/>
      <c r="E732" s="2"/>
      <c r="F732" s="2"/>
      <c r="G732" s="2"/>
      <c r="H732" s="2"/>
      <c r="I732" s="572" t="str">
        <f>iferror(vlookup(B732,'セッション実施状況管理'!$A:$B,2,false),"")</f>
        <v/>
      </c>
      <c r="J732" s="580" t="str">
        <f>Vlookup(B732,'セッション実施状況管理'!$A:$R,17,false)</f>
        <v>#N/A</v>
      </c>
      <c r="K732" s="580" t="str">
        <f t="shared" si="28"/>
        <v>#N/A</v>
      </c>
      <c r="L732" s="573" t="str">
        <f t="shared" si="11"/>
        <v>#N/A</v>
      </c>
      <c r="M732" s="573" t="str">
        <f t="shared" si="30"/>
        <v>#N/A</v>
      </c>
      <c r="N732" s="1283" t="str">
        <f t="shared" si="29"/>
        <v>#N/A</v>
      </c>
      <c r="O732" s="652"/>
      <c r="P732" s="652"/>
      <c r="Q732" s="629"/>
      <c r="R732" s="629"/>
      <c r="S732" s="651"/>
      <c r="T732" s="653"/>
      <c r="U732" s="651"/>
      <c r="V732" s="582" t="s">
        <v>1072</v>
      </c>
      <c r="W732" s="582" t="s">
        <v>1072</v>
      </c>
      <c r="X732" s="582" t="s">
        <v>1072</v>
      </c>
      <c r="Y732" s="582" t="s">
        <v>1072</v>
      </c>
      <c r="Z732" s="582" t="s">
        <v>1072</v>
      </c>
      <c r="AA732" s="582" t="s">
        <v>1072</v>
      </c>
      <c r="AB732" s="582" t="s">
        <v>1072</v>
      </c>
      <c r="AC732" s="580" t="str">
        <f>Vlookup(D732,'セッション実施状況管理'!$A:$R,17,false)</f>
        <v>#N/A</v>
      </c>
      <c r="AD732" s="580" t="str">
        <f t="shared" si="19"/>
        <v>#VALUE!</v>
      </c>
      <c r="AE732" s="580" t="str">
        <f t="shared" si="20"/>
        <v>#VALUE!</v>
      </c>
    </row>
    <row r="733">
      <c r="A733" s="2"/>
      <c r="B733" s="2"/>
      <c r="C733" s="2"/>
      <c r="D733" s="2"/>
      <c r="E733" s="2"/>
      <c r="F733" s="2"/>
      <c r="G733" s="2"/>
      <c r="H733" s="2"/>
      <c r="I733" s="572" t="str">
        <f>iferror(vlookup(B733,'セッション実施状況管理'!$A:$B,2,false),"")</f>
        <v/>
      </c>
      <c r="J733" s="580" t="str">
        <f>Vlookup(B733,'セッション実施状況管理'!$A:$R,17,false)</f>
        <v>#N/A</v>
      </c>
      <c r="K733" s="580" t="str">
        <f t="shared" si="28"/>
        <v>#N/A</v>
      </c>
      <c r="L733" s="573" t="str">
        <f t="shared" si="11"/>
        <v>#N/A</v>
      </c>
      <c r="M733" s="573" t="str">
        <f t="shared" si="30"/>
        <v>#N/A</v>
      </c>
      <c r="N733" s="1283" t="str">
        <f t="shared" si="29"/>
        <v>#N/A</v>
      </c>
      <c r="O733" s="652"/>
      <c r="P733" s="652"/>
      <c r="Q733" s="629"/>
      <c r="R733" s="629"/>
      <c r="S733" s="651"/>
      <c r="T733" s="653"/>
      <c r="U733" s="651"/>
      <c r="V733" s="582" t="s">
        <v>1072</v>
      </c>
      <c r="W733" s="582" t="s">
        <v>1072</v>
      </c>
      <c r="X733" s="582" t="s">
        <v>1072</v>
      </c>
      <c r="Y733" s="582" t="s">
        <v>1072</v>
      </c>
      <c r="Z733" s="582" t="s">
        <v>1072</v>
      </c>
      <c r="AA733" s="582" t="s">
        <v>1072</v>
      </c>
      <c r="AB733" s="582" t="s">
        <v>1072</v>
      </c>
      <c r="AC733" s="580" t="str">
        <f>Vlookup(D733,'セッション実施状況管理'!$A:$R,17,false)</f>
        <v>#N/A</v>
      </c>
      <c r="AD733" s="580" t="str">
        <f t="shared" si="19"/>
        <v>#VALUE!</v>
      </c>
      <c r="AE733" s="580" t="str">
        <f t="shared" si="20"/>
        <v>#VALUE!</v>
      </c>
    </row>
    <row r="734">
      <c r="A734" s="2"/>
      <c r="B734" s="2"/>
      <c r="C734" s="2"/>
      <c r="D734" s="2"/>
      <c r="E734" s="2"/>
      <c r="F734" s="2"/>
      <c r="G734" s="2"/>
      <c r="H734" s="2"/>
      <c r="I734" s="572" t="str">
        <f>iferror(vlookup(B734,'セッション実施状況管理'!$A:$B,2,false),"")</f>
        <v/>
      </c>
      <c r="J734" s="580" t="str">
        <f>Vlookup(B734,'セッション実施状況管理'!$A:$R,17,false)</f>
        <v>#N/A</v>
      </c>
      <c r="K734" s="580" t="str">
        <f t="shared" si="28"/>
        <v>#N/A</v>
      </c>
      <c r="L734" s="573" t="str">
        <f t="shared" si="11"/>
        <v>#N/A</v>
      </c>
      <c r="M734" s="573" t="str">
        <f t="shared" si="30"/>
        <v>#N/A</v>
      </c>
      <c r="N734" s="1283" t="str">
        <f t="shared" si="29"/>
        <v>#N/A</v>
      </c>
      <c r="O734" s="652"/>
      <c r="P734" s="652"/>
      <c r="Q734" s="629"/>
      <c r="R734" s="629"/>
      <c r="S734" s="651"/>
      <c r="T734" s="653"/>
      <c r="U734" s="651"/>
      <c r="V734" s="582" t="s">
        <v>1072</v>
      </c>
      <c r="W734" s="582" t="s">
        <v>1072</v>
      </c>
      <c r="X734" s="582" t="s">
        <v>1072</v>
      </c>
      <c r="Y734" s="582" t="s">
        <v>1072</v>
      </c>
      <c r="Z734" s="582" t="s">
        <v>1072</v>
      </c>
      <c r="AA734" s="582" t="s">
        <v>1072</v>
      </c>
      <c r="AB734" s="582" t="s">
        <v>1072</v>
      </c>
      <c r="AC734" s="580" t="str">
        <f>Vlookup(D734,'セッション実施状況管理'!$A:$R,17,false)</f>
        <v>#N/A</v>
      </c>
      <c r="AD734" s="580" t="str">
        <f t="shared" si="19"/>
        <v>#VALUE!</v>
      </c>
      <c r="AE734" s="580" t="str">
        <f t="shared" si="20"/>
        <v>#VALUE!</v>
      </c>
    </row>
    <row r="735">
      <c r="A735" s="2"/>
      <c r="B735" s="2"/>
      <c r="C735" s="2"/>
      <c r="D735" s="2"/>
      <c r="E735" s="2"/>
      <c r="F735" s="2"/>
      <c r="G735" s="2"/>
      <c r="H735" s="2"/>
      <c r="I735" s="572" t="str">
        <f>iferror(vlookup(B735,'セッション実施状況管理'!$A:$B,2,false),"")</f>
        <v/>
      </c>
      <c r="J735" s="580" t="str">
        <f>Vlookup(B735,'セッション実施状況管理'!$A:$R,17,false)</f>
        <v>#N/A</v>
      </c>
      <c r="K735" s="580" t="str">
        <f t="shared" si="28"/>
        <v>#N/A</v>
      </c>
      <c r="L735" s="573" t="str">
        <f t="shared" si="11"/>
        <v>#N/A</v>
      </c>
      <c r="M735" s="573" t="str">
        <f t="shared" si="30"/>
        <v>#N/A</v>
      </c>
      <c r="N735" s="1283" t="str">
        <f t="shared" si="29"/>
        <v>#N/A</v>
      </c>
      <c r="O735" s="652"/>
      <c r="P735" s="652"/>
      <c r="Q735" s="629"/>
      <c r="R735" s="629"/>
      <c r="S735" s="651"/>
      <c r="T735" s="653"/>
      <c r="U735" s="651"/>
      <c r="V735" s="582" t="s">
        <v>1072</v>
      </c>
      <c r="W735" s="582" t="s">
        <v>1072</v>
      </c>
      <c r="X735" s="582" t="s">
        <v>1072</v>
      </c>
      <c r="Y735" s="582" t="s">
        <v>1072</v>
      </c>
      <c r="Z735" s="582" t="s">
        <v>1072</v>
      </c>
      <c r="AA735" s="582" t="s">
        <v>1072</v>
      </c>
      <c r="AB735" s="582" t="s">
        <v>1072</v>
      </c>
      <c r="AC735" s="580" t="str">
        <f>Vlookup(D735,'セッション実施状況管理'!$A:$R,17,false)</f>
        <v>#N/A</v>
      </c>
      <c r="AD735" s="580" t="str">
        <f t="shared" si="19"/>
        <v>#VALUE!</v>
      </c>
      <c r="AE735" s="580" t="str">
        <f t="shared" si="20"/>
        <v>#VALUE!</v>
      </c>
    </row>
    <row r="736">
      <c r="A736" s="2"/>
      <c r="B736" s="2"/>
      <c r="C736" s="2"/>
      <c r="D736" s="2"/>
      <c r="E736" s="2"/>
      <c r="F736" s="2"/>
      <c r="G736" s="2"/>
      <c r="H736" s="2"/>
      <c r="I736" s="572" t="str">
        <f>iferror(vlookup(B736,'セッション実施状況管理'!$A:$B,2,false),"")</f>
        <v/>
      </c>
      <c r="J736" s="580" t="str">
        <f>Vlookup(B736,'セッション実施状況管理'!$A:$R,17,false)</f>
        <v>#N/A</v>
      </c>
      <c r="K736" s="580" t="str">
        <f t="shared" si="28"/>
        <v>#N/A</v>
      </c>
      <c r="L736" s="573" t="str">
        <f t="shared" si="11"/>
        <v>#N/A</v>
      </c>
      <c r="M736" s="573" t="str">
        <f t="shared" si="30"/>
        <v>#N/A</v>
      </c>
      <c r="N736" s="1283" t="str">
        <f t="shared" si="29"/>
        <v>#N/A</v>
      </c>
      <c r="O736" s="652"/>
      <c r="P736" s="652"/>
      <c r="Q736" s="629"/>
      <c r="R736" s="629"/>
      <c r="S736" s="651"/>
      <c r="T736" s="653"/>
      <c r="U736" s="651"/>
      <c r="V736" s="582" t="s">
        <v>1072</v>
      </c>
      <c r="W736" s="582" t="s">
        <v>1072</v>
      </c>
      <c r="X736" s="582" t="s">
        <v>1072</v>
      </c>
      <c r="Y736" s="582" t="s">
        <v>1072</v>
      </c>
      <c r="Z736" s="582" t="s">
        <v>1072</v>
      </c>
      <c r="AA736" s="582" t="s">
        <v>1072</v>
      </c>
      <c r="AB736" s="582" t="s">
        <v>1072</v>
      </c>
      <c r="AC736" s="580" t="str">
        <f>Vlookup(D736,'セッション実施状況管理'!$A:$R,17,false)</f>
        <v>#N/A</v>
      </c>
      <c r="AD736" s="580" t="str">
        <f t="shared" si="19"/>
        <v>#VALUE!</v>
      </c>
      <c r="AE736" s="580" t="str">
        <f t="shared" si="20"/>
        <v>#VALUE!</v>
      </c>
    </row>
    <row r="737">
      <c r="A737" s="2"/>
      <c r="B737" s="2"/>
      <c r="C737" s="2"/>
      <c r="D737" s="2"/>
      <c r="E737" s="2"/>
      <c r="F737" s="2"/>
      <c r="G737" s="2"/>
      <c r="H737" s="2"/>
      <c r="I737" s="572" t="str">
        <f>iferror(vlookup(B737,'セッション実施状況管理'!$A:$B,2,false),"")</f>
        <v/>
      </c>
      <c r="J737" s="580" t="str">
        <f>Vlookup(B737,'セッション実施状況管理'!$A:$R,17,false)</f>
        <v>#N/A</v>
      </c>
      <c r="K737" s="580" t="str">
        <f t="shared" si="28"/>
        <v>#N/A</v>
      </c>
      <c r="L737" s="573" t="str">
        <f t="shared" si="11"/>
        <v>#N/A</v>
      </c>
      <c r="M737" s="573" t="str">
        <f t="shared" si="30"/>
        <v>#N/A</v>
      </c>
      <c r="N737" s="1283" t="str">
        <f t="shared" si="29"/>
        <v>#N/A</v>
      </c>
      <c r="O737" s="652"/>
      <c r="P737" s="652"/>
      <c r="Q737" s="629"/>
      <c r="R737" s="629"/>
      <c r="S737" s="651"/>
      <c r="T737" s="653"/>
      <c r="U737" s="651"/>
      <c r="V737" s="582" t="s">
        <v>1072</v>
      </c>
      <c r="W737" s="582" t="s">
        <v>1072</v>
      </c>
      <c r="X737" s="582" t="s">
        <v>1072</v>
      </c>
      <c r="Y737" s="582" t="s">
        <v>1072</v>
      </c>
      <c r="Z737" s="582" t="s">
        <v>1072</v>
      </c>
      <c r="AA737" s="582" t="s">
        <v>1072</v>
      </c>
      <c r="AB737" s="582" t="s">
        <v>1072</v>
      </c>
      <c r="AC737" s="580" t="str">
        <f>Vlookup(D737,'セッション実施状況管理'!$A:$R,17,false)</f>
        <v>#N/A</v>
      </c>
      <c r="AD737" s="580" t="str">
        <f t="shared" si="19"/>
        <v>#VALUE!</v>
      </c>
      <c r="AE737" s="580" t="str">
        <f t="shared" si="20"/>
        <v>#VALUE!</v>
      </c>
    </row>
    <row r="738">
      <c r="A738" s="2"/>
      <c r="B738" s="2"/>
      <c r="C738" s="2"/>
      <c r="D738" s="2"/>
      <c r="E738" s="2"/>
      <c r="F738" s="2"/>
      <c r="G738" s="2"/>
      <c r="H738" s="2"/>
      <c r="I738" s="572" t="str">
        <f>iferror(vlookup(B738,'セッション実施状況管理'!$A:$B,2,false),"")</f>
        <v/>
      </c>
      <c r="J738" s="580" t="str">
        <f>Vlookup(B738,'セッション実施状況管理'!$A:$R,17,false)</f>
        <v>#N/A</v>
      </c>
      <c r="K738" s="580" t="str">
        <f t="shared" si="28"/>
        <v>#N/A</v>
      </c>
      <c r="L738" s="573" t="str">
        <f t="shared" si="11"/>
        <v>#N/A</v>
      </c>
      <c r="M738" s="573" t="str">
        <f t="shared" si="30"/>
        <v>#N/A</v>
      </c>
      <c r="N738" s="1283" t="str">
        <f t="shared" si="29"/>
        <v>#N/A</v>
      </c>
      <c r="O738" s="652"/>
      <c r="P738" s="652"/>
      <c r="Q738" s="629"/>
      <c r="R738" s="629"/>
      <c r="S738" s="651"/>
      <c r="T738" s="653"/>
      <c r="U738" s="651"/>
      <c r="V738" s="582" t="s">
        <v>1072</v>
      </c>
      <c r="W738" s="582" t="s">
        <v>1072</v>
      </c>
      <c r="X738" s="582" t="s">
        <v>1072</v>
      </c>
      <c r="Y738" s="582" t="s">
        <v>1072</v>
      </c>
      <c r="Z738" s="582" t="s">
        <v>1072</v>
      </c>
      <c r="AA738" s="582" t="s">
        <v>1072</v>
      </c>
      <c r="AB738" s="582" t="s">
        <v>1072</v>
      </c>
      <c r="AC738" s="580" t="str">
        <f>Vlookup(D738,'セッション実施状況管理'!$A:$R,17,false)</f>
        <v>#N/A</v>
      </c>
      <c r="AD738" s="580" t="str">
        <f t="shared" si="19"/>
        <v>#VALUE!</v>
      </c>
      <c r="AE738" s="580" t="str">
        <f t="shared" si="20"/>
        <v>#VALUE!</v>
      </c>
    </row>
    <row r="739">
      <c r="A739" s="2"/>
      <c r="B739" s="2"/>
      <c r="C739" s="2"/>
      <c r="D739" s="2"/>
      <c r="E739" s="2"/>
      <c r="F739" s="2"/>
      <c r="G739" s="2"/>
      <c r="H739" s="2"/>
      <c r="I739" s="572" t="str">
        <f>iferror(vlookup(B739,'セッション実施状況管理'!$A:$B,2,false),"")</f>
        <v/>
      </c>
      <c r="J739" s="580" t="str">
        <f>Vlookup(B739,'セッション実施状況管理'!$A:$R,17,false)</f>
        <v>#N/A</v>
      </c>
      <c r="K739" s="580" t="str">
        <f t="shared" si="28"/>
        <v>#N/A</v>
      </c>
      <c r="L739" s="573" t="str">
        <f t="shared" si="11"/>
        <v>#N/A</v>
      </c>
      <c r="M739" s="573" t="str">
        <f t="shared" si="30"/>
        <v>#N/A</v>
      </c>
      <c r="N739" s="1283" t="str">
        <f t="shared" si="29"/>
        <v>#N/A</v>
      </c>
      <c r="O739" s="652"/>
      <c r="P739" s="652"/>
      <c r="Q739" s="629"/>
      <c r="R739" s="629"/>
      <c r="S739" s="651"/>
      <c r="T739" s="653"/>
      <c r="U739" s="651"/>
      <c r="V739" s="582" t="s">
        <v>1072</v>
      </c>
      <c r="W739" s="582" t="s">
        <v>1072</v>
      </c>
      <c r="X739" s="582" t="s">
        <v>1072</v>
      </c>
      <c r="Y739" s="582" t="s">
        <v>1072</v>
      </c>
      <c r="Z739" s="582" t="s">
        <v>1072</v>
      </c>
      <c r="AA739" s="582" t="s">
        <v>1072</v>
      </c>
      <c r="AB739" s="582" t="s">
        <v>1072</v>
      </c>
      <c r="AC739" s="580" t="str">
        <f>Vlookup(D739,'セッション実施状況管理'!$A:$R,17,false)</f>
        <v>#N/A</v>
      </c>
      <c r="AD739" s="580" t="str">
        <f t="shared" si="19"/>
        <v>#VALUE!</v>
      </c>
      <c r="AE739" s="580" t="str">
        <f t="shared" si="20"/>
        <v>#VALUE!</v>
      </c>
    </row>
    <row r="740">
      <c r="A740" s="2"/>
      <c r="B740" s="2"/>
      <c r="C740" s="2"/>
      <c r="D740" s="2"/>
      <c r="E740" s="2"/>
      <c r="F740" s="2"/>
      <c r="G740" s="2"/>
      <c r="H740" s="2"/>
      <c r="I740" s="572" t="str">
        <f>iferror(vlookup(B740,'セッション実施状況管理'!$A:$B,2,false),"")</f>
        <v/>
      </c>
      <c r="J740" s="580" t="str">
        <f>Vlookup(B740,'セッション実施状況管理'!$A:$R,17,false)</f>
        <v>#N/A</v>
      </c>
      <c r="K740" s="580" t="str">
        <f t="shared" si="28"/>
        <v>#N/A</v>
      </c>
      <c r="L740" s="573" t="str">
        <f t="shared" si="11"/>
        <v>#N/A</v>
      </c>
      <c r="M740" s="573" t="str">
        <f t="shared" si="30"/>
        <v>#N/A</v>
      </c>
      <c r="N740" s="1283" t="str">
        <f t="shared" si="29"/>
        <v>#N/A</v>
      </c>
      <c r="O740" s="652"/>
      <c r="P740" s="652"/>
      <c r="Q740" s="629"/>
      <c r="R740" s="629"/>
      <c r="S740" s="651"/>
      <c r="T740" s="653"/>
      <c r="U740" s="651"/>
      <c r="V740" s="582" t="s">
        <v>1072</v>
      </c>
      <c r="W740" s="582" t="s">
        <v>1072</v>
      </c>
      <c r="X740" s="582" t="s">
        <v>1072</v>
      </c>
      <c r="Y740" s="582" t="s">
        <v>1072</v>
      </c>
      <c r="Z740" s="582" t="s">
        <v>1072</v>
      </c>
      <c r="AA740" s="582" t="s">
        <v>1072</v>
      </c>
      <c r="AB740" s="582" t="s">
        <v>1072</v>
      </c>
      <c r="AC740" s="580" t="str">
        <f>Vlookup(D740,'セッション実施状況管理'!$A:$R,17,false)</f>
        <v>#N/A</v>
      </c>
      <c r="AD740" s="580" t="str">
        <f t="shared" si="19"/>
        <v>#VALUE!</v>
      </c>
      <c r="AE740" s="580" t="str">
        <f t="shared" si="20"/>
        <v>#VALUE!</v>
      </c>
    </row>
    <row r="741">
      <c r="A741" s="2"/>
      <c r="B741" s="2"/>
      <c r="C741" s="2"/>
      <c r="D741" s="2"/>
      <c r="E741" s="2"/>
      <c r="F741" s="2"/>
      <c r="G741" s="2"/>
      <c r="H741" s="2"/>
      <c r="I741" s="572" t="str">
        <f>iferror(vlookup(B741,'セッション実施状況管理'!$A:$B,2,false),"")</f>
        <v/>
      </c>
      <c r="J741" s="580" t="str">
        <f>Vlookup(B741,'セッション実施状況管理'!$A:$R,17,false)</f>
        <v>#N/A</v>
      </c>
      <c r="K741" s="580" t="str">
        <f t="shared" si="28"/>
        <v>#N/A</v>
      </c>
      <c r="L741" s="573" t="str">
        <f t="shared" si="11"/>
        <v>#N/A</v>
      </c>
      <c r="M741" s="573" t="str">
        <f t="shared" si="30"/>
        <v>#N/A</v>
      </c>
      <c r="N741" s="1283" t="str">
        <f t="shared" si="29"/>
        <v>#N/A</v>
      </c>
      <c r="O741" s="652"/>
      <c r="P741" s="652"/>
      <c r="Q741" s="629"/>
      <c r="R741" s="629"/>
      <c r="S741" s="651"/>
      <c r="T741" s="653"/>
      <c r="U741" s="651"/>
      <c r="V741" s="582" t="s">
        <v>1072</v>
      </c>
      <c r="W741" s="582" t="s">
        <v>1072</v>
      </c>
      <c r="X741" s="582" t="s">
        <v>1072</v>
      </c>
      <c r="Y741" s="582" t="s">
        <v>1072</v>
      </c>
      <c r="Z741" s="582" t="s">
        <v>1072</v>
      </c>
      <c r="AA741" s="582" t="s">
        <v>1072</v>
      </c>
      <c r="AB741" s="582" t="s">
        <v>1072</v>
      </c>
      <c r="AC741" s="580" t="str">
        <f>Vlookup(D741,'セッション実施状況管理'!$A:$R,17,false)</f>
        <v>#N/A</v>
      </c>
      <c r="AD741" s="580" t="str">
        <f t="shared" si="19"/>
        <v>#VALUE!</v>
      </c>
      <c r="AE741" s="580" t="str">
        <f t="shared" si="20"/>
        <v>#VALUE!</v>
      </c>
    </row>
    <row r="742">
      <c r="A742" s="2"/>
      <c r="B742" s="2"/>
      <c r="C742" s="2"/>
      <c r="D742" s="2"/>
      <c r="E742" s="2"/>
      <c r="F742" s="2"/>
      <c r="G742" s="2"/>
      <c r="H742" s="2"/>
      <c r="I742" s="572" t="str">
        <f>iferror(vlookup(B742,'セッション実施状況管理'!$A:$B,2,false),"")</f>
        <v/>
      </c>
      <c r="J742" s="580" t="str">
        <f>Vlookup(B742,'セッション実施状況管理'!$A:$R,17,false)</f>
        <v>#N/A</v>
      </c>
      <c r="K742" s="580" t="str">
        <f t="shared" si="28"/>
        <v>#N/A</v>
      </c>
      <c r="L742" s="573" t="str">
        <f t="shared" si="11"/>
        <v>#N/A</v>
      </c>
      <c r="M742" s="573" t="str">
        <f t="shared" si="30"/>
        <v>#N/A</v>
      </c>
      <c r="N742" s="1283" t="str">
        <f t="shared" si="29"/>
        <v>#N/A</v>
      </c>
      <c r="O742" s="652"/>
      <c r="P742" s="652"/>
      <c r="Q742" s="629"/>
      <c r="R742" s="629"/>
      <c r="S742" s="651"/>
      <c r="T742" s="653"/>
      <c r="U742" s="651"/>
      <c r="V742" s="582" t="s">
        <v>1072</v>
      </c>
      <c r="W742" s="582" t="s">
        <v>1072</v>
      </c>
      <c r="X742" s="582" t="s">
        <v>1072</v>
      </c>
      <c r="Y742" s="582" t="s">
        <v>1072</v>
      </c>
      <c r="Z742" s="582" t="s">
        <v>1072</v>
      </c>
      <c r="AA742" s="582" t="s">
        <v>1072</v>
      </c>
      <c r="AB742" s="582" t="s">
        <v>1072</v>
      </c>
      <c r="AC742" s="580" t="str">
        <f>Vlookup(D742,'セッション実施状況管理'!$A:$R,17,false)</f>
        <v>#N/A</v>
      </c>
      <c r="AD742" s="580" t="str">
        <f t="shared" si="19"/>
        <v>#VALUE!</v>
      </c>
      <c r="AE742" s="580" t="str">
        <f t="shared" si="20"/>
        <v>#VALUE!</v>
      </c>
    </row>
    <row r="743">
      <c r="A743" s="2"/>
      <c r="B743" s="2"/>
      <c r="C743" s="2"/>
      <c r="D743" s="2"/>
      <c r="E743" s="2"/>
      <c r="F743" s="2"/>
      <c r="G743" s="2"/>
      <c r="H743" s="2"/>
      <c r="I743" s="572" t="str">
        <f>iferror(vlookup(B743,'セッション実施状況管理'!$A:$B,2,false),"")</f>
        <v/>
      </c>
      <c r="J743" s="580" t="str">
        <f>Vlookup(B743,'セッション実施状況管理'!$A:$R,17,false)</f>
        <v>#N/A</v>
      </c>
      <c r="K743" s="580" t="str">
        <f t="shared" si="28"/>
        <v>#N/A</v>
      </c>
      <c r="L743" s="573" t="str">
        <f t="shared" si="11"/>
        <v>#N/A</v>
      </c>
      <c r="M743" s="573" t="str">
        <f t="shared" si="30"/>
        <v>#N/A</v>
      </c>
      <c r="N743" s="1283" t="str">
        <f t="shared" si="29"/>
        <v>#N/A</v>
      </c>
      <c r="O743" s="652"/>
      <c r="P743" s="652"/>
      <c r="Q743" s="629"/>
      <c r="R743" s="629"/>
      <c r="S743" s="651"/>
      <c r="T743" s="653"/>
      <c r="U743" s="651"/>
      <c r="V743" s="582" t="s">
        <v>1072</v>
      </c>
      <c r="W743" s="582" t="s">
        <v>1072</v>
      </c>
      <c r="X743" s="582" t="s">
        <v>1072</v>
      </c>
      <c r="Y743" s="582" t="s">
        <v>1072</v>
      </c>
      <c r="Z743" s="582" t="s">
        <v>1072</v>
      </c>
      <c r="AA743" s="582" t="s">
        <v>1072</v>
      </c>
      <c r="AB743" s="582" t="s">
        <v>1072</v>
      </c>
      <c r="AC743" s="580" t="str">
        <f>Vlookup(D743,'セッション実施状況管理'!$A:$R,17,false)</f>
        <v>#N/A</v>
      </c>
      <c r="AD743" s="580" t="str">
        <f t="shared" si="19"/>
        <v>#VALUE!</v>
      </c>
      <c r="AE743" s="580" t="str">
        <f t="shared" si="20"/>
        <v>#VALUE!</v>
      </c>
    </row>
    <row r="744">
      <c r="A744" s="2"/>
      <c r="B744" s="2"/>
      <c r="C744" s="2"/>
      <c r="D744" s="2"/>
      <c r="E744" s="2"/>
      <c r="F744" s="2"/>
      <c r="G744" s="2"/>
      <c r="H744" s="2"/>
      <c r="I744" s="572" t="str">
        <f>iferror(vlookup(B744,'セッション実施状況管理'!$A:$B,2,false),"")</f>
        <v/>
      </c>
      <c r="J744" s="580" t="str">
        <f>Vlookup(B744,'セッション実施状況管理'!$A:$R,17,false)</f>
        <v>#N/A</v>
      </c>
      <c r="K744" s="580" t="str">
        <f t="shared" si="28"/>
        <v>#N/A</v>
      </c>
      <c r="L744" s="573" t="str">
        <f t="shared" si="11"/>
        <v>#N/A</v>
      </c>
      <c r="M744" s="573" t="str">
        <f t="shared" si="30"/>
        <v>#N/A</v>
      </c>
      <c r="N744" s="1283" t="str">
        <f t="shared" si="29"/>
        <v>#N/A</v>
      </c>
      <c r="O744" s="652"/>
      <c r="P744" s="652"/>
      <c r="Q744" s="629"/>
      <c r="R744" s="629"/>
      <c r="S744" s="651"/>
      <c r="T744" s="653"/>
      <c r="U744" s="651"/>
      <c r="V744" s="582" t="s">
        <v>1072</v>
      </c>
      <c r="W744" s="582" t="s">
        <v>1072</v>
      </c>
      <c r="X744" s="582" t="s">
        <v>1072</v>
      </c>
      <c r="Y744" s="582" t="s">
        <v>1072</v>
      </c>
      <c r="Z744" s="582" t="s">
        <v>1072</v>
      </c>
      <c r="AA744" s="582" t="s">
        <v>1072</v>
      </c>
      <c r="AB744" s="582" t="s">
        <v>1072</v>
      </c>
      <c r="AC744" s="580" t="str">
        <f>Vlookup(D744,'セッション実施状況管理'!$A:$R,17,false)</f>
        <v>#N/A</v>
      </c>
      <c r="AD744" s="580" t="str">
        <f t="shared" si="19"/>
        <v>#VALUE!</v>
      </c>
      <c r="AE744" s="580" t="str">
        <f t="shared" si="20"/>
        <v>#VALUE!</v>
      </c>
    </row>
    <row r="745">
      <c r="A745" s="2"/>
      <c r="B745" s="2"/>
      <c r="C745" s="2"/>
      <c r="D745" s="2"/>
      <c r="E745" s="2"/>
      <c r="F745" s="2"/>
      <c r="G745" s="2"/>
      <c r="H745" s="2"/>
      <c r="I745" s="572" t="str">
        <f>iferror(vlookup(B745,'セッション実施状況管理'!$A:$B,2,false),"")</f>
        <v/>
      </c>
      <c r="J745" s="580" t="str">
        <f>Vlookup(B745,'セッション実施状況管理'!$A:$R,17,false)</f>
        <v>#N/A</v>
      </c>
      <c r="K745" s="580" t="str">
        <f t="shared" si="28"/>
        <v>#N/A</v>
      </c>
      <c r="L745" s="573" t="str">
        <f t="shared" si="11"/>
        <v>#N/A</v>
      </c>
      <c r="M745" s="573" t="str">
        <f t="shared" si="30"/>
        <v>#N/A</v>
      </c>
      <c r="N745" s="1283" t="str">
        <f t="shared" si="29"/>
        <v>#N/A</v>
      </c>
      <c r="O745" s="652"/>
      <c r="P745" s="652"/>
      <c r="Q745" s="629"/>
      <c r="R745" s="629"/>
      <c r="S745" s="651"/>
      <c r="T745" s="653"/>
      <c r="U745" s="651"/>
      <c r="V745" s="582" t="s">
        <v>1072</v>
      </c>
      <c r="W745" s="582" t="s">
        <v>1072</v>
      </c>
      <c r="X745" s="582" t="s">
        <v>1072</v>
      </c>
      <c r="Y745" s="582" t="s">
        <v>1072</v>
      </c>
      <c r="Z745" s="582" t="s">
        <v>1072</v>
      </c>
      <c r="AA745" s="582" t="s">
        <v>1072</v>
      </c>
      <c r="AB745" s="582" t="s">
        <v>1072</v>
      </c>
      <c r="AC745" s="580" t="str">
        <f>Vlookup(D745,'セッション実施状況管理'!$A:$R,17,false)</f>
        <v>#N/A</v>
      </c>
      <c r="AD745" s="580" t="str">
        <f t="shared" si="19"/>
        <v>#VALUE!</v>
      </c>
      <c r="AE745" s="580" t="str">
        <f t="shared" si="20"/>
        <v>#VALUE!</v>
      </c>
    </row>
    <row r="746">
      <c r="A746" s="2"/>
      <c r="B746" s="2"/>
      <c r="C746" s="2"/>
      <c r="D746" s="2"/>
      <c r="E746" s="2"/>
      <c r="F746" s="2"/>
      <c r="G746" s="2"/>
      <c r="H746" s="2"/>
      <c r="I746" s="572" t="str">
        <f>iferror(vlookup(B746,'セッション実施状況管理'!$A:$B,2,false),"")</f>
        <v/>
      </c>
      <c r="J746" s="580" t="str">
        <f>Vlookup(B746,'セッション実施状況管理'!$A:$R,17,false)</f>
        <v>#N/A</v>
      </c>
      <c r="K746" s="580" t="str">
        <f t="shared" si="28"/>
        <v>#N/A</v>
      </c>
      <c r="L746" s="573" t="str">
        <f t="shared" si="11"/>
        <v>#N/A</v>
      </c>
      <c r="M746" s="573" t="str">
        <f t="shared" si="30"/>
        <v>#N/A</v>
      </c>
      <c r="N746" s="1283" t="str">
        <f t="shared" si="29"/>
        <v>#N/A</v>
      </c>
      <c r="O746" s="652"/>
      <c r="P746" s="652"/>
      <c r="Q746" s="629"/>
      <c r="R746" s="629"/>
      <c r="S746" s="651"/>
      <c r="T746" s="653"/>
      <c r="U746" s="651"/>
      <c r="V746" s="582" t="s">
        <v>1072</v>
      </c>
      <c r="W746" s="582" t="s">
        <v>1072</v>
      </c>
      <c r="X746" s="582" t="s">
        <v>1072</v>
      </c>
      <c r="Y746" s="582" t="s">
        <v>1072</v>
      </c>
      <c r="Z746" s="582" t="s">
        <v>1072</v>
      </c>
      <c r="AA746" s="582" t="s">
        <v>1072</v>
      </c>
      <c r="AB746" s="582" t="s">
        <v>1072</v>
      </c>
      <c r="AC746" s="580" t="str">
        <f>Vlookup(D746,'セッション実施状況管理'!$A:$R,17,false)</f>
        <v>#N/A</v>
      </c>
      <c r="AD746" s="580" t="str">
        <f t="shared" si="19"/>
        <v>#VALUE!</v>
      </c>
      <c r="AE746" s="580" t="str">
        <f t="shared" si="20"/>
        <v>#VALUE!</v>
      </c>
    </row>
    <row r="747">
      <c r="A747" s="2"/>
      <c r="B747" s="2"/>
      <c r="C747" s="2"/>
      <c r="D747" s="2"/>
      <c r="E747" s="2"/>
      <c r="F747" s="2"/>
      <c r="G747" s="2"/>
      <c r="H747" s="2"/>
      <c r="I747" s="572" t="str">
        <f>iferror(vlookup(B747,'セッション実施状況管理'!$A:$B,2,false),"")</f>
        <v/>
      </c>
      <c r="J747" s="580" t="str">
        <f>Vlookup(B747,'セッション実施状況管理'!$A:$R,17,false)</f>
        <v>#N/A</v>
      </c>
      <c r="K747" s="580" t="str">
        <f t="shared" si="28"/>
        <v>#N/A</v>
      </c>
      <c r="L747" s="573" t="str">
        <f t="shared" si="11"/>
        <v>#N/A</v>
      </c>
      <c r="M747" s="573" t="str">
        <f t="shared" si="30"/>
        <v>#N/A</v>
      </c>
      <c r="N747" s="1283" t="str">
        <f t="shared" si="29"/>
        <v>#N/A</v>
      </c>
      <c r="O747" s="652"/>
      <c r="P747" s="652"/>
      <c r="Q747" s="629"/>
      <c r="R747" s="629"/>
      <c r="S747" s="651"/>
      <c r="T747" s="653"/>
      <c r="U747" s="651"/>
      <c r="V747" s="582" t="s">
        <v>1072</v>
      </c>
      <c r="W747" s="582" t="s">
        <v>1072</v>
      </c>
      <c r="X747" s="582" t="s">
        <v>1072</v>
      </c>
      <c r="Y747" s="582" t="s">
        <v>1072</v>
      </c>
      <c r="Z747" s="582" t="s">
        <v>1072</v>
      </c>
      <c r="AA747" s="582" t="s">
        <v>1072</v>
      </c>
      <c r="AB747" s="582" t="s">
        <v>1072</v>
      </c>
      <c r="AC747" s="580" t="str">
        <f>Vlookup(D747,'セッション実施状況管理'!$A:$R,17,false)</f>
        <v>#N/A</v>
      </c>
      <c r="AD747" s="580" t="str">
        <f t="shared" si="19"/>
        <v>#VALUE!</v>
      </c>
      <c r="AE747" s="580" t="str">
        <f t="shared" si="20"/>
        <v>#VALUE!</v>
      </c>
    </row>
    <row r="748">
      <c r="A748" s="2"/>
      <c r="B748" s="2"/>
      <c r="C748" s="2"/>
      <c r="D748" s="2"/>
      <c r="E748" s="2"/>
      <c r="F748" s="2"/>
      <c r="G748" s="2"/>
      <c r="H748" s="2"/>
      <c r="I748" s="572" t="str">
        <f>iferror(vlookup(B748,'セッション実施状況管理'!$A:$B,2,false),"")</f>
        <v/>
      </c>
      <c r="J748" s="580" t="str">
        <f>Vlookup(B748,'セッション実施状況管理'!$A:$R,17,false)</f>
        <v>#N/A</v>
      </c>
      <c r="K748" s="580" t="str">
        <f t="shared" si="28"/>
        <v>#N/A</v>
      </c>
      <c r="L748" s="573" t="str">
        <f t="shared" si="11"/>
        <v>#N/A</v>
      </c>
      <c r="M748" s="573" t="str">
        <f t="shared" si="30"/>
        <v>#N/A</v>
      </c>
      <c r="N748" s="1283" t="str">
        <f t="shared" si="29"/>
        <v>#N/A</v>
      </c>
      <c r="O748" s="652"/>
      <c r="P748" s="652"/>
      <c r="Q748" s="629"/>
      <c r="R748" s="629"/>
      <c r="S748" s="651"/>
      <c r="T748" s="653"/>
      <c r="U748" s="651"/>
      <c r="V748" s="582" t="s">
        <v>1072</v>
      </c>
      <c r="W748" s="582" t="s">
        <v>1072</v>
      </c>
      <c r="X748" s="582" t="s">
        <v>1072</v>
      </c>
      <c r="Y748" s="582" t="s">
        <v>1072</v>
      </c>
      <c r="Z748" s="582" t="s">
        <v>1072</v>
      </c>
      <c r="AA748" s="582" t="s">
        <v>1072</v>
      </c>
      <c r="AB748" s="582" t="s">
        <v>1072</v>
      </c>
      <c r="AC748" s="580" t="str">
        <f>Vlookup(D748,'セッション実施状況管理'!$A:$R,17,false)</f>
        <v>#N/A</v>
      </c>
      <c r="AD748" s="580" t="str">
        <f t="shared" si="19"/>
        <v>#VALUE!</v>
      </c>
      <c r="AE748" s="580" t="str">
        <f t="shared" si="20"/>
        <v>#VALUE!</v>
      </c>
    </row>
    <row r="749">
      <c r="A749" s="2"/>
      <c r="B749" s="2"/>
      <c r="C749" s="2"/>
      <c r="D749" s="2"/>
      <c r="E749" s="2"/>
      <c r="F749" s="2"/>
      <c r="G749" s="2"/>
      <c r="H749" s="2"/>
      <c r="I749" s="572" t="str">
        <f>iferror(vlookup(B749,'セッション実施状況管理'!$A:$B,2,false),"")</f>
        <v/>
      </c>
      <c r="J749" s="580" t="str">
        <f>Vlookup(B749,'セッション実施状況管理'!$A:$R,17,false)</f>
        <v>#N/A</v>
      </c>
      <c r="K749" s="580" t="str">
        <f t="shared" si="28"/>
        <v>#N/A</v>
      </c>
      <c r="L749" s="573" t="str">
        <f t="shared" si="11"/>
        <v>#N/A</v>
      </c>
      <c r="M749" s="573" t="str">
        <f t="shared" si="30"/>
        <v>#N/A</v>
      </c>
      <c r="N749" s="1283" t="str">
        <f t="shared" si="29"/>
        <v>#N/A</v>
      </c>
      <c r="O749" s="652"/>
      <c r="P749" s="652"/>
      <c r="Q749" s="629"/>
      <c r="R749" s="629"/>
      <c r="S749" s="651"/>
      <c r="T749" s="653"/>
      <c r="U749" s="651"/>
      <c r="V749" s="582" t="s">
        <v>1072</v>
      </c>
      <c r="W749" s="582" t="s">
        <v>1072</v>
      </c>
      <c r="X749" s="582" t="s">
        <v>1072</v>
      </c>
      <c r="Y749" s="582" t="s">
        <v>1072</v>
      </c>
      <c r="Z749" s="582" t="s">
        <v>1072</v>
      </c>
      <c r="AA749" s="582" t="s">
        <v>1072</v>
      </c>
      <c r="AB749" s="582" t="s">
        <v>1072</v>
      </c>
      <c r="AC749" s="580" t="str">
        <f>Vlookup(D749,'セッション実施状況管理'!$A:$R,17,false)</f>
        <v>#N/A</v>
      </c>
      <c r="AD749" s="580" t="str">
        <f t="shared" si="19"/>
        <v>#VALUE!</v>
      </c>
      <c r="AE749" s="580" t="str">
        <f t="shared" si="20"/>
        <v>#VALUE!</v>
      </c>
    </row>
    <row r="750">
      <c r="A750" s="2"/>
      <c r="B750" s="2"/>
      <c r="C750" s="2"/>
      <c r="D750" s="2"/>
      <c r="E750" s="2"/>
      <c r="F750" s="2"/>
      <c r="G750" s="2"/>
      <c r="H750" s="2"/>
      <c r="I750" s="572" t="str">
        <f>iferror(vlookup(B750,'セッション実施状況管理'!$A:$B,2,false),"")</f>
        <v/>
      </c>
      <c r="J750" s="580" t="str">
        <f>Vlookup(B750,'セッション実施状況管理'!$A:$R,17,false)</f>
        <v>#N/A</v>
      </c>
      <c r="K750" s="580" t="str">
        <f t="shared" si="28"/>
        <v>#N/A</v>
      </c>
      <c r="L750" s="573" t="str">
        <f t="shared" si="11"/>
        <v>#N/A</v>
      </c>
      <c r="M750" s="573" t="str">
        <f t="shared" si="30"/>
        <v>#N/A</v>
      </c>
      <c r="N750" s="1283" t="str">
        <f t="shared" si="29"/>
        <v>#N/A</v>
      </c>
      <c r="O750" s="652"/>
      <c r="P750" s="652"/>
      <c r="Q750" s="629"/>
      <c r="R750" s="629"/>
      <c r="S750" s="651"/>
      <c r="T750" s="653"/>
      <c r="U750" s="651"/>
      <c r="V750" s="582" t="s">
        <v>1072</v>
      </c>
      <c r="W750" s="582" t="s">
        <v>1072</v>
      </c>
      <c r="X750" s="582" t="s">
        <v>1072</v>
      </c>
      <c r="Y750" s="582" t="s">
        <v>1072</v>
      </c>
      <c r="Z750" s="582" t="s">
        <v>1072</v>
      </c>
      <c r="AA750" s="582" t="s">
        <v>1072</v>
      </c>
      <c r="AB750" s="582" t="s">
        <v>1072</v>
      </c>
      <c r="AC750" s="580" t="str">
        <f>Vlookup(D750,'セッション実施状況管理'!$A:$R,17,false)</f>
        <v>#N/A</v>
      </c>
      <c r="AD750" s="580" t="str">
        <f t="shared" si="19"/>
        <v>#VALUE!</v>
      </c>
      <c r="AE750" s="580" t="str">
        <f t="shared" si="20"/>
        <v>#VALUE!</v>
      </c>
    </row>
    <row r="751">
      <c r="A751" s="2"/>
      <c r="B751" s="2"/>
      <c r="C751" s="2"/>
      <c r="D751" s="2"/>
      <c r="E751" s="2"/>
      <c r="F751" s="2"/>
      <c r="G751" s="2"/>
      <c r="H751" s="2"/>
      <c r="I751" s="572" t="str">
        <f>iferror(vlookup(B751,'セッション実施状況管理'!$A:$B,2,false),"")</f>
        <v/>
      </c>
      <c r="J751" s="580" t="str">
        <f>Vlookup(B751,'セッション実施状況管理'!$A:$R,17,false)</f>
        <v>#N/A</v>
      </c>
      <c r="K751" s="580" t="str">
        <f t="shared" si="28"/>
        <v>#N/A</v>
      </c>
      <c r="L751" s="573" t="str">
        <f t="shared" si="11"/>
        <v>#N/A</v>
      </c>
      <c r="M751" s="573" t="str">
        <f t="shared" si="30"/>
        <v>#N/A</v>
      </c>
      <c r="N751" s="1283" t="str">
        <f t="shared" si="29"/>
        <v>#N/A</v>
      </c>
      <c r="O751" s="652"/>
      <c r="P751" s="652"/>
      <c r="Q751" s="629"/>
      <c r="R751" s="629"/>
      <c r="S751" s="651"/>
      <c r="T751" s="653"/>
      <c r="U751" s="651"/>
      <c r="V751" s="582" t="s">
        <v>1072</v>
      </c>
      <c r="W751" s="582" t="s">
        <v>1072</v>
      </c>
      <c r="X751" s="582" t="s">
        <v>1072</v>
      </c>
      <c r="Y751" s="582" t="s">
        <v>1072</v>
      </c>
      <c r="Z751" s="582" t="s">
        <v>1072</v>
      </c>
      <c r="AA751" s="582" t="s">
        <v>1072</v>
      </c>
      <c r="AB751" s="582" t="s">
        <v>1072</v>
      </c>
      <c r="AC751" s="580" t="str">
        <f>Vlookup(D751,'セッション実施状況管理'!$A:$R,17,false)</f>
        <v>#N/A</v>
      </c>
      <c r="AD751" s="580" t="str">
        <f t="shared" si="19"/>
        <v>#VALUE!</v>
      </c>
      <c r="AE751" s="580" t="str">
        <f t="shared" si="20"/>
        <v>#VALUE!</v>
      </c>
    </row>
    <row r="752">
      <c r="A752" s="2"/>
      <c r="B752" s="2"/>
      <c r="C752" s="2"/>
      <c r="D752" s="2"/>
      <c r="E752" s="2"/>
      <c r="F752" s="2"/>
      <c r="G752" s="2"/>
      <c r="H752" s="2"/>
      <c r="I752" s="572" t="str">
        <f>iferror(vlookup(B752,'セッション実施状況管理'!$A:$B,2,false),"")</f>
        <v/>
      </c>
      <c r="J752" s="580" t="str">
        <f>Vlookup(B752,'セッション実施状況管理'!$A:$R,17,false)</f>
        <v>#N/A</v>
      </c>
      <c r="K752" s="580" t="str">
        <f t="shared" si="28"/>
        <v>#N/A</v>
      </c>
      <c r="L752" s="573" t="str">
        <f t="shared" si="11"/>
        <v>#N/A</v>
      </c>
      <c r="M752" s="573" t="str">
        <f t="shared" si="30"/>
        <v>#N/A</v>
      </c>
      <c r="N752" s="1283" t="str">
        <f t="shared" si="29"/>
        <v>#N/A</v>
      </c>
      <c r="O752" s="652"/>
      <c r="P752" s="652"/>
      <c r="Q752" s="629"/>
      <c r="R752" s="629"/>
      <c r="S752" s="651"/>
      <c r="T752" s="653"/>
      <c r="U752" s="651"/>
      <c r="V752" s="582" t="s">
        <v>1072</v>
      </c>
      <c r="W752" s="582" t="s">
        <v>1072</v>
      </c>
      <c r="X752" s="582" t="s">
        <v>1072</v>
      </c>
      <c r="Y752" s="582" t="s">
        <v>1072</v>
      </c>
      <c r="Z752" s="582" t="s">
        <v>1072</v>
      </c>
      <c r="AA752" s="582" t="s">
        <v>1072</v>
      </c>
      <c r="AB752" s="582" t="s">
        <v>1072</v>
      </c>
      <c r="AC752" s="580" t="str">
        <f>Vlookup(D752,'セッション実施状況管理'!$A:$R,17,false)</f>
        <v>#N/A</v>
      </c>
      <c r="AD752" s="580" t="str">
        <f t="shared" si="19"/>
        <v>#VALUE!</v>
      </c>
      <c r="AE752" s="580" t="str">
        <f t="shared" si="20"/>
        <v>#VALUE!</v>
      </c>
    </row>
    <row r="753">
      <c r="A753" s="2"/>
      <c r="B753" s="2"/>
      <c r="C753" s="2"/>
      <c r="D753" s="2"/>
      <c r="E753" s="2"/>
      <c r="F753" s="2"/>
      <c r="G753" s="2"/>
      <c r="H753" s="2"/>
      <c r="I753" s="572" t="str">
        <f>iferror(vlookup(B753,'セッション実施状況管理'!$A:$B,2,false),"")</f>
        <v/>
      </c>
      <c r="J753" s="580" t="str">
        <f>Vlookup(B753,'セッション実施状況管理'!$A:$R,17,false)</f>
        <v>#N/A</v>
      </c>
      <c r="K753" s="580" t="str">
        <f t="shared" si="28"/>
        <v>#N/A</v>
      </c>
      <c r="L753" s="573" t="str">
        <f t="shared" si="11"/>
        <v>#N/A</v>
      </c>
      <c r="M753" s="573" t="str">
        <f t="shared" si="30"/>
        <v>#N/A</v>
      </c>
      <c r="N753" s="1283" t="str">
        <f t="shared" si="29"/>
        <v>#N/A</v>
      </c>
      <c r="O753" s="652"/>
      <c r="P753" s="652"/>
      <c r="Q753" s="629"/>
      <c r="R753" s="629"/>
      <c r="S753" s="651"/>
      <c r="T753" s="653"/>
      <c r="U753" s="651"/>
      <c r="V753" s="582" t="s">
        <v>1072</v>
      </c>
      <c r="W753" s="582" t="s">
        <v>1072</v>
      </c>
      <c r="X753" s="582" t="s">
        <v>1072</v>
      </c>
      <c r="Y753" s="582" t="s">
        <v>1072</v>
      </c>
      <c r="Z753" s="582" t="s">
        <v>1072</v>
      </c>
      <c r="AA753" s="582" t="s">
        <v>1072</v>
      </c>
      <c r="AB753" s="582" t="s">
        <v>1072</v>
      </c>
      <c r="AC753" s="580" t="str">
        <f>Vlookup(D753,'セッション実施状況管理'!$A:$R,17,false)</f>
        <v>#N/A</v>
      </c>
      <c r="AD753" s="580" t="str">
        <f t="shared" si="19"/>
        <v>#VALUE!</v>
      </c>
      <c r="AE753" s="580" t="str">
        <f t="shared" si="20"/>
        <v>#VALUE!</v>
      </c>
    </row>
    <row r="754">
      <c r="A754" s="2"/>
      <c r="B754" s="2"/>
      <c r="C754" s="2"/>
      <c r="D754" s="2"/>
      <c r="E754" s="2"/>
      <c r="F754" s="2"/>
      <c r="G754" s="2"/>
      <c r="H754" s="2"/>
      <c r="I754" s="572" t="str">
        <f>iferror(vlookup(B754,'セッション実施状況管理'!$A:$B,2,false),"")</f>
        <v/>
      </c>
      <c r="J754" s="580" t="str">
        <f>Vlookup(B754,'セッション実施状況管理'!$A:$R,17,false)</f>
        <v>#N/A</v>
      </c>
      <c r="K754" s="580" t="str">
        <f t="shared" si="28"/>
        <v>#N/A</v>
      </c>
      <c r="L754" s="573" t="str">
        <f t="shared" si="11"/>
        <v>#N/A</v>
      </c>
      <c r="M754" s="573" t="str">
        <f t="shared" si="30"/>
        <v>#N/A</v>
      </c>
      <c r="N754" s="1283" t="str">
        <f t="shared" si="29"/>
        <v>#N/A</v>
      </c>
      <c r="O754" s="652"/>
      <c r="P754" s="652"/>
      <c r="Q754" s="629"/>
      <c r="R754" s="629"/>
      <c r="S754" s="651"/>
      <c r="T754" s="653"/>
      <c r="U754" s="651"/>
      <c r="V754" s="582" t="s">
        <v>1072</v>
      </c>
      <c r="W754" s="582" t="s">
        <v>1072</v>
      </c>
      <c r="X754" s="582" t="s">
        <v>1072</v>
      </c>
      <c r="Y754" s="582" t="s">
        <v>1072</v>
      </c>
      <c r="Z754" s="582" t="s">
        <v>1072</v>
      </c>
      <c r="AA754" s="582" t="s">
        <v>1072</v>
      </c>
      <c r="AB754" s="582" t="s">
        <v>1072</v>
      </c>
      <c r="AC754" s="580" t="str">
        <f>Vlookup(D754,'セッション実施状況管理'!$A:$R,17,false)</f>
        <v>#N/A</v>
      </c>
      <c r="AD754" s="580" t="str">
        <f t="shared" si="19"/>
        <v>#VALUE!</v>
      </c>
      <c r="AE754" s="580" t="str">
        <f t="shared" si="20"/>
        <v>#VALUE!</v>
      </c>
    </row>
    <row r="755">
      <c r="A755" s="2"/>
      <c r="B755" s="2"/>
      <c r="C755" s="2"/>
      <c r="D755" s="2"/>
      <c r="E755" s="2"/>
      <c r="F755" s="2"/>
      <c r="G755" s="2"/>
      <c r="H755" s="2"/>
      <c r="I755" s="572" t="str">
        <f>iferror(vlookup(B755,'セッション実施状況管理'!$A:$B,2,false),"")</f>
        <v/>
      </c>
      <c r="J755" s="580" t="str">
        <f>Vlookup(B755,'セッション実施状況管理'!$A:$R,17,false)</f>
        <v>#N/A</v>
      </c>
      <c r="K755" s="580" t="str">
        <f t="shared" si="28"/>
        <v>#N/A</v>
      </c>
      <c r="L755" s="573" t="str">
        <f t="shared" si="11"/>
        <v>#N/A</v>
      </c>
      <c r="M755" s="573" t="str">
        <f t="shared" si="30"/>
        <v>#N/A</v>
      </c>
      <c r="N755" s="1283" t="str">
        <f t="shared" si="29"/>
        <v>#N/A</v>
      </c>
      <c r="O755" s="652"/>
      <c r="P755" s="652"/>
      <c r="Q755" s="629"/>
      <c r="R755" s="629"/>
      <c r="S755" s="651"/>
      <c r="T755" s="653"/>
      <c r="U755" s="651"/>
      <c r="V755" s="582" t="s">
        <v>1072</v>
      </c>
      <c r="W755" s="582" t="s">
        <v>1072</v>
      </c>
      <c r="X755" s="582" t="s">
        <v>1072</v>
      </c>
      <c r="Y755" s="582" t="s">
        <v>1072</v>
      </c>
      <c r="Z755" s="582" t="s">
        <v>1072</v>
      </c>
      <c r="AA755" s="582" t="s">
        <v>1072</v>
      </c>
      <c r="AB755" s="582" t="s">
        <v>1072</v>
      </c>
      <c r="AC755" s="580" t="str">
        <f>Vlookup(D755,'セッション実施状況管理'!$A:$R,17,false)</f>
        <v>#N/A</v>
      </c>
      <c r="AD755" s="580" t="str">
        <f t="shared" si="19"/>
        <v>#VALUE!</v>
      </c>
      <c r="AE755" s="580" t="str">
        <f t="shared" si="20"/>
        <v>#VALUE!</v>
      </c>
    </row>
    <row r="756">
      <c r="A756" s="2"/>
      <c r="B756" s="2"/>
      <c r="C756" s="2"/>
      <c r="D756" s="2"/>
      <c r="E756" s="2"/>
      <c r="F756" s="2"/>
      <c r="G756" s="2"/>
      <c r="H756" s="2"/>
      <c r="I756" s="572" t="str">
        <f>iferror(vlookup(B756,'セッション実施状況管理'!$A:$B,2,false),"")</f>
        <v/>
      </c>
      <c r="J756" s="580" t="str">
        <f>Vlookup(B756,'セッション実施状況管理'!$A:$R,17,false)</f>
        <v>#N/A</v>
      </c>
      <c r="K756" s="580" t="str">
        <f t="shared" si="28"/>
        <v>#N/A</v>
      </c>
      <c r="L756" s="573" t="str">
        <f t="shared" si="11"/>
        <v>#N/A</v>
      </c>
      <c r="M756" s="573" t="str">
        <f t="shared" si="30"/>
        <v>#N/A</v>
      </c>
      <c r="N756" s="1283" t="str">
        <f t="shared" si="29"/>
        <v>#N/A</v>
      </c>
      <c r="O756" s="652"/>
      <c r="P756" s="652"/>
      <c r="Q756" s="629"/>
      <c r="R756" s="629"/>
      <c r="S756" s="651"/>
      <c r="T756" s="653"/>
      <c r="U756" s="651"/>
      <c r="V756" s="582" t="s">
        <v>1072</v>
      </c>
      <c r="W756" s="582" t="s">
        <v>1072</v>
      </c>
      <c r="X756" s="582" t="s">
        <v>1072</v>
      </c>
      <c r="Y756" s="582" t="s">
        <v>1072</v>
      </c>
      <c r="Z756" s="582" t="s">
        <v>1072</v>
      </c>
      <c r="AA756" s="582" t="s">
        <v>1072</v>
      </c>
      <c r="AB756" s="582" t="s">
        <v>1072</v>
      </c>
      <c r="AC756" s="580" t="str">
        <f>Vlookup(D756,'セッション実施状況管理'!$A:$R,17,false)</f>
        <v>#N/A</v>
      </c>
      <c r="AD756" s="580" t="str">
        <f t="shared" si="19"/>
        <v>#VALUE!</v>
      </c>
      <c r="AE756" s="580" t="str">
        <f t="shared" si="20"/>
        <v>#VALUE!</v>
      </c>
    </row>
    <row r="757">
      <c r="A757" s="2"/>
      <c r="B757" s="2"/>
      <c r="C757" s="2"/>
      <c r="D757" s="2"/>
      <c r="E757" s="2"/>
      <c r="F757" s="2"/>
      <c r="G757" s="2"/>
      <c r="H757" s="2"/>
      <c r="I757" s="572" t="str">
        <f>iferror(vlookup(B757,'セッション実施状況管理'!$A:$B,2,false),"")</f>
        <v/>
      </c>
      <c r="J757" s="580" t="str">
        <f>Vlookup(B757,'セッション実施状況管理'!$A:$R,17,false)</f>
        <v>#N/A</v>
      </c>
      <c r="K757" s="580" t="str">
        <f t="shared" si="28"/>
        <v>#N/A</v>
      </c>
      <c r="L757" s="573" t="str">
        <f t="shared" si="11"/>
        <v>#N/A</v>
      </c>
      <c r="M757" s="573" t="str">
        <f t="shared" si="30"/>
        <v>#N/A</v>
      </c>
      <c r="N757" s="1283" t="str">
        <f t="shared" si="29"/>
        <v>#N/A</v>
      </c>
      <c r="O757" s="652"/>
      <c r="P757" s="652"/>
      <c r="Q757" s="629"/>
      <c r="R757" s="629"/>
      <c r="S757" s="651"/>
      <c r="T757" s="653"/>
      <c r="U757" s="651"/>
      <c r="V757" s="582" t="s">
        <v>1072</v>
      </c>
      <c r="W757" s="582" t="s">
        <v>1072</v>
      </c>
      <c r="X757" s="582" t="s">
        <v>1072</v>
      </c>
      <c r="Y757" s="582" t="s">
        <v>1072</v>
      </c>
      <c r="Z757" s="582" t="s">
        <v>1072</v>
      </c>
      <c r="AA757" s="582" t="s">
        <v>1072</v>
      </c>
      <c r="AB757" s="582" t="s">
        <v>1072</v>
      </c>
      <c r="AC757" s="580" t="str">
        <f>Vlookup(D757,'セッション実施状況管理'!$A:$R,17,false)</f>
        <v>#N/A</v>
      </c>
      <c r="AD757" s="580" t="str">
        <f t="shared" si="19"/>
        <v>#VALUE!</v>
      </c>
      <c r="AE757" s="580" t="str">
        <f t="shared" si="20"/>
        <v>#VALUE!</v>
      </c>
    </row>
    <row r="758">
      <c r="A758" s="2"/>
      <c r="B758" s="2"/>
      <c r="C758" s="2"/>
      <c r="D758" s="2"/>
      <c r="E758" s="2"/>
      <c r="F758" s="2"/>
      <c r="G758" s="2"/>
      <c r="H758" s="2"/>
      <c r="I758" s="572" t="str">
        <f>iferror(vlookup(B758,'セッション実施状況管理'!$A:$B,2,false),"")</f>
        <v/>
      </c>
      <c r="J758" s="580" t="str">
        <f>Vlookup(B758,'セッション実施状況管理'!$A:$R,17,false)</f>
        <v>#N/A</v>
      </c>
      <c r="K758" s="580" t="str">
        <f t="shared" si="28"/>
        <v>#N/A</v>
      </c>
      <c r="L758" s="573" t="str">
        <f t="shared" si="11"/>
        <v>#N/A</v>
      </c>
      <c r="M758" s="573" t="str">
        <f t="shared" si="30"/>
        <v>#N/A</v>
      </c>
      <c r="N758" s="1283" t="str">
        <f t="shared" si="29"/>
        <v>#N/A</v>
      </c>
      <c r="O758" s="652"/>
      <c r="P758" s="652"/>
      <c r="Q758" s="629"/>
      <c r="R758" s="629"/>
      <c r="S758" s="651"/>
      <c r="T758" s="653"/>
      <c r="U758" s="651"/>
      <c r="V758" s="582" t="s">
        <v>1072</v>
      </c>
      <c r="W758" s="582" t="s">
        <v>1072</v>
      </c>
      <c r="X758" s="582" t="s">
        <v>1072</v>
      </c>
      <c r="Y758" s="582" t="s">
        <v>1072</v>
      </c>
      <c r="Z758" s="582" t="s">
        <v>1072</v>
      </c>
      <c r="AA758" s="582" t="s">
        <v>1072</v>
      </c>
      <c r="AB758" s="582" t="s">
        <v>1072</v>
      </c>
      <c r="AC758" s="580" t="str">
        <f>Vlookup(D758,'セッション実施状況管理'!$A:$R,17,false)</f>
        <v>#N/A</v>
      </c>
      <c r="AD758" s="580" t="str">
        <f t="shared" si="19"/>
        <v>#VALUE!</v>
      </c>
      <c r="AE758" s="580" t="str">
        <f t="shared" si="20"/>
        <v>#VALUE!</v>
      </c>
    </row>
    <row r="759">
      <c r="A759" s="2"/>
      <c r="B759" s="2"/>
      <c r="C759" s="2"/>
      <c r="D759" s="2"/>
      <c r="E759" s="2"/>
      <c r="F759" s="2"/>
      <c r="G759" s="2"/>
      <c r="H759" s="2"/>
      <c r="I759" s="572" t="str">
        <f>iferror(vlookup(B759,'セッション実施状況管理'!$A:$B,2,false),"")</f>
        <v/>
      </c>
      <c r="J759" s="580" t="str">
        <f>Vlookup(B759,'セッション実施状況管理'!$A:$R,17,false)</f>
        <v>#N/A</v>
      </c>
      <c r="K759" s="580" t="str">
        <f t="shared" si="28"/>
        <v>#N/A</v>
      </c>
      <c r="L759" s="573" t="str">
        <f t="shared" si="11"/>
        <v>#N/A</v>
      </c>
      <c r="M759" s="573" t="str">
        <f t="shared" si="30"/>
        <v>#N/A</v>
      </c>
      <c r="N759" s="1283" t="str">
        <f t="shared" si="29"/>
        <v>#N/A</v>
      </c>
      <c r="O759" s="652"/>
      <c r="P759" s="652"/>
      <c r="Q759" s="629"/>
      <c r="R759" s="629"/>
      <c r="S759" s="651"/>
      <c r="T759" s="653"/>
      <c r="U759" s="651"/>
      <c r="V759" s="582" t="s">
        <v>1072</v>
      </c>
      <c r="W759" s="582" t="s">
        <v>1072</v>
      </c>
      <c r="X759" s="582" t="s">
        <v>1072</v>
      </c>
      <c r="Y759" s="582" t="s">
        <v>1072</v>
      </c>
      <c r="Z759" s="582" t="s">
        <v>1072</v>
      </c>
      <c r="AA759" s="582" t="s">
        <v>1072</v>
      </c>
      <c r="AB759" s="582" t="s">
        <v>1072</v>
      </c>
      <c r="AC759" s="580" t="str">
        <f>Vlookup(D759,'セッション実施状況管理'!$A:$R,17,false)</f>
        <v>#N/A</v>
      </c>
      <c r="AD759" s="580" t="str">
        <f t="shared" si="19"/>
        <v>#VALUE!</v>
      </c>
      <c r="AE759" s="580" t="str">
        <f t="shared" si="20"/>
        <v>#VALUE!</v>
      </c>
    </row>
    <row r="760">
      <c r="A760" s="2"/>
      <c r="B760" s="2"/>
      <c r="C760" s="2"/>
      <c r="D760" s="2"/>
      <c r="E760" s="2"/>
      <c r="F760" s="2"/>
      <c r="G760" s="2"/>
      <c r="H760" s="2"/>
      <c r="I760" s="572" t="str">
        <f>iferror(vlookup(B760,'セッション実施状況管理'!$A:$B,2,false),"")</f>
        <v/>
      </c>
      <c r="J760" s="580" t="str">
        <f>Vlookup(B760,'セッション実施状況管理'!$A:$R,17,false)</f>
        <v>#N/A</v>
      </c>
      <c r="K760" s="580" t="str">
        <f t="shared" si="28"/>
        <v>#N/A</v>
      </c>
      <c r="L760" s="573" t="str">
        <f t="shared" si="11"/>
        <v>#N/A</v>
      </c>
      <c r="M760" s="573" t="str">
        <f t="shared" si="30"/>
        <v>#N/A</v>
      </c>
      <c r="N760" s="1283" t="str">
        <f t="shared" si="29"/>
        <v>#N/A</v>
      </c>
      <c r="O760" s="652"/>
      <c r="P760" s="652"/>
      <c r="Q760" s="629"/>
      <c r="R760" s="629"/>
      <c r="S760" s="651"/>
      <c r="T760" s="653"/>
      <c r="U760" s="651"/>
      <c r="V760" s="582" t="s">
        <v>1072</v>
      </c>
      <c r="W760" s="582" t="s">
        <v>1072</v>
      </c>
      <c r="X760" s="582" t="s">
        <v>1072</v>
      </c>
      <c r="Y760" s="582" t="s">
        <v>1072</v>
      </c>
      <c r="Z760" s="582" t="s">
        <v>1072</v>
      </c>
      <c r="AA760" s="582" t="s">
        <v>1072</v>
      </c>
      <c r="AB760" s="582" t="s">
        <v>1072</v>
      </c>
      <c r="AC760" s="580" t="str">
        <f>Vlookup(D760,'セッション実施状況管理'!$A:$R,17,false)</f>
        <v>#N/A</v>
      </c>
      <c r="AD760" s="580" t="str">
        <f t="shared" si="19"/>
        <v>#VALUE!</v>
      </c>
      <c r="AE760" s="580" t="str">
        <f t="shared" si="20"/>
        <v>#VALUE!</v>
      </c>
    </row>
    <row r="761">
      <c r="A761" s="2"/>
      <c r="B761" s="2"/>
      <c r="C761" s="2"/>
      <c r="D761" s="2"/>
      <c r="E761" s="2"/>
      <c r="F761" s="2"/>
      <c r="G761" s="2"/>
      <c r="H761" s="2"/>
      <c r="I761" s="572" t="str">
        <f>iferror(vlookup(B761,'セッション実施状況管理'!$A:$B,2,false),"")</f>
        <v/>
      </c>
      <c r="J761" s="580" t="str">
        <f>Vlookup(B761,'セッション実施状況管理'!$A:$R,17,false)</f>
        <v>#N/A</v>
      </c>
      <c r="K761" s="580" t="str">
        <f t="shared" si="28"/>
        <v>#N/A</v>
      </c>
      <c r="L761" s="573" t="str">
        <f t="shared" si="11"/>
        <v>#N/A</v>
      </c>
      <c r="M761" s="573" t="str">
        <f t="shared" si="30"/>
        <v>#N/A</v>
      </c>
      <c r="N761" s="1283" t="str">
        <f t="shared" si="29"/>
        <v>#N/A</v>
      </c>
      <c r="O761" s="652"/>
      <c r="P761" s="652"/>
      <c r="Q761" s="629"/>
      <c r="R761" s="629"/>
      <c r="S761" s="651"/>
      <c r="T761" s="653"/>
      <c r="U761" s="651"/>
      <c r="V761" s="582" t="s">
        <v>1072</v>
      </c>
      <c r="W761" s="582" t="s">
        <v>1072</v>
      </c>
      <c r="X761" s="582" t="s">
        <v>1072</v>
      </c>
      <c r="Y761" s="582" t="s">
        <v>1072</v>
      </c>
      <c r="Z761" s="582" t="s">
        <v>1072</v>
      </c>
      <c r="AA761" s="582" t="s">
        <v>1072</v>
      </c>
      <c r="AB761" s="582" t="s">
        <v>1072</v>
      </c>
      <c r="AC761" s="580" t="str">
        <f>Vlookup(D761,'セッション実施状況管理'!$A:$R,17,false)</f>
        <v>#N/A</v>
      </c>
      <c r="AD761" s="580" t="str">
        <f t="shared" si="19"/>
        <v>#VALUE!</v>
      </c>
      <c r="AE761" s="580" t="str">
        <f t="shared" si="20"/>
        <v>#VALUE!</v>
      </c>
    </row>
    <row r="762">
      <c r="A762" s="2"/>
      <c r="B762" s="2"/>
      <c r="C762" s="2"/>
      <c r="D762" s="2"/>
      <c r="E762" s="2"/>
      <c r="F762" s="2"/>
      <c r="G762" s="2"/>
      <c r="H762" s="2"/>
      <c r="I762" s="572" t="str">
        <f>iferror(vlookup(B762,'セッション実施状況管理'!$A:$B,2,false),"")</f>
        <v/>
      </c>
      <c r="J762" s="580" t="str">
        <f>Vlookup(B762,'セッション実施状況管理'!$A:$R,17,false)</f>
        <v>#N/A</v>
      </c>
      <c r="K762" s="580" t="str">
        <f t="shared" si="28"/>
        <v>#N/A</v>
      </c>
      <c r="L762" s="573" t="str">
        <f t="shared" si="11"/>
        <v>#N/A</v>
      </c>
      <c r="M762" s="573" t="str">
        <f t="shared" si="30"/>
        <v>#N/A</v>
      </c>
      <c r="N762" s="1283" t="str">
        <f t="shared" si="29"/>
        <v>#N/A</v>
      </c>
      <c r="O762" s="652"/>
      <c r="P762" s="652"/>
      <c r="Q762" s="629"/>
      <c r="R762" s="629"/>
      <c r="S762" s="651"/>
      <c r="T762" s="653"/>
      <c r="U762" s="651"/>
      <c r="V762" s="582" t="s">
        <v>1072</v>
      </c>
      <c r="W762" s="582" t="s">
        <v>1072</v>
      </c>
      <c r="X762" s="582" t="s">
        <v>1072</v>
      </c>
      <c r="Y762" s="582" t="s">
        <v>1072</v>
      </c>
      <c r="Z762" s="582" t="s">
        <v>1072</v>
      </c>
      <c r="AA762" s="582" t="s">
        <v>1072</v>
      </c>
      <c r="AB762" s="582" t="s">
        <v>1072</v>
      </c>
      <c r="AC762" s="580" t="str">
        <f>Vlookup(D762,'セッション実施状況管理'!$A:$R,17,false)</f>
        <v>#N/A</v>
      </c>
      <c r="AD762" s="580" t="str">
        <f t="shared" si="19"/>
        <v>#VALUE!</v>
      </c>
      <c r="AE762" s="580" t="str">
        <f t="shared" si="20"/>
        <v>#VALUE!</v>
      </c>
    </row>
    <row r="763">
      <c r="A763" s="2"/>
      <c r="B763" s="2"/>
      <c r="C763" s="2"/>
      <c r="D763" s="2"/>
      <c r="E763" s="2"/>
      <c r="F763" s="2"/>
      <c r="G763" s="2"/>
      <c r="H763" s="2"/>
      <c r="I763" s="572" t="str">
        <f>iferror(vlookup(B763,'セッション実施状況管理'!$A:$B,2,false),"")</f>
        <v/>
      </c>
      <c r="J763" s="580" t="str">
        <f>Vlookup(B763,'セッション実施状況管理'!$A:$R,17,false)</f>
        <v>#N/A</v>
      </c>
      <c r="K763" s="580" t="str">
        <f t="shared" si="28"/>
        <v>#N/A</v>
      </c>
      <c r="L763" s="573" t="str">
        <f t="shared" si="11"/>
        <v>#N/A</v>
      </c>
      <c r="M763" s="573" t="str">
        <f t="shared" si="30"/>
        <v>#N/A</v>
      </c>
      <c r="N763" s="1283" t="str">
        <f t="shared" si="29"/>
        <v>#N/A</v>
      </c>
      <c r="O763" s="652"/>
      <c r="P763" s="652"/>
      <c r="Q763" s="629"/>
      <c r="R763" s="629"/>
      <c r="S763" s="651"/>
      <c r="T763" s="653"/>
      <c r="U763" s="651"/>
      <c r="V763" s="582" t="s">
        <v>1072</v>
      </c>
      <c r="W763" s="582" t="s">
        <v>1072</v>
      </c>
      <c r="X763" s="582" t="s">
        <v>1072</v>
      </c>
      <c r="Y763" s="582" t="s">
        <v>1072</v>
      </c>
      <c r="Z763" s="582" t="s">
        <v>1072</v>
      </c>
      <c r="AA763" s="582" t="s">
        <v>1072</v>
      </c>
      <c r="AB763" s="582" t="s">
        <v>1072</v>
      </c>
      <c r="AC763" s="580" t="str">
        <f>Vlookup(D763,'セッション実施状況管理'!$A:$R,17,false)</f>
        <v>#N/A</v>
      </c>
      <c r="AD763" s="580" t="str">
        <f t="shared" si="19"/>
        <v>#VALUE!</v>
      </c>
      <c r="AE763" s="580" t="str">
        <f t="shared" si="20"/>
        <v>#VALUE!</v>
      </c>
    </row>
    <row r="764">
      <c r="A764" s="2"/>
      <c r="B764" s="2"/>
      <c r="C764" s="2"/>
      <c r="D764" s="2"/>
      <c r="E764" s="2"/>
      <c r="F764" s="2"/>
      <c r="G764" s="2"/>
      <c r="H764" s="2"/>
      <c r="I764" s="572" t="str">
        <f>iferror(vlookup(B764,'セッション実施状況管理'!$A:$B,2,false),"")</f>
        <v/>
      </c>
      <c r="J764" s="580" t="str">
        <f>Vlookup(B764,'セッション実施状況管理'!$A:$R,17,false)</f>
        <v>#N/A</v>
      </c>
      <c r="K764" s="580" t="str">
        <f t="shared" si="28"/>
        <v>#N/A</v>
      </c>
      <c r="L764" s="573" t="str">
        <f t="shared" si="11"/>
        <v>#N/A</v>
      </c>
      <c r="M764" s="573" t="str">
        <f t="shared" si="30"/>
        <v>#N/A</v>
      </c>
      <c r="N764" s="1283" t="str">
        <f t="shared" si="29"/>
        <v>#N/A</v>
      </c>
      <c r="O764" s="652"/>
      <c r="P764" s="652"/>
      <c r="Q764" s="629"/>
      <c r="R764" s="629"/>
      <c r="S764" s="651"/>
      <c r="T764" s="653"/>
      <c r="U764" s="651"/>
      <c r="V764" s="582" t="s">
        <v>1072</v>
      </c>
      <c r="W764" s="582" t="s">
        <v>1072</v>
      </c>
      <c r="X764" s="582" t="s">
        <v>1072</v>
      </c>
      <c r="Y764" s="582" t="s">
        <v>1072</v>
      </c>
      <c r="Z764" s="582" t="s">
        <v>1072</v>
      </c>
      <c r="AA764" s="582" t="s">
        <v>1072</v>
      </c>
      <c r="AB764" s="582" t="s">
        <v>1072</v>
      </c>
      <c r="AC764" s="580" t="str">
        <f>Vlookup(D764,'セッション実施状況管理'!$A:$R,17,false)</f>
        <v>#N/A</v>
      </c>
      <c r="AD764" s="580" t="str">
        <f t="shared" si="19"/>
        <v>#VALUE!</v>
      </c>
      <c r="AE764" s="580" t="str">
        <f t="shared" si="20"/>
        <v>#VALUE!</v>
      </c>
    </row>
    <row r="765">
      <c r="A765" s="2"/>
      <c r="B765" s="2"/>
      <c r="C765" s="2"/>
      <c r="D765" s="2"/>
      <c r="E765" s="2"/>
      <c r="F765" s="2"/>
      <c r="G765" s="2"/>
      <c r="H765" s="2"/>
      <c r="I765" s="572" t="str">
        <f>iferror(vlookup(B765,'セッション実施状況管理'!$A:$B,2,false),"")</f>
        <v/>
      </c>
      <c r="J765" s="580" t="str">
        <f>Vlookup(B765,'セッション実施状況管理'!$A:$R,17,false)</f>
        <v>#N/A</v>
      </c>
      <c r="K765" s="580" t="str">
        <f t="shared" si="28"/>
        <v>#N/A</v>
      </c>
      <c r="L765" s="573" t="str">
        <f t="shared" si="11"/>
        <v>#N/A</v>
      </c>
      <c r="M765" s="573" t="str">
        <f t="shared" si="30"/>
        <v>#N/A</v>
      </c>
      <c r="N765" s="1283" t="str">
        <f t="shared" si="29"/>
        <v>#N/A</v>
      </c>
      <c r="O765" s="652"/>
      <c r="P765" s="652"/>
      <c r="Q765" s="629"/>
      <c r="R765" s="629"/>
      <c r="S765" s="651"/>
      <c r="T765" s="653"/>
      <c r="U765" s="651"/>
      <c r="V765" s="582" t="s">
        <v>1072</v>
      </c>
      <c r="W765" s="582" t="s">
        <v>1072</v>
      </c>
      <c r="X765" s="582" t="s">
        <v>1072</v>
      </c>
      <c r="Y765" s="582" t="s">
        <v>1072</v>
      </c>
      <c r="Z765" s="582" t="s">
        <v>1072</v>
      </c>
      <c r="AA765" s="582" t="s">
        <v>1072</v>
      </c>
      <c r="AB765" s="582" t="s">
        <v>1072</v>
      </c>
      <c r="AC765" s="580" t="str">
        <f>Vlookup(D765,'セッション実施状況管理'!$A:$R,17,false)</f>
        <v>#N/A</v>
      </c>
      <c r="AD765" s="580" t="str">
        <f t="shared" si="19"/>
        <v>#VALUE!</v>
      </c>
      <c r="AE765" s="580" t="str">
        <f t="shared" si="20"/>
        <v>#VALUE!</v>
      </c>
    </row>
    <row r="766">
      <c r="A766" s="2"/>
      <c r="B766" s="2"/>
      <c r="C766" s="2"/>
      <c r="D766" s="2"/>
      <c r="E766" s="2"/>
      <c r="F766" s="2"/>
      <c r="G766" s="2"/>
      <c r="H766" s="2"/>
      <c r="I766" s="572" t="str">
        <f>iferror(vlookup(B766,'セッション実施状況管理'!$A:$B,2,false),"")</f>
        <v/>
      </c>
      <c r="J766" s="580" t="str">
        <f>Vlookup(B766,'セッション実施状況管理'!$A:$R,17,false)</f>
        <v>#N/A</v>
      </c>
      <c r="K766" s="580" t="str">
        <f t="shared" si="28"/>
        <v>#N/A</v>
      </c>
      <c r="L766" s="573" t="str">
        <f t="shared" si="11"/>
        <v>#N/A</v>
      </c>
      <c r="M766" s="573" t="str">
        <f t="shared" si="30"/>
        <v>#N/A</v>
      </c>
      <c r="N766" s="1283" t="str">
        <f t="shared" si="29"/>
        <v>#N/A</v>
      </c>
      <c r="O766" s="652"/>
      <c r="P766" s="652"/>
      <c r="Q766" s="629"/>
      <c r="R766" s="629"/>
      <c r="S766" s="651"/>
      <c r="T766" s="653"/>
      <c r="U766" s="651"/>
      <c r="V766" s="582" t="s">
        <v>1072</v>
      </c>
      <c r="W766" s="582" t="s">
        <v>1072</v>
      </c>
      <c r="X766" s="582" t="s">
        <v>1072</v>
      </c>
      <c r="Y766" s="582" t="s">
        <v>1072</v>
      </c>
      <c r="Z766" s="582" t="s">
        <v>1072</v>
      </c>
      <c r="AA766" s="582" t="s">
        <v>1072</v>
      </c>
      <c r="AB766" s="582" t="s">
        <v>1072</v>
      </c>
      <c r="AC766" s="580" t="str">
        <f>Vlookup(D766,'セッション実施状況管理'!$A:$R,17,false)</f>
        <v>#N/A</v>
      </c>
      <c r="AD766" s="580" t="str">
        <f t="shared" si="19"/>
        <v>#VALUE!</v>
      </c>
      <c r="AE766" s="580" t="str">
        <f t="shared" si="20"/>
        <v>#VALUE!</v>
      </c>
    </row>
    <row r="767">
      <c r="A767" s="2"/>
      <c r="B767" s="2"/>
      <c r="C767" s="2"/>
      <c r="D767" s="2"/>
      <c r="E767" s="2"/>
      <c r="F767" s="2"/>
      <c r="G767" s="2"/>
      <c r="H767" s="2"/>
      <c r="I767" s="572" t="str">
        <f>iferror(vlookup(B767,'セッション実施状況管理'!$A:$B,2,false),"")</f>
        <v/>
      </c>
      <c r="J767" s="580" t="str">
        <f>Vlookup(B767,'セッション実施状況管理'!$A:$R,17,false)</f>
        <v>#N/A</v>
      </c>
      <c r="K767" s="580" t="str">
        <f t="shared" si="28"/>
        <v>#N/A</v>
      </c>
      <c r="L767" s="573" t="str">
        <f t="shared" si="11"/>
        <v>#N/A</v>
      </c>
      <c r="M767" s="573" t="str">
        <f t="shared" si="30"/>
        <v>#N/A</v>
      </c>
      <c r="N767" s="1283" t="str">
        <f t="shared" si="29"/>
        <v>#N/A</v>
      </c>
      <c r="O767" s="652"/>
      <c r="P767" s="652"/>
      <c r="Q767" s="629"/>
      <c r="R767" s="629"/>
      <c r="S767" s="651"/>
      <c r="T767" s="653"/>
      <c r="U767" s="651"/>
      <c r="V767" s="582" t="s">
        <v>1072</v>
      </c>
      <c r="W767" s="582" t="s">
        <v>1072</v>
      </c>
      <c r="X767" s="582" t="s">
        <v>1072</v>
      </c>
      <c r="Y767" s="582" t="s">
        <v>1072</v>
      </c>
      <c r="Z767" s="582" t="s">
        <v>1072</v>
      </c>
      <c r="AA767" s="582" t="s">
        <v>1072</v>
      </c>
      <c r="AB767" s="582" t="s">
        <v>1072</v>
      </c>
      <c r="AC767" s="580" t="str">
        <f>Vlookup(D767,'セッション実施状況管理'!$A:$R,17,false)</f>
        <v>#N/A</v>
      </c>
      <c r="AD767" s="580" t="str">
        <f t="shared" si="19"/>
        <v>#VALUE!</v>
      </c>
      <c r="AE767" s="580" t="str">
        <f t="shared" si="20"/>
        <v>#VALUE!</v>
      </c>
    </row>
    <row r="768">
      <c r="A768" s="2"/>
      <c r="B768" s="2"/>
      <c r="C768" s="2"/>
      <c r="D768" s="2"/>
      <c r="E768" s="2"/>
      <c r="F768" s="2"/>
      <c r="G768" s="2"/>
      <c r="H768" s="2"/>
      <c r="I768" s="572" t="str">
        <f>iferror(vlookup(B768,'セッション実施状況管理'!$A:$B,2,false),"")</f>
        <v/>
      </c>
      <c r="J768" s="580" t="str">
        <f>Vlookup(B768,'セッション実施状況管理'!$A:$R,17,false)</f>
        <v>#N/A</v>
      </c>
      <c r="K768" s="580" t="str">
        <f t="shared" si="28"/>
        <v>#N/A</v>
      </c>
      <c r="L768" s="573" t="str">
        <f t="shared" si="11"/>
        <v>#N/A</v>
      </c>
      <c r="M768" s="573" t="str">
        <f t="shared" si="30"/>
        <v>#N/A</v>
      </c>
      <c r="N768" s="1283" t="str">
        <f t="shared" si="29"/>
        <v>#N/A</v>
      </c>
      <c r="O768" s="652"/>
      <c r="P768" s="652"/>
      <c r="Q768" s="629"/>
      <c r="R768" s="629"/>
      <c r="S768" s="651"/>
      <c r="T768" s="653"/>
      <c r="U768" s="651"/>
      <c r="V768" s="582" t="s">
        <v>1072</v>
      </c>
      <c r="W768" s="582" t="s">
        <v>1072</v>
      </c>
      <c r="X768" s="582" t="s">
        <v>1072</v>
      </c>
      <c r="Y768" s="582" t="s">
        <v>1072</v>
      </c>
      <c r="Z768" s="582" t="s">
        <v>1072</v>
      </c>
      <c r="AA768" s="582" t="s">
        <v>1072</v>
      </c>
      <c r="AB768" s="582" t="s">
        <v>1072</v>
      </c>
      <c r="AC768" s="580" t="str">
        <f>Vlookup(D768,'セッション実施状況管理'!$A:$R,17,false)</f>
        <v>#N/A</v>
      </c>
      <c r="AD768" s="580" t="str">
        <f t="shared" si="19"/>
        <v>#VALUE!</v>
      </c>
      <c r="AE768" s="580" t="str">
        <f t="shared" si="20"/>
        <v>#VALUE!</v>
      </c>
    </row>
    <row r="769">
      <c r="A769" s="2"/>
      <c r="B769" s="2"/>
      <c r="C769" s="2"/>
      <c r="D769" s="2"/>
      <c r="E769" s="2"/>
      <c r="F769" s="2"/>
      <c r="G769" s="2"/>
      <c r="H769" s="2"/>
      <c r="I769" s="572" t="str">
        <f>iferror(vlookup(B769,'セッション実施状況管理'!$A:$B,2,false),"")</f>
        <v/>
      </c>
      <c r="J769" s="580" t="str">
        <f>Vlookup(B769,'セッション実施状況管理'!$A:$R,17,false)</f>
        <v>#N/A</v>
      </c>
      <c r="K769" s="580" t="str">
        <f t="shared" si="28"/>
        <v>#N/A</v>
      </c>
      <c r="L769" s="573" t="str">
        <f t="shared" si="11"/>
        <v>#N/A</v>
      </c>
      <c r="M769" s="573" t="str">
        <f t="shared" si="30"/>
        <v>#N/A</v>
      </c>
      <c r="N769" s="1283" t="str">
        <f t="shared" si="29"/>
        <v>#N/A</v>
      </c>
      <c r="O769" s="652"/>
      <c r="P769" s="652"/>
      <c r="Q769" s="629"/>
      <c r="R769" s="629"/>
      <c r="S769" s="651"/>
      <c r="T769" s="653"/>
      <c r="U769" s="651"/>
      <c r="V769" s="582" t="s">
        <v>1072</v>
      </c>
      <c r="W769" s="582" t="s">
        <v>1072</v>
      </c>
      <c r="X769" s="582" t="s">
        <v>1072</v>
      </c>
      <c r="Y769" s="582" t="s">
        <v>1072</v>
      </c>
      <c r="Z769" s="582" t="s">
        <v>1072</v>
      </c>
      <c r="AA769" s="582" t="s">
        <v>1072</v>
      </c>
      <c r="AB769" s="582" t="s">
        <v>1072</v>
      </c>
      <c r="AC769" s="580" t="str">
        <f>Vlookup(D769,'セッション実施状況管理'!$A:$R,17,false)</f>
        <v>#N/A</v>
      </c>
      <c r="AD769" s="580" t="str">
        <f t="shared" si="19"/>
        <v>#VALUE!</v>
      </c>
      <c r="AE769" s="580" t="str">
        <f t="shared" si="20"/>
        <v>#VALUE!</v>
      </c>
    </row>
    <row r="770">
      <c r="A770" s="2"/>
      <c r="B770" s="2"/>
      <c r="C770" s="2"/>
      <c r="D770" s="2"/>
      <c r="E770" s="2"/>
      <c r="F770" s="2"/>
      <c r="G770" s="2"/>
      <c r="H770" s="2"/>
      <c r="I770" s="572" t="str">
        <f>iferror(vlookup(B770,'セッション実施状況管理'!$A:$B,2,false),"")</f>
        <v/>
      </c>
      <c r="J770" s="580" t="str">
        <f>Vlookup(B770,'セッション実施状況管理'!$A:$R,17,false)</f>
        <v>#N/A</v>
      </c>
      <c r="K770" s="580" t="str">
        <f t="shared" si="28"/>
        <v>#N/A</v>
      </c>
      <c r="L770" s="573" t="str">
        <f t="shared" si="11"/>
        <v>#N/A</v>
      </c>
      <c r="M770" s="573" t="str">
        <f t="shared" si="30"/>
        <v>#N/A</v>
      </c>
      <c r="N770" s="1283" t="str">
        <f t="shared" si="29"/>
        <v>#N/A</v>
      </c>
      <c r="O770" s="652"/>
      <c r="P770" s="652"/>
      <c r="Q770" s="629"/>
      <c r="R770" s="629"/>
      <c r="S770" s="651"/>
      <c r="T770" s="653"/>
      <c r="U770" s="651"/>
      <c r="V770" s="582" t="s">
        <v>1072</v>
      </c>
      <c r="W770" s="582" t="s">
        <v>1072</v>
      </c>
      <c r="X770" s="582" t="s">
        <v>1072</v>
      </c>
      <c r="Y770" s="582" t="s">
        <v>1072</v>
      </c>
      <c r="Z770" s="582" t="s">
        <v>1072</v>
      </c>
      <c r="AA770" s="582" t="s">
        <v>1072</v>
      </c>
      <c r="AB770" s="582" t="s">
        <v>1072</v>
      </c>
      <c r="AC770" s="580" t="str">
        <f>Vlookup(D770,'セッション実施状況管理'!$A:$R,17,false)</f>
        <v>#N/A</v>
      </c>
      <c r="AD770" s="580" t="str">
        <f t="shared" si="19"/>
        <v>#VALUE!</v>
      </c>
      <c r="AE770" s="580" t="str">
        <f t="shared" si="20"/>
        <v>#VALUE!</v>
      </c>
    </row>
    <row r="771">
      <c r="A771" s="2"/>
      <c r="B771" s="2"/>
      <c r="C771" s="2"/>
      <c r="D771" s="2"/>
      <c r="E771" s="2"/>
      <c r="F771" s="2"/>
      <c r="G771" s="2"/>
      <c r="H771" s="2"/>
      <c r="I771" s="572" t="str">
        <f>iferror(vlookup(B771,'セッション実施状況管理'!$A:$B,2,false),"")</f>
        <v/>
      </c>
      <c r="J771" s="580" t="str">
        <f>Vlookup(B771,'セッション実施状況管理'!$A:$R,17,false)</f>
        <v>#N/A</v>
      </c>
      <c r="K771" s="580" t="str">
        <f t="shared" si="28"/>
        <v>#N/A</v>
      </c>
      <c r="L771" s="573" t="str">
        <f t="shared" si="11"/>
        <v>#N/A</v>
      </c>
      <c r="M771" s="573" t="str">
        <f t="shared" si="30"/>
        <v>#N/A</v>
      </c>
      <c r="N771" s="1283" t="str">
        <f t="shared" si="29"/>
        <v>#N/A</v>
      </c>
      <c r="O771" s="652"/>
      <c r="P771" s="652"/>
      <c r="Q771" s="629"/>
      <c r="R771" s="629"/>
      <c r="S771" s="651"/>
      <c r="T771" s="653"/>
      <c r="U771" s="651"/>
      <c r="V771" s="582" t="s">
        <v>1072</v>
      </c>
      <c r="W771" s="582" t="s">
        <v>1072</v>
      </c>
      <c r="X771" s="582" t="s">
        <v>1072</v>
      </c>
      <c r="Y771" s="582" t="s">
        <v>1072</v>
      </c>
      <c r="Z771" s="582" t="s">
        <v>1072</v>
      </c>
      <c r="AA771" s="582" t="s">
        <v>1072</v>
      </c>
      <c r="AB771" s="582" t="s">
        <v>1072</v>
      </c>
      <c r="AC771" s="580" t="str">
        <f>Vlookup(D771,'セッション実施状況管理'!$A:$R,17,false)</f>
        <v>#N/A</v>
      </c>
      <c r="AD771" s="580" t="str">
        <f t="shared" si="19"/>
        <v>#VALUE!</v>
      </c>
      <c r="AE771" s="580" t="str">
        <f t="shared" si="20"/>
        <v>#VALUE!</v>
      </c>
    </row>
    <row r="772">
      <c r="A772" s="2"/>
      <c r="B772" s="2"/>
      <c r="C772" s="2"/>
      <c r="D772" s="2"/>
      <c r="E772" s="2"/>
      <c r="F772" s="2"/>
      <c r="G772" s="2"/>
      <c r="H772" s="2"/>
      <c r="I772" s="572" t="str">
        <f>iferror(vlookup(B772,'セッション実施状況管理'!$A:$B,2,false),"")</f>
        <v/>
      </c>
      <c r="J772" s="580" t="str">
        <f>Vlookup(B772,'セッション実施状況管理'!$A:$R,17,false)</f>
        <v>#N/A</v>
      </c>
      <c r="K772" s="580" t="str">
        <f t="shared" si="28"/>
        <v>#N/A</v>
      </c>
      <c r="L772" s="573" t="str">
        <f t="shared" si="11"/>
        <v>#N/A</v>
      </c>
      <c r="M772" s="573" t="str">
        <f t="shared" si="30"/>
        <v>#N/A</v>
      </c>
      <c r="N772" s="1283" t="str">
        <f t="shared" si="29"/>
        <v>#N/A</v>
      </c>
      <c r="O772" s="652"/>
      <c r="P772" s="652"/>
      <c r="Q772" s="629"/>
      <c r="R772" s="629"/>
      <c r="S772" s="651"/>
      <c r="T772" s="653"/>
      <c r="U772" s="651"/>
      <c r="V772" s="582" t="s">
        <v>1072</v>
      </c>
      <c r="W772" s="582" t="s">
        <v>1072</v>
      </c>
      <c r="X772" s="582" t="s">
        <v>1072</v>
      </c>
      <c r="Y772" s="582" t="s">
        <v>1072</v>
      </c>
      <c r="Z772" s="582" t="s">
        <v>1072</v>
      </c>
      <c r="AA772" s="582" t="s">
        <v>1072</v>
      </c>
      <c r="AB772" s="582" t="s">
        <v>1072</v>
      </c>
      <c r="AC772" s="580" t="str">
        <f>Vlookup(D772,'セッション実施状況管理'!$A:$R,17,false)</f>
        <v>#N/A</v>
      </c>
      <c r="AD772" s="580" t="str">
        <f t="shared" si="19"/>
        <v>#VALUE!</v>
      </c>
      <c r="AE772" s="580" t="str">
        <f t="shared" si="20"/>
        <v>#VALUE!</v>
      </c>
    </row>
    <row r="773">
      <c r="A773" s="2"/>
      <c r="B773" s="2"/>
      <c r="C773" s="2"/>
      <c r="D773" s="2"/>
      <c r="E773" s="2"/>
      <c r="F773" s="2"/>
      <c r="G773" s="2"/>
      <c r="H773" s="2"/>
      <c r="I773" s="572" t="str">
        <f>iferror(vlookup(B773,'セッション実施状況管理'!$A:$B,2,false),"")</f>
        <v/>
      </c>
      <c r="J773" s="580" t="str">
        <f>Vlookup(B773,'セッション実施状況管理'!$A:$R,17,false)</f>
        <v>#N/A</v>
      </c>
      <c r="K773" s="580" t="str">
        <f t="shared" si="28"/>
        <v>#N/A</v>
      </c>
      <c r="L773" s="573" t="str">
        <f t="shared" si="11"/>
        <v>#N/A</v>
      </c>
      <c r="M773" s="573" t="str">
        <f t="shared" si="30"/>
        <v>#N/A</v>
      </c>
      <c r="N773" s="1283" t="str">
        <f t="shared" si="29"/>
        <v>#N/A</v>
      </c>
      <c r="O773" s="652"/>
      <c r="P773" s="652"/>
      <c r="Q773" s="629"/>
      <c r="R773" s="629"/>
      <c r="S773" s="651"/>
      <c r="T773" s="653"/>
      <c r="U773" s="651"/>
      <c r="V773" s="582" t="s">
        <v>1072</v>
      </c>
      <c r="W773" s="582" t="s">
        <v>1072</v>
      </c>
      <c r="X773" s="582" t="s">
        <v>1072</v>
      </c>
      <c r="Y773" s="582" t="s">
        <v>1072</v>
      </c>
      <c r="Z773" s="582" t="s">
        <v>1072</v>
      </c>
      <c r="AA773" s="582" t="s">
        <v>1072</v>
      </c>
      <c r="AB773" s="582" t="s">
        <v>1072</v>
      </c>
      <c r="AC773" s="580" t="str">
        <f>Vlookup(D773,'セッション実施状況管理'!$A:$R,17,false)</f>
        <v>#N/A</v>
      </c>
      <c r="AD773" s="580" t="str">
        <f t="shared" si="19"/>
        <v>#VALUE!</v>
      </c>
      <c r="AE773" s="580" t="str">
        <f t="shared" si="20"/>
        <v>#VALUE!</v>
      </c>
    </row>
    <row r="774">
      <c r="A774" s="2"/>
      <c r="B774" s="2"/>
      <c r="C774" s="2"/>
      <c r="D774" s="2"/>
      <c r="E774" s="2"/>
      <c r="F774" s="2"/>
      <c r="G774" s="2"/>
      <c r="H774" s="2"/>
      <c r="I774" s="572" t="str">
        <f>iferror(vlookup(B774,'セッション実施状況管理'!$A:$B,2,false),"")</f>
        <v/>
      </c>
      <c r="J774" s="580" t="str">
        <f>Vlookup(B774,'セッション実施状況管理'!$A:$R,17,false)</f>
        <v>#N/A</v>
      </c>
      <c r="K774" s="580" t="str">
        <f t="shared" si="28"/>
        <v>#N/A</v>
      </c>
      <c r="L774" s="573" t="str">
        <f t="shared" si="11"/>
        <v>#N/A</v>
      </c>
      <c r="M774" s="573" t="str">
        <f t="shared" si="30"/>
        <v>#N/A</v>
      </c>
      <c r="N774" s="1283" t="str">
        <f t="shared" si="29"/>
        <v>#N/A</v>
      </c>
      <c r="O774" s="652"/>
      <c r="P774" s="652"/>
      <c r="Q774" s="629"/>
      <c r="R774" s="629"/>
      <c r="S774" s="651"/>
      <c r="T774" s="653"/>
      <c r="U774" s="651"/>
      <c r="V774" s="582" t="s">
        <v>1072</v>
      </c>
      <c r="W774" s="582" t="s">
        <v>1072</v>
      </c>
      <c r="X774" s="582" t="s">
        <v>1072</v>
      </c>
      <c r="Y774" s="582" t="s">
        <v>1072</v>
      </c>
      <c r="Z774" s="582" t="s">
        <v>1072</v>
      </c>
      <c r="AA774" s="582" t="s">
        <v>1072</v>
      </c>
      <c r="AB774" s="582" t="s">
        <v>1072</v>
      </c>
      <c r="AC774" s="580" t="str">
        <f>Vlookup(D774,'セッション実施状況管理'!$A:$R,17,false)</f>
        <v>#N/A</v>
      </c>
      <c r="AD774" s="580" t="str">
        <f t="shared" si="19"/>
        <v>#VALUE!</v>
      </c>
      <c r="AE774" s="580" t="str">
        <f t="shared" si="20"/>
        <v>#VALUE!</v>
      </c>
    </row>
    <row r="775">
      <c r="A775" s="2"/>
      <c r="B775" s="2"/>
      <c r="C775" s="2"/>
      <c r="D775" s="2"/>
      <c r="E775" s="2"/>
      <c r="F775" s="2"/>
      <c r="G775" s="2"/>
      <c r="H775" s="2"/>
      <c r="I775" s="572" t="str">
        <f>iferror(vlookup(B775,'セッション実施状況管理'!$A:$B,2,false),"")</f>
        <v/>
      </c>
      <c r="J775" s="580" t="str">
        <f>Vlookup(B775,'セッション実施状況管理'!$A:$R,17,false)</f>
        <v>#N/A</v>
      </c>
      <c r="K775" s="580" t="str">
        <f t="shared" si="28"/>
        <v>#N/A</v>
      </c>
      <c r="L775" s="573" t="str">
        <f t="shared" si="11"/>
        <v>#N/A</v>
      </c>
      <c r="M775" s="573" t="str">
        <f t="shared" si="30"/>
        <v>#N/A</v>
      </c>
      <c r="N775" s="1283" t="str">
        <f t="shared" si="29"/>
        <v>#N/A</v>
      </c>
      <c r="O775" s="652"/>
      <c r="P775" s="652"/>
      <c r="Q775" s="629"/>
      <c r="R775" s="629"/>
      <c r="S775" s="651"/>
      <c r="T775" s="653"/>
      <c r="U775" s="651"/>
      <c r="V775" s="582" t="s">
        <v>1072</v>
      </c>
      <c r="W775" s="582" t="s">
        <v>1072</v>
      </c>
      <c r="X775" s="582" t="s">
        <v>1072</v>
      </c>
      <c r="Y775" s="582" t="s">
        <v>1072</v>
      </c>
      <c r="Z775" s="582" t="s">
        <v>1072</v>
      </c>
      <c r="AA775" s="582" t="s">
        <v>1072</v>
      </c>
      <c r="AB775" s="582" t="s">
        <v>1072</v>
      </c>
      <c r="AC775" s="580" t="str">
        <f>Vlookup(D775,'セッション実施状況管理'!$A:$R,17,false)</f>
        <v>#N/A</v>
      </c>
      <c r="AD775" s="580" t="str">
        <f t="shared" si="19"/>
        <v>#VALUE!</v>
      </c>
      <c r="AE775" s="580" t="str">
        <f t="shared" si="20"/>
        <v>#VALUE!</v>
      </c>
    </row>
    <row r="776">
      <c r="A776" s="2"/>
      <c r="B776" s="2"/>
      <c r="C776" s="2"/>
      <c r="D776" s="2"/>
      <c r="E776" s="2"/>
      <c r="F776" s="2"/>
      <c r="G776" s="2"/>
      <c r="H776" s="2"/>
      <c r="I776" s="572" t="str">
        <f>iferror(vlookup(B776,'セッション実施状況管理'!$A:$B,2,false),"")</f>
        <v/>
      </c>
      <c r="J776" s="580" t="str">
        <f>Vlookup(B776,'セッション実施状況管理'!$A:$R,17,false)</f>
        <v>#N/A</v>
      </c>
      <c r="K776" s="580" t="str">
        <f t="shared" si="28"/>
        <v>#N/A</v>
      </c>
      <c r="L776" s="573" t="str">
        <f t="shared" si="11"/>
        <v>#N/A</v>
      </c>
      <c r="M776" s="573" t="str">
        <f t="shared" si="30"/>
        <v>#N/A</v>
      </c>
      <c r="N776" s="1283" t="str">
        <f t="shared" si="29"/>
        <v>#N/A</v>
      </c>
      <c r="O776" s="652"/>
      <c r="P776" s="652"/>
      <c r="Q776" s="629"/>
      <c r="R776" s="629"/>
      <c r="S776" s="651"/>
      <c r="T776" s="653"/>
      <c r="U776" s="651"/>
      <c r="V776" s="582" t="s">
        <v>1072</v>
      </c>
      <c r="W776" s="582" t="s">
        <v>1072</v>
      </c>
      <c r="X776" s="582" t="s">
        <v>1072</v>
      </c>
      <c r="Y776" s="582" t="s">
        <v>1072</v>
      </c>
      <c r="Z776" s="582" t="s">
        <v>1072</v>
      </c>
      <c r="AA776" s="582" t="s">
        <v>1072</v>
      </c>
      <c r="AB776" s="582" t="s">
        <v>1072</v>
      </c>
      <c r="AC776" s="580" t="str">
        <f>Vlookup(D776,'セッション実施状況管理'!$A:$R,17,false)</f>
        <v>#N/A</v>
      </c>
      <c r="AD776" s="580" t="str">
        <f t="shared" si="19"/>
        <v>#VALUE!</v>
      </c>
      <c r="AE776" s="580" t="str">
        <f t="shared" si="20"/>
        <v>#VALUE!</v>
      </c>
    </row>
    <row r="777">
      <c r="A777" s="2"/>
      <c r="B777" s="2"/>
      <c r="C777" s="2"/>
      <c r="D777" s="2"/>
      <c r="E777" s="2"/>
      <c r="F777" s="2"/>
      <c r="G777" s="2"/>
      <c r="H777" s="2"/>
      <c r="I777" s="572" t="str">
        <f>iferror(vlookup(B777,'セッション実施状況管理'!$A:$B,2,false),"")</f>
        <v/>
      </c>
      <c r="J777" s="580" t="str">
        <f>Vlookup(B777,'セッション実施状況管理'!$A:$R,17,false)</f>
        <v>#N/A</v>
      </c>
      <c r="K777" s="580" t="str">
        <f t="shared" si="28"/>
        <v>#N/A</v>
      </c>
      <c r="L777" s="573" t="str">
        <f t="shared" si="11"/>
        <v>#N/A</v>
      </c>
      <c r="M777" s="573" t="str">
        <f t="shared" si="30"/>
        <v>#N/A</v>
      </c>
      <c r="N777" s="1283" t="str">
        <f t="shared" si="29"/>
        <v>#N/A</v>
      </c>
      <c r="O777" s="652"/>
      <c r="P777" s="652"/>
      <c r="Q777" s="629"/>
      <c r="R777" s="629"/>
      <c r="S777" s="651"/>
      <c r="T777" s="653"/>
      <c r="U777" s="651"/>
      <c r="V777" s="582" t="s">
        <v>1072</v>
      </c>
      <c r="W777" s="582" t="s">
        <v>1072</v>
      </c>
      <c r="X777" s="582" t="s">
        <v>1072</v>
      </c>
      <c r="Y777" s="582" t="s">
        <v>1072</v>
      </c>
      <c r="Z777" s="582" t="s">
        <v>1072</v>
      </c>
      <c r="AA777" s="582" t="s">
        <v>1072</v>
      </c>
      <c r="AB777" s="582" t="s">
        <v>1072</v>
      </c>
      <c r="AC777" s="580" t="str">
        <f>Vlookup(D777,'セッション実施状況管理'!$A:$R,17,false)</f>
        <v>#N/A</v>
      </c>
      <c r="AD777" s="580" t="str">
        <f t="shared" si="19"/>
        <v>#VALUE!</v>
      </c>
      <c r="AE777" s="580" t="str">
        <f t="shared" si="20"/>
        <v>#VALUE!</v>
      </c>
    </row>
    <row r="778">
      <c r="A778" s="2"/>
      <c r="B778" s="2"/>
      <c r="C778" s="2"/>
      <c r="D778" s="2"/>
      <c r="E778" s="2"/>
      <c r="F778" s="2"/>
      <c r="G778" s="2"/>
      <c r="H778" s="2"/>
      <c r="I778" s="572" t="str">
        <f>iferror(vlookup(B778,'セッション実施状況管理'!$A:$B,2,false),"")</f>
        <v/>
      </c>
      <c r="J778" s="580" t="str">
        <f>Vlookup(B778,'セッション実施状況管理'!$A:$R,17,false)</f>
        <v>#N/A</v>
      </c>
      <c r="K778" s="580" t="str">
        <f t="shared" si="28"/>
        <v>#N/A</v>
      </c>
      <c r="L778" s="573" t="str">
        <f t="shared" si="11"/>
        <v>#N/A</v>
      </c>
      <c r="M778" s="573" t="str">
        <f t="shared" si="30"/>
        <v>#N/A</v>
      </c>
      <c r="N778" s="1283" t="str">
        <f t="shared" si="29"/>
        <v>#N/A</v>
      </c>
      <c r="O778" s="652"/>
      <c r="P778" s="652"/>
      <c r="Q778" s="629"/>
      <c r="R778" s="629"/>
      <c r="S778" s="651"/>
      <c r="T778" s="653"/>
      <c r="U778" s="651"/>
      <c r="V778" s="582" t="s">
        <v>1072</v>
      </c>
      <c r="W778" s="582" t="s">
        <v>1072</v>
      </c>
      <c r="X778" s="582" t="s">
        <v>1072</v>
      </c>
      <c r="Y778" s="582" t="s">
        <v>1072</v>
      </c>
      <c r="Z778" s="582" t="s">
        <v>1072</v>
      </c>
      <c r="AA778" s="582" t="s">
        <v>1072</v>
      </c>
      <c r="AB778" s="582" t="s">
        <v>1072</v>
      </c>
      <c r="AC778" s="580" t="str">
        <f>Vlookup(D778,'セッション実施状況管理'!$A:$R,17,false)</f>
        <v>#N/A</v>
      </c>
      <c r="AD778" s="580" t="str">
        <f t="shared" si="19"/>
        <v>#VALUE!</v>
      </c>
      <c r="AE778" s="580" t="str">
        <f t="shared" si="20"/>
        <v>#VALUE!</v>
      </c>
    </row>
    <row r="779">
      <c r="A779" s="2"/>
      <c r="B779" s="2"/>
      <c r="C779" s="2"/>
      <c r="D779" s="2"/>
      <c r="E779" s="2"/>
      <c r="F779" s="2"/>
      <c r="G779" s="2"/>
      <c r="H779" s="2"/>
      <c r="I779" s="572" t="str">
        <f>iferror(vlookup(B779,'セッション実施状況管理'!$A:$B,2,false),"")</f>
        <v/>
      </c>
      <c r="J779" s="580" t="str">
        <f>Vlookup(B779,'セッション実施状況管理'!$A:$R,17,false)</f>
        <v>#N/A</v>
      </c>
      <c r="K779" s="580" t="str">
        <f t="shared" si="28"/>
        <v>#N/A</v>
      </c>
      <c r="L779" s="573" t="str">
        <f t="shared" si="11"/>
        <v>#N/A</v>
      </c>
      <c r="M779" s="573" t="str">
        <f t="shared" si="30"/>
        <v>#N/A</v>
      </c>
      <c r="N779" s="1283" t="str">
        <f t="shared" si="29"/>
        <v>#N/A</v>
      </c>
      <c r="O779" s="652"/>
      <c r="P779" s="652"/>
      <c r="Q779" s="629"/>
      <c r="R779" s="629"/>
      <c r="S779" s="651"/>
      <c r="T779" s="653"/>
      <c r="U779" s="651"/>
      <c r="V779" s="582" t="s">
        <v>1072</v>
      </c>
      <c r="W779" s="582" t="s">
        <v>1072</v>
      </c>
      <c r="X779" s="582" t="s">
        <v>1072</v>
      </c>
      <c r="Y779" s="582" t="s">
        <v>1072</v>
      </c>
      <c r="Z779" s="582" t="s">
        <v>1072</v>
      </c>
      <c r="AA779" s="582" t="s">
        <v>1072</v>
      </c>
      <c r="AB779" s="582" t="s">
        <v>1072</v>
      </c>
      <c r="AC779" s="580" t="str">
        <f>Vlookup(D779,'セッション実施状況管理'!$A:$R,17,false)</f>
        <v>#N/A</v>
      </c>
      <c r="AD779" s="580" t="str">
        <f t="shared" si="19"/>
        <v>#VALUE!</v>
      </c>
      <c r="AE779" s="580" t="str">
        <f t="shared" si="20"/>
        <v>#VALUE!</v>
      </c>
    </row>
    <row r="780">
      <c r="A780" s="2"/>
      <c r="B780" s="2"/>
      <c r="C780" s="2"/>
      <c r="D780" s="2"/>
      <c r="E780" s="2"/>
      <c r="F780" s="2"/>
      <c r="G780" s="2"/>
      <c r="H780" s="2"/>
      <c r="I780" s="572" t="str">
        <f>iferror(vlookup(B780,'セッション実施状況管理'!$A:$B,2,false),"")</f>
        <v/>
      </c>
      <c r="J780" s="580" t="str">
        <f>Vlookup(B780,'セッション実施状況管理'!$A:$R,17,false)</f>
        <v>#N/A</v>
      </c>
      <c r="K780" s="580" t="str">
        <f t="shared" si="28"/>
        <v>#N/A</v>
      </c>
      <c r="L780" s="573" t="str">
        <f t="shared" si="11"/>
        <v>#N/A</v>
      </c>
      <c r="M780" s="573" t="str">
        <f t="shared" si="30"/>
        <v>#N/A</v>
      </c>
      <c r="N780" s="1283" t="str">
        <f t="shared" si="29"/>
        <v>#N/A</v>
      </c>
      <c r="O780" s="652"/>
      <c r="P780" s="652"/>
      <c r="Q780" s="629"/>
      <c r="R780" s="629"/>
      <c r="S780" s="651"/>
      <c r="T780" s="653"/>
      <c r="U780" s="651"/>
      <c r="V780" s="582" t="s">
        <v>1072</v>
      </c>
      <c r="W780" s="582" t="s">
        <v>1072</v>
      </c>
      <c r="X780" s="582" t="s">
        <v>1072</v>
      </c>
      <c r="Y780" s="582" t="s">
        <v>1072</v>
      </c>
      <c r="Z780" s="582" t="s">
        <v>1072</v>
      </c>
      <c r="AA780" s="582" t="s">
        <v>1072</v>
      </c>
      <c r="AB780" s="582" t="s">
        <v>1072</v>
      </c>
      <c r="AC780" s="580" t="str">
        <f>Vlookup(D780,'セッション実施状況管理'!$A:$R,17,false)</f>
        <v>#N/A</v>
      </c>
      <c r="AD780" s="580" t="str">
        <f t="shared" si="19"/>
        <v>#VALUE!</v>
      </c>
      <c r="AE780" s="580" t="str">
        <f t="shared" si="20"/>
        <v>#VALUE!</v>
      </c>
    </row>
    <row r="781">
      <c r="A781" s="2"/>
      <c r="B781" s="2"/>
      <c r="C781" s="2"/>
      <c r="D781" s="2"/>
      <c r="E781" s="2"/>
      <c r="F781" s="2"/>
      <c r="G781" s="2"/>
      <c r="H781" s="2"/>
      <c r="I781" s="572" t="str">
        <f>iferror(vlookup(B781,'セッション実施状況管理'!$A:$B,2,false),"")</f>
        <v/>
      </c>
      <c r="J781" s="580" t="str">
        <f>Vlookup(B781,'セッション実施状況管理'!$A:$R,17,false)</f>
        <v>#N/A</v>
      </c>
      <c r="K781" s="580" t="str">
        <f t="shared" si="28"/>
        <v>#N/A</v>
      </c>
      <c r="L781" s="573" t="str">
        <f t="shared" si="11"/>
        <v>#N/A</v>
      </c>
      <c r="M781" s="573" t="str">
        <f t="shared" si="30"/>
        <v>#N/A</v>
      </c>
      <c r="N781" s="1283" t="str">
        <f t="shared" si="29"/>
        <v>#N/A</v>
      </c>
      <c r="O781" s="652"/>
      <c r="P781" s="652"/>
      <c r="Q781" s="629"/>
      <c r="R781" s="629"/>
      <c r="S781" s="651"/>
      <c r="T781" s="653"/>
      <c r="U781" s="651"/>
      <c r="V781" s="582" t="s">
        <v>1072</v>
      </c>
      <c r="W781" s="582" t="s">
        <v>1072</v>
      </c>
      <c r="X781" s="582" t="s">
        <v>1072</v>
      </c>
      <c r="Y781" s="582" t="s">
        <v>1072</v>
      </c>
      <c r="Z781" s="582" t="s">
        <v>1072</v>
      </c>
      <c r="AA781" s="582" t="s">
        <v>1072</v>
      </c>
      <c r="AB781" s="582" t="s">
        <v>1072</v>
      </c>
      <c r="AC781" s="580" t="str">
        <f>Vlookup(D781,'セッション実施状況管理'!$A:$R,17,false)</f>
        <v>#N/A</v>
      </c>
      <c r="AD781" s="580" t="str">
        <f t="shared" si="19"/>
        <v>#VALUE!</v>
      </c>
      <c r="AE781" s="580" t="str">
        <f t="shared" si="20"/>
        <v>#VALUE!</v>
      </c>
    </row>
    <row r="782">
      <c r="A782" s="2"/>
      <c r="B782" s="2"/>
      <c r="C782" s="2"/>
      <c r="D782" s="2"/>
      <c r="E782" s="2"/>
      <c r="F782" s="2"/>
      <c r="G782" s="2"/>
      <c r="H782" s="2"/>
      <c r="I782" s="572" t="str">
        <f>iferror(vlookup(B782,'セッション実施状況管理'!$A:$B,2,false),"")</f>
        <v/>
      </c>
      <c r="J782" s="580" t="str">
        <f>Vlookup(B782,'セッション実施状況管理'!$A:$R,17,false)</f>
        <v>#N/A</v>
      </c>
      <c r="K782" s="580" t="str">
        <f t="shared" si="28"/>
        <v>#N/A</v>
      </c>
      <c r="L782" s="573" t="str">
        <f t="shared" si="11"/>
        <v>#N/A</v>
      </c>
      <c r="M782" s="573" t="str">
        <f t="shared" si="30"/>
        <v>#N/A</v>
      </c>
      <c r="N782" s="1283" t="str">
        <f t="shared" si="29"/>
        <v>#N/A</v>
      </c>
      <c r="O782" s="652"/>
      <c r="P782" s="652"/>
      <c r="Q782" s="629"/>
      <c r="R782" s="629"/>
      <c r="S782" s="651"/>
      <c r="T782" s="653"/>
      <c r="U782" s="651"/>
      <c r="V782" s="582" t="s">
        <v>1072</v>
      </c>
      <c r="W782" s="582" t="s">
        <v>1072</v>
      </c>
      <c r="X782" s="582" t="s">
        <v>1072</v>
      </c>
      <c r="Y782" s="582" t="s">
        <v>1072</v>
      </c>
      <c r="Z782" s="582" t="s">
        <v>1072</v>
      </c>
      <c r="AA782" s="582" t="s">
        <v>1072</v>
      </c>
      <c r="AB782" s="582" t="s">
        <v>1072</v>
      </c>
      <c r="AC782" s="580" t="str">
        <f>Vlookup(D782,'セッション実施状況管理'!$A:$R,17,false)</f>
        <v>#N/A</v>
      </c>
      <c r="AD782" s="580" t="str">
        <f t="shared" si="19"/>
        <v>#VALUE!</v>
      </c>
      <c r="AE782" s="580" t="str">
        <f t="shared" si="20"/>
        <v>#VALUE!</v>
      </c>
    </row>
    <row r="783">
      <c r="A783" s="2"/>
      <c r="B783" s="2"/>
      <c r="C783" s="2"/>
      <c r="D783" s="2"/>
      <c r="E783" s="2"/>
      <c r="F783" s="2"/>
      <c r="G783" s="2"/>
      <c r="H783" s="2"/>
      <c r="I783" s="572" t="str">
        <f>iferror(vlookup(B783,'セッション実施状況管理'!$A:$B,2,false),"")</f>
        <v/>
      </c>
      <c r="J783" s="580" t="str">
        <f>Vlookup(B783,'セッション実施状況管理'!$A:$R,17,false)</f>
        <v>#N/A</v>
      </c>
      <c r="K783" s="580" t="str">
        <f t="shared" si="28"/>
        <v>#N/A</v>
      </c>
      <c r="L783" s="573" t="str">
        <f t="shared" si="11"/>
        <v>#N/A</v>
      </c>
      <c r="M783" s="573" t="str">
        <f t="shared" si="30"/>
        <v>#N/A</v>
      </c>
      <c r="N783" s="1283" t="str">
        <f t="shared" si="29"/>
        <v>#N/A</v>
      </c>
      <c r="O783" s="652"/>
      <c r="P783" s="652"/>
      <c r="Q783" s="629"/>
      <c r="R783" s="629"/>
      <c r="S783" s="651"/>
      <c r="T783" s="653"/>
      <c r="U783" s="651"/>
      <c r="V783" s="582" t="s">
        <v>1072</v>
      </c>
      <c r="W783" s="582" t="s">
        <v>1072</v>
      </c>
      <c r="X783" s="582" t="s">
        <v>1072</v>
      </c>
      <c r="Y783" s="582" t="s">
        <v>1072</v>
      </c>
      <c r="Z783" s="582" t="s">
        <v>1072</v>
      </c>
      <c r="AA783" s="582" t="s">
        <v>1072</v>
      </c>
      <c r="AB783" s="582" t="s">
        <v>1072</v>
      </c>
      <c r="AC783" s="580" t="str">
        <f>Vlookup(D783,'セッション実施状況管理'!$A:$R,17,false)</f>
        <v>#N/A</v>
      </c>
      <c r="AD783" s="580" t="str">
        <f t="shared" si="19"/>
        <v>#VALUE!</v>
      </c>
      <c r="AE783" s="580" t="str">
        <f t="shared" si="20"/>
        <v>#VALUE!</v>
      </c>
    </row>
    <row r="784">
      <c r="A784" s="2"/>
      <c r="B784" s="2"/>
      <c r="C784" s="2"/>
      <c r="D784" s="2"/>
      <c r="E784" s="2"/>
      <c r="F784" s="2"/>
      <c r="G784" s="2"/>
      <c r="H784" s="2"/>
      <c r="I784" s="572" t="str">
        <f>iferror(vlookup(B784,'セッション実施状況管理'!$A:$B,2,false),"")</f>
        <v/>
      </c>
      <c r="J784" s="580" t="str">
        <f>Vlookup(B784,'セッション実施状況管理'!$A:$R,17,false)</f>
        <v>#N/A</v>
      </c>
      <c r="K784" s="580" t="str">
        <f t="shared" si="28"/>
        <v>#N/A</v>
      </c>
      <c r="L784" s="573" t="str">
        <f t="shared" si="11"/>
        <v>#N/A</v>
      </c>
      <c r="M784" s="573" t="str">
        <f t="shared" si="30"/>
        <v>#N/A</v>
      </c>
      <c r="N784" s="1283" t="str">
        <f t="shared" si="29"/>
        <v>#N/A</v>
      </c>
      <c r="O784" s="652"/>
      <c r="P784" s="652"/>
      <c r="Q784" s="629"/>
      <c r="R784" s="629"/>
      <c r="S784" s="651"/>
      <c r="T784" s="653"/>
      <c r="U784" s="651"/>
      <c r="V784" s="582" t="s">
        <v>1072</v>
      </c>
      <c r="W784" s="582" t="s">
        <v>1072</v>
      </c>
      <c r="X784" s="582" t="s">
        <v>1072</v>
      </c>
      <c r="Y784" s="582" t="s">
        <v>1072</v>
      </c>
      <c r="Z784" s="582" t="s">
        <v>1072</v>
      </c>
      <c r="AA784" s="582" t="s">
        <v>1072</v>
      </c>
      <c r="AB784" s="582" t="s">
        <v>1072</v>
      </c>
      <c r="AC784" s="580" t="str">
        <f>Vlookup(D784,'セッション実施状況管理'!$A:$R,17,false)</f>
        <v>#N/A</v>
      </c>
      <c r="AD784" s="580" t="str">
        <f t="shared" si="19"/>
        <v>#VALUE!</v>
      </c>
      <c r="AE784" s="580" t="str">
        <f t="shared" si="20"/>
        <v>#VALUE!</v>
      </c>
    </row>
    <row r="785">
      <c r="A785" s="2"/>
      <c r="B785" s="2"/>
      <c r="C785" s="2"/>
      <c r="D785" s="2"/>
      <c r="E785" s="2"/>
      <c r="F785" s="2"/>
      <c r="G785" s="2"/>
      <c r="H785" s="2"/>
      <c r="I785" s="572" t="str">
        <f>iferror(vlookup(B785,'セッション実施状況管理'!$A:$B,2,false),"")</f>
        <v/>
      </c>
      <c r="J785" s="580" t="str">
        <f>Vlookup(B785,'セッション実施状況管理'!$A:$R,17,false)</f>
        <v>#N/A</v>
      </c>
      <c r="K785" s="580" t="str">
        <f t="shared" si="28"/>
        <v>#N/A</v>
      </c>
      <c r="L785" s="573" t="str">
        <f t="shared" si="11"/>
        <v>#N/A</v>
      </c>
      <c r="M785" s="573" t="str">
        <f t="shared" si="30"/>
        <v>#N/A</v>
      </c>
      <c r="N785" s="1283" t="str">
        <f t="shared" si="29"/>
        <v>#N/A</v>
      </c>
      <c r="O785" s="652"/>
      <c r="P785" s="652"/>
      <c r="Q785" s="629"/>
      <c r="R785" s="629"/>
      <c r="S785" s="651"/>
      <c r="T785" s="653"/>
      <c r="U785" s="651"/>
      <c r="V785" s="582" t="s">
        <v>1072</v>
      </c>
      <c r="W785" s="582" t="s">
        <v>1072</v>
      </c>
      <c r="X785" s="582" t="s">
        <v>1072</v>
      </c>
      <c r="Y785" s="582" t="s">
        <v>1072</v>
      </c>
      <c r="Z785" s="582" t="s">
        <v>1072</v>
      </c>
      <c r="AA785" s="582" t="s">
        <v>1072</v>
      </c>
      <c r="AB785" s="582" t="s">
        <v>1072</v>
      </c>
      <c r="AC785" s="580" t="str">
        <f>Vlookup(D785,'セッション実施状況管理'!$A:$R,17,false)</f>
        <v>#N/A</v>
      </c>
      <c r="AD785" s="580" t="str">
        <f t="shared" si="19"/>
        <v>#VALUE!</v>
      </c>
      <c r="AE785" s="580" t="str">
        <f t="shared" si="20"/>
        <v>#VALUE!</v>
      </c>
    </row>
    <row r="786">
      <c r="A786" s="2"/>
      <c r="B786" s="2"/>
      <c r="C786" s="2"/>
      <c r="D786" s="2"/>
      <c r="E786" s="2"/>
      <c r="F786" s="2"/>
      <c r="G786" s="2"/>
      <c r="H786" s="2"/>
      <c r="I786" s="572" t="str">
        <f>iferror(vlookup(B786,'セッション実施状況管理'!$A:$B,2,false),"")</f>
        <v/>
      </c>
      <c r="J786" s="580" t="str">
        <f>Vlookup(B786,'セッション実施状況管理'!$A:$R,17,false)</f>
        <v>#N/A</v>
      </c>
      <c r="K786" s="580" t="str">
        <f t="shared" si="28"/>
        <v>#N/A</v>
      </c>
      <c r="L786" s="573" t="str">
        <f t="shared" si="11"/>
        <v>#N/A</v>
      </c>
      <c r="M786" s="573" t="str">
        <f t="shared" si="30"/>
        <v>#N/A</v>
      </c>
      <c r="N786" s="1283" t="str">
        <f t="shared" si="29"/>
        <v>#N/A</v>
      </c>
      <c r="O786" s="652"/>
      <c r="P786" s="652"/>
      <c r="Q786" s="629"/>
      <c r="R786" s="629"/>
      <c r="S786" s="651"/>
      <c r="T786" s="653"/>
      <c r="U786" s="651"/>
      <c r="V786" s="582" t="s">
        <v>1072</v>
      </c>
      <c r="W786" s="582" t="s">
        <v>1072</v>
      </c>
      <c r="X786" s="582" t="s">
        <v>1072</v>
      </c>
      <c r="Y786" s="582" t="s">
        <v>1072</v>
      </c>
      <c r="Z786" s="582" t="s">
        <v>1072</v>
      </c>
      <c r="AA786" s="582" t="s">
        <v>1072</v>
      </c>
      <c r="AB786" s="582" t="s">
        <v>1072</v>
      </c>
      <c r="AC786" s="580" t="str">
        <f>Vlookup(D786,'セッション実施状況管理'!$A:$R,17,false)</f>
        <v>#N/A</v>
      </c>
      <c r="AD786" s="580" t="str">
        <f t="shared" si="19"/>
        <v>#VALUE!</v>
      </c>
      <c r="AE786" s="580" t="str">
        <f t="shared" si="20"/>
        <v>#VALUE!</v>
      </c>
    </row>
    <row r="787">
      <c r="A787" s="2"/>
      <c r="B787" s="2"/>
      <c r="C787" s="2"/>
      <c r="D787" s="2"/>
      <c r="E787" s="2"/>
      <c r="F787" s="2"/>
      <c r="G787" s="2"/>
      <c r="H787" s="2"/>
      <c r="I787" s="572" t="str">
        <f>iferror(vlookup(B787,'セッション実施状況管理'!$A:$B,2,false),"")</f>
        <v/>
      </c>
      <c r="J787" s="580" t="str">
        <f>Vlookup(B787,'セッション実施状況管理'!$A:$R,17,false)</f>
        <v>#N/A</v>
      </c>
      <c r="K787" s="580" t="str">
        <f t="shared" si="28"/>
        <v>#N/A</v>
      </c>
      <c r="L787" s="573" t="str">
        <f t="shared" si="11"/>
        <v>#N/A</v>
      </c>
      <c r="M787" s="573" t="str">
        <f t="shared" si="30"/>
        <v>#N/A</v>
      </c>
      <c r="N787" s="1283" t="str">
        <f t="shared" si="29"/>
        <v>#N/A</v>
      </c>
      <c r="O787" s="652"/>
      <c r="P787" s="652"/>
      <c r="Q787" s="629"/>
      <c r="R787" s="629"/>
      <c r="S787" s="651"/>
      <c r="T787" s="653"/>
      <c r="U787" s="651"/>
      <c r="V787" s="582" t="s">
        <v>1072</v>
      </c>
      <c r="W787" s="582" t="s">
        <v>1072</v>
      </c>
      <c r="X787" s="582" t="s">
        <v>1072</v>
      </c>
      <c r="Y787" s="582" t="s">
        <v>1072</v>
      </c>
      <c r="Z787" s="582" t="s">
        <v>1072</v>
      </c>
      <c r="AA787" s="582" t="s">
        <v>1072</v>
      </c>
      <c r="AB787" s="582" t="s">
        <v>1072</v>
      </c>
      <c r="AC787" s="580" t="str">
        <f>Vlookup(D787,'セッション実施状況管理'!$A:$R,17,false)</f>
        <v>#N/A</v>
      </c>
      <c r="AD787" s="580" t="str">
        <f t="shared" si="19"/>
        <v>#VALUE!</v>
      </c>
      <c r="AE787" s="580" t="str">
        <f t="shared" si="20"/>
        <v>#VALUE!</v>
      </c>
    </row>
    <row r="788">
      <c r="A788" s="2"/>
      <c r="B788" s="2"/>
      <c r="C788" s="2"/>
      <c r="D788" s="2"/>
      <c r="E788" s="2"/>
      <c r="F788" s="2"/>
      <c r="G788" s="2"/>
      <c r="H788" s="2"/>
      <c r="I788" s="572" t="str">
        <f>iferror(vlookup(B788,'セッション実施状況管理'!$A:$B,2,false),"")</f>
        <v/>
      </c>
      <c r="J788" s="580" t="str">
        <f>Vlookup(B788,'セッション実施状況管理'!$A:$R,17,false)</f>
        <v>#N/A</v>
      </c>
      <c r="K788" s="580" t="str">
        <f t="shared" si="28"/>
        <v>#N/A</v>
      </c>
      <c r="L788" s="573" t="str">
        <f t="shared" si="11"/>
        <v>#N/A</v>
      </c>
      <c r="M788" s="573" t="str">
        <f t="shared" si="30"/>
        <v>#N/A</v>
      </c>
      <c r="N788" s="1283" t="str">
        <f t="shared" si="29"/>
        <v>#N/A</v>
      </c>
      <c r="O788" s="652"/>
      <c r="P788" s="652"/>
      <c r="Q788" s="629"/>
      <c r="R788" s="629"/>
      <c r="S788" s="651"/>
      <c r="T788" s="653"/>
      <c r="U788" s="651"/>
      <c r="V788" s="582" t="s">
        <v>1072</v>
      </c>
      <c r="W788" s="582" t="s">
        <v>1072</v>
      </c>
      <c r="X788" s="582" t="s">
        <v>1072</v>
      </c>
      <c r="Y788" s="582" t="s">
        <v>1072</v>
      </c>
      <c r="Z788" s="582" t="s">
        <v>1072</v>
      </c>
      <c r="AA788" s="582" t="s">
        <v>1072</v>
      </c>
      <c r="AB788" s="582" t="s">
        <v>1072</v>
      </c>
      <c r="AC788" s="580" t="str">
        <f>Vlookup(D788,'セッション実施状況管理'!$A:$R,17,false)</f>
        <v>#N/A</v>
      </c>
      <c r="AD788" s="580" t="str">
        <f t="shared" si="19"/>
        <v>#VALUE!</v>
      </c>
      <c r="AE788" s="580" t="str">
        <f t="shared" si="20"/>
        <v>#VALUE!</v>
      </c>
    </row>
    <row r="789">
      <c r="A789" s="2"/>
      <c r="B789" s="2"/>
      <c r="C789" s="2"/>
      <c r="D789" s="2"/>
      <c r="E789" s="2"/>
      <c r="F789" s="2"/>
      <c r="G789" s="2"/>
      <c r="H789" s="2"/>
      <c r="I789" s="572" t="str">
        <f>iferror(vlookup(B789,'セッション実施状況管理'!$A:$B,2,false),"")</f>
        <v/>
      </c>
      <c r="J789" s="580" t="str">
        <f>Vlookup(B789,'セッション実施状況管理'!$A:$R,17,false)</f>
        <v>#N/A</v>
      </c>
      <c r="K789" s="580" t="str">
        <f t="shared" si="28"/>
        <v>#N/A</v>
      </c>
      <c r="L789" s="573" t="str">
        <f t="shared" si="11"/>
        <v>#N/A</v>
      </c>
      <c r="M789" s="573" t="str">
        <f t="shared" si="30"/>
        <v>#N/A</v>
      </c>
      <c r="N789" s="1283" t="str">
        <f t="shared" si="29"/>
        <v>#N/A</v>
      </c>
      <c r="O789" s="652"/>
      <c r="P789" s="652"/>
      <c r="Q789" s="629"/>
      <c r="R789" s="629"/>
      <c r="S789" s="651"/>
      <c r="T789" s="653"/>
      <c r="U789" s="651"/>
      <c r="V789" s="582" t="s">
        <v>1072</v>
      </c>
      <c r="W789" s="582" t="s">
        <v>1072</v>
      </c>
      <c r="X789" s="582" t="s">
        <v>1072</v>
      </c>
      <c r="Y789" s="582" t="s">
        <v>1072</v>
      </c>
      <c r="Z789" s="582" t="s">
        <v>1072</v>
      </c>
      <c r="AA789" s="582" t="s">
        <v>1072</v>
      </c>
      <c r="AB789" s="582" t="s">
        <v>1072</v>
      </c>
      <c r="AC789" s="580" t="str">
        <f>Vlookup(D789,'セッション実施状況管理'!$A:$R,17,false)</f>
        <v>#N/A</v>
      </c>
      <c r="AD789" s="580" t="str">
        <f t="shared" si="19"/>
        <v>#VALUE!</v>
      </c>
      <c r="AE789" s="580" t="str">
        <f t="shared" si="20"/>
        <v>#VALUE!</v>
      </c>
    </row>
    <row r="790">
      <c r="A790" s="2"/>
      <c r="B790" s="2"/>
      <c r="C790" s="2"/>
      <c r="D790" s="2"/>
      <c r="E790" s="2"/>
      <c r="F790" s="2"/>
      <c r="G790" s="2"/>
      <c r="H790" s="2"/>
      <c r="I790" s="572" t="str">
        <f>iferror(vlookup(B790,'セッション実施状況管理'!$A:$B,2,false),"")</f>
        <v/>
      </c>
      <c r="J790" s="580" t="str">
        <f>Vlookup(B790,'セッション実施状況管理'!$A:$R,17,false)</f>
        <v>#N/A</v>
      </c>
      <c r="K790" s="580" t="str">
        <f t="shared" si="28"/>
        <v>#N/A</v>
      </c>
      <c r="L790" s="573" t="str">
        <f t="shared" si="11"/>
        <v>#N/A</v>
      </c>
      <c r="M790" s="573" t="str">
        <f t="shared" si="30"/>
        <v>#N/A</v>
      </c>
      <c r="N790" s="1283" t="str">
        <f t="shared" si="29"/>
        <v>#N/A</v>
      </c>
      <c r="O790" s="652"/>
      <c r="P790" s="652"/>
      <c r="Q790" s="629"/>
      <c r="R790" s="629"/>
      <c r="S790" s="651"/>
      <c r="T790" s="653"/>
      <c r="U790" s="651"/>
      <c r="V790" s="582" t="s">
        <v>1072</v>
      </c>
      <c r="W790" s="582" t="s">
        <v>1072</v>
      </c>
      <c r="X790" s="582" t="s">
        <v>1072</v>
      </c>
      <c r="Y790" s="582" t="s">
        <v>1072</v>
      </c>
      <c r="Z790" s="582" t="s">
        <v>1072</v>
      </c>
      <c r="AA790" s="582" t="s">
        <v>1072</v>
      </c>
      <c r="AB790" s="582" t="s">
        <v>1072</v>
      </c>
      <c r="AC790" s="580" t="str">
        <f>Vlookup(D790,'セッション実施状況管理'!$A:$R,17,false)</f>
        <v>#N/A</v>
      </c>
      <c r="AD790" s="580" t="str">
        <f t="shared" si="19"/>
        <v>#VALUE!</v>
      </c>
      <c r="AE790" s="580" t="str">
        <f t="shared" si="20"/>
        <v>#VALUE!</v>
      </c>
    </row>
    <row r="791">
      <c r="A791" s="2"/>
      <c r="B791" s="2"/>
      <c r="C791" s="2"/>
      <c r="D791" s="2"/>
      <c r="E791" s="2"/>
      <c r="F791" s="2"/>
      <c r="G791" s="2"/>
      <c r="H791" s="2"/>
      <c r="I791" s="572" t="str">
        <f>iferror(vlookup(B791,'セッション実施状況管理'!$A:$B,2,false),"")</f>
        <v/>
      </c>
      <c r="J791" s="580" t="str">
        <f>Vlookup(B791,'セッション実施状況管理'!$A:$R,17,false)</f>
        <v>#N/A</v>
      </c>
      <c r="K791" s="580" t="str">
        <f t="shared" si="28"/>
        <v>#N/A</v>
      </c>
      <c r="L791" s="573" t="str">
        <f t="shared" si="11"/>
        <v>#N/A</v>
      </c>
      <c r="M791" s="573" t="str">
        <f t="shared" si="30"/>
        <v>#N/A</v>
      </c>
      <c r="N791" s="1283" t="str">
        <f t="shared" si="29"/>
        <v>#N/A</v>
      </c>
      <c r="O791" s="652"/>
      <c r="P791" s="652"/>
      <c r="Q791" s="629"/>
      <c r="R791" s="629"/>
      <c r="S791" s="651"/>
      <c r="T791" s="653"/>
      <c r="U791" s="651"/>
      <c r="V791" s="582" t="s">
        <v>1072</v>
      </c>
      <c r="W791" s="582" t="s">
        <v>1072</v>
      </c>
      <c r="X791" s="582" t="s">
        <v>1072</v>
      </c>
      <c r="Y791" s="582" t="s">
        <v>1072</v>
      </c>
      <c r="Z791" s="582" t="s">
        <v>1072</v>
      </c>
      <c r="AA791" s="582" t="s">
        <v>1072</v>
      </c>
      <c r="AB791" s="582" t="s">
        <v>1072</v>
      </c>
      <c r="AC791" s="580" t="str">
        <f>Vlookup(D791,'セッション実施状況管理'!$A:$R,17,false)</f>
        <v>#N/A</v>
      </c>
      <c r="AD791" s="580" t="str">
        <f t="shared" si="19"/>
        <v>#VALUE!</v>
      </c>
      <c r="AE791" s="580" t="str">
        <f t="shared" si="20"/>
        <v>#VALUE!</v>
      </c>
    </row>
    <row r="792">
      <c r="A792" s="2"/>
      <c r="B792" s="2"/>
      <c r="C792" s="2"/>
      <c r="D792" s="2"/>
      <c r="E792" s="2"/>
      <c r="F792" s="2"/>
      <c r="G792" s="2"/>
      <c r="H792" s="2"/>
      <c r="I792" s="572" t="str">
        <f>iferror(vlookup(B792,'セッション実施状況管理'!$A:$B,2,false),"")</f>
        <v/>
      </c>
      <c r="J792" s="580" t="str">
        <f>Vlookup(B792,'セッション実施状況管理'!$A:$R,17,false)</f>
        <v>#N/A</v>
      </c>
      <c r="K792" s="580" t="str">
        <f t="shared" si="28"/>
        <v>#N/A</v>
      </c>
      <c r="L792" s="573" t="str">
        <f t="shared" si="11"/>
        <v>#N/A</v>
      </c>
      <c r="M792" s="573" t="str">
        <f t="shared" si="30"/>
        <v>#N/A</v>
      </c>
      <c r="N792" s="1283" t="str">
        <f t="shared" si="29"/>
        <v>#N/A</v>
      </c>
      <c r="O792" s="652"/>
      <c r="P792" s="652"/>
      <c r="Q792" s="629"/>
      <c r="R792" s="629"/>
      <c r="S792" s="651"/>
      <c r="T792" s="653"/>
      <c r="U792" s="651"/>
      <c r="V792" s="582" t="s">
        <v>1072</v>
      </c>
      <c r="W792" s="582" t="s">
        <v>1072</v>
      </c>
      <c r="X792" s="582" t="s">
        <v>1072</v>
      </c>
      <c r="Y792" s="582" t="s">
        <v>1072</v>
      </c>
      <c r="Z792" s="582" t="s">
        <v>1072</v>
      </c>
      <c r="AA792" s="582" t="s">
        <v>1072</v>
      </c>
      <c r="AB792" s="582" t="s">
        <v>1072</v>
      </c>
      <c r="AC792" s="580" t="str">
        <f>Vlookup(D792,'セッション実施状況管理'!$A:$R,17,false)</f>
        <v>#N/A</v>
      </c>
      <c r="AD792" s="580" t="str">
        <f t="shared" si="19"/>
        <v>#VALUE!</v>
      </c>
      <c r="AE792" s="580" t="str">
        <f t="shared" si="20"/>
        <v>#VALUE!</v>
      </c>
    </row>
    <row r="793">
      <c r="A793" s="2"/>
      <c r="B793" s="2"/>
      <c r="C793" s="2"/>
      <c r="D793" s="2"/>
      <c r="E793" s="2"/>
      <c r="F793" s="2"/>
      <c r="G793" s="2"/>
      <c r="H793" s="2"/>
      <c r="I793" s="572" t="str">
        <f>iferror(vlookup(B793,'セッション実施状況管理'!$A:$B,2,false),"")</f>
        <v/>
      </c>
      <c r="J793" s="580" t="str">
        <f>Vlookup(B793,'セッション実施状況管理'!$A:$R,17,false)</f>
        <v>#N/A</v>
      </c>
      <c r="K793" s="580" t="str">
        <f t="shared" si="28"/>
        <v>#N/A</v>
      </c>
      <c r="L793" s="573" t="str">
        <f t="shared" si="11"/>
        <v>#N/A</v>
      </c>
      <c r="M793" s="573" t="str">
        <f t="shared" si="30"/>
        <v>#N/A</v>
      </c>
      <c r="N793" s="1283" t="str">
        <f t="shared" si="29"/>
        <v>#N/A</v>
      </c>
      <c r="O793" s="652"/>
      <c r="P793" s="652"/>
      <c r="Q793" s="629"/>
      <c r="R793" s="629"/>
      <c r="S793" s="651"/>
      <c r="T793" s="653"/>
      <c r="U793" s="651"/>
      <c r="V793" s="582" t="s">
        <v>1072</v>
      </c>
      <c r="W793" s="582" t="s">
        <v>1072</v>
      </c>
      <c r="X793" s="582" t="s">
        <v>1072</v>
      </c>
      <c r="Y793" s="582" t="s">
        <v>1072</v>
      </c>
      <c r="Z793" s="582" t="s">
        <v>1072</v>
      </c>
      <c r="AA793" s="582" t="s">
        <v>1072</v>
      </c>
      <c r="AB793" s="582" t="s">
        <v>1072</v>
      </c>
      <c r="AC793" s="580" t="str">
        <f>Vlookup(D793,'セッション実施状況管理'!$A:$R,17,false)</f>
        <v>#N/A</v>
      </c>
      <c r="AD793" s="580" t="str">
        <f t="shared" si="19"/>
        <v>#VALUE!</v>
      </c>
      <c r="AE793" s="580" t="str">
        <f t="shared" si="20"/>
        <v>#VALUE!</v>
      </c>
    </row>
    <row r="794">
      <c r="A794" s="2"/>
      <c r="B794" s="2"/>
      <c r="C794" s="2"/>
      <c r="D794" s="2"/>
      <c r="E794" s="2"/>
      <c r="F794" s="2"/>
      <c r="G794" s="2"/>
      <c r="H794" s="2"/>
      <c r="I794" s="572" t="str">
        <f>iferror(vlookup(B794,'セッション実施状況管理'!$A:$B,2,false),"")</f>
        <v/>
      </c>
      <c r="J794" s="580" t="str">
        <f>Vlookup(B794,'セッション実施状況管理'!$A:$R,17,false)</f>
        <v>#N/A</v>
      </c>
      <c r="K794" s="580" t="str">
        <f t="shared" si="28"/>
        <v>#N/A</v>
      </c>
      <c r="L794" s="573" t="str">
        <f t="shared" si="11"/>
        <v>#N/A</v>
      </c>
      <c r="M794" s="573" t="str">
        <f t="shared" si="30"/>
        <v>#N/A</v>
      </c>
      <c r="N794" s="1283" t="str">
        <f t="shared" si="29"/>
        <v>#N/A</v>
      </c>
      <c r="O794" s="652"/>
      <c r="P794" s="652"/>
      <c r="Q794" s="629"/>
      <c r="R794" s="629"/>
      <c r="S794" s="651"/>
      <c r="T794" s="653"/>
      <c r="U794" s="651"/>
      <c r="V794" s="582" t="s">
        <v>1072</v>
      </c>
      <c r="W794" s="582" t="s">
        <v>1072</v>
      </c>
      <c r="X794" s="582" t="s">
        <v>1072</v>
      </c>
      <c r="Y794" s="582" t="s">
        <v>1072</v>
      </c>
      <c r="Z794" s="582" t="s">
        <v>1072</v>
      </c>
      <c r="AA794" s="582" t="s">
        <v>1072</v>
      </c>
      <c r="AB794" s="582" t="s">
        <v>1072</v>
      </c>
      <c r="AC794" s="580" t="str">
        <f>Vlookup(D794,'セッション実施状況管理'!$A:$R,17,false)</f>
        <v>#N/A</v>
      </c>
      <c r="AD794" s="580" t="str">
        <f t="shared" si="19"/>
        <v>#VALUE!</v>
      </c>
      <c r="AE794" s="580" t="str">
        <f t="shared" si="20"/>
        <v>#VALUE!</v>
      </c>
    </row>
    <row r="795">
      <c r="A795" s="2"/>
      <c r="B795" s="2"/>
      <c r="C795" s="2"/>
      <c r="D795" s="2"/>
      <c r="E795" s="2"/>
      <c r="F795" s="2"/>
      <c r="G795" s="2"/>
      <c r="H795" s="2"/>
      <c r="I795" s="572" t="str">
        <f>iferror(vlookup(B795,'セッション実施状況管理'!$A:$B,2,false),"")</f>
        <v/>
      </c>
      <c r="J795" s="580" t="str">
        <f>Vlookup(B795,'セッション実施状況管理'!$A:$R,17,false)</f>
        <v>#N/A</v>
      </c>
      <c r="K795" s="580" t="str">
        <f t="shared" si="28"/>
        <v>#N/A</v>
      </c>
      <c r="L795" s="573" t="str">
        <f t="shared" si="11"/>
        <v>#N/A</v>
      </c>
      <c r="M795" s="573" t="str">
        <f t="shared" si="30"/>
        <v>#N/A</v>
      </c>
      <c r="N795" s="1283" t="str">
        <f t="shared" si="29"/>
        <v>#N/A</v>
      </c>
      <c r="O795" s="652"/>
      <c r="P795" s="652"/>
      <c r="Q795" s="629"/>
      <c r="R795" s="629"/>
      <c r="S795" s="651"/>
      <c r="T795" s="653"/>
      <c r="U795" s="651"/>
      <c r="V795" s="582" t="s">
        <v>1072</v>
      </c>
      <c r="W795" s="582" t="s">
        <v>1072</v>
      </c>
      <c r="X795" s="582" t="s">
        <v>1072</v>
      </c>
      <c r="Y795" s="582" t="s">
        <v>1072</v>
      </c>
      <c r="Z795" s="582" t="s">
        <v>1072</v>
      </c>
      <c r="AA795" s="582" t="s">
        <v>1072</v>
      </c>
      <c r="AB795" s="582" t="s">
        <v>1072</v>
      </c>
      <c r="AC795" s="580" t="str">
        <f>Vlookup(D795,'セッション実施状況管理'!$A:$R,17,false)</f>
        <v>#N/A</v>
      </c>
      <c r="AD795" s="580" t="str">
        <f t="shared" si="19"/>
        <v>#VALUE!</v>
      </c>
      <c r="AE795" s="580" t="str">
        <f t="shared" si="20"/>
        <v>#VALUE!</v>
      </c>
    </row>
    <row r="796">
      <c r="A796" s="2"/>
      <c r="B796" s="2"/>
      <c r="C796" s="2"/>
      <c r="D796" s="2"/>
      <c r="E796" s="2"/>
      <c r="F796" s="2"/>
      <c r="G796" s="2"/>
      <c r="H796" s="2"/>
      <c r="I796" s="572" t="str">
        <f>iferror(vlookup(B796,'セッション実施状況管理'!$A:$B,2,false),"")</f>
        <v/>
      </c>
      <c r="J796" s="580" t="str">
        <f>Vlookup(B796,'セッション実施状況管理'!$A:$R,17,false)</f>
        <v>#N/A</v>
      </c>
      <c r="K796" s="580" t="str">
        <f t="shared" si="28"/>
        <v>#N/A</v>
      </c>
      <c r="L796" s="573" t="str">
        <f t="shared" si="11"/>
        <v>#N/A</v>
      </c>
      <c r="M796" s="573" t="str">
        <f t="shared" si="30"/>
        <v>#N/A</v>
      </c>
      <c r="N796" s="1283" t="str">
        <f t="shared" si="29"/>
        <v>#N/A</v>
      </c>
      <c r="O796" s="652"/>
      <c r="P796" s="652"/>
      <c r="Q796" s="629"/>
      <c r="R796" s="629"/>
      <c r="S796" s="651"/>
      <c r="T796" s="653"/>
      <c r="U796" s="651"/>
      <c r="V796" s="582" t="s">
        <v>1072</v>
      </c>
      <c r="W796" s="582" t="s">
        <v>1072</v>
      </c>
      <c r="X796" s="582" t="s">
        <v>1072</v>
      </c>
      <c r="Y796" s="582" t="s">
        <v>1072</v>
      </c>
      <c r="Z796" s="582" t="s">
        <v>1072</v>
      </c>
      <c r="AA796" s="582" t="s">
        <v>1072</v>
      </c>
      <c r="AB796" s="582" t="s">
        <v>1072</v>
      </c>
      <c r="AC796" s="580" t="str">
        <f>Vlookup(D796,'セッション実施状況管理'!$A:$R,17,false)</f>
        <v>#N/A</v>
      </c>
      <c r="AD796" s="580" t="str">
        <f t="shared" si="19"/>
        <v>#VALUE!</v>
      </c>
      <c r="AE796" s="580" t="str">
        <f t="shared" si="20"/>
        <v>#VALUE!</v>
      </c>
    </row>
    <row r="797">
      <c r="A797" s="2"/>
      <c r="B797" s="2"/>
      <c r="C797" s="2"/>
      <c r="D797" s="2"/>
      <c r="E797" s="2"/>
      <c r="F797" s="2"/>
      <c r="G797" s="2"/>
      <c r="H797" s="2"/>
      <c r="I797" s="572" t="str">
        <f>iferror(vlookup(B797,'セッション実施状況管理'!$A:$B,2,false),"")</f>
        <v/>
      </c>
      <c r="J797" s="580" t="str">
        <f>Vlookup(B797,'セッション実施状況管理'!$A:$R,17,false)</f>
        <v>#N/A</v>
      </c>
      <c r="K797" s="580" t="str">
        <f t="shared" si="28"/>
        <v>#N/A</v>
      </c>
      <c r="L797" s="573" t="str">
        <f t="shared" si="11"/>
        <v>#N/A</v>
      </c>
      <c r="M797" s="573" t="str">
        <f t="shared" si="30"/>
        <v>#N/A</v>
      </c>
      <c r="N797" s="1283" t="str">
        <f t="shared" si="29"/>
        <v>#N/A</v>
      </c>
      <c r="O797" s="652"/>
      <c r="P797" s="652"/>
      <c r="Q797" s="629"/>
      <c r="R797" s="629"/>
      <c r="S797" s="651"/>
      <c r="T797" s="653"/>
      <c r="U797" s="651"/>
      <c r="V797" s="582" t="s">
        <v>1072</v>
      </c>
      <c r="W797" s="582" t="s">
        <v>1072</v>
      </c>
      <c r="X797" s="582" t="s">
        <v>1072</v>
      </c>
      <c r="Y797" s="582" t="s">
        <v>1072</v>
      </c>
      <c r="Z797" s="582" t="s">
        <v>1072</v>
      </c>
      <c r="AA797" s="582" t="s">
        <v>1072</v>
      </c>
      <c r="AB797" s="582" t="s">
        <v>1072</v>
      </c>
      <c r="AC797" s="580" t="str">
        <f>Vlookup(D797,'セッション実施状況管理'!$A:$R,17,false)</f>
        <v>#N/A</v>
      </c>
      <c r="AD797" s="580" t="str">
        <f t="shared" si="19"/>
        <v>#VALUE!</v>
      </c>
      <c r="AE797" s="580" t="str">
        <f t="shared" si="20"/>
        <v>#VALUE!</v>
      </c>
    </row>
    <row r="798">
      <c r="A798" s="2"/>
      <c r="B798" s="2"/>
      <c r="C798" s="2"/>
      <c r="D798" s="2"/>
      <c r="E798" s="2"/>
      <c r="F798" s="2"/>
      <c r="G798" s="2"/>
      <c r="H798" s="2"/>
      <c r="I798" s="572" t="str">
        <f>iferror(vlookup(B798,'セッション実施状況管理'!$A:$B,2,false),"")</f>
        <v/>
      </c>
      <c r="J798" s="580" t="str">
        <f>Vlookup(B798,'セッション実施状況管理'!$A:$R,17,false)</f>
        <v>#N/A</v>
      </c>
      <c r="K798" s="580" t="str">
        <f t="shared" si="28"/>
        <v>#N/A</v>
      </c>
      <c r="L798" s="573" t="str">
        <f t="shared" si="11"/>
        <v>#N/A</v>
      </c>
      <c r="M798" s="573" t="str">
        <f t="shared" si="30"/>
        <v>#N/A</v>
      </c>
      <c r="N798" s="1283" t="str">
        <f t="shared" si="29"/>
        <v>#N/A</v>
      </c>
      <c r="O798" s="652"/>
      <c r="P798" s="652"/>
      <c r="Q798" s="629"/>
      <c r="R798" s="629"/>
      <c r="S798" s="651"/>
      <c r="T798" s="653"/>
      <c r="U798" s="651"/>
      <c r="V798" s="582" t="s">
        <v>1072</v>
      </c>
      <c r="W798" s="582" t="s">
        <v>1072</v>
      </c>
      <c r="X798" s="582" t="s">
        <v>1072</v>
      </c>
      <c r="Y798" s="582" t="s">
        <v>1072</v>
      </c>
      <c r="Z798" s="582" t="s">
        <v>1072</v>
      </c>
      <c r="AA798" s="582" t="s">
        <v>1072</v>
      </c>
      <c r="AB798" s="582" t="s">
        <v>1072</v>
      </c>
      <c r="AC798" s="580" t="str">
        <f>Vlookup(D798,'セッション実施状況管理'!$A:$R,17,false)</f>
        <v>#N/A</v>
      </c>
      <c r="AD798" s="580" t="str">
        <f t="shared" si="19"/>
        <v>#VALUE!</v>
      </c>
      <c r="AE798" s="580" t="str">
        <f t="shared" si="20"/>
        <v>#VALUE!</v>
      </c>
    </row>
    <row r="799">
      <c r="A799" s="2"/>
      <c r="B799" s="2"/>
      <c r="C799" s="2"/>
      <c r="D799" s="2"/>
      <c r="E799" s="2"/>
      <c r="F799" s="2"/>
      <c r="G799" s="2"/>
      <c r="H799" s="2"/>
      <c r="I799" s="572" t="str">
        <f>iferror(vlookup(B799,'セッション実施状況管理'!$A:$B,2,false),"")</f>
        <v/>
      </c>
      <c r="J799" s="580" t="str">
        <f>Vlookup(B799,'セッション実施状況管理'!$A:$R,17,false)</f>
        <v>#N/A</v>
      </c>
      <c r="K799" s="580" t="str">
        <f t="shared" si="28"/>
        <v>#N/A</v>
      </c>
      <c r="L799" s="573" t="str">
        <f t="shared" si="11"/>
        <v>#N/A</v>
      </c>
      <c r="M799" s="573" t="str">
        <f t="shared" si="30"/>
        <v>#N/A</v>
      </c>
      <c r="N799" s="1283" t="str">
        <f t="shared" si="29"/>
        <v>#N/A</v>
      </c>
      <c r="O799" s="652"/>
      <c r="P799" s="652"/>
      <c r="Q799" s="629"/>
      <c r="R799" s="629"/>
      <c r="S799" s="651"/>
      <c r="T799" s="653"/>
      <c r="U799" s="651"/>
      <c r="V799" s="582" t="s">
        <v>1072</v>
      </c>
      <c r="W799" s="582" t="s">
        <v>1072</v>
      </c>
      <c r="X799" s="582" t="s">
        <v>1072</v>
      </c>
      <c r="Y799" s="582" t="s">
        <v>1072</v>
      </c>
      <c r="Z799" s="582" t="s">
        <v>1072</v>
      </c>
      <c r="AA799" s="582" t="s">
        <v>1072</v>
      </c>
      <c r="AB799" s="582" t="s">
        <v>1072</v>
      </c>
      <c r="AC799" s="580" t="str">
        <f>Vlookup(D799,'セッション実施状況管理'!$A:$R,17,false)</f>
        <v>#N/A</v>
      </c>
      <c r="AD799" s="580" t="str">
        <f t="shared" si="19"/>
        <v>#VALUE!</v>
      </c>
      <c r="AE799" s="580" t="str">
        <f t="shared" si="20"/>
        <v>#VALUE!</v>
      </c>
    </row>
    <row r="800">
      <c r="A800" s="2"/>
      <c r="B800" s="2"/>
      <c r="C800" s="2"/>
      <c r="D800" s="2"/>
      <c r="E800" s="2"/>
      <c r="F800" s="2"/>
      <c r="G800" s="2"/>
      <c r="H800" s="2"/>
      <c r="I800" s="572" t="str">
        <f>iferror(vlookup(B800,'セッション実施状況管理'!$A:$B,2,false),"")</f>
        <v/>
      </c>
      <c r="J800" s="580" t="str">
        <f>Vlookup(B800,'セッション実施状況管理'!$A:$R,17,false)</f>
        <v>#N/A</v>
      </c>
      <c r="K800" s="580" t="str">
        <f t="shared" si="28"/>
        <v>#N/A</v>
      </c>
      <c r="L800" s="573" t="str">
        <f t="shared" si="11"/>
        <v>#N/A</v>
      </c>
      <c r="M800" s="573" t="str">
        <f t="shared" si="30"/>
        <v>#N/A</v>
      </c>
      <c r="N800" s="1283" t="str">
        <f t="shared" si="29"/>
        <v>#N/A</v>
      </c>
      <c r="O800" s="652"/>
      <c r="P800" s="652"/>
      <c r="Q800" s="629"/>
      <c r="R800" s="629"/>
      <c r="S800" s="651"/>
      <c r="T800" s="653"/>
      <c r="U800" s="651"/>
      <c r="V800" s="582" t="s">
        <v>1072</v>
      </c>
      <c r="W800" s="582" t="s">
        <v>1072</v>
      </c>
      <c r="X800" s="582" t="s">
        <v>1072</v>
      </c>
      <c r="Y800" s="582" t="s">
        <v>1072</v>
      </c>
      <c r="Z800" s="582" t="s">
        <v>1072</v>
      </c>
      <c r="AA800" s="582" t="s">
        <v>1072</v>
      </c>
      <c r="AB800" s="582" t="s">
        <v>1072</v>
      </c>
      <c r="AC800" s="580" t="str">
        <f>Vlookup(D800,'セッション実施状況管理'!$A:$R,17,false)</f>
        <v>#N/A</v>
      </c>
      <c r="AD800" s="580" t="str">
        <f t="shared" si="19"/>
        <v>#VALUE!</v>
      </c>
      <c r="AE800" s="580" t="str">
        <f t="shared" si="20"/>
        <v>#VALUE!</v>
      </c>
    </row>
    <row r="801">
      <c r="A801" s="2"/>
      <c r="B801" s="2"/>
      <c r="C801" s="2"/>
      <c r="D801" s="2"/>
      <c r="E801" s="2"/>
      <c r="F801" s="2"/>
      <c r="G801" s="2"/>
      <c r="H801" s="2"/>
      <c r="I801" s="572" t="str">
        <f>iferror(vlookup(B801,'セッション実施状況管理'!$A:$B,2,false),"")</f>
        <v/>
      </c>
      <c r="J801" s="580" t="str">
        <f>Vlookup(B801,'セッション実施状況管理'!$A:$R,17,false)</f>
        <v>#N/A</v>
      </c>
      <c r="K801" s="580" t="str">
        <f t="shared" si="28"/>
        <v>#N/A</v>
      </c>
      <c r="L801" s="573" t="str">
        <f t="shared" si="11"/>
        <v>#N/A</v>
      </c>
      <c r="M801" s="573" t="str">
        <f t="shared" si="30"/>
        <v>#N/A</v>
      </c>
      <c r="N801" s="1283" t="str">
        <f t="shared" si="29"/>
        <v>#N/A</v>
      </c>
      <c r="O801" s="652"/>
      <c r="P801" s="652"/>
      <c r="Q801" s="629"/>
      <c r="R801" s="629"/>
      <c r="S801" s="651"/>
      <c r="T801" s="653"/>
      <c r="U801" s="651"/>
      <c r="V801" s="582" t="s">
        <v>1072</v>
      </c>
      <c r="W801" s="582" t="s">
        <v>1072</v>
      </c>
      <c r="X801" s="582" t="s">
        <v>1072</v>
      </c>
      <c r="Y801" s="582" t="s">
        <v>1072</v>
      </c>
      <c r="Z801" s="582" t="s">
        <v>1072</v>
      </c>
      <c r="AA801" s="582" t="s">
        <v>1072</v>
      </c>
      <c r="AB801" s="582" t="s">
        <v>1072</v>
      </c>
      <c r="AC801" s="580" t="str">
        <f>Vlookup(D801,'セッション実施状況管理'!$A:$R,17,false)</f>
        <v>#N/A</v>
      </c>
      <c r="AD801" s="580" t="str">
        <f t="shared" si="19"/>
        <v>#VALUE!</v>
      </c>
      <c r="AE801" s="580" t="str">
        <f t="shared" si="20"/>
        <v>#VALUE!</v>
      </c>
    </row>
    <row r="802">
      <c r="A802" s="2"/>
      <c r="B802" s="2"/>
      <c r="C802" s="2"/>
      <c r="D802" s="2"/>
      <c r="E802" s="2"/>
      <c r="F802" s="2"/>
      <c r="G802" s="2"/>
      <c r="H802" s="2"/>
      <c r="I802" s="572" t="str">
        <f>iferror(vlookup(B802,'セッション実施状況管理'!$A:$B,2,false),"")</f>
        <v/>
      </c>
      <c r="J802" s="580" t="str">
        <f>Vlookup(B802,'セッション実施状況管理'!$A:$R,17,false)</f>
        <v>#N/A</v>
      </c>
      <c r="K802" s="580" t="str">
        <f t="shared" si="28"/>
        <v>#N/A</v>
      </c>
      <c r="L802" s="573" t="str">
        <f t="shared" si="11"/>
        <v>#N/A</v>
      </c>
      <c r="M802" s="573" t="str">
        <f t="shared" si="30"/>
        <v>#N/A</v>
      </c>
      <c r="N802" s="1283" t="str">
        <f t="shared" si="29"/>
        <v>#N/A</v>
      </c>
      <c r="O802" s="652"/>
      <c r="P802" s="652"/>
      <c r="Q802" s="629"/>
      <c r="R802" s="629"/>
      <c r="S802" s="651"/>
      <c r="T802" s="653"/>
      <c r="U802" s="651"/>
      <c r="V802" s="582" t="s">
        <v>1072</v>
      </c>
      <c r="W802" s="582" t="s">
        <v>1072</v>
      </c>
      <c r="X802" s="582" t="s">
        <v>1072</v>
      </c>
      <c r="Y802" s="582" t="s">
        <v>1072</v>
      </c>
      <c r="Z802" s="582" t="s">
        <v>1072</v>
      </c>
      <c r="AA802" s="582" t="s">
        <v>1072</v>
      </c>
      <c r="AB802" s="582" t="s">
        <v>1072</v>
      </c>
      <c r="AC802" s="580" t="str">
        <f>Vlookup(D802,'セッション実施状況管理'!$A:$R,17,false)</f>
        <v>#N/A</v>
      </c>
      <c r="AD802" s="580" t="str">
        <f t="shared" si="19"/>
        <v>#VALUE!</v>
      </c>
      <c r="AE802" s="580" t="str">
        <f t="shared" si="20"/>
        <v>#VALUE!</v>
      </c>
    </row>
    <row r="803">
      <c r="A803" s="2"/>
      <c r="B803" s="2"/>
      <c r="C803" s="2"/>
      <c r="D803" s="2"/>
      <c r="E803" s="2"/>
      <c r="F803" s="2"/>
      <c r="G803" s="2"/>
      <c r="H803" s="2"/>
      <c r="I803" s="572" t="str">
        <f>iferror(vlookup(B803,'セッション実施状況管理'!$A:$B,2,false),"")</f>
        <v/>
      </c>
      <c r="J803" s="580" t="str">
        <f>Vlookup(B803,'セッション実施状況管理'!$A:$R,17,false)</f>
        <v>#N/A</v>
      </c>
      <c r="K803" s="580" t="str">
        <f t="shared" si="28"/>
        <v>#N/A</v>
      </c>
      <c r="L803" s="573" t="str">
        <f t="shared" si="11"/>
        <v>#N/A</v>
      </c>
      <c r="M803" s="573" t="str">
        <f t="shared" si="30"/>
        <v>#N/A</v>
      </c>
      <c r="N803" s="1283" t="str">
        <f t="shared" si="29"/>
        <v>#N/A</v>
      </c>
      <c r="O803" s="652"/>
      <c r="P803" s="652"/>
      <c r="Q803" s="629"/>
      <c r="R803" s="629"/>
      <c r="S803" s="651"/>
      <c r="T803" s="653"/>
      <c r="U803" s="651"/>
      <c r="V803" s="582" t="s">
        <v>1072</v>
      </c>
      <c r="W803" s="582" t="s">
        <v>1072</v>
      </c>
      <c r="X803" s="582" t="s">
        <v>1072</v>
      </c>
      <c r="Y803" s="582" t="s">
        <v>1072</v>
      </c>
      <c r="Z803" s="582" t="s">
        <v>1072</v>
      </c>
      <c r="AA803" s="582" t="s">
        <v>1072</v>
      </c>
      <c r="AB803" s="582" t="s">
        <v>1072</v>
      </c>
      <c r="AC803" s="580" t="str">
        <f>Vlookup(D803,'セッション実施状況管理'!$A:$R,17,false)</f>
        <v>#N/A</v>
      </c>
      <c r="AD803" s="580" t="str">
        <f t="shared" si="19"/>
        <v>#VALUE!</v>
      </c>
      <c r="AE803" s="580" t="str">
        <f t="shared" si="20"/>
        <v>#VALUE!</v>
      </c>
    </row>
    <row r="804">
      <c r="A804" s="2"/>
      <c r="B804" s="2"/>
      <c r="C804" s="2"/>
      <c r="D804" s="2"/>
      <c r="E804" s="2"/>
      <c r="F804" s="2"/>
      <c r="G804" s="2"/>
      <c r="H804" s="2"/>
      <c r="I804" s="572" t="str">
        <f>iferror(vlookup(B804,'セッション実施状況管理'!$A:$B,2,false),"")</f>
        <v/>
      </c>
      <c r="J804" s="580" t="str">
        <f>Vlookup(B804,'セッション実施状況管理'!$A:$R,17,false)</f>
        <v>#N/A</v>
      </c>
      <c r="K804" s="580" t="str">
        <f t="shared" si="28"/>
        <v>#N/A</v>
      </c>
      <c r="L804" s="573" t="str">
        <f t="shared" si="11"/>
        <v>#N/A</v>
      </c>
      <c r="M804" s="573" t="str">
        <f t="shared" si="30"/>
        <v>#N/A</v>
      </c>
      <c r="N804" s="1283" t="str">
        <f t="shared" si="29"/>
        <v>#N/A</v>
      </c>
      <c r="O804" s="652"/>
      <c r="P804" s="652"/>
      <c r="Q804" s="629"/>
      <c r="R804" s="629"/>
      <c r="S804" s="651"/>
      <c r="T804" s="653"/>
      <c r="U804" s="651"/>
      <c r="V804" s="582" t="s">
        <v>1072</v>
      </c>
      <c r="W804" s="582" t="s">
        <v>1072</v>
      </c>
      <c r="X804" s="582" t="s">
        <v>1072</v>
      </c>
      <c r="Y804" s="582" t="s">
        <v>1072</v>
      </c>
      <c r="Z804" s="582" t="s">
        <v>1072</v>
      </c>
      <c r="AA804" s="582" t="s">
        <v>1072</v>
      </c>
      <c r="AB804" s="582" t="s">
        <v>1072</v>
      </c>
      <c r="AC804" s="580" t="str">
        <f>Vlookup(D804,'セッション実施状況管理'!$A:$R,17,false)</f>
        <v>#N/A</v>
      </c>
      <c r="AD804" s="580" t="str">
        <f t="shared" si="19"/>
        <v>#VALUE!</v>
      </c>
      <c r="AE804" s="580" t="str">
        <f t="shared" si="20"/>
        <v>#VALUE!</v>
      </c>
    </row>
    <row r="805">
      <c r="A805" s="2"/>
      <c r="B805" s="2"/>
      <c r="C805" s="2"/>
      <c r="D805" s="2"/>
      <c r="E805" s="2"/>
      <c r="F805" s="2"/>
      <c r="G805" s="2"/>
      <c r="H805" s="2"/>
      <c r="I805" s="572" t="str">
        <f>iferror(vlookup(B805,'セッション実施状況管理'!$A:$B,2,false),"")</f>
        <v/>
      </c>
      <c r="J805" s="580" t="str">
        <f>Vlookup(B805,'セッション実施状況管理'!$A:$R,17,false)</f>
        <v>#N/A</v>
      </c>
      <c r="K805" s="580" t="str">
        <f t="shared" si="28"/>
        <v>#N/A</v>
      </c>
      <c r="L805" s="573" t="str">
        <f t="shared" si="11"/>
        <v>#N/A</v>
      </c>
      <c r="M805" s="573" t="str">
        <f t="shared" si="30"/>
        <v>#N/A</v>
      </c>
      <c r="N805" s="1283" t="str">
        <f t="shared" si="29"/>
        <v>#N/A</v>
      </c>
      <c r="O805" s="652"/>
      <c r="P805" s="652"/>
      <c r="Q805" s="629"/>
      <c r="R805" s="629"/>
      <c r="S805" s="651"/>
      <c r="T805" s="653"/>
      <c r="U805" s="651"/>
      <c r="V805" s="582" t="s">
        <v>1072</v>
      </c>
      <c r="W805" s="582" t="s">
        <v>1072</v>
      </c>
      <c r="X805" s="582" t="s">
        <v>1072</v>
      </c>
      <c r="Y805" s="582" t="s">
        <v>1072</v>
      </c>
      <c r="Z805" s="582" t="s">
        <v>1072</v>
      </c>
      <c r="AA805" s="582" t="s">
        <v>1072</v>
      </c>
      <c r="AB805" s="582" t="s">
        <v>1072</v>
      </c>
      <c r="AC805" s="580" t="str">
        <f>Vlookup(D805,'セッション実施状況管理'!$A:$R,17,false)</f>
        <v>#N/A</v>
      </c>
      <c r="AD805" s="580" t="str">
        <f t="shared" si="19"/>
        <v>#VALUE!</v>
      </c>
      <c r="AE805" s="580" t="str">
        <f t="shared" si="20"/>
        <v>#VALUE!</v>
      </c>
    </row>
    <row r="806">
      <c r="A806" s="2"/>
      <c r="B806" s="2"/>
      <c r="C806" s="2"/>
      <c r="D806" s="2"/>
      <c r="E806" s="2"/>
      <c r="F806" s="2"/>
      <c r="G806" s="2"/>
      <c r="H806" s="2"/>
      <c r="I806" s="572" t="str">
        <f>iferror(vlookup(B806,'セッション実施状況管理'!$A:$B,2,false),"")</f>
        <v/>
      </c>
      <c r="J806" s="580" t="str">
        <f>Vlookup(B806,'セッション実施状況管理'!$A:$R,17,false)</f>
        <v>#N/A</v>
      </c>
      <c r="K806" s="580" t="str">
        <f t="shared" si="28"/>
        <v>#N/A</v>
      </c>
      <c r="L806" s="573" t="str">
        <f t="shared" si="11"/>
        <v>#N/A</v>
      </c>
      <c r="M806" s="573" t="str">
        <f t="shared" si="30"/>
        <v>#N/A</v>
      </c>
      <c r="N806" s="1283" t="str">
        <f t="shared" si="29"/>
        <v>#N/A</v>
      </c>
      <c r="O806" s="652"/>
      <c r="P806" s="652"/>
      <c r="Q806" s="629"/>
      <c r="R806" s="629"/>
      <c r="S806" s="651"/>
      <c r="T806" s="653"/>
      <c r="U806" s="651"/>
      <c r="V806" s="582" t="s">
        <v>1072</v>
      </c>
      <c r="W806" s="582" t="s">
        <v>1072</v>
      </c>
      <c r="X806" s="582" t="s">
        <v>1072</v>
      </c>
      <c r="Y806" s="582" t="s">
        <v>1072</v>
      </c>
      <c r="Z806" s="582" t="s">
        <v>1072</v>
      </c>
      <c r="AA806" s="582" t="s">
        <v>1072</v>
      </c>
      <c r="AB806" s="582" t="s">
        <v>1072</v>
      </c>
      <c r="AC806" s="580" t="str">
        <f>Vlookup(D806,'セッション実施状況管理'!$A:$R,17,false)</f>
        <v>#N/A</v>
      </c>
      <c r="AD806" s="580" t="str">
        <f t="shared" si="19"/>
        <v>#VALUE!</v>
      </c>
      <c r="AE806" s="580" t="str">
        <f t="shared" si="20"/>
        <v>#VALUE!</v>
      </c>
    </row>
    <row r="807">
      <c r="A807" s="2"/>
      <c r="B807" s="2"/>
      <c r="C807" s="2"/>
      <c r="D807" s="2"/>
      <c r="E807" s="2"/>
      <c r="F807" s="2"/>
      <c r="G807" s="2"/>
      <c r="H807" s="2"/>
      <c r="I807" s="572" t="str">
        <f>iferror(vlookup(B807,'セッション実施状況管理'!$A:$B,2,false),"")</f>
        <v/>
      </c>
      <c r="J807" s="580" t="str">
        <f>Vlookup(B807,'セッション実施状況管理'!$A:$R,17,false)</f>
        <v>#N/A</v>
      </c>
      <c r="K807" s="580" t="str">
        <f t="shared" si="28"/>
        <v>#N/A</v>
      </c>
      <c r="L807" s="573" t="str">
        <f t="shared" si="11"/>
        <v>#N/A</v>
      </c>
      <c r="M807" s="573" t="str">
        <f t="shared" si="30"/>
        <v>#N/A</v>
      </c>
      <c r="N807" s="1283" t="str">
        <f t="shared" si="29"/>
        <v>#N/A</v>
      </c>
      <c r="O807" s="652"/>
      <c r="P807" s="652"/>
      <c r="Q807" s="629"/>
      <c r="R807" s="629"/>
      <c r="S807" s="651"/>
      <c r="T807" s="653"/>
      <c r="U807" s="651"/>
      <c r="V807" s="582" t="s">
        <v>1072</v>
      </c>
      <c r="W807" s="582" t="s">
        <v>1072</v>
      </c>
      <c r="X807" s="582" t="s">
        <v>1072</v>
      </c>
      <c r="Y807" s="582" t="s">
        <v>1072</v>
      </c>
      <c r="Z807" s="582" t="s">
        <v>1072</v>
      </c>
      <c r="AA807" s="582" t="s">
        <v>1072</v>
      </c>
      <c r="AB807" s="582" t="s">
        <v>1072</v>
      </c>
      <c r="AC807" s="580" t="str">
        <f>Vlookup(D807,'セッション実施状況管理'!$A:$R,17,false)</f>
        <v>#N/A</v>
      </c>
      <c r="AD807" s="580" t="str">
        <f t="shared" si="19"/>
        <v>#VALUE!</v>
      </c>
      <c r="AE807" s="580" t="str">
        <f t="shared" si="20"/>
        <v>#VALUE!</v>
      </c>
    </row>
    <row r="808">
      <c r="A808" s="2"/>
      <c r="B808" s="2"/>
      <c r="C808" s="2"/>
      <c r="D808" s="2"/>
      <c r="E808" s="2"/>
      <c r="F808" s="2"/>
      <c r="G808" s="2"/>
      <c r="H808" s="2"/>
      <c r="I808" s="572" t="str">
        <f>iferror(vlookup(B808,'セッション実施状況管理'!$A:$B,2,false),"")</f>
        <v/>
      </c>
      <c r="J808" s="580" t="str">
        <f>Vlookup(B808,'セッション実施状況管理'!$A:$R,17,false)</f>
        <v>#N/A</v>
      </c>
      <c r="K808" s="580" t="str">
        <f t="shared" si="28"/>
        <v>#N/A</v>
      </c>
      <c r="L808" s="573" t="str">
        <f t="shared" si="11"/>
        <v>#N/A</v>
      </c>
      <c r="M808" s="573" t="str">
        <f t="shared" si="30"/>
        <v>#N/A</v>
      </c>
      <c r="N808" s="1283" t="str">
        <f t="shared" si="29"/>
        <v>#N/A</v>
      </c>
      <c r="O808" s="652"/>
      <c r="P808" s="652"/>
      <c r="Q808" s="629"/>
      <c r="R808" s="629"/>
      <c r="S808" s="651"/>
      <c r="T808" s="653"/>
      <c r="U808" s="651"/>
      <c r="V808" s="582" t="s">
        <v>1072</v>
      </c>
      <c r="W808" s="582" t="s">
        <v>1072</v>
      </c>
      <c r="X808" s="582" t="s">
        <v>1072</v>
      </c>
      <c r="Y808" s="582" t="s">
        <v>1072</v>
      </c>
      <c r="Z808" s="582" t="s">
        <v>1072</v>
      </c>
      <c r="AA808" s="582" t="s">
        <v>1072</v>
      </c>
      <c r="AB808" s="582" t="s">
        <v>1072</v>
      </c>
      <c r="AC808" s="580" t="str">
        <f>Vlookup(D808,'セッション実施状況管理'!$A:$R,17,false)</f>
        <v>#N/A</v>
      </c>
      <c r="AD808" s="580" t="str">
        <f t="shared" si="19"/>
        <v>#VALUE!</v>
      </c>
      <c r="AE808" s="580" t="str">
        <f t="shared" si="20"/>
        <v>#VALUE!</v>
      </c>
    </row>
    <row r="809">
      <c r="A809" s="2"/>
      <c r="B809" s="2"/>
      <c r="C809" s="2"/>
      <c r="D809" s="2"/>
      <c r="E809" s="2"/>
      <c r="F809" s="2"/>
      <c r="G809" s="2"/>
      <c r="H809" s="2"/>
      <c r="I809" s="572" t="str">
        <f>iferror(vlookup(B809,'セッション実施状況管理'!$A:$B,2,false),"")</f>
        <v/>
      </c>
      <c r="J809" s="580" t="str">
        <f>Vlookup(B809,'セッション実施状況管理'!$A:$R,17,false)</f>
        <v>#N/A</v>
      </c>
      <c r="K809" s="580" t="str">
        <f t="shared" si="28"/>
        <v>#N/A</v>
      </c>
      <c r="L809" s="573" t="str">
        <f t="shared" si="11"/>
        <v>#N/A</v>
      </c>
      <c r="M809" s="573" t="str">
        <f t="shared" si="30"/>
        <v>#N/A</v>
      </c>
      <c r="N809" s="1283" t="str">
        <f t="shared" si="29"/>
        <v>#N/A</v>
      </c>
      <c r="O809" s="652"/>
      <c r="P809" s="652"/>
      <c r="Q809" s="629"/>
      <c r="R809" s="629"/>
      <c r="S809" s="651"/>
      <c r="T809" s="653"/>
      <c r="U809" s="651"/>
      <c r="V809" s="582" t="s">
        <v>1072</v>
      </c>
      <c r="W809" s="582" t="s">
        <v>1072</v>
      </c>
      <c r="X809" s="582" t="s">
        <v>1072</v>
      </c>
      <c r="Y809" s="582" t="s">
        <v>1072</v>
      </c>
      <c r="Z809" s="582" t="s">
        <v>1072</v>
      </c>
      <c r="AA809" s="582" t="s">
        <v>1072</v>
      </c>
      <c r="AB809" s="582" t="s">
        <v>1072</v>
      </c>
      <c r="AC809" s="580" t="str">
        <f>Vlookup(D809,'セッション実施状況管理'!$A:$R,17,false)</f>
        <v>#N/A</v>
      </c>
      <c r="AD809" s="580" t="str">
        <f t="shared" si="19"/>
        <v>#VALUE!</v>
      </c>
      <c r="AE809" s="580" t="str">
        <f t="shared" si="20"/>
        <v>#VALUE!</v>
      </c>
    </row>
    <row r="810">
      <c r="A810" s="2"/>
      <c r="B810" s="2"/>
      <c r="C810" s="2"/>
      <c r="D810" s="2"/>
      <c r="E810" s="2"/>
      <c r="F810" s="2"/>
      <c r="G810" s="2"/>
      <c r="H810" s="2"/>
      <c r="I810" s="572" t="str">
        <f>iferror(vlookup(B810,'セッション実施状況管理'!$A:$B,2,false),"")</f>
        <v/>
      </c>
      <c r="J810" s="580" t="str">
        <f>Vlookup(B810,'セッション実施状況管理'!$A:$R,17,false)</f>
        <v>#N/A</v>
      </c>
      <c r="K810" s="580" t="str">
        <f t="shared" si="28"/>
        <v>#N/A</v>
      </c>
      <c r="L810" s="573" t="str">
        <f t="shared" si="11"/>
        <v>#N/A</v>
      </c>
      <c r="M810" s="573" t="str">
        <f t="shared" si="30"/>
        <v>#N/A</v>
      </c>
      <c r="N810" s="1283" t="str">
        <f t="shared" si="29"/>
        <v>#N/A</v>
      </c>
      <c r="O810" s="652"/>
      <c r="P810" s="652"/>
      <c r="Q810" s="629"/>
      <c r="R810" s="629"/>
      <c r="S810" s="651"/>
      <c r="T810" s="653"/>
      <c r="U810" s="651"/>
      <c r="V810" s="582" t="s">
        <v>1072</v>
      </c>
      <c r="W810" s="582" t="s">
        <v>1072</v>
      </c>
      <c r="X810" s="582" t="s">
        <v>1072</v>
      </c>
      <c r="Y810" s="582" t="s">
        <v>1072</v>
      </c>
      <c r="Z810" s="582" t="s">
        <v>1072</v>
      </c>
      <c r="AA810" s="582" t="s">
        <v>1072</v>
      </c>
      <c r="AB810" s="582" t="s">
        <v>1072</v>
      </c>
      <c r="AC810" s="580" t="str">
        <f>Vlookup(D810,'セッション実施状況管理'!$A:$R,17,false)</f>
        <v>#N/A</v>
      </c>
      <c r="AD810" s="580" t="str">
        <f t="shared" si="19"/>
        <v>#VALUE!</v>
      </c>
      <c r="AE810" s="580" t="str">
        <f t="shared" si="20"/>
        <v>#VALUE!</v>
      </c>
    </row>
    <row r="811">
      <c r="A811" s="2"/>
      <c r="B811" s="2"/>
      <c r="C811" s="2"/>
      <c r="D811" s="2"/>
      <c r="E811" s="2"/>
      <c r="F811" s="2"/>
      <c r="G811" s="2"/>
      <c r="H811" s="2"/>
      <c r="I811" s="572" t="str">
        <f>iferror(vlookup(B811,'セッション実施状況管理'!$A:$B,2,false),"")</f>
        <v/>
      </c>
      <c r="J811" s="580" t="str">
        <f>Vlookup(B811,'セッション実施状況管理'!$A:$R,17,false)</f>
        <v>#N/A</v>
      </c>
      <c r="K811" s="580" t="str">
        <f t="shared" si="28"/>
        <v>#N/A</v>
      </c>
      <c r="L811" s="573" t="str">
        <f t="shared" si="11"/>
        <v>#N/A</v>
      </c>
      <c r="M811" s="573" t="str">
        <f t="shared" si="30"/>
        <v>#N/A</v>
      </c>
      <c r="N811" s="1283" t="str">
        <f t="shared" si="29"/>
        <v>#N/A</v>
      </c>
      <c r="O811" s="652"/>
      <c r="P811" s="652"/>
      <c r="Q811" s="629"/>
      <c r="R811" s="629"/>
      <c r="S811" s="651"/>
      <c r="T811" s="653"/>
      <c r="U811" s="651"/>
      <c r="V811" s="582" t="s">
        <v>1072</v>
      </c>
      <c r="W811" s="582" t="s">
        <v>1072</v>
      </c>
      <c r="X811" s="582" t="s">
        <v>1072</v>
      </c>
      <c r="Y811" s="582" t="s">
        <v>1072</v>
      </c>
      <c r="Z811" s="582" t="s">
        <v>1072</v>
      </c>
      <c r="AA811" s="582" t="s">
        <v>1072</v>
      </c>
      <c r="AB811" s="582" t="s">
        <v>1072</v>
      </c>
      <c r="AC811" s="580" t="str">
        <f>Vlookup(D811,'セッション実施状況管理'!$A:$R,17,false)</f>
        <v>#N/A</v>
      </c>
      <c r="AD811" s="580" t="str">
        <f t="shared" si="19"/>
        <v>#VALUE!</v>
      </c>
      <c r="AE811" s="580" t="str">
        <f t="shared" si="20"/>
        <v>#VALUE!</v>
      </c>
    </row>
    <row r="812">
      <c r="A812" s="2"/>
      <c r="B812" s="2"/>
      <c r="C812" s="2"/>
      <c r="D812" s="2"/>
      <c r="E812" s="2"/>
      <c r="F812" s="2"/>
      <c r="G812" s="2"/>
      <c r="H812" s="2"/>
      <c r="I812" s="572" t="str">
        <f>iferror(vlookup(B812,'セッション実施状況管理'!$A:$B,2,false),"")</f>
        <v/>
      </c>
      <c r="J812" s="580" t="str">
        <f>Vlookup(B812,'セッション実施状況管理'!$A:$R,17,false)</f>
        <v>#N/A</v>
      </c>
      <c r="K812" s="580" t="str">
        <f t="shared" si="28"/>
        <v>#N/A</v>
      </c>
      <c r="L812" s="573" t="str">
        <f t="shared" si="11"/>
        <v>#N/A</v>
      </c>
      <c r="M812" s="573" t="str">
        <f t="shared" si="30"/>
        <v>#N/A</v>
      </c>
      <c r="N812" s="1283" t="str">
        <f t="shared" si="29"/>
        <v>#N/A</v>
      </c>
      <c r="O812" s="652"/>
      <c r="P812" s="652"/>
      <c r="Q812" s="629"/>
      <c r="R812" s="629"/>
      <c r="S812" s="651"/>
      <c r="T812" s="653"/>
      <c r="U812" s="651"/>
      <c r="V812" s="582" t="s">
        <v>1072</v>
      </c>
      <c r="W812" s="582" t="s">
        <v>1072</v>
      </c>
      <c r="X812" s="582" t="s">
        <v>1072</v>
      </c>
      <c r="Y812" s="582" t="s">
        <v>1072</v>
      </c>
      <c r="Z812" s="582" t="s">
        <v>1072</v>
      </c>
      <c r="AA812" s="582" t="s">
        <v>1072</v>
      </c>
      <c r="AB812" s="582" t="s">
        <v>1072</v>
      </c>
      <c r="AC812" s="580" t="str">
        <f>Vlookup(D812,'セッション実施状況管理'!$A:$R,17,false)</f>
        <v>#N/A</v>
      </c>
      <c r="AD812" s="580" t="str">
        <f t="shared" si="19"/>
        <v>#VALUE!</v>
      </c>
      <c r="AE812" s="580" t="str">
        <f t="shared" si="20"/>
        <v>#VALUE!</v>
      </c>
    </row>
    <row r="813">
      <c r="A813" s="2"/>
      <c r="B813" s="2"/>
      <c r="C813" s="2"/>
      <c r="D813" s="2"/>
      <c r="E813" s="2"/>
      <c r="F813" s="2"/>
      <c r="G813" s="2"/>
      <c r="H813" s="2"/>
      <c r="I813" s="572" t="str">
        <f>iferror(vlookup(B813,'セッション実施状況管理'!$A:$B,2,false),"")</f>
        <v/>
      </c>
      <c r="J813" s="580" t="str">
        <f>Vlookup(B813,'セッション実施状況管理'!$A:$R,17,false)</f>
        <v>#N/A</v>
      </c>
      <c r="K813" s="580" t="str">
        <f t="shared" si="28"/>
        <v>#N/A</v>
      </c>
      <c r="L813" s="573" t="str">
        <f t="shared" si="11"/>
        <v>#N/A</v>
      </c>
      <c r="M813" s="573" t="str">
        <f t="shared" si="30"/>
        <v>#N/A</v>
      </c>
      <c r="N813" s="1283" t="str">
        <f t="shared" si="29"/>
        <v>#N/A</v>
      </c>
      <c r="O813" s="652"/>
      <c r="P813" s="652"/>
      <c r="Q813" s="629"/>
      <c r="R813" s="629"/>
      <c r="S813" s="651"/>
      <c r="T813" s="653"/>
      <c r="U813" s="651"/>
      <c r="V813" s="582" t="s">
        <v>1072</v>
      </c>
      <c r="W813" s="582" t="s">
        <v>1072</v>
      </c>
      <c r="X813" s="582" t="s">
        <v>1072</v>
      </c>
      <c r="Y813" s="582" t="s">
        <v>1072</v>
      </c>
      <c r="Z813" s="582" t="s">
        <v>1072</v>
      </c>
      <c r="AA813" s="582" t="s">
        <v>1072</v>
      </c>
      <c r="AB813" s="582" t="s">
        <v>1072</v>
      </c>
      <c r="AC813" s="580" t="str">
        <f>Vlookup(D813,'セッション実施状況管理'!$A:$R,17,false)</f>
        <v>#N/A</v>
      </c>
      <c r="AD813" s="580" t="str">
        <f t="shared" si="19"/>
        <v>#VALUE!</v>
      </c>
      <c r="AE813" s="580" t="str">
        <f t="shared" si="20"/>
        <v>#VALUE!</v>
      </c>
    </row>
    <row r="814">
      <c r="A814" s="2"/>
      <c r="B814" s="2"/>
      <c r="C814" s="2"/>
      <c r="D814" s="2"/>
      <c r="E814" s="2"/>
      <c r="F814" s="2"/>
      <c r="G814" s="2"/>
      <c r="H814" s="2"/>
      <c r="I814" s="572" t="str">
        <f>iferror(vlookup(B814,'セッション実施状況管理'!$A:$B,2,false),"")</f>
        <v/>
      </c>
      <c r="J814" s="580" t="str">
        <f>Vlookup(B814,'セッション実施状況管理'!$A:$R,17,false)</f>
        <v>#N/A</v>
      </c>
      <c r="K814" s="580" t="str">
        <f t="shared" si="28"/>
        <v>#N/A</v>
      </c>
      <c r="L814" s="573" t="str">
        <f t="shared" si="11"/>
        <v>#N/A</v>
      </c>
      <c r="M814" s="573" t="str">
        <f t="shared" si="30"/>
        <v>#N/A</v>
      </c>
      <c r="N814" s="1283" t="str">
        <f t="shared" si="29"/>
        <v>#N/A</v>
      </c>
      <c r="O814" s="652"/>
      <c r="P814" s="652"/>
      <c r="Q814" s="629"/>
      <c r="R814" s="629"/>
      <c r="S814" s="651"/>
      <c r="T814" s="653"/>
      <c r="U814" s="651"/>
      <c r="V814" s="582" t="s">
        <v>1072</v>
      </c>
      <c r="W814" s="582" t="s">
        <v>1072</v>
      </c>
      <c r="X814" s="582" t="s">
        <v>1072</v>
      </c>
      <c r="Y814" s="582" t="s">
        <v>1072</v>
      </c>
      <c r="Z814" s="582" t="s">
        <v>1072</v>
      </c>
      <c r="AA814" s="582" t="s">
        <v>1072</v>
      </c>
      <c r="AB814" s="582" t="s">
        <v>1072</v>
      </c>
      <c r="AC814" s="580" t="str">
        <f>Vlookup(D814,'セッション実施状況管理'!$A:$R,17,false)</f>
        <v>#N/A</v>
      </c>
      <c r="AD814" s="580" t="str">
        <f t="shared" si="19"/>
        <v>#VALUE!</v>
      </c>
      <c r="AE814" s="580" t="str">
        <f t="shared" si="20"/>
        <v>#VALUE!</v>
      </c>
    </row>
    <row r="815">
      <c r="A815" s="2"/>
      <c r="B815" s="2"/>
      <c r="C815" s="2"/>
      <c r="D815" s="2"/>
      <c r="E815" s="2"/>
      <c r="F815" s="2"/>
      <c r="G815" s="2"/>
      <c r="H815" s="2"/>
      <c r="I815" s="572" t="str">
        <f>iferror(vlookup(B815,'セッション実施状況管理'!$A:$B,2,false),"")</f>
        <v/>
      </c>
      <c r="J815" s="580" t="str">
        <f>Vlookup(B815,'セッション実施状況管理'!$A:$R,17,false)</f>
        <v>#N/A</v>
      </c>
      <c r="K815" s="580" t="str">
        <f t="shared" si="28"/>
        <v>#N/A</v>
      </c>
      <c r="L815" s="573" t="str">
        <f t="shared" si="11"/>
        <v>#N/A</v>
      </c>
      <c r="M815" s="573" t="str">
        <f t="shared" si="30"/>
        <v>#N/A</v>
      </c>
      <c r="N815" s="1283" t="str">
        <f t="shared" si="29"/>
        <v>#N/A</v>
      </c>
      <c r="O815" s="652"/>
      <c r="P815" s="652"/>
      <c r="Q815" s="629"/>
      <c r="R815" s="629"/>
      <c r="S815" s="651"/>
      <c r="T815" s="653"/>
      <c r="U815" s="651"/>
      <c r="V815" s="582" t="s">
        <v>1072</v>
      </c>
      <c r="W815" s="582" t="s">
        <v>1072</v>
      </c>
      <c r="X815" s="582" t="s">
        <v>1072</v>
      </c>
      <c r="Y815" s="582" t="s">
        <v>1072</v>
      </c>
      <c r="Z815" s="582" t="s">
        <v>1072</v>
      </c>
      <c r="AA815" s="582" t="s">
        <v>1072</v>
      </c>
      <c r="AB815" s="582" t="s">
        <v>1072</v>
      </c>
      <c r="AC815" s="580" t="str">
        <f>Vlookup(D815,'セッション実施状況管理'!$A:$R,17,false)</f>
        <v>#N/A</v>
      </c>
      <c r="AD815" s="580" t="str">
        <f t="shared" si="19"/>
        <v>#VALUE!</v>
      </c>
      <c r="AE815" s="580" t="str">
        <f t="shared" si="20"/>
        <v>#VALUE!</v>
      </c>
    </row>
    <row r="816">
      <c r="A816" s="2"/>
      <c r="B816" s="2"/>
      <c r="C816" s="2"/>
      <c r="D816" s="2"/>
      <c r="E816" s="2"/>
      <c r="F816" s="2"/>
      <c r="G816" s="2"/>
      <c r="H816" s="2"/>
      <c r="I816" s="572" t="str">
        <f>iferror(vlookup(B816,'セッション実施状況管理'!$A:$B,2,false),"")</f>
        <v/>
      </c>
      <c r="J816" s="580" t="str">
        <f>Vlookup(B816,'セッション実施状況管理'!$A:$R,17,false)</f>
        <v>#N/A</v>
      </c>
      <c r="K816" s="580" t="str">
        <f t="shared" si="28"/>
        <v>#N/A</v>
      </c>
      <c r="L816" s="573" t="str">
        <f t="shared" si="11"/>
        <v>#N/A</v>
      </c>
      <c r="M816" s="573" t="str">
        <f t="shared" si="30"/>
        <v>#N/A</v>
      </c>
      <c r="N816" s="1283" t="str">
        <f t="shared" si="29"/>
        <v>#N/A</v>
      </c>
      <c r="O816" s="652"/>
      <c r="P816" s="652"/>
      <c r="Q816" s="629"/>
      <c r="R816" s="629"/>
      <c r="S816" s="651"/>
      <c r="T816" s="653"/>
      <c r="U816" s="651"/>
      <c r="V816" s="582" t="s">
        <v>1072</v>
      </c>
      <c r="W816" s="582" t="s">
        <v>1072</v>
      </c>
      <c r="X816" s="582" t="s">
        <v>1072</v>
      </c>
      <c r="Y816" s="582" t="s">
        <v>1072</v>
      </c>
      <c r="Z816" s="582" t="s">
        <v>1072</v>
      </c>
      <c r="AA816" s="582" t="s">
        <v>1072</v>
      </c>
      <c r="AB816" s="582" t="s">
        <v>1072</v>
      </c>
      <c r="AC816" s="580" t="str">
        <f>Vlookup(D816,'セッション実施状況管理'!$A:$R,17,false)</f>
        <v>#N/A</v>
      </c>
      <c r="AD816" s="580" t="str">
        <f t="shared" si="19"/>
        <v>#VALUE!</v>
      </c>
      <c r="AE816" s="580" t="str">
        <f t="shared" si="20"/>
        <v>#VALUE!</v>
      </c>
    </row>
    <row r="817">
      <c r="A817" s="2"/>
      <c r="B817" s="2"/>
      <c r="C817" s="2"/>
      <c r="D817" s="2"/>
      <c r="E817" s="2"/>
      <c r="F817" s="2"/>
      <c r="G817" s="2"/>
      <c r="H817" s="2"/>
      <c r="I817" s="572" t="str">
        <f>iferror(vlookup(B817,'セッション実施状況管理'!$A:$B,2,false),"")</f>
        <v/>
      </c>
      <c r="J817" s="580" t="str">
        <f>Vlookup(B817,'セッション実施状況管理'!$A:$R,17,false)</f>
        <v>#N/A</v>
      </c>
      <c r="K817" s="580" t="str">
        <f t="shared" si="28"/>
        <v>#N/A</v>
      </c>
      <c r="L817" s="573" t="str">
        <f t="shared" si="11"/>
        <v>#N/A</v>
      </c>
      <c r="M817" s="573" t="str">
        <f t="shared" si="30"/>
        <v>#N/A</v>
      </c>
      <c r="N817" s="1283" t="str">
        <f t="shared" si="29"/>
        <v>#N/A</v>
      </c>
      <c r="O817" s="652"/>
      <c r="P817" s="652"/>
      <c r="Q817" s="629"/>
      <c r="R817" s="629"/>
      <c r="S817" s="651"/>
      <c r="T817" s="653"/>
      <c r="U817" s="651"/>
      <c r="V817" s="582" t="s">
        <v>1072</v>
      </c>
      <c r="W817" s="582" t="s">
        <v>1072</v>
      </c>
      <c r="X817" s="582" t="s">
        <v>1072</v>
      </c>
      <c r="Y817" s="582" t="s">
        <v>1072</v>
      </c>
      <c r="Z817" s="582" t="s">
        <v>1072</v>
      </c>
      <c r="AA817" s="582" t="s">
        <v>1072</v>
      </c>
      <c r="AB817" s="582" t="s">
        <v>1072</v>
      </c>
      <c r="AC817" s="580" t="str">
        <f>Vlookup(D817,'セッション実施状況管理'!$A:$R,17,false)</f>
        <v>#N/A</v>
      </c>
      <c r="AD817" s="580" t="str">
        <f t="shared" si="19"/>
        <v>#VALUE!</v>
      </c>
      <c r="AE817" s="580" t="str">
        <f t="shared" si="20"/>
        <v>#VALUE!</v>
      </c>
    </row>
    <row r="818">
      <c r="A818" s="2"/>
      <c r="B818" s="2"/>
      <c r="C818" s="2"/>
      <c r="D818" s="2"/>
      <c r="E818" s="2"/>
      <c r="F818" s="2"/>
      <c r="G818" s="2"/>
      <c r="H818" s="2"/>
      <c r="I818" s="572" t="str">
        <f>iferror(vlookup(B818,'セッション実施状況管理'!$A:$B,2,false),"")</f>
        <v/>
      </c>
      <c r="J818" s="580" t="str">
        <f>Vlookup(B818,'セッション実施状況管理'!$A:$R,17,false)</f>
        <v>#N/A</v>
      </c>
      <c r="K818" s="580" t="str">
        <f t="shared" si="28"/>
        <v>#N/A</v>
      </c>
      <c r="L818" s="573" t="str">
        <f t="shared" si="11"/>
        <v>#N/A</v>
      </c>
      <c r="M818" s="573" t="str">
        <f t="shared" si="30"/>
        <v>#N/A</v>
      </c>
      <c r="N818" s="1283" t="str">
        <f t="shared" si="29"/>
        <v>#N/A</v>
      </c>
      <c r="O818" s="652"/>
      <c r="P818" s="652"/>
      <c r="Q818" s="629"/>
      <c r="R818" s="629"/>
      <c r="S818" s="651"/>
      <c r="T818" s="653"/>
      <c r="U818" s="651"/>
      <c r="V818" s="582" t="s">
        <v>1072</v>
      </c>
      <c r="W818" s="582" t="s">
        <v>1072</v>
      </c>
      <c r="X818" s="582" t="s">
        <v>1072</v>
      </c>
      <c r="Y818" s="582" t="s">
        <v>1072</v>
      </c>
      <c r="Z818" s="582" t="s">
        <v>1072</v>
      </c>
      <c r="AA818" s="582" t="s">
        <v>1072</v>
      </c>
      <c r="AB818" s="582" t="s">
        <v>1072</v>
      </c>
      <c r="AC818" s="580" t="str">
        <f>Vlookup(D818,'セッション実施状況管理'!$A:$R,17,false)</f>
        <v>#N/A</v>
      </c>
      <c r="AD818" s="580" t="str">
        <f t="shared" si="19"/>
        <v>#VALUE!</v>
      </c>
      <c r="AE818" s="580" t="str">
        <f t="shared" si="20"/>
        <v>#VALUE!</v>
      </c>
    </row>
    <row r="819">
      <c r="A819" s="2"/>
      <c r="B819" s="2"/>
      <c r="C819" s="2"/>
      <c r="D819" s="2"/>
      <c r="E819" s="2"/>
      <c r="F819" s="2"/>
      <c r="G819" s="2"/>
      <c r="H819" s="2"/>
      <c r="I819" s="572" t="str">
        <f>iferror(vlookup(B819,'セッション実施状況管理'!$A:$B,2,false),"")</f>
        <v/>
      </c>
      <c r="J819" s="580" t="str">
        <f>Vlookup(B819,'セッション実施状況管理'!$A:$R,17,false)</f>
        <v>#N/A</v>
      </c>
      <c r="K819" s="580" t="str">
        <f t="shared" si="28"/>
        <v>#N/A</v>
      </c>
      <c r="L819" s="573" t="str">
        <f t="shared" si="11"/>
        <v>#N/A</v>
      </c>
      <c r="M819" s="573" t="str">
        <f t="shared" si="30"/>
        <v>#N/A</v>
      </c>
      <c r="N819" s="1283" t="str">
        <f t="shared" si="29"/>
        <v>#N/A</v>
      </c>
      <c r="O819" s="652"/>
      <c r="P819" s="652"/>
      <c r="Q819" s="629"/>
      <c r="R819" s="629"/>
      <c r="S819" s="651"/>
      <c r="T819" s="653"/>
      <c r="U819" s="651"/>
      <c r="V819" s="582" t="s">
        <v>1072</v>
      </c>
      <c r="W819" s="582" t="s">
        <v>1072</v>
      </c>
      <c r="X819" s="582" t="s">
        <v>1072</v>
      </c>
      <c r="Y819" s="582" t="s">
        <v>1072</v>
      </c>
      <c r="Z819" s="582" t="s">
        <v>1072</v>
      </c>
      <c r="AA819" s="582" t="s">
        <v>1072</v>
      </c>
      <c r="AB819" s="582" t="s">
        <v>1072</v>
      </c>
      <c r="AC819" s="580" t="str">
        <f>Vlookup(D819,'セッション実施状況管理'!$A:$R,17,false)</f>
        <v>#N/A</v>
      </c>
      <c r="AD819" s="580" t="str">
        <f t="shared" si="19"/>
        <v>#VALUE!</v>
      </c>
      <c r="AE819" s="580" t="str">
        <f t="shared" si="20"/>
        <v>#VALUE!</v>
      </c>
    </row>
    <row r="820">
      <c r="A820" s="2"/>
      <c r="B820" s="2"/>
      <c r="C820" s="2"/>
      <c r="D820" s="2"/>
      <c r="E820" s="2"/>
      <c r="F820" s="2"/>
      <c r="G820" s="2"/>
      <c r="H820" s="2"/>
      <c r="I820" s="572" t="str">
        <f>iferror(vlookup(B820,'セッション実施状況管理'!$A:$B,2,false),"")</f>
        <v/>
      </c>
      <c r="J820" s="580" t="str">
        <f>Vlookup(B820,'セッション実施状況管理'!$A:$R,17,false)</f>
        <v>#N/A</v>
      </c>
      <c r="K820" s="580" t="str">
        <f t="shared" si="28"/>
        <v>#N/A</v>
      </c>
      <c r="L820" s="573" t="str">
        <f t="shared" si="11"/>
        <v>#N/A</v>
      </c>
      <c r="M820" s="573" t="str">
        <f t="shared" si="30"/>
        <v>#N/A</v>
      </c>
      <c r="N820" s="1283" t="str">
        <f t="shared" si="29"/>
        <v>#N/A</v>
      </c>
      <c r="O820" s="652"/>
      <c r="P820" s="652"/>
      <c r="Q820" s="629"/>
      <c r="R820" s="629"/>
      <c r="S820" s="651"/>
      <c r="T820" s="653"/>
      <c r="U820" s="651"/>
      <c r="V820" s="582" t="s">
        <v>1072</v>
      </c>
      <c r="W820" s="582" t="s">
        <v>1072</v>
      </c>
      <c r="X820" s="582" t="s">
        <v>1072</v>
      </c>
      <c r="Y820" s="582" t="s">
        <v>1072</v>
      </c>
      <c r="Z820" s="582" t="s">
        <v>1072</v>
      </c>
      <c r="AA820" s="582" t="s">
        <v>1072</v>
      </c>
      <c r="AB820" s="582" t="s">
        <v>1072</v>
      </c>
      <c r="AC820" s="580" t="str">
        <f>Vlookup(D820,'セッション実施状況管理'!$A:$R,17,false)</f>
        <v>#N/A</v>
      </c>
      <c r="AD820" s="580" t="str">
        <f t="shared" si="19"/>
        <v>#VALUE!</v>
      </c>
      <c r="AE820" s="580" t="str">
        <f t="shared" si="20"/>
        <v>#VALUE!</v>
      </c>
    </row>
    <row r="821">
      <c r="A821" s="2"/>
      <c r="B821" s="2"/>
      <c r="C821" s="2"/>
      <c r="D821" s="2"/>
      <c r="E821" s="2"/>
      <c r="F821" s="2"/>
      <c r="G821" s="2"/>
      <c r="H821" s="2"/>
      <c r="I821" s="572" t="str">
        <f>iferror(vlookup(B821,'セッション実施状況管理'!$A:$B,2,false),"")</f>
        <v/>
      </c>
      <c r="J821" s="580" t="str">
        <f>Vlookup(B821,'セッション実施状況管理'!$A:$R,17,false)</f>
        <v>#N/A</v>
      </c>
      <c r="K821" s="580" t="str">
        <f t="shared" si="28"/>
        <v>#N/A</v>
      </c>
      <c r="L821" s="573" t="str">
        <f t="shared" si="11"/>
        <v>#N/A</v>
      </c>
      <c r="M821" s="573" t="str">
        <f t="shared" si="30"/>
        <v>#N/A</v>
      </c>
      <c r="N821" s="1283" t="str">
        <f t="shared" si="29"/>
        <v>#N/A</v>
      </c>
      <c r="O821" s="652"/>
      <c r="P821" s="652"/>
      <c r="Q821" s="629"/>
      <c r="R821" s="629"/>
      <c r="S821" s="651"/>
      <c r="T821" s="653"/>
      <c r="U821" s="651"/>
      <c r="V821" s="582" t="s">
        <v>1072</v>
      </c>
      <c r="W821" s="582" t="s">
        <v>1072</v>
      </c>
      <c r="X821" s="582" t="s">
        <v>1072</v>
      </c>
      <c r="Y821" s="582" t="s">
        <v>1072</v>
      </c>
      <c r="Z821" s="582" t="s">
        <v>1072</v>
      </c>
      <c r="AA821" s="582" t="s">
        <v>1072</v>
      </c>
      <c r="AB821" s="582" t="s">
        <v>1072</v>
      </c>
      <c r="AC821" s="580" t="str">
        <f>Vlookup(D821,'セッション実施状況管理'!$A:$R,17,false)</f>
        <v>#N/A</v>
      </c>
      <c r="AD821" s="580" t="str">
        <f t="shared" si="19"/>
        <v>#VALUE!</v>
      </c>
      <c r="AE821" s="580" t="str">
        <f t="shared" si="20"/>
        <v>#VALUE!</v>
      </c>
    </row>
    <row r="822">
      <c r="A822" s="2"/>
      <c r="B822" s="2"/>
      <c r="C822" s="2"/>
      <c r="D822" s="2"/>
      <c r="E822" s="2"/>
      <c r="F822" s="2"/>
      <c r="G822" s="2"/>
      <c r="H822" s="2"/>
      <c r="I822" s="572" t="str">
        <f>iferror(vlookup(B822,'セッション実施状況管理'!$A:$B,2,false),"")</f>
        <v/>
      </c>
      <c r="J822" s="580" t="str">
        <f>Vlookup(B822,'セッション実施状況管理'!$A:$R,17,false)</f>
        <v>#N/A</v>
      </c>
      <c r="K822" s="580" t="str">
        <f t="shared" si="28"/>
        <v>#N/A</v>
      </c>
      <c r="L822" s="573" t="str">
        <f t="shared" si="11"/>
        <v>#N/A</v>
      </c>
      <c r="M822" s="573" t="str">
        <f t="shared" si="30"/>
        <v>#N/A</v>
      </c>
      <c r="N822" s="1283" t="str">
        <f t="shared" si="29"/>
        <v>#N/A</v>
      </c>
      <c r="O822" s="652"/>
      <c r="P822" s="652"/>
      <c r="Q822" s="629"/>
      <c r="R822" s="629"/>
      <c r="S822" s="651"/>
      <c r="T822" s="653"/>
      <c r="U822" s="651"/>
      <c r="V822" s="582" t="s">
        <v>1072</v>
      </c>
      <c r="W822" s="582" t="s">
        <v>1072</v>
      </c>
      <c r="X822" s="582" t="s">
        <v>1072</v>
      </c>
      <c r="Y822" s="582" t="s">
        <v>1072</v>
      </c>
      <c r="Z822" s="582" t="s">
        <v>1072</v>
      </c>
      <c r="AA822" s="582" t="s">
        <v>1072</v>
      </c>
      <c r="AB822" s="582" t="s">
        <v>1072</v>
      </c>
      <c r="AC822" s="580" t="str">
        <f>Vlookup(D822,'セッション実施状況管理'!$A:$R,17,false)</f>
        <v>#N/A</v>
      </c>
      <c r="AD822" s="580" t="str">
        <f t="shared" si="19"/>
        <v>#VALUE!</v>
      </c>
      <c r="AE822" s="580" t="str">
        <f t="shared" si="20"/>
        <v>#VALUE!</v>
      </c>
    </row>
    <row r="823">
      <c r="A823" s="2"/>
      <c r="B823" s="2"/>
      <c r="C823" s="2"/>
      <c r="D823" s="2"/>
      <c r="E823" s="2"/>
      <c r="F823" s="2"/>
      <c r="G823" s="2"/>
      <c r="H823" s="2"/>
      <c r="I823" s="572" t="str">
        <f>iferror(vlookup(B823,'セッション実施状況管理'!$A:$B,2,false),"")</f>
        <v/>
      </c>
      <c r="J823" s="580" t="str">
        <f>Vlookup(B823,'セッション実施状況管理'!$A:$R,17,false)</f>
        <v>#N/A</v>
      </c>
      <c r="K823" s="580" t="str">
        <f t="shared" si="28"/>
        <v>#N/A</v>
      </c>
      <c r="L823" s="573" t="str">
        <f t="shared" si="11"/>
        <v>#N/A</v>
      </c>
      <c r="M823" s="573" t="str">
        <f t="shared" si="30"/>
        <v>#N/A</v>
      </c>
      <c r="N823" s="1283" t="str">
        <f t="shared" si="29"/>
        <v>#N/A</v>
      </c>
      <c r="O823" s="652"/>
      <c r="P823" s="652"/>
      <c r="Q823" s="629"/>
      <c r="R823" s="629"/>
      <c r="S823" s="651"/>
      <c r="T823" s="653"/>
      <c r="U823" s="651"/>
      <c r="V823" s="582" t="s">
        <v>1072</v>
      </c>
      <c r="W823" s="582" t="s">
        <v>1072</v>
      </c>
      <c r="X823" s="582" t="s">
        <v>1072</v>
      </c>
      <c r="Y823" s="582" t="s">
        <v>1072</v>
      </c>
      <c r="Z823" s="582" t="s">
        <v>1072</v>
      </c>
      <c r="AA823" s="582" t="s">
        <v>1072</v>
      </c>
      <c r="AB823" s="582" t="s">
        <v>1072</v>
      </c>
      <c r="AC823" s="580" t="str">
        <f>Vlookup(D823,'セッション実施状況管理'!$A:$R,17,false)</f>
        <v>#N/A</v>
      </c>
      <c r="AD823" s="580" t="str">
        <f t="shared" si="19"/>
        <v>#VALUE!</v>
      </c>
      <c r="AE823" s="580" t="str">
        <f t="shared" si="20"/>
        <v>#VALUE!</v>
      </c>
    </row>
    <row r="824">
      <c r="A824" s="2"/>
      <c r="B824" s="2"/>
      <c r="C824" s="2"/>
      <c r="D824" s="2"/>
      <c r="E824" s="2"/>
      <c r="F824" s="2"/>
      <c r="G824" s="2"/>
      <c r="H824" s="2"/>
      <c r="I824" s="572" t="str">
        <f>iferror(vlookup(B824,'セッション実施状況管理'!$A:$B,2,false),"")</f>
        <v/>
      </c>
      <c r="J824" s="580" t="str">
        <f>Vlookup(B824,'セッション実施状況管理'!$A:$R,17,false)</f>
        <v>#N/A</v>
      </c>
      <c r="K824" s="580" t="str">
        <f t="shared" si="28"/>
        <v>#N/A</v>
      </c>
      <c r="L824" s="573" t="str">
        <f t="shared" si="11"/>
        <v>#N/A</v>
      </c>
      <c r="M824" s="573" t="str">
        <f t="shared" si="30"/>
        <v>#N/A</v>
      </c>
      <c r="N824" s="1283" t="str">
        <f t="shared" si="29"/>
        <v>#N/A</v>
      </c>
      <c r="O824" s="652"/>
      <c r="P824" s="652"/>
      <c r="Q824" s="629"/>
      <c r="R824" s="629"/>
      <c r="S824" s="651"/>
      <c r="T824" s="653"/>
      <c r="U824" s="651"/>
      <c r="V824" s="582" t="s">
        <v>1072</v>
      </c>
      <c r="W824" s="582" t="s">
        <v>1072</v>
      </c>
      <c r="X824" s="582" t="s">
        <v>1072</v>
      </c>
      <c r="Y824" s="582" t="s">
        <v>1072</v>
      </c>
      <c r="Z824" s="582" t="s">
        <v>1072</v>
      </c>
      <c r="AA824" s="582" t="s">
        <v>1072</v>
      </c>
      <c r="AB824" s="582" t="s">
        <v>1072</v>
      </c>
      <c r="AC824" s="580" t="str">
        <f>Vlookup(D824,'セッション実施状況管理'!$A:$R,17,false)</f>
        <v>#N/A</v>
      </c>
      <c r="AD824" s="580" t="str">
        <f t="shared" si="19"/>
        <v>#VALUE!</v>
      </c>
      <c r="AE824" s="580" t="str">
        <f t="shared" si="20"/>
        <v>#VALUE!</v>
      </c>
    </row>
    <row r="825">
      <c r="A825" s="2"/>
      <c r="B825" s="2"/>
      <c r="C825" s="2"/>
      <c r="D825" s="2"/>
      <c r="E825" s="2"/>
      <c r="F825" s="2"/>
      <c r="G825" s="2"/>
      <c r="H825" s="2"/>
      <c r="I825" s="572" t="str">
        <f>iferror(vlookup(B825,'セッション実施状況管理'!$A:$B,2,false),"")</f>
        <v/>
      </c>
      <c r="J825" s="580" t="str">
        <f>Vlookup(B825,'セッション実施状況管理'!$A:$R,17,false)</f>
        <v>#N/A</v>
      </c>
      <c r="K825" s="580" t="str">
        <f t="shared" si="28"/>
        <v>#N/A</v>
      </c>
      <c r="L825" s="573" t="str">
        <f t="shared" si="11"/>
        <v>#N/A</v>
      </c>
      <c r="M825" s="573" t="str">
        <f t="shared" si="30"/>
        <v>#N/A</v>
      </c>
      <c r="N825" s="1283" t="str">
        <f t="shared" si="29"/>
        <v>#N/A</v>
      </c>
      <c r="O825" s="652"/>
      <c r="P825" s="652"/>
      <c r="Q825" s="629"/>
      <c r="R825" s="629"/>
      <c r="S825" s="651"/>
      <c r="T825" s="653"/>
      <c r="U825" s="651"/>
      <c r="V825" s="582" t="s">
        <v>1072</v>
      </c>
      <c r="W825" s="582" t="s">
        <v>1072</v>
      </c>
      <c r="X825" s="582" t="s">
        <v>1072</v>
      </c>
      <c r="Y825" s="582" t="s">
        <v>1072</v>
      </c>
      <c r="Z825" s="582" t="s">
        <v>1072</v>
      </c>
      <c r="AA825" s="582" t="s">
        <v>1072</v>
      </c>
      <c r="AB825" s="582" t="s">
        <v>1072</v>
      </c>
      <c r="AC825" s="580" t="str">
        <f>Vlookup(D825,'セッション実施状況管理'!$A:$R,17,false)</f>
        <v>#N/A</v>
      </c>
      <c r="AD825" s="580" t="str">
        <f t="shared" si="19"/>
        <v>#VALUE!</v>
      </c>
      <c r="AE825" s="580" t="str">
        <f t="shared" si="20"/>
        <v>#VALUE!</v>
      </c>
    </row>
    <row r="826">
      <c r="A826" s="2"/>
      <c r="B826" s="2"/>
      <c r="C826" s="2"/>
      <c r="D826" s="2"/>
      <c r="E826" s="2"/>
      <c r="F826" s="2"/>
      <c r="G826" s="2"/>
      <c r="H826" s="2"/>
      <c r="I826" s="572" t="str">
        <f>iferror(vlookup(B826,'セッション実施状況管理'!$A:$B,2,false),"")</f>
        <v/>
      </c>
      <c r="J826" s="580" t="str">
        <f>Vlookup(B826,'セッション実施状況管理'!$A:$R,17,false)</f>
        <v>#N/A</v>
      </c>
      <c r="K826" s="580" t="str">
        <f t="shared" si="28"/>
        <v>#N/A</v>
      </c>
      <c r="L826" s="573" t="str">
        <f t="shared" si="11"/>
        <v>#N/A</v>
      </c>
      <c r="M826" s="573" t="str">
        <f t="shared" si="30"/>
        <v>#N/A</v>
      </c>
      <c r="N826" s="1283" t="str">
        <f t="shared" si="29"/>
        <v>#N/A</v>
      </c>
      <c r="O826" s="652"/>
      <c r="P826" s="652"/>
      <c r="Q826" s="629"/>
      <c r="R826" s="629"/>
      <c r="S826" s="651"/>
      <c r="T826" s="653"/>
      <c r="U826" s="651"/>
      <c r="V826" s="582" t="s">
        <v>1072</v>
      </c>
      <c r="W826" s="582" t="s">
        <v>1072</v>
      </c>
      <c r="X826" s="582" t="s">
        <v>1072</v>
      </c>
      <c r="Y826" s="582" t="s">
        <v>1072</v>
      </c>
      <c r="Z826" s="582" t="s">
        <v>1072</v>
      </c>
      <c r="AA826" s="582" t="s">
        <v>1072</v>
      </c>
      <c r="AB826" s="582" t="s">
        <v>1072</v>
      </c>
      <c r="AC826" s="580" t="str">
        <f>Vlookup(D826,'セッション実施状況管理'!$A:$R,17,false)</f>
        <v>#N/A</v>
      </c>
      <c r="AD826" s="580" t="str">
        <f t="shared" si="19"/>
        <v>#VALUE!</v>
      </c>
      <c r="AE826" s="580" t="str">
        <f t="shared" si="20"/>
        <v>#VALUE!</v>
      </c>
    </row>
    <row r="827">
      <c r="A827" s="2"/>
      <c r="B827" s="2"/>
      <c r="C827" s="2"/>
      <c r="D827" s="2"/>
      <c r="E827" s="2"/>
      <c r="F827" s="2"/>
      <c r="G827" s="2"/>
      <c r="H827" s="2"/>
      <c r="I827" s="572" t="str">
        <f>iferror(vlookup(B827,'セッション実施状況管理'!$A:$B,2,false),"")</f>
        <v/>
      </c>
      <c r="J827" s="580" t="str">
        <f>Vlookup(B827,'セッション実施状況管理'!$A:$R,17,false)</f>
        <v>#N/A</v>
      </c>
      <c r="K827" s="580" t="str">
        <f t="shared" si="28"/>
        <v>#N/A</v>
      </c>
      <c r="L827" s="573" t="str">
        <f t="shared" si="11"/>
        <v>#N/A</v>
      </c>
      <c r="M827" s="573" t="str">
        <f t="shared" si="30"/>
        <v>#N/A</v>
      </c>
      <c r="N827" s="1283" t="str">
        <f t="shared" si="29"/>
        <v>#N/A</v>
      </c>
      <c r="O827" s="652"/>
      <c r="P827" s="652"/>
      <c r="Q827" s="629"/>
      <c r="R827" s="629"/>
      <c r="S827" s="651"/>
      <c r="T827" s="653"/>
      <c r="U827" s="651"/>
      <c r="V827" s="582" t="s">
        <v>1072</v>
      </c>
      <c r="W827" s="582" t="s">
        <v>1072</v>
      </c>
      <c r="X827" s="582" t="s">
        <v>1072</v>
      </c>
      <c r="Y827" s="582" t="s">
        <v>1072</v>
      </c>
      <c r="Z827" s="582" t="s">
        <v>1072</v>
      </c>
      <c r="AA827" s="582" t="s">
        <v>1072</v>
      </c>
      <c r="AB827" s="582" t="s">
        <v>1072</v>
      </c>
      <c r="AC827" s="580" t="str">
        <f>Vlookup(D827,'セッション実施状況管理'!$A:$R,17,false)</f>
        <v>#N/A</v>
      </c>
      <c r="AD827" s="580" t="str">
        <f t="shared" si="19"/>
        <v>#VALUE!</v>
      </c>
      <c r="AE827" s="580" t="str">
        <f t="shared" si="20"/>
        <v>#VALUE!</v>
      </c>
    </row>
    <row r="828">
      <c r="A828" s="2"/>
      <c r="B828" s="2"/>
      <c r="C828" s="2"/>
      <c r="D828" s="2"/>
      <c r="E828" s="2"/>
      <c r="F828" s="2"/>
      <c r="G828" s="2"/>
      <c r="H828" s="2"/>
      <c r="I828" s="572" t="str">
        <f>iferror(vlookup(B828,'セッション実施状況管理'!$A:$B,2,false),"")</f>
        <v/>
      </c>
      <c r="J828" s="580" t="str">
        <f>Vlookup(B828,'セッション実施状況管理'!$A:$R,17,false)</f>
        <v>#N/A</v>
      </c>
      <c r="K828" s="580" t="str">
        <f t="shared" si="28"/>
        <v>#N/A</v>
      </c>
      <c r="L828" s="573" t="str">
        <f t="shared" si="11"/>
        <v>#N/A</v>
      </c>
      <c r="M828" s="573" t="str">
        <f t="shared" si="30"/>
        <v>#N/A</v>
      </c>
      <c r="N828" s="1283" t="str">
        <f t="shared" si="29"/>
        <v>#N/A</v>
      </c>
      <c r="O828" s="652"/>
      <c r="P828" s="652"/>
      <c r="Q828" s="629"/>
      <c r="R828" s="629"/>
      <c r="S828" s="651"/>
      <c r="T828" s="653"/>
      <c r="U828" s="651"/>
      <c r="V828" s="582" t="s">
        <v>1072</v>
      </c>
      <c r="W828" s="582" t="s">
        <v>1072</v>
      </c>
      <c r="X828" s="582" t="s">
        <v>1072</v>
      </c>
      <c r="Y828" s="582" t="s">
        <v>1072</v>
      </c>
      <c r="Z828" s="582" t="s">
        <v>1072</v>
      </c>
      <c r="AA828" s="582" t="s">
        <v>1072</v>
      </c>
      <c r="AB828" s="582" t="s">
        <v>1072</v>
      </c>
      <c r="AC828" s="580" t="str">
        <f>Vlookup(D828,'セッション実施状況管理'!$A:$R,17,false)</f>
        <v>#N/A</v>
      </c>
      <c r="AD828" s="580" t="str">
        <f t="shared" si="19"/>
        <v>#VALUE!</v>
      </c>
      <c r="AE828" s="580" t="str">
        <f t="shared" si="20"/>
        <v>#VALUE!</v>
      </c>
    </row>
    <row r="829">
      <c r="A829" s="2"/>
      <c r="B829" s="2"/>
      <c r="C829" s="2"/>
      <c r="D829" s="2"/>
      <c r="E829" s="2"/>
      <c r="F829" s="2"/>
      <c r="G829" s="2"/>
      <c r="H829" s="2"/>
      <c r="I829" s="572" t="str">
        <f>iferror(vlookup(B829,'セッション実施状況管理'!$A:$B,2,false),"")</f>
        <v/>
      </c>
      <c r="J829" s="580" t="str">
        <f>Vlookup(B829,'セッション実施状況管理'!$A:$R,17,false)</f>
        <v>#N/A</v>
      </c>
      <c r="K829" s="580" t="str">
        <f t="shared" si="28"/>
        <v>#N/A</v>
      </c>
      <c r="L829" s="573" t="str">
        <f t="shared" si="11"/>
        <v>#N/A</v>
      </c>
      <c r="M829" s="573" t="str">
        <f t="shared" si="30"/>
        <v>#N/A</v>
      </c>
      <c r="N829" s="1283" t="str">
        <f t="shared" si="29"/>
        <v>#N/A</v>
      </c>
      <c r="O829" s="652"/>
      <c r="P829" s="652"/>
      <c r="Q829" s="629"/>
      <c r="R829" s="629"/>
      <c r="S829" s="651"/>
      <c r="T829" s="653"/>
      <c r="U829" s="651"/>
      <c r="V829" s="582" t="s">
        <v>1072</v>
      </c>
      <c r="W829" s="582" t="s">
        <v>1072</v>
      </c>
      <c r="X829" s="582" t="s">
        <v>1072</v>
      </c>
      <c r="Y829" s="582" t="s">
        <v>1072</v>
      </c>
      <c r="Z829" s="582" t="s">
        <v>1072</v>
      </c>
      <c r="AA829" s="582" t="s">
        <v>1072</v>
      </c>
      <c r="AB829" s="582" t="s">
        <v>1072</v>
      </c>
      <c r="AC829" s="580" t="str">
        <f>Vlookup(D829,'セッション実施状況管理'!$A:$R,17,false)</f>
        <v>#N/A</v>
      </c>
      <c r="AD829" s="580" t="str">
        <f t="shared" si="19"/>
        <v>#VALUE!</v>
      </c>
      <c r="AE829" s="580" t="str">
        <f t="shared" si="20"/>
        <v>#VALUE!</v>
      </c>
    </row>
    <row r="830">
      <c r="A830" s="2"/>
      <c r="B830" s="2"/>
      <c r="C830" s="2"/>
      <c r="D830" s="2"/>
      <c r="E830" s="2"/>
      <c r="F830" s="2"/>
      <c r="G830" s="2"/>
      <c r="H830" s="2"/>
      <c r="I830" s="572" t="str">
        <f>iferror(vlookup(B830,'セッション実施状況管理'!$A:$B,2,false),"")</f>
        <v/>
      </c>
      <c r="J830" s="580" t="str">
        <f>Vlookup(B830,'セッション実施状況管理'!$A:$R,17,false)</f>
        <v>#N/A</v>
      </c>
      <c r="K830" s="580" t="str">
        <f t="shared" si="28"/>
        <v>#N/A</v>
      </c>
      <c r="L830" s="573" t="str">
        <f t="shared" si="11"/>
        <v>#N/A</v>
      </c>
      <c r="M830" s="573" t="str">
        <f t="shared" si="30"/>
        <v>#N/A</v>
      </c>
      <c r="N830" s="1283" t="str">
        <f t="shared" si="29"/>
        <v>#N/A</v>
      </c>
      <c r="O830" s="652"/>
      <c r="P830" s="652"/>
      <c r="Q830" s="629"/>
      <c r="R830" s="629"/>
      <c r="S830" s="651"/>
      <c r="T830" s="653"/>
      <c r="U830" s="651"/>
      <c r="V830" s="582" t="s">
        <v>1072</v>
      </c>
      <c r="W830" s="582" t="s">
        <v>1072</v>
      </c>
      <c r="X830" s="582" t="s">
        <v>1072</v>
      </c>
      <c r="Y830" s="582" t="s">
        <v>1072</v>
      </c>
      <c r="Z830" s="582" t="s">
        <v>1072</v>
      </c>
      <c r="AA830" s="582" t="s">
        <v>1072</v>
      </c>
      <c r="AB830" s="582" t="s">
        <v>1072</v>
      </c>
      <c r="AC830" s="580" t="str">
        <f>Vlookup(D830,'セッション実施状況管理'!$A:$R,17,false)</f>
        <v>#N/A</v>
      </c>
      <c r="AD830" s="580" t="str">
        <f t="shared" si="19"/>
        <v>#VALUE!</v>
      </c>
      <c r="AE830" s="580" t="str">
        <f t="shared" si="20"/>
        <v>#VALUE!</v>
      </c>
    </row>
    <row r="831">
      <c r="A831" s="2"/>
      <c r="B831" s="2"/>
      <c r="C831" s="2"/>
      <c r="D831" s="2"/>
      <c r="E831" s="2"/>
      <c r="F831" s="2"/>
      <c r="G831" s="2"/>
      <c r="H831" s="2"/>
      <c r="I831" s="572" t="str">
        <f>iferror(vlookup(B831,'セッション実施状況管理'!$A:$B,2,false),"")</f>
        <v/>
      </c>
      <c r="J831" s="580" t="str">
        <f>Vlookup(B831,'セッション実施状況管理'!$A:$R,17,false)</f>
        <v>#N/A</v>
      </c>
      <c r="K831" s="580" t="str">
        <f t="shared" si="28"/>
        <v>#N/A</v>
      </c>
      <c r="L831" s="573" t="str">
        <f t="shared" si="11"/>
        <v>#N/A</v>
      </c>
      <c r="M831" s="573" t="str">
        <f t="shared" si="30"/>
        <v>#N/A</v>
      </c>
      <c r="N831" s="1283" t="str">
        <f t="shared" si="29"/>
        <v>#N/A</v>
      </c>
      <c r="O831" s="652"/>
      <c r="P831" s="652"/>
      <c r="Q831" s="629"/>
      <c r="R831" s="629"/>
      <c r="S831" s="651"/>
      <c r="T831" s="653"/>
      <c r="U831" s="651"/>
      <c r="V831" s="582" t="s">
        <v>1072</v>
      </c>
      <c r="W831" s="582" t="s">
        <v>1072</v>
      </c>
      <c r="X831" s="582" t="s">
        <v>1072</v>
      </c>
      <c r="Y831" s="582" t="s">
        <v>1072</v>
      </c>
      <c r="Z831" s="582" t="s">
        <v>1072</v>
      </c>
      <c r="AA831" s="582" t="s">
        <v>1072</v>
      </c>
      <c r="AB831" s="582" t="s">
        <v>1072</v>
      </c>
      <c r="AC831" s="580" t="str">
        <f>Vlookup(D831,'セッション実施状況管理'!$A:$R,17,false)</f>
        <v>#N/A</v>
      </c>
      <c r="AD831" s="580" t="str">
        <f t="shared" si="19"/>
        <v>#VALUE!</v>
      </c>
      <c r="AE831" s="580" t="str">
        <f t="shared" si="20"/>
        <v>#VALUE!</v>
      </c>
    </row>
    <row r="832">
      <c r="A832" s="2"/>
      <c r="B832" s="2"/>
      <c r="C832" s="2"/>
      <c r="D832" s="2"/>
      <c r="E832" s="2"/>
      <c r="F832" s="2"/>
      <c r="G832" s="2"/>
      <c r="H832" s="2"/>
      <c r="I832" s="572" t="str">
        <f>iferror(vlookup(B832,'セッション実施状況管理'!$A:$B,2,false),"")</f>
        <v/>
      </c>
      <c r="J832" s="580" t="str">
        <f>Vlookup(B832,'セッション実施状況管理'!$A:$R,17,false)</f>
        <v>#N/A</v>
      </c>
      <c r="K832" s="580" t="str">
        <f t="shared" si="28"/>
        <v>#N/A</v>
      </c>
      <c r="L832" s="573" t="str">
        <f t="shared" si="11"/>
        <v>#N/A</v>
      </c>
      <c r="M832" s="573" t="str">
        <f t="shared" si="30"/>
        <v>#N/A</v>
      </c>
      <c r="N832" s="1283" t="str">
        <f t="shared" si="29"/>
        <v>#N/A</v>
      </c>
      <c r="O832" s="652"/>
      <c r="P832" s="652"/>
      <c r="Q832" s="629"/>
      <c r="R832" s="629"/>
      <c r="S832" s="651"/>
      <c r="T832" s="653"/>
      <c r="U832" s="651"/>
      <c r="V832" s="582" t="s">
        <v>1072</v>
      </c>
      <c r="W832" s="582" t="s">
        <v>1072</v>
      </c>
      <c r="X832" s="582" t="s">
        <v>1072</v>
      </c>
      <c r="Y832" s="582" t="s">
        <v>1072</v>
      </c>
      <c r="Z832" s="582" t="s">
        <v>1072</v>
      </c>
      <c r="AA832" s="582" t="s">
        <v>1072</v>
      </c>
      <c r="AB832" s="582" t="s">
        <v>1072</v>
      </c>
      <c r="AC832" s="580" t="str">
        <f>Vlookup(D832,'セッション実施状況管理'!$A:$R,17,false)</f>
        <v>#N/A</v>
      </c>
      <c r="AD832" s="580" t="str">
        <f t="shared" si="19"/>
        <v>#VALUE!</v>
      </c>
      <c r="AE832" s="580" t="str">
        <f t="shared" si="20"/>
        <v>#VALUE!</v>
      </c>
    </row>
    <row r="833">
      <c r="A833" s="2"/>
      <c r="B833" s="2"/>
      <c r="C833" s="2"/>
      <c r="D833" s="2"/>
      <c r="E833" s="2"/>
      <c r="F833" s="2"/>
      <c r="G833" s="2"/>
      <c r="H833" s="2"/>
      <c r="I833" s="572" t="str">
        <f>iferror(vlookup(B833,'セッション実施状況管理'!$A:$B,2,false),"")</f>
        <v/>
      </c>
      <c r="J833" s="580" t="str">
        <f>Vlookup(B833,'セッション実施状況管理'!$A:$R,17,false)</f>
        <v>#N/A</v>
      </c>
      <c r="K833" s="580" t="str">
        <f t="shared" si="28"/>
        <v>#N/A</v>
      </c>
      <c r="L833" s="573" t="str">
        <f t="shared" si="11"/>
        <v>#N/A</v>
      </c>
      <c r="M833" s="573" t="str">
        <f t="shared" si="30"/>
        <v>#N/A</v>
      </c>
      <c r="N833" s="1283" t="str">
        <f t="shared" si="29"/>
        <v>#N/A</v>
      </c>
      <c r="O833" s="652"/>
      <c r="P833" s="652"/>
      <c r="Q833" s="629"/>
      <c r="R833" s="629"/>
      <c r="S833" s="651"/>
      <c r="T833" s="653"/>
      <c r="U833" s="651"/>
      <c r="V833" s="582" t="s">
        <v>1072</v>
      </c>
      <c r="W833" s="582" t="s">
        <v>1072</v>
      </c>
      <c r="X833" s="582" t="s">
        <v>1072</v>
      </c>
      <c r="Y833" s="582" t="s">
        <v>1072</v>
      </c>
      <c r="Z833" s="582" t="s">
        <v>1072</v>
      </c>
      <c r="AA833" s="582" t="s">
        <v>1072</v>
      </c>
      <c r="AB833" s="582" t="s">
        <v>1072</v>
      </c>
      <c r="AC833" s="580" t="str">
        <f>Vlookup(D833,'セッション実施状況管理'!$A:$R,17,false)</f>
        <v>#N/A</v>
      </c>
      <c r="AD833" s="580" t="str">
        <f t="shared" si="19"/>
        <v>#VALUE!</v>
      </c>
      <c r="AE833" s="580" t="str">
        <f t="shared" si="20"/>
        <v>#VALUE!</v>
      </c>
    </row>
    <row r="834">
      <c r="A834" s="2"/>
      <c r="B834" s="2"/>
      <c r="C834" s="2"/>
      <c r="D834" s="2"/>
      <c r="E834" s="2"/>
      <c r="F834" s="2"/>
      <c r="G834" s="2"/>
      <c r="H834" s="2"/>
      <c r="I834" s="572" t="str">
        <f>iferror(vlookup(B834,'セッション実施状況管理'!$A:$B,2,false),"")</f>
        <v/>
      </c>
      <c r="J834" s="580" t="str">
        <f>Vlookup(B834,'セッション実施状況管理'!$A:$R,17,false)</f>
        <v>#N/A</v>
      </c>
      <c r="K834" s="580" t="str">
        <f t="shared" si="28"/>
        <v>#N/A</v>
      </c>
      <c r="L834" s="573" t="str">
        <f t="shared" si="11"/>
        <v>#N/A</v>
      </c>
      <c r="M834" s="573" t="str">
        <f t="shared" si="30"/>
        <v>#N/A</v>
      </c>
      <c r="N834" s="1283" t="str">
        <f t="shared" si="29"/>
        <v>#N/A</v>
      </c>
      <c r="O834" s="652"/>
      <c r="P834" s="652"/>
      <c r="Q834" s="629"/>
      <c r="R834" s="629"/>
      <c r="S834" s="651"/>
      <c r="T834" s="653"/>
      <c r="U834" s="651"/>
      <c r="V834" s="582" t="s">
        <v>1072</v>
      </c>
      <c r="W834" s="582" t="s">
        <v>1072</v>
      </c>
      <c r="X834" s="582" t="s">
        <v>1072</v>
      </c>
      <c r="Y834" s="582" t="s">
        <v>1072</v>
      </c>
      <c r="Z834" s="582" t="s">
        <v>1072</v>
      </c>
      <c r="AA834" s="582" t="s">
        <v>1072</v>
      </c>
      <c r="AB834" s="582" t="s">
        <v>1072</v>
      </c>
      <c r="AC834" s="580" t="str">
        <f>Vlookup(D834,'セッション実施状況管理'!$A:$R,17,false)</f>
        <v>#N/A</v>
      </c>
      <c r="AD834" s="580" t="str">
        <f t="shared" si="19"/>
        <v>#VALUE!</v>
      </c>
      <c r="AE834" s="580" t="str">
        <f t="shared" si="20"/>
        <v>#VALUE!</v>
      </c>
    </row>
    <row r="835">
      <c r="A835" s="2"/>
      <c r="B835" s="2"/>
      <c r="C835" s="2"/>
      <c r="D835" s="2"/>
      <c r="E835" s="2"/>
      <c r="F835" s="2"/>
      <c r="G835" s="2"/>
      <c r="H835" s="2"/>
      <c r="I835" s="572" t="str">
        <f>iferror(vlookup(B835,'セッション実施状況管理'!$A:$B,2,false),"")</f>
        <v/>
      </c>
      <c r="J835" s="580" t="str">
        <f>Vlookup(B835,'セッション実施状況管理'!$A:$R,17,false)</f>
        <v>#N/A</v>
      </c>
      <c r="K835" s="580" t="str">
        <f t="shared" si="28"/>
        <v>#N/A</v>
      </c>
      <c r="L835" s="573" t="str">
        <f t="shared" si="11"/>
        <v>#N/A</v>
      </c>
      <c r="M835" s="573" t="str">
        <f t="shared" si="30"/>
        <v>#N/A</v>
      </c>
      <c r="N835" s="1283" t="str">
        <f t="shared" si="29"/>
        <v>#N/A</v>
      </c>
      <c r="O835" s="652"/>
      <c r="P835" s="652"/>
      <c r="Q835" s="629"/>
      <c r="R835" s="629"/>
      <c r="S835" s="651"/>
      <c r="T835" s="653"/>
      <c r="U835" s="651"/>
      <c r="V835" s="582" t="s">
        <v>1072</v>
      </c>
      <c r="W835" s="582" t="s">
        <v>1072</v>
      </c>
      <c r="X835" s="582" t="s">
        <v>1072</v>
      </c>
      <c r="Y835" s="582" t="s">
        <v>1072</v>
      </c>
      <c r="Z835" s="582" t="s">
        <v>1072</v>
      </c>
      <c r="AA835" s="582" t="s">
        <v>1072</v>
      </c>
      <c r="AB835" s="582" t="s">
        <v>1072</v>
      </c>
      <c r="AC835" s="580" t="str">
        <f>Vlookup(D835,'セッション実施状況管理'!$A:$R,17,false)</f>
        <v>#N/A</v>
      </c>
      <c r="AD835" s="580" t="str">
        <f t="shared" si="19"/>
        <v>#VALUE!</v>
      </c>
      <c r="AE835" s="580" t="str">
        <f t="shared" si="20"/>
        <v>#VALUE!</v>
      </c>
    </row>
    <row r="836">
      <c r="A836" s="2"/>
      <c r="B836" s="2"/>
      <c r="C836" s="2"/>
      <c r="D836" s="2"/>
      <c r="E836" s="2"/>
      <c r="F836" s="2"/>
      <c r="G836" s="2"/>
      <c r="H836" s="2"/>
      <c r="I836" s="572" t="str">
        <f>iferror(vlookup(B836,'セッション実施状況管理'!$A:$B,2,false),"")</f>
        <v/>
      </c>
      <c r="J836" s="580" t="str">
        <f>Vlookup(B836,'セッション実施状況管理'!$A:$R,17,false)</f>
        <v>#N/A</v>
      </c>
      <c r="K836" s="580" t="str">
        <f t="shared" si="28"/>
        <v>#N/A</v>
      </c>
      <c r="L836" s="573" t="str">
        <f t="shared" si="11"/>
        <v>#N/A</v>
      </c>
      <c r="M836" s="573" t="str">
        <f t="shared" si="30"/>
        <v>#N/A</v>
      </c>
      <c r="N836" s="1283" t="str">
        <f t="shared" si="29"/>
        <v>#N/A</v>
      </c>
      <c r="O836" s="652"/>
      <c r="P836" s="652"/>
      <c r="Q836" s="629"/>
      <c r="R836" s="629"/>
      <c r="S836" s="651"/>
      <c r="T836" s="653"/>
      <c r="U836" s="651"/>
      <c r="V836" s="582" t="s">
        <v>1072</v>
      </c>
      <c r="W836" s="582" t="s">
        <v>1072</v>
      </c>
      <c r="X836" s="582" t="s">
        <v>1072</v>
      </c>
      <c r="Y836" s="582" t="s">
        <v>1072</v>
      </c>
      <c r="Z836" s="582" t="s">
        <v>1072</v>
      </c>
      <c r="AA836" s="582" t="s">
        <v>1072</v>
      </c>
      <c r="AB836" s="582" t="s">
        <v>1072</v>
      </c>
      <c r="AC836" s="580" t="str">
        <f>Vlookup(D836,'セッション実施状況管理'!$A:$R,17,false)</f>
        <v>#N/A</v>
      </c>
      <c r="AD836" s="580" t="str">
        <f t="shared" si="19"/>
        <v>#VALUE!</v>
      </c>
      <c r="AE836" s="580" t="str">
        <f t="shared" si="20"/>
        <v>#VALUE!</v>
      </c>
    </row>
    <row r="837">
      <c r="A837" s="2"/>
      <c r="B837" s="2"/>
      <c r="C837" s="2"/>
      <c r="D837" s="2"/>
      <c r="E837" s="2"/>
      <c r="F837" s="2"/>
      <c r="G837" s="2"/>
      <c r="H837" s="2"/>
      <c r="I837" s="572" t="str">
        <f>iferror(vlookup(B837,'セッション実施状況管理'!$A:$B,2,false),"")</f>
        <v/>
      </c>
      <c r="J837" s="580" t="str">
        <f>Vlookup(B837,'セッション実施状況管理'!$A:$R,17,false)</f>
        <v>#N/A</v>
      </c>
      <c r="K837" s="580" t="str">
        <f t="shared" si="28"/>
        <v>#N/A</v>
      </c>
      <c r="L837" s="573" t="str">
        <f t="shared" si="11"/>
        <v>#N/A</v>
      </c>
      <c r="M837" s="573" t="str">
        <f t="shared" si="30"/>
        <v>#N/A</v>
      </c>
      <c r="N837" s="1283" t="str">
        <f t="shared" si="29"/>
        <v>#N/A</v>
      </c>
      <c r="O837" s="652"/>
      <c r="P837" s="652"/>
      <c r="Q837" s="629"/>
      <c r="R837" s="629"/>
      <c r="S837" s="651"/>
      <c r="T837" s="653"/>
      <c r="U837" s="651"/>
      <c r="V837" s="582" t="s">
        <v>1072</v>
      </c>
      <c r="W837" s="582" t="s">
        <v>1072</v>
      </c>
      <c r="X837" s="582" t="s">
        <v>1072</v>
      </c>
      <c r="Y837" s="582" t="s">
        <v>1072</v>
      </c>
      <c r="Z837" s="582" t="s">
        <v>1072</v>
      </c>
      <c r="AA837" s="582" t="s">
        <v>1072</v>
      </c>
      <c r="AB837" s="582" t="s">
        <v>1072</v>
      </c>
      <c r="AC837" s="580" t="str">
        <f>Vlookup(D837,'セッション実施状況管理'!$A:$R,17,false)</f>
        <v>#N/A</v>
      </c>
      <c r="AD837" s="580" t="str">
        <f t="shared" si="19"/>
        <v>#VALUE!</v>
      </c>
      <c r="AE837" s="580" t="str">
        <f t="shared" si="20"/>
        <v>#VALUE!</v>
      </c>
    </row>
    <row r="838">
      <c r="A838" s="2"/>
      <c r="B838" s="2"/>
      <c r="C838" s="2"/>
      <c r="D838" s="2"/>
      <c r="E838" s="2"/>
      <c r="F838" s="2"/>
      <c r="G838" s="2"/>
      <c r="H838" s="2"/>
      <c r="I838" s="572" t="str">
        <f>iferror(vlookup(B838,'セッション実施状況管理'!$A:$B,2,false),"")</f>
        <v/>
      </c>
      <c r="J838" s="580" t="str">
        <f>Vlookup(B838,'セッション実施状況管理'!$A:$R,17,false)</f>
        <v>#N/A</v>
      </c>
      <c r="K838" s="580" t="str">
        <f t="shared" si="28"/>
        <v>#N/A</v>
      </c>
      <c r="L838" s="573" t="str">
        <f t="shared" si="11"/>
        <v>#N/A</v>
      </c>
      <c r="M838" s="573" t="str">
        <f t="shared" si="30"/>
        <v>#N/A</v>
      </c>
      <c r="N838" s="1283" t="str">
        <f t="shared" si="29"/>
        <v>#N/A</v>
      </c>
      <c r="O838" s="652"/>
      <c r="P838" s="652"/>
      <c r="Q838" s="629"/>
      <c r="R838" s="629"/>
      <c r="S838" s="651"/>
      <c r="T838" s="653"/>
      <c r="U838" s="651"/>
      <c r="V838" s="582" t="s">
        <v>1072</v>
      </c>
      <c r="W838" s="582" t="s">
        <v>1072</v>
      </c>
      <c r="X838" s="582" t="s">
        <v>1072</v>
      </c>
      <c r="Y838" s="582" t="s">
        <v>1072</v>
      </c>
      <c r="Z838" s="582" t="s">
        <v>1072</v>
      </c>
      <c r="AA838" s="582" t="s">
        <v>1072</v>
      </c>
      <c r="AB838" s="582" t="s">
        <v>1072</v>
      </c>
      <c r="AC838" s="580" t="str">
        <f>Vlookup(D838,'セッション実施状況管理'!$A:$R,17,false)</f>
        <v>#N/A</v>
      </c>
      <c r="AD838" s="580" t="str">
        <f t="shared" si="19"/>
        <v>#VALUE!</v>
      </c>
      <c r="AE838" s="580" t="str">
        <f t="shared" si="20"/>
        <v>#VALUE!</v>
      </c>
    </row>
    <row r="839">
      <c r="A839" s="2"/>
      <c r="B839" s="2"/>
      <c r="C839" s="2"/>
      <c r="D839" s="2"/>
      <c r="E839" s="2"/>
      <c r="F839" s="2"/>
      <c r="G839" s="2"/>
      <c r="H839" s="2"/>
      <c r="I839" s="572" t="str">
        <f>iferror(vlookup(B839,'セッション実施状況管理'!$A:$B,2,false),"")</f>
        <v/>
      </c>
      <c r="J839" s="580" t="str">
        <f>Vlookup(B839,'セッション実施状況管理'!$A:$R,17,false)</f>
        <v>#N/A</v>
      </c>
      <c r="K839" s="580" t="str">
        <f t="shared" si="28"/>
        <v>#N/A</v>
      </c>
      <c r="L839" s="573" t="str">
        <f t="shared" si="11"/>
        <v>#N/A</v>
      </c>
      <c r="M839" s="573" t="str">
        <f t="shared" si="30"/>
        <v>#N/A</v>
      </c>
      <c r="N839" s="1283" t="str">
        <f t="shared" si="29"/>
        <v>#N/A</v>
      </c>
      <c r="O839" s="652"/>
      <c r="P839" s="652"/>
      <c r="Q839" s="629"/>
      <c r="R839" s="629"/>
      <c r="S839" s="651"/>
      <c r="T839" s="653"/>
      <c r="U839" s="651"/>
      <c r="V839" s="582" t="s">
        <v>1072</v>
      </c>
      <c r="W839" s="582" t="s">
        <v>1072</v>
      </c>
      <c r="X839" s="582" t="s">
        <v>1072</v>
      </c>
      <c r="Y839" s="582" t="s">
        <v>1072</v>
      </c>
      <c r="Z839" s="582" t="s">
        <v>1072</v>
      </c>
      <c r="AA839" s="582" t="s">
        <v>1072</v>
      </c>
      <c r="AB839" s="582" t="s">
        <v>1072</v>
      </c>
      <c r="AC839" s="580" t="str">
        <f>Vlookup(D839,'セッション実施状況管理'!$A:$R,17,false)</f>
        <v>#N/A</v>
      </c>
      <c r="AD839" s="580" t="str">
        <f t="shared" si="19"/>
        <v>#VALUE!</v>
      </c>
      <c r="AE839" s="580" t="str">
        <f t="shared" si="20"/>
        <v>#VALUE!</v>
      </c>
    </row>
    <row r="840">
      <c r="A840" s="2"/>
      <c r="B840" s="2"/>
      <c r="C840" s="2"/>
      <c r="D840" s="2"/>
      <c r="E840" s="2"/>
      <c r="F840" s="2"/>
      <c r="G840" s="2"/>
      <c r="H840" s="2"/>
      <c r="I840" s="572" t="str">
        <f>iferror(vlookup(B840,'セッション実施状況管理'!$A:$B,2,false),"")</f>
        <v/>
      </c>
      <c r="J840" s="580" t="str">
        <f>Vlookup(B840,'セッション実施状況管理'!$A:$R,17,false)</f>
        <v>#N/A</v>
      </c>
      <c r="K840" s="580" t="str">
        <f t="shared" si="28"/>
        <v>#N/A</v>
      </c>
      <c r="L840" s="573" t="str">
        <f t="shared" si="11"/>
        <v>#N/A</v>
      </c>
      <c r="M840" s="573" t="str">
        <f t="shared" si="30"/>
        <v>#N/A</v>
      </c>
      <c r="N840" s="1283" t="str">
        <f t="shared" si="29"/>
        <v>#N/A</v>
      </c>
      <c r="O840" s="652"/>
      <c r="P840" s="652"/>
      <c r="Q840" s="629"/>
      <c r="R840" s="629"/>
      <c r="S840" s="651"/>
      <c r="T840" s="653"/>
      <c r="U840" s="651"/>
      <c r="V840" s="582" t="s">
        <v>1072</v>
      </c>
      <c r="W840" s="582" t="s">
        <v>1072</v>
      </c>
      <c r="X840" s="582" t="s">
        <v>1072</v>
      </c>
      <c r="Y840" s="582" t="s">
        <v>1072</v>
      </c>
      <c r="Z840" s="582" t="s">
        <v>1072</v>
      </c>
      <c r="AA840" s="582" t="s">
        <v>1072</v>
      </c>
      <c r="AB840" s="582" t="s">
        <v>1072</v>
      </c>
      <c r="AC840" s="580" t="str">
        <f>Vlookup(D840,'セッション実施状況管理'!$A:$R,17,false)</f>
        <v>#N/A</v>
      </c>
      <c r="AD840" s="580" t="str">
        <f t="shared" si="19"/>
        <v>#VALUE!</v>
      </c>
      <c r="AE840" s="580" t="str">
        <f t="shared" si="20"/>
        <v>#VALUE!</v>
      </c>
    </row>
    <row r="841">
      <c r="A841" s="2"/>
      <c r="B841" s="2"/>
      <c r="C841" s="2"/>
      <c r="D841" s="2"/>
      <c r="E841" s="2"/>
      <c r="F841" s="2"/>
      <c r="G841" s="2"/>
      <c r="H841" s="2"/>
      <c r="I841" s="572" t="str">
        <f>iferror(vlookup(B841,'セッション実施状況管理'!$A:$B,2,false),"")</f>
        <v/>
      </c>
      <c r="J841" s="580" t="str">
        <f>Vlookup(B841,'セッション実施状況管理'!$A:$R,17,false)</f>
        <v>#N/A</v>
      </c>
      <c r="K841" s="580" t="str">
        <f t="shared" si="28"/>
        <v>#N/A</v>
      </c>
      <c r="L841" s="573" t="str">
        <f t="shared" si="11"/>
        <v>#N/A</v>
      </c>
      <c r="M841" s="573" t="str">
        <f t="shared" si="30"/>
        <v>#N/A</v>
      </c>
      <c r="N841" s="1283" t="str">
        <f t="shared" si="29"/>
        <v>#N/A</v>
      </c>
      <c r="O841" s="652"/>
      <c r="P841" s="652"/>
      <c r="Q841" s="629"/>
      <c r="R841" s="629"/>
      <c r="S841" s="651"/>
      <c r="T841" s="653"/>
      <c r="U841" s="651"/>
      <c r="V841" s="582" t="s">
        <v>1072</v>
      </c>
      <c r="W841" s="582" t="s">
        <v>1072</v>
      </c>
      <c r="X841" s="582" t="s">
        <v>1072</v>
      </c>
      <c r="Y841" s="582" t="s">
        <v>1072</v>
      </c>
      <c r="Z841" s="582" t="s">
        <v>1072</v>
      </c>
      <c r="AA841" s="582" t="s">
        <v>1072</v>
      </c>
      <c r="AB841" s="582" t="s">
        <v>1072</v>
      </c>
      <c r="AC841" s="580" t="str">
        <f>Vlookup(D841,'セッション実施状況管理'!$A:$R,17,false)</f>
        <v>#N/A</v>
      </c>
      <c r="AD841" s="580" t="str">
        <f t="shared" si="19"/>
        <v>#VALUE!</v>
      </c>
      <c r="AE841" s="580" t="str">
        <f t="shared" si="20"/>
        <v>#VALUE!</v>
      </c>
    </row>
    <row r="842">
      <c r="A842" s="2"/>
      <c r="B842" s="2"/>
      <c r="C842" s="2"/>
      <c r="D842" s="2"/>
      <c r="E842" s="2"/>
      <c r="F842" s="2"/>
      <c r="G842" s="2"/>
      <c r="H842" s="2"/>
      <c r="I842" s="572" t="str">
        <f>iferror(vlookup(B842,'セッション実施状況管理'!$A:$B,2,false),"")</f>
        <v/>
      </c>
      <c r="J842" s="580" t="str">
        <f>Vlookup(B842,'セッション実施状況管理'!$A:$R,17,false)</f>
        <v>#N/A</v>
      </c>
      <c r="K842" s="580" t="str">
        <f t="shared" si="28"/>
        <v>#N/A</v>
      </c>
      <c r="L842" s="573" t="str">
        <f t="shared" si="11"/>
        <v>#N/A</v>
      </c>
      <c r="M842" s="573" t="str">
        <f t="shared" si="30"/>
        <v>#N/A</v>
      </c>
      <c r="N842" s="1283" t="str">
        <f t="shared" si="29"/>
        <v>#N/A</v>
      </c>
      <c r="O842" s="652"/>
      <c r="P842" s="652"/>
      <c r="Q842" s="629"/>
      <c r="R842" s="629"/>
      <c r="S842" s="651"/>
      <c r="T842" s="653"/>
      <c r="U842" s="651"/>
      <c r="V842" s="582" t="s">
        <v>1072</v>
      </c>
      <c r="W842" s="582" t="s">
        <v>1072</v>
      </c>
      <c r="X842" s="582" t="s">
        <v>1072</v>
      </c>
      <c r="Y842" s="582" t="s">
        <v>1072</v>
      </c>
      <c r="Z842" s="582" t="s">
        <v>1072</v>
      </c>
      <c r="AA842" s="582" t="s">
        <v>1072</v>
      </c>
      <c r="AB842" s="582" t="s">
        <v>1072</v>
      </c>
      <c r="AC842" s="580" t="str">
        <f>Vlookup(D842,'セッション実施状況管理'!$A:$R,17,false)</f>
        <v>#N/A</v>
      </c>
      <c r="AD842" s="580" t="str">
        <f t="shared" si="19"/>
        <v>#VALUE!</v>
      </c>
      <c r="AE842" s="580" t="str">
        <f t="shared" si="20"/>
        <v>#VALUE!</v>
      </c>
    </row>
    <row r="843">
      <c r="A843" s="2"/>
      <c r="B843" s="2"/>
      <c r="C843" s="2"/>
      <c r="D843" s="2"/>
      <c r="E843" s="2"/>
      <c r="F843" s="2"/>
      <c r="G843" s="2"/>
      <c r="H843" s="2"/>
      <c r="I843" s="572" t="str">
        <f>iferror(vlookup(B843,'セッション実施状況管理'!$A:$B,2,false),"")</f>
        <v/>
      </c>
      <c r="J843" s="580" t="str">
        <f>Vlookup(B843,'セッション実施状況管理'!$A:$R,17,false)</f>
        <v>#N/A</v>
      </c>
      <c r="K843" s="580" t="str">
        <f t="shared" si="28"/>
        <v>#N/A</v>
      </c>
      <c r="L843" s="573" t="str">
        <f t="shared" si="11"/>
        <v>#N/A</v>
      </c>
      <c r="M843" s="573" t="str">
        <f t="shared" si="30"/>
        <v>#N/A</v>
      </c>
      <c r="N843" s="1283" t="str">
        <f t="shared" si="29"/>
        <v>#N/A</v>
      </c>
      <c r="O843" s="652"/>
      <c r="P843" s="652"/>
      <c r="Q843" s="629"/>
      <c r="R843" s="629"/>
      <c r="S843" s="651"/>
      <c r="T843" s="653"/>
      <c r="U843" s="651"/>
      <c r="V843" s="582" t="s">
        <v>1072</v>
      </c>
      <c r="W843" s="582" t="s">
        <v>1072</v>
      </c>
      <c r="X843" s="582" t="s">
        <v>1072</v>
      </c>
      <c r="Y843" s="582" t="s">
        <v>1072</v>
      </c>
      <c r="Z843" s="582" t="s">
        <v>1072</v>
      </c>
      <c r="AA843" s="582" t="s">
        <v>1072</v>
      </c>
      <c r="AB843" s="582" t="s">
        <v>1072</v>
      </c>
      <c r="AC843" s="580" t="str">
        <f>Vlookup(D843,'セッション実施状況管理'!$A:$R,17,false)</f>
        <v>#N/A</v>
      </c>
      <c r="AD843" s="580" t="str">
        <f t="shared" si="19"/>
        <v>#VALUE!</v>
      </c>
      <c r="AE843" s="580" t="str">
        <f t="shared" si="20"/>
        <v>#VALUE!</v>
      </c>
    </row>
    <row r="844">
      <c r="A844" s="2"/>
      <c r="B844" s="2"/>
      <c r="C844" s="2"/>
      <c r="D844" s="2"/>
      <c r="E844" s="2"/>
      <c r="F844" s="2"/>
      <c r="G844" s="2"/>
      <c r="H844" s="2"/>
      <c r="I844" s="572" t="str">
        <f>iferror(vlookup(B844,'セッション実施状況管理'!$A:$B,2,false),"")</f>
        <v/>
      </c>
      <c r="J844" s="580" t="str">
        <f>Vlookup(B844,'セッション実施状況管理'!$A:$R,17,false)</f>
        <v>#N/A</v>
      </c>
      <c r="K844" s="580" t="str">
        <f t="shared" si="28"/>
        <v>#N/A</v>
      </c>
      <c r="L844" s="573" t="str">
        <f t="shared" si="11"/>
        <v>#N/A</v>
      </c>
      <c r="M844" s="573" t="str">
        <f t="shared" si="30"/>
        <v>#N/A</v>
      </c>
      <c r="N844" s="1283" t="str">
        <f t="shared" si="29"/>
        <v>#N/A</v>
      </c>
      <c r="O844" s="652"/>
      <c r="P844" s="652"/>
      <c r="Q844" s="629"/>
      <c r="R844" s="629"/>
      <c r="S844" s="651"/>
      <c r="T844" s="653"/>
      <c r="U844" s="651"/>
      <c r="V844" s="582" t="s">
        <v>1072</v>
      </c>
      <c r="W844" s="582" t="s">
        <v>1072</v>
      </c>
      <c r="X844" s="582" t="s">
        <v>1072</v>
      </c>
      <c r="Y844" s="582" t="s">
        <v>1072</v>
      </c>
      <c r="Z844" s="582" t="s">
        <v>1072</v>
      </c>
      <c r="AA844" s="582" t="s">
        <v>1072</v>
      </c>
      <c r="AB844" s="582" t="s">
        <v>1072</v>
      </c>
      <c r="AC844" s="580" t="str">
        <f>Vlookup(D844,'セッション実施状況管理'!$A:$R,17,false)</f>
        <v>#N/A</v>
      </c>
      <c r="AD844" s="580" t="str">
        <f t="shared" si="19"/>
        <v>#VALUE!</v>
      </c>
      <c r="AE844" s="580" t="str">
        <f t="shared" si="20"/>
        <v>#VALUE!</v>
      </c>
    </row>
    <row r="845">
      <c r="A845" s="2"/>
      <c r="B845" s="2"/>
      <c r="C845" s="2"/>
      <c r="D845" s="2"/>
      <c r="E845" s="2"/>
      <c r="F845" s="2"/>
      <c r="G845" s="2"/>
      <c r="H845" s="2"/>
      <c r="I845" s="572" t="str">
        <f>iferror(vlookup(B845,'セッション実施状況管理'!$A:$B,2,false),"")</f>
        <v/>
      </c>
      <c r="J845" s="580" t="str">
        <f>Vlookup(B845,'セッション実施状況管理'!$A:$R,17,false)</f>
        <v>#N/A</v>
      </c>
      <c r="K845" s="580" t="str">
        <f t="shared" si="28"/>
        <v>#N/A</v>
      </c>
      <c r="L845" s="573" t="str">
        <f t="shared" si="11"/>
        <v>#N/A</v>
      </c>
      <c r="M845" s="573" t="str">
        <f t="shared" si="30"/>
        <v>#N/A</v>
      </c>
      <c r="N845" s="1283" t="str">
        <f t="shared" si="29"/>
        <v>#N/A</v>
      </c>
      <c r="O845" s="652"/>
      <c r="P845" s="652"/>
      <c r="Q845" s="629"/>
      <c r="R845" s="629"/>
      <c r="S845" s="651"/>
      <c r="T845" s="653"/>
      <c r="U845" s="651"/>
      <c r="V845" s="582" t="s">
        <v>1072</v>
      </c>
      <c r="W845" s="582" t="s">
        <v>1072</v>
      </c>
      <c r="X845" s="582" t="s">
        <v>1072</v>
      </c>
      <c r="Y845" s="582" t="s">
        <v>1072</v>
      </c>
      <c r="Z845" s="582" t="s">
        <v>1072</v>
      </c>
      <c r="AA845" s="582" t="s">
        <v>1072</v>
      </c>
      <c r="AB845" s="582" t="s">
        <v>1072</v>
      </c>
      <c r="AC845" s="580" t="str">
        <f>Vlookup(D845,'セッション実施状況管理'!$A:$R,17,false)</f>
        <v>#N/A</v>
      </c>
      <c r="AD845" s="580" t="str">
        <f t="shared" si="19"/>
        <v>#VALUE!</v>
      </c>
      <c r="AE845" s="580" t="str">
        <f t="shared" si="20"/>
        <v>#VALUE!</v>
      </c>
    </row>
    <row r="846">
      <c r="A846" s="2"/>
      <c r="B846" s="2"/>
      <c r="C846" s="2"/>
      <c r="D846" s="2"/>
      <c r="E846" s="2"/>
      <c r="F846" s="2"/>
      <c r="G846" s="2"/>
      <c r="H846" s="2"/>
      <c r="I846" s="572" t="str">
        <f>iferror(vlookup(B846,'セッション実施状況管理'!$A:$B,2,false),"")</f>
        <v/>
      </c>
      <c r="J846" s="580" t="str">
        <f>Vlookup(B846,'セッション実施状況管理'!$A:$R,17,false)</f>
        <v>#N/A</v>
      </c>
      <c r="K846" s="580" t="str">
        <f t="shared" si="28"/>
        <v>#N/A</v>
      </c>
      <c r="L846" s="573" t="str">
        <f t="shared" si="11"/>
        <v>#N/A</v>
      </c>
      <c r="M846" s="573" t="str">
        <f t="shared" si="30"/>
        <v>#N/A</v>
      </c>
      <c r="N846" s="1283" t="str">
        <f t="shared" si="29"/>
        <v>#N/A</v>
      </c>
      <c r="O846" s="652"/>
      <c r="P846" s="652"/>
      <c r="Q846" s="629"/>
      <c r="R846" s="629"/>
      <c r="S846" s="651"/>
      <c r="T846" s="653"/>
      <c r="U846" s="651"/>
      <c r="V846" s="582" t="s">
        <v>1072</v>
      </c>
      <c r="W846" s="582" t="s">
        <v>1072</v>
      </c>
      <c r="X846" s="582" t="s">
        <v>1072</v>
      </c>
      <c r="Y846" s="582" t="s">
        <v>1072</v>
      </c>
      <c r="Z846" s="582" t="s">
        <v>1072</v>
      </c>
      <c r="AA846" s="582" t="s">
        <v>1072</v>
      </c>
      <c r="AB846" s="582" t="s">
        <v>1072</v>
      </c>
      <c r="AC846" s="580" t="str">
        <f>Vlookup(D846,'セッション実施状況管理'!$A:$R,17,false)</f>
        <v>#N/A</v>
      </c>
      <c r="AD846" s="580" t="str">
        <f t="shared" si="19"/>
        <v>#VALUE!</v>
      </c>
      <c r="AE846" s="580" t="str">
        <f t="shared" si="20"/>
        <v>#VALUE!</v>
      </c>
    </row>
    <row r="847">
      <c r="A847" s="2"/>
      <c r="B847" s="2"/>
      <c r="C847" s="2"/>
      <c r="D847" s="2"/>
      <c r="E847" s="2"/>
      <c r="F847" s="2"/>
      <c r="G847" s="2"/>
      <c r="H847" s="2"/>
      <c r="I847" s="572" t="str">
        <f>iferror(vlookup(B847,'セッション実施状況管理'!$A:$B,2,false),"")</f>
        <v/>
      </c>
      <c r="J847" s="580" t="str">
        <f>Vlookup(B847,'セッション実施状況管理'!$A:$R,17,false)</f>
        <v>#N/A</v>
      </c>
      <c r="K847" s="580" t="str">
        <f t="shared" si="28"/>
        <v>#N/A</v>
      </c>
      <c r="L847" s="573" t="str">
        <f t="shared" si="11"/>
        <v>#N/A</v>
      </c>
      <c r="M847" s="573" t="str">
        <f t="shared" si="30"/>
        <v>#N/A</v>
      </c>
      <c r="N847" s="1283" t="str">
        <f t="shared" si="29"/>
        <v>#N/A</v>
      </c>
      <c r="O847" s="652"/>
      <c r="P847" s="652"/>
      <c r="Q847" s="629"/>
      <c r="R847" s="629"/>
      <c r="S847" s="651"/>
      <c r="T847" s="653"/>
      <c r="U847" s="651"/>
      <c r="V847" s="582" t="s">
        <v>1072</v>
      </c>
      <c r="W847" s="582" t="s">
        <v>1072</v>
      </c>
      <c r="X847" s="582" t="s">
        <v>1072</v>
      </c>
      <c r="Y847" s="582" t="s">
        <v>1072</v>
      </c>
      <c r="Z847" s="582" t="s">
        <v>1072</v>
      </c>
      <c r="AA847" s="582" t="s">
        <v>1072</v>
      </c>
      <c r="AB847" s="582" t="s">
        <v>1072</v>
      </c>
      <c r="AC847" s="580" t="str">
        <f>Vlookup(D847,'セッション実施状況管理'!$A:$R,17,false)</f>
        <v>#N/A</v>
      </c>
      <c r="AD847" s="580" t="str">
        <f t="shared" si="19"/>
        <v>#VALUE!</v>
      </c>
      <c r="AE847" s="580" t="str">
        <f t="shared" si="20"/>
        <v>#VALUE!</v>
      </c>
    </row>
    <row r="848">
      <c r="A848" s="2"/>
      <c r="B848" s="2"/>
      <c r="C848" s="2"/>
      <c r="D848" s="2"/>
      <c r="E848" s="2"/>
      <c r="F848" s="2"/>
      <c r="G848" s="2"/>
      <c r="H848" s="2"/>
      <c r="I848" s="572" t="str">
        <f>iferror(vlookup(B848,'セッション実施状況管理'!$A:$B,2,false),"")</f>
        <v/>
      </c>
      <c r="J848" s="580" t="str">
        <f>Vlookup(B848,'セッション実施状況管理'!$A:$R,17,false)</f>
        <v>#N/A</v>
      </c>
      <c r="K848" s="580" t="str">
        <f t="shared" si="28"/>
        <v>#N/A</v>
      </c>
      <c r="L848" s="573" t="str">
        <f t="shared" si="11"/>
        <v>#N/A</v>
      </c>
      <c r="M848" s="573" t="str">
        <f t="shared" si="30"/>
        <v>#N/A</v>
      </c>
      <c r="N848" s="1283" t="str">
        <f t="shared" si="29"/>
        <v>#N/A</v>
      </c>
      <c r="O848" s="652"/>
      <c r="P848" s="652"/>
      <c r="Q848" s="629"/>
      <c r="R848" s="629"/>
      <c r="S848" s="651"/>
      <c r="T848" s="653"/>
      <c r="U848" s="651"/>
      <c r="V848" s="582" t="s">
        <v>1072</v>
      </c>
      <c r="W848" s="582" t="s">
        <v>1072</v>
      </c>
      <c r="X848" s="582" t="s">
        <v>1072</v>
      </c>
      <c r="Y848" s="582" t="s">
        <v>1072</v>
      </c>
      <c r="Z848" s="582" t="s">
        <v>1072</v>
      </c>
      <c r="AA848" s="582" t="s">
        <v>1072</v>
      </c>
      <c r="AB848" s="582" t="s">
        <v>1072</v>
      </c>
      <c r="AC848" s="580" t="str">
        <f>Vlookup(D848,'セッション実施状況管理'!$A:$R,17,false)</f>
        <v>#N/A</v>
      </c>
      <c r="AD848" s="580" t="str">
        <f t="shared" si="19"/>
        <v>#VALUE!</v>
      </c>
      <c r="AE848" s="580" t="str">
        <f t="shared" si="20"/>
        <v>#VALUE!</v>
      </c>
    </row>
    <row r="849">
      <c r="A849" s="2"/>
      <c r="B849" s="2"/>
      <c r="C849" s="2"/>
      <c r="D849" s="2"/>
      <c r="E849" s="2"/>
      <c r="F849" s="2"/>
      <c r="G849" s="2"/>
      <c r="H849" s="2"/>
      <c r="I849" s="572" t="str">
        <f>iferror(vlookup(B849,'セッション実施状況管理'!$A:$B,2,false),"")</f>
        <v/>
      </c>
      <c r="J849" s="580" t="str">
        <f>Vlookup(B849,'セッション実施状況管理'!$A:$R,17,false)</f>
        <v>#N/A</v>
      </c>
      <c r="K849" s="580" t="str">
        <f t="shared" si="28"/>
        <v>#N/A</v>
      </c>
      <c r="L849" s="573" t="str">
        <f t="shared" si="11"/>
        <v>#N/A</v>
      </c>
      <c r="M849" s="573" t="str">
        <f t="shared" si="30"/>
        <v>#N/A</v>
      </c>
      <c r="N849" s="1283" t="str">
        <f t="shared" si="29"/>
        <v>#N/A</v>
      </c>
      <c r="O849" s="652"/>
      <c r="P849" s="652"/>
      <c r="Q849" s="629"/>
      <c r="R849" s="629"/>
      <c r="S849" s="651"/>
      <c r="T849" s="653"/>
      <c r="U849" s="651"/>
      <c r="V849" s="582" t="s">
        <v>1072</v>
      </c>
      <c r="W849" s="582" t="s">
        <v>1072</v>
      </c>
      <c r="X849" s="582" t="s">
        <v>1072</v>
      </c>
      <c r="Y849" s="582" t="s">
        <v>1072</v>
      </c>
      <c r="Z849" s="582" t="s">
        <v>1072</v>
      </c>
      <c r="AA849" s="582" t="s">
        <v>1072</v>
      </c>
      <c r="AB849" s="582" t="s">
        <v>1072</v>
      </c>
      <c r="AC849" s="580" t="str">
        <f>Vlookup(D849,'セッション実施状況管理'!$A:$R,17,false)</f>
        <v>#N/A</v>
      </c>
      <c r="AD849" s="580" t="str">
        <f t="shared" si="19"/>
        <v>#VALUE!</v>
      </c>
      <c r="AE849" s="580" t="str">
        <f t="shared" si="20"/>
        <v>#VALUE!</v>
      </c>
    </row>
    <row r="850">
      <c r="A850" s="2"/>
      <c r="B850" s="2"/>
      <c r="C850" s="2"/>
      <c r="D850" s="2"/>
      <c r="E850" s="2"/>
      <c r="F850" s="2"/>
      <c r="G850" s="2"/>
      <c r="H850" s="2"/>
      <c r="I850" s="572" t="str">
        <f>iferror(vlookup(B850,'セッション実施状況管理'!$A:$B,2,false),"")</f>
        <v/>
      </c>
      <c r="J850" s="580" t="str">
        <f>Vlookup(B850,'セッション実施状況管理'!$A:$R,17,false)</f>
        <v>#N/A</v>
      </c>
      <c r="K850" s="580" t="str">
        <f t="shared" si="28"/>
        <v>#N/A</v>
      </c>
      <c r="L850" s="573" t="str">
        <f t="shared" si="11"/>
        <v>#N/A</v>
      </c>
      <c r="M850" s="573" t="str">
        <f t="shared" si="30"/>
        <v>#N/A</v>
      </c>
      <c r="N850" s="1283" t="str">
        <f t="shared" si="29"/>
        <v>#N/A</v>
      </c>
      <c r="O850" s="652"/>
      <c r="P850" s="652"/>
      <c r="Q850" s="629"/>
      <c r="R850" s="629"/>
      <c r="S850" s="651"/>
      <c r="T850" s="653"/>
      <c r="U850" s="651"/>
      <c r="V850" s="582" t="s">
        <v>1072</v>
      </c>
      <c r="W850" s="582" t="s">
        <v>1072</v>
      </c>
      <c r="X850" s="582" t="s">
        <v>1072</v>
      </c>
      <c r="Y850" s="582" t="s">
        <v>1072</v>
      </c>
      <c r="Z850" s="582" t="s">
        <v>1072</v>
      </c>
      <c r="AA850" s="582" t="s">
        <v>1072</v>
      </c>
      <c r="AB850" s="582" t="s">
        <v>1072</v>
      </c>
      <c r="AC850" s="580" t="str">
        <f>Vlookup(D850,'セッション実施状況管理'!$A:$R,17,false)</f>
        <v>#N/A</v>
      </c>
      <c r="AD850" s="580" t="str">
        <f t="shared" si="19"/>
        <v>#VALUE!</v>
      </c>
      <c r="AE850" s="580" t="str">
        <f t="shared" si="20"/>
        <v>#VALUE!</v>
      </c>
    </row>
    <row r="851">
      <c r="A851" s="2"/>
      <c r="B851" s="2"/>
      <c r="C851" s="2"/>
      <c r="D851" s="2"/>
      <c r="E851" s="2"/>
      <c r="F851" s="2"/>
      <c r="G851" s="2"/>
      <c r="H851" s="2"/>
      <c r="I851" s="572" t="str">
        <f>iferror(vlookup(B851,'セッション実施状況管理'!$A:$B,2,false),"")</f>
        <v/>
      </c>
      <c r="J851" s="580" t="str">
        <f>Vlookup(B851,'セッション実施状況管理'!$A:$R,17,false)</f>
        <v>#N/A</v>
      </c>
      <c r="K851" s="580" t="str">
        <f t="shared" si="28"/>
        <v>#N/A</v>
      </c>
      <c r="L851" s="573" t="str">
        <f t="shared" si="11"/>
        <v>#N/A</v>
      </c>
      <c r="M851" s="573" t="str">
        <f t="shared" si="30"/>
        <v>#N/A</v>
      </c>
      <c r="N851" s="1283" t="str">
        <f t="shared" si="29"/>
        <v>#N/A</v>
      </c>
      <c r="O851" s="652"/>
      <c r="P851" s="652"/>
      <c r="Q851" s="629"/>
      <c r="R851" s="629"/>
      <c r="S851" s="651"/>
      <c r="T851" s="653"/>
      <c r="U851" s="651"/>
      <c r="V851" s="582" t="s">
        <v>1072</v>
      </c>
      <c r="W851" s="582" t="s">
        <v>1072</v>
      </c>
      <c r="X851" s="582" t="s">
        <v>1072</v>
      </c>
      <c r="Y851" s="582" t="s">
        <v>1072</v>
      </c>
      <c r="Z851" s="582" t="s">
        <v>1072</v>
      </c>
      <c r="AA851" s="582" t="s">
        <v>1072</v>
      </c>
      <c r="AB851" s="582" t="s">
        <v>1072</v>
      </c>
      <c r="AC851" s="580" t="str">
        <f>Vlookup(D851,'セッション実施状況管理'!$A:$R,17,false)</f>
        <v>#N/A</v>
      </c>
      <c r="AD851" s="580" t="str">
        <f t="shared" si="19"/>
        <v>#VALUE!</v>
      </c>
      <c r="AE851" s="580" t="str">
        <f t="shared" si="20"/>
        <v>#VALUE!</v>
      </c>
    </row>
    <row r="852">
      <c r="A852" s="2"/>
      <c r="B852" s="2"/>
      <c r="C852" s="2"/>
      <c r="D852" s="2"/>
      <c r="E852" s="2"/>
      <c r="F852" s="2"/>
      <c r="G852" s="2"/>
      <c r="H852" s="2"/>
      <c r="I852" s="572" t="str">
        <f>iferror(vlookup(B852,'セッション実施状況管理'!$A:$B,2,false),"")</f>
        <v/>
      </c>
      <c r="J852" s="580" t="str">
        <f>Vlookup(B852,'セッション実施状況管理'!$A:$R,17,false)</f>
        <v>#N/A</v>
      </c>
      <c r="K852" s="580" t="str">
        <f t="shared" si="28"/>
        <v>#N/A</v>
      </c>
      <c r="L852" s="573" t="str">
        <f t="shared" si="11"/>
        <v>#N/A</v>
      </c>
      <c r="M852" s="573" t="str">
        <f t="shared" si="30"/>
        <v>#N/A</v>
      </c>
      <c r="N852" s="1283" t="str">
        <f t="shared" si="29"/>
        <v>#N/A</v>
      </c>
      <c r="O852" s="652"/>
      <c r="P852" s="652"/>
      <c r="Q852" s="629"/>
      <c r="R852" s="629"/>
      <c r="S852" s="651"/>
      <c r="T852" s="653"/>
      <c r="U852" s="651"/>
      <c r="V852" s="582" t="s">
        <v>1072</v>
      </c>
      <c r="W852" s="582" t="s">
        <v>1072</v>
      </c>
      <c r="X852" s="582" t="s">
        <v>1072</v>
      </c>
      <c r="Y852" s="582" t="s">
        <v>1072</v>
      </c>
      <c r="Z852" s="582" t="s">
        <v>1072</v>
      </c>
      <c r="AA852" s="582" t="s">
        <v>1072</v>
      </c>
      <c r="AB852" s="582" t="s">
        <v>1072</v>
      </c>
      <c r="AC852" s="580" t="str">
        <f>Vlookup(D852,'セッション実施状況管理'!$A:$R,17,false)</f>
        <v>#N/A</v>
      </c>
      <c r="AD852" s="580" t="str">
        <f t="shared" si="19"/>
        <v>#VALUE!</v>
      </c>
      <c r="AE852" s="580" t="str">
        <f t="shared" si="20"/>
        <v>#VALUE!</v>
      </c>
    </row>
    <row r="853">
      <c r="A853" s="2"/>
      <c r="B853" s="2"/>
      <c r="C853" s="2"/>
      <c r="D853" s="2"/>
      <c r="E853" s="2"/>
      <c r="F853" s="2"/>
      <c r="G853" s="2"/>
      <c r="H853" s="2"/>
      <c r="I853" s="572" t="str">
        <f>iferror(vlookup(B853,'セッション実施状況管理'!$A:$B,2,false),"")</f>
        <v/>
      </c>
      <c r="J853" s="580" t="str">
        <f>Vlookup(B853,'セッション実施状況管理'!$A:$R,17,false)</f>
        <v>#N/A</v>
      </c>
      <c r="K853" s="580" t="str">
        <f t="shared" si="28"/>
        <v>#N/A</v>
      </c>
      <c r="L853" s="573" t="str">
        <f t="shared" si="11"/>
        <v>#N/A</v>
      </c>
      <c r="M853" s="573" t="str">
        <f t="shared" si="30"/>
        <v>#N/A</v>
      </c>
      <c r="N853" s="1283" t="str">
        <f t="shared" si="29"/>
        <v>#N/A</v>
      </c>
      <c r="O853" s="652"/>
      <c r="P853" s="652"/>
      <c r="Q853" s="629"/>
      <c r="R853" s="629"/>
      <c r="S853" s="651"/>
      <c r="T853" s="653"/>
      <c r="U853" s="651"/>
      <c r="V853" s="582" t="s">
        <v>1072</v>
      </c>
      <c r="W853" s="582" t="s">
        <v>1072</v>
      </c>
      <c r="X853" s="582" t="s">
        <v>1072</v>
      </c>
      <c r="Y853" s="582" t="s">
        <v>1072</v>
      </c>
      <c r="Z853" s="582" t="s">
        <v>1072</v>
      </c>
      <c r="AA853" s="582" t="s">
        <v>1072</v>
      </c>
      <c r="AB853" s="582" t="s">
        <v>1072</v>
      </c>
      <c r="AC853" s="580" t="str">
        <f>Vlookup(D853,'セッション実施状況管理'!$A:$R,17,false)</f>
        <v>#N/A</v>
      </c>
      <c r="AD853" s="580" t="str">
        <f t="shared" si="19"/>
        <v>#VALUE!</v>
      </c>
      <c r="AE853" s="580" t="str">
        <f t="shared" si="20"/>
        <v>#VALUE!</v>
      </c>
    </row>
    <row r="854">
      <c r="A854" s="2"/>
      <c r="B854" s="2"/>
      <c r="C854" s="2"/>
      <c r="D854" s="2"/>
      <c r="E854" s="2"/>
      <c r="F854" s="2"/>
      <c r="G854" s="2"/>
      <c r="H854" s="2"/>
      <c r="I854" s="572" t="str">
        <f>iferror(vlookup(B854,'セッション実施状況管理'!$A:$B,2,false),"")</f>
        <v/>
      </c>
      <c r="J854" s="580" t="str">
        <f>Vlookup(B854,'セッション実施状況管理'!$A:$R,17,false)</f>
        <v>#N/A</v>
      </c>
      <c r="K854" s="580" t="str">
        <f t="shared" si="28"/>
        <v>#N/A</v>
      </c>
      <c r="L854" s="573" t="str">
        <f t="shared" si="11"/>
        <v>#N/A</v>
      </c>
      <c r="M854" s="573" t="str">
        <f t="shared" si="30"/>
        <v>#N/A</v>
      </c>
      <c r="N854" s="1283" t="str">
        <f t="shared" si="29"/>
        <v>#N/A</v>
      </c>
      <c r="O854" s="652"/>
      <c r="P854" s="652"/>
      <c r="Q854" s="629"/>
      <c r="R854" s="629"/>
      <c r="S854" s="651"/>
      <c r="T854" s="653"/>
      <c r="U854" s="651"/>
      <c r="V854" s="582" t="s">
        <v>1072</v>
      </c>
      <c r="W854" s="582" t="s">
        <v>1072</v>
      </c>
      <c r="X854" s="582" t="s">
        <v>1072</v>
      </c>
      <c r="Y854" s="582" t="s">
        <v>1072</v>
      </c>
      <c r="Z854" s="582" t="s">
        <v>1072</v>
      </c>
      <c r="AA854" s="582" t="s">
        <v>1072</v>
      </c>
      <c r="AB854" s="582" t="s">
        <v>1072</v>
      </c>
      <c r="AC854" s="580" t="str">
        <f>Vlookup(D854,'セッション実施状況管理'!$A:$R,17,false)</f>
        <v>#N/A</v>
      </c>
      <c r="AD854" s="580" t="str">
        <f t="shared" si="19"/>
        <v>#VALUE!</v>
      </c>
      <c r="AE854" s="580" t="str">
        <f t="shared" si="20"/>
        <v>#VALUE!</v>
      </c>
    </row>
    <row r="855">
      <c r="A855" s="2"/>
      <c r="B855" s="2"/>
      <c r="C855" s="2"/>
      <c r="D855" s="2"/>
      <c r="E855" s="2"/>
      <c r="F855" s="2"/>
      <c r="G855" s="2"/>
      <c r="H855" s="2"/>
      <c r="I855" s="572" t="str">
        <f>iferror(vlookup(B855,'セッション実施状況管理'!$A:$B,2,false),"")</f>
        <v/>
      </c>
      <c r="J855" s="580" t="str">
        <f>Vlookup(B855,'セッション実施状況管理'!$A:$R,17,false)</f>
        <v>#N/A</v>
      </c>
      <c r="K855" s="580" t="str">
        <f t="shared" si="28"/>
        <v>#N/A</v>
      </c>
      <c r="L855" s="573" t="str">
        <f t="shared" si="11"/>
        <v>#N/A</v>
      </c>
      <c r="M855" s="573" t="str">
        <f t="shared" si="30"/>
        <v>#N/A</v>
      </c>
      <c r="N855" s="1283" t="str">
        <f t="shared" si="29"/>
        <v>#N/A</v>
      </c>
      <c r="O855" s="652"/>
      <c r="P855" s="652"/>
      <c r="Q855" s="629"/>
      <c r="R855" s="629"/>
      <c r="S855" s="651"/>
      <c r="T855" s="653"/>
      <c r="U855" s="651"/>
      <c r="V855" s="582" t="s">
        <v>1072</v>
      </c>
      <c r="W855" s="582" t="s">
        <v>1072</v>
      </c>
      <c r="X855" s="582" t="s">
        <v>1072</v>
      </c>
      <c r="Y855" s="582" t="s">
        <v>1072</v>
      </c>
      <c r="Z855" s="582" t="s">
        <v>1072</v>
      </c>
      <c r="AA855" s="582" t="s">
        <v>1072</v>
      </c>
      <c r="AB855" s="582" t="s">
        <v>1072</v>
      </c>
      <c r="AC855" s="580" t="str">
        <f>Vlookup(D855,'セッション実施状況管理'!$A:$R,17,false)</f>
        <v>#N/A</v>
      </c>
      <c r="AD855" s="580" t="str">
        <f t="shared" si="19"/>
        <v>#VALUE!</v>
      </c>
      <c r="AE855" s="580" t="str">
        <f t="shared" si="20"/>
        <v>#VALUE!</v>
      </c>
    </row>
    <row r="856">
      <c r="A856" s="2"/>
      <c r="B856" s="2"/>
      <c r="C856" s="2"/>
      <c r="D856" s="2"/>
      <c r="E856" s="2"/>
      <c r="F856" s="2"/>
      <c r="G856" s="2"/>
      <c r="H856" s="2"/>
      <c r="I856" s="572" t="str">
        <f>iferror(vlookup(B856,'セッション実施状況管理'!$A:$B,2,false),"")</f>
        <v/>
      </c>
      <c r="J856" s="580" t="str">
        <f>Vlookup(B856,'セッション実施状況管理'!$A:$R,17,false)</f>
        <v>#N/A</v>
      </c>
      <c r="K856" s="580" t="str">
        <f t="shared" si="28"/>
        <v>#N/A</v>
      </c>
      <c r="L856" s="573" t="str">
        <f t="shared" si="11"/>
        <v>#N/A</v>
      </c>
      <c r="M856" s="573" t="str">
        <f t="shared" si="30"/>
        <v>#N/A</v>
      </c>
      <c r="N856" s="1283" t="str">
        <f t="shared" si="29"/>
        <v>#N/A</v>
      </c>
      <c r="O856" s="652"/>
      <c r="P856" s="652"/>
      <c r="Q856" s="629"/>
      <c r="R856" s="629"/>
      <c r="S856" s="651"/>
      <c r="T856" s="653"/>
      <c r="U856" s="651"/>
      <c r="V856" s="582" t="s">
        <v>1072</v>
      </c>
      <c r="W856" s="582" t="s">
        <v>1072</v>
      </c>
      <c r="X856" s="582" t="s">
        <v>1072</v>
      </c>
      <c r="Y856" s="582" t="s">
        <v>1072</v>
      </c>
      <c r="Z856" s="582" t="s">
        <v>1072</v>
      </c>
      <c r="AA856" s="582" t="s">
        <v>1072</v>
      </c>
      <c r="AB856" s="582" t="s">
        <v>1072</v>
      </c>
      <c r="AC856" s="580" t="str">
        <f>Vlookup(D856,'セッション実施状況管理'!$A:$R,17,false)</f>
        <v>#N/A</v>
      </c>
      <c r="AD856" s="580" t="str">
        <f t="shared" si="19"/>
        <v>#VALUE!</v>
      </c>
      <c r="AE856" s="580" t="str">
        <f t="shared" si="20"/>
        <v>#VALUE!</v>
      </c>
    </row>
    <row r="857">
      <c r="A857" s="2"/>
      <c r="B857" s="2"/>
      <c r="C857" s="2"/>
      <c r="D857" s="2"/>
      <c r="E857" s="2"/>
      <c r="F857" s="2"/>
      <c r="G857" s="2"/>
      <c r="H857" s="2"/>
      <c r="I857" s="572" t="str">
        <f>iferror(vlookup(B857,'セッション実施状況管理'!$A:$B,2,false),"")</f>
        <v/>
      </c>
      <c r="J857" s="580" t="str">
        <f>Vlookup(B857,'セッション実施状況管理'!$A:$R,17,false)</f>
        <v>#N/A</v>
      </c>
      <c r="K857" s="580" t="str">
        <f t="shared" si="28"/>
        <v>#N/A</v>
      </c>
      <c r="L857" s="573" t="str">
        <f t="shared" si="11"/>
        <v>#N/A</v>
      </c>
      <c r="M857" s="573" t="str">
        <f t="shared" si="30"/>
        <v>#N/A</v>
      </c>
      <c r="N857" s="1283" t="str">
        <f t="shared" si="29"/>
        <v>#N/A</v>
      </c>
      <c r="O857" s="652"/>
      <c r="P857" s="652"/>
      <c r="Q857" s="629"/>
      <c r="R857" s="629"/>
      <c r="S857" s="651"/>
      <c r="T857" s="653"/>
      <c r="U857" s="651"/>
      <c r="V857" s="582" t="s">
        <v>1072</v>
      </c>
      <c r="W857" s="582" t="s">
        <v>1072</v>
      </c>
      <c r="X857" s="582" t="s">
        <v>1072</v>
      </c>
      <c r="Y857" s="582" t="s">
        <v>1072</v>
      </c>
      <c r="Z857" s="582" t="s">
        <v>1072</v>
      </c>
      <c r="AA857" s="582" t="s">
        <v>1072</v>
      </c>
      <c r="AB857" s="582" t="s">
        <v>1072</v>
      </c>
      <c r="AC857" s="580" t="str">
        <f>Vlookup(D857,'セッション実施状況管理'!$A:$R,17,false)</f>
        <v>#N/A</v>
      </c>
      <c r="AD857" s="580" t="str">
        <f t="shared" si="19"/>
        <v>#VALUE!</v>
      </c>
      <c r="AE857" s="580" t="str">
        <f t="shared" si="20"/>
        <v>#VALUE!</v>
      </c>
    </row>
    <row r="858">
      <c r="A858" s="2"/>
      <c r="B858" s="2"/>
      <c r="C858" s="2"/>
      <c r="D858" s="2"/>
      <c r="E858" s="2"/>
      <c r="F858" s="2"/>
      <c r="G858" s="2"/>
      <c r="H858" s="2"/>
      <c r="I858" s="572" t="str">
        <f>iferror(vlookup(B858,'セッション実施状況管理'!$A:$B,2,false),"")</f>
        <v/>
      </c>
      <c r="J858" s="580" t="str">
        <f>Vlookup(B858,'セッション実施状況管理'!$A:$R,17,false)</f>
        <v>#N/A</v>
      </c>
      <c r="K858" s="580" t="str">
        <f t="shared" si="28"/>
        <v>#N/A</v>
      </c>
      <c r="L858" s="573" t="str">
        <f t="shared" si="11"/>
        <v>#N/A</v>
      </c>
      <c r="M858" s="573" t="str">
        <f t="shared" si="30"/>
        <v>#N/A</v>
      </c>
      <c r="N858" s="1283" t="str">
        <f t="shared" si="29"/>
        <v>#N/A</v>
      </c>
      <c r="O858" s="652"/>
      <c r="P858" s="652"/>
      <c r="Q858" s="629"/>
      <c r="R858" s="629"/>
      <c r="S858" s="651"/>
      <c r="T858" s="653"/>
      <c r="U858" s="651"/>
      <c r="V858" s="582" t="s">
        <v>1072</v>
      </c>
      <c r="W858" s="582" t="s">
        <v>1072</v>
      </c>
      <c r="X858" s="582" t="s">
        <v>1072</v>
      </c>
      <c r="Y858" s="582" t="s">
        <v>1072</v>
      </c>
      <c r="Z858" s="582" t="s">
        <v>1072</v>
      </c>
      <c r="AA858" s="582" t="s">
        <v>1072</v>
      </c>
      <c r="AB858" s="582" t="s">
        <v>1072</v>
      </c>
      <c r="AC858" s="580" t="str">
        <f>Vlookup(D858,'セッション実施状況管理'!$A:$R,17,false)</f>
        <v>#N/A</v>
      </c>
      <c r="AD858" s="580" t="str">
        <f t="shared" si="19"/>
        <v>#VALUE!</v>
      </c>
      <c r="AE858" s="580" t="str">
        <f t="shared" si="20"/>
        <v>#VALUE!</v>
      </c>
    </row>
    <row r="859">
      <c r="A859" s="2"/>
      <c r="B859" s="2"/>
      <c r="C859" s="2"/>
      <c r="D859" s="2"/>
      <c r="E859" s="2"/>
      <c r="F859" s="2"/>
      <c r="G859" s="2"/>
      <c r="H859" s="2"/>
      <c r="I859" s="572" t="str">
        <f>iferror(vlookup(B859,'セッション実施状況管理'!$A:$B,2,false),"")</f>
        <v/>
      </c>
      <c r="J859" s="580" t="str">
        <f>Vlookup(B859,'セッション実施状況管理'!$A:$R,17,false)</f>
        <v>#N/A</v>
      </c>
      <c r="K859" s="580" t="str">
        <f t="shared" si="28"/>
        <v>#N/A</v>
      </c>
      <c r="L859" s="573" t="str">
        <f t="shared" si="11"/>
        <v>#N/A</v>
      </c>
      <c r="M859" s="573" t="str">
        <f t="shared" si="30"/>
        <v>#N/A</v>
      </c>
      <c r="N859" s="1283" t="str">
        <f t="shared" si="29"/>
        <v>#N/A</v>
      </c>
      <c r="O859" s="652"/>
      <c r="P859" s="652"/>
      <c r="Q859" s="629"/>
      <c r="R859" s="629"/>
      <c r="S859" s="651"/>
      <c r="T859" s="653"/>
      <c r="U859" s="651"/>
      <c r="V859" s="582" t="s">
        <v>1072</v>
      </c>
      <c r="W859" s="582" t="s">
        <v>1072</v>
      </c>
      <c r="X859" s="582" t="s">
        <v>1072</v>
      </c>
      <c r="Y859" s="582" t="s">
        <v>1072</v>
      </c>
      <c r="Z859" s="582" t="s">
        <v>1072</v>
      </c>
      <c r="AA859" s="582" t="s">
        <v>1072</v>
      </c>
      <c r="AB859" s="582" t="s">
        <v>1072</v>
      </c>
      <c r="AC859" s="580" t="str">
        <f>Vlookup(D859,'セッション実施状況管理'!$A:$R,17,false)</f>
        <v>#N/A</v>
      </c>
      <c r="AD859" s="580" t="str">
        <f t="shared" si="19"/>
        <v>#VALUE!</v>
      </c>
      <c r="AE859" s="580" t="str">
        <f t="shared" si="20"/>
        <v>#VALUE!</v>
      </c>
    </row>
    <row r="860">
      <c r="A860" s="2"/>
      <c r="B860" s="2"/>
      <c r="C860" s="2"/>
      <c r="D860" s="2"/>
      <c r="E860" s="2"/>
      <c r="F860" s="2"/>
      <c r="G860" s="2"/>
      <c r="H860" s="2"/>
      <c r="I860" s="572" t="str">
        <f>iferror(vlookup(B860,'セッション実施状況管理'!$A:$B,2,false),"")</f>
        <v/>
      </c>
      <c r="J860" s="580" t="str">
        <f>Vlookup(B860,'セッション実施状況管理'!$A:$R,17,false)</f>
        <v>#N/A</v>
      </c>
      <c r="K860" s="580" t="str">
        <f t="shared" si="28"/>
        <v>#N/A</v>
      </c>
      <c r="L860" s="573" t="str">
        <f t="shared" si="11"/>
        <v>#N/A</v>
      </c>
      <c r="M860" s="573" t="str">
        <f t="shared" si="30"/>
        <v>#N/A</v>
      </c>
      <c r="N860" s="1283" t="str">
        <f t="shared" si="29"/>
        <v>#N/A</v>
      </c>
      <c r="O860" s="652"/>
      <c r="P860" s="652"/>
      <c r="Q860" s="629"/>
      <c r="R860" s="629"/>
      <c r="S860" s="651"/>
      <c r="T860" s="653"/>
      <c r="U860" s="651"/>
      <c r="V860" s="582" t="s">
        <v>1072</v>
      </c>
      <c r="W860" s="582" t="s">
        <v>1072</v>
      </c>
      <c r="X860" s="582" t="s">
        <v>1072</v>
      </c>
      <c r="Y860" s="582" t="s">
        <v>1072</v>
      </c>
      <c r="Z860" s="582" t="s">
        <v>1072</v>
      </c>
      <c r="AA860" s="582" t="s">
        <v>1072</v>
      </c>
      <c r="AB860" s="582" t="s">
        <v>1072</v>
      </c>
      <c r="AC860" s="580" t="str">
        <f>Vlookup(D860,'セッション実施状況管理'!$A:$R,17,false)</f>
        <v>#N/A</v>
      </c>
      <c r="AD860" s="580" t="str">
        <f t="shared" si="19"/>
        <v>#VALUE!</v>
      </c>
      <c r="AE860" s="580" t="str">
        <f t="shared" si="20"/>
        <v>#VALUE!</v>
      </c>
    </row>
    <row r="861">
      <c r="A861" s="2"/>
      <c r="B861" s="2"/>
      <c r="C861" s="2"/>
      <c r="D861" s="2"/>
      <c r="E861" s="2"/>
      <c r="F861" s="2"/>
      <c r="G861" s="2"/>
      <c r="H861" s="2"/>
      <c r="I861" s="572" t="str">
        <f>iferror(vlookup(B861,'セッション実施状況管理'!$A:$B,2,false),"")</f>
        <v/>
      </c>
      <c r="J861" s="580" t="str">
        <f>Vlookup(B861,'セッション実施状況管理'!$A:$R,17,false)</f>
        <v>#N/A</v>
      </c>
      <c r="K861" s="580" t="str">
        <f t="shared" si="28"/>
        <v>#N/A</v>
      </c>
      <c r="L861" s="573" t="str">
        <f t="shared" si="11"/>
        <v>#N/A</v>
      </c>
      <c r="M861" s="573" t="str">
        <f t="shared" si="30"/>
        <v>#N/A</v>
      </c>
      <c r="N861" s="1283" t="str">
        <f t="shared" si="29"/>
        <v>#N/A</v>
      </c>
      <c r="O861" s="652"/>
      <c r="P861" s="652"/>
      <c r="Q861" s="629"/>
      <c r="R861" s="629"/>
      <c r="S861" s="651"/>
      <c r="T861" s="653"/>
      <c r="U861" s="651"/>
      <c r="V861" s="582" t="s">
        <v>1072</v>
      </c>
      <c r="W861" s="582" t="s">
        <v>1072</v>
      </c>
      <c r="X861" s="582" t="s">
        <v>1072</v>
      </c>
      <c r="Y861" s="582" t="s">
        <v>1072</v>
      </c>
      <c r="Z861" s="582" t="s">
        <v>1072</v>
      </c>
      <c r="AA861" s="582" t="s">
        <v>1072</v>
      </c>
      <c r="AB861" s="582" t="s">
        <v>1072</v>
      </c>
      <c r="AC861" s="580" t="str">
        <f>Vlookup(D861,'セッション実施状況管理'!$A:$R,17,false)</f>
        <v>#N/A</v>
      </c>
      <c r="AD861" s="580" t="str">
        <f t="shared" si="19"/>
        <v>#VALUE!</v>
      </c>
      <c r="AE861" s="580" t="str">
        <f t="shared" si="20"/>
        <v>#VALUE!</v>
      </c>
    </row>
    <row r="862">
      <c r="A862" s="2"/>
      <c r="B862" s="2"/>
      <c r="C862" s="2"/>
      <c r="D862" s="2"/>
      <c r="E862" s="2"/>
      <c r="F862" s="2"/>
      <c r="G862" s="2"/>
      <c r="H862" s="2"/>
      <c r="I862" s="572" t="str">
        <f>iferror(vlookup(B862,'セッション実施状況管理'!$A:$B,2,false),"")</f>
        <v/>
      </c>
      <c r="J862" s="580" t="str">
        <f>Vlookup(B862,'セッション実施状況管理'!$A:$R,17,false)</f>
        <v>#N/A</v>
      </c>
      <c r="K862" s="580" t="str">
        <f t="shared" si="28"/>
        <v>#N/A</v>
      </c>
      <c r="L862" s="573" t="str">
        <f t="shared" si="11"/>
        <v>#N/A</v>
      </c>
      <c r="M862" s="573" t="str">
        <f t="shared" si="30"/>
        <v>#N/A</v>
      </c>
      <c r="N862" s="1283" t="str">
        <f t="shared" si="29"/>
        <v>#N/A</v>
      </c>
      <c r="O862" s="652"/>
      <c r="P862" s="652"/>
      <c r="Q862" s="629"/>
      <c r="R862" s="629"/>
      <c r="S862" s="651"/>
      <c r="T862" s="653"/>
      <c r="U862" s="651"/>
      <c r="V862" s="582" t="s">
        <v>1072</v>
      </c>
      <c r="W862" s="582" t="s">
        <v>1072</v>
      </c>
      <c r="X862" s="582" t="s">
        <v>1072</v>
      </c>
      <c r="Y862" s="582" t="s">
        <v>1072</v>
      </c>
      <c r="Z862" s="582" t="s">
        <v>1072</v>
      </c>
      <c r="AA862" s="582" t="s">
        <v>1072</v>
      </c>
      <c r="AB862" s="582" t="s">
        <v>1072</v>
      </c>
      <c r="AC862" s="580" t="str">
        <f>Vlookup(D862,'セッション実施状況管理'!$A:$R,17,false)</f>
        <v>#N/A</v>
      </c>
      <c r="AD862" s="580" t="str">
        <f t="shared" si="19"/>
        <v>#VALUE!</v>
      </c>
      <c r="AE862" s="580" t="str">
        <f t="shared" si="20"/>
        <v>#VALUE!</v>
      </c>
    </row>
    <row r="863">
      <c r="A863" s="2"/>
      <c r="B863" s="2"/>
      <c r="C863" s="2"/>
      <c r="D863" s="2"/>
      <c r="E863" s="2"/>
      <c r="F863" s="2"/>
      <c r="G863" s="2"/>
      <c r="H863" s="2"/>
      <c r="I863" s="572" t="str">
        <f>iferror(vlookup(B863,'セッション実施状況管理'!$A:$B,2,false),"")</f>
        <v/>
      </c>
      <c r="J863" s="580" t="str">
        <f>Vlookup(B863,'セッション実施状況管理'!$A:$R,17,false)</f>
        <v>#N/A</v>
      </c>
      <c r="K863" s="580" t="str">
        <f t="shared" si="28"/>
        <v>#N/A</v>
      </c>
      <c r="L863" s="573" t="str">
        <f t="shared" si="11"/>
        <v>#N/A</v>
      </c>
      <c r="M863" s="573" t="str">
        <f t="shared" si="30"/>
        <v>#N/A</v>
      </c>
      <c r="N863" s="1283" t="str">
        <f t="shared" si="29"/>
        <v>#N/A</v>
      </c>
      <c r="O863" s="652"/>
      <c r="P863" s="652"/>
      <c r="Q863" s="629"/>
      <c r="R863" s="629"/>
      <c r="S863" s="651"/>
      <c r="T863" s="653"/>
      <c r="U863" s="651"/>
      <c r="V863" s="582" t="s">
        <v>1072</v>
      </c>
      <c r="W863" s="582" t="s">
        <v>1072</v>
      </c>
      <c r="X863" s="582" t="s">
        <v>1072</v>
      </c>
      <c r="Y863" s="582" t="s">
        <v>1072</v>
      </c>
      <c r="Z863" s="582" t="s">
        <v>1072</v>
      </c>
      <c r="AA863" s="582" t="s">
        <v>1072</v>
      </c>
      <c r="AB863" s="582" t="s">
        <v>1072</v>
      </c>
      <c r="AC863" s="580" t="str">
        <f>Vlookup(D863,'セッション実施状況管理'!$A:$R,17,false)</f>
        <v>#N/A</v>
      </c>
      <c r="AD863" s="580" t="str">
        <f t="shared" si="19"/>
        <v>#VALUE!</v>
      </c>
      <c r="AE863" s="580" t="str">
        <f t="shared" si="20"/>
        <v>#VALUE!</v>
      </c>
    </row>
    <row r="864">
      <c r="A864" s="2"/>
      <c r="B864" s="2"/>
      <c r="C864" s="2"/>
      <c r="D864" s="2"/>
      <c r="E864" s="2"/>
      <c r="F864" s="2"/>
      <c r="G864" s="2"/>
      <c r="H864" s="2"/>
      <c r="I864" s="572" t="str">
        <f>iferror(vlookup(B864,'セッション実施状況管理'!$A:$B,2,false),"")</f>
        <v/>
      </c>
      <c r="J864" s="580" t="str">
        <f>Vlookup(B864,'セッション実施状況管理'!$A:$R,17,false)</f>
        <v>#N/A</v>
      </c>
      <c r="K864" s="580" t="str">
        <f t="shared" si="28"/>
        <v>#N/A</v>
      </c>
      <c r="L864" s="573" t="str">
        <f t="shared" si="11"/>
        <v>#N/A</v>
      </c>
      <c r="M864" s="573" t="str">
        <f t="shared" si="30"/>
        <v>#N/A</v>
      </c>
      <c r="N864" s="1283" t="str">
        <f t="shared" si="29"/>
        <v>#N/A</v>
      </c>
      <c r="O864" s="652"/>
      <c r="P864" s="652"/>
      <c r="Q864" s="629"/>
      <c r="R864" s="629"/>
      <c r="S864" s="651"/>
      <c r="T864" s="653"/>
      <c r="U864" s="651"/>
      <c r="V864" s="582" t="s">
        <v>1072</v>
      </c>
      <c r="W864" s="582" t="s">
        <v>1072</v>
      </c>
      <c r="X864" s="582" t="s">
        <v>1072</v>
      </c>
      <c r="Y864" s="582" t="s">
        <v>1072</v>
      </c>
      <c r="Z864" s="582" t="s">
        <v>1072</v>
      </c>
      <c r="AA864" s="582" t="s">
        <v>1072</v>
      </c>
      <c r="AB864" s="582" t="s">
        <v>1072</v>
      </c>
      <c r="AC864" s="580" t="str">
        <f>Vlookup(D864,'セッション実施状況管理'!$A:$R,17,false)</f>
        <v>#N/A</v>
      </c>
      <c r="AD864" s="580" t="str">
        <f t="shared" si="19"/>
        <v>#VALUE!</v>
      </c>
      <c r="AE864" s="580" t="str">
        <f t="shared" si="20"/>
        <v>#VALUE!</v>
      </c>
    </row>
    <row r="865">
      <c r="A865" s="2"/>
      <c r="B865" s="2"/>
      <c r="C865" s="2"/>
      <c r="D865" s="2"/>
      <c r="E865" s="2"/>
      <c r="F865" s="2"/>
      <c r="G865" s="2"/>
      <c r="H865" s="2"/>
      <c r="I865" s="572" t="str">
        <f>iferror(vlookup(B865,'セッション実施状況管理'!$A:$B,2,false),"")</f>
        <v/>
      </c>
      <c r="J865" s="580" t="str">
        <f>Vlookup(B865,'セッション実施状況管理'!$A:$R,17,false)</f>
        <v>#N/A</v>
      </c>
      <c r="K865" s="580" t="str">
        <f t="shared" si="28"/>
        <v>#N/A</v>
      </c>
      <c r="L865" s="573" t="str">
        <f t="shared" si="11"/>
        <v>#N/A</v>
      </c>
      <c r="M865" s="573" t="str">
        <f t="shared" si="30"/>
        <v>#N/A</v>
      </c>
      <c r="N865" s="1283" t="str">
        <f t="shared" si="29"/>
        <v>#N/A</v>
      </c>
      <c r="O865" s="652"/>
      <c r="P865" s="652"/>
      <c r="Q865" s="629"/>
      <c r="R865" s="629"/>
      <c r="S865" s="651"/>
      <c r="T865" s="653"/>
      <c r="U865" s="651"/>
      <c r="V865" s="582" t="s">
        <v>1072</v>
      </c>
      <c r="W865" s="582" t="s">
        <v>1072</v>
      </c>
      <c r="X865" s="582" t="s">
        <v>1072</v>
      </c>
      <c r="Y865" s="582" t="s">
        <v>1072</v>
      </c>
      <c r="Z865" s="582" t="s">
        <v>1072</v>
      </c>
      <c r="AA865" s="582" t="s">
        <v>1072</v>
      </c>
      <c r="AB865" s="582" t="s">
        <v>1072</v>
      </c>
      <c r="AC865" s="580" t="str">
        <f>Vlookup(D865,'セッション実施状況管理'!$A:$R,17,false)</f>
        <v>#N/A</v>
      </c>
      <c r="AD865" s="580" t="str">
        <f t="shared" si="19"/>
        <v>#VALUE!</v>
      </c>
      <c r="AE865" s="580" t="str">
        <f t="shared" si="20"/>
        <v>#VALUE!</v>
      </c>
    </row>
    <row r="866">
      <c r="A866" s="2"/>
      <c r="B866" s="2"/>
      <c r="C866" s="2"/>
      <c r="D866" s="2"/>
      <c r="E866" s="2"/>
      <c r="F866" s="2"/>
      <c r="G866" s="2"/>
      <c r="H866" s="2"/>
      <c r="I866" s="572" t="str">
        <f>iferror(vlookup(B866,'セッション実施状況管理'!$A:$B,2,false),"")</f>
        <v/>
      </c>
      <c r="J866" s="580" t="str">
        <f>Vlookup(B866,'セッション実施状況管理'!$A:$R,17,false)</f>
        <v>#N/A</v>
      </c>
      <c r="K866" s="580" t="str">
        <f t="shared" si="28"/>
        <v>#N/A</v>
      </c>
      <c r="L866" s="573" t="str">
        <f t="shared" si="11"/>
        <v>#N/A</v>
      </c>
      <c r="M866" s="573" t="str">
        <f t="shared" si="30"/>
        <v>#N/A</v>
      </c>
      <c r="N866" s="1283" t="str">
        <f t="shared" si="29"/>
        <v>#N/A</v>
      </c>
      <c r="O866" s="652"/>
      <c r="P866" s="652"/>
      <c r="Q866" s="629"/>
      <c r="R866" s="629"/>
      <c r="S866" s="651"/>
      <c r="T866" s="653"/>
      <c r="U866" s="651"/>
      <c r="V866" s="582" t="s">
        <v>1072</v>
      </c>
      <c r="W866" s="582" t="s">
        <v>1072</v>
      </c>
      <c r="X866" s="582" t="s">
        <v>1072</v>
      </c>
      <c r="Y866" s="582" t="s">
        <v>1072</v>
      </c>
      <c r="Z866" s="582" t="s">
        <v>1072</v>
      </c>
      <c r="AA866" s="582" t="s">
        <v>1072</v>
      </c>
      <c r="AB866" s="582" t="s">
        <v>1072</v>
      </c>
      <c r="AC866" s="580" t="str">
        <f>Vlookup(D866,'セッション実施状況管理'!$A:$R,17,false)</f>
        <v>#N/A</v>
      </c>
      <c r="AD866" s="580" t="str">
        <f t="shared" si="19"/>
        <v>#VALUE!</v>
      </c>
      <c r="AE866" s="580" t="str">
        <f t="shared" si="20"/>
        <v>#VALUE!</v>
      </c>
    </row>
    <row r="867">
      <c r="A867" s="2"/>
      <c r="B867" s="2"/>
      <c r="C867" s="2"/>
      <c r="D867" s="2"/>
      <c r="E867" s="2"/>
      <c r="F867" s="2"/>
      <c r="G867" s="2"/>
      <c r="H867" s="2"/>
      <c r="I867" s="572" t="str">
        <f>iferror(vlookup(B867,'セッション実施状況管理'!$A:$B,2,false),"")</f>
        <v/>
      </c>
      <c r="J867" s="580" t="str">
        <f>Vlookup(B867,'セッション実施状況管理'!$A:$R,17,false)</f>
        <v>#N/A</v>
      </c>
      <c r="K867" s="580" t="str">
        <f t="shared" si="28"/>
        <v>#N/A</v>
      </c>
      <c r="L867" s="573" t="str">
        <f t="shared" si="11"/>
        <v>#N/A</v>
      </c>
      <c r="M867" s="573" t="str">
        <f t="shared" si="30"/>
        <v>#N/A</v>
      </c>
      <c r="N867" s="1283" t="str">
        <f t="shared" si="29"/>
        <v>#N/A</v>
      </c>
      <c r="O867" s="652"/>
      <c r="P867" s="652"/>
      <c r="Q867" s="629"/>
      <c r="R867" s="629"/>
      <c r="S867" s="651"/>
      <c r="T867" s="653"/>
      <c r="U867" s="651"/>
      <c r="V867" s="582" t="s">
        <v>1072</v>
      </c>
      <c r="W867" s="582" t="s">
        <v>1072</v>
      </c>
      <c r="X867" s="582" t="s">
        <v>1072</v>
      </c>
      <c r="Y867" s="582" t="s">
        <v>1072</v>
      </c>
      <c r="Z867" s="582" t="s">
        <v>1072</v>
      </c>
      <c r="AA867" s="582" t="s">
        <v>1072</v>
      </c>
      <c r="AB867" s="582" t="s">
        <v>1072</v>
      </c>
      <c r="AC867" s="580" t="str">
        <f>Vlookup(D867,'セッション実施状況管理'!$A:$R,17,false)</f>
        <v>#N/A</v>
      </c>
      <c r="AD867" s="580" t="str">
        <f t="shared" si="19"/>
        <v>#VALUE!</v>
      </c>
      <c r="AE867" s="580" t="str">
        <f t="shared" si="20"/>
        <v>#VALUE!</v>
      </c>
    </row>
    <row r="868">
      <c r="A868" s="2"/>
      <c r="B868" s="2"/>
      <c r="C868" s="2"/>
      <c r="D868" s="2"/>
      <c r="E868" s="2"/>
      <c r="F868" s="2"/>
      <c r="G868" s="2"/>
      <c r="H868" s="2"/>
      <c r="I868" s="572" t="str">
        <f>iferror(vlookup(B868,'セッション実施状況管理'!$A:$B,2,false),"")</f>
        <v/>
      </c>
      <c r="J868" s="580" t="str">
        <f>Vlookup(B868,'セッション実施状況管理'!$A:$R,17,false)</f>
        <v>#N/A</v>
      </c>
      <c r="K868" s="580" t="str">
        <f t="shared" si="28"/>
        <v>#N/A</v>
      </c>
      <c r="L868" s="573" t="str">
        <f t="shared" si="11"/>
        <v>#N/A</v>
      </c>
      <c r="M868" s="573" t="str">
        <f t="shared" si="30"/>
        <v>#N/A</v>
      </c>
      <c r="N868" s="1283" t="str">
        <f t="shared" si="29"/>
        <v>#N/A</v>
      </c>
      <c r="O868" s="652"/>
      <c r="P868" s="652"/>
      <c r="Q868" s="629"/>
      <c r="R868" s="629"/>
      <c r="S868" s="651"/>
      <c r="T868" s="653"/>
      <c r="U868" s="651"/>
      <c r="V868" s="582" t="s">
        <v>1072</v>
      </c>
      <c r="W868" s="582" t="s">
        <v>1072</v>
      </c>
      <c r="X868" s="582" t="s">
        <v>1072</v>
      </c>
      <c r="Y868" s="582" t="s">
        <v>1072</v>
      </c>
      <c r="Z868" s="582" t="s">
        <v>1072</v>
      </c>
      <c r="AA868" s="582" t="s">
        <v>1072</v>
      </c>
      <c r="AB868" s="582" t="s">
        <v>1072</v>
      </c>
      <c r="AC868" s="580" t="str">
        <f>Vlookup(D868,'セッション実施状況管理'!$A:$R,17,false)</f>
        <v>#N/A</v>
      </c>
      <c r="AD868" s="580" t="str">
        <f t="shared" si="19"/>
        <v>#VALUE!</v>
      </c>
      <c r="AE868" s="580" t="str">
        <f t="shared" si="20"/>
        <v>#VALUE!</v>
      </c>
    </row>
    <row r="869">
      <c r="A869" s="2"/>
      <c r="B869" s="2"/>
      <c r="C869" s="2"/>
      <c r="D869" s="2"/>
      <c r="E869" s="2"/>
      <c r="F869" s="2"/>
      <c r="G869" s="2"/>
      <c r="H869" s="2"/>
      <c r="I869" s="572" t="str">
        <f>iferror(vlookup(B869,'セッション実施状況管理'!$A:$B,2,false),"")</f>
        <v/>
      </c>
      <c r="J869" s="580" t="str">
        <f>Vlookup(B869,'セッション実施状況管理'!$A:$R,17,false)</f>
        <v>#N/A</v>
      </c>
      <c r="K869" s="580" t="str">
        <f t="shared" si="28"/>
        <v>#N/A</v>
      </c>
      <c r="L869" s="573" t="str">
        <f t="shared" si="11"/>
        <v>#N/A</v>
      </c>
      <c r="M869" s="573" t="str">
        <f t="shared" si="30"/>
        <v>#N/A</v>
      </c>
      <c r="N869" s="1283" t="str">
        <f t="shared" si="29"/>
        <v>#N/A</v>
      </c>
      <c r="O869" s="652"/>
      <c r="P869" s="652"/>
      <c r="Q869" s="629"/>
      <c r="R869" s="629"/>
      <c r="S869" s="651"/>
      <c r="T869" s="653"/>
      <c r="U869" s="651"/>
      <c r="V869" s="582" t="s">
        <v>1072</v>
      </c>
      <c r="W869" s="582" t="s">
        <v>1072</v>
      </c>
      <c r="X869" s="582" t="s">
        <v>1072</v>
      </c>
      <c r="Y869" s="582" t="s">
        <v>1072</v>
      </c>
      <c r="Z869" s="582" t="s">
        <v>1072</v>
      </c>
      <c r="AA869" s="582" t="s">
        <v>1072</v>
      </c>
      <c r="AB869" s="582" t="s">
        <v>1072</v>
      </c>
      <c r="AC869" s="580" t="str">
        <f>Vlookup(D869,'セッション実施状況管理'!$A:$R,17,false)</f>
        <v>#N/A</v>
      </c>
      <c r="AD869" s="580" t="str">
        <f t="shared" si="19"/>
        <v>#VALUE!</v>
      </c>
      <c r="AE869" s="580" t="str">
        <f t="shared" si="20"/>
        <v>#VALUE!</v>
      </c>
    </row>
    <row r="870">
      <c r="A870" s="2"/>
      <c r="B870" s="2"/>
      <c r="C870" s="2"/>
      <c r="D870" s="2"/>
      <c r="E870" s="2"/>
      <c r="F870" s="2"/>
      <c r="G870" s="2"/>
      <c r="H870" s="2"/>
      <c r="I870" s="572" t="str">
        <f>iferror(vlookup(B870,'セッション実施状況管理'!$A:$B,2,false),"")</f>
        <v/>
      </c>
      <c r="J870" s="580" t="str">
        <f>Vlookup(B870,'セッション実施状況管理'!$A:$R,17,false)</f>
        <v>#N/A</v>
      </c>
      <c r="K870" s="580" t="str">
        <f t="shared" si="28"/>
        <v>#N/A</v>
      </c>
      <c r="L870" s="573" t="str">
        <f t="shared" si="11"/>
        <v>#N/A</v>
      </c>
      <c r="M870" s="573" t="str">
        <f t="shared" si="30"/>
        <v>#N/A</v>
      </c>
      <c r="N870" s="1283" t="str">
        <f t="shared" si="29"/>
        <v>#N/A</v>
      </c>
      <c r="O870" s="652"/>
      <c r="P870" s="652"/>
      <c r="Q870" s="629"/>
      <c r="R870" s="629"/>
      <c r="S870" s="651"/>
      <c r="T870" s="653"/>
      <c r="U870" s="651"/>
      <c r="V870" s="582" t="s">
        <v>1072</v>
      </c>
      <c r="W870" s="582" t="s">
        <v>1072</v>
      </c>
      <c r="X870" s="582" t="s">
        <v>1072</v>
      </c>
      <c r="Y870" s="582" t="s">
        <v>1072</v>
      </c>
      <c r="Z870" s="582" t="s">
        <v>1072</v>
      </c>
      <c r="AA870" s="582" t="s">
        <v>1072</v>
      </c>
      <c r="AB870" s="582" t="s">
        <v>1072</v>
      </c>
      <c r="AC870" s="580" t="str">
        <f>Vlookup(D870,'セッション実施状況管理'!$A:$R,17,false)</f>
        <v>#N/A</v>
      </c>
      <c r="AD870" s="580" t="str">
        <f t="shared" si="19"/>
        <v>#VALUE!</v>
      </c>
      <c r="AE870" s="580" t="str">
        <f t="shared" si="20"/>
        <v>#VALUE!</v>
      </c>
    </row>
    <row r="871">
      <c r="A871" s="2"/>
      <c r="B871" s="2"/>
      <c r="C871" s="2"/>
      <c r="D871" s="2"/>
      <c r="E871" s="2"/>
      <c r="F871" s="2"/>
      <c r="G871" s="2"/>
      <c r="H871" s="2"/>
      <c r="I871" s="572" t="str">
        <f>iferror(vlookup(B871,'セッション実施状況管理'!$A:$B,2,false),"")</f>
        <v/>
      </c>
      <c r="J871" s="580" t="str">
        <f>Vlookup(B871,'セッション実施状況管理'!$A:$R,17,false)</f>
        <v>#N/A</v>
      </c>
      <c r="K871" s="580" t="str">
        <f t="shared" si="28"/>
        <v>#N/A</v>
      </c>
      <c r="L871" s="573" t="str">
        <f t="shared" si="11"/>
        <v>#N/A</v>
      </c>
      <c r="M871" s="573" t="str">
        <f t="shared" si="30"/>
        <v>#N/A</v>
      </c>
      <c r="N871" s="1283" t="str">
        <f t="shared" si="29"/>
        <v>#N/A</v>
      </c>
      <c r="O871" s="652"/>
      <c r="P871" s="652"/>
      <c r="Q871" s="629"/>
      <c r="R871" s="629"/>
      <c r="S871" s="651"/>
      <c r="T871" s="653"/>
      <c r="U871" s="651"/>
      <c r="V871" s="582" t="s">
        <v>1072</v>
      </c>
      <c r="W871" s="582" t="s">
        <v>1072</v>
      </c>
      <c r="X871" s="582" t="s">
        <v>1072</v>
      </c>
      <c r="Y871" s="582" t="s">
        <v>1072</v>
      </c>
      <c r="Z871" s="582" t="s">
        <v>1072</v>
      </c>
      <c r="AA871" s="582" t="s">
        <v>1072</v>
      </c>
      <c r="AB871" s="582" t="s">
        <v>1072</v>
      </c>
      <c r="AC871" s="580" t="str">
        <f>Vlookup(D871,'セッション実施状況管理'!$A:$R,17,false)</f>
        <v>#N/A</v>
      </c>
      <c r="AD871" s="580" t="str">
        <f t="shared" si="19"/>
        <v>#VALUE!</v>
      </c>
      <c r="AE871" s="580" t="str">
        <f t="shared" si="20"/>
        <v>#VALUE!</v>
      </c>
    </row>
    <row r="872">
      <c r="A872" s="2"/>
      <c r="B872" s="2"/>
      <c r="C872" s="2"/>
      <c r="D872" s="2"/>
      <c r="E872" s="2"/>
      <c r="F872" s="2"/>
      <c r="G872" s="2"/>
      <c r="H872" s="2"/>
      <c r="I872" s="572" t="str">
        <f>iferror(vlookup(B872,'セッション実施状況管理'!$A:$B,2,false),"")</f>
        <v/>
      </c>
      <c r="J872" s="580" t="str">
        <f>Vlookup(B872,'セッション実施状況管理'!$A:$R,17,false)</f>
        <v>#N/A</v>
      </c>
      <c r="K872" s="580" t="str">
        <f t="shared" si="28"/>
        <v>#N/A</v>
      </c>
      <c r="L872" s="573" t="str">
        <f t="shared" si="11"/>
        <v>#N/A</v>
      </c>
      <c r="M872" s="573" t="str">
        <f t="shared" si="30"/>
        <v>#N/A</v>
      </c>
      <c r="N872" s="1283" t="str">
        <f t="shared" si="29"/>
        <v>#N/A</v>
      </c>
      <c r="O872" s="652"/>
      <c r="P872" s="652"/>
      <c r="Q872" s="629"/>
      <c r="R872" s="629"/>
      <c r="S872" s="651"/>
      <c r="T872" s="653"/>
      <c r="U872" s="651"/>
      <c r="V872" s="582" t="s">
        <v>1072</v>
      </c>
      <c r="W872" s="582" t="s">
        <v>1072</v>
      </c>
      <c r="X872" s="582" t="s">
        <v>1072</v>
      </c>
      <c r="Y872" s="582" t="s">
        <v>1072</v>
      </c>
      <c r="Z872" s="582" t="s">
        <v>1072</v>
      </c>
      <c r="AA872" s="582" t="s">
        <v>1072</v>
      </c>
      <c r="AB872" s="582" t="s">
        <v>1072</v>
      </c>
      <c r="AC872" s="580" t="str">
        <f>Vlookup(D872,'セッション実施状況管理'!$A:$R,17,false)</f>
        <v>#N/A</v>
      </c>
      <c r="AD872" s="580" t="str">
        <f t="shared" si="19"/>
        <v>#VALUE!</v>
      </c>
      <c r="AE872" s="580" t="str">
        <f t="shared" si="20"/>
        <v>#VALUE!</v>
      </c>
    </row>
    <row r="873">
      <c r="A873" s="2"/>
      <c r="B873" s="2"/>
      <c r="C873" s="2"/>
      <c r="D873" s="2"/>
      <c r="E873" s="2"/>
      <c r="F873" s="2"/>
      <c r="G873" s="2"/>
      <c r="H873" s="2"/>
      <c r="I873" s="572" t="str">
        <f>iferror(vlookup(B873,'セッション実施状況管理'!$A:$B,2,false),"")</f>
        <v/>
      </c>
      <c r="J873" s="580" t="str">
        <f>Vlookup(B873,'セッション実施状況管理'!$A:$R,17,false)</f>
        <v>#N/A</v>
      </c>
      <c r="K873" s="580" t="str">
        <f t="shared" si="28"/>
        <v>#N/A</v>
      </c>
      <c r="L873" s="573" t="str">
        <f t="shared" si="11"/>
        <v>#N/A</v>
      </c>
      <c r="M873" s="573" t="str">
        <f t="shared" si="30"/>
        <v>#N/A</v>
      </c>
      <c r="N873" s="1283" t="str">
        <f t="shared" si="29"/>
        <v>#N/A</v>
      </c>
      <c r="O873" s="652"/>
      <c r="P873" s="652"/>
      <c r="Q873" s="629"/>
      <c r="R873" s="629"/>
      <c r="S873" s="651"/>
      <c r="T873" s="653"/>
      <c r="U873" s="651"/>
      <c r="V873" s="582" t="s">
        <v>1072</v>
      </c>
      <c r="W873" s="582" t="s">
        <v>1072</v>
      </c>
      <c r="X873" s="582" t="s">
        <v>1072</v>
      </c>
      <c r="Y873" s="582" t="s">
        <v>1072</v>
      </c>
      <c r="Z873" s="582" t="s">
        <v>1072</v>
      </c>
      <c r="AA873" s="582" t="s">
        <v>1072</v>
      </c>
      <c r="AB873" s="582" t="s">
        <v>1072</v>
      </c>
      <c r="AC873" s="580" t="str">
        <f>Vlookup(D873,'セッション実施状況管理'!$A:$R,17,false)</f>
        <v>#N/A</v>
      </c>
      <c r="AD873" s="580" t="str">
        <f t="shared" si="19"/>
        <v>#VALUE!</v>
      </c>
      <c r="AE873" s="580" t="str">
        <f t="shared" si="20"/>
        <v>#VALUE!</v>
      </c>
    </row>
    <row r="874">
      <c r="A874" s="2"/>
      <c r="B874" s="2"/>
      <c r="C874" s="2"/>
      <c r="D874" s="2"/>
      <c r="E874" s="2"/>
      <c r="F874" s="2"/>
      <c r="G874" s="2"/>
      <c r="H874" s="2"/>
      <c r="I874" s="572" t="str">
        <f>iferror(vlookup(B874,'セッション実施状況管理'!$A:$B,2,false),"")</f>
        <v/>
      </c>
      <c r="J874" s="580" t="str">
        <f>Vlookup(B874,'セッション実施状況管理'!$A:$R,17,false)</f>
        <v>#N/A</v>
      </c>
      <c r="K874" s="580" t="str">
        <f t="shared" si="28"/>
        <v>#N/A</v>
      </c>
      <c r="L874" s="573" t="str">
        <f t="shared" si="11"/>
        <v>#N/A</v>
      </c>
      <c r="M874" s="573" t="str">
        <f t="shared" si="30"/>
        <v>#N/A</v>
      </c>
      <c r="N874" s="1283" t="str">
        <f t="shared" si="29"/>
        <v>#N/A</v>
      </c>
      <c r="O874" s="652"/>
      <c r="P874" s="652"/>
      <c r="Q874" s="629"/>
      <c r="R874" s="629"/>
      <c r="S874" s="651"/>
      <c r="T874" s="653"/>
      <c r="U874" s="651"/>
      <c r="V874" s="582" t="s">
        <v>1072</v>
      </c>
      <c r="W874" s="582" t="s">
        <v>1072</v>
      </c>
      <c r="X874" s="582" t="s">
        <v>1072</v>
      </c>
      <c r="Y874" s="582" t="s">
        <v>1072</v>
      </c>
      <c r="Z874" s="582" t="s">
        <v>1072</v>
      </c>
      <c r="AA874" s="582" t="s">
        <v>1072</v>
      </c>
      <c r="AB874" s="582" t="s">
        <v>1072</v>
      </c>
      <c r="AC874" s="580" t="str">
        <f>Vlookup(D874,'セッション実施状況管理'!$A:$R,17,false)</f>
        <v>#N/A</v>
      </c>
      <c r="AD874" s="580" t="str">
        <f t="shared" si="19"/>
        <v>#VALUE!</v>
      </c>
      <c r="AE874" s="580" t="str">
        <f t="shared" si="20"/>
        <v>#VALUE!</v>
      </c>
    </row>
    <row r="875">
      <c r="A875" s="2"/>
      <c r="B875" s="2"/>
      <c r="C875" s="2"/>
      <c r="D875" s="2"/>
      <c r="E875" s="2"/>
      <c r="F875" s="2"/>
      <c r="G875" s="2"/>
      <c r="H875" s="2"/>
      <c r="I875" s="572" t="str">
        <f>iferror(vlookup(B875,'セッション実施状況管理'!$A:$B,2,false),"")</f>
        <v/>
      </c>
      <c r="J875" s="580" t="str">
        <f>Vlookup(B875,'セッション実施状況管理'!$A:$R,17,false)</f>
        <v>#N/A</v>
      </c>
      <c r="K875" s="580" t="str">
        <f t="shared" si="28"/>
        <v>#N/A</v>
      </c>
      <c r="L875" s="573" t="str">
        <f t="shared" si="11"/>
        <v>#N/A</v>
      </c>
      <c r="M875" s="573" t="str">
        <f t="shared" si="30"/>
        <v>#N/A</v>
      </c>
      <c r="N875" s="1283" t="str">
        <f t="shared" si="29"/>
        <v>#N/A</v>
      </c>
      <c r="O875" s="652"/>
      <c r="P875" s="652"/>
      <c r="Q875" s="629"/>
      <c r="R875" s="629"/>
      <c r="S875" s="651"/>
      <c r="T875" s="653"/>
      <c r="U875" s="651"/>
      <c r="V875" s="582" t="s">
        <v>1072</v>
      </c>
      <c r="W875" s="582" t="s">
        <v>1072</v>
      </c>
      <c r="X875" s="582" t="s">
        <v>1072</v>
      </c>
      <c r="Y875" s="582" t="s">
        <v>1072</v>
      </c>
      <c r="Z875" s="582" t="s">
        <v>1072</v>
      </c>
      <c r="AA875" s="582" t="s">
        <v>1072</v>
      </c>
      <c r="AB875" s="582" t="s">
        <v>1072</v>
      </c>
      <c r="AC875" s="580" t="str">
        <f>Vlookup(D875,'セッション実施状況管理'!$A:$R,17,false)</f>
        <v>#N/A</v>
      </c>
      <c r="AD875" s="580" t="str">
        <f t="shared" si="19"/>
        <v>#VALUE!</v>
      </c>
      <c r="AE875" s="580" t="str">
        <f t="shared" si="20"/>
        <v>#VALUE!</v>
      </c>
    </row>
    <row r="876">
      <c r="A876" s="2"/>
      <c r="B876" s="2"/>
      <c r="C876" s="2"/>
      <c r="D876" s="2"/>
      <c r="E876" s="2"/>
      <c r="F876" s="2"/>
      <c r="G876" s="2"/>
      <c r="H876" s="2"/>
      <c r="I876" s="572" t="str">
        <f>iferror(vlookup(B876,'セッション実施状況管理'!$A:$B,2,false),"")</f>
        <v/>
      </c>
      <c r="J876" s="580" t="str">
        <f>Vlookup(B876,'セッション実施状況管理'!$A:$R,17,false)</f>
        <v>#N/A</v>
      </c>
      <c r="K876" s="580" t="str">
        <f t="shared" si="28"/>
        <v>#N/A</v>
      </c>
      <c r="L876" s="573" t="str">
        <f t="shared" si="11"/>
        <v>#N/A</v>
      </c>
      <c r="M876" s="573" t="str">
        <f t="shared" si="30"/>
        <v>#N/A</v>
      </c>
      <c r="N876" s="1283" t="str">
        <f t="shared" si="29"/>
        <v>#N/A</v>
      </c>
      <c r="O876" s="652"/>
      <c r="P876" s="652"/>
      <c r="Q876" s="629"/>
      <c r="R876" s="629"/>
      <c r="S876" s="651"/>
      <c r="T876" s="653"/>
      <c r="U876" s="651"/>
      <c r="V876" s="582" t="s">
        <v>1072</v>
      </c>
      <c r="W876" s="582" t="s">
        <v>1072</v>
      </c>
      <c r="X876" s="582" t="s">
        <v>1072</v>
      </c>
      <c r="Y876" s="582" t="s">
        <v>1072</v>
      </c>
      <c r="Z876" s="582" t="s">
        <v>1072</v>
      </c>
      <c r="AA876" s="582" t="s">
        <v>1072</v>
      </c>
      <c r="AB876" s="582" t="s">
        <v>1072</v>
      </c>
      <c r="AC876" s="580" t="str">
        <f>Vlookup(D876,'セッション実施状況管理'!$A:$R,17,false)</f>
        <v>#N/A</v>
      </c>
      <c r="AD876" s="580" t="str">
        <f t="shared" si="19"/>
        <v>#VALUE!</v>
      </c>
      <c r="AE876" s="580" t="str">
        <f t="shared" si="20"/>
        <v>#VALUE!</v>
      </c>
    </row>
    <row r="877">
      <c r="A877" s="2"/>
      <c r="B877" s="2"/>
      <c r="C877" s="2"/>
      <c r="D877" s="2"/>
      <c r="E877" s="2"/>
      <c r="F877" s="2"/>
      <c r="G877" s="2"/>
      <c r="H877" s="2"/>
      <c r="I877" s="572" t="str">
        <f>iferror(vlookup(B877,'セッション実施状況管理'!$A:$B,2,false),"")</f>
        <v/>
      </c>
      <c r="J877" s="580" t="str">
        <f>Vlookup(B877,'セッション実施状況管理'!$A:$R,17,false)</f>
        <v>#N/A</v>
      </c>
      <c r="K877" s="580" t="str">
        <f t="shared" si="28"/>
        <v>#N/A</v>
      </c>
      <c r="L877" s="573" t="str">
        <f t="shared" si="11"/>
        <v>#N/A</v>
      </c>
      <c r="M877" s="573" t="str">
        <f t="shared" si="30"/>
        <v>#N/A</v>
      </c>
      <c r="N877" s="1283" t="str">
        <f t="shared" si="29"/>
        <v>#N/A</v>
      </c>
      <c r="O877" s="652"/>
      <c r="P877" s="652"/>
      <c r="Q877" s="629"/>
      <c r="R877" s="629"/>
      <c r="S877" s="651"/>
      <c r="T877" s="653"/>
      <c r="U877" s="651"/>
      <c r="V877" s="582" t="s">
        <v>1072</v>
      </c>
      <c r="W877" s="582" t="s">
        <v>1072</v>
      </c>
      <c r="X877" s="582" t="s">
        <v>1072</v>
      </c>
      <c r="Y877" s="582" t="s">
        <v>1072</v>
      </c>
      <c r="Z877" s="582" t="s">
        <v>1072</v>
      </c>
      <c r="AA877" s="582" t="s">
        <v>1072</v>
      </c>
      <c r="AB877" s="582" t="s">
        <v>1072</v>
      </c>
      <c r="AC877" s="580" t="str">
        <f>Vlookup(D877,'セッション実施状況管理'!$A:$R,17,false)</f>
        <v>#N/A</v>
      </c>
      <c r="AD877" s="580" t="str">
        <f t="shared" si="19"/>
        <v>#VALUE!</v>
      </c>
      <c r="AE877" s="580" t="str">
        <f t="shared" si="20"/>
        <v>#VALUE!</v>
      </c>
    </row>
    <row r="878">
      <c r="A878" s="2"/>
      <c r="B878" s="2"/>
      <c r="C878" s="2"/>
      <c r="D878" s="2"/>
      <c r="E878" s="2"/>
      <c r="F878" s="2"/>
      <c r="G878" s="2"/>
      <c r="H878" s="2"/>
      <c r="I878" s="572" t="str">
        <f>iferror(vlookup(B878,'セッション実施状況管理'!$A:$B,2,false),"")</f>
        <v/>
      </c>
      <c r="J878" s="580" t="str">
        <f>Vlookup(B878,'セッション実施状況管理'!$A:$R,17,false)</f>
        <v>#N/A</v>
      </c>
      <c r="K878" s="580" t="str">
        <f t="shared" si="28"/>
        <v>#N/A</v>
      </c>
      <c r="L878" s="573" t="str">
        <f t="shared" si="11"/>
        <v>#N/A</v>
      </c>
      <c r="M878" s="573" t="str">
        <f t="shared" si="30"/>
        <v>#N/A</v>
      </c>
      <c r="N878" s="1283" t="str">
        <f t="shared" si="29"/>
        <v>#N/A</v>
      </c>
      <c r="O878" s="652"/>
      <c r="P878" s="652"/>
      <c r="Q878" s="629"/>
      <c r="R878" s="629"/>
      <c r="S878" s="651"/>
      <c r="T878" s="653"/>
      <c r="U878" s="651"/>
      <c r="V878" s="582" t="s">
        <v>1072</v>
      </c>
      <c r="W878" s="582" t="s">
        <v>1072</v>
      </c>
      <c r="X878" s="582" t="s">
        <v>1072</v>
      </c>
      <c r="Y878" s="582" t="s">
        <v>1072</v>
      </c>
      <c r="Z878" s="582" t="s">
        <v>1072</v>
      </c>
      <c r="AA878" s="582" t="s">
        <v>1072</v>
      </c>
      <c r="AB878" s="582" t="s">
        <v>1072</v>
      </c>
      <c r="AC878" s="580" t="str">
        <f>Vlookup(D878,'セッション実施状況管理'!$A:$R,17,false)</f>
        <v>#N/A</v>
      </c>
      <c r="AD878" s="580" t="str">
        <f t="shared" si="19"/>
        <v>#VALUE!</v>
      </c>
      <c r="AE878" s="580" t="str">
        <f t="shared" si="20"/>
        <v>#VALUE!</v>
      </c>
    </row>
    <row r="879">
      <c r="A879" s="2"/>
      <c r="B879" s="2"/>
      <c r="C879" s="2"/>
      <c r="D879" s="2"/>
      <c r="E879" s="2"/>
      <c r="F879" s="2"/>
      <c r="G879" s="2"/>
      <c r="H879" s="2"/>
      <c r="I879" s="572" t="str">
        <f>iferror(vlookup(B879,'セッション実施状況管理'!$A:$B,2,false),"")</f>
        <v/>
      </c>
      <c r="J879" s="580" t="str">
        <f>Vlookup(B879,'セッション実施状況管理'!$A:$R,17,false)</f>
        <v>#N/A</v>
      </c>
      <c r="K879" s="580" t="str">
        <f t="shared" si="28"/>
        <v>#N/A</v>
      </c>
      <c r="L879" s="573" t="str">
        <f t="shared" si="11"/>
        <v>#N/A</v>
      </c>
      <c r="M879" s="573" t="str">
        <f t="shared" si="30"/>
        <v>#N/A</v>
      </c>
      <c r="N879" s="1283" t="str">
        <f t="shared" si="29"/>
        <v>#N/A</v>
      </c>
      <c r="O879" s="652"/>
      <c r="P879" s="652"/>
      <c r="Q879" s="629"/>
      <c r="R879" s="629"/>
      <c r="S879" s="651"/>
      <c r="T879" s="653"/>
      <c r="U879" s="651"/>
      <c r="V879" s="582" t="s">
        <v>1072</v>
      </c>
      <c r="W879" s="582" t="s">
        <v>1072</v>
      </c>
      <c r="X879" s="582" t="s">
        <v>1072</v>
      </c>
      <c r="Y879" s="582" t="s">
        <v>1072</v>
      </c>
      <c r="Z879" s="582" t="s">
        <v>1072</v>
      </c>
      <c r="AA879" s="582" t="s">
        <v>1072</v>
      </c>
      <c r="AB879" s="582" t="s">
        <v>1072</v>
      </c>
      <c r="AC879" s="580" t="str">
        <f>Vlookup(D879,'セッション実施状況管理'!$A:$R,17,false)</f>
        <v>#N/A</v>
      </c>
      <c r="AD879" s="580" t="str">
        <f t="shared" si="19"/>
        <v>#VALUE!</v>
      </c>
      <c r="AE879" s="580" t="str">
        <f t="shared" si="20"/>
        <v>#VALUE!</v>
      </c>
    </row>
    <row r="880">
      <c r="A880" s="2"/>
      <c r="B880" s="2"/>
      <c r="C880" s="2"/>
      <c r="D880" s="2"/>
      <c r="E880" s="2"/>
      <c r="F880" s="2"/>
      <c r="G880" s="2"/>
      <c r="H880" s="2"/>
      <c r="I880" s="572" t="str">
        <f>iferror(vlookup(B880,'セッション実施状況管理'!$A:$B,2,false),"")</f>
        <v/>
      </c>
      <c r="J880" s="580" t="str">
        <f>Vlookup(B880,'セッション実施状況管理'!$A:$R,17,false)</f>
        <v>#N/A</v>
      </c>
      <c r="K880" s="580" t="str">
        <f t="shared" si="28"/>
        <v>#N/A</v>
      </c>
      <c r="L880" s="573" t="str">
        <f t="shared" si="11"/>
        <v>#N/A</v>
      </c>
      <c r="M880" s="573" t="str">
        <f t="shared" si="30"/>
        <v>#N/A</v>
      </c>
      <c r="N880" s="1283" t="str">
        <f t="shared" si="29"/>
        <v>#N/A</v>
      </c>
      <c r="O880" s="652"/>
      <c r="P880" s="652"/>
      <c r="Q880" s="629"/>
      <c r="R880" s="629"/>
      <c r="S880" s="651"/>
      <c r="T880" s="653"/>
      <c r="U880" s="651"/>
      <c r="V880" s="582" t="s">
        <v>1072</v>
      </c>
      <c r="W880" s="582" t="s">
        <v>1072</v>
      </c>
      <c r="X880" s="582" t="s">
        <v>1072</v>
      </c>
      <c r="Y880" s="582" t="s">
        <v>1072</v>
      </c>
      <c r="Z880" s="582" t="s">
        <v>1072</v>
      </c>
      <c r="AA880" s="582" t="s">
        <v>1072</v>
      </c>
      <c r="AB880" s="582" t="s">
        <v>1072</v>
      </c>
      <c r="AC880" s="580" t="str">
        <f>Vlookup(D880,'セッション実施状況管理'!$A:$R,17,false)</f>
        <v>#N/A</v>
      </c>
      <c r="AD880" s="580" t="str">
        <f t="shared" si="19"/>
        <v>#VALUE!</v>
      </c>
      <c r="AE880" s="580" t="str">
        <f t="shared" si="20"/>
        <v>#VALUE!</v>
      </c>
    </row>
    <row r="881">
      <c r="A881" s="2"/>
      <c r="B881" s="2"/>
      <c r="C881" s="2"/>
      <c r="D881" s="2"/>
      <c r="E881" s="2"/>
      <c r="F881" s="2"/>
      <c r="G881" s="2"/>
      <c r="H881" s="2"/>
      <c r="I881" s="572" t="str">
        <f>iferror(vlookup(B881,'セッション実施状況管理'!$A:$B,2,false),"")</f>
        <v/>
      </c>
      <c r="J881" s="580" t="str">
        <f>Vlookup(B881,'セッション実施状況管理'!$A:$R,17,false)</f>
        <v>#N/A</v>
      </c>
      <c r="K881" s="580" t="str">
        <f t="shared" si="28"/>
        <v>#N/A</v>
      </c>
      <c r="L881" s="573" t="str">
        <f t="shared" si="11"/>
        <v>#N/A</v>
      </c>
      <c r="M881" s="573" t="str">
        <f t="shared" si="30"/>
        <v>#N/A</v>
      </c>
      <c r="N881" s="1283" t="str">
        <f t="shared" si="29"/>
        <v>#N/A</v>
      </c>
      <c r="O881" s="652"/>
      <c r="P881" s="652"/>
      <c r="Q881" s="629"/>
      <c r="R881" s="629"/>
      <c r="S881" s="651"/>
      <c r="T881" s="653"/>
      <c r="U881" s="651"/>
      <c r="V881" s="582" t="s">
        <v>1072</v>
      </c>
      <c r="W881" s="582" t="s">
        <v>1072</v>
      </c>
      <c r="X881" s="582" t="s">
        <v>1072</v>
      </c>
      <c r="Y881" s="582" t="s">
        <v>1072</v>
      </c>
      <c r="Z881" s="582" t="s">
        <v>1072</v>
      </c>
      <c r="AA881" s="582" t="s">
        <v>1072</v>
      </c>
      <c r="AB881" s="582" t="s">
        <v>1072</v>
      </c>
      <c r="AC881" s="580" t="str">
        <f>Vlookup(D881,'セッション実施状況管理'!$A:$R,17,false)</f>
        <v>#N/A</v>
      </c>
      <c r="AD881" s="580" t="str">
        <f t="shared" si="19"/>
        <v>#VALUE!</v>
      </c>
      <c r="AE881" s="580" t="str">
        <f t="shared" si="20"/>
        <v>#VALUE!</v>
      </c>
    </row>
    <row r="882">
      <c r="A882" s="2"/>
      <c r="B882" s="2"/>
      <c r="C882" s="2"/>
      <c r="D882" s="2"/>
      <c r="E882" s="2"/>
      <c r="F882" s="2"/>
      <c r="G882" s="2"/>
      <c r="H882" s="2"/>
      <c r="I882" s="572" t="str">
        <f>iferror(vlookup(B882,'セッション実施状況管理'!$A:$B,2,false),"")</f>
        <v/>
      </c>
      <c r="J882" s="580" t="str">
        <f>Vlookup(B882,'セッション実施状況管理'!$A:$R,17,false)</f>
        <v>#N/A</v>
      </c>
      <c r="K882" s="580" t="str">
        <f t="shared" si="28"/>
        <v>#N/A</v>
      </c>
      <c r="L882" s="573" t="str">
        <f t="shared" si="11"/>
        <v>#N/A</v>
      </c>
      <c r="M882" s="573" t="str">
        <f t="shared" si="30"/>
        <v>#N/A</v>
      </c>
      <c r="N882" s="1283" t="str">
        <f t="shared" si="29"/>
        <v>#N/A</v>
      </c>
      <c r="O882" s="652"/>
      <c r="P882" s="652"/>
      <c r="Q882" s="629"/>
      <c r="R882" s="629"/>
      <c r="S882" s="651"/>
      <c r="T882" s="653"/>
      <c r="U882" s="651"/>
      <c r="V882" s="582" t="s">
        <v>1072</v>
      </c>
      <c r="W882" s="582" t="s">
        <v>1072</v>
      </c>
      <c r="X882" s="582" t="s">
        <v>1072</v>
      </c>
      <c r="Y882" s="582" t="s">
        <v>1072</v>
      </c>
      <c r="Z882" s="582" t="s">
        <v>1072</v>
      </c>
      <c r="AA882" s="582" t="s">
        <v>1072</v>
      </c>
      <c r="AB882" s="582" t="s">
        <v>1072</v>
      </c>
      <c r="AC882" s="580" t="str">
        <f>Vlookup(D882,'セッション実施状況管理'!$A:$R,17,false)</f>
        <v>#N/A</v>
      </c>
      <c r="AD882" s="580" t="str">
        <f t="shared" si="19"/>
        <v>#VALUE!</v>
      </c>
      <c r="AE882" s="580" t="str">
        <f t="shared" si="20"/>
        <v>#VALUE!</v>
      </c>
    </row>
    <row r="883">
      <c r="A883" s="2"/>
      <c r="B883" s="2"/>
      <c r="C883" s="2"/>
      <c r="D883" s="2"/>
      <c r="E883" s="2"/>
      <c r="F883" s="2"/>
      <c r="G883" s="2"/>
      <c r="H883" s="2"/>
      <c r="I883" s="572" t="str">
        <f>iferror(vlookup(B883,'セッション実施状況管理'!$A:$B,2,false),"")</f>
        <v/>
      </c>
      <c r="J883" s="580" t="str">
        <f>Vlookup(B883,'セッション実施状況管理'!$A:$R,17,false)</f>
        <v>#N/A</v>
      </c>
      <c r="K883" s="580" t="str">
        <f t="shared" si="28"/>
        <v>#N/A</v>
      </c>
      <c r="L883" s="573" t="str">
        <f t="shared" si="11"/>
        <v>#N/A</v>
      </c>
      <c r="M883" s="573" t="str">
        <f t="shared" si="30"/>
        <v>#N/A</v>
      </c>
      <c r="N883" s="1283" t="str">
        <f t="shared" si="29"/>
        <v>#N/A</v>
      </c>
      <c r="O883" s="652"/>
      <c r="P883" s="652"/>
      <c r="Q883" s="629"/>
      <c r="R883" s="629"/>
      <c r="S883" s="651"/>
      <c r="T883" s="653"/>
      <c r="U883" s="651"/>
      <c r="V883" s="582" t="s">
        <v>1072</v>
      </c>
      <c r="W883" s="582" t="s">
        <v>1072</v>
      </c>
      <c r="X883" s="582" t="s">
        <v>1072</v>
      </c>
      <c r="Y883" s="582" t="s">
        <v>1072</v>
      </c>
      <c r="Z883" s="582" t="s">
        <v>1072</v>
      </c>
      <c r="AA883" s="582" t="s">
        <v>1072</v>
      </c>
      <c r="AB883" s="582" t="s">
        <v>1072</v>
      </c>
      <c r="AC883" s="580" t="str">
        <f>Vlookup(D883,'セッション実施状況管理'!$A:$R,17,false)</f>
        <v>#N/A</v>
      </c>
      <c r="AD883" s="580" t="str">
        <f t="shared" si="19"/>
        <v>#VALUE!</v>
      </c>
      <c r="AE883" s="580" t="str">
        <f t="shared" si="20"/>
        <v>#VALUE!</v>
      </c>
    </row>
    <row r="884">
      <c r="A884" s="2"/>
      <c r="B884" s="2"/>
      <c r="C884" s="2"/>
      <c r="D884" s="2"/>
      <c r="E884" s="2"/>
      <c r="F884" s="2"/>
      <c r="G884" s="2"/>
      <c r="H884" s="2"/>
      <c r="I884" s="572" t="str">
        <f>iferror(vlookup(B884,'セッション実施状況管理'!$A:$B,2,false),"")</f>
        <v/>
      </c>
      <c r="J884" s="580" t="str">
        <f>Vlookup(B884,'セッション実施状況管理'!$A:$R,17,false)</f>
        <v>#N/A</v>
      </c>
      <c r="K884" s="580" t="str">
        <f t="shared" si="28"/>
        <v>#N/A</v>
      </c>
      <c r="L884" s="573" t="str">
        <f t="shared" si="11"/>
        <v>#N/A</v>
      </c>
      <c r="M884" s="573" t="str">
        <f t="shared" si="30"/>
        <v>#N/A</v>
      </c>
      <c r="N884" s="1283" t="str">
        <f t="shared" si="29"/>
        <v>#N/A</v>
      </c>
      <c r="O884" s="652"/>
      <c r="P884" s="652"/>
      <c r="Q884" s="629"/>
      <c r="R884" s="629"/>
      <c r="S884" s="651"/>
      <c r="T884" s="653"/>
      <c r="U884" s="651"/>
      <c r="V884" s="582" t="s">
        <v>1072</v>
      </c>
      <c r="W884" s="582" t="s">
        <v>1072</v>
      </c>
      <c r="X884" s="582" t="s">
        <v>1072</v>
      </c>
      <c r="Y884" s="582" t="s">
        <v>1072</v>
      </c>
      <c r="Z884" s="582" t="s">
        <v>1072</v>
      </c>
      <c r="AA884" s="582" t="s">
        <v>1072</v>
      </c>
      <c r="AB884" s="582" t="s">
        <v>1072</v>
      </c>
      <c r="AC884" s="580" t="str">
        <f>Vlookup(D884,'セッション実施状況管理'!$A:$R,17,false)</f>
        <v>#N/A</v>
      </c>
      <c r="AD884" s="580" t="str">
        <f t="shared" si="19"/>
        <v>#VALUE!</v>
      </c>
      <c r="AE884" s="580" t="str">
        <f t="shared" si="20"/>
        <v>#VALUE!</v>
      </c>
    </row>
    <row r="885">
      <c r="A885" s="2"/>
      <c r="B885" s="2"/>
      <c r="C885" s="2"/>
      <c r="D885" s="2"/>
      <c r="E885" s="2"/>
      <c r="F885" s="2"/>
      <c r="G885" s="2"/>
      <c r="H885" s="2"/>
      <c r="I885" s="572" t="str">
        <f>iferror(vlookup(B885,'セッション実施状況管理'!$A:$B,2,false),"")</f>
        <v/>
      </c>
      <c r="J885" s="580" t="str">
        <f>Vlookup(B885,'セッション実施状況管理'!$A:$R,17,false)</f>
        <v>#N/A</v>
      </c>
      <c r="K885" s="580" t="str">
        <f t="shared" si="28"/>
        <v>#N/A</v>
      </c>
      <c r="L885" s="573" t="str">
        <f t="shared" si="11"/>
        <v>#N/A</v>
      </c>
      <c r="M885" s="573" t="str">
        <f t="shared" si="30"/>
        <v>#N/A</v>
      </c>
      <c r="N885" s="1283" t="str">
        <f t="shared" si="29"/>
        <v>#N/A</v>
      </c>
      <c r="O885" s="652"/>
      <c r="P885" s="652"/>
      <c r="Q885" s="629"/>
      <c r="R885" s="629"/>
      <c r="S885" s="651"/>
      <c r="T885" s="653"/>
      <c r="U885" s="651"/>
      <c r="V885" s="582" t="s">
        <v>1072</v>
      </c>
      <c r="W885" s="582" t="s">
        <v>1072</v>
      </c>
      <c r="X885" s="582" t="s">
        <v>1072</v>
      </c>
      <c r="Y885" s="582" t="s">
        <v>1072</v>
      </c>
      <c r="Z885" s="582" t="s">
        <v>1072</v>
      </c>
      <c r="AA885" s="582" t="s">
        <v>1072</v>
      </c>
      <c r="AB885" s="582" t="s">
        <v>1072</v>
      </c>
      <c r="AC885" s="580" t="str">
        <f>Vlookup(D885,'セッション実施状況管理'!$A:$R,17,false)</f>
        <v>#N/A</v>
      </c>
      <c r="AD885" s="580" t="str">
        <f t="shared" si="19"/>
        <v>#VALUE!</v>
      </c>
      <c r="AE885" s="580" t="str">
        <f t="shared" si="20"/>
        <v>#VALUE!</v>
      </c>
    </row>
    <row r="886">
      <c r="A886" s="2"/>
      <c r="B886" s="2"/>
      <c r="C886" s="2"/>
      <c r="D886" s="2"/>
      <c r="E886" s="2"/>
      <c r="F886" s="2"/>
      <c r="G886" s="2"/>
      <c r="H886" s="2"/>
      <c r="I886" s="572" t="str">
        <f>iferror(vlookup(B886,'セッション実施状況管理'!$A:$B,2,false),"")</f>
        <v/>
      </c>
      <c r="J886" s="580" t="str">
        <f>Vlookup(B886,'セッション実施状況管理'!$A:$R,17,false)</f>
        <v>#N/A</v>
      </c>
      <c r="K886" s="580" t="str">
        <f t="shared" si="28"/>
        <v>#N/A</v>
      </c>
      <c r="L886" s="573" t="str">
        <f t="shared" si="11"/>
        <v>#N/A</v>
      </c>
      <c r="M886" s="573" t="str">
        <f t="shared" si="30"/>
        <v>#N/A</v>
      </c>
      <c r="N886" s="1283" t="str">
        <f t="shared" si="29"/>
        <v>#N/A</v>
      </c>
      <c r="O886" s="652"/>
      <c r="P886" s="652"/>
      <c r="Q886" s="629"/>
      <c r="R886" s="629"/>
      <c r="S886" s="651"/>
      <c r="T886" s="653"/>
      <c r="U886" s="651"/>
      <c r="V886" s="582" t="s">
        <v>1072</v>
      </c>
      <c r="W886" s="582" t="s">
        <v>1072</v>
      </c>
      <c r="X886" s="582" t="s">
        <v>1072</v>
      </c>
      <c r="Y886" s="582" t="s">
        <v>1072</v>
      </c>
      <c r="Z886" s="582" t="s">
        <v>1072</v>
      </c>
      <c r="AA886" s="582" t="s">
        <v>1072</v>
      </c>
      <c r="AB886" s="582" t="s">
        <v>1072</v>
      </c>
      <c r="AC886" s="580" t="str">
        <f>Vlookup(D886,'セッション実施状況管理'!$A:$R,17,false)</f>
        <v>#N/A</v>
      </c>
      <c r="AD886" s="580" t="str">
        <f t="shared" si="19"/>
        <v>#VALUE!</v>
      </c>
      <c r="AE886" s="580" t="str">
        <f t="shared" si="20"/>
        <v>#VALUE!</v>
      </c>
    </row>
    <row r="887">
      <c r="A887" s="2"/>
      <c r="B887" s="2"/>
      <c r="C887" s="2"/>
      <c r="D887" s="2"/>
      <c r="E887" s="2"/>
      <c r="F887" s="2"/>
      <c r="G887" s="2"/>
      <c r="H887" s="2"/>
      <c r="I887" s="572" t="str">
        <f>iferror(vlookup(B887,'セッション実施状況管理'!$A:$B,2,false),"")</f>
        <v/>
      </c>
      <c r="J887" s="580" t="str">
        <f>Vlookup(B887,'セッション実施状況管理'!$A:$R,17,false)</f>
        <v>#N/A</v>
      </c>
      <c r="K887" s="580" t="str">
        <f t="shared" si="28"/>
        <v>#N/A</v>
      </c>
      <c r="L887" s="573" t="str">
        <f t="shared" si="11"/>
        <v>#N/A</v>
      </c>
      <c r="M887" s="573" t="str">
        <f t="shared" si="30"/>
        <v>#N/A</v>
      </c>
      <c r="N887" s="1283" t="str">
        <f t="shared" si="29"/>
        <v>#N/A</v>
      </c>
      <c r="O887" s="652"/>
      <c r="P887" s="652"/>
      <c r="Q887" s="629"/>
      <c r="R887" s="629"/>
      <c r="S887" s="651"/>
      <c r="T887" s="653"/>
      <c r="U887" s="651"/>
      <c r="V887" s="582" t="s">
        <v>1072</v>
      </c>
      <c r="W887" s="582" t="s">
        <v>1072</v>
      </c>
      <c r="X887" s="582" t="s">
        <v>1072</v>
      </c>
      <c r="Y887" s="582" t="s">
        <v>1072</v>
      </c>
      <c r="Z887" s="582" t="s">
        <v>1072</v>
      </c>
      <c r="AA887" s="582" t="s">
        <v>1072</v>
      </c>
      <c r="AB887" s="582" t="s">
        <v>1072</v>
      </c>
      <c r="AC887" s="580" t="str">
        <f>Vlookup(D887,'セッション実施状況管理'!$A:$R,17,false)</f>
        <v>#N/A</v>
      </c>
      <c r="AD887" s="580" t="str">
        <f t="shared" si="19"/>
        <v>#VALUE!</v>
      </c>
      <c r="AE887" s="580" t="str">
        <f t="shared" si="20"/>
        <v>#VALUE!</v>
      </c>
    </row>
    <row r="888">
      <c r="A888" s="2"/>
      <c r="B888" s="2"/>
      <c r="C888" s="2"/>
      <c r="D888" s="2"/>
      <c r="E888" s="2"/>
      <c r="F888" s="2"/>
      <c r="G888" s="2"/>
      <c r="H888" s="2"/>
      <c r="I888" s="572" t="str">
        <f>iferror(vlookup(B888,'セッション実施状況管理'!$A:$B,2,false),"")</f>
        <v/>
      </c>
      <c r="J888" s="580" t="str">
        <f>Vlookup(B888,'セッション実施状況管理'!$A:$R,17,false)</f>
        <v>#N/A</v>
      </c>
      <c r="K888" s="580" t="str">
        <f t="shared" si="28"/>
        <v>#N/A</v>
      </c>
      <c r="L888" s="573" t="str">
        <f t="shared" si="11"/>
        <v>#N/A</v>
      </c>
      <c r="M888" s="573" t="str">
        <f t="shared" si="30"/>
        <v>#N/A</v>
      </c>
      <c r="N888" s="1283" t="str">
        <f t="shared" si="29"/>
        <v>#N/A</v>
      </c>
      <c r="O888" s="652"/>
      <c r="P888" s="652"/>
      <c r="Q888" s="629"/>
      <c r="R888" s="629"/>
      <c r="S888" s="651"/>
      <c r="T888" s="653"/>
      <c r="U888" s="651"/>
      <c r="V888" s="582" t="s">
        <v>1072</v>
      </c>
      <c r="W888" s="582" t="s">
        <v>1072</v>
      </c>
      <c r="X888" s="582" t="s">
        <v>1072</v>
      </c>
      <c r="Y888" s="582" t="s">
        <v>1072</v>
      </c>
      <c r="Z888" s="582" t="s">
        <v>1072</v>
      </c>
      <c r="AA888" s="582" t="s">
        <v>1072</v>
      </c>
      <c r="AB888" s="582" t="s">
        <v>1072</v>
      </c>
      <c r="AC888" s="580" t="str">
        <f>Vlookup(D888,'セッション実施状況管理'!$A:$R,17,false)</f>
        <v>#N/A</v>
      </c>
      <c r="AD888" s="580" t="str">
        <f t="shared" si="19"/>
        <v>#VALUE!</v>
      </c>
      <c r="AE888" s="580" t="str">
        <f t="shared" si="20"/>
        <v>#VALUE!</v>
      </c>
    </row>
    <row r="889">
      <c r="A889" s="2"/>
      <c r="B889" s="2"/>
      <c r="C889" s="2"/>
      <c r="D889" s="2"/>
      <c r="E889" s="2"/>
      <c r="F889" s="2"/>
      <c r="G889" s="2"/>
      <c r="H889" s="2"/>
      <c r="I889" s="572" t="str">
        <f>iferror(vlookup(B889,'セッション実施状況管理'!$A:$B,2,false),"")</f>
        <v/>
      </c>
      <c r="J889" s="580" t="str">
        <f>Vlookup(B889,'セッション実施状況管理'!$A:$R,17,false)</f>
        <v>#N/A</v>
      </c>
      <c r="K889" s="580" t="str">
        <f t="shared" si="28"/>
        <v>#N/A</v>
      </c>
      <c r="L889" s="573" t="str">
        <f t="shared" si="11"/>
        <v>#N/A</v>
      </c>
      <c r="M889" s="573" t="str">
        <f t="shared" si="30"/>
        <v>#N/A</v>
      </c>
      <c r="N889" s="1283" t="str">
        <f t="shared" si="29"/>
        <v>#N/A</v>
      </c>
      <c r="O889" s="652"/>
      <c r="P889" s="652"/>
      <c r="Q889" s="629"/>
      <c r="R889" s="629"/>
      <c r="S889" s="651"/>
      <c r="T889" s="653"/>
      <c r="U889" s="651"/>
      <c r="V889" s="582" t="s">
        <v>1072</v>
      </c>
      <c r="W889" s="582" t="s">
        <v>1072</v>
      </c>
      <c r="X889" s="582" t="s">
        <v>1072</v>
      </c>
      <c r="Y889" s="582" t="s">
        <v>1072</v>
      </c>
      <c r="Z889" s="582" t="s">
        <v>1072</v>
      </c>
      <c r="AA889" s="582" t="s">
        <v>1072</v>
      </c>
      <c r="AB889" s="582" t="s">
        <v>1072</v>
      </c>
      <c r="AC889" s="580" t="str">
        <f>Vlookup(D889,'セッション実施状況管理'!$A:$R,17,false)</f>
        <v>#N/A</v>
      </c>
      <c r="AD889" s="580" t="str">
        <f t="shared" si="19"/>
        <v>#VALUE!</v>
      </c>
      <c r="AE889" s="580" t="str">
        <f t="shared" si="20"/>
        <v>#VALUE!</v>
      </c>
    </row>
    <row r="890">
      <c r="A890" s="2"/>
      <c r="B890" s="2"/>
      <c r="C890" s="2"/>
      <c r="D890" s="2"/>
      <c r="E890" s="2"/>
      <c r="F890" s="2"/>
      <c r="G890" s="2"/>
      <c r="H890" s="2"/>
      <c r="I890" s="572" t="str">
        <f>iferror(vlookup(B890,'セッション実施状況管理'!$A:$B,2,false),"")</f>
        <v/>
      </c>
      <c r="J890" s="580" t="str">
        <f>Vlookup(B890,'セッション実施状況管理'!$A:$R,17,false)</f>
        <v>#N/A</v>
      </c>
      <c r="K890" s="580" t="str">
        <f t="shared" si="28"/>
        <v>#N/A</v>
      </c>
      <c r="L890" s="573" t="str">
        <f t="shared" si="11"/>
        <v>#N/A</v>
      </c>
      <c r="M890" s="573" t="str">
        <f t="shared" si="30"/>
        <v>#N/A</v>
      </c>
      <c r="N890" s="1283" t="str">
        <f t="shared" si="29"/>
        <v>#N/A</v>
      </c>
      <c r="O890" s="652"/>
      <c r="P890" s="652"/>
      <c r="Q890" s="629"/>
      <c r="R890" s="629"/>
      <c r="S890" s="651"/>
      <c r="T890" s="653"/>
      <c r="U890" s="651"/>
      <c r="V890" s="582" t="s">
        <v>1072</v>
      </c>
      <c r="W890" s="582" t="s">
        <v>1072</v>
      </c>
      <c r="X890" s="582" t="s">
        <v>1072</v>
      </c>
      <c r="Y890" s="582" t="s">
        <v>1072</v>
      </c>
      <c r="Z890" s="582" t="s">
        <v>1072</v>
      </c>
      <c r="AA890" s="582" t="s">
        <v>1072</v>
      </c>
      <c r="AB890" s="582" t="s">
        <v>1072</v>
      </c>
      <c r="AC890" s="580" t="str">
        <f>Vlookup(D890,'セッション実施状況管理'!$A:$R,17,false)</f>
        <v>#N/A</v>
      </c>
      <c r="AD890" s="580" t="str">
        <f t="shared" si="19"/>
        <v>#VALUE!</v>
      </c>
      <c r="AE890" s="580" t="str">
        <f t="shared" si="20"/>
        <v>#VALUE!</v>
      </c>
    </row>
    <row r="891">
      <c r="A891" s="2"/>
      <c r="B891" s="2"/>
      <c r="C891" s="2"/>
      <c r="D891" s="2"/>
      <c r="E891" s="2"/>
      <c r="F891" s="2"/>
      <c r="G891" s="2"/>
      <c r="H891" s="2"/>
      <c r="I891" s="572" t="str">
        <f>iferror(vlookup(B891,'セッション実施状況管理'!$A:$B,2,false),"")</f>
        <v/>
      </c>
      <c r="J891" s="580" t="str">
        <f>Vlookup(B891,'セッション実施状況管理'!$A:$R,17,false)</f>
        <v>#N/A</v>
      </c>
      <c r="K891" s="580" t="str">
        <f t="shared" si="28"/>
        <v>#N/A</v>
      </c>
      <c r="L891" s="573" t="str">
        <f t="shared" si="11"/>
        <v>#N/A</v>
      </c>
      <c r="M891" s="573" t="str">
        <f t="shared" si="30"/>
        <v>#N/A</v>
      </c>
      <c r="N891" s="1283" t="str">
        <f t="shared" si="29"/>
        <v>#N/A</v>
      </c>
      <c r="O891" s="652"/>
      <c r="P891" s="652"/>
      <c r="Q891" s="629"/>
      <c r="R891" s="629"/>
      <c r="S891" s="651"/>
      <c r="T891" s="653"/>
      <c r="U891" s="651"/>
      <c r="V891" s="582" t="s">
        <v>1072</v>
      </c>
      <c r="W891" s="582" t="s">
        <v>1072</v>
      </c>
      <c r="X891" s="582" t="s">
        <v>1072</v>
      </c>
      <c r="Y891" s="582" t="s">
        <v>1072</v>
      </c>
      <c r="Z891" s="582" t="s">
        <v>1072</v>
      </c>
      <c r="AA891" s="582" t="s">
        <v>1072</v>
      </c>
      <c r="AB891" s="582" t="s">
        <v>1072</v>
      </c>
      <c r="AC891" s="580" t="str">
        <f>Vlookup(D891,'セッション実施状況管理'!$A:$R,17,false)</f>
        <v>#N/A</v>
      </c>
      <c r="AD891" s="580" t="str">
        <f t="shared" si="19"/>
        <v>#VALUE!</v>
      </c>
      <c r="AE891" s="580" t="str">
        <f t="shared" si="20"/>
        <v>#VALUE!</v>
      </c>
    </row>
    <row r="892">
      <c r="A892" s="2"/>
      <c r="B892" s="2"/>
      <c r="C892" s="2"/>
      <c r="D892" s="2"/>
      <c r="E892" s="2"/>
      <c r="F892" s="2"/>
      <c r="G892" s="2"/>
      <c r="H892" s="2"/>
      <c r="I892" s="572" t="str">
        <f>iferror(vlookup(B892,'セッション実施状況管理'!$A:$B,2,false),"")</f>
        <v/>
      </c>
      <c r="J892" s="580" t="str">
        <f>Vlookup(B892,'セッション実施状況管理'!$A:$R,17,false)</f>
        <v>#N/A</v>
      </c>
      <c r="K892" s="580" t="str">
        <f t="shared" si="28"/>
        <v>#N/A</v>
      </c>
      <c r="L892" s="573" t="str">
        <f t="shared" si="11"/>
        <v>#N/A</v>
      </c>
      <c r="M892" s="573" t="str">
        <f t="shared" si="30"/>
        <v>#N/A</v>
      </c>
      <c r="N892" s="1283" t="str">
        <f t="shared" si="29"/>
        <v>#N/A</v>
      </c>
      <c r="O892" s="652"/>
      <c r="P892" s="652"/>
      <c r="Q892" s="629"/>
      <c r="R892" s="629"/>
      <c r="S892" s="651"/>
      <c r="T892" s="653"/>
      <c r="U892" s="651"/>
      <c r="V892" s="582" t="s">
        <v>1072</v>
      </c>
      <c r="W892" s="582" t="s">
        <v>1072</v>
      </c>
      <c r="X892" s="582" t="s">
        <v>1072</v>
      </c>
      <c r="Y892" s="582" t="s">
        <v>1072</v>
      </c>
      <c r="Z892" s="582" t="s">
        <v>1072</v>
      </c>
      <c r="AA892" s="582" t="s">
        <v>1072</v>
      </c>
      <c r="AB892" s="582" t="s">
        <v>1072</v>
      </c>
      <c r="AC892" s="580" t="str">
        <f>Vlookup(D892,'セッション実施状況管理'!$A:$R,17,false)</f>
        <v>#N/A</v>
      </c>
      <c r="AD892" s="580" t="str">
        <f t="shared" si="19"/>
        <v>#VALUE!</v>
      </c>
      <c r="AE892" s="580" t="str">
        <f t="shared" si="20"/>
        <v>#VALUE!</v>
      </c>
    </row>
    <row r="893">
      <c r="A893" s="2"/>
      <c r="B893" s="2"/>
      <c r="C893" s="2"/>
      <c r="D893" s="2"/>
      <c r="E893" s="2"/>
      <c r="F893" s="2"/>
      <c r="G893" s="2"/>
      <c r="H893" s="2"/>
      <c r="I893" s="572" t="str">
        <f>iferror(vlookup(B893,'セッション実施状況管理'!$A:$B,2,false),"")</f>
        <v/>
      </c>
      <c r="J893" s="580" t="str">
        <f>Vlookup(B893,'セッション実施状況管理'!$A:$R,17,false)</f>
        <v>#N/A</v>
      </c>
      <c r="K893" s="580" t="str">
        <f t="shared" si="28"/>
        <v>#N/A</v>
      </c>
      <c r="L893" s="573" t="str">
        <f t="shared" si="11"/>
        <v>#N/A</v>
      </c>
      <c r="M893" s="573" t="str">
        <f t="shared" si="30"/>
        <v>#N/A</v>
      </c>
      <c r="N893" s="1283" t="str">
        <f t="shared" si="29"/>
        <v>#N/A</v>
      </c>
      <c r="O893" s="652"/>
      <c r="P893" s="652"/>
      <c r="Q893" s="629"/>
      <c r="R893" s="629"/>
      <c r="S893" s="651"/>
      <c r="T893" s="653"/>
      <c r="U893" s="651"/>
      <c r="V893" s="582" t="s">
        <v>1072</v>
      </c>
      <c r="W893" s="582" t="s">
        <v>1072</v>
      </c>
      <c r="X893" s="582" t="s">
        <v>1072</v>
      </c>
      <c r="Y893" s="582" t="s">
        <v>1072</v>
      </c>
      <c r="Z893" s="582" t="s">
        <v>1072</v>
      </c>
      <c r="AA893" s="582" t="s">
        <v>1072</v>
      </c>
      <c r="AB893" s="582" t="s">
        <v>1072</v>
      </c>
      <c r="AC893" s="580" t="str">
        <f>Vlookup(D893,'セッション実施状況管理'!$A:$R,17,false)</f>
        <v>#N/A</v>
      </c>
      <c r="AD893" s="580" t="str">
        <f t="shared" si="19"/>
        <v>#VALUE!</v>
      </c>
      <c r="AE893" s="580" t="str">
        <f t="shared" si="20"/>
        <v>#VALUE!</v>
      </c>
    </row>
    <row r="894">
      <c r="A894" s="2"/>
      <c r="B894" s="2"/>
      <c r="C894" s="2"/>
      <c r="D894" s="2"/>
      <c r="E894" s="2"/>
      <c r="F894" s="2"/>
      <c r="G894" s="2"/>
      <c r="H894" s="2"/>
      <c r="I894" s="572" t="str">
        <f>iferror(vlookup(B894,'セッション実施状況管理'!$A:$B,2,false),"")</f>
        <v/>
      </c>
      <c r="J894" s="580" t="str">
        <f>Vlookup(B894,'セッション実施状況管理'!$A:$R,17,false)</f>
        <v>#N/A</v>
      </c>
      <c r="K894" s="580" t="str">
        <f t="shared" si="28"/>
        <v>#N/A</v>
      </c>
      <c r="L894" s="573" t="str">
        <f t="shared" si="11"/>
        <v>#N/A</v>
      </c>
      <c r="M894" s="573" t="str">
        <f t="shared" si="30"/>
        <v>#N/A</v>
      </c>
      <c r="N894" s="1283" t="str">
        <f t="shared" si="29"/>
        <v>#N/A</v>
      </c>
      <c r="O894" s="652"/>
      <c r="P894" s="652"/>
      <c r="Q894" s="629"/>
      <c r="R894" s="629"/>
      <c r="S894" s="651"/>
      <c r="T894" s="653"/>
      <c r="U894" s="651"/>
      <c r="V894" s="582" t="s">
        <v>1072</v>
      </c>
      <c r="W894" s="582" t="s">
        <v>1072</v>
      </c>
      <c r="X894" s="582" t="s">
        <v>1072</v>
      </c>
      <c r="Y894" s="582" t="s">
        <v>1072</v>
      </c>
      <c r="Z894" s="582" t="s">
        <v>1072</v>
      </c>
      <c r="AA894" s="582" t="s">
        <v>1072</v>
      </c>
      <c r="AB894" s="582" t="s">
        <v>1072</v>
      </c>
      <c r="AC894" s="580" t="str">
        <f>Vlookup(D894,'セッション実施状況管理'!$A:$R,17,false)</f>
        <v>#N/A</v>
      </c>
      <c r="AD894" s="580" t="str">
        <f t="shared" si="19"/>
        <v>#VALUE!</v>
      </c>
      <c r="AE894" s="580" t="str">
        <f t="shared" si="20"/>
        <v>#VALUE!</v>
      </c>
    </row>
    <row r="895">
      <c r="A895" s="2"/>
      <c r="B895" s="2"/>
      <c r="C895" s="2"/>
      <c r="D895" s="2"/>
      <c r="E895" s="2"/>
      <c r="F895" s="2"/>
      <c r="G895" s="2"/>
      <c r="H895" s="2"/>
      <c r="I895" s="572" t="str">
        <f>iferror(vlookup(B895,'セッション実施状況管理'!$A:$B,2,false),"")</f>
        <v/>
      </c>
      <c r="J895" s="580" t="str">
        <f>Vlookup(B895,'セッション実施状況管理'!$A:$R,17,false)</f>
        <v>#N/A</v>
      </c>
      <c r="K895" s="580" t="str">
        <f t="shared" si="28"/>
        <v>#N/A</v>
      </c>
      <c r="L895" s="573" t="str">
        <f t="shared" si="11"/>
        <v>#N/A</v>
      </c>
      <c r="M895" s="573" t="str">
        <f t="shared" si="30"/>
        <v>#N/A</v>
      </c>
      <c r="N895" s="1283" t="str">
        <f t="shared" si="29"/>
        <v>#N/A</v>
      </c>
      <c r="O895" s="652"/>
      <c r="P895" s="652"/>
      <c r="Q895" s="629"/>
      <c r="R895" s="629"/>
      <c r="S895" s="651"/>
      <c r="T895" s="653"/>
      <c r="U895" s="651"/>
      <c r="V895" s="582" t="s">
        <v>1072</v>
      </c>
      <c r="W895" s="582" t="s">
        <v>1072</v>
      </c>
      <c r="X895" s="582" t="s">
        <v>1072</v>
      </c>
      <c r="Y895" s="582" t="s">
        <v>1072</v>
      </c>
      <c r="Z895" s="582" t="s">
        <v>1072</v>
      </c>
      <c r="AA895" s="582" t="s">
        <v>1072</v>
      </c>
      <c r="AB895" s="582" t="s">
        <v>1072</v>
      </c>
      <c r="AC895" s="580" t="str">
        <f>Vlookup(D895,'セッション実施状況管理'!$A:$R,17,false)</f>
        <v>#N/A</v>
      </c>
      <c r="AD895" s="580" t="str">
        <f t="shared" si="19"/>
        <v>#VALUE!</v>
      </c>
      <c r="AE895" s="580" t="str">
        <f t="shared" si="20"/>
        <v>#VALUE!</v>
      </c>
    </row>
    <row r="896">
      <c r="A896" s="2"/>
      <c r="B896" s="2"/>
      <c r="C896" s="2"/>
      <c r="D896" s="2"/>
      <c r="E896" s="2"/>
      <c r="F896" s="2"/>
      <c r="G896" s="2"/>
      <c r="H896" s="2"/>
      <c r="I896" s="572" t="str">
        <f>iferror(vlookup(B896,'セッション実施状況管理'!$A:$B,2,false),"")</f>
        <v/>
      </c>
      <c r="J896" s="580" t="str">
        <f>Vlookup(B896,'セッション実施状況管理'!$A:$R,17,false)</f>
        <v>#N/A</v>
      </c>
      <c r="K896" s="580" t="str">
        <f t="shared" si="28"/>
        <v>#N/A</v>
      </c>
      <c r="L896" s="573" t="str">
        <f t="shared" si="11"/>
        <v>#N/A</v>
      </c>
      <c r="M896" s="573" t="str">
        <f t="shared" si="30"/>
        <v>#N/A</v>
      </c>
      <c r="N896" s="1283" t="str">
        <f t="shared" si="29"/>
        <v>#N/A</v>
      </c>
      <c r="O896" s="652"/>
      <c r="P896" s="652"/>
      <c r="Q896" s="629"/>
      <c r="R896" s="629"/>
      <c r="S896" s="651"/>
      <c r="T896" s="653"/>
      <c r="U896" s="651"/>
      <c r="V896" s="582" t="s">
        <v>1072</v>
      </c>
      <c r="W896" s="582" t="s">
        <v>1072</v>
      </c>
      <c r="X896" s="582" t="s">
        <v>1072</v>
      </c>
      <c r="Y896" s="582" t="s">
        <v>1072</v>
      </c>
      <c r="Z896" s="582" t="s">
        <v>1072</v>
      </c>
      <c r="AA896" s="582" t="s">
        <v>1072</v>
      </c>
      <c r="AB896" s="582" t="s">
        <v>1072</v>
      </c>
      <c r="AC896" s="580" t="str">
        <f>Vlookup(D896,'セッション実施状況管理'!$A:$R,17,false)</f>
        <v>#N/A</v>
      </c>
      <c r="AD896" s="580" t="str">
        <f t="shared" si="19"/>
        <v>#VALUE!</v>
      </c>
      <c r="AE896" s="580" t="str">
        <f t="shared" si="20"/>
        <v>#VALUE!</v>
      </c>
    </row>
    <row r="897">
      <c r="A897" s="2"/>
      <c r="B897" s="2"/>
      <c r="C897" s="2"/>
      <c r="D897" s="2"/>
      <c r="E897" s="2"/>
      <c r="F897" s="2"/>
      <c r="G897" s="2"/>
      <c r="H897" s="2"/>
      <c r="I897" s="572" t="str">
        <f>iferror(vlookup(B897,'セッション実施状況管理'!$A:$B,2,false),"")</f>
        <v/>
      </c>
      <c r="J897" s="580" t="str">
        <f>Vlookup(B897,'セッション実施状況管理'!$A:$R,17,false)</f>
        <v>#N/A</v>
      </c>
      <c r="K897" s="580" t="str">
        <f t="shared" si="28"/>
        <v>#N/A</v>
      </c>
      <c r="L897" s="573" t="str">
        <f t="shared" si="11"/>
        <v>#N/A</v>
      </c>
      <c r="M897" s="573" t="str">
        <f t="shared" si="30"/>
        <v>#N/A</v>
      </c>
      <c r="N897" s="1283" t="str">
        <f t="shared" si="29"/>
        <v>#N/A</v>
      </c>
      <c r="O897" s="652"/>
      <c r="P897" s="652"/>
      <c r="Q897" s="629"/>
      <c r="R897" s="629"/>
      <c r="S897" s="651"/>
      <c r="T897" s="653"/>
      <c r="U897" s="651"/>
      <c r="V897" s="582" t="s">
        <v>1072</v>
      </c>
      <c r="W897" s="582" t="s">
        <v>1072</v>
      </c>
      <c r="X897" s="582" t="s">
        <v>1072</v>
      </c>
      <c r="Y897" s="582" t="s">
        <v>1072</v>
      </c>
      <c r="Z897" s="582" t="s">
        <v>1072</v>
      </c>
      <c r="AA897" s="582" t="s">
        <v>1072</v>
      </c>
      <c r="AB897" s="582" t="s">
        <v>1072</v>
      </c>
      <c r="AC897" s="580" t="str">
        <f>Vlookup(D897,'セッション実施状況管理'!$A:$R,17,false)</f>
        <v>#N/A</v>
      </c>
      <c r="AD897" s="580" t="str">
        <f t="shared" si="19"/>
        <v>#VALUE!</v>
      </c>
      <c r="AE897" s="580" t="str">
        <f t="shared" si="20"/>
        <v>#VALUE!</v>
      </c>
    </row>
    <row r="898">
      <c r="A898" s="2"/>
      <c r="B898" s="2"/>
      <c r="C898" s="2"/>
      <c r="D898" s="2"/>
      <c r="E898" s="2"/>
      <c r="F898" s="2"/>
      <c r="G898" s="2"/>
      <c r="H898" s="2"/>
      <c r="I898" s="572" t="str">
        <f>iferror(vlookup(B898,'セッション実施状況管理'!$A:$B,2,false),"")</f>
        <v/>
      </c>
      <c r="J898" s="580" t="str">
        <f>Vlookup(B898,'セッション実施状況管理'!$A:$R,17,false)</f>
        <v>#N/A</v>
      </c>
      <c r="K898" s="580" t="str">
        <f t="shared" si="28"/>
        <v>#N/A</v>
      </c>
      <c r="L898" s="573" t="str">
        <f t="shared" si="11"/>
        <v>#N/A</v>
      </c>
      <c r="M898" s="573" t="str">
        <f t="shared" si="30"/>
        <v>#N/A</v>
      </c>
      <c r="N898" s="1283" t="str">
        <f t="shared" si="29"/>
        <v>#N/A</v>
      </c>
      <c r="O898" s="652"/>
      <c r="P898" s="652"/>
      <c r="Q898" s="629"/>
      <c r="R898" s="629"/>
      <c r="S898" s="651"/>
      <c r="T898" s="653"/>
      <c r="U898" s="651"/>
      <c r="V898" s="582" t="s">
        <v>1072</v>
      </c>
      <c r="W898" s="582" t="s">
        <v>1072</v>
      </c>
      <c r="X898" s="582" t="s">
        <v>1072</v>
      </c>
      <c r="Y898" s="582" t="s">
        <v>1072</v>
      </c>
      <c r="Z898" s="582" t="s">
        <v>1072</v>
      </c>
      <c r="AA898" s="582" t="s">
        <v>1072</v>
      </c>
      <c r="AB898" s="582" t="s">
        <v>1072</v>
      </c>
      <c r="AC898" s="580" t="str">
        <f>Vlookup(D898,'セッション実施状況管理'!$A:$R,17,false)</f>
        <v>#N/A</v>
      </c>
      <c r="AD898" s="580" t="str">
        <f t="shared" si="19"/>
        <v>#VALUE!</v>
      </c>
      <c r="AE898" s="580" t="str">
        <f t="shared" si="20"/>
        <v>#VALUE!</v>
      </c>
    </row>
    <row r="899">
      <c r="A899" s="2"/>
      <c r="B899" s="2"/>
      <c r="C899" s="2"/>
      <c r="D899" s="2"/>
      <c r="E899" s="2"/>
      <c r="F899" s="2"/>
      <c r="G899" s="2"/>
      <c r="H899" s="2"/>
      <c r="I899" s="572" t="str">
        <f>iferror(vlookup(B899,'セッション実施状況管理'!$A:$B,2,false),"")</f>
        <v/>
      </c>
      <c r="J899" s="580" t="str">
        <f>Vlookup(B899,'セッション実施状況管理'!$A:$R,17,false)</f>
        <v>#N/A</v>
      </c>
      <c r="K899" s="580" t="str">
        <f t="shared" si="28"/>
        <v>#N/A</v>
      </c>
      <c r="L899" s="573" t="str">
        <f t="shared" si="11"/>
        <v>#N/A</v>
      </c>
      <c r="M899" s="573" t="str">
        <f t="shared" si="30"/>
        <v>#N/A</v>
      </c>
      <c r="N899" s="1283" t="str">
        <f t="shared" si="29"/>
        <v>#N/A</v>
      </c>
      <c r="O899" s="652"/>
      <c r="P899" s="652"/>
      <c r="Q899" s="629"/>
      <c r="R899" s="629"/>
      <c r="S899" s="651"/>
      <c r="T899" s="653"/>
      <c r="U899" s="651"/>
      <c r="V899" s="582" t="s">
        <v>1072</v>
      </c>
      <c r="W899" s="582" t="s">
        <v>1072</v>
      </c>
      <c r="X899" s="582" t="s">
        <v>1072</v>
      </c>
      <c r="Y899" s="582" t="s">
        <v>1072</v>
      </c>
      <c r="Z899" s="582" t="s">
        <v>1072</v>
      </c>
      <c r="AA899" s="582" t="s">
        <v>1072</v>
      </c>
      <c r="AB899" s="582" t="s">
        <v>1072</v>
      </c>
      <c r="AC899" s="580" t="str">
        <f>Vlookup(D899,'セッション実施状況管理'!$A:$R,17,false)</f>
        <v>#N/A</v>
      </c>
      <c r="AD899" s="580" t="str">
        <f t="shared" si="19"/>
        <v>#VALUE!</v>
      </c>
      <c r="AE899" s="580" t="str">
        <f t="shared" si="20"/>
        <v>#VALUE!</v>
      </c>
    </row>
    <row r="900">
      <c r="A900" s="2"/>
      <c r="B900" s="2"/>
      <c r="C900" s="2"/>
      <c r="D900" s="2"/>
      <c r="E900" s="2"/>
      <c r="F900" s="2"/>
      <c r="G900" s="2"/>
      <c r="H900" s="2"/>
      <c r="I900" s="572" t="str">
        <f>iferror(vlookup(B900,'セッション実施状況管理'!$A:$B,2,false),"")</f>
        <v/>
      </c>
      <c r="J900" s="580" t="str">
        <f>Vlookup(B900,'セッション実施状況管理'!$A:$R,17,false)</f>
        <v>#N/A</v>
      </c>
      <c r="K900" s="580" t="str">
        <f t="shared" si="28"/>
        <v>#N/A</v>
      </c>
      <c r="L900" s="573" t="str">
        <f t="shared" si="11"/>
        <v>#N/A</v>
      </c>
      <c r="M900" s="573" t="str">
        <f t="shared" si="30"/>
        <v>#N/A</v>
      </c>
      <c r="N900" s="1283" t="str">
        <f t="shared" si="29"/>
        <v>#N/A</v>
      </c>
      <c r="O900" s="652"/>
      <c r="P900" s="652"/>
      <c r="Q900" s="629"/>
      <c r="R900" s="629"/>
      <c r="S900" s="651"/>
      <c r="T900" s="653"/>
      <c r="U900" s="651"/>
      <c r="V900" s="582" t="s">
        <v>1072</v>
      </c>
      <c r="W900" s="582" t="s">
        <v>1072</v>
      </c>
      <c r="X900" s="582" t="s">
        <v>1072</v>
      </c>
      <c r="Y900" s="582" t="s">
        <v>1072</v>
      </c>
      <c r="Z900" s="582" t="s">
        <v>1072</v>
      </c>
      <c r="AA900" s="582" t="s">
        <v>1072</v>
      </c>
      <c r="AB900" s="582" t="s">
        <v>1072</v>
      </c>
      <c r="AC900" s="580" t="str">
        <f>Vlookup(D900,'セッション実施状況管理'!$A:$R,17,false)</f>
        <v>#N/A</v>
      </c>
      <c r="AD900" s="580" t="str">
        <f t="shared" si="19"/>
        <v>#VALUE!</v>
      </c>
      <c r="AE900" s="580" t="str">
        <f t="shared" si="20"/>
        <v>#VALUE!</v>
      </c>
    </row>
    <row r="901">
      <c r="A901" s="2"/>
      <c r="B901" s="2"/>
      <c r="C901" s="2"/>
      <c r="D901" s="2"/>
      <c r="E901" s="2"/>
      <c r="F901" s="2"/>
      <c r="G901" s="2"/>
      <c r="H901" s="2"/>
      <c r="I901" s="572" t="str">
        <f>iferror(vlookup(B901,'セッション実施状況管理'!$A:$B,2,false),"")</f>
        <v/>
      </c>
      <c r="J901" s="580" t="str">
        <f>Vlookup(B901,'セッション実施状況管理'!$A:$R,17,false)</f>
        <v>#N/A</v>
      </c>
      <c r="K901" s="580" t="str">
        <f t="shared" si="28"/>
        <v>#N/A</v>
      </c>
      <c r="L901" s="573" t="str">
        <f t="shared" si="11"/>
        <v>#N/A</v>
      </c>
      <c r="M901" s="573" t="str">
        <f t="shared" si="30"/>
        <v>#N/A</v>
      </c>
      <c r="N901" s="1283" t="str">
        <f t="shared" si="29"/>
        <v>#N/A</v>
      </c>
      <c r="O901" s="652"/>
      <c r="P901" s="652"/>
      <c r="Q901" s="629"/>
      <c r="R901" s="629"/>
      <c r="S901" s="651"/>
      <c r="T901" s="653"/>
      <c r="U901" s="651"/>
      <c r="V901" s="582" t="s">
        <v>1072</v>
      </c>
      <c r="W901" s="582" t="s">
        <v>1072</v>
      </c>
      <c r="X901" s="582" t="s">
        <v>1072</v>
      </c>
      <c r="Y901" s="582" t="s">
        <v>1072</v>
      </c>
      <c r="Z901" s="582" t="s">
        <v>1072</v>
      </c>
      <c r="AA901" s="582" t="s">
        <v>1072</v>
      </c>
      <c r="AB901" s="582" t="s">
        <v>1072</v>
      </c>
      <c r="AC901" s="580" t="str">
        <f>Vlookup(D901,'セッション実施状況管理'!$A:$R,17,false)</f>
        <v>#N/A</v>
      </c>
      <c r="AD901" s="580" t="str">
        <f t="shared" si="19"/>
        <v>#VALUE!</v>
      </c>
      <c r="AE901" s="580" t="str">
        <f t="shared" si="20"/>
        <v>#VALUE!</v>
      </c>
    </row>
    <row r="902">
      <c r="A902" s="2"/>
      <c r="B902" s="2"/>
      <c r="C902" s="2"/>
      <c r="D902" s="2"/>
      <c r="E902" s="2"/>
      <c r="F902" s="2"/>
      <c r="G902" s="2"/>
      <c r="H902" s="2"/>
      <c r="I902" s="572" t="str">
        <f>iferror(vlookup(B902,'セッション実施状況管理'!$A:$B,2,false),"")</f>
        <v/>
      </c>
      <c r="J902" s="580" t="str">
        <f>Vlookup(B902,'セッション実施状況管理'!$A:$R,17,false)</f>
        <v>#N/A</v>
      </c>
      <c r="K902" s="580" t="str">
        <f t="shared" si="28"/>
        <v>#N/A</v>
      </c>
      <c r="L902" s="573" t="str">
        <f t="shared" si="11"/>
        <v>#N/A</v>
      </c>
      <c r="M902" s="573" t="str">
        <f t="shared" si="30"/>
        <v>#N/A</v>
      </c>
      <c r="N902" s="1283" t="str">
        <f t="shared" si="29"/>
        <v>#N/A</v>
      </c>
      <c r="O902" s="652"/>
      <c r="P902" s="652"/>
      <c r="Q902" s="629"/>
      <c r="R902" s="629"/>
      <c r="S902" s="651"/>
      <c r="T902" s="653"/>
      <c r="U902" s="651"/>
      <c r="V902" s="582" t="s">
        <v>1072</v>
      </c>
      <c r="W902" s="582" t="s">
        <v>1072</v>
      </c>
      <c r="X902" s="582" t="s">
        <v>1072</v>
      </c>
      <c r="Y902" s="582" t="s">
        <v>1072</v>
      </c>
      <c r="Z902" s="582" t="s">
        <v>1072</v>
      </c>
      <c r="AA902" s="582" t="s">
        <v>1072</v>
      </c>
      <c r="AB902" s="582" t="s">
        <v>1072</v>
      </c>
      <c r="AC902" s="580" t="str">
        <f>Vlookup(D902,'セッション実施状況管理'!$A:$R,17,false)</f>
        <v>#N/A</v>
      </c>
      <c r="AD902" s="580" t="str">
        <f t="shared" si="19"/>
        <v>#VALUE!</v>
      </c>
      <c r="AE902" s="580" t="str">
        <f t="shared" si="20"/>
        <v>#VALUE!</v>
      </c>
    </row>
    <row r="903">
      <c r="A903" s="2"/>
      <c r="B903" s="2"/>
      <c r="C903" s="2"/>
      <c r="D903" s="2"/>
      <c r="E903" s="2"/>
      <c r="F903" s="2"/>
      <c r="G903" s="2"/>
      <c r="H903" s="2"/>
      <c r="I903" s="572" t="str">
        <f>iferror(vlookup(B903,'セッション実施状況管理'!$A:$B,2,false),"")</f>
        <v/>
      </c>
      <c r="J903" s="580" t="str">
        <f>Vlookup(B903,'セッション実施状況管理'!$A:$R,17,false)</f>
        <v>#N/A</v>
      </c>
      <c r="K903" s="580" t="str">
        <f t="shared" si="28"/>
        <v>#N/A</v>
      </c>
      <c r="L903" s="573" t="str">
        <f t="shared" si="11"/>
        <v>#N/A</v>
      </c>
      <c r="M903" s="573" t="str">
        <f t="shared" si="30"/>
        <v>#N/A</v>
      </c>
      <c r="N903" s="1283" t="str">
        <f t="shared" si="29"/>
        <v>#N/A</v>
      </c>
      <c r="O903" s="652"/>
      <c r="P903" s="652"/>
      <c r="Q903" s="629"/>
      <c r="R903" s="629"/>
      <c r="S903" s="651"/>
      <c r="T903" s="653"/>
      <c r="U903" s="651"/>
      <c r="V903" s="582" t="s">
        <v>1072</v>
      </c>
      <c r="W903" s="582" t="s">
        <v>1072</v>
      </c>
      <c r="X903" s="582" t="s">
        <v>1072</v>
      </c>
      <c r="Y903" s="582" t="s">
        <v>1072</v>
      </c>
      <c r="Z903" s="582" t="s">
        <v>1072</v>
      </c>
      <c r="AA903" s="582" t="s">
        <v>1072</v>
      </c>
      <c r="AB903" s="582" t="s">
        <v>1072</v>
      </c>
      <c r="AC903" s="580" t="str">
        <f>Vlookup(D903,'セッション実施状況管理'!$A:$R,17,false)</f>
        <v>#N/A</v>
      </c>
      <c r="AD903" s="580" t="str">
        <f t="shared" si="19"/>
        <v>#VALUE!</v>
      </c>
      <c r="AE903" s="580" t="str">
        <f t="shared" si="20"/>
        <v>#VALUE!</v>
      </c>
    </row>
    <row r="904">
      <c r="A904" s="2"/>
      <c r="B904" s="2"/>
      <c r="C904" s="2"/>
      <c r="D904" s="2"/>
      <c r="E904" s="2"/>
      <c r="F904" s="2"/>
      <c r="G904" s="2"/>
      <c r="H904" s="2"/>
      <c r="I904" s="572" t="str">
        <f>iferror(vlookup(B904,'セッション実施状況管理'!$A:$B,2,false),"")</f>
        <v/>
      </c>
      <c r="J904" s="580" t="str">
        <f>Vlookup(B904,'セッション実施状況管理'!$A:$R,17,false)</f>
        <v>#N/A</v>
      </c>
      <c r="K904" s="580" t="str">
        <f t="shared" si="28"/>
        <v>#N/A</v>
      </c>
      <c r="L904" s="573" t="str">
        <f t="shared" si="11"/>
        <v>#N/A</v>
      </c>
      <c r="M904" s="573" t="str">
        <f t="shared" si="30"/>
        <v>#N/A</v>
      </c>
      <c r="N904" s="1283" t="str">
        <f t="shared" si="29"/>
        <v>#N/A</v>
      </c>
      <c r="O904" s="652"/>
      <c r="P904" s="652"/>
      <c r="Q904" s="629"/>
      <c r="R904" s="629"/>
      <c r="S904" s="651"/>
      <c r="T904" s="653"/>
      <c r="U904" s="651"/>
      <c r="V904" s="582" t="s">
        <v>1072</v>
      </c>
      <c r="W904" s="582" t="s">
        <v>1072</v>
      </c>
      <c r="X904" s="582" t="s">
        <v>1072</v>
      </c>
      <c r="Y904" s="582" t="s">
        <v>1072</v>
      </c>
      <c r="Z904" s="582" t="s">
        <v>1072</v>
      </c>
      <c r="AA904" s="582" t="s">
        <v>1072</v>
      </c>
      <c r="AB904" s="582" t="s">
        <v>1072</v>
      </c>
      <c r="AC904" s="580" t="str">
        <f>Vlookup(D904,'セッション実施状況管理'!$A:$R,17,false)</f>
        <v>#N/A</v>
      </c>
      <c r="AD904" s="580" t="str">
        <f t="shared" si="19"/>
        <v>#VALUE!</v>
      </c>
      <c r="AE904" s="580" t="str">
        <f t="shared" si="20"/>
        <v>#VALUE!</v>
      </c>
    </row>
    <row r="905">
      <c r="A905" s="2"/>
      <c r="B905" s="2"/>
      <c r="C905" s="2"/>
      <c r="D905" s="2"/>
      <c r="E905" s="2"/>
      <c r="F905" s="2"/>
      <c r="G905" s="2"/>
      <c r="H905" s="2"/>
      <c r="I905" s="572" t="str">
        <f>iferror(vlookup(B905,'セッション実施状況管理'!$A:$B,2,false),"")</f>
        <v/>
      </c>
      <c r="J905" s="580" t="str">
        <f>Vlookup(B905,'セッション実施状況管理'!$A:$R,17,false)</f>
        <v>#N/A</v>
      </c>
      <c r="K905" s="580" t="str">
        <f t="shared" si="28"/>
        <v>#N/A</v>
      </c>
      <c r="L905" s="573" t="str">
        <f t="shared" si="11"/>
        <v>#N/A</v>
      </c>
      <c r="M905" s="573" t="str">
        <f t="shared" si="30"/>
        <v>#N/A</v>
      </c>
      <c r="N905" s="1283" t="str">
        <f t="shared" si="29"/>
        <v>#N/A</v>
      </c>
      <c r="O905" s="652"/>
      <c r="P905" s="652"/>
      <c r="Q905" s="629"/>
      <c r="R905" s="629"/>
      <c r="S905" s="651"/>
      <c r="T905" s="653"/>
      <c r="U905" s="651"/>
      <c r="V905" s="582" t="s">
        <v>1072</v>
      </c>
      <c r="W905" s="582" t="s">
        <v>1072</v>
      </c>
      <c r="X905" s="582" t="s">
        <v>1072</v>
      </c>
      <c r="Y905" s="582" t="s">
        <v>1072</v>
      </c>
      <c r="Z905" s="582" t="s">
        <v>1072</v>
      </c>
      <c r="AA905" s="582" t="s">
        <v>1072</v>
      </c>
      <c r="AB905" s="582" t="s">
        <v>1072</v>
      </c>
      <c r="AC905" s="580" t="str">
        <f>Vlookup(D905,'セッション実施状況管理'!$A:$R,17,false)</f>
        <v>#N/A</v>
      </c>
      <c r="AD905" s="580" t="str">
        <f t="shared" si="19"/>
        <v>#VALUE!</v>
      </c>
      <c r="AE905" s="580" t="str">
        <f t="shared" si="20"/>
        <v>#VALUE!</v>
      </c>
    </row>
    <row r="906">
      <c r="A906" s="2"/>
      <c r="B906" s="2"/>
      <c r="C906" s="2"/>
      <c r="D906" s="2"/>
      <c r="E906" s="2"/>
      <c r="F906" s="2"/>
      <c r="G906" s="2"/>
      <c r="H906" s="2"/>
      <c r="I906" s="572" t="str">
        <f>iferror(vlookup(B906,'セッション実施状況管理'!$A:$B,2,false),"")</f>
        <v/>
      </c>
      <c r="J906" s="580" t="str">
        <f>Vlookup(B906,'セッション実施状況管理'!$A:$R,17,false)</f>
        <v>#N/A</v>
      </c>
      <c r="K906" s="580" t="str">
        <f t="shared" si="28"/>
        <v>#N/A</v>
      </c>
      <c r="L906" s="573" t="str">
        <f t="shared" si="11"/>
        <v>#N/A</v>
      </c>
      <c r="M906" s="573" t="str">
        <f t="shared" si="30"/>
        <v>#N/A</v>
      </c>
      <c r="N906" s="1283" t="str">
        <f t="shared" si="29"/>
        <v>#N/A</v>
      </c>
      <c r="O906" s="652"/>
      <c r="P906" s="652"/>
      <c r="Q906" s="629"/>
      <c r="R906" s="629"/>
      <c r="S906" s="651"/>
      <c r="T906" s="653"/>
      <c r="U906" s="651"/>
      <c r="V906" s="582" t="s">
        <v>1072</v>
      </c>
      <c r="W906" s="582" t="s">
        <v>1072</v>
      </c>
      <c r="X906" s="582" t="s">
        <v>1072</v>
      </c>
      <c r="Y906" s="582" t="s">
        <v>1072</v>
      </c>
      <c r="Z906" s="582" t="s">
        <v>1072</v>
      </c>
      <c r="AA906" s="582" t="s">
        <v>1072</v>
      </c>
      <c r="AB906" s="582" t="s">
        <v>1072</v>
      </c>
      <c r="AC906" s="580" t="str">
        <f>Vlookup(D906,'セッション実施状況管理'!$A:$R,17,false)</f>
        <v>#N/A</v>
      </c>
      <c r="AD906" s="580" t="str">
        <f t="shared" si="19"/>
        <v>#VALUE!</v>
      </c>
      <c r="AE906" s="580" t="str">
        <f t="shared" si="20"/>
        <v>#VALUE!</v>
      </c>
    </row>
    <row r="907">
      <c r="A907" s="2"/>
      <c r="B907" s="2"/>
      <c r="C907" s="2"/>
      <c r="D907" s="2"/>
      <c r="E907" s="2"/>
      <c r="F907" s="2"/>
      <c r="G907" s="2"/>
      <c r="H907" s="2"/>
      <c r="I907" s="572" t="str">
        <f>iferror(vlookup(B907,'セッション実施状況管理'!$A:$B,2,false),"")</f>
        <v/>
      </c>
      <c r="J907" s="580" t="str">
        <f>Vlookup(B907,'セッション実施状況管理'!$A:$R,17,false)</f>
        <v>#N/A</v>
      </c>
      <c r="K907" s="580" t="str">
        <f t="shared" si="28"/>
        <v>#N/A</v>
      </c>
      <c r="L907" s="573" t="str">
        <f t="shared" si="11"/>
        <v>#N/A</v>
      </c>
      <c r="M907" s="573" t="str">
        <f t="shared" si="30"/>
        <v>#N/A</v>
      </c>
      <c r="N907" s="1283" t="str">
        <f t="shared" si="29"/>
        <v>#N/A</v>
      </c>
      <c r="O907" s="652"/>
      <c r="P907" s="652"/>
      <c r="Q907" s="629"/>
      <c r="R907" s="629"/>
      <c r="S907" s="651"/>
      <c r="T907" s="653"/>
      <c r="U907" s="651"/>
      <c r="V907" s="582" t="s">
        <v>1072</v>
      </c>
      <c r="W907" s="582" t="s">
        <v>1072</v>
      </c>
      <c r="X907" s="582" t="s">
        <v>1072</v>
      </c>
      <c r="Y907" s="582" t="s">
        <v>1072</v>
      </c>
      <c r="Z907" s="582" t="s">
        <v>1072</v>
      </c>
      <c r="AA907" s="582" t="s">
        <v>1072</v>
      </c>
      <c r="AB907" s="582" t="s">
        <v>1072</v>
      </c>
      <c r="AC907" s="580" t="str">
        <f>Vlookup(D907,'セッション実施状況管理'!$A:$R,17,false)</f>
        <v>#N/A</v>
      </c>
      <c r="AD907" s="580" t="str">
        <f t="shared" si="19"/>
        <v>#VALUE!</v>
      </c>
      <c r="AE907" s="580" t="str">
        <f t="shared" si="20"/>
        <v>#VALUE!</v>
      </c>
    </row>
    <row r="908">
      <c r="A908" s="2"/>
      <c r="B908" s="2"/>
      <c r="C908" s="2"/>
      <c r="D908" s="2"/>
      <c r="E908" s="2"/>
      <c r="F908" s="2"/>
      <c r="G908" s="2"/>
      <c r="H908" s="2"/>
      <c r="I908" s="572" t="str">
        <f>iferror(vlookup(B908,'セッション実施状況管理'!$A:$B,2,false),"")</f>
        <v/>
      </c>
      <c r="J908" s="580" t="str">
        <f>Vlookup(B908,'セッション実施状況管理'!$A:$R,17,false)</f>
        <v>#N/A</v>
      </c>
      <c r="K908" s="580" t="str">
        <f t="shared" si="28"/>
        <v>#N/A</v>
      </c>
      <c r="L908" s="573" t="str">
        <f t="shared" si="11"/>
        <v>#N/A</v>
      </c>
      <c r="M908" s="573" t="str">
        <f t="shared" si="30"/>
        <v>#N/A</v>
      </c>
      <c r="N908" s="1283" t="str">
        <f t="shared" si="29"/>
        <v>#N/A</v>
      </c>
      <c r="O908" s="652"/>
      <c r="P908" s="652"/>
      <c r="Q908" s="629"/>
      <c r="R908" s="629"/>
      <c r="S908" s="651"/>
      <c r="T908" s="653"/>
      <c r="U908" s="651"/>
      <c r="V908" s="582" t="s">
        <v>1072</v>
      </c>
      <c r="W908" s="582" t="s">
        <v>1072</v>
      </c>
      <c r="X908" s="582" t="s">
        <v>1072</v>
      </c>
      <c r="Y908" s="582" t="s">
        <v>1072</v>
      </c>
      <c r="Z908" s="582" t="s">
        <v>1072</v>
      </c>
      <c r="AA908" s="582" t="s">
        <v>1072</v>
      </c>
      <c r="AB908" s="582" t="s">
        <v>1072</v>
      </c>
      <c r="AC908" s="580" t="str">
        <f>Vlookup(D908,'セッション実施状況管理'!$A:$R,17,false)</f>
        <v>#N/A</v>
      </c>
      <c r="AD908" s="580" t="str">
        <f t="shared" si="19"/>
        <v>#VALUE!</v>
      </c>
      <c r="AE908" s="580" t="str">
        <f t="shared" si="20"/>
        <v>#VALUE!</v>
      </c>
    </row>
    <row r="909">
      <c r="A909" s="2"/>
      <c r="B909" s="2"/>
      <c r="C909" s="2"/>
      <c r="D909" s="2"/>
      <c r="E909" s="2"/>
      <c r="F909" s="2"/>
      <c r="G909" s="2"/>
      <c r="H909" s="2"/>
      <c r="I909" s="572" t="str">
        <f>iferror(vlookup(B909,'セッション実施状況管理'!$A:$B,2,false),"")</f>
        <v/>
      </c>
      <c r="J909" s="580" t="str">
        <f>Vlookup(B909,'セッション実施状況管理'!$A:$R,17,false)</f>
        <v>#N/A</v>
      </c>
      <c r="K909" s="580" t="str">
        <f t="shared" si="28"/>
        <v>#N/A</v>
      </c>
      <c r="L909" s="573" t="str">
        <f t="shared" si="11"/>
        <v>#N/A</v>
      </c>
      <c r="M909" s="573" t="str">
        <f t="shared" si="30"/>
        <v>#N/A</v>
      </c>
      <c r="N909" s="1283" t="str">
        <f t="shared" si="29"/>
        <v>#N/A</v>
      </c>
      <c r="O909" s="652"/>
      <c r="P909" s="652"/>
      <c r="Q909" s="629"/>
      <c r="R909" s="629"/>
      <c r="S909" s="651"/>
      <c r="T909" s="653"/>
      <c r="U909" s="651"/>
      <c r="V909" s="582" t="s">
        <v>1072</v>
      </c>
      <c r="W909" s="582" t="s">
        <v>1072</v>
      </c>
      <c r="X909" s="582" t="s">
        <v>1072</v>
      </c>
      <c r="Y909" s="582" t="s">
        <v>1072</v>
      </c>
      <c r="Z909" s="582" t="s">
        <v>1072</v>
      </c>
      <c r="AA909" s="582" t="s">
        <v>1072</v>
      </c>
      <c r="AB909" s="582" t="s">
        <v>1072</v>
      </c>
      <c r="AC909" s="580" t="str">
        <f>Vlookup(D909,'セッション実施状況管理'!$A:$R,17,false)</f>
        <v>#N/A</v>
      </c>
      <c r="AD909" s="580" t="str">
        <f t="shared" si="19"/>
        <v>#VALUE!</v>
      </c>
      <c r="AE909" s="580" t="str">
        <f t="shared" si="20"/>
        <v>#VALUE!</v>
      </c>
    </row>
    <row r="910">
      <c r="A910" s="2"/>
      <c r="B910" s="2"/>
      <c r="C910" s="2"/>
      <c r="D910" s="2"/>
      <c r="E910" s="2"/>
      <c r="F910" s="2"/>
      <c r="G910" s="2"/>
      <c r="H910" s="2"/>
      <c r="I910" s="572" t="str">
        <f>iferror(vlookup(B910,'セッション実施状況管理'!$A:$B,2,false),"")</f>
        <v/>
      </c>
      <c r="J910" s="580" t="str">
        <f>Vlookup(B910,'セッション実施状況管理'!$A:$R,17,false)</f>
        <v>#N/A</v>
      </c>
      <c r="K910" s="580" t="str">
        <f t="shared" si="28"/>
        <v>#N/A</v>
      </c>
      <c r="L910" s="573" t="str">
        <f t="shared" si="11"/>
        <v>#N/A</v>
      </c>
      <c r="M910" s="573" t="str">
        <f t="shared" si="30"/>
        <v>#N/A</v>
      </c>
      <c r="N910" s="1283" t="str">
        <f t="shared" si="29"/>
        <v>#N/A</v>
      </c>
      <c r="O910" s="652"/>
      <c r="P910" s="652"/>
      <c r="Q910" s="629"/>
      <c r="R910" s="629"/>
      <c r="S910" s="651"/>
      <c r="T910" s="653"/>
      <c r="U910" s="651"/>
      <c r="V910" s="582" t="s">
        <v>1072</v>
      </c>
      <c r="W910" s="582" t="s">
        <v>1072</v>
      </c>
      <c r="X910" s="582" t="s">
        <v>1072</v>
      </c>
      <c r="Y910" s="582" t="s">
        <v>1072</v>
      </c>
      <c r="Z910" s="582" t="s">
        <v>1072</v>
      </c>
      <c r="AA910" s="582" t="s">
        <v>1072</v>
      </c>
      <c r="AB910" s="582" t="s">
        <v>1072</v>
      </c>
      <c r="AC910" s="580" t="str">
        <f>Vlookup(D910,'セッション実施状況管理'!$A:$R,17,false)</f>
        <v>#N/A</v>
      </c>
      <c r="AD910" s="580" t="str">
        <f t="shared" si="19"/>
        <v>#VALUE!</v>
      </c>
      <c r="AE910" s="580" t="str">
        <f t="shared" si="20"/>
        <v>#VALUE!</v>
      </c>
    </row>
    <row r="911">
      <c r="A911" s="2"/>
      <c r="B911" s="2"/>
      <c r="C911" s="2"/>
      <c r="D911" s="2"/>
      <c r="E911" s="2"/>
      <c r="F911" s="2"/>
      <c r="G911" s="2"/>
      <c r="H911" s="2"/>
      <c r="I911" s="572" t="str">
        <f>iferror(vlookup(B911,'セッション実施状況管理'!$A:$B,2,false),"")</f>
        <v/>
      </c>
      <c r="J911" s="580" t="str">
        <f>Vlookup(B911,'セッション実施状況管理'!$A:$R,17,false)</f>
        <v>#N/A</v>
      </c>
      <c r="K911" s="580" t="str">
        <f t="shared" si="28"/>
        <v>#N/A</v>
      </c>
      <c r="L911" s="573" t="str">
        <f t="shared" si="11"/>
        <v>#N/A</v>
      </c>
      <c r="M911" s="573" t="str">
        <f t="shared" si="30"/>
        <v>#N/A</v>
      </c>
      <c r="N911" s="1283" t="str">
        <f t="shared" si="29"/>
        <v>#N/A</v>
      </c>
      <c r="O911" s="652"/>
      <c r="P911" s="652"/>
      <c r="Q911" s="629"/>
      <c r="R911" s="629"/>
      <c r="S911" s="651"/>
      <c r="T911" s="653"/>
      <c r="U911" s="651"/>
      <c r="V911" s="582" t="s">
        <v>1072</v>
      </c>
      <c r="W911" s="582" t="s">
        <v>1072</v>
      </c>
      <c r="X911" s="582" t="s">
        <v>1072</v>
      </c>
      <c r="Y911" s="582" t="s">
        <v>1072</v>
      </c>
      <c r="Z911" s="582" t="s">
        <v>1072</v>
      </c>
      <c r="AA911" s="582" t="s">
        <v>1072</v>
      </c>
      <c r="AB911" s="582" t="s">
        <v>1072</v>
      </c>
      <c r="AC911" s="580" t="str">
        <f>Vlookup(D911,'セッション実施状況管理'!$A:$R,17,false)</f>
        <v>#N/A</v>
      </c>
      <c r="AD911" s="580" t="str">
        <f t="shared" si="19"/>
        <v>#VALUE!</v>
      </c>
      <c r="AE911" s="580" t="str">
        <f t="shared" si="20"/>
        <v>#VALUE!</v>
      </c>
    </row>
    <row r="912">
      <c r="A912" s="2"/>
      <c r="B912" s="2"/>
      <c r="C912" s="2"/>
      <c r="D912" s="2"/>
      <c r="E912" s="2"/>
      <c r="F912" s="2"/>
      <c r="G912" s="2"/>
      <c r="H912" s="2"/>
      <c r="I912" s="572" t="str">
        <f>iferror(vlookup(B912,'セッション実施状況管理'!$A:$B,2,false),"")</f>
        <v/>
      </c>
      <c r="J912" s="580" t="str">
        <f>Vlookup(B912,'セッション実施状況管理'!$A:$R,17,false)</f>
        <v>#N/A</v>
      </c>
      <c r="K912" s="580" t="str">
        <f t="shared" si="28"/>
        <v>#N/A</v>
      </c>
      <c r="L912" s="573" t="str">
        <f t="shared" si="11"/>
        <v>#N/A</v>
      </c>
      <c r="M912" s="573" t="str">
        <f t="shared" si="30"/>
        <v>#N/A</v>
      </c>
      <c r="N912" s="1283" t="str">
        <f t="shared" si="29"/>
        <v>#N/A</v>
      </c>
      <c r="O912" s="652"/>
      <c r="P912" s="652"/>
      <c r="Q912" s="629"/>
      <c r="R912" s="629"/>
      <c r="S912" s="651"/>
      <c r="T912" s="653"/>
      <c r="U912" s="651"/>
      <c r="V912" s="582" t="s">
        <v>1072</v>
      </c>
      <c r="W912" s="582" t="s">
        <v>1072</v>
      </c>
      <c r="X912" s="582" t="s">
        <v>1072</v>
      </c>
      <c r="Y912" s="582" t="s">
        <v>1072</v>
      </c>
      <c r="Z912" s="582" t="s">
        <v>1072</v>
      </c>
      <c r="AA912" s="582" t="s">
        <v>1072</v>
      </c>
      <c r="AB912" s="582" t="s">
        <v>1072</v>
      </c>
      <c r="AC912" s="580" t="str">
        <f>Vlookup(D912,'セッション実施状況管理'!$A:$R,17,false)</f>
        <v>#N/A</v>
      </c>
      <c r="AD912" s="580" t="str">
        <f t="shared" si="19"/>
        <v>#VALUE!</v>
      </c>
      <c r="AE912" s="580" t="str">
        <f t="shared" si="20"/>
        <v>#VALUE!</v>
      </c>
    </row>
    <row r="913">
      <c r="A913" s="2"/>
      <c r="B913" s="2"/>
      <c r="C913" s="2"/>
      <c r="D913" s="2"/>
      <c r="E913" s="2"/>
      <c r="F913" s="2"/>
      <c r="G913" s="2"/>
      <c r="H913" s="2"/>
      <c r="I913" s="572" t="str">
        <f>iferror(vlookup(B913,'セッション実施状況管理'!$A:$B,2,false),"")</f>
        <v/>
      </c>
      <c r="J913" s="580" t="str">
        <f>Vlookup(B913,'セッション実施状況管理'!$A:$R,17,false)</f>
        <v>#N/A</v>
      </c>
      <c r="K913" s="580" t="str">
        <f t="shared" si="28"/>
        <v>#N/A</v>
      </c>
      <c r="L913" s="573" t="str">
        <f t="shared" si="11"/>
        <v>#N/A</v>
      </c>
      <c r="M913" s="573" t="str">
        <f t="shared" si="30"/>
        <v>#N/A</v>
      </c>
      <c r="N913" s="1283" t="str">
        <f t="shared" si="29"/>
        <v>#N/A</v>
      </c>
      <c r="O913" s="652"/>
      <c r="P913" s="652"/>
      <c r="Q913" s="629"/>
      <c r="R913" s="629"/>
      <c r="S913" s="651"/>
      <c r="T913" s="653"/>
      <c r="U913" s="651"/>
      <c r="V913" s="582" t="s">
        <v>1072</v>
      </c>
      <c r="W913" s="582" t="s">
        <v>1072</v>
      </c>
      <c r="X913" s="582" t="s">
        <v>1072</v>
      </c>
      <c r="Y913" s="582" t="s">
        <v>1072</v>
      </c>
      <c r="Z913" s="582" t="s">
        <v>1072</v>
      </c>
      <c r="AA913" s="582" t="s">
        <v>1072</v>
      </c>
      <c r="AB913" s="582" t="s">
        <v>1072</v>
      </c>
      <c r="AC913" s="580" t="str">
        <f>Vlookup(D913,'セッション実施状況管理'!$A:$R,17,false)</f>
        <v>#N/A</v>
      </c>
      <c r="AD913" s="580" t="str">
        <f t="shared" si="19"/>
        <v>#VALUE!</v>
      </c>
      <c r="AE913" s="580" t="str">
        <f t="shared" si="20"/>
        <v>#VALUE!</v>
      </c>
    </row>
    <row r="914">
      <c r="A914" s="2"/>
      <c r="B914" s="2"/>
      <c r="C914" s="2"/>
      <c r="D914" s="2"/>
      <c r="E914" s="2"/>
      <c r="F914" s="2"/>
      <c r="G914" s="2"/>
      <c r="H914" s="2"/>
      <c r="I914" s="572" t="str">
        <f>iferror(vlookup(B914,'セッション実施状況管理'!$A:$B,2,false),"")</f>
        <v/>
      </c>
      <c r="J914" s="580" t="str">
        <f>Vlookup(B914,'セッション実施状況管理'!$A:$R,17,false)</f>
        <v>#N/A</v>
      </c>
      <c r="K914" s="580" t="str">
        <f t="shared" si="28"/>
        <v>#N/A</v>
      </c>
      <c r="L914" s="573" t="str">
        <f t="shared" si="11"/>
        <v>#N/A</v>
      </c>
      <c r="M914" s="573" t="str">
        <f t="shared" si="30"/>
        <v>#N/A</v>
      </c>
      <c r="N914" s="1283" t="str">
        <f t="shared" si="29"/>
        <v>#N/A</v>
      </c>
      <c r="O914" s="652"/>
      <c r="P914" s="652"/>
      <c r="Q914" s="629"/>
      <c r="R914" s="629"/>
      <c r="S914" s="651"/>
      <c r="T914" s="653"/>
      <c r="U914" s="651"/>
      <c r="V914" s="582" t="s">
        <v>1072</v>
      </c>
      <c r="W914" s="582" t="s">
        <v>1072</v>
      </c>
      <c r="X914" s="582" t="s">
        <v>1072</v>
      </c>
      <c r="Y914" s="582" t="s">
        <v>1072</v>
      </c>
      <c r="Z914" s="582" t="s">
        <v>1072</v>
      </c>
      <c r="AA914" s="582" t="s">
        <v>1072</v>
      </c>
      <c r="AB914" s="582" t="s">
        <v>1072</v>
      </c>
      <c r="AC914" s="580" t="str">
        <f>Vlookup(D914,'セッション実施状況管理'!$A:$R,17,false)</f>
        <v>#N/A</v>
      </c>
      <c r="AD914" s="580" t="str">
        <f t="shared" si="19"/>
        <v>#VALUE!</v>
      </c>
      <c r="AE914" s="580" t="str">
        <f t="shared" si="20"/>
        <v>#VALUE!</v>
      </c>
    </row>
    <row r="915">
      <c r="A915" s="2"/>
      <c r="B915" s="2"/>
      <c r="C915" s="2"/>
      <c r="D915" s="2"/>
      <c r="E915" s="2"/>
      <c r="F915" s="2"/>
      <c r="G915" s="2"/>
      <c r="H915" s="2"/>
      <c r="I915" s="572" t="str">
        <f>iferror(vlookup(B915,'セッション実施状況管理'!$A:$B,2,false),"")</f>
        <v/>
      </c>
      <c r="J915" s="580" t="str">
        <f>Vlookup(B915,'セッション実施状況管理'!$A:$R,17,false)</f>
        <v>#N/A</v>
      </c>
      <c r="K915" s="580" t="str">
        <f t="shared" si="28"/>
        <v>#N/A</v>
      </c>
      <c r="L915" s="573" t="str">
        <f t="shared" si="11"/>
        <v>#N/A</v>
      </c>
      <c r="M915" s="573" t="str">
        <f t="shared" si="30"/>
        <v>#N/A</v>
      </c>
      <c r="N915" s="1283" t="str">
        <f t="shared" si="29"/>
        <v>#N/A</v>
      </c>
      <c r="O915" s="652"/>
      <c r="P915" s="652"/>
      <c r="Q915" s="629"/>
      <c r="R915" s="629"/>
      <c r="S915" s="651"/>
      <c r="T915" s="653"/>
      <c r="U915" s="651"/>
      <c r="V915" s="582" t="s">
        <v>1072</v>
      </c>
      <c r="W915" s="582" t="s">
        <v>1072</v>
      </c>
      <c r="X915" s="582" t="s">
        <v>1072</v>
      </c>
      <c r="Y915" s="582" t="s">
        <v>1072</v>
      </c>
      <c r="Z915" s="582" t="s">
        <v>1072</v>
      </c>
      <c r="AA915" s="582" t="s">
        <v>1072</v>
      </c>
      <c r="AB915" s="582" t="s">
        <v>1072</v>
      </c>
      <c r="AC915" s="580" t="str">
        <f>Vlookup(D915,'セッション実施状況管理'!$A:$R,17,false)</f>
        <v>#N/A</v>
      </c>
      <c r="AD915" s="580" t="str">
        <f t="shared" si="19"/>
        <v>#VALUE!</v>
      </c>
      <c r="AE915" s="580" t="str">
        <f t="shared" si="20"/>
        <v>#VALUE!</v>
      </c>
    </row>
    <row r="916">
      <c r="A916" s="2"/>
      <c r="B916" s="2"/>
      <c r="C916" s="2"/>
      <c r="D916" s="2"/>
      <c r="E916" s="2"/>
      <c r="F916" s="2"/>
      <c r="G916" s="2"/>
      <c r="H916" s="2"/>
      <c r="I916" s="572" t="str">
        <f>iferror(vlookup(B916,'セッション実施状況管理'!$A:$B,2,false),"")</f>
        <v/>
      </c>
      <c r="J916" s="580" t="str">
        <f>Vlookup(B916,'セッション実施状況管理'!$A:$R,17,false)</f>
        <v>#N/A</v>
      </c>
      <c r="K916" s="580" t="str">
        <f t="shared" si="28"/>
        <v>#N/A</v>
      </c>
      <c r="L916" s="573" t="str">
        <f t="shared" si="11"/>
        <v>#N/A</v>
      </c>
      <c r="M916" s="573" t="str">
        <f t="shared" si="30"/>
        <v>#N/A</v>
      </c>
      <c r="N916" s="1283" t="str">
        <f t="shared" si="29"/>
        <v>#N/A</v>
      </c>
      <c r="O916" s="652"/>
      <c r="P916" s="652"/>
      <c r="Q916" s="629"/>
      <c r="R916" s="629"/>
      <c r="S916" s="651"/>
      <c r="T916" s="653"/>
      <c r="U916" s="651"/>
      <c r="V916" s="582" t="s">
        <v>1072</v>
      </c>
      <c r="W916" s="582" t="s">
        <v>1072</v>
      </c>
      <c r="X916" s="582" t="s">
        <v>1072</v>
      </c>
      <c r="Y916" s="582" t="s">
        <v>1072</v>
      </c>
      <c r="Z916" s="582" t="s">
        <v>1072</v>
      </c>
      <c r="AA916" s="582" t="s">
        <v>1072</v>
      </c>
      <c r="AB916" s="582" t="s">
        <v>1072</v>
      </c>
      <c r="AC916" s="580" t="str">
        <f>Vlookup(D916,'セッション実施状況管理'!$A:$R,17,false)</f>
        <v>#N/A</v>
      </c>
      <c r="AD916" s="580" t="str">
        <f t="shared" si="19"/>
        <v>#VALUE!</v>
      </c>
      <c r="AE916" s="580" t="str">
        <f t="shared" si="20"/>
        <v>#VALUE!</v>
      </c>
    </row>
    <row r="917">
      <c r="A917" s="2"/>
      <c r="B917" s="2"/>
      <c r="C917" s="2"/>
      <c r="D917" s="2"/>
      <c r="E917" s="2"/>
      <c r="F917" s="2"/>
      <c r="G917" s="2"/>
      <c r="H917" s="2"/>
      <c r="I917" s="572" t="str">
        <f>iferror(vlookup(B917,'セッション実施状況管理'!$A:$B,2,false),"")</f>
        <v/>
      </c>
      <c r="J917" s="580" t="str">
        <f>Vlookup(B917,'セッション実施状況管理'!$A:$R,17,false)</f>
        <v>#N/A</v>
      </c>
      <c r="K917" s="580" t="str">
        <f t="shared" si="28"/>
        <v>#N/A</v>
      </c>
      <c r="L917" s="573" t="str">
        <f t="shared" si="11"/>
        <v>#N/A</v>
      </c>
      <c r="M917" s="573" t="str">
        <f t="shared" si="30"/>
        <v>#N/A</v>
      </c>
      <c r="N917" s="1283" t="str">
        <f t="shared" si="29"/>
        <v>#N/A</v>
      </c>
      <c r="O917" s="652"/>
      <c r="P917" s="652"/>
      <c r="Q917" s="629"/>
      <c r="R917" s="629"/>
      <c r="S917" s="651"/>
      <c r="T917" s="653"/>
      <c r="U917" s="651"/>
      <c r="V917" s="582" t="s">
        <v>1072</v>
      </c>
      <c r="W917" s="582" t="s">
        <v>1072</v>
      </c>
      <c r="X917" s="582" t="s">
        <v>1072</v>
      </c>
      <c r="Y917" s="582" t="s">
        <v>1072</v>
      </c>
      <c r="Z917" s="582" t="s">
        <v>1072</v>
      </c>
      <c r="AA917" s="582" t="s">
        <v>1072</v>
      </c>
      <c r="AB917" s="582" t="s">
        <v>1072</v>
      </c>
      <c r="AC917" s="580" t="str">
        <f>Vlookup(D917,'セッション実施状況管理'!$A:$R,17,false)</f>
        <v>#N/A</v>
      </c>
      <c r="AD917" s="580" t="str">
        <f t="shared" si="19"/>
        <v>#VALUE!</v>
      </c>
      <c r="AE917" s="580" t="str">
        <f t="shared" si="20"/>
        <v>#VALUE!</v>
      </c>
    </row>
    <row r="918">
      <c r="A918" s="2"/>
      <c r="B918" s="2"/>
      <c r="C918" s="2"/>
      <c r="D918" s="2"/>
      <c r="E918" s="2"/>
      <c r="F918" s="2"/>
      <c r="G918" s="2"/>
      <c r="H918" s="2"/>
      <c r="I918" s="572" t="str">
        <f>iferror(vlookup(B918,'セッション実施状況管理'!$A:$B,2,false),"")</f>
        <v/>
      </c>
      <c r="J918" s="580" t="str">
        <f>Vlookup(B918,'セッション実施状況管理'!$A:$R,17,false)</f>
        <v>#N/A</v>
      </c>
      <c r="K918" s="580" t="str">
        <f t="shared" si="28"/>
        <v>#N/A</v>
      </c>
      <c r="L918" s="573" t="str">
        <f t="shared" si="11"/>
        <v>#N/A</v>
      </c>
      <c r="M918" s="573" t="str">
        <f t="shared" si="30"/>
        <v>#N/A</v>
      </c>
      <c r="N918" s="1283" t="str">
        <f t="shared" si="29"/>
        <v>#N/A</v>
      </c>
      <c r="O918" s="652"/>
      <c r="P918" s="652"/>
      <c r="Q918" s="629"/>
      <c r="R918" s="629"/>
      <c r="S918" s="651"/>
      <c r="T918" s="653"/>
      <c r="U918" s="651"/>
      <c r="V918" s="582" t="s">
        <v>1072</v>
      </c>
      <c r="W918" s="582" t="s">
        <v>1072</v>
      </c>
      <c r="X918" s="582" t="s">
        <v>1072</v>
      </c>
      <c r="Y918" s="582" t="s">
        <v>1072</v>
      </c>
      <c r="Z918" s="582" t="s">
        <v>1072</v>
      </c>
      <c r="AA918" s="582" t="s">
        <v>1072</v>
      </c>
      <c r="AB918" s="582" t="s">
        <v>1072</v>
      </c>
      <c r="AC918" s="580" t="str">
        <f>Vlookup(D918,'セッション実施状況管理'!$A:$R,17,false)</f>
        <v>#N/A</v>
      </c>
      <c r="AD918" s="580" t="str">
        <f t="shared" si="19"/>
        <v>#VALUE!</v>
      </c>
      <c r="AE918" s="580" t="str">
        <f t="shared" si="20"/>
        <v>#VALUE!</v>
      </c>
    </row>
    <row r="919">
      <c r="A919" s="2"/>
      <c r="B919" s="2"/>
      <c r="C919" s="2"/>
      <c r="D919" s="2"/>
      <c r="E919" s="2"/>
      <c r="F919" s="2"/>
      <c r="G919" s="2"/>
      <c r="H919" s="2"/>
      <c r="I919" s="572" t="str">
        <f>iferror(vlookup(B919,'セッション実施状況管理'!$A:$B,2,false),"")</f>
        <v/>
      </c>
      <c r="J919" s="580" t="str">
        <f>Vlookup(B919,'セッション実施状況管理'!$A:$R,17,false)</f>
        <v>#N/A</v>
      </c>
      <c r="K919" s="580" t="str">
        <f t="shared" si="28"/>
        <v>#N/A</v>
      </c>
      <c r="L919" s="573" t="str">
        <f t="shared" si="11"/>
        <v>#N/A</v>
      </c>
      <c r="M919" s="573" t="str">
        <f t="shared" si="30"/>
        <v>#N/A</v>
      </c>
      <c r="N919" s="1283" t="str">
        <f t="shared" si="29"/>
        <v>#N/A</v>
      </c>
      <c r="O919" s="652"/>
      <c r="P919" s="652"/>
      <c r="Q919" s="629"/>
      <c r="R919" s="629"/>
      <c r="S919" s="651"/>
      <c r="T919" s="653"/>
      <c r="U919" s="651"/>
      <c r="V919" s="582" t="s">
        <v>1072</v>
      </c>
      <c r="W919" s="582" t="s">
        <v>1072</v>
      </c>
      <c r="X919" s="582" t="s">
        <v>1072</v>
      </c>
      <c r="Y919" s="582" t="s">
        <v>1072</v>
      </c>
      <c r="Z919" s="582" t="s">
        <v>1072</v>
      </c>
      <c r="AA919" s="582" t="s">
        <v>1072</v>
      </c>
      <c r="AB919" s="582" t="s">
        <v>1072</v>
      </c>
      <c r="AC919" s="580" t="str">
        <f>Vlookup(D919,'セッション実施状況管理'!$A:$R,17,false)</f>
        <v>#N/A</v>
      </c>
      <c r="AD919" s="580" t="str">
        <f t="shared" si="19"/>
        <v>#VALUE!</v>
      </c>
      <c r="AE919" s="580" t="str">
        <f t="shared" si="20"/>
        <v>#VALUE!</v>
      </c>
    </row>
    <row r="920">
      <c r="A920" s="2"/>
      <c r="B920" s="2"/>
      <c r="C920" s="2"/>
      <c r="D920" s="2"/>
      <c r="E920" s="2"/>
      <c r="F920" s="2"/>
      <c r="G920" s="2"/>
      <c r="H920" s="2"/>
      <c r="I920" s="572" t="str">
        <f>iferror(vlookup(B920,'セッション実施状況管理'!$A:$B,2,false),"")</f>
        <v/>
      </c>
      <c r="J920" s="580" t="str">
        <f>Vlookup(B920,'セッション実施状況管理'!$A:$R,17,false)</f>
        <v>#N/A</v>
      </c>
      <c r="K920" s="580" t="str">
        <f t="shared" si="28"/>
        <v>#N/A</v>
      </c>
      <c r="L920" s="573" t="str">
        <f t="shared" si="11"/>
        <v>#N/A</v>
      </c>
      <c r="M920" s="573" t="str">
        <f t="shared" si="30"/>
        <v>#N/A</v>
      </c>
      <c r="N920" s="1283" t="str">
        <f t="shared" si="29"/>
        <v>#N/A</v>
      </c>
      <c r="O920" s="652"/>
      <c r="P920" s="652"/>
      <c r="Q920" s="629"/>
      <c r="R920" s="629"/>
      <c r="S920" s="651"/>
      <c r="T920" s="653"/>
      <c r="U920" s="651"/>
      <c r="V920" s="582" t="s">
        <v>1072</v>
      </c>
      <c r="W920" s="582" t="s">
        <v>1072</v>
      </c>
      <c r="X920" s="582" t="s">
        <v>1072</v>
      </c>
      <c r="Y920" s="582" t="s">
        <v>1072</v>
      </c>
      <c r="Z920" s="582" t="s">
        <v>1072</v>
      </c>
      <c r="AA920" s="582" t="s">
        <v>1072</v>
      </c>
      <c r="AB920" s="582" t="s">
        <v>1072</v>
      </c>
      <c r="AC920" s="580" t="str">
        <f>Vlookup(D920,'セッション実施状況管理'!$A:$R,17,false)</f>
        <v>#N/A</v>
      </c>
      <c r="AD920" s="580" t="str">
        <f t="shared" si="19"/>
        <v>#VALUE!</v>
      </c>
      <c r="AE920" s="580" t="str">
        <f t="shared" si="20"/>
        <v>#VALUE!</v>
      </c>
    </row>
    <row r="921">
      <c r="A921" s="2"/>
      <c r="B921" s="2"/>
      <c r="C921" s="2"/>
      <c r="D921" s="2"/>
      <c r="E921" s="2"/>
      <c r="F921" s="2"/>
      <c r="G921" s="2"/>
      <c r="H921" s="2"/>
      <c r="I921" s="572" t="str">
        <f>iferror(vlookup(B921,'セッション実施状況管理'!$A:$B,2,false),"")</f>
        <v/>
      </c>
      <c r="J921" s="580" t="str">
        <f>Vlookup(B921,'セッション実施状況管理'!$A:$R,17,false)</f>
        <v>#N/A</v>
      </c>
      <c r="K921" s="580" t="str">
        <f t="shared" si="28"/>
        <v>#N/A</v>
      </c>
      <c r="L921" s="573" t="str">
        <f t="shared" si="11"/>
        <v>#N/A</v>
      </c>
      <c r="M921" s="573" t="str">
        <f t="shared" si="30"/>
        <v>#N/A</v>
      </c>
      <c r="N921" s="1283" t="str">
        <f t="shared" si="29"/>
        <v>#N/A</v>
      </c>
      <c r="O921" s="652"/>
      <c r="P921" s="652"/>
      <c r="Q921" s="629"/>
      <c r="R921" s="629"/>
      <c r="S921" s="651"/>
      <c r="T921" s="653"/>
      <c r="U921" s="651"/>
      <c r="V921" s="582" t="s">
        <v>1072</v>
      </c>
      <c r="W921" s="582" t="s">
        <v>1072</v>
      </c>
      <c r="X921" s="582" t="s">
        <v>1072</v>
      </c>
      <c r="Y921" s="582" t="s">
        <v>1072</v>
      </c>
      <c r="Z921" s="582" t="s">
        <v>1072</v>
      </c>
      <c r="AA921" s="582" t="s">
        <v>1072</v>
      </c>
      <c r="AB921" s="582" t="s">
        <v>1072</v>
      </c>
      <c r="AC921" s="580" t="str">
        <f>Vlookup(D921,'セッション実施状況管理'!$A:$R,17,false)</f>
        <v>#N/A</v>
      </c>
      <c r="AD921" s="580" t="str">
        <f t="shared" si="19"/>
        <v>#VALUE!</v>
      </c>
      <c r="AE921" s="580" t="str">
        <f t="shared" si="20"/>
        <v>#VALUE!</v>
      </c>
    </row>
    <row r="922">
      <c r="A922" s="2"/>
      <c r="B922" s="2"/>
      <c r="C922" s="2"/>
      <c r="D922" s="2"/>
      <c r="E922" s="2"/>
      <c r="F922" s="2"/>
      <c r="G922" s="2"/>
      <c r="H922" s="2"/>
      <c r="I922" s="572" t="str">
        <f>iferror(vlookup(B922,'セッション実施状況管理'!$A:$B,2,false),"")</f>
        <v/>
      </c>
      <c r="J922" s="580" t="str">
        <f>Vlookup(B922,'セッション実施状況管理'!$A:$R,17,false)</f>
        <v>#N/A</v>
      </c>
      <c r="K922" s="580" t="str">
        <f t="shared" si="28"/>
        <v>#N/A</v>
      </c>
      <c r="L922" s="573" t="str">
        <f t="shared" si="11"/>
        <v>#N/A</v>
      </c>
      <c r="M922" s="573" t="str">
        <f t="shared" si="30"/>
        <v>#N/A</v>
      </c>
      <c r="N922" s="1283" t="str">
        <f t="shared" si="29"/>
        <v>#N/A</v>
      </c>
      <c r="O922" s="652"/>
      <c r="P922" s="652"/>
      <c r="Q922" s="629"/>
      <c r="R922" s="629"/>
      <c r="S922" s="651"/>
      <c r="T922" s="653"/>
      <c r="U922" s="651"/>
      <c r="V922" s="582" t="s">
        <v>1072</v>
      </c>
      <c r="W922" s="582" t="s">
        <v>1072</v>
      </c>
      <c r="X922" s="582" t="s">
        <v>1072</v>
      </c>
      <c r="Y922" s="582" t="s">
        <v>1072</v>
      </c>
      <c r="Z922" s="582" t="s">
        <v>1072</v>
      </c>
      <c r="AA922" s="582" t="s">
        <v>1072</v>
      </c>
      <c r="AB922" s="582" t="s">
        <v>1072</v>
      </c>
      <c r="AC922" s="580" t="str">
        <f>Vlookup(D922,'セッション実施状況管理'!$A:$R,17,false)</f>
        <v>#N/A</v>
      </c>
      <c r="AD922" s="580" t="str">
        <f t="shared" si="19"/>
        <v>#VALUE!</v>
      </c>
      <c r="AE922" s="580" t="str">
        <f t="shared" si="20"/>
        <v>#VALUE!</v>
      </c>
    </row>
    <row r="923">
      <c r="A923" s="2"/>
      <c r="B923" s="2"/>
      <c r="C923" s="2"/>
      <c r="D923" s="2"/>
      <c r="E923" s="2"/>
      <c r="F923" s="2"/>
      <c r="G923" s="2"/>
      <c r="H923" s="2"/>
      <c r="I923" s="572" t="str">
        <f>iferror(vlookup(B923,'セッション実施状況管理'!$A:$B,2,false),"")</f>
        <v/>
      </c>
      <c r="J923" s="580" t="str">
        <f>Vlookup(B923,'セッション実施状況管理'!$A:$R,17,false)</f>
        <v>#N/A</v>
      </c>
      <c r="K923" s="580" t="str">
        <f t="shared" si="28"/>
        <v>#N/A</v>
      </c>
      <c r="L923" s="573" t="str">
        <f t="shared" si="11"/>
        <v>#N/A</v>
      </c>
      <c r="M923" s="573" t="str">
        <f t="shared" si="30"/>
        <v>#N/A</v>
      </c>
      <c r="N923" s="1283" t="str">
        <f t="shared" si="29"/>
        <v>#N/A</v>
      </c>
      <c r="O923" s="652"/>
      <c r="P923" s="652"/>
      <c r="Q923" s="629"/>
      <c r="R923" s="629"/>
      <c r="S923" s="651"/>
      <c r="T923" s="653"/>
      <c r="U923" s="651"/>
      <c r="V923" s="582" t="s">
        <v>1072</v>
      </c>
      <c r="W923" s="582" t="s">
        <v>1072</v>
      </c>
      <c r="X923" s="582" t="s">
        <v>1072</v>
      </c>
      <c r="Y923" s="582" t="s">
        <v>1072</v>
      </c>
      <c r="Z923" s="582" t="s">
        <v>1072</v>
      </c>
      <c r="AA923" s="582" t="s">
        <v>1072</v>
      </c>
      <c r="AB923" s="582" t="s">
        <v>1072</v>
      </c>
      <c r="AC923" s="580" t="str">
        <f>Vlookup(D923,'セッション実施状況管理'!$A:$R,17,false)</f>
        <v>#N/A</v>
      </c>
      <c r="AD923" s="580" t="str">
        <f t="shared" si="19"/>
        <v>#VALUE!</v>
      </c>
      <c r="AE923" s="580" t="str">
        <f t="shared" si="20"/>
        <v>#VALUE!</v>
      </c>
    </row>
    <row r="924">
      <c r="A924" s="2"/>
      <c r="B924" s="2"/>
      <c r="C924" s="2"/>
      <c r="D924" s="2"/>
      <c r="E924" s="2"/>
      <c r="F924" s="2"/>
      <c r="G924" s="2"/>
      <c r="H924" s="2"/>
      <c r="I924" s="572" t="str">
        <f>iferror(vlookup(B924,'セッション実施状況管理'!$A:$B,2,false),"")</f>
        <v/>
      </c>
      <c r="J924" s="580" t="str">
        <f>Vlookup(B924,'セッション実施状況管理'!$A:$R,17,false)</f>
        <v>#N/A</v>
      </c>
      <c r="K924" s="580" t="str">
        <f t="shared" si="28"/>
        <v>#N/A</v>
      </c>
      <c r="L924" s="573" t="str">
        <f t="shared" si="11"/>
        <v>#N/A</v>
      </c>
      <c r="M924" s="573" t="str">
        <f t="shared" si="30"/>
        <v>#N/A</v>
      </c>
      <c r="N924" s="1283" t="str">
        <f t="shared" si="29"/>
        <v>#N/A</v>
      </c>
      <c r="O924" s="652"/>
      <c r="P924" s="652"/>
      <c r="Q924" s="629"/>
      <c r="R924" s="629"/>
      <c r="S924" s="651"/>
      <c r="T924" s="653"/>
      <c r="U924" s="651"/>
      <c r="V924" s="582" t="s">
        <v>1072</v>
      </c>
      <c r="W924" s="582" t="s">
        <v>1072</v>
      </c>
      <c r="X924" s="582" t="s">
        <v>1072</v>
      </c>
      <c r="Y924" s="582" t="s">
        <v>1072</v>
      </c>
      <c r="Z924" s="582" t="s">
        <v>1072</v>
      </c>
      <c r="AA924" s="582" t="s">
        <v>1072</v>
      </c>
      <c r="AB924" s="582" t="s">
        <v>1072</v>
      </c>
      <c r="AC924" s="580" t="str">
        <f>Vlookup(D924,'セッション実施状況管理'!$A:$R,17,false)</f>
        <v>#N/A</v>
      </c>
      <c r="AD924" s="580" t="str">
        <f t="shared" si="19"/>
        <v>#VALUE!</v>
      </c>
      <c r="AE924" s="580" t="str">
        <f t="shared" si="20"/>
        <v>#VALUE!</v>
      </c>
    </row>
    <row r="925">
      <c r="A925" s="2"/>
      <c r="B925" s="2"/>
      <c r="C925" s="2"/>
      <c r="D925" s="2"/>
      <c r="E925" s="2"/>
      <c r="F925" s="2"/>
      <c r="G925" s="2"/>
      <c r="H925" s="2"/>
      <c r="I925" s="572" t="str">
        <f>iferror(vlookup(B925,'セッション実施状況管理'!$A:$B,2,false),"")</f>
        <v/>
      </c>
      <c r="J925" s="580" t="str">
        <f>Vlookup(B925,'セッション実施状況管理'!$A:$R,17,false)</f>
        <v>#N/A</v>
      </c>
      <c r="K925" s="580" t="str">
        <f t="shared" si="28"/>
        <v>#N/A</v>
      </c>
      <c r="L925" s="573" t="str">
        <f t="shared" si="11"/>
        <v>#N/A</v>
      </c>
      <c r="M925" s="573" t="str">
        <f t="shared" si="30"/>
        <v>#N/A</v>
      </c>
      <c r="N925" s="1283" t="str">
        <f t="shared" si="29"/>
        <v>#N/A</v>
      </c>
      <c r="O925" s="652"/>
      <c r="P925" s="652"/>
      <c r="Q925" s="629"/>
      <c r="R925" s="629"/>
      <c r="S925" s="651"/>
      <c r="T925" s="653"/>
      <c r="U925" s="651"/>
      <c r="V925" s="582" t="s">
        <v>1072</v>
      </c>
      <c r="W925" s="582" t="s">
        <v>1072</v>
      </c>
      <c r="X925" s="582" t="s">
        <v>1072</v>
      </c>
      <c r="Y925" s="582" t="s">
        <v>1072</v>
      </c>
      <c r="Z925" s="582" t="s">
        <v>1072</v>
      </c>
      <c r="AA925" s="582" t="s">
        <v>1072</v>
      </c>
      <c r="AB925" s="582" t="s">
        <v>1072</v>
      </c>
      <c r="AC925" s="580" t="str">
        <f>Vlookup(D925,'セッション実施状況管理'!$A:$R,17,false)</f>
        <v>#N/A</v>
      </c>
      <c r="AD925" s="580" t="str">
        <f t="shared" si="19"/>
        <v>#VALUE!</v>
      </c>
      <c r="AE925" s="580" t="str">
        <f t="shared" si="20"/>
        <v>#VALUE!</v>
      </c>
    </row>
    <row r="926">
      <c r="A926" s="2"/>
      <c r="B926" s="2"/>
      <c r="C926" s="2"/>
      <c r="D926" s="2"/>
      <c r="E926" s="2"/>
      <c r="F926" s="2"/>
      <c r="G926" s="2"/>
      <c r="H926" s="2"/>
      <c r="I926" s="572" t="str">
        <f>iferror(vlookup(B926,'セッション実施状況管理'!$A:$B,2,false),"")</f>
        <v/>
      </c>
      <c r="J926" s="580" t="str">
        <f>Vlookup(B926,'セッション実施状況管理'!$A:$R,17,false)</f>
        <v>#N/A</v>
      </c>
      <c r="K926" s="580" t="str">
        <f t="shared" si="28"/>
        <v>#N/A</v>
      </c>
      <c r="L926" s="573" t="str">
        <f t="shared" si="11"/>
        <v>#N/A</v>
      </c>
      <c r="M926" s="573" t="str">
        <f t="shared" si="30"/>
        <v>#N/A</v>
      </c>
      <c r="N926" s="1283" t="str">
        <f t="shared" si="29"/>
        <v>#N/A</v>
      </c>
      <c r="O926" s="652"/>
      <c r="P926" s="652"/>
      <c r="Q926" s="629"/>
      <c r="R926" s="629"/>
      <c r="S926" s="651"/>
      <c r="T926" s="653"/>
      <c r="U926" s="651"/>
      <c r="V926" s="582" t="s">
        <v>1072</v>
      </c>
      <c r="W926" s="582" t="s">
        <v>1072</v>
      </c>
      <c r="X926" s="582" t="s">
        <v>1072</v>
      </c>
      <c r="Y926" s="582" t="s">
        <v>1072</v>
      </c>
      <c r="Z926" s="582" t="s">
        <v>1072</v>
      </c>
      <c r="AA926" s="582" t="s">
        <v>1072</v>
      </c>
      <c r="AB926" s="582" t="s">
        <v>1072</v>
      </c>
      <c r="AC926" s="580" t="str">
        <f>Vlookup(D926,'セッション実施状況管理'!$A:$R,17,false)</f>
        <v>#N/A</v>
      </c>
      <c r="AD926" s="580" t="str">
        <f t="shared" si="19"/>
        <v>#VALUE!</v>
      </c>
      <c r="AE926" s="580" t="str">
        <f t="shared" si="20"/>
        <v>#VALUE!</v>
      </c>
    </row>
    <row r="927">
      <c r="A927" s="2"/>
      <c r="B927" s="2"/>
      <c r="C927" s="2"/>
      <c r="D927" s="2"/>
      <c r="E927" s="2"/>
      <c r="F927" s="2"/>
      <c r="G927" s="2"/>
      <c r="H927" s="2"/>
      <c r="I927" s="572" t="str">
        <f>iferror(vlookup(B927,'セッション実施状況管理'!$A:$B,2,false),"")</f>
        <v/>
      </c>
      <c r="J927" s="580" t="str">
        <f>Vlookup(B927,'セッション実施状況管理'!$A:$R,17,false)</f>
        <v>#N/A</v>
      </c>
      <c r="K927" s="580" t="str">
        <f t="shared" si="28"/>
        <v>#N/A</v>
      </c>
      <c r="L927" s="573" t="str">
        <f t="shared" si="11"/>
        <v>#N/A</v>
      </c>
      <c r="M927" s="573" t="str">
        <f t="shared" si="30"/>
        <v>#N/A</v>
      </c>
      <c r="N927" s="1283" t="str">
        <f t="shared" si="29"/>
        <v>#N/A</v>
      </c>
      <c r="O927" s="652"/>
      <c r="P927" s="652"/>
      <c r="Q927" s="629"/>
      <c r="R927" s="629"/>
      <c r="S927" s="651"/>
      <c r="T927" s="653"/>
      <c r="U927" s="651"/>
      <c r="V927" s="582" t="s">
        <v>1072</v>
      </c>
      <c r="W927" s="582" t="s">
        <v>1072</v>
      </c>
      <c r="X927" s="582" t="s">
        <v>1072</v>
      </c>
      <c r="Y927" s="582" t="s">
        <v>1072</v>
      </c>
      <c r="Z927" s="582" t="s">
        <v>1072</v>
      </c>
      <c r="AA927" s="582" t="s">
        <v>1072</v>
      </c>
      <c r="AB927" s="582" t="s">
        <v>1072</v>
      </c>
      <c r="AC927" s="580" t="str">
        <f>Vlookup(D927,'セッション実施状況管理'!$A:$R,17,false)</f>
        <v>#N/A</v>
      </c>
      <c r="AD927" s="580" t="str">
        <f t="shared" si="19"/>
        <v>#VALUE!</v>
      </c>
      <c r="AE927" s="580" t="str">
        <f t="shared" si="20"/>
        <v>#VALUE!</v>
      </c>
    </row>
    <row r="928">
      <c r="A928" s="2"/>
      <c r="B928" s="2"/>
      <c r="C928" s="2"/>
      <c r="D928" s="2"/>
      <c r="E928" s="2"/>
      <c r="F928" s="2"/>
      <c r="G928" s="2"/>
      <c r="H928" s="2"/>
      <c r="I928" s="572" t="str">
        <f>iferror(vlookup(B928,'セッション実施状況管理'!$A:$B,2,false),"")</f>
        <v/>
      </c>
      <c r="J928" s="580" t="str">
        <f>Vlookup(B928,'セッション実施状況管理'!$A:$R,17,false)</f>
        <v>#N/A</v>
      </c>
      <c r="K928" s="580" t="str">
        <f t="shared" si="28"/>
        <v>#N/A</v>
      </c>
      <c r="L928" s="573" t="str">
        <f t="shared" si="11"/>
        <v>#N/A</v>
      </c>
      <c r="M928" s="573" t="str">
        <f t="shared" si="30"/>
        <v>#N/A</v>
      </c>
      <c r="N928" s="1283" t="str">
        <f t="shared" si="29"/>
        <v>#N/A</v>
      </c>
      <c r="O928" s="652"/>
      <c r="P928" s="652"/>
      <c r="Q928" s="629"/>
      <c r="R928" s="629"/>
      <c r="S928" s="651"/>
      <c r="T928" s="653"/>
      <c r="U928" s="651"/>
      <c r="V928" s="582" t="s">
        <v>1072</v>
      </c>
      <c r="W928" s="582" t="s">
        <v>1072</v>
      </c>
      <c r="X928" s="582" t="s">
        <v>1072</v>
      </c>
      <c r="Y928" s="582" t="s">
        <v>1072</v>
      </c>
      <c r="Z928" s="582" t="s">
        <v>1072</v>
      </c>
      <c r="AA928" s="582" t="s">
        <v>1072</v>
      </c>
      <c r="AB928" s="582" t="s">
        <v>1072</v>
      </c>
      <c r="AC928" s="580" t="str">
        <f>Vlookup(D928,'セッション実施状況管理'!$A:$R,17,false)</f>
        <v>#N/A</v>
      </c>
      <c r="AD928" s="580" t="str">
        <f t="shared" si="19"/>
        <v>#VALUE!</v>
      </c>
      <c r="AE928" s="580" t="str">
        <f t="shared" si="20"/>
        <v>#VALUE!</v>
      </c>
    </row>
    <row r="929">
      <c r="A929" s="2"/>
      <c r="B929" s="2"/>
      <c r="C929" s="2"/>
      <c r="D929" s="2"/>
      <c r="E929" s="2"/>
      <c r="F929" s="2"/>
      <c r="G929" s="2"/>
      <c r="H929" s="2"/>
      <c r="I929" s="572" t="str">
        <f>iferror(vlookup(B929,'セッション実施状況管理'!$A:$B,2,false),"")</f>
        <v/>
      </c>
      <c r="J929" s="580" t="str">
        <f>Vlookup(B929,'セッション実施状況管理'!$A:$R,17,false)</f>
        <v>#N/A</v>
      </c>
      <c r="K929" s="580" t="str">
        <f t="shared" si="28"/>
        <v>#N/A</v>
      </c>
      <c r="L929" s="573" t="str">
        <f t="shared" si="11"/>
        <v>#N/A</v>
      </c>
      <c r="M929" s="573" t="str">
        <f t="shared" si="30"/>
        <v>#N/A</v>
      </c>
      <c r="N929" s="1283" t="str">
        <f t="shared" si="29"/>
        <v>#N/A</v>
      </c>
      <c r="O929" s="652"/>
      <c r="P929" s="652"/>
      <c r="Q929" s="629"/>
      <c r="R929" s="629"/>
      <c r="S929" s="651"/>
      <c r="T929" s="653"/>
      <c r="U929" s="651"/>
      <c r="V929" s="582" t="s">
        <v>1072</v>
      </c>
      <c r="W929" s="582" t="s">
        <v>1072</v>
      </c>
      <c r="X929" s="582" t="s">
        <v>1072</v>
      </c>
      <c r="Y929" s="582" t="s">
        <v>1072</v>
      </c>
      <c r="Z929" s="582" t="s">
        <v>1072</v>
      </c>
      <c r="AA929" s="582" t="s">
        <v>1072</v>
      </c>
      <c r="AB929" s="582" t="s">
        <v>1072</v>
      </c>
      <c r="AC929" s="580" t="str">
        <f>Vlookup(D929,'セッション実施状況管理'!$A:$R,17,false)</f>
        <v>#N/A</v>
      </c>
      <c r="AD929" s="580" t="str">
        <f t="shared" si="19"/>
        <v>#VALUE!</v>
      </c>
      <c r="AE929" s="580" t="str">
        <f t="shared" si="20"/>
        <v>#VALUE!</v>
      </c>
    </row>
    <row r="930">
      <c r="A930" s="2"/>
      <c r="B930" s="2"/>
      <c r="C930" s="2"/>
      <c r="D930" s="2"/>
      <c r="E930" s="2"/>
      <c r="F930" s="2"/>
      <c r="G930" s="2"/>
      <c r="H930" s="2"/>
      <c r="I930" s="572" t="str">
        <f>iferror(vlookup(B930,'セッション実施状況管理'!$A:$B,2,false),"")</f>
        <v/>
      </c>
      <c r="J930" s="580" t="str">
        <f>Vlookup(B930,'セッション実施状況管理'!$A:$R,17,false)</f>
        <v>#N/A</v>
      </c>
      <c r="K930" s="580" t="str">
        <f t="shared" si="28"/>
        <v>#N/A</v>
      </c>
      <c r="L930" s="573" t="str">
        <f t="shared" si="11"/>
        <v>#N/A</v>
      </c>
      <c r="M930" s="573" t="str">
        <f t="shared" si="30"/>
        <v>#N/A</v>
      </c>
      <c r="N930" s="1283" t="str">
        <f t="shared" si="29"/>
        <v>#N/A</v>
      </c>
      <c r="O930" s="652"/>
      <c r="P930" s="652"/>
      <c r="Q930" s="629"/>
      <c r="R930" s="629"/>
      <c r="S930" s="651"/>
      <c r="T930" s="653"/>
      <c r="U930" s="651"/>
      <c r="V930" s="582" t="s">
        <v>1072</v>
      </c>
      <c r="W930" s="582" t="s">
        <v>1072</v>
      </c>
      <c r="X930" s="582" t="s">
        <v>1072</v>
      </c>
      <c r="Y930" s="582" t="s">
        <v>1072</v>
      </c>
      <c r="Z930" s="582" t="s">
        <v>1072</v>
      </c>
      <c r="AA930" s="582" t="s">
        <v>1072</v>
      </c>
      <c r="AB930" s="582" t="s">
        <v>1072</v>
      </c>
      <c r="AC930" s="580" t="str">
        <f>Vlookup(D930,'セッション実施状況管理'!$A:$R,17,false)</f>
        <v>#N/A</v>
      </c>
      <c r="AD930" s="580" t="str">
        <f t="shared" si="19"/>
        <v>#VALUE!</v>
      </c>
      <c r="AE930" s="580" t="str">
        <f t="shared" si="20"/>
        <v>#VALUE!</v>
      </c>
    </row>
    <row r="931">
      <c r="A931" s="2"/>
      <c r="B931" s="2"/>
      <c r="C931" s="2"/>
      <c r="D931" s="2"/>
      <c r="E931" s="2"/>
      <c r="F931" s="2"/>
      <c r="G931" s="2"/>
      <c r="H931" s="2"/>
      <c r="I931" s="572" t="str">
        <f>iferror(vlookup(B931,'セッション実施状況管理'!$A:$B,2,false),"")</f>
        <v/>
      </c>
      <c r="J931" s="580" t="str">
        <f>Vlookup(B931,'セッション実施状況管理'!$A:$R,17,false)</f>
        <v>#N/A</v>
      </c>
      <c r="K931" s="580" t="str">
        <f t="shared" si="28"/>
        <v>#N/A</v>
      </c>
      <c r="L931" s="573" t="str">
        <f t="shared" si="11"/>
        <v>#N/A</v>
      </c>
      <c r="M931" s="573" t="str">
        <f t="shared" si="30"/>
        <v>#N/A</v>
      </c>
      <c r="N931" s="1283" t="str">
        <f t="shared" si="29"/>
        <v>#N/A</v>
      </c>
      <c r="O931" s="652"/>
      <c r="P931" s="652"/>
      <c r="Q931" s="629"/>
      <c r="R931" s="629"/>
      <c r="S931" s="651"/>
      <c r="T931" s="653"/>
      <c r="U931" s="651"/>
      <c r="V931" s="582" t="s">
        <v>1072</v>
      </c>
      <c r="W931" s="582" t="s">
        <v>1072</v>
      </c>
      <c r="X931" s="582" t="s">
        <v>1072</v>
      </c>
      <c r="Y931" s="582" t="s">
        <v>1072</v>
      </c>
      <c r="Z931" s="582" t="s">
        <v>1072</v>
      </c>
      <c r="AA931" s="582" t="s">
        <v>1072</v>
      </c>
      <c r="AB931" s="582" t="s">
        <v>1072</v>
      </c>
      <c r="AC931" s="580" t="str">
        <f>Vlookup(D931,'セッション実施状況管理'!$A:$R,17,false)</f>
        <v>#N/A</v>
      </c>
      <c r="AD931" s="580" t="str">
        <f t="shared" si="19"/>
        <v>#VALUE!</v>
      </c>
      <c r="AE931" s="580" t="str">
        <f t="shared" si="20"/>
        <v>#VALUE!</v>
      </c>
    </row>
    <row r="932">
      <c r="A932" s="2"/>
      <c r="B932" s="2"/>
      <c r="C932" s="2"/>
      <c r="D932" s="2"/>
      <c r="E932" s="2"/>
      <c r="F932" s="2"/>
      <c r="G932" s="2"/>
      <c r="H932" s="2"/>
      <c r="I932" s="572" t="str">
        <f>iferror(vlookup(B932,'セッション実施状況管理'!$A:$B,2,false),"")</f>
        <v/>
      </c>
      <c r="J932" s="580" t="str">
        <f>Vlookup(B932,'セッション実施状況管理'!$A:$R,17,false)</f>
        <v>#N/A</v>
      </c>
      <c r="K932" s="580" t="str">
        <f t="shared" si="28"/>
        <v>#N/A</v>
      </c>
      <c r="L932" s="573" t="str">
        <f t="shared" si="11"/>
        <v>#N/A</v>
      </c>
      <c r="M932" s="573" t="str">
        <f t="shared" si="30"/>
        <v>#N/A</v>
      </c>
      <c r="N932" s="1283" t="str">
        <f t="shared" si="29"/>
        <v>#N/A</v>
      </c>
      <c r="O932" s="652"/>
      <c r="P932" s="652"/>
      <c r="Q932" s="629"/>
      <c r="R932" s="629"/>
      <c r="S932" s="651"/>
      <c r="T932" s="653"/>
      <c r="U932" s="651"/>
      <c r="V932" s="582" t="s">
        <v>1072</v>
      </c>
      <c r="W932" s="582" t="s">
        <v>1072</v>
      </c>
      <c r="X932" s="582" t="s">
        <v>1072</v>
      </c>
      <c r="Y932" s="582" t="s">
        <v>1072</v>
      </c>
      <c r="Z932" s="582" t="s">
        <v>1072</v>
      </c>
      <c r="AA932" s="582" t="s">
        <v>1072</v>
      </c>
      <c r="AB932" s="582" t="s">
        <v>1072</v>
      </c>
      <c r="AC932" s="580" t="str">
        <f>Vlookup(D932,'セッション実施状況管理'!$A:$R,17,false)</f>
        <v>#N/A</v>
      </c>
      <c r="AD932" s="580" t="str">
        <f t="shared" si="19"/>
        <v>#VALUE!</v>
      </c>
      <c r="AE932" s="580" t="str">
        <f t="shared" si="20"/>
        <v>#VALUE!</v>
      </c>
    </row>
    <row r="933">
      <c r="A933" s="2"/>
      <c r="B933" s="2"/>
      <c r="C933" s="2"/>
      <c r="D933" s="2"/>
      <c r="E933" s="2"/>
      <c r="F933" s="2"/>
      <c r="G933" s="2"/>
      <c r="H933" s="2"/>
      <c r="I933" s="572" t="str">
        <f>iferror(vlookup(B933,'セッション実施状況管理'!$A:$B,2,false),"")</f>
        <v/>
      </c>
      <c r="J933" s="580" t="str">
        <f>Vlookup(B933,'セッション実施状況管理'!$A:$R,17,false)</f>
        <v>#N/A</v>
      </c>
      <c r="K933" s="580" t="str">
        <f t="shared" si="28"/>
        <v>#N/A</v>
      </c>
      <c r="L933" s="573" t="str">
        <f t="shared" si="11"/>
        <v>#N/A</v>
      </c>
      <c r="M933" s="573" t="str">
        <f t="shared" si="30"/>
        <v>#N/A</v>
      </c>
      <c r="N933" s="1283" t="str">
        <f t="shared" si="29"/>
        <v>#N/A</v>
      </c>
      <c r="O933" s="652"/>
      <c r="P933" s="652"/>
      <c r="Q933" s="629"/>
      <c r="R933" s="629"/>
      <c r="S933" s="651"/>
      <c r="T933" s="653"/>
      <c r="U933" s="651"/>
      <c r="V933" s="582" t="s">
        <v>1072</v>
      </c>
      <c r="W933" s="582" t="s">
        <v>1072</v>
      </c>
      <c r="X933" s="582" t="s">
        <v>1072</v>
      </c>
      <c r="Y933" s="582" t="s">
        <v>1072</v>
      </c>
      <c r="Z933" s="582" t="s">
        <v>1072</v>
      </c>
      <c r="AA933" s="582" t="s">
        <v>1072</v>
      </c>
      <c r="AB933" s="582" t="s">
        <v>1072</v>
      </c>
      <c r="AC933" s="580" t="str">
        <f>Vlookup(D933,'セッション実施状況管理'!$A:$R,17,false)</f>
        <v>#N/A</v>
      </c>
      <c r="AD933" s="580" t="str">
        <f t="shared" si="19"/>
        <v>#VALUE!</v>
      </c>
      <c r="AE933" s="580" t="str">
        <f t="shared" si="20"/>
        <v>#VALUE!</v>
      </c>
    </row>
    <row r="934">
      <c r="A934" s="2"/>
      <c r="B934" s="2"/>
      <c r="C934" s="2"/>
      <c r="D934" s="2"/>
      <c r="E934" s="2"/>
      <c r="F934" s="2"/>
      <c r="G934" s="2"/>
      <c r="H934" s="2"/>
      <c r="I934" s="572" t="str">
        <f>iferror(vlookup(B934,'セッション実施状況管理'!$A:$B,2,false),"")</f>
        <v/>
      </c>
      <c r="J934" s="580" t="str">
        <f>Vlookup(B934,'セッション実施状況管理'!$A:$R,17,false)</f>
        <v>#N/A</v>
      </c>
      <c r="K934" s="580" t="str">
        <f t="shared" si="28"/>
        <v>#N/A</v>
      </c>
      <c r="L934" s="573" t="str">
        <f t="shared" si="11"/>
        <v>#N/A</v>
      </c>
      <c r="M934" s="573" t="str">
        <f t="shared" si="30"/>
        <v>#N/A</v>
      </c>
      <c r="N934" s="1283" t="str">
        <f t="shared" si="29"/>
        <v>#N/A</v>
      </c>
      <c r="O934" s="652"/>
      <c r="P934" s="652"/>
      <c r="Q934" s="629"/>
      <c r="R934" s="629"/>
      <c r="S934" s="651"/>
      <c r="T934" s="653"/>
      <c r="U934" s="651"/>
      <c r="V934" s="582" t="s">
        <v>1072</v>
      </c>
      <c r="W934" s="582" t="s">
        <v>1072</v>
      </c>
      <c r="X934" s="582" t="s">
        <v>1072</v>
      </c>
      <c r="Y934" s="582" t="s">
        <v>1072</v>
      </c>
      <c r="Z934" s="582" t="s">
        <v>1072</v>
      </c>
      <c r="AA934" s="582" t="s">
        <v>1072</v>
      </c>
      <c r="AB934" s="582" t="s">
        <v>1072</v>
      </c>
      <c r="AC934" s="580" t="str">
        <f>Vlookup(D934,'セッション実施状況管理'!$A:$R,17,false)</f>
        <v>#N/A</v>
      </c>
      <c r="AD934" s="580" t="str">
        <f t="shared" si="19"/>
        <v>#VALUE!</v>
      </c>
      <c r="AE934" s="580" t="str">
        <f t="shared" si="20"/>
        <v>#VALUE!</v>
      </c>
    </row>
    <row r="935">
      <c r="A935" s="2"/>
      <c r="B935" s="2"/>
      <c r="C935" s="2"/>
      <c r="D935" s="2"/>
      <c r="E935" s="2"/>
      <c r="F935" s="2"/>
      <c r="G935" s="2"/>
      <c r="H935" s="2"/>
      <c r="I935" s="572" t="str">
        <f>iferror(vlookup(B935,'セッション実施状況管理'!$A:$B,2,false),"")</f>
        <v/>
      </c>
      <c r="J935" s="580" t="str">
        <f>Vlookup(B935,'セッション実施状況管理'!$A:$R,17,false)</f>
        <v>#N/A</v>
      </c>
      <c r="K935" s="580" t="str">
        <f t="shared" si="28"/>
        <v>#N/A</v>
      </c>
      <c r="L935" s="573" t="str">
        <f t="shared" si="11"/>
        <v>#N/A</v>
      </c>
      <c r="M935" s="573" t="str">
        <f t="shared" si="30"/>
        <v>#N/A</v>
      </c>
      <c r="N935" s="1283" t="str">
        <f t="shared" si="29"/>
        <v>#N/A</v>
      </c>
      <c r="O935" s="652"/>
      <c r="P935" s="652"/>
      <c r="Q935" s="629"/>
      <c r="R935" s="629"/>
      <c r="S935" s="651"/>
      <c r="T935" s="653"/>
      <c r="U935" s="651"/>
      <c r="V935" s="582" t="s">
        <v>1072</v>
      </c>
      <c r="W935" s="582" t="s">
        <v>1072</v>
      </c>
      <c r="X935" s="582" t="s">
        <v>1072</v>
      </c>
      <c r="Y935" s="582" t="s">
        <v>1072</v>
      </c>
      <c r="Z935" s="582" t="s">
        <v>1072</v>
      </c>
      <c r="AA935" s="582" t="s">
        <v>1072</v>
      </c>
      <c r="AB935" s="582" t="s">
        <v>1072</v>
      </c>
      <c r="AC935" s="580" t="str">
        <f>Vlookup(D935,'セッション実施状況管理'!$A:$R,17,false)</f>
        <v>#N/A</v>
      </c>
      <c r="AD935" s="580" t="str">
        <f t="shared" si="19"/>
        <v>#VALUE!</v>
      </c>
      <c r="AE935" s="580" t="str">
        <f t="shared" si="20"/>
        <v>#VALUE!</v>
      </c>
    </row>
    <row r="936">
      <c r="A936" s="2"/>
      <c r="B936" s="2"/>
      <c r="C936" s="2"/>
      <c r="D936" s="2"/>
      <c r="E936" s="2"/>
      <c r="F936" s="2"/>
      <c r="G936" s="2"/>
      <c r="H936" s="2"/>
      <c r="I936" s="572" t="str">
        <f>iferror(vlookup(B936,'セッション実施状況管理'!$A:$B,2,false),"")</f>
        <v/>
      </c>
      <c r="J936" s="580" t="str">
        <f>Vlookup(B936,'セッション実施状況管理'!$A:$R,17,false)</f>
        <v>#N/A</v>
      </c>
      <c r="K936" s="580" t="str">
        <f t="shared" si="28"/>
        <v>#N/A</v>
      </c>
      <c r="L936" s="573" t="str">
        <f t="shared" si="11"/>
        <v>#N/A</v>
      </c>
      <c r="M936" s="573" t="str">
        <f t="shared" si="30"/>
        <v>#N/A</v>
      </c>
      <c r="N936" s="1283" t="str">
        <f t="shared" si="29"/>
        <v>#N/A</v>
      </c>
      <c r="O936" s="652"/>
      <c r="P936" s="652"/>
      <c r="Q936" s="629"/>
      <c r="R936" s="629"/>
      <c r="S936" s="651"/>
      <c r="T936" s="653"/>
      <c r="U936" s="651"/>
      <c r="V936" s="582" t="s">
        <v>1072</v>
      </c>
      <c r="W936" s="582" t="s">
        <v>1072</v>
      </c>
      <c r="X936" s="582" t="s">
        <v>1072</v>
      </c>
      <c r="Y936" s="582" t="s">
        <v>1072</v>
      </c>
      <c r="Z936" s="582" t="s">
        <v>1072</v>
      </c>
      <c r="AA936" s="582" t="s">
        <v>1072</v>
      </c>
      <c r="AB936" s="582" t="s">
        <v>1072</v>
      </c>
      <c r="AC936" s="580" t="str">
        <f>Vlookup(D936,'セッション実施状況管理'!$A:$R,17,false)</f>
        <v>#N/A</v>
      </c>
      <c r="AD936" s="580" t="str">
        <f t="shared" si="19"/>
        <v>#VALUE!</v>
      </c>
      <c r="AE936" s="580" t="str">
        <f t="shared" si="20"/>
        <v>#VALUE!</v>
      </c>
    </row>
    <row r="937">
      <c r="A937" s="2"/>
      <c r="B937" s="2"/>
      <c r="C937" s="2"/>
      <c r="D937" s="2"/>
      <c r="E937" s="2"/>
      <c r="F937" s="2"/>
      <c r="G937" s="2"/>
      <c r="H937" s="2"/>
      <c r="I937" s="572" t="str">
        <f>iferror(vlookup(B937,'セッション実施状況管理'!$A:$B,2,false),"")</f>
        <v/>
      </c>
      <c r="J937" s="580" t="str">
        <f>Vlookup(B937,'セッション実施状況管理'!$A:$R,17,false)</f>
        <v>#N/A</v>
      </c>
      <c r="K937" s="580" t="str">
        <f t="shared" si="28"/>
        <v>#N/A</v>
      </c>
      <c r="L937" s="573" t="str">
        <f t="shared" si="11"/>
        <v>#N/A</v>
      </c>
      <c r="M937" s="573" t="str">
        <f t="shared" si="30"/>
        <v>#N/A</v>
      </c>
      <c r="N937" s="1283" t="str">
        <f t="shared" si="29"/>
        <v>#N/A</v>
      </c>
      <c r="O937" s="652"/>
      <c r="P937" s="652"/>
      <c r="Q937" s="629"/>
      <c r="R937" s="629"/>
      <c r="S937" s="651"/>
      <c r="T937" s="653"/>
      <c r="U937" s="651"/>
      <c r="V937" s="582" t="s">
        <v>1072</v>
      </c>
      <c r="W937" s="582" t="s">
        <v>1072</v>
      </c>
      <c r="X937" s="582" t="s">
        <v>1072</v>
      </c>
      <c r="Y937" s="582" t="s">
        <v>1072</v>
      </c>
      <c r="Z937" s="582" t="s">
        <v>1072</v>
      </c>
      <c r="AA937" s="582" t="s">
        <v>1072</v>
      </c>
      <c r="AB937" s="582" t="s">
        <v>1072</v>
      </c>
      <c r="AC937" s="580" t="str">
        <f>Vlookup(D937,'セッション実施状況管理'!$A:$R,17,false)</f>
        <v>#N/A</v>
      </c>
      <c r="AD937" s="580" t="str">
        <f t="shared" si="19"/>
        <v>#VALUE!</v>
      </c>
      <c r="AE937" s="580" t="str">
        <f t="shared" si="20"/>
        <v>#VALUE!</v>
      </c>
    </row>
    <row r="938">
      <c r="A938" s="2"/>
      <c r="B938" s="2"/>
      <c r="C938" s="2"/>
      <c r="D938" s="2"/>
      <c r="E938" s="2"/>
      <c r="F938" s="2"/>
      <c r="G938" s="2"/>
      <c r="H938" s="2"/>
      <c r="I938" s="572" t="str">
        <f>iferror(vlookup(B938,'セッション実施状況管理'!$A:$B,2,false),"")</f>
        <v/>
      </c>
      <c r="J938" s="580" t="str">
        <f>Vlookup(B938,'セッション実施状況管理'!$A:$R,17,false)</f>
        <v>#N/A</v>
      </c>
      <c r="K938" s="580" t="str">
        <f t="shared" si="28"/>
        <v>#N/A</v>
      </c>
      <c r="L938" s="573" t="str">
        <f t="shared" si="11"/>
        <v>#N/A</v>
      </c>
      <c r="M938" s="573" t="str">
        <f t="shared" si="30"/>
        <v>#N/A</v>
      </c>
      <c r="N938" s="1283" t="str">
        <f t="shared" si="29"/>
        <v>#N/A</v>
      </c>
      <c r="O938" s="652"/>
      <c r="P938" s="652"/>
      <c r="Q938" s="629"/>
      <c r="R938" s="629"/>
      <c r="S938" s="651"/>
      <c r="T938" s="653"/>
      <c r="U938" s="651"/>
      <c r="V938" s="582" t="s">
        <v>1072</v>
      </c>
      <c r="W938" s="582" t="s">
        <v>1072</v>
      </c>
      <c r="X938" s="582" t="s">
        <v>1072</v>
      </c>
      <c r="Y938" s="582" t="s">
        <v>1072</v>
      </c>
      <c r="Z938" s="582" t="s">
        <v>1072</v>
      </c>
      <c r="AA938" s="582" t="s">
        <v>1072</v>
      </c>
      <c r="AB938" s="582" t="s">
        <v>1072</v>
      </c>
      <c r="AC938" s="580" t="str">
        <f>Vlookup(D938,'セッション実施状況管理'!$A:$R,17,false)</f>
        <v>#N/A</v>
      </c>
      <c r="AD938" s="580" t="str">
        <f t="shared" si="19"/>
        <v>#VALUE!</v>
      </c>
      <c r="AE938" s="580" t="str">
        <f t="shared" si="20"/>
        <v>#VALUE!</v>
      </c>
    </row>
    <row r="939">
      <c r="A939" s="2"/>
      <c r="B939" s="2"/>
      <c r="C939" s="2"/>
      <c r="D939" s="2"/>
      <c r="E939" s="2"/>
      <c r="F939" s="2"/>
      <c r="G939" s="2"/>
      <c r="H939" s="2"/>
      <c r="I939" s="572" t="str">
        <f>iferror(vlookup(B939,'セッション実施状況管理'!$A:$B,2,false),"")</f>
        <v/>
      </c>
      <c r="J939" s="580" t="str">
        <f>Vlookup(B939,'セッション実施状況管理'!$A:$R,17,false)</f>
        <v>#N/A</v>
      </c>
      <c r="K939" s="580" t="str">
        <f t="shared" si="28"/>
        <v>#N/A</v>
      </c>
      <c r="L939" s="573" t="str">
        <f t="shared" si="11"/>
        <v>#N/A</v>
      </c>
      <c r="M939" s="573" t="str">
        <f t="shared" si="30"/>
        <v>#N/A</v>
      </c>
      <c r="N939" s="1283" t="str">
        <f t="shared" si="29"/>
        <v>#N/A</v>
      </c>
      <c r="O939" s="652"/>
      <c r="P939" s="652"/>
      <c r="Q939" s="629"/>
      <c r="R939" s="629"/>
      <c r="S939" s="651"/>
      <c r="T939" s="653"/>
      <c r="U939" s="651"/>
      <c r="V939" s="582" t="s">
        <v>1072</v>
      </c>
      <c r="W939" s="582" t="s">
        <v>1072</v>
      </c>
      <c r="X939" s="582" t="s">
        <v>1072</v>
      </c>
      <c r="Y939" s="582" t="s">
        <v>1072</v>
      </c>
      <c r="Z939" s="582" t="s">
        <v>1072</v>
      </c>
      <c r="AA939" s="582" t="s">
        <v>1072</v>
      </c>
      <c r="AB939" s="582" t="s">
        <v>1072</v>
      </c>
      <c r="AC939" s="580" t="str">
        <f>Vlookup(D939,'セッション実施状況管理'!$A:$R,17,false)</f>
        <v>#N/A</v>
      </c>
      <c r="AD939" s="580" t="str">
        <f t="shared" si="19"/>
        <v>#VALUE!</v>
      </c>
      <c r="AE939" s="580" t="str">
        <f t="shared" si="20"/>
        <v>#VALUE!</v>
      </c>
    </row>
    <row r="940">
      <c r="A940" s="2"/>
      <c r="B940" s="2"/>
      <c r="C940" s="2"/>
      <c r="D940" s="2"/>
      <c r="E940" s="2"/>
      <c r="F940" s="2"/>
      <c r="G940" s="2"/>
      <c r="H940" s="2"/>
      <c r="I940" s="572" t="str">
        <f>iferror(vlookup(B940,'セッション実施状況管理'!$A:$B,2,false),"")</f>
        <v/>
      </c>
      <c r="J940" s="580" t="str">
        <f>Vlookup(B940,'セッション実施状況管理'!$A:$R,17,false)</f>
        <v>#N/A</v>
      </c>
      <c r="K940" s="580" t="str">
        <f t="shared" si="28"/>
        <v>#N/A</v>
      </c>
      <c r="L940" s="573" t="str">
        <f t="shared" si="11"/>
        <v>#N/A</v>
      </c>
      <c r="M940" s="573" t="str">
        <f t="shared" si="30"/>
        <v>#N/A</v>
      </c>
      <c r="N940" s="1283" t="str">
        <f t="shared" si="29"/>
        <v>#N/A</v>
      </c>
      <c r="O940" s="652"/>
      <c r="P940" s="652"/>
      <c r="Q940" s="629"/>
      <c r="R940" s="629"/>
      <c r="S940" s="651"/>
      <c r="T940" s="653"/>
      <c r="U940" s="651"/>
      <c r="V940" s="582" t="s">
        <v>1072</v>
      </c>
      <c r="W940" s="582" t="s">
        <v>1072</v>
      </c>
      <c r="X940" s="582" t="s">
        <v>1072</v>
      </c>
      <c r="Y940" s="582" t="s">
        <v>1072</v>
      </c>
      <c r="Z940" s="582" t="s">
        <v>1072</v>
      </c>
      <c r="AA940" s="582" t="s">
        <v>1072</v>
      </c>
      <c r="AB940" s="582" t="s">
        <v>1072</v>
      </c>
      <c r="AC940" s="580" t="str">
        <f>Vlookup(D940,'セッション実施状況管理'!$A:$R,17,false)</f>
        <v>#N/A</v>
      </c>
      <c r="AD940" s="580" t="str">
        <f t="shared" si="19"/>
        <v>#VALUE!</v>
      </c>
      <c r="AE940" s="580" t="str">
        <f t="shared" si="20"/>
        <v>#VALUE!</v>
      </c>
    </row>
    <row r="941">
      <c r="A941" s="2"/>
      <c r="B941" s="2"/>
      <c r="C941" s="2"/>
      <c r="D941" s="2"/>
      <c r="E941" s="2"/>
      <c r="F941" s="2"/>
      <c r="G941" s="2"/>
      <c r="H941" s="2"/>
      <c r="I941" s="572" t="str">
        <f>iferror(vlookup(B941,'セッション実施状況管理'!$A:$B,2,false),"")</f>
        <v/>
      </c>
      <c r="J941" s="580" t="str">
        <f>Vlookup(B941,'セッション実施状況管理'!$A:$R,17,false)</f>
        <v>#N/A</v>
      </c>
      <c r="K941" s="580" t="str">
        <f t="shared" si="28"/>
        <v>#N/A</v>
      </c>
      <c r="L941" s="573" t="str">
        <f t="shared" si="11"/>
        <v>#N/A</v>
      </c>
      <c r="M941" s="573" t="str">
        <f t="shared" si="30"/>
        <v>#N/A</v>
      </c>
      <c r="N941" s="1283" t="str">
        <f t="shared" si="29"/>
        <v>#N/A</v>
      </c>
      <c r="O941" s="652"/>
      <c r="P941" s="652"/>
      <c r="Q941" s="629"/>
      <c r="R941" s="629"/>
      <c r="S941" s="651"/>
      <c r="T941" s="653"/>
      <c r="U941" s="651"/>
      <c r="V941" s="582" t="s">
        <v>1072</v>
      </c>
      <c r="W941" s="582" t="s">
        <v>1072</v>
      </c>
      <c r="X941" s="582" t="s">
        <v>1072</v>
      </c>
      <c r="Y941" s="582" t="s">
        <v>1072</v>
      </c>
      <c r="Z941" s="582" t="s">
        <v>1072</v>
      </c>
      <c r="AA941" s="582" t="s">
        <v>1072</v>
      </c>
      <c r="AB941" s="582" t="s">
        <v>1072</v>
      </c>
      <c r="AC941" s="580" t="str">
        <f>Vlookup(D941,'セッション実施状況管理'!$A:$R,17,false)</f>
        <v>#N/A</v>
      </c>
      <c r="AD941" s="580" t="str">
        <f t="shared" si="19"/>
        <v>#VALUE!</v>
      </c>
      <c r="AE941" s="580" t="str">
        <f t="shared" si="20"/>
        <v>#VALUE!</v>
      </c>
    </row>
    <row r="942">
      <c r="A942" s="2"/>
      <c r="B942" s="2"/>
      <c r="C942" s="2"/>
      <c r="D942" s="2"/>
      <c r="E942" s="2"/>
      <c r="F942" s="2"/>
      <c r="G942" s="2"/>
      <c r="H942" s="2"/>
      <c r="I942" s="572" t="str">
        <f>iferror(vlookup(B942,'セッション実施状況管理'!$A:$B,2,false),"")</f>
        <v/>
      </c>
      <c r="J942" s="580" t="str">
        <f>Vlookup(B942,'セッション実施状況管理'!$A:$R,17,false)</f>
        <v>#N/A</v>
      </c>
      <c r="K942" s="580" t="str">
        <f t="shared" si="28"/>
        <v>#N/A</v>
      </c>
      <c r="L942" s="573" t="str">
        <f t="shared" si="11"/>
        <v>#N/A</v>
      </c>
      <c r="M942" s="573" t="str">
        <f t="shared" si="30"/>
        <v>#N/A</v>
      </c>
      <c r="N942" s="1283" t="str">
        <f t="shared" si="29"/>
        <v>#N/A</v>
      </c>
      <c r="O942" s="652"/>
      <c r="P942" s="652"/>
      <c r="Q942" s="629"/>
      <c r="R942" s="629"/>
      <c r="S942" s="651"/>
      <c r="T942" s="653"/>
      <c r="U942" s="651"/>
      <c r="V942" s="582" t="s">
        <v>1072</v>
      </c>
      <c r="W942" s="582" t="s">
        <v>1072</v>
      </c>
      <c r="X942" s="582" t="s">
        <v>1072</v>
      </c>
      <c r="Y942" s="582" t="s">
        <v>1072</v>
      </c>
      <c r="Z942" s="582" t="s">
        <v>1072</v>
      </c>
      <c r="AA942" s="582" t="s">
        <v>1072</v>
      </c>
      <c r="AB942" s="582" t="s">
        <v>1072</v>
      </c>
      <c r="AC942" s="580" t="str">
        <f>Vlookup(D942,'セッション実施状況管理'!$A:$R,17,false)</f>
        <v>#N/A</v>
      </c>
      <c r="AD942" s="580" t="str">
        <f t="shared" si="19"/>
        <v>#VALUE!</v>
      </c>
      <c r="AE942" s="580" t="str">
        <f t="shared" si="20"/>
        <v>#VALUE!</v>
      </c>
    </row>
    <row r="943">
      <c r="A943" s="2"/>
      <c r="B943" s="2"/>
      <c r="C943" s="2"/>
      <c r="D943" s="2"/>
      <c r="E943" s="2"/>
      <c r="F943" s="2"/>
      <c r="G943" s="2"/>
      <c r="H943" s="2"/>
      <c r="I943" s="572" t="str">
        <f>iferror(vlookup(B943,'セッション実施状況管理'!$A:$B,2,false),"")</f>
        <v/>
      </c>
      <c r="J943" s="580" t="str">
        <f>Vlookup(B943,'セッション実施状況管理'!$A:$R,17,false)</f>
        <v>#N/A</v>
      </c>
      <c r="K943" s="580" t="str">
        <f t="shared" si="28"/>
        <v>#N/A</v>
      </c>
      <c r="L943" s="573" t="str">
        <f t="shared" si="11"/>
        <v>#N/A</v>
      </c>
      <c r="M943" s="573" t="str">
        <f t="shared" si="30"/>
        <v>#N/A</v>
      </c>
      <c r="N943" s="1283" t="str">
        <f t="shared" si="29"/>
        <v>#N/A</v>
      </c>
      <c r="O943" s="652"/>
      <c r="P943" s="652"/>
      <c r="Q943" s="629"/>
      <c r="R943" s="629"/>
      <c r="S943" s="651"/>
      <c r="T943" s="653"/>
      <c r="U943" s="651"/>
      <c r="V943" s="582" t="s">
        <v>1072</v>
      </c>
      <c r="W943" s="582" t="s">
        <v>1072</v>
      </c>
      <c r="X943" s="582" t="s">
        <v>1072</v>
      </c>
      <c r="Y943" s="582" t="s">
        <v>1072</v>
      </c>
      <c r="Z943" s="582" t="s">
        <v>1072</v>
      </c>
      <c r="AA943" s="582" t="s">
        <v>1072</v>
      </c>
      <c r="AB943" s="582" t="s">
        <v>1072</v>
      </c>
      <c r="AC943" s="580" t="str">
        <f>Vlookup(D943,'セッション実施状況管理'!$A:$R,17,false)</f>
        <v>#N/A</v>
      </c>
      <c r="AD943" s="580" t="str">
        <f t="shared" si="19"/>
        <v>#VALUE!</v>
      </c>
      <c r="AE943" s="580" t="str">
        <f t="shared" si="20"/>
        <v>#VALUE!</v>
      </c>
    </row>
    <row r="944">
      <c r="A944" s="2"/>
      <c r="B944" s="2"/>
      <c r="C944" s="2"/>
      <c r="D944" s="2"/>
      <c r="E944" s="2"/>
      <c r="F944" s="2"/>
      <c r="G944" s="2"/>
      <c r="H944" s="2"/>
      <c r="I944" s="572" t="str">
        <f>iferror(vlookup(B944,'セッション実施状況管理'!$A:$B,2,false),"")</f>
        <v/>
      </c>
      <c r="J944" s="580" t="str">
        <f>Vlookup(B944,'セッション実施状況管理'!$A:$R,17,false)</f>
        <v>#N/A</v>
      </c>
      <c r="K944" s="580" t="str">
        <f t="shared" si="28"/>
        <v>#N/A</v>
      </c>
      <c r="L944" s="573" t="str">
        <f t="shared" si="11"/>
        <v>#N/A</v>
      </c>
      <c r="M944" s="573" t="str">
        <f t="shared" si="30"/>
        <v>#N/A</v>
      </c>
      <c r="N944" s="1283" t="str">
        <f t="shared" si="29"/>
        <v>#N/A</v>
      </c>
      <c r="O944" s="652"/>
      <c r="P944" s="652"/>
      <c r="Q944" s="629"/>
      <c r="R944" s="629"/>
      <c r="S944" s="651"/>
      <c r="T944" s="653"/>
      <c r="U944" s="651"/>
      <c r="V944" s="582" t="s">
        <v>1072</v>
      </c>
      <c r="W944" s="582" t="s">
        <v>1072</v>
      </c>
      <c r="X944" s="582" t="s">
        <v>1072</v>
      </c>
      <c r="Y944" s="582" t="s">
        <v>1072</v>
      </c>
      <c r="Z944" s="582" t="s">
        <v>1072</v>
      </c>
      <c r="AA944" s="582" t="s">
        <v>1072</v>
      </c>
      <c r="AB944" s="582" t="s">
        <v>1072</v>
      </c>
      <c r="AC944" s="580" t="str">
        <f>Vlookup(D944,'セッション実施状況管理'!$A:$R,17,false)</f>
        <v>#N/A</v>
      </c>
      <c r="AD944" s="580" t="str">
        <f t="shared" si="19"/>
        <v>#VALUE!</v>
      </c>
      <c r="AE944" s="580" t="str">
        <f t="shared" si="20"/>
        <v>#VALUE!</v>
      </c>
    </row>
    <row r="945">
      <c r="A945" s="2"/>
      <c r="B945" s="2"/>
      <c r="C945" s="2"/>
      <c r="D945" s="2"/>
      <c r="E945" s="2"/>
      <c r="F945" s="2"/>
      <c r="G945" s="2"/>
      <c r="H945" s="2"/>
      <c r="I945" s="572" t="str">
        <f>iferror(vlookup(B945,'セッション実施状況管理'!$A:$B,2,false),"")</f>
        <v/>
      </c>
      <c r="J945" s="580" t="str">
        <f>Vlookup(B945,'セッション実施状況管理'!$A:$R,17,false)</f>
        <v>#N/A</v>
      </c>
      <c r="K945" s="580" t="str">
        <f t="shared" si="28"/>
        <v>#N/A</v>
      </c>
      <c r="L945" s="573" t="str">
        <f t="shared" si="11"/>
        <v>#N/A</v>
      </c>
      <c r="M945" s="573" t="str">
        <f t="shared" si="30"/>
        <v>#N/A</v>
      </c>
      <c r="N945" s="1283" t="str">
        <f t="shared" si="29"/>
        <v>#N/A</v>
      </c>
      <c r="O945" s="652"/>
      <c r="P945" s="652"/>
      <c r="Q945" s="629"/>
      <c r="R945" s="629"/>
      <c r="S945" s="651"/>
      <c r="T945" s="653"/>
      <c r="U945" s="651"/>
      <c r="V945" s="582" t="s">
        <v>1072</v>
      </c>
      <c r="W945" s="582" t="s">
        <v>1072</v>
      </c>
      <c r="X945" s="582" t="s">
        <v>1072</v>
      </c>
      <c r="Y945" s="582" t="s">
        <v>1072</v>
      </c>
      <c r="Z945" s="582" t="s">
        <v>1072</v>
      </c>
      <c r="AA945" s="582" t="s">
        <v>1072</v>
      </c>
      <c r="AB945" s="582" t="s">
        <v>1072</v>
      </c>
      <c r="AC945" s="580" t="str">
        <f>Vlookup(D945,'セッション実施状況管理'!$A:$R,17,false)</f>
        <v>#N/A</v>
      </c>
      <c r="AD945" s="580" t="str">
        <f t="shared" si="19"/>
        <v>#VALUE!</v>
      </c>
      <c r="AE945" s="580" t="str">
        <f t="shared" si="20"/>
        <v>#VALUE!</v>
      </c>
    </row>
    <row r="946">
      <c r="A946" s="2"/>
      <c r="B946" s="2"/>
      <c r="C946" s="2"/>
      <c r="D946" s="2"/>
      <c r="E946" s="2"/>
      <c r="F946" s="2"/>
      <c r="G946" s="2"/>
      <c r="H946" s="2"/>
      <c r="I946" s="572" t="str">
        <f>iferror(vlookup(B946,'セッション実施状況管理'!$A:$B,2,false),"")</f>
        <v/>
      </c>
      <c r="J946" s="580" t="str">
        <f>Vlookup(B946,'セッション実施状況管理'!$A:$R,17,false)</f>
        <v>#N/A</v>
      </c>
      <c r="K946" s="580" t="str">
        <f t="shared" si="28"/>
        <v>#N/A</v>
      </c>
      <c r="L946" s="573" t="str">
        <f t="shared" si="11"/>
        <v>#N/A</v>
      </c>
      <c r="M946" s="573" t="str">
        <f t="shared" si="30"/>
        <v>#N/A</v>
      </c>
      <c r="N946" s="1283" t="str">
        <f t="shared" si="29"/>
        <v>#N/A</v>
      </c>
      <c r="O946" s="652"/>
      <c r="P946" s="652"/>
      <c r="Q946" s="629"/>
      <c r="R946" s="629"/>
      <c r="S946" s="651"/>
      <c r="T946" s="653"/>
      <c r="U946" s="651"/>
      <c r="V946" s="582" t="s">
        <v>1072</v>
      </c>
      <c r="W946" s="582" t="s">
        <v>1072</v>
      </c>
      <c r="X946" s="582" t="s">
        <v>1072</v>
      </c>
      <c r="Y946" s="582" t="s">
        <v>1072</v>
      </c>
      <c r="Z946" s="582" t="s">
        <v>1072</v>
      </c>
      <c r="AA946" s="582" t="s">
        <v>1072</v>
      </c>
      <c r="AB946" s="582" t="s">
        <v>1072</v>
      </c>
      <c r="AC946" s="580" t="str">
        <f>Vlookup(D946,'セッション実施状況管理'!$A:$R,17,false)</f>
        <v>#N/A</v>
      </c>
      <c r="AD946" s="580" t="str">
        <f t="shared" si="19"/>
        <v>#VALUE!</v>
      </c>
      <c r="AE946" s="580" t="str">
        <f t="shared" si="20"/>
        <v>#VALUE!</v>
      </c>
    </row>
    <row r="947">
      <c r="A947" s="2"/>
      <c r="B947" s="2"/>
      <c r="C947" s="2"/>
      <c r="D947" s="2"/>
      <c r="E947" s="2"/>
      <c r="F947" s="2"/>
      <c r="G947" s="2"/>
      <c r="H947" s="2"/>
      <c r="I947" s="572" t="str">
        <f>iferror(vlookup(B947,'セッション実施状況管理'!$A:$B,2,false),"")</f>
        <v/>
      </c>
      <c r="J947" s="580" t="str">
        <f>Vlookup(B947,'セッション実施状況管理'!$A:$R,17,false)</f>
        <v>#N/A</v>
      </c>
      <c r="K947" s="580" t="str">
        <f t="shared" si="28"/>
        <v>#N/A</v>
      </c>
      <c r="L947" s="573" t="str">
        <f t="shared" si="11"/>
        <v>#N/A</v>
      </c>
      <c r="M947" s="573" t="str">
        <f t="shared" si="30"/>
        <v>#N/A</v>
      </c>
      <c r="N947" s="1283" t="str">
        <f t="shared" si="29"/>
        <v>#N/A</v>
      </c>
      <c r="O947" s="652"/>
      <c r="P947" s="652"/>
      <c r="Q947" s="629"/>
      <c r="R947" s="629"/>
      <c r="S947" s="651"/>
      <c r="T947" s="653"/>
      <c r="U947" s="651"/>
      <c r="V947" s="582" t="s">
        <v>1072</v>
      </c>
      <c r="W947" s="582" t="s">
        <v>1072</v>
      </c>
      <c r="X947" s="582" t="s">
        <v>1072</v>
      </c>
      <c r="Y947" s="582" t="s">
        <v>1072</v>
      </c>
      <c r="Z947" s="582" t="s">
        <v>1072</v>
      </c>
      <c r="AA947" s="582" t="s">
        <v>1072</v>
      </c>
      <c r="AB947" s="582" t="s">
        <v>1072</v>
      </c>
      <c r="AC947" s="580" t="str">
        <f>Vlookup(D947,'セッション実施状況管理'!$A:$R,17,false)</f>
        <v>#N/A</v>
      </c>
      <c r="AD947" s="580" t="str">
        <f t="shared" si="19"/>
        <v>#VALUE!</v>
      </c>
      <c r="AE947" s="580" t="str">
        <f t="shared" si="20"/>
        <v>#VALUE!</v>
      </c>
    </row>
    <row r="948">
      <c r="A948" s="2"/>
      <c r="B948" s="2"/>
      <c r="C948" s="2"/>
      <c r="D948" s="2"/>
      <c r="E948" s="2"/>
      <c r="F948" s="2"/>
      <c r="G948" s="2"/>
      <c r="H948" s="2"/>
      <c r="I948" s="572" t="str">
        <f>iferror(vlookup(B948,'セッション実施状況管理'!$A:$B,2,false),"")</f>
        <v/>
      </c>
      <c r="J948" s="580" t="str">
        <f>Vlookup(B948,'セッション実施状況管理'!$A:$R,17,false)</f>
        <v>#N/A</v>
      </c>
      <c r="K948" s="580" t="str">
        <f t="shared" si="28"/>
        <v>#N/A</v>
      </c>
      <c r="L948" s="573" t="str">
        <f t="shared" si="11"/>
        <v>#N/A</v>
      </c>
      <c r="M948" s="573" t="str">
        <f t="shared" si="30"/>
        <v>#N/A</v>
      </c>
      <c r="N948" s="1283" t="str">
        <f t="shared" si="29"/>
        <v>#N/A</v>
      </c>
      <c r="O948" s="652"/>
      <c r="P948" s="652"/>
      <c r="Q948" s="629"/>
      <c r="R948" s="629"/>
      <c r="S948" s="651"/>
      <c r="T948" s="653"/>
      <c r="U948" s="651"/>
      <c r="V948" s="582" t="s">
        <v>1072</v>
      </c>
      <c r="W948" s="582" t="s">
        <v>1072</v>
      </c>
      <c r="X948" s="582" t="s">
        <v>1072</v>
      </c>
      <c r="Y948" s="582" t="s">
        <v>1072</v>
      </c>
      <c r="Z948" s="582" t="s">
        <v>1072</v>
      </c>
      <c r="AA948" s="582" t="s">
        <v>1072</v>
      </c>
      <c r="AB948" s="582" t="s">
        <v>1072</v>
      </c>
      <c r="AC948" s="580" t="str">
        <f>Vlookup(D948,'セッション実施状況管理'!$A:$R,17,false)</f>
        <v>#N/A</v>
      </c>
      <c r="AD948" s="580" t="str">
        <f t="shared" si="19"/>
        <v>#VALUE!</v>
      </c>
      <c r="AE948" s="580" t="str">
        <f t="shared" si="20"/>
        <v>#VALUE!</v>
      </c>
    </row>
    <row r="949">
      <c r="A949" s="2"/>
      <c r="B949" s="2"/>
      <c r="C949" s="2"/>
      <c r="D949" s="2"/>
      <c r="E949" s="2"/>
      <c r="F949" s="2"/>
      <c r="G949" s="2"/>
      <c r="H949" s="2"/>
      <c r="I949" s="572" t="str">
        <f>iferror(vlookup(B949,'セッション実施状況管理'!$A:$B,2,false),"")</f>
        <v/>
      </c>
      <c r="J949" s="580" t="str">
        <f>Vlookup(B949,'セッション実施状況管理'!$A:$R,17,false)</f>
        <v>#N/A</v>
      </c>
      <c r="K949" s="580" t="str">
        <f t="shared" si="28"/>
        <v>#N/A</v>
      </c>
      <c r="L949" s="573" t="str">
        <f t="shared" si="11"/>
        <v>#N/A</v>
      </c>
      <c r="M949" s="573" t="str">
        <f t="shared" si="30"/>
        <v>#N/A</v>
      </c>
      <c r="N949" s="1283" t="str">
        <f t="shared" si="29"/>
        <v>#N/A</v>
      </c>
      <c r="O949" s="652"/>
      <c r="P949" s="652"/>
      <c r="Q949" s="629"/>
      <c r="R949" s="629"/>
      <c r="S949" s="651"/>
      <c r="T949" s="653"/>
      <c r="U949" s="651"/>
      <c r="V949" s="582" t="s">
        <v>1072</v>
      </c>
      <c r="W949" s="582" t="s">
        <v>1072</v>
      </c>
      <c r="X949" s="582" t="s">
        <v>1072</v>
      </c>
      <c r="Y949" s="582" t="s">
        <v>1072</v>
      </c>
      <c r="Z949" s="582" t="s">
        <v>1072</v>
      </c>
      <c r="AA949" s="582" t="s">
        <v>1072</v>
      </c>
      <c r="AB949" s="582" t="s">
        <v>1072</v>
      </c>
      <c r="AC949" s="580" t="str">
        <f>Vlookup(D949,'セッション実施状況管理'!$A:$R,17,false)</f>
        <v>#N/A</v>
      </c>
      <c r="AD949" s="580" t="str">
        <f t="shared" si="19"/>
        <v>#VALUE!</v>
      </c>
      <c r="AE949" s="580" t="str">
        <f t="shared" si="20"/>
        <v>#VALUE!</v>
      </c>
    </row>
    <row r="950">
      <c r="A950" s="2"/>
      <c r="B950" s="2"/>
      <c r="C950" s="2"/>
      <c r="D950" s="2"/>
      <c r="E950" s="2"/>
      <c r="F950" s="2"/>
      <c r="G950" s="2"/>
      <c r="H950" s="2"/>
      <c r="I950" s="572" t="str">
        <f>iferror(vlookup(B950,'セッション実施状況管理'!$A:$B,2,false),"")</f>
        <v/>
      </c>
      <c r="J950" s="580" t="str">
        <f>Vlookup(B950,'セッション実施状況管理'!$A:$R,17,false)</f>
        <v>#N/A</v>
      </c>
      <c r="K950" s="580" t="str">
        <f t="shared" si="28"/>
        <v>#N/A</v>
      </c>
      <c r="L950" s="573" t="str">
        <f t="shared" si="11"/>
        <v>#N/A</v>
      </c>
      <c r="M950" s="573" t="str">
        <f t="shared" si="30"/>
        <v>#N/A</v>
      </c>
      <c r="N950" s="1283" t="str">
        <f t="shared" si="29"/>
        <v>#N/A</v>
      </c>
      <c r="O950" s="652"/>
      <c r="P950" s="652"/>
      <c r="Q950" s="629"/>
      <c r="R950" s="629"/>
      <c r="S950" s="651"/>
      <c r="T950" s="653"/>
      <c r="U950" s="651"/>
      <c r="V950" s="582" t="s">
        <v>1072</v>
      </c>
      <c r="W950" s="582" t="s">
        <v>1072</v>
      </c>
      <c r="X950" s="582" t="s">
        <v>1072</v>
      </c>
      <c r="Y950" s="582" t="s">
        <v>1072</v>
      </c>
      <c r="Z950" s="582" t="s">
        <v>1072</v>
      </c>
      <c r="AA950" s="582" t="s">
        <v>1072</v>
      </c>
      <c r="AB950" s="582" t="s">
        <v>1072</v>
      </c>
      <c r="AC950" s="580" t="str">
        <f>Vlookup(D950,'セッション実施状況管理'!$A:$R,17,false)</f>
        <v>#N/A</v>
      </c>
      <c r="AD950" s="580" t="str">
        <f t="shared" si="19"/>
        <v>#VALUE!</v>
      </c>
      <c r="AE950" s="580" t="str">
        <f t="shared" si="20"/>
        <v>#VALUE!</v>
      </c>
    </row>
    <row r="951">
      <c r="A951" s="2"/>
      <c r="B951" s="2"/>
      <c r="C951" s="2"/>
      <c r="D951" s="2"/>
      <c r="E951" s="2"/>
      <c r="F951" s="2"/>
      <c r="G951" s="2"/>
      <c r="H951" s="2"/>
      <c r="I951" s="572" t="str">
        <f>iferror(vlookup(B951,'セッション実施状況管理'!$A:$B,2,false),"")</f>
        <v/>
      </c>
      <c r="J951" s="580" t="str">
        <f>Vlookup(B951,'セッション実施状況管理'!$A:$R,17,false)</f>
        <v>#N/A</v>
      </c>
      <c r="K951" s="580" t="str">
        <f t="shared" si="28"/>
        <v>#N/A</v>
      </c>
      <c r="L951" s="573" t="str">
        <f t="shared" si="11"/>
        <v>#N/A</v>
      </c>
      <c r="M951" s="573" t="str">
        <f t="shared" si="30"/>
        <v>#N/A</v>
      </c>
      <c r="N951" s="1283" t="str">
        <f t="shared" si="29"/>
        <v>#N/A</v>
      </c>
      <c r="O951" s="652"/>
      <c r="P951" s="652"/>
      <c r="Q951" s="629"/>
      <c r="R951" s="629"/>
      <c r="S951" s="651"/>
      <c r="T951" s="653"/>
      <c r="U951" s="651"/>
      <c r="V951" s="582" t="s">
        <v>1072</v>
      </c>
      <c r="W951" s="582" t="s">
        <v>1072</v>
      </c>
      <c r="X951" s="582" t="s">
        <v>1072</v>
      </c>
      <c r="Y951" s="582" t="s">
        <v>1072</v>
      </c>
      <c r="Z951" s="582" t="s">
        <v>1072</v>
      </c>
      <c r="AA951" s="582" t="s">
        <v>1072</v>
      </c>
      <c r="AB951" s="582" t="s">
        <v>1072</v>
      </c>
      <c r="AC951" s="580" t="str">
        <f>Vlookup(D951,'セッション実施状況管理'!$A:$R,17,false)</f>
        <v>#N/A</v>
      </c>
      <c r="AD951" s="580" t="str">
        <f t="shared" si="19"/>
        <v>#VALUE!</v>
      </c>
      <c r="AE951" s="580" t="str">
        <f t="shared" si="20"/>
        <v>#VALUE!</v>
      </c>
    </row>
    <row r="952">
      <c r="A952" s="2"/>
      <c r="B952" s="2"/>
      <c r="C952" s="2"/>
      <c r="D952" s="2"/>
      <c r="E952" s="2"/>
      <c r="F952" s="2"/>
      <c r="G952" s="2"/>
      <c r="H952" s="2"/>
      <c r="I952" s="572" t="str">
        <f>iferror(vlookup(B952,'セッション実施状況管理'!$A:$B,2,false),"")</f>
        <v/>
      </c>
      <c r="J952" s="580" t="str">
        <f>Vlookup(B952,'セッション実施状況管理'!$A:$R,17,false)</f>
        <v>#N/A</v>
      </c>
      <c r="K952" s="580" t="str">
        <f t="shared" si="28"/>
        <v>#N/A</v>
      </c>
      <c r="L952" s="573" t="str">
        <f t="shared" si="11"/>
        <v>#N/A</v>
      </c>
      <c r="M952" s="573" t="str">
        <f t="shared" si="30"/>
        <v>#N/A</v>
      </c>
      <c r="N952" s="1283" t="str">
        <f t="shared" si="29"/>
        <v>#N/A</v>
      </c>
      <c r="O952" s="652"/>
      <c r="P952" s="652"/>
      <c r="Q952" s="629"/>
      <c r="R952" s="629"/>
      <c r="S952" s="651"/>
      <c r="T952" s="653"/>
      <c r="U952" s="651"/>
      <c r="V952" s="582" t="s">
        <v>1072</v>
      </c>
      <c r="W952" s="582" t="s">
        <v>1072</v>
      </c>
      <c r="X952" s="582" t="s">
        <v>1072</v>
      </c>
      <c r="Y952" s="582" t="s">
        <v>1072</v>
      </c>
      <c r="Z952" s="582" t="s">
        <v>1072</v>
      </c>
      <c r="AA952" s="582" t="s">
        <v>1072</v>
      </c>
      <c r="AB952" s="582" t="s">
        <v>1072</v>
      </c>
      <c r="AC952" s="580" t="str">
        <f>Vlookup(D952,'セッション実施状況管理'!$A:$R,17,false)</f>
        <v>#N/A</v>
      </c>
      <c r="AD952" s="580" t="str">
        <f t="shared" si="19"/>
        <v>#VALUE!</v>
      </c>
      <c r="AE952" s="580" t="str">
        <f t="shared" si="20"/>
        <v>#VALUE!</v>
      </c>
    </row>
    <row r="953">
      <c r="A953" s="2"/>
      <c r="B953" s="2"/>
      <c r="C953" s="2"/>
      <c r="D953" s="2"/>
      <c r="E953" s="2"/>
      <c r="F953" s="2"/>
      <c r="G953" s="2"/>
      <c r="H953" s="2"/>
      <c r="I953" s="572" t="str">
        <f>iferror(vlookup(B953,'セッション実施状況管理'!$A:$B,2,false),"")</f>
        <v/>
      </c>
      <c r="J953" s="580" t="str">
        <f>Vlookup(B953,'セッション実施状況管理'!$A:$R,17,false)</f>
        <v>#N/A</v>
      </c>
      <c r="K953" s="580" t="str">
        <f t="shared" si="28"/>
        <v>#N/A</v>
      </c>
      <c r="L953" s="573" t="str">
        <f t="shared" si="11"/>
        <v>#N/A</v>
      </c>
      <c r="M953" s="573" t="str">
        <f t="shared" si="30"/>
        <v>#N/A</v>
      </c>
      <c r="N953" s="1283" t="str">
        <f t="shared" si="29"/>
        <v>#N/A</v>
      </c>
      <c r="O953" s="652"/>
      <c r="P953" s="652"/>
      <c r="Q953" s="629"/>
      <c r="R953" s="629"/>
      <c r="S953" s="651"/>
      <c r="T953" s="653"/>
      <c r="U953" s="651"/>
      <c r="V953" s="582" t="s">
        <v>1072</v>
      </c>
      <c r="W953" s="582" t="s">
        <v>1072</v>
      </c>
      <c r="X953" s="582" t="s">
        <v>1072</v>
      </c>
      <c r="Y953" s="582" t="s">
        <v>1072</v>
      </c>
      <c r="Z953" s="582" t="s">
        <v>1072</v>
      </c>
      <c r="AA953" s="582" t="s">
        <v>1072</v>
      </c>
      <c r="AB953" s="582" t="s">
        <v>1072</v>
      </c>
      <c r="AC953" s="580" t="str">
        <f>Vlookup(D953,'セッション実施状況管理'!$A:$R,17,false)</f>
        <v>#N/A</v>
      </c>
      <c r="AD953" s="580" t="str">
        <f t="shared" si="19"/>
        <v>#VALUE!</v>
      </c>
      <c r="AE953" s="580" t="str">
        <f t="shared" si="20"/>
        <v>#VALUE!</v>
      </c>
    </row>
    <row r="954">
      <c r="A954" s="2"/>
      <c r="B954" s="2"/>
      <c r="C954" s="2"/>
      <c r="D954" s="2"/>
      <c r="E954" s="2"/>
      <c r="F954" s="2"/>
      <c r="G954" s="2"/>
      <c r="H954" s="2"/>
      <c r="I954" s="572" t="str">
        <f>iferror(vlookup(B954,'セッション実施状況管理'!$A:$B,2,false),"")</f>
        <v/>
      </c>
      <c r="J954" s="580" t="str">
        <f>Vlookup(B954,'セッション実施状況管理'!$A:$R,17,false)</f>
        <v>#N/A</v>
      </c>
      <c r="K954" s="580" t="str">
        <f t="shared" si="28"/>
        <v>#N/A</v>
      </c>
      <c r="L954" s="573" t="str">
        <f t="shared" si="11"/>
        <v>#N/A</v>
      </c>
      <c r="M954" s="573" t="str">
        <f t="shared" si="30"/>
        <v>#N/A</v>
      </c>
      <c r="N954" s="1283" t="str">
        <f t="shared" si="29"/>
        <v>#N/A</v>
      </c>
      <c r="O954" s="652"/>
      <c r="P954" s="652"/>
      <c r="Q954" s="629"/>
      <c r="R954" s="629"/>
      <c r="S954" s="651"/>
      <c r="T954" s="653"/>
      <c r="U954" s="651"/>
      <c r="V954" s="582" t="s">
        <v>1072</v>
      </c>
      <c r="W954" s="582" t="s">
        <v>1072</v>
      </c>
      <c r="X954" s="582" t="s">
        <v>1072</v>
      </c>
      <c r="Y954" s="582" t="s">
        <v>1072</v>
      </c>
      <c r="Z954" s="582" t="s">
        <v>1072</v>
      </c>
      <c r="AA954" s="582" t="s">
        <v>1072</v>
      </c>
      <c r="AB954" s="582" t="s">
        <v>1072</v>
      </c>
      <c r="AC954" s="580" t="str">
        <f>Vlookup(D954,'セッション実施状況管理'!$A:$R,17,false)</f>
        <v>#N/A</v>
      </c>
      <c r="AD954" s="580" t="str">
        <f t="shared" si="19"/>
        <v>#VALUE!</v>
      </c>
      <c r="AE954" s="580" t="str">
        <f t="shared" si="20"/>
        <v>#VALUE!</v>
      </c>
    </row>
    <row r="955">
      <c r="A955" s="2"/>
      <c r="B955" s="2"/>
      <c r="C955" s="2"/>
      <c r="D955" s="2"/>
      <c r="E955" s="2"/>
      <c r="F955" s="2"/>
      <c r="G955" s="2"/>
      <c r="H955" s="2"/>
      <c r="I955" s="572" t="str">
        <f>iferror(vlookup(B955,'セッション実施状況管理'!$A:$B,2,false),"")</f>
        <v/>
      </c>
      <c r="J955" s="580" t="str">
        <f>Vlookup(B955,'セッション実施状況管理'!$A:$R,17,false)</f>
        <v>#N/A</v>
      </c>
      <c r="K955" s="580" t="str">
        <f t="shared" si="28"/>
        <v>#N/A</v>
      </c>
      <c r="L955" s="573" t="str">
        <f t="shared" si="11"/>
        <v>#N/A</v>
      </c>
      <c r="M955" s="573" t="str">
        <f t="shared" si="30"/>
        <v>#N/A</v>
      </c>
      <c r="N955" s="1283" t="str">
        <f t="shared" si="29"/>
        <v>#N/A</v>
      </c>
      <c r="O955" s="652"/>
      <c r="P955" s="652"/>
      <c r="Q955" s="629"/>
      <c r="R955" s="629"/>
      <c r="S955" s="651"/>
      <c r="T955" s="653"/>
      <c r="U955" s="651"/>
      <c r="V955" s="582" t="s">
        <v>1072</v>
      </c>
      <c r="W955" s="582" t="s">
        <v>1072</v>
      </c>
      <c r="X955" s="582" t="s">
        <v>1072</v>
      </c>
      <c r="Y955" s="582" t="s">
        <v>1072</v>
      </c>
      <c r="Z955" s="582" t="s">
        <v>1072</v>
      </c>
      <c r="AA955" s="582" t="s">
        <v>1072</v>
      </c>
      <c r="AB955" s="582" t="s">
        <v>1072</v>
      </c>
      <c r="AC955" s="580" t="str">
        <f>Vlookup(D955,'セッション実施状況管理'!$A:$R,17,false)</f>
        <v>#N/A</v>
      </c>
      <c r="AD955" s="580" t="str">
        <f t="shared" si="19"/>
        <v>#VALUE!</v>
      </c>
      <c r="AE955" s="580" t="str">
        <f t="shared" si="20"/>
        <v>#VALUE!</v>
      </c>
    </row>
    <row r="956">
      <c r="A956" s="2"/>
      <c r="B956" s="2"/>
      <c r="C956" s="2"/>
      <c r="D956" s="2"/>
      <c r="E956" s="2"/>
      <c r="F956" s="2"/>
      <c r="G956" s="2"/>
      <c r="H956" s="2"/>
      <c r="I956" s="572" t="str">
        <f>iferror(vlookup(B956,'セッション実施状況管理'!$A:$B,2,false),"")</f>
        <v/>
      </c>
      <c r="J956" s="580" t="str">
        <f>Vlookup(B956,'セッション実施状況管理'!$A:$R,17,false)</f>
        <v>#N/A</v>
      </c>
      <c r="K956" s="580" t="str">
        <f t="shared" si="28"/>
        <v>#N/A</v>
      </c>
      <c r="L956" s="573" t="str">
        <f t="shared" si="11"/>
        <v>#N/A</v>
      </c>
      <c r="M956" s="573" t="str">
        <f t="shared" si="30"/>
        <v>#N/A</v>
      </c>
      <c r="N956" s="1283" t="str">
        <f t="shared" si="29"/>
        <v>#N/A</v>
      </c>
      <c r="O956" s="652"/>
      <c r="P956" s="652"/>
      <c r="Q956" s="629"/>
      <c r="R956" s="629"/>
      <c r="S956" s="651"/>
      <c r="T956" s="653"/>
      <c r="U956" s="651"/>
      <c r="V956" s="582" t="s">
        <v>1072</v>
      </c>
      <c r="W956" s="582" t="s">
        <v>1072</v>
      </c>
      <c r="X956" s="582" t="s">
        <v>1072</v>
      </c>
      <c r="Y956" s="582" t="s">
        <v>1072</v>
      </c>
      <c r="Z956" s="582" t="s">
        <v>1072</v>
      </c>
      <c r="AA956" s="582" t="s">
        <v>1072</v>
      </c>
      <c r="AB956" s="582" t="s">
        <v>1072</v>
      </c>
      <c r="AC956" s="580" t="str">
        <f>Vlookup(D956,'セッション実施状況管理'!$A:$R,17,false)</f>
        <v>#N/A</v>
      </c>
      <c r="AD956" s="580" t="str">
        <f t="shared" si="19"/>
        <v>#VALUE!</v>
      </c>
      <c r="AE956" s="580" t="str">
        <f t="shared" si="20"/>
        <v>#VALUE!</v>
      </c>
    </row>
    <row r="957">
      <c r="A957" s="2"/>
      <c r="B957" s="2"/>
      <c r="C957" s="2"/>
      <c r="D957" s="2"/>
      <c r="E957" s="2"/>
      <c r="F957" s="2"/>
      <c r="G957" s="2"/>
      <c r="H957" s="2"/>
      <c r="I957" s="572" t="str">
        <f>iferror(vlookup(B957,'セッション実施状況管理'!$A:$B,2,false),"")</f>
        <v/>
      </c>
      <c r="J957" s="580" t="str">
        <f>Vlookup(B957,'セッション実施状況管理'!$A:$R,17,false)</f>
        <v>#N/A</v>
      </c>
      <c r="K957" s="580" t="str">
        <f t="shared" si="28"/>
        <v>#N/A</v>
      </c>
      <c r="L957" s="573" t="str">
        <f t="shared" si="11"/>
        <v>#N/A</v>
      </c>
      <c r="M957" s="573" t="str">
        <f t="shared" si="30"/>
        <v>#N/A</v>
      </c>
      <c r="N957" s="1283" t="str">
        <f t="shared" si="29"/>
        <v>#N/A</v>
      </c>
      <c r="O957" s="652"/>
      <c r="P957" s="652"/>
      <c r="Q957" s="629"/>
      <c r="R957" s="629"/>
      <c r="S957" s="651"/>
      <c r="T957" s="653"/>
      <c r="U957" s="651"/>
      <c r="V957" s="582" t="s">
        <v>1072</v>
      </c>
      <c r="W957" s="582" t="s">
        <v>1072</v>
      </c>
      <c r="X957" s="582" t="s">
        <v>1072</v>
      </c>
      <c r="Y957" s="582" t="s">
        <v>1072</v>
      </c>
      <c r="Z957" s="582" t="s">
        <v>1072</v>
      </c>
      <c r="AA957" s="582" t="s">
        <v>1072</v>
      </c>
      <c r="AB957" s="582" t="s">
        <v>1072</v>
      </c>
      <c r="AC957" s="580" t="str">
        <f>Vlookup(D957,'セッション実施状況管理'!$A:$R,17,false)</f>
        <v>#N/A</v>
      </c>
      <c r="AD957" s="580" t="str">
        <f t="shared" si="19"/>
        <v>#VALUE!</v>
      </c>
      <c r="AE957" s="580" t="str">
        <f t="shared" si="20"/>
        <v>#VALUE!</v>
      </c>
    </row>
    <row r="958">
      <c r="A958" s="2"/>
      <c r="B958" s="2"/>
      <c r="C958" s="2"/>
      <c r="D958" s="2"/>
      <c r="E958" s="2"/>
      <c r="F958" s="2"/>
      <c r="G958" s="2"/>
      <c r="H958" s="2"/>
      <c r="I958" s="572" t="str">
        <f>iferror(vlookup(B958,'セッション実施状況管理'!$A:$B,2,false),"")</f>
        <v/>
      </c>
      <c r="J958" s="580" t="str">
        <f>Vlookup(B958,'セッション実施状況管理'!$A:$R,17,false)</f>
        <v>#N/A</v>
      </c>
      <c r="K958" s="580" t="str">
        <f t="shared" si="28"/>
        <v>#N/A</v>
      </c>
      <c r="L958" s="573" t="str">
        <f t="shared" si="11"/>
        <v>#N/A</v>
      </c>
      <c r="M958" s="573" t="str">
        <f t="shared" si="30"/>
        <v>#N/A</v>
      </c>
      <c r="N958" s="1283" t="str">
        <f t="shared" si="29"/>
        <v>#N/A</v>
      </c>
      <c r="O958" s="652"/>
      <c r="P958" s="652"/>
      <c r="Q958" s="629"/>
      <c r="R958" s="629"/>
      <c r="S958" s="651"/>
      <c r="T958" s="653"/>
      <c r="U958" s="651"/>
      <c r="V958" s="582" t="s">
        <v>1072</v>
      </c>
      <c r="W958" s="582" t="s">
        <v>1072</v>
      </c>
      <c r="X958" s="582" t="s">
        <v>1072</v>
      </c>
      <c r="Y958" s="582" t="s">
        <v>1072</v>
      </c>
      <c r="Z958" s="582" t="s">
        <v>1072</v>
      </c>
      <c r="AA958" s="582" t="s">
        <v>1072</v>
      </c>
      <c r="AB958" s="582" t="s">
        <v>1072</v>
      </c>
      <c r="AC958" s="580" t="str">
        <f>Vlookup(D958,'セッション実施状況管理'!$A:$R,17,false)</f>
        <v>#N/A</v>
      </c>
      <c r="AD958" s="580" t="str">
        <f t="shared" si="19"/>
        <v>#VALUE!</v>
      </c>
      <c r="AE958" s="580" t="str">
        <f t="shared" si="20"/>
        <v>#VALUE!</v>
      </c>
    </row>
    <row r="959">
      <c r="A959" s="2"/>
      <c r="B959" s="2"/>
      <c r="C959" s="2"/>
      <c r="D959" s="2"/>
      <c r="E959" s="2"/>
      <c r="F959" s="2"/>
      <c r="G959" s="2"/>
      <c r="H959" s="2"/>
      <c r="I959" s="572" t="str">
        <f>iferror(vlookup(B959,'セッション実施状況管理'!$A:$B,2,false),"")</f>
        <v/>
      </c>
      <c r="J959" s="580" t="str">
        <f>Vlookup(B959,'セッション実施状況管理'!$A:$R,17,false)</f>
        <v>#N/A</v>
      </c>
      <c r="K959" s="580" t="str">
        <f t="shared" si="28"/>
        <v>#N/A</v>
      </c>
      <c r="L959" s="573" t="str">
        <f t="shared" si="11"/>
        <v>#N/A</v>
      </c>
      <c r="M959" s="573" t="str">
        <f t="shared" si="30"/>
        <v>#N/A</v>
      </c>
      <c r="N959" s="1283" t="str">
        <f t="shared" si="29"/>
        <v>#N/A</v>
      </c>
      <c r="O959" s="652"/>
      <c r="P959" s="652"/>
      <c r="Q959" s="629"/>
      <c r="R959" s="629"/>
      <c r="S959" s="651"/>
      <c r="T959" s="653"/>
      <c r="U959" s="651"/>
      <c r="V959" s="582" t="s">
        <v>1072</v>
      </c>
      <c r="W959" s="582" t="s">
        <v>1072</v>
      </c>
      <c r="X959" s="582" t="s">
        <v>1072</v>
      </c>
      <c r="Y959" s="582" t="s">
        <v>1072</v>
      </c>
      <c r="Z959" s="582" t="s">
        <v>1072</v>
      </c>
      <c r="AA959" s="582" t="s">
        <v>1072</v>
      </c>
      <c r="AB959" s="582" t="s">
        <v>1072</v>
      </c>
      <c r="AC959" s="580" t="str">
        <f>Vlookup(D959,'セッション実施状況管理'!$A:$R,17,false)</f>
        <v>#N/A</v>
      </c>
      <c r="AD959" s="580" t="str">
        <f t="shared" si="19"/>
        <v>#VALUE!</v>
      </c>
      <c r="AE959" s="580" t="str">
        <f t="shared" si="20"/>
        <v>#VALUE!</v>
      </c>
    </row>
    <row r="960">
      <c r="A960" s="2"/>
      <c r="B960" s="2"/>
      <c r="C960" s="2"/>
      <c r="D960" s="2"/>
      <c r="E960" s="2"/>
      <c r="F960" s="2"/>
      <c r="G960" s="2"/>
      <c r="H960" s="2"/>
      <c r="I960" s="572" t="str">
        <f>iferror(vlookup(B960,'セッション実施状況管理'!$A:$B,2,false),"")</f>
        <v/>
      </c>
      <c r="J960" s="580" t="str">
        <f>Vlookup(B960,'セッション実施状況管理'!$A:$R,17,false)</f>
        <v>#N/A</v>
      </c>
      <c r="K960" s="580" t="str">
        <f t="shared" si="28"/>
        <v>#N/A</v>
      </c>
      <c r="L960" s="573" t="str">
        <f t="shared" si="11"/>
        <v>#N/A</v>
      </c>
      <c r="M960" s="573" t="str">
        <f t="shared" si="30"/>
        <v>#N/A</v>
      </c>
      <c r="N960" s="1283" t="str">
        <f t="shared" si="29"/>
        <v>#N/A</v>
      </c>
      <c r="O960" s="652"/>
      <c r="P960" s="652"/>
      <c r="Q960" s="629"/>
      <c r="R960" s="629"/>
      <c r="S960" s="651"/>
      <c r="T960" s="653"/>
      <c r="U960" s="651"/>
      <c r="V960" s="582" t="s">
        <v>1072</v>
      </c>
      <c r="W960" s="582" t="s">
        <v>1072</v>
      </c>
      <c r="X960" s="582" t="s">
        <v>1072</v>
      </c>
      <c r="Y960" s="582" t="s">
        <v>1072</v>
      </c>
      <c r="Z960" s="582" t="s">
        <v>1072</v>
      </c>
      <c r="AA960" s="582" t="s">
        <v>1072</v>
      </c>
      <c r="AB960" s="582" t="s">
        <v>1072</v>
      </c>
      <c r="AC960" s="580" t="str">
        <f>Vlookup(D960,'セッション実施状況管理'!$A:$R,17,false)</f>
        <v>#N/A</v>
      </c>
      <c r="AD960" s="580" t="str">
        <f t="shared" si="19"/>
        <v>#VALUE!</v>
      </c>
      <c r="AE960" s="580" t="str">
        <f t="shared" si="20"/>
        <v>#VALUE!</v>
      </c>
    </row>
    <row r="961">
      <c r="A961" s="2"/>
      <c r="B961" s="2"/>
      <c r="C961" s="2"/>
      <c r="D961" s="2"/>
      <c r="E961" s="2"/>
      <c r="F961" s="2"/>
      <c r="G961" s="2"/>
      <c r="H961" s="2"/>
      <c r="I961" s="572" t="str">
        <f>iferror(vlookup(B961,'セッション実施状況管理'!$A:$B,2,false),"")</f>
        <v/>
      </c>
      <c r="J961" s="580" t="str">
        <f>Vlookup(B961,'セッション実施状況管理'!$A:$R,17,false)</f>
        <v>#N/A</v>
      </c>
      <c r="K961" s="580" t="str">
        <f t="shared" si="28"/>
        <v>#N/A</v>
      </c>
      <c r="L961" s="573" t="str">
        <f t="shared" si="11"/>
        <v>#N/A</v>
      </c>
      <c r="M961" s="573" t="str">
        <f t="shared" si="30"/>
        <v>#N/A</v>
      </c>
      <c r="N961" s="1283" t="str">
        <f t="shared" si="29"/>
        <v>#N/A</v>
      </c>
      <c r="O961" s="652"/>
      <c r="P961" s="652"/>
      <c r="Q961" s="629"/>
      <c r="R961" s="629"/>
      <c r="S961" s="651"/>
      <c r="T961" s="653"/>
      <c r="U961" s="651"/>
      <c r="V961" s="582" t="s">
        <v>1072</v>
      </c>
      <c r="W961" s="582" t="s">
        <v>1072</v>
      </c>
      <c r="X961" s="582" t="s">
        <v>1072</v>
      </c>
      <c r="Y961" s="582" t="s">
        <v>1072</v>
      </c>
      <c r="Z961" s="582" t="s">
        <v>1072</v>
      </c>
      <c r="AA961" s="582" t="s">
        <v>1072</v>
      </c>
      <c r="AB961" s="582" t="s">
        <v>1072</v>
      </c>
      <c r="AC961" s="580" t="str">
        <f>Vlookup(D961,'セッション実施状況管理'!$A:$R,17,false)</f>
        <v>#N/A</v>
      </c>
      <c r="AD961" s="580" t="str">
        <f t="shared" si="19"/>
        <v>#VALUE!</v>
      </c>
      <c r="AE961" s="580" t="str">
        <f t="shared" si="20"/>
        <v>#VALUE!</v>
      </c>
    </row>
    <row r="962">
      <c r="A962" s="2"/>
      <c r="B962" s="2"/>
      <c r="C962" s="2"/>
      <c r="D962" s="2"/>
      <c r="E962" s="2"/>
      <c r="F962" s="2"/>
      <c r="G962" s="2"/>
      <c r="H962" s="2"/>
      <c r="I962" s="572" t="str">
        <f>iferror(vlookup(B962,'セッション実施状況管理'!$A:$B,2,false),"")</f>
        <v/>
      </c>
      <c r="J962" s="580" t="str">
        <f>Vlookup(B962,'セッション実施状況管理'!$A:$R,17,false)</f>
        <v>#N/A</v>
      </c>
      <c r="K962" s="580" t="str">
        <f t="shared" si="28"/>
        <v>#N/A</v>
      </c>
      <c r="L962" s="573" t="str">
        <f t="shared" si="11"/>
        <v>#N/A</v>
      </c>
      <c r="M962" s="573" t="str">
        <f t="shared" si="30"/>
        <v>#N/A</v>
      </c>
      <c r="N962" s="1283" t="str">
        <f t="shared" si="29"/>
        <v>#N/A</v>
      </c>
      <c r="O962" s="652"/>
      <c r="P962" s="652"/>
      <c r="Q962" s="629"/>
      <c r="R962" s="629"/>
      <c r="S962" s="651"/>
      <c r="T962" s="653"/>
      <c r="U962" s="651"/>
      <c r="V962" s="582" t="s">
        <v>1072</v>
      </c>
      <c r="W962" s="582" t="s">
        <v>1072</v>
      </c>
      <c r="X962" s="582" t="s">
        <v>1072</v>
      </c>
      <c r="Y962" s="582" t="s">
        <v>1072</v>
      </c>
      <c r="Z962" s="582" t="s">
        <v>1072</v>
      </c>
      <c r="AA962" s="582" t="s">
        <v>1072</v>
      </c>
      <c r="AB962" s="582" t="s">
        <v>1072</v>
      </c>
      <c r="AC962" s="580" t="str">
        <f>Vlookup(D962,'セッション実施状況管理'!$A:$R,17,false)</f>
        <v>#N/A</v>
      </c>
      <c r="AD962" s="580" t="str">
        <f t="shared" si="19"/>
        <v>#VALUE!</v>
      </c>
      <c r="AE962" s="580" t="str">
        <f t="shared" si="20"/>
        <v>#VALUE!</v>
      </c>
    </row>
    <row r="963">
      <c r="A963" s="2"/>
      <c r="B963" s="2"/>
      <c r="C963" s="2"/>
      <c r="D963" s="2"/>
      <c r="E963" s="2"/>
      <c r="F963" s="2"/>
      <c r="G963" s="2"/>
      <c r="H963" s="2"/>
      <c r="I963" s="572" t="str">
        <f>iferror(vlookup(B963,'セッション実施状況管理'!$A:$B,2,false),"")</f>
        <v/>
      </c>
      <c r="J963" s="580" t="str">
        <f>Vlookup(B963,'セッション実施状況管理'!$A:$R,17,false)</f>
        <v>#N/A</v>
      </c>
      <c r="K963" s="580" t="str">
        <f t="shared" si="28"/>
        <v>#N/A</v>
      </c>
      <c r="L963" s="573" t="str">
        <f t="shared" si="11"/>
        <v>#N/A</v>
      </c>
      <c r="M963" s="573" t="str">
        <f t="shared" si="30"/>
        <v>#N/A</v>
      </c>
      <c r="N963" s="1283" t="str">
        <f t="shared" si="29"/>
        <v>#N/A</v>
      </c>
      <c r="O963" s="652"/>
      <c r="P963" s="652"/>
      <c r="Q963" s="629"/>
      <c r="R963" s="629"/>
      <c r="S963" s="651"/>
      <c r="T963" s="653"/>
      <c r="U963" s="651"/>
      <c r="V963" s="582" t="s">
        <v>1072</v>
      </c>
      <c r="W963" s="582" t="s">
        <v>1072</v>
      </c>
      <c r="X963" s="582" t="s">
        <v>1072</v>
      </c>
      <c r="Y963" s="582" t="s">
        <v>1072</v>
      </c>
      <c r="Z963" s="582" t="s">
        <v>1072</v>
      </c>
      <c r="AA963" s="582" t="s">
        <v>1072</v>
      </c>
      <c r="AB963" s="582" t="s">
        <v>1072</v>
      </c>
      <c r="AC963" s="580" t="str">
        <f>Vlookup(D963,'セッション実施状況管理'!$A:$R,17,false)</f>
        <v>#N/A</v>
      </c>
      <c r="AD963" s="580" t="str">
        <f t="shared" si="19"/>
        <v>#VALUE!</v>
      </c>
      <c r="AE963" s="580" t="str">
        <f t="shared" si="20"/>
        <v>#VALUE!</v>
      </c>
    </row>
    <row r="964">
      <c r="A964" s="2"/>
      <c r="B964" s="2"/>
      <c r="C964" s="2"/>
      <c r="D964" s="2"/>
      <c r="E964" s="2"/>
      <c r="F964" s="2"/>
      <c r="G964" s="2"/>
      <c r="H964" s="2"/>
      <c r="I964" s="572" t="str">
        <f>iferror(vlookup(B964,'セッション実施状況管理'!$A:$B,2,false),"")</f>
        <v/>
      </c>
      <c r="J964" s="580" t="str">
        <f>Vlookup(B964,'セッション実施状況管理'!$A:$R,17,false)</f>
        <v>#N/A</v>
      </c>
      <c r="K964" s="580" t="str">
        <f t="shared" si="28"/>
        <v>#N/A</v>
      </c>
      <c r="L964" s="573" t="str">
        <f t="shared" si="11"/>
        <v>#N/A</v>
      </c>
      <c r="M964" s="573" t="str">
        <f t="shared" si="30"/>
        <v>#N/A</v>
      </c>
      <c r="N964" s="1283" t="str">
        <f t="shared" si="29"/>
        <v>#N/A</v>
      </c>
      <c r="O964" s="652"/>
      <c r="P964" s="652"/>
      <c r="Q964" s="629"/>
      <c r="R964" s="629"/>
      <c r="S964" s="651"/>
      <c r="T964" s="653"/>
      <c r="U964" s="651"/>
      <c r="V964" s="582" t="s">
        <v>1072</v>
      </c>
      <c r="W964" s="582" t="s">
        <v>1072</v>
      </c>
      <c r="X964" s="582" t="s">
        <v>1072</v>
      </c>
      <c r="Y964" s="582" t="s">
        <v>1072</v>
      </c>
      <c r="Z964" s="582" t="s">
        <v>1072</v>
      </c>
      <c r="AA964" s="582" t="s">
        <v>1072</v>
      </c>
      <c r="AB964" s="582" t="s">
        <v>1072</v>
      </c>
      <c r="AC964" s="580" t="str">
        <f>Vlookup(D964,'セッション実施状況管理'!$A:$R,17,false)</f>
        <v>#N/A</v>
      </c>
      <c r="AD964" s="580" t="str">
        <f t="shared" si="19"/>
        <v>#VALUE!</v>
      </c>
      <c r="AE964" s="580" t="str">
        <f t="shared" si="20"/>
        <v>#VALUE!</v>
      </c>
    </row>
    <row r="965">
      <c r="A965" s="2"/>
      <c r="B965" s="2"/>
      <c r="C965" s="2"/>
      <c r="D965" s="2"/>
      <c r="E965" s="2"/>
      <c r="F965" s="2"/>
      <c r="G965" s="2"/>
      <c r="H965" s="2"/>
      <c r="I965" s="572" t="str">
        <f>iferror(vlookup(B965,'セッション実施状況管理'!$A:$B,2,false),"")</f>
        <v/>
      </c>
      <c r="J965" s="580" t="str">
        <f>Vlookup(B965,'セッション実施状況管理'!$A:$R,17,false)</f>
        <v>#N/A</v>
      </c>
      <c r="K965" s="580" t="str">
        <f t="shared" si="28"/>
        <v>#N/A</v>
      </c>
      <c r="L965" s="573" t="str">
        <f t="shared" si="11"/>
        <v>#N/A</v>
      </c>
      <c r="M965" s="573" t="str">
        <f t="shared" si="30"/>
        <v>#N/A</v>
      </c>
      <c r="N965" s="1283" t="str">
        <f t="shared" si="29"/>
        <v>#N/A</v>
      </c>
      <c r="O965" s="652"/>
      <c r="P965" s="652"/>
      <c r="Q965" s="629"/>
      <c r="R965" s="629"/>
      <c r="S965" s="651"/>
      <c r="T965" s="653"/>
      <c r="U965" s="651"/>
      <c r="V965" s="582" t="s">
        <v>1072</v>
      </c>
      <c r="W965" s="582" t="s">
        <v>1072</v>
      </c>
      <c r="X965" s="582" t="s">
        <v>1072</v>
      </c>
      <c r="Y965" s="582" t="s">
        <v>1072</v>
      </c>
      <c r="Z965" s="582" t="s">
        <v>1072</v>
      </c>
      <c r="AA965" s="582" t="s">
        <v>1072</v>
      </c>
      <c r="AB965" s="582" t="s">
        <v>1072</v>
      </c>
      <c r="AC965" s="580" t="str">
        <f>Vlookup(D965,'セッション実施状況管理'!$A:$R,17,false)</f>
        <v>#N/A</v>
      </c>
      <c r="AD965" s="580" t="str">
        <f t="shared" si="19"/>
        <v>#VALUE!</v>
      </c>
      <c r="AE965" s="580" t="str">
        <f t="shared" si="20"/>
        <v>#VALUE!</v>
      </c>
    </row>
    <row r="966">
      <c r="A966" s="2"/>
      <c r="B966" s="2"/>
      <c r="C966" s="2"/>
      <c r="D966" s="2"/>
      <c r="E966" s="2"/>
      <c r="F966" s="2"/>
      <c r="G966" s="2"/>
      <c r="H966" s="2"/>
      <c r="I966" s="572" t="str">
        <f>iferror(vlookup(B966,'セッション実施状況管理'!$A:$B,2,false),"")</f>
        <v/>
      </c>
      <c r="J966" s="580" t="str">
        <f>Vlookup(B966,'セッション実施状況管理'!$A:$R,17,false)</f>
        <v>#N/A</v>
      </c>
      <c r="K966" s="580" t="str">
        <f t="shared" si="28"/>
        <v>#N/A</v>
      </c>
      <c r="L966" s="573" t="str">
        <f t="shared" si="11"/>
        <v>#N/A</v>
      </c>
      <c r="M966" s="573" t="str">
        <f t="shared" si="30"/>
        <v>#N/A</v>
      </c>
      <c r="N966" s="1283" t="str">
        <f t="shared" si="29"/>
        <v>#N/A</v>
      </c>
      <c r="O966" s="652"/>
      <c r="P966" s="652"/>
      <c r="Q966" s="629"/>
      <c r="R966" s="629"/>
      <c r="S966" s="651"/>
      <c r="T966" s="653"/>
      <c r="U966" s="651"/>
      <c r="V966" s="582" t="s">
        <v>1072</v>
      </c>
      <c r="W966" s="582" t="s">
        <v>1072</v>
      </c>
      <c r="X966" s="582" t="s">
        <v>1072</v>
      </c>
      <c r="Y966" s="582" t="s">
        <v>1072</v>
      </c>
      <c r="Z966" s="582" t="s">
        <v>1072</v>
      </c>
      <c r="AA966" s="582" t="s">
        <v>1072</v>
      </c>
      <c r="AB966" s="582" t="s">
        <v>1072</v>
      </c>
      <c r="AC966" s="580" t="str">
        <f>Vlookup(D966,'セッション実施状況管理'!$A:$R,17,false)</f>
        <v>#N/A</v>
      </c>
      <c r="AD966" s="580" t="str">
        <f t="shared" si="19"/>
        <v>#VALUE!</v>
      </c>
      <c r="AE966" s="580" t="str">
        <f t="shared" si="20"/>
        <v>#VALUE!</v>
      </c>
    </row>
    <row r="967">
      <c r="A967" s="2"/>
      <c r="B967" s="2"/>
      <c r="C967" s="2"/>
      <c r="D967" s="2"/>
      <c r="E967" s="2"/>
      <c r="F967" s="2"/>
      <c r="G967" s="2"/>
      <c r="H967" s="2"/>
      <c r="I967" s="572" t="str">
        <f>iferror(vlookup(B967,'セッション実施状況管理'!$A:$B,2,false),"")</f>
        <v/>
      </c>
      <c r="J967" s="580" t="str">
        <f>Vlookup(B967,'セッション実施状況管理'!$A:$R,17,false)</f>
        <v>#N/A</v>
      </c>
      <c r="K967" s="580" t="str">
        <f t="shared" si="28"/>
        <v>#N/A</v>
      </c>
      <c r="L967" s="573" t="str">
        <f t="shared" si="11"/>
        <v>#N/A</v>
      </c>
      <c r="M967" s="573" t="str">
        <f t="shared" si="30"/>
        <v>#N/A</v>
      </c>
      <c r="N967" s="1283" t="str">
        <f t="shared" si="29"/>
        <v>#N/A</v>
      </c>
      <c r="O967" s="652"/>
      <c r="P967" s="652"/>
      <c r="Q967" s="629"/>
      <c r="R967" s="629"/>
      <c r="S967" s="651"/>
      <c r="T967" s="653"/>
      <c r="U967" s="651"/>
      <c r="V967" s="582" t="s">
        <v>1072</v>
      </c>
      <c r="W967" s="582" t="s">
        <v>1072</v>
      </c>
      <c r="X967" s="582" t="s">
        <v>1072</v>
      </c>
      <c r="Y967" s="582" t="s">
        <v>1072</v>
      </c>
      <c r="Z967" s="582" t="s">
        <v>1072</v>
      </c>
      <c r="AA967" s="582" t="s">
        <v>1072</v>
      </c>
      <c r="AB967" s="582" t="s">
        <v>1072</v>
      </c>
      <c r="AC967" s="580" t="str">
        <f>Vlookup(D967,'セッション実施状況管理'!$A:$R,17,false)</f>
        <v>#N/A</v>
      </c>
      <c r="AD967" s="580" t="str">
        <f t="shared" si="19"/>
        <v>#VALUE!</v>
      </c>
      <c r="AE967" s="580" t="str">
        <f t="shared" si="20"/>
        <v>#VALUE!</v>
      </c>
    </row>
    <row r="968">
      <c r="A968" s="2"/>
      <c r="B968" s="2"/>
      <c r="C968" s="2"/>
      <c r="D968" s="2"/>
      <c r="E968" s="2"/>
      <c r="F968" s="2"/>
      <c r="G968" s="2"/>
      <c r="H968" s="2"/>
      <c r="I968" s="572" t="str">
        <f>iferror(vlookup(B968,'セッション実施状況管理'!$A:$B,2,false),"")</f>
        <v/>
      </c>
      <c r="J968" s="580" t="str">
        <f>Vlookup(B968,'セッション実施状況管理'!$A:$R,17,false)</f>
        <v>#N/A</v>
      </c>
      <c r="K968" s="580" t="str">
        <f t="shared" si="28"/>
        <v>#N/A</v>
      </c>
      <c r="L968" s="573" t="str">
        <f t="shared" si="11"/>
        <v>#N/A</v>
      </c>
      <c r="M968" s="573" t="str">
        <f t="shared" si="30"/>
        <v>#N/A</v>
      </c>
      <c r="N968" s="1283" t="str">
        <f t="shared" si="29"/>
        <v>#N/A</v>
      </c>
      <c r="O968" s="652"/>
      <c r="P968" s="652"/>
      <c r="Q968" s="629"/>
      <c r="R968" s="629"/>
      <c r="S968" s="651"/>
      <c r="T968" s="653"/>
      <c r="U968" s="651"/>
      <c r="V968" s="582" t="s">
        <v>1072</v>
      </c>
      <c r="W968" s="582" t="s">
        <v>1072</v>
      </c>
      <c r="X968" s="582" t="s">
        <v>1072</v>
      </c>
      <c r="Y968" s="582" t="s">
        <v>1072</v>
      </c>
      <c r="Z968" s="582" t="s">
        <v>1072</v>
      </c>
      <c r="AA968" s="582" t="s">
        <v>1072</v>
      </c>
      <c r="AB968" s="582" t="s">
        <v>1072</v>
      </c>
      <c r="AC968" s="580" t="str">
        <f>Vlookup(D968,'セッション実施状況管理'!$A:$R,17,false)</f>
        <v>#N/A</v>
      </c>
      <c r="AD968" s="580" t="str">
        <f t="shared" si="19"/>
        <v>#VALUE!</v>
      </c>
      <c r="AE968" s="580" t="str">
        <f t="shared" si="20"/>
        <v>#VALUE!</v>
      </c>
    </row>
    <row r="969">
      <c r="A969" s="2"/>
      <c r="B969" s="2"/>
      <c r="C969" s="2"/>
      <c r="D969" s="2"/>
      <c r="E969" s="2"/>
      <c r="F969" s="2"/>
      <c r="G969" s="2"/>
      <c r="H969" s="2"/>
      <c r="I969" s="572" t="str">
        <f>iferror(vlookup(B969,'セッション実施状況管理'!$A:$B,2,false),"")</f>
        <v/>
      </c>
      <c r="J969" s="580" t="str">
        <f>Vlookup(B969,'セッション実施状況管理'!$A:$R,17,false)</f>
        <v>#N/A</v>
      </c>
      <c r="K969" s="580" t="str">
        <f t="shared" si="28"/>
        <v>#N/A</v>
      </c>
      <c r="L969" s="573" t="str">
        <f t="shared" si="11"/>
        <v>#N/A</v>
      </c>
      <c r="M969" s="573" t="str">
        <f t="shared" si="30"/>
        <v>#N/A</v>
      </c>
      <c r="N969" s="1283" t="str">
        <f t="shared" si="29"/>
        <v>#N/A</v>
      </c>
      <c r="O969" s="652"/>
      <c r="P969" s="652"/>
      <c r="Q969" s="629"/>
      <c r="R969" s="629"/>
      <c r="S969" s="651"/>
      <c r="T969" s="653"/>
      <c r="U969" s="651"/>
      <c r="V969" s="582" t="s">
        <v>1072</v>
      </c>
      <c r="W969" s="582" t="s">
        <v>1072</v>
      </c>
      <c r="X969" s="582" t="s">
        <v>1072</v>
      </c>
      <c r="Y969" s="582" t="s">
        <v>1072</v>
      </c>
      <c r="Z969" s="582" t="s">
        <v>1072</v>
      </c>
      <c r="AA969" s="582" t="s">
        <v>1072</v>
      </c>
      <c r="AB969" s="582" t="s">
        <v>1072</v>
      </c>
      <c r="AC969" s="580" t="str">
        <f>Vlookup(D969,'セッション実施状況管理'!$A:$R,17,false)</f>
        <v>#N/A</v>
      </c>
      <c r="AD969" s="580" t="str">
        <f t="shared" si="19"/>
        <v>#VALUE!</v>
      </c>
      <c r="AE969" s="580" t="str">
        <f t="shared" si="20"/>
        <v>#VALUE!</v>
      </c>
    </row>
    <row r="970">
      <c r="A970" s="2"/>
      <c r="B970" s="2"/>
      <c r="C970" s="2"/>
      <c r="D970" s="2"/>
      <c r="E970" s="2"/>
      <c r="F970" s="2"/>
      <c r="G970" s="2"/>
      <c r="H970" s="2"/>
      <c r="I970" s="572" t="str">
        <f>iferror(vlookup(B970,'セッション実施状況管理'!$A:$B,2,false),"")</f>
        <v/>
      </c>
      <c r="J970" s="580" t="str">
        <f>Vlookup(B970,'セッション実施状況管理'!$A:$R,17,false)</f>
        <v>#N/A</v>
      </c>
      <c r="K970" s="580" t="str">
        <f t="shared" si="28"/>
        <v>#N/A</v>
      </c>
      <c r="L970" s="573" t="str">
        <f t="shared" si="11"/>
        <v>#N/A</v>
      </c>
      <c r="M970" s="573" t="str">
        <f t="shared" si="30"/>
        <v>#N/A</v>
      </c>
      <c r="N970" s="1283" t="str">
        <f t="shared" si="29"/>
        <v>#N/A</v>
      </c>
      <c r="O970" s="652"/>
      <c r="P970" s="652"/>
      <c r="Q970" s="629"/>
      <c r="R970" s="629"/>
      <c r="S970" s="651"/>
      <c r="T970" s="653"/>
      <c r="U970" s="651"/>
      <c r="V970" s="582" t="s">
        <v>1072</v>
      </c>
      <c r="W970" s="582" t="s">
        <v>1072</v>
      </c>
      <c r="X970" s="582" t="s">
        <v>1072</v>
      </c>
      <c r="Y970" s="582" t="s">
        <v>1072</v>
      </c>
      <c r="Z970" s="582" t="s">
        <v>1072</v>
      </c>
      <c r="AA970" s="582" t="s">
        <v>1072</v>
      </c>
      <c r="AB970" s="582" t="s">
        <v>1072</v>
      </c>
      <c r="AC970" s="580" t="str">
        <f>Vlookup(D970,'セッション実施状況管理'!$A:$R,17,false)</f>
        <v>#N/A</v>
      </c>
      <c r="AD970" s="580" t="str">
        <f t="shared" si="19"/>
        <v>#VALUE!</v>
      </c>
      <c r="AE970" s="580" t="str">
        <f t="shared" si="20"/>
        <v>#VALUE!</v>
      </c>
    </row>
    <row r="971">
      <c r="A971" s="2"/>
      <c r="B971" s="2"/>
      <c r="C971" s="2"/>
      <c r="D971" s="2"/>
      <c r="E971" s="2"/>
      <c r="F971" s="2"/>
      <c r="G971" s="2"/>
      <c r="H971" s="2"/>
      <c r="I971" s="572" t="str">
        <f>iferror(vlookup(B971,'セッション実施状況管理'!$A:$B,2,false),"")</f>
        <v/>
      </c>
      <c r="J971" s="580" t="str">
        <f>Vlookup(B971,'セッション実施状況管理'!$A:$R,17,false)</f>
        <v>#N/A</v>
      </c>
      <c r="K971" s="580" t="str">
        <f t="shared" si="28"/>
        <v>#N/A</v>
      </c>
      <c r="L971" s="573" t="str">
        <f t="shared" si="11"/>
        <v>#N/A</v>
      </c>
      <c r="M971" s="573" t="str">
        <f t="shared" si="30"/>
        <v>#N/A</v>
      </c>
      <c r="N971" s="1283" t="str">
        <f t="shared" si="29"/>
        <v>#N/A</v>
      </c>
      <c r="O971" s="652"/>
      <c r="P971" s="652"/>
      <c r="Q971" s="629"/>
      <c r="R971" s="629"/>
      <c r="S971" s="651"/>
      <c r="T971" s="653"/>
      <c r="U971" s="651"/>
      <c r="V971" s="582" t="s">
        <v>1072</v>
      </c>
      <c r="W971" s="582" t="s">
        <v>1072</v>
      </c>
      <c r="X971" s="582" t="s">
        <v>1072</v>
      </c>
      <c r="Y971" s="582" t="s">
        <v>1072</v>
      </c>
      <c r="Z971" s="582" t="s">
        <v>1072</v>
      </c>
      <c r="AA971" s="582" t="s">
        <v>1072</v>
      </c>
      <c r="AB971" s="582" t="s">
        <v>1072</v>
      </c>
      <c r="AC971" s="580" t="str">
        <f>Vlookup(D971,'セッション実施状況管理'!$A:$R,17,false)</f>
        <v>#N/A</v>
      </c>
      <c r="AD971" s="580" t="str">
        <f t="shared" si="19"/>
        <v>#VALUE!</v>
      </c>
      <c r="AE971" s="580" t="str">
        <f t="shared" si="20"/>
        <v>#VALUE!</v>
      </c>
    </row>
    <row r="972">
      <c r="A972" s="2"/>
      <c r="B972" s="2"/>
      <c r="C972" s="2"/>
      <c r="D972" s="2"/>
      <c r="E972" s="2"/>
      <c r="F972" s="2"/>
      <c r="G972" s="2"/>
      <c r="H972" s="2"/>
      <c r="I972" s="572" t="str">
        <f>iferror(vlookup(B972,'セッション実施状況管理'!$A:$B,2,false),"")</f>
        <v/>
      </c>
      <c r="J972" s="580" t="str">
        <f>Vlookup(B972,'セッション実施状況管理'!$A:$R,17,false)</f>
        <v>#N/A</v>
      </c>
      <c r="K972" s="580" t="str">
        <f t="shared" si="28"/>
        <v>#N/A</v>
      </c>
      <c r="L972" s="573" t="str">
        <f t="shared" si="11"/>
        <v>#N/A</v>
      </c>
      <c r="M972" s="573" t="str">
        <f t="shared" si="30"/>
        <v>#N/A</v>
      </c>
      <c r="N972" s="1283" t="str">
        <f t="shared" si="29"/>
        <v>#N/A</v>
      </c>
      <c r="O972" s="652"/>
      <c r="P972" s="652"/>
      <c r="Q972" s="629"/>
      <c r="R972" s="629"/>
      <c r="S972" s="651"/>
      <c r="T972" s="653"/>
      <c r="U972" s="651"/>
      <c r="V972" s="582" t="s">
        <v>1072</v>
      </c>
      <c r="W972" s="582" t="s">
        <v>1072</v>
      </c>
      <c r="X972" s="582" t="s">
        <v>1072</v>
      </c>
      <c r="Y972" s="582" t="s">
        <v>1072</v>
      </c>
      <c r="Z972" s="582" t="s">
        <v>1072</v>
      </c>
      <c r="AA972" s="582" t="s">
        <v>1072</v>
      </c>
      <c r="AB972" s="582" t="s">
        <v>1072</v>
      </c>
      <c r="AC972" s="580" t="str">
        <f>Vlookup(D972,'セッション実施状況管理'!$A:$R,17,false)</f>
        <v>#N/A</v>
      </c>
      <c r="AD972" s="580" t="str">
        <f t="shared" si="19"/>
        <v>#VALUE!</v>
      </c>
      <c r="AE972" s="580" t="str">
        <f t="shared" si="20"/>
        <v>#VALUE!</v>
      </c>
    </row>
    <row r="973">
      <c r="A973" s="2"/>
      <c r="B973" s="2"/>
      <c r="C973" s="2"/>
      <c r="D973" s="2"/>
      <c r="E973" s="2"/>
      <c r="F973" s="2"/>
      <c r="G973" s="2"/>
      <c r="H973" s="2"/>
      <c r="I973" s="572" t="str">
        <f>iferror(vlookup(B973,'セッション実施状況管理'!$A:$B,2,false),"")</f>
        <v/>
      </c>
      <c r="J973" s="580" t="str">
        <f>Vlookup(B973,'セッション実施状況管理'!$A:$R,17,false)</f>
        <v>#N/A</v>
      </c>
      <c r="K973" s="580" t="str">
        <f t="shared" si="28"/>
        <v>#N/A</v>
      </c>
      <c r="L973" s="573" t="str">
        <f t="shared" si="11"/>
        <v>#N/A</v>
      </c>
      <c r="M973" s="573" t="str">
        <f t="shared" si="30"/>
        <v>#N/A</v>
      </c>
      <c r="N973" s="1283" t="str">
        <f t="shared" si="29"/>
        <v>#N/A</v>
      </c>
      <c r="O973" s="652"/>
      <c r="P973" s="652"/>
      <c r="Q973" s="629"/>
      <c r="R973" s="629"/>
      <c r="S973" s="651"/>
      <c r="T973" s="653"/>
      <c r="U973" s="651"/>
      <c r="V973" s="582" t="s">
        <v>1072</v>
      </c>
      <c r="W973" s="582" t="s">
        <v>1072</v>
      </c>
      <c r="X973" s="582" t="s">
        <v>1072</v>
      </c>
      <c r="Y973" s="582" t="s">
        <v>1072</v>
      </c>
      <c r="Z973" s="582" t="s">
        <v>1072</v>
      </c>
      <c r="AA973" s="582" t="s">
        <v>1072</v>
      </c>
      <c r="AB973" s="582" t="s">
        <v>1072</v>
      </c>
      <c r="AC973" s="580" t="str">
        <f>Vlookup(D973,'セッション実施状況管理'!$A:$R,17,false)</f>
        <v>#N/A</v>
      </c>
      <c r="AD973" s="580" t="str">
        <f t="shared" si="19"/>
        <v>#VALUE!</v>
      </c>
      <c r="AE973" s="580" t="str">
        <f t="shared" si="20"/>
        <v>#VALUE!</v>
      </c>
    </row>
    <row r="974">
      <c r="A974" s="2"/>
      <c r="B974" s="2"/>
      <c r="C974" s="2"/>
      <c r="D974" s="2"/>
      <c r="E974" s="2"/>
      <c r="F974" s="2"/>
      <c r="G974" s="2"/>
      <c r="H974" s="2"/>
      <c r="I974" s="572" t="str">
        <f>iferror(vlookup(B974,'セッション実施状況管理'!$A:$B,2,false),"")</f>
        <v/>
      </c>
      <c r="J974" s="580" t="str">
        <f>Vlookup(B974,'セッション実施状況管理'!$A:$R,17,false)</f>
        <v>#N/A</v>
      </c>
      <c r="K974" s="580" t="str">
        <f t="shared" si="28"/>
        <v>#N/A</v>
      </c>
      <c r="L974" s="573" t="str">
        <f t="shared" si="11"/>
        <v>#N/A</v>
      </c>
      <c r="M974" s="573" t="str">
        <f t="shared" si="30"/>
        <v>#N/A</v>
      </c>
      <c r="N974" s="1283" t="str">
        <f t="shared" si="29"/>
        <v>#N/A</v>
      </c>
      <c r="O974" s="652"/>
      <c r="P974" s="652"/>
      <c r="Q974" s="629"/>
      <c r="R974" s="629"/>
      <c r="S974" s="651"/>
      <c r="T974" s="653"/>
      <c r="U974" s="651"/>
      <c r="V974" s="582" t="s">
        <v>1072</v>
      </c>
      <c r="W974" s="582" t="s">
        <v>1072</v>
      </c>
      <c r="X974" s="582" t="s">
        <v>1072</v>
      </c>
      <c r="Y974" s="582" t="s">
        <v>1072</v>
      </c>
      <c r="Z974" s="582" t="s">
        <v>1072</v>
      </c>
      <c r="AA974" s="582" t="s">
        <v>1072</v>
      </c>
      <c r="AB974" s="582" t="s">
        <v>1072</v>
      </c>
      <c r="AC974" s="580" t="str">
        <f>Vlookup(D974,'セッション実施状況管理'!$A:$R,17,false)</f>
        <v>#N/A</v>
      </c>
      <c r="AD974" s="580" t="str">
        <f t="shared" si="19"/>
        <v>#VALUE!</v>
      </c>
      <c r="AE974" s="580" t="str">
        <f t="shared" si="20"/>
        <v>#VALUE!</v>
      </c>
    </row>
    <row r="975">
      <c r="A975" s="2"/>
      <c r="B975" s="2"/>
      <c r="C975" s="2"/>
      <c r="D975" s="2"/>
      <c r="E975" s="2"/>
      <c r="F975" s="2"/>
      <c r="G975" s="2"/>
      <c r="H975" s="2"/>
      <c r="I975" s="572" t="str">
        <f>iferror(vlookup(B975,'セッション実施状況管理'!$A:$B,2,false),"")</f>
        <v/>
      </c>
      <c r="J975" s="580" t="str">
        <f>Vlookup(B975,'セッション実施状況管理'!$A:$R,17,false)</f>
        <v>#N/A</v>
      </c>
      <c r="K975" s="580" t="str">
        <f t="shared" si="28"/>
        <v>#N/A</v>
      </c>
      <c r="L975" s="573" t="str">
        <f t="shared" si="11"/>
        <v>#N/A</v>
      </c>
      <c r="M975" s="573" t="str">
        <f t="shared" si="30"/>
        <v>#N/A</v>
      </c>
      <c r="N975" s="1283" t="str">
        <f t="shared" si="29"/>
        <v>#N/A</v>
      </c>
      <c r="O975" s="652"/>
      <c r="P975" s="652"/>
      <c r="Q975" s="629"/>
      <c r="R975" s="629"/>
      <c r="S975" s="651"/>
      <c r="T975" s="653"/>
      <c r="U975" s="651"/>
      <c r="V975" s="582" t="s">
        <v>1072</v>
      </c>
      <c r="W975" s="582" t="s">
        <v>1072</v>
      </c>
      <c r="X975" s="582" t="s">
        <v>1072</v>
      </c>
      <c r="Y975" s="582" t="s">
        <v>1072</v>
      </c>
      <c r="Z975" s="582" t="s">
        <v>1072</v>
      </c>
      <c r="AA975" s="582" t="s">
        <v>1072</v>
      </c>
      <c r="AB975" s="582" t="s">
        <v>1072</v>
      </c>
      <c r="AC975" s="580" t="str">
        <f>Vlookup(D975,'セッション実施状況管理'!$A:$R,17,false)</f>
        <v>#N/A</v>
      </c>
      <c r="AD975" s="580" t="str">
        <f t="shared" si="19"/>
        <v>#VALUE!</v>
      </c>
      <c r="AE975" s="580" t="str">
        <f t="shared" si="20"/>
        <v>#VALUE!</v>
      </c>
    </row>
    <row r="976">
      <c r="A976" s="2"/>
      <c r="B976" s="2"/>
      <c r="C976" s="2"/>
      <c r="D976" s="2"/>
      <c r="E976" s="2"/>
      <c r="F976" s="2"/>
      <c r="G976" s="2"/>
      <c r="H976" s="2"/>
      <c r="I976" s="572" t="str">
        <f>iferror(vlookup(B976,'セッション実施状況管理'!$A:$B,2,false),"")</f>
        <v/>
      </c>
      <c r="J976" s="580" t="str">
        <f>Vlookup(B976,'セッション実施状況管理'!$A:$R,17,false)</f>
        <v>#N/A</v>
      </c>
      <c r="K976" s="580" t="str">
        <f t="shared" si="28"/>
        <v>#N/A</v>
      </c>
      <c r="L976" s="573" t="str">
        <f t="shared" si="11"/>
        <v>#N/A</v>
      </c>
      <c r="M976" s="573" t="str">
        <f t="shared" si="30"/>
        <v>#N/A</v>
      </c>
      <c r="N976" s="1283" t="str">
        <f t="shared" si="29"/>
        <v>#N/A</v>
      </c>
      <c r="O976" s="652"/>
      <c r="P976" s="652"/>
      <c r="Q976" s="629"/>
      <c r="R976" s="629"/>
      <c r="S976" s="651"/>
      <c r="T976" s="653"/>
      <c r="U976" s="651"/>
      <c r="V976" s="582" t="s">
        <v>1072</v>
      </c>
      <c r="W976" s="582" t="s">
        <v>1072</v>
      </c>
      <c r="X976" s="582" t="s">
        <v>1072</v>
      </c>
      <c r="Y976" s="582" t="s">
        <v>1072</v>
      </c>
      <c r="Z976" s="582" t="s">
        <v>1072</v>
      </c>
      <c r="AA976" s="582" t="s">
        <v>1072</v>
      </c>
      <c r="AB976" s="582" t="s">
        <v>1072</v>
      </c>
      <c r="AC976" s="580" t="str">
        <f>Vlookup(D976,'セッション実施状況管理'!$A:$R,17,false)</f>
        <v>#N/A</v>
      </c>
      <c r="AD976" s="580" t="str">
        <f t="shared" si="19"/>
        <v>#VALUE!</v>
      </c>
      <c r="AE976" s="580" t="str">
        <f t="shared" si="20"/>
        <v>#VALUE!</v>
      </c>
    </row>
    <row r="977">
      <c r="A977" s="2"/>
      <c r="B977" s="2"/>
      <c r="C977" s="2"/>
      <c r="D977" s="2"/>
      <c r="E977" s="2"/>
      <c r="F977" s="2"/>
      <c r="G977" s="2"/>
      <c r="H977" s="2"/>
      <c r="I977" s="572" t="str">
        <f>iferror(vlookup(B977,'セッション実施状況管理'!$A:$B,2,false),"")</f>
        <v/>
      </c>
      <c r="J977" s="580" t="str">
        <f>Vlookup(B977,'セッション実施状況管理'!$A:$R,17,false)</f>
        <v>#N/A</v>
      </c>
      <c r="K977" s="580" t="str">
        <f t="shared" si="28"/>
        <v>#N/A</v>
      </c>
      <c r="L977" s="573" t="str">
        <f t="shared" si="11"/>
        <v>#N/A</v>
      </c>
      <c r="M977" s="573" t="str">
        <f t="shared" si="30"/>
        <v>#N/A</v>
      </c>
      <c r="N977" s="1283" t="str">
        <f t="shared" si="29"/>
        <v>#N/A</v>
      </c>
      <c r="O977" s="652"/>
      <c r="P977" s="652"/>
      <c r="Q977" s="629"/>
      <c r="R977" s="629"/>
      <c r="S977" s="651"/>
      <c r="T977" s="653"/>
      <c r="U977" s="651"/>
      <c r="V977" s="582" t="s">
        <v>1072</v>
      </c>
      <c r="W977" s="582" t="s">
        <v>1072</v>
      </c>
      <c r="X977" s="582" t="s">
        <v>1072</v>
      </c>
      <c r="Y977" s="582" t="s">
        <v>1072</v>
      </c>
      <c r="Z977" s="582" t="s">
        <v>1072</v>
      </c>
      <c r="AA977" s="582" t="s">
        <v>1072</v>
      </c>
      <c r="AB977" s="582" t="s">
        <v>1072</v>
      </c>
      <c r="AC977" s="580" t="str">
        <f>Vlookup(D977,'セッション実施状況管理'!$A:$R,17,false)</f>
        <v>#N/A</v>
      </c>
      <c r="AD977" s="580" t="str">
        <f t="shared" si="19"/>
        <v>#VALUE!</v>
      </c>
      <c r="AE977" s="580" t="str">
        <f t="shared" si="20"/>
        <v>#VALUE!</v>
      </c>
    </row>
    <row r="978">
      <c r="A978" s="2"/>
      <c r="B978" s="2"/>
      <c r="C978" s="2"/>
      <c r="D978" s="2"/>
      <c r="E978" s="2"/>
      <c r="F978" s="2"/>
      <c r="G978" s="2"/>
      <c r="H978" s="2"/>
      <c r="I978" s="572" t="str">
        <f>iferror(vlookup(B978,'セッション実施状況管理'!$A:$B,2,false),"")</f>
        <v/>
      </c>
      <c r="J978" s="580" t="str">
        <f>Vlookup(B978,'セッション実施状況管理'!$A:$R,17,false)</f>
        <v>#N/A</v>
      </c>
      <c r="K978" s="580" t="str">
        <f t="shared" si="28"/>
        <v>#N/A</v>
      </c>
      <c r="L978" s="573" t="str">
        <f t="shared" si="11"/>
        <v>#N/A</v>
      </c>
      <c r="M978" s="573" t="str">
        <f t="shared" si="30"/>
        <v>#N/A</v>
      </c>
      <c r="N978" s="1283" t="str">
        <f t="shared" si="29"/>
        <v>#N/A</v>
      </c>
      <c r="O978" s="652"/>
      <c r="P978" s="652"/>
      <c r="Q978" s="629"/>
      <c r="R978" s="629"/>
      <c r="S978" s="651"/>
      <c r="T978" s="653"/>
      <c r="U978" s="651"/>
      <c r="V978" s="582" t="s">
        <v>1072</v>
      </c>
      <c r="W978" s="582" t="s">
        <v>1072</v>
      </c>
      <c r="X978" s="582" t="s">
        <v>1072</v>
      </c>
      <c r="Y978" s="582" t="s">
        <v>1072</v>
      </c>
      <c r="Z978" s="582" t="s">
        <v>1072</v>
      </c>
      <c r="AA978" s="582" t="s">
        <v>1072</v>
      </c>
      <c r="AB978" s="582" t="s">
        <v>1072</v>
      </c>
      <c r="AC978" s="580" t="str">
        <f>Vlookup(D978,'セッション実施状況管理'!$A:$R,17,false)</f>
        <v>#N/A</v>
      </c>
      <c r="AD978" s="580" t="str">
        <f t="shared" si="19"/>
        <v>#VALUE!</v>
      </c>
      <c r="AE978" s="580" t="str">
        <f t="shared" si="20"/>
        <v>#VALUE!</v>
      </c>
    </row>
    <row r="979">
      <c r="A979" s="2"/>
      <c r="B979" s="2"/>
      <c r="C979" s="2"/>
      <c r="D979" s="2"/>
      <c r="E979" s="2"/>
      <c r="F979" s="2"/>
      <c r="G979" s="2"/>
      <c r="H979" s="2"/>
      <c r="I979" s="572" t="str">
        <f>iferror(vlookup(B979,'セッション実施状況管理'!$A:$B,2,false),"")</f>
        <v/>
      </c>
      <c r="J979" s="580" t="str">
        <f>Vlookup(B979,'セッション実施状況管理'!$A:$R,17,false)</f>
        <v>#N/A</v>
      </c>
      <c r="K979" s="580" t="str">
        <f t="shared" si="28"/>
        <v>#N/A</v>
      </c>
      <c r="L979" s="573" t="str">
        <f t="shared" si="11"/>
        <v>#N/A</v>
      </c>
      <c r="M979" s="573" t="str">
        <f t="shared" si="30"/>
        <v>#N/A</v>
      </c>
      <c r="N979" s="1283" t="str">
        <f t="shared" si="29"/>
        <v>#N/A</v>
      </c>
      <c r="O979" s="652"/>
      <c r="P979" s="652"/>
      <c r="Q979" s="629"/>
      <c r="R979" s="629"/>
      <c r="S979" s="651"/>
      <c r="T979" s="653"/>
      <c r="U979" s="651"/>
      <c r="V979" s="582" t="s">
        <v>1072</v>
      </c>
      <c r="W979" s="582" t="s">
        <v>1072</v>
      </c>
      <c r="X979" s="582" t="s">
        <v>1072</v>
      </c>
      <c r="Y979" s="582" t="s">
        <v>1072</v>
      </c>
      <c r="Z979" s="582" t="s">
        <v>1072</v>
      </c>
      <c r="AA979" s="582" t="s">
        <v>1072</v>
      </c>
      <c r="AB979" s="582" t="s">
        <v>1072</v>
      </c>
      <c r="AC979" s="580" t="str">
        <f>Vlookup(D979,'セッション実施状況管理'!$A:$R,17,false)</f>
        <v>#N/A</v>
      </c>
      <c r="AD979" s="580" t="str">
        <f t="shared" si="19"/>
        <v>#VALUE!</v>
      </c>
      <c r="AE979" s="580" t="str">
        <f t="shared" si="20"/>
        <v>#VALUE!</v>
      </c>
    </row>
    <row r="980">
      <c r="A980" s="2"/>
      <c r="B980" s="2"/>
      <c r="C980" s="2"/>
      <c r="D980" s="2"/>
      <c r="E980" s="2"/>
      <c r="F980" s="2"/>
      <c r="G980" s="2"/>
      <c r="H980" s="2"/>
      <c r="I980" s="572" t="str">
        <f>iferror(vlookup(B980,'セッション実施状況管理'!$A:$B,2,false),"")</f>
        <v/>
      </c>
      <c r="J980" s="580" t="str">
        <f>Vlookup(B980,'セッション実施状況管理'!$A:$R,17,false)</f>
        <v>#N/A</v>
      </c>
      <c r="K980" s="580" t="str">
        <f t="shared" si="28"/>
        <v>#N/A</v>
      </c>
      <c r="L980" s="573" t="str">
        <f t="shared" si="11"/>
        <v>#N/A</v>
      </c>
      <c r="M980" s="573" t="str">
        <f t="shared" si="30"/>
        <v>#N/A</v>
      </c>
      <c r="N980" s="1283" t="str">
        <f t="shared" si="29"/>
        <v>#N/A</v>
      </c>
      <c r="O980" s="652"/>
      <c r="P980" s="652"/>
      <c r="Q980" s="629"/>
      <c r="R980" s="629"/>
      <c r="S980" s="651"/>
      <c r="T980" s="653"/>
      <c r="U980" s="651"/>
      <c r="V980" s="582" t="s">
        <v>1072</v>
      </c>
      <c r="W980" s="582" t="s">
        <v>1072</v>
      </c>
      <c r="X980" s="582" t="s">
        <v>1072</v>
      </c>
      <c r="Y980" s="582" t="s">
        <v>1072</v>
      </c>
      <c r="Z980" s="582" t="s">
        <v>1072</v>
      </c>
      <c r="AA980" s="582" t="s">
        <v>1072</v>
      </c>
      <c r="AB980" s="582" t="s">
        <v>1072</v>
      </c>
      <c r="AC980" s="580" t="str">
        <f>Vlookup(D980,'セッション実施状況管理'!$A:$R,17,false)</f>
        <v>#N/A</v>
      </c>
      <c r="AD980" s="580" t="str">
        <f t="shared" si="19"/>
        <v>#VALUE!</v>
      </c>
      <c r="AE980" s="580" t="str">
        <f t="shared" si="20"/>
        <v>#VALUE!</v>
      </c>
    </row>
    <row r="981">
      <c r="A981" s="2"/>
      <c r="B981" s="2"/>
      <c r="C981" s="2"/>
      <c r="D981" s="2"/>
      <c r="E981" s="2"/>
      <c r="F981" s="2"/>
      <c r="G981" s="2"/>
      <c r="H981" s="2"/>
      <c r="I981" s="572" t="str">
        <f>iferror(vlookup(B981,'セッション実施状況管理'!$A:$B,2,false),"")</f>
        <v/>
      </c>
      <c r="J981" s="580" t="str">
        <f>Vlookup(B981,'セッション実施状況管理'!$A:$R,17,false)</f>
        <v>#N/A</v>
      </c>
      <c r="K981" s="580" t="str">
        <f t="shared" si="28"/>
        <v>#N/A</v>
      </c>
      <c r="L981" s="573" t="str">
        <f t="shared" si="11"/>
        <v>#N/A</v>
      </c>
      <c r="M981" s="573" t="str">
        <f t="shared" si="30"/>
        <v>#N/A</v>
      </c>
      <c r="N981" s="1283" t="str">
        <f t="shared" si="29"/>
        <v>#N/A</v>
      </c>
      <c r="O981" s="652"/>
      <c r="P981" s="652"/>
      <c r="Q981" s="629"/>
      <c r="R981" s="629"/>
      <c r="S981" s="651"/>
      <c r="T981" s="653"/>
      <c r="U981" s="651"/>
      <c r="V981" s="582" t="s">
        <v>1072</v>
      </c>
      <c r="W981" s="582" t="s">
        <v>1072</v>
      </c>
      <c r="X981" s="582" t="s">
        <v>1072</v>
      </c>
      <c r="Y981" s="582" t="s">
        <v>1072</v>
      </c>
      <c r="Z981" s="582" t="s">
        <v>1072</v>
      </c>
      <c r="AA981" s="582" t="s">
        <v>1072</v>
      </c>
      <c r="AB981" s="582" t="s">
        <v>1072</v>
      </c>
      <c r="AC981" s="580" t="str">
        <f>Vlookup(D981,'セッション実施状況管理'!$A:$R,17,false)</f>
        <v>#N/A</v>
      </c>
      <c r="AD981" s="580" t="str">
        <f t="shared" si="19"/>
        <v>#VALUE!</v>
      </c>
      <c r="AE981" s="580" t="str">
        <f t="shared" si="20"/>
        <v>#VALUE!</v>
      </c>
    </row>
    <row r="982">
      <c r="A982" s="2"/>
      <c r="B982" s="2"/>
      <c r="C982" s="2"/>
      <c r="D982" s="2"/>
      <c r="E982" s="2"/>
      <c r="F982" s="2"/>
      <c r="G982" s="2"/>
      <c r="H982" s="2"/>
      <c r="I982" s="572" t="str">
        <f>iferror(vlookup(B982,'セッション実施状況管理'!$A:$B,2,false),"")</f>
        <v/>
      </c>
      <c r="J982" s="580" t="str">
        <f>Vlookup(B982,'セッション実施状況管理'!$A:$R,17,false)</f>
        <v>#N/A</v>
      </c>
      <c r="K982" s="580" t="str">
        <f t="shared" si="28"/>
        <v>#N/A</v>
      </c>
      <c r="L982" s="573" t="str">
        <f t="shared" si="11"/>
        <v>#N/A</v>
      </c>
      <c r="M982" s="573" t="str">
        <f t="shared" si="30"/>
        <v>#N/A</v>
      </c>
      <c r="N982" s="1283" t="str">
        <f t="shared" si="29"/>
        <v>#N/A</v>
      </c>
      <c r="O982" s="652"/>
      <c r="P982" s="652"/>
      <c r="Q982" s="629"/>
      <c r="R982" s="629"/>
      <c r="S982" s="651"/>
      <c r="T982" s="653"/>
      <c r="U982" s="651"/>
      <c r="V982" s="582" t="s">
        <v>1072</v>
      </c>
      <c r="W982" s="582" t="s">
        <v>1072</v>
      </c>
      <c r="X982" s="582" t="s">
        <v>1072</v>
      </c>
      <c r="Y982" s="582" t="s">
        <v>1072</v>
      </c>
      <c r="Z982" s="582" t="s">
        <v>1072</v>
      </c>
      <c r="AA982" s="582" t="s">
        <v>1072</v>
      </c>
      <c r="AB982" s="582" t="s">
        <v>1072</v>
      </c>
      <c r="AC982" s="580" t="str">
        <f>Vlookup(D982,'セッション実施状況管理'!$A:$R,17,false)</f>
        <v>#N/A</v>
      </c>
      <c r="AD982" s="580" t="str">
        <f t="shared" si="19"/>
        <v>#VALUE!</v>
      </c>
      <c r="AE982" s="580" t="str">
        <f t="shared" si="20"/>
        <v>#VALUE!</v>
      </c>
    </row>
    <row r="983">
      <c r="A983" s="2"/>
      <c r="B983" s="2"/>
      <c r="C983" s="2"/>
      <c r="D983" s="2"/>
      <c r="E983" s="2"/>
      <c r="F983" s="2"/>
      <c r="G983" s="2"/>
      <c r="H983" s="2"/>
      <c r="I983" s="572" t="str">
        <f>iferror(vlookup(B983,'セッション実施状況管理'!$A:$B,2,false),"")</f>
        <v/>
      </c>
      <c r="J983" s="580" t="str">
        <f>Vlookup(B983,'セッション実施状況管理'!$A:$R,17,false)</f>
        <v>#N/A</v>
      </c>
      <c r="K983" s="580" t="str">
        <f t="shared" si="28"/>
        <v>#N/A</v>
      </c>
      <c r="L983" s="573" t="str">
        <f t="shared" si="11"/>
        <v>#N/A</v>
      </c>
      <c r="M983" s="573" t="str">
        <f t="shared" si="30"/>
        <v>#N/A</v>
      </c>
      <c r="N983" s="1283" t="str">
        <f t="shared" si="29"/>
        <v>#N/A</v>
      </c>
      <c r="O983" s="652"/>
      <c r="P983" s="652"/>
      <c r="Q983" s="629"/>
      <c r="R983" s="629"/>
      <c r="S983" s="651"/>
      <c r="T983" s="653"/>
      <c r="U983" s="651"/>
      <c r="V983" s="582" t="s">
        <v>1072</v>
      </c>
      <c r="W983" s="582" t="s">
        <v>1072</v>
      </c>
      <c r="X983" s="582" t="s">
        <v>1072</v>
      </c>
      <c r="Y983" s="582" t="s">
        <v>1072</v>
      </c>
      <c r="Z983" s="582" t="s">
        <v>1072</v>
      </c>
      <c r="AA983" s="582" t="s">
        <v>1072</v>
      </c>
      <c r="AB983" s="582" t="s">
        <v>1072</v>
      </c>
      <c r="AC983" s="580" t="str">
        <f>Vlookup(D983,'セッション実施状況管理'!$A:$R,17,false)</f>
        <v>#N/A</v>
      </c>
      <c r="AD983" s="580" t="str">
        <f t="shared" si="19"/>
        <v>#VALUE!</v>
      </c>
      <c r="AE983" s="580" t="str">
        <f t="shared" si="20"/>
        <v>#VALUE!</v>
      </c>
    </row>
    <row r="984">
      <c r="A984" s="2"/>
      <c r="B984" s="2"/>
      <c r="C984" s="2"/>
      <c r="D984" s="2"/>
      <c r="E984" s="2"/>
      <c r="F984" s="2"/>
      <c r="G984" s="2"/>
      <c r="H984" s="2"/>
      <c r="I984" s="572" t="str">
        <f>iferror(vlookup(B984,'セッション実施状況管理'!$A:$B,2,false),"")</f>
        <v/>
      </c>
      <c r="J984" s="580" t="str">
        <f>Vlookup(B984,'セッション実施状況管理'!$A:$R,17,false)</f>
        <v>#N/A</v>
      </c>
      <c r="K984" s="580" t="str">
        <f t="shared" si="28"/>
        <v>#N/A</v>
      </c>
      <c r="L984" s="573" t="str">
        <f t="shared" si="11"/>
        <v>#N/A</v>
      </c>
      <c r="M984" s="573" t="str">
        <f t="shared" si="30"/>
        <v>#N/A</v>
      </c>
      <c r="N984" s="1283" t="str">
        <f t="shared" si="29"/>
        <v>#N/A</v>
      </c>
      <c r="O984" s="652"/>
      <c r="P984" s="652"/>
      <c r="Q984" s="629"/>
      <c r="R984" s="629"/>
      <c r="S984" s="651"/>
      <c r="T984" s="653"/>
      <c r="U984" s="651"/>
      <c r="V984" s="582" t="s">
        <v>1072</v>
      </c>
      <c r="W984" s="582" t="s">
        <v>1072</v>
      </c>
      <c r="X984" s="582" t="s">
        <v>1072</v>
      </c>
      <c r="Y984" s="582" t="s">
        <v>1072</v>
      </c>
      <c r="Z984" s="582" t="s">
        <v>1072</v>
      </c>
      <c r="AA984" s="582" t="s">
        <v>1072</v>
      </c>
      <c r="AB984" s="582" t="s">
        <v>1072</v>
      </c>
      <c r="AC984" s="580" t="str">
        <f>Vlookup(D984,'セッション実施状況管理'!$A:$R,17,false)</f>
        <v>#N/A</v>
      </c>
      <c r="AD984" s="580" t="str">
        <f t="shared" si="19"/>
        <v>#VALUE!</v>
      </c>
      <c r="AE984" s="580" t="str">
        <f t="shared" si="20"/>
        <v>#VALUE!</v>
      </c>
    </row>
    <row r="985">
      <c r="A985" s="2"/>
      <c r="B985" s="2"/>
      <c r="C985" s="2"/>
      <c r="D985" s="2"/>
      <c r="E985" s="2"/>
      <c r="F985" s="2"/>
      <c r="G985" s="2"/>
      <c r="H985" s="2"/>
      <c r="I985" s="572" t="str">
        <f>iferror(vlookup(B985,'セッション実施状況管理'!$A:$B,2,false),"")</f>
        <v/>
      </c>
      <c r="J985" s="580" t="str">
        <f>Vlookup(B985,'セッション実施状況管理'!$A:$R,17,false)</f>
        <v>#N/A</v>
      </c>
      <c r="K985" s="580" t="str">
        <f t="shared" si="28"/>
        <v>#N/A</v>
      </c>
      <c r="L985" s="573" t="str">
        <f t="shared" si="11"/>
        <v>#N/A</v>
      </c>
      <c r="M985" s="573" t="str">
        <f t="shared" si="30"/>
        <v>#N/A</v>
      </c>
      <c r="N985" s="1283" t="str">
        <f t="shared" si="29"/>
        <v>#N/A</v>
      </c>
      <c r="O985" s="652"/>
      <c r="P985" s="652"/>
      <c r="Q985" s="629"/>
      <c r="R985" s="629"/>
      <c r="S985" s="651"/>
      <c r="T985" s="653"/>
      <c r="U985" s="651"/>
      <c r="V985" s="582" t="s">
        <v>1072</v>
      </c>
      <c r="W985" s="582" t="s">
        <v>1072</v>
      </c>
      <c r="X985" s="582" t="s">
        <v>1072</v>
      </c>
      <c r="Y985" s="582" t="s">
        <v>1072</v>
      </c>
      <c r="Z985" s="582" t="s">
        <v>1072</v>
      </c>
      <c r="AA985" s="582" t="s">
        <v>1072</v>
      </c>
      <c r="AB985" s="582" t="s">
        <v>1072</v>
      </c>
      <c r="AC985" s="580" t="str">
        <f>Vlookup(D985,'セッション実施状況管理'!$A:$R,17,false)</f>
        <v>#N/A</v>
      </c>
      <c r="AD985" s="580" t="str">
        <f t="shared" si="19"/>
        <v>#VALUE!</v>
      </c>
      <c r="AE985" s="580" t="str">
        <f t="shared" si="20"/>
        <v>#VALUE!</v>
      </c>
    </row>
    <row r="986">
      <c r="A986" s="2"/>
      <c r="B986" s="2"/>
      <c r="C986" s="2"/>
      <c r="D986" s="2"/>
      <c r="E986" s="2"/>
      <c r="F986" s="2"/>
      <c r="G986" s="2"/>
      <c r="H986" s="2"/>
      <c r="I986" s="572" t="str">
        <f>iferror(vlookup(B986,'セッション実施状況管理'!$A:$B,2,false),"")</f>
        <v/>
      </c>
      <c r="J986" s="580" t="str">
        <f>Vlookup(B986,'セッション実施状況管理'!$A:$R,17,false)</f>
        <v>#N/A</v>
      </c>
      <c r="K986" s="580" t="str">
        <f t="shared" si="28"/>
        <v>#N/A</v>
      </c>
      <c r="L986" s="573" t="str">
        <f t="shared" si="11"/>
        <v>#N/A</v>
      </c>
      <c r="M986" s="573" t="str">
        <f t="shared" si="30"/>
        <v>#N/A</v>
      </c>
      <c r="N986" s="1283" t="str">
        <f t="shared" si="29"/>
        <v>#N/A</v>
      </c>
      <c r="O986" s="652"/>
      <c r="P986" s="652"/>
      <c r="Q986" s="629"/>
      <c r="R986" s="629"/>
      <c r="S986" s="651"/>
      <c r="T986" s="653"/>
      <c r="U986" s="651"/>
      <c r="V986" s="582" t="s">
        <v>1072</v>
      </c>
      <c r="W986" s="582" t="s">
        <v>1072</v>
      </c>
      <c r="X986" s="582" t="s">
        <v>1072</v>
      </c>
      <c r="Y986" s="582" t="s">
        <v>1072</v>
      </c>
      <c r="Z986" s="582" t="s">
        <v>1072</v>
      </c>
      <c r="AA986" s="582" t="s">
        <v>1072</v>
      </c>
      <c r="AB986" s="582" t="s">
        <v>1072</v>
      </c>
      <c r="AC986" s="580" t="str">
        <f>Vlookup(D986,'セッション実施状況管理'!$A:$R,17,false)</f>
        <v>#N/A</v>
      </c>
      <c r="AD986" s="580" t="str">
        <f t="shared" si="19"/>
        <v>#VALUE!</v>
      </c>
      <c r="AE986" s="580" t="str">
        <f t="shared" si="20"/>
        <v>#VALUE!</v>
      </c>
    </row>
    <row r="987">
      <c r="A987" s="2"/>
      <c r="B987" s="2"/>
      <c r="C987" s="2"/>
      <c r="D987" s="2"/>
      <c r="E987" s="2"/>
      <c r="F987" s="2"/>
      <c r="G987" s="2"/>
      <c r="H987" s="2"/>
      <c r="I987" s="572" t="str">
        <f>iferror(vlookup(B987,'セッション実施状況管理'!$A:$B,2,false),"")</f>
        <v/>
      </c>
      <c r="J987" s="580" t="str">
        <f>Vlookup(B987,'セッション実施状況管理'!$A:$R,17,false)</f>
        <v>#N/A</v>
      </c>
      <c r="K987" s="580" t="str">
        <f t="shared" si="28"/>
        <v>#N/A</v>
      </c>
      <c r="L987" s="573" t="str">
        <f t="shared" si="11"/>
        <v>#N/A</v>
      </c>
      <c r="M987" s="573" t="str">
        <f t="shared" si="30"/>
        <v>#N/A</v>
      </c>
      <c r="N987" s="1283" t="str">
        <f t="shared" si="29"/>
        <v>#N/A</v>
      </c>
      <c r="O987" s="652"/>
      <c r="P987" s="652"/>
      <c r="Q987" s="629"/>
      <c r="R987" s="629"/>
      <c r="S987" s="651"/>
      <c r="T987" s="653"/>
      <c r="U987" s="651"/>
      <c r="V987" s="582" t="s">
        <v>1072</v>
      </c>
      <c r="W987" s="582" t="s">
        <v>1072</v>
      </c>
      <c r="X987" s="582" t="s">
        <v>1072</v>
      </c>
      <c r="Y987" s="582" t="s">
        <v>1072</v>
      </c>
      <c r="Z987" s="582" t="s">
        <v>1072</v>
      </c>
      <c r="AA987" s="582" t="s">
        <v>1072</v>
      </c>
      <c r="AB987" s="582" t="s">
        <v>1072</v>
      </c>
      <c r="AC987" s="580" t="str">
        <f>Vlookup(D987,'セッション実施状況管理'!$A:$R,17,false)</f>
        <v>#N/A</v>
      </c>
      <c r="AD987" s="580" t="str">
        <f t="shared" si="19"/>
        <v>#VALUE!</v>
      </c>
      <c r="AE987" s="580" t="str">
        <f t="shared" si="20"/>
        <v>#VALUE!</v>
      </c>
    </row>
    <row r="988">
      <c r="A988" s="2"/>
      <c r="B988" s="2"/>
      <c r="C988" s="2"/>
      <c r="D988" s="2"/>
      <c r="E988" s="2"/>
      <c r="F988" s="2"/>
      <c r="G988" s="2"/>
      <c r="H988" s="2"/>
      <c r="I988" s="572" t="str">
        <f>iferror(vlookup(B988,'セッション実施状況管理'!$A:$B,2,false),"")</f>
        <v/>
      </c>
      <c r="J988" s="580" t="str">
        <f>Vlookup(B988,'セッション実施状況管理'!$A:$R,17,false)</f>
        <v>#N/A</v>
      </c>
      <c r="K988" s="580" t="str">
        <f t="shared" si="28"/>
        <v>#N/A</v>
      </c>
      <c r="L988" s="573" t="str">
        <f t="shared" si="11"/>
        <v>#N/A</v>
      </c>
      <c r="M988" s="573" t="str">
        <f t="shared" si="30"/>
        <v>#N/A</v>
      </c>
      <c r="N988" s="1283" t="str">
        <f t="shared" si="29"/>
        <v>#N/A</v>
      </c>
      <c r="O988" s="652"/>
      <c r="P988" s="652"/>
      <c r="Q988" s="629"/>
      <c r="R988" s="629"/>
      <c r="S988" s="651"/>
      <c r="T988" s="653"/>
      <c r="U988" s="651"/>
      <c r="V988" s="582" t="s">
        <v>1072</v>
      </c>
      <c r="W988" s="582" t="s">
        <v>1072</v>
      </c>
      <c r="X988" s="582" t="s">
        <v>1072</v>
      </c>
      <c r="Y988" s="582" t="s">
        <v>1072</v>
      </c>
      <c r="Z988" s="582" t="s">
        <v>1072</v>
      </c>
      <c r="AA988" s="582" t="s">
        <v>1072</v>
      </c>
      <c r="AB988" s="582" t="s">
        <v>1072</v>
      </c>
      <c r="AC988" s="580" t="str">
        <f>Vlookup(D988,'セッション実施状況管理'!$A:$R,17,false)</f>
        <v>#N/A</v>
      </c>
      <c r="AD988" s="580" t="str">
        <f t="shared" si="19"/>
        <v>#VALUE!</v>
      </c>
      <c r="AE988" s="580" t="str">
        <f t="shared" si="20"/>
        <v>#VALUE!</v>
      </c>
    </row>
    <row r="989">
      <c r="A989" s="2"/>
      <c r="B989" s="2"/>
      <c r="C989" s="2"/>
      <c r="D989" s="2"/>
      <c r="E989" s="2"/>
      <c r="F989" s="2"/>
      <c r="G989" s="2"/>
      <c r="H989" s="2"/>
      <c r="I989" s="572" t="str">
        <f>iferror(vlookup(B989,'セッション実施状況管理'!$A:$B,2,false),"")</f>
        <v/>
      </c>
      <c r="J989" s="580" t="str">
        <f>Vlookup(B989,'セッション実施状況管理'!$A:$R,17,false)</f>
        <v>#N/A</v>
      </c>
      <c r="K989" s="580" t="str">
        <f t="shared" si="28"/>
        <v>#N/A</v>
      </c>
      <c r="L989" s="573" t="str">
        <f t="shared" si="11"/>
        <v>#N/A</v>
      </c>
      <c r="M989" s="573" t="str">
        <f t="shared" si="30"/>
        <v>#N/A</v>
      </c>
      <c r="N989" s="1283" t="str">
        <f t="shared" si="29"/>
        <v>#N/A</v>
      </c>
      <c r="O989" s="652"/>
      <c r="P989" s="652"/>
      <c r="Q989" s="629"/>
      <c r="R989" s="629"/>
      <c r="S989" s="651"/>
      <c r="T989" s="653"/>
      <c r="U989" s="651"/>
      <c r="V989" s="582" t="s">
        <v>1072</v>
      </c>
      <c r="W989" s="582" t="s">
        <v>1072</v>
      </c>
      <c r="X989" s="582" t="s">
        <v>1072</v>
      </c>
      <c r="Y989" s="582" t="s">
        <v>1072</v>
      </c>
      <c r="Z989" s="582" t="s">
        <v>1072</v>
      </c>
      <c r="AA989" s="582" t="s">
        <v>1072</v>
      </c>
      <c r="AB989" s="582" t="s">
        <v>1072</v>
      </c>
      <c r="AC989" s="580" t="str">
        <f>Vlookup(D989,'セッション実施状況管理'!$A:$R,17,false)</f>
        <v>#N/A</v>
      </c>
      <c r="AD989" s="580" t="str">
        <f t="shared" si="19"/>
        <v>#VALUE!</v>
      </c>
      <c r="AE989" s="580" t="str">
        <f t="shared" si="20"/>
        <v>#VALUE!</v>
      </c>
    </row>
    <row r="990">
      <c r="A990" s="2"/>
      <c r="B990" s="2"/>
      <c r="C990" s="2"/>
      <c r="D990" s="2"/>
      <c r="E990" s="2"/>
      <c r="F990" s="2"/>
      <c r="G990" s="2"/>
      <c r="H990" s="2"/>
      <c r="I990" s="572" t="str">
        <f>iferror(vlookup(B990,'セッション実施状況管理'!$A:$B,2,false),"")</f>
        <v/>
      </c>
      <c r="J990" s="580" t="str">
        <f>Vlookup(B990,'セッション実施状況管理'!$A:$R,17,false)</f>
        <v>#N/A</v>
      </c>
      <c r="K990" s="580" t="str">
        <f t="shared" si="28"/>
        <v>#N/A</v>
      </c>
      <c r="L990" s="573" t="str">
        <f t="shared" si="11"/>
        <v>#N/A</v>
      </c>
      <c r="M990" s="573" t="str">
        <f t="shared" si="30"/>
        <v>#N/A</v>
      </c>
      <c r="N990" s="1283" t="str">
        <f t="shared" si="29"/>
        <v>#N/A</v>
      </c>
      <c r="O990" s="652"/>
      <c r="P990" s="652"/>
      <c r="Q990" s="629"/>
      <c r="R990" s="629"/>
      <c r="S990" s="651"/>
      <c r="T990" s="653"/>
      <c r="U990" s="651"/>
      <c r="V990" s="582" t="s">
        <v>1072</v>
      </c>
      <c r="W990" s="582" t="s">
        <v>1072</v>
      </c>
      <c r="X990" s="582" t="s">
        <v>1072</v>
      </c>
      <c r="Y990" s="582" t="s">
        <v>1072</v>
      </c>
      <c r="Z990" s="582" t="s">
        <v>1072</v>
      </c>
      <c r="AA990" s="582" t="s">
        <v>1072</v>
      </c>
      <c r="AB990" s="582" t="s">
        <v>1072</v>
      </c>
      <c r="AC990" s="580" t="str">
        <f>Vlookup(D990,'セッション実施状況管理'!$A:$R,17,false)</f>
        <v>#N/A</v>
      </c>
      <c r="AD990" s="580" t="str">
        <f t="shared" si="19"/>
        <v>#VALUE!</v>
      </c>
      <c r="AE990" s="580" t="str">
        <f t="shared" si="20"/>
        <v>#VALUE!</v>
      </c>
    </row>
    <row r="991">
      <c r="A991" s="2"/>
      <c r="B991" s="2"/>
      <c r="C991" s="2"/>
      <c r="D991" s="2"/>
      <c r="E991" s="2"/>
      <c r="F991" s="2"/>
      <c r="G991" s="2"/>
      <c r="H991" s="2"/>
      <c r="I991" s="572" t="str">
        <f>iferror(vlookup(B991,'セッション実施状況管理'!$A:$B,2,false),"")</f>
        <v/>
      </c>
      <c r="J991" s="580" t="str">
        <f>Vlookup(B991,'セッション実施状況管理'!$A:$R,17,false)</f>
        <v>#N/A</v>
      </c>
      <c r="K991" s="580" t="str">
        <f t="shared" si="28"/>
        <v>#N/A</v>
      </c>
      <c r="L991" s="573" t="str">
        <f t="shared" si="11"/>
        <v>#N/A</v>
      </c>
      <c r="M991" s="573" t="str">
        <f t="shared" si="30"/>
        <v>#N/A</v>
      </c>
      <c r="N991" s="1283" t="str">
        <f t="shared" si="29"/>
        <v>#N/A</v>
      </c>
      <c r="O991" s="652"/>
      <c r="P991" s="652"/>
      <c r="Q991" s="629"/>
      <c r="R991" s="629"/>
      <c r="S991" s="651"/>
      <c r="T991" s="653"/>
      <c r="U991" s="651"/>
      <c r="V991" s="582" t="s">
        <v>1072</v>
      </c>
      <c r="W991" s="582" t="s">
        <v>1072</v>
      </c>
      <c r="X991" s="582" t="s">
        <v>1072</v>
      </c>
      <c r="Y991" s="582" t="s">
        <v>1072</v>
      </c>
      <c r="Z991" s="582" t="s">
        <v>1072</v>
      </c>
      <c r="AA991" s="582" t="s">
        <v>1072</v>
      </c>
      <c r="AB991" s="582" t="s">
        <v>1072</v>
      </c>
      <c r="AC991" s="580" t="str">
        <f>Vlookup(D991,'セッション実施状況管理'!$A:$R,17,false)</f>
        <v>#N/A</v>
      </c>
      <c r="AD991" s="580" t="str">
        <f t="shared" si="19"/>
        <v>#VALUE!</v>
      </c>
      <c r="AE991" s="580" t="str">
        <f t="shared" si="20"/>
        <v>#VALUE!</v>
      </c>
    </row>
    <row r="992">
      <c r="A992" s="2"/>
      <c r="B992" s="2"/>
      <c r="C992" s="2"/>
      <c r="D992" s="2"/>
      <c r="E992" s="2"/>
      <c r="F992" s="2"/>
      <c r="G992" s="2"/>
      <c r="H992" s="2"/>
      <c r="I992" s="572" t="str">
        <f>iferror(vlookup(B992,'セッション実施状況管理'!$A:$B,2,false),"")</f>
        <v/>
      </c>
      <c r="J992" s="580" t="str">
        <f>Vlookup(B992,'セッション実施状況管理'!$A:$R,17,false)</f>
        <v>#N/A</v>
      </c>
      <c r="K992" s="580" t="str">
        <f t="shared" si="28"/>
        <v>#N/A</v>
      </c>
      <c r="L992" s="573" t="str">
        <f t="shared" si="11"/>
        <v>#N/A</v>
      </c>
      <c r="M992" s="573" t="str">
        <f t="shared" si="30"/>
        <v>#N/A</v>
      </c>
      <c r="N992" s="1283" t="str">
        <f t="shared" si="29"/>
        <v>#N/A</v>
      </c>
      <c r="O992" s="652"/>
      <c r="P992" s="652"/>
      <c r="Q992" s="629"/>
      <c r="R992" s="629"/>
      <c r="S992" s="651"/>
      <c r="T992" s="653"/>
      <c r="U992" s="651"/>
      <c r="V992" s="582" t="s">
        <v>1072</v>
      </c>
      <c r="W992" s="582" t="s">
        <v>1072</v>
      </c>
      <c r="X992" s="582" t="s">
        <v>1072</v>
      </c>
      <c r="Y992" s="582" t="s">
        <v>1072</v>
      </c>
      <c r="Z992" s="582" t="s">
        <v>1072</v>
      </c>
      <c r="AA992" s="582" t="s">
        <v>1072</v>
      </c>
      <c r="AB992" s="582" t="s">
        <v>1072</v>
      </c>
      <c r="AC992" s="580" t="str">
        <f>Vlookup(D992,'セッション実施状況管理'!$A:$R,17,false)</f>
        <v>#N/A</v>
      </c>
      <c r="AD992" s="580" t="str">
        <f t="shared" si="19"/>
        <v>#VALUE!</v>
      </c>
      <c r="AE992" s="580" t="str">
        <f t="shared" si="20"/>
        <v>#VALUE!</v>
      </c>
    </row>
    <row r="993">
      <c r="A993" s="2"/>
      <c r="B993" s="2"/>
      <c r="C993" s="2"/>
      <c r="D993" s="2"/>
      <c r="E993" s="2"/>
      <c r="F993" s="2"/>
      <c r="G993" s="2"/>
      <c r="H993" s="2"/>
      <c r="I993" s="572" t="str">
        <f>iferror(vlookup(B993,'セッション実施状況管理'!$A:$B,2,false),"")</f>
        <v/>
      </c>
      <c r="J993" s="580" t="str">
        <f>Vlookup(B993,'セッション実施状況管理'!$A:$R,17,false)</f>
        <v>#N/A</v>
      </c>
      <c r="K993" s="580" t="str">
        <f t="shared" si="28"/>
        <v>#N/A</v>
      </c>
      <c r="L993" s="573" t="str">
        <f t="shared" si="11"/>
        <v>#N/A</v>
      </c>
      <c r="M993" s="573" t="str">
        <f t="shared" si="30"/>
        <v>#N/A</v>
      </c>
      <c r="N993" s="1283" t="str">
        <f t="shared" si="29"/>
        <v>#N/A</v>
      </c>
      <c r="O993" s="652"/>
      <c r="P993" s="652"/>
      <c r="Q993" s="629"/>
      <c r="R993" s="629"/>
      <c r="S993" s="651"/>
      <c r="T993" s="653"/>
      <c r="U993" s="651"/>
      <c r="V993" s="582" t="s">
        <v>1072</v>
      </c>
      <c r="W993" s="582" t="s">
        <v>1072</v>
      </c>
      <c r="X993" s="582" t="s">
        <v>1072</v>
      </c>
      <c r="Y993" s="582" t="s">
        <v>1072</v>
      </c>
      <c r="Z993" s="582" t="s">
        <v>1072</v>
      </c>
      <c r="AA993" s="582" t="s">
        <v>1072</v>
      </c>
      <c r="AB993" s="582" t="s">
        <v>1072</v>
      </c>
      <c r="AC993" s="580" t="str">
        <f>Vlookup(D993,'セッション実施状況管理'!$A:$R,17,false)</f>
        <v>#N/A</v>
      </c>
      <c r="AD993" s="580" t="str">
        <f t="shared" si="19"/>
        <v>#VALUE!</v>
      </c>
      <c r="AE993" s="580" t="str">
        <f t="shared" si="20"/>
        <v>#VALUE!</v>
      </c>
    </row>
    <row r="994">
      <c r="A994" s="2"/>
      <c r="B994" s="2"/>
      <c r="C994" s="2"/>
      <c r="D994" s="2"/>
      <c r="E994" s="2"/>
      <c r="F994" s="2"/>
      <c r="G994" s="2"/>
      <c r="H994" s="2"/>
      <c r="I994" s="572" t="str">
        <f>iferror(vlookup(B994,'セッション実施状況管理'!$A:$B,2,false),"")</f>
        <v/>
      </c>
      <c r="J994" s="580" t="str">
        <f>Vlookup(B994,'セッション実施状況管理'!$A:$R,17,false)</f>
        <v>#N/A</v>
      </c>
      <c r="K994" s="580" t="str">
        <f t="shared" si="28"/>
        <v>#N/A</v>
      </c>
      <c r="L994" s="573" t="str">
        <f t="shared" si="11"/>
        <v>#N/A</v>
      </c>
      <c r="M994" s="573" t="str">
        <f t="shared" si="30"/>
        <v>#N/A</v>
      </c>
      <c r="N994" s="1283" t="str">
        <f t="shared" si="29"/>
        <v>#N/A</v>
      </c>
      <c r="O994" s="652"/>
      <c r="P994" s="652"/>
      <c r="Q994" s="629"/>
      <c r="R994" s="629"/>
      <c r="S994" s="651"/>
      <c r="T994" s="653"/>
      <c r="U994" s="651"/>
      <c r="V994" s="582" t="s">
        <v>1072</v>
      </c>
      <c r="W994" s="582" t="s">
        <v>1072</v>
      </c>
      <c r="X994" s="582" t="s">
        <v>1072</v>
      </c>
      <c r="Y994" s="582" t="s">
        <v>1072</v>
      </c>
      <c r="Z994" s="582" t="s">
        <v>1072</v>
      </c>
      <c r="AA994" s="582" t="s">
        <v>1072</v>
      </c>
      <c r="AB994" s="582" t="s">
        <v>1072</v>
      </c>
      <c r="AC994" s="580" t="str">
        <f>Vlookup(D994,'セッション実施状況管理'!$A:$R,17,false)</f>
        <v>#N/A</v>
      </c>
      <c r="AD994" s="580" t="str">
        <f t="shared" si="19"/>
        <v>#VALUE!</v>
      </c>
      <c r="AE994" s="580" t="str">
        <f t="shared" si="20"/>
        <v>#VALUE!</v>
      </c>
    </row>
    <row r="995">
      <c r="A995" s="2"/>
      <c r="B995" s="2"/>
      <c r="C995" s="2"/>
      <c r="D995" s="2"/>
      <c r="E995" s="2"/>
      <c r="F995" s="2"/>
      <c r="G995" s="2"/>
      <c r="H995" s="2"/>
      <c r="I995" s="572" t="str">
        <f>iferror(vlookup(B995,'セッション実施状況管理'!$A:$B,2,false),"")</f>
        <v/>
      </c>
      <c r="J995" s="580" t="str">
        <f>Vlookup(B995,'セッション実施状況管理'!$A:$R,17,false)</f>
        <v>#N/A</v>
      </c>
      <c r="K995" s="580" t="str">
        <f t="shared" si="28"/>
        <v>#N/A</v>
      </c>
      <c r="L995" s="573" t="str">
        <f t="shared" si="11"/>
        <v>#N/A</v>
      </c>
      <c r="M995" s="573" t="str">
        <f t="shared" si="30"/>
        <v>#N/A</v>
      </c>
      <c r="N995" s="1283" t="str">
        <f t="shared" si="29"/>
        <v>#N/A</v>
      </c>
      <c r="O995" s="652"/>
      <c r="P995" s="652"/>
      <c r="Q995" s="629"/>
      <c r="R995" s="629"/>
      <c r="S995" s="651"/>
      <c r="T995" s="653"/>
      <c r="U995" s="651"/>
      <c r="V995" s="582" t="s">
        <v>1072</v>
      </c>
      <c r="W995" s="582" t="s">
        <v>1072</v>
      </c>
      <c r="X995" s="582" t="s">
        <v>1072</v>
      </c>
      <c r="Y995" s="582" t="s">
        <v>1072</v>
      </c>
      <c r="Z995" s="582" t="s">
        <v>1072</v>
      </c>
      <c r="AA995" s="582" t="s">
        <v>1072</v>
      </c>
      <c r="AB995" s="582" t="s">
        <v>1072</v>
      </c>
      <c r="AC995" s="580" t="str">
        <f>Vlookup(D995,'セッション実施状況管理'!$A:$R,17,false)</f>
        <v>#N/A</v>
      </c>
      <c r="AD995" s="580" t="str">
        <f t="shared" si="19"/>
        <v>#VALUE!</v>
      </c>
      <c r="AE995" s="580" t="str">
        <f t="shared" si="20"/>
        <v>#VALUE!</v>
      </c>
    </row>
    <row r="996">
      <c r="A996" s="2"/>
      <c r="B996" s="2"/>
      <c r="C996" s="2"/>
      <c r="D996" s="2"/>
      <c r="E996" s="2"/>
      <c r="F996" s="2"/>
      <c r="G996" s="2"/>
      <c r="H996" s="2"/>
      <c r="I996" s="572" t="str">
        <f>iferror(vlookup(B996,'セッション実施状況管理'!$A:$B,2,false),"")</f>
        <v/>
      </c>
      <c r="J996" s="580" t="str">
        <f>Vlookup(B996,'セッション実施状況管理'!$A:$R,17,false)</f>
        <v>#N/A</v>
      </c>
      <c r="K996" s="580" t="str">
        <f t="shared" si="28"/>
        <v>#N/A</v>
      </c>
      <c r="L996" s="573" t="str">
        <f t="shared" si="11"/>
        <v>#N/A</v>
      </c>
      <c r="M996" s="573" t="str">
        <f t="shared" si="30"/>
        <v>#N/A</v>
      </c>
      <c r="N996" s="1283" t="str">
        <f t="shared" si="29"/>
        <v>#N/A</v>
      </c>
      <c r="O996" s="652"/>
      <c r="P996" s="652"/>
      <c r="Q996" s="629"/>
      <c r="R996" s="629"/>
      <c r="S996" s="651"/>
      <c r="T996" s="653"/>
      <c r="U996" s="651"/>
      <c r="V996" s="582" t="s">
        <v>1072</v>
      </c>
      <c r="W996" s="582" t="s">
        <v>1072</v>
      </c>
      <c r="X996" s="582" t="s">
        <v>1072</v>
      </c>
      <c r="Y996" s="582" t="s">
        <v>1072</v>
      </c>
      <c r="Z996" s="582" t="s">
        <v>1072</v>
      </c>
      <c r="AA996" s="582" t="s">
        <v>1072</v>
      </c>
      <c r="AB996" s="582" t="s">
        <v>1072</v>
      </c>
      <c r="AC996" s="580" t="str">
        <f>Vlookup(D996,'セッション実施状況管理'!$A:$R,17,false)</f>
        <v>#N/A</v>
      </c>
      <c r="AD996" s="580" t="str">
        <f t="shared" si="19"/>
        <v>#VALUE!</v>
      </c>
      <c r="AE996" s="580" t="str">
        <f t="shared" si="20"/>
        <v>#VALUE!</v>
      </c>
    </row>
    <row r="997">
      <c r="A997" s="2"/>
      <c r="B997" s="2"/>
      <c r="C997" s="2"/>
      <c r="D997" s="2"/>
      <c r="E997" s="2"/>
      <c r="F997" s="2"/>
      <c r="G997" s="2"/>
      <c r="H997" s="2"/>
      <c r="I997" s="572" t="str">
        <f>iferror(vlookup(B997,'セッション実施状況管理'!$A:$B,2,false),"")</f>
        <v/>
      </c>
      <c r="J997" s="580" t="str">
        <f>Vlookup(B997,'セッション実施状況管理'!$A:$R,17,false)</f>
        <v>#N/A</v>
      </c>
      <c r="K997" s="580" t="str">
        <f t="shared" si="28"/>
        <v>#N/A</v>
      </c>
      <c r="L997" s="573" t="str">
        <f t="shared" si="11"/>
        <v>#N/A</v>
      </c>
      <c r="M997" s="573" t="str">
        <f t="shared" si="30"/>
        <v>#N/A</v>
      </c>
      <c r="N997" s="1283" t="str">
        <f t="shared" si="29"/>
        <v>#N/A</v>
      </c>
      <c r="O997" s="652"/>
      <c r="P997" s="652"/>
      <c r="Q997" s="629"/>
      <c r="R997" s="629"/>
      <c r="S997" s="651"/>
      <c r="T997" s="653"/>
      <c r="U997" s="651"/>
      <c r="V997" s="582" t="s">
        <v>1072</v>
      </c>
      <c r="W997" s="582" t="s">
        <v>1072</v>
      </c>
      <c r="X997" s="582" t="s">
        <v>1072</v>
      </c>
      <c r="Y997" s="582" t="s">
        <v>1072</v>
      </c>
      <c r="Z997" s="582" t="s">
        <v>1072</v>
      </c>
      <c r="AA997" s="582" t="s">
        <v>1072</v>
      </c>
      <c r="AB997" s="582" t="s">
        <v>1072</v>
      </c>
      <c r="AC997" s="580" t="str">
        <f>Vlookup(D997,'セッション実施状況管理'!$A:$R,17,false)</f>
        <v>#N/A</v>
      </c>
      <c r="AD997" s="580" t="str">
        <f t="shared" si="19"/>
        <v>#VALUE!</v>
      </c>
      <c r="AE997" s="580" t="str">
        <f t="shared" si="20"/>
        <v>#VALUE!</v>
      </c>
    </row>
    <row r="998">
      <c r="A998" s="2"/>
      <c r="B998" s="2"/>
      <c r="C998" s="2"/>
      <c r="D998" s="2"/>
      <c r="E998" s="2"/>
      <c r="F998" s="2"/>
      <c r="G998" s="2"/>
      <c r="H998" s="2"/>
      <c r="I998" s="572" t="str">
        <f>iferror(vlookup(B998,'セッション実施状況管理'!$A:$B,2,false),"")</f>
        <v/>
      </c>
      <c r="J998" s="580" t="str">
        <f>Vlookup(B998,'セッション実施状況管理'!$A:$R,17,false)</f>
        <v>#N/A</v>
      </c>
      <c r="K998" s="580" t="str">
        <f t="shared" si="28"/>
        <v>#N/A</v>
      </c>
      <c r="L998" s="573" t="str">
        <f t="shared" si="11"/>
        <v>#N/A</v>
      </c>
      <c r="M998" s="573" t="str">
        <f t="shared" si="30"/>
        <v>#N/A</v>
      </c>
      <c r="N998" s="1283" t="str">
        <f t="shared" si="29"/>
        <v>#N/A</v>
      </c>
      <c r="O998" s="652"/>
      <c r="P998" s="652"/>
      <c r="Q998" s="629"/>
      <c r="R998" s="629"/>
      <c r="S998" s="651"/>
      <c r="T998" s="653"/>
      <c r="U998" s="651"/>
      <c r="V998" s="582" t="s">
        <v>1072</v>
      </c>
      <c r="W998" s="582" t="s">
        <v>1072</v>
      </c>
      <c r="X998" s="582" t="s">
        <v>1072</v>
      </c>
      <c r="Y998" s="582" t="s">
        <v>1072</v>
      </c>
      <c r="Z998" s="582" t="s">
        <v>1072</v>
      </c>
      <c r="AA998" s="582" t="s">
        <v>1072</v>
      </c>
      <c r="AB998" s="582" t="s">
        <v>1072</v>
      </c>
      <c r="AC998" s="580" t="str">
        <f>Vlookup(D998,'セッション実施状況管理'!$A:$R,17,false)</f>
        <v>#N/A</v>
      </c>
      <c r="AD998" s="580" t="str">
        <f t="shared" si="19"/>
        <v>#VALUE!</v>
      </c>
      <c r="AE998" s="580" t="str">
        <f t="shared" si="20"/>
        <v>#VALUE!</v>
      </c>
    </row>
    <row r="999">
      <c r="A999" s="2"/>
      <c r="B999" s="2"/>
      <c r="C999" s="2"/>
      <c r="D999" s="2"/>
      <c r="E999" s="2"/>
      <c r="F999" s="2"/>
      <c r="G999" s="2"/>
      <c r="H999" s="2"/>
      <c r="I999" s="572" t="str">
        <f>iferror(vlookup(B999,'セッション実施状況管理'!$A:$B,2,false),"")</f>
        <v/>
      </c>
      <c r="J999" s="580" t="str">
        <f>Vlookup(B999,'セッション実施状況管理'!$A:$R,17,false)</f>
        <v>#N/A</v>
      </c>
      <c r="K999" s="580" t="str">
        <f t="shared" si="28"/>
        <v>#N/A</v>
      </c>
      <c r="L999" s="573" t="str">
        <f t="shared" si="11"/>
        <v>#N/A</v>
      </c>
      <c r="M999" s="573" t="str">
        <f t="shared" si="30"/>
        <v>#N/A</v>
      </c>
      <c r="N999" s="1283" t="str">
        <f t="shared" si="29"/>
        <v>#N/A</v>
      </c>
      <c r="O999" s="652"/>
      <c r="P999" s="652"/>
      <c r="Q999" s="629"/>
      <c r="R999" s="629"/>
      <c r="S999" s="651"/>
      <c r="T999" s="653"/>
      <c r="U999" s="651"/>
      <c r="V999" s="582" t="s">
        <v>1072</v>
      </c>
      <c r="W999" s="582" t="s">
        <v>1072</v>
      </c>
      <c r="X999" s="582" t="s">
        <v>1072</v>
      </c>
      <c r="Y999" s="582" t="s">
        <v>1072</v>
      </c>
      <c r="Z999" s="582" t="s">
        <v>1072</v>
      </c>
      <c r="AA999" s="582" t="s">
        <v>1072</v>
      </c>
      <c r="AB999" s="582" t="s">
        <v>1072</v>
      </c>
      <c r="AC999" s="580" t="str">
        <f>Vlookup(D999,'セッション実施状況管理'!$A:$R,17,false)</f>
        <v>#N/A</v>
      </c>
      <c r="AD999" s="580" t="str">
        <f t="shared" si="19"/>
        <v>#VALUE!</v>
      </c>
      <c r="AE999" s="580" t="str">
        <f t="shared" si="20"/>
        <v>#VALUE!</v>
      </c>
    </row>
    <row r="1000">
      <c r="A1000" s="2"/>
      <c r="B1000" s="2"/>
      <c r="C1000" s="2"/>
      <c r="D1000" s="2"/>
      <c r="E1000" s="2"/>
      <c r="F1000" s="2"/>
      <c r="G1000" s="2"/>
      <c r="H1000" s="2"/>
      <c r="I1000" s="572" t="str">
        <f>iferror(vlookup(B1000,'セッション実施状況管理'!$A:$B,2,false),"")</f>
        <v/>
      </c>
      <c r="J1000" s="580" t="str">
        <f>Vlookup(B1000,'セッション実施状況管理'!$A:$R,17,false)</f>
        <v>#N/A</v>
      </c>
      <c r="K1000" s="580" t="str">
        <f t="shared" si="28"/>
        <v>#N/A</v>
      </c>
      <c r="L1000" s="573" t="str">
        <f t="shared" si="11"/>
        <v>#N/A</v>
      </c>
      <c r="M1000" s="573" t="str">
        <f t="shared" si="30"/>
        <v>#N/A</v>
      </c>
      <c r="N1000" s="1283" t="str">
        <f t="shared" si="29"/>
        <v>#N/A</v>
      </c>
      <c r="O1000" s="652"/>
      <c r="P1000" s="652"/>
      <c r="Q1000" s="629"/>
      <c r="R1000" s="629"/>
      <c r="S1000" s="651"/>
      <c r="T1000" s="653"/>
      <c r="U1000" s="651"/>
      <c r="V1000" s="582" t="s">
        <v>1072</v>
      </c>
      <c r="W1000" s="582" t="s">
        <v>1072</v>
      </c>
      <c r="X1000" s="582" t="s">
        <v>1072</v>
      </c>
      <c r="Y1000" s="582" t="s">
        <v>1072</v>
      </c>
      <c r="Z1000" s="582" t="s">
        <v>1072</v>
      </c>
      <c r="AA1000" s="582" t="s">
        <v>1072</v>
      </c>
      <c r="AB1000" s="582" t="s">
        <v>1072</v>
      </c>
      <c r="AC1000" s="580" t="str">
        <f>Vlookup(D1000,'セッション実施状況管理'!$A:$R,17,false)</f>
        <v>#N/A</v>
      </c>
      <c r="AD1000" s="580" t="str">
        <f t="shared" si="19"/>
        <v>#VALUE!</v>
      </c>
      <c r="AE1000" s="580" t="str">
        <f t="shared" si="20"/>
        <v>#VALUE!</v>
      </c>
    </row>
    <row r="1001">
      <c r="A1001" s="2"/>
      <c r="B1001" s="2"/>
      <c r="C1001" s="2"/>
      <c r="D1001" s="2"/>
      <c r="E1001" s="2"/>
      <c r="F1001" s="2"/>
      <c r="G1001" s="2"/>
      <c r="H1001" s="2"/>
      <c r="I1001" s="572" t="str">
        <f>iferror(vlookup(B1001,'セッション実施状況管理'!$A:$B,2,false),"")</f>
        <v/>
      </c>
      <c r="J1001" s="580" t="str">
        <f>Vlookup(B1001,'セッション実施状況管理'!$A:$R,17,false)</f>
        <v>#N/A</v>
      </c>
      <c r="K1001" s="580" t="str">
        <f t="shared" si="28"/>
        <v>#N/A</v>
      </c>
      <c r="L1001" s="573" t="str">
        <f t="shared" si="11"/>
        <v>#N/A</v>
      </c>
      <c r="M1001" s="573" t="str">
        <f t="shared" si="30"/>
        <v>#N/A</v>
      </c>
      <c r="N1001" s="1283" t="str">
        <f t="shared" si="29"/>
        <v>#N/A</v>
      </c>
      <c r="O1001" s="652"/>
      <c r="P1001" s="652"/>
      <c r="Q1001" s="629"/>
      <c r="R1001" s="629"/>
      <c r="S1001" s="651"/>
      <c r="T1001" s="653"/>
      <c r="U1001" s="651"/>
      <c r="V1001" s="582" t="s">
        <v>1072</v>
      </c>
      <c r="W1001" s="582" t="s">
        <v>1072</v>
      </c>
      <c r="X1001" s="582" t="s">
        <v>1072</v>
      </c>
      <c r="Y1001" s="582" t="s">
        <v>1072</v>
      </c>
      <c r="Z1001" s="582" t="s">
        <v>1072</v>
      </c>
      <c r="AA1001" s="582" t="s">
        <v>1072</v>
      </c>
      <c r="AB1001" s="582" t="s">
        <v>1072</v>
      </c>
      <c r="AC1001" s="580" t="str">
        <f>Vlookup(D1001,'セッション実施状況管理'!$A:$R,17,false)</f>
        <v>#N/A</v>
      </c>
      <c r="AD1001" s="580" t="str">
        <f t="shared" si="19"/>
        <v>#VALUE!</v>
      </c>
      <c r="AE1001" s="580" t="str">
        <f t="shared" si="20"/>
        <v>#VALUE!</v>
      </c>
    </row>
    <row r="1002">
      <c r="A1002" s="2"/>
      <c r="B1002" s="2"/>
      <c r="C1002" s="2"/>
      <c r="D1002" s="2"/>
      <c r="E1002" s="2"/>
      <c r="F1002" s="2"/>
      <c r="G1002" s="2"/>
      <c r="H1002" s="2"/>
      <c r="I1002" s="572" t="str">
        <f>iferror(vlookup(B1002,'セッション実施状況管理'!$A:$B,2,false),"")</f>
        <v/>
      </c>
      <c r="J1002" s="580" t="str">
        <f>Vlookup(B1002,'セッション実施状況管理'!$A:$R,17,false)</f>
        <v>#N/A</v>
      </c>
      <c r="K1002" s="580" t="str">
        <f t="shared" si="28"/>
        <v>#N/A</v>
      </c>
      <c r="L1002" s="573" t="str">
        <f t="shared" si="11"/>
        <v>#N/A</v>
      </c>
      <c r="M1002" s="573" t="str">
        <f t="shared" si="30"/>
        <v>#N/A</v>
      </c>
      <c r="N1002" s="1283" t="str">
        <f t="shared" si="29"/>
        <v>#N/A</v>
      </c>
      <c r="O1002" s="652"/>
      <c r="P1002" s="652"/>
      <c r="Q1002" s="629"/>
      <c r="R1002" s="629"/>
      <c r="S1002" s="651"/>
      <c r="T1002" s="653"/>
      <c r="U1002" s="651"/>
      <c r="V1002" s="582" t="s">
        <v>1072</v>
      </c>
      <c r="W1002" s="582" t="s">
        <v>1072</v>
      </c>
      <c r="X1002" s="582" t="s">
        <v>1072</v>
      </c>
      <c r="Y1002" s="582" t="s">
        <v>1072</v>
      </c>
      <c r="Z1002" s="582" t="s">
        <v>1072</v>
      </c>
      <c r="AA1002" s="582" t="s">
        <v>1072</v>
      </c>
      <c r="AB1002" s="582" t="s">
        <v>1072</v>
      </c>
      <c r="AC1002" s="580" t="str">
        <f>Vlookup(D1002,'セッション実施状況管理'!$A:$R,17,false)</f>
        <v>#N/A</v>
      </c>
      <c r="AD1002" s="580" t="str">
        <f t="shared" si="19"/>
        <v>#VALUE!</v>
      </c>
      <c r="AE1002" s="580" t="str">
        <f t="shared" si="20"/>
        <v>#VALUE!</v>
      </c>
    </row>
    <row r="1003">
      <c r="A1003" s="2"/>
      <c r="B1003" s="2"/>
      <c r="C1003" s="2"/>
      <c r="D1003" s="2"/>
      <c r="E1003" s="2"/>
      <c r="F1003" s="2"/>
      <c r="G1003" s="2"/>
      <c r="H1003" s="2"/>
      <c r="I1003" s="572" t="str">
        <f>iferror(vlookup(B1003,'セッション実施状況管理'!$A:$B,2,false),"")</f>
        <v/>
      </c>
      <c r="J1003" s="580" t="str">
        <f>Vlookup(B1003,'セッション実施状況管理'!$A:$R,17,false)</f>
        <v>#N/A</v>
      </c>
      <c r="K1003" s="580" t="str">
        <f t="shared" si="28"/>
        <v>#N/A</v>
      </c>
      <c r="L1003" s="573" t="str">
        <f t="shared" si="11"/>
        <v>#N/A</v>
      </c>
      <c r="M1003" s="573" t="str">
        <f t="shared" si="30"/>
        <v>#N/A</v>
      </c>
      <c r="N1003" s="1283" t="str">
        <f t="shared" si="29"/>
        <v>#N/A</v>
      </c>
      <c r="O1003" s="652"/>
      <c r="P1003" s="652"/>
      <c r="Q1003" s="629"/>
      <c r="R1003" s="629"/>
      <c r="S1003" s="651"/>
      <c r="T1003" s="653"/>
      <c r="U1003" s="651"/>
      <c r="V1003" s="582" t="s">
        <v>1072</v>
      </c>
      <c r="W1003" s="582" t="s">
        <v>1072</v>
      </c>
      <c r="X1003" s="582" t="s">
        <v>1072</v>
      </c>
      <c r="Y1003" s="582" t="s">
        <v>1072</v>
      </c>
      <c r="Z1003" s="582" t="s">
        <v>1072</v>
      </c>
      <c r="AA1003" s="582" t="s">
        <v>1072</v>
      </c>
      <c r="AB1003" s="582" t="s">
        <v>1072</v>
      </c>
      <c r="AC1003" s="580" t="str">
        <f>Vlookup(D1003,'セッション実施状況管理'!$A:$R,17,false)</f>
        <v>#N/A</v>
      </c>
      <c r="AD1003" s="580" t="str">
        <f t="shared" si="19"/>
        <v>#VALUE!</v>
      </c>
      <c r="AE1003" s="580" t="str">
        <f t="shared" si="20"/>
        <v>#VALUE!</v>
      </c>
    </row>
    <row r="1004">
      <c r="A1004" s="2"/>
      <c r="B1004" s="2"/>
      <c r="C1004" s="2"/>
      <c r="D1004" s="2"/>
      <c r="E1004" s="2"/>
      <c r="F1004" s="2"/>
      <c r="G1004" s="2"/>
      <c r="H1004" s="2"/>
      <c r="I1004" s="572" t="str">
        <f>iferror(vlookup(B1004,'セッション実施状況管理'!$A:$B,2,false),"")</f>
        <v/>
      </c>
      <c r="J1004" s="580" t="str">
        <f>Vlookup(B1004,'セッション実施状況管理'!$A:$R,17,false)</f>
        <v>#N/A</v>
      </c>
      <c r="K1004" s="580" t="str">
        <f t="shared" si="28"/>
        <v>#N/A</v>
      </c>
      <c r="L1004" s="573" t="str">
        <f t="shared" si="11"/>
        <v>#N/A</v>
      </c>
      <c r="M1004" s="573" t="str">
        <f t="shared" si="30"/>
        <v>#N/A</v>
      </c>
      <c r="N1004" s="1283" t="str">
        <f t="shared" si="29"/>
        <v>#N/A</v>
      </c>
      <c r="O1004" s="652"/>
      <c r="P1004" s="652"/>
      <c r="Q1004" s="629"/>
      <c r="R1004" s="629"/>
      <c r="S1004" s="651"/>
      <c r="T1004" s="653"/>
      <c r="U1004" s="651"/>
      <c r="V1004" s="582" t="s">
        <v>1072</v>
      </c>
      <c r="W1004" s="582" t="s">
        <v>1072</v>
      </c>
      <c r="X1004" s="582" t="s">
        <v>1072</v>
      </c>
      <c r="Y1004" s="582" t="s">
        <v>1072</v>
      </c>
      <c r="Z1004" s="582" t="s">
        <v>1072</v>
      </c>
      <c r="AA1004" s="582" t="s">
        <v>1072</v>
      </c>
      <c r="AB1004" s="582" t="s">
        <v>1072</v>
      </c>
      <c r="AC1004" s="580" t="str">
        <f>Vlookup(D1004,'セッション実施状況管理'!$A:$R,17,false)</f>
        <v>#N/A</v>
      </c>
      <c r="AD1004" s="580" t="str">
        <f t="shared" si="19"/>
        <v>#VALUE!</v>
      </c>
      <c r="AE1004" s="580" t="str">
        <f t="shared" si="20"/>
        <v>#VALUE!</v>
      </c>
    </row>
    <row r="1005">
      <c r="A1005" s="2"/>
      <c r="B1005" s="2"/>
      <c r="C1005" s="2"/>
      <c r="D1005" s="2"/>
      <c r="E1005" s="2"/>
      <c r="F1005" s="2"/>
      <c r="G1005" s="2"/>
      <c r="H1005" s="2"/>
      <c r="I1005" s="572" t="str">
        <f>iferror(vlookup(B1005,'セッション実施状況管理'!$A:$B,2,false),"")</f>
        <v/>
      </c>
      <c r="J1005" s="580" t="str">
        <f>Vlookup(B1005,'セッション実施状況管理'!$A:$R,17,false)</f>
        <v>#N/A</v>
      </c>
      <c r="K1005" s="580" t="str">
        <f t="shared" si="28"/>
        <v>#N/A</v>
      </c>
      <c r="L1005" s="573" t="str">
        <f t="shared" si="11"/>
        <v>#N/A</v>
      </c>
      <c r="M1005" s="573" t="str">
        <f t="shared" si="30"/>
        <v>#N/A</v>
      </c>
      <c r="N1005" s="1283" t="str">
        <f t="shared" si="29"/>
        <v>#N/A</v>
      </c>
      <c r="O1005" s="652"/>
      <c r="P1005" s="652"/>
      <c r="Q1005" s="629"/>
      <c r="R1005" s="629"/>
      <c r="S1005" s="651"/>
      <c r="T1005" s="653"/>
      <c r="U1005" s="651"/>
      <c r="V1005" s="582" t="s">
        <v>1072</v>
      </c>
      <c r="W1005" s="582" t="s">
        <v>1072</v>
      </c>
      <c r="X1005" s="582" t="s">
        <v>1072</v>
      </c>
      <c r="Y1005" s="582" t="s">
        <v>1072</v>
      </c>
      <c r="Z1005" s="582" t="s">
        <v>1072</v>
      </c>
      <c r="AA1005" s="582" t="s">
        <v>1072</v>
      </c>
      <c r="AB1005" s="582" t="s">
        <v>1072</v>
      </c>
      <c r="AC1005" s="580" t="str">
        <f>Vlookup(D1005,'セッション実施状況管理'!$A:$R,17,false)</f>
        <v>#N/A</v>
      </c>
      <c r="AD1005" s="580" t="str">
        <f t="shared" si="19"/>
        <v>#VALUE!</v>
      </c>
      <c r="AE1005" s="580" t="str">
        <f t="shared" si="20"/>
        <v>#VALUE!</v>
      </c>
    </row>
    <row r="1006">
      <c r="A1006" s="2"/>
      <c r="B1006" s="2"/>
      <c r="C1006" s="2"/>
      <c r="D1006" s="2"/>
      <c r="E1006" s="2"/>
      <c r="F1006" s="2"/>
      <c r="G1006" s="2"/>
      <c r="H1006" s="2"/>
      <c r="I1006" s="572" t="str">
        <f>iferror(vlookup(B1006,'セッション実施状況管理'!$A:$B,2,false),"")</f>
        <v/>
      </c>
      <c r="J1006" s="580" t="str">
        <f>Vlookup(B1006,'セッション実施状況管理'!$A:$R,17,false)</f>
        <v>#N/A</v>
      </c>
      <c r="K1006" s="580" t="str">
        <f t="shared" si="28"/>
        <v>#N/A</v>
      </c>
      <c r="L1006" s="573" t="str">
        <f t="shared" si="11"/>
        <v>#N/A</v>
      </c>
      <c r="M1006" s="573" t="str">
        <f t="shared" si="30"/>
        <v>#N/A</v>
      </c>
      <c r="N1006" s="1283" t="str">
        <f t="shared" si="29"/>
        <v>#N/A</v>
      </c>
      <c r="O1006" s="652"/>
      <c r="P1006" s="652"/>
      <c r="Q1006" s="629"/>
      <c r="R1006" s="629"/>
      <c r="S1006" s="651"/>
      <c r="T1006" s="653"/>
      <c r="U1006" s="651"/>
      <c r="V1006" s="582" t="s">
        <v>1072</v>
      </c>
      <c r="W1006" s="582" t="s">
        <v>1072</v>
      </c>
      <c r="X1006" s="582" t="s">
        <v>1072</v>
      </c>
      <c r="Y1006" s="582" t="s">
        <v>1072</v>
      </c>
      <c r="Z1006" s="582" t="s">
        <v>1072</v>
      </c>
      <c r="AA1006" s="582" t="s">
        <v>1072</v>
      </c>
      <c r="AB1006" s="582" t="s">
        <v>1072</v>
      </c>
      <c r="AC1006" s="580" t="str">
        <f>Vlookup(D1006,'セッション実施状況管理'!$A:$R,17,false)</f>
        <v>#N/A</v>
      </c>
      <c r="AD1006" s="580" t="str">
        <f t="shared" si="19"/>
        <v>#VALUE!</v>
      </c>
      <c r="AE1006" s="580" t="str">
        <f t="shared" si="20"/>
        <v>#VALUE!</v>
      </c>
    </row>
    <row r="1007">
      <c r="A1007" s="2"/>
      <c r="B1007" s="2"/>
      <c r="C1007" s="2"/>
      <c r="D1007" s="2"/>
      <c r="E1007" s="2"/>
      <c r="F1007" s="2"/>
      <c r="G1007" s="2"/>
      <c r="H1007" s="2"/>
      <c r="I1007" s="572" t="str">
        <f>iferror(vlookup(B1007,'セッション実施状況管理'!$A:$B,2,false),"")</f>
        <v/>
      </c>
      <c r="J1007" s="580" t="str">
        <f>Vlookup(B1007,'セッション実施状況管理'!$A:$R,17,false)</f>
        <v>#N/A</v>
      </c>
      <c r="K1007" s="580" t="str">
        <f t="shared" si="28"/>
        <v>#N/A</v>
      </c>
      <c r="L1007" s="573" t="str">
        <f t="shared" si="11"/>
        <v>#N/A</v>
      </c>
      <c r="M1007" s="573" t="str">
        <f t="shared" si="30"/>
        <v>#N/A</v>
      </c>
      <c r="N1007" s="1283" t="str">
        <f t="shared" si="29"/>
        <v>#N/A</v>
      </c>
      <c r="O1007" s="652"/>
      <c r="P1007" s="652"/>
      <c r="Q1007" s="629"/>
      <c r="R1007" s="629"/>
      <c r="S1007" s="651"/>
      <c r="T1007" s="653"/>
      <c r="U1007" s="651"/>
      <c r="V1007" s="582" t="s">
        <v>1072</v>
      </c>
      <c r="W1007" s="582" t="s">
        <v>1072</v>
      </c>
      <c r="X1007" s="582" t="s">
        <v>1072</v>
      </c>
      <c r="Y1007" s="582" t="s">
        <v>1072</v>
      </c>
      <c r="Z1007" s="582" t="s">
        <v>1072</v>
      </c>
      <c r="AA1007" s="582" t="s">
        <v>1072</v>
      </c>
      <c r="AB1007" s="582" t="s">
        <v>1072</v>
      </c>
      <c r="AC1007" s="580" t="str">
        <f>Vlookup(D1007,'セッション実施状況管理'!$A:$R,17,false)</f>
        <v>#N/A</v>
      </c>
      <c r="AD1007" s="580" t="str">
        <f t="shared" si="19"/>
        <v>#VALUE!</v>
      </c>
      <c r="AE1007" s="580" t="str">
        <f t="shared" si="20"/>
        <v>#VALUE!</v>
      </c>
    </row>
    <row r="1008">
      <c r="A1008" s="2"/>
      <c r="B1008" s="2"/>
      <c r="C1008" s="2"/>
      <c r="D1008" s="2"/>
      <c r="E1008" s="2"/>
      <c r="F1008" s="2"/>
      <c r="G1008" s="2"/>
      <c r="H1008" s="2"/>
      <c r="I1008" s="572" t="str">
        <f>iferror(vlookup(B1008,'セッション実施状況管理'!$A:$B,2,false),"")</f>
        <v/>
      </c>
      <c r="J1008" s="580" t="str">
        <f>Vlookup(B1008,'セッション実施状況管理'!$A:$R,17,false)</f>
        <v>#N/A</v>
      </c>
      <c r="K1008" s="580" t="str">
        <f t="shared" si="28"/>
        <v>#N/A</v>
      </c>
      <c r="L1008" s="573" t="str">
        <f t="shared" si="11"/>
        <v>#N/A</v>
      </c>
      <c r="M1008" s="573" t="str">
        <f t="shared" si="30"/>
        <v>#N/A</v>
      </c>
      <c r="N1008" s="1283" t="str">
        <f t="shared" si="29"/>
        <v>#N/A</v>
      </c>
      <c r="O1008" s="652"/>
      <c r="P1008" s="652"/>
      <c r="Q1008" s="629"/>
      <c r="R1008" s="629"/>
      <c r="S1008" s="651"/>
      <c r="T1008" s="653"/>
      <c r="U1008" s="651"/>
      <c r="V1008" s="582" t="s">
        <v>1072</v>
      </c>
      <c r="W1008" s="582" t="s">
        <v>1072</v>
      </c>
      <c r="X1008" s="582" t="s">
        <v>1072</v>
      </c>
      <c r="Y1008" s="582" t="s">
        <v>1072</v>
      </c>
      <c r="Z1008" s="582" t="s">
        <v>1072</v>
      </c>
      <c r="AA1008" s="582" t="s">
        <v>1072</v>
      </c>
      <c r="AB1008" s="582" t="s">
        <v>1072</v>
      </c>
      <c r="AC1008" s="580" t="str">
        <f>Vlookup(D1008,'セッション実施状況管理'!$A:$R,17,false)</f>
        <v>#N/A</v>
      </c>
      <c r="AD1008" s="580" t="str">
        <f t="shared" si="19"/>
        <v>#VALUE!</v>
      </c>
      <c r="AE1008" s="580" t="str">
        <f t="shared" si="20"/>
        <v>#VALUE!</v>
      </c>
    </row>
    <row r="1009">
      <c r="A1009" s="2"/>
      <c r="B1009" s="2"/>
      <c r="C1009" s="2"/>
      <c r="D1009" s="2"/>
      <c r="E1009" s="2"/>
      <c r="F1009" s="2"/>
      <c r="G1009" s="2"/>
      <c r="H1009" s="2"/>
      <c r="I1009" s="572" t="str">
        <f>iferror(vlookup(B1009,'セッション実施状況管理'!$A:$B,2,false),"")</f>
        <v/>
      </c>
      <c r="J1009" s="580" t="str">
        <f>Vlookup(B1009,'セッション実施状況管理'!$A:$R,17,false)</f>
        <v>#N/A</v>
      </c>
      <c r="K1009" s="580" t="str">
        <f t="shared" si="28"/>
        <v>#N/A</v>
      </c>
      <c r="L1009" s="573" t="str">
        <f t="shared" si="11"/>
        <v>#N/A</v>
      </c>
      <c r="M1009" s="573" t="str">
        <f t="shared" si="30"/>
        <v>#N/A</v>
      </c>
      <c r="N1009" s="1283" t="str">
        <f t="shared" si="29"/>
        <v>#N/A</v>
      </c>
      <c r="O1009" s="652"/>
      <c r="P1009" s="652"/>
      <c r="Q1009" s="629"/>
      <c r="R1009" s="629"/>
      <c r="S1009" s="651"/>
      <c r="T1009" s="653"/>
      <c r="U1009" s="651"/>
      <c r="V1009" s="582" t="s">
        <v>1072</v>
      </c>
      <c r="W1009" s="582" t="s">
        <v>1072</v>
      </c>
      <c r="X1009" s="582" t="s">
        <v>1072</v>
      </c>
      <c r="Y1009" s="582" t="s">
        <v>1072</v>
      </c>
      <c r="Z1009" s="582" t="s">
        <v>1072</v>
      </c>
      <c r="AA1009" s="582" t="s">
        <v>1072</v>
      </c>
      <c r="AB1009" s="582" t="s">
        <v>1072</v>
      </c>
      <c r="AC1009" s="580" t="str">
        <f>Vlookup(D1009,'セッション実施状況管理'!$A:$R,17,false)</f>
        <v>#N/A</v>
      </c>
      <c r="AD1009" s="580" t="str">
        <f t="shared" si="19"/>
        <v>#VALUE!</v>
      </c>
      <c r="AE1009" s="580" t="str">
        <f t="shared" si="20"/>
        <v>#VALUE!</v>
      </c>
    </row>
    <row r="1010">
      <c r="A1010" s="2"/>
      <c r="B1010" s="2"/>
      <c r="C1010" s="2"/>
      <c r="D1010" s="2"/>
      <c r="E1010" s="2"/>
      <c r="F1010" s="2"/>
      <c r="G1010" s="2"/>
      <c r="H1010" s="2"/>
      <c r="I1010" s="572" t="str">
        <f>iferror(vlookup(B1010,'セッション実施状況管理'!$A:$B,2,false),"")</f>
        <v/>
      </c>
      <c r="J1010" s="580" t="str">
        <f>Vlookup(B1010,'セッション実施状況管理'!$A:$R,17,false)</f>
        <v>#N/A</v>
      </c>
      <c r="K1010" s="580" t="str">
        <f t="shared" si="28"/>
        <v>#N/A</v>
      </c>
      <c r="L1010" s="573" t="str">
        <f t="shared" si="11"/>
        <v>#N/A</v>
      </c>
      <c r="M1010" s="573" t="str">
        <f t="shared" si="30"/>
        <v>#N/A</v>
      </c>
      <c r="N1010" s="1283" t="str">
        <f t="shared" si="29"/>
        <v>#N/A</v>
      </c>
      <c r="O1010" s="652"/>
      <c r="P1010" s="652"/>
      <c r="Q1010" s="629"/>
      <c r="R1010" s="629"/>
      <c r="S1010" s="651"/>
      <c r="T1010" s="653"/>
      <c r="U1010" s="651"/>
      <c r="V1010" s="582" t="s">
        <v>1072</v>
      </c>
      <c r="W1010" s="582" t="s">
        <v>1072</v>
      </c>
      <c r="X1010" s="582" t="s">
        <v>1072</v>
      </c>
      <c r="Y1010" s="582" t="s">
        <v>1072</v>
      </c>
      <c r="Z1010" s="582" t="s">
        <v>1072</v>
      </c>
      <c r="AA1010" s="582" t="s">
        <v>1072</v>
      </c>
      <c r="AB1010" s="582" t="s">
        <v>1072</v>
      </c>
      <c r="AC1010" s="580" t="str">
        <f>Vlookup(D1010,'セッション実施状況管理'!$A:$R,17,false)</f>
        <v>#N/A</v>
      </c>
      <c r="AD1010" s="580" t="str">
        <f t="shared" si="19"/>
        <v>#VALUE!</v>
      </c>
      <c r="AE1010" s="580" t="str">
        <f t="shared" si="20"/>
        <v>#VALUE!</v>
      </c>
    </row>
    <row r="1011">
      <c r="A1011" s="2"/>
      <c r="B1011" s="2"/>
      <c r="C1011" s="2"/>
      <c r="D1011" s="2"/>
      <c r="E1011" s="2"/>
      <c r="F1011" s="2"/>
      <c r="G1011" s="2"/>
      <c r="H1011" s="2"/>
      <c r="I1011" s="572" t="str">
        <f>iferror(vlookup(B1011,'セッション実施状況管理'!$A:$B,2,false),"")</f>
        <v/>
      </c>
      <c r="J1011" s="580" t="str">
        <f>Vlookup(B1011,'セッション実施状況管理'!$A:$R,17,false)</f>
        <v>#N/A</v>
      </c>
      <c r="K1011" s="580" t="str">
        <f t="shared" si="28"/>
        <v>#N/A</v>
      </c>
      <c r="L1011" s="573" t="str">
        <f t="shared" si="11"/>
        <v>#N/A</v>
      </c>
      <c r="M1011" s="573" t="str">
        <f t="shared" si="30"/>
        <v>#N/A</v>
      </c>
      <c r="N1011" s="1283" t="str">
        <f t="shared" si="29"/>
        <v>#N/A</v>
      </c>
      <c r="O1011" s="652"/>
      <c r="P1011" s="652"/>
      <c r="Q1011" s="629"/>
      <c r="R1011" s="629"/>
      <c r="S1011" s="651"/>
      <c r="T1011" s="653"/>
      <c r="U1011" s="651"/>
      <c r="V1011" s="582" t="s">
        <v>1072</v>
      </c>
      <c r="W1011" s="582" t="s">
        <v>1072</v>
      </c>
      <c r="X1011" s="582" t="s">
        <v>1072</v>
      </c>
      <c r="Y1011" s="582" t="s">
        <v>1072</v>
      </c>
      <c r="Z1011" s="582" t="s">
        <v>1072</v>
      </c>
      <c r="AA1011" s="582" t="s">
        <v>1072</v>
      </c>
      <c r="AB1011" s="582" t="s">
        <v>1072</v>
      </c>
      <c r="AC1011" s="580" t="str">
        <f>Vlookup(D1011,'セッション実施状況管理'!$A:$R,17,false)</f>
        <v>#N/A</v>
      </c>
      <c r="AD1011" s="580" t="str">
        <f t="shared" si="19"/>
        <v>#VALUE!</v>
      </c>
      <c r="AE1011" s="580" t="str">
        <f t="shared" si="20"/>
        <v>#VALUE!</v>
      </c>
    </row>
    <row r="1012">
      <c r="A1012" s="2"/>
      <c r="B1012" s="2"/>
      <c r="C1012" s="2"/>
      <c r="D1012" s="2"/>
      <c r="E1012" s="2"/>
      <c r="F1012" s="2"/>
      <c r="G1012" s="2"/>
      <c r="H1012" s="2"/>
      <c r="I1012" s="572" t="str">
        <f>iferror(vlookup(B1012,'セッション実施状況管理'!$A:$B,2,false),"")</f>
        <v/>
      </c>
      <c r="J1012" s="580" t="str">
        <f>Vlookup(B1012,'セッション実施状況管理'!$A:$R,17,false)</f>
        <v>#N/A</v>
      </c>
      <c r="K1012" s="580" t="str">
        <f t="shared" si="28"/>
        <v>#N/A</v>
      </c>
      <c r="L1012" s="573" t="str">
        <f t="shared" si="11"/>
        <v>#N/A</v>
      </c>
      <c r="M1012" s="573" t="str">
        <f t="shared" si="30"/>
        <v>#N/A</v>
      </c>
      <c r="N1012" s="1283" t="str">
        <f t="shared" si="29"/>
        <v>#N/A</v>
      </c>
      <c r="O1012" s="652"/>
      <c r="P1012" s="652"/>
      <c r="Q1012" s="629"/>
      <c r="R1012" s="629"/>
      <c r="S1012" s="651"/>
      <c r="T1012" s="653"/>
      <c r="U1012" s="651"/>
      <c r="V1012" s="582" t="s">
        <v>1072</v>
      </c>
      <c r="W1012" s="582" t="s">
        <v>1072</v>
      </c>
      <c r="X1012" s="582" t="s">
        <v>1072</v>
      </c>
      <c r="Y1012" s="582" t="s">
        <v>1072</v>
      </c>
      <c r="Z1012" s="582" t="s">
        <v>1072</v>
      </c>
      <c r="AA1012" s="582" t="s">
        <v>1072</v>
      </c>
      <c r="AB1012" s="582" t="s">
        <v>1072</v>
      </c>
      <c r="AC1012" s="580" t="str">
        <f>Vlookup(D1012,'セッション実施状況管理'!$A:$R,17,false)</f>
        <v>#N/A</v>
      </c>
      <c r="AD1012" s="580" t="str">
        <f t="shared" si="19"/>
        <v>#VALUE!</v>
      </c>
      <c r="AE1012" s="580" t="str">
        <f t="shared" si="20"/>
        <v>#VALUE!</v>
      </c>
    </row>
    <row r="1013">
      <c r="A1013" s="2"/>
      <c r="B1013" s="2"/>
      <c r="C1013" s="2"/>
      <c r="D1013" s="2"/>
      <c r="E1013" s="2"/>
      <c r="F1013" s="2"/>
      <c r="G1013" s="2"/>
      <c r="H1013" s="2"/>
      <c r="I1013" s="572" t="str">
        <f>iferror(vlookup(B1013,'セッション実施状況管理'!$A:$B,2,false),"")</f>
        <v/>
      </c>
      <c r="J1013" s="580" t="str">
        <f>Vlookup(B1013,'セッション実施状況管理'!$A:$R,17,false)</f>
        <v>#N/A</v>
      </c>
      <c r="K1013" s="580" t="str">
        <f t="shared" si="28"/>
        <v>#N/A</v>
      </c>
      <c r="L1013" s="573" t="str">
        <f t="shared" si="11"/>
        <v>#N/A</v>
      </c>
      <c r="M1013" s="573" t="str">
        <f t="shared" si="30"/>
        <v>#N/A</v>
      </c>
      <c r="N1013" s="1283" t="str">
        <f t="shared" si="29"/>
        <v>#N/A</v>
      </c>
      <c r="O1013" s="652"/>
      <c r="P1013" s="652"/>
      <c r="Q1013" s="629"/>
      <c r="R1013" s="629"/>
      <c r="S1013" s="651"/>
      <c r="T1013" s="653"/>
      <c r="U1013" s="651"/>
      <c r="V1013" s="582" t="s">
        <v>1072</v>
      </c>
      <c r="W1013" s="582" t="s">
        <v>1072</v>
      </c>
      <c r="X1013" s="582" t="s">
        <v>1072</v>
      </c>
      <c r="Y1013" s="582" t="s">
        <v>1072</v>
      </c>
      <c r="Z1013" s="582" t="s">
        <v>1072</v>
      </c>
      <c r="AA1013" s="582" t="s">
        <v>1072</v>
      </c>
      <c r="AB1013" s="582" t="s">
        <v>1072</v>
      </c>
      <c r="AC1013" s="580" t="str">
        <f>Vlookup(D1013,'セッション実施状況管理'!$A:$R,17,false)</f>
        <v>#N/A</v>
      </c>
      <c r="AD1013" s="580" t="str">
        <f t="shared" si="19"/>
        <v>#VALUE!</v>
      </c>
      <c r="AE1013" s="580" t="str">
        <f t="shared" si="20"/>
        <v>#VALUE!</v>
      </c>
    </row>
    <row r="1014">
      <c r="A1014" s="2"/>
      <c r="B1014" s="2"/>
      <c r="C1014" s="2"/>
      <c r="D1014" s="2"/>
      <c r="E1014" s="2"/>
      <c r="F1014" s="2"/>
      <c r="G1014" s="2"/>
      <c r="H1014" s="2"/>
      <c r="I1014" s="572" t="str">
        <f>iferror(vlookup(B1014,'セッション実施状況管理'!$A:$B,2,false),"")</f>
        <v/>
      </c>
      <c r="J1014" s="580" t="str">
        <f>Vlookup(B1014,'セッション実施状況管理'!$A:$R,17,false)</f>
        <v>#N/A</v>
      </c>
      <c r="K1014" s="580" t="str">
        <f t="shared" si="28"/>
        <v>#N/A</v>
      </c>
      <c r="L1014" s="573" t="str">
        <f t="shared" si="11"/>
        <v>#N/A</v>
      </c>
      <c r="M1014" s="573" t="str">
        <f t="shared" si="30"/>
        <v>#N/A</v>
      </c>
      <c r="N1014" s="1283" t="str">
        <f t="shared" si="29"/>
        <v>#N/A</v>
      </c>
      <c r="O1014" s="652"/>
      <c r="P1014" s="652"/>
      <c r="Q1014" s="629"/>
      <c r="R1014" s="629"/>
      <c r="S1014" s="651"/>
      <c r="T1014" s="653"/>
      <c r="U1014" s="651"/>
      <c r="V1014" s="582" t="s">
        <v>1072</v>
      </c>
      <c r="W1014" s="582" t="s">
        <v>1072</v>
      </c>
      <c r="X1014" s="582" t="s">
        <v>1072</v>
      </c>
      <c r="Y1014" s="582" t="s">
        <v>1072</v>
      </c>
      <c r="Z1014" s="582" t="s">
        <v>1072</v>
      </c>
      <c r="AA1014" s="582" t="s">
        <v>1072</v>
      </c>
      <c r="AB1014" s="582" t="s">
        <v>1072</v>
      </c>
      <c r="AC1014" s="580" t="str">
        <f>Vlookup(D1014,'セッション実施状況管理'!$A:$R,17,false)</f>
        <v>#N/A</v>
      </c>
      <c r="AD1014" s="580" t="str">
        <f t="shared" si="19"/>
        <v>#VALUE!</v>
      </c>
      <c r="AE1014" s="580" t="str">
        <f t="shared" si="20"/>
        <v>#VALUE!</v>
      </c>
    </row>
    <row r="1015">
      <c r="A1015" s="2"/>
      <c r="B1015" s="2"/>
      <c r="C1015" s="2"/>
      <c r="D1015" s="2"/>
      <c r="E1015" s="2"/>
      <c r="F1015" s="2"/>
      <c r="G1015" s="2"/>
      <c r="H1015" s="2"/>
      <c r="I1015" s="572" t="str">
        <f>iferror(vlookup(B1015,'セッション実施状況管理'!$A:$B,2,false),"")</f>
        <v/>
      </c>
      <c r="J1015" s="580" t="str">
        <f>Vlookup(B1015,'セッション実施状況管理'!$A:$R,17,false)</f>
        <v>#N/A</v>
      </c>
      <c r="K1015" s="580" t="str">
        <f t="shared" si="28"/>
        <v>#N/A</v>
      </c>
      <c r="L1015" s="573" t="str">
        <f t="shared" si="11"/>
        <v>#N/A</v>
      </c>
      <c r="M1015" s="573" t="str">
        <f t="shared" si="30"/>
        <v>#N/A</v>
      </c>
      <c r="N1015" s="1283" t="str">
        <f t="shared" si="29"/>
        <v>#N/A</v>
      </c>
      <c r="O1015" s="652"/>
      <c r="P1015" s="652"/>
      <c r="Q1015" s="629"/>
      <c r="R1015" s="629"/>
      <c r="S1015" s="651"/>
      <c r="T1015" s="653"/>
      <c r="U1015" s="651"/>
      <c r="V1015" s="582" t="s">
        <v>1072</v>
      </c>
      <c r="W1015" s="582" t="s">
        <v>1072</v>
      </c>
      <c r="X1015" s="582" t="s">
        <v>1072</v>
      </c>
      <c r="Y1015" s="582" t="s">
        <v>1072</v>
      </c>
      <c r="Z1015" s="582" t="s">
        <v>1072</v>
      </c>
      <c r="AA1015" s="582" t="s">
        <v>1072</v>
      </c>
      <c r="AB1015" s="582" t="s">
        <v>1072</v>
      </c>
      <c r="AC1015" s="580" t="str">
        <f>Vlookup(D1015,'セッション実施状況管理'!$A:$R,17,false)</f>
        <v>#N/A</v>
      </c>
      <c r="AD1015" s="580" t="str">
        <f t="shared" si="19"/>
        <v>#VALUE!</v>
      </c>
      <c r="AE1015" s="580" t="str">
        <f t="shared" si="20"/>
        <v>#VALUE!</v>
      </c>
    </row>
    <row r="1016">
      <c r="A1016" s="2"/>
      <c r="B1016" s="2"/>
      <c r="C1016" s="2"/>
      <c r="D1016" s="2"/>
      <c r="E1016" s="2"/>
      <c r="F1016" s="2"/>
      <c r="G1016" s="2"/>
      <c r="H1016" s="2"/>
      <c r="I1016" s="572" t="str">
        <f>iferror(vlookup(B1016,'セッション実施状況管理'!$A:$B,2,false),"")</f>
        <v/>
      </c>
      <c r="J1016" s="580" t="str">
        <f>Vlookup(B1016,'セッション実施状況管理'!$A:$R,17,false)</f>
        <v>#N/A</v>
      </c>
      <c r="K1016" s="580" t="str">
        <f t="shared" si="28"/>
        <v>#N/A</v>
      </c>
      <c r="L1016" s="573" t="str">
        <f t="shared" si="11"/>
        <v>#N/A</v>
      </c>
      <c r="M1016" s="573" t="str">
        <f t="shared" si="30"/>
        <v>#N/A</v>
      </c>
      <c r="N1016" s="1283" t="str">
        <f t="shared" si="29"/>
        <v>#N/A</v>
      </c>
      <c r="O1016" s="652"/>
      <c r="P1016" s="652"/>
      <c r="Q1016" s="629"/>
      <c r="R1016" s="629"/>
      <c r="S1016" s="651"/>
      <c r="T1016" s="653"/>
      <c r="U1016" s="651"/>
      <c r="V1016" s="582" t="s">
        <v>1072</v>
      </c>
      <c r="W1016" s="582" t="s">
        <v>1072</v>
      </c>
      <c r="X1016" s="582" t="s">
        <v>1072</v>
      </c>
      <c r="Y1016" s="582" t="s">
        <v>1072</v>
      </c>
      <c r="Z1016" s="582" t="s">
        <v>1072</v>
      </c>
      <c r="AA1016" s="582" t="s">
        <v>1072</v>
      </c>
      <c r="AB1016" s="582" t="s">
        <v>1072</v>
      </c>
      <c r="AC1016" s="580" t="str">
        <f>Vlookup(D1016,'セッション実施状況管理'!$A:$R,17,false)</f>
        <v>#N/A</v>
      </c>
      <c r="AD1016" s="580" t="str">
        <f t="shared" si="19"/>
        <v>#VALUE!</v>
      </c>
      <c r="AE1016" s="580" t="str">
        <f t="shared" si="20"/>
        <v>#VALUE!</v>
      </c>
    </row>
    <row r="1017">
      <c r="A1017" s="2"/>
      <c r="B1017" s="2"/>
      <c r="C1017" s="2"/>
      <c r="D1017" s="2"/>
      <c r="E1017" s="2"/>
      <c r="F1017" s="2"/>
      <c r="G1017" s="2"/>
      <c r="H1017" s="2"/>
      <c r="I1017" s="572" t="str">
        <f>iferror(vlookup(B1017,'セッション実施状況管理'!$A:$B,2,false),"")</f>
        <v/>
      </c>
      <c r="J1017" s="580" t="str">
        <f>Vlookup(B1017,'セッション実施状況管理'!$A:$R,17,false)</f>
        <v>#N/A</v>
      </c>
      <c r="K1017" s="580" t="str">
        <f t="shared" si="28"/>
        <v>#N/A</v>
      </c>
      <c r="L1017" s="573" t="str">
        <f t="shared" si="11"/>
        <v>#N/A</v>
      </c>
      <c r="M1017" s="573" t="str">
        <f t="shared" si="30"/>
        <v>#N/A</v>
      </c>
      <c r="N1017" s="1283" t="str">
        <f t="shared" si="29"/>
        <v>#N/A</v>
      </c>
      <c r="O1017" s="652"/>
      <c r="P1017" s="652"/>
      <c r="Q1017" s="629"/>
      <c r="R1017" s="629"/>
      <c r="S1017" s="651"/>
      <c r="T1017" s="653"/>
      <c r="U1017" s="651"/>
      <c r="V1017" s="582" t="s">
        <v>1072</v>
      </c>
      <c r="W1017" s="582" t="s">
        <v>1072</v>
      </c>
      <c r="X1017" s="582" t="s">
        <v>1072</v>
      </c>
      <c r="Y1017" s="582" t="s">
        <v>1072</v>
      </c>
      <c r="Z1017" s="582" t="s">
        <v>1072</v>
      </c>
      <c r="AA1017" s="582" t="s">
        <v>1072</v>
      </c>
      <c r="AB1017" s="582" t="s">
        <v>1072</v>
      </c>
      <c r="AC1017" s="580" t="str">
        <f>Vlookup(D1017,'セッション実施状況管理'!$A:$R,17,false)</f>
        <v>#N/A</v>
      </c>
      <c r="AD1017" s="580" t="str">
        <f t="shared" si="19"/>
        <v>#VALUE!</v>
      </c>
      <c r="AE1017" s="580" t="str">
        <f t="shared" si="20"/>
        <v>#VALUE!</v>
      </c>
    </row>
    <row r="1018">
      <c r="A1018" s="2"/>
      <c r="B1018" s="2"/>
      <c r="C1018" s="2"/>
      <c r="D1018" s="2"/>
      <c r="E1018" s="2"/>
      <c r="F1018" s="2"/>
      <c r="G1018" s="2"/>
      <c r="H1018" s="2"/>
      <c r="I1018" s="572" t="str">
        <f>iferror(vlookup(B1018,'セッション実施状況管理'!$A:$B,2,false),"")</f>
        <v/>
      </c>
      <c r="J1018" s="580" t="str">
        <f>Vlookup(B1018,'セッション実施状況管理'!$A:$R,17,false)</f>
        <v>#N/A</v>
      </c>
      <c r="K1018" s="580" t="str">
        <f t="shared" si="28"/>
        <v>#N/A</v>
      </c>
      <c r="L1018" s="573" t="str">
        <f t="shared" si="11"/>
        <v>#N/A</v>
      </c>
      <c r="M1018" s="573" t="str">
        <f t="shared" si="30"/>
        <v>#N/A</v>
      </c>
      <c r="N1018" s="1283" t="str">
        <f t="shared" si="29"/>
        <v>#N/A</v>
      </c>
      <c r="O1018" s="652"/>
      <c r="P1018" s="652"/>
      <c r="Q1018" s="629"/>
      <c r="R1018" s="629"/>
      <c r="S1018" s="651"/>
      <c r="T1018" s="653"/>
      <c r="U1018" s="651"/>
      <c r="V1018" s="582" t="s">
        <v>1072</v>
      </c>
      <c r="W1018" s="582" t="s">
        <v>1072</v>
      </c>
      <c r="X1018" s="582" t="s">
        <v>1072</v>
      </c>
      <c r="Y1018" s="582" t="s">
        <v>1072</v>
      </c>
      <c r="Z1018" s="582" t="s">
        <v>1072</v>
      </c>
      <c r="AA1018" s="582" t="s">
        <v>1072</v>
      </c>
      <c r="AB1018" s="582" t="s">
        <v>1072</v>
      </c>
      <c r="AC1018" s="580" t="str">
        <f>Vlookup(D1018,'セッション実施状況管理'!$A:$R,17,false)</f>
        <v>#N/A</v>
      </c>
      <c r="AD1018" s="580" t="str">
        <f t="shared" si="19"/>
        <v>#VALUE!</v>
      </c>
      <c r="AE1018" s="580" t="str">
        <f t="shared" si="20"/>
        <v>#VALUE!</v>
      </c>
    </row>
    <row r="1019">
      <c r="A1019" s="2"/>
      <c r="B1019" s="2"/>
      <c r="C1019" s="2"/>
      <c r="D1019" s="2"/>
      <c r="E1019" s="2"/>
      <c r="F1019" s="2"/>
      <c r="G1019" s="2"/>
      <c r="H1019" s="2"/>
      <c r="I1019" s="572" t="str">
        <f>iferror(vlookup(B1019,'セッション実施状況管理'!$A:$B,2,false),"")</f>
        <v/>
      </c>
      <c r="J1019" s="580" t="str">
        <f>Vlookup(B1019,'セッション実施状況管理'!$A:$R,17,false)</f>
        <v>#N/A</v>
      </c>
      <c r="K1019" s="580" t="str">
        <f t="shared" si="28"/>
        <v>#N/A</v>
      </c>
      <c r="L1019" s="573" t="str">
        <f t="shared" si="11"/>
        <v>#N/A</v>
      </c>
      <c r="M1019" s="573" t="str">
        <f t="shared" si="30"/>
        <v>#N/A</v>
      </c>
      <c r="N1019" s="1283" t="str">
        <f t="shared" si="29"/>
        <v>#N/A</v>
      </c>
      <c r="O1019" s="652"/>
      <c r="P1019" s="652"/>
      <c r="Q1019" s="629"/>
      <c r="R1019" s="629"/>
      <c r="S1019" s="651"/>
      <c r="T1019" s="653"/>
      <c r="U1019" s="651"/>
      <c r="V1019" s="582" t="s">
        <v>1072</v>
      </c>
      <c r="W1019" s="582" t="s">
        <v>1072</v>
      </c>
      <c r="X1019" s="582" t="s">
        <v>1072</v>
      </c>
      <c r="Y1019" s="582" t="s">
        <v>1072</v>
      </c>
      <c r="Z1019" s="582" t="s">
        <v>1072</v>
      </c>
      <c r="AA1019" s="582" t="s">
        <v>1072</v>
      </c>
      <c r="AB1019" s="582" t="s">
        <v>1072</v>
      </c>
      <c r="AC1019" s="580" t="str">
        <f>Vlookup(D1019,'セッション実施状況管理'!$A:$R,17,false)</f>
        <v>#N/A</v>
      </c>
      <c r="AD1019" s="580" t="str">
        <f t="shared" si="19"/>
        <v>#VALUE!</v>
      </c>
      <c r="AE1019" s="580" t="str">
        <f t="shared" si="20"/>
        <v>#VALUE!</v>
      </c>
    </row>
    <row r="1020">
      <c r="A1020" s="2"/>
      <c r="B1020" s="2"/>
      <c r="C1020" s="2"/>
      <c r="D1020" s="2"/>
      <c r="E1020" s="2"/>
      <c r="F1020" s="2"/>
      <c r="G1020" s="2"/>
      <c r="H1020" s="2"/>
      <c r="I1020" s="572" t="str">
        <f>iferror(vlookup(B1020,'セッション実施状況管理'!$A:$B,2,false),"")</f>
        <v/>
      </c>
      <c r="J1020" s="580" t="str">
        <f>Vlookup(B1020,'セッション実施状況管理'!$A:$R,17,false)</f>
        <v>#N/A</v>
      </c>
      <c r="K1020" s="580" t="str">
        <f t="shared" si="28"/>
        <v>#N/A</v>
      </c>
      <c r="L1020" s="573" t="str">
        <f t="shared" si="11"/>
        <v>#N/A</v>
      </c>
      <c r="M1020" s="573" t="str">
        <f t="shared" si="30"/>
        <v>#N/A</v>
      </c>
      <c r="N1020" s="1283" t="str">
        <f t="shared" si="29"/>
        <v>#N/A</v>
      </c>
      <c r="O1020" s="652"/>
      <c r="P1020" s="652"/>
      <c r="Q1020" s="629"/>
      <c r="R1020" s="629"/>
      <c r="S1020" s="651"/>
      <c r="T1020" s="653"/>
      <c r="U1020" s="651"/>
      <c r="V1020" s="582" t="s">
        <v>1072</v>
      </c>
      <c r="W1020" s="582" t="s">
        <v>1072</v>
      </c>
      <c r="X1020" s="582" t="s">
        <v>1072</v>
      </c>
      <c r="Y1020" s="582" t="s">
        <v>1072</v>
      </c>
      <c r="Z1020" s="582" t="s">
        <v>1072</v>
      </c>
      <c r="AA1020" s="582" t="s">
        <v>1072</v>
      </c>
      <c r="AB1020" s="582" t="s">
        <v>1072</v>
      </c>
      <c r="AC1020" s="580" t="str">
        <f>Vlookup(D1020,'セッション実施状況管理'!$A:$R,17,false)</f>
        <v>#N/A</v>
      </c>
      <c r="AD1020" s="580" t="str">
        <f t="shared" si="19"/>
        <v>#VALUE!</v>
      </c>
      <c r="AE1020" s="580" t="str">
        <f t="shared" si="20"/>
        <v>#VALUE!</v>
      </c>
    </row>
    <row r="1021">
      <c r="A1021" s="2"/>
      <c r="B1021" s="2"/>
      <c r="C1021" s="2"/>
      <c r="D1021" s="2"/>
      <c r="E1021" s="2"/>
      <c r="F1021" s="2"/>
      <c r="G1021" s="2"/>
      <c r="H1021" s="2"/>
      <c r="I1021" s="572" t="str">
        <f>iferror(vlookup(B1021,'セッション実施状況管理'!$A:$B,2,false),"")</f>
        <v/>
      </c>
      <c r="J1021" s="580" t="str">
        <f>Vlookup(B1021,'セッション実施状況管理'!$A:$R,17,false)</f>
        <v>#N/A</v>
      </c>
      <c r="K1021" s="580" t="str">
        <f t="shared" si="28"/>
        <v>#N/A</v>
      </c>
      <c r="L1021" s="573" t="str">
        <f t="shared" si="11"/>
        <v>#N/A</v>
      </c>
      <c r="M1021" s="573" t="str">
        <f t="shared" si="30"/>
        <v>#N/A</v>
      </c>
      <c r="N1021" s="1283" t="str">
        <f t="shared" si="29"/>
        <v>#N/A</v>
      </c>
      <c r="O1021" s="652"/>
      <c r="P1021" s="652"/>
      <c r="Q1021" s="629"/>
      <c r="R1021" s="629"/>
      <c r="S1021" s="651"/>
      <c r="T1021" s="653"/>
      <c r="U1021" s="651"/>
      <c r="V1021" s="582" t="s">
        <v>1072</v>
      </c>
      <c r="W1021" s="582" t="s">
        <v>1072</v>
      </c>
      <c r="X1021" s="582" t="s">
        <v>1072</v>
      </c>
      <c r="Y1021" s="582" t="s">
        <v>1072</v>
      </c>
      <c r="Z1021" s="582" t="s">
        <v>1072</v>
      </c>
      <c r="AA1021" s="582" t="s">
        <v>1072</v>
      </c>
      <c r="AB1021" s="582" t="s">
        <v>1072</v>
      </c>
      <c r="AC1021" s="580" t="str">
        <f>Vlookup(D1021,'セッション実施状況管理'!$A:$R,17,false)</f>
        <v>#N/A</v>
      </c>
      <c r="AD1021" s="580" t="str">
        <f t="shared" si="19"/>
        <v>#VALUE!</v>
      </c>
      <c r="AE1021" s="580" t="str">
        <f t="shared" si="20"/>
        <v>#VALUE!</v>
      </c>
    </row>
    <row r="1022">
      <c r="A1022" s="2"/>
      <c r="B1022" s="2"/>
      <c r="C1022" s="2"/>
      <c r="D1022" s="2"/>
      <c r="E1022" s="2"/>
      <c r="F1022" s="2"/>
      <c r="G1022" s="2"/>
      <c r="H1022" s="2"/>
      <c r="I1022" s="572" t="str">
        <f>iferror(vlookup(B1022,'セッション実施状況管理'!$A:$B,2,false),"")</f>
        <v/>
      </c>
      <c r="J1022" s="580" t="str">
        <f>Vlookup(B1022,'セッション実施状況管理'!$A:$R,17,false)</f>
        <v>#N/A</v>
      </c>
      <c r="K1022" s="580" t="str">
        <f t="shared" si="28"/>
        <v>#N/A</v>
      </c>
      <c r="L1022" s="573" t="str">
        <f t="shared" si="11"/>
        <v>#N/A</v>
      </c>
      <c r="M1022" s="573" t="str">
        <f t="shared" si="30"/>
        <v>#N/A</v>
      </c>
      <c r="N1022" s="1283" t="str">
        <f t="shared" si="29"/>
        <v>#N/A</v>
      </c>
      <c r="O1022" s="652"/>
      <c r="P1022" s="652"/>
      <c r="Q1022" s="629"/>
      <c r="R1022" s="629"/>
      <c r="S1022" s="651"/>
      <c r="T1022" s="653"/>
      <c r="U1022" s="651"/>
      <c r="V1022" s="582" t="s">
        <v>1072</v>
      </c>
      <c r="W1022" s="582" t="s">
        <v>1072</v>
      </c>
      <c r="X1022" s="582" t="s">
        <v>1072</v>
      </c>
      <c r="Y1022" s="582" t="s">
        <v>1072</v>
      </c>
      <c r="Z1022" s="582" t="s">
        <v>1072</v>
      </c>
      <c r="AA1022" s="582" t="s">
        <v>1072</v>
      </c>
      <c r="AB1022" s="582" t="s">
        <v>1072</v>
      </c>
      <c r="AC1022" s="580" t="str">
        <f>Vlookup(D1022,'セッション実施状況管理'!$A:$R,17,false)</f>
        <v>#N/A</v>
      </c>
      <c r="AD1022" s="580" t="str">
        <f t="shared" si="19"/>
        <v>#VALUE!</v>
      </c>
      <c r="AE1022" s="580" t="str">
        <f t="shared" si="20"/>
        <v>#VALUE!</v>
      </c>
    </row>
    <row r="1023">
      <c r="A1023" s="2"/>
      <c r="B1023" s="2"/>
      <c r="C1023" s="2"/>
      <c r="D1023" s="2"/>
      <c r="E1023" s="2"/>
      <c r="F1023" s="2"/>
      <c r="G1023" s="2"/>
      <c r="H1023" s="2"/>
      <c r="I1023" s="572" t="str">
        <f>iferror(vlookup(B1023,'セッション実施状況管理'!$A:$B,2,false),"")</f>
        <v/>
      </c>
      <c r="J1023" s="580" t="str">
        <f>Vlookup(B1023,'セッション実施状況管理'!$A:$R,17,false)</f>
        <v>#N/A</v>
      </c>
      <c r="K1023" s="580" t="str">
        <f t="shared" si="28"/>
        <v>#N/A</v>
      </c>
      <c r="L1023" s="573" t="str">
        <f t="shared" si="11"/>
        <v>#N/A</v>
      </c>
      <c r="M1023" s="573" t="str">
        <f t="shared" si="30"/>
        <v>#N/A</v>
      </c>
      <c r="N1023" s="1283" t="str">
        <f t="shared" si="29"/>
        <v>#N/A</v>
      </c>
      <c r="O1023" s="652"/>
      <c r="P1023" s="652"/>
      <c r="Q1023" s="629"/>
      <c r="R1023" s="629"/>
      <c r="S1023" s="651"/>
      <c r="T1023" s="653"/>
      <c r="U1023" s="651"/>
      <c r="V1023" s="582" t="s">
        <v>1072</v>
      </c>
      <c r="W1023" s="582" t="s">
        <v>1072</v>
      </c>
      <c r="X1023" s="582" t="s">
        <v>1072</v>
      </c>
      <c r="Y1023" s="582" t="s">
        <v>1072</v>
      </c>
      <c r="Z1023" s="582" t="s">
        <v>1072</v>
      </c>
      <c r="AA1023" s="582" t="s">
        <v>1072</v>
      </c>
      <c r="AB1023" s="582" t="s">
        <v>1072</v>
      </c>
      <c r="AC1023" s="580" t="str">
        <f>Vlookup(D1023,'セッション実施状況管理'!$A:$R,17,false)</f>
        <v>#N/A</v>
      </c>
      <c r="AD1023" s="580" t="str">
        <f t="shared" si="19"/>
        <v>#VALUE!</v>
      </c>
      <c r="AE1023" s="580" t="str">
        <f t="shared" si="20"/>
        <v>#VALUE!</v>
      </c>
    </row>
    <row r="1024">
      <c r="A1024" s="2"/>
      <c r="B1024" s="2"/>
      <c r="C1024" s="2"/>
      <c r="D1024" s="2"/>
      <c r="E1024" s="2"/>
      <c r="F1024" s="2"/>
      <c r="G1024" s="2"/>
      <c r="H1024" s="2"/>
      <c r="I1024" s="572" t="str">
        <f>iferror(vlookup(B1024,'セッション実施状況管理'!$A:$B,2,false),"")</f>
        <v/>
      </c>
      <c r="J1024" s="580" t="str">
        <f>Vlookup(B1024,'セッション実施状況管理'!$A:$R,17,false)</f>
        <v>#N/A</v>
      </c>
      <c r="K1024" s="580" t="str">
        <f t="shared" si="28"/>
        <v>#N/A</v>
      </c>
      <c r="L1024" s="573" t="str">
        <f t="shared" si="11"/>
        <v>#N/A</v>
      </c>
      <c r="M1024" s="573" t="str">
        <f t="shared" si="30"/>
        <v>#N/A</v>
      </c>
      <c r="N1024" s="1283" t="str">
        <f t="shared" si="29"/>
        <v>#N/A</v>
      </c>
      <c r="O1024" s="652"/>
      <c r="P1024" s="652"/>
      <c r="Q1024" s="629"/>
      <c r="R1024" s="629"/>
      <c r="S1024" s="651"/>
      <c r="T1024" s="653"/>
      <c r="U1024" s="651"/>
      <c r="V1024" s="582" t="s">
        <v>1072</v>
      </c>
      <c r="W1024" s="582" t="s">
        <v>1072</v>
      </c>
      <c r="X1024" s="582" t="s">
        <v>1072</v>
      </c>
      <c r="Y1024" s="582" t="s">
        <v>1072</v>
      </c>
      <c r="Z1024" s="582" t="s">
        <v>1072</v>
      </c>
      <c r="AA1024" s="582" t="s">
        <v>1072</v>
      </c>
      <c r="AB1024" s="582" t="s">
        <v>1072</v>
      </c>
      <c r="AC1024" s="580" t="str">
        <f>Vlookup(D1024,'セッション実施状況管理'!$A:$R,17,false)</f>
        <v>#N/A</v>
      </c>
      <c r="AD1024" s="580" t="str">
        <f t="shared" si="19"/>
        <v>#VALUE!</v>
      </c>
      <c r="AE1024" s="580" t="str">
        <f t="shared" si="20"/>
        <v>#VALUE!</v>
      </c>
    </row>
    <row r="1025">
      <c r="A1025" s="2"/>
      <c r="B1025" s="2"/>
      <c r="C1025" s="2"/>
      <c r="D1025" s="2"/>
      <c r="E1025" s="2"/>
      <c r="F1025" s="2"/>
      <c r="G1025" s="2"/>
      <c r="H1025" s="2"/>
      <c r="I1025" s="572" t="str">
        <f>iferror(vlookup(B1025,'セッション実施状況管理'!$A:$B,2,false),"")</f>
        <v/>
      </c>
      <c r="J1025" s="580" t="str">
        <f>Vlookup(B1025,'セッション実施状況管理'!$A:$R,17,false)</f>
        <v>#N/A</v>
      </c>
      <c r="K1025" s="580" t="str">
        <f t="shared" si="28"/>
        <v>#N/A</v>
      </c>
      <c r="L1025" s="573" t="str">
        <f t="shared" si="11"/>
        <v>#N/A</v>
      </c>
      <c r="M1025" s="573" t="str">
        <f t="shared" si="30"/>
        <v>#N/A</v>
      </c>
      <c r="N1025" s="1283" t="str">
        <f t="shared" si="29"/>
        <v>#N/A</v>
      </c>
      <c r="O1025" s="652"/>
      <c r="P1025" s="652"/>
      <c r="Q1025" s="629"/>
      <c r="R1025" s="629"/>
      <c r="S1025" s="651"/>
      <c r="T1025" s="653"/>
      <c r="U1025" s="651"/>
      <c r="V1025" s="582" t="s">
        <v>1072</v>
      </c>
      <c r="W1025" s="582" t="s">
        <v>1072</v>
      </c>
      <c r="X1025" s="582" t="s">
        <v>1072</v>
      </c>
      <c r="Y1025" s="582" t="s">
        <v>1072</v>
      </c>
      <c r="Z1025" s="582" t="s">
        <v>1072</v>
      </c>
      <c r="AA1025" s="582" t="s">
        <v>1072</v>
      </c>
      <c r="AB1025" s="582" t="s">
        <v>1072</v>
      </c>
      <c r="AC1025" s="580" t="str">
        <f>Vlookup(D1025,'セッション実施状況管理'!$A:$R,17,false)</f>
        <v>#N/A</v>
      </c>
      <c r="AD1025" s="580" t="str">
        <f t="shared" si="19"/>
        <v>#VALUE!</v>
      </c>
      <c r="AE1025" s="580" t="str">
        <f t="shared" si="20"/>
        <v>#VALUE!</v>
      </c>
    </row>
    <row r="1026">
      <c r="A1026" s="2"/>
      <c r="B1026" s="2"/>
      <c r="C1026" s="2"/>
      <c r="D1026" s="2"/>
      <c r="E1026" s="2"/>
      <c r="F1026" s="2"/>
      <c r="G1026" s="2"/>
      <c r="H1026" s="2"/>
      <c r="I1026" s="572" t="str">
        <f>iferror(vlookup(B1026,'セッション実施状況管理'!$A:$B,2,false),"")</f>
        <v/>
      </c>
      <c r="J1026" s="580" t="str">
        <f>Vlookup(B1026,'セッション実施状況管理'!$A:$R,17,false)</f>
        <v>#N/A</v>
      </c>
      <c r="K1026" s="580" t="str">
        <f t="shared" si="28"/>
        <v>#N/A</v>
      </c>
      <c r="L1026" s="573" t="str">
        <f t="shared" si="11"/>
        <v>#N/A</v>
      </c>
      <c r="M1026" s="573" t="str">
        <f t="shared" si="30"/>
        <v>#N/A</v>
      </c>
      <c r="N1026" s="1283" t="str">
        <f t="shared" si="29"/>
        <v>#N/A</v>
      </c>
      <c r="O1026" s="652"/>
      <c r="P1026" s="652"/>
      <c r="Q1026" s="629"/>
      <c r="R1026" s="629"/>
      <c r="S1026" s="651"/>
      <c r="T1026" s="653"/>
      <c r="U1026" s="651"/>
      <c r="V1026" s="582" t="s">
        <v>1072</v>
      </c>
      <c r="W1026" s="582" t="s">
        <v>1072</v>
      </c>
      <c r="X1026" s="582" t="s">
        <v>1072</v>
      </c>
      <c r="Y1026" s="582" t="s">
        <v>1072</v>
      </c>
      <c r="Z1026" s="582" t="s">
        <v>1072</v>
      </c>
      <c r="AA1026" s="582" t="s">
        <v>1072</v>
      </c>
      <c r="AB1026" s="582" t="s">
        <v>1072</v>
      </c>
      <c r="AC1026" s="580" t="str">
        <f>Vlookup(D1026,'セッション実施状況管理'!$A:$R,17,false)</f>
        <v>#N/A</v>
      </c>
      <c r="AD1026" s="580" t="str">
        <f t="shared" si="19"/>
        <v>#VALUE!</v>
      </c>
      <c r="AE1026" s="580" t="str">
        <f t="shared" si="20"/>
        <v>#VALUE!</v>
      </c>
    </row>
    <row r="1027">
      <c r="A1027" s="2"/>
      <c r="B1027" s="2"/>
      <c r="C1027" s="2"/>
      <c r="D1027" s="2"/>
      <c r="E1027" s="2"/>
      <c r="F1027" s="2"/>
      <c r="G1027" s="2"/>
      <c r="H1027" s="2"/>
      <c r="I1027" s="572" t="str">
        <f>iferror(vlookup(B1027,'セッション実施状況管理'!$A:$B,2,false),"")</f>
        <v/>
      </c>
      <c r="J1027" s="580" t="str">
        <f>Vlookup(B1027,'セッション実施状況管理'!$A:$R,17,false)</f>
        <v>#N/A</v>
      </c>
      <c r="K1027" s="580" t="str">
        <f t="shared" si="28"/>
        <v>#N/A</v>
      </c>
      <c r="L1027" s="573" t="str">
        <f t="shared" si="11"/>
        <v>#N/A</v>
      </c>
      <c r="M1027" s="573" t="str">
        <f t="shared" si="30"/>
        <v>#N/A</v>
      </c>
      <c r="N1027" s="1283" t="str">
        <f t="shared" si="29"/>
        <v>#N/A</v>
      </c>
      <c r="O1027" s="652"/>
      <c r="P1027" s="652"/>
      <c r="Q1027" s="629"/>
      <c r="R1027" s="629"/>
      <c r="S1027" s="651"/>
      <c r="T1027" s="653"/>
      <c r="U1027" s="651"/>
      <c r="V1027" s="582" t="s">
        <v>1072</v>
      </c>
      <c r="W1027" s="582" t="s">
        <v>1072</v>
      </c>
      <c r="X1027" s="582" t="s">
        <v>1072</v>
      </c>
      <c r="Y1027" s="582" t="s">
        <v>1072</v>
      </c>
      <c r="Z1027" s="582" t="s">
        <v>1072</v>
      </c>
      <c r="AA1027" s="582" t="s">
        <v>1072</v>
      </c>
      <c r="AB1027" s="582" t="s">
        <v>1072</v>
      </c>
      <c r="AC1027" s="580" t="str">
        <f>Vlookup(D1027,'セッション実施状況管理'!$A:$R,17,false)</f>
        <v>#N/A</v>
      </c>
      <c r="AD1027" s="580" t="str">
        <f t="shared" si="19"/>
        <v>#VALUE!</v>
      </c>
      <c r="AE1027" s="580" t="str">
        <f t="shared" si="20"/>
        <v>#VALUE!</v>
      </c>
    </row>
    <row r="1028">
      <c r="A1028" s="2"/>
      <c r="B1028" s="2"/>
      <c r="C1028" s="2"/>
      <c r="D1028" s="2"/>
      <c r="E1028" s="2"/>
      <c r="F1028" s="2"/>
      <c r="G1028" s="2"/>
      <c r="H1028" s="2"/>
      <c r="I1028" s="572" t="str">
        <f>iferror(vlookup(B1028,'セッション実施状況管理'!$A:$B,2,false),"")</f>
        <v/>
      </c>
      <c r="J1028" s="580" t="str">
        <f>Vlookup(B1028,'セッション実施状況管理'!$A:$R,17,false)</f>
        <v>#N/A</v>
      </c>
      <c r="K1028" s="580" t="str">
        <f t="shared" si="28"/>
        <v>#N/A</v>
      </c>
      <c r="L1028" s="573" t="str">
        <f t="shared" si="11"/>
        <v>#N/A</v>
      </c>
      <c r="M1028" s="573" t="str">
        <f t="shared" si="30"/>
        <v>#N/A</v>
      </c>
      <c r="N1028" s="1283" t="str">
        <f t="shared" si="29"/>
        <v>#N/A</v>
      </c>
      <c r="O1028" s="652"/>
      <c r="P1028" s="652"/>
      <c r="Q1028" s="629"/>
      <c r="R1028" s="629"/>
      <c r="S1028" s="651"/>
      <c r="T1028" s="653"/>
      <c r="U1028" s="651"/>
      <c r="V1028" s="582" t="s">
        <v>1072</v>
      </c>
      <c r="W1028" s="582" t="s">
        <v>1072</v>
      </c>
      <c r="X1028" s="582" t="s">
        <v>1072</v>
      </c>
      <c r="Y1028" s="582" t="s">
        <v>1072</v>
      </c>
      <c r="Z1028" s="582" t="s">
        <v>1072</v>
      </c>
      <c r="AA1028" s="582" t="s">
        <v>1072</v>
      </c>
      <c r="AB1028" s="582" t="s">
        <v>1072</v>
      </c>
      <c r="AC1028" s="580" t="str">
        <f>Vlookup(D1028,'セッション実施状況管理'!$A:$R,17,false)</f>
        <v>#N/A</v>
      </c>
      <c r="AD1028" s="580" t="str">
        <f t="shared" si="19"/>
        <v>#VALUE!</v>
      </c>
      <c r="AE1028" s="580" t="str">
        <f t="shared" si="20"/>
        <v>#VALUE!</v>
      </c>
    </row>
    <row r="1029">
      <c r="A1029" s="2"/>
      <c r="B1029" s="2"/>
      <c r="C1029" s="2"/>
      <c r="D1029" s="2"/>
      <c r="E1029" s="2"/>
      <c r="F1029" s="2"/>
      <c r="G1029" s="2"/>
      <c r="H1029" s="2"/>
      <c r="I1029" s="572" t="str">
        <f>iferror(vlookup(B1029,'セッション実施状況管理'!$A:$B,2,false),"")</f>
        <v/>
      </c>
      <c r="J1029" s="580" t="str">
        <f>Vlookup(B1029,'セッション実施状況管理'!$A:$R,17,false)</f>
        <v>#N/A</v>
      </c>
      <c r="K1029" s="580" t="str">
        <f t="shared" si="28"/>
        <v>#N/A</v>
      </c>
      <c r="L1029" s="573" t="str">
        <f t="shared" si="11"/>
        <v>#N/A</v>
      </c>
      <c r="M1029" s="573" t="str">
        <f t="shared" si="30"/>
        <v>#N/A</v>
      </c>
      <c r="N1029" s="1283" t="str">
        <f t="shared" si="29"/>
        <v>#N/A</v>
      </c>
      <c r="O1029" s="652"/>
      <c r="P1029" s="652"/>
      <c r="Q1029" s="629"/>
      <c r="R1029" s="629"/>
      <c r="S1029" s="651"/>
      <c r="T1029" s="653"/>
      <c r="U1029" s="651"/>
      <c r="V1029" s="582" t="s">
        <v>1072</v>
      </c>
      <c r="W1029" s="582" t="s">
        <v>1072</v>
      </c>
      <c r="X1029" s="582" t="s">
        <v>1072</v>
      </c>
      <c r="Y1029" s="582" t="s">
        <v>1072</v>
      </c>
      <c r="Z1029" s="582" t="s">
        <v>1072</v>
      </c>
      <c r="AA1029" s="582" t="s">
        <v>1072</v>
      </c>
      <c r="AB1029" s="582" t="s">
        <v>1072</v>
      </c>
      <c r="AC1029" s="580" t="str">
        <f>Vlookup(D1029,'セッション実施状況管理'!$A:$R,17,false)</f>
        <v>#N/A</v>
      </c>
      <c r="AD1029" s="580" t="str">
        <f t="shared" si="19"/>
        <v>#VALUE!</v>
      </c>
      <c r="AE1029" s="580" t="str">
        <f t="shared" si="20"/>
        <v>#VALUE!</v>
      </c>
    </row>
    <row r="1030">
      <c r="A1030" s="2"/>
      <c r="B1030" s="2"/>
      <c r="C1030" s="2"/>
      <c r="D1030" s="2"/>
      <c r="E1030" s="2"/>
      <c r="F1030" s="2"/>
      <c r="G1030" s="2"/>
      <c r="H1030" s="2"/>
      <c r="I1030" s="572" t="str">
        <f>iferror(vlookup(B1030,'セッション実施状況管理'!$A:$B,2,false),"")</f>
        <v/>
      </c>
      <c r="J1030" s="580" t="str">
        <f>Vlookup(B1030,'セッション実施状況管理'!$A:$R,17,false)</f>
        <v>#N/A</v>
      </c>
      <c r="K1030" s="580" t="str">
        <f t="shared" si="28"/>
        <v>#N/A</v>
      </c>
      <c r="L1030" s="573" t="str">
        <f t="shared" si="11"/>
        <v>#N/A</v>
      </c>
      <c r="M1030" s="573" t="str">
        <f t="shared" si="30"/>
        <v>#N/A</v>
      </c>
      <c r="N1030" s="1283" t="str">
        <f t="shared" si="29"/>
        <v>#N/A</v>
      </c>
      <c r="O1030" s="652"/>
      <c r="P1030" s="652"/>
      <c r="Q1030" s="629"/>
      <c r="R1030" s="629"/>
      <c r="S1030" s="651"/>
      <c r="T1030" s="653"/>
      <c r="U1030" s="651"/>
      <c r="V1030" s="582" t="s">
        <v>1072</v>
      </c>
      <c r="W1030" s="582" t="s">
        <v>1072</v>
      </c>
      <c r="X1030" s="582" t="s">
        <v>1072</v>
      </c>
      <c r="Y1030" s="582" t="s">
        <v>1072</v>
      </c>
      <c r="Z1030" s="582" t="s">
        <v>1072</v>
      </c>
      <c r="AA1030" s="582" t="s">
        <v>1072</v>
      </c>
      <c r="AB1030" s="582" t="s">
        <v>1072</v>
      </c>
      <c r="AC1030" s="580" t="str">
        <f>Vlookup(D1030,'セッション実施状況管理'!$A:$R,17,false)</f>
        <v>#N/A</v>
      </c>
      <c r="AD1030" s="580" t="str">
        <f t="shared" si="19"/>
        <v>#VALUE!</v>
      </c>
      <c r="AE1030" s="580" t="str">
        <f t="shared" si="20"/>
        <v>#VALUE!</v>
      </c>
    </row>
    <row r="1031">
      <c r="A1031" s="2"/>
      <c r="B1031" s="2"/>
      <c r="C1031" s="2"/>
      <c r="D1031" s="2"/>
      <c r="E1031" s="2"/>
      <c r="F1031" s="2"/>
      <c r="G1031" s="2"/>
      <c r="H1031" s="2"/>
      <c r="I1031" s="572" t="str">
        <f>iferror(vlookup(B1031,'セッション実施状況管理'!$A:$B,2,false),"")</f>
        <v/>
      </c>
      <c r="J1031" s="580" t="str">
        <f>Vlookup(B1031,'セッション実施状況管理'!$A:$R,17,false)</f>
        <v>#N/A</v>
      </c>
      <c r="K1031" s="580" t="str">
        <f t="shared" si="28"/>
        <v>#N/A</v>
      </c>
      <c r="L1031" s="573" t="str">
        <f t="shared" si="11"/>
        <v>#N/A</v>
      </c>
      <c r="M1031" s="573" t="str">
        <f t="shared" si="30"/>
        <v>#N/A</v>
      </c>
      <c r="N1031" s="1283" t="str">
        <f t="shared" si="29"/>
        <v>#N/A</v>
      </c>
      <c r="O1031" s="652"/>
      <c r="P1031" s="652"/>
      <c r="Q1031" s="629"/>
      <c r="R1031" s="629"/>
      <c r="S1031" s="651"/>
      <c r="T1031" s="653"/>
      <c r="U1031" s="651"/>
      <c r="V1031" s="582" t="s">
        <v>1072</v>
      </c>
      <c r="W1031" s="582" t="s">
        <v>1072</v>
      </c>
      <c r="X1031" s="582" t="s">
        <v>1072</v>
      </c>
      <c r="Y1031" s="582" t="s">
        <v>1072</v>
      </c>
      <c r="Z1031" s="582" t="s">
        <v>1072</v>
      </c>
      <c r="AA1031" s="582" t="s">
        <v>1072</v>
      </c>
      <c r="AB1031" s="582" t="s">
        <v>1072</v>
      </c>
      <c r="AC1031" s="580" t="str">
        <f>Vlookup(D1031,'セッション実施状況管理'!$A:$R,17,false)</f>
        <v>#N/A</v>
      </c>
      <c r="AD1031" s="580" t="str">
        <f t="shared" si="19"/>
        <v>#VALUE!</v>
      </c>
      <c r="AE1031" s="580" t="str">
        <f t="shared" si="20"/>
        <v>#VALUE!</v>
      </c>
    </row>
    <row r="1032">
      <c r="A1032" s="2"/>
      <c r="B1032" s="2"/>
      <c r="C1032" s="2"/>
      <c r="D1032" s="2"/>
      <c r="E1032" s="2"/>
      <c r="F1032" s="2"/>
      <c r="G1032" s="2"/>
      <c r="H1032" s="2"/>
      <c r="I1032" s="572" t="str">
        <f>iferror(vlookup(B1032,'セッション実施状況管理'!$A:$B,2,false),"")</f>
        <v/>
      </c>
      <c r="J1032" s="580" t="str">
        <f>Vlookup(B1032,'セッション実施状況管理'!$A:$R,17,false)</f>
        <v>#N/A</v>
      </c>
      <c r="K1032" s="580" t="str">
        <f t="shared" si="28"/>
        <v>#N/A</v>
      </c>
      <c r="L1032" s="573" t="str">
        <f t="shared" si="11"/>
        <v>#N/A</v>
      </c>
      <c r="M1032" s="573" t="str">
        <f t="shared" si="30"/>
        <v>#N/A</v>
      </c>
      <c r="N1032" s="1283" t="str">
        <f t="shared" si="29"/>
        <v>#N/A</v>
      </c>
      <c r="O1032" s="652"/>
      <c r="P1032" s="652"/>
      <c r="Q1032" s="629"/>
      <c r="R1032" s="629"/>
      <c r="S1032" s="651"/>
      <c r="T1032" s="653"/>
      <c r="U1032" s="651"/>
      <c r="V1032" s="582" t="s">
        <v>1072</v>
      </c>
      <c r="W1032" s="582" t="s">
        <v>1072</v>
      </c>
      <c r="X1032" s="582" t="s">
        <v>1072</v>
      </c>
      <c r="Y1032" s="582" t="s">
        <v>1072</v>
      </c>
      <c r="Z1032" s="582" t="s">
        <v>1072</v>
      </c>
      <c r="AA1032" s="582" t="s">
        <v>1072</v>
      </c>
      <c r="AB1032" s="582" t="s">
        <v>1072</v>
      </c>
      <c r="AC1032" s="580" t="str">
        <f>Vlookup(D1032,'セッション実施状況管理'!$A:$R,17,false)</f>
        <v>#N/A</v>
      </c>
      <c r="AD1032" s="580" t="str">
        <f t="shared" si="19"/>
        <v>#VALUE!</v>
      </c>
      <c r="AE1032" s="580" t="str">
        <f t="shared" si="20"/>
        <v>#VALUE!</v>
      </c>
    </row>
    <row r="1033">
      <c r="A1033" s="2"/>
      <c r="B1033" s="2"/>
      <c r="C1033" s="2"/>
      <c r="D1033" s="2"/>
      <c r="E1033" s="2"/>
      <c r="F1033" s="2"/>
      <c r="G1033" s="2"/>
      <c r="H1033" s="2"/>
      <c r="I1033" s="572" t="str">
        <f>iferror(vlookup(B1033,'セッション実施状況管理'!$A:$B,2,false),"")</f>
        <v/>
      </c>
      <c r="J1033" s="580" t="str">
        <f>Vlookup(B1033,'セッション実施状況管理'!$A:$R,17,false)</f>
        <v>#N/A</v>
      </c>
      <c r="K1033" s="580" t="str">
        <f t="shared" si="28"/>
        <v>#N/A</v>
      </c>
      <c r="L1033" s="573" t="str">
        <f t="shared" si="11"/>
        <v>#N/A</v>
      </c>
      <c r="M1033" s="573" t="str">
        <f t="shared" si="30"/>
        <v>#N/A</v>
      </c>
      <c r="N1033" s="1283" t="str">
        <f t="shared" si="29"/>
        <v>#N/A</v>
      </c>
      <c r="O1033" s="652"/>
      <c r="P1033" s="652"/>
      <c r="Q1033" s="629"/>
      <c r="R1033" s="629"/>
      <c r="S1033" s="651"/>
      <c r="T1033" s="653"/>
      <c r="U1033" s="651"/>
      <c r="V1033" s="582" t="s">
        <v>1072</v>
      </c>
      <c r="W1033" s="582" t="s">
        <v>1072</v>
      </c>
      <c r="X1033" s="582" t="s">
        <v>1072</v>
      </c>
      <c r="Y1033" s="582" t="s">
        <v>1072</v>
      </c>
      <c r="Z1033" s="582" t="s">
        <v>1072</v>
      </c>
      <c r="AA1033" s="582" t="s">
        <v>1072</v>
      </c>
      <c r="AB1033" s="582" t="s">
        <v>1072</v>
      </c>
      <c r="AC1033" s="580" t="str">
        <f>Vlookup(D1033,'セッション実施状況管理'!$A:$R,17,false)</f>
        <v>#N/A</v>
      </c>
      <c r="AD1033" s="580" t="str">
        <f t="shared" si="19"/>
        <v>#VALUE!</v>
      </c>
      <c r="AE1033" s="580" t="str">
        <f t="shared" si="20"/>
        <v>#VALUE!</v>
      </c>
    </row>
    <row r="1034">
      <c r="A1034" s="2"/>
      <c r="B1034" s="2"/>
      <c r="C1034" s="2"/>
      <c r="D1034" s="2"/>
      <c r="E1034" s="2"/>
      <c r="F1034" s="2"/>
      <c r="G1034" s="2"/>
      <c r="H1034" s="2"/>
      <c r="I1034" s="572" t="str">
        <f>iferror(vlookup(B1034,'セッション実施状況管理'!$A:$B,2,false),"")</f>
        <v/>
      </c>
      <c r="J1034" s="658" t="str">
        <f>Vlookup(B1034,'セッション実施状況管理'!$A:$R,17,false)</f>
        <v>#N/A</v>
      </c>
      <c r="K1034" s="580" t="str">
        <f t="shared" si="28"/>
        <v>#N/A</v>
      </c>
      <c r="L1034" s="573" t="str">
        <f t="shared" si="11"/>
        <v>#N/A</v>
      </c>
      <c r="M1034" s="573" t="str">
        <f t="shared" si="30"/>
        <v>#N/A</v>
      </c>
      <c r="N1034" s="1283" t="str">
        <f t="shared" si="29"/>
        <v>#N/A</v>
      </c>
      <c r="O1034" s="655"/>
      <c r="P1034" s="655"/>
      <c r="Q1034" s="654"/>
      <c r="R1034" s="654"/>
      <c r="S1034" s="656"/>
      <c r="T1034" s="657"/>
      <c r="U1034" s="656"/>
      <c r="V1034" s="582" t="s">
        <v>1072</v>
      </c>
      <c r="W1034" s="582" t="s">
        <v>1072</v>
      </c>
      <c r="X1034" s="582" t="s">
        <v>1072</v>
      </c>
      <c r="Y1034" s="582" t="s">
        <v>1072</v>
      </c>
      <c r="Z1034" s="582" t="s">
        <v>1072</v>
      </c>
      <c r="AA1034" s="582" t="s">
        <v>1072</v>
      </c>
      <c r="AB1034" s="582" t="s">
        <v>1072</v>
      </c>
      <c r="AC1034" s="658" t="str">
        <f>Vlookup(D1034,'セッション実施状況管理'!$A:$R,17,false)</f>
        <v>#N/A</v>
      </c>
      <c r="AD1034" s="658" t="str">
        <f t="shared" si="19"/>
        <v>#VALUE!</v>
      </c>
      <c r="AE1034" s="658" t="str">
        <f t="shared" si="20"/>
        <v>#VALUE!</v>
      </c>
    </row>
  </sheetData>
  <autoFilter ref="$A$18:$AE$1034"/>
  <conditionalFormatting sqref="AE19:AE1034">
    <cfRule type="cellIs" dxfId="5" priority="1" operator="greaterThanOrEqual">
      <formula>1</formula>
    </cfRule>
  </conditionalFormatting>
  <conditionalFormatting sqref="V19:V1034 W102">
    <cfRule type="expression" dxfId="0" priority="2">
      <formula>V19&lt;$T$16</formula>
    </cfRule>
  </conditionalFormatting>
  <conditionalFormatting sqref="W19:W1034 V50 X88:Z88 X91:AB91 X93:Y93 V111">
    <cfRule type="expression" dxfId="0" priority="3">
      <formula>W19&lt;$U$16</formula>
    </cfRule>
  </conditionalFormatting>
  <conditionalFormatting sqref="T19:T1034">
    <cfRule type="cellIs" dxfId="3" priority="4" operator="greaterThan">
      <formula>85.6</formula>
    </cfRule>
  </conditionalFormatting>
  <conditionalFormatting sqref="T19:T313">
    <cfRule type="cellIs" dxfId="0" priority="5" operator="lessThan">
      <formula>60</formula>
    </cfRule>
  </conditionalFormatting>
  <conditionalFormatting sqref="V19:V1034 X19:X1034 W50 Y51:Z51 Z64 Y68:AE1034">
    <cfRule type="expression" dxfId="0" priority="6">
      <formula>V19&lt;$V$16</formula>
    </cfRule>
  </conditionalFormatting>
  <conditionalFormatting sqref="K378:K991 AD378:AE991">
    <cfRule type="notContainsBlanks" dxfId="1" priority="7">
      <formula>LEN(TRIM(K378))&gt;0</formula>
    </cfRule>
  </conditionalFormatting>
  <conditionalFormatting sqref="K19:K1034 AD19:AE1034">
    <cfRule type="cellIs" dxfId="4" priority="8" operator="greaterThan">
      <formula>6</formula>
    </cfRule>
  </conditionalFormatting>
  <conditionalFormatting sqref="W19:W1034 Y19:Y1034 X50 V51 X65 X68:X1034 Z68:AE1034 V111">
    <cfRule type="expression" dxfId="0" priority="9">
      <formula>W19&lt;$W$16</formula>
    </cfRule>
  </conditionalFormatting>
  <conditionalFormatting sqref="AB19:AE1034">
    <cfRule type="expression" dxfId="0" priority="10">
      <formula>AB19&lt;$AB$16</formula>
    </cfRule>
  </conditionalFormatting>
  <conditionalFormatting sqref="S19:S1034">
    <cfRule type="expression" dxfId="0" priority="11">
      <formula>S19&lt;$S$16</formula>
    </cfRule>
  </conditionalFormatting>
  <conditionalFormatting sqref="X19:X1034 Z19:Z1034 W51 AA88">
    <cfRule type="expression" dxfId="0" priority="12">
      <formula>X19&lt;$X$16</formula>
    </cfRule>
  </conditionalFormatting>
  <conditionalFormatting sqref="Y19:Y1034 AA19:AA1034 AB46:AE46 AB52:AE66 Z56:Z66 V60:X60 X65 V73 V76:V1034 W102">
    <cfRule type="expression" dxfId="0" priority="13">
      <formula>Y19&lt;$Y$16</formula>
    </cfRule>
  </conditionalFormatting>
  <conditionalFormatting sqref="Z19:Z1034 AB19:AE1034">
    <cfRule type="expression" dxfId="0" priority="14">
      <formula>Z19&lt;$Z$16</formula>
    </cfRule>
  </conditionalFormatting>
  <conditionalFormatting sqref="AA19:AA1034">
    <cfRule type="expression" dxfId="0" priority="15">
      <formula>AA19&lt;$AA$16</formula>
    </cfRule>
  </conditionalFormatting>
  <conditionalFormatting sqref="N19:N1034">
    <cfRule type="cellIs" dxfId="3" priority="16" operator="greaterThanOrEqual">
      <formula>100</formula>
    </cfRule>
  </conditionalFormatting>
  <hyperlinks>
    <hyperlink r:id="rId1" ref="E20"/>
    <hyperlink r:id="rId2" location="gid=159884613" ref="E21"/>
    <hyperlink r:id="rId3" ref="E22"/>
    <hyperlink r:id="rId4" ref="E23"/>
    <hyperlink r:id="rId5" ref="E24"/>
    <hyperlink r:id="rId6" ref="E25"/>
    <hyperlink r:id="rId7" ref="E26"/>
    <hyperlink r:id="rId8" ref="E27"/>
    <hyperlink r:id="rId9" location="gid=159884613" ref="E28"/>
    <hyperlink r:id="rId10" ref="E29"/>
    <hyperlink r:id="rId11" ref="E30"/>
    <hyperlink r:id="rId12" ref="E31"/>
    <hyperlink r:id="rId13" ref="E32"/>
    <hyperlink r:id="rId14" location="gid=1519876919" ref="E33"/>
    <hyperlink r:id="rId15" ref="E34"/>
    <hyperlink r:id="rId16" location="gid=0" ref="E35"/>
    <hyperlink r:id="rId17" location="gid=0" ref="E36"/>
    <hyperlink r:id="rId18" ref="E37"/>
    <hyperlink r:id="rId19" ref="E38"/>
    <hyperlink r:id="rId20" location="gid=159884613" ref="E39"/>
    <hyperlink r:id="rId21" location="gid=0" ref="E40"/>
    <hyperlink r:id="rId22" ref="E41"/>
    <hyperlink r:id="rId23" location="gid=0" ref="E42"/>
    <hyperlink r:id="rId24" ref="E43"/>
    <hyperlink r:id="rId25" ref="E44"/>
    <hyperlink r:id="rId26" location="gid=0" ref="E45"/>
    <hyperlink r:id="rId27" location="gid=1837929075" ref="E46"/>
    <hyperlink r:id="rId28" ref="E47"/>
    <hyperlink r:id="rId29" ref="E48"/>
    <hyperlink r:id="rId30" location="gid=997181537" ref="E49"/>
    <hyperlink r:id="rId31" ref="E50"/>
    <hyperlink r:id="rId32" location="gid=997181537" ref="E51"/>
    <hyperlink r:id="rId33" ref="E52"/>
    <hyperlink r:id="rId34" ref="E53"/>
    <hyperlink r:id="rId35" ref="E54"/>
    <hyperlink r:id="rId36" ref="E55"/>
    <hyperlink r:id="rId37" ref="E56"/>
    <hyperlink r:id="rId38" ref="E57"/>
    <hyperlink r:id="rId39" ref="E58"/>
    <hyperlink r:id="rId40" ref="E59"/>
    <hyperlink r:id="rId41" location="gid=1837929075" ref="E60"/>
    <hyperlink r:id="rId42" ref="E61"/>
    <hyperlink r:id="rId43" location="gid=1519876919" ref="E62"/>
    <hyperlink r:id="rId44" ref="E63"/>
    <hyperlink r:id="rId45" ref="E64"/>
    <hyperlink r:id="rId46" ref="E65"/>
    <hyperlink r:id="rId47" ref="E66"/>
    <hyperlink r:id="rId48" ref="E67"/>
    <hyperlink r:id="rId49" location="gid=997181537" ref="E68"/>
    <hyperlink r:id="rId50" ref="E69"/>
    <hyperlink r:id="rId51" location="gid=0" ref="E70"/>
    <hyperlink r:id="rId52" ref="E71"/>
    <hyperlink r:id="rId53" location="gid=1837929075" ref="E72"/>
    <hyperlink r:id="rId54" location="gid=1837929075" ref="E73"/>
    <hyperlink r:id="rId55" location="gid=0" ref="E74"/>
    <hyperlink r:id="rId56" ref="E75"/>
    <hyperlink r:id="rId57" location="gid=1449816138" ref="E76"/>
    <hyperlink r:id="rId58" ref="E77"/>
    <hyperlink r:id="rId59" location="gid=997181537" ref="E78"/>
    <hyperlink r:id="rId60" location="gid=1837929075" ref="E79"/>
    <hyperlink r:id="rId61" location="gid=159884613" ref="E80"/>
    <hyperlink r:id="rId62" location="gid=1837929075" ref="E81"/>
    <hyperlink r:id="rId63" location="gid=0" ref="E82"/>
    <hyperlink r:id="rId64" ref="E83"/>
    <hyperlink r:id="rId65" location="gid=1837929075" ref="E85"/>
    <hyperlink r:id="rId66" ref="E86"/>
    <hyperlink r:id="rId67" ref="E88"/>
    <hyperlink r:id="rId68" ref="E89"/>
    <hyperlink r:id="rId69" location="gid=1837929075" ref="E90"/>
    <hyperlink r:id="rId70" location="gid=0" ref="E92"/>
    <hyperlink r:id="rId71" ref="E93"/>
    <hyperlink r:id="rId72" ref="E94"/>
    <hyperlink r:id="rId73" ref="E95"/>
    <hyperlink r:id="rId74" location="gid=0" ref="E96"/>
    <hyperlink r:id="rId75" ref="E97"/>
    <hyperlink r:id="rId76" location="gid=0" ref="E99"/>
    <hyperlink r:id="rId77" ref="E101"/>
    <hyperlink r:id="rId78" location="gid=159884613" ref="E103"/>
    <hyperlink r:id="rId79" location="gid=1837929075" ref="E105"/>
    <hyperlink r:id="rId80" ref="E106"/>
    <hyperlink r:id="rId81" location="gid=997181537" ref="E107"/>
    <hyperlink r:id="rId82" location="gid=0" ref="E108"/>
    <hyperlink r:id="rId83" ref="E109"/>
    <hyperlink r:id="rId84" location="gid=997181537" ref="E110"/>
    <hyperlink r:id="rId85" location="gid=0" ref="E112"/>
    <hyperlink r:id="rId86" location="gid=1220109173" ref="E114"/>
    <hyperlink r:id="rId87" location="gid=1837929075" ref="E115"/>
    <hyperlink r:id="rId88" location="gid=1837929075" ref="E117"/>
    <hyperlink r:id="rId89" location="gid=0" ref="E119"/>
    <hyperlink r:id="rId90" ref="E120"/>
    <hyperlink r:id="rId91" location="gid=997181537" ref="E125"/>
    <hyperlink r:id="rId92" ref="E131"/>
    <hyperlink r:id="rId93" ref="E134"/>
    <hyperlink r:id="rId94" location="gid=1837929075" ref="E136"/>
    <hyperlink r:id="rId95" location="gid=1837929075" ref="E140"/>
    <hyperlink r:id="rId96" location="gid=0" ref="E144"/>
    <hyperlink r:id="rId97" location="gid=0" ref="E146"/>
    <hyperlink r:id="rId98" ref="E148"/>
    <hyperlink r:id="rId99" location="gid=1837929075" ref="E152"/>
    <hyperlink r:id="rId100" location="gid=1837929075" ref="E169"/>
  </hyperlinks>
  <drawing r:id="rId10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25"/>
  </cols>
  <sheetData>
    <row r="2" ht="174.0" customHeight="1">
      <c r="A2" s="205">
        <v>1.0</v>
      </c>
      <c r="B2" s="1153" t="s">
        <v>3252</v>
      </c>
    </row>
    <row r="3" ht="174.0" customHeight="1">
      <c r="A3" s="205">
        <v>2.0</v>
      </c>
      <c r="B3" s="1153" t="s">
        <v>3253</v>
      </c>
    </row>
    <row r="4" ht="174.0" customHeight="1">
      <c r="A4" s="205">
        <v>3.0</v>
      </c>
      <c r="B4" s="1153" t="s">
        <v>3254</v>
      </c>
    </row>
    <row r="5" ht="174.0" customHeight="1">
      <c r="A5" s="205">
        <v>4.0</v>
      </c>
      <c r="B5" s="1153" t="s">
        <v>3255</v>
      </c>
    </row>
    <row r="6">
      <c r="A6" s="205" t="s">
        <v>3256</v>
      </c>
      <c r="B6" s="205" t="s">
        <v>3257</v>
      </c>
    </row>
    <row r="7">
      <c r="A7" s="205" t="s">
        <v>3258</v>
      </c>
      <c r="B7" s="205" t="s">
        <v>3259</v>
      </c>
      <c r="C7" s="205" t="s">
        <v>3260</v>
      </c>
      <c r="D7" s="205" t="s">
        <v>3261</v>
      </c>
      <c r="E7" s="205" t="s">
        <v>1789</v>
      </c>
    </row>
    <row r="8">
      <c r="B8" s="205">
        <v>1.0</v>
      </c>
      <c r="C8" s="205">
        <v>13.0</v>
      </c>
      <c r="D8" s="205">
        <v>0.0</v>
      </c>
      <c r="E8" s="205" t="s">
        <v>3262</v>
      </c>
    </row>
    <row r="9">
      <c r="B9" s="205">
        <v>2.0</v>
      </c>
      <c r="C9" s="205">
        <v>1.0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4.25"/>
    <col customWidth="1" min="2" max="2" width="20.63"/>
    <col customWidth="1" min="3" max="3" width="18.88"/>
    <col customWidth="1" min="4" max="4" width="9.0"/>
    <col customWidth="1" min="5" max="25" width="10.38"/>
  </cols>
  <sheetData>
    <row r="1" ht="16.5" customHeight="1">
      <c r="A1" s="1"/>
      <c r="B1" s="2"/>
      <c r="C1" s="1"/>
      <c r="D1" s="1"/>
      <c r="E1" s="1"/>
      <c r="F1" s="1"/>
      <c r="G1" s="1"/>
      <c r="H1" s="1"/>
      <c r="I1" s="1"/>
      <c r="J1" s="4"/>
      <c r="K1" s="4"/>
      <c r="L1" s="2"/>
      <c r="M1" s="2"/>
      <c r="N1" s="2"/>
      <c r="O1" s="2"/>
      <c r="P1" s="2"/>
      <c r="Q1" s="2"/>
      <c r="R1" s="2"/>
      <c r="S1" s="2"/>
      <c r="T1" s="2"/>
      <c r="U1" s="2"/>
      <c r="V1" s="2"/>
      <c r="W1" s="2"/>
      <c r="X1" s="2"/>
      <c r="Y1" s="2"/>
    </row>
    <row r="2" ht="16.5" customHeight="1">
      <c r="A2" s="1"/>
      <c r="B2" s="6" t="s">
        <v>1713</v>
      </c>
      <c r="C2" s="8"/>
      <c r="D2" s="8"/>
      <c r="E2" s="8"/>
      <c r="F2" s="8"/>
      <c r="G2" s="8"/>
      <c r="H2" s="8"/>
      <c r="I2" s="8"/>
      <c r="J2" s="7"/>
      <c r="K2" s="7"/>
      <c r="L2" s="10"/>
      <c r="M2" s="2"/>
      <c r="N2" s="1" t="s">
        <v>1733</v>
      </c>
      <c r="O2" s="1">
        <v>5000.0</v>
      </c>
      <c r="P2" s="2"/>
      <c r="Q2" s="2"/>
      <c r="R2" s="2"/>
      <c r="S2" s="2"/>
      <c r="T2" s="2"/>
      <c r="U2" s="2"/>
      <c r="V2" s="2"/>
      <c r="W2" s="2"/>
      <c r="X2" s="2"/>
      <c r="Y2" s="2"/>
    </row>
    <row r="3" ht="16.5" customHeight="1">
      <c r="A3" s="1"/>
      <c r="B3" s="11" t="s">
        <v>3263</v>
      </c>
      <c r="C3" s="1"/>
      <c r="D3" s="1"/>
      <c r="E3" s="1"/>
      <c r="F3" s="1"/>
      <c r="G3" s="1"/>
      <c r="H3" s="1"/>
      <c r="I3" s="1"/>
      <c r="J3" s="4"/>
      <c r="K3" s="4"/>
      <c r="L3" s="771"/>
      <c r="M3" s="2"/>
      <c r="N3" s="1" t="s">
        <v>1735</v>
      </c>
      <c r="O3" s="1">
        <v>1.1</v>
      </c>
      <c r="P3" s="2"/>
      <c r="Q3" s="2"/>
      <c r="R3" s="2"/>
      <c r="S3" s="2"/>
      <c r="T3" s="2"/>
      <c r="U3" s="2"/>
      <c r="V3" s="2"/>
      <c r="W3" s="2"/>
      <c r="X3" s="2"/>
      <c r="Y3" s="2"/>
    </row>
    <row r="4" ht="16.5" customHeight="1">
      <c r="A4" s="1"/>
      <c r="B4" s="14" t="s">
        <v>3264</v>
      </c>
      <c r="C4" s="15"/>
      <c r="D4" s="15"/>
      <c r="E4" s="15"/>
      <c r="F4" s="15"/>
      <c r="G4" s="15"/>
      <c r="H4" s="15"/>
      <c r="I4" s="15"/>
      <c r="J4" s="17"/>
      <c r="K4" s="17"/>
      <c r="L4" s="18"/>
      <c r="M4" s="2"/>
      <c r="N4" s="2"/>
      <c r="O4" s="2"/>
      <c r="P4" s="2"/>
      <c r="Q4" s="2"/>
      <c r="R4" s="2"/>
      <c r="S4" s="2"/>
      <c r="T4" s="2"/>
      <c r="U4" s="2"/>
      <c r="V4" s="2"/>
      <c r="W4" s="2"/>
      <c r="X4" s="2"/>
      <c r="Y4" s="2"/>
    </row>
    <row r="5" ht="16.5" customHeight="1">
      <c r="A5" s="1"/>
      <c r="B5" s="2"/>
      <c r="C5" s="1"/>
      <c r="D5" s="1"/>
      <c r="E5" s="1">
        <v>30.0</v>
      </c>
      <c r="F5" s="1">
        <v>31.0</v>
      </c>
      <c r="G5" s="1">
        <v>31.0</v>
      </c>
      <c r="H5" s="1">
        <v>29.0</v>
      </c>
      <c r="I5" s="1">
        <v>31.0</v>
      </c>
      <c r="J5" s="4">
        <v>30.0</v>
      </c>
      <c r="K5" s="4">
        <v>31.0</v>
      </c>
      <c r="L5" s="1">
        <v>30.0</v>
      </c>
      <c r="M5" s="1">
        <v>31.0</v>
      </c>
      <c r="N5" s="1">
        <v>31.0</v>
      </c>
      <c r="O5" s="1">
        <v>30.0</v>
      </c>
      <c r="P5" s="1">
        <v>31.0</v>
      </c>
      <c r="Q5" s="1">
        <v>30.0</v>
      </c>
      <c r="R5" s="1">
        <v>31.0</v>
      </c>
      <c r="S5" s="2"/>
      <c r="T5" s="2"/>
      <c r="U5" s="2"/>
      <c r="V5" s="2"/>
      <c r="W5" s="2"/>
      <c r="X5" s="2"/>
      <c r="Y5" s="2"/>
    </row>
    <row r="6">
      <c r="A6" s="23" t="s">
        <v>25</v>
      </c>
      <c r="B6" s="24" t="s">
        <v>26</v>
      </c>
      <c r="C6" s="27" t="s">
        <v>36</v>
      </c>
      <c r="D6" s="773" t="s">
        <v>1716</v>
      </c>
      <c r="E6" s="774">
        <v>45231.0</v>
      </c>
      <c r="F6" s="775">
        <v>45261.0</v>
      </c>
      <c r="G6" s="775">
        <v>45292.0</v>
      </c>
      <c r="H6" s="775">
        <v>45323.0</v>
      </c>
      <c r="I6" s="775">
        <v>45352.0</v>
      </c>
      <c r="J6" s="775">
        <v>45383.0</v>
      </c>
      <c r="K6" s="775">
        <v>45413.0</v>
      </c>
      <c r="L6" s="775">
        <v>45444.0</v>
      </c>
      <c r="M6" s="775">
        <v>45474.0</v>
      </c>
      <c r="N6" s="775">
        <v>45505.0</v>
      </c>
      <c r="O6" s="775">
        <v>45536.0</v>
      </c>
      <c r="P6" s="775">
        <v>45566.0</v>
      </c>
      <c r="Q6" s="775">
        <v>45597.0</v>
      </c>
      <c r="R6" s="776">
        <v>45627.0</v>
      </c>
      <c r="S6" s="884"/>
      <c r="T6" s="884"/>
      <c r="U6" s="884"/>
      <c r="V6" s="884"/>
      <c r="W6" s="884"/>
      <c r="X6" s="884"/>
      <c r="Y6" s="884"/>
    </row>
    <row r="7">
      <c r="A7" s="40">
        <v>1.0</v>
      </c>
      <c r="B7" s="41" t="s">
        <v>48</v>
      </c>
      <c r="C7" s="50" t="s">
        <v>54</v>
      </c>
      <c r="D7" s="777">
        <f>Counta('セッション実施状況管理'!V11:AH11)</f>
        <v>7</v>
      </c>
      <c r="E7" s="778">
        <v>0.0</v>
      </c>
      <c r="F7" s="778">
        <v>0.0</v>
      </c>
      <c r="G7" s="54"/>
      <c r="H7" s="54">
        <f>COUNTIFS('セッション実施状況管理'!$V11:$AH11,"&gt;=2024/2/1",'セッション実施状況管理'!$V11:$AH11,"&lt;2024/3/1")</f>
        <v>1</v>
      </c>
      <c r="I7" s="54">
        <f>COUNTIFS('セッション実施状況管理'!$V11:$AH11,"&gt;=2024/3/1",'セッション実施状況管理'!$V11:$AH11,"&lt;2024/4/1")</f>
        <v>0</v>
      </c>
      <c r="J7" s="54">
        <f>COUNTIFS('セッション実施状況管理'!$V11:$AH11,"&gt;=2024/4/1",'セッション実施状況管理'!$V11:$AH11,"&lt;2024/5/1")</f>
        <v>0</v>
      </c>
      <c r="K7" s="54">
        <f>COUNTIFS('セッション実施状況管理'!$V11:$AH11,"&gt;=2024/5/1",'セッション実施状況管理'!$V11:$AH11,"&lt;2024/6/31")</f>
        <v>0</v>
      </c>
      <c r="L7" s="54">
        <f>COUNTIFS('セッション実施状況管理'!$V11:$AH11,"&gt;=2024/6/1",'セッション実施状況管理'!$V11:$AH11,"&lt;2024/7/1")</f>
        <v>0</v>
      </c>
      <c r="M7" s="54">
        <f>COUNTIFS('セッション実施状況管理'!$V11:$AH11,"&gt;=2024/7/1",'セッション実施状況管理'!$V11:$AH11,"&lt;2024/8/1")</f>
        <v>0</v>
      </c>
      <c r="N7" s="54">
        <f>COUNTIFS('セッション実施状況管理'!$V11:$AH11,"&gt;=2024/8/1",'セッション実施状況管理'!$V11:$AH11,"&lt;2024/9/1")</f>
        <v>0</v>
      </c>
      <c r="O7" s="54">
        <f>COUNTIFS('セッション実施状況管理'!$V11:$AH11,"&gt;=2024/9/1",'セッション実施状況管理'!$V11:$AH11,"&lt;2024/10/1")</f>
        <v>0</v>
      </c>
      <c r="P7" s="54">
        <f>COUNTIFS('セッション実施状況管理'!$V11:$AH11,"&gt;=2024/10/1",'セッション実施状況管理'!$V11:$AH11,"&lt;2024/11/1")</f>
        <v>0</v>
      </c>
      <c r="Q7" s="54">
        <f>COUNTIFS('セッション実施状況管理'!$V11:$AH11,"&gt;=2024/11/1",'セッション実施状況管理'!$V11:$AH11,"&lt;2024/12/1")</f>
        <v>0</v>
      </c>
      <c r="R7" s="54">
        <f>COUNTIFS('セッション実施状況管理'!$V11:$AH11,"&gt;=2024/12/1",'セッション実施状況管理'!$V11:$AH11,"&lt;2025/1/1")</f>
        <v>0</v>
      </c>
      <c r="S7" s="894"/>
      <c r="T7" s="894"/>
      <c r="U7" s="894"/>
      <c r="V7" s="894"/>
      <c r="W7" s="894"/>
      <c r="X7" s="894"/>
      <c r="Y7" s="894"/>
    </row>
    <row r="8">
      <c r="A8" s="65">
        <v>2.0</v>
      </c>
      <c r="B8" s="66" t="s">
        <v>56</v>
      </c>
      <c r="C8" s="74" t="s">
        <v>59</v>
      </c>
      <c r="D8" s="1292">
        <f>Counta('セッション実施状況管理'!V12:AH12)</f>
        <v>13</v>
      </c>
      <c r="E8" s="778">
        <v>0.0</v>
      </c>
      <c r="F8" s="778">
        <v>1.0</v>
      </c>
      <c r="G8" s="54">
        <f>COUNTIFS('セッション実施状況管理'!$V12:$AH12,"&gt;=2024/1/1",'セッション実施状況管理'!$V12:$AH12,"&lt;2024/2/1")</f>
        <v>1</v>
      </c>
      <c r="H8" s="54">
        <f>COUNTIFS('セッション実施状況管理'!$V12:$AH12,"&gt;=2024/2/1",'セッション実施状況管理'!$V12:$AH12,"&lt;2024/3/1")</f>
        <v>3</v>
      </c>
      <c r="I8" s="54">
        <f>COUNTIFS('セッション実施状況管理'!$V12:$AH12,"&gt;=2024/3/1",'セッション実施状況管理'!$V12:$AH12,"&lt;2024/4/1")</f>
        <v>1</v>
      </c>
      <c r="J8" s="54">
        <f>COUNTIFS('セッション実施状況管理'!$V12:$AH12,"&gt;=2024/4/1",'セッション実施状況管理'!$V12:$AH12,"&lt;2024/5/1")</f>
        <v>2</v>
      </c>
      <c r="K8" s="54">
        <f>COUNTIFS('セッション実施状況管理'!$V12:$AH12,"&gt;=2024/5/1",'セッション実施状況管理'!$V12:$AH12,"&lt;2024/6/31")</f>
        <v>0</v>
      </c>
      <c r="L8" s="54">
        <f>COUNTIFS('セッション実施状況管理'!$V12:$AH12,"&gt;=2024/6/1",'セッション実施状況管理'!$V12:$AH12,"&lt;2024/7/1")</f>
        <v>2</v>
      </c>
      <c r="M8" s="54">
        <f>COUNTIFS('セッション実施状況管理'!$V12:$AH12,"&gt;=2024/7/1",'セッション実施状況管理'!$V12:$AH12,"&lt;2024/8/1")</f>
        <v>1</v>
      </c>
      <c r="N8" s="54">
        <f>COUNTIFS('セッション実施状況管理'!$V12:$AH12,"&gt;=2024/8/1",'セッション実施状況管理'!$V12:$AH12,"&lt;2024/9/1")</f>
        <v>0</v>
      </c>
      <c r="O8" s="54">
        <f>COUNTIFS('セッション実施状況管理'!$V12:$AH12,"&gt;=2024/9/1",'セッション実施状況管理'!$V12:$AH12,"&lt;2024/10/1")</f>
        <v>0</v>
      </c>
      <c r="P8" s="54">
        <f>COUNTIFS('セッション実施状況管理'!$V12:$AH12,"&gt;=2024/10/1",'セッション実施状況管理'!$V12:$AH12,"&lt;2024/11/1")</f>
        <v>0</v>
      </c>
      <c r="Q8" s="54">
        <f>COUNTIFS('セッション実施状況管理'!$V12:$AH12,"&gt;=2024/11/1",'セッション実施状況管理'!$V12:$AH12,"&lt;2024/12/1")</f>
        <v>0</v>
      </c>
      <c r="R8" s="54">
        <f>COUNTIFS('セッション実施状況管理'!$V12:$AH12,"&gt;=2024/12/1",'セッション実施状況管理'!$V12:$AH12,"&lt;2025/1/1")</f>
        <v>0</v>
      </c>
      <c r="S8" s="894"/>
      <c r="T8" s="894"/>
      <c r="U8" s="894"/>
      <c r="V8" s="894"/>
      <c r="W8" s="894"/>
      <c r="X8" s="894"/>
      <c r="Y8" s="894"/>
    </row>
    <row r="9">
      <c r="A9" s="65">
        <v>3.0</v>
      </c>
      <c r="B9" s="82" t="s">
        <v>61</v>
      </c>
      <c r="C9" s="74" t="s">
        <v>65</v>
      </c>
      <c r="D9" s="1292">
        <f>Counta('セッション実施状況管理'!V13:AH13)</f>
        <v>13</v>
      </c>
      <c r="E9" s="779">
        <v>0.0</v>
      </c>
      <c r="F9" s="778">
        <v>0.0</v>
      </c>
      <c r="G9" s="778">
        <v>0.0</v>
      </c>
      <c r="H9" s="54">
        <f>COUNTIFS('セッション実施状況管理'!$V13:$AH13,"&gt;=2024/2/1",'セッション実施状況管理'!$V13:$AH13,"&lt;2024/3/1")</f>
        <v>2</v>
      </c>
      <c r="I9" s="54">
        <f>COUNTIFS('セッション実施状況管理'!$V13:$AH13,"&gt;=2024/3/1",'セッション実施状況管理'!$V13:$AH13,"&lt;2024/4/1")</f>
        <v>2</v>
      </c>
      <c r="J9" s="54">
        <f>COUNTIFS('セッション実施状況管理'!$V13:$AH13,"&gt;=2024/4/1",'セッション実施状況管理'!$V13:$AH13,"&lt;2024/5/1")</f>
        <v>2</v>
      </c>
      <c r="K9" s="54">
        <f>COUNTIFS('セッション実施状況管理'!$V13:$AH13,"&gt;=2024/5/1",'セッション実施状況管理'!$V13:$AH13,"&lt;2024/6/31")</f>
        <v>0</v>
      </c>
      <c r="L9" s="54">
        <f>COUNTIFS('セッション実施状況管理'!$V13:$AH13,"&gt;=2024/6/1",'セッション実施状況管理'!$V13:$AH13,"&lt;2024/7/1")</f>
        <v>1</v>
      </c>
      <c r="M9" s="54">
        <f>COUNTIFS('セッション実施状況管理'!$V13:$AH13,"&gt;=2024/7/1",'セッション実施状況管理'!$V13:$AH13,"&lt;2024/8/1")</f>
        <v>0</v>
      </c>
      <c r="N9" s="54">
        <f>COUNTIFS('セッション実施状況管理'!$V13:$AH13,"&gt;=2024/8/1",'セッション実施状況管理'!$V13:$AH13,"&lt;2024/9/1")</f>
        <v>0</v>
      </c>
      <c r="O9" s="54">
        <f>COUNTIFS('セッション実施状況管理'!$V13:$AH13,"&gt;=2024/9/1",'セッション実施状況管理'!$V13:$AH13,"&lt;2024/10/1")</f>
        <v>0</v>
      </c>
      <c r="P9" s="54">
        <f>COUNTIFS('セッション実施状況管理'!$V13:$AH13,"&gt;=2024/10/1",'セッション実施状況管理'!$V13:$AH13,"&lt;2024/11/1")</f>
        <v>0</v>
      </c>
      <c r="Q9" s="54">
        <f>COUNTIFS('セッション実施状況管理'!$V13:$AH13,"&gt;=2024/11/1",'セッション実施状況管理'!$V13:$AH13,"&lt;2024/12/1")</f>
        <v>0</v>
      </c>
      <c r="R9" s="54">
        <f>COUNTIFS('セッション実施状況管理'!$V13:$AH13,"&gt;=2024/12/1",'セッション実施状況管理'!$V13:$AH13,"&lt;2025/1/1")</f>
        <v>0</v>
      </c>
      <c r="S9" s="894"/>
      <c r="T9" s="894"/>
      <c r="U9" s="894"/>
      <c r="V9" s="894"/>
      <c r="W9" s="894"/>
      <c r="X9" s="894"/>
      <c r="Y9" s="894"/>
    </row>
    <row r="10">
      <c r="A10" s="40">
        <v>4.0</v>
      </c>
      <c r="B10" s="82" t="s">
        <v>67</v>
      </c>
      <c r="C10" s="74" t="s">
        <v>69</v>
      </c>
      <c r="D10" s="1292">
        <f>Counta('セッション実施状況管理'!V14:AH14)</f>
        <v>13</v>
      </c>
      <c r="E10" s="779">
        <f>COUNTIFS('セッション実施状況管理'!$V14:$AH14,"&gt;=2023/11/1",'セッション実施状況管理'!$V14:$AH14,"&lt;2023/12/1")</f>
        <v>0</v>
      </c>
      <c r="F10" s="778">
        <v>0.0</v>
      </c>
      <c r="G10" s="54">
        <f>COUNTIFS('セッション実施状況管理'!$V14:$AH14,"&gt;=2024/1/1",'セッション実施状況管理'!$V14:$AH14,"&lt;2024/2/1")</f>
        <v>3</v>
      </c>
      <c r="H10" s="54">
        <f>COUNTIFS('セッション実施状況管理'!$V14:$AH14,"&gt;=2024/2/1",'セッション実施状況管理'!$V14:$AH14,"&lt;2024/3/1")</f>
        <v>2</v>
      </c>
      <c r="I10" s="54">
        <f>COUNTIFS('セッション実施状況管理'!$V14:$AH14,"&gt;=2024/3/1",'セッション実施状況管理'!$V14:$AH14,"&lt;2024/4/1")</f>
        <v>2</v>
      </c>
      <c r="J10" s="54">
        <f>COUNTIFS('セッション実施状況管理'!$V14:$AH14,"&gt;=2024/4/1",'セッション実施状況管理'!$V14:$AH14,"&lt;2024/5/1")</f>
        <v>2</v>
      </c>
      <c r="K10" s="54">
        <f>COUNTIFS('セッション実施状況管理'!$V14:$AH14,"&gt;=2024/5/1",'セッション実施状況管理'!$V14:$AH14,"&lt;2024/6/31")</f>
        <v>0</v>
      </c>
      <c r="L10" s="54">
        <f>COUNTIFS('セッション実施状況管理'!$V14:$AH14,"&gt;=2024/6/1",'セッション実施状況管理'!$V14:$AH14,"&lt;2024/7/1")</f>
        <v>2</v>
      </c>
      <c r="M10" s="54">
        <f>COUNTIFS('セッション実施状況管理'!$V14:$AH14,"&gt;=2024/7/1",'セッション実施状況管理'!$V14:$AH14,"&lt;2024/8/1")</f>
        <v>0</v>
      </c>
      <c r="N10" s="54">
        <f>COUNTIFS('セッション実施状況管理'!$V14:$AH14,"&gt;=2024/8/1",'セッション実施状況管理'!$V14:$AH14,"&lt;2024/9/1")</f>
        <v>0</v>
      </c>
      <c r="O10" s="54">
        <f>COUNTIFS('セッション実施状況管理'!$V14:$AH14,"&gt;=2024/9/1",'セッション実施状況管理'!$V14:$AH14,"&lt;2024/10/1")</f>
        <v>0</v>
      </c>
      <c r="P10" s="54">
        <f>COUNTIFS('セッション実施状況管理'!$V14:$AH14,"&gt;=2024/10/1",'セッション実施状況管理'!$V14:$AH14,"&lt;2024/11/1")</f>
        <v>0</v>
      </c>
      <c r="Q10" s="54">
        <f>COUNTIFS('セッション実施状況管理'!$V14:$AH14,"&gt;=2024/11/1",'セッション実施状況管理'!$V14:$AH14,"&lt;2024/12/1")</f>
        <v>0</v>
      </c>
      <c r="R10" s="54">
        <f>COUNTIFS('セッション実施状況管理'!$V14:$AH14,"&gt;=2024/12/1",'セッション実施状況管理'!$V14:$AH14,"&lt;2025/1/1")</f>
        <v>0</v>
      </c>
      <c r="S10" s="894"/>
      <c r="T10" s="894"/>
      <c r="U10" s="894"/>
      <c r="V10" s="894"/>
      <c r="W10" s="894"/>
      <c r="X10" s="894"/>
      <c r="Y10" s="894"/>
    </row>
    <row r="11">
      <c r="A11" s="65">
        <v>5.0</v>
      </c>
      <c r="B11" s="82" t="s">
        <v>70</v>
      </c>
      <c r="C11" s="74" t="s">
        <v>74</v>
      </c>
      <c r="D11" s="1292">
        <f>Counta('セッション実施状況管理'!V15:AH15)</f>
        <v>13</v>
      </c>
      <c r="E11" s="779">
        <f>COUNTIFS('セッション実施状況管理'!$V15:$AH15,"&gt;=2023/11/1",'セッション実施状況管理'!$V15:$AH15,"&lt;2023/12/1")</f>
        <v>0</v>
      </c>
      <c r="F11" s="780">
        <f>COUNTIFS('セッション実施状況管理'!$V15:$AH15,"&gt;=2023/12/1",'セッション実施状況管理'!$V15:$AH15,"&lt;2024/1/1")</f>
        <v>0</v>
      </c>
      <c r="G11" s="54">
        <f>COUNTIFS('セッション実施状況管理'!$V15:$AH15,"&gt;=2024/1/1",'セッション実施状況管理'!$V15:$AH15,"&lt;2024/2/1")</f>
        <v>1</v>
      </c>
      <c r="H11" s="54">
        <f>COUNTIFS('セッション実施状況管理'!$V15:$AH15,"&gt;=2024/2/1",'セッション実施状況管理'!$V15:$AH15,"&lt;2024/3/1")</f>
        <v>2</v>
      </c>
      <c r="I11" s="54">
        <f>COUNTIFS('セッション実施状況管理'!$V15:$AH15,"&gt;=2024/3/1",'セッション実施状況管理'!$V15:$AH15,"&lt;2024/4/1")</f>
        <v>2</v>
      </c>
      <c r="J11" s="54">
        <f>COUNTIFS('セッション実施状況管理'!$V15:$AH15,"&gt;=2024/4/1",'セッション実施状況管理'!$V15:$AH15,"&lt;2024/5/1")</f>
        <v>2</v>
      </c>
      <c r="K11" s="54">
        <f>COUNTIFS('セッション実施状況管理'!$V15:$AH15,"&gt;=2024/5/1",'セッション実施状況管理'!$V15:$AH15,"&lt;2024/6/31")</f>
        <v>0</v>
      </c>
      <c r="L11" s="54">
        <f>COUNTIFS('セッション実施状況管理'!$V15:$AH15,"&gt;=2024/6/1",'セッション実施状況管理'!$V15:$AH15,"&lt;2024/7/1")</f>
        <v>1</v>
      </c>
      <c r="M11" s="54">
        <f>COUNTIFS('セッション実施状況管理'!$V15:$AH15,"&gt;=2024/7/1",'セッション実施状況管理'!$V15:$AH15,"&lt;2024/8/1")</f>
        <v>2</v>
      </c>
      <c r="N11" s="54">
        <f>COUNTIFS('セッション実施状況管理'!$V15:$AH15,"&gt;=2024/8/1",'セッション実施状況管理'!$V15:$AH15,"&lt;2024/9/1")</f>
        <v>0</v>
      </c>
      <c r="O11" s="54">
        <f>COUNTIFS('セッション実施状況管理'!$V15:$AH15,"&gt;=2024/9/1",'セッション実施状況管理'!$V15:$AH15,"&lt;2024/10/1")</f>
        <v>0</v>
      </c>
      <c r="P11" s="54">
        <f>COUNTIFS('セッション実施状況管理'!$V15:$AH15,"&gt;=2024/10/1",'セッション実施状況管理'!$V15:$AH15,"&lt;2024/11/1")</f>
        <v>0</v>
      </c>
      <c r="Q11" s="54">
        <f>COUNTIFS('セッション実施状況管理'!$V15:$AH15,"&gt;=2024/11/1",'セッション実施状況管理'!$V15:$AH15,"&lt;2024/12/1")</f>
        <v>0</v>
      </c>
      <c r="R11" s="54">
        <f>COUNTIFS('セッション実施状況管理'!$V15:$AH15,"&gt;=2024/12/1",'セッション実施状況管理'!$V15:$AH15,"&lt;2025/1/1")</f>
        <v>0</v>
      </c>
      <c r="S11" s="894"/>
      <c r="T11" s="894"/>
      <c r="U11" s="894"/>
      <c r="V11" s="894"/>
      <c r="W11" s="894"/>
      <c r="X11" s="894"/>
      <c r="Y11" s="894"/>
    </row>
    <row r="12">
      <c r="A12" s="65">
        <v>6.0</v>
      </c>
      <c r="B12" s="82" t="s">
        <v>75</v>
      </c>
      <c r="C12" s="74" t="s">
        <v>78</v>
      </c>
      <c r="D12" s="1292">
        <f>Counta('セッション実施状況管理'!V16:AH16)</f>
        <v>13</v>
      </c>
      <c r="E12" s="779">
        <f>COUNTIFS('セッション実施状況管理'!$V16:$AH16,"&gt;=2023/11/1",'セッション実施状況管理'!$V16:$AH16,"&lt;2023/12/1")</f>
        <v>0</v>
      </c>
      <c r="F12" s="780">
        <f>COUNTIFS('セッション実施状況管理'!$V16:$AH16,"&gt;=2023/12/1",'セッション実施状況管理'!$V16:$AH16,"&lt;2024/1/1")</f>
        <v>0</v>
      </c>
      <c r="G12" s="54">
        <f>COUNTIFS('セッション実施状況管理'!$V16:$AH16,"&gt;=2024/1/1",'セッション実施状況管理'!$V16:$AH16,"&lt;2024/2/1")</f>
        <v>1</v>
      </c>
      <c r="H12" s="54">
        <f>COUNTIFS('セッション実施状況管理'!$V16:$AH16,"&gt;=2024/2/1",'セッション実施状況管理'!$V16:$AH16,"&lt;2024/3/1")</f>
        <v>2</v>
      </c>
      <c r="I12" s="54">
        <f>COUNTIFS('セッション実施状況管理'!$V16:$AH16,"&gt;=2024/3/1",'セッション実施状況管理'!$V16:$AH16,"&lt;2024/4/1")</f>
        <v>1</v>
      </c>
      <c r="J12" s="54">
        <f>COUNTIFS('セッション実施状況管理'!$V16:$AH16,"&gt;=2024/4/1",'セッション実施状況管理'!$V16:$AH16,"&lt;2024/5/1")</f>
        <v>3</v>
      </c>
      <c r="K12" s="54">
        <f>COUNTIFS('セッション実施状況管理'!$V16:$AH16,"&gt;=2024/5/1",'セッション実施状況管理'!$V16:$AH16,"&lt;2024/6/31")</f>
        <v>0</v>
      </c>
      <c r="L12" s="54">
        <f>COUNTIFS('セッション実施状況管理'!$V16:$AH16,"&gt;=2024/6/1",'セッション実施状況管理'!$V16:$AH16,"&lt;2024/7/1")</f>
        <v>2</v>
      </c>
      <c r="M12" s="54">
        <f>COUNTIFS('セッション実施状況管理'!$V16:$AH16,"&gt;=2024/7/1",'セッション実施状況管理'!$V16:$AH16,"&lt;2024/8/1")</f>
        <v>1</v>
      </c>
      <c r="N12" s="54">
        <f>COUNTIFS('セッション実施状況管理'!$V16:$AH16,"&gt;=2024/8/1",'セッション実施状況管理'!$V16:$AH16,"&lt;2024/9/1")</f>
        <v>0</v>
      </c>
      <c r="O12" s="54">
        <f>COUNTIFS('セッション実施状況管理'!$V16:$AH16,"&gt;=2024/9/1",'セッション実施状況管理'!$V16:$AH16,"&lt;2024/10/1")</f>
        <v>0</v>
      </c>
      <c r="P12" s="54">
        <f>COUNTIFS('セッション実施状況管理'!$V16:$AH16,"&gt;=2024/10/1",'セッション実施状況管理'!$V16:$AH16,"&lt;2024/11/1")</f>
        <v>1</v>
      </c>
      <c r="Q12" s="54">
        <f>COUNTIFS('セッション実施状況管理'!$V16:$AH16,"&gt;=2024/11/1",'セッション実施状況管理'!$V16:$AH16,"&lt;2024/12/1")</f>
        <v>0</v>
      </c>
      <c r="R12" s="54">
        <f>COUNTIFS('セッション実施状況管理'!$V16:$AH16,"&gt;=2024/12/1",'セッション実施状況管理'!$V16:$AH16,"&lt;2025/1/1")</f>
        <v>0</v>
      </c>
      <c r="S12" s="894"/>
      <c r="T12" s="894"/>
      <c r="U12" s="894"/>
      <c r="V12" s="894"/>
      <c r="W12" s="894"/>
      <c r="X12" s="894"/>
      <c r="Y12" s="894"/>
    </row>
    <row r="13">
      <c r="A13" s="40">
        <v>7.0</v>
      </c>
      <c r="B13" s="82" t="s">
        <v>79</v>
      </c>
      <c r="C13" s="74" t="s">
        <v>82</v>
      </c>
      <c r="D13" s="1292">
        <f>Counta('セッション実施状況管理'!V17:AH17)</f>
        <v>13</v>
      </c>
      <c r="E13" s="779">
        <f>COUNTIFS('セッション実施状況管理'!$V17:$AH17,"&gt;=2023/11/1",'セッション実施状況管理'!$V17:$AH17,"&lt;2023/12/1")</f>
        <v>0</v>
      </c>
      <c r="F13" s="780">
        <f>COUNTIFS('セッション実施状況管理'!$V17:$AH17,"&gt;=2023/12/1",'セッション実施状況管理'!$V17:$AH17,"&lt;2024/1/1")</f>
        <v>0</v>
      </c>
      <c r="G13" s="54">
        <f>COUNTIFS('セッション実施状況管理'!$V17:$AH17,"&gt;=2024/1/1",'セッション実施状況管理'!$V17:$AH17,"&lt;2024/2/1")</f>
        <v>1</v>
      </c>
      <c r="H13" s="54">
        <f>COUNTIFS('セッション実施状況管理'!$V17:$AH17,"&gt;=2024/2/1",'セッション実施状況管理'!$V17:$AH17,"&lt;2024/3/1")</f>
        <v>3</v>
      </c>
      <c r="I13" s="54">
        <f>COUNTIFS('セッション実施状況管理'!$V17:$AH17,"&gt;=2024/3/1",'セッション実施状況管理'!$V17:$AH17,"&lt;2024/4/1")</f>
        <v>1</v>
      </c>
      <c r="J13" s="54">
        <f>COUNTIFS('セッション実施状況管理'!$V17:$AH17,"&gt;=2024/4/1",'セッション実施状況管理'!$V17:$AH17,"&lt;2024/5/1")</f>
        <v>2</v>
      </c>
      <c r="K13" s="54">
        <f>COUNTIFS('セッション実施状況管理'!$V17:$AH17,"&gt;=2024/5/1",'セッション実施状況管理'!$V17:$AH17,"&lt;2024/6/31")</f>
        <v>0</v>
      </c>
      <c r="L13" s="54">
        <f>COUNTIFS('セッション実施状況管理'!$V17:$AH17,"&gt;=2024/6/1",'セッション実施状況管理'!$V17:$AH17,"&lt;2024/7/1")</f>
        <v>2</v>
      </c>
      <c r="M13" s="54">
        <f>COUNTIFS('セッション実施状況管理'!$V17:$AH17,"&gt;=2024/7/1",'セッション実施状況管理'!$V17:$AH17,"&lt;2024/8/1")</f>
        <v>2</v>
      </c>
      <c r="N13" s="54">
        <f>COUNTIFS('セッション実施状況管理'!$V17:$AH17,"&gt;=2024/8/1",'セッション実施状況管理'!$V17:$AH17,"&lt;2024/9/1")</f>
        <v>0</v>
      </c>
      <c r="O13" s="54">
        <f>COUNTIFS('セッション実施状況管理'!$V17:$AH17,"&gt;=2024/9/1",'セッション実施状況管理'!$V17:$AH17,"&lt;2024/10/1")</f>
        <v>0</v>
      </c>
      <c r="P13" s="54">
        <f>COUNTIFS('セッション実施状況管理'!$V17:$AH17,"&gt;=2024/10/1",'セッション実施状況管理'!$V17:$AH17,"&lt;2024/11/1")</f>
        <v>0</v>
      </c>
      <c r="Q13" s="54">
        <f>COUNTIFS('セッション実施状況管理'!$V17:$AH17,"&gt;=2024/11/1",'セッション実施状況管理'!$V17:$AH17,"&lt;2024/12/1")</f>
        <v>0</v>
      </c>
      <c r="R13" s="54">
        <f>COUNTIFS('セッション実施状況管理'!$V17:$AH17,"&gt;=2024/12/1",'セッション実施状況管理'!$V17:$AH17,"&lt;2025/1/1")</f>
        <v>0</v>
      </c>
      <c r="S13" s="894"/>
      <c r="T13" s="894"/>
      <c r="U13" s="894"/>
      <c r="V13" s="894"/>
      <c r="W13" s="894"/>
      <c r="X13" s="894"/>
      <c r="Y13" s="894"/>
    </row>
    <row r="14">
      <c r="A14" s="65">
        <v>8.0</v>
      </c>
      <c r="B14" s="82" t="s">
        <v>83</v>
      </c>
      <c r="C14" s="74" t="s">
        <v>88</v>
      </c>
      <c r="D14" s="1292">
        <f>Counta('セッション実施状況管理'!V18:AH18)</f>
        <v>13</v>
      </c>
      <c r="E14" s="779">
        <f>COUNTIFS('セッション実施状況管理'!$V18:$AH18,"&gt;=2023/11/1",'セッション実施状況管理'!$V18:$AH18,"&lt;2023/12/1")</f>
        <v>0</v>
      </c>
      <c r="F14" s="780">
        <f>COUNTIFS('セッション実施状況管理'!$V18:$AH18,"&gt;=2023/12/1",'セッション実施状況管理'!$V18:$AH18,"&lt;2024/1/1")</f>
        <v>0</v>
      </c>
      <c r="G14" s="54">
        <f>COUNTIFS('セッション実施状況管理'!$V18:$AH18,"&gt;=2024/1/1",'セッション実施状況管理'!$V18:$AH18,"&lt;2024/2/1")</f>
        <v>1</v>
      </c>
      <c r="H14" s="54">
        <f>COUNTIFS('セッション実施状況管理'!$V18:$AH18,"&gt;=2024/2/1",'セッション実施状況管理'!$V18:$AH18,"&lt;2024/3/1")</f>
        <v>1</v>
      </c>
      <c r="I14" s="54">
        <f>COUNTIFS('セッション実施状況管理'!$V18:$AH18,"&gt;=2024/3/1",'セッション実施状況管理'!$V18:$AH18,"&lt;2024/4/1")</f>
        <v>2</v>
      </c>
      <c r="J14" s="54">
        <f>COUNTIFS('セッション実施状況管理'!$V18:$AH18,"&gt;=2024/4/1",'セッション実施状況管理'!$V18:$AH18,"&lt;2024/5/1")</f>
        <v>2</v>
      </c>
      <c r="K14" s="54">
        <f>COUNTIFS('セッション実施状況管理'!$V18:$AH18,"&gt;=2024/5/1",'セッション実施状況管理'!$V18:$AH18,"&lt;2024/6/31")</f>
        <v>0</v>
      </c>
      <c r="L14" s="54">
        <f>COUNTIFS('セッション実施状況管理'!$V18:$AH18,"&gt;=2024/6/1",'セッション実施状況管理'!$V18:$AH18,"&lt;2024/7/1")</f>
        <v>2</v>
      </c>
      <c r="M14" s="54">
        <f>COUNTIFS('セッション実施状況管理'!$V18:$AH18,"&gt;=2024/7/1",'セッション実施状況管理'!$V18:$AH18,"&lt;2024/8/1")</f>
        <v>2</v>
      </c>
      <c r="N14" s="54">
        <f>COUNTIFS('セッション実施状況管理'!$V18:$AH18,"&gt;=2024/8/1",'セッション実施状況管理'!$V18:$AH18,"&lt;2024/9/1")</f>
        <v>1</v>
      </c>
      <c r="O14" s="54">
        <f>COUNTIFS('セッション実施状況管理'!$V18:$AH18,"&gt;=2024/9/1",'セッション実施状況管理'!$V18:$AH18,"&lt;2024/10/1")</f>
        <v>0</v>
      </c>
      <c r="P14" s="54">
        <f>COUNTIFS('セッション実施状況管理'!$V18:$AH18,"&gt;=2024/10/1",'セッション実施状況管理'!$V18:$AH18,"&lt;2024/11/1")</f>
        <v>0</v>
      </c>
      <c r="Q14" s="54">
        <f>COUNTIFS('セッション実施状況管理'!$V18:$AH18,"&gt;=2024/11/1",'セッション実施状況管理'!$V18:$AH18,"&lt;2024/12/1")</f>
        <v>0</v>
      </c>
      <c r="R14" s="54">
        <f>COUNTIFS('セッション実施状況管理'!$V18:$AH18,"&gt;=2024/12/1",'セッション実施状況管理'!$V18:$AH18,"&lt;2025/1/1")</f>
        <v>0</v>
      </c>
      <c r="S14" s="894"/>
      <c r="T14" s="894"/>
      <c r="U14" s="894"/>
      <c r="V14" s="894"/>
      <c r="W14" s="894"/>
      <c r="X14" s="894"/>
      <c r="Y14" s="894"/>
    </row>
    <row r="15">
      <c r="A15" s="65">
        <v>9.0</v>
      </c>
      <c r="B15" s="82" t="s">
        <v>89</v>
      </c>
      <c r="C15" s="74" t="s">
        <v>93</v>
      </c>
      <c r="D15" s="1292">
        <f>Counta('セッション実施状況管理'!V19:AH19)</f>
        <v>13</v>
      </c>
      <c r="E15" s="779">
        <f>COUNTIFS('セッション実施状況管理'!$V19:$AH19,"&gt;=2023/11/1",'セッション実施状況管理'!$V19:$AH19,"&lt;2023/12/1")</f>
        <v>0</v>
      </c>
      <c r="F15" s="780">
        <f>COUNTIFS('セッション実施状況管理'!$V19:$AH19,"&gt;=2023/12/1",'セッション実施状況管理'!$V19:$AH19,"&lt;2024/1/1")</f>
        <v>0</v>
      </c>
      <c r="G15" s="54">
        <f>COUNTIFS('セッション実施状況管理'!$V19:$AH19,"&gt;=2024/1/1",'セッション実施状況管理'!$V19:$AH19,"&lt;2024/2/1")</f>
        <v>1</v>
      </c>
      <c r="H15" s="54">
        <f>COUNTIFS('セッション実施状況管理'!$V19:$AH19,"&gt;=2024/2/1",'セッション実施状況管理'!$V19:$AH19,"&lt;2024/3/1")</f>
        <v>2</v>
      </c>
      <c r="I15" s="54">
        <f>COUNTIFS('セッション実施状況管理'!$V19:$AH19,"&gt;=2024/3/1",'セッション実施状況管理'!$V19:$AH19,"&lt;2024/4/1")</f>
        <v>1</v>
      </c>
      <c r="J15" s="54">
        <f>COUNTIFS('セッション実施状況管理'!$V19:$AH19,"&gt;=2024/4/1",'セッション実施状況管理'!$V19:$AH19,"&lt;2024/5/1")</f>
        <v>3</v>
      </c>
      <c r="K15" s="54">
        <f>COUNTIFS('セッション実施状況管理'!$V19:$AH19,"&gt;=2024/5/1",'セッション実施状況管理'!$V19:$AH19,"&lt;2024/6/31")</f>
        <v>0</v>
      </c>
      <c r="L15" s="54">
        <f>COUNTIFS('セッション実施状況管理'!$V19:$AH19,"&gt;=2024/6/1",'セッション実施状況管理'!$V19:$AH19,"&lt;2024/7/1")</f>
        <v>3</v>
      </c>
      <c r="M15" s="54">
        <f>COUNTIFS('セッション実施状況管理'!$V19:$AH19,"&gt;=2024/7/1",'セッション実施状況管理'!$V19:$AH19,"&lt;2024/8/1")</f>
        <v>1</v>
      </c>
      <c r="N15" s="54">
        <f>COUNTIFS('セッション実施状況管理'!$V19:$AH19,"&gt;=2024/8/1",'セッション実施状況管理'!$V19:$AH19,"&lt;2024/9/1")</f>
        <v>1</v>
      </c>
      <c r="O15" s="54">
        <f>COUNTIFS('セッション実施状況管理'!$V19:$AH19,"&gt;=2024/9/1",'セッション実施状況管理'!$V19:$AH19,"&lt;2024/10/1")</f>
        <v>0</v>
      </c>
      <c r="P15" s="54">
        <f>COUNTIFS('セッション実施状況管理'!$V19:$AH19,"&gt;=2024/10/1",'セッション実施状況管理'!$V19:$AH19,"&lt;2024/11/1")</f>
        <v>0</v>
      </c>
      <c r="Q15" s="54">
        <f>COUNTIFS('セッション実施状況管理'!$V19:$AH19,"&gt;=2024/11/1",'セッション実施状況管理'!$V19:$AH19,"&lt;2024/12/1")</f>
        <v>0</v>
      </c>
      <c r="R15" s="54">
        <f>COUNTIFS('セッション実施状況管理'!$V19:$AH19,"&gt;=2024/12/1",'セッション実施状況管理'!$V19:$AH19,"&lt;2025/1/1")</f>
        <v>0</v>
      </c>
      <c r="S15" s="894"/>
      <c r="T15" s="894"/>
      <c r="U15" s="894"/>
      <c r="V15" s="894"/>
      <c r="W15" s="894"/>
      <c r="X15" s="894"/>
      <c r="Y15" s="894"/>
    </row>
    <row r="16">
      <c r="A16" s="40">
        <v>10.0</v>
      </c>
      <c r="B16" s="82" t="s">
        <v>94</v>
      </c>
      <c r="C16" s="74" t="s">
        <v>96</v>
      </c>
      <c r="D16" s="1292">
        <f>Counta('セッション実施状況管理'!V20:AH20)</f>
        <v>13</v>
      </c>
      <c r="E16" s="779">
        <f>COUNTIFS('セッション実施状況管理'!$V20:$AH20,"&gt;=2023/11/1",'セッション実施状況管理'!$V20:$AH20,"&lt;2023/12/1")</f>
        <v>0</v>
      </c>
      <c r="F16" s="780">
        <f>COUNTIFS('セッション実施状況管理'!$V20:$AH20,"&gt;=2023/12/1",'セッション実施状況管理'!$V20:$AH20,"&lt;2024/1/1")</f>
        <v>0</v>
      </c>
      <c r="G16" s="780">
        <f>COUNTIFS('セッション実施状況管理'!$V20:$AH20,"&gt;=2024/1/1",'セッション実施状況管理'!$V20:$AH20,"&lt;2024/2/1")</f>
        <v>0</v>
      </c>
      <c r="H16" s="54">
        <f>COUNTIFS('セッション実施状況管理'!$V20:$AH20,"&gt;=2024/2/1",'セッション実施状況管理'!$V20:$AH20,"&lt;2024/3/1")</f>
        <v>3</v>
      </c>
      <c r="I16" s="54">
        <f>COUNTIFS('セッション実施状況管理'!$V20:$AH20,"&gt;=2024/3/1",'セッション実施状況管理'!$V20:$AH20,"&lt;2024/4/1")</f>
        <v>2</v>
      </c>
      <c r="J16" s="54">
        <f>COUNTIFS('セッション実施状況管理'!$V20:$AH20,"&gt;=2024/4/1",'セッション実施状況管理'!$V20:$AH20,"&lt;2024/5/1")</f>
        <v>2</v>
      </c>
      <c r="K16" s="54">
        <f>COUNTIFS('セッション実施状況管理'!$V20:$AH20,"&gt;=2024/5/1",'セッション実施状況管理'!$V20:$AH20,"&lt;2024/6/31")</f>
        <v>0</v>
      </c>
      <c r="L16" s="54">
        <f>COUNTIFS('セッション実施状況管理'!$V20:$AH20,"&gt;=2024/6/1",'セッション実施状況管理'!$V20:$AH20,"&lt;2024/7/1")</f>
        <v>3</v>
      </c>
      <c r="M16" s="54">
        <f>COUNTIFS('セッション実施状況管理'!$V20:$AH20,"&gt;=2024/7/1",'セッション実施状況管理'!$V20:$AH20,"&lt;2024/8/1")</f>
        <v>1</v>
      </c>
      <c r="N16" s="54">
        <f>COUNTIFS('セッション実施状況管理'!$V20:$AH20,"&gt;=2024/8/1",'セッション実施状況管理'!$V20:$AH20,"&lt;2024/9/1")</f>
        <v>0</v>
      </c>
      <c r="O16" s="54">
        <f>COUNTIFS('セッション実施状況管理'!$V20:$AH20,"&gt;=2024/9/1",'セッション実施状況管理'!$V20:$AH20,"&lt;2024/10/1")</f>
        <v>0</v>
      </c>
      <c r="P16" s="54">
        <f>COUNTIFS('セッション実施状況管理'!$V20:$AH20,"&gt;=2024/10/1",'セッション実施状況管理'!$V20:$AH20,"&lt;2024/11/1")</f>
        <v>0</v>
      </c>
      <c r="Q16" s="54">
        <f>COUNTIFS('セッション実施状況管理'!$V20:$AH20,"&gt;=2024/11/1",'セッション実施状況管理'!$V20:$AH20,"&lt;2024/12/1")</f>
        <v>0</v>
      </c>
      <c r="R16" s="54">
        <f>COUNTIFS('セッション実施状況管理'!$V20:$AH20,"&gt;=2024/12/1",'セッション実施状況管理'!$V20:$AH20,"&lt;2025/1/1")</f>
        <v>0</v>
      </c>
      <c r="S16" s="894"/>
      <c r="T16" s="894"/>
      <c r="U16" s="894"/>
      <c r="V16" s="894"/>
      <c r="W16" s="894"/>
      <c r="X16" s="894"/>
      <c r="Y16" s="894"/>
    </row>
    <row r="17">
      <c r="A17" s="65">
        <v>11.0</v>
      </c>
      <c r="B17" s="82" t="s">
        <v>97</v>
      </c>
      <c r="C17" s="74" t="s">
        <v>88</v>
      </c>
      <c r="D17" s="1292">
        <f>Counta('セッション実施状況管理'!V21:AH21)</f>
        <v>13</v>
      </c>
      <c r="E17" s="779">
        <f>COUNTIFS('セッション実施状況管理'!$V21:$AH21,"&gt;=2023/11/1",'セッション実施状況管理'!$V21:$AH21,"&lt;2023/12/1")</f>
        <v>0</v>
      </c>
      <c r="F17" s="780">
        <f>COUNTIFS('セッション実施状況管理'!$V21:$AH21,"&gt;=2023/12/1",'セッション実施状況管理'!$V21:$AH21,"&lt;2024/1/1")</f>
        <v>0</v>
      </c>
      <c r="G17" s="780">
        <f>COUNTIFS('セッション実施状況管理'!$V21:$AH21,"&gt;=2024/1/1",'セッション実施状況管理'!$V21:$AH21,"&lt;2024/2/1")</f>
        <v>0</v>
      </c>
      <c r="H17" s="54">
        <f>COUNTIFS('セッション実施状況管理'!$V21:$AH21,"&gt;=2024/2/1",'セッション実施状況管理'!$V21:$AH21,"&lt;2024/3/1")</f>
        <v>2</v>
      </c>
      <c r="I17" s="54">
        <f>COUNTIFS('セッション実施状況管理'!$V21:$AH21,"&gt;=2024/3/1",'セッション実施状況管理'!$V21:$AH21,"&lt;2024/4/1")</f>
        <v>2</v>
      </c>
      <c r="J17" s="54">
        <f>COUNTIFS('セッション実施状況管理'!$V21:$AH21,"&gt;=2024/4/1",'セッション実施状況管理'!$V21:$AH21,"&lt;2024/5/1")</f>
        <v>2</v>
      </c>
      <c r="K17" s="54">
        <f>COUNTIFS('セッション実施状況管理'!$V21:$AH21,"&gt;=2024/5/1",'セッション実施状況管理'!$V21:$AH21,"&lt;2024/6/31")</f>
        <v>0</v>
      </c>
      <c r="L17" s="54">
        <f>COUNTIFS('セッション実施状況管理'!$V21:$AH21,"&gt;=2024/6/1",'セッション実施状況管理'!$V21:$AH21,"&lt;2024/7/1")</f>
        <v>3</v>
      </c>
      <c r="M17" s="54">
        <f>COUNTIFS('セッション実施状況管理'!$V21:$AH21,"&gt;=2024/7/1",'セッション実施状況管理'!$V21:$AH21,"&lt;2024/8/1")</f>
        <v>1</v>
      </c>
      <c r="N17" s="54">
        <f>COUNTIFS('セッション実施状況管理'!$V21:$AH21,"&gt;=2024/8/1",'セッション実施状況管理'!$V21:$AH21,"&lt;2024/9/1")</f>
        <v>1</v>
      </c>
      <c r="O17" s="54">
        <f>COUNTIFS('セッション実施状況管理'!$V21:$AH21,"&gt;=2024/9/1",'セッション実施状況管理'!$V21:$AH21,"&lt;2024/10/1")</f>
        <v>0</v>
      </c>
      <c r="P17" s="54">
        <f>COUNTIFS('セッション実施状況管理'!$V21:$AH21,"&gt;=2024/10/1",'セッション実施状況管理'!$V21:$AH21,"&lt;2024/11/1")</f>
        <v>0</v>
      </c>
      <c r="Q17" s="54">
        <f>COUNTIFS('セッション実施状況管理'!$V21:$AH21,"&gt;=2024/11/1",'セッション実施状況管理'!$V21:$AH21,"&lt;2024/12/1")</f>
        <v>0</v>
      </c>
      <c r="R17" s="54">
        <f>COUNTIFS('セッション実施状況管理'!$V21:$AH21,"&gt;=2024/12/1",'セッション実施状況管理'!$V21:$AH21,"&lt;2025/1/1")</f>
        <v>0</v>
      </c>
      <c r="S17" s="894"/>
      <c r="T17" s="894"/>
      <c r="U17" s="894"/>
      <c r="V17" s="894"/>
      <c r="W17" s="894"/>
      <c r="X17" s="894"/>
      <c r="Y17" s="894"/>
    </row>
    <row r="18">
      <c r="A18" s="65">
        <v>12.0</v>
      </c>
      <c r="B18" s="82" t="s">
        <v>101</v>
      </c>
      <c r="C18" s="74" t="s">
        <v>104</v>
      </c>
      <c r="D18" s="1292">
        <f>Counta('セッション実施状況管理'!V22:AH22)</f>
        <v>13</v>
      </c>
      <c r="E18" s="779">
        <f>COUNTIFS('セッション実施状況管理'!$V22:$AH22,"&gt;=2023/11/1",'セッション実施状況管理'!$V22:$AH22,"&lt;2023/12/1")</f>
        <v>0</v>
      </c>
      <c r="F18" s="780">
        <f>COUNTIFS('セッション実施状況管理'!$V22:$AH22,"&gt;=2023/12/1",'セッション実施状況管理'!$V22:$AH22,"&lt;2024/1/1")</f>
        <v>0</v>
      </c>
      <c r="G18" s="780">
        <f>COUNTIFS('セッション実施状況管理'!$V22:$AH22,"&gt;=2024/1/1",'セッション実施状況管理'!$V22:$AH22,"&lt;2024/2/1")</f>
        <v>0</v>
      </c>
      <c r="H18" s="54">
        <f>COUNTIFS('セッション実施状況管理'!$V22:$AH22,"&gt;=2024/2/1",'セッション実施状況管理'!$V22:$AH22,"&lt;2024/3/1")</f>
        <v>3</v>
      </c>
      <c r="I18" s="54">
        <f>COUNTIFS('セッション実施状況管理'!$V22:$AH22,"&gt;=2024/3/1",'セッション実施状況管理'!$V22:$AH22,"&lt;2024/4/1")</f>
        <v>1</v>
      </c>
      <c r="J18" s="54">
        <f>COUNTIFS('セッション実施状況管理'!$V22:$AH22,"&gt;=2024/4/1",'セッション実施状況管理'!$V22:$AH22,"&lt;2024/5/1")</f>
        <v>2</v>
      </c>
      <c r="K18" s="54">
        <f>COUNTIFS('セッション実施状況管理'!$V22:$AH22,"&gt;=2024/5/1",'セッション実施状況管理'!$V22:$AH22,"&lt;2024/6/31")</f>
        <v>0</v>
      </c>
      <c r="L18" s="54">
        <f>COUNTIFS('セッション実施状況管理'!$V22:$AH22,"&gt;=2024/6/1",'セッション実施状況管理'!$V22:$AH22,"&lt;2024/7/1")</f>
        <v>2</v>
      </c>
      <c r="M18" s="54">
        <f>COUNTIFS('セッション実施状況管理'!$V22:$AH22,"&gt;=2024/7/1",'セッション実施状況管理'!$V22:$AH22,"&lt;2024/8/1")</f>
        <v>2</v>
      </c>
      <c r="N18" s="54">
        <f>COUNTIFS('セッション実施状況管理'!$V22:$AH22,"&gt;=2024/8/1",'セッション実施状況管理'!$V22:$AH22,"&lt;2024/9/1")</f>
        <v>1</v>
      </c>
      <c r="O18" s="54">
        <f>COUNTIFS('セッション実施状況管理'!$V22:$AH22,"&gt;=2024/9/1",'セッション実施状況管理'!$V22:$AH22,"&lt;2024/10/1")</f>
        <v>1</v>
      </c>
      <c r="P18" s="54">
        <f>COUNTIFS('セッション実施状況管理'!$V22:$AH22,"&gt;=2024/10/1",'セッション実施状況管理'!$V22:$AH22,"&lt;2024/11/1")</f>
        <v>0</v>
      </c>
      <c r="Q18" s="54">
        <f>COUNTIFS('セッション実施状況管理'!$V22:$AH22,"&gt;=2024/11/1",'セッション実施状況管理'!$V22:$AH22,"&lt;2024/12/1")</f>
        <v>0</v>
      </c>
      <c r="R18" s="54">
        <f>COUNTIFS('セッション実施状況管理'!$V22:$AH22,"&gt;=2024/12/1",'セッション実施状況管理'!$V22:$AH22,"&lt;2025/1/1")</f>
        <v>0</v>
      </c>
      <c r="S18" s="894"/>
      <c r="T18" s="894"/>
      <c r="U18" s="894"/>
      <c r="V18" s="894"/>
      <c r="W18" s="894"/>
      <c r="X18" s="894"/>
      <c r="Y18" s="894"/>
    </row>
    <row r="19">
      <c r="A19" s="40">
        <v>13.0</v>
      </c>
      <c r="B19" s="82" t="s">
        <v>106</v>
      </c>
      <c r="C19" s="74" t="s">
        <v>108</v>
      </c>
      <c r="D19" s="1292">
        <f>Counta('セッション実施状況管理'!V23:AH23)</f>
        <v>13</v>
      </c>
      <c r="E19" s="779">
        <f>COUNTIFS('セッション実施状況管理'!$V23:$AH23,"&gt;=2023/11/1",'セッション実施状況管理'!$V23:$AH23,"&lt;2023/12/1")</f>
        <v>0</v>
      </c>
      <c r="F19" s="780">
        <f>COUNTIFS('セッション実施状況管理'!$V23:$AH23,"&gt;=2023/12/1",'セッション実施状況管理'!$V23:$AH23,"&lt;2024/1/1")</f>
        <v>0</v>
      </c>
      <c r="G19" s="780">
        <f>COUNTIFS('セッション実施状況管理'!$V23:$AH23,"&gt;=2024/1/1",'セッション実施状況管理'!$V23:$AH23,"&lt;2024/2/1")</f>
        <v>0</v>
      </c>
      <c r="H19" s="54">
        <f>COUNTIFS('セッション実施状況管理'!$V23:$AH23,"&gt;=2024/2/1",'セッション実施状況管理'!$V23:$AH23,"&lt;2024/3/1")</f>
        <v>2</v>
      </c>
      <c r="I19" s="54">
        <f>COUNTIFS('セッション実施状況管理'!$V23:$AH23,"&gt;=2024/3/1",'セッション実施状況管理'!$V23:$AH23,"&lt;2024/4/1")</f>
        <v>2</v>
      </c>
      <c r="J19" s="54">
        <f>COUNTIFS('セッション実施状況管理'!$V23:$AH23,"&gt;=2024/4/1",'セッション実施状況管理'!$V23:$AH23,"&lt;2024/5/1")</f>
        <v>2</v>
      </c>
      <c r="K19" s="54">
        <f>COUNTIFS('セッション実施状況管理'!$V23:$AH23,"&gt;=2024/5/1",'セッション実施状況管理'!$V23:$AH23,"&lt;2024/6/31")</f>
        <v>0</v>
      </c>
      <c r="L19" s="54">
        <f>COUNTIFS('セッション実施状況管理'!$V23:$AH23,"&gt;=2024/6/1",'セッション実施状況管理'!$V23:$AH23,"&lt;2024/7/1")</f>
        <v>2</v>
      </c>
      <c r="M19" s="54">
        <f>COUNTIFS('セッション実施状況管理'!$V23:$AH23,"&gt;=2024/7/1",'セッション実施状況管理'!$V23:$AH23,"&lt;2024/8/1")</f>
        <v>1</v>
      </c>
      <c r="N19" s="54">
        <f>COUNTIFS('セッション実施状況管理'!$V23:$AH23,"&gt;=2024/8/1",'セッション実施状況管理'!$V23:$AH23,"&lt;2024/9/1")</f>
        <v>2</v>
      </c>
      <c r="O19" s="54">
        <f>COUNTIFS('セッション実施状況管理'!$V23:$AH23,"&gt;=2024/9/1",'セッション実施状況管理'!$V23:$AH23,"&lt;2024/10/1")</f>
        <v>0</v>
      </c>
      <c r="P19" s="54">
        <f>COUNTIFS('セッション実施状況管理'!$V23:$AH23,"&gt;=2024/10/1",'セッション実施状況管理'!$V23:$AH23,"&lt;2024/11/1")</f>
        <v>0</v>
      </c>
      <c r="Q19" s="54">
        <f>COUNTIFS('セッション実施状況管理'!$V23:$AH23,"&gt;=2024/11/1",'セッション実施状況管理'!$V23:$AH23,"&lt;2024/12/1")</f>
        <v>0</v>
      </c>
      <c r="R19" s="54">
        <f>COUNTIFS('セッション実施状況管理'!$V23:$AH23,"&gt;=2024/12/1",'セッション実施状況管理'!$V23:$AH23,"&lt;2025/1/1")</f>
        <v>0</v>
      </c>
      <c r="S19" s="894"/>
      <c r="T19" s="894"/>
      <c r="U19" s="894"/>
      <c r="V19" s="894"/>
      <c r="W19" s="894"/>
      <c r="X19" s="894"/>
      <c r="Y19" s="894"/>
    </row>
    <row r="20">
      <c r="A20" s="65">
        <v>14.0</v>
      </c>
      <c r="B20" s="82" t="s">
        <v>109</v>
      </c>
      <c r="C20" s="74" t="s">
        <v>114</v>
      </c>
      <c r="D20" s="1292">
        <f>Counta('セッション実施状況管理'!V24:AH24)</f>
        <v>13</v>
      </c>
      <c r="E20" s="779">
        <f>COUNTIFS('セッション実施状況管理'!$V24:$AH24,"&gt;=2023/11/1",'セッション実施状況管理'!$V24:$AH24,"&lt;2023/12/1")</f>
        <v>0</v>
      </c>
      <c r="F20" s="780">
        <f>COUNTIFS('セッション実施状況管理'!$V24:$AH24,"&gt;=2023/12/1",'セッション実施状況管理'!$V24:$AH24,"&lt;2024/1/1")</f>
        <v>0</v>
      </c>
      <c r="G20" s="780">
        <f>COUNTIFS('セッション実施状況管理'!$V24:$AH24,"&gt;=2024/1/1",'セッション実施状況管理'!$V24:$AH24,"&lt;2024/2/1")</f>
        <v>0</v>
      </c>
      <c r="H20" s="54">
        <f>COUNTIFS('セッション実施状況管理'!$V24:$AH24,"&gt;=2024/2/1",'セッション実施状況管理'!$V24:$AH24,"&lt;2024/3/1")</f>
        <v>2</v>
      </c>
      <c r="I20" s="54">
        <f>COUNTIFS('セッション実施状況管理'!$V24:$AH24,"&gt;=2024/3/1",'セッション実施状況管理'!$V24:$AH24,"&lt;2024/4/1")</f>
        <v>2</v>
      </c>
      <c r="J20" s="54">
        <f>COUNTIFS('セッション実施状況管理'!$V24:$AH24,"&gt;=2024/4/1",'セッション実施状況管理'!$V24:$AH24,"&lt;2024/5/1")</f>
        <v>2</v>
      </c>
      <c r="K20" s="54">
        <f>COUNTIFS('セッション実施状況管理'!$V24:$AH24,"&gt;=2024/5/1",'セッション実施状況管理'!$V24:$AH24,"&lt;2024/6/31")</f>
        <v>0</v>
      </c>
      <c r="L20" s="54">
        <f>COUNTIFS('セッション実施状況管理'!$V24:$AH24,"&gt;=2024/6/1",'セッション実施状況管理'!$V24:$AH24,"&lt;2024/7/1")</f>
        <v>3</v>
      </c>
      <c r="M20" s="54">
        <f>COUNTIFS('セッション実施状況管理'!$V24:$AH24,"&gt;=2024/7/1",'セッション実施状況管理'!$V24:$AH24,"&lt;2024/8/1")</f>
        <v>2</v>
      </c>
      <c r="N20" s="54">
        <f>COUNTIFS('セッション実施状況管理'!$V24:$AH24,"&gt;=2024/8/1",'セッション実施状況管理'!$V24:$AH24,"&lt;2024/9/1")</f>
        <v>0</v>
      </c>
      <c r="O20" s="54">
        <f>COUNTIFS('セッション実施状況管理'!$V24:$AH24,"&gt;=2024/9/1",'セッション実施状況管理'!$V24:$AH24,"&lt;2024/10/1")</f>
        <v>0</v>
      </c>
      <c r="P20" s="54">
        <f>COUNTIFS('セッション実施状況管理'!$V24:$AH24,"&gt;=2024/10/1",'セッション実施状況管理'!$V24:$AH24,"&lt;2024/11/1")</f>
        <v>0</v>
      </c>
      <c r="Q20" s="54">
        <f>COUNTIFS('セッション実施状況管理'!$V24:$AH24,"&gt;=2024/11/1",'セッション実施状況管理'!$V24:$AH24,"&lt;2024/12/1")</f>
        <v>0</v>
      </c>
      <c r="R20" s="54">
        <f>COUNTIFS('セッション実施状況管理'!$V24:$AH24,"&gt;=2024/12/1",'セッション実施状況管理'!$V24:$AH24,"&lt;2025/1/1")</f>
        <v>0</v>
      </c>
      <c r="S20" s="894"/>
      <c r="T20" s="894"/>
      <c r="U20" s="894"/>
      <c r="V20" s="894"/>
      <c r="W20" s="894"/>
      <c r="X20" s="894"/>
      <c r="Y20" s="894"/>
    </row>
    <row r="21">
      <c r="A21" s="65">
        <v>15.0</v>
      </c>
      <c r="B21" s="82" t="s">
        <v>115</v>
      </c>
      <c r="C21" s="74" t="s">
        <v>118</v>
      </c>
      <c r="D21" s="1292">
        <f>Counta('セッション実施状況管理'!V25:AH25)</f>
        <v>13</v>
      </c>
      <c r="E21" s="779">
        <f>COUNTIFS('セッション実施状況管理'!$V25:$AH25,"&gt;=2023/11/1",'セッション実施状況管理'!$V25:$AH25,"&lt;2023/12/1")</f>
        <v>0</v>
      </c>
      <c r="F21" s="780">
        <f>COUNTIFS('セッション実施状況管理'!$V25:$AH25,"&gt;=2023/12/1",'セッション実施状況管理'!$V25:$AH25,"&lt;2024/1/1")</f>
        <v>0</v>
      </c>
      <c r="G21" s="780">
        <f>COUNTIFS('セッション実施状況管理'!$V25:$AH25,"&gt;=2024/1/1",'セッション実施状況管理'!$V25:$AH25,"&lt;2024/2/1")</f>
        <v>0</v>
      </c>
      <c r="H21" s="54">
        <f>COUNTIFS('セッション実施状況管理'!$V25:$AH25,"&gt;=2024/2/1",'セッション実施状況管理'!$V25:$AH25,"&lt;2024/3/1")</f>
        <v>2</v>
      </c>
      <c r="I21" s="54">
        <f>COUNTIFS('セッション実施状況管理'!$V25:$AH25,"&gt;=2024/3/1",'セッション実施状況管理'!$V25:$AH25,"&lt;2024/4/1")</f>
        <v>2</v>
      </c>
      <c r="J21" s="54">
        <f>COUNTIFS('セッション実施状況管理'!$V25:$AH25,"&gt;=2024/4/1",'セッション実施状況管理'!$V25:$AH25,"&lt;2024/5/1")</f>
        <v>2</v>
      </c>
      <c r="K21" s="54">
        <f>COUNTIFS('セッション実施状況管理'!$V25:$AH25,"&gt;=2024/5/1",'セッション実施状況管理'!$V25:$AH25,"&lt;2024/6/31")</f>
        <v>0</v>
      </c>
      <c r="L21" s="54">
        <f>COUNTIFS('セッション実施状況管理'!$V25:$AH25,"&gt;=2024/6/1",'セッション実施状況管理'!$V25:$AH25,"&lt;2024/7/1")</f>
        <v>3</v>
      </c>
      <c r="M21" s="54">
        <f>COUNTIFS('セッション実施状況管理'!$V25:$AH25,"&gt;=2024/7/1",'セッション実施状況管理'!$V25:$AH25,"&lt;2024/8/1")</f>
        <v>2</v>
      </c>
      <c r="N21" s="54">
        <f>COUNTIFS('セッション実施状況管理'!$V25:$AH25,"&gt;=2024/8/1",'セッション実施状況管理'!$V25:$AH25,"&lt;2024/9/1")</f>
        <v>0</v>
      </c>
      <c r="O21" s="54">
        <f>COUNTIFS('セッション実施状況管理'!$V25:$AH25,"&gt;=2024/9/1",'セッション実施状況管理'!$V25:$AH25,"&lt;2024/10/1")</f>
        <v>0</v>
      </c>
      <c r="P21" s="54">
        <f>COUNTIFS('セッション実施状況管理'!$V25:$AH25,"&gt;=2024/10/1",'セッション実施状況管理'!$V25:$AH25,"&lt;2024/11/1")</f>
        <v>0</v>
      </c>
      <c r="Q21" s="54">
        <f>COUNTIFS('セッション実施状況管理'!$V25:$AH25,"&gt;=2024/11/1",'セッション実施状況管理'!$V25:$AH25,"&lt;2024/12/1")</f>
        <v>0</v>
      </c>
      <c r="R21" s="54">
        <f>COUNTIFS('セッション実施状況管理'!$V25:$AH25,"&gt;=2024/12/1",'セッション実施状況管理'!$V25:$AH25,"&lt;2025/1/1")</f>
        <v>0</v>
      </c>
      <c r="S21" s="894"/>
      <c r="T21" s="894"/>
      <c r="U21" s="894"/>
      <c r="V21" s="894"/>
      <c r="W21" s="894"/>
      <c r="X21" s="894"/>
      <c r="Y21" s="894"/>
    </row>
    <row r="22">
      <c r="A22" s="40">
        <v>16.0</v>
      </c>
      <c r="B22" s="82" t="s">
        <v>119</v>
      </c>
      <c r="C22" s="74" t="s">
        <v>121</v>
      </c>
      <c r="D22" s="1292">
        <f>Counta('セッション実施状況管理'!V26:AH26)</f>
        <v>13</v>
      </c>
      <c r="E22" s="779">
        <f>COUNTIFS('セッション実施状況管理'!$V26:$AH26,"&gt;=2023/11/1",'セッション実施状況管理'!$V26:$AH26,"&lt;2023/12/1")</f>
        <v>0</v>
      </c>
      <c r="F22" s="780">
        <f>COUNTIFS('セッション実施状況管理'!$V26:$AH26,"&gt;=2023/12/1",'セッション実施状況管理'!$V26:$AH26,"&lt;2024/1/1")</f>
        <v>0</v>
      </c>
      <c r="G22" s="780">
        <f>COUNTIFS('セッション実施状況管理'!$V26:$AH26,"&gt;=2024/1/1",'セッション実施状況管理'!$V26:$AH26,"&lt;2024/2/1")</f>
        <v>0</v>
      </c>
      <c r="H22" s="54">
        <f>COUNTIFS('セッション実施状況管理'!$V26:$AH26,"&gt;=2024/2/1",'セッション実施状況管理'!$V26:$AH26,"&lt;2024/3/1")</f>
        <v>2</v>
      </c>
      <c r="I22" s="54">
        <f>COUNTIFS('セッション実施状況管理'!$V26:$AH26,"&gt;=2024/3/1",'セッション実施状況管理'!$V26:$AH26,"&lt;2024/4/1")</f>
        <v>2</v>
      </c>
      <c r="J22" s="54">
        <f>COUNTIFS('セッション実施状況管理'!$V26:$AH26,"&gt;=2024/4/1",'セッション実施状況管理'!$V26:$AH26,"&lt;2024/5/1")</f>
        <v>2</v>
      </c>
      <c r="K22" s="54">
        <f>COUNTIFS('セッション実施状況管理'!$V26:$AH26,"&gt;=2024/5/1",'セッション実施状況管理'!$V26:$AH26,"&lt;2024/6/31")</f>
        <v>0</v>
      </c>
      <c r="L22" s="54">
        <f>COUNTIFS('セッション実施状況管理'!$V26:$AH26,"&gt;=2024/6/1",'セッション実施状況管理'!$V26:$AH26,"&lt;2024/7/1")</f>
        <v>2</v>
      </c>
      <c r="M22" s="54">
        <f>COUNTIFS('セッション実施状況管理'!$V26:$AH26,"&gt;=2024/7/1",'セッション実施状況管理'!$V26:$AH26,"&lt;2024/8/1")</f>
        <v>2</v>
      </c>
      <c r="N22" s="54">
        <f>COUNTIFS('セッション実施状況管理'!$V26:$AH26,"&gt;=2024/8/1",'セッション実施状況管理'!$V26:$AH26,"&lt;2024/9/1")</f>
        <v>0</v>
      </c>
      <c r="O22" s="54">
        <f>COUNTIFS('セッション実施状況管理'!$V26:$AH26,"&gt;=2024/9/1",'セッション実施状況管理'!$V26:$AH26,"&lt;2024/10/1")</f>
        <v>0</v>
      </c>
      <c r="P22" s="54">
        <f>COUNTIFS('セッション実施状況管理'!$V26:$AH26,"&gt;=2024/10/1",'セッション実施状況管理'!$V26:$AH26,"&lt;2024/11/1")</f>
        <v>0</v>
      </c>
      <c r="Q22" s="54">
        <f>COUNTIFS('セッション実施状況管理'!$V26:$AH26,"&gt;=2024/11/1",'セッション実施状況管理'!$V26:$AH26,"&lt;2024/12/1")</f>
        <v>0</v>
      </c>
      <c r="R22" s="54">
        <f>COUNTIFS('セッション実施状況管理'!$V26:$AH26,"&gt;=2024/12/1",'セッション実施状況管理'!$V26:$AH26,"&lt;2025/1/1")</f>
        <v>0</v>
      </c>
      <c r="S22" s="894"/>
      <c r="T22" s="894"/>
      <c r="U22" s="894"/>
      <c r="V22" s="894"/>
      <c r="W22" s="894"/>
      <c r="X22" s="894"/>
      <c r="Y22" s="894"/>
    </row>
    <row r="23">
      <c r="A23" s="65">
        <v>17.0</v>
      </c>
      <c r="B23" s="82" t="s">
        <v>122</v>
      </c>
      <c r="C23" s="74" t="s">
        <v>123</v>
      </c>
      <c r="D23" s="1292">
        <f>Counta('セッション実施状況管理'!V21:AH21)</f>
        <v>13</v>
      </c>
      <c r="E23" s="779">
        <f>COUNTIFS('セッション実施状況管理'!$V21:$AH21,"&gt;=2023/11/1",'セッション実施状況管理'!$V21:$AH21,"&lt;2023/12/1")</f>
        <v>0</v>
      </c>
      <c r="F23" s="780">
        <f>COUNTIFS('セッション実施状況管理'!$V21:$AH21,"&gt;=2023/12/1",'セッション実施状況管理'!$V21:$AH21,"&lt;2024/1/1")</f>
        <v>0</v>
      </c>
      <c r="G23" s="780">
        <f>COUNTIFS('セッション実施状況管理'!$V21:$AH21,"&gt;=2024/1/1",'セッション実施状況管理'!$V21:$AH21,"&lt;2024/2/1")</f>
        <v>0</v>
      </c>
      <c r="H23" s="54">
        <f>COUNTIFS('セッション実施状況管理'!$V21:$AH21,"&gt;=2024/2/1",'セッション実施状況管理'!$V21:$AH21,"&lt;2024/3/1")</f>
        <v>2</v>
      </c>
      <c r="I23" s="54">
        <f>COUNTIFS('セッション実施状況管理'!$V21:$AH21,"&gt;=2024/3/1",'セッション実施状況管理'!$V21:$AH21,"&lt;2024/4/1")</f>
        <v>2</v>
      </c>
      <c r="J23" s="54">
        <f>COUNTIFS('セッション実施状況管理'!$V21:$AH21,"&gt;=2024/4/1",'セッション実施状況管理'!$V21:$AH21,"&lt;2024/5/1")</f>
        <v>2</v>
      </c>
      <c r="K23" s="54">
        <f>COUNTIFS('セッション実施状況管理'!$V21:$AH21,"&gt;=2024/5/1",'セッション実施状況管理'!$V21:$AH21,"&lt;2024/6/31")</f>
        <v>0</v>
      </c>
      <c r="L23" s="54">
        <f>COUNTIFS('セッション実施状況管理'!$V21:$AH21,"&gt;=2024/6/1",'セッション実施状況管理'!$V21:$AH21,"&lt;2024/7/1")</f>
        <v>3</v>
      </c>
      <c r="M23" s="54">
        <f>COUNTIFS('セッション実施状況管理'!$V21:$AH21,"&gt;=2024/7/1",'セッション実施状況管理'!$V21:$AH21,"&lt;2024/8/1")</f>
        <v>1</v>
      </c>
      <c r="N23" s="54">
        <f>COUNTIFS('セッション実施状況管理'!$V21:$AH21,"&gt;=2024/8/1",'セッション実施状況管理'!$V21:$AH21,"&lt;2024/9/1")</f>
        <v>1</v>
      </c>
      <c r="O23" s="54">
        <f>COUNTIFS('セッション実施状況管理'!$V21:$AH21,"&gt;=2024/9/1",'セッション実施状況管理'!$V21:$AH21,"&lt;2024/10/1")</f>
        <v>0</v>
      </c>
      <c r="P23" s="54">
        <f>COUNTIFS('セッション実施状況管理'!$V21:$AH21,"&gt;=2024/10/1",'セッション実施状況管理'!$V21:$AH21,"&lt;2024/11/1")</f>
        <v>0</v>
      </c>
      <c r="Q23" s="54">
        <f>COUNTIFS('セッション実施状況管理'!$V21:$AH21,"&gt;=2024/11/1",'セッション実施状況管理'!$V21:$AH21,"&lt;2024/12/1")</f>
        <v>0</v>
      </c>
      <c r="R23" s="54">
        <f>COUNTIFS('セッション実施状況管理'!$V21:$AH21,"&gt;=2024/12/1",'セッション実施状況管理'!$V21:$AH21,"&lt;2025/1/1")</f>
        <v>0</v>
      </c>
      <c r="S23" s="894"/>
      <c r="T23" s="894"/>
      <c r="U23" s="894"/>
      <c r="V23" s="894"/>
      <c r="W23" s="894"/>
      <c r="X23" s="894"/>
      <c r="Y23" s="894"/>
    </row>
    <row r="24">
      <c r="A24" s="65">
        <v>18.0</v>
      </c>
      <c r="B24" s="82" t="s">
        <v>124</v>
      </c>
      <c r="C24" s="74" t="s">
        <v>126</v>
      </c>
      <c r="D24" s="1292">
        <f>Counta('セッション実施状況管理'!V22:AH22)</f>
        <v>13</v>
      </c>
      <c r="E24" s="779">
        <f>COUNTIFS('セッション実施状況管理'!$V22:$AH22,"&gt;=2023/11/1",'セッション実施状況管理'!$V22:$AH22,"&lt;2023/12/1")</f>
        <v>0</v>
      </c>
      <c r="F24" s="780">
        <f>COUNTIFS('セッション実施状況管理'!$V22:$AH22,"&gt;=2023/12/1",'セッション実施状況管理'!$V22:$AH22,"&lt;2024/1/1")</f>
        <v>0</v>
      </c>
      <c r="G24" s="780">
        <f>COUNTIFS('セッション実施状況管理'!$V22:$AH22,"&gt;=2024/1/1",'セッション実施状況管理'!$V22:$AH22,"&lt;2024/2/1")</f>
        <v>0</v>
      </c>
      <c r="H24" s="54">
        <f>COUNTIFS('セッション実施状況管理'!$V22:$AH22,"&gt;=2024/2/1",'セッション実施状況管理'!$V22:$AH22,"&lt;2024/3/1")</f>
        <v>3</v>
      </c>
      <c r="I24" s="54">
        <f>COUNTIFS('セッション実施状況管理'!$V22:$AH22,"&gt;=2024/3/1",'セッション実施状況管理'!$V22:$AH22,"&lt;2024/4/1")</f>
        <v>1</v>
      </c>
      <c r="J24" s="54">
        <f>COUNTIFS('セッション実施状況管理'!$V22:$AH22,"&gt;=2024/4/1",'セッション実施状況管理'!$V22:$AH22,"&lt;2024/5/1")</f>
        <v>2</v>
      </c>
      <c r="K24" s="54">
        <f>COUNTIFS('セッション実施状況管理'!$V22:$AH22,"&gt;=2024/5/1",'セッション実施状況管理'!$V22:$AH22,"&lt;2024/6/31")</f>
        <v>0</v>
      </c>
      <c r="L24" s="54">
        <f>COUNTIFS('セッション実施状況管理'!$V22:$AH22,"&gt;=2024/6/1",'セッション実施状況管理'!$V22:$AH22,"&lt;2024/7/1")</f>
        <v>2</v>
      </c>
      <c r="M24" s="54">
        <f>COUNTIFS('セッション実施状況管理'!$V22:$AH22,"&gt;=2024/7/1",'セッション実施状況管理'!$V22:$AH22,"&lt;2024/8/1")</f>
        <v>2</v>
      </c>
      <c r="N24" s="54">
        <f>COUNTIFS('セッション実施状況管理'!$V22:$AH22,"&gt;=2024/8/1",'セッション実施状況管理'!$V22:$AH22,"&lt;2024/9/1")</f>
        <v>1</v>
      </c>
      <c r="O24" s="54">
        <f>COUNTIFS('セッション実施状況管理'!$V22:$AH22,"&gt;=2024/9/1",'セッション実施状況管理'!$V22:$AH22,"&lt;2024/10/1")</f>
        <v>1</v>
      </c>
      <c r="P24" s="54">
        <f>COUNTIFS('セッション実施状況管理'!$V22:$AH22,"&gt;=2024/10/1",'セッション実施状況管理'!$V22:$AH22,"&lt;2024/11/1")</f>
        <v>0</v>
      </c>
      <c r="Q24" s="54">
        <f>COUNTIFS('セッション実施状況管理'!$V22:$AH22,"&gt;=2024/11/1",'セッション実施状況管理'!$V22:$AH22,"&lt;2024/12/1")</f>
        <v>0</v>
      </c>
      <c r="R24" s="54">
        <f>COUNTIFS('セッション実施状況管理'!$V22:$AH22,"&gt;=2024/12/1",'セッション実施状況管理'!$V22:$AH22,"&lt;2025/1/1")</f>
        <v>0</v>
      </c>
      <c r="S24" s="894"/>
      <c r="T24" s="894"/>
      <c r="U24" s="894"/>
      <c r="V24" s="894"/>
      <c r="W24" s="894"/>
      <c r="X24" s="894"/>
      <c r="Y24" s="894"/>
    </row>
    <row r="25">
      <c r="A25" s="40">
        <v>19.0</v>
      </c>
      <c r="B25" s="928"/>
      <c r="C25" s="157"/>
      <c r="D25" s="1292">
        <f>Counta('セッション実施状況管理'!V23:AH23)</f>
        <v>13</v>
      </c>
      <c r="E25" s="779">
        <f>COUNTIFS('セッション実施状況管理'!$V23:$AH23,"&gt;=2023/11/1",'セッション実施状況管理'!$V23:$AH23,"&lt;2023/12/1")</f>
        <v>0</v>
      </c>
      <c r="F25" s="780">
        <f>COUNTIFS('セッション実施状況管理'!$V23:$AH23,"&gt;=2023/12/1",'セッション実施状況管理'!$V23:$AH23,"&lt;2024/1/1")</f>
        <v>0</v>
      </c>
      <c r="G25" s="780">
        <f>COUNTIFS('セッション実施状況管理'!$V23:$AH23,"&gt;=2024/1/1",'セッション実施状況管理'!$V23:$AH23,"&lt;2024/2/1")</f>
        <v>0</v>
      </c>
      <c r="H25" s="54">
        <f>COUNTIFS('セッション実施状況管理'!$V23:$AH23,"&gt;=2024/2/1",'セッション実施状況管理'!$V23:$AH23,"&lt;2024/3/1")</f>
        <v>2</v>
      </c>
      <c r="I25" s="54">
        <f>COUNTIFS('セッション実施状況管理'!$V23:$AH23,"&gt;=2024/3/1",'セッション実施状況管理'!$V23:$AH23,"&lt;2024/4/1")</f>
        <v>2</v>
      </c>
      <c r="J25" s="54">
        <f>COUNTIFS('セッション実施状況管理'!$V23:$AH23,"&gt;=2024/4/1",'セッション実施状況管理'!$V23:$AH23,"&lt;2024/5/1")</f>
        <v>2</v>
      </c>
      <c r="K25" s="54">
        <f>COUNTIFS('セッション実施状況管理'!$V23:$AH23,"&gt;=2024/5/1",'セッション実施状況管理'!$V23:$AH23,"&lt;2024/6/31")</f>
        <v>0</v>
      </c>
      <c r="L25" s="54">
        <f>COUNTIFS('セッション実施状況管理'!$V23:$AH23,"&gt;=2024/6/1",'セッション実施状況管理'!$V23:$AH23,"&lt;2024/7/1")</f>
        <v>2</v>
      </c>
      <c r="M25" s="54">
        <f>COUNTIFS('セッション実施状況管理'!$V23:$AH23,"&gt;=2024/7/1",'セッション実施状況管理'!$V23:$AH23,"&lt;2024/8/1")</f>
        <v>1</v>
      </c>
      <c r="N25" s="54">
        <f>COUNTIFS('セッション実施状況管理'!$V23:$AH23,"&gt;=2024/8/1",'セッション実施状況管理'!$V23:$AH23,"&lt;2024/9/1")</f>
        <v>2</v>
      </c>
      <c r="O25" s="54">
        <f>COUNTIFS('セッション実施状況管理'!$V23:$AH23,"&gt;=2024/9/1",'セッション実施状況管理'!$V23:$AH23,"&lt;2024/10/1")</f>
        <v>0</v>
      </c>
      <c r="P25" s="54">
        <f>COUNTIFS('セッション実施状況管理'!$V23:$AH23,"&gt;=2024/10/1",'セッション実施状況管理'!$V23:$AH23,"&lt;2024/11/1")</f>
        <v>0</v>
      </c>
      <c r="Q25" s="54">
        <f>COUNTIFS('セッション実施状況管理'!$V23:$AH23,"&gt;=2024/11/1",'セッション実施状況管理'!$V23:$AH23,"&lt;2024/12/1")</f>
        <v>0</v>
      </c>
      <c r="R25" s="54">
        <f>COUNTIFS('セッション実施状況管理'!$V23:$AH23,"&gt;=2024/12/1",'セッション実施状況管理'!$V23:$AH23,"&lt;2025/1/1")</f>
        <v>0</v>
      </c>
      <c r="S25" s="894"/>
      <c r="T25" s="894"/>
      <c r="U25" s="894"/>
      <c r="V25" s="894"/>
      <c r="W25" s="894"/>
      <c r="X25" s="894"/>
      <c r="Y25" s="894"/>
    </row>
    <row r="26">
      <c r="A26" s="65">
        <v>20.0</v>
      </c>
      <c r="B26" s="928"/>
      <c r="C26" s="157"/>
      <c r="D26" s="1292">
        <f>Counta('セッション実施状況管理'!V24:AH24)</f>
        <v>13</v>
      </c>
      <c r="E26" s="779">
        <f>COUNTIFS('セッション実施状況管理'!$V24:$AH24,"&gt;=2023/11/1",'セッション実施状況管理'!$V24:$AH24,"&lt;2023/12/1")</f>
        <v>0</v>
      </c>
      <c r="F26" s="780">
        <f>COUNTIFS('セッション実施状況管理'!$V24:$AH24,"&gt;=2023/12/1",'セッション実施状況管理'!$V24:$AH24,"&lt;2024/1/1")</f>
        <v>0</v>
      </c>
      <c r="G26" s="780">
        <f>COUNTIFS('セッション実施状況管理'!$V24:$AH24,"&gt;=2024/1/1",'セッション実施状況管理'!$V24:$AH24,"&lt;2024/2/1")</f>
        <v>0</v>
      </c>
      <c r="H26" s="54">
        <f>COUNTIFS('セッション実施状況管理'!$V24:$AH24,"&gt;=2024/2/1",'セッション実施状況管理'!$V24:$AH24,"&lt;2024/3/1")</f>
        <v>2</v>
      </c>
      <c r="I26" s="54">
        <f>COUNTIFS('セッション実施状況管理'!$V24:$AH24,"&gt;=2024/3/1",'セッション実施状況管理'!$V24:$AH24,"&lt;2024/4/1")</f>
        <v>2</v>
      </c>
      <c r="J26" s="54">
        <f>COUNTIFS('セッション実施状況管理'!$V24:$AH24,"&gt;=2024/4/1",'セッション実施状況管理'!$V24:$AH24,"&lt;2024/5/1")</f>
        <v>2</v>
      </c>
      <c r="K26" s="54">
        <f>COUNTIFS('セッション実施状況管理'!$V24:$AH24,"&gt;=2024/5/1",'セッション実施状況管理'!$V24:$AH24,"&lt;2024/6/31")</f>
        <v>0</v>
      </c>
      <c r="L26" s="54">
        <f>COUNTIFS('セッション実施状況管理'!$V24:$AH24,"&gt;=2024/6/1",'セッション実施状況管理'!$V24:$AH24,"&lt;2024/7/1")</f>
        <v>3</v>
      </c>
      <c r="M26" s="54">
        <f>COUNTIFS('セッション実施状況管理'!$V24:$AH24,"&gt;=2024/7/1",'セッション実施状況管理'!$V24:$AH24,"&lt;2024/8/1")</f>
        <v>2</v>
      </c>
      <c r="N26" s="54">
        <f>COUNTIFS('セッション実施状況管理'!$V24:$AH24,"&gt;=2024/8/1",'セッション実施状況管理'!$V24:$AH24,"&lt;2024/9/1")</f>
        <v>0</v>
      </c>
      <c r="O26" s="54">
        <f>COUNTIFS('セッション実施状況管理'!$V24:$AH24,"&gt;=2024/9/1",'セッション実施状況管理'!$V24:$AH24,"&lt;2024/10/1")</f>
        <v>0</v>
      </c>
      <c r="P26" s="54">
        <f>COUNTIFS('セッション実施状況管理'!$V24:$AH24,"&gt;=2024/10/1",'セッション実施状況管理'!$V24:$AH24,"&lt;2024/11/1")</f>
        <v>0</v>
      </c>
      <c r="Q26" s="54">
        <f>COUNTIFS('セッション実施状況管理'!$V24:$AH24,"&gt;=2024/11/1",'セッション実施状況管理'!$V24:$AH24,"&lt;2024/12/1")</f>
        <v>0</v>
      </c>
      <c r="R26" s="54">
        <f>COUNTIFS('セッション実施状況管理'!$V24:$AH24,"&gt;=2024/12/1",'セッション実施状況管理'!$V24:$AH24,"&lt;2025/1/1")</f>
        <v>0</v>
      </c>
      <c r="S26" s="894"/>
      <c r="T26" s="894"/>
      <c r="U26" s="894"/>
      <c r="V26" s="894"/>
      <c r="W26" s="894"/>
      <c r="X26" s="894"/>
      <c r="Y26" s="894"/>
    </row>
    <row r="27">
      <c r="A27" s="65">
        <v>21.0</v>
      </c>
      <c r="B27" s="928"/>
      <c r="C27" s="157"/>
      <c r="D27" s="1292">
        <f>Counta('セッション実施状況管理'!V25:AH25)</f>
        <v>13</v>
      </c>
      <c r="E27" s="779">
        <f>COUNTIFS('セッション実施状況管理'!$V25:$AH25,"&gt;=2023/11/1",'セッション実施状況管理'!$V25:$AH25,"&lt;2023/12/1")</f>
        <v>0</v>
      </c>
      <c r="F27" s="780">
        <f>COUNTIFS('セッション実施状況管理'!$V25:$AH25,"&gt;=2023/12/1",'セッション実施状況管理'!$V25:$AH25,"&lt;2024/1/1")</f>
        <v>0</v>
      </c>
      <c r="G27" s="780">
        <f>COUNTIFS('セッション実施状況管理'!$V25:$AH25,"&gt;=2024/1/1",'セッション実施状況管理'!$V25:$AH25,"&lt;2024/2/1")</f>
        <v>0</v>
      </c>
      <c r="H27" s="54">
        <f>COUNTIFS('セッション実施状況管理'!$V25:$AH25,"&gt;=2024/2/1",'セッション実施状況管理'!$V25:$AH25,"&lt;2024/3/1")</f>
        <v>2</v>
      </c>
      <c r="I27" s="54">
        <f>COUNTIFS('セッション実施状況管理'!$V25:$AH25,"&gt;=2024/3/1",'セッション実施状況管理'!$V25:$AH25,"&lt;2024/4/1")</f>
        <v>2</v>
      </c>
      <c r="J27" s="54">
        <f>COUNTIFS('セッション実施状況管理'!$V25:$AH25,"&gt;=2024/4/1",'セッション実施状況管理'!$V25:$AH25,"&lt;2024/5/1")</f>
        <v>2</v>
      </c>
      <c r="K27" s="54">
        <f>COUNTIFS('セッション実施状況管理'!$V25:$AH25,"&gt;=2024/5/1",'セッション実施状況管理'!$V25:$AH25,"&lt;2024/6/31")</f>
        <v>0</v>
      </c>
      <c r="L27" s="54">
        <f>COUNTIFS('セッション実施状況管理'!$V25:$AH25,"&gt;=2024/6/1",'セッション実施状況管理'!$V25:$AH25,"&lt;2024/7/1")</f>
        <v>3</v>
      </c>
      <c r="M27" s="54">
        <f>COUNTIFS('セッション実施状況管理'!$V25:$AH25,"&gt;=2024/7/1",'セッション実施状況管理'!$V25:$AH25,"&lt;2024/8/1")</f>
        <v>2</v>
      </c>
      <c r="N27" s="54">
        <f>COUNTIFS('セッション実施状況管理'!$V25:$AH25,"&gt;=2024/8/1",'セッション実施状況管理'!$V25:$AH25,"&lt;2024/9/1")</f>
        <v>0</v>
      </c>
      <c r="O27" s="54">
        <f>COUNTIFS('セッション実施状況管理'!$V25:$AH25,"&gt;=2024/9/1",'セッション実施状況管理'!$V25:$AH25,"&lt;2024/10/1")</f>
        <v>0</v>
      </c>
      <c r="P27" s="54">
        <f>COUNTIFS('セッション実施状況管理'!$V25:$AH25,"&gt;=2024/10/1",'セッション実施状況管理'!$V25:$AH25,"&lt;2024/11/1")</f>
        <v>0</v>
      </c>
      <c r="Q27" s="54">
        <f>COUNTIFS('セッション実施状況管理'!$V25:$AH25,"&gt;=2024/11/1",'セッション実施状況管理'!$V25:$AH25,"&lt;2024/12/1")</f>
        <v>0</v>
      </c>
      <c r="R27" s="54">
        <f>COUNTIFS('セッション実施状況管理'!$V25:$AH25,"&gt;=2024/12/1",'セッション実施状況管理'!$V25:$AH25,"&lt;2025/1/1")</f>
        <v>0</v>
      </c>
      <c r="S27" s="894"/>
      <c r="T27" s="894"/>
      <c r="U27" s="894"/>
      <c r="V27" s="894"/>
      <c r="W27" s="894"/>
      <c r="X27" s="894"/>
      <c r="Y27" s="894"/>
    </row>
    <row r="28">
      <c r="A28" s="40">
        <v>22.0</v>
      </c>
      <c r="B28" s="928"/>
      <c r="C28" s="157"/>
      <c r="D28" s="1292">
        <f>Counta('セッション実施状況管理'!V26:AH26)</f>
        <v>13</v>
      </c>
      <c r="E28" s="779">
        <f>COUNTIFS('セッション実施状況管理'!$V26:$AH26,"&gt;=2023/11/1",'セッション実施状況管理'!$V26:$AH26,"&lt;2023/12/1")</f>
        <v>0</v>
      </c>
      <c r="F28" s="780">
        <f>COUNTIFS('セッション実施状況管理'!$V26:$AH26,"&gt;=2023/12/1",'セッション実施状況管理'!$V26:$AH26,"&lt;2024/1/1")</f>
        <v>0</v>
      </c>
      <c r="G28" s="780">
        <f>COUNTIFS('セッション実施状況管理'!$V26:$AH26,"&gt;=2024/1/1",'セッション実施状況管理'!$V26:$AH26,"&lt;2024/2/1")</f>
        <v>0</v>
      </c>
      <c r="H28" s="54">
        <f>COUNTIFS('セッション実施状況管理'!$V26:$AH26,"&gt;=2024/2/1",'セッション実施状況管理'!$V26:$AH26,"&lt;2024/3/1")</f>
        <v>2</v>
      </c>
      <c r="I28" s="54">
        <f>COUNTIFS('セッション実施状況管理'!$V26:$AH26,"&gt;=2024/3/1",'セッション実施状況管理'!$V26:$AH26,"&lt;2024/4/1")</f>
        <v>2</v>
      </c>
      <c r="J28" s="54">
        <f>COUNTIFS('セッション実施状況管理'!$V26:$AH26,"&gt;=2024/4/1",'セッション実施状況管理'!$V26:$AH26,"&lt;2024/5/1")</f>
        <v>2</v>
      </c>
      <c r="K28" s="54">
        <f>COUNTIFS('セッション実施状況管理'!$V26:$AH26,"&gt;=2024/5/1",'セッション実施状況管理'!$V26:$AH26,"&lt;2024/6/31")</f>
        <v>0</v>
      </c>
      <c r="L28" s="54">
        <f>COUNTIFS('セッション実施状況管理'!$V26:$AH26,"&gt;=2024/6/1",'セッション実施状況管理'!$V26:$AH26,"&lt;2024/7/1")</f>
        <v>2</v>
      </c>
      <c r="M28" s="54">
        <f>COUNTIFS('セッション実施状況管理'!$V26:$AH26,"&gt;=2024/7/1",'セッション実施状況管理'!$V26:$AH26,"&lt;2024/8/1")</f>
        <v>2</v>
      </c>
      <c r="N28" s="54">
        <f>COUNTIFS('セッション実施状況管理'!$V26:$AH26,"&gt;=2024/8/1",'セッション実施状況管理'!$V26:$AH26,"&lt;2024/9/1")</f>
        <v>0</v>
      </c>
      <c r="O28" s="54">
        <f>COUNTIFS('セッション実施状況管理'!$V26:$AH26,"&gt;=2024/9/1",'セッション実施状況管理'!$V26:$AH26,"&lt;2024/10/1")</f>
        <v>0</v>
      </c>
      <c r="P28" s="54">
        <f>COUNTIFS('セッション実施状況管理'!$V26:$AH26,"&gt;=2024/10/1",'セッション実施状況管理'!$V26:$AH26,"&lt;2024/11/1")</f>
        <v>0</v>
      </c>
      <c r="Q28" s="54">
        <f>COUNTIFS('セッション実施状況管理'!$V26:$AH26,"&gt;=2024/11/1",'セッション実施状況管理'!$V26:$AH26,"&lt;2024/12/1")</f>
        <v>0</v>
      </c>
      <c r="R28" s="54">
        <f>COUNTIFS('セッション実施状況管理'!$V26:$AH26,"&gt;=2024/12/1",'セッション実施状況管理'!$V26:$AH26,"&lt;2025/1/1")</f>
        <v>0</v>
      </c>
      <c r="S28" s="894"/>
      <c r="T28" s="894"/>
      <c r="U28" s="894"/>
      <c r="V28" s="894"/>
      <c r="W28" s="894"/>
      <c r="X28" s="894"/>
      <c r="Y28" s="894"/>
    </row>
    <row r="29">
      <c r="A29" s="65">
        <v>23.0</v>
      </c>
      <c r="B29" s="928"/>
      <c r="C29" s="157"/>
      <c r="D29" s="1292">
        <f>Counta('セッション実施状況管理'!V27:AH27)</f>
        <v>13</v>
      </c>
      <c r="E29" s="779">
        <f>COUNTIFS('セッション実施状況管理'!$V27:$AH27,"&gt;=2023/11/1",'セッション実施状況管理'!$V27:$AH27,"&lt;2023/12/1")</f>
        <v>0</v>
      </c>
      <c r="F29" s="780">
        <f>COUNTIFS('セッション実施状況管理'!$V27:$AH27,"&gt;=2023/12/1",'セッション実施状況管理'!$V27:$AH27,"&lt;2024/1/1")</f>
        <v>0</v>
      </c>
      <c r="G29" s="780">
        <f>COUNTIFS('セッション実施状況管理'!$V27:$AH27,"&gt;=2024/1/1",'セッション実施状況管理'!$V27:$AH27,"&lt;2024/2/1")</f>
        <v>0</v>
      </c>
      <c r="H29" s="54">
        <f>COUNTIFS('セッション実施状況管理'!$V27:$AH27,"&gt;=2024/2/1",'セッション実施状況管理'!$V27:$AH27,"&lt;2024/3/1")</f>
        <v>1</v>
      </c>
      <c r="I29" s="54">
        <f>COUNTIFS('セッション実施状況管理'!$V27:$AH27,"&gt;=2024/3/1",'セッション実施状況管理'!$V27:$AH27,"&lt;2024/4/1")</f>
        <v>2</v>
      </c>
      <c r="J29" s="54">
        <f>COUNTIFS('セッション実施状況管理'!$V27:$AH27,"&gt;=2024/4/1",'セッション実施状況管理'!$V27:$AH27,"&lt;2024/5/1")</f>
        <v>0</v>
      </c>
      <c r="K29" s="54">
        <f>COUNTIFS('セッション実施状況管理'!$V27:$AH27,"&gt;=2024/5/1",'セッション実施状況管理'!$V27:$AH27,"&lt;2024/6/31")</f>
        <v>0</v>
      </c>
      <c r="L29" s="54">
        <f>COUNTIFS('セッション実施状況管理'!$V27:$AH27,"&gt;=2024/6/1",'セッション実施状況管理'!$V27:$AH27,"&lt;2024/7/1")</f>
        <v>3</v>
      </c>
      <c r="M29" s="54">
        <f>COUNTIFS('セッション実施状況管理'!$V27:$AH27,"&gt;=2024/7/1",'セッション実施状況管理'!$V27:$AH27,"&lt;2024/8/1")</f>
        <v>1</v>
      </c>
      <c r="N29" s="54">
        <f>COUNTIFS('セッション実施状況管理'!$V27:$AH27,"&gt;=2024/8/1",'セッション実施状況管理'!$V27:$AH27,"&lt;2024/9/1")</f>
        <v>2</v>
      </c>
      <c r="O29" s="54">
        <f>COUNTIFS('セッション実施状況管理'!$V27:$AH27,"&gt;=2024/9/1",'セッション実施状況管理'!$V27:$AH27,"&lt;2024/10/1")</f>
        <v>3</v>
      </c>
      <c r="P29" s="54">
        <f>COUNTIFS('セッション実施状況管理'!$V27:$AH27,"&gt;=2024/10/1",'セッション実施状況管理'!$V27:$AH27,"&lt;2024/11/1")</f>
        <v>0</v>
      </c>
      <c r="Q29" s="54">
        <f>COUNTIFS('セッション実施状況管理'!$V27:$AH27,"&gt;=2024/11/1",'セッション実施状況管理'!$V27:$AH27,"&lt;2024/12/1")</f>
        <v>0</v>
      </c>
      <c r="R29" s="54">
        <f>COUNTIFS('セッション実施状況管理'!$V27:$AH27,"&gt;=2024/12/1",'セッション実施状況管理'!$V27:$AH27,"&lt;2025/1/1")</f>
        <v>0</v>
      </c>
      <c r="S29" s="894"/>
      <c r="T29" s="894"/>
      <c r="U29" s="894"/>
      <c r="V29" s="894"/>
      <c r="W29" s="894"/>
      <c r="X29" s="894"/>
      <c r="Y29" s="894"/>
    </row>
    <row r="30">
      <c r="A30" s="65">
        <v>24.0</v>
      </c>
      <c r="B30" s="928"/>
      <c r="C30" s="157"/>
      <c r="D30" s="1292">
        <f>Counta('セッション実施状況管理'!V28:AH28)</f>
        <v>13</v>
      </c>
      <c r="E30" s="779">
        <f>COUNTIFS('セッション実施状況管理'!$V28:$AH28,"&gt;=2023/11/1",'セッション実施状況管理'!$V28:$AH28,"&lt;2023/12/1")</f>
        <v>0</v>
      </c>
      <c r="F30" s="780">
        <f>COUNTIFS('セッション実施状況管理'!$V28:$AH28,"&gt;=2023/12/1",'セッション実施状況管理'!$V28:$AH28,"&lt;2024/1/1")</f>
        <v>0</v>
      </c>
      <c r="G30" s="780">
        <f>COUNTIFS('セッション実施状況管理'!$V28:$AH28,"&gt;=2024/1/1",'セッション実施状況管理'!$V28:$AH28,"&lt;2024/2/1")</f>
        <v>0</v>
      </c>
      <c r="H30" s="54">
        <f>COUNTIFS('セッション実施状況管理'!$V28:$AH28,"&gt;=2024/2/1",'セッション実施状況管理'!$V28:$AH28,"&lt;2024/3/1")</f>
        <v>2</v>
      </c>
      <c r="I30" s="54">
        <f>COUNTIFS('セッション実施状況管理'!$V28:$AH28,"&gt;=2024/3/1",'セッション実施状況管理'!$V28:$AH28,"&lt;2024/4/1")</f>
        <v>2</v>
      </c>
      <c r="J30" s="54">
        <f>COUNTIFS('セッション実施状況管理'!$V28:$AH28,"&gt;=2024/4/1",'セッション実施状況管理'!$V28:$AH28,"&lt;2024/5/1")</f>
        <v>1</v>
      </c>
      <c r="K30" s="54">
        <f>COUNTIFS('セッション実施状況管理'!$V28:$AH28,"&gt;=2024/5/1",'セッション実施状況管理'!$V28:$AH28,"&lt;2024/6/31")</f>
        <v>0</v>
      </c>
      <c r="L30" s="54">
        <f>COUNTIFS('セッション実施状況管理'!$V28:$AH28,"&gt;=2024/6/1",'セッション実施状況管理'!$V28:$AH28,"&lt;2024/7/1")</f>
        <v>2</v>
      </c>
      <c r="M30" s="54">
        <f>COUNTIFS('セッション実施状況管理'!$V28:$AH28,"&gt;=2024/7/1",'セッション実施状況管理'!$V28:$AH28,"&lt;2024/8/1")</f>
        <v>2</v>
      </c>
      <c r="N30" s="54">
        <f>COUNTIFS('セッション実施状況管理'!$V28:$AH28,"&gt;=2024/8/1",'セッション実施状況管理'!$V28:$AH28,"&lt;2024/9/1")</f>
        <v>2</v>
      </c>
      <c r="O30" s="54">
        <f>COUNTIFS('セッション実施状況管理'!$V28:$AH28,"&gt;=2024/9/1",'セッション実施状況管理'!$V28:$AH28,"&lt;2024/10/1")</f>
        <v>0</v>
      </c>
      <c r="P30" s="54">
        <f>COUNTIFS('セッション実施状況管理'!$V28:$AH28,"&gt;=2024/10/1",'セッション実施状況管理'!$V28:$AH28,"&lt;2024/11/1")</f>
        <v>0</v>
      </c>
      <c r="Q30" s="54">
        <f>COUNTIFS('セッション実施状況管理'!$V28:$AH28,"&gt;=2024/11/1",'セッション実施状況管理'!$V28:$AH28,"&lt;2024/12/1")</f>
        <v>0</v>
      </c>
      <c r="R30" s="54">
        <f>COUNTIFS('セッション実施状況管理'!$V28:$AH28,"&gt;=2024/12/1",'セッション実施状況管理'!$V28:$AH28,"&lt;2025/1/1")</f>
        <v>0</v>
      </c>
      <c r="S30" s="894"/>
      <c r="T30" s="894"/>
      <c r="U30" s="894"/>
      <c r="V30" s="894"/>
      <c r="W30" s="894"/>
      <c r="X30" s="894"/>
      <c r="Y30" s="894"/>
    </row>
    <row r="31">
      <c r="A31" s="40">
        <v>25.0</v>
      </c>
      <c r="B31" s="928"/>
      <c r="C31" s="157"/>
      <c r="D31" s="1292">
        <f>Counta('セッション実施状況管理'!V29:AH29)</f>
        <v>13</v>
      </c>
      <c r="E31" s="779">
        <f>COUNTIFS('セッション実施状況管理'!$V29:$AH29,"&gt;=2023/11/1",'セッション実施状況管理'!$V29:$AH29,"&lt;2023/12/1")</f>
        <v>0</v>
      </c>
      <c r="F31" s="780">
        <f>COUNTIFS('セッション実施状況管理'!$V29:$AH29,"&gt;=2023/12/1",'セッション実施状況管理'!$V29:$AH29,"&lt;2024/1/1")</f>
        <v>0</v>
      </c>
      <c r="G31" s="780">
        <f>COUNTIFS('セッション実施状況管理'!$V29:$AH29,"&gt;=2024/1/1",'セッション実施状況管理'!$V29:$AH29,"&lt;2024/2/1")</f>
        <v>0</v>
      </c>
      <c r="H31" s="54">
        <f>COUNTIFS('セッション実施状況管理'!$V29:$AH29,"&gt;=2024/2/1",'セッション実施状況管理'!$V29:$AH29,"&lt;2024/3/1")</f>
        <v>0</v>
      </c>
      <c r="I31" s="54">
        <f>COUNTIFS('セッション実施状況管理'!$V29:$AH29,"&gt;=2024/3/1",'セッション実施状況管理'!$V29:$AH29,"&lt;2024/4/1")</f>
        <v>1</v>
      </c>
      <c r="J31" s="54">
        <f>COUNTIFS('セッション実施状況管理'!$V29:$AH29,"&gt;=2024/4/1",'セッション実施状況管理'!$V29:$AH29,"&lt;2024/5/1")</f>
        <v>1</v>
      </c>
      <c r="K31" s="54">
        <f>COUNTIFS('セッション実施状況管理'!$V29:$AH29,"&gt;=2024/5/1",'セッション実施状況管理'!$V29:$AH29,"&lt;2024/6/31")</f>
        <v>0</v>
      </c>
      <c r="L31" s="54">
        <f>COUNTIFS('セッション実施状況管理'!$V29:$AH29,"&gt;=2024/6/1",'セッション実施状況管理'!$V29:$AH29,"&lt;2024/7/1")</f>
        <v>1</v>
      </c>
      <c r="M31" s="54">
        <f>COUNTIFS('セッション実施状況管理'!$V29:$AH29,"&gt;=2024/7/1",'セッション実施状況管理'!$V29:$AH29,"&lt;2024/8/1")</f>
        <v>2</v>
      </c>
      <c r="N31" s="54">
        <f>COUNTIFS('セッション実施状況管理'!$V29:$AH29,"&gt;=2024/8/1",'セッション実施状況管理'!$V29:$AH29,"&lt;2024/9/1")</f>
        <v>2</v>
      </c>
      <c r="O31" s="54">
        <f>COUNTIFS('セッション実施状況管理'!$V29:$AH29,"&gt;=2024/9/1",'セッション実施状況管理'!$V29:$AH29,"&lt;2024/10/1")</f>
        <v>2</v>
      </c>
      <c r="P31" s="54">
        <f>COUNTIFS('セッション実施状況管理'!$V29:$AH29,"&gt;=2024/10/1",'セッション実施状況管理'!$V29:$AH29,"&lt;2024/11/1")</f>
        <v>1</v>
      </c>
      <c r="Q31" s="54">
        <f>COUNTIFS('セッション実施状況管理'!$V29:$AH29,"&gt;=2024/11/1",'セッション実施状況管理'!$V29:$AH29,"&lt;2024/12/1")</f>
        <v>1</v>
      </c>
      <c r="R31" s="54">
        <f>COUNTIFS('セッション実施状況管理'!$V29:$AH29,"&gt;=2024/12/1",'セッション実施状況管理'!$V29:$AH29,"&lt;2025/1/1")</f>
        <v>1</v>
      </c>
      <c r="S31" s="894"/>
      <c r="T31" s="894"/>
      <c r="U31" s="894"/>
      <c r="V31" s="894"/>
      <c r="W31" s="894"/>
      <c r="X31" s="894"/>
      <c r="Y31" s="894"/>
    </row>
    <row r="32">
      <c r="A32" s="65">
        <v>26.0</v>
      </c>
      <c r="B32" s="928"/>
      <c r="C32" s="157"/>
      <c r="D32" s="1292">
        <f>Counta('セッション実施状況管理'!V30:AH30)</f>
        <v>13</v>
      </c>
      <c r="E32" s="779">
        <f>COUNTIFS('セッション実施状況管理'!$V30:$AH30,"&gt;=2023/11/1",'セッション実施状況管理'!$V30:$AH30,"&lt;2023/12/1")</f>
        <v>0</v>
      </c>
      <c r="F32" s="780">
        <f>COUNTIFS('セッション実施状況管理'!$V30:$AH30,"&gt;=2023/12/1",'セッション実施状況管理'!$V30:$AH30,"&lt;2024/1/1")</f>
        <v>0</v>
      </c>
      <c r="G32" s="780">
        <f>COUNTIFS('セッション実施状況管理'!$V30:$AH30,"&gt;=2024/1/1",'セッション実施状況管理'!$V30:$AH30,"&lt;2024/2/1")</f>
        <v>0</v>
      </c>
      <c r="H32" s="54">
        <f>COUNTIFS('セッション実施状況管理'!$V30:$AH30,"&gt;=2024/2/1",'セッション実施状況管理'!$V30:$AH30,"&lt;2024/3/1")</f>
        <v>0</v>
      </c>
      <c r="I32" s="54">
        <f>COUNTIFS('セッション実施状況管理'!$V30:$AH30,"&gt;=2024/3/1",'セッション実施状況管理'!$V30:$AH30,"&lt;2024/4/1")</f>
        <v>0</v>
      </c>
      <c r="J32" s="54">
        <f>COUNTIFS('セッション実施状況管理'!$V30:$AH30,"&gt;=2024/4/1",'セッション実施状況管理'!$V30:$AH30,"&lt;2024/5/1")</f>
        <v>1</v>
      </c>
      <c r="K32" s="54">
        <f>COUNTIFS('セッション実施状況管理'!$V30:$AH30,"&gt;=2024/5/1",'セッション実施状況管理'!$V30:$AH30,"&lt;2024/6/31")</f>
        <v>0</v>
      </c>
      <c r="L32" s="54">
        <f>COUNTIFS('セッション実施状況管理'!$V30:$AH30,"&gt;=2024/6/1",'セッション実施状況管理'!$V30:$AH30,"&lt;2024/7/1")</f>
        <v>1</v>
      </c>
      <c r="M32" s="54">
        <f>COUNTIFS('セッション実施状況管理'!$V30:$AH30,"&gt;=2024/7/1",'セッション実施状況管理'!$V30:$AH30,"&lt;2024/8/1")</f>
        <v>2</v>
      </c>
      <c r="N32" s="54">
        <f>COUNTIFS('セッション実施状況管理'!$V30:$AH30,"&gt;=2024/8/1",'セッション実施状況管理'!$V30:$AH30,"&lt;2024/9/1")</f>
        <v>2</v>
      </c>
      <c r="O32" s="54">
        <f>COUNTIFS('セッション実施状況管理'!$V30:$AH30,"&gt;=2024/9/1",'セッション実施状況管理'!$V30:$AH30,"&lt;2024/10/1")</f>
        <v>2</v>
      </c>
      <c r="P32" s="54">
        <f>COUNTIFS('セッション実施状況管理'!$V30:$AH30,"&gt;=2024/10/1",'セッション実施状況管理'!$V30:$AH30,"&lt;2024/11/1")</f>
        <v>2</v>
      </c>
      <c r="Q32" s="54">
        <f>COUNTIFS('セッション実施状況管理'!$V30:$AH30,"&gt;=2024/11/1",'セッション実施状況管理'!$V30:$AH30,"&lt;2024/12/1")</f>
        <v>1</v>
      </c>
      <c r="R32" s="54">
        <f>COUNTIFS('セッション実施状況管理'!$V30:$AH30,"&gt;=2024/12/1",'セッション実施状況管理'!$V30:$AH30,"&lt;2025/1/1")</f>
        <v>0</v>
      </c>
      <c r="S32" s="894"/>
      <c r="T32" s="894"/>
      <c r="U32" s="894"/>
      <c r="V32" s="894"/>
      <c r="W32" s="894"/>
      <c r="X32" s="894"/>
      <c r="Y32" s="894"/>
    </row>
    <row r="33">
      <c r="A33" s="65">
        <v>27.0</v>
      </c>
      <c r="B33" s="928"/>
      <c r="C33" s="157"/>
      <c r="D33" s="1292">
        <f>Counta('セッション実施状況管理'!V31:AH31)</f>
        <v>13</v>
      </c>
      <c r="E33" s="779">
        <f>COUNTIFS('セッション実施状況管理'!$V31:$AH31,"&gt;=2023/11/1",'セッション実施状況管理'!$V31:$AH31,"&lt;2023/12/1")</f>
        <v>0</v>
      </c>
      <c r="F33" s="780">
        <f>COUNTIFS('セッション実施状況管理'!$V31:$AH31,"&gt;=2023/12/1",'セッション実施状況管理'!$V31:$AH31,"&lt;2024/1/1")</f>
        <v>0</v>
      </c>
      <c r="G33" s="780">
        <f>COUNTIFS('セッション実施状況管理'!$V31:$AH31,"&gt;=2024/1/1",'セッション実施状況管理'!$V31:$AH31,"&lt;2024/2/1")</f>
        <v>0</v>
      </c>
      <c r="H33" s="54">
        <f>COUNTIFS('セッション実施状況管理'!$V31:$AH31,"&gt;=2024/2/1",'セッション実施状況管理'!$V31:$AH31,"&lt;2024/3/1")</f>
        <v>0</v>
      </c>
      <c r="I33" s="54">
        <f>COUNTIFS('セッション実施状況管理'!$V31:$AH31,"&gt;=2024/3/1",'セッション実施状況管理'!$V31:$AH31,"&lt;2024/4/1")</f>
        <v>0</v>
      </c>
      <c r="J33" s="54">
        <f>COUNTIFS('セッション実施状況管理'!$V31:$AH31,"&gt;=2024/4/1",'セッション実施状況管理'!$V31:$AH31,"&lt;2024/5/1")</f>
        <v>2</v>
      </c>
      <c r="K33" s="54">
        <f>COUNTIFS('セッション実施状況管理'!$V31:$AH31,"&gt;=2024/5/1",'セッション実施状況管理'!$V31:$AH31,"&lt;2024/6/31")</f>
        <v>0</v>
      </c>
      <c r="L33" s="54">
        <f>COUNTIFS('セッション実施状況管理'!$V31:$AH31,"&gt;=2024/6/1",'セッション実施状況管理'!$V31:$AH31,"&lt;2024/7/1")</f>
        <v>2</v>
      </c>
      <c r="M33" s="54">
        <f>COUNTIFS('セッション実施状況管理'!$V31:$AH31,"&gt;=2024/7/1",'セッション実施状況管理'!$V31:$AH31,"&lt;2024/8/1")</f>
        <v>2</v>
      </c>
      <c r="N33" s="54">
        <f>COUNTIFS('セッション実施状況管理'!$V31:$AH31,"&gt;=2024/8/1",'セッション実施状況管理'!$V31:$AH31,"&lt;2024/9/1")</f>
        <v>3</v>
      </c>
      <c r="O33" s="54">
        <f>COUNTIFS('セッション実施状況管理'!$V31:$AH31,"&gt;=2024/9/1",'セッション実施状況管理'!$V31:$AH31,"&lt;2024/10/1")</f>
        <v>1</v>
      </c>
      <c r="P33" s="54">
        <f>COUNTIFS('セッション実施状況管理'!$V31:$AH31,"&gt;=2024/10/1",'セッション実施状況管理'!$V31:$AH31,"&lt;2024/11/1")</f>
        <v>0</v>
      </c>
      <c r="Q33" s="54">
        <f>COUNTIFS('セッション実施状況管理'!$V31:$AH31,"&gt;=2024/11/1",'セッション実施状況管理'!$V31:$AH31,"&lt;2024/12/1")</f>
        <v>0</v>
      </c>
      <c r="R33" s="54">
        <f>COUNTIFS('セッション実施状況管理'!$V31:$AH31,"&gt;=2024/12/1",'セッション実施状況管理'!$V31:$AH31,"&lt;2025/1/1")</f>
        <v>0</v>
      </c>
      <c r="S33" s="894"/>
      <c r="T33" s="894"/>
      <c r="U33" s="894"/>
      <c r="V33" s="894"/>
      <c r="W33" s="894"/>
      <c r="X33" s="894"/>
      <c r="Y33" s="894"/>
    </row>
    <row r="34">
      <c r="A34" s="40">
        <v>28.0</v>
      </c>
      <c r="B34" s="82" t="s">
        <v>3265</v>
      </c>
      <c r="C34" s="74" t="s">
        <v>53</v>
      </c>
      <c r="D34" s="1293">
        <f>Counta('セッション実施状況管理'!V88:AH88)</f>
        <v>13</v>
      </c>
      <c r="E34" s="779">
        <f>COUNTIFS('セッション実施状況管理'!$V88:$AH88,"&gt;=2023/11/1",'セッション実施状況管理'!$V88:$AH88,"&lt;2023/12/1")</f>
        <v>0</v>
      </c>
      <c r="F34" s="780">
        <f>COUNTIFS('セッション実施状況管理'!$V88:$AH88,"&gt;=2023/12/1",'セッション実施状況管理'!$V88:$AH88,"&lt;2024/1/1")</f>
        <v>0</v>
      </c>
      <c r="G34" s="780">
        <f>COUNTIFS('セッション実施状況管理'!$V88:$AH88,"&gt;=2024/1/1",'セッション実施状況管理'!$V88:$AH88,"&lt;2024/2/1")</f>
        <v>0</v>
      </c>
      <c r="H34" s="780">
        <f>COUNTIFS('セッション実施状況管理'!$V88:$AH88,"&gt;=2024/2/1",'セッション実施状況管理'!$V88:$AH88,"&lt;2024/3/1")</f>
        <v>0</v>
      </c>
      <c r="I34" s="780">
        <f>COUNTIFS('セッション実施状況管理'!$V88:$AH88,"&gt;=2024/3/1",'セッション実施状況管理'!$V88:$AH88,"&lt;2024/4/1")</f>
        <v>0</v>
      </c>
      <c r="J34" s="780">
        <f>COUNTIFS('セッション実施状況管理'!$V88:$AH88,"&gt;=2024/4/1",'セッション実施状況管理'!$V88:$AH88,"&lt;2024/5/1")</f>
        <v>0</v>
      </c>
      <c r="K34" s="780">
        <f>COUNTIFS('セッション実施状況管理'!$V88:$AH88,"&gt;=2024/5/1",'セッション実施状況管理'!$V88:$AH88,"&lt;2024/6/31")</f>
        <v>0</v>
      </c>
      <c r="L34" s="780">
        <f>COUNTIFS('セッション実施状況管理'!$V88:$AH88,"&gt;=2024/6/1",'セッション実施状況管理'!$V88:$AH88,"&lt;2024/7/1")</f>
        <v>0</v>
      </c>
      <c r="M34" s="780">
        <f>COUNTIFS('セッション実施状況管理'!$V88:$AH88,"&gt;=2024/7/1",'セッション実施状況管理'!$V88:$AH88,"&lt;2024/8/1")</f>
        <v>0</v>
      </c>
      <c r="N34" s="780">
        <f>COUNTIFS('セッション実施状況管理'!$V88:$AH88,"&gt;=2024/8/1",'セッション実施状況管理'!$V88:$AH88,"&lt;2024/9/1")</f>
        <v>0</v>
      </c>
      <c r="O34" s="780">
        <f>COUNTIFS('セッション実施状況管理'!$V88:$AH88,"&gt;=2024/9/1",'セッション実施状況管理'!$V88:$AH88,"&lt;2024/10/1")</f>
        <v>0</v>
      </c>
      <c r="P34" s="780">
        <f>COUNTIFS('セッション実施状況管理'!$V88:$AH88,"&gt;=2024/10/1",'セッション実施状況管理'!$V88:$AH88,"&lt;2024/11/1")</f>
        <v>0</v>
      </c>
      <c r="Q34" s="780">
        <f>COUNTIFS('セッション実施状況管理'!$V88:$AH88,"&gt;=2024/11/1",'セッション実施状況管理'!$V88:$AH88,"&lt;2024/12/1")</f>
        <v>0</v>
      </c>
      <c r="R34" s="780">
        <f>COUNTIFS('セッション実施状況管理'!$V88:$AH88,"&gt;=2024/12/1",'セッション実施状況管理'!$V88:$AH88,"&lt;2025/1/1")</f>
        <v>0</v>
      </c>
      <c r="S34" s="937"/>
      <c r="T34" s="894"/>
      <c r="U34" s="894"/>
      <c r="V34" s="894"/>
      <c r="W34" s="894"/>
      <c r="X34" s="894"/>
      <c r="Y34" s="894"/>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B37" s="788"/>
      <c r="C37" s="789">
        <v>70.0</v>
      </c>
      <c r="D37" s="789">
        <v>85.0</v>
      </c>
      <c r="E37" s="790">
        <v>100.0</v>
      </c>
    </row>
    <row r="38">
      <c r="B38" s="791" t="s">
        <v>1732</v>
      </c>
      <c r="C38" s="792">
        <v>7000.0</v>
      </c>
      <c r="D38" s="792">
        <v>10000.0</v>
      </c>
      <c r="E38" s="793">
        <v>12000.0</v>
      </c>
    </row>
    <row r="39">
      <c r="B39" s="794"/>
      <c r="C39" s="795">
        <v>0.7</v>
      </c>
      <c r="D39" s="795">
        <v>0.85</v>
      </c>
      <c r="E39" s="796">
        <v>1.0</v>
      </c>
    </row>
    <row r="40">
      <c r="B40" s="797">
        <v>28.0</v>
      </c>
      <c r="C40" s="798">
        <f t="shared" ref="C40:C43" si="1">$B40*$C$39</f>
        <v>19.6</v>
      </c>
      <c r="D40" s="798">
        <f t="shared" ref="D40:D43" si="2">$B40*$D$39</f>
        <v>23.8</v>
      </c>
      <c r="E40" s="800">
        <f t="shared" ref="E40:E43" si="3">$B40*$E$39</f>
        <v>28</v>
      </c>
    </row>
    <row r="41">
      <c r="B41" s="797">
        <v>29.0</v>
      </c>
      <c r="C41" s="798">
        <f t="shared" si="1"/>
        <v>20.3</v>
      </c>
      <c r="D41" s="798">
        <f t="shared" si="2"/>
        <v>24.65</v>
      </c>
      <c r="E41" s="800">
        <f t="shared" si="3"/>
        <v>29</v>
      </c>
    </row>
    <row r="42">
      <c r="B42" s="797">
        <v>30.0</v>
      </c>
      <c r="C42" s="798">
        <f t="shared" si="1"/>
        <v>21</v>
      </c>
      <c r="D42" s="798">
        <f t="shared" si="2"/>
        <v>25.5</v>
      </c>
      <c r="E42" s="800">
        <f t="shared" si="3"/>
        <v>30</v>
      </c>
    </row>
    <row r="43">
      <c r="B43" s="801">
        <v>31.0</v>
      </c>
      <c r="C43" s="802">
        <f t="shared" si="1"/>
        <v>21.7</v>
      </c>
      <c r="D43" s="802">
        <f t="shared" si="2"/>
        <v>26.35</v>
      </c>
      <c r="E43" s="804">
        <f t="shared" si="3"/>
        <v>31</v>
      </c>
    </row>
    <row r="44" ht="18.0" customHeight="1">
      <c r="C44" s="205"/>
      <c r="D44" s="798"/>
      <c r="E44" s="798"/>
      <c r="F44" s="798"/>
    </row>
    <row r="45" ht="16.5" customHeight="1">
      <c r="A45" s="1"/>
      <c r="B45" s="6" t="s">
        <v>1713</v>
      </c>
      <c r="C45" s="8"/>
      <c r="D45" s="8"/>
      <c r="E45" s="8"/>
      <c r="F45" s="8"/>
      <c r="G45" s="8"/>
      <c r="H45" s="8"/>
      <c r="I45" s="8"/>
      <c r="J45" s="7"/>
      <c r="K45" s="7"/>
      <c r="L45" s="10"/>
      <c r="M45" s="2"/>
      <c r="N45" s="1" t="s">
        <v>1733</v>
      </c>
      <c r="O45" s="1">
        <v>5000.0</v>
      </c>
      <c r="P45" s="2"/>
      <c r="Q45" s="2"/>
      <c r="R45" s="2"/>
      <c r="S45" s="2"/>
      <c r="T45" s="2"/>
      <c r="U45" s="2"/>
      <c r="V45" s="2"/>
      <c r="W45" s="2"/>
      <c r="X45" s="2"/>
      <c r="Y45" s="2"/>
    </row>
    <row r="46" ht="16.5" customHeight="1">
      <c r="A46" s="1"/>
      <c r="B46" s="11" t="s">
        <v>1734</v>
      </c>
      <c r="C46" s="1"/>
      <c r="D46" s="1"/>
      <c r="E46" s="1"/>
      <c r="F46" s="1"/>
      <c r="G46" s="1"/>
      <c r="H46" s="1"/>
      <c r="I46" s="1"/>
      <c r="J46" s="4"/>
      <c r="K46" s="4"/>
      <c r="L46" s="771"/>
      <c r="M46" s="2"/>
      <c r="N46" s="1" t="s">
        <v>1735</v>
      </c>
      <c r="O46" s="1">
        <v>1.1</v>
      </c>
      <c r="P46" s="2"/>
      <c r="Q46" s="2"/>
      <c r="R46" s="2"/>
      <c r="S46" s="2"/>
      <c r="T46" s="2"/>
      <c r="U46" s="2"/>
      <c r="V46" s="2"/>
      <c r="W46" s="2"/>
      <c r="X46" s="2"/>
      <c r="Y46" s="2"/>
    </row>
    <row r="47" ht="16.5" customHeight="1">
      <c r="A47" s="1"/>
      <c r="B47" s="14" t="s">
        <v>1736</v>
      </c>
      <c r="C47" s="15"/>
      <c r="D47" s="15"/>
      <c r="E47" s="15"/>
      <c r="F47" s="15"/>
      <c r="G47" s="15"/>
      <c r="H47" s="15"/>
      <c r="I47" s="15"/>
      <c r="J47" s="17"/>
      <c r="K47" s="17"/>
      <c r="L47" s="18"/>
      <c r="M47" s="2"/>
      <c r="N47" s="2"/>
      <c r="O47" s="2"/>
      <c r="P47" s="2"/>
      <c r="Q47" s="2"/>
      <c r="R47" s="2"/>
      <c r="S47" s="2"/>
      <c r="T47" s="2"/>
      <c r="U47" s="2"/>
      <c r="V47" s="2"/>
      <c r="W47" s="2"/>
      <c r="X47" s="2"/>
      <c r="Y47" s="2"/>
    </row>
    <row r="48">
      <c r="C48" s="205"/>
      <c r="D48" s="798"/>
      <c r="E48" s="798"/>
      <c r="F48" s="798"/>
    </row>
    <row r="49">
      <c r="C49" s="205"/>
      <c r="D49" s="798"/>
      <c r="E49" s="798"/>
      <c r="F49" s="798"/>
    </row>
    <row r="50">
      <c r="B50" s="788"/>
      <c r="C50" s="805"/>
      <c r="D50" s="806"/>
      <c r="E50" s="807"/>
      <c r="F50" s="808"/>
      <c r="G50" s="805"/>
      <c r="H50" s="805"/>
      <c r="I50" s="805"/>
      <c r="J50" s="809"/>
    </row>
    <row r="51">
      <c r="B51" s="810"/>
      <c r="C51" s="811"/>
      <c r="D51" s="812" t="s">
        <v>194</v>
      </c>
      <c r="E51" s="813" t="s">
        <v>195</v>
      </c>
      <c r="F51" s="814" t="s">
        <v>196</v>
      </c>
      <c r="G51" s="815" t="s">
        <v>197</v>
      </c>
      <c r="H51" s="815" t="s">
        <v>198</v>
      </c>
      <c r="I51" s="815" t="s">
        <v>199</v>
      </c>
      <c r="J51" s="816" t="s">
        <v>1738</v>
      </c>
    </row>
    <row r="52">
      <c r="B52" s="797">
        <v>5000.0</v>
      </c>
      <c r="C52" s="205" t="s">
        <v>1739</v>
      </c>
      <c r="D52" s="817">
        <f>1*$B$52</f>
        <v>5000</v>
      </c>
      <c r="E52" s="818">
        <f>B52*2</f>
        <v>10000</v>
      </c>
      <c r="F52" s="551">
        <f>B52*2</f>
        <v>10000</v>
      </c>
      <c r="G52" s="205">
        <f t="shared" ref="G52:I52" si="4">$B$52*2</f>
        <v>10000</v>
      </c>
      <c r="H52" s="205">
        <f t="shared" si="4"/>
        <v>10000</v>
      </c>
      <c r="I52" s="205">
        <f t="shared" si="4"/>
        <v>10000</v>
      </c>
      <c r="J52" s="819">
        <f>B52*2</f>
        <v>10000</v>
      </c>
    </row>
    <row r="53">
      <c r="B53" s="820"/>
      <c r="C53" s="821" t="s">
        <v>1740</v>
      </c>
      <c r="D53" s="822" t="s">
        <v>1741</v>
      </c>
      <c r="E53" s="823" t="s">
        <v>1742</v>
      </c>
      <c r="F53" s="824" t="s">
        <v>1741</v>
      </c>
      <c r="G53" s="821" t="s">
        <v>1742</v>
      </c>
      <c r="H53" s="821" t="s">
        <v>1741</v>
      </c>
      <c r="I53" s="821" t="s">
        <v>1742</v>
      </c>
      <c r="J53" s="825" t="s">
        <v>1741</v>
      </c>
    </row>
    <row r="54">
      <c r="B54" s="826" t="s">
        <v>1743</v>
      </c>
      <c r="C54" s="755"/>
      <c r="D54" s="827">
        <v>31.0</v>
      </c>
      <c r="E54" s="828">
        <v>30.0</v>
      </c>
      <c r="F54" s="829">
        <v>31.0</v>
      </c>
      <c r="G54" s="362">
        <v>30.0</v>
      </c>
      <c r="H54" s="362">
        <v>31.0</v>
      </c>
      <c r="I54" s="362">
        <v>30.0</v>
      </c>
      <c r="J54" s="830">
        <v>31.0</v>
      </c>
    </row>
    <row r="55">
      <c r="B55" s="831" t="s">
        <v>1744</v>
      </c>
      <c r="C55" s="832" t="s">
        <v>1745</v>
      </c>
      <c r="D55" s="833">
        <v>0.0</v>
      </c>
      <c r="E55" s="834">
        <v>0.0</v>
      </c>
      <c r="F55" s="835">
        <v>16.0</v>
      </c>
      <c r="G55" s="832">
        <v>27.0</v>
      </c>
      <c r="H55" s="832">
        <v>26.0</v>
      </c>
      <c r="I55" s="832">
        <v>25.0</v>
      </c>
      <c r="J55" s="836">
        <v>24.0</v>
      </c>
    </row>
    <row r="56">
      <c r="B56" s="797" t="s">
        <v>1746</v>
      </c>
      <c r="C56" s="205" t="s">
        <v>1747</v>
      </c>
      <c r="D56" s="817">
        <v>0.0</v>
      </c>
      <c r="E56" s="818">
        <v>10.0</v>
      </c>
      <c r="F56" s="551">
        <v>14.0</v>
      </c>
      <c r="G56" s="205">
        <v>23.0</v>
      </c>
      <c r="H56" s="205">
        <v>21.0</v>
      </c>
      <c r="I56" s="205">
        <v>20.0</v>
      </c>
      <c r="J56" s="819">
        <v>19.0</v>
      </c>
    </row>
    <row r="57">
      <c r="B57" s="797" t="s">
        <v>1748</v>
      </c>
      <c r="C57" s="205" t="s">
        <v>1749</v>
      </c>
      <c r="D57" s="817">
        <v>3.0</v>
      </c>
      <c r="E57" s="818">
        <v>3.0</v>
      </c>
      <c r="F57" s="551">
        <v>5.0</v>
      </c>
      <c r="G57" s="205">
        <v>18.0</v>
      </c>
      <c r="H57" s="205">
        <v>17.0</v>
      </c>
      <c r="I57" s="205">
        <v>16.0</v>
      </c>
      <c r="J57" s="819">
        <v>15.0</v>
      </c>
    </row>
    <row r="58">
      <c r="B58" s="831" t="s">
        <v>1744</v>
      </c>
      <c r="C58" s="832" t="s">
        <v>1750</v>
      </c>
      <c r="D58" s="837">
        <f t="shared" ref="D58:F58" si="5">D55/(($F$54-$F$64)+1)*100</f>
        <v>0</v>
      </c>
      <c r="E58" s="838">
        <f t="shared" si="5"/>
        <v>0</v>
      </c>
      <c r="F58" s="839">
        <f t="shared" si="5"/>
        <v>100</v>
      </c>
      <c r="G58" s="840">
        <f t="shared" ref="G58:J58" si="6">G55/$F$54*100</f>
        <v>87.09677419</v>
      </c>
      <c r="H58" s="840">
        <f t="shared" si="6"/>
        <v>83.87096774</v>
      </c>
      <c r="I58" s="840">
        <f t="shared" si="6"/>
        <v>80.64516129</v>
      </c>
      <c r="J58" s="841">
        <f t="shared" si="6"/>
        <v>77.41935484</v>
      </c>
    </row>
    <row r="59">
      <c r="B59" s="797" t="s">
        <v>1746</v>
      </c>
      <c r="C59" s="205" t="s">
        <v>1751</v>
      </c>
      <c r="D59" s="842">
        <f t="shared" ref="D59:F59" si="7">D56/(($F$54-$F$64)+1)*100</f>
        <v>0</v>
      </c>
      <c r="E59" s="843">
        <f t="shared" si="7"/>
        <v>62.5</v>
      </c>
      <c r="F59" s="844">
        <f t="shared" si="7"/>
        <v>87.5</v>
      </c>
      <c r="G59" s="543">
        <f t="shared" ref="G59:J59" si="8">G56/$F$54*100</f>
        <v>74.19354839</v>
      </c>
      <c r="H59" s="543">
        <f t="shared" si="8"/>
        <v>67.74193548</v>
      </c>
      <c r="I59" s="543">
        <f t="shared" si="8"/>
        <v>64.51612903</v>
      </c>
      <c r="J59" s="845">
        <f t="shared" si="8"/>
        <v>61.29032258</v>
      </c>
    </row>
    <row r="60">
      <c r="B60" s="846" t="s">
        <v>1748</v>
      </c>
      <c r="C60" s="847" t="s">
        <v>1752</v>
      </c>
      <c r="D60" s="848">
        <f t="shared" ref="D60:F60" si="9">D57/(($F$54-$F$64)+1)*100</f>
        <v>18.75</v>
      </c>
      <c r="E60" s="849">
        <f t="shared" si="9"/>
        <v>18.75</v>
      </c>
      <c r="F60" s="850">
        <f t="shared" si="9"/>
        <v>31.25</v>
      </c>
      <c r="G60" s="851">
        <f t="shared" ref="G60:J60" si="10">G57/$F$54*100</f>
        <v>58.06451613</v>
      </c>
      <c r="H60" s="851">
        <f t="shared" si="10"/>
        <v>54.83870968</v>
      </c>
      <c r="I60" s="851">
        <f t="shared" si="10"/>
        <v>51.61290323</v>
      </c>
      <c r="J60" s="852">
        <f t="shared" si="10"/>
        <v>48.38709677</v>
      </c>
    </row>
    <row r="61">
      <c r="B61" s="853" t="s">
        <v>1744</v>
      </c>
      <c r="C61" s="205" t="s">
        <v>1753</v>
      </c>
      <c r="D61" s="817">
        <v>5000.0</v>
      </c>
      <c r="E61" s="818">
        <v>0.0</v>
      </c>
      <c r="F61" s="854">
        <f>(IF(F58=$E$37,$E$38,IF(F58&gt;=$D$37,$D$38,IF(F58&gt;=$C$37,$C$38,"0"))))*F65</f>
        <v>6193.548387</v>
      </c>
      <c r="G61" s="855">
        <f t="shared" ref="G61:I61" si="11">IF(G58=$E$37,$E$38,IF(G58&gt;=$D$37,$D$38,IF(G58&gt;=$C$37,$C$38,"0")))</f>
        <v>10000</v>
      </c>
      <c r="H61" s="855">
        <f t="shared" si="11"/>
        <v>7000</v>
      </c>
      <c r="I61" s="855">
        <f t="shared" si="11"/>
        <v>7000</v>
      </c>
      <c r="J61" s="856">
        <f>(IF(J58=$E$37,$E$38,IF(J58&gt;=$D$37,$D$38,IF(J58&gt;=$C$37,$C$38,"0"))))*J65</f>
        <v>677.4193548</v>
      </c>
    </row>
    <row r="62">
      <c r="B62" s="857" t="s">
        <v>1746</v>
      </c>
      <c r="C62" s="205" t="s">
        <v>1754</v>
      </c>
      <c r="D62" s="817">
        <v>5000.0</v>
      </c>
      <c r="E62" s="818">
        <v>0.0</v>
      </c>
      <c r="F62" s="854">
        <f>(IF(F59=$E$37,$E$38,IF(F59&gt;=$D$37,$D$38,IF(F59&gt;=$C$37,$C$38,"0"))))*F65</f>
        <v>5161.290323</v>
      </c>
      <c r="G62" s="855">
        <f t="shared" ref="G62:I62" si="12">IF(G59=$E$37,$E$38,IF(G59&gt;=$D$37,$D$38,IF(G59&gt;=$C$37,$C$38,"0")))</f>
        <v>7000</v>
      </c>
      <c r="H62" s="855" t="str">
        <f t="shared" si="12"/>
        <v>0</v>
      </c>
      <c r="I62" s="855" t="str">
        <f t="shared" si="12"/>
        <v>0</v>
      </c>
      <c r="J62" s="856">
        <f>(IF(J59=$E$37,$E$38,IF(J59&gt;=$D$37,$D$38,IF(J59&gt;=$C$37,$C$38,"0"))))*J65</f>
        <v>0</v>
      </c>
    </row>
    <row r="63">
      <c r="B63" s="858" t="s">
        <v>1748</v>
      </c>
      <c r="C63" s="821" t="s">
        <v>1755</v>
      </c>
      <c r="D63" s="859">
        <v>5000.0</v>
      </c>
      <c r="E63" s="860">
        <v>0.0</v>
      </c>
      <c r="F63" s="861">
        <f>(IF(F60=$E$37,$E$38,IF(F60&gt;=$D$37,$D$38,IF(F60&gt;=$C$37,$C$38,"0"))))*F65</f>
        <v>0</v>
      </c>
      <c r="G63" s="862" t="str">
        <f t="shared" ref="G63:I63" si="13">IF(G60=$E$37,$E$38,IF(G60&gt;=$D$37,$D$38,IF(G60&gt;=$C$37,$C$38,"0")))</f>
        <v>0</v>
      </c>
      <c r="H63" s="862" t="str">
        <f t="shared" si="13"/>
        <v>0</v>
      </c>
      <c r="I63" s="862" t="str">
        <f t="shared" si="13"/>
        <v>0</v>
      </c>
      <c r="J63" s="863">
        <f>(IF(J60=$E$37,$E$38,IF(J60&gt;=$D$37,$D$38,IF(J60&gt;=$C$37,$C$38,"0"))))*J65</f>
        <v>0</v>
      </c>
    </row>
    <row r="64">
      <c r="B64" s="864" t="s">
        <v>1756</v>
      </c>
      <c r="C64" s="865"/>
      <c r="F64" s="866">
        <v>16.0</v>
      </c>
      <c r="G64" s="865"/>
      <c r="H64" s="865"/>
      <c r="I64" s="865"/>
      <c r="J64" s="867">
        <v>3.0</v>
      </c>
    </row>
    <row r="65">
      <c r="B65" s="868" t="s">
        <v>1757</v>
      </c>
      <c r="C65" s="869"/>
      <c r="D65" s="869"/>
      <c r="E65" s="869"/>
      <c r="F65" s="870">
        <f>F64/F54</f>
        <v>0.5161290323</v>
      </c>
      <c r="G65" s="869"/>
      <c r="H65" s="869"/>
      <c r="I65" s="869"/>
      <c r="J65" s="871">
        <f>J64/J54</f>
        <v>0.09677419355</v>
      </c>
    </row>
    <row r="66">
      <c r="B66" s="797" t="s">
        <v>1744</v>
      </c>
      <c r="C66" s="205" t="s">
        <v>1758</v>
      </c>
      <c r="D66" s="553">
        <f t="shared" ref="D66:J66" si="14">D$52+D61</f>
        <v>10000</v>
      </c>
      <c r="E66" s="553">
        <f t="shared" si="14"/>
        <v>10000</v>
      </c>
      <c r="F66" s="798">
        <f t="shared" si="14"/>
        <v>16193.54839</v>
      </c>
      <c r="G66" s="553">
        <f t="shared" si="14"/>
        <v>20000</v>
      </c>
      <c r="H66" s="553">
        <f t="shared" si="14"/>
        <v>17000</v>
      </c>
      <c r="I66" s="553">
        <f t="shared" si="14"/>
        <v>17000</v>
      </c>
      <c r="J66" s="800">
        <f t="shared" si="14"/>
        <v>10677.41935</v>
      </c>
    </row>
    <row r="67">
      <c r="B67" s="797" t="s">
        <v>1746</v>
      </c>
      <c r="C67" s="205" t="s">
        <v>1759</v>
      </c>
      <c r="D67" s="553">
        <f t="shared" ref="D67:J67" si="15">D$52+D62</f>
        <v>10000</v>
      </c>
      <c r="E67" s="553">
        <f t="shared" si="15"/>
        <v>10000</v>
      </c>
      <c r="F67" s="798">
        <f t="shared" si="15"/>
        <v>15161.29032</v>
      </c>
      <c r="G67" s="553">
        <f t="shared" si="15"/>
        <v>17000</v>
      </c>
      <c r="H67" s="553">
        <f t="shared" si="15"/>
        <v>10000</v>
      </c>
      <c r="I67" s="553">
        <f t="shared" si="15"/>
        <v>10000</v>
      </c>
      <c r="J67" s="800">
        <f t="shared" si="15"/>
        <v>10000</v>
      </c>
    </row>
    <row r="68">
      <c r="B68" s="801" t="s">
        <v>1748</v>
      </c>
      <c r="C68" s="872" t="s">
        <v>1760</v>
      </c>
      <c r="D68" s="873">
        <f t="shared" ref="D68:J68" si="16">D$52+D63</f>
        <v>10000</v>
      </c>
      <c r="E68" s="873">
        <f t="shared" si="16"/>
        <v>10000</v>
      </c>
      <c r="F68" s="802">
        <f t="shared" si="16"/>
        <v>10000</v>
      </c>
      <c r="G68" s="873">
        <f t="shared" si="16"/>
        <v>10000</v>
      </c>
      <c r="H68" s="873">
        <f t="shared" si="16"/>
        <v>10000</v>
      </c>
      <c r="I68" s="873">
        <f t="shared" si="16"/>
        <v>10000</v>
      </c>
      <c r="J68" s="804">
        <f t="shared" si="16"/>
        <v>10000</v>
      </c>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3" max="26" width="12.13"/>
  </cols>
  <sheetData>
    <row r="1">
      <c r="A1" s="1294" t="s">
        <v>3266</v>
      </c>
      <c r="D1" s="1158"/>
      <c r="E1" s="1158"/>
      <c r="F1" s="1158"/>
      <c r="G1" s="1158"/>
      <c r="H1" s="1158"/>
      <c r="I1" s="1158"/>
      <c r="J1" s="1158"/>
      <c r="K1" s="1158"/>
      <c r="L1" s="1158"/>
      <c r="M1" s="1158"/>
      <c r="N1" s="1158"/>
      <c r="O1" s="1158"/>
      <c r="P1" s="1158"/>
      <c r="Q1" s="1158"/>
      <c r="R1" s="1158"/>
      <c r="S1" s="1158"/>
    </row>
    <row r="2">
      <c r="A2" s="23" t="s">
        <v>25</v>
      </c>
      <c r="B2" s="24" t="s">
        <v>26</v>
      </c>
      <c r="C2" s="1295">
        <v>45413.0</v>
      </c>
      <c r="D2" s="1296">
        <v>45444.0</v>
      </c>
      <c r="E2" s="1296">
        <v>45474.0</v>
      </c>
      <c r="F2" s="1296">
        <v>45505.0</v>
      </c>
      <c r="G2" s="1296">
        <v>45536.0</v>
      </c>
      <c r="H2" s="1296">
        <v>45566.0</v>
      </c>
      <c r="I2" s="1296">
        <v>45597.0</v>
      </c>
      <c r="J2" s="1296">
        <v>45627.0</v>
      </c>
      <c r="K2" s="1296">
        <v>45658.0</v>
      </c>
      <c r="L2" s="1296">
        <v>45689.0</v>
      </c>
      <c r="M2" s="1296">
        <v>45717.0</v>
      </c>
      <c r="N2" s="1296">
        <v>45748.0</v>
      </c>
      <c r="O2" s="1296">
        <v>45778.0</v>
      </c>
      <c r="P2" s="1296">
        <v>45809.0</v>
      </c>
      <c r="Q2" s="1296">
        <v>45839.0</v>
      </c>
      <c r="R2" s="1296">
        <v>45870.0</v>
      </c>
      <c r="S2" s="1296">
        <v>45901.0</v>
      </c>
    </row>
    <row r="3" ht="15.0" customHeight="1">
      <c r="A3" s="40">
        <v>1.0</v>
      </c>
      <c r="B3" s="41" t="s">
        <v>48</v>
      </c>
      <c r="D3" s="1158"/>
      <c r="E3" s="1158"/>
      <c r="F3" s="1158"/>
      <c r="G3" s="1158"/>
      <c r="H3" s="1158"/>
      <c r="I3" s="1158"/>
      <c r="J3" s="1158"/>
      <c r="K3" s="1158"/>
      <c r="L3" s="1158"/>
      <c r="M3" s="1158"/>
      <c r="N3" s="1158"/>
      <c r="O3" s="1158"/>
      <c r="P3" s="1158"/>
      <c r="Q3" s="1158"/>
      <c r="R3" s="1158"/>
      <c r="S3" s="1158"/>
    </row>
    <row r="4" ht="15.0" customHeight="1">
      <c r="A4" s="65">
        <v>2.0</v>
      </c>
      <c r="B4" s="66" t="s">
        <v>56</v>
      </c>
      <c r="D4" s="1158"/>
      <c r="E4" s="1158"/>
      <c r="F4" s="1158"/>
      <c r="G4" s="1158"/>
      <c r="H4" s="1158"/>
      <c r="I4" s="1158"/>
      <c r="J4" s="1158"/>
      <c r="K4" s="1158"/>
      <c r="L4" s="1158"/>
      <c r="M4" s="1158"/>
      <c r="N4" s="1158"/>
      <c r="O4" s="1158"/>
      <c r="P4" s="1158"/>
      <c r="Q4" s="1158"/>
      <c r="R4" s="1158"/>
      <c r="S4" s="1158"/>
    </row>
    <row r="5" ht="15.0" customHeight="1">
      <c r="A5" s="65">
        <v>3.0</v>
      </c>
      <c r="B5" s="82" t="s">
        <v>61</v>
      </c>
      <c r="D5" s="1158"/>
      <c r="E5" s="1158"/>
      <c r="F5" s="1158"/>
      <c r="G5" s="1158"/>
      <c r="H5" s="1158"/>
      <c r="I5" s="1158"/>
      <c r="J5" s="1158"/>
      <c r="K5" s="1158"/>
      <c r="L5" s="1158"/>
      <c r="M5" s="1158"/>
      <c r="N5" s="1158"/>
      <c r="O5" s="1158"/>
      <c r="P5" s="1158"/>
      <c r="Q5" s="1158"/>
      <c r="R5" s="1158"/>
      <c r="S5" s="1158"/>
    </row>
    <row r="6" ht="15.0" customHeight="1">
      <c r="A6" s="40">
        <v>4.0</v>
      </c>
      <c r="B6" s="82" t="s">
        <v>67</v>
      </c>
      <c r="D6" s="1158"/>
      <c r="E6" s="1158"/>
      <c r="F6" s="1158"/>
      <c r="G6" s="1158"/>
      <c r="H6" s="1158"/>
      <c r="I6" s="1158"/>
      <c r="J6" s="1158"/>
      <c r="K6" s="1158"/>
      <c r="L6" s="1158"/>
      <c r="M6" s="1158"/>
      <c r="N6" s="1158"/>
      <c r="O6" s="1158"/>
      <c r="P6" s="1158"/>
      <c r="Q6" s="1158"/>
      <c r="R6" s="1158"/>
      <c r="S6" s="1158"/>
    </row>
    <row r="7" ht="15.0" customHeight="1">
      <c r="A7" s="65">
        <v>5.0</v>
      </c>
      <c r="B7" s="82" t="s">
        <v>70</v>
      </c>
      <c r="D7" s="1159" t="s">
        <v>3267</v>
      </c>
      <c r="E7" s="1159" t="s">
        <v>3268</v>
      </c>
      <c r="F7" s="1158"/>
      <c r="G7" s="1158"/>
      <c r="H7" s="1158"/>
      <c r="I7" s="1158"/>
      <c r="J7" s="1158"/>
      <c r="K7" s="1158"/>
      <c r="L7" s="1158"/>
      <c r="M7" s="1158"/>
      <c r="N7" s="1158"/>
      <c r="O7" s="1158"/>
      <c r="P7" s="1158"/>
      <c r="Q7" s="1158"/>
      <c r="R7" s="1158"/>
      <c r="S7" s="1158"/>
    </row>
    <row r="8" ht="15.0" customHeight="1">
      <c r="A8" s="65">
        <v>6.0</v>
      </c>
      <c r="B8" s="82" t="s">
        <v>75</v>
      </c>
      <c r="D8" s="1158"/>
      <c r="E8" s="1158"/>
      <c r="F8" s="1158"/>
      <c r="G8" s="1158"/>
      <c r="H8" s="1159" t="s">
        <v>3269</v>
      </c>
      <c r="I8" s="1158"/>
      <c r="J8" s="1158"/>
      <c r="K8" s="1158"/>
      <c r="L8" s="1158"/>
      <c r="M8" s="1158"/>
      <c r="N8" s="1158"/>
      <c r="O8" s="1158"/>
      <c r="P8" s="1158"/>
      <c r="Q8" s="1158"/>
      <c r="R8" s="1158"/>
      <c r="S8" s="1158"/>
    </row>
    <row r="9" ht="15.0" customHeight="1">
      <c r="A9" s="40">
        <v>7.0</v>
      </c>
      <c r="B9" s="82" t="s">
        <v>79</v>
      </c>
      <c r="C9" s="205" t="s">
        <v>3270</v>
      </c>
      <c r="D9" s="1159" t="s">
        <v>3271</v>
      </c>
      <c r="E9" s="1159" t="s">
        <v>3272</v>
      </c>
      <c r="F9" s="1158"/>
      <c r="G9" s="1158"/>
      <c r="H9" s="1158"/>
      <c r="I9" s="1158"/>
      <c r="J9" s="1158"/>
      <c r="K9" s="1158"/>
      <c r="L9" s="1158"/>
      <c r="M9" s="1158"/>
      <c r="N9" s="1158"/>
      <c r="O9" s="1158"/>
      <c r="P9" s="1158"/>
      <c r="Q9" s="1158"/>
      <c r="R9" s="1158"/>
      <c r="S9" s="1158"/>
    </row>
    <row r="10" ht="15.0" customHeight="1">
      <c r="A10" s="65">
        <v>8.0</v>
      </c>
      <c r="B10" s="82" t="s">
        <v>83</v>
      </c>
      <c r="D10" s="1159" t="s">
        <v>3273</v>
      </c>
      <c r="E10" s="1159" t="s">
        <v>3274</v>
      </c>
      <c r="F10" s="1158"/>
      <c r="G10" s="1158"/>
      <c r="H10" s="1158"/>
      <c r="I10" s="1158"/>
      <c r="J10" s="1158"/>
      <c r="K10" s="1158"/>
      <c r="L10" s="1158"/>
      <c r="M10" s="1158"/>
      <c r="N10" s="1158"/>
      <c r="O10" s="1158"/>
      <c r="P10" s="1158"/>
      <c r="Q10" s="1158"/>
      <c r="R10" s="1158"/>
      <c r="S10" s="1158"/>
    </row>
    <row r="11" ht="15.0" customHeight="1">
      <c r="A11" s="65">
        <v>9.0</v>
      </c>
      <c r="B11" s="82" t="s">
        <v>89</v>
      </c>
      <c r="D11" s="1158"/>
      <c r="E11" s="1159" t="s">
        <v>3275</v>
      </c>
      <c r="F11" s="1158"/>
      <c r="G11" s="1158"/>
      <c r="H11" s="1158"/>
      <c r="I11" s="1158"/>
      <c r="J11" s="1158"/>
      <c r="K11" s="1158"/>
      <c r="L11" s="1158"/>
      <c r="M11" s="1158"/>
      <c r="N11" s="1158"/>
      <c r="O11" s="1158"/>
      <c r="P11" s="1158"/>
      <c r="Q11" s="1158"/>
      <c r="R11" s="1158"/>
      <c r="S11" s="1158"/>
    </row>
    <row r="12" ht="15.0" customHeight="1">
      <c r="A12" s="40">
        <v>10.0</v>
      </c>
      <c r="B12" s="1297" t="s">
        <v>94</v>
      </c>
      <c r="D12" s="1158"/>
      <c r="E12" s="1159" t="s">
        <v>3276</v>
      </c>
      <c r="F12" s="1158"/>
      <c r="G12" s="1158"/>
      <c r="H12" s="1158"/>
      <c r="I12" s="1158"/>
      <c r="J12" s="1158"/>
      <c r="K12" s="1158"/>
      <c r="L12" s="1158"/>
      <c r="M12" s="1158"/>
      <c r="N12" s="1158"/>
      <c r="O12" s="1158"/>
      <c r="P12" s="1158"/>
      <c r="Q12" s="1158"/>
      <c r="R12" s="1158"/>
      <c r="S12" s="1158"/>
    </row>
    <row r="13" ht="15.0" customHeight="1">
      <c r="A13" s="65">
        <v>11.0</v>
      </c>
      <c r="B13" s="82" t="s">
        <v>97</v>
      </c>
      <c r="D13" s="1158"/>
      <c r="E13" s="1158"/>
      <c r="F13" s="1158"/>
      <c r="G13" s="1158"/>
      <c r="H13" s="1158"/>
      <c r="I13" s="1158"/>
      <c r="J13" s="1158"/>
      <c r="K13" s="1158"/>
      <c r="L13" s="1158"/>
      <c r="M13" s="1158"/>
      <c r="N13" s="1158"/>
      <c r="O13" s="1158"/>
      <c r="P13" s="1158"/>
      <c r="Q13" s="1158"/>
      <c r="R13" s="1158"/>
      <c r="S13" s="1158"/>
    </row>
    <row r="14" ht="15.0" customHeight="1">
      <c r="A14" s="65">
        <v>12.0</v>
      </c>
      <c r="B14" s="82" t="s">
        <v>101</v>
      </c>
      <c r="C14" s="205" t="s">
        <v>3277</v>
      </c>
      <c r="D14" s="1158"/>
      <c r="E14" s="1158"/>
      <c r="F14" s="1158"/>
      <c r="G14" s="1158"/>
      <c r="H14" s="1158"/>
      <c r="I14" s="1158"/>
      <c r="J14" s="1158"/>
      <c r="K14" s="1158"/>
      <c r="L14" s="1158"/>
      <c r="M14" s="1158"/>
      <c r="N14" s="1158"/>
      <c r="O14" s="1158"/>
      <c r="P14" s="1158"/>
      <c r="Q14" s="1158"/>
      <c r="R14" s="1158"/>
      <c r="S14" s="1158"/>
    </row>
    <row r="15" ht="15.0" customHeight="1">
      <c r="A15" s="40">
        <v>13.0</v>
      </c>
      <c r="B15" s="82" t="s">
        <v>106</v>
      </c>
      <c r="D15" s="1159" t="s">
        <v>3278</v>
      </c>
      <c r="E15" s="1159" t="s">
        <v>3279</v>
      </c>
      <c r="F15" s="1158"/>
      <c r="G15" s="1158"/>
      <c r="H15" s="1158"/>
      <c r="I15" s="1158"/>
      <c r="J15" s="1158"/>
      <c r="K15" s="1158"/>
      <c r="L15" s="1158"/>
      <c r="M15" s="1158"/>
      <c r="N15" s="1158"/>
      <c r="O15" s="1158"/>
      <c r="P15" s="1158"/>
      <c r="Q15" s="1158"/>
      <c r="R15" s="1158"/>
      <c r="S15" s="1158"/>
    </row>
    <row r="16" ht="15.0" customHeight="1">
      <c r="A16" s="65">
        <v>14.0</v>
      </c>
      <c r="B16" s="82" t="s">
        <v>109</v>
      </c>
      <c r="D16" s="1158"/>
      <c r="E16" s="1158"/>
      <c r="F16" s="1158"/>
      <c r="G16" s="1158"/>
      <c r="H16" s="1158"/>
      <c r="I16" s="1158"/>
      <c r="J16" s="1158"/>
      <c r="K16" s="1158"/>
      <c r="L16" s="1158"/>
      <c r="M16" s="1158"/>
      <c r="N16" s="1158"/>
      <c r="O16" s="1158"/>
      <c r="P16" s="1158"/>
      <c r="Q16" s="1158"/>
      <c r="R16" s="1158"/>
      <c r="S16" s="1158"/>
    </row>
    <row r="17" ht="15.0" customHeight="1">
      <c r="A17" s="65">
        <v>15.0</v>
      </c>
      <c r="B17" s="82" t="s">
        <v>115</v>
      </c>
      <c r="D17" s="1158"/>
      <c r="E17" s="1158"/>
      <c r="F17" s="1158"/>
      <c r="G17" s="1158"/>
      <c r="H17" s="1158"/>
      <c r="I17" s="1158"/>
      <c r="J17" s="1158"/>
      <c r="K17" s="1158"/>
      <c r="L17" s="1158"/>
      <c r="M17" s="1158"/>
      <c r="N17" s="1158"/>
      <c r="O17" s="1158"/>
      <c r="P17" s="1158"/>
      <c r="Q17" s="1158"/>
      <c r="R17" s="1158"/>
      <c r="S17" s="1158"/>
    </row>
    <row r="18" ht="15.0" customHeight="1">
      <c r="A18" s="40">
        <v>16.0</v>
      </c>
      <c r="B18" s="82" t="s">
        <v>119</v>
      </c>
      <c r="D18" s="1158"/>
      <c r="E18" s="1159" t="s">
        <v>3280</v>
      </c>
      <c r="F18" s="1158"/>
      <c r="G18" s="1158"/>
      <c r="H18" s="1158"/>
      <c r="I18" s="1158"/>
      <c r="J18" s="1158"/>
      <c r="K18" s="1158"/>
      <c r="L18" s="1158"/>
      <c r="M18" s="1158"/>
      <c r="N18" s="1158"/>
      <c r="O18" s="1158"/>
      <c r="P18" s="1158"/>
      <c r="Q18" s="1158"/>
      <c r="R18" s="1158"/>
      <c r="S18" s="1158"/>
    </row>
    <row r="19" ht="15.0" customHeight="1">
      <c r="A19" s="65">
        <v>17.0</v>
      </c>
      <c r="B19" s="82" t="s">
        <v>122</v>
      </c>
      <c r="D19" s="1158"/>
      <c r="E19" s="1158"/>
      <c r="F19" s="1158"/>
      <c r="G19" s="1158"/>
      <c r="H19" s="1158"/>
      <c r="I19" s="1158"/>
      <c r="J19" s="1158"/>
      <c r="K19" s="1158"/>
      <c r="L19" s="1158"/>
      <c r="M19" s="1158"/>
      <c r="N19" s="1158"/>
      <c r="O19" s="1158"/>
      <c r="P19" s="1158"/>
      <c r="Q19" s="1158"/>
      <c r="R19" s="1158"/>
      <c r="S19" s="1158"/>
    </row>
    <row r="20" ht="15.0" customHeight="1">
      <c r="A20" s="65">
        <v>18.0</v>
      </c>
      <c r="B20" s="781" t="s">
        <v>124</v>
      </c>
      <c r="C20" s="1298" t="s">
        <v>3281</v>
      </c>
      <c r="D20" s="1298" t="s">
        <v>3281</v>
      </c>
      <c r="E20" s="1298" t="s">
        <v>3281</v>
      </c>
      <c r="F20" s="1298" t="s">
        <v>3282</v>
      </c>
      <c r="G20" s="1158"/>
      <c r="H20" s="1158"/>
      <c r="I20" s="1158"/>
      <c r="J20" s="1158"/>
      <c r="K20" s="1158"/>
      <c r="L20" s="1158"/>
      <c r="M20" s="1158"/>
      <c r="N20" s="1158"/>
      <c r="O20" s="1158"/>
      <c r="P20" s="1158"/>
      <c r="Q20" s="1158"/>
      <c r="R20" s="1158"/>
      <c r="S20" s="1158"/>
    </row>
    <row r="21" ht="15.0" customHeight="1">
      <c r="A21" s="40">
        <v>19.0</v>
      </c>
      <c r="B21" s="82" t="s">
        <v>127</v>
      </c>
      <c r="C21" s="205" t="s">
        <v>3283</v>
      </c>
      <c r="D21" s="1159" t="s">
        <v>3284</v>
      </c>
      <c r="E21" s="1159" t="s">
        <v>3285</v>
      </c>
      <c r="F21" s="1159" t="s">
        <v>3286</v>
      </c>
      <c r="G21" s="1159" t="s">
        <v>3287</v>
      </c>
      <c r="H21" s="1159" t="s">
        <v>3288</v>
      </c>
      <c r="I21" s="1158"/>
      <c r="J21" s="1158"/>
      <c r="K21" s="1158"/>
      <c r="L21" s="1158"/>
      <c r="M21" s="1158"/>
      <c r="N21" s="1158"/>
      <c r="O21" s="1158"/>
      <c r="P21" s="1158"/>
      <c r="Q21" s="1158"/>
      <c r="R21" s="1158"/>
      <c r="S21" s="1158"/>
    </row>
    <row r="22" ht="15.0" customHeight="1">
      <c r="A22" s="65">
        <v>20.0</v>
      </c>
      <c r="B22" s="82" t="s">
        <v>132</v>
      </c>
      <c r="C22" s="205" t="s">
        <v>3289</v>
      </c>
      <c r="D22" s="1159" t="s">
        <v>3290</v>
      </c>
      <c r="E22" s="1158"/>
      <c r="F22" s="1158"/>
      <c r="G22" s="1158"/>
      <c r="H22" s="1158"/>
      <c r="I22" s="1158"/>
      <c r="J22" s="1158"/>
      <c r="K22" s="1158"/>
      <c r="L22" s="1158"/>
      <c r="M22" s="1158"/>
      <c r="N22" s="1158"/>
      <c r="O22" s="1158"/>
      <c r="P22" s="1158"/>
      <c r="Q22" s="1158"/>
      <c r="R22" s="1158"/>
      <c r="S22" s="1158"/>
    </row>
    <row r="23" ht="15.0" customHeight="1">
      <c r="A23" s="65">
        <v>21.0</v>
      </c>
      <c r="B23" s="82" t="s">
        <v>137</v>
      </c>
      <c r="D23" s="1158"/>
      <c r="E23" s="1158"/>
      <c r="F23" s="1158"/>
      <c r="G23" s="1158"/>
      <c r="H23" s="1158"/>
      <c r="I23" s="1158"/>
      <c r="J23" s="1158"/>
      <c r="K23" s="1158"/>
      <c r="L23" s="1158"/>
      <c r="M23" s="1158"/>
      <c r="N23" s="1158"/>
      <c r="O23" s="1158"/>
      <c r="P23" s="1158"/>
      <c r="Q23" s="1158"/>
      <c r="R23" s="1158"/>
      <c r="S23" s="1158"/>
    </row>
    <row r="24" ht="15.0" customHeight="1">
      <c r="A24" s="40">
        <v>22.0</v>
      </c>
      <c r="B24" s="82" t="s">
        <v>141</v>
      </c>
      <c r="D24" s="1158"/>
      <c r="E24" s="1158"/>
      <c r="F24" s="1158"/>
      <c r="G24" s="1158"/>
      <c r="H24" s="1158"/>
      <c r="I24" s="1159" t="s">
        <v>3291</v>
      </c>
      <c r="J24" s="1158"/>
      <c r="K24" s="1158"/>
      <c r="L24" s="1158"/>
      <c r="M24" s="1158"/>
      <c r="N24" s="1158"/>
      <c r="O24" s="1158"/>
      <c r="P24" s="1158"/>
      <c r="Q24" s="1158"/>
      <c r="R24" s="1158"/>
      <c r="S24" s="1158"/>
    </row>
    <row r="25" ht="15.0" customHeight="1">
      <c r="A25" s="65">
        <v>23.0</v>
      </c>
      <c r="B25" s="82" t="s">
        <v>144</v>
      </c>
      <c r="D25" s="1158"/>
      <c r="E25" s="1158"/>
      <c r="F25" s="1158"/>
      <c r="G25" s="1158"/>
      <c r="H25" s="1158"/>
      <c r="I25" s="1158"/>
      <c r="J25" s="1158"/>
      <c r="K25" s="1158"/>
      <c r="L25" s="1158"/>
      <c r="M25" s="1158"/>
      <c r="N25" s="1158"/>
      <c r="O25" s="1158"/>
      <c r="P25" s="1158"/>
      <c r="Q25" s="1158"/>
      <c r="R25" s="1158"/>
      <c r="S25" s="1158"/>
    </row>
    <row r="26" ht="15.0" customHeight="1">
      <c r="A26" s="40">
        <v>24.0</v>
      </c>
      <c r="B26" s="82" t="s">
        <v>146</v>
      </c>
      <c r="D26" s="1158"/>
      <c r="E26" s="1158"/>
      <c r="F26" s="1158"/>
      <c r="G26" s="1158"/>
      <c r="H26" s="1158"/>
      <c r="I26" s="1158"/>
      <c r="J26" s="1158"/>
      <c r="K26" s="1158"/>
      <c r="L26" s="1158"/>
      <c r="M26" s="1158"/>
      <c r="N26" s="1158"/>
      <c r="O26" s="1158"/>
      <c r="P26" s="1158"/>
      <c r="Q26" s="1158"/>
      <c r="R26" s="1158"/>
      <c r="S26" s="1158"/>
    </row>
    <row r="27" ht="15.0" customHeight="1">
      <c r="A27" s="65">
        <v>25.0</v>
      </c>
      <c r="B27" s="82" t="s">
        <v>149</v>
      </c>
      <c r="D27" s="1158"/>
      <c r="E27" s="1158"/>
      <c r="F27" s="1158"/>
      <c r="G27" s="1158"/>
      <c r="H27" s="1158"/>
      <c r="I27" s="1158"/>
      <c r="J27" s="1158"/>
      <c r="K27" s="1158"/>
      <c r="L27" s="1158"/>
      <c r="M27" s="1158"/>
      <c r="N27" s="1158"/>
      <c r="O27" s="1158"/>
      <c r="P27" s="1158"/>
      <c r="Q27" s="1158"/>
      <c r="R27" s="1158"/>
      <c r="S27" s="1158"/>
    </row>
    <row r="28" ht="15.0" customHeight="1">
      <c r="A28" s="40">
        <v>26.0</v>
      </c>
      <c r="B28" s="82" t="s">
        <v>151</v>
      </c>
      <c r="D28" s="1159" t="s">
        <v>3292</v>
      </c>
      <c r="E28" s="1159" t="s">
        <v>3293</v>
      </c>
      <c r="F28" s="1159" t="s">
        <v>3294</v>
      </c>
      <c r="G28" s="1158"/>
      <c r="H28" s="1158"/>
      <c r="I28" s="1158"/>
      <c r="J28" s="1158"/>
      <c r="K28" s="1158"/>
      <c r="L28" s="1158"/>
      <c r="M28" s="1158"/>
      <c r="N28" s="1158"/>
      <c r="O28" s="1158"/>
      <c r="P28" s="1158"/>
      <c r="Q28" s="1158"/>
      <c r="R28" s="1158"/>
      <c r="S28" s="1158"/>
    </row>
    <row r="29" ht="15.0" customHeight="1">
      <c r="A29" s="65">
        <v>27.0</v>
      </c>
      <c r="B29" s="82" t="s">
        <v>153</v>
      </c>
      <c r="D29" s="1158"/>
      <c r="E29" s="1158"/>
      <c r="F29" s="1158"/>
      <c r="G29" s="1158"/>
      <c r="H29" s="1158"/>
      <c r="I29" s="1158"/>
      <c r="J29" s="1158"/>
      <c r="K29" s="1158"/>
      <c r="L29" s="1158"/>
      <c r="M29" s="1158"/>
      <c r="N29" s="1158"/>
      <c r="O29" s="1158"/>
      <c r="P29" s="1158"/>
      <c r="Q29" s="1158"/>
      <c r="R29" s="1158"/>
      <c r="S29" s="1158"/>
    </row>
    <row r="30" ht="15.0" customHeight="1">
      <c r="A30" s="65">
        <v>28.0</v>
      </c>
      <c r="B30" s="82" t="s">
        <v>155</v>
      </c>
      <c r="D30" s="1158"/>
      <c r="E30" s="1158"/>
      <c r="F30" s="1158"/>
      <c r="G30" s="1158"/>
      <c r="H30" s="1158"/>
      <c r="I30" s="1158"/>
      <c r="J30" s="1158"/>
      <c r="K30" s="1158"/>
      <c r="L30" s="1158"/>
      <c r="M30" s="1158"/>
      <c r="N30" s="1158"/>
      <c r="O30" s="1158"/>
      <c r="P30" s="1158"/>
      <c r="Q30" s="1158"/>
      <c r="R30" s="1158"/>
      <c r="S30" s="1158"/>
    </row>
    <row r="31" ht="15.0" customHeight="1">
      <c r="A31" s="40">
        <v>29.0</v>
      </c>
      <c r="B31" s="82" t="s">
        <v>159</v>
      </c>
      <c r="D31" s="1158"/>
      <c r="E31" s="1158"/>
      <c r="F31" s="1158"/>
      <c r="G31" s="1158"/>
      <c r="H31" s="1158"/>
      <c r="I31" s="1158"/>
      <c r="J31" s="1158"/>
      <c r="K31" s="1158"/>
      <c r="L31" s="1158"/>
      <c r="M31" s="1158"/>
      <c r="N31" s="1158"/>
      <c r="O31" s="1158"/>
      <c r="P31" s="1158"/>
      <c r="Q31" s="1158"/>
      <c r="R31" s="1158"/>
      <c r="S31" s="1158"/>
    </row>
    <row r="32" ht="15.0" customHeight="1">
      <c r="A32" s="65">
        <v>30.0</v>
      </c>
      <c r="B32" s="82" t="s">
        <v>161</v>
      </c>
      <c r="D32" s="1158"/>
      <c r="E32" s="1158"/>
      <c r="F32" s="1158"/>
      <c r="G32" s="1158"/>
      <c r="H32" s="1158"/>
      <c r="I32" s="1158"/>
      <c r="J32" s="1158"/>
      <c r="K32" s="1158"/>
      <c r="L32" s="1158"/>
      <c r="M32" s="1158"/>
      <c r="N32" s="1158"/>
      <c r="O32" s="1158"/>
      <c r="P32" s="1158"/>
      <c r="Q32" s="1158"/>
      <c r="R32" s="1158"/>
      <c r="S32" s="1158"/>
    </row>
    <row r="33" ht="15.0" customHeight="1">
      <c r="A33" s="40">
        <v>31.0</v>
      </c>
      <c r="B33" s="82" t="s">
        <v>163</v>
      </c>
      <c r="D33" s="1159" t="s">
        <v>3295</v>
      </c>
      <c r="E33" s="1158"/>
      <c r="F33" s="1158"/>
      <c r="G33" s="1158"/>
      <c r="H33" s="1158"/>
      <c r="I33" s="1158"/>
      <c r="J33" s="1158"/>
      <c r="K33" s="1158"/>
      <c r="L33" s="1158"/>
      <c r="M33" s="1158"/>
      <c r="N33" s="1158"/>
      <c r="O33" s="1158"/>
      <c r="P33" s="1158"/>
      <c r="Q33" s="1158"/>
      <c r="R33" s="1158"/>
      <c r="S33" s="1158"/>
    </row>
    <row r="34" ht="15.0" customHeight="1">
      <c r="A34" s="65">
        <v>32.0</v>
      </c>
      <c r="B34" s="82" t="s">
        <v>170</v>
      </c>
      <c r="D34" s="1158"/>
      <c r="E34" s="1158"/>
      <c r="F34" s="1159"/>
      <c r="G34" s="1159"/>
      <c r="H34" s="1159" t="s">
        <v>3296</v>
      </c>
      <c r="I34" s="1159" t="s">
        <v>3297</v>
      </c>
      <c r="J34" s="1158"/>
      <c r="K34" s="1158"/>
      <c r="L34" s="1158"/>
      <c r="M34" s="1158"/>
      <c r="N34" s="1158"/>
      <c r="O34" s="1158"/>
      <c r="P34" s="1158"/>
      <c r="Q34" s="1158"/>
      <c r="R34" s="1158"/>
      <c r="S34" s="1158"/>
    </row>
    <row r="35" ht="15.0" customHeight="1">
      <c r="A35" s="40">
        <v>33.0</v>
      </c>
      <c r="B35" s="257" t="s">
        <v>167</v>
      </c>
      <c r="H35" s="1158"/>
      <c r="I35" s="1158"/>
      <c r="J35" s="1158"/>
      <c r="K35" s="1158"/>
      <c r="L35" s="1158"/>
      <c r="M35" s="1158"/>
      <c r="N35" s="1158"/>
      <c r="O35" s="1158"/>
      <c r="P35" s="1158"/>
      <c r="Q35" s="1158"/>
      <c r="R35" s="1158"/>
      <c r="S35" s="1158"/>
    </row>
    <row r="36" ht="15.0" customHeight="1">
      <c r="A36" s="65">
        <v>34.0</v>
      </c>
      <c r="B36" s="257" t="s">
        <v>168</v>
      </c>
      <c r="D36" s="1158"/>
      <c r="E36" s="1158"/>
      <c r="F36" s="1159" t="s">
        <v>3298</v>
      </c>
      <c r="G36" s="1159" t="s">
        <v>3299</v>
      </c>
      <c r="H36" s="1158"/>
      <c r="I36" s="1158"/>
      <c r="J36" s="1158"/>
      <c r="K36" s="1158"/>
      <c r="L36" s="1158"/>
      <c r="M36" s="1158"/>
      <c r="N36" s="1158"/>
      <c r="O36" s="1158"/>
      <c r="P36" s="1158"/>
      <c r="Q36" s="1158"/>
      <c r="R36" s="1158"/>
      <c r="S36" s="1158"/>
    </row>
    <row r="37" ht="15.0" customHeight="1">
      <c r="A37" s="65">
        <v>35.0</v>
      </c>
      <c r="B37" s="82" t="s">
        <v>175</v>
      </c>
      <c r="D37" s="1158"/>
      <c r="E37" s="1158"/>
      <c r="F37" s="1159" t="s">
        <v>3300</v>
      </c>
      <c r="G37" s="1158"/>
      <c r="H37" s="1158"/>
      <c r="I37" s="1158"/>
      <c r="J37" s="1158"/>
      <c r="K37" s="1158"/>
      <c r="L37" s="1158"/>
      <c r="M37" s="1158"/>
      <c r="N37" s="1158"/>
      <c r="O37" s="1158"/>
      <c r="P37" s="1158"/>
      <c r="Q37" s="1158"/>
      <c r="R37" s="1158"/>
      <c r="S37" s="1158"/>
    </row>
    <row r="38" ht="15.0" customHeight="1">
      <c r="A38" s="40">
        <v>36.0</v>
      </c>
      <c r="B38" s="82" t="s">
        <v>177</v>
      </c>
      <c r="D38" s="1158"/>
      <c r="E38" s="1158"/>
      <c r="F38" s="1158"/>
      <c r="G38" s="1158"/>
      <c r="H38" s="1158"/>
      <c r="I38" s="1158"/>
      <c r="J38" s="1158"/>
      <c r="K38" s="1158"/>
      <c r="L38" s="1158"/>
      <c r="M38" s="1158"/>
      <c r="N38" s="1158"/>
      <c r="O38" s="1158"/>
      <c r="P38" s="1158"/>
      <c r="Q38" s="1158"/>
      <c r="R38" s="1158"/>
      <c r="S38" s="1158"/>
    </row>
    <row r="39" ht="15.0" customHeight="1">
      <c r="A39" s="65">
        <v>37.0</v>
      </c>
      <c r="B39" s="82" t="s">
        <v>180</v>
      </c>
      <c r="D39" s="1158"/>
      <c r="E39" s="1158"/>
      <c r="F39" s="1158"/>
      <c r="G39" s="1159" t="s">
        <v>3301</v>
      </c>
      <c r="H39" s="1158"/>
      <c r="I39" s="1158"/>
      <c r="J39" s="1158"/>
      <c r="K39" s="1158"/>
      <c r="L39" s="1158"/>
      <c r="M39" s="1158"/>
      <c r="N39" s="1158"/>
      <c r="O39" s="1158"/>
      <c r="P39" s="1158"/>
      <c r="Q39" s="1158"/>
      <c r="R39" s="1158"/>
      <c r="S39" s="1158"/>
    </row>
    <row r="40" ht="15.0" customHeight="1">
      <c r="A40" s="40">
        <v>37.0</v>
      </c>
      <c r="B40" s="82" t="s">
        <v>183</v>
      </c>
      <c r="D40" s="1158"/>
      <c r="E40" s="1158"/>
      <c r="F40" s="1158"/>
      <c r="G40" s="1158"/>
      <c r="H40" s="1158"/>
      <c r="I40" s="1158"/>
      <c r="J40" s="1158"/>
      <c r="K40" s="1158"/>
      <c r="L40" s="1158"/>
      <c r="M40" s="1158"/>
      <c r="N40" s="1158"/>
      <c r="O40" s="1158"/>
      <c r="P40" s="1158"/>
      <c r="Q40" s="1158"/>
      <c r="R40" s="1158"/>
      <c r="S40" s="1158"/>
    </row>
    <row r="41" ht="15.0" customHeight="1">
      <c r="A41" s="65">
        <v>38.0</v>
      </c>
      <c r="B41" s="82" t="s">
        <v>185</v>
      </c>
      <c r="D41" s="1158"/>
      <c r="E41" s="1158"/>
      <c r="F41" s="1158"/>
      <c r="G41" s="1158"/>
      <c r="H41" s="1158"/>
      <c r="I41" s="1158"/>
      <c r="J41" s="1158"/>
      <c r="K41" s="1158"/>
      <c r="L41" s="1158"/>
      <c r="M41" s="1158"/>
      <c r="N41" s="1158"/>
      <c r="O41" s="1158"/>
      <c r="P41" s="1158"/>
      <c r="Q41" s="1158"/>
      <c r="R41" s="1158"/>
      <c r="S41" s="1158"/>
    </row>
    <row r="42" ht="15.0" customHeight="1">
      <c r="A42" s="40">
        <v>39.0</v>
      </c>
      <c r="B42" s="82" t="s">
        <v>293</v>
      </c>
      <c r="D42" s="1158"/>
      <c r="E42" s="1158"/>
      <c r="F42" s="1158"/>
      <c r="G42" s="1159" t="s">
        <v>3302</v>
      </c>
      <c r="H42" s="1159" t="s">
        <v>3303</v>
      </c>
      <c r="I42" s="1159" t="s">
        <v>3304</v>
      </c>
      <c r="J42" s="1158"/>
      <c r="K42" s="1158"/>
      <c r="L42" s="1158"/>
      <c r="M42" s="1158"/>
      <c r="N42" s="1158"/>
      <c r="O42" s="1158"/>
      <c r="P42" s="1158"/>
      <c r="Q42" s="1158"/>
      <c r="R42" s="1158"/>
      <c r="S42" s="1158"/>
    </row>
    <row r="43" ht="15.0" customHeight="1">
      <c r="A43" s="65">
        <v>40.0</v>
      </c>
      <c r="B43" s="257" t="s">
        <v>295</v>
      </c>
      <c r="D43" s="1158"/>
      <c r="E43" s="1158"/>
      <c r="F43" s="1158"/>
      <c r="G43" s="1158"/>
      <c r="H43" s="1158"/>
      <c r="I43" s="1158"/>
      <c r="J43" s="1158"/>
      <c r="K43" s="1158"/>
      <c r="L43" s="1158"/>
      <c r="M43" s="1158"/>
      <c r="N43" s="1158"/>
      <c r="O43" s="1158"/>
      <c r="P43" s="1158"/>
      <c r="Q43" s="1158"/>
      <c r="R43" s="1158"/>
      <c r="S43" s="1158"/>
    </row>
    <row r="44" ht="15.0" customHeight="1">
      <c r="A44" s="65">
        <v>41.0</v>
      </c>
      <c r="B44" s="257" t="s">
        <v>300</v>
      </c>
      <c r="D44" s="1158"/>
      <c r="E44" s="1158"/>
      <c r="F44" s="1158"/>
      <c r="G44" s="1158"/>
      <c r="H44" s="1158"/>
      <c r="I44" s="1158"/>
      <c r="J44" s="1158"/>
      <c r="K44" s="1158"/>
      <c r="L44" s="1158"/>
      <c r="M44" s="1158"/>
      <c r="N44" s="1158"/>
      <c r="O44" s="1158"/>
      <c r="P44" s="1158"/>
      <c r="Q44" s="1158"/>
      <c r="R44" s="1158"/>
      <c r="S44" s="1158"/>
    </row>
    <row r="45" ht="15.0" customHeight="1">
      <c r="A45" s="40">
        <v>42.0</v>
      </c>
      <c r="B45" s="257" t="s">
        <v>303</v>
      </c>
      <c r="D45" s="1158"/>
      <c r="E45" s="1158"/>
      <c r="F45" s="1158"/>
      <c r="G45" s="1158"/>
      <c r="H45" s="1158"/>
      <c r="I45" s="1158"/>
      <c r="J45" s="1158"/>
      <c r="K45" s="1158"/>
      <c r="L45" s="1158"/>
      <c r="M45" s="1158"/>
      <c r="N45" s="1158"/>
      <c r="O45" s="1158"/>
      <c r="P45" s="1158"/>
      <c r="Q45" s="1158"/>
      <c r="R45" s="1158"/>
      <c r="S45" s="1158"/>
    </row>
    <row r="46" ht="15.0" customHeight="1">
      <c r="A46" s="65">
        <v>43.0</v>
      </c>
      <c r="B46" s="257" t="s">
        <v>177</v>
      </c>
      <c r="D46" s="1158"/>
      <c r="E46" s="1158"/>
      <c r="F46" s="1159" t="s">
        <v>3305</v>
      </c>
      <c r="G46" s="1158"/>
      <c r="H46" s="1158"/>
      <c r="I46" s="1158"/>
      <c r="J46" s="1158"/>
      <c r="K46" s="1158"/>
      <c r="L46" s="1158"/>
      <c r="M46" s="1158"/>
      <c r="N46" s="1158"/>
      <c r="O46" s="1158"/>
      <c r="P46" s="1158"/>
      <c r="Q46" s="1158"/>
      <c r="R46" s="1158"/>
      <c r="S46" s="1158"/>
    </row>
    <row r="47" ht="15.0" customHeight="1">
      <c r="A47" s="40">
        <v>44.0</v>
      </c>
      <c r="B47" s="928"/>
      <c r="D47" s="1158"/>
      <c r="E47" s="1158"/>
      <c r="F47" s="1158"/>
      <c r="G47" s="1158"/>
      <c r="H47" s="1158"/>
      <c r="I47" s="1158"/>
      <c r="J47" s="1158"/>
      <c r="K47" s="1158"/>
      <c r="L47" s="1158"/>
      <c r="M47" s="1158"/>
      <c r="N47" s="1158"/>
      <c r="O47" s="1158"/>
      <c r="P47" s="1158"/>
      <c r="Q47" s="1158"/>
      <c r="R47" s="1158"/>
      <c r="S47" s="1158"/>
    </row>
    <row r="48" ht="15.0" customHeight="1">
      <c r="A48" s="65">
        <v>45.0</v>
      </c>
      <c r="B48" s="82" t="s">
        <v>313</v>
      </c>
      <c r="D48" s="1158"/>
      <c r="E48" s="1158"/>
      <c r="F48" s="1158"/>
      <c r="G48" s="1158"/>
      <c r="H48" s="1159" t="s">
        <v>3306</v>
      </c>
      <c r="I48" s="1158"/>
      <c r="J48" s="1158"/>
      <c r="K48" s="1158"/>
      <c r="L48" s="1158"/>
      <c r="M48" s="1158"/>
      <c r="N48" s="1158"/>
      <c r="O48" s="1158"/>
      <c r="P48" s="1158"/>
      <c r="Q48" s="1158"/>
      <c r="R48" s="1158"/>
      <c r="S48" s="1158"/>
    </row>
    <row r="49" ht="15.0" customHeight="1">
      <c r="A49" s="40">
        <v>46.0</v>
      </c>
      <c r="B49" s="82" t="s">
        <v>326</v>
      </c>
      <c r="D49" s="1158"/>
      <c r="E49" s="1158"/>
      <c r="F49" s="1158"/>
      <c r="G49" s="1158"/>
      <c r="H49" s="1158"/>
      <c r="I49" s="1159" t="s">
        <v>3307</v>
      </c>
      <c r="J49" s="1158"/>
      <c r="K49" s="1158"/>
      <c r="L49" s="1158"/>
      <c r="M49" s="1158"/>
      <c r="N49" s="1158"/>
      <c r="O49" s="1158"/>
      <c r="P49" s="1158"/>
      <c r="Q49" s="1158"/>
      <c r="R49" s="1158"/>
      <c r="S49" s="1158"/>
    </row>
    <row r="50" ht="15.0" customHeight="1">
      <c r="A50" s="65">
        <v>47.0</v>
      </c>
      <c r="B50" s="82" t="s">
        <v>3308</v>
      </c>
      <c r="D50" s="1158"/>
      <c r="E50" s="1158"/>
      <c r="F50" s="1158"/>
      <c r="G50" s="1158"/>
      <c r="H50" s="1158"/>
      <c r="I50" s="1159" t="s">
        <v>3309</v>
      </c>
      <c r="J50" s="1158"/>
      <c r="K50" s="1158"/>
      <c r="L50" s="1158"/>
      <c r="M50" s="1158"/>
      <c r="N50" s="1158"/>
      <c r="O50" s="1158"/>
      <c r="P50" s="1158"/>
      <c r="Q50" s="1158"/>
      <c r="R50" s="1158"/>
      <c r="S50" s="1158"/>
    </row>
    <row r="51" ht="15.0" customHeight="1">
      <c r="A51" s="65">
        <v>48.0</v>
      </c>
      <c r="B51" s="928"/>
      <c r="D51" s="1158"/>
      <c r="E51" s="1158"/>
      <c r="F51" s="1158"/>
      <c r="G51" s="1158"/>
      <c r="H51" s="1158"/>
      <c r="I51" s="1158"/>
      <c r="J51" s="1158"/>
      <c r="K51" s="1158"/>
      <c r="L51" s="1158"/>
      <c r="M51" s="1158"/>
      <c r="N51" s="1158"/>
      <c r="O51" s="1158"/>
      <c r="P51" s="1158"/>
      <c r="Q51" s="1158"/>
      <c r="R51" s="1158"/>
      <c r="S51" s="1158"/>
    </row>
    <row r="52" ht="15.0" customHeight="1">
      <c r="A52" s="40">
        <v>49.0</v>
      </c>
      <c r="B52" s="928"/>
      <c r="D52" s="1158"/>
      <c r="E52" s="1158"/>
      <c r="F52" s="1158"/>
      <c r="G52" s="1158"/>
      <c r="H52" s="1158"/>
      <c r="I52" s="1158"/>
      <c r="J52" s="1158"/>
      <c r="K52" s="1158"/>
      <c r="L52" s="1158"/>
      <c r="M52" s="1158"/>
      <c r="N52" s="1158"/>
      <c r="O52" s="1158"/>
      <c r="P52" s="1158"/>
      <c r="Q52" s="1158"/>
      <c r="R52" s="1158"/>
      <c r="S52" s="1158"/>
    </row>
    <row r="53" ht="15.0" customHeight="1">
      <c r="A53" s="65">
        <v>50.0</v>
      </c>
      <c r="B53" s="928"/>
      <c r="D53" s="1158"/>
      <c r="E53" s="1158"/>
      <c r="F53" s="1158"/>
      <c r="G53" s="1158"/>
      <c r="H53" s="1158"/>
      <c r="I53" s="1158"/>
      <c r="J53" s="1158"/>
      <c r="K53" s="1158"/>
      <c r="L53" s="1158"/>
      <c r="M53" s="1158"/>
      <c r="N53" s="1158"/>
      <c r="O53" s="1158"/>
      <c r="P53" s="1158"/>
      <c r="Q53" s="1158"/>
      <c r="R53" s="1158"/>
      <c r="S53" s="1158"/>
    </row>
    <row r="54" ht="15.0" customHeight="1">
      <c r="A54" s="40">
        <v>51.0</v>
      </c>
      <c r="B54" s="928"/>
      <c r="D54" s="1158"/>
      <c r="E54" s="1158"/>
      <c r="F54" s="1158"/>
      <c r="G54" s="1158"/>
      <c r="H54" s="1158"/>
      <c r="I54" s="1158"/>
      <c r="J54" s="1158"/>
      <c r="K54" s="1158"/>
      <c r="L54" s="1158"/>
      <c r="M54" s="1158"/>
      <c r="N54" s="1158"/>
      <c r="O54" s="1158"/>
      <c r="P54" s="1158"/>
      <c r="Q54" s="1158"/>
      <c r="R54" s="1158"/>
      <c r="S54" s="1158"/>
    </row>
    <row r="55" ht="15.0" customHeight="1">
      <c r="A55" s="65">
        <v>52.0</v>
      </c>
      <c r="B55" s="928"/>
      <c r="D55" s="1158"/>
      <c r="E55" s="1158"/>
      <c r="F55" s="1158"/>
      <c r="G55" s="1158"/>
      <c r="H55" s="1158"/>
      <c r="I55" s="1158"/>
      <c r="J55" s="1158"/>
      <c r="K55" s="1158"/>
      <c r="L55" s="1158"/>
      <c r="M55" s="1158"/>
      <c r="N55" s="1158"/>
      <c r="O55" s="1158"/>
      <c r="P55" s="1158"/>
      <c r="Q55" s="1158"/>
      <c r="R55" s="1158"/>
      <c r="S55" s="1158"/>
    </row>
    <row r="56" ht="15.0" customHeight="1">
      <c r="A56" s="40">
        <v>53.0</v>
      </c>
      <c r="B56" s="928"/>
      <c r="D56" s="1158"/>
      <c r="E56" s="1158"/>
      <c r="F56" s="1158"/>
      <c r="G56" s="1158"/>
      <c r="H56" s="1158"/>
      <c r="I56" s="1158"/>
      <c r="J56" s="1158"/>
      <c r="K56" s="1158"/>
      <c r="L56" s="1158"/>
      <c r="M56" s="1158"/>
      <c r="N56" s="1158"/>
      <c r="O56" s="1158"/>
      <c r="P56" s="1158"/>
      <c r="Q56" s="1158"/>
      <c r="R56" s="1158"/>
      <c r="S56" s="1158"/>
    </row>
    <row r="57" ht="15.0" customHeight="1">
      <c r="A57" s="65">
        <v>54.0</v>
      </c>
      <c r="B57" s="928"/>
      <c r="D57" s="1158"/>
      <c r="E57" s="1158"/>
      <c r="F57" s="1158"/>
      <c r="G57" s="1158"/>
      <c r="H57" s="1158"/>
      <c r="I57" s="1158"/>
      <c r="J57" s="1158"/>
      <c r="K57" s="1158"/>
      <c r="L57" s="1158"/>
      <c r="M57" s="1158"/>
      <c r="N57" s="1158"/>
      <c r="O57" s="1158"/>
      <c r="P57" s="1158"/>
      <c r="Q57" s="1158"/>
      <c r="R57" s="1158"/>
      <c r="S57" s="1158"/>
    </row>
    <row r="58" ht="15.0" customHeight="1">
      <c r="A58" s="65">
        <v>55.0</v>
      </c>
      <c r="B58" s="928"/>
      <c r="D58" s="1158"/>
      <c r="E58" s="1158"/>
      <c r="F58" s="1158"/>
      <c r="G58" s="1158"/>
      <c r="H58" s="1158"/>
      <c r="I58" s="1158"/>
      <c r="J58" s="1158"/>
      <c r="K58" s="1158"/>
      <c r="L58" s="1158"/>
      <c r="M58" s="1158"/>
      <c r="N58" s="1158"/>
      <c r="O58" s="1158"/>
      <c r="P58" s="1158"/>
      <c r="Q58" s="1158"/>
      <c r="R58" s="1158"/>
      <c r="S58" s="1158"/>
    </row>
    <row r="59" ht="15.0" customHeight="1">
      <c r="A59" s="40">
        <v>56.0</v>
      </c>
      <c r="B59" s="928"/>
      <c r="D59" s="1158"/>
      <c r="E59" s="1158"/>
      <c r="F59" s="1158"/>
      <c r="G59" s="1158"/>
      <c r="H59" s="1158"/>
      <c r="I59" s="1158"/>
      <c r="J59" s="1158"/>
      <c r="K59" s="1158"/>
      <c r="L59" s="1158"/>
      <c r="M59" s="1158"/>
      <c r="N59" s="1158"/>
      <c r="O59" s="1158"/>
      <c r="P59" s="1158"/>
      <c r="Q59" s="1158"/>
      <c r="R59" s="1158"/>
      <c r="S59" s="1158"/>
    </row>
    <row r="60" ht="15.0" customHeight="1">
      <c r="A60" s="65">
        <v>57.0</v>
      </c>
      <c r="B60" s="928"/>
      <c r="D60" s="1158"/>
      <c r="E60" s="1158"/>
      <c r="F60" s="1158"/>
      <c r="G60" s="1158"/>
      <c r="H60" s="1158"/>
      <c r="I60" s="1158"/>
      <c r="J60" s="1158"/>
      <c r="K60" s="1158"/>
      <c r="L60" s="1158"/>
      <c r="M60" s="1158"/>
      <c r="N60" s="1158"/>
      <c r="O60" s="1158"/>
      <c r="P60" s="1158"/>
      <c r="Q60" s="1158"/>
      <c r="R60" s="1158"/>
      <c r="S60" s="1158"/>
    </row>
    <row r="61" ht="15.0" customHeight="1">
      <c r="A61" s="40">
        <v>58.0</v>
      </c>
      <c r="B61" s="928"/>
      <c r="D61" s="1158"/>
      <c r="E61" s="1158"/>
      <c r="F61" s="1158"/>
      <c r="G61" s="1158"/>
      <c r="H61" s="1158"/>
      <c r="I61" s="1158"/>
      <c r="J61" s="1158"/>
      <c r="K61" s="1158"/>
      <c r="L61" s="1158"/>
      <c r="M61" s="1158"/>
      <c r="N61" s="1158"/>
      <c r="O61" s="1158"/>
      <c r="P61" s="1158"/>
      <c r="Q61" s="1158"/>
      <c r="R61" s="1158"/>
      <c r="S61" s="1158"/>
    </row>
    <row r="62" ht="15.0" customHeight="1">
      <c r="A62" s="65">
        <v>59.0</v>
      </c>
      <c r="B62" s="928"/>
      <c r="D62" s="1158"/>
      <c r="E62" s="1158"/>
      <c r="F62" s="1158"/>
      <c r="G62" s="1158"/>
      <c r="H62" s="1158"/>
      <c r="I62" s="1158"/>
      <c r="J62" s="1158"/>
      <c r="K62" s="1158"/>
      <c r="L62" s="1158"/>
      <c r="M62" s="1158"/>
      <c r="N62" s="1158"/>
      <c r="O62" s="1158"/>
      <c r="P62" s="1158"/>
      <c r="Q62" s="1158"/>
      <c r="R62" s="1158"/>
      <c r="S62" s="1158"/>
    </row>
    <row r="63" ht="15.0" customHeight="1">
      <c r="A63" s="40">
        <v>60.0</v>
      </c>
      <c r="B63" s="928"/>
      <c r="D63" s="1158"/>
      <c r="E63" s="1158"/>
      <c r="F63" s="1158"/>
      <c r="G63" s="1158"/>
      <c r="H63" s="1158"/>
      <c r="I63" s="1158"/>
      <c r="J63" s="1158"/>
      <c r="K63" s="1158"/>
      <c r="L63" s="1158"/>
      <c r="M63" s="1158"/>
      <c r="N63" s="1158"/>
      <c r="O63" s="1158"/>
      <c r="P63" s="1158"/>
      <c r="Q63" s="1158"/>
      <c r="R63" s="1158"/>
      <c r="S63" s="1158"/>
    </row>
    <row r="64" ht="15.0" customHeight="1">
      <c r="A64" s="65">
        <v>61.0</v>
      </c>
      <c r="B64" s="928"/>
      <c r="D64" s="1158"/>
      <c r="E64" s="1158"/>
      <c r="F64" s="1158"/>
      <c r="G64" s="1158"/>
      <c r="H64" s="1158"/>
      <c r="I64" s="1158"/>
      <c r="J64" s="1158"/>
      <c r="K64" s="1158"/>
      <c r="L64" s="1158"/>
      <c r="M64" s="1158"/>
      <c r="N64" s="1158"/>
      <c r="O64" s="1158"/>
      <c r="P64" s="1158"/>
      <c r="Q64" s="1158"/>
      <c r="R64" s="1158"/>
      <c r="S64" s="1158"/>
    </row>
    <row r="65" ht="15.0" customHeight="1">
      <c r="A65" s="65">
        <v>62.0</v>
      </c>
      <c r="B65" s="928"/>
      <c r="D65" s="1158"/>
      <c r="E65" s="1158"/>
      <c r="F65" s="1158"/>
      <c r="G65" s="1158"/>
      <c r="H65" s="1158"/>
      <c r="I65" s="1158"/>
      <c r="J65" s="1158"/>
      <c r="K65" s="1158"/>
      <c r="L65" s="1158"/>
      <c r="M65" s="1158"/>
      <c r="N65" s="1158"/>
      <c r="O65" s="1158"/>
      <c r="P65" s="1158"/>
      <c r="Q65" s="1158"/>
      <c r="R65" s="1158"/>
      <c r="S65" s="1158"/>
    </row>
    <row r="66" ht="15.0" customHeight="1">
      <c r="A66" s="40">
        <v>63.0</v>
      </c>
      <c r="B66" s="928"/>
      <c r="D66" s="1158"/>
      <c r="E66" s="1158"/>
      <c r="F66" s="1158"/>
      <c r="G66" s="1158"/>
      <c r="H66" s="1158"/>
      <c r="I66" s="1158"/>
      <c r="J66" s="1158"/>
      <c r="K66" s="1158"/>
      <c r="L66" s="1158"/>
      <c r="M66" s="1158"/>
      <c r="N66" s="1158"/>
      <c r="O66" s="1158"/>
      <c r="P66" s="1158"/>
      <c r="Q66" s="1158"/>
      <c r="R66" s="1158"/>
      <c r="S66" s="1158"/>
    </row>
    <row r="67" ht="15.0" customHeight="1">
      <c r="A67" s="65">
        <v>64.0</v>
      </c>
      <c r="B67" s="928"/>
      <c r="D67" s="1158"/>
      <c r="E67" s="1158"/>
      <c r="F67" s="1158"/>
      <c r="G67" s="1158"/>
      <c r="H67" s="1158"/>
      <c r="I67" s="1158"/>
      <c r="J67" s="1158"/>
      <c r="K67" s="1158"/>
      <c r="L67" s="1158"/>
      <c r="M67" s="1158"/>
      <c r="N67" s="1158"/>
      <c r="O67" s="1158"/>
      <c r="P67" s="1158"/>
      <c r="Q67" s="1158"/>
      <c r="R67" s="1158"/>
      <c r="S67" s="1158"/>
    </row>
    <row r="68" ht="15.0" customHeight="1">
      <c r="A68" s="40">
        <v>65.0</v>
      </c>
      <c r="B68" s="928"/>
      <c r="D68" s="1158"/>
      <c r="E68" s="1158"/>
      <c r="F68" s="1158"/>
      <c r="G68" s="1158"/>
      <c r="H68" s="1158"/>
      <c r="I68" s="1158"/>
      <c r="J68" s="1158"/>
      <c r="K68" s="1158"/>
      <c r="L68" s="1158"/>
      <c r="M68" s="1158"/>
      <c r="N68" s="1158"/>
      <c r="O68" s="1158"/>
      <c r="P68" s="1158"/>
      <c r="Q68" s="1158"/>
      <c r="R68" s="1158"/>
      <c r="S68" s="1158"/>
    </row>
    <row r="69" ht="15.0" customHeight="1">
      <c r="A69" s="65">
        <v>66.0</v>
      </c>
      <c r="B69" s="928"/>
      <c r="D69" s="1158"/>
      <c r="E69" s="1158"/>
      <c r="F69" s="1158"/>
      <c r="G69" s="1158"/>
      <c r="H69" s="1158"/>
      <c r="I69" s="1158"/>
      <c r="J69" s="1158"/>
      <c r="K69" s="1158"/>
      <c r="L69" s="1158"/>
      <c r="M69" s="1158"/>
      <c r="N69" s="1158"/>
      <c r="O69" s="1158"/>
      <c r="P69" s="1158"/>
      <c r="Q69" s="1158"/>
      <c r="R69" s="1158"/>
      <c r="S69" s="1158"/>
    </row>
    <row r="70" ht="15.0" customHeight="1">
      <c r="A70" s="40">
        <v>67.0</v>
      </c>
      <c r="B70" s="928"/>
      <c r="D70" s="1158"/>
      <c r="E70" s="1158"/>
      <c r="F70" s="1158"/>
      <c r="G70" s="1158"/>
      <c r="H70" s="1158"/>
      <c r="I70" s="1158"/>
      <c r="J70" s="1158"/>
      <c r="K70" s="1158"/>
      <c r="L70" s="1158"/>
      <c r="M70" s="1158"/>
      <c r="N70" s="1158"/>
      <c r="O70" s="1158"/>
      <c r="P70" s="1158"/>
      <c r="Q70" s="1158"/>
      <c r="R70" s="1158"/>
      <c r="S70" s="1158"/>
    </row>
    <row r="71" ht="15.0" customHeight="1">
      <c r="A71" s="65">
        <v>68.0</v>
      </c>
      <c r="B71" s="928"/>
      <c r="D71" s="1158"/>
      <c r="E71" s="1158"/>
      <c r="F71" s="1158"/>
      <c r="G71" s="1158"/>
      <c r="H71" s="1158"/>
      <c r="I71" s="1158"/>
      <c r="J71" s="1158"/>
      <c r="K71" s="1158"/>
      <c r="L71" s="1158"/>
      <c r="M71" s="1158"/>
      <c r="N71" s="1158"/>
      <c r="O71" s="1158"/>
      <c r="P71" s="1158"/>
      <c r="Q71" s="1158"/>
      <c r="R71" s="1158"/>
      <c r="S71" s="1158"/>
    </row>
    <row r="72" ht="15.0" customHeight="1">
      <c r="A72" s="65">
        <v>69.0</v>
      </c>
      <c r="B72" s="928"/>
      <c r="D72" s="1158"/>
      <c r="E72" s="1158"/>
      <c r="F72" s="1158"/>
      <c r="G72" s="1158"/>
      <c r="H72" s="1158"/>
      <c r="I72" s="1158"/>
      <c r="J72" s="1158"/>
      <c r="K72" s="1158"/>
      <c r="L72" s="1158"/>
      <c r="M72" s="1158"/>
      <c r="N72" s="1158"/>
      <c r="O72" s="1158"/>
      <c r="P72" s="1158"/>
      <c r="Q72" s="1158"/>
      <c r="R72" s="1158"/>
      <c r="S72" s="1158"/>
    </row>
    <row r="73" ht="15.0" customHeight="1">
      <c r="A73" s="40">
        <v>70.0</v>
      </c>
      <c r="B73" s="928"/>
      <c r="D73" s="1158"/>
      <c r="E73" s="1158"/>
      <c r="F73" s="1158"/>
      <c r="G73" s="1158"/>
      <c r="H73" s="1158"/>
      <c r="I73" s="1158"/>
      <c r="J73" s="1158"/>
      <c r="K73" s="1158"/>
      <c r="L73" s="1158"/>
      <c r="M73" s="1158"/>
      <c r="N73" s="1158"/>
      <c r="O73" s="1158"/>
      <c r="P73" s="1158"/>
      <c r="Q73" s="1158"/>
      <c r="R73" s="1158"/>
      <c r="S73" s="1158"/>
    </row>
    <row r="74" ht="15.0" customHeight="1">
      <c r="A74" s="65">
        <v>71.0</v>
      </c>
      <c r="B74" s="928"/>
      <c r="D74" s="1158"/>
      <c r="E74" s="1158"/>
      <c r="F74" s="1158"/>
      <c r="G74" s="1158"/>
      <c r="H74" s="1158"/>
      <c r="I74" s="1158"/>
      <c r="J74" s="1158"/>
      <c r="K74" s="1158"/>
      <c r="L74" s="1158"/>
      <c r="M74" s="1158"/>
      <c r="N74" s="1158"/>
      <c r="O74" s="1158"/>
      <c r="P74" s="1158"/>
      <c r="Q74" s="1158"/>
      <c r="R74" s="1158"/>
      <c r="S74" s="1158"/>
    </row>
    <row r="75" ht="15.0" customHeight="1">
      <c r="A75" s="40">
        <v>72.0</v>
      </c>
      <c r="B75" s="928"/>
      <c r="D75" s="1158"/>
      <c r="E75" s="1158"/>
      <c r="F75" s="1158"/>
      <c r="G75" s="1158"/>
      <c r="H75" s="1158"/>
      <c r="I75" s="1158"/>
      <c r="J75" s="1158"/>
      <c r="K75" s="1158"/>
      <c r="L75" s="1158"/>
      <c r="M75" s="1158"/>
      <c r="N75" s="1158"/>
      <c r="O75" s="1158"/>
      <c r="P75" s="1158"/>
      <c r="Q75" s="1158"/>
      <c r="R75" s="1158"/>
      <c r="S75" s="1158"/>
    </row>
    <row r="76" ht="15.0" customHeight="1">
      <c r="A76" s="65">
        <v>73.0</v>
      </c>
      <c r="B76" s="928"/>
      <c r="D76" s="1158"/>
      <c r="E76" s="1158"/>
      <c r="F76" s="1158"/>
      <c r="G76" s="1158"/>
      <c r="H76" s="1158"/>
      <c r="I76" s="1158"/>
      <c r="J76" s="1158"/>
      <c r="K76" s="1158"/>
      <c r="L76" s="1158"/>
      <c r="M76" s="1158"/>
      <c r="N76" s="1158"/>
      <c r="O76" s="1158"/>
      <c r="P76" s="1158"/>
      <c r="Q76" s="1158"/>
      <c r="R76" s="1158"/>
      <c r="S76" s="1158"/>
    </row>
    <row r="77" ht="15.0" customHeight="1">
      <c r="A77" s="40">
        <v>74.0</v>
      </c>
      <c r="B77" s="928"/>
      <c r="D77" s="1158"/>
      <c r="E77" s="1158"/>
      <c r="F77" s="1158"/>
      <c r="G77" s="1158"/>
      <c r="H77" s="1158"/>
      <c r="I77" s="1158"/>
      <c r="J77" s="1158"/>
      <c r="K77" s="1158"/>
      <c r="L77" s="1158"/>
      <c r="M77" s="1158"/>
      <c r="N77" s="1158"/>
      <c r="O77" s="1158"/>
      <c r="P77" s="1158"/>
      <c r="Q77" s="1158"/>
      <c r="R77" s="1158"/>
      <c r="S77" s="1158"/>
    </row>
    <row r="78" ht="15.0" customHeight="1">
      <c r="A78" s="65">
        <v>75.0</v>
      </c>
      <c r="B78" s="928"/>
      <c r="D78" s="1158"/>
      <c r="E78" s="1158"/>
      <c r="F78" s="1158"/>
      <c r="G78" s="1158"/>
      <c r="H78" s="1158"/>
      <c r="I78" s="1158"/>
      <c r="J78" s="1158"/>
      <c r="K78" s="1158"/>
      <c r="L78" s="1158"/>
      <c r="M78" s="1158"/>
      <c r="N78" s="1158"/>
      <c r="O78" s="1158"/>
      <c r="P78" s="1158"/>
      <c r="Q78" s="1158"/>
      <c r="R78" s="1158"/>
      <c r="S78" s="1158"/>
    </row>
    <row r="79" ht="15.0" customHeight="1">
      <c r="A79" s="40">
        <v>76.0</v>
      </c>
      <c r="B79" s="4"/>
      <c r="D79" s="1158"/>
      <c r="E79" s="1158"/>
      <c r="F79" s="1158"/>
      <c r="G79" s="1158"/>
      <c r="H79" s="1158"/>
      <c r="I79" s="1158"/>
      <c r="J79" s="1158"/>
      <c r="K79" s="1158"/>
      <c r="L79" s="1158"/>
      <c r="M79" s="1158"/>
      <c r="N79" s="1158"/>
      <c r="O79" s="1158"/>
      <c r="P79" s="1158"/>
      <c r="Q79" s="1158"/>
      <c r="R79" s="1158"/>
      <c r="S79" s="1158"/>
    </row>
    <row r="80">
      <c r="D80" s="1158"/>
      <c r="E80" s="1158"/>
      <c r="F80" s="1158"/>
      <c r="G80" s="1158"/>
      <c r="H80" s="1158"/>
      <c r="I80" s="1158"/>
      <c r="J80" s="1158"/>
      <c r="K80" s="1158"/>
      <c r="L80" s="1158"/>
      <c r="M80" s="1158"/>
      <c r="N80" s="1158"/>
      <c r="O80" s="1158"/>
      <c r="P80" s="1158"/>
      <c r="Q80" s="1158"/>
      <c r="R80" s="1158"/>
      <c r="S80" s="1158"/>
    </row>
    <row r="81">
      <c r="D81" s="1158"/>
      <c r="E81" s="1158"/>
      <c r="F81" s="1158"/>
      <c r="G81" s="1158"/>
      <c r="H81" s="1158"/>
      <c r="I81" s="1158"/>
      <c r="J81" s="1158"/>
      <c r="K81" s="1158"/>
      <c r="L81" s="1158"/>
      <c r="M81" s="1158"/>
      <c r="N81" s="1158"/>
      <c r="O81" s="1158"/>
      <c r="P81" s="1158"/>
      <c r="Q81" s="1158"/>
      <c r="R81" s="1158"/>
      <c r="S81" s="1158"/>
    </row>
    <row r="82">
      <c r="D82" s="1158"/>
      <c r="E82" s="1158"/>
      <c r="F82" s="1158"/>
      <c r="G82" s="1158"/>
      <c r="H82" s="1158"/>
      <c r="I82" s="1158"/>
      <c r="J82" s="1158"/>
      <c r="K82" s="1158"/>
      <c r="L82" s="1158"/>
      <c r="M82" s="1158"/>
      <c r="N82" s="1158"/>
      <c r="O82" s="1158"/>
      <c r="P82" s="1158"/>
      <c r="Q82" s="1158"/>
      <c r="R82" s="1158"/>
      <c r="S82" s="1158"/>
    </row>
    <row r="83">
      <c r="D83" s="1158"/>
      <c r="E83" s="1158"/>
      <c r="F83" s="1158"/>
      <c r="G83" s="1158"/>
      <c r="H83" s="1158"/>
      <c r="I83" s="1158"/>
      <c r="J83" s="1158"/>
      <c r="K83" s="1158"/>
      <c r="L83" s="1158"/>
      <c r="M83" s="1158"/>
      <c r="N83" s="1158"/>
      <c r="O83" s="1158"/>
      <c r="P83" s="1158"/>
      <c r="Q83" s="1158"/>
      <c r="R83" s="1158"/>
      <c r="S83" s="1158"/>
    </row>
    <row r="84">
      <c r="D84" s="1158"/>
      <c r="E84" s="1158"/>
      <c r="F84" s="1158"/>
      <c r="G84" s="1158"/>
      <c r="H84" s="1158"/>
      <c r="I84" s="1158"/>
      <c r="J84" s="1158"/>
      <c r="K84" s="1158"/>
      <c r="L84" s="1158"/>
      <c r="M84" s="1158"/>
      <c r="N84" s="1158"/>
      <c r="O84" s="1158"/>
      <c r="P84" s="1158"/>
      <c r="Q84" s="1158"/>
      <c r="R84" s="1158"/>
      <c r="S84" s="1158"/>
    </row>
    <row r="85">
      <c r="D85" s="1158"/>
      <c r="E85" s="1158"/>
      <c r="F85" s="1158"/>
      <c r="G85" s="1158"/>
      <c r="H85" s="1158"/>
      <c r="I85" s="1158"/>
      <c r="J85" s="1158"/>
      <c r="K85" s="1158"/>
      <c r="L85" s="1158"/>
      <c r="M85" s="1158"/>
      <c r="N85" s="1158"/>
      <c r="O85" s="1158"/>
      <c r="P85" s="1158"/>
      <c r="Q85" s="1158"/>
      <c r="R85" s="1158"/>
      <c r="S85" s="1158"/>
    </row>
    <row r="86">
      <c r="D86" s="1158"/>
      <c r="E86" s="1158"/>
      <c r="F86" s="1158"/>
      <c r="G86" s="1158"/>
      <c r="H86" s="1158"/>
      <c r="I86" s="1158"/>
      <c r="J86" s="1158"/>
      <c r="K86" s="1158"/>
      <c r="L86" s="1158"/>
      <c r="M86" s="1158"/>
      <c r="N86" s="1158"/>
      <c r="O86" s="1158"/>
      <c r="P86" s="1158"/>
      <c r="Q86" s="1158"/>
      <c r="R86" s="1158"/>
      <c r="S86" s="1158"/>
    </row>
    <row r="87">
      <c r="D87" s="1158"/>
      <c r="E87" s="1158"/>
      <c r="F87" s="1158"/>
      <c r="G87" s="1158"/>
      <c r="H87" s="1158"/>
      <c r="I87" s="1158"/>
      <c r="J87" s="1158"/>
      <c r="K87" s="1158"/>
      <c r="L87" s="1158"/>
      <c r="M87" s="1158"/>
      <c r="N87" s="1158"/>
      <c r="O87" s="1158"/>
      <c r="P87" s="1158"/>
      <c r="Q87" s="1158"/>
      <c r="R87" s="1158"/>
      <c r="S87" s="1158"/>
    </row>
    <row r="88">
      <c r="D88" s="1158"/>
      <c r="E88" s="1158"/>
      <c r="F88" s="1158"/>
      <c r="G88" s="1158"/>
      <c r="H88" s="1158"/>
      <c r="I88" s="1158"/>
      <c r="J88" s="1158"/>
      <c r="K88" s="1158"/>
      <c r="L88" s="1158"/>
      <c r="M88" s="1158"/>
      <c r="N88" s="1158"/>
      <c r="O88" s="1158"/>
      <c r="P88" s="1158"/>
      <c r="Q88" s="1158"/>
      <c r="R88" s="1158"/>
      <c r="S88" s="1158"/>
    </row>
    <row r="89">
      <c r="D89" s="1158"/>
      <c r="E89" s="1158"/>
      <c r="F89" s="1158"/>
      <c r="G89" s="1158"/>
      <c r="H89" s="1158"/>
      <c r="I89" s="1158"/>
      <c r="J89" s="1158"/>
      <c r="K89" s="1158"/>
      <c r="L89" s="1158"/>
      <c r="M89" s="1158"/>
      <c r="N89" s="1158"/>
      <c r="O89" s="1158"/>
      <c r="P89" s="1158"/>
      <c r="Q89" s="1158"/>
      <c r="R89" s="1158"/>
      <c r="S89" s="1158"/>
    </row>
    <row r="90">
      <c r="D90" s="1158"/>
      <c r="E90" s="1158"/>
      <c r="F90" s="1158"/>
      <c r="G90" s="1158"/>
      <c r="H90" s="1158"/>
      <c r="I90" s="1158"/>
      <c r="J90" s="1158"/>
      <c r="K90" s="1158"/>
      <c r="L90" s="1158"/>
      <c r="M90" s="1158"/>
      <c r="N90" s="1158"/>
      <c r="O90" s="1158"/>
      <c r="P90" s="1158"/>
      <c r="Q90" s="1158"/>
      <c r="R90" s="1158"/>
      <c r="S90" s="1158"/>
    </row>
    <row r="91">
      <c r="D91" s="1158"/>
      <c r="E91" s="1158"/>
      <c r="F91" s="1158"/>
      <c r="G91" s="1158"/>
      <c r="H91" s="1158"/>
      <c r="I91" s="1158"/>
      <c r="J91" s="1158"/>
      <c r="K91" s="1158"/>
      <c r="L91" s="1158"/>
      <c r="M91" s="1158"/>
      <c r="N91" s="1158"/>
      <c r="O91" s="1158"/>
      <c r="P91" s="1158"/>
      <c r="Q91" s="1158"/>
      <c r="R91" s="1158"/>
      <c r="S91" s="1158"/>
    </row>
    <row r="92">
      <c r="D92" s="1158"/>
      <c r="E92" s="1158"/>
      <c r="F92" s="1158"/>
      <c r="G92" s="1158"/>
      <c r="H92" s="1158"/>
      <c r="I92" s="1158"/>
      <c r="J92" s="1158"/>
      <c r="K92" s="1158"/>
      <c r="L92" s="1158"/>
      <c r="M92" s="1158"/>
      <c r="N92" s="1158"/>
      <c r="O92" s="1158"/>
      <c r="P92" s="1158"/>
      <c r="Q92" s="1158"/>
      <c r="R92" s="1158"/>
      <c r="S92" s="1158"/>
    </row>
    <row r="93">
      <c r="D93" s="1158"/>
      <c r="E93" s="1158"/>
      <c r="F93" s="1158"/>
      <c r="G93" s="1158"/>
      <c r="H93" s="1158"/>
      <c r="I93" s="1158"/>
      <c r="J93" s="1158"/>
      <c r="K93" s="1158"/>
      <c r="L93" s="1158"/>
      <c r="M93" s="1158"/>
      <c r="N93" s="1158"/>
      <c r="O93" s="1158"/>
      <c r="P93" s="1158"/>
      <c r="Q93" s="1158"/>
      <c r="R93" s="1158"/>
      <c r="S93" s="1158"/>
    </row>
    <row r="94">
      <c r="D94" s="1158"/>
      <c r="E94" s="1158"/>
      <c r="F94" s="1158"/>
      <c r="G94" s="1158"/>
      <c r="H94" s="1158"/>
      <c r="I94" s="1158"/>
      <c r="J94" s="1158"/>
      <c r="K94" s="1158"/>
      <c r="L94" s="1158"/>
      <c r="M94" s="1158"/>
      <c r="N94" s="1158"/>
      <c r="O94" s="1158"/>
      <c r="P94" s="1158"/>
      <c r="Q94" s="1158"/>
      <c r="R94" s="1158"/>
      <c r="S94" s="1158"/>
    </row>
    <row r="95">
      <c r="D95" s="1158"/>
      <c r="E95" s="1158"/>
      <c r="F95" s="1158"/>
      <c r="G95" s="1158"/>
      <c r="H95" s="1158"/>
      <c r="I95" s="1158"/>
      <c r="J95" s="1158"/>
      <c r="K95" s="1158"/>
      <c r="L95" s="1158"/>
      <c r="M95" s="1158"/>
      <c r="N95" s="1158"/>
      <c r="O95" s="1158"/>
      <c r="P95" s="1158"/>
      <c r="Q95" s="1158"/>
      <c r="R95" s="1158"/>
      <c r="S95" s="1158"/>
    </row>
    <row r="96">
      <c r="D96" s="1158"/>
      <c r="E96" s="1158"/>
      <c r="F96" s="1158"/>
      <c r="G96" s="1158"/>
      <c r="H96" s="1158"/>
      <c r="I96" s="1158"/>
      <c r="J96" s="1158"/>
      <c r="K96" s="1158"/>
      <c r="L96" s="1158"/>
      <c r="M96" s="1158"/>
      <c r="N96" s="1158"/>
      <c r="O96" s="1158"/>
      <c r="P96" s="1158"/>
      <c r="Q96" s="1158"/>
      <c r="R96" s="1158"/>
      <c r="S96" s="1158"/>
    </row>
    <row r="97">
      <c r="D97" s="1158"/>
      <c r="E97" s="1158"/>
      <c r="F97" s="1158"/>
      <c r="G97" s="1158"/>
      <c r="H97" s="1158"/>
      <c r="I97" s="1158"/>
      <c r="J97" s="1158"/>
      <c r="K97" s="1158"/>
      <c r="L97" s="1158"/>
      <c r="M97" s="1158"/>
      <c r="N97" s="1158"/>
      <c r="O97" s="1158"/>
      <c r="P97" s="1158"/>
      <c r="Q97" s="1158"/>
      <c r="R97" s="1158"/>
      <c r="S97" s="1158"/>
    </row>
    <row r="98">
      <c r="D98" s="1158"/>
      <c r="E98" s="1158"/>
      <c r="F98" s="1158"/>
      <c r="G98" s="1158"/>
      <c r="H98" s="1158"/>
      <c r="I98" s="1158"/>
      <c r="J98" s="1158"/>
      <c r="K98" s="1158"/>
      <c r="L98" s="1158"/>
      <c r="M98" s="1158"/>
      <c r="N98" s="1158"/>
      <c r="O98" s="1158"/>
      <c r="P98" s="1158"/>
      <c r="Q98" s="1158"/>
      <c r="R98" s="1158"/>
      <c r="S98" s="1158"/>
    </row>
    <row r="99">
      <c r="D99" s="1158"/>
      <c r="E99" s="1158"/>
      <c r="F99" s="1158"/>
      <c r="G99" s="1158"/>
      <c r="H99" s="1158"/>
      <c r="I99" s="1158"/>
      <c r="J99" s="1158"/>
      <c r="K99" s="1158"/>
      <c r="L99" s="1158"/>
      <c r="M99" s="1158"/>
      <c r="N99" s="1158"/>
      <c r="O99" s="1158"/>
      <c r="P99" s="1158"/>
      <c r="Q99" s="1158"/>
      <c r="R99" s="1158"/>
      <c r="S99" s="1158"/>
    </row>
    <row r="100">
      <c r="D100" s="1158"/>
      <c r="E100" s="1158"/>
      <c r="F100" s="1158"/>
      <c r="G100" s="1158"/>
      <c r="H100" s="1158"/>
      <c r="I100" s="1158"/>
      <c r="J100" s="1158"/>
      <c r="K100" s="1158"/>
      <c r="L100" s="1158"/>
      <c r="M100" s="1158"/>
      <c r="N100" s="1158"/>
      <c r="O100" s="1158"/>
      <c r="P100" s="1158"/>
      <c r="Q100" s="1158"/>
      <c r="R100" s="1158"/>
      <c r="S100" s="1158"/>
    </row>
    <row r="101">
      <c r="D101" s="1158"/>
      <c r="E101" s="1158"/>
      <c r="F101" s="1158"/>
      <c r="G101" s="1158"/>
      <c r="H101" s="1158"/>
      <c r="I101" s="1158"/>
      <c r="J101" s="1158"/>
      <c r="K101" s="1158"/>
      <c r="L101" s="1158"/>
      <c r="M101" s="1158"/>
      <c r="N101" s="1158"/>
      <c r="O101" s="1158"/>
      <c r="P101" s="1158"/>
      <c r="Q101" s="1158"/>
      <c r="R101" s="1158"/>
      <c r="S101" s="1158"/>
    </row>
    <row r="102">
      <c r="D102" s="1158"/>
      <c r="E102" s="1158"/>
      <c r="F102" s="1158"/>
      <c r="G102" s="1158"/>
      <c r="H102" s="1158"/>
      <c r="I102" s="1158"/>
      <c r="J102" s="1158"/>
      <c r="K102" s="1158"/>
      <c r="L102" s="1158"/>
      <c r="M102" s="1158"/>
      <c r="N102" s="1158"/>
      <c r="O102" s="1158"/>
      <c r="P102" s="1158"/>
      <c r="Q102" s="1158"/>
      <c r="R102" s="1158"/>
      <c r="S102" s="1158"/>
    </row>
    <row r="103">
      <c r="D103" s="1158"/>
      <c r="E103" s="1158"/>
      <c r="F103" s="1158"/>
      <c r="G103" s="1158"/>
      <c r="H103" s="1158"/>
      <c r="I103" s="1158"/>
      <c r="J103" s="1158"/>
      <c r="K103" s="1158"/>
      <c r="L103" s="1158"/>
      <c r="M103" s="1158"/>
      <c r="N103" s="1158"/>
      <c r="O103" s="1158"/>
      <c r="P103" s="1158"/>
      <c r="Q103" s="1158"/>
      <c r="R103" s="1158"/>
      <c r="S103" s="1158"/>
    </row>
    <row r="104">
      <c r="D104" s="1158"/>
      <c r="E104" s="1158"/>
      <c r="F104" s="1158"/>
      <c r="G104" s="1158"/>
      <c r="H104" s="1158"/>
      <c r="I104" s="1158"/>
      <c r="J104" s="1158"/>
      <c r="K104" s="1158"/>
      <c r="L104" s="1158"/>
      <c r="M104" s="1158"/>
      <c r="N104" s="1158"/>
      <c r="O104" s="1158"/>
      <c r="P104" s="1158"/>
      <c r="Q104" s="1158"/>
      <c r="R104" s="1158"/>
      <c r="S104" s="1158"/>
    </row>
    <row r="105">
      <c r="D105" s="1158"/>
      <c r="E105" s="1158"/>
      <c r="F105" s="1158"/>
      <c r="G105" s="1158"/>
      <c r="H105" s="1158"/>
      <c r="I105" s="1158"/>
      <c r="J105" s="1158"/>
      <c r="K105" s="1158"/>
      <c r="L105" s="1158"/>
      <c r="M105" s="1158"/>
      <c r="N105" s="1158"/>
      <c r="O105" s="1158"/>
      <c r="P105" s="1158"/>
      <c r="Q105" s="1158"/>
      <c r="R105" s="1158"/>
      <c r="S105" s="1158"/>
    </row>
    <row r="106">
      <c r="D106" s="1158"/>
      <c r="E106" s="1158"/>
      <c r="F106" s="1158"/>
      <c r="G106" s="1158"/>
      <c r="H106" s="1158"/>
      <c r="I106" s="1158"/>
      <c r="J106" s="1158"/>
      <c r="K106" s="1158"/>
      <c r="L106" s="1158"/>
      <c r="M106" s="1158"/>
      <c r="N106" s="1158"/>
      <c r="O106" s="1158"/>
      <c r="P106" s="1158"/>
      <c r="Q106" s="1158"/>
      <c r="R106" s="1158"/>
      <c r="S106" s="1158"/>
    </row>
    <row r="107">
      <c r="D107" s="1158"/>
      <c r="E107" s="1158"/>
      <c r="F107" s="1158"/>
      <c r="G107" s="1158"/>
      <c r="H107" s="1158"/>
      <c r="I107" s="1158"/>
      <c r="J107" s="1158"/>
      <c r="K107" s="1158"/>
      <c r="L107" s="1158"/>
      <c r="M107" s="1158"/>
      <c r="N107" s="1158"/>
      <c r="O107" s="1158"/>
      <c r="P107" s="1158"/>
      <c r="Q107" s="1158"/>
      <c r="R107" s="1158"/>
      <c r="S107" s="1158"/>
    </row>
    <row r="108">
      <c r="D108" s="1158"/>
      <c r="E108" s="1158"/>
      <c r="F108" s="1158"/>
      <c r="G108" s="1158"/>
      <c r="H108" s="1158"/>
      <c r="I108" s="1158"/>
      <c r="J108" s="1158"/>
      <c r="K108" s="1158"/>
      <c r="L108" s="1158"/>
      <c r="M108" s="1158"/>
      <c r="N108" s="1158"/>
      <c r="O108" s="1158"/>
      <c r="P108" s="1158"/>
      <c r="Q108" s="1158"/>
      <c r="R108" s="1158"/>
      <c r="S108" s="1158"/>
    </row>
    <row r="109">
      <c r="D109" s="1158"/>
      <c r="E109" s="1158"/>
      <c r="F109" s="1158"/>
      <c r="G109" s="1158"/>
      <c r="H109" s="1158"/>
      <c r="I109" s="1158"/>
      <c r="J109" s="1158"/>
      <c r="K109" s="1158"/>
      <c r="L109" s="1158"/>
      <c r="M109" s="1158"/>
      <c r="N109" s="1158"/>
      <c r="O109" s="1158"/>
      <c r="P109" s="1158"/>
      <c r="Q109" s="1158"/>
      <c r="R109" s="1158"/>
      <c r="S109" s="1158"/>
    </row>
    <row r="110">
      <c r="D110" s="1158"/>
      <c r="E110" s="1158"/>
      <c r="F110" s="1158"/>
      <c r="G110" s="1158"/>
      <c r="H110" s="1158"/>
      <c r="I110" s="1158"/>
      <c r="J110" s="1158"/>
      <c r="K110" s="1158"/>
      <c r="L110" s="1158"/>
      <c r="M110" s="1158"/>
      <c r="N110" s="1158"/>
      <c r="O110" s="1158"/>
      <c r="P110" s="1158"/>
      <c r="Q110" s="1158"/>
      <c r="R110" s="1158"/>
      <c r="S110" s="1158"/>
    </row>
    <row r="111">
      <c r="D111" s="1158"/>
      <c r="E111" s="1158"/>
      <c r="F111" s="1158"/>
      <c r="G111" s="1158"/>
      <c r="H111" s="1158"/>
      <c r="I111" s="1158"/>
      <c r="J111" s="1158"/>
      <c r="K111" s="1158"/>
      <c r="L111" s="1158"/>
      <c r="M111" s="1158"/>
      <c r="N111" s="1158"/>
      <c r="O111" s="1158"/>
      <c r="P111" s="1158"/>
      <c r="Q111" s="1158"/>
      <c r="R111" s="1158"/>
      <c r="S111" s="1158"/>
    </row>
    <row r="112">
      <c r="D112" s="1158"/>
      <c r="E112" s="1158"/>
      <c r="F112" s="1158"/>
      <c r="G112" s="1158"/>
      <c r="H112" s="1158"/>
      <c r="I112" s="1158"/>
      <c r="J112" s="1158"/>
      <c r="K112" s="1158"/>
      <c r="L112" s="1158"/>
      <c r="M112" s="1158"/>
      <c r="N112" s="1158"/>
      <c r="O112" s="1158"/>
      <c r="P112" s="1158"/>
      <c r="Q112" s="1158"/>
      <c r="R112" s="1158"/>
      <c r="S112" s="1158"/>
    </row>
    <row r="113">
      <c r="D113" s="1158"/>
      <c r="E113" s="1158"/>
      <c r="F113" s="1158"/>
      <c r="G113" s="1158"/>
      <c r="H113" s="1158"/>
      <c r="I113" s="1158"/>
      <c r="J113" s="1158"/>
      <c r="K113" s="1158"/>
      <c r="L113" s="1158"/>
      <c r="M113" s="1158"/>
      <c r="N113" s="1158"/>
      <c r="O113" s="1158"/>
      <c r="P113" s="1158"/>
      <c r="Q113" s="1158"/>
      <c r="R113" s="1158"/>
      <c r="S113" s="1158"/>
    </row>
    <row r="114">
      <c r="D114" s="1158"/>
      <c r="E114" s="1158"/>
      <c r="F114" s="1158"/>
      <c r="G114" s="1158"/>
      <c r="H114" s="1158"/>
      <c r="I114" s="1158"/>
      <c r="J114" s="1158"/>
      <c r="K114" s="1158"/>
      <c r="L114" s="1158"/>
      <c r="M114" s="1158"/>
      <c r="N114" s="1158"/>
      <c r="O114" s="1158"/>
      <c r="P114" s="1158"/>
      <c r="Q114" s="1158"/>
      <c r="R114" s="1158"/>
      <c r="S114" s="1158"/>
    </row>
    <row r="115">
      <c r="D115" s="1158"/>
      <c r="E115" s="1158"/>
      <c r="F115" s="1158"/>
      <c r="G115" s="1158"/>
      <c r="H115" s="1158"/>
      <c r="I115" s="1158"/>
      <c r="J115" s="1158"/>
      <c r="K115" s="1158"/>
      <c r="L115" s="1158"/>
      <c r="M115" s="1158"/>
      <c r="N115" s="1158"/>
      <c r="O115" s="1158"/>
      <c r="P115" s="1158"/>
      <c r="Q115" s="1158"/>
      <c r="R115" s="1158"/>
      <c r="S115" s="1158"/>
    </row>
    <row r="116">
      <c r="D116" s="1158"/>
      <c r="E116" s="1158"/>
      <c r="F116" s="1158"/>
      <c r="G116" s="1158"/>
      <c r="H116" s="1158"/>
      <c r="I116" s="1158"/>
      <c r="J116" s="1158"/>
      <c r="K116" s="1158"/>
      <c r="L116" s="1158"/>
      <c r="M116" s="1158"/>
      <c r="N116" s="1158"/>
      <c r="O116" s="1158"/>
      <c r="P116" s="1158"/>
      <c r="Q116" s="1158"/>
      <c r="R116" s="1158"/>
      <c r="S116" s="1158"/>
    </row>
    <row r="117">
      <c r="D117" s="1158"/>
      <c r="E117" s="1158"/>
      <c r="F117" s="1158"/>
      <c r="G117" s="1158"/>
      <c r="H117" s="1158"/>
      <c r="I117" s="1158"/>
      <c r="J117" s="1158"/>
      <c r="K117" s="1158"/>
      <c r="L117" s="1158"/>
      <c r="M117" s="1158"/>
      <c r="N117" s="1158"/>
      <c r="O117" s="1158"/>
      <c r="P117" s="1158"/>
      <c r="Q117" s="1158"/>
      <c r="R117" s="1158"/>
      <c r="S117" s="1158"/>
    </row>
    <row r="118">
      <c r="D118" s="1158"/>
      <c r="E118" s="1158"/>
      <c r="F118" s="1158"/>
      <c r="G118" s="1158"/>
      <c r="H118" s="1158"/>
      <c r="I118" s="1158"/>
      <c r="J118" s="1158"/>
      <c r="K118" s="1158"/>
      <c r="L118" s="1158"/>
      <c r="M118" s="1158"/>
      <c r="N118" s="1158"/>
      <c r="O118" s="1158"/>
      <c r="P118" s="1158"/>
      <c r="Q118" s="1158"/>
      <c r="R118" s="1158"/>
      <c r="S118" s="1158"/>
    </row>
    <row r="119">
      <c r="D119" s="1158"/>
      <c r="E119" s="1158"/>
      <c r="F119" s="1158"/>
      <c r="G119" s="1158"/>
      <c r="H119" s="1158"/>
      <c r="I119" s="1158"/>
      <c r="J119" s="1158"/>
      <c r="K119" s="1158"/>
      <c r="L119" s="1158"/>
      <c r="M119" s="1158"/>
      <c r="N119" s="1158"/>
      <c r="O119" s="1158"/>
      <c r="P119" s="1158"/>
      <c r="Q119" s="1158"/>
      <c r="R119" s="1158"/>
      <c r="S119" s="1158"/>
    </row>
    <row r="120">
      <c r="D120" s="1158"/>
      <c r="E120" s="1158"/>
      <c r="F120" s="1158"/>
      <c r="G120" s="1158"/>
      <c r="H120" s="1158"/>
      <c r="I120" s="1158"/>
      <c r="J120" s="1158"/>
      <c r="K120" s="1158"/>
      <c r="L120" s="1158"/>
      <c r="M120" s="1158"/>
      <c r="N120" s="1158"/>
      <c r="O120" s="1158"/>
      <c r="P120" s="1158"/>
      <c r="Q120" s="1158"/>
      <c r="R120" s="1158"/>
      <c r="S120" s="1158"/>
    </row>
    <row r="121">
      <c r="D121" s="1158"/>
      <c r="E121" s="1158"/>
      <c r="F121" s="1158"/>
      <c r="G121" s="1158"/>
      <c r="H121" s="1158"/>
      <c r="I121" s="1158"/>
      <c r="J121" s="1158"/>
      <c r="K121" s="1158"/>
      <c r="L121" s="1158"/>
      <c r="M121" s="1158"/>
      <c r="N121" s="1158"/>
      <c r="O121" s="1158"/>
      <c r="P121" s="1158"/>
      <c r="Q121" s="1158"/>
      <c r="R121" s="1158"/>
      <c r="S121" s="1158"/>
    </row>
    <row r="122">
      <c r="D122" s="1158"/>
      <c r="E122" s="1158"/>
      <c r="F122" s="1158"/>
      <c r="G122" s="1158"/>
      <c r="H122" s="1158"/>
      <c r="I122" s="1158"/>
      <c r="J122" s="1158"/>
      <c r="K122" s="1158"/>
      <c r="L122" s="1158"/>
      <c r="M122" s="1158"/>
      <c r="N122" s="1158"/>
      <c r="O122" s="1158"/>
      <c r="P122" s="1158"/>
      <c r="Q122" s="1158"/>
      <c r="R122" s="1158"/>
      <c r="S122" s="1158"/>
    </row>
    <row r="123">
      <c r="D123" s="1158"/>
      <c r="E123" s="1158"/>
      <c r="F123" s="1158"/>
      <c r="G123" s="1158"/>
      <c r="H123" s="1158"/>
      <c r="I123" s="1158"/>
      <c r="J123" s="1158"/>
      <c r="K123" s="1158"/>
      <c r="L123" s="1158"/>
      <c r="M123" s="1158"/>
      <c r="N123" s="1158"/>
      <c r="O123" s="1158"/>
      <c r="P123" s="1158"/>
      <c r="Q123" s="1158"/>
      <c r="R123" s="1158"/>
      <c r="S123" s="1158"/>
    </row>
    <row r="124">
      <c r="D124" s="1158"/>
      <c r="E124" s="1158"/>
      <c r="F124" s="1158"/>
      <c r="G124" s="1158"/>
      <c r="H124" s="1158"/>
      <c r="I124" s="1158"/>
      <c r="J124" s="1158"/>
      <c r="K124" s="1158"/>
      <c r="L124" s="1158"/>
      <c r="M124" s="1158"/>
      <c r="N124" s="1158"/>
      <c r="O124" s="1158"/>
      <c r="P124" s="1158"/>
      <c r="Q124" s="1158"/>
      <c r="R124" s="1158"/>
      <c r="S124" s="1158"/>
    </row>
    <row r="125">
      <c r="D125" s="1158"/>
      <c r="E125" s="1158"/>
      <c r="F125" s="1158"/>
      <c r="G125" s="1158"/>
      <c r="H125" s="1158"/>
      <c r="I125" s="1158"/>
      <c r="J125" s="1158"/>
      <c r="K125" s="1158"/>
      <c r="L125" s="1158"/>
      <c r="M125" s="1158"/>
      <c r="N125" s="1158"/>
      <c r="O125" s="1158"/>
      <c r="P125" s="1158"/>
      <c r="Q125" s="1158"/>
      <c r="R125" s="1158"/>
      <c r="S125" s="1158"/>
    </row>
    <row r="126">
      <c r="D126" s="1158"/>
      <c r="E126" s="1158"/>
      <c r="F126" s="1158"/>
      <c r="G126" s="1158"/>
      <c r="H126" s="1158"/>
      <c r="I126" s="1158"/>
      <c r="J126" s="1158"/>
      <c r="K126" s="1158"/>
      <c r="L126" s="1158"/>
      <c r="M126" s="1158"/>
      <c r="N126" s="1158"/>
      <c r="O126" s="1158"/>
      <c r="P126" s="1158"/>
      <c r="Q126" s="1158"/>
      <c r="R126" s="1158"/>
      <c r="S126" s="1158"/>
    </row>
    <row r="127">
      <c r="D127" s="1158"/>
      <c r="E127" s="1158"/>
      <c r="F127" s="1158"/>
      <c r="G127" s="1158"/>
      <c r="H127" s="1158"/>
      <c r="I127" s="1158"/>
      <c r="J127" s="1158"/>
      <c r="K127" s="1158"/>
      <c r="L127" s="1158"/>
      <c r="M127" s="1158"/>
      <c r="N127" s="1158"/>
      <c r="O127" s="1158"/>
      <c r="P127" s="1158"/>
      <c r="Q127" s="1158"/>
      <c r="R127" s="1158"/>
      <c r="S127" s="1158"/>
    </row>
    <row r="128">
      <c r="D128" s="1158"/>
      <c r="E128" s="1158"/>
      <c r="F128" s="1158"/>
      <c r="G128" s="1158"/>
      <c r="H128" s="1158"/>
      <c r="I128" s="1158"/>
      <c r="J128" s="1158"/>
      <c r="K128" s="1158"/>
      <c r="L128" s="1158"/>
      <c r="M128" s="1158"/>
      <c r="N128" s="1158"/>
      <c r="O128" s="1158"/>
      <c r="P128" s="1158"/>
      <c r="Q128" s="1158"/>
      <c r="R128" s="1158"/>
      <c r="S128" s="1158"/>
    </row>
    <row r="129">
      <c r="D129" s="1158"/>
      <c r="E129" s="1158"/>
      <c r="F129" s="1158"/>
      <c r="G129" s="1158"/>
      <c r="H129" s="1158"/>
      <c r="I129" s="1158"/>
      <c r="J129" s="1158"/>
      <c r="K129" s="1158"/>
      <c r="L129" s="1158"/>
      <c r="M129" s="1158"/>
      <c r="N129" s="1158"/>
      <c r="O129" s="1158"/>
      <c r="P129" s="1158"/>
      <c r="Q129" s="1158"/>
      <c r="R129" s="1158"/>
      <c r="S129" s="1158"/>
    </row>
    <row r="130">
      <c r="D130" s="1158"/>
      <c r="E130" s="1158"/>
      <c r="F130" s="1158"/>
      <c r="G130" s="1158"/>
      <c r="H130" s="1158"/>
      <c r="I130" s="1158"/>
      <c r="J130" s="1158"/>
      <c r="K130" s="1158"/>
      <c r="L130" s="1158"/>
      <c r="M130" s="1158"/>
      <c r="N130" s="1158"/>
      <c r="O130" s="1158"/>
      <c r="P130" s="1158"/>
      <c r="Q130" s="1158"/>
      <c r="R130" s="1158"/>
      <c r="S130" s="1158"/>
    </row>
    <row r="131">
      <c r="D131" s="1158"/>
      <c r="E131" s="1158"/>
      <c r="F131" s="1158"/>
      <c r="G131" s="1158"/>
      <c r="H131" s="1158"/>
      <c r="I131" s="1158"/>
      <c r="J131" s="1158"/>
      <c r="K131" s="1158"/>
      <c r="L131" s="1158"/>
      <c r="M131" s="1158"/>
      <c r="N131" s="1158"/>
      <c r="O131" s="1158"/>
      <c r="P131" s="1158"/>
      <c r="Q131" s="1158"/>
      <c r="R131" s="1158"/>
      <c r="S131" s="1158"/>
    </row>
    <row r="132">
      <c r="D132" s="1158"/>
      <c r="E132" s="1158"/>
      <c r="F132" s="1158"/>
      <c r="G132" s="1158"/>
      <c r="H132" s="1158"/>
      <c r="I132" s="1158"/>
      <c r="J132" s="1158"/>
      <c r="K132" s="1158"/>
      <c r="L132" s="1158"/>
      <c r="M132" s="1158"/>
      <c r="N132" s="1158"/>
      <c r="O132" s="1158"/>
      <c r="P132" s="1158"/>
      <c r="Q132" s="1158"/>
      <c r="R132" s="1158"/>
      <c r="S132" s="1158"/>
    </row>
    <row r="133">
      <c r="D133" s="1158"/>
      <c r="E133" s="1158"/>
      <c r="F133" s="1158"/>
      <c r="G133" s="1158"/>
      <c r="H133" s="1158"/>
      <c r="I133" s="1158"/>
      <c r="J133" s="1158"/>
      <c r="K133" s="1158"/>
      <c r="L133" s="1158"/>
      <c r="M133" s="1158"/>
      <c r="N133" s="1158"/>
      <c r="O133" s="1158"/>
      <c r="P133" s="1158"/>
      <c r="Q133" s="1158"/>
      <c r="R133" s="1158"/>
      <c r="S133" s="1158"/>
    </row>
    <row r="134">
      <c r="D134" s="1158"/>
      <c r="E134" s="1158"/>
      <c r="F134" s="1158"/>
      <c r="G134" s="1158"/>
      <c r="H134" s="1158"/>
      <c r="I134" s="1158"/>
      <c r="J134" s="1158"/>
      <c r="K134" s="1158"/>
      <c r="L134" s="1158"/>
      <c r="M134" s="1158"/>
      <c r="N134" s="1158"/>
      <c r="O134" s="1158"/>
      <c r="P134" s="1158"/>
      <c r="Q134" s="1158"/>
      <c r="R134" s="1158"/>
      <c r="S134" s="1158"/>
    </row>
    <row r="135">
      <c r="D135" s="1158"/>
      <c r="E135" s="1158"/>
      <c r="F135" s="1158"/>
      <c r="G135" s="1158"/>
      <c r="H135" s="1158"/>
      <c r="I135" s="1158"/>
      <c r="J135" s="1158"/>
      <c r="K135" s="1158"/>
      <c r="L135" s="1158"/>
      <c r="M135" s="1158"/>
      <c r="N135" s="1158"/>
      <c r="O135" s="1158"/>
      <c r="P135" s="1158"/>
      <c r="Q135" s="1158"/>
      <c r="R135" s="1158"/>
      <c r="S135" s="1158"/>
    </row>
    <row r="136">
      <c r="D136" s="1158"/>
      <c r="E136" s="1158"/>
      <c r="F136" s="1158"/>
      <c r="G136" s="1158"/>
      <c r="H136" s="1158"/>
      <c r="I136" s="1158"/>
      <c r="J136" s="1158"/>
      <c r="K136" s="1158"/>
      <c r="L136" s="1158"/>
      <c r="M136" s="1158"/>
      <c r="N136" s="1158"/>
      <c r="O136" s="1158"/>
      <c r="P136" s="1158"/>
      <c r="Q136" s="1158"/>
      <c r="R136" s="1158"/>
      <c r="S136" s="1158"/>
    </row>
    <row r="137">
      <c r="D137" s="1158"/>
      <c r="E137" s="1158"/>
      <c r="F137" s="1158"/>
      <c r="G137" s="1158"/>
      <c r="H137" s="1158"/>
      <c r="I137" s="1158"/>
      <c r="J137" s="1158"/>
      <c r="K137" s="1158"/>
      <c r="L137" s="1158"/>
      <c r="M137" s="1158"/>
      <c r="N137" s="1158"/>
      <c r="O137" s="1158"/>
      <c r="P137" s="1158"/>
      <c r="Q137" s="1158"/>
      <c r="R137" s="1158"/>
      <c r="S137" s="1158"/>
    </row>
    <row r="138">
      <c r="D138" s="1158"/>
      <c r="E138" s="1158"/>
      <c r="F138" s="1158"/>
      <c r="G138" s="1158"/>
      <c r="H138" s="1158"/>
      <c r="I138" s="1158"/>
      <c r="J138" s="1158"/>
      <c r="K138" s="1158"/>
      <c r="L138" s="1158"/>
      <c r="M138" s="1158"/>
      <c r="N138" s="1158"/>
      <c r="O138" s="1158"/>
      <c r="P138" s="1158"/>
      <c r="Q138" s="1158"/>
      <c r="R138" s="1158"/>
      <c r="S138" s="1158"/>
    </row>
    <row r="139">
      <c r="D139" s="1158"/>
      <c r="E139" s="1158"/>
      <c r="F139" s="1158"/>
      <c r="G139" s="1158"/>
      <c r="H139" s="1158"/>
      <c r="I139" s="1158"/>
      <c r="J139" s="1158"/>
      <c r="K139" s="1158"/>
      <c r="L139" s="1158"/>
      <c r="M139" s="1158"/>
      <c r="N139" s="1158"/>
      <c r="O139" s="1158"/>
      <c r="P139" s="1158"/>
      <c r="Q139" s="1158"/>
      <c r="R139" s="1158"/>
      <c r="S139" s="1158"/>
    </row>
    <row r="140">
      <c r="D140" s="1158"/>
      <c r="E140" s="1158"/>
      <c r="F140" s="1158"/>
      <c r="G140" s="1158"/>
      <c r="H140" s="1158"/>
      <c r="I140" s="1158"/>
      <c r="J140" s="1158"/>
      <c r="K140" s="1158"/>
      <c r="L140" s="1158"/>
      <c r="M140" s="1158"/>
      <c r="N140" s="1158"/>
      <c r="O140" s="1158"/>
      <c r="P140" s="1158"/>
      <c r="Q140" s="1158"/>
      <c r="R140" s="1158"/>
      <c r="S140" s="1158"/>
    </row>
    <row r="141">
      <c r="D141" s="1158"/>
      <c r="E141" s="1158"/>
      <c r="F141" s="1158"/>
      <c r="G141" s="1158"/>
      <c r="H141" s="1158"/>
      <c r="I141" s="1158"/>
      <c r="J141" s="1158"/>
      <c r="K141" s="1158"/>
      <c r="L141" s="1158"/>
      <c r="M141" s="1158"/>
      <c r="N141" s="1158"/>
      <c r="O141" s="1158"/>
      <c r="P141" s="1158"/>
      <c r="Q141" s="1158"/>
      <c r="R141" s="1158"/>
      <c r="S141" s="1158"/>
    </row>
    <row r="142">
      <c r="D142" s="1158"/>
      <c r="E142" s="1158"/>
      <c r="F142" s="1158"/>
      <c r="G142" s="1158"/>
      <c r="H142" s="1158"/>
      <c r="I142" s="1158"/>
      <c r="J142" s="1158"/>
      <c r="K142" s="1158"/>
      <c r="L142" s="1158"/>
      <c r="M142" s="1158"/>
      <c r="N142" s="1158"/>
      <c r="O142" s="1158"/>
      <c r="P142" s="1158"/>
      <c r="Q142" s="1158"/>
      <c r="R142" s="1158"/>
      <c r="S142" s="1158"/>
    </row>
    <row r="143">
      <c r="D143" s="1158"/>
      <c r="E143" s="1158"/>
      <c r="F143" s="1158"/>
      <c r="G143" s="1158"/>
      <c r="H143" s="1158"/>
      <c r="I143" s="1158"/>
      <c r="J143" s="1158"/>
      <c r="K143" s="1158"/>
      <c r="L143" s="1158"/>
      <c r="M143" s="1158"/>
      <c r="N143" s="1158"/>
      <c r="O143" s="1158"/>
      <c r="P143" s="1158"/>
      <c r="Q143" s="1158"/>
      <c r="R143" s="1158"/>
      <c r="S143" s="1158"/>
    </row>
    <row r="144">
      <c r="D144" s="1158"/>
      <c r="E144" s="1158"/>
      <c r="F144" s="1158"/>
      <c r="G144" s="1158"/>
      <c r="H144" s="1158"/>
      <c r="I144" s="1158"/>
      <c r="J144" s="1158"/>
      <c r="K144" s="1158"/>
      <c r="L144" s="1158"/>
      <c r="M144" s="1158"/>
      <c r="N144" s="1158"/>
      <c r="O144" s="1158"/>
      <c r="P144" s="1158"/>
      <c r="Q144" s="1158"/>
      <c r="R144" s="1158"/>
      <c r="S144" s="1158"/>
    </row>
    <row r="145">
      <c r="D145" s="1158"/>
      <c r="E145" s="1158"/>
      <c r="F145" s="1158"/>
      <c r="G145" s="1158"/>
      <c r="H145" s="1158"/>
      <c r="I145" s="1158"/>
      <c r="J145" s="1158"/>
      <c r="K145" s="1158"/>
      <c r="L145" s="1158"/>
      <c r="M145" s="1158"/>
      <c r="N145" s="1158"/>
      <c r="O145" s="1158"/>
      <c r="P145" s="1158"/>
      <c r="Q145" s="1158"/>
      <c r="R145" s="1158"/>
      <c r="S145" s="1158"/>
    </row>
    <row r="146">
      <c r="D146" s="1158"/>
      <c r="E146" s="1158"/>
      <c r="F146" s="1158"/>
      <c r="G146" s="1158"/>
      <c r="H146" s="1158"/>
      <c r="I146" s="1158"/>
      <c r="J146" s="1158"/>
      <c r="K146" s="1158"/>
      <c r="L146" s="1158"/>
      <c r="M146" s="1158"/>
      <c r="N146" s="1158"/>
      <c r="O146" s="1158"/>
      <c r="P146" s="1158"/>
      <c r="Q146" s="1158"/>
      <c r="R146" s="1158"/>
      <c r="S146" s="1158"/>
    </row>
    <row r="147">
      <c r="D147" s="1158"/>
      <c r="E147" s="1158"/>
      <c r="F147" s="1158"/>
      <c r="G147" s="1158"/>
      <c r="H147" s="1158"/>
      <c r="I147" s="1158"/>
      <c r="J147" s="1158"/>
      <c r="K147" s="1158"/>
      <c r="L147" s="1158"/>
      <c r="M147" s="1158"/>
      <c r="N147" s="1158"/>
      <c r="O147" s="1158"/>
      <c r="P147" s="1158"/>
      <c r="Q147" s="1158"/>
      <c r="R147" s="1158"/>
      <c r="S147" s="1158"/>
    </row>
    <row r="148">
      <c r="D148" s="1158"/>
      <c r="E148" s="1158"/>
      <c r="F148" s="1158"/>
      <c r="G148" s="1158"/>
      <c r="H148" s="1158"/>
      <c r="I148" s="1158"/>
      <c r="J148" s="1158"/>
      <c r="K148" s="1158"/>
      <c r="L148" s="1158"/>
      <c r="M148" s="1158"/>
      <c r="N148" s="1158"/>
      <c r="O148" s="1158"/>
      <c r="P148" s="1158"/>
      <c r="Q148" s="1158"/>
      <c r="R148" s="1158"/>
      <c r="S148" s="1158"/>
    </row>
    <row r="149">
      <c r="D149" s="1158"/>
      <c r="E149" s="1158"/>
      <c r="F149" s="1158"/>
      <c r="G149" s="1158"/>
      <c r="H149" s="1158"/>
      <c r="I149" s="1158"/>
      <c r="J149" s="1158"/>
      <c r="K149" s="1158"/>
      <c r="L149" s="1158"/>
      <c r="M149" s="1158"/>
      <c r="N149" s="1158"/>
      <c r="O149" s="1158"/>
      <c r="P149" s="1158"/>
      <c r="Q149" s="1158"/>
      <c r="R149" s="1158"/>
      <c r="S149" s="1158"/>
    </row>
    <row r="150">
      <c r="D150" s="1158"/>
      <c r="E150" s="1158"/>
      <c r="F150" s="1158"/>
      <c r="G150" s="1158"/>
      <c r="H150" s="1158"/>
      <c r="I150" s="1158"/>
      <c r="J150" s="1158"/>
      <c r="K150" s="1158"/>
      <c r="L150" s="1158"/>
      <c r="M150" s="1158"/>
      <c r="N150" s="1158"/>
      <c r="O150" s="1158"/>
      <c r="P150" s="1158"/>
      <c r="Q150" s="1158"/>
      <c r="R150" s="1158"/>
      <c r="S150" s="1158"/>
    </row>
    <row r="151">
      <c r="D151" s="1158"/>
      <c r="E151" s="1158"/>
      <c r="F151" s="1158"/>
      <c r="G151" s="1158"/>
      <c r="H151" s="1158"/>
      <c r="I151" s="1158"/>
      <c r="J151" s="1158"/>
      <c r="K151" s="1158"/>
      <c r="L151" s="1158"/>
      <c r="M151" s="1158"/>
      <c r="N151" s="1158"/>
      <c r="O151" s="1158"/>
      <c r="P151" s="1158"/>
      <c r="Q151" s="1158"/>
      <c r="R151" s="1158"/>
      <c r="S151" s="1158"/>
    </row>
    <row r="152">
      <c r="D152" s="1158"/>
      <c r="E152" s="1158"/>
      <c r="F152" s="1158"/>
      <c r="G152" s="1158"/>
      <c r="H152" s="1158"/>
      <c r="I152" s="1158"/>
      <c r="J152" s="1158"/>
      <c r="K152" s="1158"/>
      <c r="L152" s="1158"/>
      <c r="M152" s="1158"/>
      <c r="N152" s="1158"/>
      <c r="O152" s="1158"/>
      <c r="P152" s="1158"/>
      <c r="Q152" s="1158"/>
      <c r="R152" s="1158"/>
      <c r="S152" s="1158"/>
    </row>
    <row r="153">
      <c r="D153" s="1158"/>
      <c r="E153" s="1158"/>
      <c r="F153" s="1158"/>
      <c r="G153" s="1158"/>
      <c r="H153" s="1158"/>
      <c r="I153" s="1158"/>
      <c r="J153" s="1158"/>
      <c r="K153" s="1158"/>
      <c r="L153" s="1158"/>
      <c r="M153" s="1158"/>
      <c r="N153" s="1158"/>
      <c r="O153" s="1158"/>
      <c r="P153" s="1158"/>
      <c r="Q153" s="1158"/>
      <c r="R153" s="1158"/>
      <c r="S153" s="1158"/>
    </row>
    <row r="154">
      <c r="D154" s="1158"/>
      <c r="E154" s="1158"/>
      <c r="F154" s="1158"/>
      <c r="G154" s="1158"/>
      <c r="H154" s="1158"/>
      <c r="I154" s="1158"/>
      <c r="J154" s="1158"/>
      <c r="K154" s="1158"/>
      <c r="L154" s="1158"/>
      <c r="M154" s="1158"/>
      <c r="N154" s="1158"/>
      <c r="O154" s="1158"/>
      <c r="P154" s="1158"/>
      <c r="Q154" s="1158"/>
      <c r="R154" s="1158"/>
      <c r="S154" s="1158"/>
    </row>
    <row r="155">
      <c r="D155" s="1158"/>
      <c r="E155" s="1158"/>
      <c r="F155" s="1158"/>
      <c r="G155" s="1158"/>
      <c r="H155" s="1158"/>
      <c r="I155" s="1158"/>
      <c r="J155" s="1158"/>
      <c r="K155" s="1158"/>
      <c r="L155" s="1158"/>
      <c r="M155" s="1158"/>
      <c r="N155" s="1158"/>
      <c r="O155" s="1158"/>
      <c r="P155" s="1158"/>
      <c r="Q155" s="1158"/>
      <c r="R155" s="1158"/>
      <c r="S155" s="1158"/>
    </row>
    <row r="156">
      <c r="D156" s="1158"/>
      <c r="E156" s="1158"/>
      <c r="F156" s="1158"/>
      <c r="G156" s="1158"/>
      <c r="H156" s="1158"/>
      <c r="I156" s="1158"/>
      <c r="J156" s="1158"/>
      <c r="K156" s="1158"/>
      <c r="L156" s="1158"/>
      <c r="M156" s="1158"/>
      <c r="N156" s="1158"/>
      <c r="O156" s="1158"/>
      <c r="P156" s="1158"/>
      <c r="Q156" s="1158"/>
      <c r="R156" s="1158"/>
      <c r="S156" s="1158"/>
    </row>
    <row r="157">
      <c r="D157" s="1158"/>
      <c r="E157" s="1158"/>
      <c r="F157" s="1158"/>
      <c r="G157" s="1158"/>
      <c r="H157" s="1158"/>
      <c r="I157" s="1158"/>
      <c r="J157" s="1158"/>
      <c r="K157" s="1158"/>
      <c r="L157" s="1158"/>
      <c r="M157" s="1158"/>
      <c r="N157" s="1158"/>
      <c r="O157" s="1158"/>
      <c r="P157" s="1158"/>
      <c r="Q157" s="1158"/>
      <c r="R157" s="1158"/>
      <c r="S157" s="1158"/>
    </row>
    <row r="158">
      <c r="D158" s="1158"/>
      <c r="E158" s="1158"/>
      <c r="F158" s="1158"/>
      <c r="G158" s="1158"/>
      <c r="H158" s="1158"/>
      <c r="I158" s="1158"/>
      <c r="J158" s="1158"/>
      <c r="K158" s="1158"/>
      <c r="L158" s="1158"/>
      <c r="M158" s="1158"/>
      <c r="N158" s="1158"/>
      <c r="O158" s="1158"/>
      <c r="P158" s="1158"/>
      <c r="Q158" s="1158"/>
      <c r="R158" s="1158"/>
      <c r="S158" s="1158"/>
    </row>
    <row r="159">
      <c r="D159" s="1158"/>
      <c r="E159" s="1158"/>
      <c r="F159" s="1158"/>
      <c r="G159" s="1158"/>
      <c r="H159" s="1158"/>
      <c r="I159" s="1158"/>
      <c r="J159" s="1158"/>
      <c r="K159" s="1158"/>
      <c r="L159" s="1158"/>
      <c r="M159" s="1158"/>
      <c r="N159" s="1158"/>
      <c r="O159" s="1158"/>
      <c r="P159" s="1158"/>
      <c r="Q159" s="1158"/>
      <c r="R159" s="1158"/>
      <c r="S159" s="1158"/>
    </row>
    <row r="160">
      <c r="D160" s="1158"/>
      <c r="E160" s="1158"/>
      <c r="F160" s="1158"/>
      <c r="G160" s="1158"/>
      <c r="H160" s="1158"/>
      <c r="I160" s="1158"/>
      <c r="J160" s="1158"/>
      <c r="K160" s="1158"/>
      <c r="L160" s="1158"/>
      <c r="M160" s="1158"/>
      <c r="N160" s="1158"/>
      <c r="O160" s="1158"/>
      <c r="P160" s="1158"/>
      <c r="Q160" s="1158"/>
      <c r="R160" s="1158"/>
      <c r="S160" s="1158"/>
    </row>
    <row r="161">
      <c r="D161" s="1158"/>
      <c r="E161" s="1158"/>
      <c r="F161" s="1158"/>
      <c r="G161" s="1158"/>
      <c r="H161" s="1158"/>
      <c r="I161" s="1158"/>
      <c r="J161" s="1158"/>
      <c r="K161" s="1158"/>
      <c r="L161" s="1158"/>
      <c r="M161" s="1158"/>
      <c r="N161" s="1158"/>
      <c r="O161" s="1158"/>
      <c r="P161" s="1158"/>
      <c r="Q161" s="1158"/>
      <c r="R161" s="1158"/>
      <c r="S161" s="1158"/>
    </row>
    <row r="162">
      <c r="D162" s="1158"/>
      <c r="E162" s="1158"/>
      <c r="F162" s="1158"/>
      <c r="G162" s="1158"/>
      <c r="H162" s="1158"/>
      <c r="I162" s="1158"/>
      <c r="J162" s="1158"/>
      <c r="K162" s="1158"/>
      <c r="L162" s="1158"/>
      <c r="M162" s="1158"/>
      <c r="N162" s="1158"/>
      <c r="O162" s="1158"/>
      <c r="P162" s="1158"/>
      <c r="Q162" s="1158"/>
      <c r="R162" s="1158"/>
      <c r="S162" s="1158"/>
    </row>
    <row r="163">
      <c r="D163" s="1158"/>
      <c r="E163" s="1158"/>
      <c r="F163" s="1158"/>
      <c r="G163" s="1158"/>
      <c r="H163" s="1158"/>
      <c r="I163" s="1158"/>
      <c r="J163" s="1158"/>
      <c r="K163" s="1158"/>
      <c r="L163" s="1158"/>
      <c r="M163" s="1158"/>
      <c r="N163" s="1158"/>
      <c r="O163" s="1158"/>
      <c r="P163" s="1158"/>
      <c r="Q163" s="1158"/>
      <c r="R163" s="1158"/>
      <c r="S163" s="1158"/>
    </row>
    <row r="164">
      <c r="D164" s="1158"/>
      <c r="E164" s="1158"/>
      <c r="F164" s="1158"/>
      <c r="G164" s="1158"/>
      <c r="H164" s="1158"/>
      <c r="I164" s="1158"/>
      <c r="J164" s="1158"/>
      <c r="K164" s="1158"/>
      <c r="L164" s="1158"/>
      <c r="M164" s="1158"/>
      <c r="N164" s="1158"/>
      <c r="O164" s="1158"/>
      <c r="P164" s="1158"/>
      <c r="Q164" s="1158"/>
      <c r="R164" s="1158"/>
      <c r="S164" s="1158"/>
    </row>
    <row r="165">
      <c r="D165" s="1158"/>
      <c r="E165" s="1158"/>
      <c r="F165" s="1158"/>
      <c r="G165" s="1158"/>
      <c r="H165" s="1158"/>
      <c r="I165" s="1158"/>
      <c r="J165" s="1158"/>
      <c r="K165" s="1158"/>
      <c r="L165" s="1158"/>
      <c r="M165" s="1158"/>
      <c r="N165" s="1158"/>
      <c r="O165" s="1158"/>
      <c r="P165" s="1158"/>
      <c r="Q165" s="1158"/>
      <c r="R165" s="1158"/>
      <c r="S165" s="1158"/>
    </row>
    <row r="166">
      <c r="D166" s="1158"/>
      <c r="E166" s="1158"/>
      <c r="F166" s="1158"/>
      <c r="G166" s="1158"/>
      <c r="H166" s="1158"/>
      <c r="I166" s="1158"/>
      <c r="J166" s="1158"/>
      <c r="K166" s="1158"/>
      <c r="L166" s="1158"/>
      <c r="M166" s="1158"/>
      <c r="N166" s="1158"/>
      <c r="O166" s="1158"/>
      <c r="P166" s="1158"/>
      <c r="Q166" s="1158"/>
      <c r="R166" s="1158"/>
      <c r="S166" s="1158"/>
    </row>
    <row r="167">
      <c r="D167" s="1158"/>
      <c r="E167" s="1158"/>
      <c r="F167" s="1158"/>
      <c r="G167" s="1158"/>
      <c r="H167" s="1158"/>
      <c r="I167" s="1158"/>
      <c r="J167" s="1158"/>
      <c r="K167" s="1158"/>
      <c r="L167" s="1158"/>
      <c r="M167" s="1158"/>
      <c r="N167" s="1158"/>
      <c r="O167" s="1158"/>
      <c r="P167" s="1158"/>
      <c r="Q167" s="1158"/>
      <c r="R167" s="1158"/>
      <c r="S167" s="1158"/>
    </row>
    <row r="168">
      <c r="D168" s="1158"/>
      <c r="E168" s="1158"/>
      <c r="F168" s="1158"/>
      <c r="G168" s="1158"/>
      <c r="H168" s="1158"/>
      <c r="I168" s="1158"/>
      <c r="J168" s="1158"/>
      <c r="K168" s="1158"/>
      <c r="L168" s="1158"/>
      <c r="M168" s="1158"/>
      <c r="N168" s="1158"/>
      <c r="O168" s="1158"/>
      <c r="P168" s="1158"/>
      <c r="Q168" s="1158"/>
      <c r="R168" s="1158"/>
      <c r="S168" s="1158"/>
    </row>
    <row r="169">
      <c r="D169" s="1158"/>
      <c r="E169" s="1158"/>
      <c r="F169" s="1158"/>
      <c r="G169" s="1158"/>
      <c r="H169" s="1158"/>
      <c r="I169" s="1158"/>
      <c r="J169" s="1158"/>
      <c r="K169" s="1158"/>
      <c r="L169" s="1158"/>
      <c r="M169" s="1158"/>
      <c r="N169" s="1158"/>
      <c r="O169" s="1158"/>
      <c r="P169" s="1158"/>
      <c r="Q169" s="1158"/>
      <c r="R169" s="1158"/>
      <c r="S169" s="1158"/>
    </row>
    <row r="170">
      <c r="D170" s="1158"/>
      <c r="E170" s="1158"/>
      <c r="F170" s="1158"/>
      <c r="G170" s="1158"/>
      <c r="H170" s="1158"/>
      <c r="I170" s="1158"/>
      <c r="J170" s="1158"/>
      <c r="K170" s="1158"/>
      <c r="L170" s="1158"/>
      <c r="M170" s="1158"/>
      <c r="N170" s="1158"/>
      <c r="O170" s="1158"/>
      <c r="P170" s="1158"/>
      <c r="Q170" s="1158"/>
      <c r="R170" s="1158"/>
      <c r="S170" s="1158"/>
    </row>
    <row r="171">
      <c r="D171" s="1158"/>
      <c r="E171" s="1158"/>
      <c r="F171" s="1158"/>
      <c r="G171" s="1158"/>
      <c r="H171" s="1158"/>
      <c r="I171" s="1158"/>
      <c r="J171" s="1158"/>
      <c r="K171" s="1158"/>
      <c r="L171" s="1158"/>
      <c r="M171" s="1158"/>
      <c r="N171" s="1158"/>
      <c r="O171" s="1158"/>
      <c r="P171" s="1158"/>
      <c r="Q171" s="1158"/>
      <c r="R171" s="1158"/>
      <c r="S171" s="1158"/>
    </row>
    <row r="172">
      <c r="D172" s="1158"/>
      <c r="E172" s="1158"/>
      <c r="F172" s="1158"/>
      <c r="G172" s="1158"/>
      <c r="H172" s="1158"/>
      <c r="I172" s="1158"/>
      <c r="J172" s="1158"/>
      <c r="K172" s="1158"/>
      <c r="L172" s="1158"/>
      <c r="M172" s="1158"/>
      <c r="N172" s="1158"/>
      <c r="O172" s="1158"/>
      <c r="P172" s="1158"/>
      <c r="Q172" s="1158"/>
      <c r="R172" s="1158"/>
      <c r="S172" s="1158"/>
    </row>
    <row r="173">
      <c r="D173" s="1158"/>
      <c r="E173" s="1158"/>
      <c r="F173" s="1158"/>
      <c r="G173" s="1158"/>
      <c r="H173" s="1158"/>
      <c r="I173" s="1158"/>
      <c r="J173" s="1158"/>
      <c r="K173" s="1158"/>
      <c r="L173" s="1158"/>
      <c r="M173" s="1158"/>
      <c r="N173" s="1158"/>
      <c r="O173" s="1158"/>
      <c r="P173" s="1158"/>
      <c r="Q173" s="1158"/>
      <c r="R173" s="1158"/>
      <c r="S173" s="1158"/>
    </row>
    <row r="174">
      <c r="D174" s="1158"/>
      <c r="E174" s="1158"/>
      <c r="F174" s="1158"/>
      <c r="G174" s="1158"/>
      <c r="H174" s="1158"/>
      <c r="I174" s="1158"/>
      <c r="J174" s="1158"/>
      <c r="K174" s="1158"/>
      <c r="L174" s="1158"/>
      <c r="M174" s="1158"/>
      <c r="N174" s="1158"/>
      <c r="O174" s="1158"/>
      <c r="P174" s="1158"/>
      <c r="Q174" s="1158"/>
      <c r="R174" s="1158"/>
      <c r="S174" s="1158"/>
    </row>
    <row r="175">
      <c r="D175" s="1158"/>
      <c r="E175" s="1158"/>
      <c r="F175" s="1158"/>
      <c r="G175" s="1158"/>
      <c r="H175" s="1158"/>
      <c r="I175" s="1158"/>
      <c r="J175" s="1158"/>
      <c r="K175" s="1158"/>
      <c r="L175" s="1158"/>
      <c r="M175" s="1158"/>
      <c r="N175" s="1158"/>
      <c r="O175" s="1158"/>
      <c r="P175" s="1158"/>
      <c r="Q175" s="1158"/>
      <c r="R175" s="1158"/>
      <c r="S175" s="1158"/>
    </row>
    <row r="176">
      <c r="D176" s="1158"/>
      <c r="E176" s="1158"/>
      <c r="F176" s="1158"/>
      <c r="G176" s="1158"/>
      <c r="H176" s="1158"/>
      <c r="I176" s="1158"/>
      <c r="J176" s="1158"/>
      <c r="K176" s="1158"/>
      <c r="L176" s="1158"/>
      <c r="M176" s="1158"/>
      <c r="N176" s="1158"/>
      <c r="O176" s="1158"/>
      <c r="P176" s="1158"/>
      <c r="Q176" s="1158"/>
      <c r="R176" s="1158"/>
      <c r="S176" s="1158"/>
    </row>
    <row r="177">
      <c r="D177" s="1158"/>
      <c r="E177" s="1158"/>
      <c r="F177" s="1158"/>
      <c r="G177" s="1158"/>
      <c r="H177" s="1158"/>
      <c r="I177" s="1158"/>
      <c r="J177" s="1158"/>
      <c r="K177" s="1158"/>
      <c r="L177" s="1158"/>
      <c r="M177" s="1158"/>
      <c r="N177" s="1158"/>
      <c r="O177" s="1158"/>
      <c r="P177" s="1158"/>
      <c r="Q177" s="1158"/>
      <c r="R177" s="1158"/>
      <c r="S177" s="1158"/>
    </row>
    <row r="178">
      <c r="D178" s="1158"/>
      <c r="E178" s="1158"/>
      <c r="F178" s="1158"/>
      <c r="G178" s="1158"/>
      <c r="H178" s="1158"/>
      <c r="I178" s="1158"/>
      <c r="J178" s="1158"/>
      <c r="K178" s="1158"/>
      <c r="L178" s="1158"/>
      <c r="M178" s="1158"/>
      <c r="N178" s="1158"/>
      <c r="O178" s="1158"/>
      <c r="P178" s="1158"/>
      <c r="Q178" s="1158"/>
      <c r="R178" s="1158"/>
      <c r="S178" s="1158"/>
    </row>
    <row r="179">
      <c r="D179" s="1158"/>
      <c r="E179" s="1158"/>
      <c r="F179" s="1158"/>
      <c r="G179" s="1158"/>
      <c r="H179" s="1158"/>
      <c r="I179" s="1158"/>
      <c r="J179" s="1158"/>
      <c r="K179" s="1158"/>
      <c r="L179" s="1158"/>
      <c r="M179" s="1158"/>
      <c r="N179" s="1158"/>
      <c r="O179" s="1158"/>
      <c r="P179" s="1158"/>
      <c r="Q179" s="1158"/>
      <c r="R179" s="1158"/>
      <c r="S179" s="1158"/>
    </row>
    <row r="180">
      <c r="D180" s="1158"/>
      <c r="E180" s="1158"/>
      <c r="F180" s="1158"/>
      <c r="G180" s="1158"/>
      <c r="H180" s="1158"/>
      <c r="I180" s="1158"/>
      <c r="J180" s="1158"/>
      <c r="K180" s="1158"/>
      <c r="L180" s="1158"/>
      <c r="M180" s="1158"/>
      <c r="N180" s="1158"/>
      <c r="O180" s="1158"/>
      <c r="P180" s="1158"/>
      <c r="Q180" s="1158"/>
      <c r="R180" s="1158"/>
      <c r="S180" s="1158"/>
    </row>
    <row r="181">
      <c r="D181" s="1158"/>
      <c r="E181" s="1158"/>
      <c r="F181" s="1158"/>
      <c r="G181" s="1158"/>
      <c r="H181" s="1158"/>
      <c r="I181" s="1158"/>
      <c r="J181" s="1158"/>
      <c r="K181" s="1158"/>
      <c r="L181" s="1158"/>
      <c r="M181" s="1158"/>
      <c r="N181" s="1158"/>
      <c r="O181" s="1158"/>
      <c r="P181" s="1158"/>
      <c r="Q181" s="1158"/>
      <c r="R181" s="1158"/>
      <c r="S181" s="1158"/>
    </row>
    <row r="182">
      <c r="D182" s="1158"/>
      <c r="E182" s="1158"/>
      <c r="F182" s="1158"/>
      <c r="G182" s="1158"/>
      <c r="H182" s="1158"/>
      <c r="I182" s="1158"/>
      <c r="J182" s="1158"/>
      <c r="K182" s="1158"/>
      <c r="L182" s="1158"/>
      <c r="M182" s="1158"/>
      <c r="N182" s="1158"/>
      <c r="O182" s="1158"/>
      <c r="P182" s="1158"/>
      <c r="Q182" s="1158"/>
      <c r="R182" s="1158"/>
      <c r="S182" s="1158"/>
    </row>
    <row r="183">
      <c r="D183" s="1158"/>
      <c r="E183" s="1158"/>
      <c r="F183" s="1158"/>
      <c r="G183" s="1158"/>
      <c r="H183" s="1158"/>
      <c r="I183" s="1158"/>
      <c r="J183" s="1158"/>
      <c r="K183" s="1158"/>
      <c r="L183" s="1158"/>
      <c r="M183" s="1158"/>
      <c r="N183" s="1158"/>
      <c r="O183" s="1158"/>
      <c r="P183" s="1158"/>
      <c r="Q183" s="1158"/>
      <c r="R183" s="1158"/>
      <c r="S183" s="1158"/>
    </row>
    <row r="184">
      <c r="D184" s="1158"/>
      <c r="E184" s="1158"/>
      <c r="F184" s="1158"/>
      <c r="G184" s="1158"/>
      <c r="H184" s="1158"/>
      <c r="I184" s="1158"/>
      <c r="J184" s="1158"/>
      <c r="K184" s="1158"/>
      <c r="L184" s="1158"/>
      <c r="M184" s="1158"/>
      <c r="N184" s="1158"/>
      <c r="O184" s="1158"/>
      <c r="P184" s="1158"/>
      <c r="Q184" s="1158"/>
      <c r="R184" s="1158"/>
      <c r="S184" s="1158"/>
    </row>
    <row r="185">
      <c r="D185" s="1158"/>
      <c r="E185" s="1158"/>
      <c r="F185" s="1158"/>
      <c r="G185" s="1158"/>
      <c r="H185" s="1158"/>
      <c r="I185" s="1158"/>
      <c r="J185" s="1158"/>
      <c r="K185" s="1158"/>
      <c r="L185" s="1158"/>
      <c r="M185" s="1158"/>
      <c r="N185" s="1158"/>
      <c r="O185" s="1158"/>
      <c r="P185" s="1158"/>
      <c r="Q185" s="1158"/>
      <c r="R185" s="1158"/>
      <c r="S185" s="1158"/>
    </row>
    <row r="186">
      <c r="D186" s="1158"/>
      <c r="E186" s="1158"/>
      <c r="F186" s="1158"/>
      <c r="G186" s="1158"/>
      <c r="H186" s="1158"/>
      <c r="I186" s="1158"/>
      <c r="J186" s="1158"/>
      <c r="K186" s="1158"/>
      <c r="L186" s="1158"/>
      <c r="M186" s="1158"/>
      <c r="N186" s="1158"/>
      <c r="O186" s="1158"/>
      <c r="P186" s="1158"/>
      <c r="Q186" s="1158"/>
      <c r="R186" s="1158"/>
      <c r="S186" s="1158"/>
    </row>
    <row r="187">
      <c r="D187" s="1158"/>
      <c r="E187" s="1158"/>
      <c r="F187" s="1158"/>
      <c r="G187" s="1158"/>
      <c r="H187" s="1158"/>
      <c r="I187" s="1158"/>
      <c r="J187" s="1158"/>
      <c r="K187" s="1158"/>
      <c r="L187" s="1158"/>
      <c r="M187" s="1158"/>
      <c r="N187" s="1158"/>
      <c r="O187" s="1158"/>
      <c r="P187" s="1158"/>
      <c r="Q187" s="1158"/>
      <c r="R187" s="1158"/>
      <c r="S187" s="1158"/>
    </row>
    <row r="188">
      <c r="D188" s="1158"/>
      <c r="E188" s="1158"/>
      <c r="F188" s="1158"/>
      <c r="G188" s="1158"/>
      <c r="H188" s="1158"/>
      <c r="I188" s="1158"/>
      <c r="J188" s="1158"/>
      <c r="K188" s="1158"/>
      <c r="L188" s="1158"/>
      <c r="M188" s="1158"/>
      <c r="N188" s="1158"/>
      <c r="O188" s="1158"/>
      <c r="P188" s="1158"/>
      <c r="Q188" s="1158"/>
      <c r="R188" s="1158"/>
      <c r="S188" s="1158"/>
    </row>
    <row r="189">
      <c r="D189" s="1158"/>
      <c r="E189" s="1158"/>
      <c r="F189" s="1158"/>
      <c r="G189" s="1158"/>
      <c r="H189" s="1158"/>
      <c r="I189" s="1158"/>
      <c r="J189" s="1158"/>
      <c r="K189" s="1158"/>
      <c r="L189" s="1158"/>
      <c r="M189" s="1158"/>
      <c r="N189" s="1158"/>
      <c r="O189" s="1158"/>
      <c r="P189" s="1158"/>
      <c r="Q189" s="1158"/>
      <c r="R189" s="1158"/>
      <c r="S189" s="1158"/>
    </row>
    <row r="190">
      <c r="D190" s="1158"/>
      <c r="E190" s="1158"/>
      <c r="F190" s="1158"/>
      <c r="G190" s="1158"/>
      <c r="H190" s="1158"/>
      <c r="I190" s="1158"/>
      <c r="J190" s="1158"/>
      <c r="K190" s="1158"/>
      <c r="L190" s="1158"/>
      <c r="M190" s="1158"/>
      <c r="N190" s="1158"/>
      <c r="O190" s="1158"/>
      <c r="P190" s="1158"/>
      <c r="Q190" s="1158"/>
      <c r="R190" s="1158"/>
      <c r="S190" s="1158"/>
    </row>
    <row r="191">
      <c r="D191" s="1158"/>
      <c r="E191" s="1158"/>
      <c r="F191" s="1158"/>
      <c r="G191" s="1158"/>
      <c r="H191" s="1158"/>
      <c r="I191" s="1158"/>
      <c r="J191" s="1158"/>
      <c r="K191" s="1158"/>
      <c r="L191" s="1158"/>
      <c r="M191" s="1158"/>
      <c r="N191" s="1158"/>
      <c r="O191" s="1158"/>
      <c r="P191" s="1158"/>
      <c r="Q191" s="1158"/>
      <c r="R191" s="1158"/>
      <c r="S191" s="1158"/>
    </row>
    <row r="192">
      <c r="D192" s="1158"/>
      <c r="E192" s="1158"/>
      <c r="F192" s="1158"/>
      <c r="G192" s="1158"/>
      <c r="H192" s="1158"/>
      <c r="I192" s="1158"/>
      <c r="J192" s="1158"/>
      <c r="K192" s="1158"/>
      <c r="L192" s="1158"/>
      <c r="M192" s="1158"/>
      <c r="N192" s="1158"/>
      <c r="O192" s="1158"/>
      <c r="P192" s="1158"/>
      <c r="Q192" s="1158"/>
      <c r="R192" s="1158"/>
      <c r="S192" s="1158"/>
    </row>
    <row r="193">
      <c r="D193" s="1158"/>
      <c r="E193" s="1158"/>
      <c r="F193" s="1158"/>
      <c r="G193" s="1158"/>
      <c r="H193" s="1158"/>
      <c r="I193" s="1158"/>
      <c r="J193" s="1158"/>
      <c r="K193" s="1158"/>
      <c r="L193" s="1158"/>
      <c r="M193" s="1158"/>
      <c r="N193" s="1158"/>
      <c r="O193" s="1158"/>
      <c r="P193" s="1158"/>
      <c r="Q193" s="1158"/>
      <c r="R193" s="1158"/>
      <c r="S193" s="1158"/>
    </row>
    <row r="194">
      <c r="D194" s="1158"/>
      <c r="E194" s="1158"/>
      <c r="F194" s="1158"/>
      <c r="G194" s="1158"/>
      <c r="H194" s="1158"/>
      <c r="I194" s="1158"/>
      <c r="J194" s="1158"/>
      <c r="K194" s="1158"/>
      <c r="L194" s="1158"/>
      <c r="M194" s="1158"/>
      <c r="N194" s="1158"/>
      <c r="O194" s="1158"/>
      <c r="P194" s="1158"/>
      <c r="Q194" s="1158"/>
      <c r="R194" s="1158"/>
      <c r="S194" s="1158"/>
    </row>
    <row r="195">
      <c r="D195" s="1158"/>
      <c r="E195" s="1158"/>
      <c r="F195" s="1158"/>
      <c r="G195" s="1158"/>
      <c r="H195" s="1158"/>
      <c r="I195" s="1158"/>
      <c r="J195" s="1158"/>
      <c r="K195" s="1158"/>
      <c r="L195" s="1158"/>
      <c r="M195" s="1158"/>
      <c r="N195" s="1158"/>
      <c r="O195" s="1158"/>
      <c r="P195" s="1158"/>
      <c r="Q195" s="1158"/>
      <c r="R195" s="1158"/>
      <c r="S195" s="1158"/>
    </row>
    <row r="196">
      <c r="D196" s="1158"/>
      <c r="E196" s="1158"/>
      <c r="F196" s="1158"/>
      <c r="G196" s="1158"/>
      <c r="H196" s="1158"/>
      <c r="I196" s="1158"/>
      <c r="J196" s="1158"/>
      <c r="K196" s="1158"/>
      <c r="L196" s="1158"/>
      <c r="M196" s="1158"/>
      <c r="N196" s="1158"/>
      <c r="O196" s="1158"/>
      <c r="P196" s="1158"/>
      <c r="Q196" s="1158"/>
      <c r="R196" s="1158"/>
      <c r="S196" s="1158"/>
    </row>
    <row r="197">
      <c r="D197" s="1158"/>
      <c r="E197" s="1158"/>
      <c r="F197" s="1158"/>
      <c r="G197" s="1158"/>
      <c r="H197" s="1158"/>
      <c r="I197" s="1158"/>
      <c r="J197" s="1158"/>
      <c r="K197" s="1158"/>
      <c r="L197" s="1158"/>
      <c r="M197" s="1158"/>
      <c r="N197" s="1158"/>
      <c r="O197" s="1158"/>
      <c r="P197" s="1158"/>
      <c r="Q197" s="1158"/>
      <c r="R197" s="1158"/>
      <c r="S197" s="1158"/>
    </row>
    <row r="198">
      <c r="D198" s="1158"/>
      <c r="E198" s="1158"/>
      <c r="F198" s="1158"/>
      <c r="G198" s="1158"/>
      <c r="H198" s="1158"/>
      <c r="I198" s="1158"/>
      <c r="J198" s="1158"/>
      <c r="K198" s="1158"/>
      <c r="L198" s="1158"/>
      <c r="M198" s="1158"/>
      <c r="N198" s="1158"/>
      <c r="O198" s="1158"/>
      <c r="P198" s="1158"/>
      <c r="Q198" s="1158"/>
      <c r="R198" s="1158"/>
      <c r="S198" s="1158"/>
    </row>
    <row r="199">
      <c r="D199" s="1158"/>
      <c r="E199" s="1158"/>
      <c r="F199" s="1158"/>
      <c r="G199" s="1158"/>
      <c r="H199" s="1158"/>
      <c r="I199" s="1158"/>
      <c r="J199" s="1158"/>
      <c r="K199" s="1158"/>
      <c r="L199" s="1158"/>
      <c r="M199" s="1158"/>
      <c r="N199" s="1158"/>
      <c r="O199" s="1158"/>
      <c r="P199" s="1158"/>
      <c r="Q199" s="1158"/>
      <c r="R199" s="1158"/>
      <c r="S199" s="1158"/>
    </row>
    <row r="200">
      <c r="D200" s="1158"/>
      <c r="E200" s="1158"/>
      <c r="F200" s="1158"/>
      <c r="G200" s="1158"/>
      <c r="H200" s="1158"/>
      <c r="I200" s="1158"/>
      <c r="J200" s="1158"/>
      <c r="K200" s="1158"/>
      <c r="L200" s="1158"/>
      <c r="M200" s="1158"/>
      <c r="N200" s="1158"/>
      <c r="O200" s="1158"/>
      <c r="P200" s="1158"/>
      <c r="Q200" s="1158"/>
      <c r="R200" s="1158"/>
      <c r="S200" s="1158"/>
    </row>
    <row r="201">
      <c r="D201" s="1158"/>
      <c r="E201" s="1158"/>
      <c r="F201" s="1158"/>
      <c r="G201" s="1158"/>
      <c r="H201" s="1158"/>
      <c r="I201" s="1158"/>
      <c r="J201" s="1158"/>
      <c r="K201" s="1158"/>
      <c r="L201" s="1158"/>
      <c r="M201" s="1158"/>
      <c r="N201" s="1158"/>
      <c r="O201" s="1158"/>
      <c r="P201" s="1158"/>
      <c r="Q201" s="1158"/>
      <c r="R201" s="1158"/>
      <c r="S201" s="1158"/>
    </row>
    <row r="202">
      <c r="D202" s="1158"/>
      <c r="E202" s="1158"/>
      <c r="F202" s="1158"/>
      <c r="G202" s="1158"/>
      <c r="H202" s="1158"/>
      <c r="I202" s="1158"/>
      <c r="J202" s="1158"/>
      <c r="K202" s="1158"/>
      <c r="L202" s="1158"/>
      <c r="M202" s="1158"/>
      <c r="N202" s="1158"/>
      <c r="O202" s="1158"/>
      <c r="P202" s="1158"/>
      <c r="Q202" s="1158"/>
      <c r="R202" s="1158"/>
      <c r="S202" s="1158"/>
    </row>
    <row r="203">
      <c r="D203" s="1158"/>
      <c r="E203" s="1158"/>
      <c r="F203" s="1158"/>
      <c r="G203" s="1158"/>
      <c r="H203" s="1158"/>
      <c r="I203" s="1158"/>
      <c r="J203" s="1158"/>
      <c r="K203" s="1158"/>
      <c r="L203" s="1158"/>
      <c r="M203" s="1158"/>
      <c r="N203" s="1158"/>
      <c r="O203" s="1158"/>
      <c r="P203" s="1158"/>
      <c r="Q203" s="1158"/>
      <c r="R203" s="1158"/>
      <c r="S203" s="1158"/>
    </row>
    <row r="204">
      <c r="D204" s="1158"/>
      <c r="E204" s="1158"/>
      <c r="F204" s="1158"/>
      <c r="G204" s="1158"/>
      <c r="H204" s="1158"/>
      <c r="I204" s="1158"/>
      <c r="J204" s="1158"/>
      <c r="K204" s="1158"/>
      <c r="L204" s="1158"/>
      <c r="M204" s="1158"/>
      <c r="N204" s="1158"/>
      <c r="O204" s="1158"/>
      <c r="P204" s="1158"/>
      <c r="Q204" s="1158"/>
      <c r="R204" s="1158"/>
      <c r="S204" s="1158"/>
    </row>
    <row r="205">
      <c r="D205" s="1158"/>
      <c r="E205" s="1158"/>
      <c r="F205" s="1158"/>
      <c r="G205" s="1158"/>
      <c r="H205" s="1158"/>
      <c r="I205" s="1158"/>
      <c r="J205" s="1158"/>
      <c r="K205" s="1158"/>
      <c r="L205" s="1158"/>
      <c r="M205" s="1158"/>
      <c r="N205" s="1158"/>
      <c r="O205" s="1158"/>
      <c r="P205" s="1158"/>
      <c r="Q205" s="1158"/>
      <c r="R205" s="1158"/>
      <c r="S205" s="1158"/>
    </row>
    <row r="206">
      <c r="D206" s="1158"/>
      <c r="E206" s="1158"/>
      <c r="F206" s="1158"/>
      <c r="G206" s="1158"/>
      <c r="H206" s="1158"/>
      <c r="I206" s="1158"/>
      <c r="J206" s="1158"/>
      <c r="K206" s="1158"/>
      <c r="L206" s="1158"/>
      <c r="M206" s="1158"/>
      <c r="N206" s="1158"/>
      <c r="O206" s="1158"/>
      <c r="P206" s="1158"/>
      <c r="Q206" s="1158"/>
      <c r="R206" s="1158"/>
      <c r="S206" s="1158"/>
    </row>
    <row r="207">
      <c r="D207" s="1158"/>
      <c r="E207" s="1158"/>
      <c r="F207" s="1158"/>
      <c r="G207" s="1158"/>
      <c r="H207" s="1158"/>
      <c r="I207" s="1158"/>
      <c r="J207" s="1158"/>
      <c r="K207" s="1158"/>
      <c r="L207" s="1158"/>
      <c r="M207" s="1158"/>
      <c r="N207" s="1158"/>
      <c r="O207" s="1158"/>
      <c r="P207" s="1158"/>
      <c r="Q207" s="1158"/>
      <c r="R207" s="1158"/>
      <c r="S207" s="1158"/>
    </row>
    <row r="208">
      <c r="D208" s="1158"/>
      <c r="E208" s="1158"/>
      <c r="F208" s="1158"/>
      <c r="G208" s="1158"/>
      <c r="H208" s="1158"/>
      <c r="I208" s="1158"/>
      <c r="J208" s="1158"/>
      <c r="K208" s="1158"/>
      <c r="L208" s="1158"/>
      <c r="M208" s="1158"/>
      <c r="N208" s="1158"/>
      <c r="O208" s="1158"/>
      <c r="P208" s="1158"/>
      <c r="Q208" s="1158"/>
      <c r="R208" s="1158"/>
      <c r="S208" s="1158"/>
    </row>
    <row r="209">
      <c r="D209" s="1158"/>
      <c r="E209" s="1158"/>
      <c r="F209" s="1158"/>
      <c r="G209" s="1158"/>
      <c r="H209" s="1158"/>
      <c r="I209" s="1158"/>
      <c r="J209" s="1158"/>
      <c r="K209" s="1158"/>
      <c r="L209" s="1158"/>
      <c r="M209" s="1158"/>
      <c r="N209" s="1158"/>
      <c r="O209" s="1158"/>
      <c r="P209" s="1158"/>
      <c r="Q209" s="1158"/>
      <c r="R209" s="1158"/>
      <c r="S209" s="1158"/>
    </row>
    <row r="210">
      <c r="D210" s="1158"/>
      <c r="E210" s="1158"/>
      <c r="F210" s="1158"/>
      <c r="G210" s="1158"/>
      <c r="H210" s="1158"/>
      <c r="I210" s="1158"/>
      <c r="J210" s="1158"/>
      <c r="K210" s="1158"/>
      <c r="L210" s="1158"/>
      <c r="M210" s="1158"/>
      <c r="N210" s="1158"/>
      <c r="O210" s="1158"/>
      <c r="P210" s="1158"/>
      <c r="Q210" s="1158"/>
      <c r="R210" s="1158"/>
      <c r="S210" s="1158"/>
    </row>
    <row r="211">
      <c r="D211" s="1158"/>
      <c r="E211" s="1158"/>
      <c r="F211" s="1158"/>
      <c r="G211" s="1158"/>
      <c r="H211" s="1158"/>
      <c r="I211" s="1158"/>
      <c r="J211" s="1158"/>
      <c r="K211" s="1158"/>
      <c r="L211" s="1158"/>
      <c r="M211" s="1158"/>
      <c r="N211" s="1158"/>
      <c r="O211" s="1158"/>
      <c r="P211" s="1158"/>
      <c r="Q211" s="1158"/>
      <c r="R211" s="1158"/>
      <c r="S211" s="1158"/>
    </row>
    <row r="212">
      <c r="D212" s="1158"/>
      <c r="E212" s="1158"/>
      <c r="F212" s="1158"/>
      <c r="G212" s="1158"/>
      <c r="H212" s="1158"/>
      <c r="I212" s="1158"/>
      <c r="J212" s="1158"/>
      <c r="K212" s="1158"/>
      <c r="L212" s="1158"/>
      <c r="M212" s="1158"/>
      <c r="N212" s="1158"/>
      <c r="O212" s="1158"/>
      <c r="P212" s="1158"/>
      <c r="Q212" s="1158"/>
      <c r="R212" s="1158"/>
      <c r="S212" s="1158"/>
    </row>
    <row r="213">
      <c r="D213" s="1158"/>
      <c r="E213" s="1158"/>
      <c r="F213" s="1158"/>
      <c r="G213" s="1158"/>
      <c r="H213" s="1158"/>
      <c r="I213" s="1158"/>
      <c r="J213" s="1158"/>
      <c r="K213" s="1158"/>
      <c r="L213" s="1158"/>
      <c r="M213" s="1158"/>
      <c r="N213" s="1158"/>
      <c r="O213" s="1158"/>
      <c r="P213" s="1158"/>
      <c r="Q213" s="1158"/>
      <c r="R213" s="1158"/>
      <c r="S213" s="1158"/>
    </row>
    <row r="214">
      <c r="D214" s="1158"/>
      <c r="E214" s="1158"/>
      <c r="F214" s="1158"/>
      <c r="G214" s="1158"/>
      <c r="H214" s="1158"/>
      <c r="I214" s="1158"/>
      <c r="J214" s="1158"/>
      <c r="K214" s="1158"/>
      <c r="L214" s="1158"/>
      <c r="M214" s="1158"/>
      <c r="N214" s="1158"/>
      <c r="O214" s="1158"/>
      <c r="P214" s="1158"/>
      <c r="Q214" s="1158"/>
      <c r="R214" s="1158"/>
      <c r="S214" s="1158"/>
    </row>
    <row r="215">
      <c r="D215" s="1158"/>
      <c r="E215" s="1158"/>
      <c r="F215" s="1158"/>
      <c r="G215" s="1158"/>
      <c r="H215" s="1158"/>
      <c r="I215" s="1158"/>
      <c r="J215" s="1158"/>
      <c r="K215" s="1158"/>
      <c r="L215" s="1158"/>
      <c r="M215" s="1158"/>
      <c r="N215" s="1158"/>
      <c r="O215" s="1158"/>
      <c r="P215" s="1158"/>
      <c r="Q215" s="1158"/>
      <c r="R215" s="1158"/>
      <c r="S215" s="1158"/>
    </row>
    <row r="216">
      <c r="D216" s="1158"/>
      <c r="E216" s="1158"/>
      <c r="F216" s="1158"/>
      <c r="G216" s="1158"/>
      <c r="H216" s="1158"/>
      <c r="I216" s="1158"/>
      <c r="J216" s="1158"/>
      <c r="K216" s="1158"/>
      <c r="L216" s="1158"/>
      <c r="M216" s="1158"/>
      <c r="N216" s="1158"/>
      <c r="O216" s="1158"/>
      <c r="P216" s="1158"/>
      <c r="Q216" s="1158"/>
      <c r="R216" s="1158"/>
      <c r="S216" s="1158"/>
    </row>
    <row r="217">
      <c r="D217" s="1158"/>
      <c r="E217" s="1158"/>
      <c r="F217" s="1158"/>
      <c r="G217" s="1158"/>
      <c r="H217" s="1158"/>
      <c r="I217" s="1158"/>
      <c r="J217" s="1158"/>
      <c r="K217" s="1158"/>
      <c r="L217" s="1158"/>
      <c r="M217" s="1158"/>
      <c r="N217" s="1158"/>
      <c r="O217" s="1158"/>
      <c r="P217" s="1158"/>
      <c r="Q217" s="1158"/>
      <c r="R217" s="1158"/>
      <c r="S217" s="1158"/>
    </row>
    <row r="218">
      <c r="D218" s="1158"/>
      <c r="E218" s="1158"/>
      <c r="F218" s="1158"/>
      <c r="G218" s="1158"/>
      <c r="H218" s="1158"/>
      <c r="I218" s="1158"/>
      <c r="J218" s="1158"/>
      <c r="K218" s="1158"/>
      <c r="L218" s="1158"/>
      <c r="M218" s="1158"/>
      <c r="N218" s="1158"/>
      <c r="O218" s="1158"/>
      <c r="P218" s="1158"/>
      <c r="Q218" s="1158"/>
      <c r="R218" s="1158"/>
      <c r="S218" s="1158"/>
    </row>
    <row r="219">
      <c r="D219" s="1158"/>
      <c r="E219" s="1158"/>
      <c r="F219" s="1158"/>
      <c r="G219" s="1158"/>
      <c r="H219" s="1158"/>
      <c r="I219" s="1158"/>
      <c r="J219" s="1158"/>
      <c r="K219" s="1158"/>
      <c r="L219" s="1158"/>
      <c r="M219" s="1158"/>
      <c r="N219" s="1158"/>
      <c r="O219" s="1158"/>
      <c r="P219" s="1158"/>
      <c r="Q219" s="1158"/>
      <c r="R219" s="1158"/>
      <c r="S219" s="1158"/>
    </row>
    <row r="220">
      <c r="D220" s="1158"/>
      <c r="E220" s="1158"/>
      <c r="F220" s="1158"/>
      <c r="G220" s="1158"/>
      <c r="H220" s="1158"/>
      <c r="I220" s="1158"/>
      <c r="J220" s="1158"/>
      <c r="K220" s="1158"/>
      <c r="L220" s="1158"/>
      <c r="M220" s="1158"/>
      <c r="N220" s="1158"/>
      <c r="O220" s="1158"/>
      <c r="P220" s="1158"/>
      <c r="Q220" s="1158"/>
      <c r="R220" s="1158"/>
      <c r="S220" s="1158"/>
    </row>
    <row r="221">
      <c r="D221" s="1158"/>
      <c r="E221" s="1158"/>
      <c r="F221" s="1158"/>
      <c r="G221" s="1158"/>
      <c r="H221" s="1158"/>
      <c r="I221" s="1158"/>
      <c r="J221" s="1158"/>
      <c r="K221" s="1158"/>
      <c r="L221" s="1158"/>
      <c r="M221" s="1158"/>
      <c r="N221" s="1158"/>
      <c r="O221" s="1158"/>
      <c r="P221" s="1158"/>
      <c r="Q221" s="1158"/>
      <c r="R221" s="1158"/>
      <c r="S221" s="1158"/>
    </row>
    <row r="222">
      <c r="D222" s="1158"/>
      <c r="E222" s="1158"/>
      <c r="F222" s="1158"/>
      <c r="G222" s="1158"/>
      <c r="H222" s="1158"/>
      <c r="I222" s="1158"/>
      <c r="J222" s="1158"/>
      <c r="K222" s="1158"/>
      <c r="L222" s="1158"/>
      <c r="M222" s="1158"/>
      <c r="N222" s="1158"/>
      <c r="O222" s="1158"/>
      <c r="P222" s="1158"/>
      <c r="Q222" s="1158"/>
      <c r="R222" s="1158"/>
      <c r="S222" s="1158"/>
    </row>
    <row r="223">
      <c r="D223" s="1158"/>
      <c r="E223" s="1158"/>
      <c r="F223" s="1158"/>
      <c r="G223" s="1158"/>
      <c r="H223" s="1158"/>
      <c r="I223" s="1158"/>
      <c r="J223" s="1158"/>
      <c r="K223" s="1158"/>
      <c r="L223" s="1158"/>
      <c r="M223" s="1158"/>
      <c r="N223" s="1158"/>
      <c r="O223" s="1158"/>
      <c r="P223" s="1158"/>
      <c r="Q223" s="1158"/>
      <c r="R223" s="1158"/>
      <c r="S223" s="1158"/>
    </row>
    <row r="224">
      <c r="D224" s="1158"/>
      <c r="E224" s="1158"/>
      <c r="F224" s="1158"/>
      <c r="G224" s="1158"/>
      <c r="H224" s="1158"/>
      <c r="I224" s="1158"/>
      <c r="J224" s="1158"/>
      <c r="K224" s="1158"/>
      <c r="L224" s="1158"/>
      <c r="M224" s="1158"/>
      <c r="N224" s="1158"/>
      <c r="O224" s="1158"/>
      <c r="P224" s="1158"/>
      <c r="Q224" s="1158"/>
      <c r="R224" s="1158"/>
      <c r="S224" s="1158"/>
    </row>
    <row r="225">
      <c r="D225" s="1158"/>
      <c r="E225" s="1158"/>
      <c r="F225" s="1158"/>
      <c r="G225" s="1158"/>
      <c r="H225" s="1158"/>
      <c r="I225" s="1158"/>
      <c r="J225" s="1158"/>
      <c r="K225" s="1158"/>
      <c r="L225" s="1158"/>
      <c r="M225" s="1158"/>
      <c r="N225" s="1158"/>
      <c r="O225" s="1158"/>
      <c r="P225" s="1158"/>
      <c r="Q225" s="1158"/>
      <c r="R225" s="1158"/>
      <c r="S225" s="1158"/>
    </row>
    <row r="226">
      <c r="D226" s="1158"/>
      <c r="E226" s="1158"/>
      <c r="F226" s="1158"/>
      <c r="G226" s="1158"/>
      <c r="H226" s="1158"/>
      <c r="I226" s="1158"/>
      <c r="J226" s="1158"/>
      <c r="K226" s="1158"/>
      <c r="L226" s="1158"/>
      <c r="M226" s="1158"/>
      <c r="N226" s="1158"/>
      <c r="O226" s="1158"/>
      <c r="P226" s="1158"/>
      <c r="Q226" s="1158"/>
      <c r="R226" s="1158"/>
      <c r="S226" s="1158"/>
    </row>
    <row r="227">
      <c r="D227" s="1158"/>
      <c r="E227" s="1158"/>
      <c r="F227" s="1158"/>
      <c r="G227" s="1158"/>
      <c r="H227" s="1158"/>
      <c r="I227" s="1158"/>
      <c r="J227" s="1158"/>
      <c r="K227" s="1158"/>
      <c r="L227" s="1158"/>
      <c r="M227" s="1158"/>
      <c r="N227" s="1158"/>
      <c r="O227" s="1158"/>
      <c r="P227" s="1158"/>
      <c r="Q227" s="1158"/>
      <c r="R227" s="1158"/>
      <c r="S227" s="1158"/>
    </row>
    <row r="228">
      <c r="D228" s="1158"/>
      <c r="E228" s="1158"/>
      <c r="F228" s="1158"/>
      <c r="G228" s="1158"/>
      <c r="H228" s="1158"/>
      <c r="I228" s="1158"/>
      <c r="J228" s="1158"/>
      <c r="K228" s="1158"/>
      <c r="L228" s="1158"/>
      <c r="M228" s="1158"/>
      <c r="N228" s="1158"/>
      <c r="O228" s="1158"/>
      <c r="P228" s="1158"/>
      <c r="Q228" s="1158"/>
      <c r="R228" s="1158"/>
      <c r="S228" s="1158"/>
    </row>
    <row r="229">
      <c r="D229" s="1158"/>
      <c r="E229" s="1158"/>
      <c r="F229" s="1158"/>
      <c r="G229" s="1158"/>
      <c r="H229" s="1158"/>
      <c r="I229" s="1158"/>
      <c r="J229" s="1158"/>
      <c r="K229" s="1158"/>
      <c r="L229" s="1158"/>
      <c r="M229" s="1158"/>
      <c r="N229" s="1158"/>
      <c r="O229" s="1158"/>
      <c r="P229" s="1158"/>
      <c r="Q229" s="1158"/>
      <c r="R229" s="1158"/>
      <c r="S229" s="1158"/>
    </row>
    <row r="230">
      <c r="D230" s="1158"/>
      <c r="E230" s="1158"/>
      <c r="F230" s="1158"/>
      <c r="G230" s="1158"/>
      <c r="H230" s="1158"/>
      <c r="I230" s="1158"/>
      <c r="J230" s="1158"/>
      <c r="K230" s="1158"/>
      <c r="L230" s="1158"/>
      <c r="M230" s="1158"/>
      <c r="N230" s="1158"/>
      <c r="O230" s="1158"/>
      <c r="P230" s="1158"/>
      <c r="Q230" s="1158"/>
      <c r="R230" s="1158"/>
      <c r="S230" s="1158"/>
    </row>
    <row r="231">
      <c r="D231" s="1158"/>
      <c r="E231" s="1158"/>
      <c r="F231" s="1158"/>
      <c r="G231" s="1158"/>
      <c r="H231" s="1158"/>
      <c r="I231" s="1158"/>
      <c r="J231" s="1158"/>
      <c r="K231" s="1158"/>
      <c r="L231" s="1158"/>
      <c r="M231" s="1158"/>
      <c r="N231" s="1158"/>
      <c r="O231" s="1158"/>
      <c r="P231" s="1158"/>
      <c r="Q231" s="1158"/>
      <c r="R231" s="1158"/>
      <c r="S231" s="1158"/>
    </row>
    <row r="232">
      <c r="D232" s="1158"/>
      <c r="E232" s="1158"/>
      <c r="F232" s="1158"/>
      <c r="G232" s="1158"/>
      <c r="H232" s="1158"/>
      <c r="I232" s="1158"/>
      <c r="J232" s="1158"/>
      <c r="K232" s="1158"/>
      <c r="L232" s="1158"/>
      <c r="M232" s="1158"/>
      <c r="N232" s="1158"/>
      <c r="O232" s="1158"/>
      <c r="P232" s="1158"/>
      <c r="Q232" s="1158"/>
      <c r="R232" s="1158"/>
      <c r="S232" s="1158"/>
    </row>
    <row r="233">
      <c r="D233" s="1158"/>
      <c r="E233" s="1158"/>
      <c r="F233" s="1158"/>
      <c r="G233" s="1158"/>
      <c r="H233" s="1158"/>
      <c r="I233" s="1158"/>
      <c r="J233" s="1158"/>
      <c r="K233" s="1158"/>
      <c r="L233" s="1158"/>
      <c r="M233" s="1158"/>
      <c r="N233" s="1158"/>
      <c r="O233" s="1158"/>
      <c r="P233" s="1158"/>
      <c r="Q233" s="1158"/>
      <c r="R233" s="1158"/>
      <c r="S233" s="1158"/>
    </row>
    <row r="234">
      <c r="D234" s="1158"/>
      <c r="E234" s="1158"/>
      <c r="F234" s="1158"/>
      <c r="G234" s="1158"/>
      <c r="H234" s="1158"/>
      <c r="I234" s="1158"/>
      <c r="J234" s="1158"/>
      <c r="K234" s="1158"/>
      <c r="L234" s="1158"/>
      <c r="M234" s="1158"/>
      <c r="N234" s="1158"/>
      <c r="O234" s="1158"/>
      <c r="P234" s="1158"/>
      <c r="Q234" s="1158"/>
      <c r="R234" s="1158"/>
      <c r="S234" s="1158"/>
    </row>
    <row r="235">
      <c r="D235" s="1158"/>
      <c r="E235" s="1158"/>
      <c r="F235" s="1158"/>
      <c r="G235" s="1158"/>
      <c r="H235" s="1158"/>
      <c r="I235" s="1158"/>
      <c r="J235" s="1158"/>
      <c r="K235" s="1158"/>
      <c r="L235" s="1158"/>
      <c r="M235" s="1158"/>
      <c r="N235" s="1158"/>
      <c r="O235" s="1158"/>
      <c r="P235" s="1158"/>
      <c r="Q235" s="1158"/>
      <c r="R235" s="1158"/>
      <c r="S235" s="1158"/>
    </row>
    <row r="236">
      <c r="D236" s="1158"/>
      <c r="E236" s="1158"/>
      <c r="F236" s="1158"/>
      <c r="G236" s="1158"/>
      <c r="H236" s="1158"/>
      <c r="I236" s="1158"/>
      <c r="J236" s="1158"/>
      <c r="K236" s="1158"/>
      <c r="L236" s="1158"/>
      <c r="M236" s="1158"/>
      <c r="N236" s="1158"/>
      <c r="O236" s="1158"/>
      <c r="P236" s="1158"/>
      <c r="Q236" s="1158"/>
      <c r="R236" s="1158"/>
      <c r="S236" s="1158"/>
    </row>
    <row r="237">
      <c r="D237" s="1158"/>
      <c r="E237" s="1158"/>
      <c r="F237" s="1158"/>
      <c r="G237" s="1158"/>
      <c r="H237" s="1158"/>
      <c r="I237" s="1158"/>
      <c r="J237" s="1158"/>
      <c r="K237" s="1158"/>
      <c r="L237" s="1158"/>
      <c r="M237" s="1158"/>
      <c r="N237" s="1158"/>
      <c r="O237" s="1158"/>
      <c r="P237" s="1158"/>
      <c r="Q237" s="1158"/>
      <c r="R237" s="1158"/>
      <c r="S237" s="1158"/>
    </row>
    <row r="238">
      <c r="D238" s="1158"/>
      <c r="E238" s="1158"/>
      <c r="F238" s="1158"/>
      <c r="G238" s="1158"/>
      <c r="H238" s="1158"/>
      <c r="I238" s="1158"/>
      <c r="J238" s="1158"/>
      <c r="K238" s="1158"/>
      <c r="L238" s="1158"/>
      <c r="M238" s="1158"/>
      <c r="N238" s="1158"/>
      <c r="O238" s="1158"/>
      <c r="P238" s="1158"/>
      <c r="Q238" s="1158"/>
      <c r="R238" s="1158"/>
      <c r="S238" s="1158"/>
    </row>
    <row r="239">
      <c r="D239" s="1158"/>
      <c r="E239" s="1158"/>
      <c r="F239" s="1158"/>
      <c r="G239" s="1158"/>
      <c r="H239" s="1158"/>
      <c r="I239" s="1158"/>
      <c r="J239" s="1158"/>
      <c r="K239" s="1158"/>
      <c r="L239" s="1158"/>
      <c r="M239" s="1158"/>
      <c r="N239" s="1158"/>
      <c r="O239" s="1158"/>
      <c r="P239" s="1158"/>
      <c r="Q239" s="1158"/>
      <c r="R239" s="1158"/>
      <c r="S239" s="1158"/>
    </row>
    <row r="240">
      <c r="D240" s="1158"/>
      <c r="E240" s="1158"/>
      <c r="F240" s="1158"/>
      <c r="G240" s="1158"/>
      <c r="H240" s="1158"/>
      <c r="I240" s="1158"/>
      <c r="J240" s="1158"/>
      <c r="K240" s="1158"/>
      <c r="L240" s="1158"/>
      <c r="M240" s="1158"/>
      <c r="N240" s="1158"/>
      <c r="O240" s="1158"/>
      <c r="P240" s="1158"/>
      <c r="Q240" s="1158"/>
      <c r="R240" s="1158"/>
      <c r="S240" s="1158"/>
    </row>
    <row r="241">
      <c r="D241" s="1158"/>
      <c r="E241" s="1158"/>
      <c r="F241" s="1158"/>
      <c r="G241" s="1158"/>
      <c r="H241" s="1158"/>
      <c r="I241" s="1158"/>
      <c r="J241" s="1158"/>
      <c r="K241" s="1158"/>
      <c r="L241" s="1158"/>
      <c r="M241" s="1158"/>
      <c r="N241" s="1158"/>
      <c r="O241" s="1158"/>
      <c r="P241" s="1158"/>
      <c r="Q241" s="1158"/>
      <c r="R241" s="1158"/>
      <c r="S241" s="1158"/>
    </row>
    <row r="242">
      <c r="D242" s="1158"/>
      <c r="E242" s="1158"/>
      <c r="F242" s="1158"/>
      <c r="G242" s="1158"/>
      <c r="H242" s="1158"/>
      <c r="I242" s="1158"/>
      <c r="J242" s="1158"/>
      <c r="K242" s="1158"/>
      <c r="L242" s="1158"/>
      <c r="M242" s="1158"/>
      <c r="N242" s="1158"/>
      <c r="O242" s="1158"/>
      <c r="P242" s="1158"/>
      <c r="Q242" s="1158"/>
      <c r="R242" s="1158"/>
      <c r="S242" s="1158"/>
    </row>
    <row r="243">
      <c r="D243" s="1158"/>
      <c r="E243" s="1158"/>
      <c r="F243" s="1158"/>
      <c r="G243" s="1158"/>
      <c r="H243" s="1158"/>
      <c r="I243" s="1158"/>
      <c r="J243" s="1158"/>
      <c r="K243" s="1158"/>
      <c r="L243" s="1158"/>
      <c r="M243" s="1158"/>
      <c r="N243" s="1158"/>
      <c r="O243" s="1158"/>
      <c r="P243" s="1158"/>
      <c r="Q243" s="1158"/>
      <c r="R243" s="1158"/>
      <c r="S243" s="1158"/>
    </row>
    <row r="244">
      <c r="D244" s="1158"/>
      <c r="E244" s="1158"/>
      <c r="F244" s="1158"/>
      <c r="G244" s="1158"/>
      <c r="H244" s="1158"/>
      <c r="I244" s="1158"/>
      <c r="J244" s="1158"/>
      <c r="K244" s="1158"/>
      <c r="L244" s="1158"/>
      <c r="M244" s="1158"/>
      <c r="N244" s="1158"/>
      <c r="O244" s="1158"/>
      <c r="P244" s="1158"/>
      <c r="Q244" s="1158"/>
      <c r="R244" s="1158"/>
      <c r="S244" s="1158"/>
    </row>
    <row r="245">
      <c r="D245" s="1158"/>
      <c r="E245" s="1158"/>
      <c r="F245" s="1158"/>
      <c r="G245" s="1158"/>
      <c r="H245" s="1158"/>
      <c r="I245" s="1158"/>
      <c r="J245" s="1158"/>
      <c r="K245" s="1158"/>
      <c r="L245" s="1158"/>
      <c r="M245" s="1158"/>
      <c r="N245" s="1158"/>
      <c r="O245" s="1158"/>
      <c r="P245" s="1158"/>
      <c r="Q245" s="1158"/>
      <c r="R245" s="1158"/>
      <c r="S245" s="1158"/>
    </row>
    <row r="246">
      <c r="D246" s="1158"/>
      <c r="E246" s="1158"/>
      <c r="F246" s="1158"/>
      <c r="G246" s="1158"/>
      <c r="H246" s="1158"/>
      <c r="I246" s="1158"/>
      <c r="J246" s="1158"/>
      <c r="K246" s="1158"/>
      <c r="L246" s="1158"/>
      <c r="M246" s="1158"/>
      <c r="N246" s="1158"/>
      <c r="O246" s="1158"/>
      <c r="P246" s="1158"/>
      <c r="Q246" s="1158"/>
      <c r="R246" s="1158"/>
      <c r="S246" s="1158"/>
    </row>
    <row r="247">
      <c r="D247" s="1158"/>
      <c r="E247" s="1158"/>
      <c r="F247" s="1158"/>
      <c r="G247" s="1158"/>
      <c r="H247" s="1158"/>
      <c r="I247" s="1158"/>
      <c r="J247" s="1158"/>
      <c r="K247" s="1158"/>
      <c r="L247" s="1158"/>
      <c r="M247" s="1158"/>
      <c r="N247" s="1158"/>
      <c r="O247" s="1158"/>
      <c r="P247" s="1158"/>
      <c r="Q247" s="1158"/>
      <c r="R247" s="1158"/>
      <c r="S247" s="1158"/>
    </row>
    <row r="248">
      <c r="D248" s="1158"/>
      <c r="E248" s="1158"/>
      <c r="F248" s="1158"/>
      <c r="G248" s="1158"/>
      <c r="H248" s="1158"/>
      <c r="I248" s="1158"/>
      <c r="J248" s="1158"/>
      <c r="K248" s="1158"/>
      <c r="L248" s="1158"/>
      <c r="M248" s="1158"/>
      <c r="N248" s="1158"/>
      <c r="O248" s="1158"/>
      <c r="P248" s="1158"/>
      <c r="Q248" s="1158"/>
      <c r="R248" s="1158"/>
      <c r="S248" s="1158"/>
    </row>
    <row r="249">
      <c r="D249" s="1158"/>
      <c r="E249" s="1158"/>
      <c r="F249" s="1158"/>
      <c r="G249" s="1158"/>
      <c r="H249" s="1158"/>
      <c r="I249" s="1158"/>
      <c r="J249" s="1158"/>
      <c r="K249" s="1158"/>
      <c r="L249" s="1158"/>
      <c r="M249" s="1158"/>
      <c r="N249" s="1158"/>
      <c r="O249" s="1158"/>
      <c r="P249" s="1158"/>
      <c r="Q249" s="1158"/>
      <c r="R249" s="1158"/>
      <c r="S249" s="1158"/>
    </row>
    <row r="250">
      <c r="D250" s="1158"/>
      <c r="E250" s="1158"/>
      <c r="F250" s="1158"/>
      <c r="G250" s="1158"/>
      <c r="H250" s="1158"/>
      <c r="I250" s="1158"/>
      <c r="J250" s="1158"/>
      <c r="K250" s="1158"/>
      <c r="L250" s="1158"/>
      <c r="M250" s="1158"/>
      <c r="N250" s="1158"/>
      <c r="O250" s="1158"/>
      <c r="P250" s="1158"/>
      <c r="Q250" s="1158"/>
      <c r="R250" s="1158"/>
      <c r="S250" s="1158"/>
    </row>
    <row r="251">
      <c r="D251" s="1158"/>
      <c r="E251" s="1158"/>
      <c r="F251" s="1158"/>
      <c r="G251" s="1158"/>
      <c r="H251" s="1158"/>
      <c r="I251" s="1158"/>
      <c r="J251" s="1158"/>
      <c r="K251" s="1158"/>
      <c r="L251" s="1158"/>
      <c r="M251" s="1158"/>
      <c r="N251" s="1158"/>
      <c r="O251" s="1158"/>
      <c r="P251" s="1158"/>
      <c r="Q251" s="1158"/>
      <c r="R251" s="1158"/>
      <c r="S251" s="1158"/>
    </row>
    <row r="252">
      <c r="D252" s="1158"/>
      <c r="E252" s="1158"/>
      <c r="F252" s="1158"/>
      <c r="G252" s="1158"/>
      <c r="H252" s="1158"/>
      <c r="I252" s="1158"/>
      <c r="J252" s="1158"/>
      <c r="K252" s="1158"/>
      <c r="L252" s="1158"/>
      <c r="M252" s="1158"/>
      <c r="N252" s="1158"/>
      <c r="O252" s="1158"/>
      <c r="P252" s="1158"/>
      <c r="Q252" s="1158"/>
      <c r="R252" s="1158"/>
      <c r="S252" s="1158"/>
    </row>
    <row r="253">
      <c r="D253" s="1158"/>
      <c r="E253" s="1158"/>
      <c r="F253" s="1158"/>
      <c r="G253" s="1158"/>
      <c r="H253" s="1158"/>
      <c r="I253" s="1158"/>
      <c r="J253" s="1158"/>
      <c r="K253" s="1158"/>
      <c r="L253" s="1158"/>
      <c r="M253" s="1158"/>
      <c r="N253" s="1158"/>
      <c r="O253" s="1158"/>
      <c r="P253" s="1158"/>
      <c r="Q253" s="1158"/>
      <c r="R253" s="1158"/>
      <c r="S253" s="1158"/>
    </row>
    <row r="254">
      <c r="D254" s="1158"/>
      <c r="E254" s="1158"/>
      <c r="F254" s="1158"/>
      <c r="G254" s="1158"/>
      <c r="H254" s="1158"/>
      <c r="I254" s="1158"/>
      <c r="J254" s="1158"/>
      <c r="K254" s="1158"/>
      <c r="L254" s="1158"/>
      <c r="M254" s="1158"/>
      <c r="N254" s="1158"/>
      <c r="O254" s="1158"/>
      <c r="P254" s="1158"/>
      <c r="Q254" s="1158"/>
      <c r="R254" s="1158"/>
      <c r="S254" s="1158"/>
    </row>
    <row r="255">
      <c r="D255" s="1158"/>
      <c r="E255" s="1158"/>
      <c r="F255" s="1158"/>
      <c r="G255" s="1158"/>
      <c r="H255" s="1158"/>
      <c r="I255" s="1158"/>
      <c r="J255" s="1158"/>
      <c r="K255" s="1158"/>
      <c r="L255" s="1158"/>
      <c r="M255" s="1158"/>
      <c r="N255" s="1158"/>
      <c r="O255" s="1158"/>
      <c r="P255" s="1158"/>
      <c r="Q255" s="1158"/>
      <c r="R255" s="1158"/>
      <c r="S255" s="1158"/>
    </row>
    <row r="256">
      <c r="D256" s="1158"/>
      <c r="E256" s="1158"/>
      <c r="F256" s="1158"/>
      <c r="G256" s="1158"/>
      <c r="H256" s="1158"/>
      <c r="I256" s="1158"/>
      <c r="J256" s="1158"/>
      <c r="K256" s="1158"/>
      <c r="L256" s="1158"/>
      <c r="M256" s="1158"/>
      <c r="N256" s="1158"/>
      <c r="O256" s="1158"/>
      <c r="P256" s="1158"/>
      <c r="Q256" s="1158"/>
      <c r="R256" s="1158"/>
      <c r="S256" s="1158"/>
    </row>
    <row r="257">
      <c r="D257" s="1158"/>
      <c r="E257" s="1158"/>
      <c r="F257" s="1158"/>
      <c r="G257" s="1158"/>
      <c r="H257" s="1158"/>
      <c r="I257" s="1158"/>
      <c r="J257" s="1158"/>
      <c r="K257" s="1158"/>
      <c r="L257" s="1158"/>
      <c r="M257" s="1158"/>
      <c r="N257" s="1158"/>
      <c r="O257" s="1158"/>
      <c r="P257" s="1158"/>
      <c r="Q257" s="1158"/>
      <c r="R257" s="1158"/>
      <c r="S257" s="1158"/>
    </row>
    <row r="258">
      <c r="D258" s="1158"/>
      <c r="E258" s="1158"/>
      <c r="F258" s="1158"/>
      <c r="G258" s="1158"/>
      <c r="H258" s="1158"/>
      <c r="I258" s="1158"/>
      <c r="J258" s="1158"/>
      <c r="K258" s="1158"/>
      <c r="L258" s="1158"/>
      <c r="M258" s="1158"/>
      <c r="N258" s="1158"/>
      <c r="O258" s="1158"/>
      <c r="P258" s="1158"/>
      <c r="Q258" s="1158"/>
      <c r="R258" s="1158"/>
      <c r="S258" s="1158"/>
    </row>
    <row r="259">
      <c r="D259" s="1158"/>
      <c r="E259" s="1158"/>
      <c r="F259" s="1158"/>
      <c r="G259" s="1158"/>
      <c r="H259" s="1158"/>
      <c r="I259" s="1158"/>
      <c r="J259" s="1158"/>
      <c r="K259" s="1158"/>
      <c r="L259" s="1158"/>
      <c r="M259" s="1158"/>
      <c r="N259" s="1158"/>
      <c r="O259" s="1158"/>
      <c r="P259" s="1158"/>
      <c r="Q259" s="1158"/>
      <c r="R259" s="1158"/>
      <c r="S259" s="1158"/>
    </row>
    <row r="260">
      <c r="D260" s="1158"/>
      <c r="E260" s="1158"/>
      <c r="F260" s="1158"/>
      <c r="G260" s="1158"/>
      <c r="H260" s="1158"/>
      <c r="I260" s="1158"/>
      <c r="J260" s="1158"/>
      <c r="K260" s="1158"/>
      <c r="L260" s="1158"/>
      <c r="M260" s="1158"/>
      <c r="N260" s="1158"/>
      <c r="O260" s="1158"/>
      <c r="P260" s="1158"/>
      <c r="Q260" s="1158"/>
      <c r="R260" s="1158"/>
      <c r="S260" s="1158"/>
    </row>
    <row r="261">
      <c r="D261" s="1158"/>
      <c r="E261" s="1158"/>
      <c r="F261" s="1158"/>
      <c r="G261" s="1158"/>
      <c r="H261" s="1158"/>
      <c r="I261" s="1158"/>
      <c r="J261" s="1158"/>
      <c r="K261" s="1158"/>
      <c r="L261" s="1158"/>
      <c r="M261" s="1158"/>
      <c r="N261" s="1158"/>
      <c r="O261" s="1158"/>
      <c r="P261" s="1158"/>
      <c r="Q261" s="1158"/>
      <c r="R261" s="1158"/>
      <c r="S261" s="1158"/>
    </row>
    <row r="262">
      <c r="D262" s="1158"/>
      <c r="E262" s="1158"/>
      <c r="F262" s="1158"/>
      <c r="G262" s="1158"/>
      <c r="H262" s="1158"/>
      <c r="I262" s="1158"/>
      <c r="J262" s="1158"/>
      <c r="K262" s="1158"/>
      <c r="L262" s="1158"/>
      <c r="M262" s="1158"/>
      <c r="N262" s="1158"/>
      <c r="O262" s="1158"/>
      <c r="P262" s="1158"/>
      <c r="Q262" s="1158"/>
      <c r="R262" s="1158"/>
      <c r="S262" s="1158"/>
    </row>
    <row r="263">
      <c r="D263" s="1158"/>
      <c r="E263" s="1158"/>
      <c r="F263" s="1158"/>
      <c r="G263" s="1158"/>
      <c r="H263" s="1158"/>
      <c r="I263" s="1158"/>
      <c r="J263" s="1158"/>
      <c r="K263" s="1158"/>
      <c r="L263" s="1158"/>
      <c r="M263" s="1158"/>
      <c r="N263" s="1158"/>
      <c r="O263" s="1158"/>
      <c r="P263" s="1158"/>
      <c r="Q263" s="1158"/>
      <c r="R263" s="1158"/>
      <c r="S263" s="1158"/>
    </row>
    <row r="264">
      <c r="D264" s="1158"/>
      <c r="E264" s="1158"/>
      <c r="F264" s="1158"/>
      <c r="G264" s="1158"/>
      <c r="H264" s="1158"/>
      <c r="I264" s="1158"/>
      <c r="J264" s="1158"/>
      <c r="K264" s="1158"/>
      <c r="L264" s="1158"/>
      <c r="M264" s="1158"/>
      <c r="N264" s="1158"/>
      <c r="O264" s="1158"/>
      <c r="P264" s="1158"/>
      <c r="Q264" s="1158"/>
      <c r="R264" s="1158"/>
      <c r="S264" s="1158"/>
    </row>
    <row r="265">
      <c r="D265" s="1158"/>
      <c r="E265" s="1158"/>
      <c r="F265" s="1158"/>
      <c r="G265" s="1158"/>
      <c r="H265" s="1158"/>
      <c r="I265" s="1158"/>
      <c r="J265" s="1158"/>
      <c r="K265" s="1158"/>
      <c r="L265" s="1158"/>
      <c r="M265" s="1158"/>
      <c r="N265" s="1158"/>
      <c r="O265" s="1158"/>
      <c r="P265" s="1158"/>
      <c r="Q265" s="1158"/>
      <c r="R265" s="1158"/>
      <c r="S265" s="1158"/>
    </row>
    <row r="266">
      <c r="D266" s="1158"/>
      <c r="E266" s="1158"/>
      <c r="F266" s="1158"/>
      <c r="G266" s="1158"/>
      <c r="H266" s="1158"/>
      <c r="I266" s="1158"/>
      <c r="J266" s="1158"/>
      <c r="K266" s="1158"/>
      <c r="L266" s="1158"/>
      <c r="M266" s="1158"/>
      <c r="N266" s="1158"/>
      <c r="O266" s="1158"/>
      <c r="P266" s="1158"/>
      <c r="Q266" s="1158"/>
      <c r="R266" s="1158"/>
      <c r="S266" s="1158"/>
    </row>
    <row r="267">
      <c r="D267" s="1158"/>
      <c r="E267" s="1158"/>
      <c r="F267" s="1158"/>
      <c r="G267" s="1158"/>
      <c r="H267" s="1158"/>
      <c r="I267" s="1158"/>
      <c r="J267" s="1158"/>
      <c r="K267" s="1158"/>
      <c r="L267" s="1158"/>
      <c r="M267" s="1158"/>
      <c r="N267" s="1158"/>
      <c r="O267" s="1158"/>
      <c r="P267" s="1158"/>
      <c r="Q267" s="1158"/>
      <c r="R267" s="1158"/>
      <c r="S267" s="1158"/>
    </row>
    <row r="268">
      <c r="D268" s="1158"/>
      <c r="E268" s="1158"/>
      <c r="F268" s="1158"/>
      <c r="G268" s="1158"/>
      <c r="H268" s="1158"/>
      <c r="I268" s="1158"/>
      <c r="J268" s="1158"/>
      <c r="K268" s="1158"/>
      <c r="L268" s="1158"/>
      <c r="M268" s="1158"/>
      <c r="N268" s="1158"/>
      <c r="O268" s="1158"/>
      <c r="P268" s="1158"/>
      <c r="Q268" s="1158"/>
      <c r="R268" s="1158"/>
      <c r="S268" s="1158"/>
    </row>
    <row r="269">
      <c r="D269" s="1158"/>
      <c r="E269" s="1158"/>
      <c r="F269" s="1158"/>
      <c r="G269" s="1158"/>
      <c r="H269" s="1158"/>
      <c r="I269" s="1158"/>
      <c r="J269" s="1158"/>
      <c r="K269" s="1158"/>
      <c r="L269" s="1158"/>
      <c r="M269" s="1158"/>
      <c r="N269" s="1158"/>
      <c r="O269" s="1158"/>
      <c r="P269" s="1158"/>
      <c r="Q269" s="1158"/>
      <c r="R269" s="1158"/>
      <c r="S269" s="1158"/>
    </row>
    <row r="270">
      <c r="D270" s="1158"/>
      <c r="E270" s="1158"/>
      <c r="F270" s="1158"/>
      <c r="G270" s="1158"/>
      <c r="H270" s="1158"/>
      <c r="I270" s="1158"/>
      <c r="J270" s="1158"/>
      <c r="K270" s="1158"/>
      <c r="L270" s="1158"/>
      <c r="M270" s="1158"/>
      <c r="N270" s="1158"/>
      <c r="O270" s="1158"/>
      <c r="P270" s="1158"/>
      <c r="Q270" s="1158"/>
      <c r="R270" s="1158"/>
      <c r="S270" s="1158"/>
    </row>
    <row r="271">
      <c r="D271" s="1158"/>
      <c r="E271" s="1158"/>
      <c r="F271" s="1158"/>
      <c r="G271" s="1158"/>
      <c r="H271" s="1158"/>
      <c r="I271" s="1158"/>
      <c r="J271" s="1158"/>
      <c r="K271" s="1158"/>
      <c r="L271" s="1158"/>
      <c r="M271" s="1158"/>
      <c r="N271" s="1158"/>
      <c r="O271" s="1158"/>
      <c r="P271" s="1158"/>
      <c r="Q271" s="1158"/>
      <c r="R271" s="1158"/>
      <c r="S271" s="1158"/>
    </row>
    <row r="272">
      <c r="D272" s="1158"/>
      <c r="E272" s="1158"/>
      <c r="F272" s="1158"/>
      <c r="G272" s="1158"/>
      <c r="H272" s="1158"/>
      <c r="I272" s="1158"/>
      <c r="J272" s="1158"/>
      <c r="K272" s="1158"/>
      <c r="L272" s="1158"/>
      <c r="M272" s="1158"/>
      <c r="N272" s="1158"/>
      <c r="O272" s="1158"/>
      <c r="P272" s="1158"/>
      <c r="Q272" s="1158"/>
      <c r="R272" s="1158"/>
      <c r="S272" s="1158"/>
    </row>
    <row r="273">
      <c r="D273" s="1158"/>
      <c r="E273" s="1158"/>
      <c r="F273" s="1158"/>
      <c r="G273" s="1158"/>
      <c r="H273" s="1158"/>
      <c r="I273" s="1158"/>
      <c r="J273" s="1158"/>
      <c r="K273" s="1158"/>
      <c r="L273" s="1158"/>
      <c r="M273" s="1158"/>
      <c r="N273" s="1158"/>
      <c r="O273" s="1158"/>
      <c r="P273" s="1158"/>
      <c r="Q273" s="1158"/>
      <c r="R273" s="1158"/>
      <c r="S273" s="1158"/>
    </row>
    <row r="274">
      <c r="D274" s="1158"/>
      <c r="E274" s="1158"/>
      <c r="F274" s="1158"/>
      <c r="G274" s="1158"/>
      <c r="H274" s="1158"/>
      <c r="I274" s="1158"/>
      <c r="J274" s="1158"/>
      <c r="K274" s="1158"/>
      <c r="L274" s="1158"/>
      <c r="M274" s="1158"/>
      <c r="N274" s="1158"/>
      <c r="O274" s="1158"/>
      <c r="P274" s="1158"/>
      <c r="Q274" s="1158"/>
      <c r="R274" s="1158"/>
      <c r="S274" s="1158"/>
    </row>
    <row r="275">
      <c r="D275" s="1158"/>
      <c r="E275" s="1158"/>
      <c r="F275" s="1158"/>
      <c r="G275" s="1158"/>
      <c r="H275" s="1158"/>
      <c r="I275" s="1158"/>
      <c r="J275" s="1158"/>
      <c r="K275" s="1158"/>
      <c r="L275" s="1158"/>
      <c r="M275" s="1158"/>
      <c r="N275" s="1158"/>
      <c r="O275" s="1158"/>
      <c r="P275" s="1158"/>
      <c r="Q275" s="1158"/>
      <c r="R275" s="1158"/>
      <c r="S275" s="1158"/>
    </row>
    <row r="276">
      <c r="D276" s="1158"/>
      <c r="E276" s="1158"/>
      <c r="F276" s="1158"/>
      <c r="G276" s="1158"/>
      <c r="H276" s="1158"/>
      <c r="I276" s="1158"/>
      <c r="J276" s="1158"/>
      <c r="K276" s="1158"/>
      <c r="L276" s="1158"/>
      <c r="M276" s="1158"/>
      <c r="N276" s="1158"/>
      <c r="O276" s="1158"/>
      <c r="P276" s="1158"/>
      <c r="Q276" s="1158"/>
      <c r="R276" s="1158"/>
      <c r="S276" s="1158"/>
    </row>
    <row r="277">
      <c r="D277" s="1158"/>
      <c r="E277" s="1158"/>
      <c r="F277" s="1158"/>
      <c r="G277" s="1158"/>
      <c r="H277" s="1158"/>
      <c r="I277" s="1158"/>
      <c r="J277" s="1158"/>
      <c r="K277" s="1158"/>
      <c r="L277" s="1158"/>
      <c r="M277" s="1158"/>
      <c r="N277" s="1158"/>
      <c r="O277" s="1158"/>
      <c r="P277" s="1158"/>
      <c r="Q277" s="1158"/>
      <c r="R277" s="1158"/>
      <c r="S277" s="1158"/>
    </row>
    <row r="278">
      <c r="D278" s="1158"/>
      <c r="E278" s="1158"/>
      <c r="F278" s="1158"/>
      <c r="G278" s="1158"/>
      <c r="H278" s="1158"/>
      <c r="I278" s="1158"/>
      <c r="J278" s="1158"/>
      <c r="K278" s="1158"/>
      <c r="L278" s="1158"/>
      <c r="M278" s="1158"/>
      <c r="N278" s="1158"/>
      <c r="O278" s="1158"/>
      <c r="P278" s="1158"/>
      <c r="Q278" s="1158"/>
      <c r="R278" s="1158"/>
      <c r="S278" s="1158"/>
    </row>
    <row r="279">
      <c r="D279" s="1158"/>
      <c r="E279" s="1158"/>
      <c r="F279" s="1158"/>
      <c r="G279" s="1158"/>
      <c r="H279" s="1158"/>
      <c r="I279" s="1158"/>
      <c r="J279" s="1158"/>
      <c r="K279" s="1158"/>
      <c r="L279" s="1158"/>
      <c r="M279" s="1158"/>
      <c r="N279" s="1158"/>
      <c r="O279" s="1158"/>
      <c r="P279" s="1158"/>
      <c r="Q279" s="1158"/>
      <c r="R279" s="1158"/>
      <c r="S279" s="1158"/>
    </row>
    <row r="280">
      <c r="D280" s="1158"/>
      <c r="E280" s="1158"/>
      <c r="F280" s="1158"/>
      <c r="G280" s="1158"/>
      <c r="H280" s="1158"/>
      <c r="I280" s="1158"/>
      <c r="J280" s="1158"/>
      <c r="K280" s="1158"/>
      <c r="L280" s="1158"/>
      <c r="M280" s="1158"/>
      <c r="N280" s="1158"/>
      <c r="O280" s="1158"/>
      <c r="P280" s="1158"/>
      <c r="Q280" s="1158"/>
      <c r="R280" s="1158"/>
      <c r="S280" s="1158"/>
    </row>
    <row r="281">
      <c r="D281" s="1158"/>
      <c r="E281" s="1158"/>
      <c r="F281" s="1158"/>
      <c r="G281" s="1158"/>
      <c r="H281" s="1158"/>
      <c r="I281" s="1158"/>
      <c r="J281" s="1158"/>
      <c r="K281" s="1158"/>
      <c r="L281" s="1158"/>
      <c r="M281" s="1158"/>
      <c r="N281" s="1158"/>
      <c r="O281" s="1158"/>
      <c r="P281" s="1158"/>
      <c r="Q281" s="1158"/>
      <c r="R281" s="1158"/>
      <c r="S281" s="1158"/>
    </row>
    <row r="282">
      <c r="D282" s="1158"/>
      <c r="E282" s="1158"/>
      <c r="F282" s="1158"/>
      <c r="G282" s="1158"/>
      <c r="H282" s="1158"/>
      <c r="I282" s="1158"/>
      <c r="J282" s="1158"/>
      <c r="K282" s="1158"/>
      <c r="L282" s="1158"/>
      <c r="M282" s="1158"/>
      <c r="N282" s="1158"/>
      <c r="O282" s="1158"/>
      <c r="P282" s="1158"/>
      <c r="Q282" s="1158"/>
      <c r="R282" s="1158"/>
      <c r="S282" s="1158"/>
    </row>
    <row r="283">
      <c r="D283" s="1158"/>
      <c r="E283" s="1158"/>
      <c r="F283" s="1158"/>
      <c r="G283" s="1158"/>
      <c r="H283" s="1158"/>
      <c r="I283" s="1158"/>
      <c r="J283" s="1158"/>
      <c r="K283" s="1158"/>
      <c r="L283" s="1158"/>
      <c r="M283" s="1158"/>
      <c r="N283" s="1158"/>
      <c r="O283" s="1158"/>
      <c r="P283" s="1158"/>
      <c r="Q283" s="1158"/>
      <c r="R283" s="1158"/>
      <c r="S283" s="1158"/>
    </row>
    <row r="284">
      <c r="D284" s="1158"/>
      <c r="E284" s="1158"/>
      <c r="F284" s="1158"/>
      <c r="G284" s="1158"/>
      <c r="H284" s="1158"/>
      <c r="I284" s="1158"/>
      <c r="J284" s="1158"/>
      <c r="K284" s="1158"/>
      <c r="L284" s="1158"/>
      <c r="M284" s="1158"/>
      <c r="N284" s="1158"/>
      <c r="O284" s="1158"/>
      <c r="P284" s="1158"/>
      <c r="Q284" s="1158"/>
      <c r="R284" s="1158"/>
      <c r="S284" s="1158"/>
    </row>
    <row r="285">
      <c r="D285" s="1158"/>
      <c r="E285" s="1158"/>
      <c r="F285" s="1158"/>
      <c r="G285" s="1158"/>
      <c r="H285" s="1158"/>
      <c r="I285" s="1158"/>
      <c r="J285" s="1158"/>
      <c r="K285" s="1158"/>
      <c r="L285" s="1158"/>
      <c r="M285" s="1158"/>
      <c r="N285" s="1158"/>
      <c r="O285" s="1158"/>
      <c r="P285" s="1158"/>
      <c r="Q285" s="1158"/>
      <c r="R285" s="1158"/>
      <c r="S285" s="1158"/>
    </row>
    <row r="286">
      <c r="D286" s="1158"/>
      <c r="E286" s="1158"/>
      <c r="F286" s="1158"/>
      <c r="G286" s="1158"/>
      <c r="H286" s="1158"/>
      <c r="I286" s="1158"/>
      <c r="J286" s="1158"/>
      <c r="K286" s="1158"/>
      <c r="L286" s="1158"/>
      <c r="M286" s="1158"/>
      <c r="N286" s="1158"/>
      <c r="O286" s="1158"/>
      <c r="P286" s="1158"/>
      <c r="Q286" s="1158"/>
      <c r="R286" s="1158"/>
      <c r="S286" s="1158"/>
    </row>
    <row r="287">
      <c r="D287" s="1158"/>
      <c r="E287" s="1158"/>
      <c r="F287" s="1158"/>
      <c r="G287" s="1158"/>
      <c r="H287" s="1158"/>
      <c r="I287" s="1158"/>
      <c r="J287" s="1158"/>
      <c r="K287" s="1158"/>
      <c r="L287" s="1158"/>
      <c r="M287" s="1158"/>
      <c r="N287" s="1158"/>
      <c r="O287" s="1158"/>
      <c r="P287" s="1158"/>
      <c r="Q287" s="1158"/>
      <c r="R287" s="1158"/>
      <c r="S287" s="1158"/>
    </row>
    <row r="288">
      <c r="D288" s="1158"/>
      <c r="E288" s="1158"/>
      <c r="F288" s="1158"/>
      <c r="G288" s="1158"/>
      <c r="H288" s="1158"/>
      <c r="I288" s="1158"/>
      <c r="J288" s="1158"/>
      <c r="K288" s="1158"/>
      <c r="L288" s="1158"/>
      <c r="M288" s="1158"/>
      <c r="N288" s="1158"/>
      <c r="O288" s="1158"/>
      <c r="P288" s="1158"/>
      <c r="Q288" s="1158"/>
      <c r="R288" s="1158"/>
      <c r="S288" s="1158"/>
    </row>
    <row r="289">
      <c r="D289" s="1158"/>
      <c r="E289" s="1158"/>
      <c r="F289" s="1158"/>
      <c r="G289" s="1158"/>
      <c r="H289" s="1158"/>
      <c r="I289" s="1158"/>
      <c r="J289" s="1158"/>
      <c r="K289" s="1158"/>
      <c r="L289" s="1158"/>
      <c r="M289" s="1158"/>
      <c r="N289" s="1158"/>
      <c r="O289" s="1158"/>
      <c r="P289" s="1158"/>
      <c r="Q289" s="1158"/>
      <c r="R289" s="1158"/>
      <c r="S289" s="1158"/>
    </row>
    <row r="290">
      <c r="D290" s="1158"/>
      <c r="E290" s="1158"/>
      <c r="F290" s="1158"/>
      <c r="G290" s="1158"/>
      <c r="H290" s="1158"/>
      <c r="I290" s="1158"/>
      <c r="J290" s="1158"/>
      <c r="K290" s="1158"/>
      <c r="L290" s="1158"/>
      <c r="M290" s="1158"/>
      <c r="N290" s="1158"/>
      <c r="O290" s="1158"/>
      <c r="P290" s="1158"/>
      <c r="Q290" s="1158"/>
      <c r="R290" s="1158"/>
      <c r="S290" s="1158"/>
    </row>
    <row r="291">
      <c r="D291" s="1158"/>
      <c r="E291" s="1158"/>
      <c r="F291" s="1158"/>
      <c r="G291" s="1158"/>
      <c r="H291" s="1158"/>
      <c r="I291" s="1158"/>
      <c r="J291" s="1158"/>
      <c r="K291" s="1158"/>
      <c r="L291" s="1158"/>
      <c r="M291" s="1158"/>
      <c r="N291" s="1158"/>
      <c r="O291" s="1158"/>
      <c r="P291" s="1158"/>
      <c r="Q291" s="1158"/>
      <c r="R291" s="1158"/>
      <c r="S291" s="1158"/>
    </row>
    <row r="292">
      <c r="D292" s="1158"/>
      <c r="E292" s="1158"/>
      <c r="F292" s="1158"/>
      <c r="G292" s="1158"/>
      <c r="H292" s="1158"/>
      <c r="I292" s="1158"/>
      <c r="J292" s="1158"/>
      <c r="K292" s="1158"/>
      <c r="L292" s="1158"/>
      <c r="M292" s="1158"/>
      <c r="N292" s="1158"/>
      <c r="O292" s="1158"/>
      <c r="P292" s="1158"/>
      <c r="Q292" s="1158"/>
      <c r="R292" s="1158"/>
      <c r="S292" s="1158"/>
    </row>
    <row r="293">
      <c r="D293" s="1158"/>
      <c r="E293" s="1158"/>
      <c r="F293" s="1158"/>
      <c r="G293" s="1158"/>
      <c r="H293" s="1158"/>
      <c r="I293" s="1158"/>
      <c r="J293" s="1158"/>
      <c r="K293" s="1158"/>
      <c r="L293" s="1158"/>
      <c r="M293" s="1158"/>
      <c r="N293" s="1158"/>
      <c r="O293" s="1158"/>
      <c r="P293" s="1158"/>
      <c r="Q293" s="1158"/>
      <c r="R293" s="1158"/>
      <c r="S293" s="1158"/>
    </row>
    <row r="294">
      <c r="D294" s="1158"/>
      <c r="E294" s="1158"/>
      <c r="F294" s="1158"/>
      <c r="G294" s="1158"/>
      <c r="H294" s="1158"/>
      <c r="I294" s="1158"/>
      <c r="J294" s="1158"/>
      <c r="K294" s="1158"/>
      <c r="L294" s="1158"/>
      <c r="M294" s="1158"/>
      <c r="N294" s="1158"/>
      <c r="O294" s="1158"/>
      <c r="P294" s="1158"/>
      <c r="Q294" s="1158"/>
      <c r="R294" s="1158"/>
      <c r="S294" s="1158"/>
    </row>
    <row r="295">
      <c r="D295" s="1158"/>
      <c r="E295" s="1158"/>
      <c r="F295" s="1158"/>
      <c r="G295" s="1158"/>
      <c r="H295" s="1158"/>
      <c r="I295" s="1158"/>
      <c r="J295" s="1158"/>
      <c r="K295" s="1158"/>
      <c r="L295" s="1158"/>
      <c r="M295" s="1158"/>
      <c r="N295" s="1158"/>
      <c r="O295" s="1158"/>
      <c r="P295" s="1158"/>
      <c r="Q295" s="1158"/>
      <c r="R295" s="1158"/>
      <c r="S295" s="1158"/>
    </row>
    <row r="296">
      <c r="D296" s="1158"/>
      <c r="E296" s="1158"/>
      <c r="F296" s="1158"/>
      <c r="G296" s="1158"/>
      <c r="H296" s="1158"/>
      <c r="I296" s="1158"/>
      <c r="J296" s="1158"/>
      <c r="K296" s="1158"/>
      <c r="L296" s="1158"/>
      <c r="M296" s="1158"/>
      <c r="N296" s="1158"/>
      <c r="O296" s="1158"/>
      <c r="P296" s="1158"/>
      <c r="Q296" s="1158"/>
      <c r="R296" s="1158"/>
      <c r="S296" s="1158"/>
    </row>
    <row r="297">
      <c r="D297" s="1158"/>
      <c r="E297" s="1158"/>
      <c r="F297" s="1158"/>
      <c r="G297" s="1158"/>
      <c r="H297" s="1158"/>
      <c r="I297" s="1158"/>
      <c r="J297" s="1158"/>
      <c r="K297" s="1158"/>
      <c r="L297" s="1158"/>
      <c r="M297" s="1158"/>
      <c r="N297" s="1158"/>
      <c r="O297" s="1158"/>
      <c r="P297" s="1158"/>
      <c r="Q297" s="1158"/>
      <c r="R297" s="1158"/>
      <c r="S297" s="1158"/>
    </row>
    <row r="298">
      <c r="D298" s="1158"/>
      <c r="E298" s="1158"/>
      <c r="F298" s="1158"/>
      <c r="G298" s="1158"/>
      <c r="H298" s="1158"/>
      <c r="I298" s="1158"/>
      <c r="J298" s="1158"/>
      <c r="K298" s="1158"/>
      <c r="L298" s="1158"/>
      <c r="M298" s="1158"/>
      <c r="N298" s="1158"/>
      <c r="O298" s="1158"/>
      <c r="P298" s="1158"/>
      <c r="Q298" s="1158"/>
      <c r="R298" s="1158"/>
      <c r="S298" s="1158"/>
    </row>
    <row r="299">
      <c r="D299" s="1158"/>
      <c r="E299" s="1158"/>
      <c r="F299" s="1158"/>
      <c r="G299" s="1158"/>
      <c r="H299" s="1158"/>
      <c r="I299" s="1158"/>
      <c r="J299" s="1158"/>
      <c r="K299" s="1158"/>
      <c r="L299" s="1158"/>
      <c r="M299" s="1158"/>
      <c r="N299" s="1158"/>
      <c r="O299" s="1158"/>
      <c r="P299" s="1158"/>
      <c r="Q299" s="1158"/>
      <c r="R299" s="1158"/>
      <c r="S299" s="1158"/>
    </row>
    <row r="300">
      <c r="D300" s="1158"/>
      <c r="E300" s="1158"/>
      <c r="F300" s="1158"/>
      <c r="G300" s="1158"/>
      <c r="H300" s="1158"/>
      <c r="I300" s="1158"/>
      <c r="J300" s="1158"/>
      <c r="K300" s="1158"/>
      <c r="L300" s="1158"/>
      <c r="M300" s="1158"/>
      <c r="N300" s="1158"/>
      <c r="O300" s="1158"/>
      <c r="P300" s="1158"/>
      <c r="Q300" s="1158"/>
      <c r="R300" s="1158"/>
      <c r="S300" s="1158"/>
    </row>
    <row r="301">
      <c r="D301" s="1158"/>
      <c r="E301" s="1158"/>
      <c r="F301" s="1158"/>
      <c r="G301" s="1158"/>
      <c r="H301" s="1158"/>
      <c r="I301" s="1158"/>
      <c r="J301" s="1158"/>
      <c r="K301" s="1158"/>
      <c r="L301" s="1158"/>
      <c r="M301" s="1158"/>
      <c r="N301" s="1158"/>
      <c r="O301" s="1158"/>
      <c r="P301" s="1158"/>
      <c r="Q301" s="1158"/>
      <c r="R301" s="1158"/>
      <c r="S301" s="1158"/>
    </row>
    <row r="302">
      <c r="D302" s="1158"/>
      <c r="E302" s="1158"/>
      <c r="F302" s="1158"/>
      <c r="G302" s="1158"/>
      <c r="H302" s="1158"/>
      <c r="I302" s="1158"/>
      <c r="J302" s="1158"/>
      <c r="K302" s="1158"/>
      <c r="L302" s="1158"/>
      <c r="M302" s="1158"/>
      <c r="N302" s="1158"/>
      <c r="O302" s="1158"/>
      <c r="P302" s="1158"/>
      <c r="Q302" s="1158"/>
      <c r="R302" s="1158"/>
      <c r="S302" s="1158"/>
    </row>
    <row r="303">
      <c r="D303" s="1158"/>
      <c r="E303" s="1158"/>
      <c r="F303" s="1158"/>
      <c r="G303" s="1158"/>
      <c r="H303" s="1158"/>
      <c r="I303" s="1158"/>
      <c r="J303" s="1158"/>
      <c r="K303" s="1158"/>
      <c r="L303" s="1158"/>
      <c r="M303" s="1158"/>
      <c r="N303" s="1158"/>
      <c r="O303" s="1158"/>
      <c r="P303" s="1158"/>
      <c r="Q303" s="1158"/>
      <c r="R303" s="1158"/>
      <c r="S303" s="1158"/>
    </row>
    <row r="304">
      <c r="D304" s="1158"/>
      <c r="E304" s="1158"/>
      <c r="F304" s="1158"/>
      <c r="G304" s="1158"/>
      <c r="H304" s="1158"/>
      <c r="I304" s="1158"/>
      <c r="J304" s="1158"/>
      <c r="K304" s="1158"/>
      <c r="L304" s="1158"/>
      <c r="M304" s="1158"/>
      <c r="N304" s="1158"/>
      <c r="O304" s="1158"/>
      <c r="P304" s="1158"/>
      <c r="Q304" s="1158"/>
      <c r="R304" s="1158"/>
      <c r="S304" s="1158"/>
    </row>
    <row r="305">
      <c r="D305" s="1158"/>
      <c r="E305" s="1158"/>
      <c r="F305" s="1158"/>
      <c r="G305" s="1158"/>
      <c r="H305" s="1158"/>
      <c r="I305" s="1158"/>
      <c r="J305" s="1158"/>
      <c r="K305" s="1158"/>
      <c r="L305" s="1158"/>
      <c r="M305" s="1158"/>
      <c r="N305" s="1158"/>
      <c r="O305" s="1158"/>
      <c r="P305" s="1158"/>
      <c r="Q305" s="1158"/>
      <c r="R305" s="1158"/>
      <c r="S305" s="1158"/>
    </row>
    <row r="306">
      <c r="D306" s="1158"/>
      <c r="E306" s="1158"/>
      <c r="F306" s="1158"/>
      <c r="G306" s="1158"/>
      <c r="H306" s="1158"/>
      <c r="I306" s="1158"/>
      <c r="J306" s="1158"/>
      <c r="K306" s="1158"/>
      <c r="L306" s="1158"/>
      <c r="M306" s="1158"/>
      <c r="N306" s="1158"/>
      <c r="O306" s="1158"/>
      <c r="P306" s="1158"/>
      <c r="Q306" s="1158"/>
      <c r="R306" s="1158"/>
      <c r="S306" s="1158"/>
    </row>
    <row r="307">
      <c r="D307" s="1158"/>
      <c r="E307" s="1158"/>
      <c r="F307" s="1158"/>
      <c r="G307" s="1158"/>
      <c r="H307" s="1158"/>
      <c r="I307" s="1158"/>
      <c r="J307" s="1158"/>
      <c r="K307" s="1158"/>
      <c r="L307" s="1158"/>
      <c r="M307" s="1158"/>
      <c r="N307" s="1158"/>
      <c r="O307" s="1158"/>
      <c r="P307" s="1158"/>
      <c r="Q307" s="1158"/>
      <c r="R307" s="1158"/>
      <c r="S307" s="1158"/>
    </row>
    <row r="308">
      <c r="D308" s="1158"/>
      <c r="E308" s="1158"/>
      <c r="F308" s="1158"/>
      <c r="G308" s="1158"/>
      <c r="H308" s="1158"/>
      <c r="I308" s="1158"/>
      <c r="J308" s="1158"/>
      <c r="K308" s="1158"/>
      <c r="L308" s="1158"/>
      <c r="M308" s="1158"/>
      <c r="N308" s="1158"/>
      <c r="O308" s="1158"/>
      <c r="P308" s="1158"/>
      <c r="Q308" s="1158"/>
      <c r="R308" s="1158"/>
      <c r="S308" s="1158"/>
    </row>
    <row r="309">
      <c r="D309" s="1158"/>
      <c r="E309" s="1158"/>
      <c r="F309" s="1158"/>
      <c r="G309" s="1158"/>
      <c r="H309" s="1158"/>
      <c r="I309" s="1158"/>
      <c r="J309" s="1158"/>
      <c r="K309" s="1158"/>
      <c r="L309" s="1158"/>
      <c r="M309" s="1158"/>
      <c r="N309" s="1158"/>
      <c r="O309" s="1158"/>
      <c r="P309" s="1158"/>
      <c r="Q309" s="1158"/>
      <c r="R309" s="1158"/>
      <c r="S309" s="1158"/>
    </row>
    <row r="310">
      <c r="D310" s="1158"/>
      <c r="E310" s="1158"/>
      <c r="F310" s="1158"/>
      <c r="G310" s="1158"/>
      <c r="H310" s="1158"/>
      <c r="I310" s="1158"/>
      <c r="J310" s="1158"/>
      <c r="K310" s="1158"/>
      <c r="L310" s="1158"/>
      <c r="M310" s="1158"/>
      <c r="N310" s="1158"/>
      <c r="O310" s="1158"/>
      <c r="P310" s="1158"/>
      <c r="Q310" s="1158"/>
      <c r="R310" s="1158"/>
      <c r="S310" s="1158"/>
    </row>
    <row r="311">
      <c r="D311" s="1158"/>
      <c r="E311" s="1158"/>
      <c r="F311" s="1158"/>
      <c r="G311" s="1158"/>
      <c r="H311" s="1158"/>
      <c r="I311" s="1158"/>
      <c r="J311" s="1158"/>
      <c r="K311" s="1158"/>
      <c r="L311" s="1158"/>
      <c r="M311" s="1158"/>
      <c r="N311" s="1158"/>
      <c r="O311" s="1158"/>
      <c r="P311" s="1158"/>
      <c r="Q311" s="1158"/>
      <c r="R311" s="1158"/>
      <c r="S311" s="1158"/>
    </row>
    <row r="312">
      <c r="D312" s="1158"/>
      <c r="E312" s="1158"/>
      <c r="F312" s="1158"/>
      <c r="G312" s="1158"/>
      <c r="H312" s="1158"/>
      <c r="I312" s="1158"/>
      <c r="J312" s="1158"/>
      <c r="K312" s="1158"/>
      <c r="L312" s="1158"/>
      <c r="M312" s="1158"/>
      <c r="N312" s="1158"/>
      <c r="O312" s="1158"/>
      <c r="P312" s="1158"/>
      <c r="Q312" s="1158"/>
      <c r="R312" s="1158"/>
      <c r="S312" s="1158"/>
    </row>
    <row r="313">
      <c r="D313" s="1158"/>
      <c r="E313" s="1158"/>
      <c r="F313" s="1158"/>
      <c r="G313" s="1158"/>
      <c r="H313" s="1158"/>
      <c r="I313" s="1158"/>
      <c r="J313" s="1158"/>
      <c r="K313" s="1158"/>
      <c r="L313" s="1158"/>
      <c r="M313" s="1158"/>
      <c r="N313" s="1158"/>
      <c r="O313" s="1158"/>
      <c r="P313" s="1158"/>
      <c r="Q313" s="1158"/>
      <c r="R313" s="1158"/>
      <c r="S313" s="1158"/>
    </row>
    <row r="314">
      <c r="D314" s="1158"/>
      <c r="E314" s="1158"/>
      <c r="F314" s="1158"/>
      <c r="G314" s="1158"/>
      <c r="H314" s="1158"/>
      <c r="I314" s="1158"/>
      <c r="J314" s="1158"/>
      <c r="K314" s="1158"/>
      <c r="L314" s="1158"/>
      <c r="M314" s="1158"/>
      <c r="N314" s="1158"/>
      <c r="O314" s="1158"/>
      <c r="P314" s="1158"/>
      <c r="Q314" s="1158"/>
      <c r="R314" s="1158"/>
      <c r="S314" s="1158"/>
    </row>
    <row r="315">
      <c r="D315" s="1158"/>
      <c r="E315" s="1158"/>
      <c r="F315" s="1158"/>
      <c r="G315" s="1158"/>
      <c r="H315" s="1158"/>
      <c r="I315" s="1158"/>
      <c r="J315" s="1158"/>
      <c r="K315" s="1158"/>
      <c r="L315" s="1158"/>
      <c r="M315" s="1158"/>
      <c r="N315" s="1158"/>
      <c r="O315" s="1158"/>
      <c r="P315" s="1158"/>
      <c r="Q315" s="1158"/>
      <c r="R315" s="1158"/>
      <c r="S315" s="1158"/>
    </row>
    <row r="316">
      <c r="D316" s="1158"/>
      <c r="E316" s="1158"/>
      <c r="F316" s="1158"/>
      <c r="G316" s="1158"/>
      <c r="H316" s="1158"/>
      <c r="I316" s="1158"/>
      <c r="J316" s="1158"/>
      <c r="K316" s="1158"/>
      <c r="L316" s="1158"/>
      <c r="M316" s="1158"/>
      <c r="N316" s="1158"/>
      <c r="O316" s="1158"/>
      <c r="P316" s="1158"/>
      <c r="Q316" s="1158"/>
      <c r="R316" s="1158"/>
      <c r="S316" s="1158"/>
    </row>
    <row r="317">
      <c r="D317" s="1158"/>
      <c r="E317" s="1158"/>
      <c r="F317" s="1158"/>
      <c r="G317" s="1158"/>
      <c r="H317" s="1158"/>
      <c r="I317" s="1158"/>
      <c r="J317" s="1158"/>
      <c r="K317" s="1158"/>
      <c r="L317" s="1158"/>
      <c r="M317" s="1158"/>
      <c r="N317" s="1158"/>
      <c r="O317" s="1158"/>
      <c r="P317" s="1158"/>
      <c r="Q317" s="1158"/>
      <c r="R317" s="1158"/>
      <c r="S317" s="1158"/>
    </row>
    <row r="318">
      <c r="D318" s="1158"/>
      <c r="E318" s="1158"/>
      <c r="F318" s="1158"/>
      <c r="G318" s="1158"/>
      <c r="H318" s="1158"/>
      <c r="I318" s="1158"/>
      <c r="J318" s="1158"/>
      <c r="K318" s="1158"/>
      <c r="L318" s="1158"/>
      <c r="M318" s="1158"/>
      <c r="N318" s="1158"/>
      <c r="O318" s="1158"/>
      <c r="P318" s="1158"/>
      <c r="Q318" s="1158"/>
      <c r="R318" s="1158"/>
      <c r="S318" s="1158"/>
    </row>
    <row r="319">
      <c r="D319" s="1158"/>
      <c r="E319" s="1158"/>
      <c r="F319" s="1158"/>
      <c r="G319" s="1158"/>
      <c r="H319" s="1158"/>
      <c r="I319" s="1158"/>
      <c r="J319" s="1158"/>
      <c r="K319" s="1158"/>
      <c r="L319" s="1158"/>
      <c r="M319" s="1158"/>
      <c r="N319" s="1158"/>
      <c r="O319" s="1158"/>
      <c r="P319" s="1158"/>
      <c r="Q319" s="1158"/>
      <c r="R319" s="1158"/>
      <c r="S319" s="1158"/>
    </row>
    <row r="320">
      <c r="D320" s="1158"/>
      <c r="E320" s="1158"/>
      <c r="F320" s="1158"/>
      <c r="G320" s="1158"/>
      <c r="H320" s="1158"/>
      <c r="I320" s="1158"/>
      <c r="J320" s="1158"/>
      <c r="K320" s="1158"/>
      <c r="L320" s="1158"/>
      <c r="M320" s="1158"/>
      <c r="N320" s="1158"/>
      <c r="O320" s="1158"/>
      <c r="P320" s="1158"/>
      <c r="Q320" s="1158"/>
      <c r="R320" s="1158"/>
      <c r="S320" s="1158"/>
    </row>
    <row r="321">
      <c r="D321" s="1158"/>
      <c r="E321" s="1158"/>
      <c r="F321" s="1158"/>
      <c r="G321" s="1158"/>
      <c r="H321" s="1158"/>
      <c r="I321" s="1158"/>
      <c r="J321" s="1158"/>
      <c r="K321" s="1158"/>
      <c r="L321" s="1158"/>
      <c r="M321" s="1158"/>
      <c r="N321" s="1158"/>
      <c r="O321" s="1158"/>
      <c r="P321" s="1158"/>
      <c r="Q321" s="1158"/>
      <c r="R321" s="1158"/>
      <c r="S321" s="1158"/>
    </row>
    <row r="322">
      <c r="D322" s="1158"/>
      <c r="E322" s="1158"/>
      <c r="F322" s="1158"/>
      <c r="G322" s="1158"/>
      <c r="H322" s="1158"/>
      <c r="I322" s="1158"/>
      <c r="J322" s="1158"/>
      <c r="K322" s="1158"/>
      <c r="L322" s="1158"/>
      <c r="M322" s="1158"/>
      <c r="N322" s="1158"/>
      <c r="O322" s="1158"/>
      <c r="P322" s="1158"/>
      <c r="Q322" s="1158"/>
      <c r="R322" s="1158"/>
      <c r="S322" s="1158"/>
    </row>
    <row r="323">
      <c r="D323" s="1158"/>
      <c r="E323" s="1158"/>
      <c r="F323" s="1158"/>
      <c r="G323" s="1158"/>
      <c r="H323" s="1158"/>
      <c r="I323" s="1158"/>
      <c r="J323" s="1158"/>
      <c r="K323" s="1158"/>
      <c r="L323" s="1158"/>
      <c r="M323" s="1158"/>
      <c r="N323" s="1158"/>
      <c r="O323" s="1158"/>
      <c r="P323" s="1158"/>
      <c r="Q323" s="1158"/>
      <c r="R323" s="1158"/>
      <c r="S323" s="1158"/>
    </row>
    <row r="324">
      <c r="D324" s="1158"/>
      <c r="E324" s="1158"/>
      <c r="F324" s="1158"/>
      <c r="G324" s="1158"/>
      <c r="H324" s="1158"/>
      <c r="I324" s="1158"/>
      <c r="J324" s="1158"/>
      <c r="K324" s="1158"/>
      <c r="L324" s="1158"/>
      <c r="M324" s="1158"/>
      <c r="N324" s="1158"/>
      <c r="O324" s="1158"/>
      <c r="P324" s="1158"/>
      <c r="Q324" s="1158"/>
      <c r="R324" s="1158"/>
      <c r="S324" s="1158"/>
    </row>
    <row r="325">
      <c r="D325" s="1158"/>
      <c r="E325" s="1158"/>
      <c r="F325" s="1158"/>
      <c r="G325" s="1158"/>
      <c r="H325" s="1158"/>
      <c r="I325" s="1158"/>
      <c r="J325" s="1158"/>
      <c r="K325" s="1158"/>
      <c r="L325" s="1158"/>
      <c r="M325" s="1158"/>
      <c r="N325" s="1158"/>
      <c r="O325" s="1158"/>
      <c r="P325" s="1158"/>
      <c r="Q325" s="1158"/>
      <c r="R325" s="1158"/>
      <c r="S325" s="1158"/>
    </row>
    <row r="326">
      <c r="D326" s="1158"/>
      <c r="E326" s="1158"/>
      <c r="F326" s="1158"/>
      <c r="G326" s="1158"/>
      <c r="H326" s="1158"/>
      <c r="I326" s="1158"/>
      <c r="J326" s="1158"/>
      <c r="K326" s="1158"/>
      <c r="L326" s="1158"/>
      <c r="M326" s="1158"/>
      <c r="N326" s="1158"/>
      <c r="O326" s="1158"/>
      <c r="P326" s="1158"/>
      <c r="Q326" s="1158"/>
      <c r="R326" s="1158"/>
      <c r="S326" s="1158"/>
    </row>
    <row r="327">
      <c r="D327" s="1158"/>
      <c r="E327" s="1158"/>
      <c r="F327" s="1158"/>
      <c r="G327" s="1158"/>
      <c r="H327" s="1158"/>
      <c r="I327" s="1158"/>
      <c r="J327" s="1158"/>
      <c r="K327" s="1158"/>
      <c r="L327" s="1158"/>
      <c r="M327" s="1158"/>
      <c r="N327" s="1158"/>
      <c r="O327" s="1158"/>
      <c r="P327" s="1158"/>
      <c r="Q327" s="1158"/>
      <c r="R327" s="1158"/>
      <c r="S327" s="1158"/>
    </row>
    <row r="328">
      <c r="D328" s="1158"/>
      <c r="E328" s="1158"/>
      <c r="F328" s="1158"/>
      <c r="G328" s="1158"/>
      <c r="H328" s="1158"/>
      <c r="I328" s="1158"/>
      <c r="J328" s="1158"/>
      <c r="K328" s="1158"/>
      <c r="L328" s="1158"/>
      <c r="M328" s="1158"/>
      <c r="N328" s="1158"/>
      <c r="O328" s="1158"/>
      <c r="P328" s="1158"/>
      <c r="Q328" s="1158"/>
      <c r="R328" s="1158"/>
      <c r="S328" s="1158"/>
    </row>
    <row r="329">
      <c r="D329" s="1158"/>
      <c r="E329" s="1158"/>
      <c r="F329" s="1158"/>
      <c r="G329" s="1158"/>
      <c r="H329" s="1158"/>
      <c r="I329" s="1158"/>
      <c r="J329" s="1158"/>
      <c r="K329" s="1158"/>
      <c r="L329" s="1158"/>
      <c r="M329" s="1158"/>
      <c r="N329" s="1158"/>
      <c r="O329" s="1158"/>
      <c r="P329" s="1158"/>
      <c r="Q329" s="1158"/>
      <c r="R329" s="1158"/>
      <c r="S329" s="1158"/>
    </row>
    <row r="330">
      <c r="D330" s="1158"/>
      <c r="E330" s="1158"/>
      <c r="F330" s="1158"/>
      <c r="G330" s="1158"/>
      <c r="H330" s="1158"/>
      <c r="I330" s="1158"/>
      <c r="J330" s="1158"/>
      <c r="K330" s="1158"/>
      <c r="L330" s="1158"/>
      <c r="M330" s="1158"/>
      <c r="N330" s="1158"/>
      <c r="O330" s="1158"/>
      <c r="P330" s="1158"/>
      <c r="Q330" s="1158"/>
      <c r="R330" s="1158"/>
      <c r="S330" s="1158"/>
    </row>
    <row r="331">
      <c r="D331" s="1158"/>
      <c r="E331" s="1158"/>
      <c r="F331" s="1158"/>
      <c r="G331" s="1158"/>
      <c r="H331" s="1158"/>
      <c r="I331" s="1158"/>
      <c r="J331" s="1158"/>
      <c r="K331" s="1158"/>
      <c r="L331" s="1158"/>
      <c r="M331" s="1158"/>
      <c r="N331" s="1158"/>
      <c r="O331" s="1158"/>
      <c r="P331" s="1158"/>
      <c r="Q331" s="1158"/>
      <c r="R331" s="1158"/>
      <c r="S331" s="1158"/>
    </row>
    <row r="332">
      <c r="D332" s="1158"/>
      <c r="E332" s="1158"/>
      <c r="F332" s="1158"/>
      <c r="G332" s="1158"/>
      <c r="H332" s="1158"/>
      <c r="I332" s="1158"/>
      <c r="J332" s="1158"/>
      <c r="K332" s="1158"/>
      <c r="L332" s="1158"/>
      <c r="M332" s="1158"/>
      <c r="N332" s="1158"/>
      <c r="O332" s="1158"/>
      <c r="P332" s="1158"/>
      <c r="Q332" s="1158"/>
      <c r="R332" s="1158"/>
      <c r="S332" s="1158"/>
    </row>
    <row r="333">
      <c r="D333" s="1158"/>
      <c r="E333" s="1158"/>
      <c r="F333" s="1158"/>
      <c r="G333" s="1158"/>
      <c r="H333" s="1158"/>
      <c r="I333" s="1158"/>
      <c r="J333" s="1158"/>
      <c r="K333" s="1158"/>
      <c r="L333" s="1158"/>
      <c r="M333" s="1158"/>
      <c r="N333" s="1158"/>
      <c r="O333" s="1158"/>
      <c r="P333" s="1158"/>
      <c r="Q333" s="1158"/>
      <c r="R333" s="1158"/>
      <c r="S333" s="1158"/>
    </row>
    <row r="334">
      <c r="D334" s="1158"/>
      <c r="E334" s="1158"/>
      <c r="F334" s="1158"/>
      <c r="G334" s="1158"/>
      <c r="H334" s="1158"/>
      <c r="I334" s="1158"/>
      <c r="J334" s="1158"/>
      <c r="K334" s="1158"/>
      <c r="L334" s="1158"/>
      <c r="M334" s="1158"/>
      <c r="N334" s="1158"/>
      <c r="O334" s="1158"/>
      <c r="P334" s="1158"/>
      <c r="Q334" s="1158"/>
      <c r="R334" s="1158"/>
      <c r="S334" s="1158"/>
    </row>
    <row r="335">
      <c r="D335" s="1158"/>
      <c r="E335" s="1158"/>
      <c r="F335" s="1158"/>
      <c r="G335" s="1158"/>
      <c r="H335" s="1158"/>
      <c r="I335" s="1158"/>
      <c r="J335" s="1158"/>
      <c r="K335" s="1158"/>
      <c r="L335" s="1158"/>
      <c r="M335" s="1158"/>
      <c r="N335" s="1158"/>
      <c r="O335" s="1158"/>
      <c r="P335" s="1158"/>
      <c r="Q335" s="1158"/>
      <c r="R335" s="1158"/>
      <c r="S335" s="1158"/>
    </row>
    <row r="336">
      <c r="D336" s="1158"/>
      <c r="E336" s="1158"/>
      <c r="F336" s="1158"/>
      <c r="G336" s="1158"/>
      <c r="H336" s="1158"/>
      <c r="I336" s="1158"/>
      <c r="J336" s="1158"/>
      <c r="K336" s="1158"/>
      <c r="L336" s="1158"/>
      <c r="M336" s="1158"/>
      <c r="N336" s="1158"/>
      <c r="O336" s="1158"/>
      <c r="P336" s="1158"/>
      <c r="Q336" s="1158"/>
      <c r="R336" s="1158"/>
      <c r="S336" s="1158"/>
    </row>
    <row r="337">
      <c r="D337" s="1158"/>
      <c r="E337" s="1158"/>
      <c r="F337" s="1158"/>
      <c r="G337" s="1158"/>
      <c r="H337" s="1158"/>
      <c r="I337" s="1158"/>
      <c r="J337" s="1158"/>
      <c r="K337" s="1158"/>
      <c r="L337" s="1158"/>
      <c r="M337" s="1158"/>
      <c r="N337" s="1158"/>
      <c r="O337" s="1158"/>
      <c r="P337" s="1158"/>
      <c r="Q337" s="1158"/>
      <c r="R337" s="1158"/>
      <c r="S337" s="1158"/>
    </row>
    <row r="338">
      <c r="D338" s="1158"/>
      <c r="E338" s="1158"/>
      <c r="F338" s="1158"/>
      <c r="G338" s="1158"/>
      <c r="H338" s="1158"/>
      <c r="I338" s="1158"/>
      <c r="J338" s="1158"/>
      <c r="K338" s="1158"/>
      <c r="L338" s="1158"/>
      <c r="M338" s="1158"/>
      <c r="N338" s="1158"/>
      <c r="O338" s="1158"/>
      <c r="P338" s="1158"/>
      <c r="Q338" s="1158"/>
      <c r="R338" s="1158"/>
      <c r="S338" s="1158"/>
    </row>
    <row r="339">
      <c r="D339" s="1158"/>
      <c r="E339" s="1158"/>
      <c r="F339" s="1158"/>
      <c r="G339" s="1158"/>
      <c r="H339" s="1158"/>
      <c r="I339" s="1158"/>
      <c r="J339" s="1158"/>
      <c r="K339" s="1158"/>
      <c r="L339" s="1158"/>
      <c r="M339" s="1158"/>
      <c r="N339" s="1158"/>
      <c r="O339" s="1158"/>
      <c r="P339" s="1158"/>
      <c r="Q339" s="1158"/>
      <c r="R339" s="1158"/>
      <c r="S339" s="1158"/>
    </row>
    <row r="340">
      <c r="D340" s="1158"/>
      <c r="E340" s="1158"/>
      <c r="F340" s="1158"/>
      <c r="G340" s="1158"/>
      <c r="H340" s="1158"/>
      <c r="I340" s="1158"/>
      <c r="J340" s="1158"/>
      <c r="K340" s="1158"/>
      <c r="L340" s="1158"/>
      <c r="M340" s="1158"/>
      <c r="N340" s="1158"/>
      <c r="O340" s="1158"/>
      <c r="P340" s="1158"/>
      <c r="Q340" s="1158"/>
      <c r="R340" s="1158"/>
      <c r="S340" s="1158"/>
    </row>
    <row r="341">
      <c r="D341" s="1158"/>
      <c r="E341" s="1158"/>
      <c r="F341" s="1158"/>
      <c r="G341" s="1158"/>
      <c r="H341" s="1158"/>
      <c r="I341" s="1158"/>
      <c r="J341" s="1158"/>
      <c r="K341" s="1158"/>
      <c r="L341" s="1158"/>
      <c r="M341" s="1158"/>
      <c r="N341" s="1158"/>
      <c r="O341" s="1158"/>
      <c r="P341" s="1158"/>
      <c r="Q341" s="1158"/>
      <c r="R341" s="1158"/>
      <c r="S341" s="1158"/>
    </row>
    <row r="342">
      <c r="D342" s="1158"/>
      <c r="E342" s="1158"/>
      <c r="F342" s="1158"/>
      <c r="G342" s="1158"/>
      <c r="H342" s="1158"/>
      <c r="I342" s="1158"/>
      <c r="J342" s="1158"/>
      <c r="K342" s="1158"/>
      <c r="L342" s="1158"/>
      <c r="M342" s="1158"/>
      <c r="N342" s="1158"/>
      <c r="O342" s="1158"/>
      <c r="P342" s="1158"/>
      <c r="Q342" s="1158"/>
      <c r="R342" s="1158"/>
      <c r="S342" s="1158"/>
    </row>
    <row r="343">
      <c r="D343" s="1158"/>
      <c r="E343" s="1158"/>
      <c r="F343" s="1158"/>
      <c r="G343" s="1158"/>
      <c r="H343" s="1158"/>
      <c r="I343" s="1158"/>
      <c r="J343" s="1158"/>
      <c r="K343" s="1158"/>
      <c r="L343" s="1158"/>
      <c r="M343" s="1158"/>
      <c r="N343" s="1158"/>
      <c r="O343" s="1158"/>
      <c r="P343" s="1158"/>
      <c r="Q343" s="1158"/>
      <c r="R343" s="1158"/>
      <c r="S343" s="1158"/>
    </row>
    <row r="344">
      <c r="D344" s="1158"/>
      <c r="E344" s="1158"/>
      <c r="F344" s="1158"/>
      <c r="G344" s="1158"/>
      <c r="H344" s="1158"/>
      <c r="I344" s="1158"/>
      <c r="J344" s="1158"/>
      <c r="K344" s="1158"/>
      <c r="L344" s="1158"/>
      <c r="M344" s="1158"/>
      <c r="N344" s="1158"/>
      <c r="O344" s="1158"/>
      <c r="P344" s="1158"/>
      <c r="Q344" s="1158"/>
      <c r="R344" s="1158"/>
      <c r="S344" s="1158"/>
    </row>
    <row r="345">
      <c r="D345" s="1158"/>
      <c r="E345" s="1158"/>
      <c r="F345" s="1158"/>
      <c r="G345" s="1158"/>
      <c r="H345" s="1158"/>
      <c r="I345" s="1158"/>
      <c r="J345" s="1158"/>
      <c r="K345" s="1158"/>
      <c r="L345" s="1158"/>
      <c r="M345" s="1158"/>
      <c r="N345" s="1158"/>
      <c r="O345" s="1158"/>
      <c r="P345" s="1158"/>
      <c r="Q345" s="1158"/>
      <c r="R345" s="1158"/>
      <c r="S345" s="1158"/>
    </row>
    <row r="346">
      <c r="D346" s="1158"/>
      <c r="E346" s="1158"/>
      <c r="F346" s="1158"/>
      <c r="G346" s="1158"/>
      <c r="H346" s="1158"/>
      <c r="I346" s="1158"/>
      <c r="J346" s="1158"/>
      <c r="K346" s="1158"/>
      <c r="L346" s="1158"/>
      <c r="M346" s="1158"/>
      <c r="N346" s="1158"/>
      <c r="O346" s="1158"/>
      <c r="P346" s="1158"/>
      <c r="Q346" s="1158"/>
      <c r="R346" s="1158"/>
      <c r="S346" s="1158"/>
    </row>
    <row r="347">
      <c r="D347" s="1158"/>
      <c r="E347" s="1158"/>
      <c r="F347" s="1158"/>
      <c r="G347" s="1158"/>
      <c r="H347" s="1158"/>
      <c r="I347" s="1158"/>
      <c r="J347" s="1158"/>
      <c r="K347" s="1158"/>
      <c r="L347" s="1158"/>
      <c r="M347" s="1158"/>
      <c r="N347" s="1158"/>
      <c r="O347" s="1158"/>
      <c r="P347" s="1158"/>
      <c r="Q347" s="1158"/>
      <c r="R347" s="1158"/>
      <c r="S347" s="1158"/>
    </row>
    <row r="348">
      <c r="D348" s="1158"/>
      <c r="E348" s="1158"/>
      <c r="F348" s="1158"/>
      <c r="G348" s="1158"/>
      <c r="H348" s="1158"/>
      <c r="I348" s="1158"/>
      <c r="J348" s="1158"/>
      <c r="K348" s="1158"/>
      <c r="L348" s="1158"/>
      <c r="M348" s="1158"/>
      <c r="N348" s="1158"/>
      <c r="O348" s="1158"/>
      <c r="P348" s="1158"/>
      <c r="Q348" s="1158"/>
      <c r="R348" s="1158"/>
      <c r="S348" s="1158"/>
    </row>
    <row r="349">
      <c r="D349" s="1158"/>
      <c r="E349" s="1158"/>
      <c r="F349" s="1158"/>
      <c r="G349" s="1158"/>
      <c r="H349" s="1158"/>
      <c r="I349" s="1158"/>
      <c r="J349" s="1158"/>
      <c r="K349" s="1158"/>
      <c r="L349" s="1158"/>
      <c r="M349" s="1158"/>
      <c r="N349" s="1158"/>
      <c r="O349" s="1158"/>
      <c r="P349" s="1158"/>
      <c r="Q349" s="1158"/>
      <c r="R349" s="1158"/>
      <c r="S349" s="1158"/>
    </row>
    <row r="350">
      <c r="D350" s="1158"/>
      <c r="E350" s="1158"/>
      <c r="F350" s="1158"/>
      <c r="G350" s="1158"/>
      <c r="H350" s="1158"/>
      <c r="I350" s="1158"/>
      <c r="J350" s="1158"/>
      <c r="K350" s="1158"/>
      <c r="L350" s="1158"/>
      <c r="M350" s="1158"/>
      <c r="N350" s="1158"/>
      <c r="O350" s="1158"/>
      <c r="P350" s="1158"/>
      <c r="Q350" s="1158"/>
      <c r="R350" s="1158"/>
      <c r="S350" s="1158"/>
    </row>
    <row r="351">
      <c r="D351" s="1158"/>
      <c r="E351" s="1158"/>
      <c r="F351" s="1158"/>
      <c r="G351" s="1158"/>
      <c r="H351" s="1158"/>
      <c r="I351" s="1158"/>
      <c r="J351" s="1158"/>
      <c r="K351" s="1158"/>
      <c r="L351" s="1158"/>
      <c r="M351" s="1158"/>
      <c r="N351" s="1158"/>
      <c r="O351" s="1158"/>
      <c r="P351" s="1158"/>
      <c r="Q351" s="1158"/>
      <c r="R351" s="1158"/>
      <c r="S351" s="1158"/>
    </row>
    <row r="352">
      <c r="D352" s="1158"/>
      <c r="E352" s="1158"/>
      <c r="F352" s="1158"/>
      <c r="G352" s="1158"/>
      <c r="H352" s="1158"/>
      <c r="I352" s="1158"/>
      <c r="J352" s="1158"/>
      <c r="K352" s="1158"/>
      <c r="L352" s="1158"/>
      <c r="M352" s="1158"/>
      <c r="N352" s="1158"/>
      <c r="O352" s="1158"/>
      <c r="P352" s="1158"/>
      <c r="Q352" s="1158"/>
      <c r="R352" s="1158"/>
      <c r="S352" s="1158"/>
    </row>
    <row r="353">
      <c r="D353" s="1158"/>
      <c r="E353" s="1158"/>
      <c r="F353" s="1158"/>
      <c r="G353" s="1158"/>
      <c r="H353" s="1158"/>
      <c r="I353" s="1158"/>
      <c r="J353" s="1158"/>
      <c r="K353" s="1158"/>
      <c r="L353" s="1158"/>
      <c r="M353" s="1158"/>
      <c r="N353" s="1158"/>
      <c r="O353" s="1158"/>
      <c r="P353" s="1158"/>
      <c r="Q353" s="1158"/>
      <c r="R353" s="1158"/>
      <c r="S353" s="1158"/>
    </row>
    <row r="354">
      <c r="D354" s="1158"/>
      <c r="E354" s="1158"/>
      <c r="F354" s="1158"/>
      <c r="G354" s="1158"/>
      <c r="H354" s="1158"/>
      <c r="I354" s="1158"/>
      <c r="J354" s="1158"/>
      <c r="K354" s="1158"/>
      <c r="L354" s="1158"/>
      <c r="M354" s="1158"/>
      <c r="N354" s="1158"/>
      <c r="O354" s="1158"/>
      <c r="P354" s="1158"/>
      <c r="Q354" s="1158"/>
      <c r="R354" s="1158"/>
      <c r="S354" s="1158"/>
    </row>
    <row r="355">
      <c r="D355" s="1158"/>
      <c r="E355" s="1158"/>
      <c r="F355" s="1158"/>
      <c r="G355" s="1158"/>
      <c r="H355" s="1158"/>
      <c r="I355" s="1158"/>
      <c r="J355" s="1158"/>
      <c r="K355" s="1158"/>
      <c r="L355" s="1158"/>
      <c r="M355" s="1158"/>
      <c r="N355" s="1158"/>
      <c r="O355" s="1158"/>
      <c r="P355" s="1158"/>
      <c r="Q355" s="1158"/>
      <c r="R355" s="1158"/>
      <c r="S355" s="1158"/>
    </row>
    <row r="356">
      <c r="D356" s="1158"/>
      <c r="E356" s="1158"/>
      <c r="F356" s="1158"/>
      <c r="G356" s="1158"/>
      <c r="H356" s="1158"/>
      <c r="I356" s="1158"/>
      <c r="J356" s="1158"/>
      <c r="K356" s="1158"/>
      <c r="L356" s="1158"/>
      <c r="M356" s="1158"/>
      <c r="N356" s="1158"/>
      <c r="O356" s="1158"/>
      <c r="P356" s="1158"/>
      <c r="Q356" s="1158"/>
      <c r="R356" s="1158"/>
      <c r="S356" s="1158"/>
    </row>
    <row r="357">
      <c r="D357" s="1158"/>
      <c r="E357" s="1158"/>
      <c r="F357" s="1158"/>
      <c r="G357" s="1158"/>
      <c r="H357" s="1158"/>
      <c r="I357" s="1158"/>
      <c r="J357" s="1158"/>
      <c r="K357" s="1158"/>
      <c r="L357" s="1158"/>
      <c r="M357" s="1158"/>
      <c r="N357" s="1158"/>
      <c r="O357" s="1158"/>
      <c r="P357" s="1158"/>
      <c r="Q357" s="1158"/>
      <c r="R357" s="1158"/>
      <c r="S357" s="1158"/>
    </row>
    <row r="358">
      <c r="D358" s="1158"/>
      <c r="E358" s="1158"/>
      <c r="F358" s="1158"/>
      <c r="G358" s="1158"/>
      <c r="H358" s="1158"/>
      <c r="I358" s="1158"/>
      <c r="J358" s="1158"/>
      <c r="K358" s="1158"/>
      <c r="L358" s="1158"/>
      <c r="M358" s="1158"/>
      <c r="N358" s="1158"/>
      <c r="O358" s="1158"/>
      <c r="P358" s="1158"/>
      <c r="Q358" s="1158"/>
      <c r="R358" s="1158"/>
      <c r="S358" s="1158"/>
    </row>
    <row r="359">
      <c r="D359" s="1158"/>
      <c r="E359" s="1158"/>
      <c r="F359" s="1158"/>
      <c r="G359" s="1158"/>
      <c r="H359" s="1158"/>
      <c r="I359" s="1158"/>
      <c r="J359" s="1158"/>
      <c r="K359" s="1158"/>
      <c r="L359" s="1158"/>
      <c r="M359" s="1158"/>
      <c r="N359" s="1158"/>
      <c r="O359" s="1158"/>
      <c r="P359" s="1158"/>
      <c r="Q359" s="1158"/>
      <c r="R359" s="1158"/>
      <c r="S359" s="1158"/>
    </row>
    <row r="360">
      <c r="D360" s="1158"/>
      <c r="E360" s="1158"/>
      <c r="F360" s="1158"/>
      <c r="G360" s="1158"/>
      <c r="H360" s="1158"/>
      <c r="I360" s="1158"/>
      <c r="J360" s="1158"/>
      <c r="K360" s="1158"/>
      <c r="L360" s="1158"/>
      <c r="M360" s="1158"/>
      <c r="N360" s="1158"/>
      <c r="O360" s="1158"/>
      <c r="P360" s="1158"/>
      <c r="Q360" s="1158"/>
      <c r="R360" s="1158"/>
      <c r="S360" s="1158"/>
    </row>
    <row r="361">
      <c r="D361" s="1158"/>
      <c r="E361" s="1158"/>
      <c r="F361" s="1158"/>
      <c r="G361" s="1158"/>
      <c r="H361" s="1158"/>
      <c r="I361" s="1158"/>
      <c r="J361" s="1158"/>
      <c r="K361" s="1158"/>
      <c r="L361" s="1158"/>
      <c r="M361" s="1158"/>
      <c r="N361" s="1158"/>
      <c r="O361" s="1158"/>
      <c r="P361" s="1158"/>
      <c r="Q361" s="1158"/>
      <c r="R361" s="1158"/>
      <c r="S361" s="1158"/>
    </row>
    <row r="362">
      <c r="D362" s="1158"/>
      <c r="E362" s="1158"/>
      <c r="F362" s="1158"/>
      <c r="G362" s="1158"/>
      <c r="H362" s="1158"/>
      <c r="I362" s="1158"/>
      <c r="J362" s="1158"/>
      <c r="K362" s="1158"/>
      <c r="L362" s="1158"/>
      <c r="M362" s="1158"/>
      <c r="N362" s="1158"/>
      <c r="O362" s="1158"/>
      <c r="P362" s="1158"/>
      <c r="Q362" s="1158"/>
      <c r="R362" s="1158"/>
      <c r="S362" s="1158"/>
    </row>
    <row r="363">
      <c r="D363" s="1158"/>
      <c r="E363" s="1158"/>
      <c r="F363" s="1158"/>
      <c r="G363" s="1158"/>
      <c r="H363" s="1158"/>
      <c r="I363" s="1158"/>
      <c r="J363" s="1158"/>
      <c r="K363" s="1158"/>
      <c r="L363" s="1158"/>
      <c r="M363" s="1158"/>
      <c r="N363" s="1158"/>
      <c r="O363" s="1158"/>
      <c r="P363" s="1158"/>
      <c r="Q363" s="1158"/>
      <c r="R363" s="1158"/>
      <c r="S363" s="1158"/>
    </row>
    <row r="364">
      <c r="D364" s="1158"/>
      <c r="E364" s="1158"/>
      <c r="F364" s="1158"/>
      <c r="G364" s="1158"/>
      <c r="H364" s="1158"/>
      <c r="I364" s="1158"/>
      <c r="J364" s="1158"/>
      <c r="K364" s="1158"/>
      <c r="L364" s="1158"/>
      <c r="M364" s="1158"/>
      <c r="N364" s="1158"/>
      <c r="O364" s="1158"/>
      <c r="P364" s="1158"/>
      <c r="Q364" s="1158"/>
      <c r="R364" s="1158"/>
      <c r="S364" s="1158"/>
    </row>
    <row r="365">
      <c r="D365" s="1158"/>
      <c r="E365" s="1158"/>
      <c r="F365" s="1158"/>
      <c r="G365" s="1158"/>
      <c r="H365" s="1158"/>
      <c r="I365" s="1158"/>
      <c r="J365" s="1158"/>
      <c r="K365" s="1158"/>
      <c r="L365" s="1158"/>
      <c r="M365" s="1158"/>
      <c r="N365" s="1158"/>
      <c r="O365" s="1158"/>
      <c r="P365" s="1158"/>
      <c r="Q365" s="1158"/>
      <c r="R365" s="1158"/>
      <c r="S365" s="1158"/>
    </row>
    <row r="366">
      <c r="D366" s="1158"/>
      <c r="E366" s="1158"/>
      <c r="F366" s="1158"/>
      <c r="G366" s="1158"/>
      <c r="H366" s="1158"/>
      <c r="I366" s="1158"/>
      <c r="J366" s="1158"/>
      <c r="K366" s="1158"/>
      <c r="L366" s="1158"/>
      <c r="M366" s="1158"/>
      <c r="N366" s="1158"/>
      <c r="O366" s="1158"/>
      <c r="P366" s="1158"/>
      <c r="Q366" s="1158"/>
      <c r="R366" s="1158"/>
      <c r="S366" s="1158"/>
    </row>
    <row r="367">
      <c r="D367" s="1158"/>
      <c r="E367" s="1158"/>
      <c r="F367" s="1158"/>
      <c r="G367" s="1158"/>
      <c r="H367" s="1158"/>
      <c r="I367" s="1158"/>
      <c r="J367" s="1158"/>
      <c r="K367" s="1158"/>
      <c r="L367" s="1158"/>
      <c r="M367" s="1158"/>
      <c r="N367" s="1158"/>
      <c r="O367" s="1158"/>
      <c r="P367" s="1158"/>
      <c r="Q367" s="1158"/>
      <c r="R367" s="1158"/>
      <c r="S367" s="1158"/>
    </row>
    <row r="368">
      <c r="D368" s="1158"/>
      <c r="E368" s="1158"/>
      <c r="F368" s="1158"/>
      <c r="G368" s="1158"/>
      <c r="H368" s="1158"/>
      <c r="I368" s="1158"/>
      <c r="J368" s="1158"/>
      <c r="K368" s="1158"/>
      <c r="L368" s="1158"/>
      <c r="M368" s="1158"/>
      <c r="N368" s="1158"/>
      <c r="O368" s="1158"/>
      <c r="P368" s="1158"/>
      <c r="Q368" s="1158"/>
      <c r="R368" s="1158"/>
      <c r="S368" s="1158"/>
    </row>
    <row r="369">
      <c r="D369" s="1158"/>
      <c r="E369" s="1158"/>
      <c r="F369" s="1158"/>
      <c r="G369" s="1158"/>
      <c r="H369" s="1158"/>
      <c r="I369" s="1158"/>
      <c r="J369" s="1158"/>
      <c r="K369" s="1158"/>
      <c r="L369" s="1158"/>
      <c r="M369" s="1158"/>
      <c r="N369" s="1158"/>
      <c r="O369" s="1158"/>
      <c r="P369" s="1158"/>
      <c r="Q369" s="1158"/>
      <c r="R369" s="1158"/>
      <c r="S369" s="1158"/>
    </row>
    <row r="370">
      <c r="D370" s="1158"/>
      <c r="E370" s="1158"/>
      <c r="F370" s="1158"/>
      <c r="G370" s="1158"/>
      <c r="H370" s="1158"/>
      <c r="I370" s="1158"/>
      <c r="J370" s="1158"/>
      <c r="K370" s="1158"/>
      <c r="L370" s="1158"/>
      <c r="M370" s="1158"/>
      <c r="N370" s="1158"/>
      <c r="O370" s="1158"/>
      <c r="P370" s="1158"/>
      <c r="Q370" s="1158"/>
      <c r="R370" s="1158"/>
      <c r="S370" s="1158"/>
    </row>
    <row r="371">
      <c r="D371" s="1158"/>
      <c r="E371" s="1158"/>
      <c r="F371" s="1158"/>
      <c r="G371" s="1158"/>
      <c r="H371" s="1158"/>
      <c r="I371" s="1158"/>
      <c r="J371" s="1158"/>
      <c r="K371" s="1158"/>
      <c r="L371" s="1158"/>
      <c r="M371" s="1158"/>
      <c r="N371" s="1158"/>
      <c r="O371" s="1158"/>
      <c r="P371" s="1158"/>
      <c r="Q371" s="1158"/>
      <c r="R371" s="1158"/>
      <c r="S371" s="1158"/>
    </row>
    <row r="372">
      <c r="D372" s="1158"/>
      <c r="E372" s="1158"/>
      <c r="F372" s="1158"/>
      <c r="G372" s="1158"/>
      <c r="H372" s="1158"/>
      <c r="I372" s="1158"/>
      <c r="J372" s="1158"/>
      <c r="K372" s="1158"/>
      <c r="L372" s="1158"/>
      <c r="M372" s="1158"/>
      <c r="N372" s="1158"/>
      <c r="O372" s="1158"/>
      <c r="P372" s="1158"/>
      <c r="Q372" s="1158"/>
      <c r="R372" s="1158"/>
      <c r="S372" s="1158"/>
    </row>
    <row r="373">
      <c r="D373" s="1158"/>
      <c r="E373" s="1158"/>
      <c r="F373" s="1158"/>
      <c r="G373" s="1158"/>
      <c r="H373" s="1158"/>
      <c r="I373" s="1158"/>
      <c r="J373" s="1158"/>
      <c r="K373" s="1158"/>
      <c r="L373" s="1158"/>
      <c r="M373" s="1158"/>
      <c r="N373" s="1158"/>
      <c r="O373" s="1158"/>
      <c r="P373" s="1158"/>
      <c r="Q373" s="1158"/>
      <c r="R373" s="1158"/>
      <c r="S373" s="1158"/>
    </row>
    <row r="374">
      <c r="D374" s="1158"/>
      <c r="E374" s="1158"/>
      <c r="F374" s="1158"/>
      <c r="G374" s="1158"/>
      <c r="H374" s="1158"/>
      <c r="I374" s="1158"/>
      <c r="J374" s="1158"/>
      <c r="K374" s="1158"/>
      <c r="L374" s="1158"/>
      <c r="M374" s="1158"/>
      <c r="N374" s="1158"/>
      <c r="O374" s="1158"/>
      <c r="P374" s="1158"/>
      <c r="Q374" s="1158"/>
      <c r="R374" s="1158"/>
      <c r="S374" s="1158"/>
    </row>
    <row r="375">
      <c r="D375" s="1158"/>
      <c r="E375" s="1158"/>
      <c r="F375" s="1158"/>
      <c r="G375" s="1158"/>
      <c r="H375" s="1158"/>
      <c r="I375" s="1158"/>
      <c r="J375" s="1158"/>
      <c r="K375" s="1158"/>
      <c r="L375" s="1158"/>
      <c r="M375" s="1158"/>
      <c r="N375" s="1158"/>
      <c r="O375" s="1158"/>
      <c r="P375" s="1158"/>
      <c r="Q375" s="1158"/>
      <c r="R375" s="1158"/>
      <c r="S375" s="1158"/>
    </row>
    <row r="376">
      <c r="D376" s="1158"/>
      <c r="E376" s="1158"/>
      <c r="F376" s="1158"/>
      <c r="G376" s="1158"/>
      <c r="H376" s="1158"/>
      <c r="I376" s="1158"/>
      <c r="J376" s="1158"/>
      <c r="K376" s="1158"/>
      <c r="L376" s="1158"/>
      <c r="M376" s="1158"/>
      <c r="N376" s="1158"/>
      <c r="O376" s="1158"/>
      <c r="P376" s="1158"/>
      <c r="Q376" s="1158"/>
      <c r="R376" s="1158"/>
      <c r="S376" s="1158"/>
    </row>
    <row r="377">
      <c r="D377" s="1158"/>
      <c r="E377" s="1158"/>
      <c r="F377" s="1158"/>
      <c r="G377" s="1158"/>
      <c r="H377" s="1158"/>
      <c r="I377" s="1158"/>
      <c r="J377" s="1158"/>
      <c r="K377" s="1158"/>
      <c r="L377" s="1158"/>
      <c r="M377" s="1158"/>
      <c r="N377" s="1158"/>
      <c r="O377" s="1158"/>
      <c r="P377" s="1158"/>
      <c r="Q377" s="1158"/>
      <c r="R377" s="1158"/>
      <c r="S377" s="1158"/>
    </row>
    <row r="378">
      <c r="D378" s="1158"/>
      <c r="E378" s="1158"/>
      <c r="F378" s="1158"/>
      <c r="G378" s="1158"/>
      <c r="H378" s="1158"/>
      <c r="I378" s="1158"/>
      <c r="J378" s="1158"/>
      <c r="K378" s="1158"/>
      <c r="L378" s="1158"/>
      <c r="M378" s="1158"/>
      <c r="N378" s="1158"/>
      <c r="O378" s="1158"/>
      <c r="P378" s="1158"/>
      <c r="Q378" s="1158"/>
      <c r="R378" s="1158"/>
      <c r="S378" s="1158"/>
    </row>
    <row r="379">
      <c r="D379" s="1158"/>
      <c r="E379" s="1158"/>
      <c r="F379" s="1158"/>
      <c r="G379" s="1158"/>
      <c r="H379" s="1158"/>
      <c r="I379" s="1158"/>
      <c r="J379" s="1158"/>
      <c r="K379" s="1158"/>
      <c r="L379" s="1158"/>
      <c r="M379" s="1158"/>
      <c r="N379" s="1158"/>
      <c r="O379" s="1158"/>
      <c r="P379" s="1158"/>
      <c r="Q379" s="1158"/>
      <c r="R379" s="1158"/>
      <c r="S379" s="1158"/>
    </row>
    <row r="380">
      <c r="D380" s="1158"/>
      <c r="E380" s="1158"/>
      <c r="F380" s="1158"/>
      <c r="G380" s="1158"/>
      <c r="H380" s="1158"/>
      <c r="I380" s="1158"/>
      <c r="J380" s="1158"/>
      <c r="K380" s="1158"/>
      <c r="L380" s="1158"/>
      <c r="M380" s="1158"/>
      <c r="N380" s="1158"/>
      <c r="O380" s="1158"/>
      <c r="P380" s="1158"/>
      <c r="Q380" s="1158"/>
      <c r="R380" s="1158"/>
      <c r="S380" s="1158"/>
    </row>
    <row r="381">
      <c r="D381" s="1158"/>
      <c r="E381" s="1158"/>
      <c r="F381" s="1158"/>
      <c r="G381" s="1158"/>
      <c r="H381" s="1158"/>
      <c r="I381" s="1158"/>
      <c r="J381" s="1158"/>
      <c r="K381" s="1158"/>
      <c r="L381" s="1158"/>
      <c r="M381" s="1158"/>
      <c r="N381" s="1158"/>
      <c r="O381" s="1158"/>
      <c r="P381" s="1158"/>
      <c r="Q381" s="1158"/>
      <c r="R381" s="1158"/>
      <c r="S381" s="1158"/>
    </row>
    <row r="382">
      <c r="D382" s="1158"/>
      <c r="E382" s="1158"/>
      <c r="F382" s="1158"/>
      <c r="G382" s="1158"/>
      <c r="H382" s="1158"/>
      <c r="I382" s="1158"/>
      <c r="J382" s="1158"/>
      <c r="K382" s="1158"/>
      <c r="L382" s="1158"/>
      <c r="M382" s="1158"/>
      <c r="N382" s="1158"/>
      <c r="O382" s="1158"/>
      <c r="P382" s="1158"/>
      <c r="Q382" s="1158"/>
      <c r="R382" s="1158"/>
      <c r="S382" s="1158"/>
    </row>
    <row r="383">
      <c r="D383" s="1158"/>
      <c r="E383" s="1158"/>
      <c r="F383" s="1158"/>
      <c r="G383" s="1158"/>
      <c r="H383" s="1158"/>
      <c r="I383" s="1158"/>
      <c r="J383" s="1158"/>
      <c r="K383" s="1158"/>
      <c r="L383" s="1158"/>
      <c r="M383" s="1158"/>
      <c r="N383" s="1158"/>
      <c r="O383" s="1158"/>
      <c r="P383" s="1158"/>
      <c r="Q383" s="1158"/>
      <c r="R383" s="1158"/>
      <c r="S383" s="1158"/>
    </row>
    <row r="384">
      <c r="D384" s="1158"/>
      <c r="E384" s="1158"/>
      <c r="F384" s="1158"/>
      <c r="G384" s="1158"/>
      <c r="H384" s="1158"/>
      <c r="I384" s="1158"/>
      <c r="J384" s="1158"/>
      <c r="K384" s="1158"/>
      <c r="L384" s="1158"/>
      <c r="M384" s="1158"/>
      <c r="N384" s="1158"/>
      <c r="O384" s="1158"/>
      <c r="P384" s="1158"/>
      <c r="Q384" s="1158"/>
      <c r="R384" s="1158"/>
      <c r="S384" s="1158"/>
    </row>
    <row r="385">
      <c r="D385" s="1158"/>
      <c r="E385" s="1158"/>
      <c r="F385" s="1158"/>
      <c r="G385" s="1158"/>
      <c r="H385" s="1158"/>
      <c r="I385" s="1158"/>
      <c r="J385" s="1158"/>
      <c r="K385" s="1158"/>
      <c r="L385" s="1158"/>
      <c r="M385" s="1158"/>
      <c r="N385" s="1158"/>
      <c r="O385" s="1158"/>
      <c r="P385" s="1158"/>
      <c r="Q385" s="1158"/>
      <c r="R385" s="1158"/>
      <c r="S385" s="1158"/>
    </row>
    <row r="386">
      <c r="D386" s="1158"/>
      <c r="E386" s="1158"/>
      <c r="F386" s="1158"/>
      <c r="G386" s="1158"/>
      <c r="H386" s="1158"/>
      <c r="I386" s="1158"/>
      <c r="J386" s="1158"/>
      <c r="K386" s="1158"/>
      <c r="L386" s="1158"/>
      <c r="M386" s="1158"/>
      <c r="N386" s="1158"/>
      <c r="O386" s="1158"/>
      <c r="P386" s="1158"/>
      <c r="Q386" s="1158"/>
      <c r="R386" s="1158"/>
      <c r="S386" s="1158"/>
    </row>
    <row r="387">
      <c r="D387" s="1158"/>
      <c r="E387" s="1158"/>
      <c r="F387" s="1158"/>
      <c r="G387" s="1158"/>
      <c r="H387" s="1158"/>
      <c r="I387" s="1158"/>
      <c r="J387" s="1158"/>
      <c r="K387" s="1158"/>
      <c r="L387" s="1158"/>
      <c r="M387" s="1158"/>
      <c r="N387" s="1158"/>
      <c r="O387" s="1158"/>
      <c r="P387" s="1158"/>
      <c r="Q387" s="1158"/>
      <c r="R387" s="1158"/>
      <c r="S387" s="1158"/>
    </row>
    <row r="388">
      <c r="D388" s="1158"/>
      <c r="E388" s="1158"/>
      <c r="F388" s="1158"/>
      <c r="G388" s="1158"/>
      <c r="H388" s="1158"/>
      <c r="I388" s="1158"/>
      <c r="J388" s="1158"/>
      <c r="K388" s="1158"/>
      <c r="L388" s="1158"/>
      <c r="M388" s="1158"/>
      <c r="N388" s="1158"/>
      <c r="O388" s="1158"/>
      <c r="P388" s="1158"/>
      <c r="Q388" s="1158"/>
      <c r="R388" s="1158"/>
      <c r="S388" s="1158"/>
    </row>
    <row r="389">
      <c r="D389" s="1158"/>
      <c r="E389" s="1158"/>
      <c r="F389" s="1158"/>
      <c r="G389" s="1158"/>
      <c r="H389" s="1158"/>
      <c r="I389" s="1158"/>
      <c r="J389" s="1158"/>
      <c r="K389" s="1158"/>
      <c r="L389" s="1158"/>
      <c r="M389" s="1158"/>
      <c r="N389" s="1158"/>
      <c r="O389" s="1158"/>
      <c r="P389" s="1158"/>
      <c r="Q389" s="1158"/>
      <c r="R389" s="1158"/>
      <c r="S389" s="1158"/>
    </row>
    <row r="390">
      <c r="D390" s="1158"/>
      <c r="E390" s="1158"/>
      <c r="F390" s="1158"/>
      <c r="G390" s="1158"/>
      <c r="H390" s="1158"/>
      <c r="I390" s="1158"/>
      <c r="J390" s="1158"/>
      <c r="K390" s="1158"/>
      <c r="L390" s="1158"/>
      <c r="M390" s="1158"/>
      <c r="N390" s="1158"/>
      <c r="O390" s="1158"/>
      <c r="P390" s="1158"/>
      <c r="Q390" s="1158"/>
      <c r="R390" s="1158"/>
      <c r="S390" s="1158"/>
    </row>
    <row r="391">
      <c r="D391" s="1158"/>
      <c r="E391" s="1158"/>
      <c r="F391" s="1158"/>
      <c r="G391" s="1158"/>
      <c r="H391" s="1158"/>
      <c r="I391" s="1158"/>
      <c r="J391" s="1158"/>
      <c r="K391" s="1158"/>
      <c r="L391" s="1158"/>
      <c r="M391" s="1158"/>
      <c r="N391" s="1158"/>
      <c r="O391" s="1158"/>
      <c r="P391" s="1158"/>
      <c r="Q391" s="1158"/>
      <c r="R391" s="1158"/>
      <c r="S391" s="1158"/>
    </row>
    <row r="392">
      <c r="D392" s="1158"/>
      <c r="E392" s="1158"/>
      <c r="F392" s="1158"/>
      <c r="G392" s="1158"/>
      <c r="H392" s="1158"/>
      <c r="I392" s="1158"/>
      <c r="J392" s="1158"/>
      <c r="K392" s="1158"/>
      <c r="L392" s="1158"/>
      <c r="M392" s="1158"/>
      <c r="N392" s="1158"/>
      <c r="O392" s="1158"/>
      <c r="P392" s="1158"/>
      <c r="Q392" s="1158"/>
      <c r="R392" s="1158"/>
      <c r="S392" s="1158"/>
    </row>
    <row r="393">
      <c r="D393" s="1158"/>
      <c r="E393" s="1158"/>
      <c r="F393" s="1158"/>
      <c r="G393" s="1158"/>
      <c r="H393" s="1158"/>
      <c r="I393" s="1158"/>
      <c r="J393" s="1158"/>
      <c r="K393" s="1158"/>
      <c r="L393" s="1158"/>
      <c r="M393" s="1158"/>
      <c r="N393" s="1158"/>
      <c r="O393" s="1158"/>
      <c r="P393" s="1158"/>
      <c r="Q393" s="1158"/>
      <c r="R393" s="1158"/>
      <c r="S393" s="1158"/>
    </row>
    <row r="394">
      <c r="D394" s="1158"/>
      <c r="E394" s="1158"/>
      <c r="F394" s="1158"/>
      <c r="G394" s="1158"/>
      <c r="H394" s="1158"/>
      <c r="I394" s="1158"/>
      <c r="J394" s="1158"/>
      <c r="K394" s="1158"/>
      <c r="L394" s="1158"/>
      <c r="M394" s="1158"/>
      <c r="N394" s="1158"/>
      <c r="O394" s="1158"/>
      <c r="P394" s="1158"/>
      <c r="Q394" s="1158"/>
      <c r="R394" s="1158"/>
      <c r="S394" s="1158"/>
    </row>
    <row r="395">
      <c r="D395" s="1158"/>
      <c r="E395" s="1158"/>
      <c r="F395" s="1158"/>
      <c r="G395" s="1158"/>
      <c r="H395" s="1158"/>
      <c r="I395" s="1158"/>
      <c r="J395" s="1158"/>
      <c r="K395" s="1158"/>
      <c r="L395" s="1158"/>
      <c r="M395" s="1158"/>
      <c r="N395" s="1158"/>
      <c r="O395" s="1158"/>
      <c r="P395" s="1158"/>
      <c r="Q395" s="1158"/>
      <c r="R395" s="1158"/>
      <c r="S395" s="1158"/>
    </row>
    <row r="396">
      <c r="D396" s="1158"/>
      <c r="E396" s="1158"/>
      <c r="F396" s="1158"/>
      <c r="G396" s="1158"/>
      <c r="H396" s="1158"/>
      <c r="I396" s="1158"/>
      <c r="J396" s="1158"/>
      <c r="K396" s="1158"/>
      <c r="L396" s="1158"/>
      <c r="M396" s="1158"/>
      <c r="N396" s="1158"/>
      <c r="O396" s="1158"/>
      <c r="P396" s="1158"/>
      <c r="Q396" s="1158"/>
      <c r="R396" s="1158"/>
      <c r="S396" s="1158"/>
    </row>
    <row r="397">
      <c r="D397" s="1158"/>
      <c r="E397" s="1158"/>
      <c r="F397" s="1158"/>
      <c r="G397" s="1158"/>
      <c r="H397" s="1158"/>
      <c r="I397" s="1158"/>
      <c r="J397" s="1158"/>
      <c r="K397" s="1158"/>
      <c r="L397" s="1158"/>
      <c r="M397" s="1158"/>
      <c r="N397" s="1158"/>
      <c r="O397" s="1158"/>
      <c r="P397" s="1158"/>
      <c r="Q397" s="1158"/>
      <c r="R397" s="1158"/>
      <c r="S397" s="1158"/>
    </row>
    <row r="398">
      <c r="D398" s="1158"/>
      <c r="E398" s="1158"/>
      <c r="F398" s="1158"/>
      <c r="G398" s="1158"/>
      <c r="H398" s="1158"/>
      <c r="I398" s="1158"/>
      <c r="J398" s="1158"/>
      <c r="K398" s="1158"/>
      <c r="L398" s="1158"/>
      <c r="M398" s="1158"/>
      <c r="N398" s="1158"/>
      <c r="O398" s="1158"/>
      <c r="P398" s="1158"/>
      <c r="Q398" s="1158"/>
      <c r="R398" s="1158"/>
      <c r="S398" s="1158"/>
    </row>
    <row r="399">
      <c r="D399" s="1158"/>
      <c r="E399" s="1158"/>
      <c r="F399" s="1158"/>
      <c r="G399" s="1158"/>
      <c r="H399" s="1158"/>
      <c r="I399" s="1158"/>
      <c r="J399" s="1158"/>
      <c r="K399" s="1158"/>
      <c r="L399" s="1158"/>
      <c r="M399" s="1158"/>
      <c r="N399" s="1158"/>
      <c r="O399" s="1158"/>
      <c r="P399" s="1158"/>
      <c r="Q399" s="1158"/>
      <c r="R399" s="1158"/>
      <c r="S399" s="1158"/>
    </row>
    <row r="400">
      <c r="D400" s="1158"/>
      <c r="E400" s="1158"/>
      <c r="F400" s="1158"/>
      <c r="G400" s="1158"/>
      <c r="H400" s="1158"/>
      <c r="I400" s="1158"/>
      <c r="J400" s="1158"/>
      <c r="K400" s="1158"/>
      <c r="L400" s="1158"/>
      <c r="M400" s="1158"/>
      <c r="N400" s="1158"/>
      <c r="O400" s="1158"/>
      <c r="P400" s="1158"/>
      <c r="Q400" s="1158"/>
      <c r="R400" s="1158"/>
      <c r="S400" s="1158"/>
    </row>
    <row r="401">
      <c r="D401" s="1158"/>
      <c r="E401" s="1158"/>
      <c r="F401" s="1158"/>
      <c r="G401" s="1158"/>
      <c r="H401" s="1158"/>
      <c r="I401" s="1158"/>
      <c r="J401" s="1158"/>
      <c r="K401" s="1158"/>
      <c r="L401" s="1158"/>
      <c r="M401" s="1158"/>
      <c r="N401" s="1158"/>
      <c r="O401" s="1158"/>
      <c r="P401" s="1158"/>
      <c r="Q401" s="1158"/>
      <c r="R401" s="1158"/>
      <c r="S401" s="1158"/>
    </row>
    <row r="402">
      <c r="D402" s="1158"/>
      <c r="E402" s="1158"/>
      <c r="F402" s="1158"/>
      <c r="G402" s="1158"/>
      <c r="H402" s="1158"/>
      <c r="I402" s="1158"/>
      <c r="J402" s="1158"/>
      <c r="K402" s="1158"/>
      <c r="L402" s="1158"/>
      <c r="M402" s="1158"/>
      <c r="N402" s="1158"/>
      <c r="O402" s="1158"/>
      <c r="P402" s="1158"/>
      <c r="Q402" s="1158"/>
      <c r="R402" s="1158"/>
      <c r="S402" s="1158"/>
    </row>
    <row r="403">
      <c r="D403" s="1158"/>
      <c r="E403" s="1158"/>
      <c r="F403" s="1158"/>
      <c r="G403" s="1158"/>
      <c r="H403" s="1158"/>
      <c r="I403" s="1158"/>
      <c r="J403" s="1158"/>
      <c r="K403" s="1158"/>
      <c r="L403" s="1158"/>
      <c r="M403" s="1158"/>
      <c r="N403" s="1158"/>
      <c r="O403" s="1158"/>
      <c r="P403" s="1158"/>
      <c r="Q403" s="1158"/>
      <c r="R403" s="1158"/>
      <c r="S403" s="1158"/>
    </row>
    <row r="404">
      <c r="D404" s="1158"/>
      <c r="E404" s="1158"/>
      <c r="F404" s="1158"/>
      <c r="G404" s="1158"/>
      <c r="H404" s="1158"/>
      <c r="I404" s="1158"/>
      <c r="J404" s="1158"/>
      <c r="K404" s="1158"/>
      <c r="L404" s="1158"/>
      <c r="M404" s="1158"/>
      <c r="N404" s="1158"/>
      <c r="O404" s="1158"/>
      <c r="P404" s="1158"/>
      <c r="Q404" s="1158"/>
      <c r="R404" s="1158"/>
      <c r="S404" s="1158"/>
    </row>
    <row r="405">
      <c r="D405" s="1158"/>
      <c r="E405" s="1158"/>
      <c r="F405" s="1158"/>
      <c r="G405" s="1158"/>
      <c r="H405" s="1158"/>
      <c r="I405" s="1158"/>
      <c r="J405" s="1158"/>
      <c r="K405" s="1158"/>
      <c r="L405" s="1158"/>
      <c r="M405" s="1158"/>
      <c r="N405" s="1158"/>
      <c r="O405" s="1158"/>
      <c r="P405" s="1158"/>
      <c r="Q405" s="1158"/>
      <c r="R405" s="1158"/>
      <c r="S405" s="1158"/>
    </row>
    <row r="406">
      <c r="D406" s="1158"/>
      <c r="E406" s="1158"/>
      <c r="F406" s="1158"/>
      <c r="G406" s="1158"/>
      <c r="H406" s="1158"/>
      <c r="I406" s="1158"/>
      <c r="J406" s="1158"/>
      <c r="K406" s="1158"/>
      <c r="L406" s="1158"/>
      <c r="M406" s="1158"/>
      <c r="N406" s="1158"/>
      <c r="O406" s="1158"/>
      <c r="P406" s="1158"/>
      <c r="Q406" s="1158"/>
      <c r="R406" s="1158"/>
      <c r="S406" s="1158"/>
    </row>
    <row r="407">
      <c r="D407" s="1158"/>
      <c r="E407" s="1158"/>
      <c r="F407" s="1158"/>
      <c r="G407" s="1158"/>
      <c r="H407" s="1158"/>
      <c r="I407" s="1158"/>
      <c r="J407" s="1158"/>
      <c r="K407" s="1158"/>
      <c r="L407" s="1158"/>
      <c r="M407" s="1158"/>
      <c r="N407" s="1158"/>
      <c r="O407" s="1158"/>
      <c r="P407" s="1158"/>
      <c r="Q407" s="1158"/>
      <c r="R407" s="1158"/>
      <c r="S407" s="1158"/>
    </row>
    <row r="408">
      <c r="D408" s="1158"/>
      <c r="E408" s="1158"/>
      <c r="F408" s="1158"/>
      <c r="G408" s="1158"/>
      <c r="H408" s="1158"/>
      <c r="I408" s="1158"/>
      <c r="J408" s="1158"/>
      <c r="K408" s="1158"/>
      <c r="L408" s="1158"/>
      <c r="M408" s="1158"/>
      <c r="N408" s="1158"/>
      <c r="O408" s="1158"/>
      <c r="P408" s="1158"/>
      <c r="Q408" s="1158"/>
      <c r="R408" s="1158"/>
      <c r="S408" s="1158"/>
    </row>
    <row r="409">
      <c r="D409" s="1158"/>
      <c r="E409" s="1158"/>
      <c r="F409" s="1158"/>
      <c r="G409" s="1158"/>
      <c r="H409" s="1158"/>
      <c r="I409" s="1158"/>
      <c r="J409" s="1158"/>
      <c r="K409" s="1158"/>
      <c r="L409" s="1158"/>
      <c r="M409" s="1158"/>
      <c r="N409" s="1158"/>
      <c r="O409" s="1158"/>
      <c r="P409" s="1158"/>
      <c r="Q409" s="1158"/>
      <c r="R409" s="1158"/>
      <c r="S409" s="1158"/>
    </row>
    <row r="410">
      <c r="D410" s="1158"/>
      <c r="E410" s="1158"/>
      <c r="F410" s="1158"/>
      <c r="G410" s="1158"/>
      <c r="H410" s="1158"/>
      <c r="I410" s="1158"/>
      <c r="J410" s="1158"/>
      <c r="K410" s="1158"/>
      <c r="L410" s="1158"/>
      <c r="M410" s="1158"/>
      <c r="N410" s="1158"/>
      <c r="O410" s="1158"/>
      <c r="P410" s="1158"/>
      <c r="Q410" s="1158"/>
      <c r="R410" s="1158"/>
      <c r="S410" s="1158"/>
    </row>
    <row r="411">
      <c r="D411" s="1158"/>
      <c r="E411" s="1158"/>
      <c r="F411" s="1158"/>
      <c r="G411" s="1158"/>
      <c r="H411" s="1158"/>
      <c r="I411" s="1158"/>
      <c r="J411" s="1158"/>
      <c r="K411" s="1158"/>
      <c r="L411" s="1158"/>
      <c r="M411" s="1158"/>
      <c r="N411" s="1158"/>
      <c r="O411" s="1158"/>
      <c r="P411" s="1158"/>
      <c r="Q411" s="1158"/>
      <c r="R411" s="1158"/>
      <c r="S411" s="1158"/>
    </row>
    <row r="412">
      <c r="D412" s="1158"/>
      <c r="E412" s="1158"/>
      <c r="F412" s="1158"/>
      <c r="G412" s="1158"/>
      <c r="H412" s="1158"/>
      <c r="I412" s="1158"/>
      <c r="J412" s="1158"/>
      <c r="K412" s="1158"/>
      <c r="L412" s="1158"/>
      <c r="M412" s="1158"/>
      <c r="N412" s="1158"/>
      <c r="O412" s="1158"/>
      <c r="P412" s="1158"/>
      <c r="Q412" s="1158"/>
      <c r="R412" s="1158"/>
      <c r="S412" s="1158"/>
    </row>
    <row r="413">
      <c r="D413" s="1158"/>
      <c r="E413" s="1158"/>
      <c r="F413" s="1158"/>
      <c r="G413" s="1158"/>
      <c r="H413" s="1158"/>
      <c r="I413" s="1158"/>
      <c r="J413" s="1158"/>
      <c r="K413" s="1158"/>
      <c r="L413" s="1158"/>
      <c r="M413" s="1158"/>
      <c r="N413" s="1158"/>
      <c r="O413" s="1158"/>
      <c r="P413" s="1158"/>
      <c r="Q413" s="1158"/>
      <c r="R413" s="1158"/>
      <c r="S413" s="1158"/>
    </row>
    <row r="414">
      <c r="D414" s="1158"/>
      <c r="E414" s="1158"/>
      <c r="F414" s="1158"/>
      <c r="G414" s="1158"/>
      <c r="H414" s="1158"/>
      <c r="I414" s="1158"/>
      <c r="J414" s="1158"/>
      <c r="K414" s="1158"/>
      <c r="L414" s="1158"/>
      <c r="M414" s="1158"/>
      <c r="N414" s="1158"/>
      <c r="O414" s="1158"/>
      <c r="P414" s="1158"/>
      <c r="Q414" s="1158"/>
      <c r="R414" s="1158"/>
      <c r="S414" s="1158"/>
    </row>
    <row r="415">
      <c r="D415" s="1158"/>
      <c r="E415" s="1158"/>
      <c r="F415" s="1158"/>
      <c r="G415" s="1158"/>
      <c r="H415" s="1158"/>
      <c r="I415" s="1158"/>
      <c r="J415" s="1158"/>
      <c r="K415" s="1158"/>
      <c r="L415" s="1158"/>
      <c r="M415" s="1158"/>
      <c r="N415" s="1158"/>
      <c r="O415" s="1158"/>
      <c r="P415" s="1158"/>
      <c r="Q415" s="1158"/>
      <c r="R415" s="1158"/>
      <c r="S415" s="1158"/>
    </row>
    <row r="416">
      <c r="D416" s="1158"/>
      <c r="E416" s="1158"/>
      <c r="F416" s="1158"/>
      <c r="G416" s="1158"/>
      <c r="H416" s="1158"/>
      <c r="I416" s="1158"/>
      <c r="J416" s="1158"/>
      <c r="K416" s="1158"/>
      <c r="L416" s="1158"/>
      <c r="M416" s="1158"/>
      <c r="N416" s="1158"/>
      <c r="O416" s="1158"/>
      <c r="P416" s="1158"/>
      <c r="Q416" s="1158"/>
      <c r="R416" s="1158"/>
      <c r="S416" s="1158"/>
    </row>
    <row r="417">
      <c r="D417" s="1158"/>
      <c r="E417" s="1158"/>
      <c r="F417" s="1158"/>
      <c r="G417" s="1158"/>
      <c r="H417" s="1158"/>
      <c r="I417" s="1158"/>
      <c r="J417" s="1158"/>
      <c r="K417" s="1158"/>
      <c r="L417" s="1158"/>
      <c r="M417" s="1158"/>
      <c r="N417" s="1158"/>
      <c r="O417" s="1158"/>
      <c r="P417" s="1158"/>
      <c r="Q417" s="1158"/>
      <c r="R417" s="1158"/>
      <c r="S417" s="1158"/>
    </row>
    <row r="418">
      <c r="D418" s="1158"/>
      <c r="E418" s="1158"/>
      <c r="F418" s="1158"/>
      <c r="G418" s="1158"/>
      <c r="H418" s="1158"/>
      <c r="I418" s="1158"/>
      <c r="J418" s="1158"/>
      <c r="K418" s="1158"/>
      <c r="L418" s="1158"/>
      <c r="M418" s="1158"/>
      <c r="N418" s="1158"/>
      <c r="O418" s="1158"/>
      <c r="P418" s="1158"/>
      <c r="Q418" s="1158"/>
      <c r="R418" s="1158"/>
      <c r="S418" s="1158"/>
    </row>
    <row r="419">
      <c r="D419" s="1158"/>
      <c r="E419" s="1158"/>
      <c r="F419" s="1158"/>
      <c r="G419" s="1158"/>
      <c r="H419" s="1158"/>
      <c r="I419" s="1158"/>
      <c r="J419" s="1158"/>
      <c r="K419" s="1158"/>
      <c r="L419" s="1158"/>
      <c r="M419" s="1158"/>
      <c r="N419" s="1158"/>
      <c r="O419" s="1158"/>
      <c r="P419" s="1158"/>
      <c r="Q419" s="1158"/>
      <c r="R419" s="1158"/>
      <c r="S419" s="1158"/>
    </row>
    <row r="420">
      <c r="D420" s="1158"/>
      <c r="E420" s="1158"/>
      <c r="F420" s="1158"/>
      <c r="G420" s="1158"/>
      <c r="H420" s="1158"/>
      <c r="I420" s="1158"/>
      <c r="J420" s="1158"/>
      <c r="K420" s="1158"/>
      <c r="L420" s="1158"/>
      <c r="M420" s="1158"/>
      <c r="N420" s="1158"/>
      <c r="O420" s="1158"/>
      <c r="P420" s="1158"/>
      <c r="Q420" s="1158"/>
      <c r="R420" s="1158"/>
      <c r="S420" s="1158"/>
    </row>
    <row r="421">
      <c r="D421" s="1158"/>
      <c r="E421" s="1158"/>
      <c r="F421" s="1158"/>
      <c r="G421" s="1158"/>
      <c r="H421" s="1158"/>
      <c r="I421" s="1158"/>
      <c r="J421" s="1158"/>
      <c r="K421" s="1158"/>
      <c r="L421" s="1158"/>
      <c r="M421" s="1158"/>
      <c r="N421" s="1158"/>
      <c r="O421" s="1158"/>
      <c r="P421" s="1158"/>
      <c r="Q421" s="1158"/>
      <c r="R421" s="1158"/>
      <c r="S421" s="1158"/>
    </row>
    <row r="422">
      <c r="D422" s="1158"/>
      <c r="E422" s="1158"/>
      <c r="F422" s="1158"/>
      <c r="G422" s="1158"/>
      <c r="H422" s="1158"/>
      <c r="I422" s="1158"/>
      <c r="J422" s="1158"/>
      <c r="K422" s="1158"/>
      <c r="L422" s="1158"/>
      <c r="M422" s="1158"/>
      <c r="N422" s="1158"/>
      <c r="O422" s="1158"/>
      <c r="P422" s="1158"/>
      <c r="Q422" s="1158"/>
      <c r="R422" s="1158"/>
      <c r="S422" s="1158"/>
    </row>
    <row r="423">
      <c r="D423" s="1158"/>
      <c r="E423" s="1158"/>
      <c r="F423" s="1158"/>
      <c r="G423" s="1158"/>
      <c r="H423" s="1158"/>
      <c r="I423" s="1158"/>
      <c r="J423" s="1158"/>
      <c r="K423" s="1158"/>
      <c r="L423" s="1158"/>
      <c r="M423" s="1158"/>
      <c r="N423" s="1158"/>
      <c r="O423" s="1158"/>
      <c r="P423" s="1158"/>
      <c r="Q423" s="1158"/>
      <c r="R423" s="1158"/>
      <c r="S423" s="1158"/>
    </row>
    <row r="424">
      <c r="D424" s="1158"/>
      <c r="E424" s="1158"/>
      <c r="F424" s="1158"/>
      <c r="G424" s="1158"/>
      <c r="H424" s="1158"/>
      <c r="I424" s="1158"/>
      <c r="J424" s="1158"/>
      <c r="K424" s="1158"/>
      <c r="L424" s="1158"/>
      <c r="M424" s="1158"/>
      <c r="N424" s="1158"/>
      <c r="O424" s="1158"/>
      <c r="P424" s="1158"/>
      <c r="Q424" s="1158"/>
      <c r="R424" s="1158"/>
      <c r="S424" s="1158"/>
    </row>
    <row r="425">
      <c r="D425" s="1158"/>
      <c r="E425" s="1158"/>
      <c r="F425" s="1158"/>
      <c r="G425" s="1158"/>
      <c r="H425" s="1158"/>
      <c r="I425" s="1158"/>
      <c r="J425" s="1158"/>
      <c r="K425" s="1158"/>
      <c r="L425" s="1158"/>
      <c r="M425" s="1158"/>
      <c r="N425" s="1158"/>
      <c r="O425" s="1158"/>
      <c r="P425" s="1158"/>
      <c r="Q425" s="1158"/>
      <c r="R425" s="1158"/>
      <c r="S425" s="1158"/>
    </row>
    <row r="426">
      <c r="D426" s="1158"/>
      <c r="E426" s="1158"/>
      <c r="F426" s="1158"/>
      <c r="G426" s="1158"/>
      <c r="H426" s="1158"/>
      <c r="I426" s="1158"/>
      <c r="J426" s="1158"/>
      <c r="K426" s="1158"/>
      <c r="L426" s="1158"/>
      <c r="M426" s="1158"/>
      <c r="N426" s="1158"/>
      <c r="O426" s="1158"/>
      <c r="P426" s="1158"/>
      <c r="Q426" s="1158"/>
      <c r="R426" s="1158"/>
      <c r="S426" s="1158"/>
    </row>
    <row r="427">
      <c r="D427" s="1158"/>
      <c r="E427" s="1158"/>
      <c r="F427" s="1158"/>
      <c r="G427" s="1158"/>
      <c r="H427" s="1158"/>
      <c r="I427" s="1158"/>
      <c r="J427" s="1158"/>
      <c r="K427" s="1158"/>
      <c r="L427" s="1158"/>
      <c r="M427" s="1158"/>
      <c r="N427" s="1158"/>
      <c r="O427" s="1158"/>
      <c r="P427" s="1158"/>
      <c r="Q427" s="1158"/>
      <c r="R427" s="1158"/>
      <c r="S427" s="1158"/>
    </row>
    <row r="428">
      <c r="D428" s="1158"/>
      <c r="E428" s="1158"/>
      <c r="F428" s="1158"/>
      <c r="G428" s="1158"/>
      <c r="H428" s="1158"/>
      <c r="I428" s="1158"/>
      <c r="J428" s="1158"/>
      <c r="K428" s="1158"/>
      <c r="L428" s="1158"/>
      <c r="M428" s="1158"/>
      <c r="N428" s="1158"/>
      <c r="O428" s="1158"/>
      <c r="P428" s="1158"/>
      <c r="Q428" s="1158"/>
      <c r="R428" s="1158"/>
      <c r="S428" s="1158"/>
    </row>
    <row r="429">
      <c r="D429" s="1158"/>
      <c r="E429" s="1158"/>
      <c r="F429" s="1158"/>
      <c r="G429" s="1158"/>
      <c r="H429" s="1158"/>
      <c r="I429" s="1158"/>
      <c r="J429" s="1158"/>
      <c r="K429" s="1158"/>
      <c r="L429" s="1158"/>
      <c r="M429" s="1158"/>
      <c r="N429" s="1158"/>
      <c r="O429" s="1158"/>
      <c r="P429" s="1158"/>
      <c r="Q429" s="1158"/>
      <c r="R429" s="1158"/>
      <c r="S429" s="1158"/>
    </row>
    <row r="430">
      <c r="D430" s="1158"/>
      <c r="E430" s="1158"/>
      <c r="F430" s="1158"/>
      <c r="G430" s="1158"/>
      <c r="H430" s="1158"/>
      <c r="I430" s="1158"/>
      <c r="J430" s="1158"/>
      <c r="K430" s="1158"/>
      <c r="L430" s="1158"/>
      <c r="M430" s="1158"/>
      <c r="N430" s="1158"/>
      <c r="O430" s="1158"/>
      <c r="P430" s="1158"/>
      <c r="Q430" s="1158"/>
      <c r="R430" s="1158"/>
      <c r="S430" s="1158"/>
    </row>
    <row r="431">
      <c r="D431" s="1158"/>
      <c r="E431" s="1158"/>
      <c r="F431" s="1158"/>
      <c r="G431" s="1158"/>
      <c r="H431" s="1158"/>
      <c r="I431" s="1158"/>
      <c r="J431" s="1158"/>
      <c r="K431" s="1158"/>
      <c r="L431" s="1158"/>
      <c r="M431" s="1158"/>
      <c r="N431" s="1158"/>
      <c r="O431" s="1158"/>
      <c r="P431" s="1158"/>
      <c r="Q431" s="1158"/>
      <c r="R431" s="1158"/>
      <c r="S431" s="1158"/>
    </row>
    <row r="432">
      <c r="D432" s="1158"/>
      <c r="E432" s="1158"/>
      <c r="F432" s="1158"/>
      <c r="G432" s="1158"/>
      <c r="H432" s="1158"/>
      <c r="I432" s="1158"/>
      <c r="J432" s="1158"/>
      <c r="K432" s="1158"/>
      <c r="L432" s="1158"/>
      <c r="M432" s="1158"/>
      <c r="N432" s="1158"/>
      <c r="O432" s="1158"/>
      <c r="P432" s="1158"/>
      <c r="Q432" s="1158"/>
      <c r="R432" s="1158"/>
      <c r="S432" s="1158"/>
    </row>
    <row r="433">
      <c r="D433" s="1158"/>
      <c r="E433" s="1158"/>
      <c r="F433" s="1158"/>
      <c r="G433" s="1158"/>
      <c r="H433" s="1158"/>
      <c r="I433" s="1158"/>
      <c r="J433" s="1158"/>
      <c r="K433" s="1158"/>
      <c r="L433" s="1158"/>
      <c r="M433" s="1158"/>
      <c r="N433" s="1158"/>
      <c r="O433" s="1158"/>
      <c r="P433" s="1158"/>
      <c r="Q433" s="1158"/>
      <c r="R433" s="1158"/>
      <c r="S433" s="1158"/>
    </row>
    <row r="434">
      <c r="D434" s="1158"/>
      <c r="E434" s="1158"/>
      <c r="F434" s="1158"/>
      <c r="G434" s="1158"/>
      <c r="H434" s="1158"/>
      <c r="I434" s="1158"/>
      <c r="J434" s="1158"/>
      <c r="K434" s="1158"/>
      <c r="L434" s="1158"/>
      <c r="M434" s="1158"/>
      <c r="N434" s="1158"/>
      <c r="O434" s="1158"/>
      <c r="P434" s="1158"/>
      <c r="Q434" s="1158"/>
      <c r="R434" s="1158"/>
      <c r="S434" s="1158"/>
    </row>
    <row r="435">
      <c r="D435" s="1158"/>
      <c r="E435" s="1158"/>
      <c r="F435" s="1158"/>
      <c r="G435" s="1158"/>
      <c r="H435" s="1158"/>
      <c r="I435" s="1158"/>
      <c r="J435" s="1158"/>
      <c r="K435" s="1158"/>
      <c r="L435" s="1158"/>
      <c r="M435" s="1158"/>
      <c r="N435" s="1158"/>
      <c r="O435" s="1158"/>
      <c r="P435" s="1158"/>
      <c r="Q435" s="1158"/>
      <c r="R435" s="1158"/>
      <c r="S435" s="1158"/>
    </row>
    <row r="436">
      <c r="D436" s="1158"/>
      <c r="E436" s="1158"/>
      <c r="F436" s="1158"/>
      <c r="G436" s="1158"/>
      <c r="H436" s="1158"/>
      <c r="I436" s="1158"/>
      <c r="J436" s="1158"/>
      <c r="K436" s="1158"/>
      <c r="L436" s="1158"/>
      <c r="M436" s="1158"/>
      <c r="N436" s="1158"/>
      <c r="O436" s="1158"/>
      <c r="P436" s="1158"/>
      <c r="Q436" s="1158"/>
      <c r="R436" s="1158"/>
      <c r="S436" s="1158"/>
    </row>
    <row r="437">
      <c r="D437" s="1158"/>
      <c r="E437" s="1158"/>
      <c r="F437" s="1158"/>
      <c r="G437" s="1158"/>
      <c r="H437" s="1158"/>
      <c r="I437" s="1158"/>
      <c r="J437" s="1158"/>
      <c r="K437" s="1158"/>
      <c r="L437" s="1158"/>
      <c r="M437" s="1158"/>
      <c r="N437" s="1158"/>
      <c r="O437" s="1158"/>
      <c r="P437" s="1158"/>
      <c r="Q437" s="1158"/>
      <c r="R437" s="1158"/>
      <c r="S437" s="1158"/>
    </row>
    <row r="438">
      <c r="D438" s="1158"/>
      <c r="E438" s="1158"/>
      <c r="F438" s="1158"/>
      <c r="G438" s="1158"/>
      <c r="H438" s="1158"/>
      <c r="I438" s="1158"/>
      <c r="J438" s="1158"/>
      <c r="K438" s="1158"/>
      <c r="L438" s="1158"/>
      <c r="M438" s="1158"/>
      <c r="N438" s="1158"/>
      <c r="O438" s="1158"/>
      <c r="P438" s="1158"/>
      <c r="Q438" s="1158"/>
      <c r="R438" s="1158"/>
      <c r="S438" s="1158"/>
    </row>
    <row r="439">
      <c r="D439" s="1158"/>
      <c r="E439" s="1158"/>
      <c r="F439" s="1158"/>
      <c r="G439" s="1158"/>
      <c r="H439" s="1158"/>
      <c r="I439" s="1158"/>
      <c r="J439" s="1158"/>
      <c r="K439" s="1158"/>
      <c r="L439" s="1158"/>
      <c r="M439" s="1158"/>
      <c r="N439" s="1158"/>
      <c r="O439" s="1158"/>
      <c r="P439" s="1158"/>
      <c r="Q439" s="1158"/>
      <c r="R439" s="1158"/>
      <c r="S439" s="1158"/>
    </row>
    <row r="440">
      <c r="D440" s="1158"/>
      <c r="E440" s="1158"/>
      <c r="F440" s="1158"/>
      <c r="G440" s="1158"/>
      <c r="H440" s="1158"/>
      <c r="I440" s="1158"/>
      <c r="J440" s="1158"/>
      <c r="K440" s="1158"/>
      <c r="L440" s="1158"/>
      <c r="M440" s="1158"/>
      <c r="N440" s="1158"/>
      <c r="O440" s="1158"/>
      <c r="P440" s="1158"/>
      <c r="Q440" s="1158"/>
      <c r="R440" s="1158"/>
      <c r="S440" s="1158"/>
    </row>
    <row r="441">
      <c r="D441" s="1158"/>
      <c r="E441" s="1158"/>
      <c r="F441" s="1158"/>
      <c r="G441" s="1158"/>
      <c r="H441" s="1158"/>
      <c r="I441" s="1158"/>
      <c r="J441" s="1158"/>
      <c r="K441" s="1158"/>
      <c r="L441" s="1158"/>
      <c r="M441" s="1158"/>
      <c r="N441" s="1158"/>
      <c r="O441" s="1158"/>
      <c r="P441" s="1158"/>
      <c r="Q441" s="1158"/>
      <c r="R441" s="1158"/>
      <c r="S441" s="1158"/>
    </row>
    <row r="442">
      <c r="D442" s="1158"/>
      <c r="E442" s="1158"/>
      <c r="F442" s="1158"/>
      <c r="G442" s="1158"/>
      <c r="H442" s="1158"/>
      <c r="I442" s="1158"/>
      <c r="J442" s="1158"/>
      <c r="K442" s="1158"/>
      <c r="L442" s="1158"/>
      <c r="M442" s="1158"/>
      <c r="N442" s="1158"/>
      <c r="O442" s="1158"/>
      <c r="P442" s="1158"/>
      <c r="Q442" s="1158"/>
      <c r="R442" s="1158"/>
      <c r="S442" s="1158"/>
    </row>
    <row r="443">
      <c r="D443" s="1158"/>
      <c r="E443" s="1158"/>
      <c r="F443" s="1158"/>
      <c r="G443" s="1158"/>
      <c r="H443" s="1158"/>
      <c r="I443" s="1158"/>
      <c r="J443" s="1158"/>
      <c r="K443" s="1158"/>
      <c r="L443" s="1158"/>
      <c r="M443" s="1158"/>
      <c r="N443" s="1158"/>
      <c r="O443" s="1158"/>
      <c r="P443" s="1158"/>
      <c r="Q443" s="1158"/>
      <c r="R443" s="1158"/>
      <c r="S443" s="1158"/>
    </row>
    <row r="444">
      <c r="D444" s="1158"/>
      <c r="E444" s="1158"/>
      <c r="F444" s="1158"/>
      <c r="G444" s="1158"/>
      <c r="H444" s="1158"/>
      <c r="I444" s="1158"/>
      <c r="J444" s="1158"/>
      <c r="K444" s="1158"/>
      <c r="L444" s="1158"/>
      <c r="M444" s="1158"/>
      <c r="N444" s="1158"/>
      <c r="O444" s="1158"/>
      <c r="P444" s="1158"/>
      <c r="Q444" s="1158"/>
      <c r="R444" s="1158"/>
      <c r="S444" s="1158"/>
    </row>
    <row r="445">
      <c r="D445" s="1158"/>
      <c r="E445" s="1158"/>
      <c r="F445" s="1158"/>
      <c r="G445" s="1158"/>
      <c r="H445" s="1158"/>
      <c r="I445" s="1158"/>
      <c r="J445" s="1158"/>
      <c r="K445" s="1158"/>
      <c r="L445" s="1158"/>
      <c r="M445" s="1158"/>
      <c r="N445" s="1158"/>
      <c r="O445" s="1158"/>
      <c r="P445" s="1158"/>
      <c r="Q445" s="1158"/>
      <c r="R445" s="1158"/>
      <c r="S445" s="1158"/>
    </row>
    <row r="446">
      <c r="D446" s="1158"/>
      <c r="E446" s="1158"/>
      <c r="F446" s="1158"/>
      <c r="G446" s="1158"/>
      <c r="H446" s="1158"/>
      <c r="I446" s="1158"/>
      <c r="J446" s="1158"/>
      <c r="K446" s="1158"/>
      <c r="L446" s="1158"/>
      <c r="M446" s="1158"/>
      <c r="N446" s="1158"/>
      <c r="O446" s="1158"/>
      <c r="P446" s="1158"/>
      <c r="Q446" s="1158"/>
      <c r="R446" s="1158"/>
      <c r="S446" s="1158"/>
    </row>
    <row r="447">
      <c r="D447" s="1158"/>
      <c r="E447" s="1158"/>
      <c r="F447" s="1158"/>
      <c r="G447" s="1158"/>
      <c r="H447" s="1158"/>
      <c r="I447" s="1158"/>
      <c r="J447" s="1158"/>
      <c r="K447" s="1158"/>
      <c r="L447" s="1158"/>
      <c r="M447" s="1158"/>
      <c r="N447" s="1158"/>
      <c r="O447" s="1158"/>
      <c r="P447" s="1158"/>
      <c r="Q447" s="1158"/>
      <c r="R447" s="1158"/>
      <c r="S447" s="1158"/>
    </row>
    <row r="448">
      <c r="D448" s="1158"/>
      <c r="E448" s="1158"/>
      <c r="F448" s="1158"/>
      <c r="G448" s="1158"/>
      <c r="H448" s="1158"/>
      <c r="I448" s="1158"/>
      <c r="J448" s="1158"/>
      <c r="K448" s="1158"/>
      <c r="L448" s="1158"/>
      <c r="M448" s="1158"/>
      <c r="N448" s="1158"/>
      <c r="O448" s="1158"/>
      <c r="P448" s="1158"/>
      <c r="Q448" s="1158"/>
      <c r="R448" s="1158"/>
      <c r="S448" s="1158"/>
    </row>
    <row r="449">
      <c r="D449" s="1158"/>
      <c r="E449" s="1158"/>
      <c r="F449" s="1158"/>
      <c r="G449" s="1158"/>
      <c r="H449" s="1158"/>
      <c r="I449" s="1158"/>
      <c r="J449" s="1158"/>
      <c r="K449" s="1158"/>
      <c r="L449" s="1158"/>
      <c r="M449" s="1158"/>
      <c r="N449" s="1158"/>
      <c r="O449" s="1158"/>
      <c r="P449" s="1158"/>
      <c r="Q449" s="1158"/>
      <c r="R449" s="1158"/>
      <c r="S449" s="1158"/>
    </row>
    <row r="450">
      <c r="D450" s="1158"/>
      <c r="E450" s="1158"/>
      <c r="F450" s="1158"/>
      <c r="G450" s="1158"/>
      <c r="H450" s="1158"/>
      <c r="I450" s="1158"/>
      <c r="J450" s="1158"/>
      <c r="K450" s="1158"/>
      <c r="L450" s="1158"/>
      <c r="M450" s="1158"/>
      <c r="N450" s="1158"/>
      <c r="O450" s="1158"/>
      <c r="P450" s="1158"/>
      <c r="Q450" s="1158"/>
      <c r="R450" s="1158"/>
      <c r="S450" s="1158"/>
    </row>
    <row r="451">
      <c r="D451" s="1158"/>
      <c r="E451" s="1158"/>
      <c r="F451" s="1158"/>
      <c r="G451" s="1158"/>
      <c r="H451" s="1158"/>
      <c r="I451" s="1158"/>
      <c r="J451" s="1158"/>
      <c r="K451" s="1158"/>
      <c r="L451" s="1158"/>
      <c r="M451" s="1158"/>
      <c r="N451" s="1158"/>
      <c r="O451" s="1158"/>
      <c r="P451" s="1158"/>
      <c r="Q451" s="1158"/>
      <c r="R451" s="1158"/>
      <c r="S451" s="1158"/>
    </row>
    <row r="452">
      <c r="D452" s="1158"/>
      <c r="E452" s="1158"/>
      <c r="F452" s="1158"/>
      <c r="G452" s="1158"/>
      <c r="H452" s="1158"/>
      <c r="I452" s="1158"/>
      <c r="J452" s="1158"/>
      <c r="K452" s="1158"/>
      <c r="L452" s="1158"/>
      <c r="M452" s="1158"/>
      <c r="N452" s="1158"/>
      <c r="O452" s="1158"/>
      <c r="P452" s="1158"/>
      <c r="Q452" s="1158"/>
      <c r="R452" s="1158"/>
      <c r="S452" s="1158"/>
    </row>
    <row r="453">
      <c r="D453" s="1158"/>
      <c r="E453" s="1158"/>
      <c r="F453" s="1158"/>
      <c r="G453" s="1158"/>
      <c r="H453" s="1158"/>
      <c r="I453" s="1158"/>
      <c r="J453" s="1158"/>
      <c r="K453" s="1158"/>
      <c r="L453" s="1158"/>
      <c r="M453" s="1158"/>
      <c r="N453" s="1158"/>
      <c r="O453" s="1158"/>
      <c r="P453" s="1158"/>
      <c r="Q453" s="1158"/>
      <c r="R453" s="1158"/>
      <c r="S453" s="1158"/>
    </row>
    <row r="454">
      <c r="D454" s="1158"/>
      <c r="E454" s="1158"/>
      <c r="F454" s="1158"/>
      <c r="G454" s="1158"/>
      <c r="H454" s="1158"/>
      <c r="I454" s="1158"/>
      <c r="J454" s="1158"/>
      <c r="K454" s="1158"/>
      <c r="L454" s="1158"/>
      <c r="M454" s="1158"/>
      <c r="N454" s="1158"/>
      <c r="O454" s="1158"/>
      <c r="P454" s="1158"/>
      <c r="Q454" s="1158"/>
      <c r="R454" s="1158"/>
      <c r="S454" s="1158"/>
    </row>
    <row r="455">
      <c r="D455" s="1158"/>
      <c r="E455" s="1158"/>
      <c r="F455" s="1158"/>
      <c r="G455" s="1158"/>
      <c r="H455" s="1158"/>
      <c r="I455" s="1158"/>
      <c r="J455" s="1158"/>
      <c r="K455" s="1158"/>
      <c r="L455" s="1158"/>
      <c r="M455" s="1158"/>
      <c r="N455" s="1158"/>
      <c r="O455" s="1158"/>
      <c r="P455" s="1158"/>
      <c r="Q455" s="1158"/>
      <c r="R455" s="1158"/>
      <c r="S455" s="1158"/>
    </row>
    <row r="456">
      <c r="D456" s="1158"/>
      <c r="E456" s="1158"/>
      <c r="F456" s="1158"/>
      <c r="G456" s="1158"/>
      <c r="H456" s="1158"/>
      <c r="I456" s="1158"/>
      <c r="J456" s="1158"/>
      <c r="K456" s="1158"/>
      <c r="L456" s="1158"/>
      <c r="M456" s="1158"/>
      <c r="N456" s="1158"/>
      <c r="O456" s="1158"/>
      <c r="P456" s="1158"/>
      <c r="Q456" s="1158"/>
      <c r="R456" s="1158"/>
      <c r="S456" s="1158"/>
    </row>
    <row r="457">
      <c r="D457" s="1158"/>
      <c r="E457" s="1158"/>
      <c r="F457" s="1158"/>
      <c r="G457" s="1158"/>
      <c r="H457" s="1158"/>
      <c r="I457" s="1158"/>
      <c r="J457" s="1158"/>
      <c r="K457" s="1158"/>
      <c r="L457" s="1158"/>
      <c r="M457" s="1158"/>
      <c r="N457" s="1158"/>
      <c r="O457" s="1158"/>
      <c r="P457" s="1158"/>
      <c r="Q457" s="1158"/>
      <c r="R457" s="1158"/>
      <c r="S457" s="1158"/>
    </row>
    <row r="458">
      <c r="D458" s="1158"/>
      <c r="E458" s="1158"/>
      <c r="F458" s="1158"/>
      <c r="G458" s="1158"/>
      <c r="H458" s="1158"/>
      <c r="I458" s="1158"/>
      <c r="J458" s="1158"/>
      <c r="K458" s="1158"/>
      <c r="L458" s="1158"/>
      <c r="M458" s="1158"/>
      <c r="N458" s="1158"/>
      <c r="O458" s="1158"/>
      <c r="P458" s="1158"/>
      <c r="Q458" s="1158"/>
      <c r="R458" s="1158"/>
      <c r="S458" s="1158"/>
    </row>
    <row r="459">
      <c r="D459" s="1158"/>
      <c r="E459" s="1158"/>
      <c r="F459" s="1158"/>
      <c r="G459" s="1158"/>
      <c r="H459" s="1158"/>
      <c r="I459" s="1158"/>
      <c r="J459" s="1158"/>
      <c r="K459" s="1158"/>
      <c r="L459" s="1158"/>
      <c r="M459" s="1158"/>
      <c r="N459" s="1158"/>
      <c r="O459" s="1158"/>
      <c r="P459" s="1158"/>
      <c r="Q459" s="1158"/>
      <c r="R459" s="1158"/>
      <c r="S459" s="1158"/>
    </row>
    <row r="460">
      <c r="D460" s="1158"/>
      <c r="E460" s="1158"/>
      <c r="F460" s="1158"/>
      <c r="G460" s="1158"/>
      <c r="H460" s="1158"/>
      <c r="I460" s="1158"/>
      <c r="J460" s="1158"/>
      <c r="K460" s="1158"/>
      <c r="L460" s="1158"/>
      <c r="M460" s="1158"/>
      <c r="N460" s="1158"/>
      <c r="O460" s="1158"/>
      <c r="P460" s="1158"/>
      <c r="Q460" s="1158"/>
      <c r="R460" s="1158"/>
      <c r="S460" s="1158"/>
    </row>
    <row r="461">
      <c r="D461" s="1158"/>
      <c r="E461" s="1158"/>
      <c r="F461" s="1158"/>
      <c r="G461" s="1158"/>
      <c r="H461" s="1158"/>
      <c r="I461" s="1158"/>
      <c r="J461" s="1158"/>
      <c r="K461" s="1158"/>
      <c r="L461" s="1158"/>
      <c r="M461" s="1158"/>
      <c r="N461" s="1158"/>
      <c r="O461" s="1158"/>
      <c r="P461" s="1158"/>
      <c r="Q461" s="1158"/>
      <c r="R461" s="1158"/>
      <c r="S461" s="1158"/>
    </row>
    <row r="462">
      <c r="D462" s="1158"/>
      <c r="E462" s="1158"/>
      <c r="F462" s="1158"/>
      <c r="G462" s="1158"/>
      <c r="H462" s="1158"/>
      <c r="I462" s="1158"/>
      <c r="J462" s="1158"/>
      <c r="K462" s="1158"/>
      <c r="L462" s="1158"/>
      <c r="M462" s="1158"/>
      <c r="N462" s="1158"/>
      <c r="O462" s="1158"/>
      <c r="P462" s="1158"/>
      <c r="Q462" s="1158"/>
      <c r="R462" s="1158"/>
      <c r="S462" s="1158"/>
    </row>
    <row r="463">
      <c r="D463" s="1158"/>
      <c r="E463" s="1158"/>
      <c r="F463" s="1158"/>
      <c r="G463" s="1158"/>
      <c r="H463" s="1158"/>
      <c r="I463" s="1158"/>
      <c r="J463" s="1158"/>
      <c r="K463" s="1158"/>
      <c r="L463" s="1158"/>
      <c r="M463" s="1158"/>
      <c r="N463" s="1158"/>
      <c r="O463" s="1158"/>
      <c r="P463" s="1158"/>
      <c r="Q463" s="1158"/>
      <c r="R463" s="1158"/>
      <c r="S463" s="1158"/>
    </row>
    <row r="464">
      <c r="D464" s="1158"/>
      <c r="E464" s="1158"/>
      <c r="F464" s="1158"/>
      <c r="G464" s="1158"/>
      <c r="H464" s="1158"/>
      <c r="I464" s="1158"/>
      <c r="J464" s="1158"/>
      <c r="K464" s="1158"/>
      <c r="L464" s="1158"/>
      <c r="M464" s="1158"/>
      <c r="N464" s="1158"/>
      <c r="O464" s="1158"/>
      <c r="P464" s="1158"/>
      <c r="Q464" s="1158"/>
      <c r="R464" s="1158"/>
      <c r="S464" s="1158"/>
    </row>
    <row r="465">
      <c r="D465" s="1158"/>
      <c r="E465" s="1158"/>
      <c r="F465" s="1158"/>
      <c r="G465" s="1158"/>
      <c r="H465" s="1158"/>
      <c r="I465" s="1158"/>
      <c r="J465" s="1158"/>
      <c r="K465" s="1158"/>
      <c r="L465" s="1158"/>
      <c r="M465" s="1158"/>
      <c r="N465" s="1158"/>
      <c r="O465" s="1158"/>
      <c r="P465" s="1158"/>
      <c r="Q465" s="1158"/>
      <c r="R465" s="1158"/>
      <c r="S465" s="1158"/>
    </row>
    <row r="466">
      <c r="D466" s="1158"/>
      <c r="E466" s="1158"/>
      <c r="F466" s="1158"/>
      <c r="G466" s="1158"/>
      <c r="H466" s="1158"/>
      <c r="I466" s="1158"/>
      <c r="J466" s="1158"/>
      <c r="K466" s="1158"/>
      <c r="L466" s="1158"/>
      <c r="M466" s="1158"/>
      <c r="N466" s="1158"/>
      <c r="O466" s="1158"/>
      <c r="P466" s="1158"/>
      <c r="Q466" s="1158"/>
      <c r="R466" s="1158"/>
      <c r="S466" s="1158"/>
    </row>
    <row r="467">
      <c r="D467" s="1158"/>
      <c r="E467" s="1158"/>
      <c r="F467" s="1158"/>
      <c r="G467" s="1158"/>
      <c r="H467" s="1158"/>
      <c r="I467" s="1158"/>
      <c r="J467" s="1158"/>
      <c r="K467" s="1158"/>
      <c r="L467" s="1158"/>
      <c r="M467" s="1158"/>
      <c r="N467" s="1158"/>
      <c r="O467" s="1158"/>
      <c r="P467" s="1158"/>
      <c r="Q467" s="1158"/>
      <c r="R467" s="1158"/>
      <c r="S467" s="1158"/>
    </row>
    <row r="468">
      <c r="D468" s="1158"/>
      <c r="E468" s="1158"/>
      <c r="F468" s="1158"/>
      <c r="G468" s="1158"/>
      <c r="H468" s="1158"/>
      <c r="I468" s="1158"/>
      <c r="J468" s="1158"/>
      <c r="K468" s="1158"/>
      <c r="L468" s="1158"/>
      <c r="M468" s="1158"/>
      <c r="N468" s="1158"/>
      <c r="O468" s="1158"/>
      <c r="P468" s="1158"/>
      <c r="Q468" s="1158"/>
      <c r="R468" s="1158"/>
      <c r="S468" s="1158"/>
    </row>
    <row r="469">
      <c r="D469" s="1158"/>
      <c r="E469" s="1158"/>
      <c r="F469" s="1158"/>
      <c r="G469" s="1158"/>
      <c r="H469" s="1158"/>
      <c r="I469" s="1158"/>
      <c r="J469" s="1158"/>
      <c r="K469" s="1158"/>
      <c r="L469" s="1158"/>
      <c r="M469" s="1158"/>
      <c r="N469" s="1158"/>
      <c r="O469" s="1158"/>
      <c r="P469" s="1158"/>
      <c r="Q469" s="1158"/>
      <c r="R469" s="1158"/>
      <c r="S469" s="1158"/>
    </row>
    <row r="470">
      <c r="D470" s="1158"/>
      <c r="E470" s="1158"/>
      <c r="F470" s="1158"/>
      <c r="G470" s="1158"/>
      <c r="H470" s="1158"/>
      <c r="I470" s="1158"/>
      <c r="J470" s="1158"/>
      <c r="K470" s="1158"/>
      <c r="L470" s="1158"/>
      <c r="M470" s="1158"/>
      <c r="N470" s="1158"/>
      <c r="O470" s="1158"/>
      <c r="P470" s="1158"/>
      <c r="Q470" s="1158"/>
      <c r="R470" s="1158"/>
      <c r="S470" s="1158"/>
    </row>
    <row r="471">
      <c r="D471" s="1158"/>
      <c r="E471" s="1158"/>
      <c r="F471" s="1158"/>
      <c r="G471" s="1158"/>
      <c r="H471" s="1158"/>
      <c r="I471" s="1158"/>
      <c r="J471" s="1158"/>
      <c r="K471" s="1158"/>
      <c r="L471" s="1158"/>
      <c r="M471" s="1158"/>
      <c r="N471" s="1158"/>
      <c r="O471" s="1158"/>
      <c r="P471" s="1158"/>
      <c r="Q471" s="1158"/>
      <c r="R471" s="1158"/>
      <c r="S471" s="1158"/>
    </row>
    <row r="472">
      <c r="D472" s="1158"/>
      <c r="E472" s="1158"/>
      <c r="F472" s="1158"/>
      <c r="G472" s="1158"/>
      <c r="H472" s="1158"/>
      <c r="I472" s="1158"/>
      <c r="J472" s="1158"/>
      <c r="K472" s="1158"/>
      <c r="L472" s="1158"/>
      <c r="M472" s="1158"/>
      <c r="N472" s="1158"/>
      <c r="O472" s="1158"/>
      <c r="P472" s="1158"/>
      <c r="Q472" s="1158"/>
      <c r="R472" s="1158"/>
      <c r="S472" s="1158"/>
    </row>
    <row r="473">
      <c r="D473" s="1158"/>
      <c r="E473" s="1158"/>
      <c r="F473" s="1158"/>
      <c r="G473" s="1158"/>
      <c r="H473" s="1158"/>
      <c r="I473" s="1158"/>
      <c r="J473" s="1158"/>
      <c r="K473" s="1158"/>
      <c r="L473" s="1158"/>
      <c r="M473" s="1158"/>
      <c r="N473" s="1158"/>
      <c r="O473" s="1158"/>
      <c r="P473" s="1158"/>
      <c r="Q473" s="1158"/>
      <c r="R473" s="1158"/>
      <c r="S473" s="1158"/>
    </row>
    <row r="474">
      <c r="D474" s="1158"/>
      <c r="E474" s="1158"/>
      <c r="F474" s="1158"/>
      <c r="G474" s="1158"/>
      <c r="H474" s="1158"/>
      <c r="I474" s="1158"/>
      <c r="J474" s="1158"/>
      <c r="K474" s="1158"/>
      <c r="L474" s="1158"/>
      <c r="M474" s="1158"/>
      <c r="N474" s="1158"/>
      <c r="O474" s="1158"/>
      <c r="P474" s="1158"/>
      <c r="Q474" s="1158"/>
      <c r="R474" s="1158"/>
      <c r="S474" s="1158"/>
    </row>
    <row r="475">
      <c r="D475" s="1158"/>
      <c r="E475" s="1158"/>
      <c r="F475" s="1158"/>
      <c r="G475" s="1158"/>
      <c r="H475" s="1158"/>
      <c r="I475" s="1158"/>
      <c r="J475" s="1158"/>
      <c r="K475" s="1158"/>
      <c r="L475" s="1158"/>
      <c r="M475" s="1158"/>
      <c r="N475" s="1158"/>
      <c r="O475" s="1158"/>
      <c r="P475" s="1158"/>
      <c r="Q475" s="1158"/>
      <c r="R475" s="1158"/>
      <c r="S475" s="1158"/>
    </row>
    <row r="476">
      <c r="D476" s="1158"/>
      <c r="E476" s="1158"/>
      <c r="F476" s="1158"/>
      <c r="G476" s="1158"/>
      <c r="H476" s="1158"/>
      <c r="I476" s="1158"/>
      <c r="J476" s="1158"/>
      <c r="K476" s="1158"/>
      <c r="L476" s="1158"/>
      <c r="M476" s="1158"/>
      <c r="N476" s="1158"/>
      <c r="O476" s="1158"/>
      <c r="P476" s="1158"/>
      <c r="Q476" s="1158"/>
      <c r="R476" s="1158"/>
      <c r="S476" s="1158"/>
    </row>
    <row r="477">
      <c r="D477" s="1158"/>
      <c r="E477" s="1158"/>
      <c r="F477" s="1158"/>
      <c r="G477" s="1158"/>
      <c r="H477" s="1158"/>
      <c r="I477" s="1158"/>
      <c r="J477" s="1158"/>
      <c r="K477" s="1158"/>
      <c r="L477" s="1158"/>
      <c r="M477" s="1158"/>
      <c r="N477" s="1158"/>
      <c r="O477" s="1158"/>
      <c r="P477" s="1158"/>
      <c r="Q477" s="1158"/>
      <c r="R477" s="1158"/>
      <c r="S477" s="1158"/>
    </row>
    <row r="478">
      <c r="D478" s="1158"/>
      <c r="E478" s="1158"/>
      <c r="F478" s="1158"/>
      <c r="G478" s="1158"/>
      <c r="H478" s="1158"/>
      <c r="I478" s="1158"/>
      <c r="J478" s="1158"/>
      <c r="K478" s="1158"/>
      <c r="L478" s="1158"/>
      <c r="M478" s="1158"/>
      <c r="N478" s="1158"/>
      <c r="O478" s="1158"/>
      <c r="P478" s="1158"/>
      <c r="Q478" s="1158"/>
      <c r="R478" s="1158"/>
      <c r="S478" s="1158"/>
    </row>
    <row r="479">
      <c r="D479" s="1158"/>
      <c r="E479" s="1158"/>
      <c r="F479" s="1158"/>
      <c r="G479" s="1158"/>
      <c r="H479" s="1158"/>
      <c r="I479" s="1158"/>
      <c r="J479" s="1158"/>
      <c r="K479" s="1158"/>
      <c r="L479" s="1158"/>
      <c r="M479" s="1158"/>
      <c r="N479" s="1158"/>
      <c r="O479" s="1158"/>
      <c r="P479" s="1158"/>
      <c r="Q479" s="1158"/>
      <c r="R479" s="1158"/>
      <c r="S479" s="1158"/>
    </row>
    <row r="480">
      <c r="D480" s="1158"/>
      <c r="E480" s="1158"/>
      <c r="F480" s="1158"/>
      <c r="G480" s="1158"/>
      <c r="H480" s="1158"/>
      <c r="I480" s="1158"/>
      <c r="J480" s="1158"/>
      <c r="K480" s="1158"/>
      <c r="L480" s="1158"/>
      <c r="M480" s="1158"/>
      <c r="N480" s="1158"/>
      <c r="O480" s="1158"/>
      <c r="P480" s="1158"/>
      <c r="Q480" s="1158"/>
      <c r="R480" s="1158"/>
      <c r="S480" s="1158"/>
    </row>
    <row r="481">
      <c r="D481" s="1158"/>
      <c r="E481" s="1158"/>
      <c r="F481" s="1158"/>
      <c r="G481" s="1158"/>
      <c r="H481" s="1158"/>
      <c r="I481" s="1158"/>
      <c r="J481" s="1158"/>
      <c r="K481" s="1158"/>
      <c r="L481" s="1158"/>
      <c r="M481" s="1158"/>
      <c r="N481" s="1158"/>
      <c r="O481" s="1158"/>
      <c r="P481" s="1158"/>
      <c r="Q481" s="1158"/>
      <c r="R481" s="1158"/>
      <c r="S481" s="1158"/>
    </row>
    <row r="482">
      <c r="D482" s="1158"/>
      <c r="E482" s="1158"/>
      <c r="F482" s="1158"/>
      <c r="G482" s="1158"/>
      <c r="H482" s="1158"/>
      <c r="I482" s="1158"/>
      <c r="J482" s="1158"/>
      <c r="K482" s="1158"/>
      <c r="L482" s="1158"/>
      <c r="M482" s="1158"/>
      <c r="N482" s="1158"/>
      <c r="O482" s="1158"/>
      <c r="P482" s="1158"/>
      <c r="Q482" s="1158"/>
      <c r="R482" s="1158"/>
      <c r="S482" s="1158"/>
    </row>
    <row r="483">
      <c r="D483" s="1158"/>
      <c r="E483" s="1158"/>
      <c r="F483" s="1158"/>
      <c r="G483" s="1158"/>
      <c r="H483" s="1158"/>
      <c r="I483" s="1158"/>
      <c r="J483" s="1158"/>
      <c r="K483" s="1158"/>
      <c r="L483" s="1158"/>
      <c r="M483" s="1158"/>
      <c r="N483" s="1158"/>
      <c r="O483" s="1158"/>
      <c r="P483" s="1158"/>
      <c r="Q483" s="1158"/>
      <c r="R483" s="1158"/>
      <c r="S483" s="1158"/>
    </row>
    <row r="484">
      <c r="D484" s="1158"/>
      <c r="E484" s="1158"/>
      <c r="F484" s="1158"/>
      <c r="G484" s="1158"/>
      <c r="H484" s="1158"/>
      <c r="I484" s="1158"/>
      <c r="J484" s="1158"/>
      <c r="K484" s="1158"/>
      <c r="L484" s="1158"/>
      <c r="M484" s="1158"/>
      <c r="N484" s="1158"/>
      <c r="O484" s="1158"/>
      <c r="P484" s="1158"/>
      <c r="Q484" s="1158"/>
      <c r="R484" s="1158"/>
      <c r="S484" s="1158"/>
    </row>
    <row r="485">
      <c r="D485" s="1158"/>
      <c r="E485" s="1158"/>
      <c r="F485" s="1158"/>
      <c r="G485" s="1158"/>
      <c r="H485" s="1158"/>
      <c r="I485" s="1158"/>
      <c r="J485" s="1158"/>
      <c r="K485" s="1158"/>
      <c r="L485" s="1158"/>
      <c r="M485" s="1158"/>
      <c r="N485" s="1158"/>
      <c r="O485" s="1158"/>
      <c r="P485" s="1158"/>
      <c r="Q485" s="1158"/>
      <c r="R485" s="1158"/>
      <c r="S485" s="1158"/>
    </row>
    <row r="486">
      <c r="D486" s="1158"/>
      <c r="E486" s="1158"/>
      <c r="F486" s="1158"/>
      <c r="G486" s="1158"/>
      <c r="H486" s="1158"/>
      <c r="I486" s="1158"/>
      <c r="J486" s="1158"/>
      <c r="K486" s="1158"/>
      <c r="L486" s="1158"/>
      <c r="M486" s="1158"/>
      <c r="N486" s="1158"/>
      <c r="O486" s="1158"/>
      <c r="P486" s="1158"/>
      <c r="Q486" s="1158"/>
      <c r="R486" s="1158"/>
      <c r="S486" s="1158"/>
    </row>
    <row r="487">
      <c r="D487" s="1158"/>
      <c r="E487" s="1158"/>
      <c r="F487" s="1158"/>
      <c r="G487" s="1158"/>
      <c r="H487" s="1158"/>
      <c r="I487" s="1158"/>
      <c r="J487" s="1158"/>
      <c r="K487" s="1158"/>
      <c r="L487" s="1158"/>
      <c r="M487" s="1158"/>
      <c r="N487" s="1158"/>
      <c r="O487" s="1158"/>
      <c r="P487" s="1158"/>
      <c r="Q487" s="1158"/>
      <c r="R487" s="1158"/>
      <c r="S487" s="1158"/>
    </row>
    <row r="488">
      <c r="D488" s="1158"/>
      <c r="E488" s="1158"/>
      <c r="F488" s="1158"/>
      <c r="G488" s="1158"/>
      <c r="H488" s="1158"/>
      <c r="I488" s="1158"/>
      <c r="J488" s="1158"/>
      <c r="K488" s="1158"/>
      <c r="L488" s="1158"/>
      <c r="M488" s="1158"/>
      <c r="N488" s="1158"/>
      <c r="O488" s="1158"/>
      <c r="P488" s="1158"/>
      <c r="Q488" s="1158"/>
      <c r="R488" s="1158"/>
      <c r="S488" s="1158"/>
    </row>
    <row r="489">
      <c r="D489" s="1158"/>
      <c r="E489" s="1158"/>
      <c r="F489" s="1158"/>
      <c r="G489" s="1158"/>
      <c r="H489" s="1158"/>
      <c r="I489" s="1158"/>
      <c r="J489" s="1158"/>
      <c r="K489" s="1158"/>
      <c r="L489" s="1158"/>
      <c r="M489" s="1158"/>
      <c r="N489" s="1158"/>
      <c r="O489" s="1158"/>
      <c r="P489" s="1158"/>
      <c r="Q489" s="1158"/>
      <c r="R489" s="1158"/>
      <c r="S489" s="1158"/>
    </row>
    <row r="490">
      <c r="D490" s="1158"/>
      <c r="E490" s="1158"/>
      <c r="F490" s="1158"/>
      <c r="G490" s="1158"/>
      <c r="H490" s="1158"/>
      <c r="I490" s="1158"/>
      <c r="J490" s="1158"/>
      <c r="K490" s="1158"/>
      <c r="L490" s="1158"/>
      <c r="M490" s="1158"/>
      <c r="N490" s="1158"/>
      <c r="O490" s="1158"/>
      <c r="P490" s="1158"/>
      <c r="Q490" s="1158"/>
      <c r="R490" s="1158"/>
      <c r="S490" s="1158"/>
    </row>
    <row r="491">
      <c r="D491" s="1158"/>
      <c r="E491" s="1158"/>
      <c r="F491" s="1158"/>
      <c r="G491" s="1158"/>
      <c r="H491" s="1158"/>
      <c r="I491" s="1158"/>
      <c r="J491" s="1158"/>
      <c r="K491" s="1158"/>
      <c r="L491" s="1158"/>
      <c r="M491" s="1158"/>
      <c r="N491" s="1158"/>
      <c r="O491" s="1158"/>
      <c r="P491" s="1158"/>
      <c r="Q491" s="1158"/>
      <c r="R491" s="1158"/>
      <c r="S491" s="1158"/>
    </row>
    <row r="492">
      <c r="D492" s="1158"/>
      <c r="E492" s="1158"/>
      <c r="F492" s="1158"/>
      <c r="G492" s="1158"/>
      <c r="H492" s="1158"/>
      <c r="I492" s="1158"/>
      <c r="J492" s="1158"/>
      <c r="K492" s="1158"/>
      <c r="L492" s="1158"/>
      <c r="M492" s="1158"/>
      <c r="N492" s="1158"/>
      <c r="O492" s="1158"/>
      <c r="P492" s="1158"/>
      <c r="Q492" s="1158"/>
      <c r="R492" s="1158"/>
      <c r="S492" s="1158"/>
    </row>
    <row r="493">
      <c r="D493" s="1158"/>
      <c r="E493" s="1158"/>
      <c r="F493" s="1158"/>
      <c r="G493" s="1158"/>
      <c r="H493" s="1158"/>
      <c r="I493" s="1158"/>
      <c r="J493" s="1158"/>
      <c r="K493" s="1158"/>
      <c r="L493" s="1158"/>
      <c r="M493" s="1158"/>
      <c r="N493" s="1158"/>
      <c r="O493" s="1158"/>
      <c r="P493" s="1158"/>
      <c r="Q493" s="1158"/>
      <c r="R493" s="1158"/>
      <c r="S493" s="1158"/>
    </row>
    <row r="494">
      <c r="D494" s="1158"/>
      <c r="E494" s="1158"/>
      <c r="F494" s="1158"/>
      <c r="G494" s="1158"/>
      <c r="H494" s="1158"/>
      <c r="I494" s="1158"/>
      <c r="J494" s="1158"/>
      <c r="K494" s="1158"/>
      <c r="L494" s="1158"/>
      <c r="M494" s="1158"/>
      <c r="N494" s="1158"/>
      <c r="O494" s="1158"/>
      <c r="P494" s="1158"/>
      <c r="Q494" s="1158"/>
      <c r="R494" s="1158"/>
      <c r="S494" s="1158"/>
    </row>
    <row r="495">
      <c r="D495" s="1158"/>
      <c r="E495" s="1158"/>
      <c r="F495" s="1158"/>
      <c r="G495" s="1158"/>
      <c r="H495" s="1158"/>
      <c r="I495" s="1158"/>
      <c r="J495" s="1158"/>
      <c r="K495" s="1158"/>
      <c r="L495" s="1158"/>
      <c r="M495" s="1158"/>
      <c r="N495" s="1158"/>
      <c r="O495" s="1158"/>
      <c r="P495" s="1158"/>
      <c r="Q495" s="1158"/>
      <c r="R495" s="1158"/>
      <c r="S495" s="1158"/>
    </row>
    <row r="496">
      <c r="D496" s="1158"/>
      <c r="E496" s="1158"/>
      <c r="F496" s="1158"/>
      <c r="G496" s="1158"/>
      <c r="H496" s="1158"/>
      <c r="I496" s="1158"/>
      <c r="J496" s="1158"/>
      <c r="K496" s="1158"/>
      <c r="L496" s="1158"/>
      <c r="M496" s="1158"/>
      <c r="N496" s="1158"/>
      <c r="O496" s="1158"/>
      <c r="P496" s="1158"/>
      <c r="Q496" s="1158"/>
      <c r="R496" s="1158"/>
      <c r="S496" s="1158"/>
    </row>
    <row r="497">
      <c r="D497" s="1158"/>
      <c r="E497" s="1158"/>
      <c r="F497" s="1158"/>
      <c r="G497" s="1158"/>
      <c r="H497" s="1158"/>
      <c r="I497" s="1158"/>
      <c r="J497" s="1158"/>
      <c r="K497" s="1158"/>
      <c r="L497" s="1158"/>
      <c r="M497" s="1158"/>
      <c r="N497" s="1158"/>
      <c r="O497" s="1158"/>
      <c r="P497" s="1158"/>
      <c r="Q497" s="1158"/>
      <c r="R497" s="1158"/>
      <c r="S497" s="1158"/>
    </row>
    <row r="498">
      <c r="D498" s="1158"/>
      <c r="E498" s="1158"/>
      <c r="F498" s="1158"/>
      <c r="G498" s="1158"/>
      <c r="H498" s="1158"/>
      <c r="I498" s="1158"/>
      <c r="J498" s="1158"/>
      <c r="K498" s="1158"/>
      <c r="L498" s="1158"/>
      <c r="M498" s="1158"/>
      <c r="N498" s="1158"/>
      <c r="O498" s="1158"/>
      <c r="P498" s="1158"/>
      <c r="Q498" s="1158"/>
      <c r="R498" s="1158"/>
      <c r="S498" s="1158"/>
    </row>
    <row r="499">
      <c r="D499" s="1158"/>
      <c r="E499" s="1158"/>
      <c r="F499" s="1158"/>
      <c r="G499" s="1158"/>
      <c r="H499" s="1158"/>
      <c r="I499" s="1158"/>
      <c r="J499" s="1158"/>
      <c r="K499" s="1158"/>
      <c r="L499" s="1158"/>
      <c r="M499" s="1158"/>
      <c r="N499" s="1158"/>
      <c r="O499" s="1158"/>
      <c r="P499" s="1158"/>
      <c r="Q499" s="1158"/>
      <c r="R499" s="1158"/>
      <c r="S499" s="1158"/>
    </row>
    <row r="500">
      <c r="D500" s="1158"/>
      <c r="E500" s="1158"/>
      <c r="F500" s="1158"/>
      <c r="G500" s="1158"/>
      <c r="H500" s="1158"/>
      <c r="I500" s="1158"/>
      <c r="J500" s="1158"/>
      <c r="K500" s="1158"/>
      <c r="L500" s="1158"/>
      <c r="M500" s="1158"/>
      <c r="N500" s="1158"/>
      <c r="O500" s="1158"/>
      <c r="P500" s="1158"/>
      <c r="Q500" s="1158"/>
      <c r="R500" s="1158"/>
      <c r="S500" s="1158"/>
    </row>
    <row r="501">
      <c r="D501" s="1158"/>
      <c r="E501" s="1158"/>
      <c r="F501" s="1158"/>
      <c r="G501" s="1158"/>
      <c r="H501" s="1158"/>
      <c r="I501" s="1158"/>
      <c r="J501" s="1158"/>
      <c r="K501" s="1158"/>
      <c r="L501" s="1158"/>
      <c r="M501" s="1158"/>
      <c r="N501" s="1158"/>
      <c r="O501" s="1158"/>
      <c r="P501" s="1158"/>
      <c r="Q501" s="1158"/>
      <c r="R501" s="1158"/>
      <c r="S501" s="1158"/>
    </row>
    <row r="502">
      <c r="D502" s="1158"/>
      <c r="E502" s="1158"/>
      <c r="F502" s="1158"/>
      <c r="G502" s="1158"/>
      <c r="H502" s="1158"/>
      <c r="I502" s="1158"/>
      <c r="J502" s="1158"/>
      <c r="K502" s="1158"/>
      <c r="L502" s="1158"/>
      <c r="M502" s="1158"/>
      <c r="N502" s="1158"/>
      <c r="O502" s="1158"/>
      <c r="P502" s="1158"/>
      <c r="Q502" s="1158"/>
      <c r="R502" s="1158"/>
      <c r="S502" s="1158"/>
    </row>
    <row r="503">
      <c r="D503" s="1158"/>
      <c r="E503" s="1158"/>
      <c r="F503" s="1158"/>
      <c r="G503" s="1158"/>
      <c r="H503" s="1158"/>
      <c r="I503" s="1158"/>
      <c r="J503" s="1158"/>
      <c r="K503" s="1158"/>
      <c r="L503" s="1158"/>
      <c r="M503" s="1158"/>
      <c r="N503" s="1158"/>
      <c r="O503" s="1158"/>
      <c r="P503" s="1158"/>
      <c r="Q503" s="1158"/>
      <c r="R503" s="1158"/>
      <c r="S503" s="1158"/>
    </row>
    <row r="504">
      <c r="D504" s="1158"/>
      <c r="E504" s="1158"/>
      <c r="F504" s="1158"/>
      <c r="G504" s="1158"/>
      <c r="H504" s="1158"/>
      <c r="I504" s="1158"/>
      <c r="J504" s="1158"/>
      <c r="K504" s="1158"/>
      <c r="L504" s="1158"/>
      <c r="M504" s="1158"/>
      <c r="N504" s="1158"/>
      <c r="O504" s="1158"/>
      <c r="P504" s="1158"/>
      <c r="Q504" s="1158"/>
      <c r="R504" s="1158"/>
      <c r="S504" s="1158"/>
    </row>
    <row r="505">
      <c r="D505" s="1158"/>
      <c r="E505" s="1158"/>
      <c r="F505" s="1158"/>
      <c r="G505" s="1158"/>
      <c r="H505" s="1158"/>
      <c r="I505" s="1158"/>
      <c r="J505" s="1158"/>
      <c r="K505" s="1158"/>
      <c r="L505" s="1158"/>
      <c r="M505" s="1158"/>
      <c r="N505" s="1158"/>
      <c r="O505" s="1158"/>
      <c r="P505" s="1158"/>
      <c r="Q505" s="1158"/>
      <c r="R505" s="1158"/>
      <c r="S505" s="1158"/>
    </row>
    <row r="506">
      <c r="D506" s="1158"/>
      <c r="E506" s="1158"/>
      <c r="F506" s="1158"/>
      <c r="G506" s="1158"/>
      <c r="H506" s="1158"/>
      <c r="I506" s="1158"/>
      <c r="J506" s="1158"/>
      <c r="K506" s="1158"/>
      <c r="L506" s="1158"/>
      <c r="M506" s="1158"/>
      <c r="N506" s="1158"/>
      <c r="O506" s="1158"/>
      <c r="P506" s="1158"/>
      <c r="Q506" s="1158"/>
      <c r="R506" s="1158"/>
      <c r="S506" s="1158"/>
    </row>
    <row r="507">
      <c r="D507" s="1158"/>
      <c r="E507" s="1158"/>
      <c r="F507" s="1158"/>
      <c r="G507" s="1158"/>
      <c r="H507" s="1158"/>
      <c r="I507" s="1158"/>
      <c r="J507" s="1158"/>
      <c r="K507" s="1158"/>
      <c r="L507" s="1158"/>
      <c r="M507" s="1158"/>
      <c r="N507" s="1158"/>
      <c r="O507" s="1158"/>
      <c r="P507" s="1158"/>
      <c r="Q507" s="1158"/>
      <c r="R507" s="1158"/>
      <c r="S507" s="1158"/>
    </row>
    <row r="508">
      <c r="D508" s="1158"/>
      <c r="E508" s="1158"/>
      <c r="F508" s="1158"/>
      <c r="G508" s="1158"/>
      <c r="H508" s="1158"/>
      <c r="I508" s="1158"/>
      <c r="J508" s="1158"/>
      <c r="K508" s="1158"/>
      <c r="L508" s="1158"/>
      <c r="M508" s="1158"/>
      <c r="N508" s="1158"/>
      <c r="O508" s="1158"/>
      <c r="P508" s="1158"/>
      <c r="Q508" s="1158"/>
      <c r="R508" s="1158"/>
      <c r="S508" s="1158"/>
    </row>
    <row r="509">
      <c r="D509" s="1158"/>
      <c r="E509" s="1158"/>
      <c r="F509" s="1158"/>
      <c r="G509" s="1158"/>
      <c r="H509" s="1158"/>
      <c r="I509" s="1158"/>
      <c r="J509" s="1158"/>
      <c r="K509" s="1158"/>
      <c r="L509" s="1158"/>
      <c r="M509" s="1158"/>
      <c r="N509" s="1158"/>
      <c r="O509" s="1158"/>
      <c r="P509" s="1158"/>
      <c r="Q509" s="1158"/>
      <c r="R509" s="1158"/>
      <c r="S509" s="1158"/>
    </row>
    <row r="510">
      <c r="D510" s="1158"/>
      <c r="E510" s="1158"/>
      <c r="F510" s="1158"/>
      <c r="G510" s="1158"/>
      <c r="H510" s="1158"/>
      <c r="I510" s="1158"/>
      <c r="J510" s="1158"/>
      <c r="K510" s="1158"/>
      <c r="L510" s="1158"/>
      <c r="M510" s="1158"/>
      <c r="N510" s="1158"/>
      <c r="O510" s="1158"/>
      <c r="P510" s="1158"/>
      <c r="Q510" s="1158"/>
      <c r="R510" s="1158"/>
      <c r="S510" s="1158"/>
    </row>
    <row r="511">
      <c r="D511" s="1158"/>
      <c r="E511" s="1158"/>
      <c r="F511" s="1158"/>
      <c r="G511" s="1158"/>
      <c r="H511" s="1158"/>
      <c r="I511" s="1158"/>
      <c r="J511" s="1158"/>
      <c r="K511" s="1158"/>
      <c r="L511" s="1158"/>
      <c r="M511" s="1158"/>
      <c r="N511" s="1158"/>
      <c r="O511" s="1158"/>
      <c r="P511" s="1158"/>
      <c r="Q511" s="1158"/>
      <c r="R511" s="1158"/>
      <c r="S511" s="1158"/>
    </row>
    <row r="512">
      <c r="D512" s="1158"/>
      <c r="E512" s="1158"/>
      <c r="F512" s="1158"/>
      <c r="G512" s="1158"/>
      <c r="H512" s="1158"/>
      <c r="I512" s="1158"/>
      <c r="J512" s="1158"/>
      <c r="K512" s="1158"/>
      <c r="L512" s="1158"/>
      <c r="M512" s="1158"/>
      <c r="N512" s="1158"/>
      <c r="O512" s="1158"/>
      <c r="P512" s="1158"/>
      <c r="Q512" s="1158"/>
      <c r="R512" s="1158"/>
      <c r="S512" s="1158"/>
    </row>
    <row r="513">
      <c r="D513" s="1158"/>
      <c r="E513" s="1158"/>
      <c r="F513" s="1158"/>
      <c r="G513" s="1158"/>
      <c r="H513" s="1158"/>
      <c r="I513" s="1158"/>
      <c r="J513" s="1158"/>
      <c r="K513" s="1158"/>
      <c r="L513" s="1158"/>
      <c r="M513" s="1158"/>
      <c r="N513" s="1158"/>
      <c r="O513" s="1158"/>
      <c r="P513" s="1158"/>
      <c r="Q513" s="1158"/>
      <c r="R513" s="1158"/>
      <c r="S513" s="1158"/>
    </row>
    <row r="514">
      <c r="D514" s="1158"/>
      <c r="E514" s="1158"/>
      <c r="F514" s="1158"/>
      <c r="G514" s="1158"/>
      <c r="H514" s="1158"/>
      <c r="I514" s="1158"/>
      <c r="J514" s="1158"/>
      <c r="K514" s="1158"/>
      <c r="L514" s="1158"/>
      <c r="M514" s="1158"/>
      <c r="N514" s="1158"/>
      <c r="O514" s="1158"/>
      <c r="P514" s="1158"/>
      <c r="Q514" s="1158"/>
      <c r="R514" s="1158"/>
      <c r="S514" s="1158"/>
    </row>
    <row r="515">
      <c r="D515" s="1158"/>
      <c r="E515" s="1158"/>
      <c r="F515" s="1158"/>
      <c r="G515" s="1158"/>
      <c r="H515" s="1158"/>
      <c r="I515" s="1158"/>
      <c r="J515" s="1158"/>
      <c r="K515" s="1158"/>
      <c r="L515" s="1158"/>
      <c r="M515" s="1158"/>
      <c r="N515" s="1158"/>
      <c r="O515" s="1158"/>
      <c r="P515" s="1158"/>
      <c r="Q515" s="1158"/>
      <c r="R515" s="1158"/>
      <c r="S515" s="1158"/>
    </row>
    <row r="516">
      <c r="D516" s="1158"/>
      <c r="E516" s="1158"/>
      <c r="F516" s="1158"/>
      <c r="G516" s="1158"/>
      <c r="H516" s="1158"/>
      <c r="I516" s="1158"/>
      <c r="J516" s="1158"/>
      <c r="K516" s="1158"/>
      <c r="L516" s="1158"/>
      <c r="M516" s="1158"/>
      <c r="N516" s="1158"/>
      <c r="O516" s="1158"/>
      <c r="P516" s="1158"/>
      <c r="Q516" s="1158"/>
      <c r="R516" s="1158"/>
      <c r="S516" s="1158"/>
    </row>
    <row r="517">
      <c r="D517" s="1158"/>
      <c r="E517" s="1158"/>
      <c r="F517" s="1158"/>
      <c r="G517" s="1158"/>
      <c r="H517" s="1158"/>
      <c r="I517" s="1158"/>
      <c r="J517" s="1158"/>
      <c r="K517" s="1158"/>
      <c r="L517" s="1158"/>
      <c r="M517" s="1158"/>
      <c r="N517" s="1158"/>
      <c r="O517" s="1158"/>
      <c r="P517" s="1158"/>
      <c r="Q517" s="1158"/>
      <c r="R517" s="1158"/>
      <c r="S517" s="1158"/>
    </row>
    <row r="518">
      <c r="D518" s="1158"/>
      <c r="E518" s="1158"/>
      <c r="F518" s="1158"/>
      <c r="G518" s="1158"/>
      <c r="H518" s="1158"/>
      <c r="I518" s="1158"/>
      <c r="J518" s="1158"/>
      <c r="K518" s="1158"/>
      <c r="L518" s="1158"/>
      <c r="M518" s="1158"/>
      <c r="N518" s="1158"/>
      <c r="O518" s="1158"/>
      <c r="P518" s="1158"/>
      <c r="Q518" s="1158"/>
      <c r="R518" s="1158"/>
      <c r="S518" s="1158"/>
    </row>
    <row r="519">
      <c r="D519" s="1158"/>
      <c r="E519" s="1158"/>
      <c r="F519" s="1158"/>
      <c r="G519" s="1158"/>
      <c r="H519" s="1158"/>
      <c r="I519" s="1158"/>
      <c r="J519" s="1158"/>
      <c r="K519" s="1158"/>
      <c r="L519" s="1158"/>
      <c r="M519" s="1158"/>
      <c r="N519" s="1158"/>
      <c r="O519" s="1158"/>
      <c r="P519" s="1158"/>
      <c r="Q519" s="1158"/>
      <c r="R519" s="1158"/>
      <c r="S519" s="1158"/>
    </row>
    <row r="520">
      <c r="D520" s="1158"/>
      <c r="E520" s="1158"/>
      <c r="F520" s="1158"/>
      <c r="G520" s="1158"/>
      <c r="H520" s="1158"/>
      <c r="I520" s="1158"/>
      <c r="J520" s="1158"/>
      <c r="K520" s="1158"/>
      <c r="L520" s="1158"/>
      <c r="M520" s="1158"/>
      <c r="N520" s="1158"/>
      <c r="O520" s="1158"/>
      <c r="P520" s="1158"/>
      <c r="Q520" s="1158"/>
      <c r="R520" s="1158"/>
      <c r="S520" s="1158"/>
    </row>
    <row r="521">
      <c r="D521" s="1158"/>
      <c r="E521" s="1158"/>
      <c r="F521" s="1158"/>
      <c r="G521" s="1158"/>
      <c r="H521" s="1158"/>
      <c r="I521" s="1158"/>
      <c r="J521" s="1158"/>
      <c r="K521" s="1158"/>
      <c r="L521" s="1158"/>
      <c r="M521" s="1158"/>
      <c r="N521" s="1158"/>
      <c r="O521" s="1158"/>
      <c r="P521" s="1158"/>
      <c r="Q521" s="1158"/>
      <c r="R521" s="1158"/>
      <c r="S521" s="1158"/>
    </row>
    <row r="522">
      <c r="D522" s="1158"/>
      <c r="E522" s="1158"/>
      <c r="F522" s="1158"/>
      <c r="G522" s="1158"/>
      <c r="H522" s="1158"/>
      <c r="I522" s="1158"/>
      <c r="J522" s="1158"/>
      <c r="K522" s="1158"/>
      <c r="L522" s="1158"/>
      <c r="M522" s="1158"/>
      <c r="N522" s="1158"/>
      <c r="O522" s="1158"/>
      <c r="P522" s="1158"/>
      <c r="Q522" s="1158"/>
      <c r="R522" s="1158"/>
      <c r="S522" s="1158"/>
    </row>
    <row r="523">
      <c r="D523" s="1158"/>
      <c r="E523" s="1158"/>
      <c r="F523" s="1158"/>
      <c r="G523" s="1158"/>
      <c r="H523" s="1158"/>
      <c r="I523" s="1158"/>
      <c r="J523" s="1158"/>
      <c r="K523" s="1158"/>
      <c r="L523" s="1158"/>
      <c r="M523" s="1158"/>
      <c r="N523" s="1158"/>
      <c r="O523" s="1158"/>
      <c r="P523" s="1158"/>
      <c r="Q523" s="1158"/>
      <c r="R523" s="1158"/>
      <c r="S523" s="1158"/>
    </row>
    <row r="524">
      <c r="D524" s="1158"/>
      <c r="E524" s="1158"/>
      <c r="F524" s="1158"/>
      <c r="G524" s="1158"/>
      <c r="H524" s="1158"/>
      <c r="I524" s="1158"/>
      <c r="J524" s="1158"/>
      <c r="K524" s="1158"/>
      <c r="L524" s="1158"/>
      <c r="M524" s="1158"/>
      <c r="N524" s="1158"/>
      <c r="O524" s="1158"/>
      <c r="P524" s="1158"/>
      <c r="Q524" s="1158"/>
      <c r="R524" s="1158"/>
      <c r="S524" s="1158"/>
    </row>
    <row r="525">
      <c r="D525" s="1158"/>
      <c r="E525" s="1158"/>
      <c r="F525" s="1158"/>
      <c r="G525" s="1158"/>
      <c r="H525" s="1158"/>
      <c r="I525" s="1158"/>
      <c r="J525" s="1158"/>
      <c r="K525" s="1158"/>
      <c r="L525" s="1158"/>
      <c r="M525" s="1158"/>
      <c r="N525" s="1158"/>
      <c r="O525" s="1158"/>
      <c r="P525" s="1158"/>
      <c r="Q525" s="1158"/>
      <c r="R525" s="1158"/>
      <c r="S525" s="1158"/>
    </row>
    <row r="526">
      <c r="D526" s="1158"/>
      <c r="E526" s="1158"/>
      <c r="F526" s="1158"/>
      <c r="G526" s="1158"/>
      <c r="H526" s="1158"/>
      <c r="I526" s="1158"/>
      <c r="J526" s="1158"/>
      <c r="K526" s="1158"/>
      <c r="L526" s="1158"/>
      <c r="M526" s="1158"/>
      <c r="N526" s="1158"/>
      <c r="O526" s="1158"/>
      <c r="P526" s="1158"/>
      <c r="Q526" s="1158"/>
      <c r="R526" s="1158"/>
      <c r="S526" s="1158"/>
    </row>
    <row r="527">
      <c r="D527" s="1158"/>
      <c r="E527" s="1158"/>
      <c r="F527" s="1158"/>
      <c r="G527" s="1158"/>
      <c r="H527" s="1158"/>
      <c r="I527" s="1158"/>
      <c r="J527" s="1158"/>
      <c r="K527" s="1158"/>
      <c r="L527" s="1158"/>
      <c r="M527" s="1158"/>
      <c r="N527" s="1158"/>
      <c r="O527" s="1158"/>
      <c r="P527" s="1158"/>
      <c r="Q527" s="1158"/>
      <c r="R527" s="1158"/>
      <c r="S527" s="1158"/>
    </row>
    <row r="528">
      <c r="D528" s="1158"/>
      <c r="E528" s="1158"/>
      <c r="F528" s="1158"/>
      <c r="G528" s="1158"/>
      <c r="H528" s="1158"/>
      <c r="I528" s="1158"/>
      <c r="J528" s="1158"/>
      <c r="K528" s="1158"/>
      <c r="L528" s="1158"/>
      <c r="M528" s="1158"/>
      <c r="N528" s="1158"/>
      <c r="O528" s="1158"/>
      <c r="P528" s="1158"/>
      <c r="Q528" s="1158"/>
      <c r="R528" s="1158"/>
      <c r="S528" s="1158"/>
    </row>
    <row r="529">
      <c r="D529" s="1158"/>
      <c r="E529" s="1158"/>
      <c r="F529" s="1158"/>
      <c r="G529" s="1158"/>
      <c r="H529" s="1158"/>
      <c r="I529" s="1158"/>
      <c r="J529" s="1158"/>
      <c r="K529" s="1158"/>
      <c r="L529" s="1158"/>
      <c r="M529" s="1158"/>
      <c r="N529" s="1158"/>
      <c r="O529" s="1158"/>
      <c r="P529" s="1158"/>
      <c r="Q529" s="1158"/>
      <c r="R529" s="1158"/>
      <c r="S529" s="1158"/>
    </row>
    <row r="530">
      <c r="D530" s="1158"/>
      <c r="E530" s="1158"/>
      <c r="F530" s="1158"/>
      <c r="G530" s="1158"/>
      <c r="H530" s="1158"/>
      <c r="I530" s="1158"/>
      <c r="J530" s="1158"/>
      <c r="K530" s="1158"/>
      <c r="L530" s="1158"/>
      <c r="M530" s="1158"/>
      <c r="N530" s="1158"/>
      <c r="O530" s="1158"/>
      <c r="P530" s="1158"/>
      <c r="Q530" s="1158"/>
      <c r="R530" s="1158"/>
      <c r="S530" s="1158"/>
    </row>
    <row r="531">
      <c r="D531" s="1158"/>
      <c r="E531" s="1158"/>
      <c r="F531" s="1158"/>
      <c r="G531" s="1158"/>
      <c r="H531" s="1158"/>
      <c r="I531" s="1158"/>
      <c r="J531" s="1158"/>
      <c r="K531" s="1158"/>
      <c r="L531" s="1158"/>
      <c r="M531" s="1158"/>
      <c r="N531" s="1158"/>
      <c r="O531" s="1158"/>
      <c r="P531" s="1158"/>
      <c r="Q531" s="1158"/>
      <c r="R531" s="1158"/>
      <c r="S531" s="1158"/>
    </row>
    <row r="532">
      <c r="D532" s="1158"/>
      <c r="E532" s="1158"/>
      <c r="F532" s="1158"/>
      <c r="G532" s="1158"/>
      <c r="H532" s="1158"/>
      <c r="I532" s="1158"/>
      <c r="J532" s="1158"/>
      <c r="K532" s="1158"/>
      <c r="L532" s="1158"/>
      <c r="M532" s="1158"/>
      <c r="N532" s="1158"/>
      <c r="O532" s="1158"/>
      <c r="P532" s="1158"/>
      <c r="Q532" s="1158"/>
      <c r="R532" s="1158"/>
      <c r="S532" s="1158"/>
    </row>
    <row r="533">
      <c r="D533" s="1158"/>
      <c r="E533" s="1158"/>
      <c r="F533" s="1158"/>
      <c r="G533" s="1158"/>
      <c r="H533" s="1158"/>
      <c r="I533" s="1158"/>
      <c r="J533" s="1158"/>
      <c r="K533" s="1158"/>
      <c r="L533" s="1158"/>
      <c r="M533" s="1158"/>
      <c r="N533" s="1158"/>
      <c r="O533" s="1158"/>
      <c r="P533" s="1158"/>
      <c r="Q533" s="1158"/>
      <c r="R533" s="1158"/>
      <c r="S533" s="1158"/>
    </row>
    <row r="534">
      <c r="D534" s="1158"/>
      <c r="E534" s="1158"/>
      <c r="F534" s="1158"/>
      <c r="G534" s="1158"/>
      <c r="H534" s="1158"/>
      <c r="I534" s="1158"/>
      <c r="J534" s="1158"/>
      <c r="K534" s="1158"/>
      <c r="L534" s="1158"/>
      <c r="M534" s="1158"/>
      <c r="N534" s="1158"/>
      <c r="O534" s="1158"/>
      <c r="P534" s="1158"/>
      <c r="Q534" s="1158"/>
      <c r="R534" s="1158"/>
      <c r="S534" s="1158"/>
    </row>
    <row r="535">
      <c r="D535" s="1158"/>
      <c r="E535" s="1158"/>
      <c r="F535" s="1158"/>
      <c r="G535" s="1158"/>
      <c r="H535" s="1158"/>
      <c r="I535" s="1158"/>
      <c r="J535" s="1158"/>
      <c r="K535" s="1158"/>
      <c r="L535" s="1158"/>
      <c r="M535" s="1158"/>
      <c r="N535" s="1158"/>
      <c r="O535" s="1158"/>
      <c r="P535" s="1158"/>
      <c r="Q535" s="1158"/>
      <c r="R535" s="1158"/>
      <c r="S535" s="1158"/>
    </row>
    <row r="536">
      <c r="D536" s="1158"/>
      <c r="E536" s="1158"/>
      <c r="F536" s="1158"/>
      <c r="G536" s="1158"/>
      <c r="H536" s="1158"/>
      <c r="I536" s="1158"/>
      <c r="J536" s="1158"/>
      <c r="K536" s="1158"/>
      <c r="L536" s="1158"/>
      <c r="M536" s="1158"/>
      <c r="N536" s="1158"/>
      <c r="O536" s="1158"/>
      <c r="P536" s="1158"/>
      <c r="Q536" s="1158"/>
      <c r="R536" s="1158"/>
      <c r="S536" s="1158"/>
    </row>
    <row r="537">
      <c r="D537" s="1158"/>
      <c r="E537" s="1158"/>
      <c r="F537" s="1158"/>
      <c r="G537" s="1158"/>
      <c r="H537" s="1158"/>
      <c r="I537" s="1158"/>
      <c r="J537" s="1158"/>
      <c r="K537" s="1158"/>
      <c r="L537" s="1158"/>
      <c r="M537" s="1158"/>
      <c r="N537" s="1158"/>
      <c r="O537" s="1158"/>
      <c r="P537" s="1158"/>
      <c r="Q537" s="1158"/>
      <c r="R537" s="1158"/>
      <c r="S537" s="1158"/>
    </row>
    <row r="538">
      <c r="D538" s="1158"/>
      <c r="E538" s="1158"/>
      <c r="F538" s="1158"/>
      <c r="G538" s="1158"/>
      <c r="H538" s="1158"/>
      <c r="I538" s="1158"/>
      <c r="J538" s="1158"/>
      <c r="K538" s="1158"/>
      <c r="L538" s="1158"/>
      <c r="M538" s="1158"/>
      <c r="N538" s="1158"/>
      <c r="O538" s="1158"/>
      <c r="P538" s="1158"/>
      <c r="Q538" s="1158"/>
      <c r="R538" s="1158"/>
      <c r="S538" s="1158"/>
    </row>
    <row r="539">
      <c r="D539" s="1158"/>
      <c r="E539" s="1158"/>
      <c r="F539" s="1158"/>
      <c r="G539" s="1158"/>
      <c r="H539" s="1158"/>
      <c r="I539" s="1158"/>
      <c r="J539" s="1158"/>
      <c r="K539" s="1158"/>
      <c r="L539" s="1158"/>
      <c r="M539" s="1158"/>
      <c r="N539" s="1158"/>
      <c r="O539" s="1158"/>
      <c r="P539" s="1158"/>
      <c r="Q539" s="1158"/>
      <c r="R539" s="1158"/>
      <c r="S539" s="1158"/>
    </row>
    <row r="540">
      <c r="D540" s="1158"/>
      <c r="E540" s="1158"/>
      <c r="F540" s="1158"/>
      <c r="G540" s="1158"/>
      <c r="H540" s="1158"/>
      <c r="I540" s="1158"/>
      <c r="J540" s="1158"/>
      <c r="K540" s="1158"/>
      <c r="L540" s="1158"/>
      <c r="M540" s="1158"/>
      <c r="N540" s="1158"/>
      <c r="O540" s="1158"/>
      <c r="P540" s="1158"/>
      <c r="Q540" s="1158"/>
      <c r="R540" s="1158"/>
      <c r="S540" s="1158"/>
    </row>
    <row r="541">
      <c r="D541" s="1158"/>
      <c r="E541" s="1158"/>
      <c r="F541" s="1158"/>
      <c r="G541" s="1158"/>
      <c r="H541" s="1158"/>
      <c r="I541" s="1158"/>
      <c r="J541" s="1158"/>
      <c r="K541" s="1158"/>
      <c r="L541" s="1158"/>
      <c r="M541" s="1158"/>
      <c r="N541" s="1158"/>
      <c r="O541" s="1158"/>
      <c r="P541" s="1158"/>
      <c r="Q541" s="1158"/>
      <c r="R541" s="1158"/>
      <c r="S541" s="1158"/>
    </row>
    <row r="542">
      <c r="D542" s="1158"/>
      <c r="E542" s="1158"/>
      <c r="F542" s="1158"/>
      <c r="G542" s="1158"/>
      <c r="H542" s="1158"/>
      <c r="I542" s="1158"/>
      <c r="J542" s="1158"/>
      <c r="K542" s="1158"/>
      <c r="L542" s="1158"/>
      <c r="M542" s="1158"/>
      <c r="N542" s="1158"/>
      <c r="O542" s="1158"/>
      <c r="P542" s="1158"/>
      <c r="Q542" s="1158"/>
      <c r="R542" s="1158"/>
      <c r="S542" s="1158"/>
    </row>
    <row r="543">
      <c r="D543" s="1158"/>
      <c r="E543" s="1158"/>
      <c r="F543" s="1158"/>
      <c r="G543" s="1158"/>
      <c r="H543" s="1158"/>
      <c r="I543" s="1158"/>
      <c r="J543" s="1158"/>
      <c r="K543" s="1158"/>
      <c r="L543" s="1158"/>
      <c r="M543" s="1158"/>
      <c r="N543" s="1158"/>
      <c r="O543" s="1158"/>
      <c r="P543" s="1158"/>
      <c r="Q543" s="1158"/>
      <c r="R543" s="1158"/>
      <c r="S543" s="1158"/>
    </row>
    <row r="544">
      <c r="D544" s="1158"/>
      <c r="E544" s="1158"/>
      <c r="F544" s="1158"/>
      <c r="G544" s="1158"/>
      <c r="H544" s="1158"/>
      <c r="I544" s="1158"/>
      <c r="J544" s="1158"/>
      <c r="K544" s="1158"/>
      <c r="L544" s="1158"/>
      <c r="M544" s="1158"/>
      <c r="N544" s="1158"/>
      <c r="O544" s="1158"/>
      <c r="P544" s="1158"/>
      <c r="Q544" s="1158"/>
      <c r="R544" s="1158"/>
      <c r="S544" s="1158"/>
    </row>
    <row r="545">
      <c r="D545" s="1158"/>
      <c r="E545" s="1158"/>
      <c r="F545" s="1158"/>
      <c r="G545" s="1158"/>
      <c r="H545" s="1158"/>
      <c r="I545" s="1158"/>
      <c r="J545" s="1158"/>
      <c r="K545" s="1158"/>
      <c r="L545" s="1158"/>
      <c r="M545" s="1158"/>
      <c r="N545" s="1158"/>
      <c r="O545" s="1158"/>
      <c r="P545" s="1158"/>
      <c r="Q545" s="1158"/>
      <c r="R545" s="1158"/>
      <c r="S545" s="1158"/>
    </row>
    <row r="546">
      <c r="D546" s="1158"/>
      <c r="E546" s="1158"/>
      <c r="F546" s="1158"/>
      <c r="G546" s="1158"/>
      <c r="H546" s="1158"/>
      <c r="I546" s="1158"/>
      <c r="J546" s="1158"/>
      <c r="K546" s="1158"/>
      <c r="L546" s="1158"/>
      <c r="M546" s="1158"/>
      <c r="N546" s="1158"/>
      <c r="O546" s="1158"/>
      <c r="P546" s="1158"/>
      <c r="Q546" s="1158"/>
      <c r="R546" s="1158"/>
      <c r="S546" s="1158"/>
    </row>
    <row r="547">
      <c r="D547" s="1158"/>
      <c r="E547" s="1158"/>
      <c r="F547" s="1158"/>
      <c r="G547" s="1158"/>
      <c r="H547" s="1158"/>
      <c r="I547" s="1158"/>
      <c r="J547" s="1158"/>
      <c r="K547" s="1158"/>
      <c r="L547" s="1158"/>
      <c r="M547" s="1158"/>
      <c r="N547" s="1158"/>
      <c r="O547" s="1158"/>
      <c r="P547" s="1158"/>
      <c r="Q547" s="1158"/>
      <c r="R547" s="1158"/>
      <c r="S547" s="1158"/>
    </row>
    <row r="548">
      <c r="D548" s="1158"/>
      <c r="E548" s="1158"/>
      <c r="F548" s="1158"/>
      <c r="G548" s="1158"/>
      <c r="H548" s="1158"/>
      <c r="I548" s="1158"/>
      <c r="J548" s="1158"/>
      <c r="K548" s="1158"/>
      <c r="L548" s="1158"/>
      <c r="M548" s="1158"/>
      <c r="N548" s="1158"/>
      <c r="O548" s="1158"/>
      <c r="P548" s="1158"/>
      <c r="Q548" s="1158"/>
      <c r="R548" s="1158"/>
      <c r="S548" s="1158"/>
    </row>
    <row r="549">
      <c r="D549" s="1158"/>
      <c r="E549" s="1158"/>
      <c r="F549" s="1158"/>
      <c r="G549" s="1158"/>
      <c r="H549" s="1158"/>
      <c r="I549" s="1158"/>
      <c r="J549" s="1158"/>
      <c r="K549" s="1158"/>
      <c r="L549" s="1158"/>
      <c r="M549" s="1158"/>
      <c r="N549" s="1158"/>
      <c r="O549" s="1158"/>
      <c r="P549" s="1158"/>
      <c r="Q549" s="1158"/>
      <c r="R549" s="1158"/>
      <c r="S549" s="1158"/>
    </row>
    <row r="550">
      <c r="D550" s="1158"/>
      <c r="E550" s="1158"/>
      <c r="F550" s="1158"/>
      <c r="G550" s="1158"/>
      <c r="H550" s="1158"/>
      <c r="I550" s="1158"/>
      <c r="J550" s="1158"/>
      <c r="K550" s="1158"/>
      <c r="L550" s="1158"/>
      <c r="M550" s="1158"/>
      <c r="N550" s="1158"/>
      <c r="O550" s="1158"/>
      <c r="P550" s="1158"/>
      <c r="Q550" s="1158"/>
      <c r="R550" s="1158"/>
      <c r="S550" s="1158"/>
    </row>
    <row r="551">
      <c r="D551" s="1158"/>
      <c r="E551" s="1158"/>
      <c r="F551" s="1158"/>
      <c r="G551" s="1158"/>
      <c r="H551" s="1158"/>
      <c r="I551" s="1158"/>
      <c r="J551" s="1158"/>
      <c r="K551" s="1158"/>
      <c r="L551" s="1158"/>
      <c r="M551" s="1158"/>
      <c r="N551" s="1158"/>
      <c r="O551" s="1158"/>
      <c r="P551" s="1158"/>
      <c r="Q551" s="1158"/>
      <c r="R551" s="1158"/>
      <c r="S551" s="1158"/>
    </row>
    <row r="552">
      <c r="D552" s="1158"/>
      <c r="E552" s="1158"/>
      <c r="F552" s="1158"/>
      <c r="G552" s="1158"/>
      <c r="H552" s="1158"/>
      <c r="I552" s="1158"/>
      <c r="J552" s="1158"/>
      <c r="K552" s="1158"/>
      <c r="L552" s="1158"/>
      <c r="M552" s="1158"/>
      <c r="N552" s="1158"/>
      <c r="O552" s="1158"/>
      <c r="P552" s="1158"/>
      <c r="Q552" s="1158"/>
      <c r="R552" s="1158"/>
      <c r="S552" s="1158"/>
    </row>
    <row r="553">
      <c r="D553" s="1158"/>
      <c r="E553" s="1158"/>
      <c r="F553" s="1158"/>
      <c r="G553" s="1158"/>
      <c r="H553" s="1158"/>
      <c r="I553" s="1158"/>
      <c r="J553" s="1158"/>
      <c r="K553" s="1158"/>
      <c r="L553" s="1158"/>
      <c r="M553" s="1158"/>
      <c r="N553" s="1158"/>
      <c r="O553" s="1158"/>
      <c r="P553" s="1158"/>
      <c r="Q553" s="1158"/>
      <c r="R553" s="1158"/>
      <c r="S553" s="1158"/>
    </row>
    <row r="554">
      <c r="D554" s="1158"/>
      <c r="E554" s="1158"/>
      <c r="F554" s="1158"/>
      <c r="G554" s="1158"/>
      <c r="H554" s="1158"/>
      <c r="I554" s="1158"/>
      <c r="J554" s="1158"/>
      <c r="K554" s="1158"/>
      <c r="L554" s="1158"/>
      <c r="M554" s="1158"/>
      <c r="N554" s="1158"/>
      <c r="O554" s="1158"/>
      <c r="P554" s="1158"/>
      <c r="Q554" s="1158"/>
      <c r="R554" s="1158"/>
      <c r="S554" s="1158"/>
    </row>
    <row r="555">
      <c r="D555" s="1158"/>
      <c r="E555" s="1158"/>
      <c r="F555" s="1158"/>
      <c r="G555" s="1158"/>
      <c r="H555" s="1158"/>
      <c r="I555" s="1158"/>
      <c r="J555" s="1158"/>
      <c r="K555" s="1158"/>
      <c r="L555" s="1158"/>
      <c r="M555" s="1158"/>
      <c r="N555" s="1158"/>
      <c r="O555" s="1158"/>
      <c r="P555" s="1158"/>
      <c r="Q555" s="1158"/>
      <c r="R555" s="1158"/>
      <c r="S555" s="1158"/>
    </row>
    <row r="556">
      <c r="D556" s="1158"/>
      <c r="E556" s="1158"/>
      <c r="F556" s="1158"/>
      <c r="G556" s="1158"/>
      <c r="H556" s="1158"/>
      <c r="I556" s="1158"/>
      <c r="J556" s="1158"/>
      <c r="K556" s="1158"/>
      <c r="L556" s="1158"/>
      <c r="M556" s="1158"/>
      <c r="N556" s="1158"/>
      <c r="O556" s="1158"/>
      <c r="P556" s="1158"/>
      <c r="Q556" s="1158"/>
      <c r="R556" s="1158"/>
      <c r="S556" s="1158"/>
    </row>
    <row r="557">
      <c r="D557" s="1158"/>
      <c r="E557" s="1158"/>
      <c r="F557" s="1158"/>
      <c r="G557" s="1158"/>
      <c r="H557" s="1158"/>
      <c r="I557" s="1158"/>
      <c r="J557" s="1158"/>
      <c r="K557" s="1158"/>
      <c r="L557" s="1158"/>
      <c r="M557" s="1158"/>
      <c r="N557" s="1158"/>
      <c r="O557" s="1158"/>
      <c r="P557" s="1158"/>
      <c r="Q557" s="1158"/>
      <c r="R557" s="1158"/>
      <c r="S557" s="1158"/>
    </row>
    <row r="558">
      <c r="D558" s="1158"/>
      <c r="E558" s="1158"/>
      <c r="F558" s="1158"/>
      <c r="G558" s="1158"/>
      <c r="H558" s="1158"/>
      <c r="I558" s="1158"/>
      <c r="J558" s="1158"/>
      <c r="K558" s="1158"/>
      <c r="L558" s="1158"/>
      <c r="M558" s="1158"/>
      <c r="N558" s="1158"/>
      <c r="O558" s="1158"/>
      <c r="P558" s="1158"/>
      <c r="Q558" s="1158"/>
      <c r="R558" s="1158"/>
      <c r="S558" s="1158"/>
    </row>
    <row r="559">
      <c r="D559" s="1158"/>
      <c r="E559" s="1158"/>
      <c r="F559" s="1158"/>
      <c r="G559" s="1158"/>
      <c r="H559" s="1158"/>
      <c r="I559" s="1158"/>
      <c r="J559" s="1158"/>
      <c r="K559" s="1158"/>
      <c r="L559" s="1158"/>
      <c r="M559" s="1158"/>
      <c r="N559" s="1158"/>
      <c r="O559" s="1158"/>
      <c r="P559" s="1158"/>
      <c r="Q559" s="1158"/>
      <c r="R559" s="1158"/>
      <c r="S559" s="1158"/>
    </row>
    <row r="560">
      <c r="D560" s="1158"/>
      <c r="E560" s="1158"/>
      <c r="F560" s="1158"/>
      <c r="G560" s="1158"/>
      <c r="H560" s="1158"/>
      <c r="I560" s="1158"/>
      <c r="J560" s="1158"/>
      <c r="K560" s="1158"/>
      <c r="L560" s="1158"/>
      <c r="M560" s="1158"/>
      <c r="N560" s="1158"/>
      <c r="O560" s="1158"/>
      <c r="P560" s="1158"/>
      <c r="Q560" s="1158"/>
      <c r="R560" s="1158"/>
      <c r="S560" s="1158"/>
    </row>
    <row r="561">
      <c r="D561" s="1158"/>
      <c r="E561" s="1158"/>
      <c r="F561" s="1158"/>
      <c r="G561" s="1158"/>
      <c r="H561" s="1158"/>
      <c r="I561" s="1158"/>
      <c r="J561" s="1158"/>
      <c r="K561" s="1158"/>
      <c r="L561" s="1158"/>
      <c r="M561" s="1158"/>
      <c r="N561" s="1158"/>
      <c r="O561" s="1158"/>
      <c r="P561" s="1158"/>
      <c r="Q561" s="1158"/>
      <c r="R561" s="1158"/>
      <c r="S561" s="1158"/>
    </row>
    <row r="562">
      <c r="D562" s="1158"/>
      <c r="E562" s="1158"/>
      <c r="F562" s="1158"/>
      <c r="G562" s="1158"/>
      <c r="H562" s="1158"/>
      <c r="I562" s="1158"/>
      <c r="J562" s="1158"/>
      <c r="K562" s="1158"/>
      <c r="L562" s="1158"/>
      <c r="M562" s="1158"/>
      <c r="N562" s="1158"/>
      <c r="O562" s="1158"/>
      <c r="P562" s="1158"/>
      <c r="Q562" s="1158"/>
      <c r="R562" s="1158"/>
      <c r="S562" s="1158"/>
    </row>
    <row r="563">
      <c r="D563" s="1158"/>
      <c r="E563" s="1158"/>
      <c r="F563" s="1158"/>
      <c r="G563" s="1158"/>
      <c r="H563" s="1158"/>
      <c r="I563" s="1158"/>
      <c r="J563" s="1158"/>
      <c r="K563" s="1158"/>
      <c r="L563" s="1158"/>
      <c r="M563" s="1158"/>
      <c r="N563" s="1158"/>
      <c r="O563" s="1158"/>
      <c r="P563" s="1158"/>
      <c r="Q563" s="1158"/>
      <c r="R563" s="1158"/>
      <c r="S563" s="1158"/>
    </row>
    <row r="564">
      <c r="D564" s="1158"/>
      <c r="E564" s="1158"/>
      <c r="F564" s="1158"/>
      <c r="G564" s="1158"/>
      <c r="H564" s="1158"/>
      <c r="I564" s="1158"/>
      <c r="J564" s="1158"/>
      <c r="K564" s="1158"/>
      <c r="L564" s="1158"/>
      <c r="M564" s="1158"/>
      <c r="N564" s="1158"/>
      <c r="O564" s="1158"/>
      <c r="P564" s="1158"/>
      <c r="Q564" s="1158"/>
      <c r="R564" s="1158"/>
      <c r="S564" s="1158"/>
    </row>
    <row r="565">
      <c r="D565" s="1158"/>
      <c r="E565" s="1158"/>
      <c r="F565" s="1158"/>
      <c r="G565" s="1158"/>
      <c r="H565" s="1158"/>
      <c r="I565" s="1158"/>
      <c r="J565" s="1158"/>
      <c r="K565" s="1158"/>
      <c r="L565" s="1158"/>
      <c r="M565" s="1158"/>
      <c r="N565" s="1158"/>
      <c r="O565" s="1158"/>
      <c r="P565" s="1158"/>
      <c r="Q565" s="1158"/>
      <c r="R565" s="1158"/>
      <c r="S565" s="1158"/>
    </row>
    <row r="566">
      <c r="D566" s="1158"/>
      <c r="E566" s="1158"/>
      <c r="F566" s="1158"/>
      <c r="G566" s="1158"/>
      <c r="H566" s="1158"/>
      <c r="I566" s="1158"/>
      <c r="J566" s="1158"/>
      <c r="K566" s="1158"/>
      <c r="L566" s="1158"/>
      <c r="M566" s="1158"/>
      <c r="N566" s="1158"/>
      <c r="O566" s="1158"/>
      <c r="P566" s="1158"/>
      <c r="Q566" s="1158"/>
      <c r="R566" s="1158"/>
      <c r="S566" s="1158"/>
    </row>
    <row r="567">
      <c r="D567" s="1158"/>
      <c r="E567" s="1158"/>
      <c r="F567" s="1158"/>
      <c r="G567" s="1158"/>
      <c r="H567" s="1158"/>
      <c r="I567" s="1158"/>
      <c r="J567" s="1158"/>
      <c r="K567" s="1158"/>
      <c r="L567" s="1158"/>
      <c r="M567" s="1158"/>
      <c r="N567" s="1158"/>
      <c r="O567" s="1158"/>
      <c r="P567" s="1158"/>
      <c r="Q567" s="1158"/>
      <c r="R567" s="1158"/>
      <c r="S567" s="1158"/>
    </row>
    <row r="568">
      <c r="D568" s="1158"/>
      <c r="E568" s="1158"/>
      <c r="F568" s="1158"/>
      <c r="G568" s="1158"/>
      <c r="H568" s="1158"/>
      <c r="I568" s="1158"/>
      <c r="J568" s="1158"/>
      <c r="K568" s="1158"/>
      <c r="L568" s="1158"/>
      <c r="M568" s="1158"/>
      <c r="N568" s="1158"/>
      <c r="O568" s="1158"/>
      <c r="P568" s="1158"/>
      <c r="Q568" s="1158"/>
      <c r="R568" s="1158"/>
      <c r="S568" s="1158"/>
    </row>
    <row r="569">
      <c r="D569" s="1158"/>
      <c r="E569" s="1158"/>
      <c r="F569" s="1158"/>
      <c r="G569" s="1158"/>
      <c r="H569" s="1158"/>
      <c r="I569" s="1158"/>
      <c r="J569" s="1158"/>
      <c r="K569" s="1158"/>
      <c r="L569" s="1158"/>
      <c r="M569" s="1158"/>
      <c r="N569" s="1158"/>
      <c r="O569" s="1158"/>
      <c r="P569" s="1158"/>
      <c r="Q569" s="1158"/>
      <c r="R569" s="1158"/>
      <c r="S569" s="1158"/>
    </row>
    <row r="570">
      <c r="D570" s="1158"/>
      <c r="E570" s="1158"/>
      <c r="F570" s="1158"/>
      <c r="G570" s="1158"/>
      <c r="H570" s="1158"/>
      <c r="I570" s="1158"/>
      <c r="J570" s="1158"/>
      <c r="K570" s="1158"/>
      <c r="L570" s="1158"/>
      <c r="M570" s="1158"/>
      <c r="N570" s="1158"/>
      <c r="O570" s="1158"/>
      <c r="P570" s="1158"/>
      <c r="Q570" s="1158"/>
      <c r="R570" s="1158"/>
      <c r="S570" s="1158"/>
    </row>
    <row r="571">
      <c r="D571" s="1158"/>
      <c r="E571" s="1158"/>
      <c r="F571" s="1158"/>
      <c r="G571" s="1158"/>
      <c r="H571" s="1158"/>
      <c r="I571" s="1158"/>
      <c r="J571" s="1158"/>
      <c r="K571" s="1158"/>
      <c r="L571" s="1158"/>
      <c r="M571" s="1158"/>
      <c r="N571" s="1158"/>
      <c r="O571" s="1158"/>
      <c r="P571" s="1158"/>
      <c r="Q571" s="1158"/>
      <c r="R571" s="1158"/>
      <c r="S571" s="1158"/>
    </row>
    <row r="572">
      <c r="D572" s="1158"/>
      <c r="E572" s="1158"/>
      <c r="F572" s="1158"/>
      <c r="G572" s="1158"/>
      <c r="H572" s="1158"/>
      <c r="I572" s="1158"/>
      <c r="J572" s="1158"/>
      <c r="K572" s="1158"/>
      <c r="L572" s="1158"/>
      <c r="M572" s="1158"/>
      <c r="N572" s="1158"/>
      <c r="O572" s="1158"/>
      <c r="P572" s="1158"/>
      <c r="Q572" s="1158"/>
      <c r="R572" s="1158"/>
      <c r="S572" s="1158"/>
    </row>
    <row r="573">
      <c r="D573" s="1158"/>
      <c r="E573" s="1158"/>
      <c r="F573" s="1158"/>
      <c r="G573" s="1158"/>
      <c r="H573" s="1158"/>
      <c r="I573" s="1158"/>
      <c r="J573" s="1158"/>
      <c r="K573" s="1158"/>
      <c r="L573" s="1158"/>
      <c r="M573" s="1158"/>
      <c r="N573" s="1158"/>
      <c r="O573" s="1158"/>
      <c r="P573" s="1158"/>
      <c r="Q573" s="1158"/>
      <c r="R573" s="1158"/>
      <c r="S573" s="1158"/>
    </row>
    <row r="574">
      <c r="D574" s="1158"/>
      <c r="E574" s="1158"/>
      <c r="F574" s="1158"/>
      <c r="G574" s="1158"/>
      <c r="H574" s="1158"/>
      <c r="I574" s="1158"/>
      <c r="J574" s="1158"/>
      <c r="K574" s="1158"/>
      <c r="L574" s="1158"/>
      <c r="M574" s="1158"/>
      <c r="N574" s="1158"/>
      <c r="O574" s="1158"/>
      <c r="P574" s="1158"/>
      <c r="Q574" s="1158"/>
      <c r="R574" s="1158"/>
      <c r="S574" s="1158"/>
    </row>
    <row r="575">
      <c r="D575" s="1158"/>
      <c r="E575" s="1158"/>
      <c r="F575" s="1158"/>
      <c r="G575" s="1158"/>
      <c r="H575" s="1158"/>
      <c r="I575" s="1158"/>
      <c r="J575" s="1158"/>
      <c r="K575" s="1158"/>
      <c r="L575" s="1158"/>
      <c r="M575" s="1158"/>
      <c r="N575" s="1158"/>
      <c r="O575" s="1158"/>
      <c r="P575" s="1158"/>
      <c r="Q575" s="1158"/>
      <c r="R575" s="1158"/>
      <c r="S575" s="1158"/>
    </row>
    <row r="576">
      <c r="D576" s="1158"/>
      <c r="E576" s="1158"/>
      <c r="F576" s="1158"/>
      <c r="G576" s="1158"/>
      <c r="H576" s="1158"/>
      <c r="I576" s="1158"/>
      <c r="J576" s="1158"/>
      <c r="K576" s="1158"/>
      <c r="L576" s="1158"/>
      <c r="M576" s="1158"/>
      <c r="N576" s="1158"/>
      <c r="O576" s="1158"/>
      <c r="P576" s="1158"/>
      <c r="Q576" s="1158"/>
      <c r="R576" s="1158"/>
      <c r="S576" s="1158"/>
    </row>
    <row r="577">
      <c r="D577" s="1158"/>
      <c r="E577" s="1158"/>
      <c r="F577" s="1158"/>
      <c r="G577" s="1158"/>
      <c r="H577" s="1158"/>
      <c r="I577" s="1158"/>
      <c r="J577" s="1158"/>
      <c r="K577" s="1158"/>
      <c r="L577" s="1158"/>
      <c r="M577" s="1158"/>
      <c r="N577" s="1158"/>
      <c r="O577" s="1158"/>
      <c r="P577" s="1158"/>
      <c r="Q577" s="1158"/>
      <c r="R577" s="1158"/>
      <c r="S577" s="1158"/>
    </row>
    <row r="578">
      <c r="D578" s="1158"/>
      <c r="E578" s="1158"/>
      <c r="F578" s="1158"/>
      <c r="G578" s="1158"/>
      <c r="H578" s="1158"/>
      <c r="I578" s="1158"/>
      <c r="J578" s="1158"/>
      <c r="K578" s="1158"/>
      <c r="L578" s="1158"/>
      <c r="M578" s="1158"/>
      <c r="N578" s="1158"/>
      <c r="O578" s="1158"/>
      <c r="P578" s="1158"/>
      <c r="Q578" s="1158"/>
      <c r="R578" s="1158"/>
      <c r="S578" s="1158"/>
    </row>
    <row r="579">
      <c r="D579" s="1158"/>
      <c r="E579" s="1158"/>
      <c r="F579" s="1158"/>
      <c r="G579" s="1158"/>
      <c r="H579" s="1158"/>
      <c r="I579" s="1158"/>
      <c r="J579" s="1158"/>
      <c r="K579" s="1158"/>
      <c r="L579" s="1158"/>
      <c r="M579" s="1158"/>
      <c r="N579" s="1158"/>
      <c r="O579" s="1158"/>
      <c r="P579" s="1158"/>
      <c r="Q579" s="1158"/>
      <c r="R579" s="1158"/>
      <c r="S579" s="1158"/>
    </row>
    <row r="580">
      <c r="D580" s="1158"/>
      <c r="E580" s="1158"/>
      <c r="F580" s="1158"/>
      <c r="G580" s="1158"/>
      <c r="H580" s="1158"/>
      <c r="I580" s="1158"/>
      <c r="J580" s="1158"/>
      <c r="K580" s="1158"/>
      <c r="L580" s="1158"/>
      <c r="M580" s="1158"/>
      <c r="N580" s="1158"/>
      <c r="O580" s="1158"/>
      <c r="P580" s="1158"/>
      <c r="Q580" s="1158"/>
      <c r="R580" s="1158"/>
      <c r="S580" s="1158"/>
    </row>
    <row r="581">
      <c r="D581" s="1158"/>
      <c r="E581" s="1158"/>
      <c r="F581" s="1158"/>
      <c r="G581" s="1158"/>
      <c r="H581" s="1158"/>
      <c r="I581" s="1158"/>
      <c r="J581" s="1158"/>
      <c r="K581" s="1158"/>
      <c r="L581" s="1158"/>
      <c r="M581" s="1158"/>
      <c r="N581" s="1158"/>
      <c r="O581" s="1158"/>
      <c r="P581" s="1158"/>
      <c r="Q581" s="1158"/>
      <c r="R581" s="1158"/>
      <c r="S581" s="1158"/>
    </row>
    <row r="582">
      <c r="D582" s="1158"/>
      <c r="E582" s="1158"/>
      <c r="F582" s="1158"/>
      <c r="G582" s="1158"/>
      <c r="H582" s="1158"/>
      <c r="I582" s="1158"/>
      <c r="J582" s="1158"/>
      <c r="K582" s="1158"/>
      <c r="L582" s="1158"/>
      <c r="M582" s="1158"/>
      <c r="N582" s="1158"/>
      <c r="O582" s="1158"/>
      <c r="P582" s="1158"/>
      <c r="Q582" s="1158"/>
      <c r="R582" s="1158"/>
      <c r="S582" s="1158"/>
    </row>
    <row r="583">
      <c r="D583" s="1158"/>
      <c r="E583" s="1158"/>
      <c r="F583" s="1158"/>
      <c r="G583" s="1158"/>
      <c r="H583" s="1158"/>
      <c r="I583" s="1158"/>
      <c r="J583" s="1158"/>
      <c r="K583" s="1158"/>
      <c r="L583" s="1158"/>
      <c r="M583" s="1158"/>
      <c r="N583" s="1158"/>
      <c r="O583" s="1158"/>
      <c r="P583" s="1158"/>
      <c r="Q583" s="1158"/>
      <c r="R583" s="1158"/>
      <c r="S583" s="1158"/>
    </row>
    <row r="584">
      <c r="D584" s="1158"/>
      <c r="E584" s="1158"/>
      <c r="F584" s="1158"/>
      <c r="G584" s="1158"/>
      <c r="H584" s="1158"/>
      <c r="I584" s="1158"/>
      <c r="J584" s="1158"/>
      <c r="K584" s="1158"/>
      <c r="L584" s="1158"/>
      <c r="M584" s="1158"/>
      <c r="N584" s="1158"/>
      <c r="O584" s="1158"/>
      <c r="P584" s="1158"/>
      <c r="Q584" s="1158"/>
      <c r="R584" s="1158"/>
      <c r="S584" s="1158"/>
    </row>
    <row r="585">
      <c r="D585" s="1158"/>
      <c r="E585" s="1158"/>
      <c r="F585" s="1158"/>
      <c r="G585" s="1158"/>
      <c r="H585" s="1158"/>
      <c r="I585" s="1158"/>
      <c r="J585" s="1158"/>
      <c r="K585" s="1158"/>
      <c r="L585" s="1158"/>
      <c r="M585" s="1158"/>
      <c r="N585" s="1158"/>
      <c r="O585" s="1158"/>
      <c r="P585" s="1158"/>
      <c r="Q585" s="1158"/>
      <c r="R585" s="1158"/>
      <c r="S585" s="1158"/>
    </row>
    <row r="586">
      <c r="D586" s="1158"/>
      <c r="E586" s="1158"/>
      <c r="F586" s="1158"/>
      <c r="G586" s="1158"/>
      <c r="H586" s="1158"/>
      <c r="I586" s="1158"/>
      <c r="J586" s="1158"/>
      <c r="K586" s="1158"/>
      <c r="L586" s="1158"/>
      <c r="M586" s="1158"/>
      <c r="N586" s="1158"/>
      <c r="O586" s="1158"/>
      <c r="P586" s="1158"/>
      <c r="Q586" s="1158"/>
      <c r="R586" s="1158"/>
      <c r="S586" s="1158"/>
    </row>
    <row r="587">
      <c r="D587" s="1158"/>
      <c r="E587" s="1158"/>
      <c r="F587" s="1158"/>
      <c r="G587" s="1158"/>
      <c r="H587" s="1158"/>
      <c r="I587" s="1158"/>
      <c r="J587" s="1158"/>
      <c r="K587" s="1158"/>
      <c r="L587" s="1158"/>
      <c r="M587" s="1158"/>
      <c r="N587" s="1158"/>
      <c r="O587" s="1158"/>
      <c r="P587" s="1158"/>
      <c r="Q587" s="1158"/>
      <c r="R587" s="1158"/>
      <c r="S587" s="1158"/>
    </row>
    <row r="588">
      <c r="D588" s="1158"/>
      <c r="E588" s="1158"/>
      <c r="F588" s="1158"/>
      <c r="G588" s="1158"/>
      <c r="H588" s="1158"/>
      <c r="I588" s="1158"/>
      <c r="J588" s="1158"/>
      <c r="K588" s="1158"/>
      <c r="L588" s="1158"/>
      <c r="M588" s="1158"/>
      <c r="N588" s="1158"/>
      <c r="O588" s="1158"/>
      <c r="P588" s="1158"/>
      <c r="Q588" s="1158"/>
      <c r="R588" s="1158"/>
      <c r="S588" s="1158"/>
    </row>
    <row r="589">
      <c r="D589" s="1158"/>
      <c r="E589" s="1158"/>
      <c r="F589" s="1158"/>
      <c r="G589" s="1158"/>
      <c r="H589" s="1158"/>
      <c r="I589" s="1158"/>
      <c r="J589" s="1158"/>
      <c r="K589" s="1158"/>
      <c r="L589" s="1158"/>
      <c r="M589" s="1158"/>
      <c r="N589" s="1158"/>
      <c r="O589" s="1158"/>
      <c r="P589" s="1158"/>
      <c r="Q589" s="1158"/>
      <c r="R589" s="1158"/>
      <c r="S589" s="1158"/>
    </row>
    <row r="590">
      <c r="D590" s="1158"/>
      <c r="E590" s="1158"/>
      <c r="F590" s="1158"/>
      <c r="G590" s="1158"/>
      <c r="H590" s="1158"/>
      <c r="I590" s="1158"/>
      <c r="J590" s="1158"/>
      <c r="K590" s="1158"/>
      <c r="L590" s="1158"/>
      <c r="M590" s="1158"/>
      <c r="N590" s="1158"/>
      <c r="O590" s="1158"/>
      <c r="P590" s="1158"/>
      <c r="Q590" s="1158"/>
      <c r="R590" s="1158"/>
      <c r="S590" s="1158"/>
    </row>
    <row r="591">
      <c r="D591" s="1158"/>
      <c r="E591" s="1158"/>
      <c r="F591" s="1158"/>
      <c r="G591" s="1158"/>
      <c r="H591" s="1158"/>
      <c r="I591" s="1158"/>
      <c r="J591" s="1158"/>
      <c r="K591" s="1158"/>
      <c r="L591" s="1158"/>
      <c r="M591" s="1158"/>
      <c r="N591" s="1158"/>
      <c r="O591" s="1158"/>
      <c r="P591" s="1158"/>
      <c r="Q591" s="1158"/>
      <c r="R591" s="1158"/>
      <c r="S591" s="1158"/>
    </row>
    <row r="592">
      <c r="D592" s="1158"/>
      <c r="E592" s="1158"/>
      <c r="F592" s="1158"/>
      <c r="G592" s="1158"/>
      <c r="H592" s="1158"/>
      <c r="I592" s="1158"/>
      <c r="J592" s="1158"/>
      <c r="K592" s="1158"/>
      <c r="L592" s="1158"/>
      <c r="M592" s="1158"/>
      <c r="N592" s="1158"/>
      <c r="O592" s="1158"/>
      <c r="P592" s="1158"/>
      <c r="Q592" s="1158"/>
      <c r="R592" s="1158"/>
      <c r="S592" s="1158"/>
    </row>
    <row r="593">
      <c r="D593" s="1158"/>
      <c r="E593" s="1158"/>
      <c r="F593" s="1158"/>
      <c r="G593" s="1158"/>
      <c r="H593" s="1158"/>
      <c r="I593" s="1158"/>
      <c r="J593" s="1158"/>
      <c r="K593" s="1158"/>
      <c r="L593" s="1158"/>
      <c r="M593" s="1158"/>
      <c r="N593" s="1158"/>
      <c r="O593" s="1158"/>
      <c r="P593" s="1158"/>
      <c r="Q593" s="1158"/>
      <c r="R593" s="1158"/>
      <c r="S593" s="1158"/>
    </row>
    <row r="594">
      <c r="D594" s="1158"/>
      <c r="E594" s="1158"/>
      <c r="F594" s="1158"/>
      <c r="G594" s="1158"/>
      <c r="H594" s="1158"/>
      <c r="I594" s="1158"/>
      <c r="J594" s="1158"/>
      <c r="K594" s="1158"/>
      <c r="L594" s="1158"/>
      <c r="M594" s="1158"/>
      <c r="N594" s="1158"/>
      <c r="O594" s="1158"/>
      <c r="P594" s="1158"/>
      <c r="Q594" s="1158"/>
      <c r="R594" s="1158"/>
      <c r="S594" s="1158"/>
    </row>
    <row r="595">
      <c r="D595" s="1158"/>
      <c r="E595" s="1158"/>
      <c r="F595" s="1158"/>
      <c r="G595" s="1158"/>
      <c r="H595" s="1158"/>
      <c r="I595" s="1158"/>
      <c r="J595" s="1158"/>
      <c r="K595" s="1158"/>
      <c r="L595" s="1158"/>
      <c r="M595" s="1158"/>
      <c r="N595" s="1158"/>
      <c r="O595" s="1158"/>
      <c r="P595" s="1158"/>
      <c r="Q595" s="1158"/>
      <c r="R595" s="1158"/>
      <c r="S595" s="1158"/>
    </row>
    <row r="596">
      <c r="D596" s="1158"/>
      <c r="E596" s="1158"/>
      <c r="F596" s="1158"/>
      <c r="G596" s="1158"/>
      <c r="H596" s="1158"/>
      <c r="I596" s="1158"/>
      <c r="J596" s="1158"/>
      <c r="K596" s="1158"/>
      <c r="L596" s="1158"/>
      <c r="M596" s="1158"/>
      <c r="N596" s="1158"/>
      <c r="O596" s="1158"/>
      <c r="P596" s="1158"/>
      <c r="Q596" s="1158"/>
      <c r="R596" s="1158"/>
      <c r="S596" s="1158"/>
    </row>
    <row r="597">
      <c r="D597" s="1158"/>
      <c r="E597" s="1158"/>
      <c r="F597" s="1158"/>
      <c r="G597" s="1158"/>
      <c r="H597" s="1158"/>
      <c r="I597" s="1158"/>
      <c r="J597" s="1158"/>
      <c r="K597" s="1158"/>
      <c r="L597" s="1158"/>
      <c r="M597" s="1158"/>
      <c r="N597" s="1158"/>
      <c r="O597" s="1158"/>
      <c r="P597" s="1158"/>
      <c r="Q597" s="1158"/>
      <c r="R597" s="1158"/>
      <c r="S597" s="1158"/>
    </row>
    <row r="598">
      <c r="D598" s="1158"/>
      <c r="E598" s="1158"/>
      <c r="F598" s="1158"/>
      <c r="G598" s="1158"/>
      <c r="H598" s="1158"/>
      <c r="I598" s="1158"/>
      <c r="J598" s="1158"/>
      <c r="K598" s="1158"/>
      <c r="L598" s="1158"/>
      <c r="M598" s="1158"/>
      <c r="N598" s="1158"/>
      <c r="O598" s="1158"/>
      <c r="P598" s="1158"/>
      <c r="Q598" s="1158"/>
      <c r="R598" s="1158"/>
      <c r="S598" s="1158"/>
    </row>
    <row r="599">
      <c r="D599" s="1158"/>
      <c r="E599" s="1158"/>
      <c r="F599" s="1158"/>
      <c r="G599" s="1158"/>
      <c r="H599" s="1158"/>
      <c r="I599" s="1158"/>
      <c r="J599" s="1158"/>
      <c r="K599" s="1158"/>
      <c r="L599" s="1158"/>
      <c r="M599" s="1158"/>
      <c r="N599" s="1158"/>
      <c r="O599" s="1158"/>
      <c r="P599" s="1158"/>
      <c r="Q599" s="1158"/>
      <c r="R599" s="1158"/>
      <c r="S599" s="1158"/>
    </row>
    <row r="600">
      <c r="D600" s="1158"/>
      <c r="E600" s="1158"/>
      <c r="F600" s="1158"/>
      <c r="G600" s="1158"/>
      <c r="H600" s="1158"/>
      <c r="I600" s="1158"/>
      <c r="J600" s="1158"/>
      <c r="K600" s="1158"/>
      <c r="L600" s="1158"/>
      <c r="M600" s="1158"/>
      <c r="N600" s="1158"/>
      <c r="O600" s="1158"/>
      <c r="P600" s="1158"/>
      <c r="Q600" s="1158"/>
      <c r="R600" s="1158"/>
      <c r="S600" s="1158"/>
    </row>
    <row r="601">
      <c r="D601" s="1158"/>
      <c r="E601" s="1158"/>
      <c r="F601" s="1158"/>
      <c r="G601" s="1158"/>
      <c r="H601" s="1158"/>
      <c r="I601" s="1158"/>
      <c r="J601" s="1158"/>
      <c r="K601" s="1158"/>
      <c r="L601" s="1158"/>
      <c r="M601" s="1158"/>
      <c r="N601" s="1158"/>
      <c r="O601" s="1158"/>
      <c r="P601" s="1158"/>
      <c r="Q601" s="1158"/>
      <c r="R601" s="1158"/>
      <c r="S601" s="1158"/>
    </row>
    <row r="602">
      <c r="D602" s="1158"/>
      <c r="E602" s="1158"/>
      <c r="F602" s="1158"/>
      <c r="G602" s="1158"/>
      <c r="H602" s="1158"/>
      <c r="I602" s="1158"/>
      <c r="J602" s="1158"/>
      <c r="K602" s="1158"/>
      <c r="L602" s="1158"/>
      <c r="M602" s="1158"/>
      <c r="N602" s="1158"/>
      <c r="O602" s="1158"/>
      <c r="P602" s="1158"/>
      <c r="Q602" s="1158"/>
      <c r="R602" s="1158"/>
      <c r="S602" s="1158"/>
    </row>
    <row r="603">
      <c r="D603" s="1158"/>
      <c r="E603" s="1158"/>
      <c r="F603" s="1158"/>
      <c r="G603" s="1158"/>
      <c r="H603" s="1158"/>
      <c r="I603" s="1158"/>
      <c r="J603" s="1158"/>
      <c r="K603" s="1158"/>
      <c r="L603" s="1158"/>
      <c r="M603" s="1158"/>
      <c r="N603" s="1158"/>
      <c r="O603" s="1158"/>
      <c r="P603" s="1158"/>
      <c r="Q603" s="1158"/>
      <c r="R603" s="1158"/>
      <c r="S603" s="1158"/>
    </row>
    <row r="604">
      <c r="D604" s="1158"/>
      <c r="E604" s="1158"/>
      <c r="F604" s="1158"/>
      <c r="G604" s="1158"/>
      <c r="H604" s="1158"/>
      <c r="I604" s="1158"/>
      <c r="J604" s="1158"/>
      <c r="K604" s="1158"/>
      <c r="L604" s="1158"/>
      <c r="M604" s="1158"/>
      <c r="N604" s="1158"/>
      <c r="O604" s="1158"/>
      <c r="P604" s="1158"/>
      <c r="Q604" s="1158"/>
      <c r="R604" s="1158"/>
      <c r="S604" s="1158"/>
    </row>
    <row r="605">
      <c r="D605" s="1158"/>
      <c r="E605" s="1158"/>
      <c r="F605" s="1158"/>
      <c r="G605" s="1158"/>
      <c r="H605" s="1158"/>
      <c r="I605" s="1158"/>
      <c r="J605" s="1158"/>
      <c r="K605" s="1158"/>
      <c r="L605" s="1158"/>
      <c r="M605" s="1158"/>
      <c r="N605" s="1158"/>
      <c r="O605" s="1158"/>
      <c r="P605" s="1158"/>
      <c r="Q605" s="1158"/>
      <c r="R605" s="1158"/>
      <c r="S605" s="1158"/>
    </row>
    <row r="606">
      <c r="D606" s="1158"/>
      <c r="E606" s="1158"/>
      <c r="F606" s="1158"/>
      <c r="G606" s="1158"/>
      <c r="H606" s="1158"/>
      <c r="I606" s="1158"/>
      <c r="J606" s="1158"/>
      <c r="K606" s="1158"/>
      <c r="L606" s="1158"/>
      <c r="M606" s="1158"/>
      <c r="N606" s="1158"/>
      <c r="O606" s="1158"/>
      <c r="P606" s="1158"/>
      <c r="Q606" s="1158"/>
      <c r="R606" s="1158"/>
      <c r="S606" s="1158"/>
    </row>
    <row r="607">
      <c r="D607" s="1158"/>
      <c r="E607" s="1158"/>
      <c r="F607" s="1158"/>
      <c r="G607" s="1158"/>
      <c r="H607" s="1158"/>
      <c r="I607" s="1158"/>
      <c r="J607" s="1158"/>
      <c r="K607" s="1158"/>
      <c r="L607" s="1158"/>
      <c r="M607" s="1158"/>
      <c r="N607" s="1158"/>
      <c r="O607" s="1158"/>
      <c r="P607" s="1158"/>
      <c r="Q607" s="1158"/>
      <c r="R607" s="1158"/>
      <c r="S607" s="1158"/>
    </row>
    <row r="608">
      <c r="D608" s="1158"/>
      <c r="E608" s="1158"/>
      <c r="F608" s="1158"/>
      <c r="G608" s="1158"/>
      <c r="H608" s="1158"/>
      <c r="I608" s="1158"/>
      <c r="J608" s="1158"/>
      <c r="K608" s="1158"/>
      <c r="L608" s="1158"/>
      <c r="M608" s="1158"/>
      <c r="N608" s="1158"/>
      <c r="O608" s="1158"/>
      <c r="P608" s="1158"/>
      <c r="Q608" s="1158"/>
      <c r="R608" s="1158"/>
      <c r="S608" s="1158"/>
    </row>
    <row r="609">
      <c r="D609" s="1158"/>
      <c r="E609" s="1158"/>
      <c r="F609" s="1158"/>
      <c r="G609" s="1158"/>
      <c r="H609" s="1158"/>
      <c r="I609" s="1158"/>
      <c r="J609" s="1158"/>
      <c r="K609" s="1158"/>
      <c r="L609" s="1158"/>
      <c r="M609" s="1158"/>
      <c r="N609" s="1158"/>
      <c r="O609" s="1158"/>
      <c r="P609" s="1158"/>
      <c r="Q609" s="1158"/>
      <c r="R609" s="1158"/>
      <c r="S609" s="1158"/>
    </row>
    <row r="610">
      <c r="D610" s="1158"/>
      <c r="E610" s="1158"/>
      <c r="F610" s="1158"/>
      <c r="G610" s="1158"/>
      <c r="H610" s="1158"/>
      <c r="I610" s="1158"/>
      <c r="J610" s="1158"/>
      <c r="K610" s="1158"/>
      <c r="L610" s="1158"/>
      <c r="M610" s="1158"/>
      <c r="N610" s="1158"/>
      <c r="O610" s="1158"/>
      <c r="P610" s="1158"/>
      <c r="Q610" s="1158"/>
      <c r="R610" s="1158"/>
      <c r="S610" s="1158"/>
    </row>
    <row r="611">
      <c r="D611" s="1158"/>
      <c r="E611" s="1158"/>
      <c r="F611" s="1158"/>
      <c r="G611" s="1158"/>
      <c r="H611" s="1158"/>
      <c r="I611" s="1158"/>
      <c r="J611" s="1158"/>
      <c r="K611" s="1158"/>
      <c r="L611" s="1158"/>
      <c r="M611" s="1158"/>
      <c r="N611" s="1158"/>
      <c r="O611" s="1158"/>
      <c r="P611" s="1158"/>
      <c r="Q611" s="1158"/>
      <c r="R611" s="1158"/>
      <c r="S611" s="1158"/>
    </row>
    <row r="612">
      <c r="D612" s="1158"/>
      <c r="E612" s="1158"/>
      <c r="F612" s="1158"/>
      <c r="G612" s="1158"/>
      <c r="H612" s="1158"/>
      <c r="I612" s="1158"/>
      <c r="J612" s="1158"/>
      <c r="K612" s="1158"/>
      <c r="L612" s="1158"/>
      <c r="M612" s="1158"/>
      <c r="N612" s="1158"/>
      <c r="O612" s="1158"/>
      <c r="P612" s="1158"/>
      <c r="Q612" s="1158"/>
      <c r="R612" s="1158"/>
      <c r="S612" s="1158"/>
    </row>
    <row r="613">
      <c r="D613" s="1158"/>
      <c r="E613" s="1158"/>
      <c r="F613" s="1158"/>
      <c r="G613" s="1158"/>
      <c r="H613" s="1158"/>
      <c r="I613" s="1158"/>
      <c r="J613" s="1158"/>
      <c r="K613" s="1158"/>
      <c r="L613" s="1158"/>
      <c r="M613" s="1158"/>
      <c r="N613" s="1158"/>
      <c r="O613" s="1158"/>
      <c r="P613" s="1158"/>
      <c r="Q613" s="1158"/>
      <c r="R613" s="1158"/>
      <c r="S613" s="1158"/>
    </row>
    <row r="614">
      <c r="D614" s="1158"/>
      <c r="E614" s="1158"/>
      <c r="F614" s="1158"/>
      <c r="G614" s="1158"/>
      <c r="H614" s="1158"/>
      <c r="I614" s="1158"/>
      <c r="J614" s="1158"/>
      <c r="K614" s="1158"/>
      <c r="L614" s="1158"/>
      <c r="M614" s="1158"/>
      <c r="N614" s="1158"/>
      <c r="O614" s="1158"/>
      <c r="P614" s="1158"/>
      <c r="Q614" s="1158"/>
      <c r="R614" s="1158"/>
      <c r="S614" s="1158"/>
    </row>
    <row r="615">
      <c r="D615" s="1158"/>
      <c r="E615" s="1158"/>
      <c r="F615" s="1158"/>
      <c r="G615" s="1158"/>
      <c r="H615" s="1158"/>
      <c r="I615" s="1158"/>
      <c r="J615" s="1158"/>
      <c r="K615" s="1158"/>
      <c r="L615" s="1158"/>
      <c r="M615" s="1158"/>
      <c r="N615" s="1158"/>
      <c r="O615" s="1158"/>
      <c r="P615" s="1158"/>
      <c r="Q615" s="1158"/>
      <c r="R615" s="1158"/>
      <c r="S615" s="1158"/>
    </row>
    <row r="616">
      <c r="D616" s="1158"/>
      <c r="E616" s="1158"/>
      <c r="F616" s="1158"/>
      <c r="G616" s="1158"/>
      <c r="H616" s="1158"/>
      <c r="I616" s="1158"/>
      <c r="J616" s="1158"/>
      <c r="K616" s="1158"/>
      <c r="L616" s="1158"/>
      <c r="M616" s="1158"/>
      <c r="N616" s="1158"/>
      <c r="O616" s="1158"/>
      <c r="P616" s="1158"/>
      <c r="Q616" s="1158"/>
      <c r="R616" s="1158"/>
      <c r="S616" s="1158"/>
    </row>
    <row r="617">
      <c r="D617" s="1158"/>
      <c r="E617" s="1158"/>
      <c r="F617" s="1158"/>
      <c r="G617" s="1158"/>
      <c r="H617" s="1158"/>
      <c r="I617" s="1158"/>
      <c r="J617" s="1158"/>
      <c r="K617" s="1158"/>
      <c r="L617" s="1158"/>
      <c r="M617" s="1158"/>
      <c r="N617" s="1158"/>
      <c r="O617" s="1158"/>
      <c r="P617" s="1158"/>
      <c r="Q617" s="1158"/>
      <c r="R617" s="1158"/>
      <c r="S617" s="1158"/>
    </row>
    <row r="618">
      <c r="D618" s="1158"/>
      <c r="E618" s="1158"/>
      <c r="F618" s="1158"/>
      <c r="G618" s="1158"/>
      <c r="H618" s="1158"/>
      <c r="I618" s="1158"/>
      <c r="J618" s="1158"/>
      <c r="K618" s="1158"/>
      <c r="L618" s="1158"/>
      <c r="M618" s="1158"/>
      <c r="N618" s="1158"/>
      <c r="O618" s="1158"/>
      <c r="P618" s="1158"/>
      <c r="Q618" s="1158"/>
      <c r="R618" s="1158"/>
      <c r="S618" s="1158"/>
    </row>
    <row r="619">
      <c r="D619" s="1158"/>
      <c r="E619" s="1158"/>
      <c r="F619" s="1158"/>
      <c r="G619" s="1158"/>
      <c r="H619" s="1158"/>
      <c r="I619" s="1158"/>
      <c r="J619" s="1158"/>
      <c r="K619" s="1158"/>
      <c r="L619" s="1158"/>
      <c r="M619" s="1158"/>
      <c r="N619" s="1158"/>
      <c r="O619" s="1158"/>
      <c r="P619" s="1158"/>
      <c r="Q619" s="1158"/>
      <c r="R619" s="1158"/>
      <c r="S619" s="1158"/>
    </row>
    <row r="620">
      <c r="D620" s="1158"/>
      <c r="E620" s="1158"/>
      <c r="F620" s="1158"/>
      <c r="G620" s="1158"/>
      <c r="H620" s="1158"/>
      <c r="I620" s="1158"/>
      <c r="J620" s="1158"/>
      <c r="K620" s="1158"/>
      <c r="L620" s="1158"/>
      <c r="M620" s="1158"/>
      <c r="N620" s="1158"/>
      <c r="O620" s="1158"/>
      <c r="P620" s="1158"/>
      <c r="Q620" s="1158"/>
      <c r="R620" s="1158"/>
      <c r="S620" s="1158"/>
    </row>
    <row r="621">
      <c r="D621" s="1158"/>
      <c r="E621" s="1158"/>
      <c r="F621" s="1158"/>
      <c r="G621" s="1158"/>
      <c r="H621" s="1158"/>
      <c r="I621" s="1158"/>
      <c r="J621" s="1158"/>
      <c r="K621" s="1158"/>
      <c r="L621" s="1158"/>
      <c r="M621" s="1158"/>
      <c r="N621" s="1158"/>
      <c r="O621" s="1158"/>
      <c r="P621" s="1158"/>
      <c r="Q621" s="1158"/>
      <c r="R621" s="1158"/>
      <c r="S621" s="1158"/>
    </row>
    <row r="622">
      <c r="D622" s="1158"/>
      <c r="E622" s="1158"/>
      <c r="F622" s="1158"/>
      <c r="G622" s="1158"/>
      <c r="H622" s="1158"/>
      <c r="I622" s="1158"/>
      <c r="J622" s="1158"/>
      <c r="K622" s="1158"/>
      <c r="L622" s="1158"/>
      <c r="M622" s="1158"/>
      <c r="N622" s="1158"/>
      <c r="O622" s="1158"/>
      <c r="P622" s="1158"/>
      <c r="Q622" s="1158"/>
      <c r="R622" s="1158"/>
      <c r="S622" s="1158"/>
    </row>
    <row r="623">
      <c r="D623" s="1158"/>
      <c r="E623" s="1158"/>
      <c r="F623" s="1158"/>
      <c r="G623" s="1158"/>
      <c r="H623" s="1158"/>
      <c r="I623" s="1158"/>
      <c r="J623" s="1158"/>
      <c r="K623" s="1158"/>
      <c r="L623" s="1158"/>
      <c r="M623" s="1158"/>
      <c r="N623" s="1158"/>
      <c r="O623" s="1158"/>
      <c r="P623" s="1158"/>
      <c r="Q623" s="1158"/>
      <c r="R623" s="1158"/>
      <c r="S623" s="1158"/>
    </row>
    <row r="624">
      <c r="D624" s="1158"/>
      <c r="E624" s="1158"/>
      <c r="F624" s="1158"/>
      <c r="G624" s="1158"/>
      <c r="H624" s="1158"/>
      <c r="I624" s="1158"/>
      <c r="J624" s="1158"/>
      <c r="K624" s="1158"/>
      <c r="L624" s="1158"/>
      <c r="M624" s="1158"/>
      <c r="N624" s="1158"/>
      <c r="O624" s="1158"/>
      <c r="P624" s="1158"/>
      <c r="Q624" s="1158"/>
      <c r="R624" s="1158"/>
      <c r="S624" s="1158"/>
    </row>
    <row r="625">
      <c r="D625" s="1158"/>
      <c r="E625" s="1158"/>
      <c r="F625" s="1158"/>
      <c r="G625" s="1158"/>
      <c r="H625" s="1158"/>
      <c r="I625" s="1158"/>
      <c r="J625" s="1158"/>
      <c r="K625" s="1158"/>
      <c r="L625" s="1158"/>
      <c r="M625" s="1158"/>
      <c r="N625" s="1158"/>
      <c r="O625" s="1158"/>
      <c r="P625" s="1158"/>
      <c r="Q625" s="1158"/>
      <c r="R625" s="1158"/>
      <c r="S625" s="1158"/>
    </row>
    <row r="626">
      <c r="D626" s="1158"/>
      <c r="E626" s="1158"/>
      <c r="F626" s="1158"/>
      <c r="G626" s="1158"/>
      <c r="H626" s="1158"/>
      <c r="I626" s="1158"/>
      <c r="J626" s="1158"/>
      <c r="K626" s="1158"/>
      <c r="L626" s="1158"/>
      <c r="M626" s="1158"/>
      <c r="N626" s="1158"/>
      <c r="O626" s="1158"/>
      <c r="P626" s="1158"/>
      <c r="Q626" s="1158"/>
      <c r="R626" s="1158"/>
      <c r="S626" s="1158"/>
    </row>
    <row r="627">
      <c r="D627" s="1158"/>
      <c r="E627" s="1158"/>
      <c r="F627" s="1158"/>
      <c r="G627" s="1158"/>
      <c r="H627" s="1158"/>
      <c r="I627" s="1158"/>
      <c r="J627" s="1158"/>
      <c r="K627" s="1158"/>
      <c r="L627" s="1158"/>
      <c r="M627" s="1158"/>
      <c r="N627" s="1158"/>
      <c r="O627" s="1158"/>
      <c r="P627" s="1158"/>
      <c r="Q627" s="1158"/>
      <c r="R627" s="1158"/>
      <c r="S627" s="1158"/>
    </row>
    <row r="628">
      <c r="D628" s="1158"/>
      <c r="E628" s="1158"/>
      <c r="F628" s="1158"/>
      <c r="G628" s="1158"/>
      <c r="H628" s="1158"/>
      <c r="I628" s="1158"/>
      <c r="J628" s="1158"/>
      <c r="K628" s="1158"/>
      <c r="L628" s="1158"/>
      <c r="M628" s="1158"/>
      <c r="N628" s="1158"/>
      <c r="O628" s="1158"/>
      <c r="P628" s="1158"/>
      <c r="Q628" s="1158"/>
      <c r="R628" s="1158"/>
      <c r="S628" s="1158"/>
    </row>
    <row r="629">
      <c r="D629" s="1158"/>
      <c r="E629" s="1158"/>
      <c r="F629" s="1158"/>
      <c r="G629" s="1158"/>
      <c r="H629" s="1158"/>
      <c r="I629" s="1158"/>
      <c r="J629" s="1158"/>
      <c r="K629" s="1158"/>
      <c r="L629" s="1158"/>
      <c r="M629" s="1158"/>
      <c r="N629" s="1158"/>
      <c r="O629" s="1158"/>
      <c r="P629" s="1158"/>
      <c r="Q629" s="1158"/>
      <c r="R629" s="1158"/>
      <c r="S629" s="1158"/>
    </row>
    <row r="630">
      <c r="D630" s="1158"/>
      <c r="E630" s="1158"/>
      <c r="F630" s="1158"/>
      <c r="G630" s="1158"/>
      <c r="H630" s="1158"/>
      <c r="I630" s="1158"/>
      <c r="J630" s="1158"/>
      <c r="K630" s="1158"/>
      <c r="L630" s="1158"/>
      <c r="M630" s="1158"/>
      <c r="N630" s="1158"/>
      <c r="O630" s="1158"/>
      <c r="P630" s="1158"/>
      <c r="Q630" s="1158"/>
      <c r="R630" s="1158"/>
      <c r="S630" s="1158"/>
    </row>
    <row r="631">
      <c r="D631" s="1158"/>
      <c r="E631" s="1158"/>
      <c r="F631" s="1158"/>
      <c r="G631" s="1158"/>
      <c r="H631" s="1158"/>
      <c r="I631" s="1158"/>
      <c r="J631" s="1158"/>
      <c r="K631" s="1158"/>
      <c r="L631" s="1158"/>
      <c r="M631" s="1158"/>
      <c r="N631" s="1158"/>
      <c r="O631" s="1158"/>
      <c r="P631" s="1158"/>
      <c r="Q631" s="1158"/>
      <c r="R631" s="1158"/>
      <c r="S631" s="1158"/>
    </row>
    <row r="632">
      <c r="D632" s="1158"/>
      <c r="E632" s="1158"/>
      <c r="F632" s="1158"/>
      <c r="G632" s="1158"/>
      <c r="H632" s="1158"/>
      <c r="I632" s="1158"/>
      <c r="J632" s="1158"/>
      <c r="K632" s="1158"/>
      <c r="L632" s="1158"/>
      <c r="M632" s="1158"/>
      <c r="N632" s="1158"/>
      <c r="O632" s="1158"/>
      <c r="P632" s="1158"/>
      <c r="Q632" s="1158"/>
      <c r="R632" s="1158"/>
      <c r="S632" s="1158"/>
    </row>
    <row r="633">
      <c r="D633" s="1158"/>
      <c r="E633" s="1158"/>
      <c r="F633" s="1158"/>
      <c r="G633" s="1158"/>
      <c r="H633" s="1158"/>
      <c r="I633" s="1158"/>
      <c r="J633" s="1158"/>
      <c r="K633" s="1158"/>
      <c r="L633" s="1158"/>
      <c r="M633" s="1158"/>
      <c r="N633" s="1158"/>
      <c r="O633" s="1158"/>
      <c r="P633" s="1158"/>
      <c r="Q633" s="1158"/>
      <c r="R633" s="1158"/>
      <c r="S633" s="1158"/>
    </row>
    <row r="634">
      <c r="D634" s="1158"/>
      <c r="E634" s="1158"/>
      <c r="F634" s="1158"/>
      <c r="G634" s="1158"/>
      <c r="H634" s="1158"/>
      <c r="I634" s="1158"/>
      <c r="J634" s="1158"/>
      <c r="K634" s="1158"/>
      <c r="L634" s="1158"/>
      <c r="M634" s="1158"/>
      <c r="N634" s="1158"/>
      <c r="O634" s="1158"/>
      <c r="P634" s="1158"/>
      <c r="Q634" s="1158"/>
      <c r="R634" s="1158"/>
      <c r="S634" s="1158"/>
    </row>
    <row r="635">
      <c r="D635" s="1158"/>
      <c r="E635" s="1158"/>
      <c r="F635" s="1158"/>
      <c r="G635" s="1158"/>
      <c r="H635" s="1158"/>
      <c r="I635" s="1158"/>
      <c r="J635" s="1158"/>
      <c r="K635" s="1158"/>
      <c r="L635" s="1158"/>
      <c r="M635" s="1158"/>
      <c r="N635" s="1158"/>
      <c r="O635" s="1158"/>
      <c r="P635" s="1158"/>
      <c r="Q635" s="1158"/>
      <c r="R635" s="1158"/>
      <c r="S635" s="1158"/>
    </row>
    <row r="636">
      <c r="D636" s="1158"/>
      <c r="E636" s="1158"/>
      <c r="F636" s="1158"/>
      <c r="G636" s="1158"/>
      <c r="H636" s="1158"/>
      <c r="I636" s="1158"/>
      <c r="J636" s="1158"/>
      <c r="K636" s="1158"/>
      <c r="L636" s="1158"/>
      <c r="M636" s="1158"/>
      <c r="N636" s="1158"/>
      <c r="O636" s="1158"/>
      <c r="P636" s="1158"/>
      <c r="Q636" s="1158"/>
      <c r="R636" s="1158"/>
      <c r="S636" s="1158"/>
    </row>
    <row r="637">
      <c r="D637" s="1158"/>
      <c r="E637" s="1158"/>
      <c r="F637" s="1158"/>
      <c r="G637" s="1158"/>
      <c r="H637" s="1158"/>
      <c r="I637" s="1158"/>
      <c r="J637" s="1158"/>
      <c r="K637" s="1158"/>
      <c r="L637" s="1158"/>
      <c r="M637" s="1158"/>
      <c r="N637" s="1158"/>
      <c r="O637" s="1158"/>
      <c r="P637" s="1158"/>
      <c r="Q637" s="1158"/>
      <c r="R637" s="1158"/>
      <c r="S637" s="1158"/>
    </row>
    <row r="638">
      <c r="D638" s="1158"/>
      <c r="E638" s="1158"/>
      <c r="F638" s="1158"/>
      <c r="G638" s="1158"/>
      <c r="H638" s="1158"/>
      <c r="I638" s="1158"/>
      <c r="J638" s="1158"/>
      <c r="K638" s="1158"/>
      <c r="L638" s="1158"/>
      <c r="M638" s="1158"/>
      <c r="N638" s="1158"/>
      <c r="O638" s="1158"/>
      <c r="P638" s="1158"/>
      <c r="Q638" s="1158"/>
      <c r="R638" s="1158"/>
      <c r="S638" s="1158"/>
    </row>
    <row r="639">
      <c r="D639" s="1158"/>
      <c r="E639" s="1158"/>
      <c r="F639" s="1158"/>
      <c r="G639" s="1158"/>
      <c r="H639" s="1158"/>
      <c r="I639" s="1158"/>
      <c r="J639" s="1158"/>
      <c r="K639" s="1158"/>
      <c r="L639" s="1158"/>
      <c r="M639" s="1158"/>
      <c r="N639" s="1158"/>
      <c r="O639" s="1158"/>
      <c r="P639" s="1158"/>
      <c r="Q639" s="1158"/>
      <c r="R639" s="1158"/>
      <c r="S639" s="1158"/>
    </row>
    <row r="640">
      <c r="D640" s="1158"/>
      <c r="E640" s="1158"/>
      <c r="F640" s="1158"/>
      <c r="G640" s="1158"/>
      <c r="H640" s="1158"/>
      <c r="I640" s="1158"/>
      <c r="J640" s="1158"/>
      <c r="K640" s="1158"/>
      <c r="L640" s="1158"/>
      <c r="M640" s="1158"/>
      <c r="N640" s="1158"/>
      <c r="O640" s="1158"/>
      <c r="P640" s="1158"/>
      <c r="Q640" s="1158"/>
      <c r="R640" s="1158"/>
      <c r="S640" s="1158"/>
    </row>
    <row r="641">
      <c r="D641" s="1158"/>
      <c r="E641" s="1158"/>
      <c r="F641" s="1158"/>
      <c r="G641" s="1158"/>
      <c r="H641" s="1158"/>
      <c r="I641" s="1158"/>
      <c r="J641" s="1158"/>
      <c r="K641" s="1158"/>
      <c r="L641" s="1158"/>
      <c r="M641" s="1158"/>
      <c r="N641" s="1158"/>
      <c r="O641" s="1158"/>
      <c r="P641" s="1158"/>
      <c r="Q641" s="1158"/>
      <c r="R641" s="1158"/>
      <c r="S641" s="1158"/>
    </row>
    <row r="642">
      <c r="D642" s="1158"/>
      <c r="E642" s="1158"/>
      <c r="F642" s="1158"/>
      <c r="G642" s="1158"/>
      <c r="H642" s="1158"/>
      <c r="I642" s="1158"/>
      <c r="J642" s="1158"/>
      <c r="K642" s="1158"/>
      <c r="L642" s="1158"/>
      <c r="M642" s="1158"/>
      <c r="N642" s="1158"/>
      <c r="O642" s="1158"/>
      <c r="P642" s="1158"/>
      <c r="Q642" s="1158"/>
      <c r="R642" s="1158"/>
      <c r="S642" s="1158"/>
    </row>
    <row r="643">
      <c r="D643" s="1158"/>
      <c r="E643" s="1158"/>
      <c r="F643" s="1158"/>
      <c r="G643" s="1158"/>
      <c r="H643" s="1158"/>
      <c r="I643" s="1158"/>
      <c r="J643" s="1158"/>
      <c r="K643" s="1158"/>
      <c r="L643" s="1158"/>
      <c r="M643" s="1158"/>
      <c r="N643" s="1158"/>
      <c r="O643" s="1158"/>
      <c r="P643" s="1158"/>
      <c r="Q643" s="1158"/>
      <c r="R643" s="1158"/>
      <c r="S643" s="1158"/>
    </row>
    <row r="644">
      <c r="D644" s="1158"/>
      <c r="E644" s="1158"/>
      <c r="F644" s="1158"/>
      <c r="G644" s="1158"/>
      <c r="H644" s="1158"/>
      <c r="I644" s="1158"/>
      <c r="J644" s="1158"/>
      <c r="K644" s="1158"/>
      <c r="L644" s="1158"/>
      <c r="M644" s="1158"/>
      <c r="N644" s="1158"/>
      <c r="O644" s="1158"/>
      <c r="P644" s="1158"/>
      <c r="Q644" s="1158"/>
      <c r="R644" s="1158"/>
      <c r="S644" s="1158"/>
    </row>
    <row r="645">
      <c r="D645" s="1158"/>
      <c r="E645" s="1158"/>
      <c r="F645" s="1158"/>
      <c r="G645" s="1158"/>
      <c r="H645" s="1158"/>
      <c r="I645" s="1158"/>
      <c r="J645" s="1158"/>
      <c r="K645" s="1158"/>
      <c r="L645" s="1158"/>
      <c r="M645" s="1158"/>
      <c r="N645" s="1158"/>
      <c r="O645" s="1158"/>
      <c r="P645" s="1158"/>
      <c r="Q645" s="1158"/>
      <c r="R645" s="1158"/>
      <c r="S645" s="1158"/>
    </row>
    <row r="646">
      <c r="D646" s="1158"/>
      <c r="E646" s="1158"/>
      <c r="F646" s="1158"/>
      <c r="G646" s="1158"/>
      <c r="H646" s="1158"/>
      <c r="I646" s="1158"/>
      <c r="J646" s="1158"/>
      <c r="K646" s="1158"/>
      <c r="L646" s="1158"/>
      <c r="M646" s="1158"/>
      <c r="N646" s="1158"/>
      <c r="O646" s="1158"/>
      <c r="P646" s="1158"/>
      <c r="Q646" s="1158"/>
      <c r="R646" s="1158"/>
      <c r="S646" s="1158"/>
    </row>
    <row r="647">
      <c r="D647" s="1158"/>
      <c r="E647" s="1158"/>
      <c r="F647" s="1158"/>
      <c r="G647" s="1158"/>
      <c r="H647" s="1158"/>
      <c r="I647" s="1158"/>
      <c r="J647" s="1158"/>
      <c r="K647" s="1158"/>
      <c r="L647" s="1158"/>
      <c r="M647" s="1158"/>
      <c r="N647" s="1158"/>
      <c r="O647" s="1158"/>
      <c r="P647" s="1158"/>
      <c r="Q647" s="1158"/>
      <c r="R647" s="1158"/>
      <c r="S647" s="1158"/>
    </row>
    <row r="648">
      <c r="D648" s="1158"/>
      <c r="E648" s="1158"/>
      <c r="F648" s="1158"/>
      <c r="G648" s="1158"/>
      <c r="H648" s="1158"/>
      <c r="I648" s="1158"/>
      <c r="J648" s="1158"/>
      <c r="K648" s="1158"/>
      <c r="L648" s="1158"/>
      <c r="M648" s="1158"/>
      <c r="N648" s="1158"/>
      <c r="O648" s="1158"/>
      <c r="P648" s="1158"/>
      <c r="Q648" s="1158"/>
      <c r="R648" s="1158"/>
      <c r="S648" s="1158"/>
    </row>
    <row r="649">
      <c r="D649" s="1158"/>
      <c r="E649" s="1158"/>
      <c r="F649" s="1158"/>
      <c r="G649" s="1158"/>
      <c r="H649" s="1158"/>
      <c r="I649" s="1158"/>
      <c r="J649" s="1158"/>
      <c r="K649" s="1158"/>
      <c r="L649" s="1158"/>
      <c r="M649" s="1158"/>
      <c r="N649" s="1158"/>
      <c r="O649" s="1158"/>
      <c r="P649" s="1158"/>
      <c r="Q649" s="1158"/>
      <c r="R649" s="1158"/>
      <c r="S649" s="1158"/>
    </row>
    <row r="650">
      <c r="D650" s="1158"/>
      <c r="E650" s="1158"/>
      <c r="F650" s="1158"/>
      <c r="G650" s="1158"/>
      <c r="H650" s="1158"/>
      <c r="I650" s="1158"/>
      <c r="J650" s="1158"/>
      <c r="K650" s="1158"/>
      <c r="L650" s="1158"/>
      <c r="M650" s="1158"/>
      <c r="N650" s="1158"/>
      <c r="O650" s="1158"/>
      <c r="P650" s="1158"/>
      <c r="Q650" s="1158"/>
      <c r="R650" s="1158"/>
      <c r="S650" s="1158"/>
    </row>
    <row r="651">
      <c r="D651" s="1158"/>
      <c r="E651" s="1158"/>
      <c r="F651" s="1158"/>
      <c r="G651" s="1158"/>
      <c r="H651" s="1158"/>
      <c r="I651" s="1158"/>
      <c r="J651" s="1158"/>
      <c r="K651" s="1158"/>
      <c r="L651" s="1158"/>
      <c r="M651" s="1158"/>
      <c r="N651" s="1158"/>
      <c r="O651" s="1158"/>
      <c r="P651" s="1158"/>
      <c r="Q651" s="1158"/>
      <c r="R651" s="1158"/>
      <c r="S651" s="1158"/>
    </row>
    <row r="652">
      <c r="D652" s="1158"/>
      <c r="E652" s="1158"/>
      <c r="F652" s="1158"/>
      <c r="G652" s="1158"/>
      <c r="H652" s="1158"/>
      <c r="I652" s="1158"/>
      <c r="J652" s="1158"/>
      <c r="K652" s="1158"/>
      <c r="L652" s="1158"/>
      <c r="M652" s="1158"/>
      <c r="N652" s="1158"/>
      <c r="O652" s="1158"/>
      <c r="P652" s="1158"/>
      <c r="Q652" s="1158"/>
      <c r="R652" s="1158"/>
      <c r="S652" s="1158"/>
    </row>
    <row r="653">
      <c r="D653" s="1158"/>
      <c r="E653" s="1158"/>
      <c r="F653" s="1158"/>
      <c r="G653" s="1158"/>
      <c r="H653" s="1158"/>
      <c r="I653" s="1158"/>
      <c r="J653" s="1158"/>
      <c r="K653" s="1158"/>
      <c r="L653" s="1158"/>
      <c r="M653" s="1158"/>
      <c r="N653" s="1158"/>
      <c r="O653" s="1158"/>
      <c r="P653" s="1158"/>
      <c r="Q653" s="1158"/>
      <c r="R653" s="1158"/>
      <c r="S653" s="1158"/>
    </row>
    <row r="654">
      <c r="D654" s="1158"/>
      <c r="E654" s="1158"/>
      <c r="F654" s="1158"/>
      <c r="G654" s="1158"/>
      <c r="H654" s="1158"/>
      <c r="I654" s="1158"/>
      <c r="J654" s="1158"/>
      <c r="K654" s="1158"/>
      <c r="L654" s="1158"/>
      <c r="M654" s="1158"/>
      <c r="N654" s="1158"/>
      <c r="O654" s="1158"/>
      <c r="P654" s="1158"/>
      <c r="Q654" s="1158"/>
      <c r="R654" s="1158"/>
      <c r="S654" s="1158"/>
    </row>
    <row r="655">
      <c r="D655" s="1158"/>
      <c r="E655" s="1158"/>
      <c r="F655" s="1158"/>
      <c r="G655" s="1158"/>
      <c r="H655" s="1158"/>
      <c r="I655" s="1158"/>
      <c r="J655" s="1158"/>
      <c r="K655" s="1158"/>
      <c r="L655" s="1158"/>
      <c r="M655" s="1158"/>
      <c r="N655" s="1158"/>
      <c r="O655" s="1158"/>
      <c r="P655" s="1158"/>
      <c r="Q655" s="1158"/>
      <c r="R655" s="1158"/>
      <c r="S655" s="1158"/>
    </row>
    <row r="656">
      <c r="D656" s="1158"/>
      <c r="E656" s="1158"/>
      <c r="F656" s="1158"/>
      <c r="G656" s="1158"/>
      <c r="H656" s="1158"/>
      <c r="I656" s="1158"/>
      <c r="J656" s="1158"/>
      <c r="K656" s="1158"/>
      <c r="L656" s="1158"/>
      <c r="M656" s="1158"/>
      <c r="N656" s="1158"/>
      <c r="O656" s="1158"/>
      <c r="P656" s="1158"/>
      <c r="Q656" s="1158"/>
      <c r="R656" s="1158"/>
      <c r="S656" s="1158"/>
    </row>
    <row r="657">
      <c r="D657" s="1158"/>
      <c r="E657" s="1158"/>
      <c r="F657" s="1158"/>
      <c r="G657" s="1158"/>
      <c r="H657" s="1158"/>
      <c r="I657" s="1158"/>
      <c r="J657" s="1158"/>
      <c r="K657" s="1158"/>
      <c r="L657" s="1158"/>
      <c r="M657" s="1158"/>
      <c r="N657" s="1158"/>
      <c r="O657" s="1158"/>
      <c r="P657" s="1158"/>
      <c r="Q657" s="1158"/>
      <c r="R657" s="1158"/>
      <c r="S657" s="1158"/>
    </row>
    <row r="658">
      <c r="D658" s="1158"/>
      <c r="E658" s="1158"/>
      <c r="F658" s="1158"/>
      <c r="G658" s="1158"/>
      <c r="H658" s="1158"/>
      <c r="I658" s="1158"/>
      <c r="J658" s="1158"/>
      <c r="K658" s="1158"/>
      <c r="L658" s="1158"/>
      <c r="M658" s="1158"/>
      <c r="N658" s="1158"/>
      <c r="O658" s="1158"/>
      <c r="P658" s="1158"/>
      <c r="Q658" s="1158"/>
      <c r="R658" s="1158"/>
      <c r="S658" s="1158"/>
    </row>
    <row r="659">
      <c r="D659" s="1158"/>
      <c r="E659" s="1158"/>
      <c r="F659" s="1158"/>
      <c r="G659" s="1158"/>
      <c r="H659" s="1158"/>
      <c r="I659" s="1158"/>
      <c r="J659" s="1158"/>
      <c r="K659" s="1158"/>
      <c r="L659" s="1158"/>
      <c r="M659" s="1158"/>
      <c r="N659" s="1158"/>
      <c r="O659" s="1158"/>
      <c r="P659" s="1158"/>
      <c r="Q659" s="1158"/>
      <c r="R659" s="1158"/>
      <c r="S659" s="1158"/>
    </row>
    <row r="660">
      <c r="D660" s="1158"/>
      <c r="E660" s="1158"/>
      <c r="F660" s="1158"/>
      <c r="G660" s="1158"/>
      <c r="H660" s="1158"/>
      <c r="I660" s="1158"/>
      <c r="J660" s="1158"/>
      <c r="K660" s="1158"/>
      <c r="L660" s="1158"/>
      <c r="M660" s="1158"/>
      <c r="N660" s="1158"/>
      <c r="O660" s="1158"/>
      <c r="P660" s="1158"/>
      <c r="Q660" s="1158"/>
      <c r="R660" s="1158"/>
      <c r="S660" s="1158"/>
    </row>
    <row r="661">
      <c r="D661" s="1158"/>
      <c r="E661" s="1158"/>
      <c r="F661" s="1158"/>
      <c r="G661" s="1158"/>
      <c r="H661" s="1158"/>
      <c r="I661" s="1158"/>
      <c r="J661" s="1158"/>
      <c r="K661" s="1158"/>
      <c r="L661" s="1158"/>
      <c r="M661" s="1158"/>
      <c r="N661" s="1158"/>
      <c r="O661" s="1158"/>
      <c r="P661" s="1158"/>
      <c r="Q661" s="1158"/>
      <c r="R661" s="1158"/>
      <c r="S661" s="1158"/>
    </row>
    <row r="662">
      <c r="D662" s="1158"/>
      <c r="E662" s="1158"/>
      <c r="F662" s="1158"/>
      <c r="G662" s="1158"/>
      <c r="H662" s="1158"/>
      <c r="I662" s="1158"/>
      <c r="J662" s="1158"/>
      <c r="K662" s="1158"/>
      <c r="L662" s="1158"/>
      <c r="M662" s="1158"/>
      <c r="N662" s="1158"/>
      <c r="O662" s="1158"/>
      <c r="P662" s="1158"/>
      <c r="Q662" s="1158"/>
      <c r="R662" s="1158"/>
      <c r="S662" s="1158"/>
    </row>
    <row r="663">
      <c r="D663" s="1158"/>
      <c r="E663" s="1158"/>
      <c r="F663" s="1158"/>
      <c r="G663" s="1158"/>
      <c r="H663" s="1158"/>
      <c r="I663" s="1158"/>
      <c r="J663" s="1158"/>
      <c r="K663" s="1158"/>
      <c r="L663" s="1158"/>
      <c r="M663" s="1158"/>
      <c r="N663" s="1158"/>
      <c r="O663" s="1158"/>
      <c r="P663" s="1158"/>
      <c r="Q663" s="1158"/>
      <c r="R663" s="1158"/>
      <c r="S663" s="1158"/>
    </row>
    <row r="664">
      <c r="D664" s="1158"/>
      <c r="E664" s="1158"/>
      <c r="F664" s="1158"/>
      <c r="G664" s="1158"/>
      <c r="H664" s="1158"/>
      <c r="I664" s="1158"/>
      <c r="J664" s="1158"/>
      <c r="K664" s="1158"/>
      <c r="L664" s="1158"/>
      <c r="M664" s="1158"/>
      <c r="N664" s="1158"/>
      <c r="O664" s="1158"/>
      <c r="P664" s="1158"/>
      <c r="Q664" s="1158"/>
      <c r="R664" s="1158"/>
      <c r="S664" s="1158"/>
    </row>
    <row r="665">
      <c r="D665" s="1158"/>
      <c r="E665" s="1158"/>
      <c r="F665" s="1158"/>
      <c r="G665" s="1158"/>
      <c r="H665" s="1158"/>
      <c r="I665" s="1158"/>
      <c r="J665" s="1158"/>
      <c r="K665" s="1158"/>
      <c r="L665" s="1158"/>
      <c r="M665" s="1158"/>
      <c r="N665" s="1158"/>
      <c r="O665" s="1158"/>
      <c r="P665" s="1158"/>
      <c r="Q665" s="1158"/>
      <c r="R665" s="1158"/>
      <c r="S665" s="1158"/>
    </row>
    <row r="666">
      <c r="D666" s="1158"/>
      <c r="E666" s="1158"/>
      <c r="F666" s="1158"/>
      <c r="G666" s="1158"/>
      <c r="H666" s="1158"/>
      <c r="I666" s="1158"/>
      <c r="J666" s="1158"/>
      <c r="K666" s="1158"/>
      <c r="L666" s="1158"/>
      <c r="M666" s="1158"/>
      <c r="N666" s="1158"/>
      <c r="O666" s="1158"/>
      <c r="P666" s="1158"/>
      <c r="Q666" s="1158"/>
      <c r="R666" s="1158"/>
      <c r="S666" s="1158"/>
    </row>
    <row r="667">
      <c r="D667" s="1158"/>
      <c r="E667" s="1158"/>
      <c r="F667" s="1158"/>
      <c r="G667" s="1158"/>
      <c r="H667" s="1158"/>
      <c r="I667" s="1158"/>
      <c r="J667" s="1158"/>
      <c r="K667" s="1158"/>
      <c r="L667" s="1158"/>
      <c r="M667" s="1158"/>
      <c r="N667" s="1158"/>
      <c r="O667" s="1158"/>
      <c r="P667" s="1158"/>
      <c r="Q667" s="1158"/>
      <c r="R667" s="1158"/>
      <c r="S667" s="1158"/>
    </row>
    <row r="668">
      <c r="D668" s="1158"/>
      <c r="E668" s="1158"/>
      <c r="F668" s="1158"/>
      <c r="G668" s="1158"/>
      <c r="H668" s="1158"/>
      <c r="I668" s="1158"/>
      <c r="J668" s="1158"/>
      <c r="K668" s="1158"/>
      <c r="L668" s="1158"/>
      <c r="M668" s="1158"/>
      <c r="N668" s="1158"/>
      <c r="O668" s="1158"/>
      <c r="P668" s="1158"/>
      <c r="Q668" s="1158"/>
      <c r="R668" s="1158"/>
      <c r="S668" s="1158"/>
    </row>
    <row r="669">
      <c r="D669" s="1158"/>
      <c r="E669" s="1158"/>
      <c r="F669" s="1158"/>
      <c r="G669" s="1158"/>
      <c r="H669" s="1158"/>
      <c r="I669" s="1158"/>
      <c r="J669" s="1158"/>
      <c r="K669" s="1158"/>
      <c r="L669" s="1158"/>
      <c r="M669" s="1158"/>
      <c r="N669" s="1158"/>
      <c r="O669" s="1158"/>
      <c r="P669" s="1158"/>
      <c r="Q669" s="1158"/>
      <c r="R669" s="1158"/>
      <c r="S669" s="1158"/>
    </row>
    <row r="670">
      <c r="D670" s="1158"/>
      <c r="E670" s="1158"/>
      <c r="F670" s="1158"/>
      <c r="G670" s="1158"/>
      <c r="H670" s="1158"/>
      <c r="I670" s="1158"/>
      <c r="J670" s="1158"/>
      <c r="K670" s="1158"/>
      <c r="L670" s="1158"/>
      <c r="M670" s="1158"/>
      <c r="N670" s="1158"/>
      <c r="O670" s="1158"/>
      <c r="P670" s="1158"/>
      <c r="Q670" s="1158"/>
      <c r="R670" s="1158"/>
      <c r="S670" s="1158"/>
    </row>
    <row r="671">
      <c r="D671" s="1158"/>
      <c r="E671" s="1158"/>
      <c r="F671" s="1158"/>
      <c r="G671" s="1158"/>
      <c r="H671" s="1158"/>
      <c r="I671" s="1158"/>
      <c r="J671" s="1158"/>
      <c r="K671" s="1158"/>
      <c r="L671" s="1158"/>
      <c r="M671" s="1158"/>
      <c r="N671" s="1158"/>
      <c r="O671" s="1158"/>
      <c r="P671" s="1158"/>
      <c r="Q671" s="1158"/>
      <c r="R671" s="1158"/>
      <c r="S671" s="1158"/>
    </row>
    <row r="672">
      <c r="D672" s="1158"/>
      <c r="E672" s="1158"/>
      <c r="F672" s="1158"/>
      <c r="G672" s="1158"/>
      <c r="H672" s="1158"/>
      <c r="I672" s="1158"/>
      <c r="J672" s="1158"/>
      <c r="K672" s="1158"/>
      <c r="L672" s="1158"/>
      <c r="M672" s="1158"/>
      <c r="N672" s="1158"/>
      <c r="O672" s="1158"/>
      <c r="P672" s="1158"/>
      <c r="Q672" s="1158"/>
      <c r="R672" s="1158"/>
      <c r="S672" s="1158"/>
    </row>
    <row r="673">
      <c r="D673" s="1158"/>
      <c r="E673" s="1158"/>
      <c r="F673" s="1158"/>
      <c r="G673" s="1158"/>
      <c r="H673" s="1158"/>
      <c r="I673" s="1158"/>
      <c r="J673" s="1158"/>
      <c r="K673" s="1158"/>
      <c r="L673" s="1158"/>
      <c r="M673" s="1158"/>
      <c r="N673" s="1158"/>
      <c r="O673" s="1158"/>
      <c r="P673" s="1158"/>
      <c r="Q673" s="1158"/>
      <c r="R673" s="1158"/>
      <c r="S673" s="1158"/>
    </row>
    <row r="674">
      <c r="D674" s="1158"/>
      <c r="E674" s="1158"/>
      <c r="F674" s="1158"/>
      <c r="G674" s="1158"/>
      <c r="H674" s="1158"/>
      <c r="I674" s="1158"/>
      <c r="J674" s="1158"/>
      <c r="K674" s="1158"/>
      <c r="L674" s="1158"/>
      <c r="M674" s="1158"/>
      <c r="N674" s="1158"/>
      <c r="O674" s="1158"/>
      <c r="P674" s="1158"/>
      <c r="Q674" s="1158"/>
      <c r="R674" s="1158"/>
      <c r="S674" s="1158"/>
    </row>
    <row r="675">
      <c r="D675" s="1158"/>
      <c r="E675" s="1158"/>
      <c r="F675" s="1158"/>
      <c r="G675" s="1158"/>
      <c r="H675" s="1158"/>
      <c r="I675" s="1158"/>
      <c r="J675" s="1158"/>
      <c r="K675" s="1158"/>
      <c r="L675" s="1158"/>
      <c r="M675" s="1158"/>
      <c r="N675" s="1158"/>
      <c r="O675" s="1158"/>
      <c r="P675" s="1158"/>
      <c r="Q675" s="1158"/>
      <c r="R675" s="1158"/>
      <c r="S675" s="1158"/>
    </row>
    <row r="676">
      <c r="D676" s="1158"/>
      <c r="E676" s="1158"/>
      <c r="F676" s="1158"/>
      <c r="G676" s="1158"/>
      <c r="H676" s="1158"/>
      <c r="I676" s="1158"/>
      <c r="J676" s="1158"/>
      <c r="K676" s="1158"/>
      <c r="L676" s="1158"/>
      <c r="M676" s="1158"/>
      <c r="N676" s="1158"/>
      <c r="O676" s="1158"/>
      <c r="P676" s="1158"/>
      <c r="Q676" s="1158"/>
      <c r="R676" s="1158"/>
      <c r="S676" s="1158"/>
    </row>
    <row r="677">
      <c r="D677" s="1158"/>
      <c r="E677" s="1158"/>
      <c r="F677" s="1158"/>
      <c r="G677" s="1158"/>
      <c r="H677" s="1158"/>
      <c r="I677" s="1158"/>
      <c r="J677" s="1158"/>
      <c r="K677" s="1158"/>
      <c r="L677" s="1158"/>
      <c r="M677" s="1158"/>
      <c r="N677" s="1158"/>
      <c r="O677" s="1158"/>
      <c r="P677" s="1158"/>
      <c r="Q677" s="1158"/>
      <c r="R677" s="1158"/>
      <c r="S677" s="1158"/>
    </row>
    <row r="678">
      <c r="D678" s="1158"/>
      <c r="E678" s="1158"/>
      <c r="F678" s="1158"/>
      <c r="G678" s="1158"/>
      <c r="H678" s="1158"/>
      <c r="I678" s="1158"/>
      <c r="J678" s="1158"/>
      <c r="K678" s="1158"/>
      <c r="L678" s="1158"/>
      <c r="M678" s="1158"/>
      <c r="N678" s="1158"/>
      <c r="O678" s="1158"/>
      <c r="P678" s="1158"/>
      <c r="Q678" s="1158"/>
      <c r="R678" s="1158"/>
      <c r="S678" s="1158"/>
    </row>
    <row r="679">
      <c r="D679" s="1158"/>
      <c r="E679" s="1158"/>
      <c r="F679" s="1158"/>
      <c r="G679" s="1158"/>
      <c r="H679" s="1158"/>
      <c r="I679" s="1158"/>
      <c r="J679" s="1158"/>
      <c r="K679" s="1158"/>
      <c r="L679" s="1158"/>
      <c r="M679" s="1158"/>
      <c r="N679" s="1158"/>
      <c r="O679" s="1158"/>
      <c r="P679" s="1158"/>
      <c r="Q679" s="1158"/>
      <c r="R679" s="1158"/>
      <c r="S679" s="1158"/>
    </row>
    <row r="680">
      <c r="D680" s="1158"/>
      <c r="E680" s="1158"/>
      <c r="F680" s="1158"/>
      <c r="G680" s="1158"/>
      <c r="H680" s="1158"/>
      <c r="I680" s="1158"/>
      <c r="J680" s="1158"/>
      <c r="K680" s="1158"/>
      <c r="L680" s="1158"/>
      <c r="M680" s="1158"/>
      <c r="N680" s="1158"/>
      <c r="O680" s="1158"/>
      <c r="P680" s="1158"/>
      <c r="Q680" s="1158"/>
      <c r="R680" s="1158"/>
      <c r="S680" s="1158"/>
    </row>
    <row r="681">
      <c r="D681" s="1158"/>
      <c r="E681" s="1158"/>
      <c r="F681" s="1158"/>
      <c r="G681" s="1158"/>
      <c r="H681" s="1158"/>
      <c r="I681" s="1158"/>
      <c r="J681" s="1158"/>
      <c r="K681" s="1158"/>
      <c r="L681" s="1158"/>
      <c r="M681" s="1158"/>
      <c r="N681" s="1158"/>
      <c r="O681" s="1158"/>
      <c r="P681" s="1158"/>
      <c r="Q681" s="1158"/>
      <c r="R681" s="1158"/>
      <c r="S681" s="1158"/>
    </row>
    <row r="682">
      <c r="D682" s="1158"/>
      <c r="E682" s="1158"/>
      <c r="F682" s="1158"/>
      <c r="G682" s="1158"/>
      <c r="H682" s="1158"/>
      <c r="I682" s="1158"/>
      <c r="J682" s="1158"/>
      <c r="K682" s="1158"/>
      <c r="L682" s="1158"/>
      <c r="M682" s="1158"/>
      <c r="N682" s="1158"/>
      <c r="O682" s="1158"/>
      <c r="P682" s="1158"/>
      <c r="Q682" s="1158"/>
      <c r="R682" s="1158"/>
      <c r="S682" s="1158"/>
    </row>
    <row r="683">
      <c r="D683" s="1158"/>
      <c r="E683" s="1158"/>
      <c r="F683" s="1158"/>
      <c r="G683" s="1158"/>
      <c r="H683" s="1158"/>
      <c r="I683" s="1158"/>
      <c r="J683" s="1158"/>
      <c r="K683" s="1158"/>
      <c r="L683" s="1158"/>
      <c r="M683" s="1158"/>
      <c r="N683" s="1158"/>
      <c r="O683" s="1158"/>
      <c r="P683" s="1158"/>
      <c r="Q683" s="1158"/>
      <c r="R683" s="1158"/>
      <c r="S683" s="1158"/>
    </row>
    <row r="684">
      <c r="D684" s="1158"/>
      <c r="E684" s="1158"/>
      <c r="F684" s="1158"/>
      <c r="G684" s="1158"/>
      <c r="H684" s="1158"/>
      <c r="I684" s="1158"/>
      <c r="J684" s="1158"/>
      <c r="K684" s="1158"/>
      <c r="L684" s="1158"/>
      <c r="M684" s="1158"/>
      <c r="N684" s="1158"/>
      <c r="O684" s="1158"/>
      <c r="P684" s="1158"/>
      <c r="Q684" s="1158"/>
      <c r="R684" s="1158"/>
      <c r="S684" s="1158"/>
    </row>
    <row r="685">
      <c r="D685" s="1158"/>
      <c r="E685" s="1158"/>
      <c r="F685" s="1158"/>
      <c r="G685" s="1158"/>
      <c r="H685" s="1158"/>
      <c r="I685" s="1158"/>
      <c r="J685" s="1158"/>
      <c r="K685" s="1158"/>
      <c r="L685" s="1158"/>
      <c r="M685" s="1158"/>
      <c r="N685" s="1158"/>
      <c r="O685" s="1158"/>
      <c r="P685" s="1158"/>
      <c r="Q685" s="1158"/>
      <c r="R685" s="1158"/>
      <c r="S685" s="1158"/>
    </row>
    <row r="686">
      <c r="D686" s="1158"/>
      <c r="E686" s="1158"/>
      <c r="F686" s="1158"/>
      <c r="G686" s="1158"/>
      <c r="H686" s="1158"/>
      <c r="I686" s="1158"/>
      <c r="J686" s="1158"/>
      <c r="K686" s="1158"/>
      <c r="L686" s="1158"/>
      <c r="M686" s="1158"/>
      <c r="N686" s="1158"/>
      <c r="O686" s="1158"/>
      <c r="P686" s="1158"/>
      <c r="Q686" s="1158"/>
      <c r="R686" s="1158"/>
      <c r="S686" s="1158"/>
    </row>
    <row r="687">
      <c r="D687" s="1158"/>
      <c r="E687" s="1158"/>
      <c r="F687" s="1158"/>
      <c r="G687" s="1158"/>
      <c r="H687" s="1158"/>
      <c r="I687" s="1158"/>
      <c r="J687" s="1158"/>
      <c r="K687" s="1158"/>
      <c r="L687" s="1158"/>
      <c r="M687" s="1158"/>
      <c r="N687" s="1158"/>
      <c r="O687" s="1158"/>
      <c r="P687" s="1158"/>
      <c r="Q687" s="1158"/>
      <c r="R687" s="1158"/>
      <c r="S687" s="1158"/>
    </row>
    <row r="688">
      <c r="D688" s="1158"/>
      <c r="E688" s="1158"/>
      <c r="F688" s="1158"/>
      <c r="G688" s="1158"/>
      <c r="H688" s="1158"/>
      <c r="I688" s="1158"/>
      <c r="J688" s="1158"/>
      <c r="K688" s="1158"/>
      <c r="L688" s="1158"/>
      <c r="M688" s="1158"/>
      <c r="N688" s="1158"/>
      <c r="O688" s="1158"/>
      <c r="P688" s="1158"/>
      <c r="Q688" s="1158"/>
      <c r="R688" s="1158"/>
      <c r="S688" s="1158"/>
    </row>
    <row r="689">
      <c r="D689" s="1158"/>
      <c r="E689" s="1158"/>
      <c r="F689" s="1158"/>
      <c r="G689" s="1158"/>
      <c r="H689" s="1158"/>
      <c r="I689" s="1158"/>
      <c r="J689" s="1158"/>
      <c r="K689" s="1158"/>
      <c r="L689" s="1158"/>
      <c r="M689" s="1158"/>
      <c r="N689" s="1158"/>
      <c r="O689" s="1158"/>
      <c r="P689" s="1158"/>
      <c r="Q689" s="1158"/>
      <c r="R689" s="1158"/>
      <c r="S689" s="1158"/>
    </row>
    <row r="690">
      <c r="D690" s="1158"/>
      <c r="E690" s="1158"/>
      <c r="F690" s="1158"/>
      <c r="G690" s="1158"/>
      <c r="H690" s="1158"/>
      <c r="I690" s="1158"/>
      <c r="J690" s="1158"/>
      <c r="K690" s="1158"/>
      <c r="L690" s="1158"/>
      <c r="M690" s="1158"/>
      <c r="N690" s="1158"/>
      <c r="O690" s="1158"/>
      <c r="P690" s="1158"/>
      <c r="Q690" s="1158"/>
      <c r="R690" s="1158"/>
      <c r="S690" s="1158"/>
    </row>
    <row r="691">
      <c r="D691" s="1158"/>
      <c r="E691" s="1158"/>
      <c r="F691" s="1158"/>
      <c r="G691" s="1158"/>
      <c r="H691" s="1158"/>
      <c r="I691" s="1158"/>
      <c r="J691" s="1158"/>
      <c r="K691" s="1158"/>
      <c r="L691" s="1158"/>
      <c r="M691" s="1158"/>
      <c r="N691" s="1158"/>
      <c r="O691" s="1158"/>
      <c r="P691" s="1158"/>
      <c r="Q691" s="1158"/>
      <c r="R691" s="1158"/>
      <c r="S691" s="1158"/>
    </row>
    <row r="692">
      <c r="D692" s="1158"/>
      <c r="E692" s="1158"/>
      <c r="F692" s="1158"/>
      <c r="G692" s="1158"/>
      <c r="H692" s="1158"/>
      <c r="I692" s="1158"/>
      <c r="J692" s="1158"/>
      <c r="K692" s="1158"/>
      <c r="L692" s="1158"/>
      <c r="M692" s="1158"/>
      <c r="N692" s="1158"/>
      <c r="O692" s="1158"/>
      <c r="P692" s="1158"/>
      <c r="Q692" s="1158"/>
      <c r="R692" s="1158"/>
      <c r="S692" s="1158"/>
    </row>
    <row r="693">
      <c r="D693" s="1158"/>
      <c r="E693" s="1158"/>
      <c r="F693" s="1158"/>
      <c r="G693" s="1158"/>
      <c r="H693" s="1158"/>
      <c r="I693" s="1158"/>
      <c r="J693" s="1158"/>
      <c r="K693" s="1158"/>
      <c r="L693" s="1158"/>
      <c r="M693" s="1158"/>
      <c r="N693" s="1158"/>
      <c r="O693" s="1158"/>
      <c r="P693" s="1158"/>
      <c r="Q693" s="1158"/>
      <c r="R693" s="1158"/>
      <c r="S693" s="1158"/>
    </row>
    <row r="694">
      <c r="D694" s="1158"/>
      <c r="E694" s="1158"/>
      <c r="F694" s="1158"/>
      <c r="G694" s="1158"/>
      <c r="H694" s="1158"/>
      <c r="I694" s="1158"/>
      <c r="J694" s="1158"/>
      <c r="K694" s="1158"/>
      <c r="L694" s="1158"/>
      <c r="M694" s="1158"/>
      <c r="N694" s="1158"/>
      <c r="O694" s="1158"/>
      <c r="P694" s="1158"/>
      <c r="Q694" s="1158"/>
      <c r="R694" s="1158"/>
      <c r="S694" s="1158"/>
    </row>
    <row r="695">
      <c r="D695" s="1158"/>
      <c r="E695" s="1158"/>
      <c r="F695" s="1158"/>
      <c r="G695" s="1158"/>
      <c r="H695" s="1158"/>
      <c r="I695" s="1158"/>
      <c r="J695" s="1158"/>
      <c r="K695" s="1158"/>
      <c r="L695" s="1158"/>
      <c r="M695" s="1158"/>
      <c r="N695" s="1158"/>
      <c r="O695" s="1158"/>
      <c r="P695" s="1158"/>
      <c r="Q695" s="1158"/>
      <c r="R695" s="1158"/>
      <c r="S695" s="1158"/>
    </row>
    <row r="696">
      <c r="D696" s="1158"/>
      <c r="E696" s="1158"/>
      <c r="F696" s="1158"/>
      <c r="G696" s="1158"/>
      <c r="H696" s="1158"/>
      <c r="I696" s="1158"/>
      <c r="J696" s="1158"/>
      <c r="K696" s="1158"/>
      <c r="L696" s="1158"/>
      <c r="M696" s="1158"/>
      <c r="N696" s="1158"/>
      <c r="O696" s="1158"/>
      <c r="P696" s="1158"/>
      <c r="Q696" s="1158"/>
      <c r="R696" s="1158"/>
      <c r="S696" s="1158"/>
    </row>
    <row r="697">
      <c r="D697" s="1158"/>
      <c r="E697" s="1158"/>
      <c r="F697" s="1158"/>
      <c r="G697" s="1158"/>
      <c r="H697" s="1158"/>
      <c r="I697" s="1158"/>
      <c r="J697" s="1158"/>
      <c r="K697" s="1158"/>
      <c r="L697" s="1158"/>
      <c r="M697" s="1158"/>
      <c r="N697" s="1158"/>
      <c r="O697" s="1158"/>
      <c r="P697" s="1158"/>
      <c r="Q697" s="1158"/>
      <c r="R697" s="1158"/>
      <c r="S697" s="1158"/>
    </row>
    <row r="698">
      <c r="D698" s="1158"/>
      <c r="E698" s="1158"/>
      <c r="F698" s="1158"/>
      <c r="G698" s="1158"/>
      <c r="H698" s="1158"/>
      <c r="I698" s="1158"/>
      <c r="J698" s="1158"/>
      <c r="K698" s="1158"/>
      <c r="L698" s="1158"/>
      <c r="M698" s="1158"/>
      <c r="N698" s="1158"/>
      <c r="O698" s="1158"/>
      <c r="P698" s="1158"/>
      <c r="Q698" s="1158"/>
      <c r="R698" s="1158"/>
      <c r="S698" s="1158"/>
    </row>
    <row r="699">
      <c r="D699" s="1158"/>
      <c r="E699" s="1158"/>
      <c r="F699" s="1158"/>
      <c r="G699" s="1158"/>
      <c r="H699" s="1158"/>
      <c r="I699" s="1158"/>
      <c r="J699" s="1158"/>
      <c r="K699" s="1158"/>
      <c r="L699" s="1158"/>
      <c r="M699" s="1158"/>
      <c r="N699" s="1158"/>
      <c r="O699" s="1158"/>
      <c r="P699" s="1158"/>
      <c r="Q699" s="1158"/>
      <c r="R699" s="1158"/>
      <c r="S699" s="1158"/>
    </row>
    <row r="700">
      <c r="D700" s="1158"/>
      <c r="E700" s="1158"/>
      <c r="F700" s="1158"/>
      <c r="G700" s="1158"/>
      <c r="H700" s="1158"/>
      <c r="I700" s="1158"/>
      <c r="J700" s="1158"/>
      <c r="K700" s="1158"/>
      <c r="L700" s="1158"/>
      <c r="M700" s="1158"/>
      <c r="N700" s="1158"/>
      <c r="O700" s="1158"/>
      <c r="P700" s="1158"/>
      <c r="Q700" s="1158"/>
      <c r="R700" s="1158"/>
      <c r="S700" s="1158"/>
    </row>
    <row r="701">
      <c r="D701" s="1158"/>
      <c r="E701" s="1158"/>
      <c r="F701" s="1158"/>
      <c r="G701" s="1158"/>
      <c r="H701" s="1158"/>
      <c r="I701" s="1158"/>
      <c r="J701" s="1158"/>
      <c r="K701" s="1158"/>
      <c r="L701" s="1158"/>
      <c r="M701" s="1158"/>
      <c r="N701" s="1158"/>
      <c r="O701" s="1158"/>
      <c r="P701" s="1158"/>
      <c r="Q701" s="1158"/>
      <c r="R701" s="1158"/>
      <c r="S701" s="1158"/>
    </row>
    <row r="702">
      <c r="D702" s="1158"/>
      <c r="E702" s="1158"/>
      <c r="F702" s="1158"/>
      <c r="G702" s="1158"/>
      <c r="H702" s="1158"/>
      <c r="I702" s="1158"/>
      <c r="J702" s="1158"/>
      <c r="K702" s="1158"/>
      <c r="L702" s="1158"/>
      <c r="M702" s="1158"/>
      <c r="N702" s="1158"/>
      <c r="O702" s="1158"/>
      <c r="P702" s="1158"/>
      <c r="Q702" s="1158"/>
      <c r="R702" s="1158"/>
      <c r="S702" s="1158"/>
    </row>
    <row r="703">
      <c r="D703" s="1158"/>
      <c r="E703" s="1158"/>
      <c r="F703" s="1158"/>
      <c r="G703" s="1158"/>
      <c r="H703" s="1158"/>
      <c r="I703" s="1158"/>
      <c r="J703" s="1158"/>
      <c r="K703" s="1158"/>
      <c r="L703" s="1158"/>
      <c r="M703" s="1158"/>
      <c r="N703" s="1158"/>
      <c r="O703" s="1158"/>
      <c r="P703" s="1158"/>
      <c r="Q703" s="1158"/>
      <c r="R703" s="1158"/>
      <c r="S703" s="1158"/>
    </row>
    <row r="704">
      <c r="D704" s="1158"/>
      <c r="E704" s="1158"/>
      <c r="F704" s="1158"/>
      <c r="G704" s="1158"/>
      <c r="H704" s="1158"/>
      <c r="I704" s="1158"/>
      <c r="J704" s="1158"/>
      <c r="K704" s="1158"/>
      <c r="L704" s="1158"/>
      <c r="M704" s="1158"/>
      <c r="N704" s="1158"/>
      <c r="O704" s="1158"/>
      <c r="P704" s="1158"/>
      <c r="Q704" s="1158"/>
      <c r="R704" s="1158"/>
      <c r="S704" s="1158"/>
    </row>
    <row r="705">
      <c r="D705" s="1158"/>
      <c r="E705" s="1158"/>
      <c r="F705" s="1158"/>
      <c r="G705" s="1158"/>
      <c r="H705" s="1158"/>
      <c r="I705" s="1158"/>
      <c r="J705" s="1158"/>
      <c r="K705" s="1158"/>
      <c r="L705" s="1158"/>
      <c r="M705" s="1158"/>
      <c r="N705" s="1158"/>
      <c r="O705" s="1158"/>
      <c r="P705" s="1158"/>
      <c r="Q705" s="1158"/>
      <c r="R705" s="1158"/>
      <c r="S705" s="1158"/>
    </row>
    <row r="706">
      <c r="D706" s="1158"/>
      <c r="E706" s="1158"/>
      <c r="F706" s="1158"/>
      <c r="G706" s="1158"/>
      <c r="H706" s="1158"/>
      <c r="I706" s="1158"/>
      <c r="J706" s="1158"/>
      <c r="K706" s="1158"/>
      <c r="L706" s="1158"/>
      <c r="M706" s="1158"/>
      <c r="N706" s="1158"/>
      <c r="O706" s="1158"/>
      <c r="P706" s="1158"/>
      <c r="Q706" s="1158"/>
      <c r="R706" s="1158"/>
      <c r="S706" s="1158"/>
    </row>
    <row r="707">
      <c r="D707" s="1158"/>
      <c r="E707" s="1158"/>
      <c r="F707" s="1158"/>
      <c r="G707" s="1158"/>
      <c r="H707" s="1158"/>
      <c r="I707" s="1158"/>
      <c r="J707" s="1158"/>
      <c r="K707" s="1158"/>
      <c r="L707" s="1158"/>
      <c r="M707" s="1158"/>
      <c r="N707" s="1158"/>
      <c r="O707" s="1158"/>
      <c r="P707" s="1158"/>
      <c r="Q707" s="1158"/>
      <c r="R707" s="1158"/>
      <c r="S707" s="1158"/>
    </row>
    <row r="708">
      <c r="D708" s="1158"/>
      <c r="E708" s="1158"/>
      <c r="F708" s="1158"/>
      <c r="G708" s="1158"/>
      <c r="H708" s="1158"/>
      <c r="I708" s="1158"/>
      <c r="J708" s="1158"/>
      <c r="K708" s="1158"/>
      <c r="L708" s="1158"/>
      <c r="M708" s="1158"/>
      <c r="N708" s="1158"/>
      <c r="O708" s="1158"/>
      <c r="P708" s="1158"/>
      <c r="Q708" s="1158"/>
      <c r="R708" s="1158"/>
      <c r="S708" s="1158"/>
    </row>
    <row r="709">
      <c r="D709" s="1158"/>
      <c r="E709" s="1158"/>
      <c r="F709" s="1158"/>
      <c r="G709" s="1158"/>
      <c r="H709" s="1158"/>
      <c r="I709" s="1158"/>
      <c r="J709" s="1158"/>
      <c r="K709" s="1158"/>
      <c r="L709" s="1158"/>
      <c r="M709" s="1158"/>
      <c r="N709" s="1158"/>
      <c r="O709" s="1158"/>
      <c r="P709" s="1158"/>
      <c r="Q709" s="1158"/>
      <c r="R709" s="1158"/>
      <c r="S709" s="1158"/>
    </row>
    <row r="710">
      <c r="D710" s="1158"/>
      <c r="E710" s="1158"/>
      <c r="F710" s="1158"/>
      <c r="G710" s="1158"/>
      <c r="H710" s="1158"/>
      <c r="I710" s="1158"/>
      <c r="J710" s="1158"/>
      <c r="K710" s="1158"/>
      <c r="L710" s="1158"/>
      <c r="M710" s="1158"/>
      <c r="N710" s="1158"/>
      <c r="O710" s="1158"/>
      <c r="P710" s="1158"/>
      <c r="Q710" s="1158"/>
      <c r="R710" s="1158"/>
      <c r="S710" s="1158"/>
    </row>
    <row r="711">
      <c r="D711" s="1158"/>
      <c r="E711" s="1158"/>
      <c r="F711" s="1158"/>
      <c r="G711" s="1158"/>
      <c r="H711" s="1158"/>
      <c r="I711" s="1158"/>
      <c r="J711" s="1158"/>
      <c r="K711" s="1158"/>
      <c r="L711" s="1158"/>
      <c r="M711" s="1158"/>
      <c r="N711" s="1158"/>
      <c r="O711" s="1158"/>
      <c r="P711" s="1158"/>
      <c r="Q711" s="1158"/>
      <c r="R711" s="1158"/>
      <c r="S711" s="1158"/>
    </row>
    <row r="712">
      <c r="D712" s="1158"/>
      <c r="E712" s="1158"/>
      <c r="F712" s="1158"/>
      <c r="G712" s="1158"/>
      <c r="H712" s="1158"/>
      <c r="I712" s="1158"/>
      <c r="J712" s="1158"/>
      <c r="K712" s="1158"/>
      <c r="L712" s="1158"/>
      <c r="M712" s="1158"/>
      <c r="N712" s="1158"/>
      <c r="O712" s="1158"/>
      <c r="P712" s="1158"/>
      <c r="Q712" s="1158"/>
      <c r="R712" s="1158"/>
      <c r="S712" s="1158"/>
    </row>
    <row r="713">
      <c r="D713" s="1158"/>
      <c r="E713" s="1158"/>
      <c r="F713" s="1158"/>
      <c r="G713" s="1158"/>
      <c r="H713" s="1158"/>
      <c r="I713" s="1158"/>
      <c r="J713" s="1158"/>
      <c r="K713" s="1158"/>
      <c r="L713" s="1158"/>
      <c r="M713" s="1158"/>
      <c r="N713" s="1158"/>
      <c r="O713" s="1158"/>
      <c r="P713" s="1158"/>
      <c r="Q713" s="1158"/>
      <c r="R713" s="1158"/>
      <c r="S713" s="1158"/>
    </row>
    <row r="714">
      <c r="D714" s="1158"/>
      <c r="E714" s="1158"/>
      <c r="F714" s="1158"/>
      <c r="G714" s="1158"/>
      <c r="H714" s="1158"/>
      <c r="I714" s="1158"/>
      <c r="J714" s="1158"/>
      <c r="K714" s="1158"/>
      <c r="L714" s="1158"/>
      <c r="M714" s="1158"/>
      <c r="N714" s="1158"/>
      <c r="O714" s="1158"/>
      <c r="P714" s="1158"/>
      <c r="Q714" s="1158"/>
      <c r="R714" s="1158"/>
      <c r="S714" s="1158"/>
    </row>
    <row r="715">
      <c r="D715" s="1158"/>
      <c r="E715" s="1158"/>
      <c r="F715" s="1158"/>
      <c r="G715" s="1158"/>
      <c r="H715" s="1158"/>
      <c r="I715" s="1158"/>
      <c r="J715" s="1158"/>
      <c r="K715" s="1158"/>
      <c r="L715" s="1158"/>
      <c r="M715" s="1158"/>
      <c r="N715" s="1158"/>
      <c r="O715" s="1158"/>
      <c r="P715" s="1158"/>
      <c r="Q715" s="1158"/>
      <c r="R715" s="1158"/>
      <c r="S715" s="1158"/>
    </row>
    <row r="716">
      <c r="D716" s="1158"/>
      <c r="E716" s="1158"/>
      <c r="F716" s="1158"/>
      <c r="G716" s="1158"/>
      <c r="H716" s="1158"/>
      <c r="I716" s="1158"/>
      <c r="J716" s="1158"/>
      <c r="K716" s="1158"/>
      <c r="L716" s="1158"/>
      <c r="M716" s="1158"/>
      <c r="N716" s="1158"/>
      <c r="O716" s="1158"/>
      <c r="P716" s="1158"/>
      <c r="Q716" s="1158"/>
      <c r="R716" s="1158"/>
      <c r="S716" s="1158"/>
    </row>
    <row r="717">
      <c r="D717" s="1158"/>
      <c r="E717" s="1158"/>
      <c r="F717" s="1158"/>
      <c r="G717" s="1158"/>
      <c r="H717" s="1158"/>
      <c r="I717" s="1158"/>
      <c r="J717" s="1158"/>
      <c r="K717" s="1158"/>
      <c r="L717" s="1158"/>
      <c r="M717" s="1158"/>
      <c r="N717" s="1158"/>
      <c r="O717" s="1158"/>
      <c r="P717" s="1158"/>
      <c r="Q717" s="1158"/>
      <c r="R717" s="1158"/>
      <c r="S717" s="1158"/>
    </row>
    <row r="718">
      <c r="D718" s="1158"/>
      <c r="E718" s="1158"/>
      <c r="F718" s="1158"/>
      <c r="G718" s="1158"/>
      <c r="H718" s="1158"/>
      <c r="I718" s="1158"/>
      <c r="J718" s="1158"/>
      <c r="K718" s="1158"/>
      <c r="L718" s="1158"/>
      <c r="M718" s="1158"/>
      <c r="N718" s="1158"/>
      <c r="O718" s="1158"/>
      <c r="P718" s="1158"/>
      <c r="Q718" s="1158"/>
      <c r="R718" s="1158"/>
      <c r="S718" s="1158"/>
    </row>
    <row r="719">
      <c r="D719" s="1158"/>
      <c r="E719" s="1158"/>
      <c r="F719" s="1158"/>
      <c r="G719" s="1158"/>
      <c r="H719" s="1158"/>
      <c r="I719" s="1158"/>
      <c r="J719" s="1158"/>
      <c r="K719" s="1158"/>
      <c r="L719" s="1158"/>
      <c r="M719" s="1158"/>
      <c r="N719" s="1158"/>
      <c r="O719" s="1158"/>
      <c r="P719" s="1158"/>
      <c r="Q719" s="1158"/>
      <c r="R719" s="1158"/>
      <c r="S719" s="1158"/>
    </row>
    <row r="720">
      <c r="D720" s="1158"/>
      <c r="E720" s="1158"/>
      <c r="F720" s="1158"/>
      <c r="G720" s="1158"/>
      <c r="H720" s="1158"/>
      <c r="I720" s="1158"/>
      <c r="J720" s="1158"/>
      <c r="K720" s="1158"/>
      <c r="L720" s="1158"/>
      <c r="M720" s="1158"/>
      <c r="N720" s="1158"/>
      <c r="O720" s="1158"/>
      <c r="P720" s="1158"/>
      <c r="Q720" s="1158"/>
      <c r="R720" s="1158"/>
      <c r="S720" s="1158"/>
    </row>
    <row r="721">
      <c r="D721" s="1158"/>
      <c r="E721" s="1158"/>
      <c r="F721" s="1158"/>
      <c r="G721" s="1158"/>
      <c r="H721" s="1158"/>
      <c r="I721" s="1158"/>
      <c r="J721" s="1158"/>
      <c r="K721" s="1158"/>
      <c r="L721" s="1158"/>
      <c r="M721" s="1158"/>
      <c r="N721" s="1158"/>
      <c r="O721" s="1158"/>
      <c r="P721" s="1158"/>
      <c r="Q721" s="1158"/>
      <c r="R721" s="1158"/>
      <c r="S721" s="1158"/>
    </row>
    <row r="722">
      <c r="D722" s="1158"/>
      <c r="E722" s="1158"/>
      <c r="F722" s="1158"/>
      <c r="G722" s="1158"/>
      <c r="H722" s="1158"/>
      <c r="I722" s="1158"/>
      <c r="J722" s="1158"/>
      <c r="K722" s="1158"/>
      <c r="L722" s="1158"/>
      <c r="M722" s="1158"/>
      <c r="N722" s="1158"/>
      <c r="O722" s="1158"/>
      <c r="P722" s="1158"/>
      <c r="Q722" s="1158"/>
      <c r="R722" s="1158"/>
      <c r="S722" s="1158"/>
    </row>
    <row r="723">
      <c r="D723" s="1158"/>
      <c r="E723" s="1158"/>
      <c r="F723" s="1158"/>
      <c r="G723" s="1158"/>
      <c r="H723" s="1158"/>
      <c r="I723" s="1158"/>
      <c r="J723" s="1158"/>
      <c r="K723" s="1158"/>
      <c r="L723" s="1158"/>
      <c r="M723" s="1158"/>
      <c r="N723" s="1158"/>
      <c r="O723" s="1158"/>
      <c r="P723" s="1158"/>
      <c r="Q723" s="1158"/>
      <c r="R723" s="1158"/>
      <c r="S723" s="1158"/>
    </row>
    <row r="724">
      <c r="D724" s="1158"/>
      <c r="E724" s="1158"/>
      <c r="F724" s="1158"/>
      <c r="G724" s="1158"/>
      <c r="H724" s="1158"/>
      <c r="I724" s="1158"/>
      <c r="J724" s="1158"/>
      <c r="K724" s="1158"/>
      <c r="L724" s="1158"/>
      <c r="M724" s="1158"/>
      <c r="N724" s="1158"/>
      <c r="O724" s="1158"/>
      <c r="P724" s="1158"/>
      <c r="Q724" s="1158"/>
      <c r="R724" s="1158"/>
      <c r="S724" s="1158"/>
    </row>
    <row r="725">
      <c r="D725" s="1158"/>
      <c r="E725" s="1158"/>
      <c r="F725" s="1158"/>
      <c r="G725" s="1158"/>
      <c r="H725" s="1158"/>
      <c r="I725" s="1158"/>
      <c r="J725" s="1158"/>
      <c r="K725" s="1158"/>
      <c r="L725" s="1158"/>
      <c r="M725" s="1158"/>
      <c r="N725" s="1158"/>
      <c r="O725" s="1158"/>
      <c r="P725" s="1158"/>
      <c r="Q725" s="1158"/>
      <c r="R725" s="1158"/>
      <c r="S725" s="1158"/>
    </row>
    <row r="726">
      <c r="D726" s="1158"/>
      <c r="E726" s="1158"/>
      <c r="F726" s="1158"/>
      <c r="G726" s="1158"/>
      <c r="H726" s="1158"/>
      <c r="I726" s="1158"/>
      <c r="J726" s="1158"/>
      <c r="K726" s="1158"/>
      <c r="L726" s="1158"/>
      <c r="M726" s="1158"/>
      <c r="N726" s="1158"/>
      <c r="O726" s="1158"/>
      <c r="P726" s="1158"/>
      <c r="Q726" s="1158"/>
      <c r="R726" s="1158"/>
      <c r="S726" s="1158"/>
    </row>
    <row r="727">
      <c r="D727" s="1158"/>
      <c r="E727" s="1158"/>
      <c r="F727" s="1158"/>
      <c r="G727" s="1158"/>
      <c r="H727" s="1158"/>
      <c r="I727" s="1158"/>
      <c r="J727" s="1158"/>
      <c r="K727" s="1158"/>
      <c r="L727" s="1158"/>
      <c r="M727" s="1158"/>
      <c r="N727" s="1158"/>
      <c r="O727" s="1158"/>
      <c r="P727" s="1158"/>
      <c r="Q727" s="1158"/>
      <c r="R727" s="1158"/>
      <c r="S727" s="1158"/>
    </row>
    <row r="728">
      <c r="D728" s="1158"/>
      <c r="E728" s="1158"/>
      <c r="F728" s="1158"/>
      <c r="G728" s="1158"/>
      <c r="H728" s="1158"/>
      <c r="I728" s="1158"/>
      <c r="J728" s="1158"/>
      <c r="K728" s="1158"/>
      <c r="L728" s="1158"/>
      <c r="M728" s="1158"/>
      <c r="N728" s="1158"/>
      <c r="O728" s="1158"/>
      <c r="P728" s="1158"/>
      <c r="Q728" s="1158"/>
      <c r="R728" s="1158"/>
      <c r="S728" s="1158"/>
    </row>
    <row r="729">
      <c r="D729" s="1158"/>
      <c r="E729" s="1158"/>
      <c r="F729" s="1158"/>
      <c r="G729" s="1158"/>
      <c r="H729" s="1158"/>
      <c r="I729" s="1158"/>
      <c r="J729" s="1158"/>
      <c r="K729" s="1158"/>
      <c r="L729" s="1158"/>
      <c r="M729" s="1158"/>
      <c r="N729" s="1158"/>
      <c r="O729" s="1158"/>
      <c r="P729" s="1158"/>
      <c r="Q729" s="1158"/>
      <c r="R729" s="1158"/>
      <c r="S729" s="1158"/>
    </row>
    <row r="730">
      <c r="D730" s="1158"/>
      <c r="E730" s="1158"/>
      <c r="F730" s="1158"/>
      <c r="G730" s="1158"/>
      <c r="H730" s="1158"/>
      <c r="I730" s="1158"/>
      <c r="J730" s="1158"/>
      <c r="K730" s="1158"/>
      <c r="L730" s="1158"/>
      <c r="M730" s="1158"/>
      <c r="N730" s="1158"/>
      <c r="O730" s="1158"/>
      <c r="P730" s="1158"/>
      <c r="Q730" s="1158"/>
      <c r="R730" s="1158"/>
      <c r="S730" s="1158"/>
    </row>
    <row r="731">
      <c r="D731" s="1158"/>
      <c r="E731" s="1158"/>
      <c r="F731" s="1158"/>
      <c r="G731" s="1158"/>
      <c r="H731" s="1158"/>
      <c r="I731" s="1158"/>
      <c r="J731" s="1158"/>
      <c r="K731" s="1158"/>
      <c r="L731" s="1158"/>
      <c r="M731" s="1158"/>
      <c r="N731" s="1158"/>
      <c r="O731" s="1158"/>
      <c r="P731" s="1158"/>
      <c r="Q731" s="1158"/>
      <c r="R731" s="1158"/>
      <c r="S731" s="1158"/>
    </row>
    <row r="732">
      <c r="D732" s="1158"/>
      <c r="E732" s="1158"/>
      <c r="F732" s="1158"/>
      <c r="G732" s="1158"/>
      <c r="H732" s="1158"/>
      <c r="I732" s="1158"/>
      <c r="J732" s="1158"/>
      <c r="K732" s="1158"/>
      <c r="L732" s="1158"/>
      <c r="M732" s="1158"/>
      <c r="N732" s="1158"/>
      <c r="O732" s="1158"/>
      <c r="P732" s="1158"/>
      <c r="Q732" s="1158"/>
      <c r="R732" s="1158"/>
      <c r="S732" s="1158"/>
    </row>
    <row r="733">
      <c r="D733" s="1158"/>
      <c r="E733" s="1158"/>
      <c r="F733" s="1158"/>
      <c r="G733" s="1158"/>
      <c r="H733" s="1158"/>
      <c r="I733" s="1158"/>
      <c r="J733" s="1158"/>
      <c r="K733" s="1158"/>
      <c r="L733" s="1158"/>
      <c r="M733" s="1158"/>
      <c r="N733" s="1158"/>
      <c r="O733" s="1158"/>
      <c r="P733" s="1158"/>
      <c r="Q733" s="1158"/>
      <c r="R733" s="1158"/>
      <c r="S733" s="1158"/>
    </row>
    <row r="734">
      <c r="D734" s="1158"/>
      <c r="E734" s="1158"/>
      <c r="F734" s="1158"/>
      <c r="G734" s="1158"/>
      <c r="H734" s="1158"/>
      <c r="I734" s="1158"/>
      <c r="J734" s="1158"/>
      <c r="K734" s="1158"/>
      <c r="L734" s="1158"/>
      <c r="M734" s="1158"/>
      <c r="N734" s="1158"/>
      <c r="O734" s="1158"/>
      <c r="P734" s="1158"/>
      <c r="Q734" s="1158"/>
      <c r="R734" s="1158"/>
      <c r="S734" s="1158"/>
    </row>
    <row r="735">
      <c r="D735" s="1158"/>
      <c r="E735" s="1158"/>
      <c r="F735" s="1158"/>
      <c r="G735" s="1158"/>
      <c r="H735" s="1158"/>
      <c r="I735" s="1158"/>
      <c r="J735" s="1158"/>
      <c r="K735" s="1158"/>
      <c r="L735" s="1158"/>
      <c r="M735" s="1158"/>
      <c r="N735" s="1158"/>
      <c r="O735" s="1158"/>
      <c r="P735" s="1158"/>
      <c r="Q735" s="1158"/>
      <c r="R735" s="1158"/>
      <c r="S735" s="1158"/>
    </row>
    <row r="736">
      <c r="D736" s="1158"/>
      <c r="E736" s="1158"/>
      <c r="F736" s="1158"/>
      <c r="G736" s="1158"/>
      <c r="H736" s="1158"/>
      <c r="I736" s="1158"/>
      <c r="J736" s="1158"/>
      <c r="K736" s="1158"/>
      <c r="L736" s="1158"/>
      <c r="M736" s="1158"/>
      <c r="N736" s="1158"/>
      <c r="O736" s="1158"/>
      <c r="P736" s="1158"/>
      <c r="Q736" s="1158"/>
      <c r="R736" s="1158"/>
      <c r="S736" s="1158"/>
    </row>
    <row r="737">
      <c r="D737" s="1158"/>
      <c r="E737" s="1158"/>
      <c r="F737" s="1158"/>
      <c r="G737" s="1158"/>
      <c r="H737" s="1158"/>
      <c r="I737" s="1158"/>
      <c r="J737" s="1158"/>
      <c r="K737" s="1158"/>
      <c r="L737" s="1158"/>
      <c r="M737" s="1158"/>
      <c r="N737" s="1158"/>
      <c r="O737" s="1158"/>
      <c r="P737" s="1158"/>
      <c r="Q737" s="1158"/>
      <c r="R737" s="1158"/>
      <c r="S737" s="1158"/>
    </row>
    <row r="738">
      <c r="D738" s="1158"/>
      <c r="E738" s="1158"/>
      <c r="F738" s="1158"/>
      <c r="G738" s="1158"/>
      <c r="H738" s="1158"/>
      <c r="I738" s="1158"/>
      <c r="J738" s="1158"/>
      <c r="K738" s="1158"/>
      <c r="L738" s="1158"/>
      <c r="M738" s="1158"/>
      <c r="N738" s="1158"/>
      <c r="O738" s="1158"/>
      <c r="P738" s="1158"/>
      <c r="Q738" s="1158"/>
      <c r="R738" s="1158"/>
      <c r="S738" s="1158"/>
    </row>
    <row r="739">
      <c r="D739" s="1158"/>
      <c r="E739" s="1158"/>
      <c r="F739" s="1158"/>
      <c r="G739" s="1158"/>
      <c r="H739" s="1158"/>
      <c r="I739" s="1158"/>
      <c r="J739" s="1158"/>
      <c r="K739" s="1158"/>
      <c r="L739" s="1158"/>
      <c r="M739" s="1158"/>
      <c r="N739" s="1158"/>
      <c r="O739" s="1158"/>
      <c r="P739" s="1158"/>
      <c r="Q739" s="1158"/>
      <c r="R739" s="1158"/>
      <c r="S739" s="1158"/>
    </row>
    <row r="740">
      <c r="D740" s="1158"/>
      <c r="E740" s="1158"/>
      <c r="F740" s="1158"/>
      <c r="G740" s="1158"/>
      <c r="H740" s="1158"/>
      <c r="I740" s="1158"/>
      <c r="J740" s="1158"/>
      <c r="K740" s="1158"/>
      <c r="L740" s="1158"/>
      <c r="M740" s="1158"/>
      <c r="N740" s="1158"/>
      <c r="O740" s="1158"/>
      <c r="P740" s="1158"/>
      <c r="Q740" s="1158"/>
      <c r="R740" s="1158"/>
      <c r="S740" s="1158"/>
    </row>
    <row r="741">
      <c r="D741" s="1158"/>
      <c r="E741" s="1158"/>
      <c r="F741" s="1158"/>
      <c r="G741" s="1158"/>
      <c r="H741" s="1158"/>
      <c r="I741" s="1158"/>
      <c r="J741" s="1158"/>
      <c r="K741" s="1158"/>
      <c r="L741" s="1158"/>
      <c r="M741" s="1158"/>
      <c r="N741" s="1158"/>
      <c r="O741" s="1158"/>
      <c r="P741" s="1158"/>
      <c r="Q741" s="1158"/>
      <c r="R741" s="1158"/>
      <c r="S741" s="1158"/>
    </row>
    <row r="742">
      <c r="D742" s="1158"/>
      <c r="E742" s="1158"/>
      <c r="F742" s="1158"/>
      <c r="G742" s="1158"/>
      <c r="H742" s="1158"/>
      <c r="I742" s="1158"/>
      <c r="J742" s="1158"/>
      <c r="K742" s="1158"/>
      <c r="L742" s="1158"/>
      <c r="M742" s="1158"/>
      <c r="N742" s="1158"/>
      <c r="O742" s="1158"/>
      <c r="P742" s="1158"/>
      <c r="Q742" s="1158"/>
      <c r="R742" s="1158"/>
      <c r="S742" s="1158"/>
    </row>
    <row r="743">
      <c r="D743" s="1158"/>
      <c r="E743" s="1158"/>
      <c r="F743" s="1158"/>
      <c r="G743" s="1158"/>
      <c r="H743" s="1158"/>
      <c r="I743" s="1158"/>
      <c r="J743" s="1158"/>
      <c r="K743" s="1158"/>
      <c r="L743" s="1158"/>
      <c r="M743" s="1158"/>
      <c r="N743" s="1158"/>
      <c r="O743" s="1158"/>
      <c r="P743" s="1158"/>
      <c r="Q743" s="1158"/>
      <c r="R743" s="1158"/>
      <c r="S743" s="1158"/>
    </row>
    <row r="744">
      <c r="D744" s="1158"/>
      <c r="E744" s="1158"/>
      <c r="F744" s="1158"/>
      <c r="G744" s="1158"/>
      <c r="H744" s="1158"/>
      <c r="I744" s="1158"/>
      <c r="J744" s="1158"/>
      <c r="K744" s="1158"/>
      <c r="L744" s="1158"/>
      <c r="M744" s="1158"/>
      <c r="N744" s="1158"/>
      <c r="O744" s="1158"/>
      <c r="P744" s="1158"/>
      <c r="Q744" s="1158"/>
      <c r="R744" s="1158"/>
      <c r="S744" s="1158"/>
    </row>
    <row r="745">
      <c r="D745" s="1158"/>
      <c r="E745" s="1158"/>
      <c r="F745" s="1158"/>
      <c r="G745" s="1158"/>
      <c r="H745" s="1158"/>
      <c r="I745" s="1158"/>
      <c r="J745" s="1158"/>
      <c r="K745" s="1158"/>
      <c r="L745" s="1158"/>
      <c r="M745" s="1158"/>
      <c r="N745" s="1158"/>
      <c r="O745" s="1158"/>
      <c r="P745" s="1158"/>
      <c r="Q745" s="1158"/>
      <c r="R745" s="1158"/>
      <c r="S745" s="1158"/>
    </row>
    <row r="746">
      <c r="D746" s="1158"/>
      <c r="E746" s="1158"/>
      <c r="F746" s="1158"/>
      <c r="G746" s="1158"/>
      <c r="H746" s="1158"/>
      <c r="I746" s="1158"/>
      <c r="J746" s="1158"/>
      <c r="K746" s="1158"/>
      <c r="L746" s="1158"/>
      <c r="M746" s="1158"/>
      <c r="N746" s="1158"/>
      <c r="O746" s="1158"/>
      <c r="P746" s="1158"/>
      <c r="Q746" s="1158"/>
      <c r="R746" s="1158"/>
      <c r="S746" s="1158"/>
    </row>
    <row r="747">
      <c r="D747" s="1158"/>
      <c r="E747" s="1158"/>
      <c r="F747" s="1158"/>
      <c r="G747" s="1158"/>
      <c r="H747" s="1158"/>
      <c r="I747" s="1158"/>
      <c r="J747" s="1158"/>
      <c r="K747" s="1158"/>
      <c r="L747" s="1158"/>
      <c r="M747" s="1158"/>
      <c r="N747" s="1158"/>
      <c r="O747" s="1158"/>
      <c r="P747" s="1158"/>
      <c r="Q747" s="1158"/>
      <c r="R747" s="1158"/>
      <c r="S747" s="1158"/>
    </row>
    <row r="748">
      <c r="D748" s="1158"/>
      <c r="E748" s="1158"/>
      <c r="F748" s="1158"/>
      <c r="G748" s="1158"/>
      <c r="H748" s="1158"/>
      <c r="I748" s="1158"/>
      <c r="J748" s="1158"/>
      <c r="K748" s="1158"/>
      <c r="L748" s="1158"/>
      <c r="M748" s="1158"/>
      <c r="N748" s="1158"/>
      <c r="O748" s="1158"/>
      <c r="P748" s="1158"/>
      <c r="Q748" s="1158"/>
      <c r="R748" s="1158"/>
      <c r="S748" s="1158"/>
    </row>
    <row r="749">
      <c r="D749" s="1158"/>
      <c r="E749" s="1158"/>
      <c r="F749" s="1158"/>
      <c r="G749" s="1158"/>
      <c r="H749" s="1158"/>
      <c r="I749" s="1158"/>
      <c r="J749" s="1158"/>
      <c r="K749" s="1158"/>
      <c r="L749" s="1158"/>
      <c r="M749" s="1158"/>
      <c r="N749" s="1158"/>
      <c r="O749" s="1158"/>
      <c r="P749" s="1158"/>
      <c r="Q749" s="1158"/>
      <c r="R749" s="1158"/>
      <c r="S749" s="1158"/>
    </row>
    <row r="750">
      <c r="D750" s="1158"/>
      <c r="E750" s="1158"/>
      <c r="F750" s="1158"/>
      <c r="G750" s="1158"/>
      <c r="H750" s="1158"/>
      <c r="I750" s="1158"/>
      <c r="J750" s="1158"/>
      <c r="K750" s="1158"/>
      <c r="L750" s="1158"/>
      <c r="M750" s="1158"/>
      <c r="N750" s="1158"/>
      <c r="O750" s="1158"/>
      <c r="P750" s="1158"/>
      <c r="Q750" s="1158"/>
      <c r="R750" s="1158"/>
      <c r="S750" s="1158"/>
    </row>
    <row r="751">
      <c r="D751" s="1158"/>
      <c r="E751" s="1158"/>
      <c r="F751" s="1158"/>
      <c r="G751" s="1158"/>
      <c r="H751" s="1158"/>
      <c r="I751" s="1158"/>
      <c r="J751" s="1158"/>
      <c r="K751" s="1158"/>
      <c r="L751" s="1158"/>
      <c r="M751" s="1158"/>
      <c r="N751" s="1158"/>
      <c r="O751" s="1158"/>
      <c r="P751" s="1158"/>
      <c r="Q751" s="1158"/>
      <c r="R751" s="1158"/>
      <c r="S751" s="1158"/>
    </row>
    <row r="752">
      <c r="D752" s="1158"/>
      <c r="E752" s="1158"/>
      <c r="F752" s="1158"/>
      <c r="G752" s="1158"/>
      <c r="H752" s="1158"/>
      <c r="I752" s="1158"/>
      <c r="J752" s="1158"/>
      <c r="K752" s="1158"/>
      <c r="L752" s="1158"/>
      <c r="M752" s="1158"/>
      <c r="N752" s="1158"/>
      <c r="O752" s="1158"/>
      <c r="P752" s="1158"/>
      <c r="Q752" s="1158"/>
      <c r="R752" s="1158"/>
      <c r="S752" s="1158"/>
    </row>
    <row r="753">
      <c r="D753" s="1158"/>
      <c r="E753" s="1158"/>
      <c r="F753" s="1158"/>
      <c r="G753" s="1158"/>
      <c r="H753" s="1158"/>
      <c r="I753" s="1158"/>
      <c r="J753" s="1158"/>
      <c r="K753" s="1158"/>
      <c r="L753" s="1158"/>
      <c r="M753" s="1158"/>
      <c r="N753" s="1158"/>
      <c r="O753" s="1158"/>
      <c r="P753" s="1158"/>
      <c r="Q753" s="1158"/>
      <c r="R753" s="1158"/>
      <c r="S753" s="1158"/>
    </row>
    <row r="754">
      <c r="D754" s="1158"/>
      <c r="E754" s="1158"/>
      <c r="F754" s="1158"/>
      <c r="G754" s="1158"/>
      <c r="H754" s="1158"/>
      <c r="I754" s="1158"/>
      <c r="J754" s="1158"/>
      <c r="K754" s="1158"/>
      <c r="L754" s="1158"/>
      <c r="M754" s="1158"/>
      <c r="N754" s="1158"/>
      <c r="O754" s="1158"/>
      <c r="P754" s="1158"/>
      <c r="Q754" s="1158"/>
      <c r="R754" s="1158"/>
      <c r="S754" s="1158"/>
    </row>
    <row r="755">
      <c r="D755" s="1158"/>
      <c r="E755" s="1158"/>
      <c r="F755" s="1158"/>
      <c r="G755" s="1158"/>
      <c r="H755" s="1158"/>
      <c r="I755" s="1158"/>
      <c r="J755" s="1158"/>
      <c r="K755" s="1158"/>
      <c r="L755" s="1158"/>
      <c r="M755" s="1158"/>
      <c r="N755" s="1158"/>
      <c r="O755" s="1158"/>
      <c r="P755" s="1158"/>
      <c r="Q755" s="1158"/>
      <c r="R755" s="1158"/>
      <c r="S755" s="1158"/>
    </row>
    <row r="756">
      <c r="D756" s="1158"/>
      <c r="E756" s="1158"/>
      <c r="F756" s="1158"/>
      <c r="G756" s="1158"/>
      <c r="H756" s="1158"/>
      <c r="I756" s="1158"/>
      <c r="J756" s="1158"/>
      <c r="K756" s="1158"/>
      <c r="L756" s="1158"/>
      <c r="M756" s="1158"/>
      <c r="N756" s="1158"/>
      <c r="O756" s="1158"/>
      <c r="P756" s="1158"/>
      <c r="Q756" s="1158"/>
      <c r="R756" s="1158"/>
      <c r="S756" s="1158"/>
    </row>
    <row r="757">
      <c r="D757" s="1158"/>
      <c r="E757" s="1158"/>
      <c r="F757" s="1158"/>
      <c r="G757" s="1158"/>
      <c r="H757" s="1158"/>
      <c r="I757" s="1158"/>
      <c r="J757" s="1158"/>
      <c r="K757" s="1158"/>
      <c r="L757" s="1158"/>
      <c r="M757" s="1158"/>
      <c r="N757" s="1158"/>
      <c r="O757" s="1158"/>
      <c r="P757" s="1158"/>
      <c r="Q757" s="1158"/>
      <c r="R757" s="1158"/>
      <c r="S757" s="1158"/>
    </row>
    <row r="758">
      <c r="D758" s="1158"/>
      <c r="E758" s="1158"/>
      <c r="F758" s="1158"/>
      <c r="G758" s="1158"/>
      <c r="H758" s="1158"/>
      <c r="I758" s="1158"/>
      <c r="J758" s="1158"/>
      <c r="K758" s="1158"/>
      <c r="L758" s="1158"/>
      <c r="M758" s="1158"/>
      <c r="N758" s="1158"/>
      <c r="O758" s="1158"/>
      <c r="P758" s="1158"/>
      <c r="Q758" s="1158"/>
      <c r="R758" s="1158"/>
      <c r="S758" s="1158"/>
    </row>
    <row r="759">
      <c r="D759" s="1158"/>
      <c r="E759" s="1158"/>
      <c r="F759" s="1158"/>
      <c r="G759" s="1158"/>
      <c r="H759" s="1158"/>
      <c r="I759" s="1158"/>
      <c r="J759" s="1158"/>
      <c r="K759" s="1158"/>
      <c r="L759" s="1158"/>
      <c r="M759" s="1158"/>
      <c r="N759" s="1158"/>
      <c r="O759" s="1158"/>
      <c r="P759" s="1158"/>
      <c r="Q759" s="1158"/>
      <c r="R759" s="1158"/>
      <c r="S759" s="1158"/>
    </row>
    <row r="760">
      <c r="D760" s="1158"/>
      <c r="E760" s="1158"/>
      <c r="F760" s="1158"/>
      <c r="G760" s="1158"/>
      <c r="H760" s="1158"/>
      <c r="I760" s="1158"/>
      <c r="J760" s="1158"/>
      <c r="K760" s="1158"/>
      <c r="L760" s="1158"/>
      <c r="M760" s="1158"/>
      <c r="N760" s="1158"/>
      <c r="O760" s="1158"/>
      <c r="P760" s="1158"/>
      <c r="Q760" s="1158"/>
      <c r="R760" s="1158"/>
      <c r="S760" s="1158"/>
    </row>
    <row r="761">
      <c r="D761" s="1158"/>
      <c r="E761" s="1158"/>
      <c r="F761" s="1158"/>
      <c r="G761" s="1158"/>
      <c r="H761" s="1158"/>
      <c r="I761" s="1158"/>
      <c r="J761" s="1158"/>
      <c r="K761" s="1158"/>
      <c r="L761" s="1158"/>
      <c r="M761" s="1158"/>
      <c r="N761" s="1158"/>
      <c r="O761" s="1158"/>
      <c r="P761" s="1158"/>
      <c r="Q761" s="1158"/>
      <c r="R761" s="1158"/>
      <c r="S761" s="1158"/>
    </row>
    <row r="762">
      <c r="D762" s="1158"/>
      <c r="E762" s="1158"/>
      <c r="F762" s="1158"/>
      <c r="G762" s="1158"/>
      <c r="H762" s="1158"/>
      <c r="I762" s="1158"/>
      <c r="J762" s="1158"/>
      <c r="K762" s="1158"/>
      <c r="L762" s="1158"/>
      <c r="M762" s="1158"/>
      <c r="N762" s="1158"/>
      <c r="O762" s="1158"/>
      <c r="P762" s="1158"/>
      <c r="Q762" s="1158"/>
      <c r="R762" s="1158"/>
      <c r="S762" s="1158"/>
    </row>
    <row r="763">
      <c r="D763" s="1158"/>
      <c r="E763" s="1158"/>
      <c r="F763" s="1158"/>
      <c r="G763" s="1158"/>
      <c r="H763" s="1158"/>
      <c r="I763" s="1158"/>
      <c r="J763" s="1158"/>
      <c r="K763" s="1158"/>
      <c r="L763" s="1158"/>
      <c r="M763" s="1158"/>
      <c r="N763" s="1158"/>
      <c r="O763" s="1158"/>
      <c r="P763" s="1158"/>
      <c r="Q763" s="1158"/>
      <c r="R763" s="1158"/>
      <c r="S763" s="1158"/>
    </row>
    <row r="764">
      <c r="D764" s="1158"/>
      <c r="E764" s="1158"/>
      <c r="F764" s="1158"/>
      <c r="G764" s="1158"/>
      <c r="H764" s="1158"/>
      <c r="I764" s="1158"/>
      <c r="J764" s="1158"/>
      <c r="K764" s="1158"/>
      <c r="L764" s="1158"/>
      <c r="M764" s="1158"/>
      <c r="N764" s="1158"/>
      <c r="O764" s="1158"/>
      <c r="P764" s="1158"/>
      <c r="Q764" s="1158"/>
      <c r="R764" s="1158"/>
      <c r="S764" s="1158"/>
    </row>
    <row r="765">
      <c r="D765" s="1158"/>
      <c r="E765" s="1158"/>
      <c r="F765" s="1158"/>
      <c r="G765" s="1158"/>
      <c r="H765" s="1158"/>
      <c r="I765" s="1158"/>
      <c r="J765" s="1158"/>
      <c r="K765" s="1158"/>
      <c r="L765" s="1158"/>
      <c r="M765" s="1158"/>
      <c r="N765" s="1158"/>
      <c r="O765" s="1158"/>
      <c r="P765" s="1158"/>
      <c r="Q765" s="1158"/>
      <c r="R765" s="1158"/>
      <c r="S765" s="1158"/>
    </row>
    <row r="766">
      <c r="D766" s="1158"/>
      <c r="E766" s="1158"/>
      <c r="F766" s="1158"/>
      <c r="G766" s="1158"/>
      <c r="H766" s="1158"/>
      <c r="I766" s="1158"/>
      <c r="J766" s="1158"/>
      <c r="K766" s="1158"/>
      <c r="L766" s="1158"/>
      <c r="M766" s="1158"/>
      <c r="N766" s="1158"/>
      <c r="O766" s="1158"/>
      <c r="P766" s="1158"/>
      <c r="Q766" s="1158"/>
      <c r="R766" s="1158"/>
      <c r="S766" s="1158"/>
    </row>
    <row r="767">
      <c r="D767" s="1158"/>
      <c r="E767" s="1158"/>
      <c r="F767" s="1158"/>
      <c r="G767" s="1158"/>
      <c r="H767" s="1158"/>
      <c r="I767" s="1158"/>
      <c r="J767" s="1158"/>
      <c r="K767" s="1158"/>
      <c r="L767" s="1158"/>
      <c r="M767" s="1158"/>
      <c r="N767" s="1158"/>
      <c r="O767" s="1158"/>
      <c r="P767" s="1158"/>
      <c r="Q767" s="1158"/>
      <c r="R767" s="1158"/>
      <c r="S767" s="1158"/>
    </row>
    <row r="768">
      <c r="D768" s="1158"/>
      <c r="E768" s="1158"/>
      <c r="F768" s="1158"/>
      <c r="G768" s="1158"/>
      <c r="H768" s="1158"/>
      <c r="I768" s="1158"/>
      <c r="J768" s="1158"/>
      <c r="K768" s="1158"/>
      <c r="L768" s="1158"/>
      <c r="M768" s="1158"/>
      <c r="N768" s="1158"/>
      <c r="O768" s="1158"/>
      <c r="P768" s="1158"/>
      <c r="Q768" s="1158"/>
      <c r="R768" s="1158"/>
      <c r="S768" s="1158"/>
    </row>
    <row r="769">
      <c r="D769" s="1158"/>
      <c r="E769" s="1158"/>
      <c r="F769" s="1158"/>
      <c r="G769" s="1158"/>
      <c r="H769" s="1158"/>
      <c r="I769" s="1158"/>
      <c r="J769" s="1158"/>
      <c r="K769" s="1158"/>
      <c r="L769" s="1158"/>
      <c r="M769" s="1158"/>
      <c r="N769" s="1158"/>
      <c r="O769" s="1158"/>
      <c r="P769" s="1158"/>
      <c r="Q769" s="1158"/>
      <c r="R769" s="1158"/>
      <c r="S769" s="1158"/>
    </row>
    <row r="770">
      <c r="D770" s="1158"/>
      <c r="E770" s="1158"/>
      <c r="F770" s="1158"/>
      <c r="G770" s="1158"/>
      <c r="H770" s="1158"/>
      <c r="I770" s="1158"/>
      <c r="J770" s="1158"/>
      <c r="K770" s="1158"/>
      <c r="L770" s="1158"/>
      <c r="M770" s="1158"/>
      <c r="N770" s="1158"/>
      <c r="O770" s="1158"/>
      <c r="P770" s="1158"/>
      <c r="Q770" s="1158"/>
      <c r="R770" s="1158"/>
      <c r="S770" s="1158"/>
    </row>
    <row r="771">
      <c r="D771" s="1158"/>
      <c r="E771" s="1158"/>
      <c r="F771" s="1158"/>
      <c r="G771" s="1158"/>
      <c r="H771" s="1158"/>
      <c r="I771" s="1158"/>
      <c r="J771" s="1158"/>
      <c r="K771" s="1158"/>
      <c r="L771" s="1158"/>
      <c r="M771" s="1158"/>
      <c r="N771" s="1158"/>
      <c r="O771" s="1158"/>
      <c r="P771" s="1158"/>
      <c r="Q771" s="1158"/>
      <c r="R771" s="1158"/>
      <c r="S771" s="1158"/>
    </row>
    <row r="772">
      <c r="D772" s="1158"/>
      <c r="E772" s="1158"/>
      <c r="F772" s="1158"/>
      <c r="G772" s="1158"/>
      <c r="H772" s="1158"/>
      <c r="I772" s="1158"/>
      <c r="J772" s="1158"/>
      <c r="K772" s="1158"/>
      <c r="L772" s="1158"/>
      <c r="M772" s="1158"/>
      <c r="N772" s="1158"/>
      <c r="O772" s="1158"/>
      <c r="P772" s="1158"/>
      <c r="Q772" s="1158"/>
      <c r="R772" s="1158"/>
      <c r="S772" s="1158"/>
    </row>
    <row r="773">
      <c r="D773" s="1158"/>
      <c r="E773" s="1158"/>
      <c r="F773" s="1158"/>
      <c r="G773" s="1158"/>
      <c r="H773" s="1158"/>
      <c r="I773" s="1158"/>
      <c r="J773" s="1158"/>
      <c r="K773" s="1158"/>
      <c r="L773" s="1158"/>
      <c r="M773" s="1158"/>
      <c r="N773" s="1158"/>
      <c r="O773" s="1158"/>
      <c r="P773" s="1158"/>
      <c r="Q773" s="1158"/>
      <c r="R773" s="1158"/>
      <c r="S773" s="1158"/>
    </row>
    <row r="774">
      <c r="D774" s="1158"/>
      <c r="E774" s="1158"/>
      <c r="F774" s="1158"/>
      <c r="G774" s="1158"/>
      <c r="H774" s="1158"/>
      <c r="I774" s="1158"/>
      <c r="J774" s="1158"/>
      <c r="K774" s="1158"/>
      <c r="L774" s="1158"/>
      <c r="M774" s="1158"/>
      <c r="N774" s="1158"/>
      <c r="O774" s="1158"/>
      <c r="P774" s="1158"/>
      <c r="Q774" s="1158"/>
      <c r="R774" s="1158"/>
      <c r="S774" s="1158"/>
    </row>
    <row r="775">
      <c r="D775" s="1158"/>
      <c r="E775" s="1158"/>
      <c r="F775" s="1158"/>
      <c r="G775" s="1158"/>
      <c r="H775" s="1158"/>
      <c r="I775" s="1158"/>
      <c r="J775" s="1158"/>
      <c r="K775" s="1158"/>
      <c r="L775" s="1158"/>
      <c r="M775" s="1158"/>
      <c r="N775" s="1158"/>
      <c r="O775" s="1158"/>
      <c r="P775" s="1158"/>
      <c r="Q775" s="1158"/>
      <c r="R775" s="1158"/>
      <c r="S775" s="1158"/>
    </row>
    <row r="776">
      <c r="D776" s="1158"/>
      <c r="E776" s="1158"/>
      <c r="F776" s="1158"/>
      <c r="G776" s="1158"/>
      <c r="H776" s="1158"/>
      <c r="I776" s="1158"/>
      <c r="J776" s="1158"/>
      <c r="K776" s="1158"/>
      <c r="L776" s="1158"/>
      <c r="M776" s="1158"/>
      <c r="N776" s="1158"/>
      <c r="O776" s="1158"/>
      <c r="P776" s="1158"/>
      <c r="Q776" s="1158"/>
      <c r="R776" s="1158"/>
      <c r="S776" s="1158"/>
    </row>
    <row r="777">
      <c r="D777" s="1158"/>
      <c r="E777" s="1158"/>
      <c r="F777" s="1158"/>
      <c r="G777" s="1158"/>
      <c r="H777" s="1158"/>
      <c r="I777" s="1158"/>
      <c r="J777" s="1158"/>
      <c r="K777" s="1158"/>
      <c r="L777" s="1158"/>
      <c r="M777" s="1158"/>
      <c r="N777" s="1158"/>
      <c r="O777" s="1158"/>
      <c r="P777" s="1158"/>
      <c r="Q777" s="1158"/>
      <c r="R777" s="1158"/>
      <c r="S777" s="1158"/>
    </row>
    <row r="778">
      <c r="D778" s="1158"/>
      <c r="E778" s="1158"/>
      <c r="F778" s="1158"/>
      <c r="G778" s="1158"/>
      <c r="H778" s="1158"/>
      <c r="I778" s="1158"/>
      <c r="J778" s="1158"/>
      <c r="K778" s="1158"/>
      <c r="L778" s="1158"/>
      <c r="M778" s="1158"/>
      <c r="N778" s="1158"/>
      <c r="O778" s="1158"/>
      <c r="P778" s="1158"/>
      <c r="Q778" s="1158"/>
      <c r="R778" s="1158"/>
      <c r="S778" s="1158"/>
    </row>
    <row r="779">
      <c r="D779" s="1158"/>
      <c r="E779" s="1158"/>
      <c r="F779" s="1158"/>
      <c r="G779" s="1158"/>
      <c r="H779" s="1158"/>
      <c r="I779" s="1158"/>
      <c r="J779" s="1158"/>
      <c r="K779" s="1158"/>
      <c r="L779" s="1158"/>
      <c r="M779" s="1158"/>
      <c r="N779" s="1158"/>
      <c r="O779" s="1158"/>
      <c r="P779" s="1158"/>
      <c r="Q779" s="1158"/>
      <c r="R779" s="1158"/>
      <c r="S779" s="1158"/>
    </row>
    <row r="780">
      <c r="D780" s="1158"/>
      <c r="E780" s="1158"/>
      <c r="F780" s="1158"/>
      <c r="G780" s="1158"/>
      <c r="H780" s="1158"/>
      <c r="I780" s="1158"/>
      <c r="J780" s="1158"/>
      <c r="K780" s="1158"/>
      <c r="L780" s="1158"/>
      <c r="M780" s="1158"/>
      <c r="N780" s="1158"/>
      <c r="O780" s="1158"/>
      <c r="P780" s="1158"/>
      <c r="Q780" s="1158"/>
      <c r="R780" s="1158"/>
      <c r="S780" s="1158"/>
    </row>
    <row r="781">
      <c r="D781" s="1158"/>
      <c r="E781" s="1158"/>
      <c r="F781" s="1158"/>
      <c r="G781" s="1158"/>
      <c r="H781" s="1158"/>
      <c r="I781" s="1158"/>
      <c r="J781" s="1158"/>
      <c r="K781" s="1158"/>
      <c r="L781" s="1158"/>
      <c r="M781" s="1158"/>
      <c r="N781" s="1158"/>
      <c r="O781" s="1158"/>
      <c r="P781" s="1158"/>
      <c r="Q781" s="1158"/>
      <c r="R781" s="1158"/>
      <c r="S781" s="1158"/>
    </row>
    <row r="782">
      <c r="D782" s="1158"/>
      <c r="E782" s="1158"/>
      <c r="F782" s="1158"/>
      <c r="G782" s="1158"/>
      <c r="H782" s="1158"/>
      <c r="I782" s="1158"/>
      <c r="J782" s="1158"/>
      <c r="K782" s="1158"/>
      <c r="L782" s="1158"/>
      <c r="M782" s="1158"/>
      <c r="N782" s="1158"/>
      <c r="O782" s="1158"/>
      <c r="P782" s="1158"/>
      <c r="Q782" s="1158"/>
      <c r="R782" s="1158"/>
      <c r="S782" s="1158"/>
    </row>
    <row r="783">
      <c r="D783" s="1158"/>
      <c r="E783" s="1158"/>
      <c r="F783" s="1158"/>
      <c r="G783" s="1158"/>
      <c r="H783" s="1158"/>
      <c r="I783" s="1158"/>
      <c r="J783" s="1158"/>
      <c r="K783" s="1158"/>
      <c r="L783" s="1158"/>
      <c r="M783" s="1158"/>
      <c r="N783" s="1158"/>
      <c r="O783" s="1158"/>
      <c r="P783" s="1158"/>
      <c r="Q783" s="1158"/>
      <c r="R783" s="1158"/>
      <c r="S783" s="1158"/>
    </row>
    <row r="784">
      <c r="D784" s="1158"/>
      <c r="E784" s="1158"/>
      <c r="F784" s="1158"/>
      <c r="G784" s="1158"/>
      <c r="H784" s="1158"/>
      <c r="I784" s="1158"/>
      <c r="J784" s="1158"/>
      <c r="K784" s="1158"/>
      <c r="L784" s="1158"/>
      <c r="M784" s="1158"/>
      <c r="N784" s="1158"/>
      <c r="O784" s="1158"/>
      <c r="P784" s="1158"/>
      <c r="Q784" s="1158"/>
      <c r="R784" s="1158"/>
      <c r="S784" s="1158"/>
    </row>
    <row r="785">
      <c r="D785" s="1158"/>
      <c r="E785" s="1158"/>
      <c r="F785" s="1158"/>
      <c r="G785" s="1158"/>
      <c r="H785" s="1158"/>
      <c r="I785" s="1158"/>
      <c r="J785" s="1158"/>
      <c r="K785" s="1158"/>
      <c r="L785" s="1158"/>
      <c r="M785" s="1158"/>
      <c r="N785" s="1158"/>
      <c r="O785" s="1158"/>
      <c r="P785" s="1158"/>
      <c r="Q785" s="1158"/>
      <c r="R785" s="1158"/>
      <c r="S785" s="1158"/>
    </row>
    <row r="786">
      <c r="D786" s="1158"/>
      <c r="E786" s="1158"/>
      <c r="F786" s="1158"/>
      <c r="G786" s="1158"/>
      <c r="H786" s="1158"/>
      <c r="I786" s="1158"/>
      <c r="J786" s="1158"/>
      <c r="K786" s="1158"/>
      <c r="L786" s="1158"/>
      <c r="M786" s="1158"/>
      <c r="N786" s="1158"/>
      <c r="O786" s="1158"/>
      <c r="P786" s="1158"/>
      <c r="Q786" s="1158"/>
      <c r="R786" s="1158"/>
      <c r="S786" s="1158"/>
    </row>
    <row r="787">
      <c r="D787" s="1158"/>
      <c r="E787" s="1158"/>
      <c r="F787" s="1158"/>
      <c r="G787" s="1158"/>
      <c r="H787" s="1158"/>
      <c r="I787" s="1158"/>
      <c r="J787" s="1158"/>
      <c r="K787" s="1158"/>
      <c r="L787" s="1158"/>
      <c r="M787" s="1158"/>
      <c r="N787" s="1158"/>
      <c r="O787" s="1158"/>
      <c r="P787" s="1158"/>
      <c r="Q787" s="1158"/>
      <c r="R787" s="1158"/>
      <c r="S787" s="1158"/>
    </row>
    <row r="788">
      <c r="D788" s="1158"/>
      <c r="E788" s="1158"/>
      <c r="F788" s="1158"/>
      <c r="G788" s="1158"/>
      <c r="H788" s="1158"/>
      <c r="I788" s="1158"/>
      <c r="J788" s="1158"/>
      <c r="K788" s="1158"/>
      <c r="L788" s="1158"/>
      <c r="M788" s="1158"/>
      <c r="N788" s="1158"/>
      <c r="O788" s="1158"/>
      <c r="P788" s="1158"/>
      <c r="Q788" s="1158"/>
      <c r="R788" s="1158"/>
      <c r="S788" s="1158"/>
    </row>
    <row r="789">
      <c r="D789" s="1158"/>
      <c r="E789" s="1158"/>
      <c r="F789" s="1158"/>
      <c r="G789" s="1158"/>
      <c r="H789" s="1158"/>
      <c r="I789" s="1158"/>
      <c r="J789" s="1158"/>
      <c r="K789" s="1158"/>
      <c r="L789" s="1158"/>
      <c r="M789" s="1158"/>
      <c r="N789" s="1158"/>
      <c r="O789" s="1158"/>
      <c r="P789" s="1158"/>
      <c r="Q789" s="1158"/>
      <c r="R789" s="1158"/>
      <c r="S789" s="1158"/>
    </row>
    <row r="790">
      <c r="D790" s="1158"/>
      <c r="E790" s="1158"/>
      <c r="F790" s="1158"/>
      <c r="G790" s="1158"/>
      <c r="H790" s="1158"/>
      <c r="I790" s="1158"/>
      <c r="J790" s="1158"/>
      <c r="K790" s="1158"/>
      <c r="L790" s="1158"/>
      <c r="M790" s="1158"/>
      <c r="N790" s="1158"/>
      <c r="O790" s="1158"/>
      <c r="P790" s="1158"/>
      <c r="Q790" s="1158"/>
      <c r="R790" s="1158"/>
      <c r="S790" s="1158"/>
    </row>
    <row r="791">
      <c r="D791" s="1158"/>
      <c r="E791" s="1158"/>
      <c r="F791" s="1158"/>
      <c r="G791" s="1158"/>
      <c r="H791" s="1158"/>
      <c r="I791" s="1158"/>
      <c r="J791" s="1158"/>
      <c r="K791" s="1158"/>
      <c r="L791" s="1158"/>
      <c r="M791" s="1158"/>
      <c r="N791" s="1158"/>
      <c r="O791" s="1158"/>
      <c r="P791" s="1158"/>
      <c r="Q791" s="1158"/>
      <c r="R791" s="1158"/>
      <c r="S791" s="1158"/>
    </row>
    <row r="792">
      <c r="D792" s="1158"/>
      <c r="E792" s="1158"/>
      <c r="F792" s="1158"/>
      <c r="G792" s="1158"/>
      <c r="H792" s="1158"/>
      <c r="I792" s="1158"/>
      <c r="J792" s="1158"/>
      <c r="K792" s="1158"/>
      <c r="L792" s="1158"/>
      <c r="M792" s="1158"/>
      <c r="N792" s="1158"/>
      <c r="O792" s="1158"/>
      <c r="P792" s="1158"/>
      <c r="Q792" s="1158"/>
      <c r="R792" s="1158"/>
      <c r="S792" s="1158"/>
    </row>
    <row r="793">
      <c r="D793" s="1158"/>
      <c r="E793" s="1158"/>
      <c r="F793" s="1158"/>
      <c r="G793" s="1158"/>
      <c r="H793" s="1158"/>
      <c r="I793" s="1158"/>
      <c r="J793" s="1158"/>
      <c r="K793" s="1158"/>
      <c r="L793" s="1158"/>
      <c r="M793" s="1158"/>
      <c r="N793" s="1158"/>
      <c r="O793" s="1158"/>
      <c r="P793" s="1158"/>
      <c r="Q793" s="1158"/>
      <c r="R793" s="1158"/>
      <c r="S793" s="1158"/>
    </row>
    <row r="794">
      <c r="D794" s="1158"/>
      <c r="E794" s="1158"/>
      <c r="F794" s="1158"/>
      <c r="G794" s="1158"/>
      <c r="H794" s="1158"/>
      <c r="I794" s="1158"/>
      <c r="J794" s="1158"/>
      <c r="K794" s="1158"/>
      <c r="L794" s="1158"/>
      <c r="M794" s="1158"/>
      <c r="N794" s="1158"/>
      <c r="O794" s="1158"/>
      <c r="P794" s="1158"/>
      <c r="Q794" s="1158"/>
      <c r="R794" s="1158"/>
      <c r="S794" s="1158"/>
    </row>
    <row r="795">
      <c r="D795" s="1158"/>
      <c r="E795" s="1158"/>
      <c r="F795" s="1158"/>
      <c r="G795" s="1158"/>
      <c r="H795" s="1158"/>
      <c r="I795" s="1158"/>
      <c r="J795" s="1158"/>
      <c r="K795" s="1158"/>
      <c r="L795" s="1158"/>
      <c r="M795" s="1158"/>
      <c r="N795" s="1158"/>
      <c r="O795" s="1158"/>
      <c r="P795" s="1158"/>
      <c r="Q795" s="1158"/>
      <c r="R795" s="1158"/>
      <c r="S795" s="1158"/>
    </row>
    <row r="796">
      <c r="D796" s="1158"/>
      <c r="E796" s="1158"/>
      <c r="F796" s="1158"/>
      <c r="G796" s="1158"/>
      <c r="H796" s="1158"/>
      <c r="I796" s="1158"/>
      <c r="J796" s="1158"/>
      <c r="K796" s="1158"/>
      <c r="L796" s="1158"/>
      <c r="M796" s="1158"/>
      <c r="N796" s="1158"/>
      <c r="O796" s="1158"/>
      <c r="P796" s="1158"/>
      <c r="Q796" s="1158"/>
      <c r="R796" s="1158"/>
      <c r="S796" s="1158"/>
    </row>
    <row r="797">
      <c r="D797" s="1158"/>
      <c r="E797" s="1158"/>
      <c r="F797" s="1158"/>
      <c r="G797" s="1158"/>
      <c r="H797" s="1158"/>
      <c r="I797" s="1158"/>
      <c r="J797" s="1158"/>
      <c r="K797" s="1158"/>
      <c r="L797" s="1158"/>
      <c r="M797" s="1158"/>
      <c r="N797" s="1158"/>
      <c r="O797" s="1158"/>
      <c r="P797" s="1158"/>
      <c r="Q797" s="1158"/>
      <c r="R797" s="1158"/>
      <c r="S797" s="1158"/>
    </row>
    <row r="798">
      <c r="D798" s="1158"/>
      <c r="E798" s="1158"/>
      <c r="F798" s="1158"/>
      <c r="G798" s="1158"/>
      <c r="H798" s="1158"/>
      <c r="I798" s="1158"/>
      <c r="J798" s="1158"/>
      <c r="K798" s="1158"/>
      <c r="L798" s="1158"/>
      <c r="M798" s="1158"/>
      <c r="N798" s="1158"/>
      <c r="O798" s="1158"/>
      <c r="P798" s="1158"/>
      <c r="Q798" s="1158"/>
      <c r="R798" s="1158"/>
      <c r="S798" s="1158"/>
    </row>
    <row r="799">
      <c r="D799" s="1158"/>
      <c r="E799" s="1158"/>
      <c r="F799" s="1158"/>
      <c r="G799" s="1158"/>
      <c r="H799" s="1158"/>
      <c r="I799" s="1158"/>
      <c r="J799" s="1158"/>
      <c r="K799" s="1158"/>
      <c r="L799" s="1158"/>
      <c r="M799" s="1158"/>
      <c r="N799" s="1158"/>
      <c r="O799" s="1158"/>
      <c r="P799" s="1158"/>
      <c r="Q799" s="1158"/>
      <c r="R799" s="1158"/>
      <c r="S799" s="1158"/>
    </row>
    <row r="800">
      <c r="D800" s="1158"/>
      <c r="E800" s="1158"/>
      <c r="F800" s="1158"/>
      <c r="G800" s="1158"/>
      <c r="H800" s="1158"/>
      <c r="I800" s="1158"/>
      <c r="J800" s="1158"/>
      <c r="K800" s="1158"/>
      <c r="L800" s="1158"/>
      <c r="M800" s="1158"/>
      <c r="N800" s="1158"/>
      <c r="O800" s="1158"/>
      <c r="P800" s="1158"/>
      <c r="Q800" s="1158"/>
      <c r="R800" s="1158"/>
      <c r="S800" s="1158"/>
    </row>
    <row r="801">
      <c r="D801" s="1158"/>
      <c r="E801" s="1158"/>
      <c r="F801" s="1158"/>
      <c r="G801" s="1158"/>
      <c r="H801" s="1158"/>
      <c r="I801" s="1158"/>
      <c r="J801" s="1158"/>
      <c r="K801" s="1158"/>
      <c r="L801" s="1158"/>
      <c r="M801" s="1158"/>
      <c r="N801" s="1158"/>
      <c r="O801" s="1158"/>
      <c r="P801" s="1158"/>
      <c r="Q801" s="1158"/>
      <c r="R801" s="1158"/>
      <c r="S801" s="1158"/>
    </row>
    <row r="802">
      <c r="D802" s="1158"/>
      <c r="E802" s="1158"/>
      <c r="F802" s="1158"/>
      <c r="G802" s="1158"/>
      <c r="H802" s="1158"/>
      <c r="I802" s="1158"/>
      <c r="J802" s="1158"/>
      <c r="K802" s="1158"/>
      <c r="L802" s="1158"/>
      <c r="M802" s="1158"/>
      <c r="N802" s="1158"/>
      <c r="O802" s="1158"/>
      <c r="P802" s="1158"/>
      <c r="Q802" s="1158"/>
      <c r="R802" s="1158"/>
      <c r="S802" s="1158"/>
    </row>
    <row r="803">
      <c r="D803" s="1158"/>
      <c r="E803" s="1158"/>
      <c r="F803" s="1158"/>
      <c r="G803" s="1158"/>
      <c r="H803" s="1158"/>
      <c r="I803" s="1158"/>
      <c r="J803" s="1158"/>
      <c r="K803" s="1158"/>
      <c r="L803" s="1158"/>
      <c r="M803" s="1158"/>
      <c r="N803" s="1158"/>
      <c r="O803" s="1158"/>
      <c r="P803" s="1158"/>
      <c r="Q803" s="1158"/>
      <c r="R803" s="1158"/>
      <c r="S803" s="1158"/>
    </row>
    <row r="804">
      <c r="D804" s="1158"/>
      <c r="E804" s="1158"/>
      <c r="F804" s="1158"/>
      <c r="G804" s="1158"/>
      <c r="H804" s="1158"/>
      <c r="I804" s="1158"/>
      <c r="J804" s="1158"/>
      <c r="K804" s="1158"/>
      <c r="L804" s="1158"/>
      <c r="M804" s="1158"/>
      <c r="N804" s="1158"/>
      <c r="O804" s="1158"/>
      <c r="P804" s="1158"/>
      <c r="Q804" s="1158"/>
      <c r="R804" s="1158"/>
      <c r="S804" s="1158"/>
    </row>
    <row r="805">
      <c r="D805" s="1158"/>
      <c r="E805" s="1158"/>
      <c r="F805" s="1158"/>
      <c r="G805" s="1158"/>
      <c r="H805" s="1158"/>
      <c r="I805" s="1158"/>
      <c r="J805" s="1158"/>
      <c r="K805" s="1158"/>
      <c r="L805" s="1158"/>
      <c r="M805" s="1158"/>
      <c r="N805" s="1158"/>
      <c r="O805" s="1158"/>
      <c r="P805" s="1158"/>
      <c r="Q805" s="1158"/>
      <c r="R805" s="1158"/>
      <c r="S805" s="1158"/>
    </row>
    <row r="806">
      <c r="D806" s="1158"/>
      <c r="E806" s="1158"/>
      <c r="F806" s="1158"/>
      <c r="G806" s="1158"/>
      <c r="H806" s="1158"/>
      <c r="I806" s="1158"/>
      <c r="J806" s="1158"/>
      <c r="K806" s="1158"/>
      <c r="L806" s="1158"/>
      <c r="M806" s="1158"/>
      <c r="N806" s="1158"/>
      <c r="O806" s="1158"/>
      <c r="P806" s="1158"/>
      <c r="Q806" s="1158"/>
      <c r="R806" s="1158"/>
      <c r="S806" s="1158"/>
    </row>
    <row r="807">
      <c r="D807" s="1158"/>
      <c r="E807" s="1158"/>
      <c r="F807" s="1158"/>
      <c r="G807" s="1158"/>
      <c r="H807" s="1158"/>
      <c r="I807" s="1158"/>
      <c r="J807" s="1158"/>
      <c r="K807" s="1158"/>
      <c r="L807" s="1158"/>
      <c r="M807" s="1158"/>
      <c r="N807" s="1158"/>
      <c r="O807" s="1158"/>
      <c r="P807" s="1158"/>
      <c r="Q807" s="1158"/>
      <c r="R807" s="1158"/>
      <c r="S807" s="1158"/>
    </row>
    <row r="808">
      <c r="D808" s="1158"/>
      <c r="E808" s="1158"/>
      <c r="F808" s="1158"/>
      <c r="G808" s="1158"/>
      <c r="H808" s="1158"/>
      <c r="I808" s="1158"/>
      <c r="J808" s="1158"/>
      <c r="K808" s="1158"/>
      <c r="L808" s="1158"/>
      <c r="M808" s="1158"/>
      <c r="N808" s="1158"/>
      <c r="O808" s="1158"/>
      <c r="P808" s="1158"/>
      <c r="Q808" s="1158"/>
      <c r="R808" s="1158"/>
      <c r="S808" s="1158"/>
    </row>
    <row r="809">
      <c r="D809" s="1158"/>
      <c r="E809" s="1158"/>
      <c r="F809" s="1158"/>
      <c r="G809" s="1158"/>
      <c r="H809" s="1158"/>
      <c r="I809" s="1158"/>
      <c r="J809" s="1158"/>
      <c r="K809" s="1158"/>
      <c r="L809" s="1158"/>
      <c r="M809" s="1158"/>
      <c r="N809" s="1158"/>
      <c r="O809" s="1158"/>
      <c r="P809" s="1158"/>
      <c r="Q809" s="1158"/>
      <c r="R809" s="1158"/>
      <c r="S809" s="1158"/>
    </row>
    <row r="810">
      <c r="D810" s="1158"/>
      <c r="E810" s="1158"/>
      <c r="F810" s="1158"/>
      <c r="G810" s="1158"/>
      <c r="H810" s="1158"/>
      <c r="I810" s="1158"/>
      <c r="J810" s="1158"/>
      <c r="K810" s="1158"/>
      <c r="L810" s="1158"/>
      <c r="M810" s="1158"/>
      <c r="N810" s="1158"/>
      <c r="O810" s="1158"/>
      <c r="P810" s="1158"/>
      <c r="Q810" s="1158"/>
      <c r="R810" s="1158"/>
      <c r="S810" s="1158"/>
    </row>
    <row r="811">
      <c r="D811" s="1158"/>
      <c r="E811" s="1158"/>
      <c r="F811" s="1158"/>
      <c r="G811" s="1158"/>
      <c r="H811" s="1158"/>
      <c r="I811" s="1158"/>
      <c r="J811" s="1158"/>
      <c r="K811" s="1158"/>
      <c r="L811" s="1158"/>
      <c r="M811" s="1158"/>
      <c r="N811" s="1158"/>
      <c r="O811" s="1158"/>
      <c r="P811" s="1158"/>
      <c r="Q811" s="1158"/>
      <c r="R811" s="1158"/>
      <c r="S811" s="1158"/>
    </row>
    <row r="812">
      <c r="D812" s="1158"/>
      <c r="E812" s="1158"/>
      <c r="F812" s="1158"/>
      <c r="G812" s="1158"/>
      <c r="H812" s="1158"/>
      <c r="I812" s="1158"/>
      <c r="J812" s="1158"/>
      <c r="K812" s="1158"/>
      <c r="L812" s="1158"/>
      <c r="M812" s="1158"/>
      <c r="N812" s="1158"/>
      <c r="O812" s="1158"/>
      <c r="P812" s="1158"/>
      <c r="Q812" s="1158"/>
      <c r="R812" s="1158"/>
      <c r="S812" s="1158"/>
    </row>
    <row r="813">
      <c r="D813" s="1158"/>
      <c r="E813" s="1158"/>
      <c r="F813" s="1158"/>
      <c r="G813" s="1158"/>
      <c r="H813" s="1158"/>
      <c r="I813" s="1158"/>
      <c r="J813" s="1158"/>
      <c r="K813" s="1158"/>
      <c r="L813" s="1158"/>
      <c r="M813" s="1158"/>
      <c r="N813" s="1158"/>
      <c r="O813" s="1158"/>
      <c r="P813" s="1158"/>
      <c r="Q813" s="1158"/>
      <c r="R813" s="1158"/>
      <c r="S813" s="1158"/>
    </row>
    <row r="814">
      <c r="D814" s="1158"/>
      <c r="E814" s="1158"/>
      <c r="F814" s="1158"/>
      <c r="G814" s="1158"/>
      <c r="H814" s="1158"/>
      <c r="I814" s="1158"/>
      <c r="J814" s="1158"/>
      <c r="K814" s="1158"/>
      <c r="L814" s="1158"/>
      <c r="M814" s="1158"/>
      <c r="N814" s="1158"/>
      <c r="O814" s="1158"/>
      <c r="P814" s="1158"/>
      <c r="Q814" s="1158"/>
      <c r="R814" s="1158"/>
      <c r="S814" s="1158"/>
    </row>
    <row r="815">
      <c r="D815" s="1158"/>
      <c r="E815" s="1158"/>
      <c r="F815" s="1158"/>
      <c r="G815" s="1158"/>
      <c r="H815" s="1158"/>
      <c r="I815" s="1158"/>
      <c r="J815" s="1158"/>
      <c r="K815" s="1158"/>
      <c r="L815" s="1158"/>
      <c r="M815" s="1158"/>
      <c r="N815" s="1158"/>
      <c r="O815" s="1158"/>
      <c r="P815" s="1158"/>
      <c r="Q815" s="1158"/>
      <c r="R815" s="1158"/>
      <c r="S815" s="1158"/>
    </row>
    <row r="816">
      <c r="D816" s="1158"/>
      <c r="E816" s="1158"/>
      <c r="F816" s="1158"/>
      <c r="G816" s="1158"/>
      <c r="H816" s="1158"/>
      <c r="I816" s="1158"/>
      <c r="J816" s="1158"/>
      <c r="K816" s="1158"/>
      <c r="L816" s="1158"/>
      <c r="M816" s="1158"/>
      <c r="N816" s="1158"/>
      <c r="O816" s="1158"/>
      <c r="P816" s="1158"/>
      <c r="Q816" s="1158"/>
      <c r="R816" s="1158"/>
      <c r="S816" s="1158"/>
    </row>
    <row r="817">
      <c r="D817" s="1158"/>
      <c r="E817" s="1158"/>
      <c r="F817" s="1158"/>
      <c r="G817" s="1158"/>
      <c r="H817" s="1158"/>
      <c r="I817" s="1158"/>
      <c r="J817" s="1158"/>
      <c r="K817" s="1158"/>
      <c r="L817" s="1158"/>
      <c r="M817" s="1158"/>
      <c r="N817" s="1158"/>
      <c r="O817" s="1158"/>
      <c r="P817" s="1158"/>
      <c r="Q817" s="1158"/>
      <c r="R817" s="1158"/>
      <c r="S817" s="1158"/>
    </row>
    <row r="818">
      <c r="D818" s="1158"/>
      <c r="E818" s="1158"/>
      <c r="F818" s="1158"/>
      <c r="G818" s="1158"/>
      <c r="H818" s="1158"/>
      <c r="I818" s="1158"/>
      <c r="J818" s="1158"/>
      <c r="K818" s="1158"/>
      <c r="L818" s="1158"/>
      <c r="M818" s="1158"/>
      <c r="N818" s="1158"/>
      <c r="O818" s="1158"/>
      <c r="P818" s="1158"/>
      <c r="Q818" s="1158"/>
      <c r="R818" s="1158"/>
      <c r="S818" s="1158"/>
    </row>
    <row r="819">
      <c r="D819" s="1158"/>
      <c r="E819" s="1158"/>
      <c r="F819" s="1158"/>
      <c r="G819" s="1158"/>
      <c r="H819" s="1158"/>
      <c r="I819" s="1158"/>
      <c r="J819" s="1158"/>
      <c r="K819" s="1158"/>
      <c r="L819" s="1158"/>
      <c r="M819" s="1158"/>
      <c r="N819" s="1158"/>
      <c r="O819" s="1158"/>
      <c r="P819" s="1158"/>
      <c r="Q819" s="1158"/>
      <c r="R819" s="1158"/>
      <c r="S819" s="1158"/>
    </row>
    <row r="820">
      <c r="D820" s="1158"/>
      <c r="E820" s="1158"/>
      <c r="F820" s="1158"/>
      <c r="G820" s="1158"/>
      <c r="H820" s="1158"/>
      <c r="I820" s="1158"/>
      <c r="J820" s="1158"/>
      <c r="K820" s="1158"/>
      <c r="L820" s="1158"/>
      <c r="M820" s="1158"/>
      <c r="N820" s="1158"/>
      <c r="O820" s="1158"/>
      <c r="P820" s="1158"/>
      <c r="Q820" s="1158"/>
      <c r="R820" s="1158"/>
      <c r="S820" s="1158"/>
    </row>
    <row r="821">
      <c r="D821" s="1158"/>
      <c r="E821" s="1158"/>
      <c r="F821" s="1158"/>
      <c r="G821" s="1158"/>
      <c r="H821" s="1158"/>
      <c r="I821" s="1158"/>
      <c r="J821" s="1158"/>
      <c r="K821" s="1158"/>
      <c r="L821" s="1158"/>
      <c r="M821" s="1158"/>
      <c r="N821" s="1158"/>
      <c r="O821" s="1158"/>
      <c r="P821" s="1158"/>
      <c r="Q821" s="1158"/>
      <c r="R821" s="1158"/>
      <c r="S821" s="1158"/>
    </row>
    <row r="822">
      <c r="D822" s="1158"/>
      <c r="E822" s="1158"/>
      <c r="F822" s="1158"/>
      <c r="G822" s="1158"/>
      <c r="H822" s="1158"/>
      <c r="I822" s="1158"/>
      <c r="J822" s="1158"/>
      <c r="K822" s="1158"/>
      <c r="L822" s="1158"/>
      <c r="M822" s="1158"/>
      <c r="N822" s="1158"/>
      <c r="O822" s="1158"/>
      <c r="P822" s="1158"/>
      <c r="Q822" s="1158"/>
      <c r="R822" s="1158"/>
      <c r="S822" s="1158"/>
    </row>
    <row r="823">
      <c r="D823" s="1158"/>
      <c r="E823" s="1158"/>
      <c r="F823" s="1158"/>
      <c r="G823" s="1158"/>
      <c r="H823" s="1158"/>
      <c r="I823" s="1158"/>
      <c r="J823" s="1158"/>
      <c r="K823" s="1158"/>
      <c r="L823" s="1158"/>
      <c r="M823" s="1158"/>
      <c r="N823" s="1158"/>
      <c r="O823" s="1158"/>
      <c r="P823" s="1158"/>
      <c r="Q823" s="1158"/>
      <c r="R823" s="1158"/>
      <c r="S823" s="1158"/>
    </row>
    <row r="824">
      <c r="D824" s="1158"/>
      <c r="E824" s="1158"/>
      <c r="F824" s="1158"/>
      <c r="G824" s="1158"/>
      <c r="H824" s="1158"/>
      <c r="I824" s="1158"/>
      <c r="J824" s="1158"/>
      <c r="K824" s="1158"/>
      <c r="L824" s="1158"/>
      <c r="M824" s="1158"/>
      <c r="N824" s="1158"/>
      <c r="O824" s="1158"/>
      <c r="P824" s="1158"/>
      <c r="Q824" s="1158"/>
      <c r="R824" s="1158"/>
      <c r="S824" s="1158"/>
    </row>
    <row r="825">
      <c r="D825" s="1158"/>
      <c r="E825" s="1158"/>
      <c r="F825" s="1158"/>
      <c r="G825" s="1158"/>
      <c r="H825" s="1158"/>
      <c r="I825" s="1158"/>
      <c r="J825" s="1158"/>
      <c r="K825" s="1158"/>
      <c r="L825" s="1158"/>
      <c r="M825" s="1158"/>
      <c r="N825" s="1158"/>
      <c r="O825" s="1158"/>
      <c r="P825" s="1158"/>
      <c r="Q825" s="1158"/>
      <c r="R825" s="1158"/>
      <c r="S825" s="1158"/>
    </row>
    <row r="826">
      <c r="D826" s="1158"/>
      <c r="E826" s="1158"/>
      <c r="F826" s="1158"/>
      <c r="G826" s="1158"/>
      <c r="H826" s="1158"/>
      <c r="I826" s="1158"/>
      <c r="J826" s="1158"/>
      <c r="K826" s="1158"/>
      <c r="L826" s="1158"/>
      <c r="M826" s="1158"/>
      <c r="N826" s="1158"/>
      <c r="O826" s="1158"/>
      <c r="P826" s="1158"/>
      <c r="Q826" s="1158"/>
      <c r="R826" s="1158"/>
      <c r="S826" s="1158"/>
    </row>
    <row r="827">
      <c r="D827" s="1158"/>
      <c r="E827" s="1158"/>
      <c r="F827" s="1158"/>
      <c r="G827" s="1158"/>
      <c r="H827" s="1158"/>
      <c r="I827" s="1158"/>
      <c r="J827" s="1158"/>
      <c r="K827" s="1158"/>
      <c r="L827" s="1158"/>
      <c r="M827" s="1158"/>
      <c r="N827" s="1158"/>
      <c r="O827" s="1158"/>
      <c r="P827" s="1158"/>
      <c r="Q827" s="1158"/>
      <c r="R827" s="1158"/>
      <c r="S827" s="1158"/>
    </row>
    <row r="828">
      <c r="D828" s="1158"/>
      <c r="E828" s="1158"/>
      <c r="F828" s="1158"/>
      <c r="G828" s="1158"/>
      <c r="H828" s="1158"/>
      <c r="I828" s="1158"/>
      <c r="J828" s="1158"/>
      <c r="K828" s="1158"/>
      <c r="L828" s="1158"/>
      <c r="M828" s="1158"/>
      <c r="N828" s="1158"/>
      <c r="O828" s="1158"/>
      <c r="P828" s="1158"/>
      <c r="Q828" s="1158"/>
      <c r="R828" s="1158"/>
      <c r="S828" s="1158"/>
    </row>
    <row r="829">
      <c r="D829" s="1158"/>
      <c r="E829" s="1158"/>
      <c r="F829" s="1158"/>
      <c r="G829" s="1158"/>
      <c r="H829" s="1158"/>
      <c r="I829" s="1158"/>
      <c r="J829" s="1158"/>
      <c r="K829" s="1158"/>
      <c r="L829" s="1158"/>
      <c r="M829" s="1158"/>
      <c r="N829" s="1158"/>
      <c r="O829" s="1158"/>
      <c r="P829" s="1158"/>
      <c r="Q829" s="1158"/>
      <c r="R829" s="1158"/>
      <c r="S829" s="1158"/>
    </row>
    <row r="830">
      <c r="D830" s="1158"/>
      <c r="E830" s="1158"/>
      <c r="F830" s="1158"/>
      <c r="G830" s="1158"/>
      <c r="H830" s="1158"/>
      <c r="I830" s="1158"/>
      <c r="J830" s="1158"/>
      <c r="K830" s="1158"/>
      <c r="L830" s="1158"/>
      <c r="M830" s="1158"/>
      <c r="N830" s="1158"/>
      <c r="O830" s="1158"/>
      <c r="P830" s="1158"/>
      <c r="Q830" s="1158"/>
      <c r="R830" s="1158"/>
      <c r="S830" s="1158"/>
    </row>
    <row r="831">
      <c r="D831" s="1158"/>
      <c r="E831" s="1158"/>
      <c r="F831" s="1158"/>
      <c r="G831" s="1158"/>
      <c r="H831" s="1158"/>
      <c r="I831" s="1158"/>
      <c r="J831" s="1158"/>
      <c r="K831" s="1158"/>
      <c r="L831" s="1158"/>
      <c r="M831" s="1158"/>
      <c r="N831" s="1158"/>
      <c r="O831" s="1158"/>
      <c r="P831" s="1158"/>
      <c r="Q831" s="1158"/>
      <c r="R831" s="1158"/>
      <c r="S831" s="1158"/>
    </row>
    <row r="832">
      <c r="D832" s="1158"/>
      <c r="E832" s="1158"/>
      <c r="F832" s="1158"/>
      <c r="G832" s="1158"/>
      <c r="H832" s="1158"/>
      <c r="I832" s="1158"/>
      <c r="J832" s="1158"/>
      <c r="K832" s="1158"/>
      <c r="L832" s="1158"/>
      <c r="M832" s="1158"/>
      <c r="N832" s="1158"/>
      <c r="O832" s="1158"/>
      <c r="P832" s="1158"/>
      <c r="Q832" s="1158"/>
      <c r="R832" s="1158"/>
      <c r="S832" s="1158"/>
    </row>
    <row r="833">
      <c r="D833" s="1158"/>
      <c r="E833" s="1158"/>
      <c r="F833" s="1158"/>
      <c r="G833" s="1158"/>
      <c r="H833" s="1158"/>
      <c r="I833" s="1158"/>
      <c r="J833" s="1158"/>
      <c r="K833" s="1158"/>
      <c r="L833" s="1158"/>
      <c r="M833" s="1158"/>
      <c r="N833" s="1158"/>
      <c r="O833" s="1158"/>
      <c r="P833" s="1158"/>
      <c r="Q833" s="1158"/>
      <c r="R833" s="1158"/>
      <c r="S833" s="1158"/>
    </row>
    <row r="834">
      <c r="D834" s="1158"/>
      <c r="E834" s="1158"/>
      <c r="F834" s="1158"/>
      <c r="G834" s="1158"/>
      <c r="H834" s="1158"/>
      <c r="I834" s="1158"/>
      <c r="J834" s="1158"/>
      <c r="K834" s="1158"/>
      <c r="L834" s="1158"/>
      <c r="M834" s="1158"/>
      <c r="N834" s="1158"/>
      <c r="O834" s="1158"/>
      <c r="P834" s="1158"/>
      <c r="Q834" s="1158"/>
      <c r="R834" s="1158"/>
      <c r="S834" s="1158"/>
    </row>
    <row r="835">
      <c r="D835" s="1158"/>
      <c r="E835" s="1158"/>
      <c r="F835" s="1158"/>
      <c r="G835" s="1158"/>
      <c r="H835" s="1158"/>
      <c r="I835" s="1158"/>
      <c r="J835" s="1158"/>
      <c r="K835" s="1158"/>
      <c r="L835" s="1158"/>
      <c r="M835" s="1158"/>
      <c r="N835" s="1158"/>
      <c r="O835" s="1158"/>
      <c r="P835" s="1158"/>
      <c r="Q835" s="1158"/>
      <c r="R835" s="1158"/>
      <c r="S835" s="1158"/>
    </row>
    <row r="836">
      <c r="D836" s="1158"/>
      <c r="E836" s="1158"/>
      <c r="F836" s="1158"/>
      <c r="G836" s="1158"/>
      <c r="H836" s="1158"/>
      <c r="I836" s="1158"/>
      <c r="J836" s="1158"/>
      <c r="K836" s="1158"/>
      <c r="L836" s="1158"/>
      <c r="M836" s="1158"/>
      <c r="N836" s="1158"/>
      <c r="O836" s="1158"/>
      <c r="P836" s="1158"/>
      <c r="Q836" s="1158"/>
      <c r="R836" s="1158"/>
      <c r="S836" s="1158"/>
    </row>
    <row r="837">
      <c r="D837" s="1158"/>
      <c r="E837" s="1158"/>
      <c r="F837" s="1158"/>
      <c r="G837" s="1158"/>
      <c r="H837" s="1158"/>
      <c r="I837" s="1158"/>
      <c r="J837" s="1158"/>
      <c r="K837" s="1158"/>
      <c r="L837" s="1158"/>
      <c r="M837" s="1158"/>
      <c r="N837" s="1158"/>
      <c r="O837" s="1158"/>
      <c r="P837" s="1158"/>
      <c r="Q837" s="1158"/>
      <c r="R837" s="1158"/>
      <c r="S837" s="1158"/>
    </row>
    <row r="838">
      <c r="D838" s="1158"/>
      <c r="E838" s="1158"/>
      <c r="F838" s="1158"/>
      <c r="G838" s="1158"/>
      <c r="H838" s="1158"/>
      <c r="I838" s="1158"/>
      <c r="J838" s="1158"/>
      <c r="K838" s="1158"/>
      <c r="L838" s="1158"/>
      <c r="M838" s="1158"/>
      <c r="N838" s="1158"/>
      <c r="O838" s="1158"/>
      <c r="P838" s="1158"/>
      <c r="Q838" s="1158"/>
      <c r="R838" s="1158"/>
      <c r="S838" s="1158"/>
    </row>
    <row r="839">
      <c r="D839" s="1158"/>
      <c r="E839" s="1158"/>
      <c r="F839" s="1158"/>
      <c r="G839" s="1158"/>
      <c r="H839" s="1158"/>
      <c r="I839" s="1158"/>
      <c r="J839" s="1158"/>
      <c r="K839" s="1158"/>
      <c r="L839" s="1158"/>
      <c r="M839" s="1158"/>
      <c r="N839" s="1158"/>
      <c r="O839" s="1158"/>
      <c r="P839" s="1158"/>
      <c r="Q839" s="1158"/>
      <c r="R839" s="1158"/>
      <c r="S839" s="1158"/>
    </row>
    <row r="840">
      <c r="D840" s="1158"/>
      <c r="E840" s="1158"/>
      <c r="F840" s="1158"/>
      <c r="G840" s="1158"/>
      <c r="H840" s="1158"/>
      <c r="I840" s="1158"/>
      <c r="J840" s="1158"/>
      <c r="K840" s="1158"/>
      <c r="L840" s="1158"/>
      <c r="M840" s="1158"/>
      <c r="N840" s="1158"/>
      <c r="O840" s="1158"/>
      <c r="P840" s="1158"/>
      <c r="Q840" s="1158"/>
      <c r="R840" s="1158"/>
      <c r="S840" s="1158"/>
    </row>
    <row r="841">
      <c r="D841" s="1158"/>
      <c r="E841" s="1158"/>
      <c r="F841" s="1158"/>
      <c r="G841" s="1158"/>
      <c r="H841" s="1158"/>
      <c r="I841" s="1158"/>
      <c r="J841" s="1158"/>
      <c r="K841" s="1158"/>
      <c r="L841" s="1158"/>
      <c r="M841" s="1158"/>
      <c r="N841" s="1158"/>
      <c r="O841" s="1158"/>
      <c r="P841" s="1158"/>
      <c r="Q841" s="1158"/>
      <c r="R841" s="1158"/>
      <c r="S841" s="1158"/>
    </row>
    <row r="842">
      <c r="D842" s="1158"/>
      <c r="E842" s="1158"/>
      <c r="F842" s="1158"/>
      <c r="G842" s="1158"/>
      <c r="H842" s="1158"/>
      <c r="I842" s="1158"/>
      <c r="J842" s="1158"/>
      <c r="K842" s="1158"/>
      <c r="L842" s="1158"/>
      <c r="M842" s="1158"/>
      <c r="N842" s="1158"/>
      <c r="O842" s="1158"/>
      <c r="P842" s="1158"/>
      <c r="Q842" s="1158"/>
      <c r="R842" s="1158"/>
      <c r="S842" s="1158"/>
    </row>
    <row r="843">
      <c r="D843" s="1158"/>
      <c r="E843" s="1158"/>
      <c r="F843" s="1158"/>
      <c r="G843" s="1158"/>
      <c r="H843" s="1158"/>
      <c r="I843" s="1158"/>
      <c r="J843" s="1158"/>
      <c r="K843" s="1158"/>
      <c r="L843" s="1158"/>
      <c r="M843" s="1158"/>
      <c r="N843" s="1158"/>
      <c r="O843" s="1158"/>
      <c r="P843" s="1158"/>
      <c r="Q843" s="1158"/>
      <c r="R843" s="1158"/>
      <c r="S843" s="1158"/>
    </row>
    <row r="844">
      <c r="D844" s="1158"/>
      <c r="E844" s="1158"/>
      <c r="F844" s="1158"/>
      <c r="G844" s="1158"/>
      <c r="H844" s="1158"/>
      <c r="I844" s="1158"/>
      <c r="J844" s="1158"/>
      <c r="K844" s="1158"/>
      <c r="L844" s="1158"/>
      <c r="M844" s="1158"/>
      <c r="N844" s="1158"/>
      <c r="O844" s="1158"/>
      <c r="P844" s="1158"/>
      <c r="Q844" s="1158"/>
      <c r="R844" s="1158"/>
      <c r="S844" s="1158"/>
    </row>
    <row r="845">
      <c r="D845" s="1158"/>
      <c r="E845" s="1158"/>
      <c r="F845" s="1158"/>
      <c r="G845" s="1158"/>
      <c r="H845" s="1158"/>
      <c r="I845" s="1158"/>
      <c r="J845" s="1158"/>
      <c r="K845" s="1158"/>
      <c r="L845" s="1158"/>
      <c r="M845" s="1158"/>
      <c r="N845" s="1158"/>
      <c r="O845" s="1158"/>
      <c r="P845" s="1158"/>
      <c r="Q845" s="1158"/>
      <c r="R845" s="1158"/>
      <c r="S845" s="1158"/>
    </row>
    <row r="846">
      <c r="D846" s="1158"/>
      <c r="E846" s="1158"/>
      <c r="F846" s="1158"/>
      <c r="G846" s="1158"/>
      <c r="H846" s="1158"/>
      <c r="I846" s="1158"/>
      <c r="J846" s="1158"/>
      <c r="K846" s="1158"/>
      <c r="L846" s="1158"/>
      <c r="M846" s="1158"/>
      <c r="N846" s="1158"/>
      <c r="O846" s="1158"/>
      <c r="P846" s="1158"/>
      <c r="Q846" s="1158"/>
      <c r="R846" s="1158"/>
      <c r="S846" s="1158"/>
    </row>
    <row r="847">
      <c r="D847" s="1158"/>
      <c r="E847" s="1158"/>
      <c r="F847" s="1158"/>
      <c r="G847" s="1158"/>
      <c r="H847" s="1158"/>
      <c r="I847" s="1158"/>
      <c r="J847" s="1158"/>
      <c r="K847" s="1158"/>
      <c r="L847" s="1158"/>
      <c r="M847" s="1158"/>
      <c r="N847" s="1158"/>
      <c r="O847" s="1158"/>
      <c r="P847" s="1158"/>
      <c r="Q847" s="1158"/>
      <c r="R847" s="1158"/>
      <c r="S847" s="1158"/>
    </row>
    <row r="848">
      <c r="D848" s="1158"/>
      <c r="E848" s="1158"/>
      <c r="F848" s="1158"/>
      <c r="G848" s="1158"/>
      <c r="H848" s="1158"/>
      <c r="I848" s="1158"/>
      <c r="J848" s="1158"/>
      <c r="K848" s="1158"/>
      <c r="L848" s="1158"/>
      <c r="M848" s="1158"/>
      <c r="N848" s="1158"/>
      <c r="O848" s="1158"/>
      <c r="P848" s="1158"/>
      <c r="Q848" s="1158"/>
      <c r="R848" s="1158"/>
      <c r="S848" s="1158"/>
    </row>
    <row r="849">
      <c r="D849" s="1158"/>
      <c r="E849" s="1158"/>
      <c r="F849" s="1158"/>
      <c r="G849" s="1158"/>
      <c r="H849" s="1158"/>
      <c r="I849" s="1158"/>
      <c r="J849" s="1158"/>
      <c r="K849" s="1158"/>
      <c r="L849" s="1158"/>
      <c r="M849" s="1158"/>
      <c r="N849" s="1158"/>
      <c r="O849" s="1158"/>
      <c r="P849" s="1158"/>
      <c r="Q849" s="1158"/>
      <c r="R849" s="1158"/>
      <c r="S849" s="1158"/>
    </row>
    <row r="850">
      <c r="D850" s="1158"/>
      <c r="E850" s="1158"/>
      <c r="F850" s="1158"/>
      <c r="G850" s="1158"/>
      <c r="H850" s="1158"/>
      <c r="I850" s="1158"/>
      <c r="J850" s="1158"/>
      <c r="K850" s="1158"/>
      <c r="L850" s="1158"/>
      <c r="M850" s="1158"/>
      <c r="N850" s="1158"/>
      <c r="O850" s="1158"/>
      <c r="P850" s="1158"/>
      <c r="Q850" s="1158"/>
      <c r="R850" s="1158"/>
      <c r="S850" s="1158"/>
    </row>
    <row r="851">
      <c r="D851" s="1158"/>
      <c r="E851" s="1158"/>
      <c r="F851" s="1158"/>
      <c r="G851" s="1158"/>
      <c r="H851" s="1158"/>
      <c r="I851" s="1158"/>
      <c r="J851" s="1158"/>
      <c r="K851" s="1158"/>
      <c r="L851" s="1158"/>
      <c r="M851" s="1158"/>
      <c r="N851" s="1158"/>
      <c r="O851" s="1158"/>
      <c r="P851" s="1158"/>
      <c r="Q851" s="1158"/>
      <c r="R851" s="1158"/>
      <c r="S851" s="1158"/>
    </row>
    <row r="852">
      <c r="D852" s="1158"/>
      <c r="E852" s="1158"/>
      <c r="F852" s="1158"/>
      <c r="G852" s="1158"/>
      <c r="H852" s="1158"/>
      <c r="I852" s="1158"/>
      <c r="J852" s="1158"/>
      <c r="K852" s="1158"/>
      <c r="L852" s="1158"/>
      <c r="M852" s="1158"/>
      <c r="N852" s="1158"/>
      <c r="O852" s="1158"/>
      <c r="P852" s="1158"/>
      <c r="Q852" s="1158"/>
      <c r="R852" s="1158"/>
      <c r="S852" s="1158"/>
    </row>
    <row r="853">
      <c r="D853" s="1158"/>
      <c r="E853" s="1158"/>
      <c r="F853" s="1158"/>
      <c r="G853" s="1158"/>
      <c r="H853" s="1158"/>
      <c r="I853" s="1158"/>
      <c r="J853" s="1158"/>
      <c r="K853" s="1158"/>
      <c r="L853" s="1158"/>
      <c r="M853" s="1158"/>
      <c r="N853" s="1158"/>
      <c r="O853" s="1158"/>
      <c r="P853" s="1158"/>
      <c r="Q853" s="1158"/>
      <c r="R853" s="1158"/>
      <c r="S853" s="1158"/>
    </row>
    <row r="854">
      <c r="D854" s="1158"/>
      <c r="E854" s="1158"/>
      <c r="F854" s="1158"/>
      <c r="G854" s="1158"/>
      <c r="H854" s="1158"/>
      <c r="I854" s="1158"/>
      <c r="J854" s="1158"/>
      <c r="K854" s="1158"/>
      <c r="L854" s="1158"/>
      <c r="M854" s="1158"/>
      <c r="N854" s="1158"/>
      <c r="O854" s="1158"/>
      <c r="P854" s="1158"/>
      <c r="Q854" s="1158"/>
      <c r="R854" s="1158"/>
      <c r="S854" s="1158"/>
    </row>
    <row r="855">
      <c r="D855" s="1158"/>
      <c r="E855" s="1158"/>
      <c r="F855" s="1158"/>
      <c r="G855" s="1158"/>
      <c r="H855" s="1158"/>
      <c r="I855" s="1158"/>
      <c r="J855" s="1158"/>
      <c r="K855" s="1158"/>
      <c r="L855" s="1158"/>
      <c r="M855" s="1158"/>
      <c r="N855" s="1158"/>
      <c r="O855" s="1158"/>
      <c r="P855" s="1158"/>
      <c r="Q855" s="1158"/>
      <c r="R855" s="1158"/>
      <c r="S855" s="1158"/>
    </row>
    <row r="856">
      <c r="D856" s="1158"/>
      <c r="E856" s="1158"/>
      <c r="F856" s="1158"/>
      <c r="G856" s="1158"/>
      <c r="H856" s="1158"/>
      <c r="I856" s="1158"/>
      <c r="J856" s="1158"/>
      <c r="K856" s="1158"/>
      <c r="L856" s="1158"/>
      <c r="M856" s="1158"/>
      <c r="N856" s="1158"/>
      <c r="O856" s="1158"/>
      <c r="P856" s="1158"/>
      <c r="Q856" s="1158"/>
      <c r="R856" s="1158"/>
      <c r="S856" s="1158"/>
    </row>
    <row r="857">
      <c r="D857" s="1158"/>
      <c r="E857" s="1158"/>
      <c r="F857" s="1158"/>
      <c r="G857" s="1158"/>
      <c r="H857" s="1158"/>
      <c r="I857" s="1158"/>
      <c r="J857" s="1158"/>
      <c r="K857" s="1158"/>
      <c r="L857" s="1158"/>
      <c r="M857" s="1158"/>
      <c r="N857" s="1158"/>
      <c r="O857" s="1158"/>
      <c r="P857" s="1158"/>
      <c r="Q857" s="1158"/>
      <c r="R857" s="1158"/>
      <c r="S857" s="1158"/>
    </row>
    <row r="858">
      <c r="D858" s="1158"/>
      <c r="E858" s="1158"/>
      <c r="F858" s="1158"/>
      <c r="G858" s="1158"/>
      <c r="H858" s="1158"/>
      <c r="I858" s="1158"/>
      <c r="J858" s="1158"/>
      <c r="K858" s="1158"/>
      <c r="L858" s="1158"/>
      <c r="M858" s="1158"/>
      <c r="N858" s="1158"/>
      <c r="O858" s="1158"/>
      <c r="P858" s="1158"/>
      <c r="Q858" s="1158"/>
      <c r="R858" s="1158"/>
      <c r="S858" s="1158"/>
    </row>
    <row r="859">
      <c r="D859" s="1158"/>
      <c r="E859" s="1158"/>
      <c r="F859" s="1158"/>
      <c r="G859" s="1158"/>
      <c r="H859" s="1158"/>
      <c r="I859" s="1158"/>
      <c r="J859" s="1158"/>
      <c r="K859" s="1158"/>
      <c r="L859" s="1158"/>
      <c r="M859" s="1158"/>
      <c r="N859" s="1158"/>
      <c r="O859" s="1158"/>
      <c r="P859" s="1158"/>
      <c r="Q859" s="1158"/>
      <c r="R859" s="1158"/>
      <c r="S859" s="1158"/>
    </row>
    <row r="860">
      <c r="D860" s="1158"/>
      <c r="E860" s="1158"/>
      <c r="F860" s="1158"/>
      <c r="G860" s="1158"/>
      <c r="H860" s="1158"/>
      <c r="I860" s="1158"/>
      <c r="J860" s="1158"/>
      <c r="K860" s="1158"/>
      <c r="L860" s="1158"/>
      <c r="M860" s="1158"/>
      <c r="N860" s="1158"/>
      <c r="O860" s="1158"/>
      <c r="P860" s="1158"/>
      <c r="Q860" s="1158"/>
      <c r="R860" s="1158"/>
      <c r="S860" s="1158"/>
    </row>
    <row r="861">
      <c r="D861" s="1158"/>
      <c r="E861" s="1158"/>
      <c r="F861" s="1158"/>
      <c r="G861" s="1158"/>
      <c r="H861" s="1158"/>
      <c r="I861" s="1158"/>
      <c r="J861" s="1158"/>
      <c r="K861" s="1158"/>
      <c r="L861" s="1158"/>
      <c r="M861" s="1158"/>
      <c r="N861" s="1158"/>
      <c r="O861" s="1158"/>
      <c r="P861" s="1158"/>
      <c r="Q861" s="1158"/>
      <c r="R861" s="1158"/>
      <c r="S861" s="1158"/>
    </row>
    <row r="862">
      <c r="D862" s="1158"/>
      <c r="E862" s="1158"/>
      <c r="F862" s="1158"/>
      <c r="G862" s="1158"/>
      <c r="H862" s="1158"/>
      <c r="I862" s="1158"/>
      <c r="J862" s="1158"/>
      <c r="K862" s="1158"/>
      <c r="L862" s="1158"/>
      <c r="M862" s="1158"/>
      <c r="N862" s="1158"/>
      <c r="O862" s="1158"/>
      <c r="P862" s="1158"/>
      <c r="Q862" s="1158"/>
      <c r="R862" s="1158"/>
      <c r="S862" s="1158"/>
    </row>
    <row r="863">
      <c r="D863" s="1158"/>
      <c r="E863" s="1158"/>
      <c r="F863" s="1158"/>
      <c r="G863" s="1158"/>
      <c r="H863" s="1158"/>
      <c r="I863" s="1158"/>
      <c r="J863" s="1158"/>
      <c r="K863" s="1158"/>
      <c r="L863" s="1158"/>
      <c r="M863" s="1158"/>
      <c r="N863" s="1158"/>
      <c r="O863" s="1158"/>
      <c r="P863" s="1158"/>
      <c r="Q863" s="1158"/>
      <c r="R863" s="1158"/>
      <c r="S863" s="1158"/>
    </row>
    <row r="864">
      <c r="D864" s="1158"/>
      <c r="E864" s="1158"/>
      <c r="F864" s="1158"/>
      <c r="G864" s="1158"/>
      <c r="H864" s="1158"/>
      <c r="I864" s="1158"/>
      <c r="J864" s="1158"/>
      <c r="K864" s="1158"/>
      <c r="L864" s="1158"/>
      <c r="M864" s="1158"/>
      <c r="N864" s="1158"/>
      <c r="O864" s="1158"/>
      <c r="P864" s="1158"/>
      <c r="Q864" s="1158"/>
      <c r="R864" s="1158"/>
      <c r="S864" s="1158"/>
    </row>
    <row r="865">
      <c r="D865" s="1158"/>
      <c r="E865" s="1158"/>
      <c r="F865" s="1158"/>
      <c r="G865" s="1158"/>
      <c r="H865" s="1158"/>
      <c r="I865" s="1158"/>
      <c r="J865" s="1158"/>
      <c r="K865" s="1158"/>
      <c r="L865" s="1158"/>
      <c r="M865" s="1158"/>
      <c r="N865" s="1158"/>
      <c r="O865" s="1158"/>
      <c r="P865" s="1158"/>
      <c r="Q865" s="1158"/>
      <c r="R865" s="1158"/>
      <c r="S865" s="1158"/>
    </row>
    <row r="866">
      <c r="D866" s="1158"/>
      <c r="E866" s="1158"/>
      <c r="F866" s="1158"/>
      <c r="G866" s="1158"/>
      <c r="H866" s="1158"/>
      <c r="I866" s="1158"/>
      <c r="J866" s="1158"/>
      <c r="K866" s="1158"/>
      <c r="L866" s="1158"/>
      <c r="M866" s="1158"/>
      <c r="N866" s="1158"/>
      <c r="O866" s="1158"/>
      <c r="P866" s="1158"/>
      <c r="Q866" s="1158"/>
      <c r="R866" s="1158"/>
      <c r="S866" s="1158"/>
    </row>
    <row r="867">
      <c r="D867" s="1158"/>
      <c r="E867" s="1158"/>
      <c r="F867" s="1158"/>
      <c r="G867" s="1158"/>
      <c r="H867" s="1158"/>
      <c r="I867" s="1158"/>
      <c r="J867" s="1158"/>
      <c r="K867" s="1158"/>
      <c r="L867" s="1158"/>
      <c r="M867" s="1158"/>
      <c r="N867" s="1158"/>
      <c r="O867" s="1158"/>
      <c r="P867" s="1158"/>
      <c r="Q867" s="1158"/>
      <c r="R867" s="1158"/>
      <c r="S867" s="1158"/>
    </row>
    <row r="868">
      <c r="D868" s="1158"/>
      <c r="E868" s="1158"/>
      <c r="F868" s="1158"/>
      <c r="G868" s="1158"/>
      <c r="H868" s="1158"/>
      <c r="I868" s="1158"/>
      <c r="J868" s="1158"/>
      <c r="K868" s="1158"/>
      <c r="L868" s="1158"/>
      <c r="M868" s="1158"/>
      <c r="N868" s="1158"/>
      <c r="O868" s="1158"/>
      <c r="P868" s="1158"/>
      <c r="Q868" s="1158"/>
      <c r="R868" s="1158"/>
      <c r="S868" s="1158"/>
    </row>
    <row r="869">
      <c r="D869" s="1158"/>
      <c r="E869" s="1158"/>
      <c r="F869" s="1158"/>
      <c r="G869" s="1158"/>
      <c r="H869" s="1158"/>
      <c r="I869" s="1158"/>
      <c r="J869" s="1158"/>
      <c r="K869" s="1158"/>
      <c r="L869" s="1158"/>
      <c r="M869" s="1158"/>
      <c r="N869" s="1158"/>
      <c r="O869" s="1158"/>
      <c r="P869" s="1158"/>
      <c r="Q869" s="1158"/>
      <c r="R869" s="1158"/>
      <c r="S869" s="1158"/>
    </row>
    <row r="870">
      <c r="D870" s="1158"/>
      <c r="E870" s="1158"/>
      <c r="F870" s="1158"/>
      <c r="G870" s="1158"/>
      <c r="H870" s="1158"/>
      <c r="I870" s="1158"/>
      <c r="J870" s="1158"/>
      <c r="K870" s="1158"/>
      <c r="L870" s="1158"/>
      <c r="M870" s="1158"/>
      <c r="N870" s="1158"/>
      <c r="O870" s="1158"/>
      <c r="P870" s="1158"/>
      <c r="Q870" s="1158"/>
      <c r="R870" s="1158"/>
      <c r="S870" s="1158"/>
    </row>
    <row r="871">
      <c r="D871" s="1158"/>
      <c r="E871" s="1158"/>
      <c r="F871" s="1158"/>
      <c r="G871" s="1158"/>
      <c r="H871" s="1158"/>
      <c r="I871" s="1158"/>
      <c r="J871" s="1158"/>
      <c r="K871" s="1158"/>
      <c r="L871" s="1158"/>
      <c r="M871" s="1158"/>
      <c r="N871" s="1158"/>
      <c r="O871" s="1158"/>
      <c r="P871" s="1158"/>
      <c r="Q871" s="1158"/>
      <c r="R871" s="1158"/>
      <c r="S871" s="1158"/>
    </row>
    <row r="872">
      <c r="D872" s="1158"/>
      <c r="E872" s="1158"/>
      <c r="F872" s="1158"/>
      <c r="G872" s="1158"/>
      <c r="H872" s="1158"/>
      <c r="I872" s="1158"/>
      <c r="J872" s="1158"/>
      <c r="K872" s="1158"/>
      <c r="L872" s="1158"/>
      <c r="M872" s="1158"/>
      <c r="N872" s="1158"/>
      <c r="O872" s="1158"/>
      <c r="P872" s="1158"/>
      <c r="Q872" s="1158"/>
      <c r="R872" s="1158"/>
      <c r="S872" s="1158"/>
    </row>
    <row r="873">
      <c r="D873" s="1158"/>
      <c r="E873" s="1158"/>
      <c r="F873" s="1158"/>
      <c r="G873" s="1158"/>
      <c r="H873" s="1158"/>
      <c r="I873" s="1158"/>
      <c r="J873" s="1158"/>
      <c r="K873" s="1158"/>
      <c r="L873" s="1158"/>
      <c r="M873" s="1158"/>
      <c r="N873" s="1158"/>
      <c r="O873" s="1158"/>
      <c r="P873" s="1158"/>
      <c r="Q873" s="1158"/>
      <c r="R873" s="1158"/>
      <c r="S873" s="1158"/>
    </row>
    <row r="874">
      <c r="D874" s="1158"/>
      <c r="E874" s="1158"/>
      <c r="F874" s="1158"/>
      <c r="G874" s="1158"/>
      <c r="H874" s="1158"/>
      <c r="I874" s="1158"/>
      <c r="J874" s="1158"/>
      <c r="K874" s="1158"/>
      <c r="L874" s="1158"/>
      <c r="M874" s="1158"/>
      <c r="N874" s="1158"/>
      <c r="O874" s="1158"/>
      <c r="P874" s="1158"/>
      <c r="Q874" s="1158"/>
      <c r="R874" s="1158"/>
      <c r="S874" s="1158"/>
    </row>
    <row r="875">
      <c r="D875" s="1158"/>
      <c r="E875" s="1158"/>
      <c r="F875" s="1158"/>
      <c r="G875" s="1158"/>
      <c r="H875" s="1158"/>
      <c r="I875" s="1158"/>
      <c r="J875" s="1158"/>
      <c r="K875" s="1158"/>
      <c r="L875" s="1158"/>
      <c r="M875" s="1158"/>
      <c r="N875" s="1158"/>
      <c r="O875" s="1158"/>
      <c r="P875" s="1158"/>
      <c r="Q875" s="1158"/>
      <c r="R875" s="1158"/>
      <c r="S875" s="1158"/>
    </row>
    <row r="876">
      <c r="D876" s="1158"/>
      <c r="E876" s="1158"/>
      <c r="F876" s="1158"/>
      <c r="G876" s="1158"/>
      <c r="H876" s="1158"/>
      <c r="I876" s="1158"/>
      <c r="J876" s="1158"/>
      <c r="K876" s="1158"/>
      <c r="L876" s="1158"/>
      <c r="M876" s="1158"/>
      <c r="N876" s="1158"/>
      <c r="O876" s="1158"/>
      <c r="P876" s="1158"/>
      <c r="Q876" s="1158"/>
      <c r="R876" s="1158"/>
      <c r="S876" s="1158"/>
    </row>
    <row r="877">
      <c r="D877" s="1158"/>
      <c r="E877" s="1158"/>
      <c r="F877" s="1158"/>
      <c r="G877" s="1158"/>
      <c r="H877" s="1158"/>
      <c r="I877" s="1158"/>
      <c r="J877" s="1158"/>
      <c r="K877" s="1158"/>
      <c r="L877" s="1158"/>
      <c r="M877" s="1158"/>
      <c r="N877" s="1158"/>
      <c r="O877" s="1158"/>
      <c r="P877" s="1158"/>
      <c r="Q877" s="1158"/>
      <c r="R877" s="1158"/>
      <c r="S877" s="1158"/>
    </row>
    <row r="878">
      <c r="D878" s="1158"/>
      <c r="E878" s="1158"/>
      <c r="F878" s="1158"/>
      <c r="G878" s="1158"/>
      <c r="H878" s="1158"/>
      <c r="I878" s="1158"/>
      <c r="J878" s="1158"/>
      <c r="K878" s="1158"/>
      <c r="L878" s="1158"/>
      <c r="M878" s="1158"/>
      <c r="N878" s="1158"/>
      <c r="O878" s="1158"/>
      <c r="P878" s="1158"/>
      <c r="Q878" s="1158"/>
      <c r="R878" s="1158"/>
      <c r="S878" s="1158"/>
    </row>
    <row r="879">
      <c r="D879" s="1158"/>
      <c r="E879" s="1158"/>
      <c r="F879" s="1158"/>
      <c r="G879" s="1158"/>
      <c r="H879" s="1158"/>
      <c r="I879" s="1158"/>
      <c r="J879" s="1158"/>
      <c r="K879" s="1158"/>
      <c r="L879" s="1158"/>
      <c r="M879" s="1158"/>
      <c r="N879" s="1158"/>
      <c r="O879" s="1158"/>
      <c r="P879" s="1158"/>
      <c r="Q879" s="1158"/>
      <c r="R879" s="1158"/>
      <c r="S879" s="1158"/>
    </row>
    <row r="880">
      <c r="D880" s="1158"/>
      <c r="E880" s="1158"/>
      <c r="F880" s="1158"/>
      <c r="G880" s="1158"/>
      <c r="H880" s="1158"/>
      <c r="I880" s="1158"/>
      <c r="J880" s="1158"/>
      <c r="K880" s="1158"/>
      <c r="L880" s="1158"/>
      <c r="M880" s="1158"/>
      <c r="N880" s="1158"/>
      <c r="O880" s="1158"/>
      <c r="P880" s="1158"/>
      <c r="Q880" s="1158"/>
      <c r="R880" s="1158"/>
      <c r="S880" s="1158"/>
    </row>
    <row r="881">
      <c r="D881" s="1158"/>
      <c r="E881" s="1158"/>
      <c r="F881" s="1158"/>
      <c r="G881" s="1158"/>
      <c r="H881" s="1158"/>
      <c r="I881" s="1158"/>
      <c r="J881" s="1158"/>
      <c r="K881" s="1158"/>
      <c r="L881" s="1158"/>
      <c r="M881" s="1158"/>
      <c r="N881" s="1158"/>
      <c r="O881" s="1158"/>
      <c r="P881" s="1158"/>
      <c r="Q881" s="1158"/>
      <c r="R881" s="1158"/>
      <c r="S881" s="1158"/>
    </row>
    <row r="882">
      <c r="D882" s="1158"/>
      <c r="E882" s="1158"/>
      <c r="F882" s="1158"/>
      <c r="G882" s="1158"/>
      <c r="H882" s="1158"/>
      <c r="I882" s="1158"/>
      <c r="J882" s="1158"/>
      <c r="K882" s="1158"/>
      <c r="L882" s="1158"/>
      <c r="M882" s="1158"/>
      <c r="N882" s="1158"/>
      <c r="O882" s="1158"/>
      <c r="P882" s="1158"/>
      <c r="Q882" s="1158"/>
      <c r="R882" s="1158"/>
      <c r="S882" s="1158"/>
    </row>
    <row r="883">
      <c r="D883" s="1158"/>
      <c r="E883" s="1158"/>
      <c r="F883" s="1158"/>
      <c r="G883" s="1158"/>
      <c r="H883" s="1158"/>
      <c r="I883" s="1158"/>
      <c r="J883" s="1158"/>
      <c r="K883" s="1158"/>
      <c r="L883" s="1158"/>
      <c r="M883" s="1158"/>
      <c r="N883" s="1158"/>
      <c r="O883" s="1158"/>
      <c r="P883" s="1158"/>
      <c r="Q883" s="1158"/>
      <c r="R883" s="1158"/>
      <c r="S883" s="1158"/>
    </row>
    <row r="884">
      <c r="D884" s="1158"/>
      <c r="E884" s="1158"/>
      <c r="F884" s="1158"/>
      <c r="G884" s="1158"/>
      <c r="H884" s="1158"/>
      <c r="I884" s="1158"/>
      <c r="J884" s="1158"/>
      <c r="K884" s="1158"/>
      <c r="L884" s="1158"/>
      <c r="M884" s="1158"/>
      <c r="N884" s="1158"/>
      <c r="O884" s="1158"/>
      <c r="P884" s="1158"/>
      <c r="Q884" s="1158"/>
      <c r="R884" s="1158"/>
      <c r="S884" s="1158"/>
    </row>
    <row r="885">
      <c r="D885" s="1158"/>
      <c r="E885" s="1158"/>
      <c r="F885" s="1158"/>
      <c r="G885" s="1158"/>
      <c r="H885" s="1158"/>
      <c r="I885" s="1158"/>
      <c r="J885" s="1158"/>
      <c r="K885" s="1158"/>
      <c r="L885" s="1158"/>
      <c r="M885" s="1158"/>
      <c r="N885" s="1158"/>
      <c r="O885" s="1158"/>
      <c r="P885" s="1158"/>
      <c r="Q885" s="1158"/>
      <c r="R885" s="1158"/>
      <c r="S885" s="1158"/>
    </row>
    <row r="886">
      <c r="D886" s="1158"/>
      <c r="E886" s="1158"/>
      <c r="F886" s="1158"/>
      <c r="G886" s="1158"/>
      <c r="H886" s="1158"/>
      <c r="I886" s="1158"/>
      <c r="J886" s="1158"/>
      <c r="K886" s="1158"/>
      <c r="L886" s="1158"/>
      <c r="M886" s="1158"/>
      <c r="N886" s="1158"/>
      <c r="O886" s="1158"/>
      <c r="P886" s="1158"/>
      <c r="Q886" s="1158"/>
      <c r="R886" s="1158"/>
      <c r="S886" s="1158"/>
    </row>
    <row r="887">
      <c r="D887" s="1158"/>
      <c r="E887" s="1158"/>
      <c r="F887" s="1158"/>
      <c r="G887" s="1158"/>
      <c r="H887" s="1158"/>
      <c r="I887" s="1158"/>
      <c r="J887" s="1158"/>
      <c r="K887" s="1158"/>
      <c r="L887" s="1158"/>
      <c r="M887" s="1158"/>
      <c r="N887" s="1158"/>
      <c r="O887" s="1158"/>
      <c r="P887" s="1158"/>
      <c r="Q887" s="1158"/>
      <c r="R887" s="1158"/>
      <c r="S887" s="1158"/>
    </row>
    <row r="888">
      <c r="D888" s="1158"/>
      <c r="E888" s="1158"/>
      <c r="F888" s="1158"/>
      <c r="G888" s="1158"/>
      <c r="H888" s="1158"/>
      <c r="I888" s="1158"/>
      <c r="J888" s="1158"/>
      <c r="K888" s="1158"/>
      <c r="L888" s="1158"/>
      <c r="M888" s="1158"/>
      <c r="N888" s="1158"/>
      <c r="O888" s="1158"/>
      <c r="P888" s="1158"/>
      <c r="Q888" s="1158"/>
      <c r="R888" s="1158"/>
      <c r="S888" s="1158"/>
    </row>
    <row r="889">
      <c r="D889" s="1158"/>
      <c r="E889" s="1158"/>
      <c r="F889" s="1158"/>
      <c r="G889" s="1158"/>
      <c r="H889" s="1158"/>
      <c r="I889" s="1158"/>
      <c r="J889" s="1158"/>
      <c r="K889" s="1158"/>
      <c r="L889" s="1158"/>
      <c r="M889" s="1158"/>
      <c r="N889" s="1158"/>
      <c r="O889" s="1158"/>
      <c r="P889" s="1158"/>
      <c r="Q889" s="1158"/>
      <c r="R889" s="1158"/>
      <c r="S889" s="1158"/>
    </row>
    <row r="890">
      <c r="D890" s="1158"/>
      <c r="E890" s="1158"/>
      <c r="F890" s="1158"/>
      <c r="G890" s="1158"/>
      <c r="H890" s="1158"/>
      <c r="I890" s="1158"/>
      <c r="J890" s="1158"/>
      <c r="K890" s="1158"/>
      <c r="L890" s="1158"/>
      <c r="M890" s="1158"/>
      <c r="N890" s="1158"/>
      <c r="O890" s="1158"/>
      <c r="P890" s="1158"/>
      <c r="Q890" s="1158"/>
      <c r="R890" s="1158"/>
      <c r="S890" s="1158"/>
    </row>
    <row r="891">
      <c r="D891" s="1158"/>
      <c r="E891" s="1158"/>
      <c r="F891" s="1158"/>
      <c r="G891" s="1158"/>
      <c r="H891" s="1158"/>
      <c r="I891" s="1158"/>
      <c r="J891" s="1158"/>
      <c r="K891" s="1158"/>
      <c r="L891" s="1158"/>
      <c r="M891" s="1158"/>
      <c r="N891" s="1158"/>
      <c r="O891" s="1158"/>
      <c r="P891" s="1158"/>
      <c r="Q891" s="1158"/>
      <c r="R891" s="1158"/>
      <c r="S891" s="1158"/>
    </row>
    <row r="892">
      <c r="D892" s="1158"/>
      <c r="E892" s="1158"/>
      <c r="F892" s="1158"/>
      <c r="G892" s="1158"/>
      <c r="H892" s="1158"/>
      <c r="I892" s="1158"/>
      <c r="J892" s="1158"/>
      <c r="K892" s="1158"/>
      <c r="L892" s="1158"/>
      <c r="M892" s="1158"/>
      <c r="N892" s="1158"/>
      <c r="O892" s="1158"/>
      <c r="P892" s="1158"/>
      <c r="Q892" s="1158"/>
      <c r="R892" s="1158"/>
      <c r="S892" s="1158"/>
    </row>
    <row r="893">
      <c r="D893" s="1158"/>
      <c r="E893" s="1158"/>
      <c r="F893" s="1158"/>
      <c r="G893" s="1158"/>
      <c r="H893" s="1158"/>
      <c r="I893" s="1158"/>
      <c r="J893" s="1158"/>
      <c r="K893" s="1158"/>
      <c r="L893" s="1158"/>
      <c r="M893" s="1158"/>
      <c r="N893" s="1158"/>
      <c r="O893" s="1158"/>
      <c r="P893" s="1158"/>
      <c r="Q893" s="1158"/>
      <c r="R893" s="1158"/>
      <c r="S893" s="1158"/>
    </row>
    <row r="894">
      <c r="D894" s="1158"/>
      <c r="E894" s="1158"/>
      <c r="F894" s="1158"/>
      <c r="G894" s="1158"/>
      <c r="H894" s="1158"/>
      <c r="I894" s="1158"/>
      <c r="J894" s="1158"/>
      <c r="K894" s="1158"/>
      <c r="L894" s="1158"/>
      <c r="M894" s="1158"/>
      <c r="N894" s="1158"/>
      <c r="O894" s="1158"/>
      <c r="P894" s="1158"/>
      <c r="Q894" s="1158"/>
      <c r="R894" s="1158"/>
      <c r="S894" s="1158"/>
    </row>
    <row r="895">
      <c r="D895" s="1158"/>
      <c r="E895" s="1158"/>
      <c r="F895" s="1158"/>
      <c r="G895" s="1158"/>
      <c r="H895" s="1158"/>
      <c r="I895" s="1158"/>
      <c r="J895" s="1158"/>
      <c r="K895" s="1158"/>
      <c r="L895" s="1158"/>
      <c r="M895" s="1158"/>
      <c r="N895" s="1158"/>
      <c r="O895" s="1158"/>
      <c r="P895" s="1158"/>
      <c r="Q895" s="1158"/>
      <c r="R895" s="1158"/>
      <c r="S895" s="1158"/>
    </row>
    <row r="896">
      <c r="D896" s="1158"/>
      <c r="E896" s="1158"/>
      <c r="F896" s="1158"/>
      <c r="G896" s="1158"/>
      <c r="H896" s="1158"/>
      <c r="I896" s="1158"/>
      <c r="J896" s="1158"/>
      <c r="K896" s="1158"/>
      <c r="L896" s="1158"/>
      <c r="M896" s="1158"/>
      <c r="N896" s="1158"/>
      <c r="O896" s="1158"/>
      <c r="P896" s="1158"/>
      <c r="Q896" s="1158"/>
      <c r="R896" s="1158"/>
      <c r="S896" s="1158"/>
    </row>
    <row r="897">
      <c r="D897" s="1158"/>
      <c r="E897" s="1158"/>
      <c r="F897" s="1158"/>
      <c r="G897" s="1158"/>
      <c r="H897" s="1158"/>
      <c r="I897" s="1158"/>
      <c r="J897" s="1158"/>
      <c r="K897" s="1158"/>
      <c r="L897" s="1158"/>
      <c r="M897" s="1158"/>
      <c r="N897" s="1158"/>
      <c r="O897" s="1158"/>
      <c r="P897" s="1158"/>
      <c r="Q897" s="1158"/>
      <c r="R897" s="1158"/>
      <c r="S897" s="1158"/>
    </row>
    <row r="898">
      <c r="D898" s="1158"/>
      <c r="E898" s="1158"/>
      <c r="F898" s="1158"/>
      <c r="G898" s="1158"/>
      <c r="H898" s="1158"/>
      <c r="I898" s="1158"/>
      <c r="J898" s="1158"/>
      <c r="K898" s="1158"/>
      <c r="L898" s="1158"/>
      <c r="M898" s="1158"/>
      <c r="N898" s="1158"/>
      <c r="O898" s="1158"/>
      <c r="P898" s="1158"/>
      <c r="Q898" s="1158"/>
      <c r="R898" s="1158"/>
      <c r="S898" s="1158"/>
    </row>
    <row r="899">
      <c r="D899" s="1158"/>
      <c r="E899" s="1158"/>
      <c r="F899" s="1158"/>
      <c r="G899" s="1158"/>
      <c r="H899" s="1158"/>
      <c r="I899" s="1158"/>
      <c r="J899" s="1158"/>
      <c r="K899" s="1158"/>
      <c r="L899" s="1158"/>
      <c r="M899" s="1158"/>
      <c r="N899" s="1158"/>
      <c r="O899" s="1158"/>
      <c r="P899" s="1158"/>
      <c r="Q899" s="1158"/>
      <c r="R899" s="1158"/>
      <c r="S899" s="1158"/>
    </row>
    <row r="900">
      <c r="D900" s="1158"/>
      <c r="E900" s="1158"/>
      <c r="F900" s="1158"/>
      <c r="G900" s="1158"/>
      <c r="H900" s="1158"/>
      <c r="I900" s="1158"/>
      <c r="J900" s="1158"/>
      <c r="K900" s="1158"/>
      <c r="L900" s="1158"/>
      <c r="M900" s="1158"/>
      <c r="N900" s="1158"/>
      <c r="O900" s="1158"/>
      <c r="P900" s="1158"/>
      <c r="Q900" s="1158"/>
      <c r="R900" s="1158"/>
      <c r="S900" s="1158"/>
    </row>
    <row r="901">
      <c r="D901" s="1158"/>
      <c r="E901" s="1158"/>
      <c r="F901" s="1158"/>
      <c r="G901" s="1158"/>
      <c r="H901" s="1158"/>
      <c r="I901" s="1158"/>
      <c r="J901" s="1158"/>
      <c r="K901" s="1158"/>
      <c r="L901" s="1158"/>
      <c r="M901" s="1158"/>
      <c r="N901" s="1158"/>
      <c r="O901" s="1158"/>
      <c r="P901" s="1158"/>
      <c r="Q901" s="1158"/>
      <c r="R901" s="1158"/>
      <c r="S901" s="1158"/>
    </row>
    <row r="902">
      <c r="D902" s="1158"/>
      <c r="E902" s="1158"/>
      <c r="F902" s="1158"/>
      <c r="G902" s="1158"/>
      <c r="H902" s="1158"/>
      <c r="I902" s="1158"/>
      <c r="J902" s="1158"/>
      <c r="K902" s="1158"/>
      <c r="L902" s="1158"/>
      <c r="M902" s="1158"/>
      <c r="N902" s="1158"/>
      <c r="O902" s="1158"/>
      <c r="P902" s="1158"/>
      <c r="Q902" s="1158"/>
      <c r="R902" s="1158"/>
      <c r="S902" s="1158"/>
    </row>
    <row r="903">
      <c r="D903" s="1158"/>
      <c r="E903" s="1158"/>
      <c r="F903" s="1158"/>
      <c r="G903" s="1158"/>
      <c r="H903" s="1158"/>
      <c r="I903" s="1158"/>
      <c r="J903" s="1158"/>
      <c r="K903" s="1158"/>
      <c r="L903" s="1158"/>
      <c r="M903" s="1158"/>
      <c r="N903" s="1158"/>
      <c r="O903" s="1158"/>
      <c r="P903" s="1158"/>
      <c r="Q903" s="1158"/>
      <c r="R903" s="1158"/>
      <c r="S903" s="1158"/>
    </row>
    <row r="904">
      <c r="D904" s="1158"/>
      <c r="E904" s="1158"/>
      <c r="F904" s="1158"/>
      <c r="G904" s="1158"/>
      <c r="H904" s="1158"/>
      <c r="I904" s="1158"/>
      <c r="J904" s="1158"/>
      <c r="K904" s="1158"/>
      <c r="L904" s="1158"/>
      <c r="M904" s="1158"/>
      <c r="N904" s="1158"/>
      <c r="O904" s="1158"/>
      <c r="P904" s="1158"/>
      <c r="Q904" s="1158"/>
      <c r="R904" s="1158"/>
      <c r="S904" s="1158"/>
    </row>
    <row r="905">
      <c r="D905" s="1158"/>
      <c r="E905" s="1158"/>
      <c r="F905" s="1158"/>
      <c r="G905" s="1158"/>
      <c r="H905" s="1158"/>
      <c r="I905" s="1158"/>
      <c r="J905" s="1158"/>
      <c r="K905" s="1158"/>
      <c r="L905" s="1158"/>
      <c r="M905" s="1158"/>
      <c r="N905" s="1158"/>
      <c r="O905" s="1158"/>
      <c r="P905" s="1158"/>
      <c r="Q905" s="1158"/>
      <c r="R905" s="1158"/>
      <c r="S905" s="1158"/>
    </row>
    <row r="906">
      <c r="D906" s="1158"/>
      <c r="E906" s="1158"/>
      <c r="F906" s="1158"/>
      <c r="G906" s="1158"/>
      <c r="H906" s="1158"/>
      <c r="I906" s="1158"/>
      <c r="J906" s="1158"/>
      <c r="K906" s="1158"/>
      <c r="L906" s="1158"/>
      <c r="M906" s="1158"/>
      <c r="N906" s="1158"/>
      <c r="O906" s="1158"/>
      <c r="P906" s="1158"/>
      <c r="Q906" s="1158"/>
      <c r="R906" s="1158"/>
      <c r="S906" s="1158"/>
    </row>
    <row r="907">
      <c r="D907" s="1158"/>
      <c r="E907" s="1158"/>
      <c r="F907" s="1158"/>
      <c r="G907" s="1158"/>
      <c r="H907" s="1158"/>
      <c r="I907" s="1158"/>
      <c r="J907" s="1158"/>
      <c r="K907" s="1158"/>
      <c r="L907" s="1158"/>
      <c r="M907" s="1158"/>
      <c r="N907" s="1158"/>
      <c r="O907" s="1158"/>
      <c r="P907" s="1158"/>
      <c r="Q907" s="1158"/>
      <c r="R907" s="1158"/>
      <c r="S907" s="1158"/>
    </row>
    <row r="908">
      <c r="D908" s="1158"/>
      <c r="E908" s="1158"/>
      <c r="F908" s="1158"/>
      <c r="G908" s="1158"/>
      <c r="H908" s="1158"/>
      <c r="I908" s="1158"/>
      <c r="J908" s="1158"/>
      <c r="K908" s="1158"/>
      <c r="L908" s="1158"/>
      <c r="M908" s="1158"/>
      <c r="N908" s="1158"/>
      <c r="O908" s="1158"/>
      <c r="P908" s="1158"/>
      <c r="Q908" s="1158"/>
      <c r="R908" s="1158"/>
      <c r="S908" s="1158"/>
    </row>
    <row r="909">
      <c r="D909" s="1158"/>
      <c r="E909" s="1158"/>
      <c r="F909" s="1158"/>
      <c r="G909" s="1158"/>
      <c r="H909" s="1158"/>
      <c r="I909" s="1158"/>
      <c r="J909" s="1158"/>
      <c r="K909" s="1158"/>
      <c r="L909" s="1158"/>
      <c r="M909" s="1158"/>
      <c r="N909" s="1158"/>
      <c r="O909" s="1158"/>
      <c r="P909" s="1158"/>
      <c r="Q909" s="1158"/>
      <c r="R909" s="1158"/>
      <c r="S909" s="1158"/>
    </row>
    <row r="910">
      <c r="D910" s="1158"/>
      <c r="E910" s="1158"/>
      <c r="F910" s="1158"/>
      <c r="G910" s="1158"/>
      <c r="H910" s="1158"/>
      <c r="I910" s="1158"/>
      <c r="J910" s="1158"/>
      <c r="K910" s="1158"/>
      <c r="L910" s="1158"/>
      <c r="M910" s="1158"/>
      <c r="N910" s="1158"/>
      <c r="O910" s="1158"/>
      <c r="P910" s="1158"/>
      <c r="Q910" s="1158"/>
      <c r="R910" s="1158"/>
      <c r="S910" s="1158"/>
    </row>
    <row r="911">
      <c r="D911" s="1158"/>
      <c r="E911" s="1158"/>
      <c r="F911" s="1158"/>
      <c r="G911" s="1158"/>
      <c r="H911" s="1158"/>
      <c r="I911" s="1158"/>
      <c r="J911" s="1158"/>
      <c r="K911" s="1158"/>
      <c r="L911" s="1158"/>
      <c r="M911" s="1158"/>
      <c r="N911" s="1158"/>
      <c r="O911" s="1158"/>
      <c r="P911" s="1158"/>
      <c r="Q911" s="1158"/>
      <c r="R911" s="1158"/>
      <c r="S911" s="1158"/>
    </row>
    <row r="912">
      <c r="D912" s="1158"/>
      <c r="E912" s="1158"/>
      <c r="F912" s="1158"/>
      <c r="G912" s="1158"/>
      <c r="H912" s="1158"/>
      <c r="I912" s="1158"/>
      <c r="J912" s="1158"/>
      <c r="K912" s="1158"/>
      <c r="L912" s="1158"/>
      <c r="M912" s="1158"/>
      <c r="N912" s="1158"/>
      <c r="O912" s="1158"/>
      <c r="P912" s="1158"/>
      <c r="Q912" s="1158"/>
      <c r="R912" s="1158"/>
      <c r="S912" s="1158"/>
    </row>
    <row r="913">
      <c r="D913" s="1158"/>
      <c r="E913" s="1158"/>
      <c r="F913" s="1158"/>
      <c r="G913" s="1158"/>
      <c r="H913" s="1158"/>
      <c r="I913" s="1158"/>
      <c r="J913" s="1158"/>
      <c r="K913" s="1158"/>
      <c r="L913" s="1158"/>
      <c r="M913" s="1158"/>
      <c r="N913" s="1158"/>
      <c r="O913" s="1158"/>
      <c r="P913" s="1158"/>
      <c r="Q913" s="1158"/>
      <c r="R913" s="1158"/>
      <c r="S913" s="1158"/>
    </row>
    <row r="914">
      <c r="D914" s="1158"/>
      <c r="E914" s="1158"/>
      <c r="F914" s="1158"/>
      <c r="G914" s="1158"/>
      <c r="H914" s="1158"/>
      <c r="I914" s="1158"/>
      <c r="J914" s="1158"/>
      <c r="K914" s="1158"/>
      <c r="L914" s="1158"/>
      <c r="M914" s="1158"/>
      <c r="N914" s="1158"/>
      <c r="O914" s="1158"/>
      <c r="P914" s="1158"/>
      <c r="Q914" s="1158"/>
      <c r="R914" s="1158"/>
      <c r="S914" s="1158"/>
    </row>
    <row r="915">
      <c r="D915" s="1158"/>
      <c r="E915" s="1158"/>
      <c r="F915" s="1158"/>
      <c r="G915" s="1158"/>
      <c r="H915" s="1158"/>
      <c r="I915" s="1158"/>
      <c r="J915" s="1158"/>
      <c r="K915" s="1158"/>
      <c r="L915" s="1158"/>
      <c r="M915" s="1158"/>
      <c r="N915" s="1158"/>
      <c r="O915" s="1158"/>
      <c r="P915" s="1158"/>
      <c r="Q915" s="1158"/>
      <c r="R915" s="1158"/>
      <c r="S915" s="1158"/>
    </row>
    <row r="916">
      <c r="D916" s="1158"/>
      <c r="E916" s="1158"/>
      <c r="F916" s="1158"/>
      <c r="G916" s="1158"/>
      <c r="H916" s="1158"/>
      <c r="I916" s="1158"/>
      <c r="J916" s="1158"/>
      <c r="K916" s="1158"/>
      <c r="L916" s="1158"/>
      <c r="M916" s="1158"/>
      <c r="N916" s="1158"/>
      <c r="O916" s="1158"/>
      <c r="P916" s="1158"/>
      <c r="Q916" s="1158"/>
      <c r="R916" s="1158"/>
      <c r="S916" s="1158"/>
    </row>
    <row r="917">
      <c r="D917" s="1158"/>
      <c r="E917" s="1158"/>
      <c r="F917" s="1158"/>
      <c r="G917" s="1158"/>
      <c r="H917" s="1158"/>
      <c r="I917" s="1158"/>
      <c r="J917" s="1158"/>
      <c r="K917" s="1158"/>
      <c r="L917" s="1158"/>
      <c r="M917" s="1158"/>
      <c r="N917" s="1158"/>
      <c r="O917" s="1158"/>
      <c r="P917" s="1158"/>
      <c r="Q917" s="1158"/>
      <c r="R917" s="1158"/>
      <c r="S917" s="1158"/>
    </row>
    <row r="918">
      <c r="D918" s="1158"/>
      <c r="E918" s="1158"/>
      <c r="F918" s="1158"/>
      <c r="G918" s="1158"/>
      <c r="H918" s="1158"/>
      <c r="I918" s="1158"/>
      <c r="J918" s="1158"/>
      <c r="K918" s="1158"/>
      <c r="L918" s="1158"/>
      <c r="M918" s="1158"/>
      <c r="N918" s="1158"/>
      <c r="O918" s="1158"/>
      <c r="P918" s="1158"/>
      <c r="Q918" s="1158"/>
      <c r="R918" s="1158"/>
      <c r="S918" s="1158"/>
    </row>
    <row r="919">
      <c r="D919" s="1158"/>
      <c r="E919" s="1158"/>
      <c r="F919" s="1158"/>
      <c r="G919" s="1158"/>
      <c r="H919" s="1158"/>
      <c r="I919" s="1158"/>
      <c r="J919" s="1158"/>
      <c r="K919" s="1158"/>
      <c r="L919" s="1158"/>
      <c r="M919" s="1158"/>
      <c r="N919" s="1158"/>
      <c r="O919" s="1158"/>
      <c r="P919" s="1158"/>
      <c r="Q919" s="1158"/>
      <c r="R919" s="1158"/>
      <c r="S919" s="1158"/>
    </row>
    <row r="920">
      <c r="D920" s="1158"/>
      <c r="E920" s="1158"/>
      <c r="F920" s="1158"/>
      <c r="G920" s="1158"/>
      <c r="H920" s="1158"/>
      <c r="I920" s="1158"/>
      <c r="J920" s="1158"/>
      <c r="K920" s="1158"/>
      <c r="L920" s="1158"/>
      <c r="M920" s="1158"/>
      <c r="N920" s="1158"/>
      <c r="O920" s="1158"/>
      <c r="P920" s="1158"/>
      <c r="Q920" s="1158"/>
      <c r="R920" s="1158"/>
      <c r="S920" s="1158"/>
    </row>
    <row r="921">
      <c r="D921" s="1158"/>
      <c r="E921" s="1158"/>
      <c r="F921" s="1158"/>
      <c r="G921" s="1158"/>
      <c r="H921" s="1158"/>
      <c r="I921" s="1158"/>
      <c r="J921" s="1158"/>
      <c r="K921" s="1158"/>
      <c r="L921" s="1158"/>
      <c r="M921" s="1158"/>
      <c r="N921" s="1158"/>
      <c r="O921" s="1158"/>
      <c r="P921" s="1158"/>
      <c r="Q921" s="1158"/>
      <c r="R921" s="1158"/>
      <c r="S921" s="1158"/>
    </row>
    <row r="922">
      <c r="D922" s="1158"/>
      <c r="E922" s="1158"/>
      <c r="F922" s="1158"/>
      <c r="G922" s="1158"/>
      <c r="H922" s="1158"/>
      <c r="I922" s="1158"/>
      <c r="J922" s="1158"/>
      <c r="K922" s="1158"/>
      <c r="L922" s="1158"/>
      <c r="M922" s="1158"/>
      <c r="N922" s="1158"/>
      <c r="O922" s="1158"/>
      <c r="P922" s="1158"/>
      <c r="Q922" s="1158"/>
      <c r="R922" s="1158"/>
      <c r="S922" s="1158"/>
    </row>
    <row r="923">
      <c r="D923" s="1158"/>
      <c r="E923" s="1158"/>
      <c r="F923" s="1158"/>
      <c r="G923" s="1158"/>
      <c r="H923" s="1158"/>
      <c r="I923" s="1158"/>
      <c r="J923" s="1158"/>
      <c r="K923" s="1158"/>
      <c r="L923" s="1158"/>
      <c r="M923" s="1158"/>
      <c r="N923" s="1158"/>
      <c r="O923" s="1158"/>
      <c r="P923" s="1158"/>
      <c r="Q923" s="1158"/>
      <c r="R923" s="1158"/>
      <c r="S923" s="1158"/>
    </row>
    <row r="924">
      <c r="D924" s="1158"/>
      <c r="E924" s="1158"/>
      <c r="F924" s="1158"/>
      <c r="G924" s="1158"/>
      <c r="H924" s="1158"/>
      <c r="I924" s="1158"/>
      <c r="J924" s="1158"/>
      <c r="K924" s="1158"/>
      <c r="L924" s="1158"/>
      <c r="M924" s="1158"/>
      <c r="N924" s="1158"/>
      <c r="O924" s="1158"/>
      <c r="P924" s="1158"/>
      <c r="Q924" s="1158"/>
      <c r="R924" s="1158"/>
      <c r="S924" s="1158"/>
    </row>
    <row r="925">
      <c r="D925" s="1158"/>
      <c r="E925" s="1158"/>
      <c r="F925" s="1158"/>
      <c r="G925" s="1158"/>
      <c r="H925" s="1158"/>
      <c r="I925" s="1158"/>
      <c r="J925" s="1158"/>
      <c r="K925" s="1158"/>
      <c r="L925" s="1158"/>
      <c r="M925" s="1158"/>
      <c r="N925" s="1158"/>
      <c r="O925" s="1158"/>
      <c r="P925" s="1158"/>
      <c r="Q925" s="1158"/>
      <c r="R925" s="1158"/>
      <c r="S925" s="1158"/>
    </row>
    <row r="926">
      <c r="D926" s="1158"/>
      <c r="E926" s="1158"/>
      <c r="F926" s="1158"/>
      <c r="G926" s="1158"/>
      <c r="H926" s="1158"/>
      <c r="I926" s="1158"/>
      <c r="J926" s="1158"/>
      <c r="K926" s="1158"/>
      <c r="L926" s="1158"/>
      <c r="M926" s="1158"/>
      <c r="N926" s="1158"/>
      <c r="O926" s="1158"/>
      <c r="P926" s="1158"/>
      <c r="Q926" s="1158"/>
      <c r="R926" s="1158"/>
      <c r="S926" s="1158"/>
    </row>
    <row r="927">
      <c r="D927" s="1158"/>
      <c r="E927" s="1158"/>
      <c r="F927" s="1158"/>
      <c r="G927" s="1158"/>
      <c r="H927" s="1158"/>
      <c r="I927" s="1158"/>
      <c r="J927" s="1158"/>
      <c r="K927" s="1158"/>
      <c r="L927" s="1158"/>
      <c r="M927" s="1158"/>
      <c r="N927" s="1158"/>
      <c r="O927" s="1158"/>
      <c r="P927" s="1158"/>
      <c r="Q927" s="1158"/>
      <c r="R927" s="1158"/>
      <c r="S927" s="1158"/>
    </row>
    <row r="928">
      <c r="D928" s="1158"/>
      <c r="E928" s="1158"/>
      <c r="F928" s="1158"/>
      <c r="G928" s="1158"/>
      <c r="H928" s="1158"/>
      <c r="I928" s="1158"/>
      <c r="J928" s="1158"/>
      <c r="K928" s="1158"/>
      <c r="L928" s="1158"/>
      <c r="M928" s="1158"/>
      <c r="N928" s="1158"/>
      <c r="O928" s="1158"/>
      <c r="P928" s="1158"/>
      <c r="Q928" s="1158"/>
      <c r="R928" s="1158"/>
      <c r="S928" s="1158"/>
    </row>
    <row r="929">
      <c r="D929" s="1158"/>
      <c r="E929" s="1158"/>
      <c r="F929" s="1158"/>
      <c r="G929" s="1158"/>
      <c r="H929" s="1158"/>
      <c r="I929" s="1158"/>
      <c r="J929" s="1158"/>
      <c r="K929" s="1158"/>
      <c r="L929" s="1158"/>
      <c r="M929" s="1158"/>
      <c r="N929" s="1158"/>
      <c r="O929" s="1158"/>
      <c r="P929" s="1158"/>
      <c r="Q929" s="1158"/>
      <c r="R929" s="1158"/>
      <c r="S929" s="1158"/>
    </row>
    <row r="930">
      <c r="D930" s="1158"/>
      <c r="E930" s="1158"/>
      <c r="F930" s="1158"/>
      <c r="G930" s="1158"/>
      <c r="H930" s="1158"/>
      <c r="I930" s="1158"/>
      <c r="J930" s="1158"/>
      <c r="K930" s="1158"/>
      <c r="L930" s="1158"/>
      <c r="M930" s="1158"/>
      <c r="N930" s="1158"/>
      <c r="O930" s="1158"/>
      <c r="P930" s="1158"/>
      <c r="Q930" s="1158"/>
      <c r="R930" s="1158"/>
      <c r="S930" s="1158"/>
    </row>
    <row r="931">
      <c r="D931" s="1158"/>
      <c r="E931" s="1158"/>
      <c r="F931" s="1158"/>
      <c r="G931" s="1158"/>
      <c r="H931" s="1158"/>
      <c r="I931" s="1158"/>
      <c r="J931" s="1158"/>
      <c r="K931" s="1158"/>
      <c r="L931" s="1158"/>
      <c r="M931" s="1158"/>
      <c r="N931" s="1158"/>
      <c r="O931" s="1158"/>
      <c r="P931" s="1158"/>
      <c r="Q931" s="1158"/>
      <c r="R931" s="1158"/>
      <c r="S931" s="1158"/>
    </row>
    <row r="932">
      <c r="D932" s="1158"/>
      <c r="E932" s="1158"/>
      <c r="F932" s="1158"/>
      <c r="G932" s="1158"/>
      <c r="H932" s="1158"/>
      <c r="I932" s="1158"/>
      <c r="J932" s="1158"/>
      <c r="K932" s="1158"/>
      <c r="L932" s="1158"/>
      <c r="M932" s="1158"/>
      <c r="N932" s="1158"/>
      <c r="O932" s="1158"/>
      <c r="P932" s="1158"/>
      <c r="Q932" s="1158"/>
      <c r="R932" s="1158"/>
      <c r="S932" s="1158"/>
    </row>
    <row r="933">
      <c r="D933" s="1158"/>
      <c r="E933" s="1158"/>
      <c r="F933" s="1158"/>
      <c r="G933" s="1158"/>
      <c r="H933" s="1158"/>
      <c r="I933" s="1158"/>
      <c r="J933" s="1158"/>
      <c r="K933" s="1158"/>
      <c r="L933" s="1158"/>
      <c r="M933" s="1158"/>
      <c r="N933" s="1158"/>
      <c r="O933" s="1158"/>
      <c r="P933" s="1158"/>
      <c r="Q933" s="1158"/>
      <c r="R933" s="1158"/>
      <c r="S933" s="1158"/>
    </row>
    <row r="934">
      <c r="D934" s="1158"/>
      <c r="E934" s="1158"/>
      <c r="F934" s="1158"/>
      <c r="G934" s="1158"/>
      <c r="H934" s="1158"/>
      <c r="I934" s="1158"/>
      <c r="J934" s="1158"/>
      <c r="K934" s="1158"/>
      <c r="L934" s="1158"/>
      <c r="M934" s="1158"/>
      <c r="N934" s="1158"/>
      <c r="O934" s="1158"/>
      <c r="P934" s="1158"/>
      <c r="Q934" s="1158"/>
      <c r="R934" s="1158"/>
      <c r="S934" s="1158"/>
    </row>
    <row r="935">
      <c r="D935" s="1158"/>
      <c r="E935" s="1158"/>
      <c r="F935" s="1158"/>
      <c r="G935" s="1158"/>
      <c r="H935" s="1158"/>
      <c r="I935" s="1158"/>
      <c r="J935" s="1158"/>
      <c r="K935" s="1158"/>
      <c r="L935" s="1158"/>
      <c r="M935" s="1158"/>
      <c r="N935" s="1158"/>
      <c r="O935" s="1158"/>
      <c r="P935" s="1158"/>
      <c r="Q935" s="1158"/>
      <c r="R935" s="1158"/>
      <c r="S935" s="1158"/>
    </row>
    <row r="936">
      <c r="D936" s="1158"/>
      <c r="E936" s="1158"/>
      <c r="F936" s="1158"/>
      <c r="G936" s="1158"/>
      <c r="H936" s="1158"/>
      <c r="I936" s="1158"/>
      <c r="J936" s="1158"/>
      <c r="K936" s="1158"/>
      <c r="L936" s="1158"/>
      <c r="M936" s="1158"/>
      <c r="N936" s="1158"/>
      <c r="O936" s="1158"/>
      <c r="P936" s="1158"/>
      <c r="Q936" s="1158"/>
      <c r="R936" s="1158"/>
      <c r="S936" s="1158"/>
    </row>
    <row r="937">
      <c r="D937" s="1158"/>
      <c r="E937" s="1158"/>
      <c r="F937" s="1158"/>
      <c r="G937" s="1158"/>
      <c r="H937" s="1158"/>
      <c r="I937" s="1158"/>
      <c r="J937" s="1158"/>
      <c r="K937" s="1158"/>
      <c r="L937" s="1158"/>
      <c r="M937" s="1158"/>
      <c r="N937" s="1158"/>
      <c r="O937" s="1158"/>
      <c r="P937" s="1158"/>
      <c r="Q937" s="1158"/>
      <c r="R937" s="1158"/>
      <c r="S937" s="1158"/>
    </row>
    <row r="938">
      <c r="D938" s="1158"/>
      <c r="E938" s="1158"/>
      <c r="F938" s="1158"/>
      <c r="G938" s="1158"/>
      <c r="H938" s="1158"/>
      <c r="I938" s="1158"/>
      <c r="J938" s="1158"/>
      <c r="K938" s="1158"/>
      <c r="L938" s="1158"/>
      <c r="M938" s="1158"/>
      <c r="N938" s="1158"/>
      <c r="O938" s="1158"/>
      <c r="P938" s="1158"/>
      <c r="Q938" s="1158"/>
      <c r="R938" s="1158"/>
      <c r="S938" s="1158"/>
    </row>
    <row r="939">
      <c r="D939" s="1158"/>
      <c r="E939" s="1158"/>
      <c r="F939" s="1158"/>
      <c r="G939" s="1158"/>
      <c r="H939" s="1158"/>
      <c r="I939" s="1158"/>
      <c r="J939" s="1158"/>
      <c r="K939" s="1158"/>
      <c r="L939" s="1158"/>
      <c r="M939" s="1158"/>
      <c r="N939" s="1158"/>
      <c r="O939" s="1158"/>
      <c r="P939" s="1158"/>
      <c r="Q939" s="1158"/>
      <c r="R939" s="1158"/>
      <c r="S939" s="1158"/>
    </row>
    <row r="940">
      <c r="D940" s="1158"/>
      <c r="E940" s="1158"/>
      <c r="F940" s="1158"/>
      <c r="G940" s="1158"/>
      <c r="H940" s="1158"/>
      <c r="I940" s="1158"/>
      <c r="J940" s="1158"/>
      <c r="K940" s="1158"/>
      <c r="L940" s="1158"/>
      <c r="M940" s="1158"/>
      <c r="N940" s="1158"/>
      <c r="O940" s="1158"/>
      <c r="P940" s="1158"/>
      <c r="Q940" s="1158"/>
      <c r="R940" s="1158"/>
      <c r="S940" s="1158"/>
    </row>
    <row r="941">
      <c r="D941" s="1158"/>
      <c r="E941" s="1158"/>
      <c r="F941" s="1158"/>
      <c r="G941" s="1158"/>
      <c r="H941" s="1158"/>
      <c r="I941" s="1158"/>
      <c r="J941" s="1158"/>
      <c r="K941" s="1158"/>
      <c r="L941" s="1158"/>
      <c r="M941" s="1158"/>
      <c r="N941" s="1158"/>
      <c r="O941" s="1158"/>
      <c r="P941" s="1158"/>
      <c r="Q941" s="1158"/>
      <c r="R941" s="1158"/>
      <c r="S941" s="1158"/>
    </row>
    <row r="942">
      <c r="D942" s="1158"/>
      <c r="E942" s="1158"/>
      <c r="F942" s="1158"/>
      <c r="G942" s="1158"/>
      <c r="H942" s="1158"/>
      <c r="I942" s="1158"/>
      <c r="J942" s="1158"/>
      <c r="K942" s="1158"/>
      <c r="L942" s="1158"/>
      <c r="M942" s="1158"/>
      <c r="N942" s="1158"/>
      <c r="O942" s="1158"/>
      <c r="P942" s="1158"/>
      <c r="Q942" s="1158"/>
      <c r="R942" s="1158"/>
      <c r="S942" s="1158"/>
    </row>
    <row r="943">
      <c r="D943" s="1158"/>
      <c r="E943" s="1158"/>
      <c r="F943" s="1158"/>
      <c r="G943" s="1158"/>
      <c r="H943" s="1158"/>
      <c r="I943" s="1158"/>
      <c r="J943" s="1158"/>
      <c r="K943" s="1158"/>
      <c r="L943" s="1158"/>
      <c r="M943" s="1158"/>
      <c r="N943" s="1158"/>
      <c r="O943" s="1158"/>
      <c r="P943" s="1158"/>
      <c r="Q943" s="1158"/>
      <c r="R943" s="1158"/>
      <c r="S943" s="1158"/>
    </row>
    <row r="944">
      <c r="D944" s="1158"/>
      <c r="E944" s="1158"/>
      <c r="F944" s="1158"/>
      <c r="G944" s="1158"/>
      <c r="H944" s="1158"/>
      <c r="I944" s="1158"/>
      <c r="J944" s="1158"/>
      <c r="K944" s="1158"/>
      <c r="L944" s="1158"/>
      <c r="M944" s="1158"/>
      <c r="N944" s="1158"/>
      <c r="O944" s="1158"/>
      <c r="P944" s="1158"/>
      <c r="Q944" s="1158"/>
      <c r="R944" s="1158"/>
      <c r="S944" s="1158"/>
    </row>
    <row r="945">
      <c r="D945" s="1158"/>
      <c r="E945" s="1158"/>
      <c r="F945" s="1158"/>
      <c r="G945" s="1158"/>
      <c r="H945" s="1158"/>
      <c r="I945" s="1158"/>
      <c r="J945" s="1158"/>
      <c r="K945" s="1158"/>
      <c r="L945" s="1158"/>
      <c r="M945" s="1158"/>
      <c r="N945" s="1158"/>
      <c r="O945" s="1158"/>
      <c r="P945" s="1158"/>
      <c r="Q945" s="1158"/>
      <c r="R945" s="1158"/>
      <c r="S945" s="1158"/>
    </row>
    <row r="946">
      <c r="D946" s="1158"/>
      <c r="E946" s="1158"/>
      <c r="F946" s="1158"/>
      <c r="G946" s="1158"/>
      <c r="H946" s="1158"/>
      <c r="I946" s="1158"/>
      <c r="J946" s="1158"/>
      <c r="K946" s="1158"/>
      <c r="L946" s="1158"/>
      <c r="M946" s="1158"/>
      <c r="N946" s="1158"/>
      <c r="O946" s="1158"/>
      <c r="P946" s="1158"/>
      <c r="Q946" s="1158"/>
      <c r="R946" s="1158"/>
      <c r="S946" s="1158"/>
    </row>
    <row r="947">
      <c r="D947" s="1158"/>
      <c r="E947" s="1158"/>
      <c r="F947" s="1158"/>
      <c r="G947" s="1158"/>
      <c r="H947" s="1158"/>
      <c r="I947" s="1158"/>
      <c r="J947" s="1158"/>
      <c r="K947" s="1158"/>
      <c r="L947" s="1158"/>
      <c r="M947" s="1158"/>
      <c r="N947" s="1158"/>
      <c r="O947" s="1158"/>
      <c r="P947" s="1158"/>
      <c r="Q947" s="1158"/>
      <c r="R947" s="1158"/>
      <c r="S947" s="1158"/>
    </row>
    <row r="948">
      <c r="D948" s="1158"/>
      <c r="E948" s="1158"/>
      <c r="F948" s="1158"/>
      <c r="G948" s="1158"/>
      <c r="H948" s="1158"/>
      <c r="I948" s="1158"/>
      <c r="J948" s="1158"/>
      <c r="K948" s="1158"/>
      <c r="L948" s="1158"/>
      <c r="M948" s="1158"/>
      <c r="N948" s="1158"/>
      <c r="O948" s="1158"/>
      <c r="P948" s="1158"/>
      <c r="Q948" s="1158"/>
      <c r="R948" s="1158"/>
      <c r="S948" s="1158"/>
    </row>
    <row r="949">
      <c r="D949" s="1158"/>
      <c r="E949" s="1158"/>
      <c r="F949" s="1158"/>
      <c r="G949" s="1158"/>
      <c r="H949" s="1158"/>
      <c r="I949" s="1158"/>
      <c r="J949" s="1158"/>
      <c r="K949" s="1158"/>
      <c r="L949" s="1158"/>
      <c r="M949" s="1158"/>
      <c r="N949" s="1158"/>
      <c r="O949" s="1158"/>
      <c r="P949" s="1158"/>
      <c r="Q949" s="1158"/>
      <c r="R949" s="1158"/>
      <c r="S949" s="1158"/>
    </row>
    <row r="950">
      <c r="D950" s="1158"/>
      <c r="E950" s="1158"/>
      <c r="F950" s="1158"/>
      <c r="G950" s="1158"/>
      <c r="H950" s="1158"/>
      <c r="I950" s="1158"/>
      <c r="J950" s="1158"/>
      <c r="K950" s="1158"/>
      <c r="L950" s="1158"/>
      <c r="M950" s="1158"/>
      <c r="N950" s="1158"/>
      <c r="O950" s="1158"/>
      <c r="P950" s="1158"/>
      <c r="Q950" s="1158"/>
      <c r="R950" s="1158"/>
      <c r="S950" s="1158"/>
    </row>
    <row r="951">
      <c r="D951" s="1158"/>
      <c r="E951" s="1158"/>
      <c r="F951" s="1158"/>
      <c r="G951" s="1158"/>
      <c r="H951" s="1158"/>
      <c r="I951" s="1158"/>
      <c r="J951" s="1158"/>
      <c r="K951" s="1158"/>
      <c r="L951" s="1158"/>
      <c r="M951" s="1158"/>
      <c r="N951" s="1158"/>
      <c r="O951" s="1158"/>
      <c r="P951" s="1158"/>
      <c r="Q951" s="1158"/>
      <c r="R951" s="1158"/>
      <c r="S951" s="1158"/>
    </row>
    <row r="952">
      <c r="D952" s="1158"/>
      <c r="E952" s="1158"/>
      <c r="F952" s="1158"/>
      <c r="G952" s="1158"/>
      <c r="H952" s="1158"/>
      <c r="I952" s="1158"/>
      <c r="J952" s="1158"/>
      <c r="K952" s="1158"/>
      <c r="L952" s="1158"/>
      <c r="M952" s="1158"/>
      <c r="N952" s="1158"/>
      <c r="O952" s="1158"/>
      <c r="P952" s="1158"/>
      <c r="Q952" s="1158"/>
      <c r="R952" s="1158"/>
      <c r="S952" s="1158"/>
    </row>
    <row r="953">
      <c r="D953" s="1158"/>
      <c r="E953" s="1158"/>
      <c r="F953" s="1158"/>
      <c r="G953" s="1158"/>
      <c r="H953" s="1158"/>
      <c r="I953" s="1158"/>
      <c r="J953" s="1158"/>
      <c r="K953" s="1158"/>
      <c r="L953" s="1158"/>
      <c r="M953" s="1158"/>
      <c r="N953" s="1158"/>
      <c r="O953" s="1158"/>
      <c r="P953" s="1158"/>
      <c r="Q953" s="1158"/>
      <c r="R953" s="1158"/>
      <c r="S953" s="1158"/>
    </row>
    <row r="954">
      <c r="D954" s="1158"/>
      <c r="E954" s="1158"/>
      <c r="F954" s="1158"/>
      <c r="G954" s="1158"/>
      <c r="H954" s="1158"/>
      <c r="I954" s="1158"/>
      <c r="J954" s="1158"/>
      <c r="K954" s="1158"/>
      <c r="L954" s="1158"/>
      <c r="M954" s="1158"/>
      <c r="N954" s="1158"/>
      <c r="O954" s="1158"/>
      <c r="P954" s="1158"/>
      <c r="Q954" s="1158"/>
      <c r="R954" s="1158"/>
      <c r="S954" s="1158"/>
    </row>
    <row r="955">
      <c r="D955" s="1158"/>
      <c r="E955" s="1158"/>
      <c r="F955" s="1158"/>
      <c r="G955" s="1158"/>
      <c r="H955" s="1158"/>
      <c r="I955" s="1158"/>
      <c r="J955" s="1158"/>
      <c r="K955" s="1158"/>
      <c r="L955" s="1158"/>
      <c r="M955" s="1158"/>
      <c r="N955" s="1158"/>
      <c r="O955" s="1158"/>
      <c r="P955" s="1158"/>
      <c r="Q955" s="1158"/>
      <c r="R955" s="1158"/>
      <c r="S955" s="1158"/>
    </row>
    <row r="956">
      <c r="D956" s="1158"/>
      <c r="E956" s="1158"/>
      <c r="F956" s="1158"/>
      <c r="G956" s="1158"/>
      <c r="H956" s="1158"/>
      <c r="I956" s="1158"/>
      <c r="J956" s="1158"/>
      <c r="K956" s="1158"/>
      <c r="L956" s="1158"/>
      <c r="M956" s="1158"/>
      <c r="N956" s="1158"/>
      <c r="O956" s="1158"/>
      <c r="P956" s="1158"/>
      <c r="Q956" s="1158"/>
      <c r="R956" s="1158"/>
      <c r="S956" s="1158"/>
    </row>
    <row r="957">
      <c r="D957" s="1158"/>
      <c r="E957" s="1158"/>
      <c r="F957" s="1158"/>
      <c r="G957" s="1158"/>
      <c r="H957" s="1158"/>
      <c r="I957" s="1158"/>
      <c r="J957" s="1158"/>
      <c r="K957" s="1158"/>
      <c r="L957" s="1158"/>
      <c r="M957" s="1158"/>
      <c r="N957" s="1158"/>
      <c r="O957" s="1158"/>
      <c r="P957" s="1158"/>
      <c r="Q957" s="1158"/>
      <c r="R957" s="1158"/>
      <c r="S957" s="1158"/>
    </row>
    <row r="958">
      <c r="D958" s="1158"/>
      <c r="E958" s="1158"/>
      <c r="F958" s="1158"/>
      <c r="G958" s="1158"/>
      <c r="H958" s="1158"/>
      <c r="I958" s="1158"/>
      <c r="J958" s="1158"/>
      <c r="K958" s="1158"/>
      <c r="L958" s="1158"/>
      <c r="M958" s="1158"/>
      <c r="N958" s="1158"/>
      <c r="O958" s="1158"/>
      <c r="P958" s="1158"/>
      <c r="Q958" s="1158"/>
      <c r="R958" s="1158"/>
      <c r="S958" s="1158"/>
    </row>
    <row r="959">
      <c r="D959" s="1158"/>
      <c r="E959" s="1158"/>
      <c r="F959" s="1158"/>
      <c r="G959" s="1158"/>
      <c r="H959" s="1158"/>
      <c r="I959" s="1158"/>
      <c r="J959" s="1158"/>
      <c r="K959" s="1158"/>
      <c r="L959" s="1158"/>
      <c r="M959" s="1158"/>
      <c r="N959" s="1158"/>
      <c r="O959" s="1158"/>
      <c r="P959" s="1158"/>
      <c r="Q959" s="1158"/>
      <c r="R959" s="1158"/>
      <c r="S959" s="1158"/>
    </row>
    <row r="960">
      <c r="D960" s="1158"/>
      <c r="E960" s="1158"/>
      <c r="F960" s="1158"/>
      <c r="G960" s="1158"/>
      <c r="H960" s="1158"/>
      <c r="I960" s="1158"/>
      <c r="J960" s="1158"/>
      <c r="K960" s="1158"/>
      <c r="L960" s="1158"/>
      <c r="M960" s="1158"/>
      <c r="N960" s="1158"/>
      <c r="O960" s="1158"/>
      <c r="P960" s="1158"/>
      <c r="Q960" s="1158"/>
      <c r="R960" s="1158"/>
      <c r="S960" s="1158"/>
    </row>
    <row r="961">
      <c r="D961" s="1158"/>
      <c r="E961" s="1158"/>
      <c r="F961" s="1158"/>
      <c r="G961" s="1158"/>
      <c r="H961" s="1158"/>
      <c r="I961" s="1158"/>
      <c r="J961" s="1158"/>
      <c r="K961" s="1158"/>
      <c r="L961" s="1158"/>
      <c r="M961" s="1158"/>
      <c r="N961" s="1158"/>
      <c r="O961" s="1158"/>
      <c r="P961" s="1158"/>
      <c r="Q961" s="1158"/>
      <c r="R961" s="1158"/>
      <c r="S961" s="1158"/>
    </row>
    <row r="962">
      <c r="D962" s="1158"/>
      <c r="E962" s="1158"/>
      <c r="F962" s="1158"/>
      <c r="G962" s="1158"/>
      <c r="H962" s="1158"/>
      <c r="I962" s="1158"/>
      <c r="J962" s="1158"/>
      <c r="K962" s="1158"/>
      <c r="L962" s="1158"/>
      <c r="M962" s="1158"/>
      <c r="N962" s="1158"/>
      <c r="O962" s="1158"/>
      <c r="P962" s="1158"/>
      <c r="Q962" s="1158"/>
      <c r="R962" s="1158"/>
      <c r="S962" s="1158"/>
    </row>
    <row r="963">
      <c r="D963" s="1158"/>
      <c r="E963" s="1158"/>
      <c r="F963" s="1158"/>
      <c r="G963" s="1158"/>
      <c r="H963" s="1158"/>
      <c r="I963" s="1158"/>
      <c r="J963" s="1158"/>
      <c r="K963" s="1158"/>
      <c r="L963" s="1158"/>
      <c r="M963" s="1158"/>
      <c r="N963" s="1158"/>
      <c r="O963" s="1158"/>
      <c r="P963" s="1158"/>
      <c r="Q963" s="1158"/>
      <c r="R963" s="1158"/>
      <c r="S963" s="1158"/>
    </row>
    <row r="964">
      <c r="D964" s="1158"/>
      <c r="E964" s="1158"/>
      <c r="F964" s="1158"/>
      <c r="G964" s="1158"/>
      <c r="H964" s="1158"/>
      <c r="I964" s="1158"/>
      <c r="J964" s="1158"/>
      <c r="K964" s="1158"/>
      <c r="L964" s="1158"/>
      <c r="M964" s="1158"/>
      <c r="N964" s="1158"/>
      <c r="O964" s="1158"/>
      <c r="P964" s="1158"/>
      <c r="Q964" s="1158"/>
      <c r="R964" s="1158"/>
      <c r="S964" s="1158"/>
    </row>
    <row r="965">
      <c r="D965" s="1158"/>
      <c r="E965" s="1158"/>
      <c r="F965" s="1158"/>
      <c r="G965" s="1158"/>
      <c r="H965" s="1158"/>
      <c r="I965" s="1158"/>
      <c r="J965" s="1158"/>
      <c r="K965" s="1158"/>
      <c r="L965" s="1158"/>
      <c r="M965" s="1158"/>
      <c r="N965" s="1158"/>
      <c r="O965" s="1158"/>
      <c r="P965" s="1158"/>
      <c r="Q965" s="1158"/>
      <c r="R965" s="1158"/>
      <c r="S965" s="1158"/>
    </row>
    <row r="966">
      <c r="D966" s="1158"/>
      <c r="E966" s="1158"/>
      <c r="F966" s="1158"/>
      <c r="G966" s="1158"/>
      <c r="H966" s="1158"/>
      <c r="I966" s="1158"/>
      <c r="J966" s="1158"/>
      <c r="K966" s="1158"/>
      <c r="L966" s="1158"/>
      <c r="M966" s="1158"/>
      <c r="N966" s="1158"/>
      <c r="O966" s="1158"/>
      <c r="P966" s="1158"/>
      <c r="Q966" s="1158"/>
      <c r="R966" s="1158"/>
      <c r="S966" s="1158"/>
    </row>
    <row r="967">
      <c r="D967" s="1158"/>
      <c r="E967" s="1158"/>
      <c r="F967" s="1158"/>
      <c r="G967" s="1158"/>
      <c r="H967" s="1158"/>
      <c r="I967" s="1158"/>
      <c r="J967" s="1158"/>
      <c r="K967" s="1158"/>
      <c r="L967" s="1158"/>
      <c r="M967" s="1158"/>
      <c r="N967" s="1158"/>
      <c r="O967" s="1158"/>
      <c r="P967" s="1158"/>
      <c r="Q967" s="1158"/>
      <c r="R967" s="1158"/>
      <c r="S967" s="1158"/>
    </row>
    <row r="968">
      <c r="D968" s="1158"/>
      <c r="E968" s="1158"/>
      <c r="F968" s="1158"/>
      <c r="G968" s="1158"/>
      <c r="H968" s="1158"/>
      <c r="I968" s="1158"/>
      <c r="J968" s="1158"/>
      <c r="K968" s="1158"/>
      <c r="L968" s="1158"/>
      <c r="M968" s="1158"/>
      <c r="N968" s="1158"/>
      <c r="O968" s="1158"/>
      <c r="P968" s="1158"/>
      <c r="Q968" s="1158"/>
      <c r="R968" s="1158"/>
      <c r="S968" s="1158"/>
    </row>
    <row r="969">
      <c r="D969" s="1158"/>
      <c r="E969" s="1158"/>
      <c r="F969" s="1158"/>
      <c r="G969" s="1158"/>
      <c r="H969" s="1158"/>
      <c r="I969" s="1158"/>
      <c r="J969" s="1158"/>
      <c r="K969" s="1158"/>
      <c r="L969" s="1158"/>
      <c r="M969" s="1158"/>
      <c r="N969" s="1158"/>
      <c r="O969" s="1158"/>
      <c r="P969" s="1158"/>
      <c r="Q969" s="1158"/>
      <c r="R969" s="1158"/>
      <c r="S969" s="1158"/>
    </row>
    <row r="970">
      <c r="D970" s="1158"/>
      <c r="E970" s="1158"/>
      <c r="F970" s="1158"/>
      <c r="G970" s="1158"/>
      <c r="H970" s="1158"/>
      <c r="I970" s="1158"/>
      <c r="J970" s="1158"/>
      <c r="K970" s="1158"/>
      <c r="L970" s="1158"/>
      <c r="M970" s="1158"/>
      <c r="N970" s="1158"/>
      <c r="O970" s="1158"/>
      <c r="P970" s="1158"/>
      <c r="Q970" s="1158"/>
      <c r="R970" s="1158"/>
      <c r="S970" s="1158"/>
    </row>
    <row r="971">
      <c r="D971" s="1158"/>
      <c r="E971" s="1158"/>
      <c r="F971" s="1158"/>
      <c r="G971" s="1158"/>
      <c r="H971" s="1158"/>
      <c r="I971" s="1158"/>
      <c r="J971" s="1158"/>
      <c r="K971" s="1158"/>
      <c r="L971" s="1158"/>
      <c r="M971" s="1158"/>
      <c r="N971" s="1158"/>
      <c r="O971" s="1158"/>
      <c r="P971" s="1158"/>
      <c r="Q971" s="1158"/>
      <c r="R971" s="1158"/>
      <c r="S971" s="1158"/>
    </row>
    <row r="972">
      <c r="D972" s="1158"/>
      <c r="E972" s="1158"/>
      <c r="F972" s="1158"/>
      <c r="G972" s="1158"/>
      <c r="H972" s="1158"/>
      <c r="I972" s="1158"/>
      <c r="J972" s="1158"/>
      <c r="K972" s="1158"/>
      <c r="L972" s="1158"/>
      <c r="M972" s="1158"/>
      <c r="N972" s="1158"/>
      <c r="O972" s="1158"/>
      <c r="P972" s="1158"/>
      <c r="Q972" s="1158"/>
      <c r="R972" s="1158"/>
      <c r="S972" s="1158"/>
    </row>
    <row r="973">
      <c r="D973" s="1158"/>
      <c r="E973" s="1158"/>
      <c r="F973" s="1158"/>
      <c r="G973" s="1158"/>
      <c r="H973" s="1158"/>
      <c r="I973" s="1158"/>
      <c r="J973" s="1158"/>
      <c r="K973" s="1158"/>
      <c r="L973" s="1158"/>
      <c r="M973" s="1158"/>
      <c r="N973" s="1158"/>
      <c r="O973" s="1158"/>
      <c r="P973" s="1158"/>
      <c r="Q973" s="1158"/>
      <c r="R973" s="1158"/>
      <c r="S973" s="1158"/>
    </row>
    <row r="974">
      <c r="D974" s="1158"/>
      <c r="E974" s="1158"/>
      <c r="F974" s="1158"/>
      <c r="G974" s="1158"/>
      <c r="H974" s="1158"/>
      <c r="I974" s="1158"/>
      <c r="J974" s="1158"/>
      <c r="K974" s="1158"/>
      <c r="L974" s="1158"/>
      <c r="M974" s="1158"/>
      <c r="N974" s="1158"/>
      <c r="O974" s="1158"/>
      <c r="P974" s="1158"/>
      <c r="Q974" s="1158"/>
      <c r="R974" s="1158"/>
      <c r="S974" s="1158"/>
    </row>
    <row r="975">
      <c r="D975" s="1158"/>
      <c r="E975" s="1158"/>
      <c r="F975" s="1158"/>
      <c r="G975" s="1158"/>
      <c r="H975" s="1158"/>
      <c r="I975" s="1158"/>
      <c r="J975" s="1158"/>
      <c r="K975" s="1158"/>
      <c r="L975" s="1158"/>
      <c r="M975" s="1158"/>
      <c r="N975" s="1158"/>
      <c r="O975" s="1158"/>
      <c r="P975" s="1158"/>
      <c r="Q975" s="1158"/>
      <c r="R975" s="1158"/>
      <c r="S975" s="1158"/>
    </row>
    <row r="976">
      <c r="D976" s="1158"/>
      <c r="E976" s="1158"/>
      <c r="F976" s="1158"/>
      <c r="G976" s="1158"/>
      <c r="H976" s="1158"/>
      <c r="I976" s="1158"/>
      <c r="J976" s="1158"/>
      <c r="K976" s="1158"/>
      <c r="L976" s="1158"/>
      <c r="M976" s="1158"/>
      <c r="N976" s="1158"/>
      <c r="O976" s="1158"/>
      <c r="P976" s="1158"/>
      <c r="Q976" s="1158"/>
      <c r="R976" s="1158"/>
      <c r="S976" s="1158"/>
    </row>
    <row r="977">
      <c r="D977" s="1158"/>
      <c r="E977" s="1158"/>
      <c r="F977" s="1158"/>
      <c r="G977" s="1158"/>
      <c r="H977" s="1158"/>
      <c r="I977" s="1158"/>
      <c r="J977" s="1158"/>
      <c r="K977" s="1158"/>
      <c r="L977" s="1158"/>
      <c r="M977" s="1158"/>
      <c r="N977" s="1158"/>
      <c r="O977" s="1158"/>
      <c r="P977" s="1158"/>
      <c r="Q977" s="1158"/>
      <c r="R977" s="1158"/>
      <c r="S977" s="1158"/>
    </row>
    <row r="978">
      <c r="D978" s="1158"/>
      <c r="E978" s="1158"/>
      <c r="F978" s="1158"/>
      <c r="G978" s="1158"/>
      <c r="H978" s="1158"/>
      <c r="I978" s="1158"/>
      <c r="J978" s="1158"/>
      <c r="K978" s="1158"/>
      <c r="L978" s="1158"/>
      <c r="M978" s="1158"/>
      <c r="N978" s="1158"/>
      <c r="O978" s="1158"/>
      <c r="P978" s="1158"/>
      <c r="Q978" s="1158"/>
      <c r="R978" s="1158"/>
      <c r="S978" s="1158"/>
    </row>
    <row r="979">
      <c r="D979" s="1158"/>
      <c r="E979" s="1158"/>
      <c r="F979" s="1158"/>
      <c r="G979" s="1158"/>
      <c r="H979" s="1158"/>
      <c r="I979" s="1158"/>
      <c r="J979" s="1158"/>
      <c r="K979" s="1158"/>
      <c r="L979" s="1158"/>
      <c r="M979" s="1158"/>
      <c r="N979" s="1158"/>
      <c r="O979" s="1158"/>
      <c r="P979" s="1158"/>
      <c r="Q979" s="1158"/>
      <c r="R979" s="1158"/>
      <c r="S979" s="1158"/>
    </row>
    <row r="980">
      <c r="D980" s="1158"/>
      <c r="E980" s="1158"/>
      <c r="F980" s="1158"/>
      <c r="G980" s="1158"/>
      <c r="H980" s="1158"/>
      <c r="I980" s="1158"/>
      <c r="J980" s="1158"/>
      <c r="K980" s="1158"/>
      <c r="L980" s="1158"/>
      <c r="M980" s="1158"/>
      <c r="N980" s="1158"/>
      <c r="O980" s="1158"/>
      <c r="P980" s="1158"/>
      <c r="Q980" s="1158"/>
      <c r="R980" s="1158"/>
      <c r="S980" s="1158"/>
    </row>
    <row r="981">
      <c r="D981" s="1158"/>
      <c r="E981" s="1158"/>
      <c r="F981" s="1158"/>
      <c r="G981" s="1158"/>
      <c r="H981" s="1158"/>
      <c r="I981" s="1158"/>
      <c r="J981" s="1158"/>
      <c r="K981" s="1158"/>
      <c r="L981" s="1158"/>
      <c r="M981" s="1158"/>
      <c r="N981" s="1158"/>
      <c r="O981" s="1158"/>
      <c r="P981" s="1158"/>
      <c r="Q981" s="1158"/>
      <c r="R981" s="1158"/>
      <c r="S981" s="1158"/>
    </row>
    <row r="982">
      <c r="D982" s="1158"/>
      <c r="E982" s="1158"/>
      <c r="F982" s="1158"/>
      <c r="G982" s="1158"/>
      <c r="H982" s="1158"/>
      <c r="I982" s="1158"/>
      <c r="J982" s="1158"/>
      <c r="K982" s="1158"/>
      <c r="L982" s="1158"/>
      <c r="M982" s="1158"/>
      <c r="N982" s="1158"/>
      <c r="O982" s="1158"/>
      <c r="P982" s="1158"/>
      <c r="Q982" s="1158"/>
      <c r="R982" s="1158"/>
      <c r="S982" s="1158"/>
    </row>
    <row r="983">
      <c r="D983" s="1158"/>
      <c r="E983" s="1158"/>
      <c r="F983" s="1158"/>
      <c r="G983" s="1158"/>
      <c r="H983" s="1158"/>
      <c r="I983" s="1158"/>
      <c r="J983" s="1158"/>
      <c r="K983" s="1158"/>
      <c r="L983" s="1158"/>
      <c r="M983" s="1158"/>
      <c r="N983" s="1158"/>
      <c r="O983" s="1158"/>
      <c r="P983" s="1158"/>
      <c r="Q983" s="1158"/>
      <c r="R983" s="1158"/>
      <c r="S983" s="1158"/>
    </row>
    <row r="984">
      <c r="D984" s="1158"/>
      <c r="E984" s="1158"/>
      <c r="F984" s="1158"/>
      <c r="G984" s="1158"/>
      <c r="H984" s="1158"/>
      <c r="I984" s="1158"/>
      <c r="J984" s="1158"/>
      <c r="K984" s="1158"/>
      <c r="L984" s="1158"/>
      <c r="M984" s="1158"/>
      <c r="N984" s="1158"/>
      <c r="O984" s="1158"/>
      <c r="P984" s="1158"/>
      <c r="Q984" s="1158"/>
      <c r="R984" s="1158"/>
      <c r="S984" s="1158"/>
    </row>
    <row r="985">
      <c r="D985" s="1158"/>
      <c r="E985" s="1158"/>
      <c r="F985" s="1158"/>
      <c r="G985" s="1158"/>
      <c r="H985" s="1158"/>
      <c r="I985" s="1158"/>
      <c r="J985" s="1158"/>
      <c r="K985" s="1158"/>
      <c r="L985" s="1158"/>
      <c r="M985" s="1158"/>
      <c r="N985" s="1158"/>
      <c r="O985" s="1158"/>
      <c r="P985" s="1158"/>
      <c r="Q985" s="1158"/>
      <c r="R985" s="1158"/>
      <c r="S985" s="1158"/>
    </row>
    <row r="986">
      <c r="D986" s="1158"/>
      <c r="E986" s="1158"/>
      <c r="F986" s="1158"/>
      <c r="G986" s="1158"/>
      <c r="H986" s="1158"/>
      <c r="I986" s="1158"/>
      <c r="J986" s="1158"/>
      <c r="K986" s="1158"/>
      <c r="L986" s="1158"/>
      <c r="M986" s="1158"/>
      <c r="N986" s="1158"/>
      <c r="O986" s="1158"/>
      <c r="P986" s="1158"/>
      <c r="Q986" s="1158"/>
      <c r="R986" s="1158"/>
      <c r="S986" s="1158"/>
    </row>
    <row r="987">
      <c r="D987" s="1158"/>
      <c r="E987" s="1158"/>
      <c r="F987" s="1158"/>
      <c r="G987" s="1158"/>
      <c r="H987" s="1158"/>
      <c r="I987" s="1158"/>
      <c r="J987" s="1158"/>
      <c r="K987" s="1158"/>
      <c r="L987" s="1158"/>
      <c r="M987" s="1158"/>
      <c r="N987" s="1158"/>
      <c r="O987" s="1158"/>
      <c r="P987" s="1158"/>
      <c r="Q987" s="1158"/>
      <c r="R987" s="1158"/>
      <c r="S987" s="1158"/>
    </row>
    <row r="988">
      <c r="D988" s="1158"/>
      <c r="E988" s="1158"/>
      <c r="F988" s="1158"/>
      <c r="G988" s="1158"/>
      <c r="H988" s="1158"/>
      <c r="I988" s="1158"/>
      <c r="J988" s="1158"/>
      <c r="K988" s="1158"/>
      <c r="L988" s="1158"/>
      <c r="M988" s="1158"/>
      <c r="N988" s="1158"/>
      <c r="O988" s="1158"/>
      <c r="P988" s="1158"/>
      <c r="Q988" s="1158"/>
      <c r="R988" s="1158"/>
      <c r="S988" s="1158"/>
    </row>
    <row r="989">
      <c r="D989" s="1158"/>
      <c r="E989" s="1158"/>
      <c r="F989" s="1158"/>
      <c r="G989" s="1158"/>
      <c r="H989" s="1158"/>
      <c r="I989" s="1158"/>
      <c r="J989" s="1158"/>
      <c r="K989" s="1158"/>
      <c r="L989" s="1158"/>
      <c r="M989" s="1158"/>
      <c r="N989" s="1158"/>
      <c r="O989" s="1158"/>
      <c r="P989" s="1158"/>
      <c r="Q989" s="1158"/>
      <c r="R989" s="1158"/>
      <c r="S989" s="1158"/>
    </row>
    <row r="990">
      <c r="D990" s="1158"/>
      <c r="E990" s="1158"/>
      <c r="F990" s="1158"/>
      <c r="G990" s="1158"/>
      <c r="H990" s="1158"/>
      <c r="I990" s="1158"/>
      <c r="J990" s="1158"/>
      <c r="K990" s="1158"/>
      <c r="L990" s="1158"/>
      <c r="M990" s="1158"/>
      <c r="N990" s="1158"/>
      <c r="O990" s="1158"/>
      <c r="P990" s="1158"/>
      <c r="Q990" s="1158"/>
      <c r="R990" s="1158"/>
      <c r="S990" s="1158"/>
    </row>
    <row r="991">
      <c r="D991" s="1158"/>
      <c r="E991" s="1158"/>
      <c r="F991" s="1158"/>
      <c r="G991" s="1158"/>
      <c r="H991" s="1158"/>
      <c r="I991" s="1158"/>
      <c r="J991" s="1158"/>
      <c r="K991" s="1158"/>
      <c r="L991" s="1158"/>
      <c r="M991" s="1158"/>
      <c r="N991" s="1158"/>
      <c r="O991" s="1158"/>
      <c r="P991" s="1158"/>
      <c r="Q991" s="1158"/>
      <c r="R991" s="1158"/>
      <c r="S991" s="1158"/>
    </row>
    <row r="992">
      <c r="D992" s="1158"/>
      <c r="E992" s="1158"/>
      <c r="F992" s="1158"/>
      <c r="G992" s="1158"/>
      <c r="H992" s="1158"/>
      <c r="I992" s="1158"/>
      <c r="J992" s="1158"/>
      <c r="K992" s="1158"/>
      <c r="L992" s="1158"/>
      <c r="M992" s="1158"/>
      <c r="N992" s="1158"/>
      <c r="O992" s="1158"/>
      <c r="P992" s="1158"/>
      <c r="Q992" s="1158"/>
      <c r="R992" s="1158"/>
      <c r="S992" s="1158"/>
    </row>
    <row r="993">
      <c r="D993" s="1158"/>
      <c r="E993" s="1158"/>
      <c r="F993" s="1158"/>
      <c r="G993" s="1158"/>
      <c r="H993" s="1158"/>
      <c r="I993" s="1158"/>
      <c r="J993" s="1158"/>
      <c r="K993" s="1158"/>
      <c r="L993" s="1158"/>
      <c r="M993" s="1158"/>
      <c r="N993" s="1158"/>
      <c r="O993" s="1158"/>
      <c r="P993" s="1158"/>
      <c r="Q993" s="1158"/>
      <c r="R993" s="1158"/>
      <c r="S993" s="1158"/>
    </row>
    <row r="994">
      <c r="D994" s="1158"/>
      <c r="E994" s="1158"/>
      <c r="F994" s="1158"/>
      <c r="G994" s="1158"/>
      <c r="H994" s="1158"/>
      <c r="I994" s="1158"/>
      <c r="J994" s="1158"/>
      <c r="K994" s="1158"/>
      <c r="L994" s="1158"/>
      <c r="M994" s="1158"/>
      <c r="N994" s="1158"/>
      <c r="O994" s="1158"/>
      <c r="P994" s="1158"/>
      <c r="Q994" s="1158"/>
      <c r="R994" s="1158"/>
      <c r="S994" s="1158"/>
    </row>
    <row r="995">
      <c r="D995" s="1158"/>
      <c r="E995" s="1158"/>
      <c r="F995" s="1158"/>
      <c r="G995" s="1158"/>
      <c r="H995" s="1158"/>
      <c r="I995" s="1158"/>
      <c r="J995" s="1158"/>
      <c r="K995" s="1158"/>
      <c r="L995" s="1158"/>
      <c r="M995" s="1158"/>
      <c r="N995" s="1158"/>
      <c r="O995" s="1158"/>
      <c r="P995" s="1158"/>
      <c r="Q995" s="1158"/>
      <c r="R995" s="1158"/>
      <c r="S995" s="1158"/>
    </row>
    <row r="996">
      <c r="D996" s="1158"/>
      <c r="E996" s="1158"/>
      <c r="F996" s="1158"/>
      <c r="G996" s="1158"/>
      <c r="H996" s="1158"/>
      <c r="I996" s="1158"/>
      <c r="J996" s="1158"/>
      <c r="K996" s="1158"/>
      <c r="L996" s="1158"/>
      <c r="M996" s="1158"/>
      <c r="N996" s="1158"/>
      <c r="O996" s="1158"/>
      <c r="P996" s="1158"/>
      <c r="Q996" s="1158"/>
      <c r="R996" s="1158"/>
      <c r="S996" s="1158"/>
    </row>
    <row r="997">
      <c r="D997" s="1158"/>
      <c r="E997" s="1158"/>
      <c r="F997" s="1158"/>
      <c r="G997" s="1158"/>
      <c r="H997" s="1158"/>
      <c r="I997" s="1158"/>
      <c r="J997" s="1158"/>
      <c r="K997" s="1158"/>
      <c r="L997" s="1158"/>
      <c r="M997" s="1158"/>
      <c r="N997" s="1158"/>
      <c r="O997" s="1158"/>
      <c r="P997" s="1158"/>
      <c r="Q997" s="1158"/>
      <c r="R997" s="1158"/>
      <c r="S997" s="1158"/>
    </row>
    <row r="998">
      <c r="D998" s="1158"/>
      <c r="E998" s="1158"/>
      <c r="F998" s="1158"/>
      <c r="G998" s="1158"/>
      <c r="H998" s="1158"/>
      <c r="I998" s="1158"/>
      <c r="J998" s="1158"/>
      <c r="K998" s="1158"/>
      <c r="L998" s="1158"/>
      <c r="M998" s="1158"/>
      <c r="N998" s="1158"/>
      <c r="O998" s="1158"/>
      <c r="P998" s="1158"/>
      <c r="Q998" s="1158"/>
      <c r="R998" s="1158"/>
      <c r="S998" s="1158"/>
    </row>
    <row r="999">
      <c r="D999" s="1158"/>
      <c r="E999" s="1158"/>
      <c r="F999" s="1158"/>
      <c r="G999" s="1158"/>
      <c r="H999" s="1158"/>
      <c r="I999" s="1158"/>
      <c r="J999" s="1158"/>
      <c r="K999" s="1158"/>
      <c r="L999" s="1158"/>
      <c r="M999" s="1158"/>
      <c r="N999" s="1158"/>
      <c r="O999" s="1158"/>
      <c r="P999" s="1158"/>
      <c r="Q999" s="1158"/>
      <c r="R999" s="1158"/>
      <c r="S999" s="1158"/>
    </row>
    <row r="1000">
      <c r="D1000" s="1158"/>
      <c r="E1000" s="1158"/>
      <c r="F1000" s="1158"/>
      <c r="G1000" s="1158"/>
      <c r="H1000" s="1158"/>
      <c r="I1000" s="1158"/>
      <c r="J1000" s="1158"/>
      <c r="K1000" s="1158"/>
      <c r="L1000" s="1158"/>
      <c r="M1000" s="1158"/>
      <c r="N1000" s="1158"/>
      <c r="O1000" s="1158"/>
      <c r="P1000" s="1158"/>
      <c r="Q1000" s="1158"/>
      <c r="R1000" s="1158"/>
      <c r="S1000" s="1158"/>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7.5"/>
    <col customWidth="1" min="2" max="2" width="14.25"/>
    <col customWidth="1" min="3" max="3" width="28.38"/>
    <col customWidth="1" min="4" max="4" width="19.63"/>
    <col customWidth="1" min="5" max="5" width="18.13"/>
    <col customWidth="1" min="6" max="6" width="17.5"/>
  </cols>
  <sheetData>
    <row r="1">
      <c r="A1" s="795" t="s">
        <v>3310</v>
      </c>
      <c r="B1" s="1299"/>
      <c r="C1" s="1300" t="s">
        <v>1903</v>
      </c>
      <c r="D1" s="1300" t="s">
        <v>3311</v>
      </c>
      <c r="E1" s="1300" t="s">
        <v>3312</v>
      </c>
      <c r="F1" s="1300" t="s">
        <v>3313</v>
      </c>
      <c r="G1" s="1300" t="s">
        <v>2962</v>
      </c>
    </row>
    <row r="2">
      <c r="A2" s="205">
        <v>1.0</v>
      </c>
      <c r="B2" s="205" t="s">
        <v>1903</v>
      </c>
      <c r="C2" s="1301"/>
      <c r="D2" s="1302" t="s">
        <v>3314</v>
      </c>
      <c r="E2" s="1303" t="s">
        <v>3315</v>
      </c>
      <c r="F2" s="1303" t="s">
        <v>3316</v>
      </c>
      <c r="G2" s="1302" t="s">
        <v>3317</v>
      </c>
    </row>
    <row r="3">
      <c r="A3" s="205">
        <v>2.0</v>
      </c>
      <c r="B3" s="205" t="s">
        <v>3311</v>
      </c>
      <c r="C3" s="1303" t="s">
        <v>3314</v>
      </c>
      <c r="D3" s="1301"/>
      <c r="E3" s="1302" t="s">
        <v>3318</v>
      </c>
      <c r="F3" s="1302" t="s">
        <v>3319</v>
      </c>
      <c r="G3" s="1303" t="s">
        <v>3320</v>
      </c>
    </row>
    <row r="4">
      <c r="A4" s="205">
        <v>3.0</v>
      </c>
      <c r="B4" s="205" t="s">
        <v>3312</v>
      </c>
      <c r="C4" s="1302" t="s">
        <v>3315</v>
      </c>
      <c r="D4" s="1303" t="s">
        <v>3318</v>
      </c>
      <c r="E4" s="1301"/>
      <c r="F4" s="1302" t="s">
        <v>3321</v>
      </c>
      <c r="G4" s="1303" t="s">
        <v>3322</v>
      </c>
    </row>
    <row r="5">
      <c r="A5" s="205">
        <v>4.0</v>
      </c>
      <c r="B5" s="205" t="s">
        <v>3313</v>
      </c>
      <c r="C5" s="1302" t="s">
        <v>3316</v>
      </c>
      <c r="D5" s="1303" t="s">
        <v>3319</v>
      </c>
      <c r="E5" s="1303" t="s">
        <v>3321</v>
      </c>
      <c r="F5" s="1301"/>
      <c r="G5" s="1302" t="s">
        <v>3314</v>
      </c>
    </row>
    <row r="6">
      <c r="A6" s="205">
        <v>5.0</v>
      </c>
      <c r="B6" s="205" t="s">
        <v>2962</v>
      </c>
      <c r="C6" s="1303" t="s">
        <v>3317</v>
      </c>
      <c r="D6" s="1302" t="s">
        <v>3320</v>
      </c>
      <c r="E6" s="1302" t="s">
        <v>3322</v>
      </c>
      <c r="F6" s="1303" t="s">
        <v>3314</v>
      </c>
      <c r="G6" s="1301"/>
    </row>
    <row r="8">
      <c r="A8" s="795" t="s">
        <v>3310</v>
      </c>
      <c r="B8" s="1299"/>
      <c r="C8" s="1300" t="s">
        <v>1903</v>
      </c>
      <c r="D8" s="1300" t="s">
        <v>3311</v>
      </c>
      <c r="E8" s="1300" t="s">
        <v>3312</v>
      </c>
      <c r="F8" s="1300" t="s">
        <v>3313</v>
      </c>
      <c r="G8" s="1300" t="s">
        <v>2962</v>
      </c>
    </row>
    <row r="9">
      <c r="A9" s="205">
        <v>1.0</v>
      </c>
      <c r="B9" s="205" t="s">
        <v>1903</v>
      </c>
      <c r="C9" s="1301"/>
      <c r="D9" s="1302" t="s">
        <v>3323</v>
      </c>
      <c r="E9" s="1304" t="s">
        <v>3324</v>
      </c>
      <c r="F9" s="1304" t="s">
        <v>3325</v>
      </c>
      <c r="G9" s="1302" t="s">
        <v>3326</v>
      </c>
    </row>
    <row r="10">
      <c r="A10" s="205">
        <v>2.0</v>
      </c>
      <c r="B10" s="205" t="s">
        <v>3311</v>
      </c>
      <c r="C10" s="1304" t="s">
        <v>3323</v>
      </c>
      <c r="D10" s="1301"/>
      <c r="E10" s="1302" t="s">
        <v>3318</v>
      </c>
      <c r="F10" s="1302" t="s">
        <v>3327</v>
      </c>
      <c r="G10" s="1304" t="s">
        <v>3328</v>
      </c>
    </row>
    <row r="11">
      <c r="A11" s="205">
        <v>3.0</v>
      </c>
      <c r="B11" s="205" t="s">
        <v>3312</v>
      </c>
      <c r="C11" s="1302" t="s">
        <v>3324</v>
      </c>
      <c r="D11" s="1304" t="s">
        <v>3318</v>
      </c>
      <c r="E11" s="1301"/>
      <c r="F11" s="1302" t="s">
        <v>3329</v>
      </c>
      <c r="G11" s="1304" t="s">
        <v>3323</v>
      </c>
    </row>
    <row r="12">
      <c r="A12" s="205">
        <v>4.0</v>
      </c>
      <c r="B12" s="205" t="s">
        <v>3313</v>
      </c>
      <c r="C12" s="1302" t="s">
        <v>3325</v>
      </c>
      <c r="D12" s="1304" t="s">
        <v>3327</v>
      </c>
      <c r="E12" s="1304" t="s">
        <v>3329</v>
      </c>
      <c r="F12" s="1301"/>
      <c r="G12" s="1302" t="s">
        <v>3330</v>
      </c>
    </row>
    <row r="13">
      <c r="A13" s="205">
        <v>5.0</v>
      </c>
      <c r="B13" s="205" t="s">
        <v>2962</v>
      </c>
      <c r="C13" s="1304" t="s">
        <v>3326</v>
      </c>
      <c r="D13" s="1302" t="s">
        <v>3328</v>
      </c>
      <c r="E13" s="1302" t="s">
        <v>3323</v>
      </c>
      <c r="F13" s="1304" t="s">
        <v>3330</v>
      </c>
      <c r="G13" s="1301"/>
    </row>
    <row r="16">
      <c r="A16" s="795" t="s">
        <v>3331</v>
      </c>
      <c r="B16" s="795" t="s">
        <v>1903</v>
      </c>
      <c r="C16" s="795" t="s">
        <v>3311</v>
      </c>
      <c r="D16" s="795" t="s">
        <v>3312</v>
      </c>
      <c r="E16" s="795" t="s">
        <v>3313</v>
      </c>
      <c r="F16" s="795" t="s">
        <v>2962</v>
      </c>
      <c r="G16" s="795" t="s">
        <v>3332</v>
      </c>
    </row>
    <row r="17">
      <c r="B17" s="205" t="s">
        <v>3333</v>
      </c>
      <c r="C17" s="205" t="s">
        <v>3334</v>
      </c>
      <c r="D17" s="205" t="s">
        <v>3335</v>
      </c>
      <c r="E17" s="205" t="s">
        <v>3336</v>
      </c>
      <c r="F17" s="205" t="s">
        <v>3337</v>
      </c>
    </row>
    <row r="18">
      <c r="B18" s="205"/>
      <c r="C18" s="205" t="s">
        <v>3338</v>
      </c>
      <c r="D18" s="205" t="s">
        <v>3339</v>
      </c>
      <c r="F18" s="205" t="s">
        <v>3340</v>
      </c>
      <c r="G18" s="205" t="s">
        <v>3341</v>
      </c>
    </row>
    <row r="19">
      <c r="B19" s="205" t="s">
        <v>3342</v>
      </c>
      <c r="C19" s="205" t="s">
        <v>3343</v>
      </c>
      <c r="D19" s="205" t="s">
        <v>3344</v>
      </c>
      <c r="E19" s="205" t="s">
        <v>3345</v>
      </c>
      <c r="F19" s="205" t="s">
        <v>3346</v>
      </c>
      <c r="G19" s="205" t="s">
        <v>3347</v>
      </c>
    </row>
    <row r="20">
      <c r="B20" s="205" t="s">
        <v>3348</v>
      </c>
      <c r="C20" s="205" t="s">
        <v>3343</v>
      </c>
      <c r="D20" s="205" t="s">
        <v>3349</v>
      </c>
      <c r="G20" s="205" t="s">
        <v>3350</v>
      </c>
    </row>
    <row r="21">
      <c r="B21" s="1305" t="s">
        <v>3351</v>
      </c>
      <c r="C21" s="205" t="s">
        <v>3343</v>
      </c>
      <c r="D21" s="205" t="s">
        <v>3352</v>
      </c>
      <c r="E21" s="205" t="s">
        <v>3353</v>
      </c>
      <c r="F21" s="1305" t="s">
        <v>3354</v>
      </c>
      <c r="G21" s="205" t="s">
        <v>3355</v>
      </c>
    </row>
    <row r="22">
      <c r="B22" s="205" t="s">
        <v>3356</v>
      </c>
      <c r="C22" s="205" t="s">
        <v>3343</v>
      </c>
      <c r="E22" s="205" t="s">
        <v>3357</v>
      </c>
      <c r="F22" s="205" t="s">
        <v>3358</v>
      </c>
      <c r="G22" s="205" t="s">
        <v>3359</v>
      </c>
    </row>
    <row r="23">
      <c r="G23" s="205" t="s">
        <v>3360</v>
      </c>
    </row>
    <row r="24">
      <c r="G24" s="205" t="s">
        <v>3361</v>
      </c>
    </row>
    <row r="26">
      <c r="B26" s="205" t="s">
        <v>3362</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6.0"/>
    <col customWidth="1" min="3" max="3" width="15.5"/>
    <col customWidth="1" min="4" max="4" width="6.25"/>
  </cols>
  <sheetData>
    <row r="1">
      <c r="A1" s="205" t="s">
        <v>3363</v>
      </c>
      <c r="B1" s="205"/>
      <c r="C1" s="205"/>
    </row>
    <row r="2">
      <c r="A2" s="205">
        <v>1.0</v>
      </c>
      <c r="B2" s="205" t="s">
        <v>3364</v>
      </c>
      <c r="C2" s="205" t="s">
        <v>3365</v>
      </c>
    </row>
    <row r="3">
      <c r="A3" s="205">
        <v>2.0</v>
      </c>
      <c r="B3" s="205" t="s">
        <v>3366</v>
      </c>
      <c r="C3" s="205" t="s">
        <v>3367</v>
      </c>
    </row>
    <row r="4">
      <c r="A4" s="205">
        <v>3.0</v>
      </c>
      <c r="B4" s="205" t="s">
        <v>3368</v>
      </c>
      <c r="C4" s="205" t="s">
        <v>3367</v>
      </c>
    </row>
    <row r="5">
      <c r="A5" s="205">
        <v>4.0</v>
      </c>
      <c r="B5" s="205" t="s">
        <v>3369</v>
      </c>
      <c r="C5" s="205" t="s">
        <v>3367</v>
      </c>
    </row>
    <row r="6">
      <c r="A6" s="205">
        <v>5.0</v>
      </c>
      <c r="B6" s="205" t="s">
        <v>3370</v>
      </c>
      <c r="C6" s="205" t="s">
        <v>3367</v>
      </c>
    </row>
    <row r="7">
      <c r="A7" s="205">
        <v>6.0</v>
      </c>
      <c r="B7" s="205" t="s">
        <v>3371</v>
      </c>
      <c r="C7" s="205" t="s">
        <v>3372</v>
      </c>
    </row>
    <row r="8">
      <c r="A8" s="205">
        <v>7.0</v>
      </c>
      <c r="B8" s="205" t="s">
        <v>3373</v>
      </c>
      <c r="C8" s="205" t="s">
        <v>3374</v>
      </c>
    </row>
    <row r="9">
      <c r="A9" s="205">
        <v>8.0</v>
      </c>
      <c r="B9" s="205" t="s">
        <v>3375</v>
      </c>
      <c r="C9" s="205" t="s">
        <v>3372</v>
      </c>
    </row>
    <row r="10">
      <c r="A10" s="205">
        <v>9.0</v>
      </c>
      <c r="B10" s="205" t="s">
        <v>3376</v>
      </c>
      <c r="C10" s="205" t="s">
        <v>3377</v>
      </c>
    </row>
    <row r="11">
      <c r="A11" s="205">
        <v>10.0</v>
      </c>
      <c r="B11" s="205" t="s">
        <v>3378</v>
      </c>
      <c r="C11" s="205" t="s">
        <v>3377</v>
      </c>
    </row>
    <row r="12">
      <c r="A12" s="205">
        <v>11.0</v>
      </c>
      <c r="B12" s="205" t="s">
        <v>3379</v>
      </c>
      <c r="C12" s="205" t="s">
        <v>3377</v>
      </c>
    </row>
    <row r="13">
      <c r="A13" s="205">
        <v>12.0</v>
      </c>
      <c r="B13" s="205" t="s">
        <v>3380</v>
      </c>
      <c r="C13" s="205" t="s">
        <v>3381</v>
      </c>
      <c r="D13" s="205">
        <v>1.0</v>
      </c>
    </row>
    <row r="14">
      <c r="A14" s="205">
        <v>13.0</v>
      </c>
      <c r="B14" s="205" t="s">
        <v>3382</v>
      </c>
      <c r="C14" s="205" t="s">
        <v>3381</v>
      </c>
      <c r="D14" s="205">
        <v>1.0</v>
      </c>
    </row>
    <row r="15">
      <c r="A15" s="205">
        <v>14.0</v>
      </c>
      <c r="B15" s="205" t="s">
        <v>3383</v>
      </c>
      <c r="C15" s="205" t="s">
        <v>3381</v>
      </c>
      <c r="D15" s="205">
        <v>1.0</v>
      </c>
    </row>
    <row r="16">
      <c r="A16" s="205">
        <v>15.0</v>
      </c>
      <c r="B16" s="205" t="s">
        <v>3384</v>
      </c>
      <c r="C16" s="205" t="s">
        <v>3385</v>
      </c>
    </row>
    <row r="17">
      <c r="A17" s="205">
        <v>16.0</v>
      </c>
      <c r="B17" s="205" t="s">
        <v>3386</v>
      </c>
      <c r="C17" s="205" t="s">
        <v>3385</v>
      </c>
    </row>
    <row r="18">
      <c r="A18" s="205">
        <v>17.0</v>
      </c>
      <c r="B18" s="205" t="s">
        <v>3387</v>
      </c>
      <c r="C18" s="205" t="s">
        <v>3388</v>
      </c>
    </row>
    <row r="19">
      <c r="A19" s="205">
        <v>18.0</v>
      </c>
      <c r="B19" s="205" t="s">
        <v>3389</v>
      </c>
      <c r="C19" s="205" t="s">
        <v>3388</v>
      </c>
    </row>
    <row r="20">
      <c r="A20" s="205">
        <v>19.0</v>
      </c>
      <c r="B20" s="205" t="s">
        <v>3390</v>
      </c>
      <c r="C20" s="205" t="s">
        <v>3388</v>
      </c>
    </row>
    <row r="21">
      <c r="A21" s="205">
        <v>20.0</v>
      </c>
      <c r="B21" s="205" t="s">
        <v>3391</v>
      </c>
      <c r="C21" s="205" t="s">
        <v>3388</v>
      </c>
    </row>
    <row r="22">
      <c r="A22" s="205">
        <v>21.0</v>
      </c>
      <c r="B22" s="205" t="s">
        <v>3392</v>
      </c>
      <c r="C22" s="205" t="s">
        <v>3388</v>
      </c>
    </row>
    <row r="23">
      <c r="A23" s="205">
        <v>22.0</v>
      </c>
      <c r="B23" s="205" t="s">
        <v>3393</v>
      </c>
      <c r="C23" s="205" t="s">
        <v>3394</v>
      </c>
    </row>
    <row r="24">
      <c r="A24" s="205">
        <v>23.0</v>
      </c>
      <c r="B24" s="205" t="s">
        <v>3395</v>
      </c>
      <c r="C24" s="205" t="s">
        <v>3394</v>
      </c>
    </row>
    <row r="25">
      <c r="A25" s="205">
        <v>24.0</v>
      </c>
      <c r="B25" s="205" t="s">
        <v>3396</v>
      </c>
      <c r="C25" s="205" t="s">
        <v>3394</v>
      </c>
    </row>
    <row r="26">
      <c r="A26" s="205">
        <v>25.0</v>
      </c>
      <c r="B26" s="205" t="s">
        <v>3397</v>
      </c>
      <c r="C26" s="205" t="s">
        <v>3394</v>
      </c>
    </row>
    <row r="27">
      <c r="A27" s="205">
        <v>26.0</v>
      </c>
      <c r="B27" s="205" t="s">
        <v>3398</v>
      </c>
      <c r="C27" s="205" t="s">
        <v>3394</v>
      </c>
    </row>
    <row r="28">
      <c r="A28" s="205">
        <v>27.0</v>
      </c>
      <c r="B28" s="205" t="s">
        <v>3399</v>
      </c>
      <c r="C28" s="205" t="s">
        <v>3400</v>
      </c>
    </row>
    <row r="29">
      <c r="A29" s="205">
        <v>28.0</v>
      </c>
      <c r="B29" s="205" t="s">
        <v>3401</v>
      </c>
      <c r="C29" s="205" t="s">
        <v>3402</v>
      </c>
    </row>
    <row r="30">
      <c r="A30" s="205">
        <v>29.0</v>
      </c>
      <c r="B30" s="205" t="s">
        <v>3403</v>
      </c>
      <c r="C30" s="205" t="s">
        <v>3402</v>
      </c>
    </row>
    <row r="31">
      <c r="A31" s="205">
        <v>30.0</v>
      </c>
      <c r="B31" s="205" t="s">
        <v>3404</v>
      </c>
      <c r="C31" s="205" t="s">
        <v>3402</v>
      </c>
      <c r="D31" s="205">
        <v>1.0</v>
      </c>
    </row>
    <row r="32">
      <c r="A32" s="205">
        <v>31.0</v>
      </c>
      <c r="B32" s="205" t="s">
        <v>3405</v>
      </c>
      <c r="C32" s="205" t="s">
        <v>3406</v>
      </c>
      <c r="D32" s="205">
        <v>1.0</v>
      </c>
    </row>
    <row r="33">
      <c r="A33" s="205">
        <v>32.0</v>
      </c>
      <c r="B33" s="205" t="s">
        <v>3407</v>
      </c>
      <c r="C33" s="205" t="s">
        <v>3402</v>
      </c>
      <c r="D33" s="205">
        <v>1.0</v>
      </c>
    </row>
    <row r="34">
      <c r="A34" s="205">
        <v>33.0</v>
      </c>
      <c r="B34" s="205" t="s">
        <v>3408</v>
      </c>
      <c r="C34" s="205" t="s">
        <v>3409</v>
      </c>
    </row>
    <row r="35">
      <c r="A35" s="205">
        <v>34.0</v>
      </c>
      <c r="B35" s="205" t="s">
        <v>3410</v>
      </c>
      <c r="C35" s="205" t="s">
        <v>3411</v>
      </c>
    </row>
    <row r="36">
      <c r="A36" s="205">
        <v>35.0</v>
      </c>
      <c r="B36" s="205" t="s">
        <v>3412</v>
      </c>
      <c r="C36" s="205" t="s">
        <v>3413</v>
      </c>
      <c r="D36" s="205">
        <v>1.0</v>
      </c>
    </row>
    <row r="37">
      <c r="A37" s="205">
        <v>36.0</v>
      </c>
      <c r="B37" s="205" t="s">
        <v>3414</v>
      </c>
      <c r="C37" s="205" t="s">
        <v>3415</v>
      </c>
      <c r="D37" s="205">
        <v>1.0</v>
      </c>
    </row>
    <row r="38">
      <c r="A38" s="205">
        <v>37.0</v>
      </c>
      <c r="B38" s="205" t="s">
        <v>3416</v>
      </c>
      <c r="C38" s="205" t="s">
        <v>3417</v>
      </c>
      <c r="D38" s="205">
        <v>1.0</v>
      </c>
    </row>
    <row r="39">
      <c r="A39" s="205">
        <v>38.0</v>
      </c>
      <c r="B39" s="205" t="s">
        <v>3418</v>
      </c>
      <c r="C39" s="205" t="s">
        <v>3419</v>
      </c>
      <c r="D39" s="205">
        <v>1.0</v>
      </c>
    </row>
    <row r="40">
      <c r="B40" s="205"/>
    </row>
    <row r="59">
      <c r="B59" s="205"/>
    </row>
    <row r="60">
      <c r="B60" s="205"/>
    </row>
    <row r="61">
      <c r="B61" s="205"/>
    </row>
    <row r="62">
      <c r="B62" s="205"/>
    </row>
    <row r="63">
      <c r="B63" s="205"/>
    </row>
    <row r="64">
      <c r="B64" s="205"/>
    </row>
    <row r="65">
      <c r="B65" s="205"/>
    </row>
    <row r="66">
      <c r="B66" s="205"/>
    </row>
    <row r="67">
      <c r="B67" s="205"/>
    </row>
    <row r="68">
      <c r="B68" s="205"/>
    </row>
    <row r="69">
      <c r="B69" s="205"/>
    </row>
    <row r="70">
      <c r="B70" s="205"/>
    </row>
    <row r="71">
      <c r="B71" s="205"/>
    </row>
    <row r="72">
      <c r="B72" s="205"/>
    </row>
    <row r="73">
      <c r="B73" s="205"/>
    </row>
    <row r="74">
      <c r="B74" s="205"/>
    </row>
    <row r="75">
      <c r="B75" s="205"/>
    </row>
    <row r="76">
      <c r="B76" s="205"/>
    </row>
    <row r="77">
      <c r="B77" s="205"/>
    </row>
    <row r="78">
      <c r="B78" s="205"/>
    </row>
    <row r="79">
      <c r="B79" s="205"/>
    </row>
    <row r="80">
      <c r="B80" s="205"/>
    </row>
    <row r="81">
      <c r="B81" s="205"/>
    </row>
    <row r="82">
      <c r="B82" s="205"/>
    </row>
    <row r="83">
      <c r="B83" s="205"/>
    </row>
    <row r="84">
      <c r="B84" s="205"/>
    </row>
    <row r="85">
      <c r="B85" s="205"/>
    </row>
    <row r="86">
      <c r="B86" s="205"/>
    </row>
    <row r="87">
      <c r="B87" s="205"/>
    </row>
    <row r="88">
      <c r="B88" s="205"/>
    </row>
    <row r="89">
      <c r="B89" s="205"/>
    </row>
    <row r="90">
      <c r="B90" s="205"/>
    </row>
    <row r="91">
      <c r="B91" s="205"/>
    </row>
    <row r="92">
      <c r="B92" s="205"/>
    </row>
    <row r="93">
      <c r="B93" s="205"/>
    </row>
    <row r="94">
      <c r="B94" s="205"/>
    </row>
    <row r="95">
      <c r="B95" s="205"/>
    </row>
    <row r="96">
      <c r="B96" s="205"/>
    </row>
    <row r="97">
      <c r="B97" s="205"/>
    </row>
    <row r="98">
      <c r="B98" s="205"/>
    </row>
    <row r="99">
      <c r="B99" s="205"/>
    </row>
    <row r="100">
      <c r="B100" s="205"/>
    </row>
    <row r="101">
      <c r="B101" s="205"/>
    </row>
    <row r="102">
      <c r="B102" s="205"/>
    </row>
    <row r="103">
      <c r="B103" s="205"/>
    </row>
    <row r="104">
      <c r="B104" s="205"/>
    </row>
    <row r="105">
      <c r="B105" s="205"/>
    </row>
    <row r="106">
      <c r="B106" s="205"/>
    </row>
    <row r="107">
      <c r="B107" s="205"/>
    </row>
    <row r="108">
      <c r="B108" s="205"/>
    </row>
    <row r="109">
      <c r="B109" s="205"/>
    </row>
    <row r="110">
      <c r="B110" s="205"/>
    </row>
    <row r="111">
      <c r="B111" s="205"/>
    </row>
    <row r="112">
      <c r="B112" s="799"/>
    </row>
    <row r="113">
      <c r="B113" s="799"/>
    </row>
    <row r="114">
      <c r="B114" s="799"/>
    </row>
    <row r="115">
      <c r="B115" s="799"/>
    </row>
    <row r="116">
      <c r="B116" s="799"/>
    </row>
    <row r="118">
      <c r="B118" s="799"/>
    </row>
    <row r="119">
      <c r="B119" s="799"/>
    </row>
    <row r="120">
      <c r="B120" s="799"/>
    </row>
    <row r="121">
      <c r="B121" s="799"/>
    </row>
    <row r="122">
      <c r="B122" s="799"/>
    </row>
    <row r="123">
      <c r="B123" s="799"/>
    </row>
    <row r="124">
      <c r="B124" s="799"/>
    </row>
    <row r="125">
      <c r="B125" s="799"/>
    </row>
    <row r="126">
      <c r="B126" s="799"/>
    </row>
    <row r="127">
      <c r="B127" s="799"/>
    </row>
    <row r="129">
      <c r="B129" s="799"/>
    </row>
    <row r="130">
      <c r="B130" s="799"/>
    </row>
    <row r="135">
      <c r="B135" s="799"/>
    </row>
    <row r="136">
      <c r="B136" s="799"/>
    </row>
    <row r="141">
      <c r="B141" s="799"/>
    </row>
    <row r="142">
      <c r="B142" s="799"/>
    </row>
    <row r="144">
      <c r="B144" s="799"/>
    </row>
    <row r="149">
      <c r="B149" s="799"/>
    </row>
    <row r="150">
      <c r="B150" s="799"/>
    </row>
    <row r="155">
      <c r="B155" s="799"/>
    </row>
    <row r="156">
      <c r="B156" s="799"/>
    </row>
    <row r="161">
      <c r="B161" s="799"/>
    </row>
    <row r="163">
      <c r="B163" s="799"/>
    </row>
    <row r="164">
      <c r="B164" s="799"/>
    </row>
    <row r="166">
      <c r="B166" s="799"/>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13"/>
    <col customWidth="1" min="2" max="2" width="45.25"/>
    <col customWidth="1" min="3" max="3" width="45.13"/>
    <col customWidth="1" min="4" max="4" width="34.75"/>
  </cols>
  <sheetData>
    <row r="1">
      <c r="A1" s="205" t="s">
        <v>3420</v>
      </c>
    </row>
    <row r="2">
      <c r="B2" s="205" t="s">
        <v>3421</v>
      </c>
    </row>
    <row r="3">
      <c r="B3" s="205" t="s">
        <v>3422</v>
      </c>
    </row>
    <row r="6">
      <c r="A6" s="551" t="s">
        <v>3421</v>
      </c>
      <c r="B6" s="855"/>
      <c r="C6" s="855"/>
    </row>
    <row r="7">
      <c r="A7" s="551"/>
      <c r="B7" s="551" t="s">
        <v>3423</v>
      </c>
      <c r="C7" s="551"/>
    </row>
    <row r="8">
      <c r="A8" s="855"/>
      <c r="C8" s="205" t="s">
        <v>3424</v>
      </c>
    </row>
    <row r="9">
      <c r="A9" s="855"/>
    </row>
    <row r="10">
      <c r="A10" s="855"/>
      <c r="B10" s="551" t="s">
        <v>3425</v>
      </c>
      <c r="C10" s="855"/>
    </row>
    <row r="11">
      <c r="A11" s="855"/>
      <c r="C11" s="205" t="s">
        <v>3426</v>
      </c>
    </row>
    <row r="12">
      <c r="A12" s="855"/>
      <c r="C12" s="205" t="s">
        <v>3427</v>
      </c>
    </row>
    <row r="13">
      <c r="A13" s="855"/>
    </row>
    <row r="14">
      <c r="A14" s="855"/>
      <c r="C14" s="205" t="s">
        <v>3428</v>
      </c>
    </row>
    <row r="15">
      <c r="A15" s="855"/>
      <c r="C15" s="205" t="s">
        <v>3429</v>
      </c>
    </row>
    <row r="16">
      <c r="A16" s="855"/>
      <c r="C16" s="205" t="s">
        <v>3430</v>
      </c>
    </row>
    <row r="17">
      <c r="A17" s="855"/>
      <c r="C17" s="205" t="s">
        <v>3431</v>
      </c>
    </row>
    <row r="18">
      <c r="A18" s="855"/>
    </row>
    <row r="19">
      <c r="A19" s="855"/>
      <c r="B19" s="551" t="s">
        <v>3432</v>
      </c>
      <c r="C19" s="1306"/>
    </row>
    <row r="20">
      <c r="A20" s="855"/>
      <c r="C20" s="205" t="s">
        <v>3433</v>
      </c>
    </row>
    <row r="21">
      <c r="A21" s="855"/>
      <c r="C21" s="205" t="s">
        <v>3434</v>
      </c>
    </row>
    <row r="22">
      <c r="A22" s="855"/>
      <c r="C22" s="205" t="s">
        <v>3435</v>
      </c>
    </row>
    <row r="23">
      <c r="A23" s="855"/>
      <c r="C23" s="205" t="s">
        <v>3436</v>
      </c>
    </row>
    <row r="24">
      <c r="A24" s="855"/>
      <c r="C24" s="205" t="s">
        <v>3437</v>
      </c>
    </row>
    <row r="25">
      <c r="A25" s="855"/>
      <c r="C25" s="205" t="s">
        <v>3438</v>
      </c>
    </row>
    <row r="26">
      <c r="A26" s="855"/>
      <c r="C26" s="205" t="s">
        <v>3439</v>
      </c>
    </row>
    <row r="27">
      <c r="A27" s="855"/>
    </row>
    <row r="28">
      <c r="A28" s="855"/>
      <c r="B28" s="551" t="s">
        <v>3440</v>
      </c>
      <c r="C28" s="855"/>
    </row>
    <row r="29">
      <c r="A29" s="855"/>
      <c r="B29" s="119" t="s">
        <v>3441</v>
      </c>
      <c r="C29" s="205" t="s">
        <v>3442</v>
      </c>
    </row>
    <row r="30">
      <c r="A30" s="855"/>
      <c r="C30" s="205" t="s">
        <v>3443</v>
      </c>
    </row>
    <row r="31">
      <c r="A31" s="855"/>
      <c r="C31" s="205" t="s">
        <v>3444</v>
      </c>
    </row>
    <row r="32">
      <c r="A32" s="855"/>
      <c r="C32" s="205" t="s">
        <v>3445</v>
      </c>
    </row>
    <row r="33">
      <c r="A33" s="855"/>
      <c r="C33" s="205" t="s">
        <v>3446</v>
      </c>
    </row>
    <row r="34">
      <c r="A34" s="855"/>
      <c r="C34" s="205" t="s">
        <v>3447</v>
      </c>
    </row>
    <row r="35">
      <c r="A35" s="855"/>
      <c r="C35" s="205" t="s">
        <v>3448</v>
      </c>
    </row>
    <row r="36">
      <c r="A36" s="855"/>
      <c r="C36" s="205" t="s">
        <v>3449</v>
      </c>
    </row>
    <row r="37">
      <c r="A37" s="855"/>
      <c r="C37" s="205" t="s">
        <v>3450</v>
      </c>
    </row>
    <row r="38">
      <c r="A38" s="855"/>
      <c r="C38" s="205" t="s">
        <v>3451</v>
      </c>
    </row>
    <row r="39">
      <c r="A39" s="855"/>
      <c r="C39" s="205" t="s">
        <v>3452</v>
      </c>
    </row>
    <row r="40">
      <c r="A40" s="855"/>
      <c r="B40" s="855"/>
      <c r="C40" s="855"/>
    </row>
    <row r="41">
      <c r="A41" s="824"/>
      <c r="B41" s="821" t="s">
        <v>3453</v>
      </c>
      <c r="C41" s="1307" t="s">
        <v>3454</v>
      </c>
    </row>
    <row r="42">
      <c r="A42" s="551"/>
      <c r="B42" s="205" t="s">
        <v>3455</v>
      </c>
      <c r="C42" s="761"/>
    </row>
    <row r="43">
      <c r="A43" s="855"/>
      <c r="B43" s="1305" t="s">
        <v>3456</v>
      </c>
      <c r="C43" s="757" t="s">
        <v>3457</v>
      </c>
    </row>
    <row r="44">
      <c r="A44" s="855"/>
      <c r="B44" s="205" t="s">
        <v>3458</v>
      </c>
      <c r="C44" s="761"/>
    </row>
    <row r="45">
      <c r="A45" s="855"/>
      <c r="C45" s="761"/>
    </row>
    <row r="46">
      <c r="A46" s="551"/>
      <c r="B46" s="205" t="s">
        <v>3459</v>
      </c>
      <c r="C46" s="761"/>
    </row>
    <row r="47">
      <c r="A47" s="855"/>
      <c r="B47" s="205" t="s">
        <v>3460</v>
      </c>
      <c r="C47" s="757" t="s">
        <v>3461</v>
      </c>
    </row>
    <row r="48">
      <c r="A48" s="855"/>
      <c r="B48" s="205" t="s">
        <v>3462</v>
      </c>
      <c r="C48" s="761"/>
    </row>
    <row r="49">
      <c r="A49" s="855"/>
      <c r="B49" s="205" t="s">
        <v>3463</v>
      </c>
      <c r="C49" s="761"/>
    </row>
    <row r="50">
      <c r="A50" s="855"/>
      <c r="B50" s="205"/>
      <c r="C50" s="761"/>
    </row>
    <row r="51">
      <c r="A51" s="855"/>
      <c r="B51" s="205"/>
      <c r="C51" s="761"/>
    </row>
    <row r="52">
      <c r="A52" s="855"/>
      <c r="C52" s="761"/>
    </row>
    <row r="53">
      <c r="A53" s="855"/>
    </row>
    <row r="56">
      <c r="B56" s="205" t="s">
        <v>3464</v>
      </c>
      <c r="C56" s="205" t="s">
        <v>3465</v>
      </c>
    </row>
    <row r="57">
      <c r="C57" s="205" t="s">
        <v>3466</v>
      </c>
    </row>
    <row r="58">
      <c r="B58" s="205" t="s">
        <v>3467</v>
      </c>
      <c r="C58" s="205" t="s">
        <v>3468</v>
      </c>
    </row>
    <row r="59">
      <c r="B59" s="205" t="s">
        <v>3469</v>
      </c>
      <c r="C59" s="205" t="s">
        <v>3470</v>
      </c>
    </row>
    <row r="60">
      <c r="B60" s="205" t="s">
        <v>3471</v>
      </c>
      <c r="C60" s="205" t="s">
        <v>3472</v>
      </c>
    </row>
    <row r="62">
      <c r="B62" s="205" t="s">
        <v>3473</v>
      </c>
    </row>
    <row r="63">
      <c r="B63" s="205" t="s">
        <v>3474</v>
      </c>
    </row>
    <row r="65">
      <c r="B65" s="205" t="s">
        <v>3475</v>
      </c>
      <c r="C65" s="205" t="s">
        <v>3476</v>
      </c>
      <c r="D65" s="205" t="s">
        <v>3477</v>
      </c>
    </row>
    <row r="66">
      <c r="B66" s="205" t="s">
        <v>3478</v>
      </c>
      <c r="C66" s="205" t="s">
        <v>3479</v>
      </c>
    </row>
  </sheetData>
  <hyperlinks>
    <hyperlink r:id="rId1" ref="B29"/>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2" width="4.25"/>
    <col customWidth="1" min="6" max="6" width="13.5"/>
    <col customWidth="1" min="7" max="7" width="19.25"/>
  </cols>
  <sheetData>
    <row r="1">
      <c r="A1" s="946"/>
      <c r="B1" s="1308"/>
      <c r="C1" s="1309" t="s">
        <v>3480</v>
      </c>
      <c r="D1" s="1310"/>
      <c r="E1" s="1311"/>
      <c r="F1" s="1308"/>
      <c r="G1" s="1308"/>
      <c r="H1" s="855"/>
      <c r="I1" s="1308"/>
      <c r="J1" s="946"/>
      <c r="K1" s="946"/>
      <c r="L1" s="946"/>
      <c r="M1" s="946"/>
      <c r="N1" s="946"/>
      <c r="O1" s="946"/>
      <c r="P1" s="946"/>
      <c r="Q1" s="946"/>
      <c r="R1" s="946"/>
      <c r="S1" s="946"/>
      <c r="T1" s="946"/>
      <c r="U1" s="946"/>
      <c r="V1" s="946"/>
      <c r="W1" s="946"/>
      <c r="X1" s="946"/>
      <c r="Y1" s="946"/>
      <c r="Z1" s="946"/>
      <c r="AA1" s="946"/>
    </row>
    <row r="2">
      <c r="A2" s="946"/>
      <c r="B2" s="946"/>
      <c r="C2" s="941" t="s">
        <v>3481</v>
      </c>
      <c r="D2" s="941" t="s">
        <v>3482</v>
      </c>
      <c r="E2" s="943" t="s">
        <v>3483</v>
      </c>
      <c r="F2" s="946"/>
      <c r="G2" s="946"/>
      <c r="I2" s="946"/>
      <c r="J2" s="946"/>
      <c r="K2" s="946"/>
      <c r="L2" s="946"/>
      <c r="M2" s="946"/>
      <c r="N2" s="946"/>
      <c r="O2" s="946"/>
      <c r="P2" s="946"/>
      <c r="Q2" s="946"/>
      <c r="R2" s="946"/>
      <c r="S2" s="946"/>
      <c r="T2" s="946"/>
      <c r="U2" s="946"/>
      <c r="V2" s="946"/>
      <c r="W2" s="946"/>
      <c r="X2" s="946"/>
      <c r="Y2" s="946"/>
      <c r="Z2" s="946"/>
      <c r="AA2" s="946"/>
    </row>
    <row r="3">
      <c r="A3" s="946"/>
      <c r="B3" s="1312"/>
      <c r="C3" s="1312"/>
      <c r="D3" s="1312"/>
      <c r="E3" s="1313" t="s">
        <v>3484</v>
      </c>
      <c r="F3" s="1313" t="s">
        <v>3485</v>
      </c>
      <c r="G3" s="946"/>
      <c r="I3" s="946"/>
      <c r="J3" s="946"/>
      <c r="K3" s="946"/>
      <c r="L3" s="946"/>
      <c r="M3" s="946"/>
      <c r="N3" s="946"/>
      <c r="O3" s="946"/>
      <c r="P3" s="946"/>
      <c r="Q3" s="946"/>
      <c r="R3" s="946"/>
      <c r="S3" s="946"/>
      <c r="T3" s="946"/>
      <c r="U3" s="946"/>
      <c r="V3" s="946"/>
      <c r="W3" s="946"/>
      <c r="X3" s="946"/>
      <c r="Y3" s="946"/>
      <c r="Z3" s="946"/>
      <c r="AA3" s="946"/>
    </row>
    <row r="4">
      <c r="A4" s="954"/>
      <c r="B4" s="954">
        <v>1.0</v>
      </c>
      <c r="C4" s="946" t="s">
        <v>1903</v>
      </c>
      <c r="D4" s="954">
        <f t="shared" ref="D4:D8" si="1">COUNTIF($F$12:$F$21,C4)</f>
        <v>2</v>
      </c>
      <c r="E4" s="954">
        <f t="shared" ref="E4:E8" si="2">COUNTIFS($F$12:$F$21,C4,$E$12:$E$21,$E$3)</f>
        <v>1</v>
      </c>
      <c r="F4" s="954">
        <f t="shared" ref="F4:F8" si="3">COUNTIFS($F$12:$F$21,C4,$E$12:$E$21,$F$3)</f>
        <v>1</v>
      </c>
      <c r="G4" s="946"/>
      <c r="I4" s="946"/>
      <c r="J4" s="946"/>
      <c r="K4" s="946"/>
      <c r="L4" s="946"/>
      <c r="M4" s="946"/>
      <c r="N4" s="946"/>
      <c r="O4" s="946"/>
      <c r="P4" s="946"/>
      <c r="Q4" s="946"/>
      <c r="R4" s="946"/>
      <c r="S4" s="946"/>
      <c r="T4" s="946"/>
      <c r="U4" s="946"/>
      <c r="V4" s="946"/>
      <c r="W4" s="946"/>
      <c r="X4" s="946"/>
      <c r="Y4" s="946"/>
      <c r="Z4" s="946"/>
      <c r="AA4" s="946"/>
    </row>
    <row r="5">
      <c r="A5" s="954"/>
      <c r="B5" s="954">
        <v>2.0</v>
      </c>
      <c r="C5" s="946" t="s">
        <v>3311</v>
      </c>
      <c r="D5" s="954">
        <f t="shared" si="1"/>
        <v>2</v>
      </c>
      <c r="E5" s="954">
        <f t="shared" si="2"/>
        <v>0</v>
      </c>
      <c r="F5" s="954">
        <f t="shared" si="3"/>
        <v>2</v>
      </c>
      <c r="G5" s="946"/>
      <c r="I5" s="946"/>
      <c r="J5" s="946"/>
      <c r="K5" s="946"/>
      <c r="L5" s="946"/>
      <c r="M5" s="946"/>
      <c r="N5" s="946"/>
      <c r="O5" s="946"/>
      <c r="P5" s="946"/>
      <c r="Q5" s="946"/>
      <c r="R5" s="946"/>
      <c r="S5" s="946"/>
      <c r="T5" s="946"/>
      <c r="U5" s="946"/>
      <c r="V5" s="946"/>
      <c r="W5" s="946"/>
      <c r="X5" s="946"/>
      <c r="Y5" s="946"/>
      <c r="Z5" s="946"/>
      <c r="AA5" s="946"/>
    </row>
    <row r="6">
      <c r="A6" s="954"/>
      <c r="B6" s="954">
        <v>3.0</v>
      </c>
      <c r="C6" s="946" t="s">
        <v>3486</v>
      </c>
      <c r="D6" s="954">
        <f t="shared" si="1"/>
        <v>2</v>
      </c>
      <c r="E6" s="954">
        <f t="shared" si="2"/>
        <v>0</v>
      </c>
      <c r="F6" s="954">
        <f t="shared" si="3"/>
        <v>2</v>
      </c>
      <c r="G6" s="946"/>
      <c r="I6" s="946"/>
      <c r="J6" s="946"/>
      <c r="K6" s="946"/>
      <c r="L6" s="946"/>
      <c r="M6" s="946"/>
      <c r="N6" s="946"/>
      <c r="O6" s="946"/>
      <c r="P6" s="946"/>
      <c r="Q6" s="946"/>
      <c r="R6" s="946"/>
      <c r="S6" s="946"/>
      <c r="T6" s="946"/>
      <c r="U6" s="946"/>
      <c r="V6" s="946"/>
      <c r="W6" s="946"/>
      <c r="X6" s="946"/>
      <c r="Y6" s="946"/>
      <c r="Z6" s="946"/>
      <c r="AA6" s="946"/>
    </row>
    <row r="7">
      <c r="A7" s="954"/>
      <c r="B7" s="954">
        <v>4.0</v>
      </c>
      <c r="C7" s="946" t="s">
        <v>3487</v>
      </c>
      <c r="D7" s="954">
        <f t="shared" si="1"/>
        <v>2</v>
      </c>
      <c r="E7" s="954">
        <f t="shared" si="2"/>
        <v>0</v>
      </c>
      <c r="F7" s="954">
        <f t="shared" si="3"/>
        <v>2</v>
      </c>
      <c r="G7" s="946"/>
      <c r="I7" s="946"/>
      <c r="J7" s="946"/>
      <c r="K7" s="946"/>
      <c r="L7" s="946"/>
      <c r="M7" s="946"/>
      <c r="N7" s="946"/>
      <c r="O7" s="946"/>
      <c r="P7" s="946"/>
      <c r="Q7" s="946"/>
      <c r="R7" s="946"/>
      <c r="S7" s="946"/>
      <c r="T7" s="946"/>
      <c r="U7" s="946"/>
      <c r="V7" s="946"/>
      <c r="W7" s="946"/>
      <c r="X7" s="946"/>
      <c r="Y7" s="946"/>
      <c r="Z7" s="946"/>
      <c r="AA7" s="946"/>
    </row>
    <row r="8">
      <c r="A8" s="954"/>
      <c r="B8" s="1314">
        <v>5.0</v>
      </c>
      <c r="C8" s="1315" t="s">
        <v>2962</v>
      </c>
      <c r="D8" s="1314">
        <f t="shared" si="1"/>
        <v>2</v>
      </c>
      <c r="E8" s="1314">
        <f t="shared" si="2"/>
        <v>1</v>
      </c>
      <c r="F8" s="1314">
        <f t="shared" si="3"/>
        <v>1</v>
      </c>
      <c r="G8" s="946"/>
      <c r="I8" s="946"/>
      <c r="J8" s="946"/>
      <c r="K8" s="946"/>
      <c r="L8" s="946"/>
      <c r="M8" s="946"/>
      <c r="N8" s="946"/>
      <c r="O8" s="946"/>
      <c r="P8" s="946"/>
      <c r="Q8" s="946"/>
      <c r="R8" s="946"/>
      <c r="S8" s="946"/>
      <c r="T8" s="946"/>
      <c r="U8" s="946"/>
      <c r="V8" s="946"/>
      <c r="W8" s="946"/>
      <c r="X8" s="946"/>
      <c r="Y8" s="946"/>
      <c r="Z8" s="946"/>
      <c r="AA8" s="946"/>
    </row>
    <row r="9">
      <c r="A9" s="946"/>
      <c r="B9" s="946"/>
      <c r="C9" s="946"/>
      <c r="D9" s="954">
        <f t="shared" ref="D9:F9" si="4">sum(D4:D8)</f>
        <v>10</v>
      </c>
      <c r="E9" s="954">
        <f t="shared" si="4"/>
        <v>2</v>
      </c>
      <c r="F9" s="954">
        <f t="shared" si="4"/>
        <v>8</v>
      </c>
      <c r="G9" s="946"/>
      <c r="I9" s="946"/>
      <c r="J9" s="946"/>
      <c r="K9" s="946"/>
      <c r="L9" s="946"/>
      <c r="M9" s="946"/>
      <c r="N9" s="946"/>
      <c r="O9" s="946"/>
      <c r="P9" s="946"/>
      <c r="Q9" s="946"/>
      <c r="R9" s="946"/>
      <c r="S9" s="946"/>
      <c r="T9" s="946"/>
      <c r="U9" s="946"/>
      <c r="V9" s="946"/>
      <c r="W9" s="946"/>
      <c r="X9" s="946"/>
      <c r="Y9" s="946"/>
      <c r="Z9" s="946"/>
      <c r="AA9" s="946"/>
    </row>
    <row r="10">
      <c r="A10" s="946"/>
      <c r="B10" s="946"/>
      <c r="C10" s="946"/>
      <c r="D10" s="946"/>
      <c r="E10" s="946"/>
      <c r="F10" s="946"/>
      <c r="G10" s="946"/>
      <c r="I10" s="946"/>
      <c r="J10" s="946"/>
      <c r="K10" s="946"/>
      <c r="L10" s="946"/>
      <c r="M10" s="946"/>
      <c r="N10" s="946"/>
      <c r="O10" s="946"/>
      <c r="P10" s="946"/>
      <c r="Q10" s="946"/>
      <c r="R10" s="946"/>
      <c r="S10" s="946"/>
      <c r="T10" s="946"/>
      <c r="U10" s="946"/>
      <c r="V10" s="946"/>
      <c r="W10" s="946"/>
      <c r="X10" s="946"/>
      <c r="Y10" s="946"/>
      <c r="Z10" s="946"/>
      <c r="AA10" s="946"/>
    </row>
    <row r="11">
      <c r="A11" s="946"/>
      <c r="B11" s="1315"/>
      <c r="C11" s="1313" t="s">
        <v>3363</v>
      </c>
      <c r="D11" s="1313" t="s">
        <v>3488</v>
      </c>
      <c r="E11" s="1313" t="s">
        <v>3489</v>
      </c>
      <c r="F11" s="1316" t="s">
        <v>3490</v>
      </c>
      <c r="G11" s="1313" t="s">
        <v>3491</v>
      </c>
      <c r="I11" s="946"/>
      <c r="J11" s="946"/>
      <c r="K11" s="946"/>
      <c r="L11" s="946"/>
      <c r="M11" s="946"/>
      <c r="N11" s="946"/>
      <c r="O11" s="946"/>
      <c r="P11" s="946"/>
      <c r="Q11" s="946"/>
      <c r="R11" s="946"/>
      <c r="S11" s="946"/>
      <c r="T11" s="946"/>
      <c r="U11" s="946"/>
      <c r="V11" s="946"/>
      <c r="W11" s="946"/>
      <c r="X11" s="946"/>
      <c r="Y11" s="946"/>
      <c r="Z11" s="946"/>
      <c r="AA11" s="946"/>
    </row>
    <row r="12">
      <c r="A12" s="1317"/>
      <c r="B12" s="1317">
        <v>12.0</v>
      </c>
      <c r="C12" s="946" t="s">
        <v>3380</v>
      </c>
      <c r="D12" s="946" t="s">
        <v>3381</v>
      </c>
      <c r="E12" s="946" t="s">
        <v>3485</v>
      </c>
      <c r="F12" s="946" t="s">
        <v>3311</v>
      </c>
      <c r="G12" s="205" t="s">
        <v>3492</v>
      </c>
      <c r="I12" s="946"/>
      <c r="J12" s="946"/>
      <c r="K12" s="946"/>
      <c r="L12" s="946"/>
      <c r="M12" s="946"/>
      <c r="N12" s="946"/>
      <c r="O12" s="946"/>
      <c r="P12" s="946"/>
      <c r="Q12" s="946"/>
      <c r="R12" s="946"/>
      <c r="S12" s="946"/>
      <c r="T12" s="946"/>
      <c r="U12" s="946"/>
      <c r="V12" s="946"/>
      <c r="W12" s="946"/>
      <c r="X12" s="946"/>
      <c r="Y12" s="946"/>
      <c r="Z12" s="946"/>
      <c r="AA12" s="946"/>
    </row>
    <row r="13">
      <c r="A13" s="1317"/>
      <c r="B13" s="1317">
        <v>13.0</v>
      </c>
      <c r="C13" s="946" t="s">
        <v>3382</v>
      </c>
      <c r="D13" s="946" t="s">
        <v>3381</v>
      </c>
      <c r="E13" s="946" t="s">
        <v>3485</v>
      </c>
      <c r="F13" s="946" t="s">
        <v>3486</v>
      </c>
      <c r="G13" s="205" t="s">
        <v>3493</v>
      </c>
      <c r="I13" s="946"/>
      <c r="J13" s="946"/>
      <c r="K13" s="946"/>
      <c r="L13" s="946"/>
      <c r="M13" s="946"/>
      <c r="N13" s="946"/>
      <c r="O13" s="946"/>
      <c r="P13" s="946"/>
      <c r="Q13" s="946"/>
      <c r="R13" s="946"/>
      <c r="S13" s="946"/>
      <c r="T13" s="946"/>
      <c r="U13" s="946"/>
      <c r="V13" s="946"/>
      <c r="W13" s="946"/>
      <c r="X13" s="946"/>
      <c r="Y13" s="946"/>
      <c r="Z13" s="946"/>
      <c r="AA13" s="946"/>
    </row>
    <row r="14">
      <c r="A14" s="1317"/>
      <c r="B14" s="1317">
        <v>14.0</v>
      </c>
      <c r="C14" s="946" t="s">
        <v>3383</v>
      </c>
      <c r="D14" s="946" t="s">
        <v>3381</v>
      </c>
      <c r="E14" s="946" t="s">
        <v>3485</v>
      </c>
      <c r="F14" s="946" t="s">
        <v>3487</v>
      </c>
      <c r="I14" s="946"/>
      <c r="J14" s="946"/>
      <c r="K14" s="946"/>
      <c r="L14" s="946"/>
      <c r="M14" s="946"/>
      <c r="N14" s="946"/>
      <c r="O14" s="946"/>
      <c r="P14" s="946"/>
      <c r="Q14" s="946"/>
      <c r="R14" s="946"/>
      <c r="S14" s="946"/>
      <c r="T14" s="946"/>
      <c r="U14" s="946"/>
      <c r="V14" s="946"/>
      <c r="W14" s="946"/>
      <c r="X14" s="946"/>
      <c r="Y14" s="946"/>
      <c r="Z14" s="946"/>
      <c r="AA14" s="946"/>
    </row>
    <row r="15">
      <c r="A15" s="1317"/>
      <c r="B15" s="1317">
        <v>30.0</v>
      </c>
      <c r="C15" s="946" t="s">
        <v>3404</v>
      </c>
      <c r="D15" s="946" t="s">
        <v>3402</v>
      </c>
      <c r="E15" s="946" t="s">
        <v>3485</v>
      </c>
      <c r="F15" s="946" t="s">
        <v>3487</v>
      </c>
      <c r="I15" s="946"/>
      <c r="J15" s="946"/>
      <c r="K15" s="946"/>
      <c r="L15" s="946"/>
      <c r="M15" s="946"/>
      <c r="N15" s="946"/>
      <c r="O15" s="946"/>
      <c r="P15" s="946"/>
      <c r="Q15" s="946"/>
      <c r="R15" s="946"/>
      <c r="S15" s="946"/>
      <c r="T15" s="946"/>
      <c r="U15" s="946"/>
      <c r="V15" s="946"/>
      <c r="W15" s="946"/>
      <c r="X15" s="946"/>
      <c r="Y15" s="946"/>
      <c r="Z15" s="946"/>
      <c r="AA15" s="946"/>
    </row>
    <row r="16">
      <c r="A16" s="1317"/>
      <c r="B16" s="1317">
        <v>31.0</v>
      </c>
      <c r="C16" s="946" t="s">
        <v>3405</v>
      </c>
      <c r="D16" s="946" t="s">
        <v>3406</v>
      </c>
      <c r="E16" s="946" t="s">
        <v>3485</v>
      </c>
      <c r="F16" s="946" t="s">
        <v>1903</v>
      </c>
      <c r="G16" s="205" t="s">
        <v>3494</v>
      </c>
      <c r="I16" s="946"/>
      <c r="J16" s="946"/>
      <c r="K16" s="946"/>
      <c r="L16" s="946"/>
      <c r="M16" s="946"/>
      <c r="N16" s="946"/>
      <c r="O16" s="946"/>
      <c r="P16" s="946"/>
      <c r="Q16" s="946"/>
      <c r="R16" s="946"/>
      <c r="S16" s="946"/>
      <c r="T16" s="946"/>
      <c r="U16" s="946"/>
      <c r="V16" s="946"/>
      <c r="W16" s="946"/>
      <c r="X16" s="946"/>
      <c r="Y16" s="946"/>
      <c r="Z16" s="946"/>
      <c r="AA16" s="946"/>
    </row>
    <row r="17">
      <c r="A17" s="1317"/>
      <c r="B17" s="1317">
        <v>32.0</v>
      </c>
      <c r="C17" s="946" t="s">
        <v>3407</v>
      </c>
      <c r="D17" s="946" t="s">
        <v>3402</v>
      </c>
      <c r="E17" s="946" t="s">
        <v>3485</v>
      </c>
      <c r="F17" s="946" t="s">
        <v>3311</v>
      </c>
      <c r="G17" s="205" t="s">
        <v>3495</v>
      </c>
      <c r="I17" s="946"/>
      <c r="J17" s="946"/>
      <c r="K17" s="946"/>
      <c r="L17" s="946"/>
      <c r="M17" s="946"/>
      <c r="N17" s="946"/>
      <c r="O17" s="946"/>
      <c r="P17" s="946"/>
      <c r="Q17" s="946"/>
      <c r="R17" s="946"/>
      <c r="S17" s="946"/>
      <c r="T17" s="946"/>
      <c r="U17" s="946"/>
      <c r="V17" s="946"/>
      <c r="W17" s="946"/>
      <c r="X17" s="946"/>
      <c r="Y17" s="946"/>
      <c r="Z17" s="946"/>
      <c r="AA17" s="946"/>
    </row>
    <row r="18">
      <c r="A18" s="1317"/>
      <c r="B18" s="1317">
        <v>35.0</v>
      </c>
      <c r="C18" s="946" t="s">
        <v>3412</v>
      </c>
      <c r="D18" s="946" t="s">
        <v>3413</v>
      </c>
      <c r="E18" s="946" t="s">
        <v>3485</v>
      </c>
      <c r="F18" s="946" t="s">
        <v>2962</v>
      </c>
      <c r="G18" s="205" t="s">
        <v>3496</v>
      </c>
      <c r="I18" s="946"/>
      <c r="J18" s="946"/>
      <c r="K18" s="946"/>
      <c r="L18" s="946"/>
      <c r="M18" s="946"/>
      <c r="N18" s="946"/>
      <c r="O18" s="946"/>
      <c r="P18" s="946"/>
      <c r="Q18" s="946"/>
      <c r="R18" s="946"/>
      <c r="S18" s="946"/>
      <c r="T18" s="946"/>
      <c r="U18" s="946"/>
      <c r="V18" s="946"/>
      <c r="W18" s="946"/>
      <c r="X18" s="946"/>
      <c r="Y18" s="946"/>
      <c r="Z18" s="946"/>
      <c r="AA18" s="946"/>
    </row>
    <row r="19">
      <c r="A19" s="1317"/>
      <c r="B19" s="1317">
        <v>36.0</v>
      </c>
      <c r="C19" s="946" t="s">
        <v>3414</v>
      </c>
      <c r="D19" s="946" t="s">
        <v>3415</v>
      </c>
      <c r="E19" s="946" t="s">
        <v>3484</v>
      </c>
      <c r="F19" s="946" t="s">
        <v>2962</v>
      </c>
      <c r="G19" s="205" t="s">
        <v>3497</v>
      </c>
      <c r="I19" s="946"/>
      <c r="J19" s="946"/>
      <c r="K19" s="946"/>
      <c r="L19" s="946"/>
      <c r="M19" s="946"/>
      <c r="N19" s="946"/>
      <c r="O19" s="946"/>
      <c r="P19" s="946"/>
      <c r="Q19" s="946"/>
      <c r="R19" s="946"/>
      <c r="S19" s="946"/>
      <c r="T19" s="946"/>
      <c r="U19" s="946"/>
      <c r="V19" s="946"/>
      <c r="W19" s="946"/>
      <c r="X19" s="946"/>
      <c r="Y19" s="946"/>
      <c r="Z19" s="946"/>
      <c r="AA19" s="946"/>
    </row>
    <row r="20">
      <c r="A20" s="1317"/>
      <c r="B20" s="1317">
        <v>37.0</v>
      </c>
      <c r="C20" s="946" t="s">
        <v>3416</v>
      </c>
      <c r="D20" s="946" t="s">
        <v>3417</v>
      </c>
      <c r="E20" s="946" t="s">
        <v>3485</v>
      </c>
      <c r="F20" s="946" t="s">
        <v>3486</v>
      </c>
      <c r="G20" s="205" t="s">
        <v>3498</v>
      </c>
      <c r="I20" s="946"/>
      <c r="J20" s="946"/>
      <c r="K20" s="946"/>
      <c r="L20" s="946"/>
      <c r="M20" s="946"/>
      <c r="N20" s="946"/>
      <c r="O20" s="946"/>
      <c r="P20" s="946"/>
      <c r="Q20" s="946"/>
      <c r="R20" s="946"/>
      <c r="S20" s="946"/>
      <c r="T20" s="946"/>
      <c r="U20" s="946"/>
      <c r="V20" s="946"/>
      <c r="W20" s="946"/>
      <c r="X20" s="946"/>
      <c r="Y20" s="946"/>
      <c r="Z20" s="946"/>
      <c r="AA20" s="946"/>
    </row>
    <row r="21">
      <c r="A21" s="1317"/>
      <c r="B21" s="1317">
        <v>38.0</v>
      </c>
      <c r="C21" s="946" t="s">
        <v>3418</v>
      </c>
      <c r="D21" s="946" t="s">
        <v>3419</v>
      </c>
      <c r="E21" s="946" t="s">
        <v>3484</v>
      </c>
      <c r="F21" s="946" t="s">
        <v>1903</v>
      </c>
      <c r="G21" s="205" t="s">
        <v>3499</v>
      </c>
      <c r="I21" s="946"/>
      <c r="J21" s="946"/>
      <c r="K21" s="946"/>
      <c r="L21" s="946"/>
      <c r="M21" s="946"/>
      <c r="N21" s="946"/>
      <c r="O21" s="946"/>
      <c r="P21" s="946"/>
      <c r="Q21" s="946"/>
      <c r="R21" s="946"/>
      <c r="S21" s="946"/>
      <c r="T21" s="946"/>
      <c r="U21" s="946"/>
      <c r="V21" s="946"/>
      <c r="W21" s="946"/>
      <c r="X21" s="946"/>
      <c r="Y21" s="946"/>
      <c r="Z21" s="946"/>
      <c r="AA21" s="946"/>
    </row>
    <row r="22">
      <c r="A22" s="946"/>
      <c r="B22" s="946"/>
      <c r="C22" s="946"/>
      <c r="D22" s="946"/>
      <c r="E22" s="946"/>
      <c r="F22" s="946"/>
      <c r="I22" s="946"/>
      <c r="J22" s="946"/>
      <c r="K22" s="946"/>
      <c r="L22" s="946"/>
      <c r="M22" s="946"/>
      <c r="N22" s="946"/>
      <c r="O22" s="946"/>
      <c r="P22" s="946"/>
      <c r="Q22" s="946"/>
      <c r="R22" s="946"/>
      <c r="S22" s="946"/>
      <c r="T22" s="946"/>
      <c r="U22" s="946"/>
      <c r="V22" s="946"/>
      <c r="W22" s="946"/>
      <c r="X22" s="946"/>
      <c r="Y22" s="946"/>
      <c r="Z22" s="946"/>
      <c r="AA22" s="946"/>
    </row>
    <row r="23">
      <c r="A23" s="946"/>
      <c r="B23" s="946"/>
      <c r="C23" s="946"/>
      <c r="D23" s="946"/>
      <c r="E23" s="946"/>
      <c r="F23" s="946"/>
      <c r="G23" s="946"/>
      <c r="I23" s="946"/>
      <c r="J23" s="946"/>
      <c r="K23" s="946"/>
      <c r="L23" s="946"/>
      <c r="M23" s="946"/>
      <c r="N23" s="946"/>
      <c r="O23" s="946"/>
      <c r="P23" s="946"/>
      <c r="Q23" s="946"/>
      <c r="R23" s="946"/>
      <c r="S23" s="946"/>
      <c r="T23" s="946"/>
      <c r="U23" s="946"/>
      <c r="V23" s="946"/>
      <c r="W23" s="946"/>
      <c r="X23" s="946"/>
      <c r="Y23" s="946"/>
      <c r="Z23" s="946"/>
      <c r="AA23" s="946"/>
    </row>
    <row r="24">
      <c r="A24" s="946"/>
      <c r="B24" s="1308"/>
      <c r="C24" s="1309" t="s">
        <v>3500</v>
      </c>
      <c r="D24" s="1308"/>
      <c r="E24" s="1308"/>
      <c r="F24" s="1308"/>
      <c r="G24" s="1308"/>
      <c r="H24" s="855"/>
      <c r="I24" s="1308"/>
      <c r="J24" s="946"/>
      <c r="K24" s="946"/>
      <c r="L24" s="946"/>
      <c r="M24" s="946"/>
      <c r="N24" s="946"/>
      <c r="O24" s="946"/>
      <c r="P24" s="946"/>
      <c r="Q24" s="946"/>
      <c r="R24" s="946"/>
      <c r="S24" s="946"/>
      <c r="T24" s="946"/>
      <c r="U24" s="946"/>
      <c r="V24" s="946"/>
      <c r="W24" s="946"/>
      <c r="X24" s="946"/>
      <c r="Y24" s="946"/>
      <c r="Z24" s="946"/>
      <c r="AA24" s="946"/>
    </row>
    <row r="25">
      <c r="A25" s="946"/>
      <c r="B25" s="946"/>
      <c r="C25" s="205" t="s">
        <v>3501</v>
      </c>
      <c r="D25" s="946"/>
      <c r="E25" s="946"/>
      <c r="F25" s="946"/>
      <c r="G25" s="946"/>
      <c r="I25" s="946"/>
      <c r="J25" s="946"/>
      <c r="K25" s="946"/>
      <c r="L25" s="946"/>
      <c r="M25" s="946"/>
      <c r="N25" s="946"/>
      <c r="O25" s="946"/>
      <c r="P25" s="946"/>
      <c r="Q25" s="946"/>
      <c r="R25" s="946"/>
      <c r="S25" s="946"/>
      <c r="T25" s="946"/>
      <c r="U25" s="946"/>
      <c r="V25" s="946"/>
      <c r="W25" s="946"/>
      <c r="X25" s="946"/>
      <c r="Y25" s="946"/>
      <c r="Z25" s="946"/>
      <c r="AA25" s="946"/>
    </row>
    <row r="26">
      <c r="A26" s="946"/>
      <c r="B26" s="946"/>
      <c r="C26" s="205" t="s">
        <v>3502</v>
      </c>
      <c r="D26" s="946"/>
      <c r="E26" s="946"/>
      <c r="F26" s="946"/>
      <c r="G26" s="946"/>
      <c r="I26" s="946"/>
      <c r="J26" s="946"/>
      <c r="K26" s="946"/>
      <c r="L26" s="946"/>
      <c r="M26" s="946"/>
      <c r="N26" s="946"/>
      <c r="O26" s="946"/>
      <c r="P26" s="946"/>
      <c r="Q26" s="946"/>
      <c r="R26" s="946"/>
      <c r="S26" s="946"/>
      <c r="T26" s="946"/>
      <c r="U26" s="946"/>
      <c r="V26" s="946"/>
      <c r="W26" s="946"/>
      <c r="X26" s="946"/>
      <c r="Y26" s="946"/>
      <c r="Z26" s="946"/>
      <c r="AA26" s="946"/>
    </row>
    <row r="27">
      <c r="A27" s="946"/>
      <c r="B27" s="946"/>
      <c r="C27" s="205" t="s">
        <v>3503</v>
      </c>
      <c r="D27" s="946"/>
      <c r="E27" s="946"/>
      <c r="F27" s="946"/>
      <c r="G27" s="946"/>
      <c r="I27" s="946"/>
      <c r="J27" s="946"/>
      <c r="K27" s="946"/>
      <c r="L27" s="946"/>
      <c r="M27" s="946"/>
      <c r="N27" s="946"/>
      <c r="O27" s="946"/>
      <c r="P27" s="946"/>
      <c r="Q27" s="946"/>
      <c r="R27" s="946"/>
      <c r="S27" s="946"/>
      <c r="T27" s="946"/>
      <c r="U27" s="946"/>
      <c r="V27" s="946"/>
      <c r="W27" s="946"/>
      <c r="X27" s="946"/>
      <c r="Y27" s="946"/>
      <c r="Z27" s="946"/>
      <c r="AA27" s="946"/>
    </row>
    <row r="28">
      <c r="A28" s="946"/>
      <c r="B28" s="946"/>
      <c r="C28" s="943" t="s">
        <v>3504</v>
      </c>
      <c r="D28" s="946"/>
      <c r="E28" s="946"/>
      <c r="F28" s="946"/>
      <c r="G28" s="946"/>
      <c r="I28" s="946"/>
      <c r="J28" s="946"/>
      <c r="K28" s="946"/>
      <c r="L28" s="946"/>
      <c r="M28" s="946"/>
      <c r="N28" s="946"/>
      <c r="O28" s="946"/>
      <c r="P28" s="946"/>
      <c r="Q28" s="946"/>
      <c r="R28" s="946"/>
      <c r="S28" s="946"/>
      <c r="T28" s="946"/>
      <c r="U28" s="946"/>
      <c r="V28" s="946"/>
      <c r="W28" s="946"/>
      <c r="X28" s="946"/>
      <c r="Y28" s="946"/>
      <c r="Z28" s="946"/>
      <c r="AA28" s="946"/>
    </row>
    <row r="29">
      <c r="A29" s="946"/>
      <c r="B29" s="946"/>
      <c r="C29" s="943" t="s">
        <v>3505</v>
      </c>
      <c r="D29" s="946"/>
      <c r="E29" s="946"/>
      <c r="F29" s="946"/>
      <c r="G29" s="946"/>
      <c r="I29" s="946"/>
      <c r="J29" s="946"/>
      <c r="K29" s="946"/>
      <c r="L29" s="946"/>
      <c r="M29" s="946"/>
      <c r="N29" s="946"/>
      <c r="O29" s="946"/>
      <c r="P29" s="946"/>
      <c r="Q29" s="946"/>
      <c r="R29" s="946"/>
      <c r="S29" s="946"/>
      <c r="T29" s="946"/>
      <c r="U29" s="946"/>
      <c r="V29" s="946"/>
      <c r="W29" s="946"/>
      <c r="X29" s="946"/>
      <c r="Y29" s="946"/>
      <c r="Z29" s="946"/>
      <c r="AA29" s="946"/>
    </row>
    <row r="30">
      <c r="A30" s="946"/>
      <c r="B30" s="946"/>
      <c r="C30" s="205" t="s">
        <v>3506</v>
      </c>
      <c r="D30" s="946"/>
      <c r="E30" s="946"/>
      <c r="F30" s="946"/>
      <c r="G30" s="946"/>
      <c r="I30" s="946"/>
      <c r="J30" s="946"/>
      <c r="K30" s="946"/>
      <c r="L30" s="946"/>
      <c r="M30" s="946"/>
      <c r="N30" s="946"/>
      <c r="O30" s="946"/>
      <c r="P30" s="946"/>
      <c r="Q30" s="946"/>
      <c r="R30" s="946"/>
      <c r="S30" s="946"/>
      <c r="T30" s="946"/>
      <c r="U30" s="946"/>
      <c r="V30" s="946"/>
      <c r="W30" s="946"/>
      <c r="X30" s="946"/>
      <c r="Y30" s="946"/>
      <c r="Z30" s="946"/>
      <c r="AA30" s="946"/>
    </row>
    <row r="31">
      <c r="A31" s="946"/>
      <c r="B31" s="946"/>
      <c r="C31" s="946"/>
      <c r="D31" s="946"/>
      <c r="E31" s="946"/>
      <c r="F31" s="946"/>
      <c r="G31" s="946"/>
      <c r="I31" s="946"/>
      <c r="J31" s="946"/>
      <c r="K31" s="946"/>
      <c r="L31" s="946"/>
      <c r="M31" s="946"/>
      <c r="N31" s="946"/>
      <c r="O31" s="946"/>
      <c r="P31" s="946"/>
      <c r="Q31" s="946"/>
      <c r="R31" s="946"/>
      <c r="S31" s="946"/>
      <c r="T31" s="946"/>
      <c r="U31" s="946"/>
      <c r="V31" s="946"/>
      <c r="W31" s="946"/>
      <c r="X31" s="946"/>
      <c r="Y31" s="946"/>
      <c r="Z31" s="946"/>
      <c r="AA31" s="946"/>
    </row>
    <row r="32">
      <c r="A32" s="946"/>
      <c r="B32" s="1308"/>
      <c r="C32" s="1311" t="s">
        <v>3507</v>
      </c>
      <c r="D32" s="1308"/>
      <c r="E32" s="1308"/>
      <c r="F32" s="1308"/>
      <c r="G32" s="1308"/>
      <c r="H32" s="855"/>
      <c r="I32" s="1308"/>
      <c r="J32" s="946"/>
      <c r="K32" s="946"/>
      <c r="L32" s="946"/>
      <c r="M32" s="946"/>
      <c r="N32" s="946"/>
      <c r="O32" s="946"/>
      <c r="P32" s="946"/>
      <c r="Q32" s="946"/>
      <c r="R32" s="946"/>
      <c r="S32" s="946"/>
      <c r="T32" s="946"/>
      <c r="U32" s="946"/>
      <c r="V32" s="946"/>
      <c r="W32" s="946"/>
      <c r="X32" s="946"/>
      <c r="Y32" s="946"/>
      <c r="Z32" s="946"/>
      <c r="AA32" s="946"/>
    </row>
    <row r="33">
      <c r="A33" s="946"/>
      <c r="B33" s="946"/>
      <c r="C33" s="943" t="s">
        <v>3508</v>
      </c>
      <c r="D33" s="946"/>
      <c r="E33" s="946"/>
      <c r="F33" s="946"/>
      <c r="G33" s="946"/>
      <c r="I33" s="946"/>
      <c r="J33" s="946"/>
      <c r="K33" s="946"/>
      <c r="L33" s="946"/>
      <c r="M33" s="946"/>
      <c r="N33" s="946"/>
      <c r="O33" s="946"/>
      <c r="P33" s="946"/>
      <c r="Q33" s="946"/>
      <c r="R33" s="946"/>
      <c r="S33" s="946"/>
      <c r="T33" s="946"/>
      <c r="U33" s="946"/>
      <c r="V33" s="946"/>
      <c r="W33" s="946"/>
      <c r="X33" s="946"/>
      <c r="Y33" s="946"/>
      <c r="Z33" s="946"/>
      <c r="AA33" s="946"/>
    </row>
    <row r="34">
      <c r="A34" s="946"/>
      <c r="B34" s="946"/>
      <c r="C34" s="946"/>
      <c r="D34" s="946"/>
      <c r="E34" s="946"/>
      <c r="F34" s="946"/>
      <c r="G34" s="946"/>
      <c r="I34" s="946"/>
      <c r="J34" s="946"/>
      <c r="K34" s="946"/>
      <c r="L34" s="946"/>
      <c r="M34" s="946"/>
      <c r="N34" s="946"/>
      <c r="O34" s="946"/>
      <c r="P34" s="946"/>
      <c r="Q34" s="946"/>
      <c r="R34" s="946"/>
      <c r="S34" s="946"/>
      <c r="T34" s="946"/>
      <c r="U34" s="946"/>
      <c r="V34" s="946"/>
      <c r="W34" s="946"/>
      <c r="X34" s="946"/>
      <c r="Y34" s="946"/>
      <c r="Z34" s="946"/>
      <c r="AA34" s="946"/>
    </row>
    <row r="35">
      <c r="A35" s="946"/>
      <c r="B35" s="946"/>
      <c r="C35" s="943" t="s">
        <v>3509</v>
      </c>
      <c r="D35" s="946"/>
      <c r="E35" s="946"/>
      <c r="F35" s="946"/>
      <c r="G35" s="946"/>
      <c r="I35" s="946"/>
      <c r="J35" s="946"/>
      <c r="K35" s="946"/>
      <c r="L35" s="946"/>
      <c r="M35" s="946"/>
      <c r="N35" s="946"/>
      <c r="O35" s="946"/>
      <c r="P35" s="946"/>
      <c r="Q35" s="946"/>
      <c r="R35" s="946"/>
      <c r="S35" s="946"/>
      <c r="T35" s="946"/>
      <c r="U35" s="946"/>
      <c r="V35" s="946"/>
      <c r="W35" s="946"/>
      <c r="X35" s="946"/>
      <c r="Y35" s="946"/>
      <c r="Z35" s="946"/>
      <c r="AA35" s="946"/>
    </row>
    <row r="36">
      <c r="A36" s="946"/>
      <c r="B36" s="946"/>
      <c r="C36" s="943" t="s">
        <v>3510</v>
      </c>
      <c r="D36" s="946"/>
      <c r="E36" s="946"/>
      <c r="F36" s="946"/>
      <c r="G36" s="946"/>
      <c r="I36" s="946"/>
      <c r="J36" s="946"/>
      <c r="K36" s="946"/>
      <c r="L36" s="946"/>
      <c r="M36" s="946"/>
      <c r="N36" s="946"/>
      <c r="O36" s="946"/>
      <c r="P36" s="946"/>
      <c r="Q36" s="946"/>
      <c r="R36" s="946"/>
      <c r="S36" s="946"/>
      <c r="T36" s="946"/>
      <c r="U36" s="946"/>
      <c r="V36" s="946"/>
      <c r="W36" s="946"/>
      <c r="X36" s="946"/>
      <c r="Y36" s="946"/>
      <c r="Z36" s="946"/>
      <c r="AA36" s="946"/>
    </row>
    <row r="37">
      <c r="A37" s="946"/>
      <c r="B37" s="946"/>
      <c r="C37" s="943" t="s">
        <v>3511</v>
      </c>
      <c r="D37" s="946"/>
      <c r="E37" s="946"/>
      <c r="F37" s="946"/>
      <c r="G37" s="946"/>
      <c r="I37" s="946"/>
      <c r="J37" s="946"/>
      <c r="K37" s="946"/>
      <c r="L37" s="946"/>
      <c r="M37" s="946"/>
      <c r="N37" s="946"/>
      <c r="O37" s="946"/>
      <c r="P37" s="946"/>
      <c r="Q37" s="946"/>
      <c r="R37" s="946"/>
      <c r="S37" s="946"/>
      <c r="T37" s="946"/>
      <c r="U37" s="946"/>
      <c r="V37" s="946"/>
      <c r="W37" s="946"/>
      <c r="X37" s="946"/>
      <c r="Y37" s="946"/>
      <c r="Z37" s="946"/>
      <c r="AA37" s="946"/>
    </row>
    <row r="38">
      <c r="A38" s="946"/>
      <c r="B38" s="946"/>
      <c r="C38" s="943" t="s">
        <v>3512</v>
      </c>
      <c r="D38" s="946"/>
      <c r="E38" s="946"/>
      <c r="F38" s="946"/>
      <c r="G38" s="946"/>
      <c r="I38" s="946"/>
      <c r="J38" s="946"/>
      <c r="K38" s="946"/>
      <c r="L38" s="946"/>
      <c r="M38" s="946"/>
      <c r="N38" s="946"/>
      <c r="O38" s="946"/>
      <c r="P38" s="946"/>
      <c r="Q38" s="946"/>
      <c r="R38" s="946"/>
      <c r="S38" s="946"/>
      <c r="T38" s="946"/>
      <c r="U38" s="946"/>
      <c r="V38" s="946"/>
      <c r="W38" s="946"/>
      <c r="X38" s="946"/>
      <c r="Y38" s="946"/>
      <c r="Z38" s="946"/>
      <c r="AA38" s="946"/>
    </row>
    <row r="39">
      <c r="A39" s="946"/>
      <c r="B39" s="946"/>
      <c r="C39" s="943" t="s">
        <v>3513</v>
      </c>
      <c r="D39" s="946"/>
      <c r="E39" s="946"/>
      <c r="F39" s="946"/>
      <c r="G39" s="946"/>
      <c r="I39" s="946"/>
      <c r="J39" s="946"/>
      <c r="K39" s="946"/>
      <c r="L39" s="946"/>
      <c r="M39" s="946"/>
      <c r="N39" s="946"/>
      <c r="O39" s="946"/>
      <c r="P39" s="946"/>
      <c r="Q39" s="946"/>
      <c r="R39" s="946"/>
      <c r="S39" s="946"/>
      <c r="T39" s="946"/>
      <c r="U39" s="946"/>
      <c r="V39" s="946"/>
      <c r="W39" s="946"/>
      <c r="X39" s="946"/>
      <c r="Y39" s="946"/>
      <c r="Z39" s="946"/>
      <c r="AA39" s="946"/>
    </row>
    <row r="40">
      <c r="A40" s="946"/>
      <c r="B40" s="946"/>
      <c r="C40" s="943" t="s">
        <v>3514</v>
      </c>
      <c r="D40" s="946"/>
      <c r="E40" s="946"/>
      <c r="F40" s="946"/>
      <c r="G40" s="946"/>
      <c r="I40" s="946"/>
      <c r="J40" s="946"/>
      <c r="K40" s="946"/>
      <c r="L40" s="946"/>
      <c r="M40" s="946"/>
      <c r="N40" s="946"/>
      <c r="O40" s="946"/>
      <c r="P40" s="946"/>
      <c r="Q40" s="946"/>
      <c r="R40" s="946"/>
      <c r="S40" s="946"/>
      <c r="T40" s="946"/>
      <c r="U40" s="946"/>
      <c r="V40" s="946"/>
      <c r="W40" s="946"/>
      <c r="X40" s="946"/>
      <c r="Y40" s="946"/>
      <c r="Z40" s="946"/>
      <c r="AA40" s="946"/>
    </row>
    <row r="41">
      <c r="A41" s="946"/>
      <c r="B41" s="946"/>
      <c r="C41" s="946"/>
      <c r="D41" s="946"/>
      <c r="E41" s="946"/>
      <c r="F41" s="946"/>
      <c r="G41" s="946"/>
      <c r="I41" s="946"/>
      <c r="J41" s="946"/>
      <c r="K41" s="946"/>
      <c r="L41" s="946"/>
      <c r="M41" s="946"/>
      <c r="N41" s="946"/>
      <c r="O41" s="946"/>
      <c r="P41" s="946"/>
      <c r="Q41" s="946"/>
      <c r="R41" s="946"/>
      <c r="S41" s="946"/>
      <c r="T41" s="946"/>
      <c r="U41" s="946"/>
      <c r="V41" s="946"/>
      <c r="W41" s="946"/>
      <c r="X41" s="946"/>
      <c r="Y41" s="946"/>
      <c r="Z41" s="946"/>
      <c r="AA41" s="946"/>
    </row>
    <row r="42">
      <c r="A42" s="946"/>
      <c r="B42" s="946"/>
      <c r="C42" s="943" t="s">
        <v>3515</v>
      </c>
      <c r="D42" s="946"/>
      <c r="E42" s="946"/>
      <c r="F42" s="946"/>
      <c r="G42" s="946"/>
      <c r="I42" s="946"/>
      <c r="J42" s="946"/>
      <c r="K42" s="946"/>
      <c r="L42" s="946"/>
      <c r="M42" s="946"/>
      <c r="N42" s="946"/>
      <c r="O42" s="946"/>
      <c r="P42" s="946"/>
      <c r="Q42" s="946"/>
      <c r="R42" s="946"/>
      <c r="S42" s="946"/>
      <c r="T42" s="946"/>
      <c r="U42" s="946"/>
      <c r="V42" s="946"/>
      <c r="W42" s="946"/>
      <c r="X42" s="946"/>
      <c r="Y42" s="946"/>
      <c r="Z42" s="946"/>
      <c r="AA42" s="946"/>
    </row>
    <row r="43">
      <c r="A43" s="946"/>
      <c r="B43" s="946"/>
      <c r="C43" s="946"/>
      <c r="D43" s="946"/>
      <c r="E43" s="946"/>
      <c r="F43" s="946"/>
      <c r="G43" s="946"/>
      <c r="I43" s="946"/>
      <c r="J43" s="946"/>
      <c r="K43" s="946"/>
      <c r="L43" s="946"/>
      <c r="M43" s="946"/>
      <c r="N43" s="946"/>
      <c r="O43" s="946"/>
      <c r="P43" s="946"/>
      <c r="Q43" s="946"/>
      <c r="R43" s="946"/>
      <c r="S43" s="946"/>
      <c r="T43" s="946"/>
      <c r="U43" s="946"/>
      <c r="V43" s="946"/>
      <c r="W43" s="946"/>
      <c r="X43" s="946"/>
      <c r="Y43" s="946"/>
      <c r="Z43" s="946"/>
      <c r="AA43" s="946"/>
    </row>
    <row r="44">
      <c r="A44" s="946"/>
      <c r="B44" s="946"/>
      <c r="C44" s="943" t="s">
        <v>3516</v>
      </c>
      <c r="D44" s="946"/>
      <c r="E44" s="946"/>
      <c r="F44" s="946"/>
      <c r="G44" s="946"/>
      <c r="I44" s="946"/>
      <c r="J44" s="946"/>
      <c r="K44" s="946"/>
      <c r="L44" s="946"/>
      <c r="M44" s="946"/>
      <c r="N44" s="946"/>
      <c r="O44" s="946"/>
      <c r="P44" s="946"/>
      <c r="Q44" s="946"/>
      <c r="R44" s="946"/>
      <c r="S44" s="946"/>
      <c r="T44" s="946"/>
      <c r="U44" s="946"/>
      <c r="V44" s="946"/>
      <c r="W44" s="946"/>
      <c r="X44" s="946"/>
      <c r="Y44" s="946"/>
      <c r="Z44" s="946"/>
      <c r="AA44" s="946"/>
    </row>
    <row r="45">
      <c r="A45" s="946"/>
      <c r="B45" s="946"/>
      <c r="C45" s="943" t="s">
        <v>3517</v>
      </c>
      <c r="D45" s="946"/>
      <c r="E45" s="946"/>
      <c r="F45" s="946"/>
      <c r="G45" s="946"/>
      <c r="I45" s="946"/>
      <c r="J45" s="946"/>
      <c r="K45" s="946"/>
      <c r="L45" s="946"/>
      <c r="M45" s="946"/>
      <c r="N45" s="946"/>
      <c r="O45" s="946"/>
      <c r="P45" s="946"/>
      <c r="Q45" s="946"/>
      <c r="R45" s="946"/>
      <c r="S45" s="946"/>
      <c r="T45" s="946"/>
      <c r="U45" s="946"/>
      <c r="V45" s="946"/>
      <c r="W45" s="946"/>
      <c r="X45" s="946"/>
      <c r="Y45" s="946"/>
      <c r="Z45" s="946"/>
      <c r="AA45" s="946"/>
    </row>
    <row r="46">
      <c r="A46" s="946"/>
      <c r="B46" s="946"/>
      <c r="C46" s="943" t="s">
        <v>3518</v>
      </c>
      <c r="D46" s="946"/>
      <c r="E46" s="946"/>
      <c r="F46" s="946"/>
      <c r="G46" s="946"/>
      <c r="I46" s="946"/>
      <c r="J46" s="946"/>
      <c r="K46" s="946"/>
      <c r="L46" s="946"/>
      <c r="M46" s="946"/>
      <c r="N46" s="946"/>
      <c r="O46" s="946"/>
      <c r="P46" s="946"/>
      <c r="Q46" s="946"/>
      <c r="R46" s="946"/>
      <c r="S46" s="946"/>
      <c r="T46" s="946"/>
      <c r="U46" s="946"/>
      <c r="V46" s="946"/>
      <c r="W46" s="946"/>
      <c r="X46" s="946"/>
      <c r="Y46" s="946"/>
      <c r="Z46" s="946"/>
      <c r="AA46" s="946"/>
    </row>
    <row r="47">
      <c r="A47" s="946"/>
      <c r="B47" s="946"/>
      <c r="C47" s="946"/>
      <c r="D47" s="946"/>
      <c r="E47" s="946"/>
      <c r="F47" s="946"/>
      <c r="G47" s="946"/>
      <c r="I47" s="946"/>
      <c r="J47" s="946"/>
      <c r="K47" s="946"/>
      <c r="L47" s="946"/>
      <c r="M47" s="946"/>
      <c r="N47" s="946"/>
      <c r="O47" s="946"/>
      <c r="P47" s="946"/>
      <c r="Q47" s="946"/>
      <c r="R47" s="946"/>
      <c r="S47" s="946"/>
      <c r="T47" s="946"/>
      <c r="U47" s="946"/>
      <c r="V47" s="946"/>
      <c r="W47" s="946"/>
      <c r="X47" s="946"/>
      <c r="Y47" s="946"/>
      <c r="Z47" s="946"/>
      <c r="AA47" s="946"/>
    </row>
    <row r="48">
      <c r="A48" s="946"/>
      <c r="B48" s="946"/>
      <c r="C48" s="943" t="s">
        <v>3519</v>
      </c>
      <c r="D48" s="946"/>
      <c r="E48" s="946"/>
      <c r="F48" s="946"/>
      <c r="G48" s="946"/>
      <c r="I48" s="946"/>
      <c r="J48" s="946"/>
      <c r="K48" s="946"/>
      <c r="L48" s="946"/>
      <c r="M48" s="946"/>
      <c r="N48" s="946"/>
      <c r="O48" s="946"/>
      <c r="P48" s="946"/>
      <c r="Q48" s="946"/>
      <c r="R48" s="946"/>
      <c r="S48" s="946"/>
      <c r="T48" s="946"/>
      <c r="U48" s="946"/>
      <c r="V48" s="946"/>
      <c r="W48" s="946"/>
      <c r="X48" s="946"/>
      <c r="Y48" s="946"/>
      <c r="Z48" s="946"/>
      <c r="AA48" s="946"/>
    </row>
    <row r="49">
      <c r="A49" s="946"/>
      <c r="B49" s="946"/>
      <c r="C49" s="946"/>
      <c r="D49" s="946"/>
      <c r="E49" s="946"/>
      <c r="F49" s="946"/>
      <c r="G49" s="946"/>
      <c r="I49" s="946"/>
      <c r="J49" s="946"/>
      <c r="K49" s="946"/>
      <c r="L49" s="946"/>
      <c r="M49" s="946"/>
      <c r="N49" s="946"/>
      <c r="O49" s="946"/>
      <c r="P49" s="946"/>
      <c r="Q49" s="946"/>
      <c r="R49" s="946"/>
      <c r="S49" s="946"/>
      <c r="T49" s="946"/>
      <c r="U49" s="946"/>
      <c r="V49" s="946"/>
      <c r="W49" s="946"/>
      <c r="X49" s="946"/>
      <c r="Y49" s="946"/>
      <c r="Z49" s="946"/>
      <c r="AA49" s="946"/>
    </row>
    <row r="50">
      <c r="A50" s="946"/>
      <c r="B50" s="946"/>
      <c r="C50" s="946"/>
      <c r="D50" s="946"/>
      <c r="E50" s="946"/>
      <c r="F50" s="946"/>
      <c r="G50" s="946"/>
      <c r="I50" s="946"/>
      <c r="J50" s="946"/>
      <c r="K50" s="946"/>
      <c r="L50" s="946"/>
      <c r="M50" s="946"/>
      <c r="N50" s="946"/>
      <c r="O50" s="946"/>
      <c r="P50" s="946"/>
      <c r="Q50" s="946"/>
      <c r="R50" s="946"/>
      <c r="S50" s="946"/>
      <c r="T50" s="946"/>
      <c r="U50" s="946"/>
      <c r="V50" s="946"/>
      <c r="W50" s="946"/>
      <c r="X50" s="946"/>
      <c r="Y50" s="946"/>
      <c r="Z50" s="946"/>
      <c r="AA50" s="946"/>
    </row>
    <row r="51">
      <c r="A51" s="946"/>
      <c r="B51" s="946"/>
      <c r="C51" s="946"/>
      <c r="D51" s="946"/>
      <c r="E51" s="946"/>
      <c r="F51" s="946"/>
      <c r="G51" s="946"/>
      <c r="I51" s="946"/>
      <c r="J51" s="946"/>
      <c r="K51" s="946"/>
      <c r="L51" s="946"/>
      <c r="M51" s="946"/>
      <c r="N51" s="946"/>
      <c r="O51" s="946"/>
      <c r="P51" s="946"/>
      <c r="Q51" s="946"/>
      <c r="R51" s="946"/>
      <c r="S51" s="946"/>
      <c r="T51" s="946"/>
      <c r="U51" s="946"/>
      <c r="V51" s="946"/>
      <c r="W51" s="946"/>
      <c r="X51" s="946"/>
      <c r="Y51" s="946"/>
      <c r="Z51" s="946"/>
      <c r="AA51" s="946"/>
    </row>
    <row r="52">
      <c r="A52" s="946"/>
      <c r="B52" s="946"/>
      <c r="C52" s="946"/>
      <c r="D52" s="946"/>
      <c r="E52" s="946"/>
      <c r="F52" s="946"/>
      <c r="G52" s="946"/>
      <c r="I52" s="946"/>
      <c r="J52" s="946"/>
      <c r="K52" s="946"/>
      <c r="L52" s="946"/>
      <c r="M52" s="946"/>
      <c r="N52" s="946"/>
      <c r="O52" s="946"/>
      <c r="P52" s="946"/>
      <c r="Q52" s="946"/>
      <c r="R52" s="946"/>
      <c r="S52" s="946"/>
      <c r="T52" s="946"/>
      <c r="U52" s="946"/>
      <c r="V52" s="946"/>
      <c r="W52" s="946"/>
      <c r="X52" s="946"/>
      <c r="Y52" s="946"/>
      <c r="Z52" s="946"/>
      <c r="AA52" s="946"/>
    </row>
    <row r="53">
      <c r="A53" s="946"/>
      <c r="B53" s="946"/>
      <c r="C53" s="946"/>
      <c r="D53" s="946"/>
      <c r="E53" s="946"/>
      <c r="F53" s="946"/>
      <c r="G53" s="946"/>
      <c r="I53" s="946"/>
      <c r="J53" s="946"/>
      <c r="K53" s="946"/>
      <c r="L53" s="946"/>
      <c r="M53" s="946"/>
      <c r="N53" s="946"/>
      <c r="O53" s="946"/>
      <c r="P53" s="946"/>
      <c r="Q53" s="946"/>
      <c r="R53" s="946"/>
      <c r="S53" s="946"/>
      <c r="T53" s="946"/>
      <c r="U53" s="946"/>
      <c r="V53" s="946"/>
      <c r="W53" s="946"/>
      <c r="X53" s="946"/>
      <c r="Y53" s="946"/>
      <c r="Z53" s="946"/>
      <c r="AA53" s="946"/>
    </row>
    <row r="54">
      <c r="A54" s="946"/>
      <c r="B54" s="946"/>
      <c r="C54" s="946"/>
      <c r="D54" s="946"/>
      <c r="E54" s="946"/>
      <c r="F54" s="946"/>
      <c r="G54" s="946"/>
      <c r="I54" s="946"/>
      <c r="J54" s="946"/>
      <c r="K54" s="946"/>
      <c r="L54" s="946"/>
      <c r="M54" s="946"/>
      <c r="N54" s="946"/>
      <c r="O54" s="946"/>
      <c r="P54" s="946"/>
      <c r="Q54" s="946"/>
      <c r="R54" s="946"/>
      <c r="S54" s="946"/>
      <c r="T54" s="946"/>
      <c r="U54" s="946"/>
      <c r="V54" s="946"/>
      <c r="W54" s="946"/>
      <c r="X54" s="946"/>
      <c r="Y54" s="946"/>
      <c r="Z54" s="946"/>
      <c r="AA54" s="946"/>
    </row>
    <row r="55">
      <c r="A55" s="946"/>
      <c r="B55" s="946"/>
      <c r="C55" s="946"/>
      <c r="D55" s="946"/>
      <c r="E55" s="946"/>
      <c r="F55" s="946"/>
      <c r="G55" s="946"/>
      <c r="I55" s="946"/>
      <c r="J55" s="946"/>
      <c r="K55" s="946"/>
      <c r="L55" s="946"/>
      <c r="M55" s="946"/>
      <c r="N55" s="946"/>
      <c r="O55" s="946"/>
      <c r="P55" s="946"/>
      <c r="Q55" s="946"/>
      <c r="R55" s="946"/>
      <c r="S55" s="946"/>
      <c r="T55" s="946"/>
      <c r="U55" s="946"/>
      <c r="V55" s="946"/>
      <c r="W55" s="946"/>
      <c r="X55" s="946"/>
      <c r="Y55" s="946"/>
      <c r="Z55" s="946"/>
      <c r="AA55" s="946"/>
    </row>
    <row r="56">
      <c r="A56" s="946"/>
      <c r="B56" s="946"/>
      <c r="C56" s="946"/>
      <c r="D56" s="946"/>
      <c r="E56" s="946"/>
      <c r="F56" s="946"/>
      <c r="G56" s="946"/>
      <c r="I56" s="946"/>
      <c r="J56" s="946"/>
      <c r="K56" s="946"/>
      <c r="L56" s="946"/>
      <c r="M56" s="946"/>
      <c r="N56" s="946"/>
      <c r="O56" s="946"/>
      <c r="P56" s="946"/>
      <c r="Q56" s="946"/>
      <c r="R56" s="946"/>
      <c r="S56" s="946"/>
      <c r="T56" s="946"/>
      <c r="U56" s="946"/>
      <c r="V56" s="946"/>
      <c r="W56" s="946"/>
      <c r="X56" s="946"/>
      <c r="Y56" s="946"/>
      <c r="Z56" s="946"/>
      <c r="AA56" s="946"/>
    </row>
    <row r="57">
      <c r="A57" s="946"/>
      <c r="B57" s="946"/>
      <c r="C57" s="946"/>
      <c r="D57" s="946"/>
      <c r="E57" s="946"/>
      <c r="F57" s="946"/>
      <c r="G57" s="946"/>
      <c r="I57" s="946"/>
      <c r="J57" s="946"/>
      <c r="K57" s="946"/>
      <c r="L57" s="946"/>
      <c r="M57" s="946"/>
      <c r="N57" s="946"/>
      <c r="O57" s="946"/>
      <c r="P57" s="946"/>
      <c r="Q57" s="946"/>
      <c r="R57" s="946"/>
      <c r="S57" s="946"/>
      <c r="T57" s="946"/>
      <c r="U57" s="946"/>
      <c r="V57" s="946"/>
      <c r="W57" s="946"/>
      <c r="X57" s="946"/>
      <c r="Y57" s="946"/>
      <c r="Z57" s="946"/>
      <c r="AA57" s="946"/>
    </row>
    <row r="58">
      <c r="A58" s="946"/>
      <c r="B58" s="946"/>
      <c r="C58" s="946"/>
      <c r="D58" s="946"/>
      <c r="E58" s="946"/>
      <c r="F58" s="946"/>
      <c r="G58" s="946"/>
      <c r="I58" s="946"/>
      <c r="J58" s="946"/>
      <c r="K58" s="946"/>
      <c r="L58" s="946"/>
      <c r="M58" s="946"/>
      <c r="N58" s="946"/>
      <c r="O58" s="946"/>
      <c r="P58" s="946"/>
      <c r="Q58" s="946"/>
      <c r="R58" s="946"/>
      <c r="S58" s="946"/>
      <c r="T58" s="946"/>
      <c r="U58" s="946"/>
      <c r="V58" s="946"/>
      <c r="W58" s="946"/>
      <c r="X58" s="946"/>
      <c r="Y58" s="946"/>
      <c r="Z58" s="946"/>
      <c r="AA58" s="946"/>
    </row>
    <row r="59">
      <c r="A59" s="946"/>
      <c r="B59" s="946"/>
      <c r="C59" s="946"/>
      <c r="D59" s="946"/>
      <c r="E59" s="946"/>
      <c r="F59" s="946"/>
      <c r="G59" s="946"/>
      <c r="I59" s="946"/>
      <c r="J59" s="946"/>
      <c r="K59" s="946"/>
      <c r="L59" s="946"/>
      <c r="M59" s="946"/>
      <c r="N59" s="946"/>
      <c r="O59" s="946"/>
      <c r="P59" s="946"/>
      <c r="Q59" s="946"/>
      <c r="R59" s="946"/>
      <c r="S59" s="946"/>
      <c r="T59" s="946"/>
      <c r="U59" s="946"/>
      <c r="V59" s="946"/>
      <c r="W59" s="946"/>
      <c r="X59" s="946"/>
      <c r="Y59" s="946"/>
      <c r="Z59" s="946"/>
      <c r="AA59" s="946"/>
    </row>
    <row r="60">
      <c r="A60" s="946"/>
      <c r="B60" s="946"/>
      <c r="C60" s="946"/>
      <c r="D60" s="946"/>
      <c r="E60" s="946"/>
      <c r="F60" s="946"/>
      <c r="G60" s="946"/>
      <c r="I60" s="946"/>
      <c r="J60" s="946"/>
      <c r="K60" s="946"/>
      <c r="L60" s="946"/>
      <c r="M60" s="946"/>
      <c r="N60" s="946"/>
      <c r="O60" s="946"/>
      <c r="P60" s="946"/>
      <c r="Q60" s="946"/>
      <c r="R60" s="946"/>
      <c r="S60" s="946"/>
      <c r="T60" s="946"/>
      <c r="U60" s="946"/>
      <c r="V60" s="946"/>
      <c r="W60" s="946"/>
      <c r="X60" s="946"/>
      <c r="Y60" s="946"/>
      <c r="Z60" s="946"/>
      <c r="AA60" s="946"/>
    </row>
    <row r="61">
      <c r="A61" s="946"/>
      <c r="B61" s="946"/>
      <c r="C61" s="946"/>
      <c r="D61" s="946"/>
      <c r="E61" s="946"/>
      <c r="F61" s="946"/>
      <c r="G61" s="946"/>
      <c r="I61" s="946"/>
      <c r="J61" s="946"/>
      <c r="K61" s="946"/>
      <c r="L61" s="946"/>
      <c r="M61" s="946"/>
      <c r="N61" s="946"/>
      <c r="O61" s="946"/>
      <c r="P61" s="946"/>
      <c r="Q61" s="946"/>
      <c r="R61" s="946"/>
      <c r="S61" s="946"/>
      <c r="T61" s="946"/>
      <c r="U61" s="946"/>
      <c r="V61" s="946"/>
      <c r="W61" s="946"/>
      <c r="X61" s="946"/>
      <c r="Y61" s="946"/>
      <c r="Z61" s="946"/>
      <c r="AA61" s="946"/>
    </row>
    <row r="62">
      <c r="A62" s="946"/>
      <c r="B62" s="946"/>
      <c r="C62" s="946"/>
      <c r="D62" s="946"/>
      <c r="E62" s="946"/>
      <c r="F62" s="946"/>
      <c r="G62" s="946"/>
      <c r="I62" s="946"/>
      <c r="J62" s="946"/>
      <c r="K62" s="946"/>
      <c r="L62" s="946"/>
      <c r="M62" s="946"/>
      <c r="N62" s="946"/>
      <c r="O62" s="946"/>
      <c r="P62" s="946"/>
      <c r="Q62" s="946"/>
      <c r="R62" s="946"/>
      <c r="S62" s="946"/>
      <c r="T62" s="946"/>
      <c r="U62" s="946"/>
      <c r="V62" s="946"/>
      <c r="W62" s="946"/>
      <c r="X62" s="946"/>
      <c r="Y62" s="946"/>
      <c r="Z62" s="946"/>
      <c r="AA62" s="946"/>
    </row>
    <row r="63">
      <c r="A63" s="946"/>
      <c r="B63" s="946"/>
      <c r="C63" s="946"/>
      <c r="D63" s="946"/>
      <c r="E63" s="946"/>
      <c r="F63" s="946"/>
      <c r="G63" s="946"/>
      <c r="I63" s="946"/>
      <c r="J63" s="946"/>
      <c r="K63" s="946"/>
      <c r="L63" s="946"/>
      <c r="M63" s="946"/>
      <c r="N63" s="946"/>
      <c r="O63" s="946"/>
      <c r="P63" s="946"/>
      <c r="Q63" s="946"/>
      <c r="R63" s="946"/>
      <c r="S63" s="946"/>
      <c r="T63" s="946"/>
      <c r="U63" s="946"/>
      <c r="V63" s="946"/>
      <c r="W63" s="946"/>
      <c r="X63" s="946"/>
      <c r="Y63" s="946"/>
      <c r="Z63" s="946"/>
      <c r="AA63" s="946"/>
    </row>
    <row r="64">
      <c r="A64" s="946"/>
      <c r="B64" s="946"/>
      <c r="C64" s="946"/>
      <c r="D64" s="946"/>
      <c r="E64" s="946"/>
      <c r="F64" s="946"/>
      <c r="G64" s="946"/>
      <c r="I64" s="946"/>
      <c r="J64" s="946"/>
      <c r="K64" s="946"/>
      <c r="L64" s="946"/>
      <c r="M64" s="946"/>
      <c r="N64" s="946"/>
      <c r="O64" s="946"/>
      <c r="P64" s="946"/>
      <c r="Q64" s="946"/>
      <c r="R64" s="946"/>
      <c r="S64" s="946"/>
      <c r="T64" s="946"/>
      <c r="U64" s="946"/>
      <c r="V64" s="946"/>
      <c r="W64" s="946"/>
      <c r="X64" s="946"/>
      <c r="Y64" s="946"/>
      <c r="Z64" s="946"/>
      <c r="AA64" s="946"/>
    </row>
    <row r="65">
      <c r="A65" s="946"/>
      <c r="B65" s="946"/>
      <c r="C65" s="946"/>
      <c r="D65" s="946"/>
      <c r="E65" s="946"/>
      <c r="F65" s="946"/>
      <c r="G65" s="946"/>
      <c r="I65" s="946"/>
      <c r="J65" s="946"/>
      <c r="K65" s="946"/>
      <c r="L65" s="946"/>
      <c r="M65" s="946"/>
      <c r="N65" s="946"/>
      <c r="O65" s="946"/>
      <c r="P65" s="946"/>
      <c r="Q65" s="946"/>
      <c r="R65" s="946"/>
      <c r="S65" s="946"/>
      <c r="T65" s="946"/>
      <c r="U65" s="946"/>
      <c r="V65" s="946"/>
      <c r="W65" s="946"/>
      <c r="X65" s="946"/>
      <c r="Y65" s="946"/>
      <c r="Z65" s="946"/>
      <c r="AA65" s="946"/>
    </row>
    <row r="66">
      <c r="A66" s="946"/>
      <c r="B66" s="946"/>
      <c r="C66" s="946"/>
      <c r="D66" s="946"/>
      <c r="E66" s="946"/>
      <c r="F66" s="946"/>
      <c r="G66" s="946"/>
      <c r="I66" s="946"/>
      <c r="J66" s="946"/>
      <c r="K66" s="946"/>
      <c r="L66" s="946"/>
      <c r="M66" s="946"/>
      <c r="N66" s="946"/>
      <c r="O66" s="946"/>
      <c r="P66" s="946"/>
      <c r="Q66" s="946"/>
      <c r="R66" s="946"/>
      <c r="S66" s="946"/>
      <c r="T66" s="946"/>
      <c r="U66" s="946"/>
      <c r="V66" s="946"/>
      <c r="W66" s="946"/>
      <c r="X66" s="946"/>
      <c r="Y66" s="946"/>
      <c r="Z66" s="946"/>
      <c r="AA66" s="946"/>
    </row>
    <row r="67">
      <c r="A67" s="946"/>
      <c r="B67" s="946"/>
      <c r="C67" s="946"/>
      <c r="D67" s="946"/>
      <c r="E67" s="946"/>
      <c r="F67" s="946"/>
      <c r="G67" s="946"/>
      <c r="I67" s="946"/>
      <c r="J67" s="946"/>
      <c r="K67" s="946"/>
      <c r="L67" s="946"/>
      <c r="M67" s="946"/>
      <c r="N67" s="946"/>
      <c r="O67" s="946"/>
      <c r="P67" s="946"/>
      <c r="Q67" s="946"/>
      <c r="R67" s="946"/>
      <c r="S67" s="946"/>
      <c r="T67" s="946"/>
      <c r="U67" s="946"/>
      <c r="V67" s="946"/>
      <c r="W67" s="946"/>
      <c r="X67" s="946"/>
      <c r="Y67" s="946"/>
      <c r="Z67" s="946"/>
      <c r="AA67" s="946"/>
    </row>
    <row r="68">
      <c r="A68" s="946"/>
      <c r="B68" s="946"/>
      <c r="C68" s="946"/>
      <c r="D68" s="946"/>
      <c r="E68" s="946"/>
      <c r="F68" s="946"/>
      <c r="G68" s="946"/>
      <c r="I68" s="946"/>
      <c r="J68" s="946"/>
      <c r="K68" s="946"/>
      <c r="L68" s="946"/>
      <c r="M68" s="946"/>
      <c r="N68" s="946"/>
      <c r="O68" s="946"/>
      <c r="P68" s="946"/>
      <c r="Q68" s="946"/>
      <c r="R68" s="946"/>
      <c r="S68" s="946"/>
      <c r="T68" s="946"/>
      <c r="U68" s="946"/>
      <c r="V68" s="946"/>
      <c r="W68" s="946"/>
      <c r="X68" s="946"/>
      <c r="Y68" s="946"/>
      <c r="Z68" s="946"/>
      <c r="AA68" s="946"/>
    </row>
    <row r="69">
      <c r="A69" s="946"/>
      <c r="B69" s="946"/>
      <c r="C69" s="946"/>
      <c r="D69" s="946"/>
      <c r="E69" s="946"/>
      <c r="F69" s="946"/>
      <c r="G69" s="946"/>
      <c r="I69" s="946"/>
      <c r="J69" s="946"/>
      <c r="K69" s="946"/>
      <c r="L69" s="946"/>
      <c r="M69" s="946"/>
      <c r="N69" s="946"/>
      <c r="O69" s="946"/>
      <c r="P69" s="946"/>
      <c r="Q69" s="946"/>
      <c r="R69" s="946"/>
      <c r="S69" s="946"/>
      <c r="T69" s="946"/>
      <c r="U69" s="946"/>
      <c r="V69" s="946"/>
      <c r="W69" s="946"/>
      <c r="X69" s="946"/>
      <c r="Y69" s="946"/>
      <c r="Z69" s="946"/>
      <c r="AA69" s="946"/>
    </row>
    <row r="70">
      <c r="A70" s="946"/>
      <c r="B70" s="946"/>
      <c r="C70" s="946"/>
      <c r="D70" s="946"/>
      <c r="E70" s="946"/>
      <c r="F70" s="946"/>
      <c r="G70" s="946"/>
      <c r="I70" s="946"/>
      <c r="J70" s="946"/>
      <c r="K70" s="946"/>
      <c r="L70" s="946"/>
      <c r="M70" s="946"/>
      <c r="N70" s="946"/>
      <c r="O70" s="946"/>
      <c r="P70" s="946"/>
      <c r="Q70" s="946"/>
      <c r="R70" s="946"/>
      <c r="S70" s="946"/>
      <c r="T70" s="946"/>
      <c r="U70" s="946"/>
      <c r="V70" s="946"/>
      <c r="W70" s="946"/>
      <c r="X70" s="946"/>
      <c r="Y70" s="946"/>
      <c r="Z70" s="946"/>
      <c r="AA70" s="946"/>
    </row>
    <row r="71">
      <c r="A71" s="946"/>
      <c r="B71" s="946"/>
      <c r="C71" s="946"/>
      <c r="D71" s="946"/>
      <c r="E71" s="946"/>
      <c r="F71" s="946"/>
      <c r="G71" s="946"/>
      <c r="I71" s="946"/>
      <c r="J71" s="946"/>
      <c r="K71" s="946"/>
      <c r="L71" s="946"/>
      <c r="M71" s="946"/>
      <c r="N71" s="946"/>
      <c r="O71" s="946"/>
      <c r="P71" s="946"/>
      <c r="Q71" s="946"/>
      <c r="R71" s="946"/>
      <c r="S71" s="946"/>
      <c r="T71" s="946"/>
      <c r="U71" s="946"/>
      <c r="V71" s="946"/>
      <c r="W71" s="946"/>
      <c r="X71" s="946"/>
      <c r="Y71" s="946"/>
      <c r="Z71" s="946"/>
      <c r="AA71" s="946"/>
    </row>
    <row r="72">
      <c r="A72" s="946"/>
      <c r="B72" s="946"/>
      <c r="C72" s="946"/>
      <c r="D72" s="946"/>
      <c r="E72" s="946"/>
      <c r="F72" s="946"/>
      <c r="G72" s="946"/>
      <c r="I72" s="946"/>
      <c r="J72" s="946"/>
      <c r="K72" s="946"/>
      <c r="L72" s="946"/>
      <c r="M72" s="946"/>
      <c r="N72" s="946"/>
      <c r="O72" s="946"/>
      <c r="P72" s="946"/>
      <c r="Q72" s="946"/>
      <c r="R72" s="946"/>
      <c r="S72" s="946"/>
      <c r="T72" s="946"/>
      <c r="U72" s="946"/>
      <c r="V72" s="946"/>
      <c r="W72" s="946"/>
      <c r="X72" s="946"/>
      <c r="Y72" s="946"/>
      <c r="Z72" s="946"/>
      <c r="AA72" s="946"/>
    </row>
    <row r="73">
      <c r="A73" s="946"/>
      <c r="B73" s="946"/>
      <c r="C73" s="946"/>
      <c r="D73" s="946"/>
      <c r="E73" s="946"/>
      <c r="F73" s="946"/>
      <c r="G73" s="946"/>
      <c r="I73" s="946"/>
      <c r="J73" s="946"/>
      <c r="K73" s="946"/>
      <c r="L73" s="946"/>
      <c r="M73" s="946"/>
      <c r="N73" s="946"/>
      <c r="O73" s="946"/>
      <c r="P73" s="946"/>
      <c r="Q73" s="946"/>
      <c r="R73" s="946"/>
      <c r="S73" s="946"/>
      <c r="T73" s="946"/>
      <c r="U73" s="946"/>
      <c r="V73" s="946"/>
      <c r="W73" s="946"/>
      <c r="X73" s="946"/>
      <c r="Y73" s="946"/>
      <c r="Z73" s="946"/>
      <c r="AA73" s="946"/>
    </row>
    <row r="74">
      <c r="A74" s="946"/>
      <c r="B74" s="946"/>
      <c r="C74" s="946"/>
      <c r="D74" s="946"/>
      <c r="E74" s="946"/>
      <c r="F74" s="946"/>
      <c r="G74" s="946"/>
      <c r="I74" s="946"/>
      <c r="J74" s="946"/>
      <c r="K74" s="946"/>
      <c r="L74" s="946"/>
      <c r="M74" s="946"/>
      <c r="N74" s="946"/>
      <c r="O74" s="946"/>
      <c r="P74" s="946"/>
      <c r="Q74" s="946"/>
      <c r="R74" s="946"/>
      <c r="S74" s="946"/>
      <c r="T74" s="946"/>
      <c r="U74" s="946"/>
      <c r="V74" s="946"/>
      <c r="W74" s="946"/>
      <c r="X74" s="946"/>
      <c r="Y74" s="946"/>
      <c r="Z74" s="946"/>
      <c r="AA74" s="946"/>
    </row>
    <row r="75">
      <c r="A75" s="946"/>
      <c r="B75" s="946"/>
      <c r="C75" s="946"/>
      <c r="D75" s="946"/>
      <c r="E75" s="946"/>
      <c r="F75" s="946"/>
      <c r="G75" s="946"/>
      <c r="I75" s="946"/>
      <c r="J75" s="946"/>
      <c r="K75" s="946"/>
      <c r="L75" s="946"/>
      <c r="M75" s="946"/>
      <c r="N75" s="946"/>
      <c r="O75" s="946"/>
      <c r="P75" s="946"/>
      <c r="Q75" s="946"/>
      <c r="R75" s="946"/>
      <c r="S75" s="946"/>
      <c r="T75" s="946"/>
      <c r="U75" s="946"/>
      <c r="V75" s="946"/>
      <c r="W75" s="946"/>
      <c r="X75" s="946"/>
      <c r="Y75" s="946"/>
      <c r="Z75" s="946"/>
      <c r="AA75" s="946"/>
    </row>
    <row r="76">
      <c r="A76" s="946"/>
      <c r="B76" s="946"/>
      <c r="C76" s="946"/>
      <c r="D76" s="946"/>
      <c r="E76" s="946"/>
      <c r="F76" s="946"/>
      <c r="G76" s="946"/>
      <c r="I76" s="946"/>
      <c r="J76" s="946"/>
      <c r="K76" s="946"/>
      <c r="L76" s="946"/>
      <c r="M76" s="946"/>
      <c r="N76" s="946"/>
      <c r="O76" s="946"/>
      <c r="P76" s="946"/>
      <c r="Q76" s="946"/>
      <c r="R76" s="946"/>
      <c r="S76" s="946"/>
      <c r="T76" s="946"/>
      <c r="U76" s="946"/>
      <c r="V76" s="946"/>
      <c r="W76" s="946"/>
      <c r="X76" s="946"/>
      <c r="Y76" s="946"/>
      <c r="Z76" s="946"/>
      <c r="AA76" s="946"/>
    </row>
    <row r="77">
      <c r="A77" s="946"/>
      <c r="B77" s="946"/>
      <c r="C77" s="946"/>
      <c r="D77" s="946"/>
      <c r="E77" s="946"/>
      <c r="F77" s="946"/>
      <c r="G77" s="946"/>
      <c r="I77" s="946"/>
      <c r="J77" s="946"/>
      <c r="K77" s="946"/>
      <c r="L77" s="946"/>
      <c r="M77" s="946"/>
      <c r="N77" s="946"/>
      <c r="O77" s="946"/>
      <c r="P77" s="946"/>
      <c r="Q77" s="946"/>
      <c r="R77" s="946"/>
      <c r="S77" s="946"/>
      <c r="T77" s="946"/>
      <c r="U77" s="946"/>
      <c r="V77" s="946"/>
      <c r="W77" s="946"/>
      <c r="X77" s="946"/>
      <c r="Y77" s="946"/>
      <c r="Z77" s="946"/>
      <c r="AA77" s="946"/>
    </row>
    <row r="78">
      <c r="A78" s="946"/>
      <c r="B78" s="946"/>
      <c r="C78" s="946"/>
      <c r="D78" s="946"/>
      <c r="E78" s="946"/>
      <c r="F78" s="946"/>
      <c r="G78" s="946"/>
      <c r="I78" s="946"/>
      <c r="J78" s="946"/>
      <c r="K78" s="946"/>
      <c r="L78" s="946"/>
      <c r="M78" s="946"/>
      <c r="N78" s="946"/>
      <c r="O78" s="946"/>
      <c r="P78" s="946"/>
      <c r="Q78" s="946"/>
      <c r="R78" s="946"/>
      <c r="S78" s="946"/>
      <c r="T78" s="946"/>
      <c r="U78" s="946"/>
      <c r="V78" s="946"/>
      <c r="W78" s="946"/>
      <c r="X78" s="946"/>
      <c r="Y78" s="946"/>
      <c r="Z78" s="946"/>
      <c r="AA78" s="946"/>
    </row>
    <row r="79">
      <c r="A79" s="946"/>
      <c r="B79" s="946"/>
      <c r="C79" s="946"/>
      <c r="D79" s="946"/>
      <c r="E79" s="946"/>
      <c r="F79" s="946"/>
      <c r="G79" s="946"/>
      <c r="I79" s="946"/>
      <c r="J79" s="946"/>
      <c r="K79" s="946"/>
      <c r="L79" s="946"/>
      <c r="M79" s="946"/>
      <c r="N79" s="946"/>
      <c r="O79" s="946"/>
      <c r="P79" s="946"/>
      <c r="Q79" s="946"/>
      <c r="R79" s="946"/>
      <c r="S79" s="946"/>
      <c r="T79" s="946"/>
      <c r="U79" s="946"/>
      <c r="V79" s="946"/>
      <c r="W79" s="946"/>
      <c r="X79" s="946"/>
      <c r="Y79" s="946"/>
      <c r="Z79" s="946"/>
      <c r="AA79" s="946"/>
    </row>
    <row r="80">
      <c r="A80" s="946"/>
      <c r="B80" s="946"/>
      <c r="C80" s="946"/>
      <c r="D80" s="946"/>
      <c r="E80" s="946"/>
      <c r="F80" s="946"/>
      <c r="G80" s="946"/>
      <c r="I80" s="946"/>
      <c r="J80" s="946"/>
      <c r="K80" s="946"/>
      <c r="L80" s="946"/>
      <c r="M80" s="946"/>
      <c r="N80" s="946"/>
      <c r="O80" s="946"/>
      <c r="P80" s="946"/>
      <c r="Q80" s="946"/>
      <c r="R80" s="946"/>
      <c r="S80" s="946"/>
      <c r="T80" s="946"/>
      <c r="U80" s="946"/>
      <c r="V80" s="946"/>
      <c r="W80" s="946"/>
      <c r="X80" s="946"/>
      <c r="Y80" s="946"/>
      <c r="Z80" s="946"/>
      <c r="AA80" s="946"/>
    </row>
    <row r="81">
      <c r="A81" s="946"/>
      <c r="B81" s="946"/>
      <c r="C81" s="946"/>
      <c r="D81" s="946"/>
      <c r="E81" s="946"/>
      <c r="F81" s="946"/>
      <c r="G81" s="946"/>
      <c r="I81" s="946"/>
      <c r="J81" s="946"/>
      <c r="K81" s="946"/>
      <c r="L81" s="946"/>
      <c r="M81" s="946"/>
      <c r="N81" s="946"/>
      <c r="O81" s="946"/>
      <c r="P81" s="946"/>
      <c r="Q81" s="946"/>
      <c r="R81" s="946"/>
      <c r="S81" s="946"/>
      <c r="T81" s="946"/>
      <c r="U81" s="946"/>
      <c r="V81" s="946"/>
      <c r="W81" s="946"/>
      <c r="X81" s="946"/>
      <c r="Y81" s="946"/>
      <c r="Z81" s="946"/>
      <c r="AA81" s="946"/>
    </row>
    <row r="82">
      <c r="A82" s="946"/>
      <c r="B82" s="946"/>
      <c r="C82" s="946"/>
      <c r="D82" s="946"/>
      <c r="E82" s="946"/>
      <c r="F82" s="946"/>
      <c r="G82" s="946"/>
      <c r="I82" s="946"/>
      <c r="J82" s="946"/>
      <c r="K82" s="946"/>
      <c r="L82" s="946"/>
      <c r="M82" s="946"/>
      <c r="N82" s="946"/>
      <c r="O82" s="946"/>
      <c r="P82" s="946"/>
      <c r="Q82" s="946"/>
      <c r="R82" s="946"/>
      <c r="S82" s="946"/>
      <c r="T82" s="946"/>
      <c r="U82" s="946"/>
      <c r="V82" s="946"/>
      <c r="W82" s="946"/>
      <c r="X82" s="946"/>
      <c r="Y82" s="946"/>
      <c r="Z82" s="946"/>
      <c r="AA82" s="946"/>
    </row>
    <row r="83">
      <c r="A83" s="946"/>
      <c r="B83" s="946"/>
      <c r="C83" s="946"/>
      <c r="D83" s="946"/>
      <c r="E83" s="946"/>
      <c r="F83" s="946"/>
      <c r="G83" s="946"/>
      <c r="I83" s="946"/>
      <c r="J83" s="946"/>
      <c r="K83" s="946"/>
      <c r="L83" s="946"/>
      <c r="M83" s="946"/>
      <c r="N83" s="946"/>
      <c r="O83" s="946"/>
      <c r="P83" s="946"/>
      <c r="Q83" s="946"/>
      <c r="R83" s="946"/>
      <c r="S83" s="946"/>
      <c r="T83" s="946"/>
      <c r="U83" s="946"/>
      <c r="V83" s="946"/>
      <c r="W83" s="946"/>
      <c r="X83" s="946"/>
      <c r="Y83" s="946"/>
      <c r="Z83" s="946"/>
      <c r="AA83" s="946"/>
    </row>
    <row r="84">
      <c r="A84" s="946"/>
      <c r="B84" s="946"/>
      <c r="C84" s="946"/>
      <c r="D84" s="946"/>
      <c r="E84" s="946"/>
      <c r="F84" s="946"/>
      <c r="G84" s="946"/>
      <c r="I84" s="946"/>
      <c r="J84" s="946"/>
      <c r="K84" s="946"/>
      <c r="L84" s="946"/>
      <c r="M84" s="946"/>
      <c r="N84" s="946"/>
      <c r="O84" s="946"/>
      <c r="P84" s="946"/>
      <c r="Q84" s="946"/>
      <c r="R84" s="946"/>
      <c r="S84" s="946"/>
      <c r="T84" s="946"/>
      <c r="U84" s="946"/>
      <c r="V84" s="946"/>
      <c r="W84" s="946"/>
      <c r="X84" s="946"/>
      <c r="Y84" s="946"/>
      <c r="Z84" s="946"/>
      <c r="AA84" s="946"/>
    </row>
    <row r="85">
      <c r="A85" s="946"/>
      <c r="B85" s="946"/>
      <c r="C85" s="946"/>
      <c r="D85" s="946"/>
      <c r="E85" s="946"/>
      <c r="F85" s="946"/>
      <c r="G85" s="946"/>
      <c r="I85" s="946"/>
      <c r="J85" s="946"/>
      <c r="K85" s="946"/>
      <c r="L85" s="946"/>
      <c r="M85" s="946"/>
      <c r="N85" s="946"/>
      <c r="O85" s="946"/>
      <c r="P85" s="946"/>
      <c r="Q85" s="946"/>
      <c r="R85" s="946"/>
      <c r="S85" s="946"/>
      <c r="T85" s="946"/>
      <c r="U85" s="946"/>
      <c r="V85" s="946"/>
      <c r="W85" s="946"/>
      <c r="X85" s="946"/>
      <c r="Y85" s="946"/>
      <c r="Z85" s="946"/>
      <c r="AA85" s="946"/>
    </row>
    <row r="86">
      <c r="A86" s="946"/>
      <c r="B86" s="946"/>
      <c r="C86" s="946"/>
      <c r="D86" s="946"/>
      <c r="E86" s="946"/>
      <c r="F86" s="946"/>
      <c r="G86" s="946"/>
      <c r="I86" s="946"/>
      <c r="J86" s="946"/>
      <c r="K86" s="946"/>
      <c r="L86" s="946"/>
      <c r="M86" s="946"/>
      <c r="N86" s="946"/>
      <c r="O86" s="946"/>
      <c r="P86" s="946"/>
      <c r="Q86" s="946"/>
      <c r="R86" s="946"/>
      <c r="S86" s="946"/>
      <c r="T86" s="946"/>
      <c r="U86" s="946"/>
      <c r="V86" s="946"/>
      <c r="W86" s="946"/>
      <c r="X86" s="946"/>
      <c r="Y86" s="946"/>
      <c r="Z86" s="946"/>
      <c r="AA86" s="946"/>
    </row>
    <row r="87">
      <c r="A87" s="946"/>
      <c r="B87" s="946"/>
      <c r="C87" s="946"/>
      <c r="D87" s="946"/>
      <c r="E87" s="946"/>
      <c r="F87" s="946"/>
      <c r="G87" s="946"/>
      <c r="I87" s="946"/>
      <c r="J87" s="946"/>
      <c r="K87" s="946"/>
      <c r="L87" s="946"/>
      <c r="M87" s="946"/>
      <c r="N87" s="946"/>
      <c r="O87" s="946"/>
      <c r="P87" s="946"/>
      <c r="Q87" s="946"/>
      <c r="R87" s="946"/>
      <c r="S87" s="946"/>
      <c r="T87" s="946"/>
      <c r="U87" s="946"/>
      <c r="V87" s="946"/>
      <c r="W87" s="946"/>
      <c r="X87" s="946"/>
      <c r="Y87" s="946"/>
      <c r="Z87" s="946"/>
      <c r="AA87" s="946"/>
    </row>
    <row r="88">
      <c r="A88" s="946"/>
      <c r="B88" s="946"/>
      <c r="C88" s="946"/>
      <c r="D88" s="946"/>
      <c r="E88" s="946"/>
      <c r="F88" s="946"/>
      <c r="G88" s="946"/>
      <c r="I88" s="946"/>
      <c r="J88" s="946"/>
      <c r="K88" s="946"/>
      <c r="L88" s="946"/>
      <c r="M88" s="946"/>
      <c r="N88" s="946"/>
      <c r="O88" s="946"/>
      <c r="P88" s="946"/>
      <c r="Q88" s="946"/>
      <c r="R88" s="946"/>
      <c r="S88" s="946"/>
      <c r="T88" s="946"/>
      <c r="U88" s="946"/>
      <c r="V88" s="946"/>
      <c r="W88" s="946"/>
      <c r="X88" s="946"/>
      <c r="Y88" s="946"/>
      <c r="Z88" s="946"/>
      <c r="AA88" s="946"/>
    </row>
    <row r="89">
      <c r="A89" s="946"/>
      <c r="B89" s="946"/>
      <c r="C89" s="946"/>
      <c r="D89" s="946"/>
      <c r="E89" s="946"/>
      <c r="F89" s="946"/>
      <c r="G89" s="946"/>
      <c r="I89" s="946"/>
      <c r="J89" s="946"/>
      <c r="K89" s="946"/>
      <c r="L89" s="946"/>
      <c r="M89" s="946"/>
      <c r="N89" s="946"/>
      <c r="O89" s="946"/>
      <c r="P89" s="946"/>
      <c r="Q89" s="946"/>
      <c r="R89" s="946"/>
      <c r="S89" s="946"/>
      <c r="T89" s="946"/>
      <c r="U89" s="946"/>
      <c r="V89" s="946"/>
      <c r="W89" s="946"/>
      <c r="X89" s="946"/>
      <c r="Y89" s="946"/>
      <c r="Z89" s="946"/>
      <c r="AA89" s="946"/>
    </row>
    <row r="90">
      <c r="A90" s="946"/>
      <c r="B90" s="946"/>
      <c r="C90" s="946"/>
      <c r="D90" s="946"/>
      <c r="E90" s="946"/>
      <c r="F90" s="946"/>
      <c r="G90" s="946"/>
      <c r="I90" s="946"/>
      <c r="J90" s="946"/>
      <c r="K90" s="946"/>
      <c r="L90" s="946"/>
      <c r="M90" s="946"/>
      <c r="N90" s="946"/>
      <c r="O90" s="946"/>
      <c r="P90" s="946"/>
      <c r="Q90" s="946"/>
      <c r="R90" s="946"/>
      <c r="S90" s="946"/>
      <c r="T90" s="946"/>
      <c r="U90" s="946"/>
      <c r="V90" s="946"/>
      <c r="W90" s="946"/>
      <c r="X90" s="946"/>
      <c r="Y90" s="946"/>
      <c r="Z90" s="946"/>
      <c r="AA90" s="946"/>
    </row>
    <row r="91">
      <c r="A91" s="946"/>
      <c r="B91" s="946"/>
      <c r="C91" s="946"/>
      <c r="D91" s="946"/>
      <c r="E91" s="946"/>
      <c r="F91" s="946"/>
      <c r="G91" s="946"/>
      <c r="I91" s="946"/>
      <c r="J91" s="946"/>
      <c r="K91" s="946"/>
      <c r="L91" s="946"/>
      <c r="M91" s="946"/>
      <c r="N91" s="946"/>
      <c r="O91" s="946"/>
      <c r="P91" s="946"/>
      <c r="Q91" s="946"/>
      <c r="R91" s="946"/>
      <c r="S91" s="946"/>
      <c r="T91" s="946"/>
      <c r="U91" s="946"/>
      <c r="V91" s="946"/>
      <c r="W91" s="946"/>
      <c r="X91" s="946"/>
      <c r="Y91" s="946"/>
      <c r="Z91" s="946"/>
      <c r="AA91" s="946"/>
    </row>
    <row r="92">
      <c r="A92" s="946"/>
      <c r="B92" s="946"/>
      <c r="C92" s="946"/>
      <c r="D92" s="946"/>
      <c r="E92" s="946"/>
      <c r="F92" s="946"/>
      <c r="G92" s="946"/>
      <c r="I92" s="946"/>
      <c r="J92" s="946"/>
      <c r="K92" s="946"/>
      <c r="L92" s="946"/>
      <c r="M92" s="946"/>
      <c r="N92" s="946"/>
      <c r="O92" s="946"/>
      <c r="P92" s="946"/>
      <c r="Q92" s="946"/>
      <c r="R92" s="946"/>
      <c r="S92" s="946"/>
      <c r="T92" s="946"/>
      <c r="U92" s="946"/>
      <c r="V92" s="946"/>
      <c r="W92" s="946"/>
      <c r="X92" s="946"/>
      <c r="Y92" s="946"/>
      <c r="Z92" s="946"/>
      <c r="AA92" s="946"/>
    </row>
    <row r="93">
      <c r="A93" s="946"/>
      <c r="B93" s="946"/>
      <c r="C93" s="946"/>
      <c r="D93" s="946"/>
      <c r="E93" s="946"/>
      <c r="F93" s="946"/>
      <c r="G93" s="946"/>
      <c r="I93" s="946"/>
      <c r="J93" s="946"/>
      <c r="K93" s="946"/>
      <c r="L93" s="946"/>
      <c r="M93" s="946"/>
      <c r="N93" s="946"/>
      <c r="O93" s="946"/>
      <c r="P93" s="946"/>
      <c r="Q93" s="946"/>
      <c r="R93" s="946"/>
      <c r="S93" s="946"/>
      <c r="T93" s="946"/>
      <c r="U93" s="946"/>
      <c r="V93" s="946"/>
      <c r="W93" s="946"/>
      <c r="X93" s="946"/>
      <c r="Y93" s="946"/>
      <c r="Z93" s="946"/>
      <c r="AA93" s="946"/>
    </row>
    <row r="94">
      <c r="A94" s="946"/>
      <c r="B94" s="946"/>
      <c r="C94" s="946"/>
      <c r="D94" s="946"/>
      <c r="E94" s="946"/>
      <c r="F94" s="946"/>
      <c r="G94" s="946"/>
      <c r="I94" s="946"/>
      <c r="J94" s="946"/>
      <c r="K94" s="946"/>
      <c r="L94" s="946"/>
      <c r="M94" s="946"/>
      <c r="N94" s="946"/>
      <c r="O94" s="946"/>
      <c r="P94" s="946"/>
      <c r="Q94" s="946"/>
      <c r="R94" s="946"/>
      <c r="S94" s="946"/>
      <c r="T94" s="946"/>
      <c r="U94" s="946"/>
      <c r="V94" s="946"/>
      <c r="W94" s="946"/>
      <c r="X94" s="946"/>
      <c r="Y94" s="946"/>
      <c r="Z94" s="946"/>
      <c r="AA94" s="946"/>
    </row>
    <row r="95">
      <c r="A95" s="946"/>
      <c r="B95" s="946"/>
      <c r="C95" s="946"/>
      <c r="D95" s="946"/>
      <c r="E95" s="946"/>
      <c r="F95" s="946"/>
      <c r="G95" s="946"/>
      <c r="I95" s="946"/>
      <c r="J95" s="946"/>
      <c r="K95" s="946"/>
      <c r="L95" s="946"/>
      <c r="M95" s="946"/>
      <c r="N95" s="946"/>
      <c r="O95" s="946"/>
      <c r="P95" s="946"/>
      <c r="Q95" s="946"/>
      <c r="R95" s="946"/>
      <c r="S95" s="946"/>
      <c r="T95" s="946"/>
      <c r="U95" s="946"/>
      <c r="V95" s="946"/>
      <c r="W95" s="946"/>
      <c r="X95" s="946"/>
      <c r="Y95" s="946"/>
      <c r="Z95" s="946"/>
      <c r="AA95" s="946"/>
    </row>
    <row r="96">
      <c r="A96" s="946"/>
      <c r="B96" s="946"/>
      <c r="C96" s="946"/>
      <c r="D96" s="946"/>
      <c r="E96" s="946"/>
      <c r="F96" s="946"/>
      <c r="G96" s="946"/>
      <c r="I96" s="946"/>
      <c r="J96" s="946"/>
      <c r="K96" s="946"/>
      <c r="L96" s="946"/>
      <c r="M96" s="946"/>
      <c r="N96" s="946"/>
      <c r="O96" s="946"/>
      <c r="P96" s="946"/>
      <c r="Q96" s="946"/>
      <c r="R96" s="946"/>
      <c r="S96" s="946"/>
      <c r="T96" s="946"/>
      <c r="U96" s="946"/>
      <c r="V96" s="946"/>
      <c r="W96" s="946"/>
      <c r="X96" s="946"/>
      <c r="Y96" s="946"/>
      <c r="Z96" s="946"/>
      <c r="AA96" s="946"/>
    </row>
    <row r="97">
      <c r="A97" s="946"/>
      <c r="B97" s="946"/>
      <c r="C97" s="946"/>
      <c r="D97" s="946"/>
      <c r="E97" s="946"/>
      <c r="F97" s="946"/>
      <c r="G97" s="946"/>
      <c r="I97" s="946"/>
      <c r="J97" s="946"/>
      <c r="K97" s="946"/>
      <c r="L97" s="946"/>
      <c r="M97" s="946"/>
      <c r="N97" s="946"/>
      <c r="O97" s="946"/>
      <c r="P97" s="946"/>
      <c r="Q97" s="946"/>
      <c r="R97" s="946"/>
      <c r="S97" s="946"/>
      <c r="T97" s="946"/>
      <c r="U97" s="946"/>
      <c r="V97" s="946"/>
      <c r="W97" s="946"/>
      <c r="X97" s="946"/>
      <c r="Y97" s="946"/>
      <c r="Z97" s="946"/>
      <c r="AA97" s="946"/>
    </row>
    <row r="98">
      <c r="A98" s="946"/>
      <c r="B98" s="946"/>
      <c r="C98" s="946"/>
      <c r="D98" s="946"/>
      <c r="E98" s="946"/>
      <c r="F98" s="946"/>
      <c r="G98" s="946"/>
      <c r="I98" s="946"/>
      <c r="J98" s="946"/>
      <c r="K98" s="946"/>
      <c r="L98" s="946"/>
      <c r="M98" s="946"/>
      <c r="N98" s="946"/>
      <c r="O98" s="946"/>
      <c r="P98" s="946"/>
      <c r="Q98" s="946"/>
      <c r="R98" s="946"/>
      <c r="S98" s="946"/>
      <c r="T98" s="946"/>
      <c r="U98" s="946"/>
      <c r="V98" s="946"/>
      <c r="W98" s="946"/>
      <c r="X98" s="946"/>
      <c r="Y98" s="946"/>
      <c r="Z98" s="946"/>
      <c r="AA98" s="946"/>
    </row>
    <row r="99">
      <c r="A99" s="946"/>
      <c r="B99" s="946"/>
      <c r="C99" s="946"/>
      <c r="D99" s="946"/>
      <c r="E99" s="946"/>
      <c r="F99" s="946"/>
      <c r="G99" s="946"/>
      <c r="I99" s="946"/>
      <c r="J99" s="946"/>
      <c r="K99" s="946"/>
      <c r="L99" s="946"/>
      <c r="M99" s="946"/>
      <c r="N99" s="946"/>
      <c r="O99" s="946"/>
      <c r="P99" s="946"/>
      <c r="Q99" s="946"/>
      <c r="R99" s="946"/>
      <c r="S99" s="946"/>
      <c r="T99" s="946"/>
      <c r="U99" s="946"/>
      <c r="V99" s="946"/>
      <c r="W99" s="946"/>
      <c r="X99" s="946"/>
      <c r="Y99" s="946"/>
      <c r="Z99" s="946"/>
      <c r="AA99" s="946"/>
    </row>
    <row r="100">
      <c r="A100" s="946"/>
      <c r="B100" s="946"/>
      <c r="C100" s="946"/>
      <c r="D100" s="946"/>
      <c r="E100" s="946"/>
      <c r="F100" s="946"/>
      <c r="G100" s="946"/>
      <c r="I100" s="946"/>
      <c r="J100" s="946"/>
      <c r="K100" s="946"/>
      <c r="L100" s="946"/>
      <c r="M100" s="946"/>
      <c r="N100" s="946"/>
      <c r="O100" s="946"/>
      <c r="P100" s="946"/>
      <c r="Q100" s="946"/>
      <c r="R100" s="946"/>
      <c r="S100" s="946"/>
      <c r="T100" s="946"/>
      <c r="U100" s="946"/>
      <c r="V100" s="946"/>
      <c r="W100" s="946"/>
      <c r="X100" s="946"/>
      <c r="Y100" s="946"/>
      <c r="Z100" s="946"/>
      <c r="AA100" s="946"/>
    </row>
    <row r="101">
      <c r="A101" s="946"/>
      <c r="B101" s="946"/>
      <c r="C101" s="946"/>
      <c r="D101" s="946"/>
      <c r="E101" s="946"/>
      <c r="F101" s="946"/>
      <c r="G101" s="946"/>
      <c r="I101" s="946"/>
      <c r="J101" s="946"/>
      <c r="K101" s="946"/>
      <c r="L101" s="946"/>
      <c r="M101" s="946"/>
      <c r="N101" s="946"/>
      <c r="O101" s="946"/>
      <c r="P101" s="946"/>
      <c r="Q101" s="946"/>
      <c r="R101" s="946"/>
      <c r="S101" s="946"/>
      <c r="T101" s="946"/>
      <c r="U101" s="946"/>
      <c r="V101" s="946"/>
      <c r="W101" s="946"/>
      <c r="X101" s="946"/>
      <c r="Y101" s="946"/>
      <c r="Z101" s="946"/>
      <c r="AA101" s="946"/>
    </row>
    <row r="102">
      <c r="A102" s="946"/>
      <c r="B102" s="946"/>
      <c r="C102" s="946"/>
      <c r="D102" s="946"/>
      <c r="E102" s="946"/>
      <c r="F102" s="946"/>
      <c r="G102" s="946"/>
      <c r="I102" s="946"/>
      <c r="J102" s="946"/>
      <c r="K102" s="946"/>
      <c r="L102" s="946"/>
      <c r="M102" s="946"/>
      <c r="N102" s="946"/>
      <c r="O102" s="946"/>
      <c r="P102" s="946"/>
      <c r="Q102" s="946"/>
      <c r="R102" s="946"/>
      <c r="S102" s="946"/>
      <c r="T102" s="946"/>
      <c r="U102" s="946"/>
      <c r="V102" s="946"/>
      <c r="W102" s="946"/>
      <c r="X102" s="946"/>
      <c r="Y102" s="946"/>
      <c r="Z102" s="946"/>
      <c r="AA102" s="946"/>
    </row>
    <row r="103">
      <c r="A103" s="946"/>
      <c r="B103" s="946"/>
      <c r="C103" s="946"/>
      <c r="D103" s="946"/>
      <c r="E103" s="946"/>
      <c r="F103" s="946"/>
      <c r="G103" s="946"/>
      <c r="I103" s="946"/>
      <c r="J103" s="946"/>
      <c r="K103" s="946"/>
      <c r="L103" s="946"/>
      <c r="M103" s="946"/>
      <c r="N103" s="946"/>
      <c r="O103" s="946"/>
      <c r="P103" s="946"/>
      <c r="Q103" s="946"/>
      <c r="R103" s="946"/>
      <c r="S103" s="946"/>
      <c r="T103" s="946"/>
      <c r="U103" s="946"/>
      <c r="V103" s="946"/>
      <c r="W103" s="946"/>
      <c r="X103" s="946"/>
      <c r="Y103" s="946"/>
      <c r="Z103" s="946"/>
      <c r="AA103" s="946"/>
    </row>
    <row r="104">
      <c r="A104" s="946"/>
      <c r="B104" s="946"/>
      <c r="C104" s="946"/>
      <c r="D104" s="946"/>
      <c r="E104" s="946"/>
      <c r="F104" s="946"/>
      <c r="G104" s="946"/>
      <c r="I104" s="946"/>
      <c r="J104" s="946"/>
      <c r="K104" s="946"/>
      <c r="L104" s="946"/>
      <c r="M104" s="946"/>
      <c r="N104" s="946"/>
      <c r="O104" s="946"/>
      <c r="P104" s="946"/>
      <c r="Q104" s="946"/>
      <c r="R104" s="946"/>
      <c r="S104" s="946"/>
      <c r="T104" s="946"/>
      <c r="U104" s="946"/>
      <c r="V104" s="946"/>
      <c r="W104" s="946"/>
      <c r="X104" s="946"/>
      <c r="Y104" s="946"/>
      <c r="Z104" s="946"/>
      <c r="AA104" s="946"/>
    </row>
    <row r="105">
      <c r="A105" s="946"/>
      <c r="B105" s="946"/>
      <c r="C105" s="946"/>
      <c r="D105" s="946"/>
      <c r="E105" s="946"/>
      <c r="F105" s="946"/>
      <c r="G105" s="946"/>
      <c r="I105" s="946"/>
      <c r="J105" s="946"/>
      <c r="K105" s="946"/>
      <c r="L105" s="946"/>
      <c r="M105" s="946"/>
      <c r="N105" s="946"/>
      <c r="O105" s="946"/>
      <c r="P105" s="946"/>
      <c r="Q105" s="946"/>
      <c r="R105" s="946"/>
      <c r="S105" s="946"/>
      <c r="T105" s="946"/>
      <c r="U105" s="946"/>
      <c r="V105" s="946"/>
      <c r="W105" s="946"/>
      <c r="X105" s="946"/>
      <c r="Y105" s="946"/>
      <c r="Z105" s="946"/>
      <c r="AA105" s="946"/>
    </row>
    <row r="106">
      <c r="A106" s="946"/>
      <c r="B106" s="946"/>
      <c r="C106" s="946"/>
      <c r="D106" s="946"/>
      <c r="E106" s="946"/>
      <c r="F106" s="946"/>
      <c r="G106" s="946"/>
      <c r="I106" s="946"/>
      <c r="J106" s="946"/>
      <c r="K106" s="946"/>
      <c r="L106" s="946"/>
      <c r="M106" s="946"/>
      <c r="N106" s="946"/>
      <c r="O106" s="946"/>
      <c r="P106" s="946"/>
      <c r="Q106" s="946"/>
      <c r="R106" s="946"/>
      <c r="S106" s="946"/>
      <c r="T106" s="946"/>
      <c r="U106" s="946"/>
      <c r="V106" s="946"/>
      <c r="W106" s="946"/>
      <c r="X106" s="946"/>
      <c r="Y106" s="946"/>
      <c r="Z106" s="946"/>
      <c r="AA106" s="946"/>
    </row>
    <row r="107">
      <c r="A107" s="946"/>
      <c r="B107" s="946"/>
      <c r="C107" s="946"/>
      <c r="D107" s="946"/>
      <c r="E107" s="946"/>
      <c r="F107" s="946"/>
      <c r="G107" s="946"/>
      <c r="I107" s="946"/>
      <c r="J107" s="946"/>
      <c r="K107" s="946"/>
      <c r="L107" s="946"/>
      <c r="M107" s="946"/>
      <c r="N107" s="946"/>
      <c r="O107" s="946"/>
      <c r="P107" s="946"/>
      <c r="Q107" s="946"/>
      <c r="R107" s="946"/>
      <c r="S107" s="946"/>
      <c r="T107" s="946"/>
      <c r="U107" s="946"/>
      <c r="V107" s="946"/>
      <c r="W107" s="946"/>
      <c r="X107" s="946"/>
      <c r="Y107" s="946"/>
      <c r="Z107" s="946"/>
      <c r="AA107" s="946"/>
    </row>
    <row r="108">
      <c r="A108" s="946"/>
      <c r="B108" s="946"/>
      <c r="C108" s="946"/>
      <c r="D108" s="946"/>
      <c r="E108" s="946"/>
      <c r="F108" s="946"/>
      <c r="G108" s="946"/>
      <c r="I108" s="946"/>
      <c r="J108" s="946"/>
      <c r="K108" s="946"/>
      <c r="L108" s="946"/>
      <c r="M108" s="946"/>
      <c r="N108" s="946"/>
      <c r="O108" s="946"/>
      <c r="P108" s="946"/>
      <c r="Q108" s="946"/>
      <c r="R108" s="946"/>
      <c r="S108" s="946"/>
      <c r="T108" s="946"/>
      <c r="U108" s="946"/>
      <c r="V108" s="946"/>
      <c r="W108" s="946"/>
      <c r="X108" s="946"/>
      <c r="Y108" s="946"/>
      <c r="Z108" s="946"/>
      <c r="AA108" s="946"/>
    </row>
    <row r="109">
      <c r="A109" s="946"/>
      <c r="B109" s="946"/>
      <c r="C109" s="946"/>
      <c r="D109" s="946"/>
      <c r="E109" s="946"/>
      <c r="F109" s="946"/>
      <c r="G109" s="946"/>
      <c r="I109" s="946"/>
      <c r="J109" s="946"/>
      <c r="K109" s="946"/>
      <c r="L109" s="946"/>
      <c r="M109" s="946"/>
      <c r="N109" s="946"/>
      <c r="O109" s="946"/>
      <c r="P109" s="946"/>
      <c r="Q109" s="946"/>
      <c r="R109" s="946"/>
      <c r="S109" s="946"/>
      <c r="T109" s="946"/>
      <c r="U109" s="946"/>
      <c r="V109" s="946"/>
      <c r="W109" s="946"/>
      <c r="X109" s="946"/>
      <c r="Y109" s="946"/>
      <c r="Z109" s="946"/>
      <c r="AA109" s="946"/>
    </row>
    <row r="110">
      <c r="A110" s="946"/>
      <c r="B110" s="946"/>
      <c r="C110" s="946"/>
      <c r="D110" s="946"/>
      <c r="E110" s="946"/>
      <c r="F110" s="946"/>
      <c r="G110" s="946"/>
      <c r="I110" s="946"/>
      <c r="J110" s="946"/>
      <c r="K110" s="946"/>
      <c r="L110" s="946"/>
      <c r="M110" s="946"/>
      <c r="N110" s="946"/>
      <c r="O110" s="946"/>
      <c r="P110" s="946"/>
      <c r="Q110" s="946"/>
      <c r="R110" s="946"/>
      <c r="S110" s="946"/>
      <c r="T110" s="946"/>
      <c r="U110" s="946"/>
      <c r="V110" s="946"/>
      <c r="W110" s="946"/>
      <c r="X110" s="946"/>
      <c r="Y110" s="946"/>
      <c r="Z110" s="946"/>
      <c r="AA110" s="946"/>
    </row>
    <row r="111">
      <c r="A111" s="946"/>
      <c r="B111" s="946"/>
      <c r="C111" s="946"/>
      <c r="D111" s="946"/>
      <c r="E111" s="946"/>
      <c r="F111" s="946"/>
      <c r="G111" s="946"/>
      <c r="I111" s="946"/>
      <c r="J111" s="946"/>
      <c r="K111" s="946"/>
      <c r="L111" s="946"/>
      <c r="M111" s="946"/>
      <c r="N111" s="946"/>
      <c r="O111" s="946"/>
      <c r="P111" s="946"/>
      <c r="Q111" s="946"/>
      <c r="R111" s="946"/>
      <c r="S111" s="946"/>
      <c r="T111" s="946"/>
      <c r="U111" s="946"/>
      <c r="V111" s="946"/>
      <c r="W111" s="946"/>
      <c r="X111" s="946"/>
      <c r="Y111" s="946"/>
      <c r="Z111" s="946"/>
      <c r="AA111" s="946"/>
    </row>
    <row r="112">
      <c r="A112" s="946"/>
      <c r="B112" s="946"/>
      <c r="C112" s="946"/>
      <c r="D112" s="946"/>
      <c r="E112" s="946"/>
      <c r="F112" s="946"/>
      <c r="G112" s="946"/>
      <c r="I112" s="946"/>
      <c r="J112" s="946"/>
      <c r="K112" s="946"/>
      <c r="L112" s="946"/>
      <c r="M112" s="946"/>
      <c r="N112" s="946"/>
      <c r="O112" s="946"/>
      <c r="P112" s="946"/>
      <c r="Q112" s="946"/>
      <c r="R112" s="946"/>
      <c r="S112" s="946"/>
      <c r="T112" s="946"/>
      <c r="U112" s="946"/>
      <c r="V112" s="946"/>
      <c r="W112" s="946"/>
      <c r="X112" s="946"/>
      <c r="Y112" s="946"/>
      <c r="Z112" s="946"/>
      <c r="AA112" s="946"/>
    </row>
    <row r="113">
      <c r="A113" s="946"/>
      <c r="B113" s="946"/>
      <c r="C113" s="946"/>
      <c r="D113" s="946"/>
      <c r="E113" s="946"/>
      <c r="F113" s="946"/>
      <c r="G113" s="946"/>
      <c r="I113" s="946"/>
      <c r="J113" s="946"/>
      <c r="K113" s="946"/>
      <c r="L113" s="946"/>
      <c r="M113" s="946"/>
      <c r="N113" s="946"/>
      <c r="O113" s="946"/>
      <c r="P113" s="946"/>
      <c r="Q113" s="946"/>
      <c r="R113" s="946"/>
      <c r="S113" s="946"/>
      <c r="T113" s="946"/>
      <c r="U113" s="946"/>
      <c r="V113" s="946"/>
      <c r="W113" s="946"/>
      <c r="X113" s="946"/>
      <c r="Y113" s="946"/>
      <c r="Z113" s="946"/>
      <c r="AA113" s="946"/>
    </row>
    <row r="114">
      <c r="A114" s="946"/>
      <c r="B114" s="946"/>
      <c r="C114" s="946"/>
      <c r="D114" s="946"/>
      <c r="E114" s="946"/>
      <c r="F114" s="946"/>
      <c r="G114" s="946"/>
      <c r="I114" s="946"/>
      <c r="J114" s="946"/>
      <c r="K114" s="946"/>
      <c r="L114" s="946"/>
      <c r="M114" s="946"/>
      <c r="N114" s="946"/>
      <c r="O114" s="946"/>
      <c r="P114" s="946"/>
      <c r="Q114" s="946"/>
      <c r="R114" s="946"/>
      <c r="S114" s="946"/>
      <c r="T114" s="946"/>
      <c r="U114" s="946"/>
      <c r="V114" s="946"/>
      <c r="W114" s="946"/>
      <c r="X114" s="946"/>
      <c r="Y114" s="946"/>
      <c r="Z114" s="946"/>
      <c r="AA114" s="946"/>
    </row>
    <row r="115">
      <c r="A115" s="946"/>
      <c r="B115" s="946"/>
      <c r="C115" s="946"/>
      <c r="D115" s="946"/>
      <c r="E115" s="946"/>
      <c r="F115" s="946"/>
      <c r="G115" s="946"/>
      <c r="I115" s="946"/>
      <c r="J115" s="946"/>
      <c r="K115" s="946"/>
      <c r="L115" s="946"/>
      <c r="M115" s="946"/>
      <c r="N115" s="946"/>
      <c r="O115" s="946"/>
      <c r="P115" s="946"/>
      <c r="Q115" s="946"/>
      <c r="R115" s="946"/>
      <c r="S115" s="946"/>
      <c r="T115" s="946"/>
      <c r="U115" s="946"/>
      <c r="V115" s="946"/>
      <c r="W115" s="946"/>
      <c r="X115" s="946"/>
      <c r="Y115" s="946"/>
      <c r="Z115" s="946"/>
      <c r="AA115" s="946"/>
    </row>
    <row r="116">
      <c r="A116" s="946"/>
      <c r="B116" s="946"/>
      <c r="C116" s="946"/>
      <c r="D116" s="946"/>
      <c r="E116" s="946"/>
      <c r="F116" s="946"/>
      <c r="G116" s="946"/>
      <c r="I116" s="946"/>
      <c r="J116" s="946"/>
      <c r="K116" s="946"/>
      <c r="L116" s="946"/>
      <c r="M116" s="946"/>
      <c r="N116" s="946"/>
      <c r="O116" s="946"/>
      <c r="P116" s="946"/>
      <c r="Q116" s="946"/>
      <c r="R116" s="946"/>
      <c r="S116" s="946"/>
      <c r="T116" s="946"/>
      <c r="U116" s="946"/>
      <c r="V116" s="946"/>
      <c r="W116" s="946"/>
      <c r="X116" s="946"/>
      <c r="Y116" s="946"/>
      <c r="Z116" s="946"/>
      <c r="AA116" s="946"/>
    </row>
    <row r="117">
      <c r="A117" s="946"/>
      <c r="B117" s="946"/>
      <c r="C117" s="946"/>
      <c r="D117" s="946"/>
      <c r="E117" s="946"/>
      <c r="F117" s="946"/>
      <c r="G117" s="946"/>
      <c r="I117" s="946"/>
      <c r="J117" s="946"/>
      <c r="K117" s="946"/>
      <c r="L117" s="946"/>
      <c r="M117" s="946"/>
      <c r="N117" s="946"/>
      <c r="O117" s="946"/>
      <c r="P117" s="946"/>
      <c r="Q117" s="946"/>
      <c r="R117" s="946"/>
      <c r="S117" s="946"/>
      <c r="T117" s="946"/>
      <c r="U117" s="946"/>
      <c r="V117" s="946"/>
      <c r="W117" s="946"/>
      <c r="X117" s="946"/>
      <c r="Y117" s="946"/>
      <c r="Z117" s="946"/>
      <c r="AA117" s="946"/>
    </row>
    <row r="118">
      <c r="A118" s="946"/>
      <c r="B118" s="946"/>
      <c r="C118" s="946"/>
      <c r="D118" s="946"/>
      <c r="E118" s="946"/>
      <c r="F118" s="946"/>
      <c r="G118" s="946"/>
      <c r="I118" s="946"/>
      <c r="J118" s="946"/>
      <c r="K118" s="946"/>
      <c r="L118" s="946"/>
      <c r="M118" s="946"/>
      <c r="N118" s="946"/>
      <c r="O118" s="946"/>
      <c r="P118" s="946"/>
      <c r="Q118" s="946"/>
      <c r="R118" s="946"/>
      <c r="S118" s="946"/>
      <c r="T118" s="946"/>
      <c r="U118" s="946"/>
      <c r="V118" s="946"/>
      <c r="W118" s="946"/>
      <c r="X118" s="946"/>
      <c r="Y118" s="946"/>
      <c r="Z118" s="946"/>
      <c r="AA118" s="946"/>
    </row>
    <row r="119">
      <c r="A119" s="946"/>
      <c r="B119" s="946"/>
      <c r="C119" s="946"/>
      <c r="D119" s="946"/>
      <c r="E119" s="946"/>
      <c r="F119" s="946"/>
      <c r="G119" s="946"/>
      <c r="I119" s="946"/>
      <c r="J119" s="946"/>
      <c r="K119" s="946"/>
      <c r="L119" s="946"/>
      <c r="M119" s="946"/>
      <c r="N119" s="946"/>
      <c r="O119" s="946"/>
      <c r="P119" s="946"/>
      <c r="Q119" s="946"/>
      <c r="R119" s="946"/>
      <c r="S119" s="946"/>
      <c r="T119" s="946"/>
      <c r="U119" s="946"/>
      <c r="V119" s="946"/>
      <c r="W119" s="946"/>
      <c r="X119" s="946"/>
      <c r="Y119" s="946"/>
      <c r="Z119" s="946"/>
      <c r="AA119" s="946"/>
    </row>
    <row r="120">
      <c r="A120" s="946"/>
      <c r="B120" s="946"/>
      <c r="C120" s="946"/>
      <c r="D120" s="946"/>
      <c r="E120" s="946"/>
      <c r="F120" s="946"/>
      <c r="G120" s="946"/>
      <c r="I120" s="946"/>
      <c r="J120" s="946"/>
      <c r="K120" s="946"/>
      <c r="L120" s="946"/>
      <c r="M120" s="946"/>
      <c r="N120" s="946"/>
      <c r="O120" s="946"/>
      <c r="P120" s="946"/>
      <c r="Q120" s="946"/>
      <c r="R120" s="946"/>
      <c r="S120" s="946"/>
      <c r="T120" s="946"/>
      <c r="U120" s="946"/>
      <c r="V120" s="946"/>
      <c r="W120" s="946"/>
      <c r="X120" s="946"/>
      <c r="Y120" s="946"/>
      <c r="Z120" s="946"/>
      <c r="AA120" s="946"/>
    </row>
    <row r="121">
      <c r="A121" s="946"/>
      <c r="B121" s="946"/>
      <c r="C121" s="946"/>
      <c r="D121" s="946"/>
      <c r="E121" s="946"/>
      <c r="F121" s="946"/>
      <c r="G121" s="946"/>
      <c r="I121" s="946"/>
      <c r="J121" s="946"/>
      <c r="K121" s="946"/>
      <c r="L121" s="946"/>
      <c r="M121" s="946"/>
      <c r="N121" s="946"/>
      <c r="O121" s="946"/>
      <c r="P121" s="946"/>
      <c r="Q121" s="946"/>
      <c r="R121" s="946"/>
      <c r="S121" s="946"/>
      <c r="T121" s="946"/>
      <c r="U121" s="946"/>
      <c r="V121" s="946"/>
      <c r="W121" s="946"/>
      <c r="X121" s="946"/>
      <c r="Y121" s="946"/>
      <c r="Z121" s="946"/>
      <c r="AA121" s="946"/>
    </row>
    <row r="122">
      <c r="A122" s="946"/>
      <c r="B122" s="946"/>
      <c r="C122" s="946"/>
      <c r="D122" s="946"/>
      <c r="E122" s="946"/>
      <c r="F122" s="946"/>
      <c r="G122" s="946"/>
      <c r="I122" s="946"/>
      <c r="J122" s="946"/>
      <c r="K122" s="946"/>
      <c r="L122" s="946"/>
      <c r="M122" s="946"/>
      <c r="N122" s="946"/>
      <c r="O122" s="946"/>
      <c r="P122" s="946"/>
      <c r="Q122" s="946"/>
      <c r="R122" s="946"/>
      <c r="S122" s="946"/>
      <c r="T122" s="946"/>
      <c r="U122" s="946"/>
      <c r="V122" s="946"/>
      <c r="W122" s="946"/>
      <c r="X122" s="946"/>
      <c r="Y122" s="946"/>
      <c r="Z122" s="946"/>
      <c r="AA122" s="946"/>
    </row>
    <row r="123">
      <c r="A123" s="946"/>
      <c r="B123" s="946"/>
      <c r="C123" s="946"/>
      <c r="D123" s="946"/>
      <c r="E123" s="946"/>
      <c r="F123" s="946"/>
      <c r="G123" s="946"/>
      <c r="I123" s="946"/>
      <c r="J123" s="946"/>
      <c r="K123" s="946"/>
      <c r="L123" s="946"/>
      <c r="M123" s="946"/>
      <c r="N123" s="946"/>
      <c r="O123" s="946"/>
      <c r="P123" s="946"/>
      <c r="Q123" s="946"/>
      <c r="R123" s="946"/>
      <c r="S123" s="946"/>
      <c r="T123" s="946"/>
      <c r="U123" s="946"/>
      <c r="V123" s="946"/>
      <c r="W123" s="946"/>
      <c r="X123" s="946"/>
      <c r="Y123" s="946"/>
      <c r="Z123" s="946"/>
      <c r="AA123" s="946"/>
    </row>
    <row r="124">
      <c r="A124" s="946"/>
      <c r="B124" s="946"/>
      <c r="C124" s="946"/>
      <c r="D124" s="946"/>
      <c r="E124" s="946"/>
      <c r="F124" s="946"/>
      <c r="G124" s="946"/>
      <c r="I124" s="946"/>
      <c r="J124" s="946"/>
      <c r="K124" s="946"/>
      <c r="L124" s="946"/>
      <c r="M124" s="946"/>
      <c r="N124" s="946"/>
      <c r="O124" s="946"/>
      <c r="P124" s="946"/>
      <c r="Q124" s="946"/>
      <c r="R124" s="946"/>
      <c r="S124" s="946"/>
      <c r="T124" s="946"/>
      <c r="U124" s="946"/>
      <c r="V124" s="946"/>
      <c r="W124" s="946"/>
      <c r="X124" s="946"/>
      <c r="Y124" s="946"/>
      <c r="Z124" s="946"/>
      <c r="AA124" s="946"/>
    </row>
    <row r="125">
      <c r="A125" s="946"/>
      <c r="B125" s="946"/>
      <c r="C125" s="946"/>
      <c r="D125" s="946"/>
      <c r="E125" s="946"/>
      <c r="F125" s="946"/>
      <c r="G125" s="946"/>
      <c r="I125" s="946"/>
      <c r="J125" s="946"/>
      <c r="K125" s="946"/>
      <c r="L125" s="946"/>
      <c r="M125" s="946"/>
      <c r="N125" s="946"/>
      <c r="O125" s="946"/>
      <c r="P125" s="946"/>
      <c r="Q125" s="946"/>
      <c r="R125" s="946"/>
      <c r="S125" s="946"/>
      <c r="T125" s="946"/>
      <c r="U125" s="946"/>
      <c r="V125" s="946"/>
      <c r="W125" s="946"/>
      <c r="X125" s="946"/>
      <c r="Y125" s="946"/>
      <c r="Z125" s="946"/>
      <c r="AA125" s="946"/>
    </row>
    <row r="126">
      <c r="A126" s="946"/>
      <c r="B126" s="946"/>
      <c r="C126" s="946"/>
      <c r="D126" s="946"/>
      <c r="E126" s="946"/>
      <c r="F126" s="946"/>
      <c r="G126" s="946"/>
      <c r="I126" s="946"/>
      <c r="J126" s="946"/>
      <c r="K126" s="946"/>
      <c r="L126" s="946"/>
      <c r="M126" s="946"/>
      <c r="N126" s="946"/>
      <c r="O126" s="946"/>
      <c r="P126" s="946"/>
      <c r="Q126" s="946"/>
      <c r="R126" s="946"/>
      <c r="S126" s="946"/>
      <c r="T126" s="946"/>
      <c r="U126" s="946"/>
      <c r="V126" s="946"/>
      <c r="W126" s="946"/>
      <c r="X126" s="946"/>
      <c r="Y126" s="946"/>
      <c r="Z126" s="946"/>
      <c r="AA126" s="946"/>
    </row>
    <row r="127">
      <c r="A127" s="946"/>
      <c r="B127" s="946"/>
      <c r="C127" s="946"/>
      <c r="D127" s="946"/>
      <c r="E127" s="946"/>
      <c r="F127" s="946"/>
      <c r="G127" s="946"/>
      <c r="I127" s="946"/>
      <c r="J127" s="946"/>
      <c r="K127" s="946"/>
      <c r="L127" s="946"/>
      <c r="M127" s="946"/>
      <c r="N127" s="946"/>
      <c r="O127" s="946"/>
      <c r="P127" s="946"/>
      <c r="Q127" s="946"/>
      <c r="R127" s="946"/>
      <c r="S127" s="946"/>
      <c r="T127" s="946"/>
      <c r="U127" s="946"/>
      <c r="V127" s="946"/>
      <c r="W127" s="946"/>
      <c r="X127" s="946"/>
      <c r="Y127" s="946"/>
      <c r="Z127" s="946"/>
      <c r="AA127" s="946"/>
    </row>
    <row r="128">
      <c r="A128" s="946"/>
      <c r="B128" s="946"/>
      <c r="C128" s="946"/>
      <c r="D128" s="946"/>
      <c r="E128" s="946"/>
      <c r="F128" s="946"/>
      <c r="G128" s="946"/>
      <c r="I128" s="946"/>
      <c r="J128" s="946"/>
      <c r="K128" s="946"/>
      <c r="L128" s="946"/>
      <c r="M128" s="946"/>
      <c r="N128" s="946"/>
      <c r="O128" s="946"/>
      <c r="P128" s="946"/>
      <c r="Q128" s="946"/>
      <c r="R128" s="946"/>
      <c r="S128" s="946"/>
      <c r="T128" s="946"/>
      <c r="U128" s="946"/>
      <c r="V128" s="946"/>
      <c r="W128" s="946"/>
      <c r="X128" s="946"/>
      <c r="Y128" s="946"/>
      <c r="Z128" s="946"/>
      <c r="AA128" s="946"/>
    </row>
    <row r="129">
      <c r="A129" s="946"/>
      <c r="B129" s="946"/>
      <c r="C129" s="946"/>
      <c r="D129" s="946"/>
      <c r="E129" s="946"/>
      <c r="F129" s="946"/>
      <c r="G129" s="946"/>
      <c r="I129" s="946"/>
      <c r="J129" s="946"/>
      <c r="K129" s="946"/>
      <c r="L129" s="946"/>
      <c r="M129" s="946"/>
      <c r="N129" s="946"/>
      <c r="O129" s="946"/>
      <c r="P129" s="946"/>
      <c r="Q129" s="946"/>
      <c r="R129" s="946"/>
      <c r="S129" s="946"/>
      <c r="T129" s="946"/>
      <c r="U129" s="946"/>
      <c r="V129" s="946"/>
      <c r="W129" s="946"/>
      <c r="X129" s="946"/>
      <c r="Y129" s="946"/>
      <c r="Z129" s="946"/>
      <c r="AA129" s="946"/>
    </row>
    <row r="130">
      <c r="A130" s="946"/>
      <c r="B130" s="946"/>
      <c r="C130" s="946"/>
      <c r="D130" s="946"/>
      <c r="E130" s="946"/>
      <c r="F130" s="946"/>
      <c r="G130" s="946"/>
      <c r="I130" s="946"/>
      <c r="J130" s="946"/>
      <c r="K130" s="946"/>
      <c r="L130" s="946"/>
      <c r="M130" s="946"/>
      <c r="N130" s="946"/>
      <c r="O130" s="946"/>
      <c r="P130" s="946"/>
      <c r="Q130" s="946"/>
      <c r="R130" s="946"/>
      <c r="S130" s="946"/>
      <c r="T130" s="946"/>
      <c r="U130" s="946"/>
      <c r="V130" s="946"/>
      <c r="W130" s="946"/>
      <c r="X130" s="946"/>
      <c r="Y130" s="946"/>
      <c r="Z130" s="946"/>
      <c r="AA130" s="946"/>
    </row>
    <row r="131">
      <c r="A131" s="946"/>
      <c r="B131" s="946"/>
      <c r="C131" s="946"/>
      <c r="D131" s="946"/>
      <c r="E131" s="946"/>
      <c r="F131" s="946"/>
      <c r="G131" s="946"/>
      <c r="I131" s="946"/>
      <c r="J131" s="946"/>
      <c r="K131" s="946"/>
      <c r="L131" s="946"/>
      <c r="M131" s="946"/>
      <c r="N131" s="946"/>
      <c r="O131" s="946"/>
      <c r="P131" s="946"/>
      <c r="Q131" s="946"/>
      <c r="R131" s="946"/>
      <c r="S131" s="946"/>
      <c r="T131" s="946"/>
      <c r="U131" s="946"/>
      <c r="V131" s="946"/>
      <c r="W131" s="946"/>
      <c r="X131" s="946"/>
      <c r="Y131" s="946"/>
      <c r="Z131" s="946"/>
      <c r="AA131" s="946"/>
    </row>
    <row r="132">
      <c r="A132" s="946"/>
      <c r="B132" s="946"/>
      <c r="C132" s="946"/>
      <c r="D132" s="946"/>
      <c r="E132" s="946"/>
      <c r="F132" s="946"/>
      <c r="G132" s="946"/>
      <c r="I132" s="946"/>
      <c r="J132" s="946"/>
      <c r="K132" s="946"/>
      <c r="L132" s="946"/>
      <c r="M132" s="946"/>
      <c r="N132" s="946"/>
      <c r="O132" s="946"/>
      <c r="P132" s="946"/>
      <c r="Q132" s="946"/>
      <c r="R132" s="946"/>
      <c r="S132" s="946"/>
      <c r="T132" s="946"/>
      <c r="U132" s="946"/>
      <c r="V132" s="946"/>
      <c r="W132" s="946"/>
      <c r="X132" s="946"/>
      <c r="Y132" s="946"/>
      <c r="Z132" s="946"/>
      <c r="AA132" s="946"/>
    </row>
    <row r="133">
      <c r="A133" s="946"/>
      <c r="B133" s="946"/>
      <c r="C133" s="946"/>
      <c r="D133" s="946"/>
      <c r="E133" s="946"/>
      <c r="F133" s="946"/>
      <c r="G133" s="946"/>
      <c r="I133" s="946"/>
      <c r="J133" s="946"/>
      <c r="K133" s="946"/>
      <c r="L133" s="946"/>
      <c r="M133" s="946"/>
      <c r="N133" s="946"/>
      <c r="O133" s="946"/>
      <c r="P133" s="946"/>
      <c r="Q133" s="946"/>
      <c r="R133" s="946"/>
      <c r="S133" s="946"/>
      <c r="T133" s="946"/>
      <c r="U133" s="946"/>
      <c r="V133" s="946"/>
      <c r="W133" s="946"/>
      <c r="X133" s="946"/>
      <c r="Y133" s="946"/>
      <c r="Z133" s="946"/>
      <c r="AA133" s="946"/>
    </row>
    <row r="134">
      <c r="A134" s="946"/>
      <c r="B134" s="946"/>
      <c r="C134" s="946"/>
      <c r="D134" s="946"/>
      <c r="E134" s="946"/>
      <c r="F134" s="946"/>
      <c r="G134" s="946"/>
      <c r="I134" s="946"/>
      <c r="J134" s="946"/>
      <c r="K134" s="946"/>
      <c r="L134" s="946"/>
      <c r="M134" s="946"/>
      <c r="N134" s="946"/>
      <c r="O134" s="946"/>
      <c r="P134" s="946"/>
      <c r="Q134" s="946"/>
      <c r="R134" s="946"/>
      <c r="S134" s="946"/>
      <c r="T134" s="946"/>
      <c r="U134" s="946"/>
      <c r="V134" s="946"/>
      <c r="W134" s="946"/>
      <c r="X134" s="946"/>
      <c r="Y134" s="946"/>
      <c r="Z134" s="946"/>
      <c r="AA134" s="946"/>
    </row>
    <row r="135">
      <c r="A135" s="946"/>
      <c r="B135" s="946"/>
      <c r="C135" s="946"/>
      <c r="D135" s="946"/>
      <c r="E135" s="946"/>
      <c r="F135" s="946"/>
      <c r="G135" s="946"/>
      <c r="I135" s="946"/>
      <c r="J135" s="946"/>
      <c r="K135" s="946"/>
      <c r="L135" s="946"/>
      <c r="M135" s="946"/>
      <c r="N135" s="946"/>
      <c r="O135" s="946"/>
      <c r="P135" s="946"/>
      <c r="Q135" s="946"/>
      <c r="R135" s="946"/>
      <c r="S135" s="946"/>
      <c r="T135" s="946"/>
      <c r="U135" s="946"/>
      <c r="V135" s="946"/>
      <c r="W135" s="946"/>
      <c r="X135" s="946"/>
      <c r="Y135" s="946"/>
      <c r="Z135" s="946"/>
      <c r="AA135" s="946"/>
    </row>
    <row r="136">
      <c r="A136" s="946"/>
      <c r="B136" s="946"/>
      <c r="C136" s="946"/>
      <c r="D136" s="946"/>
      <c r="E136" s="946"/>
      <c r="F136" s="946"/>
      <c r="G136" s="946"/>
      <c r="I136" s="946"/>
      <c r="J136" s="946"/>
      <c r="K136" s="946"/>
      <c r="L136" s="946"/>
      <c r="M136" s="946"/>
      <c r="N136" s="946"/>
      <c r="O136" s="946"/>
      <c r="P136" s="946"/>
      <c r="Q136" s="946"/>
      <c r="R136" s="946"/>
      <c r="S136" s="946"/>
      <c r="T136" s="946"/>
      <c r="U136" s="946"/>
      <c r="V136" s="946"/>
      <c r="W136" s="946"/>
      <c r="X136" s="946"/>
      <c r="Y136" s="946"/>
      <c r="Z136" s="946"/>
      <c r="AA136" s="946"/>
    </row>
    <row r="137">
      <c r="A137" s="946"/>
      <c r="B137" s="946"/>
      <c r="C137" s="946"/>
      <c r="D137" s="946"/>
      <c r="E137" s="946"/>
      <c r="F137" s="946"/>
      <c r="G137" s="946"/>
      <c r="I137" s="946"/>
      <c r="J137" s="946"/>
      <c r="K137" s="946"/>
      <c r="L137" s="946"/>
      <c r="M137" s="946"/>
      <c r="N137" s="946"/>
      <c r="O137" s="946"/>
      <c r="P137" s="946"/>
      <c r="Q137" s="946"/>
      <c r="R137" s="946"/>
      <c r="S137" s="946"/>
      <c r="T137" s="946"/>
      <c r="U137" s="946"/>
      <c r="V137" s="946"/>
      <c r="W137" s="946"/>
      <c r="X137" s="946"/>
      <c r="Y137" s="946"/>
      <c r="Z137" s="946"/>
      <c r="AA137" s="946"/>
    </row>
    <row r="138">
      <c r="A138" s="946"/>
      <c r="B138" s="946"/>
      <c r="C138" s="946"/>
      <c r="D138" s="946"/>
      <c r="E138" s="946"/>
      <c r="F138" s="946"/>
      <c r="G138" s="946"/>
      <c r="I138" s="946"/>
      <c r="J138" s="946"/>
      <c r="K138" s="946"/>
      <c r="L138" s="946"/>
      <c r="M138" s="946"/>
      <c r="N138" s="946"/>
      <c r="O138" s="946"/>
      <c r="P138" s="946"/>
      <c r="Q138" s="946"/>
      <c r="R138" s="946"/>
      <c r="S138" s="946"/>
      <c r="T138" s="946"/>
      <c r="U138" s="946"/>
      <c r="V138" s="946"/>
      <c r="W138" s="946"/>
      <c r="X138" s="946"/>
      <c r="Y138" s="946"/>
      <c r="Z138" s="946"/>
      <c r="AA138" s="946"/>
    </row>
    <row r="139">
      <c r="A139" s="946"/>
      <c r="B139" s="946"/>
      <c r="C139" s="946"/>
      <c r="D139" s="946"/>
      <c r="E139" s="946"/>
      <c r="F139" s="946"/>
      <c r="G139" s="946"/>
      <c r="I139" s="946"/>
      <c r="J139" s="946"/>
      <c r="K139" s="946"/>
      <c r="L139" s="946"/>
      <c r="M139" s="946"/>
      <c r="N139" s="946"/>
      <c r="O139" s="946"/>
      <c r="P139" s="946"/>
      <c r="Q139" s="946"/>
      <c r="R139" s="946"/>
      <c r="S139" s="946"/>
      <c r="T139" s="946"/>
      <c r="U139" s="946"/>
      <c r="V139" s="946"/>
      <c r="W139" s="946"/>
      <c r="X139" s="946"/>
      <c r="Y139" s="946"/>
      <c r="Z139" s="946"/>
      <c r="AA139" s="946"/>
    </row>
    <row r="140">
      <c r="A140" s="946"/>
      <c r="B140" s="946"/>
      <c r="C140" s="946"/>
      <c r="D140" s="946"/>
      <c r="E140" s="946"/>
      <c r="F140" s="946"/>
      <c r="G140" s="946"/>
      <c r="I140" s="946"/>
      <c r="J140" s="946"/>
      <c r="K140" s="946"/>
      <c r="L140" s="946"/>
      <c r="M140" s="946"/>
      <c r="N140" s="946"/>
      <c r="O140" s="946"/>
      <c r="P140" s="946"/>
      <c r="Q140" s="946"/>
      <c r="R140" s="946"/>
      <c r="S140" s="946"/>
      <c r="T140" s="946"/>
      <c r="U140" s="946"/>
      <c r="V140" s="946"/>
      <c r="W140" s="946"/>
      <c r="X140" s="946"/>
      <c r="Y140" s="946"/>
      <c r="Z140" s="946"/>
      <c r="AA140" s="946"/>
    </row>
    <row r="141">
      <c r="A141" s="946"/>
      <c r="B141" s="946"/>
      <c r="C141" s="946"/>
      <c r="D141" s="946"/>
      <c r="E141" s="946"/>
      <c r="F141" s="946"/>
      <c r="G141" s="946"/>
      <c r="I141" s="946"/>
      <c r="J141" s="946"/>
      <c r="K141" s="946"/>
      <c r="L141" s="946"/>
      <c r="M141" s="946"/>
      <c r="N141" s="946"/>
      <c r="O141" s="946"/>
      <c r="P141" s="946"/>
      <c r="Q141" s="946"/>
      <c r="R141" s="946"/>
      <c r="S141" s="946"/>
      <c r="T141" s="946"/>
      <c r="U141" s="946"/>
      <c r="V141" s="946"/>
      <c r="W141" s="946"/>
      <c r="X141" s="946"/>
      <c r="Y141" s="946"/>
      <c r="Z141" s="946"/>
      <c r="AA141" s="946"/>
    </row>
    <row r="142">
      <c r="A142" s="946"/>
      <c r="B142" s="946"/>
      <c r="C142" s="946"/>
      <c r="D142" s="946"/>
      <c r="E142" s="946"/>
      <c r="F142" s="946"/>
      <c r="G142" s="946"/>
      <c r="I142" s="946"/>
      <c r="J142" s="946"/>
      <c r="K142" s="946"/>
      <c r="L142" s="946"/>
      <c r="M142" s="946"/>
      <c r="N142" s="946"/>
      <c r="O142" s="946"/>
      <c r="P142" s="946"/>
      <c r="Q142" s="946"/>
      <c r="R142" s="946"/>
      <c r="S142" s="946"/>
      <c r="T142" s="946"/>
      <c r="U142" s="946"/>
      <c r="V142" s="946"/>
      <c r="W142" s="946"/>
      <c r="X142" s="946"/>
      <c r="Y142" s="946"/>
      <c r="Z142" s="946"/>
      <c r="AA142" s="946"/>
    </row>
    <row r="143">
      <c r="A143" s="946"/>
      <c r="B143" s="946"/>
      <c r="C143" s="946"/>
      <c r="D143" s="946"/>
      <c r="E143" s="946"/>
      <c r="F143" s="946"/>
      <c r="G143" s="946"/>
      <c r="I143" s="946"/>
      <c r="J143" s="946"/>
      <c r="K143" s="946"/>
      <c r="L143" s="946"/>
      <c r="M143" s="946"/>
      <c r="N143" s="946"/>
      <c r="O143" s="946"/>
      <c r="P143" s="946"/>
      <c r="Q143" s="946"/>
      <c r="R143" s="946"/>
      <c r="S143" s="946"/>
      <c r="T143" s="946"/>
      <c r="U143" s="946"/>
      <c r="V143" s="946"/>
      <c r="W143" s="946"/>
      <c r="X143" s="946"/>
      <c r="Y143" s="946"/>
      <c r="Z143" s="946"/>
      <c r="AA143" s="946"/>
    </row>
    <row r="144">
      <c r="A144" s="946"/>
      <c r="B144" s="946"/>
      <c r="C144" s="946"/>
      <c r="D144" s="946"/>
      <c r="E144" s="946"/>
      <c r="F144" s="946"/>
      <c r="G144" s="946"/>
      <c r="I144" s="946"/>
      <c r="J144" s="946"/>
      <c r="K144" s="946"/>
      <c r="L144" s="946"/>
      <c r="M144" s="946"/>
      <c r="N144" s="946"/>
      <c r="O144" s="946"/>
      <c r="P144" s="946"/>
      <c r="Q144" s="946"/>
      <c r="R144" s="946"/>
      <c r="S144" s="946"/>
      <c r="T144" s="946"/>
      <c r="U144" s="946"/>
      <c r="V144" s="946"/>
      <c r="W144" s="946"/>
      <c r="X144" s="946"/>
      <c r="Y144" s="946"/>
      <c r="Z144" s="946"/>
      <c r="AA144" s="946"/>
    </row>
    <row r="145">
      <c r="A145" s="946"/>
      <c r="B145" s="946"/>
      <c r="C145" s="946"/>
      <c r="D145" s="946"/>
      <c r="E145" s="946"/>
      <c r="F145" s="946"/>
      <c r="G145" s="946"/>
      <c r="I145" s="946"/>
      <c r="J145" s="946"/>
      <c r="K145" s="946"/>
      <c r="L145" s="946"/>
      <c r="M145" s="946"/>
      <c r="N145" s="946"/>
      <c r="O145" s="946"/>
      <c r="P145" s="946"/>
      <c r="Q145" s="946"/>
      <c r="R145" s="946"/>
      <c r="S145" s="946"/>
      <c r="T145" s="946"/>
      <c r="U145" s="946"/>
      <c r="V145" s="946"/>
      <c r="W145" s="946"/>
      <c r="X145" s="946"/>
      <c r="Y145" s="946"/>
      <c r="Z145" s="946"/>
      <c r="AA145" s="946"/>
    </row>
    <row r="146">
      <c r="A146" s="946"/>
      <c r="B146" s="946"/>
      <c r="C146" s="946"/>
      <c r="D146" s="946"/>
      <c r="E146" s="946"/>
      <c r="F146" s="946"/>
      <c r="G146" s="946"/>
      <c r="I146" s="946"/>
      <c r="J146" s="946"/>
      <c r="K146" s="946"/>
      <c r="L146" s="946"/>
      <c r="M146" s="946"/>
      <c r="N146" s="946"/>
      <c r="O146" s="946"/>
      <c r="P146" s="946"/>
      <c r="Q146" s="946"/>
      <c r="R146" s="946"/>
      <c r="S146" s="946"/>
      <c r="T146" s="946"/>
      <c r="U146" s="946"/>
      <c r="V146" s="946"/>
      <c r="W146" s="946"/>
      <c r="X146" s="946"/>
      <c r="Y146" s="946"/>
      <c r="Z146" s="946"/>
      <c r="AA146" s="946"/>
    </row>
    <row r="147">
      <c r="A147" s="946"/>
      <c r="B147" s="946"/>
      <c r="C147" s="946"/>
      <c r="D147" s="946"/>
      <c r="E147" s="946"/>
      <c r="F147" s="946"/>
      <c r="G147" s="946"/>
      <c r="I147" s="946"/>
      <c r="J147" s="946"/>
      <c r="K147" s="946"/>
      <c r="L147" s="946"/>
      <c r="M147" s="946"/>
      <c r="N147" s="946"/>
      <c r="O147" s="946"/>
      <c r="P147" s="946"/>
      <c r="Q147" s="946"/>
      <c r="R147" s="946"/>
      <c r="S147" s="946"/>
      <c r="T147" s="946"/>
      <c r="U147" s="946"/>
      <c r="V147" s="946"/>
      <c r="W147" s="946"/>
      <c r="X147" s="946"/>
      <c r="Y147" s="946"/>
      <c r="Z147" s="946"/>
      <c r="AA147" s="946"/>
    </row>
    <row r="148">
      <c r="A148" s="946"/>
      <c r="B148" s="946"/>
      <c r="C148" s="946"/>
      <c r="D148" s="946"/>
      <c r="E148" s="946"/>
      <c r="F148" s="946"/>
      <c r="G148" s="946"/>
      <c r="I148" s="946"/>
      <c r="J148" s="946"/>
      <c r="K148" s="946"/>
      <c r="L148" s="946"/>
      <c r="M148" s="946"/>
      <c r="N148" s="946"/>
      <c r="O148" s="946"/>
      <c r="P148" s="946"/>
      <c r="Q148" s="946"/>
      <c r="R148" s="946"/>
      <c r="S148" s="946"/>
      <c r="T148" s="946"/>
      <c r="U148" s="946"/>
      <c r="V148" s="946"/>
      <c r="W148" s="946"/>
      <c r="X148" s="946"/>
      <c r="Y148" s="946"/>
      <c r="Z148" s="946"/>
      <c r="AA148" s="946"/>
    </row>
    <row r="149">
      <c r="A149" s="946"/>
      <c r="B149" s="946"/>
      <c r="C149" s="946"/>
      <c r="D149" s="946"/>
      <c r="E149" s="946"/>
      <c r="F149" s="946"/>
      <c r="G149" s="946"/>
      <c r="I149" s="946"/>
      <c r="J149" s="946"/>
      <c r="K149" s="946"/>
      <c r="L149" s="946"/>
      <c r="M149" s="946"/>
      <c r="N149" s="946"/>
      <c r="O149" s="946"/>
      <c r="P149" s="946"/>
      <c r="Q149" s="946"/>
      <c r="R149" s="946"/>
      <c r="S149" s="946"/>
      <c r="T149" s="946"/>
      <c r="U149" s="946"/>
      <c r="V149" s="946"/>
      <c r="W149" s="946"/>
      <c r="X149" s="946"/>
      <c r="Y149" s="946"/>
      <c r="Z149" s="946"/>
      <c r="AA149" s="946"/>
    </row>
    <row r="150">
      <c r="A150" s="946"/>
      <c r="B150" s="946"/>
      <c r="C150" s="946"/>
      <c r="D150" s="946"/>
      <c r="E150" s="946"/>
      <c r="F150" s="946"/>
      <c r="G150" s="946"/>
      <c r="I150" s="946"/>
      <c r="J150" s="946"/>
      <c r="K150" s="946"/>
      <c r="L150" s="946"/>
      <c r="M150" s="946"/>
      <c r="N150" s="946"/>
      <c r="O150" s="946"/>
      <c r="P150" s="946"/>
      <c r="Q150" s="946"/>
      <c r="R150" s="946"/>
      <c r="S150" s="946"/>
      <c r="T150" s="946"/>
      <c r="U150" s="946"/>
      <c r="V150" s="946"/>
      <c r="W150" s="946"/>
      <c r="X150" s="946"/>
      <c r="Y150" s="946"/>
      <c r="Z150" s="946"/>
      <c r="AA150" s="946"/>
    </row>
    <row r="151">
      <c r="A151" s="946"/>
      <c r="B151" s="946"/>
      <c r="C151" s="946"/>
      <c r="D151" s="946"/>
      <c r="E151" s="946"/>
      <c r="F151" s="946"/>
      <c r="G151" s="946"/>
      <c r="I151" s="946"/>
      <c r="J151" s="946"/>
      <c r="K151" s="946"/>
      <c r="L151" s="946"/>
      <c r="M151" s="946"/>
      <c r="N151" s="946"/>
      <c r="O151" s="946"/>
      <c r="P151" s="946"/>
      <c r="Q151" s="946"/>
      <c r="R151" s="946"/>
      <c r="S151" s="946"/>
      <c r="T151" s="946"/>
      <c r="U151" s="946"/>
      <c r="V151" s="946"/>
      <c r="W151" s="946"/>
      <c r="X151" s="946"/>
      <c r="Y151" s="946"/>
      <c r="Z151" s="946"/>
      <c r="AA151" s="946"/>
    </row>
    <row r="152">
      <c r="A152" s="946"/>
      <c r="B152" s="946"/>
      <c r="C152" s="946"/>
      <c r="D152" s="946"/>
      <c r="E152" s="946"/>
      <c r="F152" s="946"/>
      <c r="G152" s="946"/>
      <c r="I152" s="946"/>
      <c r="J152" s="946"/>
      <c r="K152" s="946"/>
      <c r="L152" s="946"/>
      <c r="M152" s="946"/>
      <c r="N152" s="946"/>
      <c r="O152" s="946"/>
      <c r="P152" s="946"/>
      <c r="Q152" s="946"/>
      <c r="R152" s="946"/>
      <c r="S152" s="946"/>
      <c r="T152" s="946"/>
      <c r="U152" s="946"/>
      <c r="V152" s="946"/>
      <c r="W152" s="946"/>
      <c r="X152" s="946"/>
      <c r="Y152" s="946"/>
      <c r="Z152" s="946"/>
      <c r="AA152" s="946"/>
    </row>
    <row r="153">
      <c r="A153" s="946"/>
      <c r="B153" s="946"/>
      <c r="C153" s="946"/>
      <c r="D153" s="946"/>
      <c r="E153" s="946"/>
      <c r="F153" s="946"/>
      <c r="G153" s="946"/>
      <c r="I153" s="946"/>
      <c r="J153" s="946"/>
      <c r="K153" s="946"/>
      <c r="L153" s="946"/>
      <c r="M153" s="946"/>
      <c r="N153" s="946"/>
      <c r="O153" s="946"/>
      <c r="P153" s="946"/>
      <c r="Q153" s="946"/>
      <c r="R153" s="946"/>
      <c r="S153" s="946"/>
      <c r="T153" s="946"/>
      <c r="U153" s="946"/>
      <c r="V153" s="946"/>
      <c r="W153" s="946"/>
      <c r="X153" s="946"/>
      <c r="Y153" s="946"/>
      <c r="Z153" s="946"/>
      <c r="AA153" s="946"/>
    </row>
    <row r="154">
      <c r="A154" s="946"/>
      <c r="B154" s="946"/>
      <c r="C154" s="946"/>
      <c r="D154" s="946"/>
      <c r="E154" s="946"/>
      <c r="F154" s="946"/>
      <c r="G154" s="946"/>
      <c r="I154" s="946"/>
      <c r="J154" s="946"/>
      <c r="K154" s="946"/>
      <c r="L154" s="946"/>
      <c r="M154" s="946"/>
      <c r="N154" s="946"/>
      <c r="O154" s="946"/>
      <c r="P154" s="946"/>
      <c r="Q154" s="946"/>
      <c r="R154" s="946"/>
      <c r="S154" s="946"/>
      <c r="T154" s="946"/>
      <c r="U154" s="946"/>
      <c r="V154" s="946"/>
      <c r="W154" s="946"/>
      <c r="X154" s="946"/>
      <c r="Y154" s="946"/>
      <c r="Z154" s="946"/>
      <c r="AA154" s="946"/>
    </row>
    <row r="155">
      <c r="A155" s="946"/>
      <c r="B155" s="946"/>
      <c r="C155" s="946"/>
      <c r="D155" s="946"/>
      <c r="E155" s="946"/>
      <c r="F155" s="946"/>
      <c r="G155" s="946"/>
      <c r="I155" s="946"/>
      <c r="J155" s="946"/>
      <c r="K155" s="946"/>
      <c r="L155" s="946"/>
      <c r="M155" s="946"/>
      <c r="N155" s="946"/>
      <c r="O155" s="946"/>
      <c r="P155" s="946"/>
      <c r="Q155" s="946"/>
      <c r="R155" s="946"/>
      <c r="S155" s="946"/>
      <c r="T155" s="946"/>
      <c r="U155" s="946"/>
      <c r="V155" s="946"/>
      <c r="W155" s="946"/>
      <c r="X155" s="946"/>
      <c r="Y155" s="946"/>
      <c r="Z155" s="946"/>
      <c r="AA155" s="946"/>
    </row>
    <row r="156">
      <c r="A156" s="946"/>
      <c r="B156" s="946"/>
      <c r="C156" s="946"/>
      <c r="D156" s="946"/>
      <c r="E156" s="946"/>
      <c r="F156" s="946"/>
      <c r="G156" s="946"/>
      <c r="I156" s="946"/>
      <c r="J156" s="946"/>
      <c r="K156" s="946"/>
      <c r="L156" s="946"/>
      <c r="M156" s="946"/>
      <c r="N156" s="946"/>
      <c r="O156" s="946"/>
      <c r="P156" s="946"/>
      <c r="Q156" s="946"/>
      <c r="R156" s="946"/>
      <c r="S156" s="946"/>
      <c r="T156" s="946"/>
      <c r="U156" s="946"/>
      <c r="V156" s="946"/>
      <c r="W156" s="946"/>
      <c r="X156" s="946"/>
      <c r="Y156" s="946"/>
      <c r="Z156" s="946"/>
      <c r="AA156" s="946"/>
    </row>
    <row r="157">
      <c r="A157" s="946"/>
      <c r="B157" s="946"/>
      <c r="C157" s="946"/>
      <c r="D157" s="946"/>
      <c r="E157" s="946"/>
      <c r="F157" s="946"/>
      <c r="G157" s="946"/>
      <c r="I157" s="946"/>
      <c r="J157" s="946"/>
      <c r="K157" s="946"/>
      <c r="L157" s="946"/>
      <c r="M157" s="946"/>
      <c r="N157" s="946"/>
      <c r="O157" s="946"/>
      <c r="P157" s="946"/>
      <c r="Q157" s="946"/>
      <c r="R157" s="946"/>
      <c r="S157" s="946"/>
      <c r="T157" s="946"/>
      <c r="U157" s="946"/>
      <c r="V157" s="946"/>
      <c r="W157" s="946"/>
      <c r="X157" s="946"/>
      <c r="Y157" s="946"/>
      <c r="Z157" s="946"/>
      <c r="AA157" s="946"/>
    </row>
    <row r="158">
      <c r="A158" s="946"/>
      <c r="B158" s="946"/>
      <c r="C158" s="946"/>
      <c r="D158" s="946"/>
      <c r="E158" s="946"/>
      <c r="F158" s="946"/>
      <c r="G158" s="946"/>
      <c r="I158" s="946"/>
      <c r="J158" s="946"/>
      <c r="K158" s="946"/>
      <c r="L158" s="946"/>
      <c r="M158" s="946"/>
      <c r="N158" s="946"/>
      <c r="O158" s="946"/>
      <c r="P158" s="946"/>
      <c r="Q158" s="946"/>
      <c r="R158" s="946"/>
      <c r="S158" s="946"/>
      <c r="T158" s="946"/>
      <c r="U158" s="946"/>
      <c r="V158" s="946"/>
      <c r="W158" s="946"/>
      <c r="X158" s="946"/>
      <c r="Y158" s="946"/>
      <c r="Z158" s="946"/>
      <c r="AA158" s="946"/>
    </row>
    <row r="159">
      <c r="A159" s="946"/>
      <c r="B159" s="946"/>
      <c r="C159" s="946"/>
      <c r="D159" s="946"/>
      <c r="E159" s="946"/>
      <c r="F159" s="946"/>
      <c r="G159" s="946"/>
      <c r="I159" s="946"/>
      <c r="J159" s="946"/>
      <c r="K159" s="946"/>
      <c r="L159" s="946"/>
      <c r="M159" s="946"/>
      <c r="N159" s="946"/>
      <c r="O159" s="946"/>
      <c r="P159" s="946"/>
      <c r="Q159" s="946"/>
      <c r="R159" s="946"/>
      <c r="S159" s="946"/>
      <c r="T159" s="946"/>
      <c r="U159" s="946"/>
      <c r="V159" s="946"/>
      <c r="W159" s="946"/>
      <c r="X159" s="946"/>
      <c r="Y159" s="946"/>
      <c r="Z159" s="946"/>
      <c r="AA159" s="946"/>
    </row>
    <row r="160">
      <c r="A160" s="946"/>
      <c r="B160" s="946"/>
      <c r="C160" s="946"/>
      <c r="D160" s="946"/>
      <c r="E160" s="946"/>
      <c r="F160" s="946"/>
      <c r="G160" s="946"/>
      <c r="I160" s="946"/>
      <c r="J160" s="946"/>
      <c r="K160" s="946"/>
      <c r="L160" s="946"/>
      <c r="M160" s="946"/>
      <c r="N160" s="946"/>
      <c r="O160" s="946"/>
      <c r="P160" s="946"/>
      <c r="Q160" s="946"/>
      <c r="R160" s="946"/>
      <c r="S160" s="946"/>
      <c r="T160" s="946"/>
      <c r="U160" s="946"/>
      <c r="V160" s="946"/>
      <c r="W160" s="946"/>
      <c r="X160" s="946"/>
      <c r="Y160" s="946"/>
      <c r="Z160" s="946"/>
      <c r="AA160" s="946"/>
    </row>
    <row r="161">
      <c r="A161" s="946"/>
      <c r="B161" s="946"/>
      <c r="C161" s="946"/>
      <c r="D161" s="946"/>
      <c r="E161" s="946"/>
      <c r="F161" s="946"/>
      <c r="G161" s="946"/>
      <c r="I161" s="946"/>
      <c r="J161" s="946"/>
      <c r="K161" s="946"/>
      <c r="L161" s="946"/>
      <c r="M161" s="946"/>
      <c r="N161" s="946"/>
      <c r="O161" s="946"/>
      <c r="P161" s="946"/>
      <c r="Q161" s="946"/>
      <c r="R161" s="946"/>
      <c r="S161" s="946"/>
      <c r="T161" s="946"/>
      <c r="U161" s="946"/>
      <c r="V161" s="946"/>
      <c r="W161" s="946"/>
      <c r="X161" s="946"/>
      <c r="Y161" s="946"/>
      <c r="Z161" s="946"/>
      <c r="AA161" s="946"/>
    </row>
    <row r="162">
      <c r="A162" s="946"/>
      <c r="B162" s="946"/>
      <c r="C162" s="946"/>
      <c r="D162" s="946"/>
      <c r="E162" s="946"/>
      <c r="F162" s="946"/>
      <c r="G162" s="946"/>
      <c r="I162" s="946"/>
      <c r="J162" s="946"/>
      <c r="K162" s="946"/>
      <c r="L162" s="946"/>
      <c r="M162" s="946"/>
      <c r="N162" s="946"/>
      <c r="O162" s="946"/>
      <c r="P162" s="946"/>
      <c r="Q162" s="946"/>
      <c r="R162" s="946"/>
      <c r="S162" s="946"/>
      <c r="T162" s="946"/>
      <c r="U162" s="946"/>
      <c r="V162" s="946"/>
      <c r="W162" s="946"/>
      <c r="X162" s="946"/>
      <c r="Y162" s="946"/>
      <c r="Z162" s="946"/>
      <c r="AA162" s="946"/>
    </row>
    <row r="163">
      <c r="A163" s="946"/>
      <c r="B163" s="946"/>
      <c r="C163" s="946"/>
      <c r="D163" s="946"/>
      <c r="E163" s="946"/>
      <c r="F163" s="946"/>
      <c r="G163" s="946"/>
      <c r="I163" s="946"/>
      <c r="J163" s="946"/>
      <c r="K163" s="946"/>
      <c r="L163" s="946"/>
      <c r="M163" s="946"/>
      <c r="N163" s="946"/>
      <c r="O163" s="946"/>
      <c r="P163" s="946"/>
      <c r="Q163" s="946"/>
      <c r="R163" s="946"/>
      <c r="S163" s="946"/>
      <c r="T163" s="946"/>
      <c r="U163" s="946"/>
      <c r="V163" s="946"/>
      <c r="W163" s="946"/>
      <c r="X163" s="946"/>
      <c r="Y163" s="946"/>
      <c r="Z163" s="946"/>
      <c r="AA163" s="946"/>
    </row>
    <row r="164">
      <c r="A164" s="946"/>
      <c r="B164" s="946"/>
      <c r="C164" s="946"/>
      <c r="D164" s="946"/>
      <c r="E164" s="946"/>
      <c r="F164" s="946"/>
      <c r="G164" s="946"/>
      <c r="I164" s="946"/>
      <c r="J164" s="946"/>
      <c r="K164" s="946"/>
      <c r="L164" s="946"/>
      <c r="M164" s="946"/>
      <c r="N164" s="946"/>
      <c r="O164" s="946"/>
      <c r="P164" s="946"/>
      <c r="Q164" s="946"/>
      <c r="R164" s="946"/>
      <c r="S164" s="946"/>
      <c r="T164" s="946"/>
      <c r="U164" s="946"/>
      <c r="V164" s="946"/>
      <c r="W164" s="946"/>
      <c r="X164" s="946"/>
      <c r="Y164" s="946"/>
      <c r="Z164" s="946"/>
      <c r="AA164" s="946"/>
    </row>
    <row r="165">
      <c r="A165" s="946"/>
      <c r="B165" s="946"/>
      <c r="C165" s="946"/>
      <c r="D165" s="946"/>
      <c r="E165" s="946"/>
      <c r="F165" s="946"/>
      <c r="G165" s="946"/>
      <c r="I165" s="946"/>
      <c r="J165" s="946"/>
      <c r="K165" s="946"/>
      <c r="L165" s="946"/>
      <c r="M165" s="946"/>
      <c r="N165" s="946"/>
      <c r="O165" s="946"/>
      <c r="P165" s="946"/>
      <c r="Q165" s="946"/>
      <c r="R165" s="946"/>
      <c r="S165" s="946"/>
      <c r="T165" s="946"/>
      <c r="U165" s="946"/>
      <c r="V165" s="946"/>
      <c r="W165" s="946"/>
      <c r="X165" s="946"/>
      <c r="Y165" s="946"/>
      <c r="Z165" s="946"/>
      <c r="AA165" s="946"/>
    </row>
    <row r="166">
      <c r="A166" s="946"/>
      <c r="B166" s="946"/>
      <c r="C166" s="946"/>
      <c r="D166" s="946"/>
      <c r="E166" s="946"/>
      <c r="F166" s="946"/>
      <c r="G166" s="946"/>
      <c r="I166" s="946"/>
      <c r="J166" s="946"/>
      <c r="K166" s="946"/>
      <c r="L166" s="946"/>
      <c r="M166" s="946"/>
      <c r="N166" s="946"/>
      <c r="O166" s="946"/>
      <c r="P166" s="946"/>
      <c r="Q166" s="946"/>
      <c r="R166" s="946"/>
      <c r="S166" s="946"/>
      <c r="T166" s="946"/>
      <c r="U166" s="946"/>
      <c r="V166" s="946"/>
      <c r="W166" s="946"/>
      <c r="X166" s="946"/>
      <c r="Y166" s="946"/>
      <c r="Z166" s="946"/>
      <c r="AA166" s="946"/>
    </row>
    <row r="167">
      <c r="A167" s="946"/>
      <c r="B167" s="946"/>
      <c r="C167" s="946"/>
      <c r="D167" s="946"/>
      <c r="E167" s="946"/>
      <c r="F167" s="946"/>
      <c r="G167" s="946"/>
      <c r="I167" s="946"/>
      <c r="J167" s="946"/>
      <c r="K167" s="946"/>
      <c r="L167" s="946"/>
      <c r="M167" s="946"/>
      <c r="N167" s="946"/>
      <c r="O167" s="946"/>
      <c r="P167" s="946"/>
      <c r="Q167" s="946"/>
      <c r="R167" s="946"/>
      <c r="S167" s="946"/>
      <c r="T167" s="946"/>
      <c r="U167" s="946"/>
      <c r="V167" s="946"/>
      <c r="W167" s="946"/>
      <c r="X167" s="946"/>
      <c r="Y167" s="946"/>
      <c r="Z167" s="946"/>
      <c r="AA167" s="946"/>
    </row>
    <row r="168">
      <c r="A168" s="946"/>
      <c r="B168" s="946"/>
      <c r="C168" s="946"/>
      <c r="D168" s="946"/>
      <c r="E168" s="946"/>
      <c r="F168" s="946"/>
      <c r="G168" s="946"/>
      <c r="I168" s="946"/>
      <c r="J168" s="946"/>
      <c r="K168" s="946"/>
      <c r="L168" s="946"/>
      <c r="M168" s="946"/>
      <c r="N168" s="946"/>
      <c r="O168" s="946"/>
      <c r="P168" s="946"/>
      <c r="Q168" s="946"/>
      <c r="R168" s="946"/>
      <c r="S168" s="946"/>
      <c r="T168" s="946"/>
      <c r="U168" s="946"/>
      <c r="V168" s="946"/>
      <c r="W168" s="946"/>
      <c r="X168" s="946"/>
      <c r="Y168" s="946"/>
      <c r="Z168" s="946"/>
      <c r="AA168" s="946"/>
    </row>
    <row r="169">
      <c r="A169" s="946"/>
      <c r="B169" s="946"/>
      <c r="C169" s="946"/>
      <c r="D169" s="946"/>
      <c r="E169" s="946"/>
      <c r="F169" s="946"/>
      <c r="G169" s="946"/>
      <c r="I169" s="946"/>
      <c r="J169" s="946"/>
      <c r="K169" s="946"/>
      <c r="L169" s="946"/>
      <c r="M169" s="946"/>
      <c r="N169" s="946"/>
      <c r="O169" s="946"/>
      <c r="P169" s="946"/>
      <c r="Q169" s="946"/>
      <c r="R169" s="946"/>
      <c r="S169" s="946"/>
      <c r="T169" s="946"/>
      <c r="U169" s="946"/>
      <c r="V169" s="946"/>
      <c r="W169" s="946"/>
      <c r="X169" s="946"/>
      <c r="Y169" s="946"/>
      <c r="Z169" s="946"/>
      <c r="AA169" s="946"/>
    </row>
    <row r="170">
      <c r="A170" s="946"/>
      <c r="B170" s="946"/>
      <c r="C170" s="946"/>
      <c r="D170" s="946"/>
      <c r="E170" s="946"/>
      <c r="F170" s="946"/>
      <c r="G170" s="946"/>
      <c r="I170" s="946"/>
      <c r="J170" s="946"/>
      <c r="K170" s="946"/>
      <c r="L170" s="946"/>
      <c r="M170" s="946"/>
      <c r="N170" s="946"/>
      <c r="O170" s="946"/>
      <c r="P170" s="946"/>
      <c r="Q170" s="946"/>
      <c r="R170" s="946"/>
      <c r="S170" s="946"/>
      <c r="T170" s="946"/>
      <c r="U170" s="946"/>
      <c r="V170" s="946"/>
      <c r="W170" s="946"/>
      <c r="X170" s="946"/>
      <c r="Y170" s="946"/>
      <c r="Z170" s="946"/>
      <c r="AA170" s="946"/>
    </row>
    <row r="171">
      <c r="A171" s="946"/>
      <c r="B171" s="946"/>
      <c r="C171" s="946"/>
      <c r="D171" s="946"/>
      <c r="E171" s="946"/>
      <c r="F171" s="946"/>
      <c r="G171" s="946"/>
      <c r="I171" s="946"/>
      <c r="J171" s="946"/>
      <c r="K171" s="946"/>
      <c r="L171" s="946"/>
      <c r="M171" s="946"/>
      <c r="N171" s="946"/>
      <c r="O171" s="946"/>
      <c r="P171" s="946"/>
      <c r="Q171" s="946"/>
      <c r="R171" s="946"/>
      <c r="S171" s="946"/>
      <c r="T171" s="946"/>
      <c r="U171" s="946"/>
      <c r="V171" s="946"/>
      <c r="W171" s="946"/>
      <c r="X171" s="946"/>
      <c r="Y171" s="946"/>
      <c r="Z171" s="946"/>
      <c r="AA171" s="946"/>
    </row>
    <row r="172">
      <c r="A172" s="946"/>
      <c r="B172" s="946"/>
      <c r="C172" s="946"/>
      <c r="D172" s="946"/>
      <c r="E172" s="946"/>
      <c r="F172" s="946"/>
      <c r="G172" s="946"/>
      <c r="I172" s="946"/>
      <c r="J172" s="946"/>
      <c r="K172" s="946"/>
      <c r="L172" s="946"/>
      <c r="M172" s="946"/>
      <c r="N172" s="946"/>
      <c r="O172" s="946"/>
      <c r="P172" s="946"/>
      <c r="Q172" s="946"/>
      <c r="R172" s="946"/>
      <c r="S172" s="946"/>
      <c r="T172" s="946"/>
      <c r="U172" s="946"/>
      <c r="V172" s="946"/>
      <c r="W172" s="946"/>
      <c r="X172" s="946"/>
      <c r="Y172" s="946"/>
      <c r="Z172" s="946"/>
      <c r="AA172" s="946"/>
    </row>
    <row r="173">
      <c r="A173" s="946"/>
      <c r="B173" s="946"/>
      <c r="C173" s="946"/>
      <c r="D173" s="946"/>
      <c r="E173" s="946"/>
      <c r="F173" s="946"/>
      <c r="G173" s="946"/>
      <c r="I173" s="946"/>
      <c r="J173" s="946"/>
      <c r="K173" s="946"/>
      <c r="L173" s="946"/>
      <c r="M173" s="946"/>
      <c r="N173" s="946"/>
      <c r="O173" s="946"/>
      <c r="P173" s="946"/>
      <c r="Q173" s="946"/>
      <c r="R173" s="946"/>
      <c r="S173" s="946"/>
      <c r="T173" s="946"/>
      <c r="U173" s="946"/>
      <c r="V173" s="946"/>
      <c r="W173" s="946"/>
      <c r="X173" s="946"/>
      <c r="Y173" s="946"/>
      <c r="Z173" s="946"/>
      <c r="AA173" s="946"/>
    </row>
    <row r="174">
      <c r="A174" s="946"/>
      <c r="B174" s="946"/>
      <c r="C174" s="946"/>
      <c r="D174" s="946"/>
      <c r="E174" s="946"/>
      <c r="F174" s="946"/>
      <c r="G174" s="946"/>
      <c r="I174" s="946"/>
      <c r="J174" s="946"/>
      <c r="K174" s="946"/>
      <c r="L174" s="946"/>
      <c r="M174" s="946"/>
      <c r="N174" s="946"/>
      <c r="O174" s="946"/>
      <c r="P174" s="946"/>
      <c r="Q174" s="946"/>
      <c r="R174" s="946"/>
      <c r="S174" s="946"/>
      <c r="T174" s="946"/>
      <c r="U174" s="946"/>
      <c r="V174" s="946"/>
      <c r="W174" s="946"/>
      <c r="X174" s="946"/>
      <c r="Y174" s="946"/>
      <c r="Z174" s="946"/>
      <c r="AA174" s="946"/>
    </row>
    <row r="175">
      <c r="A175" s="946"/>
      <c r="B175" s="946"/>
      <c r="C175" s="946"/>
      <c r="D175" s="946"/>
      <c r="E175" s="946"/>
      <c r="F175" s="946"/>
      <c r="G175" s="946"/>
      <c r="I175" s="946"/>
      <c r="J175" s="946"/>
      <c r="K175" s="946"/>
      <c r="L175" s="946"/>
      <c r="M175" s="946"/>
      <c r="N175" s="946"/>
      <c r="O175" s="946"/>
      <c r="P175" s="946"/>
      <c r="Q175" s="946"/>
      <c r="R175" s="946"/>
      <c r="S175" s="946"/>
      <c r="T175" s="946"/>
      <c r="U175" s="946"/>
      <c r="V175" s="946"/>
      <c r="W175" s="946"/>
      <c r="X175" s="946"/>
      <c r="Y175" s="946"/>
      <c r="Z175" s="946"/>
      <c r="AA175" s="946"/>
    </row>
    <row r="176">
      <c r="A176" s="946"/>
      <c r="B176" s="946"/>
      <c r="C176" s="946"/>
      <c r="D176" s="946"/>
      <c r="E176" s="946"/>
      <c r="F176" s="946"/>
      <c r="G176" s="946"/>
      <c r="I176" s="946"/>
      <c r="J176" s="946"/>
      <c r="K176" s="946"/>
      <c r="L176" s="946"/>
      <c r="M176" s="946"/>
      <c r="N176" s="946"/>
      <c r="O176" s="946"/>
      <c r="P176" s="946"/>
      <c r="Q176" s="946"/>
      <c r="R176" s="946"/>
      <c r="S176" s="946"/>
      <c r="T176" s="946"/>
      <c r="U176" s="946"/>
      <c r="V176" s="946"/>
      <c r="W176" s="946"/>
      <c r="X176" s="946"/>
      <c r="Y176" s="946"/>
      <c r="Z176" s="946"/>
      <c r="AA176" s="946"/>
    </row>
    <row r="177">
      <c r="A177" s="946"/>
      <c r="B177" s="946"/>
      <c r="C177" s="946"/>
      <c r="D177" s="946"/>
      <c r="E177" s="946"/>
      <c r="F177" s="946"/>
      <c r="G177" s="946"/>
      <c r="I177" s="946"/>
      <c r="J177" s="946"/>
      <c r="K177" s="946"/>
      <c r="L177" s="946"/>
      <c r="M177" s="946"/>
      <c r="N177" s="946"/>
      <c r="O177" s="946"/>
      <c r="P177" s="946"/>
      <c r="Q177" s="946"/>
      <c r="R177" s="946"/>
      <c r="S177" s="946"/>
      <c r="T177" s="946"/>
      <c r="U177" s="946"/>
      <c r="V177" s="946"/>
      <c r="W177" s="946"/>
      <c r="X177" s="946"/>
      <c r="Y177" s="946"/>
      <c r="Z177" s="946"/>
      <c r="AA177" s="946"/>
    </row>
    <row r="178">
      <c r="A178" s="946"/>
      <c r="B178" s="946"/>
      <c r="C178" s="946"/>
      <c r="D178" s="946"/>
      <c r="E178" s="946"/>
      <c r="F178" s="946"/>
      <c r="G178" s="946"/>
      <c r="I178" s="946"/>
      <c r="J178" s="946"/>
      <c r="K178" s="946"/>
      <c r="L178" s="946"/>
      <c r="M178" s="946"/>
      <c r="N178" s="946"/>
      <c r="O178" s="946"/>
      <c r="P178" s="946"/>
      <c r="Q178" s="946"/>
      <c r="R178" s="946"/>
      <c r="S178" s="946"/>
      <c r="T178" s="946"/>
      <c r="U178" s="946"/>
      <c r="V178" s="946"/>
      <c r="W178" s="946"/>
      <c r="X178" s="946"/>
      <c r="Y178" s="946"/>
      <c r="Z178" s="946"/>
      <c r="AA178" s="946"/>
    </row>
    <row r="179">
      <c r="A179" s="946"/>
      <c r="B179" s="946"/>
      <c r="C179" s="946"/>
      <c r="D179" s="946"/>
      <c r="E179" s="946"/>
      <c r="F179" s="946"/>
      <c r="G179" s="946"/>
      <c r="I179" s="946"/>
      <c r="J179" s="946"/>
      <c r="K179" s="946"/>
      <c r="L179" s="946"/>
      <c r="M179" s="946"/>
      <c r="N179" s="946"/>
      <c r="O179" s="946"/>
      <c r="P179" s="946"/>
      <c r="Q179" s="946"/>
      <c r="R179" s="946"/>
      <c r="S179" s="946"/>
      <c r="T179" s="946"/>
      <c r="U179" s="946"/>
      <c r="V179" s="946"/>
      <c r="W179" s="946"/>
      <c r="X179" s="946"/>
      <c r="Y179" s="946"/>
      <c r="Z179" s="946"/>
      <c r="AA179" s="946"/>
    </row>
    <row r="180">
      <c r="A180" s="946"/>
      <c r="B180" s="946"/>
      <c r="C180" s="946"/>
      <c r="D180" s="946"/>
      <c r="E180" s="946"/>
      <c r="F180" s="946"/>
      <c r="G180" s="946"/>
      <c r="I180" s="946"/>
      <c r="J180" s="946"/>
      <c r="K180" s="946"/>
      <c r="L180" s="946"/>
      <c r="M180" s="946"/>
      <c r="N180" s="946"/>
      <c r="O180" s="946"/>
      <c r="P180" s="946"/>
      <c r="Q180" s="946"/>
      <c r="R180" s="946"/>
      <c r="S180" s="946"/>
      <c r="T180" s="946"/>
      <c r="U180" s="946"/>
      <c r="V180" s="946"/>
      <c r="W180" s="946"/>
      <c r="X180" s="946"/>
      <c r="Y180" s="946"/>
      <c r="Z180" s="946"/>
      <c r="AA180" s="946"/>
    </row>
    <row r="181">
      <c r="A181" s="946"/>
      <c r="B181" s="946"/>
      <c r="C181" s="946"/>
      <c r="D181" s="946"/>
      <c r="E181" s="946"/>
      <c r="F181" s="946"/>
      <c r="G181" s="946"/>
      <c r="I181" s="946"/>
      <c r="J181" s="946"/>
      <c r="K181" s="946"/>
      <c r="L181" s="946"/>
      <c r="M181" s="946"/>
      <c r="N181" s="946"/>
      <c r="O181" s="946"/>
      <c r="P181" s="946"/>
      <c r="Q181" s="946"/>
      <c r="R181" s="946"/>
      <c r="S181" s="946"/>
      <c r="T181" s="946"/>
      <c r="U181" s="946"/>
      <c r="V181" s="946"/>
      <c r="W181" s="946"/>
      <c r="X181" s="946"/>
      <c r="Y181" s="946"/>
      <c r="Z181" s="946"/>
      <c r="AA181" s="946"/>
    </row>
    <row r="182">
      <c r="A182" s="946"/>
      <c r="B182" s="946"/>
      <c r="C182" s="946"/>
      <c r="D182" s="946"/>
      <c r="E182" s="946"/>
      <c r="F182" s="946"/>
      <c r="G182" s="946"/>
      <c r="I182" s="946"/>
      <c r="J182" s="946"/>
      <c r="K182" s="946"/>
      <c r="L182" s="946"/>
      <c r="M182" s="946"/>
      <c r="N182" s="946"/>
      <c r="O182" s="946"/>
      <c r="P182" s="946"/>
      <c r="Q182" s="946"/>
      <c r="R182" s="946"/>
      <c r="S182" s="946"/>
      <c r="T182" s="946"/>
      <c r="U182" s="946"/>
      <c r="V182" s="946"/>
      <c r="W182" s="946"/>
      <c r="X182" s="946"/>
      <c r="Y182" s="946"/>
      <c r="Z182" s="946"/>
      <c r="AA182" s="946"/>
    </row>
    <row r="183">
      <c r="A183" s="946"/>
      <c r="B183" s="946"/>
      <c r="C183" s="946"/>
      <c r="D183" s="946"/>
      <c r="E183" s="946"/>
      <c r="F183" s="946"/>
      <c r="G183" s="946"/>
      <c r="I183" s="946"/>
      <c r="J183" s="946"/>
      <c r="K183" s="946"/>
      <c r="L183" s="946"/>
      <c r="M183" s="946"/>
      <c r="N183" s="946"/>
      <c r="O183" s="946"/>
      <c r="P183" s="946"/>
      <c r="Q183" s="946"/>
      <c r="R183" s="946"/>
      <c r="S183" s="946"/>
      <c r="T183" s="946"/>
      <c r="U183" s="946"/>
      <c r="V183" s="946"/>
      <c r="W183" s="946"/>
      <c r="X183" s="946"/>
      <c r="Y183" s="946"/>
      <c r="Z183" s="946"/>
      <c r="AA183" s="946"/>
    </row>
    <row r="184">
      <c r="A184" s="946"/>
      <c r="B184" s="946"/>
      <c r="C184" s="946"/>
      <c r="D184" s="946"/>
      <c r="E184" s="946"/>
      <c r="F184" s="946"/>
      <c r="G184" s="946"/>
      <c r="I184" s="946"/>
      <c r="J184" s="946"/>
      <c r="K184" s="946"/>
      <c r="L184" s="946"/>
      <c r="M184" s="946"/>
      <c r="N184" s="946"/>
      <c r="O184" s="946"/>
      <c r="P184" s="946"/>
      <c r="Q184" s="946"/>
      <c r="R184" s="946"/>
      <c r="S184" s="946"/>
      <c r="T184" s="946"/>
      <c r="U184" s="946"/>
      <c r="V184" s="946"/>
      <c r="W184" s="946"/>
      <c r="X184" s="946"/>
      <c r="Y184" s="946"/>
      <c r="Z184" s="946"/>
      <c r="AA184" s="946"/>
    </row>
    <row r="185">
      <c r="A185" s="946"/>
      <c r="B185" s="946"/>
      <c r="C185" s="946"/>
      <c r="D185" s="946"/>
      <c r="E185" s="946"/>
      <c r="F185" s="946"/>
      <c r="G185" s="946"/>
      <c r="I185" s="946"/>
      <c r="J185" s="946"/>
      <c r="K185" s="946"/>
      <c r="L185" s="946"/>
      <c r="M185" s="946"/>
      <c r="N185" s="946"/>
      <c r="O185" s="946"/>
      <c r="P185" s="946"/>
      <c r="Q185" s="946"/>
      <c r="R185" s="946"/>
      <c r="S185" s="946"/>
      <c r="T185" s="946"/>
      <c r="U185" s="946"/>
      <c r="V185" s="946"/>
      <c r="W185" s="946"/>
      <c r="X185" s="946"/>
      <c r="Y185" s="946"/>
      <c r="Z185" s="946"/>
      <c r="AA185" s="946"/>
    </row>
    <row r="186">
      <c r="A186" s="946"/>
      <c r="B186" s="946"/>
      <c r="C186" s="946"/>
      <c r="D186" s="946"/>
      <c r="E186" s="946"/>
      <c r="F186" s="946"/>
      <c r="G186" s="946"/>
      <c r="I186" s="946"/>
      <c r="J186" s="946"/>
      <c r="K186" s="946"/>
      <c r="L186" s="946"/>
      <c r="M186" s="946"/>
      <c r="N186" s="946"/>
      <c r="O186" s="946"/>
      <c r="P186" s="946"/>
      <c r="Q186" s="946"/>
      <c r="R186" s="946"/>
      <c r="S186" s="946"/>
      <c r="T186" s="946"/>
      <c r="U186" s="946"/>
      <c r="V186" s="946"/>
      <c r="W186" s="946"/>
      <c r="X186" s="946"/>
      <c r="Y186" s="946"/>
      <c r="Z186" s="946"/>
      <c r="AA186" s="946"/>
    </row>
    <row r="187">
      <c r="A187" s="946"/>
      <c r="B187" s="946"/>
      <c r="C187" s="946"/>
      <c r="D187" s="946"/>
      <c r="E187" s="946"/>
      <c r="F187" s="946"/>
      <c r="G187" s="946"/>
      <c r="I187" s="946"/>
      <c r="J187" s="946"/>
      <c r="K187" s="946"/>
      <c r="L187" s="946"/>
      <c r="M187" s="946"/>
      <c r="N187" s="946"/>
      <c r="O187" s="946"/>
      <c r="P187" s="946"/>
      <c r="Q187" s="946"/>
      <c r="R187" s="946"/>
      <c r="S187" s="946"/>
      <c r="T187" s="946"/>
      <c r="U187" s="946"/>
      <c r="V187" s="946"/>
      <c r="W187" s="946"/>
      <c r="X187" s="946"/>
      <c r="Y187" s="946"/>
      <c r="Z187" s="946"/>
      <c r="AA187" s="946"/>
    </row>
    <row r="188">
      <c r="A188" s="946"/>
      <c r="B188" s="946"/>
      <c r="C188" s="946"/>
      <c r="D188" s="946"/>
      <c r="E188" s="946"/>
      <c r="F188" s="946"/>
      <c r="G188" s="946"/>
      <c r="I188" s="946"/>
      <c r="J188" s="946"/>
      <c r="K188" s="946"/>
      <c r="L188" s="946"/>
      <c r="M188" s="946"/>
      <c r="N188" s="946"/>
      <c r="O188" s="946"/>
      <c r="P188" s="946"/>
      <c r="Q188" s="946"/>
      <c r="R188" s="946"/>
      <c r="S188" s="946"/>
      <c r="T188" s="946"/>
      <c r="U188" s="946"/>
      <c r="V188" s="946"/>
      <c r="W188" s="946"/>
      <c r="X188" s="946"/>
      <c r="Y188" s="946"/>
      <c r="Z188" s="946"/>
      <c r="AA188" s="946"/>
    </row>
    <row r="189">
      <c r="A189" s="946"/>
      <c r="B189" s="946"/>
      <c r="C189" s="946"/>
      <c r="D189" s="946"/>
      <c r="E189" s="946"/>
      <c r="F189" s="946"/>
      <c r="G189" s="946"/>
      <c r="I189" s="946"/>
      <c r="J189" s="946"/>
      <c r="K189" s="946"/>
      <c r="L189" s="946"/>
      <c r="M189" s="946"/>
      <c r="N189" s="946"/>
      <c r="O189" s="946"/>
      <c r="P189" s="946"/>
      <c r="Q189" s="946"/>
      <c r="R189" s="946"/>
      <c r="S189" s="946"/>
      <c r="T189" s="946"/>
      <c r="U189" s="946"/>
      <c r="V189" s="946"/>
      <c r="W189" s="946"/>
      <c r="X189" s="946"/>
      <c r="Y189" s="946"/>
      <c r="Z189" s="946"/>
      <c r="AA189" s="946"/>
    </row>
    <row r="190">
      <c r="A190" s="946"/>
      <c r="B190" s="946"/>
      <c r="C190" s="946"/>
      <c r="D190" s="946"/>
      <c r="E190" s="946"/>
      <c r="F190" s="946"/>
      <c r="G190" s="946"/>
      <c r="I190" s="946"/>
      <c r="J190" s="946"/>
      <c r="K190" s="946"/>
      <c r="L190" s="946"/>
      <c r="M190" s="946"/>
      <c r="N190" s="946"/>
      <c r="O190" s="946"/>
      <c r="P190" s="946"/>
      <c r="Q190" s="946"/>
      <c r="R190" s="946"/>
      <c r="S190" s="946"/>
      <c r="T190" s="946"/>
      <c r="U190" s="946"/>
      <c r="V190" s="946"/>
      <c r="W190" s="946"/>
      <c r="X190" s="946"/>
      <c r="Y190" s="946"/>
      <c r="Z190" s="946"/>
      <c r="AA190" s="946"/>
    </row>
    <row r="191">
      <c r="A191" s="946"/>
      <c r="B191" s="946"/>
      <c r="C191" s="946"/>
      <c r="D191" s="946"/>
      <c r="E191" s="946"/>
      <c r="F191" s="946"/>
      <c r="G191" s="946"/>
      <c r="I191" s="946"/>
      <c r="J191" s="946"/>
      <c r="K191" s="946"/>
      <c r="L191" s="946"/>
      <c r="M191" s="946"/>
      <c r="N191" s="946"/>
      <c r="O191" s="946"/>
      <c r="P191" s="946"/>
      <c r="Q191" s="946"/>
      <c r="R191" s="946"/>
      <c r="S191" s="946"/>
      <c r="T191" s="946"/>
      <c r="U191" s="946"/>
      <c r="V191" s="946"/>
      <c r="W191" s="946"/>
      <c r="X191" s="946"/>
      <c r="Y191" s="946"/>
      <c r="Z191" s="946"/>
      <c r="AA191" s="946"/>
    </row>
    <row r="192">
      <c r="A192" s="946"/>
      <c r="B192" s="946"/>
      <c r="C192" s="946"/>
      <c r="D192" s="946"/>
      <c r="E192" s="946"/>
      <c r="F192" s="946"/>
      <c r="G192" s="946"/>
      <c r="I192" s="946"/>
      <c r="J192" s="946"/>
      <c r="K192" s="946"/>
      <c r="L192" s="946"/>
      <c r="M192" s="946"/>
      <c r="N192" s="946"/>
      <c r="O192" s="946"/>
      <c r="P192" s="946"/>
      <c r="Q192" s="946"/>
      <c r="R192" s="946"/>
      <c r="S192" s="946"/>
      <c r="T192" s="946"/>
      <c r="U192" s="946"/>
      <c r="V192" s="946"/>
      <c r="W192" s="946"/>
      <c r="X192" s="946"/>
      <c r="Y192" s="946"/>
      <c r="Z192" s="946"/>
      <c r="AA192" s="946"/>
    </row>
    <row r="193">
      <c r="A193" s="946"/>
      <c r="B193" s="946"/>
      <c r="C193" s="946"/>
      <c r="D193" s="946"/>
      <c r="E193" s="946"/>
      <c r="F193" s="946"/>
      <c r="G193" s="946"/>
      <c r="I193" s="946"/>
      <c r="J193" s="946"/>
      <c r="K193" s="946"/>
      <c r="L193" s="946"/>
      <c r="M193" s="946"/>
      <c r="N193" s="946"/>
      <c r="O193" s="946"/>
      <c r="P193" s="946"/>
      <c r="Q193" s="946"/>
      <c r="R193" s="946"/>
      <c r="S193" s="946"/>
      <c r="T193" s="946"/>
      <c r="U193" s="946"/>
      <c r="V193" s="946"/>
      <c r="W193" s="946"/>
      <c r="X193" s="946"/>
      <c r="Y193" s="946"/>
      <c r="Z193" s="946"/>
      <c r="AA193" s="946"/>
    </row>
    <row r="194">
      <c r="A194" s="946"/>
      <c r="B194" s="946"/>
      <c r="C194" s="946"/>
      <c r="D194" s="946"/>
      <c r="E194" s="946"/>
      <c r="F194" s="946"/>
      <c r="G194" s="946"/>
      <c r="I194" s="946"/>
      <c r="J194" s="946"/>
      <c r="K194" s="946"/>
      <c r="L194" s="946"/>
      <c r="M194" s="946"/>
      <c r="N194" s="946"/>
      <c r="O194" s="946"/>
      <c r="P194" s="946"/>
      <c r="Q194" s="946"/>
      <c r="R194" s="946"/>
      <c r="S194" s="946"/>
      <c r="T194" s="946"/>
      <c r="U194" s="946"/>
      <c r="V194" s="946"/>
      <c r="W194" s="946"/>
      <c r="X194" s="946"/>
      <c r="Y194" s="946"/>
      <c r="Z194" s="946"/>
      <c r="AA194" s="946"/>
    </row>
    <row r="195">
      <c r="A195" s="946"/>
      <c r="B195" s="946"/>
      <c r="C195" s="946"/>
      <c r="D195" s="946"/>
      <c r="E195" s="946"/>
      <c r="F195" s="946"/>
      <c r="G195" s="946"/>
      <c r="I195" s="946"/>
      <c r="J195" s="946"/>
      <c r="K195" s="946"/>
      <c r="L195" s="946"/>
      <c r="M195" s="946"/>
      <c r="N195" s="946"/>
      <c r="O195" s="946"/>
      <c r="P195" s="946"/>
      <c r="Q195" s="946"/>
      <c r="R195" s="946"/>
      <c r="S195" s="946"/>
      <c r="T195" s="946"/>
      <c r="U195" s="946"/>
      <c r="V195" s="946"/>
      <c r="W195" s="946"/>
      <c r="X195" s="946"/>
      <c r="Y195" s="946"/>
      <c r="Z195" s="946"/>
      <c r="AA195" s="946"/>
    </row>
    <row r="196">
      <c r="A196" s="946"/>
      <c r="B196" s="946"/>
      <c r="C196" s="946"/>
      <c r="D196" s="946"/>
      <c r="E196" s="946"/>
      <c r="F196" s="946"/>
      <c r="G196" s="946"/>
      <c r="I196" s="946"/>
      <c r="J196" s="946"/>
      <c r="K196" s="946"/>
      <c r="L196" s="946"/>
      <c r="M196" s="946"/>
      <c r="N196" s="946"/>
      <c r="O196" s="946"/>
      <c r="P196" s="946"/>
      <c r="Q196" s="946"/>
      <c r="R196" s="946"/>
      <c r="S196" s="946"/>
      <c r="T196" s="946"/>
      <c r="U196" s="946"/>
      <c r="V196" s="946"/>
      <c r="W196" s="946"/>
      <c r="X196" s="946"/>
      <c r="Y196" s="946"/>
      <c r="Z196" s="946"/>
      <c r="AA196" s="946"/>
    </row>
    <row r="197">
      <c r="A197" s="946"/>
      <c r="B197" s="946"/>
      <c r="C197" s="946"/>
      <c r="D197" s="946"/>
      <c r="E197" s="946"/>
      <c r="F197" s="946"/>
      <c r="G197" s="946"/>
      <c r="I197" s="946"/>
      <c r="J197" s="946"/>
      <c r="K197" s="946"/>
      <c r="L197" s="946"/>
      <c r="M197" s="946"/>
      <c r="N197" s="946"/>
      <c r="O197" s="946"/>
      <c r="P197" s="946"/>
      <c r="Q197" s="946"/>
      <c r="R197" s="946"/>
      <c r="S197" s="946"/>
      <c r="T197" s="946"/>
      <c r="U197" s="946"/>
      <c r="V197" s="946"/>
      <c r="W197" s="946"/>
      <c r="X197" s="946"/>
      <c r="Y197" s="946"/>
      <c r="Z197" s="946"/>
      <c r="AA197" s="946"/>
    </row>
    <row r="198">
      <c r="A198" s="946"/>
      <c r="B198" s="946"/>
      <c r="C198" s="946"/>
      <c r="D198" s="946"/>
      <c r="E198" s="946"/>
      <c r="F198" s="946"/>
      <c r="G198" s="946"/>
      <c r="I198" s="946"/>
      <c r="J198" s="946"/>
      <c r="K198" s="946"/>
      <c r="L198" s="946"/>
      <c r="M198" s="946"/>
      <c r="N198" s="946"/>
      <c r="O198" s="946"/>
      <c r="P198" s="946"/>
      <c r="Q198" s="946"/>
      <c r="R198" s="946"/>
      <c r="S198" s="946"/>
      <c r="T198" s="946"/>
      <c r="U198" s="946"/>
      <c r="V198" s="946"/>
      <c r="W198" s="946"/>
      <c r="X198" s="946"/>
      <c r="Y198" s="946"/>
      <c r="Z198" s="946"/>
      <c r="AA198" s="946"/>
    </row>
    <row r="199">
      <c r="A199" s="946"/>
      <c r="B199" s="946"/>
      <c r="C199" s="946"/>
      <c r="D199" s="946"/>
      <c r="E199" s="946"/>
      <c r="F199" s="946"/>
      <c r="G199" s="946"/>
      <c r="I199" s="946"/>
      <c r="J199" s="946"/>
      <c r="K199" s="946"/>
      <c r="L199" s="946"/>
      <c r="M199" s="946"/>
      <c r="N199" s="946"/>
      <c r="O199" s="946"/>
      <c r="P199" s="946"/>
      <c r="Q199" s="946"/>
      <c r="R199" s="946"/>
      <c r="S199" s="946"/>
      <c r="T199" s="946"/>
      <c r="U199" s="946"/>
      <c r="V199" s="946"/>
      <c r="W199" s="946"/>
      <c r="X199" s="946"/>
      <c r="Y199" s="946"/>
      <c r="Z199" s="946"/>
      <c r="AA199" s="946"/>
    </row>
    <row r="200">
      <c r="A200" s="946"/>
      <c r="B200" s="946"/>
      <c r="C200" s="946"/>
      <c r="D200" s="946"/>
      <c r="E200" s="946"/>
      <c r="F200" s="946"/>
      <c r="G200" s="946"/>
      <c r="I200" s="946"/>
      <c r="J200" s="946"/>
      <c r="K200" s="946"/>
      <c r="L200" s="946"/>
      <c r="M200" s="946"/>
      <c r="N200" s="946"/>
      <c r="O200" s="946"/>
      <c r="P200" s="946"/>
      <c r="Q200" s="946"/>
      <c r="R200" s="946"/>
      <c r="S200" s="946"/>
      <c r="T200" s="946"/>
      <c r="U200" s="946"/>
      <c r="V200" s="946"/>
      <c r="W200" s="946"/>
      <c r="X200" s="946"/>
      <c r="Y200" s="946"/>
      <c r="Z200" s="946"/>
      <c r="AA200" s="946"/>
    </row>
    <row r="201">
      <c r="A201" s="946"/>
      <c r="B201" s="946"/>
      <c r="C201" s="946"/>
      <c r="D201" s="946"/>
      <c r="E201" s="946"/>
      <c r="F201" s="946"/>
      <c r="G201" s="946"/>
      <c r="I201" s="946"/>
      <c r="J201" s="946"/>
      <c r="K201" s="946"/>
      <c r="L201" s="946"/>
      <c r="M201" s="946"/>
      <c r="N201" s="946"/>
      <c r="O201" s="946"/>
      <c r="P201" s="946"/>
      <c r="Q201" s="946"/>
      <c r="R201" s="946"/>
      <c r="S201" s="946"/>
      <c r="T201" s="946"/>
      <c r="U201" s="946"/>
      <c r="V201" s="946"/>
      <c r="W201" s="946"/>
      <c r="X201" s="946"/>
      <c r="Y201" s="946"/>
      <c r="Z201" s="946"/>
      <c r="AA201" s="946"/>
    </row>
    <row r="202">
      <c r="A202" s="946"/>
      <c r="B202" s="946"/>
      <c r="C202" s="946"/>
      <c r="D202" s="946"/>
      <c r="E202" s="946"/>
      <c r="F202" s="946"/>
      <c r="G202" s="946"/>
      <c r="I202" s="946"/>
      <c r="J202" s="946"/>
      <c r="K202" s="946"/>
      <c r="L202" s="946"/>
      <c r="M202" s="946"/>
      <c r="N202" s="946"/>
      <c r="O202" s="946"/>
      <c r="P202" s="946"/>
      <c r="Q202" s="946"/>
      <c r="R202" s="946"/>
      <c r="S202" s="946"/>
      <c r="T202" s="946"/>
      <c r="U202" s="946"/>
      <c r="V202" s="946"/>
      <c r="W202" s="946"/>
      <c r="X202" s="946"/>
      <c r="Y202" s="946"/>
      <c r="Z202" s="946"/>
      <c r="AA202" s="946"/>
    </row>
    <row r="203">
      <c r="A203" s="946"/>
      <c r="B203" s="946"/>
      <c r="C203" s="946"/>
      <c r="D203" s="946"/>
      <c r="E203" s="946"/>
      <c r="F203" s="946"/>
      <c r="G203" s="946"/>
      <c r="I203" s="946"/>
      <c r="J203" s="946"/>
      <c r="K203" s="946"/>
      <c r="L203" s="946"/>
      <c r="M203" s="946"/>
      <c r="N203" s="946"/>
      <c r="O203" s="946"/>
      <c r="P203" s="946"/>
      <c r="Q203" s="946"/>
      <c r="R203" s="946"/>
      <c r="S203" s="946"/>
      <c r="T203" s="946"/>
      <c r="U203" s="946"/>
      <c r="V203" s="946"/>
      <c r="W203" s="946"/>
      <c r="X203" s="946"/>
      <c r="Y203" s="946"/>
      <c r="Z203" s="946"/>
      <c r="AA203" s="946"/>
    </row>
    <row r="204">
      <c r="A204" s="946"/>
      <c r="B204" s="946"/>
      <c r="C204" s="946"/>
      <c r="D204" s="946"/>
      <c r="E204" s="946"/>
      <c r="F204" s="946"/>
      <c r="G204" s="946"/>
      <c r="I204" s="946"/>
      <c r="J204" s="946"/>
      <c r="K204" s="946"/>
      <c r="L204" s="946"/>
      <c r="M204" s="946"/>
      <c r="N204" s="946"/>
      <c r="O204" s="946"/>
      <c r="P204" s="946"/>
      <c r="Q204" s="946"/>
      <c r="R204" s="946"/>
      <c r="S204" s="946"/>
      <c r="T204" s="946"/>
      <c r="U204" s="946"/>
      <c r="V204" s="946"/>
      <c r="W204" s="946"/>
      <c r="X204" s="946"/>
      <c r="Y204" s="946"/>
      <c r="Z204" s="946"/>
      <c r="AA204" s="946"/>
    </row>
    <row r="205">
      <c r="A205" s="946"/>
      <c r="B205" s="946"/>
      <c r="C205" s="946"/>
      <c r="D205" s="946"/>
      <c r="E205" s="946"/>
      <c r="F205" s="946"/>
      <c r="G205" s="946"/>
      <c r="I205" s="946"/>
      <c r="J205" s="946"/>
      <c r="K205" s="946"/>
      <c r="L205" s="946"/>
      <c r="M205" s="946"/>
      <c r="N205" s="946"/>
      <c r="O205" s="946"/>
      <c r="P205" s="946"/>
      <c r="Q205" s="946"/>
      <c r="R205" s="946"/>
      <c r="S205" s="946"/>
      <c r="T205" s="946"/>
      <c r="U205" s="946"/>
      <c r="V205" s="946"/>
      <c r="W205" s="946"/>
      <c r="X205" s="946"/>
      <c r="Y205" s="946"/>
      <c r="Z205" s="946"/>
      <c r="AA205" s="946"/>
    </row>
    <row r="206">
      <c r="A206" s="946"/>
      <c r="B206" s="946"/>
      <c r="C206" s="946"/>
      <c r="D206" s="946"/>
      <c r="E206" s="946"/>
      <c r="F206" s="946"/>
      <c r="G206" s="946"/>
      <c r="I206" s="946"/>
      <c r="J206" s="946"/>
      <c r="K206" s="946"/>
      <c r="L206" s="946"/>
      <c r="M206" s="946"/>
      <c r="N206" s="946"/>
      <c r="O206" s="946"/>
      <c r="P206" s="946"/>
      <c r="Q206" s="946"/>
      <c r="R206" s="946"/>
      <c r="S206" s="946"/>
      <c r="T206" s="946"/>
      <c r="U206" s="946"/>
      <c r="V206" s="946"/>
      <c r="W206" s="946"/>
      <c r="X206" s="946"/>
      <c r="Y206" s="946"/>
      <c r="Z206" s="946"/>
      <c r="AA206" s="946"/>
    </row>
    <row r="207">
      <c r="A207" s="946"/>
      <c r="B207" s="946"/>
      <c r="C207" s="946"/>
      <c r="D207" s="946"/>
      <c r="E207" s="946"/>
      <c r="F207" s="946"/>
      <c r="G207" s="946"/>
      <c r="I207" s="946"/>
      <c r="J207" s="946"/>
      <c r="K207" s="946"/>
      <c r="L207" s="946"/>
      <c r="M207" s="946"/>
      <c r="N207" s="946"/>
      <c r="O207" s="946"/>
      <c r="P207" s="946"/>
      <c r="Q207" s="946"/>
      <c r="R207" s="946"/>
      <c r="S207" s="946"/>
      <c r="T207" s="946"/>
      <c r="U207" s="946"/>
      <c r="V207" s="946"/>
      <c r="W207" s="946"/>
      <c r="X207" s="946"/>
      <c r="Y207" s="946"/>
      <c r="Z207" s="946"/>
      <c r="AA207" s="946"/>
    </row>
    <row r="208">
      <c r="A208" s="946"/>
      <c r="B208" s="946"/>
      <c r="C208" s="946"/>
      <c r="D208" s="946"/>
      <c r="E208" s="946"/>
      <c r="F208" s="946"/>
      <c r="G208" s="946"/>
      <c r="I208" s="946"/>
      <c r="J208" s="946"/>
      <c r="K208" s="946"/>
      <c r="L208" s="946"/>
      <c r="M208" s="946"/>
      <c r="N208" s="946"/>
      <c r="O208" s="946"/>
      <c r="P208" s="946"/>
      <c r="Q208" s="946"/>
      <c r="R208" s="946"/>
      <c r="S208" s="946"/>
      <c r="T208" s="946"/>
      <c r="U208" s="946"/>
      <c r="V208" s="946"/>
      <c r="W208" s="946"/>
      <c r="X208" s="946"/>
      <c r="Y208" s="946"/>
      <c r="Z208" s="946"/>
      <c r="AA208" s="946"/>
    </row>
    <row r="209">
      <c r="A209" s="946"/>
      <c r="B209" s="946"/>
      <c r="C209" s="946"/>
      <c r="D209" s="946"/>
      <c r="E209" s="946"/>
      <c r="F209" s="946"/>
      <c r="G209" s="946"/>
      <c r="I209" s="946"/>
      <c r="J209" s="946"/>
      <c r="K209" s="946"/>
      <c r="L209" s="946"/>
      <c r="M209" s="946"/>
      <c r="N209" s="946"/>
      <c r="O209" s="946"/>
      <c r="P209" s="946"/>
      <c r="Q209" s="946"/>
      <c r="R209" s="946"/>
      <c r="S209" s="946"/>
      <c r="T209" s="946"/>
      <c r="U209" s="946"/>
      <c r="V209" s="946"/>
      <c r="W209" s="946"/>
      <c r="X209" s="946"/>
      <c r="Y209" s="946"/>
      <c r="Z209" s="946"/>
      <c r="AA209" s="946"/>
    </row>
    <row r="210">
      <c r="A210" s="946"/>
      <c r="B210" s="946"/>
      <c r="C210" s="946"/>
      <c r="D210" s="946"/>
      <c r="E210" s="946"/>
      <c r="F210" s="946"/>
      <c r="G210" s="946"/>
      <c r="I210" s="946"/>
      <c r="J210" s="946"/>
      <c r="K210" s="946"/>
      <c r="L210" s="946"/>
      <c r="M210" s="946"/>
      <c r="N210" s="946"/>
      <c r="O210" s="946"/>
      <c r="P210" s="946"/>
      <c r="Q210" s="946"/>
      <c r="R210" s="946"/>
      <c r="S210" s="946"/>
      <c r="T210" s="946"/>
      <c r="U210" s="946"/>
      <c r="V210" s="946"/>
      <c r="W210" s="946"/>
      <c r="X210" s="946"/>
      <c r="Y210" s="946"/>
      <c r="Z210" s="946"/>
      <c r="AA210" s="946"/>
    </row>
    <row r="211">
      <c r="A211" s="946"/>
      <c r="B211" s="946"/>
      <c r="C211" s="946"/>
      <c r="D211" s="946"/>
      <c r="E211" s="946"/>
      <c r="F211" s="946"/>
      <c r="G211" s="946"/>
      <c r="I211" s="946"/>
      <c r="J211" s="946"/>
      <c r="K211" s="946"/>
      <c r="L211" s="946"/>
      <c r="M211" s="946"/>
      <c r="N211" s="946"/>
      <c r="O211" s="946"/>
      <c r="P211" s="946"/>
      <c r="Q211" s="946"/>
      <c r="R211" s="946"/>
      <c r="S211" s="946"/>
      <c r="T211" s="946"/>
      <c r="U211" s="946"/>
      <c r="V211" s="946"/>
      <c r="W211" s="946"/>
      <c r="X211" s="946"/>
      <c r="Y211" s="946"/>
      <c r="Z211" s="946"/>
      <c r="AA211" s="946"/>
    </row>
    <row r="212">
      <c r="A212" s="946"/>
      <c r="B212" s="946"/>
      <c r="C212" s="946"/>
      <c r="D212" s="946"/>
      <c r="E212" s="946"/>
      <c r="F212" s="946"/>
      <c r="G212" s="946"/>
      <c r="I212" s="946"/>
      <c r="J212" s="946"/>
      <c r="K212" s="946"/>
      <c r="L212" s="946"/>
      <c r="M212" s="946"/>
      <c r="N212" s="946"/>
      <c r="O212" s="946"/>
      <c r="P212" s="946"/>
      <c r="Q212" s="946"/>
      <c r="R212" s="946"/>
      <c r="S212" s="946"/>
      <c r="T212" s="946"/>
      <c r="U212" s="946"/>
      <c r="V212" s="946"/>
      <c r="W212" s="946"/>
      <c r="X212" s="946"/>
      <c r="Y212" s="946"/>
      <c r="Z212" s="946"/>
      <c r="AA212" s="946"/>
    </row>
    <row r="213">
      <c r="A213" s="946"/>
      <c r="B213" s="946"/>
      <c r="C213" s="946"/>
      <c r="D213" s="946"/>
      <c r="E213" s="946"/>
      <c r="F213" s="946"/>
      <c r="G213" s="946"/>
      <c r="I213" s="946"/>
      <c r="J213" s="946"/>
      <c r="K213" s="946"/>
      <c r="L213" s="946"/>
      <c r="M213" s="946"/>
      <c r="N213" s="946"/>
      <c r="O213" s="946"/>
      <c r="P213" s="946"/>
      <c r="Q213" s="946"/>
      <c r="R213" s="946"/>
      <c r="S213" s="946"/>
      <c r="T213" s="946"/>
      <c r="U213" s="946"/>
      <c r="V213" s="946"/>
      <c r="W213" s="946"/>
      <c r="X213" s="946"/>
      <c r="Y213" s="946"/>
      <c r="Z213" s="946"/>
      <c r="AA213" s="946"/>
    </row>
    <row r="214">
      <c r="A214" s="946"/>
      <c r="B214" s="946"/>
      <c r="C214" s="946"/>
      <c r="D214" s="946"/>
      <c r="E214" s="946"/>
      <c r="F214" s="946"/>
      <c r="G214" s="946"/>
      <c r="I214" s="946"/>
      <c r="J214" s="946"/>
      <c r="K214" s="946"/>
      <c r="L214" s="946"/>
      <c r="M214" s="946"/>
      <c r="N214" s="946"/>
      <c r="O214" s="946"/>
      <c r="P214" s="946"/>
      <c r="Q214" s="946"/>
      <c r="R214" s="946"/>
      <c r="S214" s="946"/>
      <c r="T214" s="946"/>
      <c r="U214" s="946"/>
      <c r="V214" s="946"/>
      <c r="W214" s="946"/>
      <c r="X214" s="946"/>
      <c r="Y214" s="946"/>
      <c r="Z214" s="946"/>
      <c r="AA214" s="946"/>
    </row>
    <row r="215">
      <c r="A215" s="946"/>
      <c r="B215" s="946"/>
      <c r="C215" s="946"/>
      <c r="D215" s="946"/>
      <c r="E215" s="946"/>
      <c r="F215" s="946"/>
      <c r="G215" s="946"/>
      <c r="I215" s="946"/>
      <c r="J215" s="946"/>
      <c r="K215" s="946"/>
      <c r="L215" s="946"/>
      <c r="M215" s="946"/>
      <c r="N215" s="946"/>
      <c r="O215" s="946"/>
      <c r="P215" s="946"/>
      <c r="Q215" s="946"/>
      <c r="R215" s="946"/>
      <c r="S215" s="946"/>
      <c r="T215" s="946"/>
      <c r="U215" s="946"/>
      <c r="V215" s="946"/>
      <c r="W215" s="946"/>
      <c r="X215" s="946"/>
      <c r="Y215" s="946"/>
      <c r="Z215" s="946"/>
      <c r="AA215" s="946"/>
    </row>
    <row r="216">
      <c r="A216" s="946"/>
      <c r="B216" s="946"/>
      <c r="C216" s="946"/>
      <c r="D216" s="946"/>
      <c r="E216" s="946"/>
      <c r="F216" s="946"/>
      <c r="G216" s="946"/>
      <c r="I216" s="946"/>
      <c r="J216" s="946"/>
      <c r="K216" s="946"/>
      <c r="L216" s="946"/>
      <c r="M216" s="946"/>
      <c r="N216" s="946"/>
      <c r="O216" s="946"/>
      <c r="P216" s="946"/>
      <c r="Q216" s="946"/>
      <c r="R216" s="946"/>
      <c r="S216" s="946"/>
      <c r="T216" s="946"/>
      <c r="U216" s="946"/>
      <c r="V216" s="946"/>
      <c r="W216" s="946"/>
      <c r="X216" s="946"/>
      <c r="Y216" s="946"/>
      <c r="Z216" s="946"/>
      <c r="AA216" s="946"/>
    </row>
    <row r="217">
      <c r="A217" s="946"/>
      <c r="B217" s="946"/>
      <c r="C217" s="946"/>
      <c r="D217" s="946"/>
      <c r="E217" s="946"/>
      <c r="F217" s="946"/>
      <c r="G217" s="946"/>
      <c r="I217" s="946"/>
      <c r="J217" s="946"/>
      <c r="K217" s="946"/>
      <c r="L217" s="946"/>
      <c r="M217" s="946"/>
      <c r="N217" s="946"/>
      <c r="O217" s="946"/>
      <c r="P217" s="946"/>
      <c r="Q217" s="946"/>
      <c r="R217" s="946"/>
      <c r="S217" s="946"/>
      <c r="T217" s="946"/>
      <c r="U217" s="946"/>
      <c r="V217" s="946"/>
      <c r="W217" s="946"/>
      <c r="X217" s="946"/>
      <c r="Y217" s="946"/>
      <c r="Z217" s="946"/>
      <c r="AA217" s="946"/>
    </row>
    <row r="218">
      <c r="A218" s="946"/>
      <c r="B218" s="946"/>
      <c r="C218" s="946"/>
      <c r="D218" s="946"/>
      <c r="E218" s="946"/>
      <c r="F218" s="946"/>
      <c r="G218" s="946"/>
      <c r="I218" s="946"/>
      <c r="J218" s="946"/>
      <c r="K218" s="946"/>
      <c r="L218" s="946"/>
      <c r="M218" s="946"/>
      <c r="N218" s="946"/>
      <c r="O218" s="946"/>
      <c r="P218" s="946"/>
      <c r="Q218" s="946"/>
      <c r="R218" s="946"/>
      <c r="S218" s="946"/>
      <c r="T218" s="946"/>
      <c r="U218" s="946"/>
      <c r="V218" s="946"/>
      <c r="W218" s="946"/>
      <c r="X218" s="946"/>
      <c r="Y218" s="946"/>
      <c r="Z218" s="946"/>
      <c r="AA218" s="946"/>
    </row>
    <row r="219">
      <c r="A219" s="946"/>
      <c r="B219" s="946"/>
      <c r="C219" s="946"/>
      <c r="D219" s="946"/>
      <c r="E219" s="946"/>
      <c r="F219" s="946"/>
      <c r="G219" s="946"/>
      <c r="I219" s="946"/>
      <c r="J219" s="946"/>
      <c r="K219" s="946"/>
      <c r="L219" s="946"/>
      <c r="M219" s="946"/>
      <c r="N219" s="946"/>
      <c r="O219" s="946"/>
      <c r="P219" s="946"/>
      <c r="Q219" s="946"/>
      <c r="R219" s="946"/>
      <c r="S219" s="946"/>
      <c r="T219" s="946"/>
      <c r="U219" s="946"/>
      <c r="V219" s="946"/>
      <c r="W219" s="946"/>
      <c r="X219" s="946"/>
      <c r="Y219" s="946"/>
      <c r="Z219" s="946"/>
      <c r="AA219" s="946"/>
    </row>
    <row r="220">
      <c r="A220" s="946"/>
      <c r="B220" s="946"/>
      <c r="C220" s="946"/>
      <c r="D220" s="946"/>
      <c r="E220" s="946"/>
      <c r="F220" s="946"/>
      <c r="G220" s="946"/>
      <c r="I220" s="946"/>
      <c r="J220" s="946"/>
      <c r="K220" s="946"/>
      <c r="L220" s="946"/>
      <c r="M220" s="946"/>
      <c r="N220" s="946"/>
      <c r="O220" s="946"/>
      <c r="P220" s="946"/>
      <c r="Q220" s="946"/>
      <c r="R220" s="946"/>
      <c r="S220" s="946"/>
      <c r="T220" s="946"/>
      <c r="U220" s="946"/>
      <c r="V220" s="946"/>
      <c r="W220" s="946"/>
      <c r="X220" s="946"/>
      <c r="Y220" s="946"/>
      <c r="Z220" s="946"/>
      <c r="AA220" s="946"/>
    </row>
    <row r="221">
      <c r="A221" s="946"/>
      <c r="B221" s="946"/>
      <c r="C221" s="946"/>
      <c r="D221" s="946"/>
      <c r="E221" s="946"/>
      <c r="F221" s="946"/>
      <c r="G221" s="946"/>
      <c r="I221" s="946"/>
      <c r="J221" s="946"/>
      <c r="K221" s="946"/>
      <c r="L221" s="946"/>
      <c r="M221" s="946"/>
      <c r="N221" s="946"/>
      <c r="O221" s="946"/>
      <c r="P221" s="946"/>
      <c r="Q221" s="946"/>
      <c r="R221" s="946"/>
      <c r="S221" s="946"/>
      <c r="T221" s="946"/>
      <c r="U221" s="946"/>
      <c r="V221" s="946"/>
      <c r="W221" s="946"/>
      <c r="X221" s="946"/>
      <c r="Y221" s="946"/>
      <c r="Z221" s="946"/>
      <c r="AA221" s="946"/>
    </row>
    <row r="222">
      <c r="A222" s="946"/>
      <c r="B222" s="946"/>
      <c r="C222" s="946"/>
      <c r="D222" s="946"/>
      <c r="E222" s="946"/>
      <c r="F222" s="946"/>
      <c r="G222" s="946"/>
      <c r="I222" s="946"/>
      <c r="J222" s="946"/>
      <c r="K222" s="946"/>
      <c r="L222" s="946"/>
      <c r="M222" s="946"/>
      <c r="N222" s="946"/>
      <c r="O222" s="946"/>
      <c r="P222" s="946"/>
      <c r="Q222" s="946"/>
      <c r="R222" s="946"/>
      <c r="S222" s="946"/>
      <c r="T222" s="946"/>
      <c r="U222" s="946"/>
      <c r="V222" s="946"/>
      <c r="W222" s="946"/>
      <c r="X222" s="946"/>
      <c r="Y222" s="946"/>
      <c r="Z222" s="946"/>
      <c r="AA222" s="946"/>
    </row>
    <row r="223">
      <c r="A223" s="946"/>
      <c r="B223" s="946"/>
      <c r="C223" s="946"/>
      <c r="D223" s="946"/>
      <c r="E223" s="946"/>
      <c r="F223" s="946"/>
      <c r="G223" s="946"/>
      <c r="I223" s="946"/>
      <c r="J223" s="946"/>
      <c r="K223" s="946"/>
      <c r="L223" s="946"/>
      <c r="M223" s="946"/>
      <c r="N223" s="946"/>
      <c r="O223" s="946"/>
      <c r="P223" s="946"/>
      <c r="Q223" s="946"/>
      <c r="R223" s="946"/>
      <c r="S223" s="946"/>
      <c r="T223" s="946"/>
      <c r="U223" s="946"/>
      <c r="V223" s="946"/>
      <c r="W223" s="946"/>
      <c r="X223" s="946"/>
      <c r="Y223" s="946"/>
      <c r="Z223" s="946"/>
      <c r="AA223" s="946"/>
    </row>
    <row r="224">
      <c r="A224" s="946"/>
      <c r="B224" s="946"/>
      <c r="C224" s="946"/>
      <c r="D224" s="946"/>
      <c r="E224" s="946"/>
      <c r="F224" s="946"/>
      <c r="G224" s="946"/>
      <c r="I224" s="946"/>
      <c r="J224" s="946"/>
      <c r="K224" s="946"/>
      <c r="L224" s="946"/>
      <c r="M224" s="946"/>
      <c r="N224" s="946"/>
      <c r="O224" s="946"/>
      <c r="P224" s="946"/>
      <c r="Q224" s="946"/>
      <c r="R224" s="946"/>
      <c r="S224" s="946"/>
      <c r="T224" s="946"/>
      <c r="U224" s="946"/>
      <c r="V224" s="946"/>
      <c r="W224" s="946"/>
      <c r="X224" s="946"/>
      <c r="Y224" s="946"/>
      <c r="Z224" s="946"/>
      <c r="AA224" s="946"/>
    </row>
    <row r="225">
      <c r="A225" s="946"/>
      <c r="B225" s="946"/>
      <c r="C225" s="946"/>
      <c r="D225" s="946"/>
      <c r="E225" s="946"/>
      <c r="F225" s="946"/>
      <c r="G225" s="946"/>
      <c r="I225" s="946"/>
      <c r="J225" s="946"/>
      <c r="K225" s="946"/>
      <c r="L225" s="946"/>
      <c r="M225" s="946"/>
      <c r="N225" s="946"/>
      <c r="O225" s="946"/>
      <c r="P225" s="946"/>
      <c r="Q225" s="946"/>
      <c r="R225" s="946"/>
      <c r="S225" s="946"/>
      <c r="T225" s="946"/>
      <c r="U225" s="946"/>
      <c r="V225" s="946"/>
      <c r="W225" s="946"/>
      <c r="X225" s="946"/>
      <c r="Y225" s="946"/>
      <c r="Z225" s="946"/>
      <c r="AA225" s="946"/>
    </row>
    <row r="226">
      <c r="A226" s="946"/>
      <c r="B226" s="946"/>
      <c r="C226" s="946"/>
      <c r="D226" s="946"/>
      <c r="E226" s="946"/>
      <c r="F226" s="946"/>
      <c r="G226" s="946"/>
      <c r="I226" s="946"/>
      <c r="J226" s="946"/>
      <c r="K226" s="946"/>
      <c r="L226" s="946"/>
      <c r="M226" s="946"/>
      <c r="N226" s="946"/>
      <c r="O226" s="946"/>
      <c r="P226" s="946"/>
      <c r="Q226" s="946"/>
      <c r="R226" s="946"/>
      <c r="S226" s="946"/>
      <c r="T226" s="946"/>
      <c r="U226" s="946"/>
      <c r="V226" s="946"/>
      <c r="W226" s="946"/>
      <c r="X226" s="946"/>
      <c r="Y226" s="946"/>
      <c r="Z226" s="946"/>
      <c r="AA226" s="946"/>
    </row>
    <row r="227">
      <c r="A227" s="946"/>
      <c r="B227" s="946"/>
      <c r="C227" s="946"/>
      <c r="D227" s="946"/>
      <c r="E227" s="946"/>
      <c r="F227" s="946"/>
      <c r="G227" s="946"/>
      <c r="I227" s="946"/>
      <c r="J227" s="946"/>
      <c r="K227" s="946"/>
      <c r="L227" s="946"/>
      <c r="M227" s="946"/>
      <c r="N227" s="946"/>
      <c r="O227" s="946"/>
      <c r="P227" s="946"/>
      <c r="Q227" s="946"/>
      <c r="R227" s="946"/>
      <c r="S227" s="946"/>
      <c r="T227" s="946"/>
      <c r="U227" s="946"/>
      <c r="V227" s="946"/>
      <c r="W227" s="946"/>
      <c r="X227" s="946"/>
      <c r="Y227" s="946"/>
      <c r="Z227" s="946"/>
      <c r="AA227" s="946"/>
    </row>
    <row r="228">
      <c r="A228" s="946"/>
      <c r="B228" s="946"/>
      <c r="C228" s="946"/>
      <c r="D228" s="946"/>
      <c r="E228" s="946"/>
      <c r="F228" s="946"/>
      <c r="G228" s="946"/>
      <c r="I228" s="946"/>
      <c r="J228" s="946"/>
      <c r="K228" s="946"/>
      <c r="L228" s="946"/>
      <c r="M228" s="946"/>
      <c r="N228" s="946"/>
      <c r="O228" s="946"/>
      <c r="P228" s="946"/>
      <c r="Q228" s="946"/>
      <c r="R228" s="946"/>
      <c r="S228" s="946"/>
      <c r="T228" s="946"/>
      <c r="U228" s="946"/>
      <c r="V228" s="946"/>
      <c r="W228" s="946"/>
      <c r="X228" s="946"/>
      <c r="Y228" s="946"/>
      <c r="Z228" s="946"/>
      <c r="AA228" s="946"/>
    </row>
    <row r="229">
      <c r="A229" s="946"/>
      <c r="B229" s="946"/>
      <c r="C229" s="946"/>
      <c r="D229" s="946"/>
      <c r="E229" s="946"/>
      <c r="F229" s="946"/>
      <c r="G229" s="946"/>
      <c r="I229" s="946"/>
      <c r="J229" s="946"/>
      <c r="K229" s="946"/>
      <c r="L229" s="946"/>
      <c r="M229" s="946"/>
      <c r="N229" s="946"/>
      <c r="O229" s="946"/>
      <c r="P229" s="946"/>
      <c r="Q229" s="946"/>
      <c r="R229" s="946"/>
      <c r="S229" s="946"/>
      <c r="T229" s="946"/>
      <c r="U229" s="946"/>
      <c r="V229" s="946"/>
      <c r="W229" s="946"/>
      <c r="X229" s="946"/>
      <c r="Y229" s="946"/>
      <c r="Z229" s="946"/>
      <c r="AA229" s="946"/>
    </row>
    <row r="230">
      <c r="A230" s="946"/>
      <c r="B230" s="946"/>
      <c r="C230" s="946"/>
      <c r="D230" s="946"/>
      <c r="E230" s="946"/>
      <c r="F230" s="946"/>
      <c r="G230" s="946"/>
      <c r="I230" s="946"/>
      <c r="J230" s="946"/>
      <c r="K230" s="946"/>
      <c r="L230" s="946"/>
      <c r="M230" s="946"/>
      <c r="N230" s="946"/>
      <c r="O230" s="946"/>
      <c r="P230" s="946"/>
      <c r="Q230" s="946"/>
      <c r="R230" s="946"/>
      <c r="S230" s="946"/>
      <c r="T230" s="946"/>
      <c r="U230" s="946"/>
      <c r="V230" s="946"/>
      <c r="W230" s="946"/>
      <c r="X230" s="946"/>
      <c r="Y230" s="946"/>
      <c r="Z230" s="946"/>
      <c r="AA230" s="946"/>
    </row>
    <row r="231">
      <c r="A231" s="946"/>
      <c r="B231" s="946"/>
      <c r="C231" s="946"/>
      <c r="D231" s="946"/>
      <c r="E231" s="946"/>
      <c r="F231" s="946"/>
      <c r="G231" s="946"/>
      <c r="I231" s="946"/>
      <c r="J231" s="946"/>
      <c r="K231" s="946"/>
      <c r="L231" s="946"/>
      <c r="M231" s="946"/>
      <c r="N231" s="946"/>
      <c r="O231" s="946"/>
      <c r="P231" s="946"/>
      <c r="Q231" s="946"/>
      <c r="R231" s="946"/>
      <c r="S231" s="946"/>
      <c r="T231" s="946"/>
      <c r="U231" s="946"/>
      <c r="V231" s="946"/>
      <c r="W231" s="946"/>
      <c r="X231" s="946"/>
      <c r="Y231" s="946"/>
      <c r="Z231" s="946"/>
      <c r="AA231" s="946"/>
    </row>
    <row r="232">
      <c r="A232" s="946"/>
      <c r="B232" s="946"/>
      <c r="C232" s="946"/>
      <c r="D232" s="946"/>
      <c r="E232" s="946"/>
      <c r="F232" s="946"/>
      <c r="G232" s="946"/>
      <c r="I232" s="946"/>
      <c r="J232" s="946"/>
      <c r="K232" s="946"/>
      <c r="L232" s="946"/>
      <c r="M232" s="946"/>
      <c r="N232" s="946"/>
      <c r="O232" s="946"/>
      <c r="P232" s="946"/>
      <c r="Q232" s="946"/>
      <c r="R232" s="946"/>
      <c r="S232" s="946"/>
      <c r="T232" s="946"/>
      <c r="U232" s="946"/>
      <c r="V232" s="946"/>
      <c r="W232" s="946"/>
      <c r="X232" s="946"/>
      <c r="Y232" s="946"/>
      <c r="Z232" s="946"/>
      <c r="AA232" s="946"/>
    </row>
    <row r="233">
      <c r="A233" s="946"/>
      <c r="B233" s="946"/>
      <c r="C233" s="946"/>
      <c r="D233" s="946"/>
      <c r="E233" s="946"/>
      <c r="F233" s="946"/>
      <c r="G233" s="946"/>
      <c r="I233" s="946"/>
      <c r="J233" s="946"/>
      <c r="K233" s="946"/>
      <c r="L233" s="946"/>
      <c r="M233" s="946"/>
      <c r="N233" s="946"/>
      <c r="O233" s="946"/>
      <c r="P233" s="946"/>
      <c r="Q233" s="946"/>
      <c r="R233" s="946"/>
      <c r="S233" s="946"/>
      <c r="T233" s="946"/>
      <c r="U233" s="946"/>
      <c r="V233" s="946"/>
      <c r="W233" s="946"/>
      <c r="X233" s="946"/>
      <c r="Y233" s="946"/>
      <c r="Z233" s="946"/>
      <c r="AA233" s="946"/>
    </row>
    <row r="234">
      <c r="A234" s="946"/>
      <c r="B234" s="946"/>
      <c r="C234" s="946"/>
      <c r="D234" s="946"/>
      <c r="E234" s="946"/>
      <c r="F234" s="946"/>
      <c r="G234" s="946"/>
      <c r="I234" s="946"/>
      <c r="J234" s="946"/>
      <c r="K234" s="946"/>
      <c r="L234" s="946"/>
      <c r="M234" s="946"/>
      <c r="N234" s="946"/>
      <c r="O234" s="946"/>
      <c r="P234" s="946"/>
      <c r="Q234" s="946"/>
      <c r="R234" s="946"/>
      <c r="S234" s="946"/>
      <c r="T234" s="946"/>
      <c r="U234" s="946"/>
      <c r="V234" s="946"/>
      <c r="W234" s="946"/>
      <c r="X234" s="946"/>
      <c r="Y234" s="946"/>
      <c r="Z234" s="946"/>
      <c r="AA234" s="946"/>
    </row>
    <row r="235">
      <c r="A235" s="946"/>
      <c r="B235" s="946"/>
      <c r="C235" s="946"/>
      <c r="D235" s="946"/>
      <c r="E235" s="946"/>
      <c r="F235" s="946"/>
      <c r="G235" s="946"/>
      <c r="I235" s="946"/>
      <c r="J235" s="946"/>
      <c r="K235" s="946"/>
      <c r="L235" s="946"/>
      <c r="M235" s="946"/>
      <c r="N235" s="946"/>
      <c r="O235" s="946"/>
      <c r="P235" s="946"/>
      <c r="Q235" s="946"/>
      <c r="R235" s="946"/>
      <c r="S235" s="946"/>
      <c r="T235" s="946"/>
      <c r="U235" s="946"/>
      <c r="V235" s="946"/>
      <c r="W235" s="946"/>
      <c r="X235" s="946"/>
      <c r="Y235" s="946"/>
      <c r="Z235" s="946"/>
      <c r="AA235" s="946"/>
    </row>
    <row r="236">
      <c r="A236" s="946"/>
      <c r="B236" s="946"/>
      <c r="C236" s="946"/>
      <c r="D236" s="946"/>
      <c r="E236" s="946"/>
      <c r="F236" s="946"/>
      <c r="G236" s="946"/>
      <c r="I236" s="946"/>
      <c r="J236" s="946"/>
      <c r="K236" s="946"/>
      <c r="L236" s="946"/>
      <c r="M236" s="946"/>
      <c r="N236" s="946"/>
      <c r="O236" s="946"/>
      <c r="P236" s="946"/>
      <c r="Q236" s="946"/>
      <c r="R236" s="946"/>
      <c r="S236" s="946"/>
      <c r="T236" s="946"/>
      <c r="U236" s="946"/>
      <c r="V236" s="946"/>
      <c r="W236" s="946"/>
      <c r="X236" s="946"/>
      <c r="Y236" s="946"/>
      <c r="Z236" s="946"/>
      <c r="AA236" s="946"/>
    </row>
    <row r="237">
      <c r="A237" s="946"/>
      <c r="B237" s="946"/>
      <c r="C237" s="946"/>
      <c r="D237" s="946"/>
      <c r="E237" s="946"/>
      <c r="F237" s="946"/>
      <c r="G237" s="946"/>
      <c r="I237" s="946"/>
      <c r="J237" s="946"/>
      <c r="K237" s="946"/>
      <c r="L237" s="946"/>
      <c r="M237" s="946"/>
      <c r="N237" s="946"/>
      <c r="O237" s="946"/>
      <c r="P237" s="946"/>
      <c r="Q237" s="946"/>
      <c r="R237" s="946"/>
      <c r="S237" s="946"/>
      <c r="T237" s="946"/>
      <c r="U237" s="946"/>
      <c r="V237" s="946"/>
      <c r="W237" s="946"/>
      <c r="X237" s="946"/>
      <c r="Y237" s="946"/>
      <c r="Z237" s="946"/>
      <c r="AA237" s="946"/>
    </row>
    <row r="238">
      <c r="A238" s="946"/>
      <c r="B238" s="946"/>
      <c r="C238" s="946"/>
      <c r="D238" s="946"/>
      <c r="E238" s="946"/>
      <c r="F238" s="946"/>
      <c r="G238" s="946"/>
      <c r="I238" s="946"/>
      <c r="J238" s="946"/>
      <c r="K238" s="946"/>
      <c r="L238" s="946"/>
      <c r="M238" s="946"/>
      <c r="N238" s="946"/>
      <c r="O238" s="946"/>
      <c r="P238" s="946"/>
      <c r="Q238" s="946"/>
      <c r="R238" s="946"/>
      <c r="S238" s="946"/>
      <c r="T238" s="946"/>
      <c r="U238" s="946"/>
      <c r="V238" s="946"/>
      <c r="W238" s="946"/>
      <c r="X238" s="946"/>
      <c r="Y238" s="946"/>
      <c r="Z238" s="946"/>
      <c r="AA238" s="946"/>
    </row>
    <row r="239">
      <c r="A239" s="946"/>
      <c r="B239" s="946"/>
      <c r="C239" s="946"/>
      <c r="D239" s="946"/>
      <c r="E239" s="946"/>
      <c r="F239" s="946"/>
      <c r="G239" s="946"/>
      <c r="I239" s="946"/>
      <c r="J239" s="946"/>
      <c r="K239" s="946"/>
      <c r="L239" s="946"/>
      <c r="M239" s="946"/>
      <c r="N239" s="946"/>
      <c r="O239" s="946"/>
      <c r="P239" s="946"/>
      <c r="Q239" s="946"/>
      <c r="R239" s="946"/>
      <c r="S239" s="946"/>
      <c r="T239" s="946"/>
      <c r="U239" s="946"/>
      <c r="V239" s="946"/>
      <c r="W239" s="946"/>
      <c r="X239" s="946"/>
      <c r="Y239" s="946"/>
      <c r="Z239" s="946"/>
      <c r="AA239" s="946"/>
    </row>
    <row r="240">
      <c r="A240" s="946"/>
      <c r="B240" s="946"/>
      <c r="C240" s="946"/>
      <c r="D240" s="946"/>
      <c r="E240" s="946"/>
      <c r="F240" s="946"/>
      <c r="G240" s="946"/>
      <c r="I240" s="946"/>
      <c r="J240" s="946"/>
      <c r="K240" s="946"/>
      <c r="L240" s="946"/>
      <c r="M240" s="946"/>
      <c r="N240" s="946"/>
      <c r="O240" s="946"/>
      <c r="P240" s="946"/>
      <c r="Q240" s="946"/>
      <c r="R240" s="946"/>
      <c r="S240" s="946"/>
      <c r="T240" s="946"/>
      <c r="U240" s="946"/>
      <c r="V240" s="946"/>
      <c r="W240" s="946"/>
      <c r="X240" s="946"/>
      <c r="Y240" s="946"/>
      <c r="Z240" s="946"/>
      <c r="AA240" s="946"/>
    </row>
    <row r="241">
      <c r="A241" s="946"/>
      <c r="B241" s="946"/>
      <c r="C241" s="946"/>
      <c r="D241" s="946"/>
      <c r="E241" s="946"/>
      <c r="F241" s="946"/>
      <c r="G241" s="946"/>
      <c r="I241" s="946"/>
      <c r="J241" s="946"/>
      <c r="K241" s="946"/>
      <c r="L241" s="946"/>
      <c r="M241" s="946"/>
      <c r="N241" s="946"/>
      <c r="O241" s="946"/>
      <c r="P241" s="946"/>
      <c r="Q241" s="946"/>
      <c r="R241" s="946"/>
      <c r="S241" s="946"/>
      <c r="T241" s="946"/>
      <c r="U241" s="946"/>
      <c r="V241" s="946"/>
      <c r="W241" s="946"/>
      <c r="X241" s="946"/>
      <c r="Y241" s="946"/>
      <c r="Z241" s="946"/>
      <c r="AA241" s="946"/>
    </row>
    <row r="242">
      <c r="A242" s="946"/>
      <c r="B242" s="946"/>
      <c r="C242" s="946"/>
      <c r="D242" s="946"/>
      <c r="E242" s="946"/>
      <c r="F242" s="946"/>
      <c r="G242" s="946"/>
      <c r="I242" s="946"/>
      <c r="J242" s="946"/>
      <c r="K242" s="946"/>
      <c r="L242" s="946"/>
      <c r="M242" s="946"/>
      <c r="N242" s="946"/>
      <c r="O242" s="946"/>
      <c r="P242" s="946"/>
      <c r="Q242" s="946"/>
      <c r="R242" s="946"/>
      <c r="S242" s="946"/>
      <c r="T242" s="946"/>
      <c r="U242" s="946"/>
      <c r="V242" s="946"/>
      <c r="W242" s="946"/>
      <c r="X242" s="946"/>
      <c r="Y242" s="946"/>
      <c r="Z242" s="946"/>
      <c r="AA242" s="946"/>
    </row>
    <row r="243">
      <c r="A243" s="946"/>
      <c r="B243" s="946"/>
      <c r="C243" s="946"/>
      <c r="D243" s="946"/>
      <c r="E243" s="946"/>
      <c r="F243" s="946"/>
      <c r="G243" s="946"/>
      <c r="I243" s="946"/>
      <c r="J243" s="946"/>
      <c r="K243" s="946"/>
      <c r="L243" s="946"/>
      <c r="M243" s="946"/>
      <c r="N243" s="946"/>
      <c r="O243" s="946"/>
      <c r="P243" s="946"/>
      <c r="Q243" s="946"/>
      <c r="R243" s="946"/>
      <c r="S243" s="946"/>
      <c r="T243" s="946"/>
      <c r="U243" s="946"/>
      <c r="V243" s="946"/>
      <c r="W243" s="946"/>
      <c r="X243" s="946"/>
      <c r="Y243" s="946"/>
      <c r="Z243" s="946"/>
      <c r="AA243" s="946"/>
    </row>
    <row r="244">
      <c r="A244" s="946"/>
      <c r="B244" s="946"/>
      <c r="C244" s="946"/>
      <c r="D244" s="946"/>
      <c r="E244" s="946"/>
      <c r="F244" s="946"/>
      <c r="G244" s="946"/>
      <c r="I244" s="946"/>
      <c r="J244" s="946"/>
      <c r="K244" s="946"/>
      <c r="L244" s="946"/>
      <c r="M244" s="946"/>
      <c r="N244" s="946"/>
      <c r="O244" s="946"/>
      <c r="P244" s="946"/>
      <c r="Q244" s="946"/>
      <c r="R244" s="946"/>
      <c r="S244" s="946"/>
      <c r="T244" s="946"/>
      <c r="U244" s="946"/>
      <c r="V244" s="946"/>
      <c r="W244" s="946"/>
      <c r="X244" s="946"/>
      <c r="Y244" s="946"/>
      <c r="Z244" s="946"/>
      <c r="AA244" s="946"/>
    </row>
    <row r="245">
      <c r="A245" s="946"/>
      <c r="B245" s="946"/>
      <c r="C245" s="946"/>
      <c r="D245" s="946"/>
      <c r="E245" s="946"/>
      <c r="F245" s="946"/>
      <c r="G245" s="946"/>
      <c r="I245" s="946"/>
      <c r="J245" s="946"/>
      <c r="K245" s="946"/>
      <c r="L245" s="946"/>
      <c r="M245" s="946"/>
      <c r="N245" s="946"/>
      <c r="O245" s="946"/>
      <c r="P245" s="946"/>
      <c r="Q245" s="946"/>
      <c r="R245" s="946"/>
      <c r="S245" s="946"/>
      <c r="T245" s="946"/>
      <c r="U245" s="946"/>
      <c r="V245" s="946"/>
      <c r="W245" s="946"/>
      <c r="X245" s="946"/>
      <c r="Y245" s="946"/>
      <c r="Z245" s="946"/>
      <c r="AA245" s="946"/>
    </row>
    <row r="246">
      <c r="A246" s="946"/>
      <c r="B246" s="946"/>
      <c r="C246" s="946"/>
      <c r="D246" s="946"/>
      <c r="E246" s="946"/>
      <c r="F246" s="946"/>
      <c r="G246" s="946"/>
      <c r="I246" s="946"/>
      <c r="J246" s="946"/>
      <c r="K246" s="946"/>
      <c r="L246" s="946"/>
      <c r="M246" s="946"/>
      <c r="N246" s="946"/>
      <c r="O246" s="946"/>
      <c r="P246" s="946"/>
      <c r="Q246" s="946"/>
      <c r="R246" s="946"/>
      <c r="S246" s="946"/>
      <c r="T246" s="946"/>
      <c r="U246" s="946"/>
      <c r="V246" s="946"/>
      <c r="W246" s="946"/>
      <c r="X246" s="946"/>
      <c r="Y246" s="946"/>
      <c r="Z246" s="946"/>
      <c r="AA246" s="946"/>
    </row>
    <row r="247">
      <c r="A247" s="946"/>
      <c r="B247" s="946"/>
      <c r="C247" s="946"/>
      <c r="D247" s="946"/>
      <c r="E247" s="946"/>
      <c r="F247" s="946"/>
      <c r="G247" s="946"/>
      <c r="I247" s="946"/>
      <c r="J247" s="946"/>
      <c r="K247" s="946"/>
      <c r="L247" s="946"/>
      <c r="M247" s="946"/>
      <c r="N247" s="946"/>
      <c r="O247" s="946"/>
      <c r="P247" s="946"/>
      <c r="Q247" s="946"/>
      <c r="R247" s="946"/>
      <c r="S247" s="946"/>
      <c r="T247" s="946"/>
      <c r="U247" s="946"/>
      <c r="V247" s="946"/>
      <c r="W247" s="946"/>
      <c r="X247" s="946"/>
      <c r="Y247" s="946"/>
      <c r="Z247" s="946"/>
      <c r="AA247" s="946"/>
    </row>
    <row r="248">
      <c r="A248" s="946"/>
      <c r="B248" s="946"/>
      <c r="C248" s="946"/>
      <c r="D248" s="946"/>
      <c r="E248" s="946"/>
      <c r="F248" s="946"/>
      <c r="G248" s="946"/>
      <c r="I248" s="946"/>
      <c r="J248" s="946"/>
      <c r="K248" s="946"/>
      <c r="L248" s="946"/>
      <c r="M248" s="946"/>
      <c r="N248" s="946"/>
      <c r="O248" s="946"/>
      <c r="P248" s="946"/>
      <c r="Q248" s="946"/>
      <c r="R248" s="946"/>
      <c r="S248" s="946"/>
      <c r="T248" s="946"/>
      <c r="U248" s="946"/>
      <c r="V248" s="946"/>
      <c r="W248" s="946"/>
      <c r="X248" s="946"/>
      <c r="Y248" s="946"/>
      <c r="Z248" s="946"/>
      <c r="AA248" s="946"/>
    </row>
    <row r="249">
      <c r="A249" s="946"/>
      <c r="B249" s="946"/>
      <c r="C249" s="946"/>
      <c r="D249" s="946"/>
      <c r="E249" s="946"/>
      <c r="F249" s="946"/>
      <c r="G249" s="946"/>
      <c r="I249" s="946"/>
      <c r="J249" s="946"/>
      <c r="K249" s="946"/>
      <c r="L249" s="946"/>
      <c r="M249" s="946"/>
      <c r="N249" s="946"/>
      <c r="O249" s="946"/>
      <c r="P249" s="946"/>
      <c r="Q249" s="946"/>
      <c r="R249" s="946"/>
      <c r="S249" s="946"/>
      <c r="T249" s="946"/>
      <c r="U249" s="946"/>
      <c r="V249" s="946"/>
      <c r="W249" s="946"/>
      <c r="X249" s="946"/>
      <c r="Y249" s="946"/>
      <c r="Z249" s="946"/>
      <c r="AA249" s="946"/>
    </row>
    <row r="250">
      <c r="A250" s="946"/>
      <c r="B250" s="946"/>
      <c r="C250" s="946"/>
      <c r="D250" s="946"/>
      <c r="E250" s="946"/>
      <c r="F250" s="946"/>
      <c r="G250" s="946"/>
      <c r="I250" s="946"/>
      <c r="J250" s="946"/>
      <c r="K250" s="946"/>
      <c r="L250" s="946"/>
      <c r="M250" s="946"/>
      <c r="N250" s="946"/>
      <c r="O250" s="946"/>
      <c r="P250" s="946"/>
      <c r="Q250" s="946"/>
      <c r="R250" s="946"/>
      <c r="S250" s="946"/>
      <c r="T250" s="946"/>
      <c r="U250" s="946"/>
      <c r="V250" s="946"/>
      <c r="W250" s="946"/>
      <c r="X250" s="946"/>
      <c r="Y250" s="946"/>
      <c r="Z250" s="946"/>
      <c r="AA250" s="946"/>
    </row>
    <row r="251">
      <c r="A251" s="946"/>
      <c r="B251" s="946"/>
      <c r="C251" s="946"/>
      <c r="D251" s="946"/>
      <c r="E251" s="946"/>
      <c r="F251" s="946"/>
      <c r="G251" s="946"/>
      <c r="I251" s="946"/>
      <c r="J251" s="946"/>
      <c r="K251" s="946"/>
      <c r="L251" s="946"/>
      <c r="M251" s="946"/>
      <c r="N251" s="946"/>
      <c r="O251" s="946"/>
      <c r="P251" s="946"/>
      <c r="Q251" s="946"/>
      <c r="R251" s="946"/>
      <c r="S251" s="946"/>
      <c r="T251" s="946"/>
      <c r="U251" s="946"/>
      <c r="V251" s="946"/>
      <c r="W251" s="946"/>
      <c r="X251" s="946"/>
      <c r="Y251" s="946"/>
      <c r="Z251" s="946"/>
      <c r="AA251" s="946"/>
    </row>
    <row r="252">
      <c r="A252" s="946"/>
      <c r="B252" s="946"/>
      <c r="C252" s="946"/>
      <c r="D252" s="946"/>
      <c r="E252" s="946"/>
      <c r="F252" s="946"/>
      <c r="G252" s="946"/>
      <c r="I252" s="946"/>
      <c r="J252" s="946"/>
      <c r="K252" s="946"/>
      <c r="L252" s="946"/>
      <c r="M252" s="946"/>
      <c r="N252" s="946"/>
      <c r="O252" s="946"/>
      <c r="P252" s="946"/>
      <c r="Q252" s="946"/>
      <c r="R252" s="946"/>
      <c r="S252" s="946"/>
      <c r="T252" s="946"/>
      <c r="U252" s="946"/>
      <c r="V252" s="946"/>
      <c r="W252" s="946"/>
      <c r="X252" s="946"/>
      <c r="Y252" s="946"/>
      <c r="Z252" s="946"/>
      <c r="AA252" s="946"/>
    </row>
    <row r="253">
      <c r="A253" s="946"/>
      <c r="B253" s="946"/>
      <c r="C253" s="946"/>
      <c r="D253" s="946"/>
      <c r="E253" s="946"/>
      <c r="F253" s="946"/>
      <c r="G253" s="946"/>
      <c r="I253" s="946"/>
      <c r="J253" s="946"/>
      <c r="K253" s="946"/>
      <c r="L253" s="946"/>
      <c r="M253" s="946"/>
      <c r="N253" s="946"/>
      <c r="O253" s="946"/>
      <c r="P253" s="946"/>
      <c r="Q253" s="946"/>
      <c r="R253" s="946"/>
      <c r="S253" s="946"/>
      <c r="T253" s="946"/>
      <c r="U253" s="946"/>
      <c r="V253" s="946"/>
      <c r="W253" s="946"/>
      <c r="X253" s="946"/>
      <c r="Y253" s="946"/>
      <c r="Z253" s="946"/>
      <c r="AA253" s="946"/>
    </row>
    <row r="254">
      <c r="A254" s="946"/>
      <c r="B254" s="946"/>
      <c r="C254" s="946"/>
      <c r="D254" s="946"/>
      <c r="E254" s="946"/>
      <c r="F254" s="946"/>
      <c r="G254" s="946"/>
      <c r="I254" s="946"/>
      <c r="J254" s="946"/>
      <c r="K254" s="946"/>
      <c r="L254" s="946"/>
      <c r="M254" s="946"/>
      <c r="N254" s="946"/>
      <c r="O254" s="946"/>
      <c r="P254" s="946"/>
      <c r="Q254" s="946"/>
      <c r="R254" s="946"/>
      <c r="S254" s="946"/>
      <c r="T254" s="946"/>
      <c r="U254" s="946"/>
      <c r="V254" s="946"/>
      <c r="W254" s="946"/>
      <c r="X254" s="946"/>
      <c r="Y254" s="946"/>
      <c r="Z254" s="946"/>
      <c r="AA254" s="946"/>
    </row>
    <row r="255">
      <c r="A255" s="946"/>
      <c r="B255" s="946"/>
      <c r="C255" s="946"/>
      <c r="D255" s="946"/>
      <c r="E255" s="946"/>
      <c r="F255" s="946"/>
      <c r="G255" s="946"/>
      <c r="I255" s="946"/>
      <c r="J255" s="946"/>
      <c r="K255" s="946"/>
      <c r="L255" s="946"/>
      <c r="M255" s="946"/>
      <c r="N255" s="946"/>
      <c r="O255" s="946"/>
      <c r="P255" s="946"/>
      <c r="Q255" s="946"/>
      <c r="R255" s="946"/>
      <c r="S255" s="946"/>
      <c r="T255" s="946"/>
      <c r="U255" s="946"/>
      <c r="V255" s="946"/>
      <c r="W255" s="946"/>
      <c r="X255" s="946"/>
      <c r="Y255" s="946"/>
      <c r="Z255" s="946"/>
      <c r="AA255" s="946"/>
    </row>
    <row r="256">
      <c r="A256" s="946"/>
      <c r="B256" s="946"/>
      <c r="C256" s="946"/>
      <c r="D256" s="946"/>
      <c r="E256" s="946"/>
      <c r="F256" s="946"/>
      <c r="G256" s="946"/>
      <c r="I256" s="946"/>
      <c r="J256" s="946"/>
      <c r="K256" s="946"/>
      <c r="L256" s="946"/>
      <c r="M256" s="946"/>
      <c r="N256" s="946"/>
      <c r="O256" s="946"/>
      <c r="P256" s="946"/>
      <c r="Q256" s="946"/>
      <c r="R256" s="946"/>
      <c r="S256" s="946"/>
      <c r="T256" s="946"/>
      <c r="U256" s="946"/>
      <c r="V256" s="946"/>
      <c r="W256" s="946"/>
      <c r="X256" s="946"/>
      <c r="Y256" s="946"/>
      <c r="Z256" s="946"/>
      <c r="AA256" s="946"/>
    </row>
    <row r="257">
      <c r="A257" s="946"/>
      <c r="B257" s="946"/>
      <c r="C257" s="946"/>
      <c r="D257" s="946"/>
      <c r="E257" s="946"/>
      <c r="F257" s="946"/>
      <c r="G257" s="946"/>
      <c r="I257" s="946"/>
      <c r="J257" s="946"/>
      <c r="K257" s="946"/>
      <c r="L257" s="946"/>
      <c r="M257" s="946"/>
      <c r="N257" s="946"/>
      <c r="O257" s="946"/>
      <c r="P257" s="946"/>
      <c r="Q257" s="946"/>
      <c r="R257" s="946"/>
      <c r="S257" s="946"/>
      <c r="T257" s="946"/>
      <c r="U257" s="946"/>
      <c r="V257" s="946"/>
      <c r="W257" s="946"/>
      <c r="X257" s="946"/>
      <c r="Y257" s="946"/>
      <c r="Z257" s="946"/>
      <c r="AA257" s="946"/>
    </row>
    <row r="258">
      <c r="A258" s="946"/>
      <c r="B258" s="946"/>
      <c r="C258" s="946"/>
      <c r="D258" s="946"/>
      <c r="E258" s="946"/>
      <c r="F258" s="946"/>
      <c r="G258" s="946"/>
      <c r="I258" s="946"/>
      <c r="J258" s="946"/>
      <c r="K258" s="946"/>
      <c r="L258" s="946"/>
      <c r="M258" s="946"/>
      <c r="N258" s="946"/>
      <c r="O258" s="946"/>
      <c r="P258" s="946"/>
      <c r="Q258" s="946"/>
      <c r="R258" s="946"/>
      <c r="S258" s="946"/>
      <c r="T258" s="946"/>
      <c r="U258" s="946"/>
      <c r="V258" s="946"/>
      <c r="W258" s="946"/>
      <c r="X258" s="946"/>
      <c r="Y258" s="946"/>
      <c r="Z258" s="946"/>
      <c r="AA258" s="946"/>
    </row>
    <row r="259">
      <c r="A259" s="946"/>
      <c r="B259" s="946"/>
      <c r="C259" s="946"/>
      <c r="D259" s="946"/>
      <c r="E259" s="946"/>
      <c r="F259" s="946"/>
      <c r="G259" s="946"/>
      <c r="I259" s="946"/>
      <c r="J259" s="946"/>
      <c r="K259" s="946"/>
      <c r="L259" s="946"/>
      <c r="M259" s="946"/>
      <c r="N259" s="946"/>
      <c r="O259" s="946"/>
      <c r="P259" s="946"/>
      <c r="Q259" s="946"/>
      <c r="R259" s="946"/>
      <c r="S259" s="946"/>
      <c r="T259" s="946"/>
      <c r="U259" s="946"/>
      <c r="V259" s="946"/>
      <c r="W259" s="946"/>
      <c r="X259" s="946"/>
      <c r="Y259" s="946"/>
      <c r="Z259" s="946"/>
      <c r="AA259" s="946"/>
    </row>
    <row r="260">
      <c r="A260" s="946"/>
      <c r="B260" s="946"/>
      <c r="C260" s="946"/>
      <c r="D260" s="946"/>
      <c r="E260" s="946"/>
      <c r="F260" s="946"/>
      <c r="G260" s="946"/>
      <c r="I260" s="946"/>
      <c r="J260" s="946"/>
      <c r="K260" s="946"/>
      <c r="L260" s="946"/>
      <c r="M260" s="946"/>
      <c r="N260" s="946"/>
      <c r="O260" s="946"/>
      <c r="P260" s="946"/>
      <c r="Q260" s="946"/>
      <c r="R260" s="946"/>
      <c r="S260" s="946"/>
      <c r="T260" s="946"/>
      <c r="U260" s="946"/>
      <c r="V260" s="946"/>
      <c r="W260" s="946"/>
      <c r="X260" s="946"/>
      <c r="Y260" s="946"/>
      <c r="Z260" s="946"/>
      <c r="AA260" s="946"/>
    </row>
    <row r="261">
      <c r="A261" s="946"/>
      <c r="B261" s="946"/>
      <c r="C261" s="946"/>
      <c r="D261" s="946"/>
      <c r="E261" s="946"/>
      <c r="F261" s="946"/>
      <c r="G261" s="946"/>
      <c r="I261" s="946"/>
      <c r="J261" s="946"/>
      <c r="K261" s="946"/>
      <c r="L261" s="946"/>
      <c r="M261" s="946"/>
      <c r="N261" s="946"/>
      <c r="O261" s="946"/>
      <c r="P261" s="946"/>
      <c r="Q261" s="946"/>
      <c r="R261" s="946"/>
      <c r="S261" s="946"/>
      <c r="T261" s="946"/>
      <c r="U261" s="946"/>
      <c r="V261" s="946"/>
      <c r="W261" s="946"/>
      <c r="X261" s="946"/>
      <c r="Y261" s="946"/>
      <c r="Z261" s="946"/>
      <c r="AA261" s="946"/>
    </row>
    <row r="262">
      <c r="A262" s="946"/>
      <c r="B262" s="946"/>
      <c r="C262" s="946"/>
      <c r="D262" s="946"/>
      <c r="E262" s="946"/>
      <c r="F262" s="946"/>
      <c r="G262" s="946"/>
      <c r="I262" s="946"/>
      <c r="J262" s="946"/>
      <c r="K262" s="946"/>
      <c r="L262" s="946"/>
      <c r="M262" s="946"/>
      <c r="N262" s="946"/>
      <c r="O262" s="946"/>
      <c r="P262" s="946"/>
      <c r="Q262" s="946"/>
      <c r="R262" s="946"/>
      <c r="S262" s="946"/>
      <c r="T262" s="946"/>
      <c r="U262" s="946"/>
      <c r="V262" s="946"/>
      <c r="W262" s="946"/>
      <c r="X262" s="946"/>
      <c r="Y262" s="946"/>
      <c r="Z262" s="946"/>
      <c r="AA262" s="946"/>
    </row>
    <row r="263">
      <c r="A263" s="946"/>
      <c r="B263" s="946"/>
      <c r="C263" s="946"/>
      <c r="D263" s="946"/>
      <c r="E263" s="946"/>
      <c r="F263" s="946"/>
      <c r="G263" s="946"/>
      <c r="I263" s="946"/>
      <c r="J263" s="946"/>
      <c r="K263" s="946"/>
      <c r="L263" s="946"/>
      <c r="M263" s="946"/>
      <c r="N263" s="946"/>
      <c r="O263" s="946"/>
      <c r="P263" s="946"/>
      <c r="Q263" s="946"/>
      <c r="R263" s="946"/>
      <c r="S263" s="946"/>
      <c r="T263" s="946"/>
      <c r="U263" s="946"/>
      <c r="V263" s="946"/>
      <c r="W263" s="946"/>
      <c r="X263" s="946"/>
      <c r="Y263" s="946"/>
      <c r="Z263" s="946"/>
      <c r="AA263" s="946"/>
    </row>
    <row r="264">
      <c r="A264" s="946"/>
      <c r="B264" s="946"/>
      <c r="C264" s="946"/>
      <c r="D264" s="946"/>
      <c r="E264" s="946"/>
      <c r="F264" s="946"/>
      <c r="G264" s="946"/>
      <c r="I264" s="946"/>
      <c r="J264" s="946"/>
      <c r="K264" s="946"/>
      <c r="L264" s="946"/>
      <c r="M264" s="946"/>
      <c r="N264" s="946"/>
      <c r="O264" s="946"/>
      <c r="P264" s="946"/>
      <c r="Q264" s="946"/>
      <c r="R264" s="946"/>
      <c r="S264" s="946"/>
      <c r="T264" s="946"/>
      <c r="U264" s="946"/>
      <c r="V264" s="946"/>
      <c r="W264" s="946"/>
      <c r="X264" s="946"/>
      <c r="Y264" s="946"/>
      <c r="Z264" s="946"/>
      <c r="AA264" s="946"/>
    </row>
    <row r="265">
      <c r="A265" s="946"/>
      <c r="B265" s="946"/>
      <c r="C265" s="946"/>
      <c r="D265" s="946"/>
      <c r="E265" s="946"/>
      <c r="F265" s="946"/>
      <c r="G265" s="946"/>
      <c r="I265" s="946"/>
      <c r="J265" s="946"/>
      <c r="K265" s="946"/>
      <c r="L265" s="946"/>
      <c r="M265" s="946"/>
      <c r="N265" s="946"/>
      <c r="O265" s="946"/>
      <c r="P265" s="946"/>
      <c r="Q265" s="946"/>
      <c r="R265" s="946"/>
      <c r="S265" s="946"/>
      <c r="T265" s="946"/>
      <c r="U265" s="946"/>
      <c r="V265" s="946"/>
      <c r="W265" s="946"/>
      <c r="X265" s="946"/>
      <c r="Y265" s="946"/>
      <c r="Z265" s="946"/>
      <c r="AA265" s="946"/>
    </row>
    <row r="266">
      <c r="A266" s="946"/>
      <c r="B266" s="946"/>
      <c r="C266" s="946"/>
      <c r="D266" s="946"/>
      <c r="E266" s="946"/>
      <c r="F266" s="946"/>
      <c r="G266" s="946"/>
      <c r="I266" s="946"/>
      <c r="J266" s="946"/>
      <c r="K266" s="946"/>
      <c r="L266" s="946"/>
      <c r="M266" s="946"/>
      <c r="N266" s="946"/>
      <c r="O266" s="946"/>
      <c r="P266" s="946"/>
      <c r="Q266" s="946"/>
      <c r="R266" s="946"/>
      <c r="S266" s="946"/>
      <c r="T266" s="946"/>
      <c r="U266" s="946"/>
      <c r="V266" s="946"/>
      <c r="W266" s="946"/>
      <c r="X266" s="946"/>
      <c r="Y266" s="946"/>
      <c r="Z266" s="946"/>
      <c r="AA266" s="946"/>
    </row>
    <row r="267">
      <c r="A267" s="946"/>
      <c r="B267" s="946"/>
      <c r="C267" s="946"/>
      <c r="D267" s="946"/>
      <c r="E267" s="946"/>
      <c r="F267" s="946"/>
      <c r="G267" s="946"/>
      <c r="I267" s="946"/>
      <c r="J267" s="946"/>
      <c r="K267" s="946"/>
      <c r="L267" s="946"/>
      <c r="M267" s="946"/>
      <c r="N267" s="946"/>
      <c r="O267" s="946"/>
      <c r="P267" s="946"/>
      <c r="Q267" s="946"/>
      <c r="R267" s="946"/>
      <c r="S267" s="946"/>
      <c r="T267" s="946"/>
      <c r="U267" s="946"/>
      <c r="V267" s="946"/>
      <c r="W267" s="946"/>
      <c r="X267" s="946"/>
      <c r="Y267" s="946"/>
      <c r="Z267" s="946"/>
      <c r="AA267" s="946"/>
    </row>
    <row r="268">
      <c r="A268" s="946"/>
      <c r="B268" s="946"/>
      <c r="C268" s="946"/>
      <c r="D268" s="946"/>
      <c r="E268" s="946"/>
      <c r="F268" s="946"/>
      <c r="G268" s="946"/>
      <c r="I268" s="946"/>
      <c r="J268" s="946"/>
      <c r="K268" s="946"/>
      <c r="L268" s="946"/>
      <c r="M268" s="946"/>
      <c r="N268" s="946"/>
      <c r="O268" s="946"/>
      <c r="P268" s="946"/>
      <c r="Q268" s="946"/>
      <c r="R268" s="946"/>
      <c r="S268" s="946"/>
      <c r="T268" s="946"/>
      <c r="U268" s="946"/>
      <c r="V268" s="946"/>
      <c r="W268" s="946"/>
      <c r="X268" s="946"/>
      <c r="Y268" s="946"/>
      <c r="Z268" s="946"/>
      <c r="AA268" s="946"/>
    </row>
    <row r="269">
      <c r="A269" s="946"/>
      <c r="B269" s="946"/>
      <c r="C269" s="946"/>
      <c r="D269" s="946"/>
      <c r="E269" s="946"/>
      <c r="F269" s="946"/>
      <c r="G269" s="946"/>
      <c r="I269" s="946"/>
      <c r="J269" s="946"/>
      <c r="K269" s="946"/>
      <c r="L269" s="946"/>
      <c r="M269" s="946"/>
      <c r="N269" s="946"/>
      <c r="O269" s="946"/>
      <c r="P269" s="946"/>
      <c r="Q269" s="946"/>
      <c r="R269" s="946"/>
      <c r="S269" s="946"/>
      <c r="T269" s="946"/>
      <c r="U269" s="946"/>
      <c r="V269" s="946"/>
      <c r="W269" s="946"/>
      <c r="X269" s="946"/>
      <c r="Y269" s="946"/>
      <c r="Z269" s="946"/>
      <c r="AA269" s="946"/>
    </row>
    <row r="270">
      <c r="A270" s="946"/>
      <c r="B270" s="946"/>
      <c r="C270" s="946"/>
      <c r="D270" s="946"/>
      <c r="E270" s="946"/>
      <c r="F270" s="946"/>
      <c r="G270" s="946"/>
      <c r="I270" s="946"/>
      <c r="J270" s="946"/>
      <c r="K270" s="946"/>
      <c r="L270" s="946"/>
      <c r="M270" s="946"/>
      <c r="N270" s="946"/>
      <c r="O270" s="946"/>
      <c r="P270" s="946"/>
      <c r="Q270" s="946"/>
      <c r="R270" s="946"/>
      <c r="S270" s="946"/>
      <c r="T270" s="946"/>
      <c r="U270" s="946"/>
      <c r="V270" s="946"/>
      <c r="W270" s="946"/>
      <c r="X270" s="946"/>
      <c r="Y270" s="946"/>
      <c r="Z270" s="946"/>
      <c r="AA270" s="946"/>
    </row>
    <row r="271">
      <c r="A271" s="946"/>
      <c r="B271" s="946"/>
      <c r="C271" s="946"/>
      <c r="D271" s="946"/>
      <c r="E271" s="946"/>
      <c r="F271" s="946"/>
      <c r="G271" s="946"/>
      <c r="I271" s="946"/>
      <c r="J271" s="946"/>
      <c r="K271" s="946"/>
      <c r="L271" s="946"/>
      <c r="M271" s="946"/>
      <c r="N271" s="946"/>
      <c r="O271" s="946"/>
      <c r="P271" s="946"/>
      <c r="Q271" s="946"/>
      <c r="R271" s="946"/>
      <c r="S271" s="946"/>
      <c r="T271" s="946"/>
      <c r="U271" s="946"/>
      <c r="V271" s="946"/>
      <c r="W271" s="946"/>
      <c r="X271" s="946"/>
      <c r="Y271" s="946"/>
      <c r="Z271" s="946"/>
      <c r="AA271" s="946"/>
    </row>
    <row r="272">
      <c r="A272" s="946"/>
      <c r="B272" s="946"/>
      <c r="C272" s="946"/>
      <c r="D272" s="946"/>
      <c r="E272" s="946"/>
      <c r="F272" s="946"/>
      <c r="G272" s="946"/>
      <c r="I272" s="946"/>
      <c r="J272" s="946"/>
      <c r="K272" s="946"/>
      <c r="L272" s="946"/>
      <c r="M272" s="946"/>
      <c r="N272" s="946"/>
      <c r="O272" s="946"/>
      <c r="P272" s="946"/>
      <c r="Q272" s="946"/>
      <c r="R272" s="946"/>
      <c r="S272" s="946"/>
      <c r="T272" s="946"/>
      <c r="U272" s="946"/>
      <c r="V272" s="946"/>
      <c r="W272" s="946"/>
      <c r="X272" s="946"/>
      <c r="Y272" s="946"/>
      <c r="Z272" s="946"/>
      <c r="AA272" s="946"/>
    </row>
    <row r="273">
      <c r="A273" s="946"/>
      <c r="B273" s="946"/>
      <c r="C273" s="946"/>
      <c r="D273" s="946"/>
      <c r="E273" s="946"/>
      <c r="F273" s="946"/>
      <c r="G273" s="946"/>
      <c r="I273" s="946"/>
      <c r="J273" s="946"/>
      <c r="K273" s="946"/>
      <c r="L273" s="946"/>
      <c r="M273" s="946"/>
      <c r="N273" s="946"/>
      <c r="O273" s="946"/>
      <c r="P273" s="946"/>
      <c r="Q273" s="946"/>
      <c r="R273" s="946"/>
      <c r="S273" s="946"/>
      <c r="T273" s="946"/>
      <c r="U273" s="946"/>
      <c r="V273" s="946"/>
      <c r="W273" s="946"/>
      <c r="X273" s="946"/>
      <c r="Y273" s="946"/>
      <c r="Z273" s="946"/>
      <c r="AA273" s="946"/>
    </row>
    <row r="274">
      <c r="A274" s="946"/>
      <c r="B274" s="946"/>
      <c r="C274" s="946"/>
      <c r="D274" s="946"/>
      <c r="E274" s="946"/>
      <c r="F274" s="946"/>
      <c r="G274" s="946"/>
      <c r="I274" s="946"/>
      <c r="J274" s="946"/>
      <c r="K274" s="946"/>
      <c r="L274" s="946"/>
      <c r="M274" s="946"/>
      <c r="N274" s="946"/>
      <c r="O274" s="946"/>
      <c r="P274" s="946"/>
      <c r="Q274" s="946"/>
      <c r="R274" s="946"/>
      <c r="S274" s="946"/>
      <c r="T274" s="946"/>
      <c r="U274" s="946"/>
      <c r="V274" s="946"/>
      <c r="W274" s="946"/>
      <c r="X274" s="946"/>
      <c r="Y274" s="946"/>
      <c r="Z274" s="946"/>
      <c r="AA274" s="946"/>
    </row>
    <row r="275">
      <c r="A275" s="946"/>
      <c r="B275" s="946"/>
      <c r="C275" s="946"/>
      <c r="D275" s="946"/>
      <c r="E275" s="946"/>
      <c r="F275" s="946"/>
      <c r="G275" s="946"/>
      <c r="I275" s="946"/>
      <c r="J275" s="946"/>
      <c r="K275" s="946"/>
      <c r="L275" s="946"/>
      <c r="M275" s="946"/>
      <c r="N275" s="946"/>
      <c r="O275" s="946"/>
      <c r="P275" s="946"/>
      <c r="Q275" s="946"/>
      <c r="R275" s="946"/>
      <c r="S275" s="946"/>
      <c r="T275" s="946"/>
      <c r="U275" s="946"/>
      <c r="V275" s="946"/>
      <c r="W275" s="946"/>
      <c r="X275" s="946"/>
      <c r="Y275" s="946"/>
      <c r="Z275" s="946"/>
      <c r="AA275" s="946"/>
    </row>
    <row r="276">
      <c r="A276" s="946"/>
      <c r="B276" s="946"/>
      <c r="C276" s="946"/>
      <c r="D276" s="946"/>
      <c r="E276" s="946"/>
      <c r="F276" s="946"/>
      <c r="G276" s="946"/>
      <c r="I276" s="946"/>
      <c r="J276" s="946"/>
      <c r="K276" s="946"/>
      <c r="L276" s="946"/>
      <c r="M276" s="946"/>
      <c r="N276" s="946"/>
      <c r="O276" s="946"/>
      <c r="P276" s="946"/>
      <c r="Q276" s="946"/>
      <c r="R276" s="946"/>
      <c r="S276" s="946"/>
      <c r="T276" s="946"/>
      <c r="U276" s="946"/>
      <c r="V276" s="946"/>
      <c r="W276" s="946"/>
      <c r="X276" s="946"/>
      <c r="Y276" s="946"/>
      <c r="Z276" s="946"/>
      <c r="AA276" s="946"/>
    </row>
    <row r="277">
      <c r="A277" s="946"/>
      <c r="B277" s="946"/>
      <c r="C277" s="946"/>
      <c r="D277" s="946"/>
      <c r="E277" s="946"/>
      <c r="F277" s="946"/>
      <c r="G277" s="946"/>
      <c r="I277" s="946"/>
      <c r="J277" s="946"/>
      <c r="K277" s="946"/>
      <c r="L277" s="946"/>
      <c r="M277" s="946"/>
      <c r="N277" s="946"/>
      <c r="O277" s="946"/>
      <c r="P277" s="946"/>
      <c r="Q277" s="946"/>
      <c r="R277" s="946"/>
      <c r="S277" s="946"/>
      <c r="T277" s="946"/>
      <c r="U277" s="946"/>
      <c r="V277" s="946"/>
      <c r="W277" s="946"/>
      <c r="X277" s="946"/>
      <c r="Y277" s="946"/>
      <c r="Z277" s="946"/>
      <c r="AA277" s="946"/>
    </row>
    <row r="278">
      <c r="A278" s="946"/>
      <c r="B278" s="946"/>
      <c r="C278" s="946"/>
      <c r="D278" s="946"/>
      <c r="E278" s="946"/>
      <c r="F278" s="946"/>
      <c r="G278" s="946"/>
      <c r="I278" s="946"/>
      <c r="J278" s="946"/>
      <c r="K278" s="946"/>
      <c r="L278" s="946"/>
      <c r="M278" s="946"/>
      <c r="N278" s="946"/>
      <c r="O278" s="946"/>
      <c r="P278" s="946"/>
      <c r="Q278" s="946"/>
      <c r="R278" s="946"/>
      <c r="S278" s="946"/>
      <c r="T278" s="946"/>
      <c r="U278" s="946"/>
      <c r="V278" s="946"/>
      <c r="W278" s="946"/>
      <c r="X278" s="946"/>
      <c r="Y278" s="946"/>
      <c r="Z278" s="946"/>
      <c r="AA278" s="946"/>
    </row>
    <row r="279">
      <c r="A279" s="946"/>
      <c r="B279" s="946"/>
      <c r="C279" s="946"/>
      <c r="D279" s="946"/>
      <c r="E279" s="946"/>
      <c r="F279" s="946"/>
      <c r="G279" s="946"/>
      <c r="I279" s="946"/>
      <c r="J279" s="946"/>
      <c r="K279" s="946"/>
      <c r="L279" s="946"/>
      <c r="M279" s="946"/>
      <c r="N279" s="946"/>
      <c r="O279" s="946"/>
      <c r="P279" s="946"/>
      <c r="Q279" s="946"/>
      <c r="R279" s="946"/>
      <c r="S279" s="946"/>
      <c r="T279" s="946"/>
      <c r="U279" s="946"/>
      <c r="V279" s="946"/>
      <c r="W279" s="946"/>
      <c r="X279" s="946"/>
      <c r="Y279" s="946"/>
      <c r="Z279" s="946"/>
      <c r="AA279" s="946"/>
    </row>
    <row r="280">
      <c r="A280" s="946"/>
      <c r="B280" s="946"/>
      <c r="C280" s="946"/>
      <c r="D280" s="946"/>
      <c r="E280" s="946"/>
      <c r="F280" s="946"/>
      <c r="G280" s="946"/>
      <c r="I280" s="946"/>
      <c r="J280" s="946"/>
      <c r="K280" s="946"/>
      <c r="L280" s="946"/>
      <c r="M280" s="946"/>
      <c r="N280" s="946"/>
      <c r="O280" s="946"/>
      <c r="P280" s="946"/>
      <c r="Q280" s="946"/>
      <c r="R280" s="946"/>
      <c r="S280" s="946"/>
      <c r="T280" s="946"/>
      <c r="U280" s="946"/>
      <c r="V280" s="946"/>
      <c r="W280" s="946"/>
      <c r="X280" s="946"/>
      <c r="Y280" s="946"/>
      <c r="Z280" s="946"/>
      <c r="AA280" s="946"/>
    </row>
    <row r="281">
      <c r="A281" s="946"/>
      <c r="B281" s="946"/>
      <c r="C281" s="946"/>
      <c r="D281" s="946"/>
      <c r="E281" s="946"/>
      <c r="F281" s="946"/>
      <c r="G281" s="946"/>
      <c r="I281" s="946"/>
      <c r="J281" s="946"/>
      <c r="K281" s="946"/>
      <c r="L281" s="946"/>
      <c r="M281" s="946"/>
      <c r="N281" s="946"/>
      <c r="O281" s="946"/>
      <c r="P281" s="946"/>
      <c r="Q281" s="946"/>
      <c r="R281" s="946"/>
      <c r="S281" s="946"/>
      <c r="T281" s="946"/>
      <c r="U281" s="946"/>
      <c r="V281" s="946"/>
      <c r="W281" s="946"/>
      <c r="X281" s="946"/>
      <c r="Y281" s="946"/>
      <c r="Z281" s="946"/>
      <c r="AA281" s="946"/>
    </row>
    <row r="282">
      <c r="A282" s="946"/>
      <c r="B282" s="946"/>
      <c r="C282" s="946"/>
      <c r="D282" s="946"/>
      <c r="E282" s="946"/>
      <c r="F282" s="946"/>
      <c r="G282" s="946"/>
      <c r="I282" s="946"/>
      <c r="J282" s="946"/>
      <c r="K282" s="946"/>
      <c r="L282" s="946"/>
      <c r="M282" s="946"/>
      <c r="N282" s="946"/>
      <c r="O282" s="946"/>
      <c r="P282" s="946"/>
      <c r="Q282" s="946"/>
      <c r="R282" s="946"/>
      <c r="S282" s="946"/>
      <c r="T282" s="946"/>
      <c r="U282" s="946"/>
      <c r="V282" s="946"/>
      <c r="W282" s="946"/>
      <c r="X282" s="946"/>
      <c r="Y282" s="946"/>
      <c r="Z282" s="946"/>
      <c r="AA282" s="946"/>
    </row>
    <row r="283">
      <c r="A283" s="946"/>
      <c r="B283" s="946"/>
      <c r="C283" s="946"/>
      <c r="D283" s="946"/>
      <c r="E283" s="946"/>
      <c r="F283" s="946"/>
      <c r="G283" s="946"/>
      <c r="I283" s="946"/>
      <c r="J283" s="946"/>
      <c r="K283" s="946"/>
      <c r="L283" s="946"/>
      <c r="M283" s="946"/>
      <c r="N283" s="946"/>
      <c r="O283" s="946"/>
      <c r="P283" s="946"/>
      <c r="Q283" s="946"/>
      <c r="R283" s="946"/>
      <c r="S283" s="946"/>
      <c r="T283" s="946"/>
      <c r="U283" s="946"/>
      <c r="V283" s="946"/>
      <c r="W283" s="946"/>
      <c r="X283" s="946"/>
      <c r="Y283" s="946"/>
      <c r="Z283" s="946"/>
      <c r="AA283" s="946"/>
    </row>
    <row r="284">
      <c r="A284" s="946"/>
      <c r="B284" s="946"/>
      <c r="C284" s="946"/>
      <c r="D284" s="946"/>
      <c r="E284" s="946"/>
      <c r="F284" s="946"/>
      <c r="G284" s="946"/>
      <c r="I284" s="946"/>
      <c r="J284" s="946"/>
      <c r="K284" s="946"/>
      <c r="L284" s="946"/>
      <c r="M284" s="946"/>
      <c r="N284" s="946"/>
      <c r="O284" s="946"/>
      <c r="P284" s="946"/>
      <c r="Q284" s="946"/>
      <c r="R284" s="946"/>
      <c r="S284" s="946"/>
      <c r="T284" s="946"/>
      <c r="U284" s="946"/>
      <c r="V284" s="946"/>
      <c r="W284" s="946"/>
      <c r="X284" s="946"/>
      <c r="Y284" s="946"/>
      <c r="Z284" s="946"/>
      <c r="AA284" s="946"/>
    </row>
    <row r="285">
      <c r="A285" s="946"/>
      <c r="B285" s="946"/>
      <c r="C285" s="946"/>
      <c r="D285" s="946"/>
      <c r="E285" s="946"/>
      <c r="F285" s="946"/>
      <c r="G285" s="946"/>
      <c r="I285" s="946"/>
      <c r="J285" s="946"/>
      <c r="K285" s="946"/>
      <c r="L285" s="946"/>
      <c r="M285" s="946"/>
      <c r="N285" s="946"/>
      <c r="O285" s="946"/>
      <c r="P285" s="946"/>
      <c r="Q285" s="946"/>
      <c r="R285" s="946"/>
      <c r="S285" s="946"/>
      <c r="T285" s="946"/>
      <c r="U285" s="946"/>
      <c r="V285" s="946"/>
      <c r="W285" s="946"/>
      <c r="X285" s="946"/>
      <c r="Y285" s="946"/>
      <c r="Z285" s="946"/>
      <c r="AA285" s="946"/>
    </row>
    <row r="286">
      <c r="A286" s="946"/>
      <c r="B286" s="946"/>
      <c r="C286" s="946"/>
      <c r="D286" s="946"/>
      <c r="E286" s="946"/>
      <c r="F286" s="946"/>
      <c r="G286" s="946"/>
      <c r="I286" s="946"/>
      <c r="J286" s="946"/>
      <c r="K286" s="946"/>
      <c r="L286" s="946"/>
      <c r="M286" s="946"/>
      <c r="N286" s="946"/>
      <c r="O286" s="946"/>
      <c r="P286" s="946"/>
      <c r="Q286" s="946"/>
      <c r="R286" s="946"/>
      <c r="S286" s="946"/>
      <c r="T286" s="946"/>
      <c r="U286" s="946"/>
      <c r="V286" s="946"/>
      <c r="W286" s="946"/>
      <c r="X286" s="946"/>
      <c r="Y286" s="946"/>
      <c r="Z286" s="946"/>
      <c r="AA286" s="946"/>
    </row>
    <row r="287">
      <c r="A287" s="946"/>
      <c r="B287" s="946"/>
      <c r="C287" s="946"/>
      <c r="D287" s="946"/>
      <c r="E287" s="946"/>
      <c r="F287" s="946"/>
      <c r="G287" s="946"/>
      <c r="I287" s="946"/>
      <c r="J287" s="946"/>
      <c r="K287" s="946"/>
      <c r="L287" s="946"/>
      <c r="M287" s="946"/>
      <c r="N287" s="946"/>
      <c r="O287" s="946"/>
      <c r="P287" s="946"/>
      <c r="Q287" s="946"/>
      <c r="R287" s="946"/>
      <c r="S287" s="946"/>
      <c r="T287" s="946"/>
      <c r="U287" s="946"/>
      <c r="V287" s="946"/>
      <c r="W287" s="946"/>
      <c r="X287" s="946"/>
      <c r="Y287" s="946"/>
      <c r="Z287" s="946"/>
      <c r="AA287" s="946"/>
    </row>
    <row r="288">
      <c r="A288" s="946"/>
      <c r="B288" s="946"/>
      <c r="C288" s="946"/>
      <c r="D288" s="946"/>
      <c r="E288" s="946"/>
      <c r="F288" s="946"/>
      <c r="G288" s="946"/>
      <c r="I288" s="946"/>
      <c r="J288" s="946"/>
      <c r="K288" s="946"/>
      <c r="L288" s="946"/>
      <c r="M288" s="946"/>
      <c r="N288" s="946"/>
      <c r="O288" s="946"/>
      <c r="P288" s="946"/>
      <c r="Q288" s="946"/>
      <c r="R288" s="946"/>
      <c r="S288" s="946"/>
      <c r="T288" s="946"/>
      <c r="U288" s="946"/>
      <c r="V288" s="946"/>
      <c r="W288" s="946"/>
      <c r="X288" s="946"/>
      <c r="Y288" s="946"/>
      <c r="Z288" s="946"/>
      <c r="AA288" s="946"/>
    </row>
    <row r="289">
      <c r="A289" s="946"/>
      <c r="B289" s="946"/>
      <c r="C289" s="946"/>
      <c r="D289" s="946"/>
      <c r="E289" s="946"/>
      <c r="F289" s="946"/>
      <c r="G289" s="946"/>
      <c r="I289" s="946"/>
      <c r="J289" s="946"/>
      <c r="K289" s="946"/>
      <c r="L289" s="946"/>
      <c r="M289" s="946"/>
      <c r="N289" s="946"/>
      <c r="O289" s="946"/>
      <c r="P289" s="946"/>
      <c r="Q289" s="946"/>
      <c r="R289" s="946"/>
      <c r="S289" s="946"/>
      <c r="T289" s="946"/>
      <c r="U289" s="946"/>
      <c r="V289" s="946"/>
      <c r="W289" s="946"/>
      <c r="X289" s="946"/>
      <c r="Y289" s="946"/>
      <c r="Z289" s="946"/>
      <c r="AA289" s="946"/>
    </row>
    <row r="290">
      <c r="A290" s="946"/>
      <c r="B290" s="946"/>
      <c r="C290" s="946"/>
      <c r="D290" s="946"/>
      <c r="E290" s="946"/>
      <c r="F290" s="946"/>
      <c r="G290" s="946"/>
      <c r="I290" s="946"/>
      <c r="J290" s="946"/>
      <c r="K290" s="946"/>
      <c r="L290" s="946"/>
      <c r="M290" s="946"/>
      <c r="N290" s="946"/>
      <c r="O290" s="946"/>
      <c r="P290" s="946"/>
      <c r="Q290" s="946"/>
      <c r="R290" s="946"/>
      <c r="S290" s="946"/>
      <c r="T290" s="946"/>
      <c r="U290" s="946"/>
      <c r="V290" s="946"/>
      <c r="W290" s="946"/>
      <c r="X290" s="946"/>
      <c r="Y290" s="946"/>
      <c r="Z290" s="946"/>
      <c r="AA290" s="946"/>
    </row>
    <row r="291">
      <c r="A291" s="946"/>
      <c r="B291" s="946"/>
      <c r="C291" s="946"/>
      <c r="D291" s="946"/>
      <c r="E291" s="946"/>
      <c r="F291" s="946"/>
      <c r="G291" s="946"/>
      <c r="I291" s="946"/>
      <c r="J291" s="946"/>
      <c r="K291" s="946"/>
      <c r="L291" s="946"/>
      <c r="M291" s="946"/>
      <c r="N291" s="946"/>
      <c r="O291" s="946"/>
      <c r="P291" s="946"/>
      <c r="Q291" s="946"/>
      <c r="R291" s="946"/>
      <c r="S291" s="946"/>
      <c r="T291" s="946"/>
      <c r="U291" s="946"/>
      <c r="V291" s="946"/>
      <c r="W291" s="946"/>
      <c r="X291" s="946"/>
      <c r="Y291" s="946"/>
      <c r="Z291" s="946"/>
      <c r="AA291" s="946"/>
    </row>
    <row r="292">
      <c r="A292" s="946"/>
      <c r="B292" s="946"/>
      <c r="C292" s="946"/>
      <c r="D292" s="946"/>
      <c r="E292" s="946"/>
      <c r="F292" s="946"/>
      <c r="G292" s="946"/>
      <c r="I292" s="946"/>
      <c r="J292" s="946"/>
      <c r="K292" s="946"/>
      <c r="L292" s="946"/>
      <c r="M292" s="946"/>
      <c r="N292" s="946"/>
      <c r="O292" s="946"/>
      <c r="P292" s="946"/>
      <c r="Q292" s="946"/>
      <c r="R292" s="946"/>
      <c r="S292" s="946"/>
      <c r="T292" s="946"/>
      <c r="U292" s="946"/>
      <c r="V292" s="946"/>
      <c r="W292" s="946"/>
      <c r="X292" s="946"/>
      <c r="Y292" s="946"/>
      <c r="Z292" s="946"/>
      <c r="AA292" s="946"/>
    </row>
    <row r="293">
      <c r="A293" s="946"/>
      <c r="B293" s="946"/>
      <c r="C293" s="946"/>
      <c r="D293" s="946"/>
      <c r="E293" s="946"/>
      <c r="F293" s="946"/>
      <c r="G293" s="946"/>
      <c r="I293" s="946"/>
      <c r="J293" s="946"/>
      <c r="K293" s="946"/>
      <c r="L293" s="946"/>
      <c r="M293" s="946"/>
      <c r="N293" s="946"/>
      <c r="O293" s="946"/>
      <c r="P293" s="946"/>
      <c r="Q293" s="946"/>
      <c r="R293" s="946"/>
      <c r="S293" s="946"/>
      <c r="T293" s="946"/>
      <c r="U293" s="946"/>
      <c r="V293" s="946"/>
      <c r="W293" s="946"/>
      <c r="X293" s="946"/>
      <c r="Y293" s="946"/>
      <c r="Z293" s="946"/>
      <c r="AA293" s="946"/>
    </row>
    <row r="294">
      <c r="A294" s="946"/>
      <c r="B294" s="946"/>
      <c r="C294" s="946"/>
      <c r="D294" s="946"/>
      <c r="E294" s="946"/>
      <c r="F294" s="946"/>
      <c r="G294" s="946"/>
      <c r="I294" s="946"/>
      <c r="J294" s="946"/>
      <c r="K294" s="946"/>
      <c r="L294" s="946"/>
      <c r="M294" s="946"/>
      <c r="N294" s="946"/>
      <c r="O294" s="946"/>
      <c r="P294" s="946"/>
      <c r="Q294" s="946"/>
      <c r="R294" s="946"/>
      <c r="S294" s="946"/>
      <c r="T294" s="946"/>
      <c r="U294" s="946"/>
      <c r="V294" s="946"/>
      <c r="W294" s="946"/>
      <c r="X294" s="946"/>
      <c r="Y294" s="946"/>
      <c r="Z294" s="946"/>
      <c r="AA294" s="946"/>
    </row>
    <row r="295">
      <c r="A295" s="946"/>
      <c r="B295" s="946"/>
      <c r="C295" s="946"/>
      <c r="D295" s="946"/>
      <c r="E295" s="946"/>
      <c r="F295" s="946"/>
      <c r="G295" s="946"/>
      <c r="I295" s="946"/>
      <c r="J295" s="946"/>
      <c r="K295" s="946"/>
      <c r="L295" s="946"/>
      <c r="M295" s="946"/>
      <c r="N295" s="946"/>
      <c r="O295" s="946"/>
      <c r="P295" s="946"/>
      <c r="Q295" s="946"/>
      <c r="R295" s="946"/>
      <c r="S295" s="946"/>
      <c r="T295" s="946"/>
      <c r="U295" s="946"/>
      <c r="V295" s="946"/>
      <c r="W295" s="946"/>
      <c r="X295" s="946"/>
      <c r="Y295" s="946"/>
      <c r="Z295" s="946"/>
      <c r="AA295" s="946"/>
    </row>
    <row r="296">
      <c r="A296" s="946"/>
      <c r="B296" s="946"/>
      <c r="C296" s="946"/>
      <c r="D296" s="946"/>
      <c r="E296" s="946"/>
      <c r="F296" s="946"/>
      <c r="G296" s="946"/>
      <c r="I296" s="946"/>
      <c r="J296" s="946"/>
      <c r="K296" s="946"/>
      <c r="L296" s="946"/>
      <c r="M296" s="946"/>
      <c r="N296" s="946"/>
      <c r="O296" s="946"/>
      <c r="P296" s="946"/>
      <c r="Q296" s="946"/>
      <c r="R296" s="946"/>
      <c r="S296" s="946"/>
      <c r="T296" s="946"/>
      <c r="U296" s="946"/>
      <c r="V296" s="946"/>
      <c r="W296" s="946"/>
      <c r="X296" s="946"/>
      <c r="Y296" s="946"/>
      <c r="Z296" s="946"/>
      <c r="AA296" s="946"/>
    </row>
    <row r="297">
      <c r="A297" s="946"/>
      <c r="B297" s="946"/>
      <c r="C297" s="946"/>
      <c r="D297" s="946"/>
      <c r="E297" s="946"/>
      <c r="F297" s="946"/>
      <c r="G297" s="946"/>
      <c r="I297" s="946"/>
      <c r="J297" s="946"/>
      <c r="K297" s="946"/>
      <c r="L297" s="946"/>
      <c r="M297" s="946"/>
      <c r="N297" s="946"/>
      <c r="O297" s="946"/>
      <c r="P297" s="946"/>
      <c r="Q297" s="946"/>
      <c r="R297" s="946"/>
      <c r="S297" s="946"/>
      <c r="T297" s="946"/>
      <c r="U297" s="946"/>
      <c r="V297" s="946"/>
      <c r="W297" s="946"/>
      <c r="X297" s="946"/>
      <c r="Y297" s="946"/>
      <c r="Z297" s="946"/>
      <c r="AA297" s="946"/>
    </row>
    <row r="298">
      <c r="A298" s="946"/>
      <c r="B298" s="946"/>
      <c r="C298" s="946"/>
      <c r="D298" s="946"/>
      <c r="E298" s="946"/>
      <c r="F298" s="946"/>
      <c r="G298" s="946"/>
      <c r="I298" s="946"/>
      <c r="J298" s="946"/>
      <c r="K298" s="946"/>
      <c r="L298" s="946"/>
      <c r="M298" s="946"/>
      <c r="N298" s="946"/>
      <c r="O298" s="946"/>
      <c r="P298" s="946"/>
      <c r="Q298" s="946"/>
      <c r="R298" s="946"/>
      <c r="S298" s="946"/>
      <c r="T298" s="946"/>
      <c r="U298" s="946"/>
      <c r="V298" s="946"/>
      <c r="W298" s="946"/>
      <c r="X298" s="946"/>
      <c r="Y298" s="946"/>
      <c r="Z298" s="946"/>
      <c r="AA298" s="946"/>
    </row>
    <row r="299">
      <c r="A299" s="946"/>
      <c r="B299" s="946"/>
      <c r="C299" s="946"/>
      <c r="D299" s="946"/>
      <c r="E299" s="946"/>
      <c r="F299" s="946"/>
      <c r="G299" s="946"/>
      <c r="I299" s="946"/>
      <c r="J299" s="946"/>
      <c r="K299" s="946"/>
      <c r="L299" s="946"/>
      <c r="M299" s="946"/>
      <c r="N299" s="946"/>
      <c r="O299" s="946"/>
      <c r="P299" s="946"/>
      <c r="Q299" s="946"/>
      <c r="R299" s="946"/>
      <c r="S299" s="946"/>
      <c r="T299" s="946"/>
      <c r="U299" s="946"/>
      <c r="V299" s="946"/>
      <c r="W299" s="946"/>
      <c r="X299" s="946"/>
      <c r="Y299" s="946"/>
      <c r="Z299" s="946"/>
      <c r="AA299" s="946"/>
    </row>
    <row r="300">
      <c r="A300" s="946"/>
      <c r="B300" s="946"/>
      <c r="C300" s="946"/>
      <c r="D300" s="946"/>
      <c r="E300" s="946"/>
      <c r="F300" s="946"/>
      <c r="G300" s="946"/>
      <c r="I300" s="946"/>
      <c r="J300" s="946"/>
      <c r="K300" s="946"/>
      <c r="L300" s="946"/>
      <c r="M300" s="946"/>
      <c r="N300" s="946"/>
      <c r="O300" s="946"/>
      <c r="P300" s="946"/>
      <c r="Q300" s="946"/>
      <c r="R300" s="946"/>
      <c r="S300" s="946"/>
      <c r="T300" s="946"/>
      <c r="U300" s="946"/>
      <c r="V300" s="946"/>
      <c r="W300" s="946"/>
      <c r="X300" s="946"/>
      <c r="Y300" s="946"/>
      <c r="Z300" s="946"/>
      <c r="AA300" s="946"/>
    </row>
    <row r="301">
      <c r="A301" s="946"/>
      <c r="B301" s="946"/>
      <c r="C301" s="946"/>
      <c r="D301" s="946"/>
      <c r="E301" s="946"/>
      <c r="F301" s="946"/>
      <c r="G301" s="946"/>
      <c r="I301" s="946"/>
      <c r="J301" s="946"/>
      <c r="K301" s="946"/>
      <c r="L301" s="946"/>
      <c r="M301" s="946"/>
      <c r="N301" s="946"/>
      <c r="O301" s="946"/>
      <c r="P301" s="946"/>
      <c r="Q301" s="946"/>
      <c r="R301" s="946"/>
      <c r="S301" s="946"/>
      <c r="T301" s="946"/>
      <c r="U301" s="946"/>
      <c r="V301" s="946"/>
      <c r="W301" s="946"/>
      <c r="X301" s="946"/>
      <c r="Y301" s="946"/>
      <c r="Z301" s="946"/>
      <c r="AA301" s="946"/>
    </row>
    <row r="302">
      <c r="A302" s="946"/>
      <c r="B302" s="946"/>
      <c r="C302" s="946"/>
      <c r="D302" s="946"/>
      <c r="E302" s="946"/>
      <c r="F302" s="946"/>
      <c r="G302" s="946"/>
      <c r="I302" s="946"/>
      <c r="J302" s="946"/>
      <c r="K302" s="946"/>
      <c r="L302" s="946"/>
      <c r="M302" s="946"/>
      <c r="N302" s="946"/>
      <c r="O302" s="946"/>
      <c r="P302" s="946"/>
      <c r="Q302" s="946"/>
      <c r="R302" s="946"/>
      <c r="S302" s="946"/>
      <c r="T302" s="946"/>
      <c r="U302" s="946"/>
      <c r="V302" s="946"/>
      <c r="W302" s="946"/>
      <c r="X302" s="946"/>
      <c r="Y302" s="946"/>
      <c r="Z302" s="946"/>
      <c r="AA302" s="946"/>
    </row>
    <row r="303">
      <c r="A303" s="946"/>
      <c r="B303" s="946"/>
      <c r="C303" s="946"/>
      <c r="D303" s="946"/>
      <c r="E303" s="946"/>
      <c r="F303" s="946"/>
      <c r="G303" s="946"/>
      <c r="I303" s="946"/>
      <c r="J303" s="946"/>
      <c r="K303" s="946"/>
      <c r="L303" s="946"/>
      <c r="M303" s="946"/>
      <c r="N303" s="946"/>
      <c r="O303" s="946"/>
      <c r="P303" s="946"/>
      <c r="Q303" s="946"/>
      <c r="R303" s="946"/>
      <c r="S303" s="946"/>
      <c r="T303" s="946"/>
      <c r="U303" s="946"/>
      <c r="V303" s="946"/>
      <c r="W303" s="946"/>
      <c r="X303" s="946"/>
      <c r="Y303" s="946"/>
      <c r="Z303" s="946"/>
      <c r="AA303" s="946"/>
    </row>
    <row r="304">
      <c r="A304" s="946"/>
      <c r="B304" s="946"/>
      <c r="C304" s="946"/>
      <c r="D304" s="946"/>
      <c r="E304" s="946"/>
      <c r="F304" s="946"/>
      <c r="G304" s="946"/>
      <c r="I304" s="946"/>
      <c r="J304" s="946"/>
      <c r="K304" s="946"/>
      <c r="L304" s="946"/>
      <c r="M304" s="946"/>
      <c r="N304" s="946"/>
      <c r="O304" s="946"/>
      <c r="P304" s="946"/>
      <c r="Q304" s="946"/>
      <c r="R304" s="946"/>
      <c r="S304" s="946"/>
      <c r="T304" s="946"/>
      <c r="U304" s="946"/>
      <c r="V304" s="946"/>
      <c r="W304" s="946"/>
      <c r="X304" s="946"/>
      <c r="Y304" s="946"/>
      <c r="Z304" s="946"/>
      <c r="AA304" s="946"/>
    </row>
    <row r="305">
      <c r="A305" s="946"/>
      <c r="B305" s="946"/>
      <c r="C305" s="946"/>
      <c r="D305" s="946"/>
      <c r="E305" s="946"/>
      <c r="F305" s="946"/>
      <c r="G305" s="946"/>
      <c r="I305" s="946"/>
      <c r="J305" s="946"/>
      <c r="K305" s="946"/>
      <c r="L305" s="946"/>
      <c r="M305" s="946"/>
      <c r="N305" s="946"/>
      <c r="O305" s="946"/>
      <c r="P305" s="946"/>
      <c r="Q305" s="946"/>
      <c r="R305" s="946"/>
      <c r="S305" s="946"/>
      <c r="T305" s="946"/>
      <c r="U305" s="946"/>
      <c r="V305" s="946"/>
      <c r="W305" s="946"/>
      <c r="X305" s="946"/>
      <c r="Y305" s="946"/>
      <c r="Z305" s="946"/>
      <c r="AA305" s="946"/>
    </row>
    <row r="306">
      <c r="A306" s="946"/>
      <c r="B306" s="946"/>
      <c r="C306" s="946"/>
      <c r="D306" s="946"/>
      <c r="E306" s="946"/>
      <c r="F306" s="946"/>
      <c r="G306" s="946"/>
      <c r="I306" s="946"/>
      <c r="J306" s="946"/>
      <c r="K306" s="946"/>
      <c r="L306" s="946"/>
      <c r="M306" s="946"/>
      <c r="N306" s="946"/>
      <c r="O306" s="946"/>
      <c r="P306" s="946"/>
      <c r="Q306" s="946"/>
      <c r="R306" s="946"/>
      <c r="S306" s="946"/>
      <c r="T306" s="946"/>
      <c r="U306" s="946"/>
      <c r="V306" s="946"/>
      <c r="W306" s="946"/>
      <c r="X306" s="946"/>
      <c r="Y306" s="946"/>
      <c r="Z306" s="946"/>
      <c r="AA306" s="946"/>
    </row>
    <row r="307">
      <c r="A307" s="946"/>
      <c r="B307" s="946"/>
      <c r="C307" s="946"/>
      <c r="D307" s="946"/>
      <c r="E307" s="946"/>
      <c r="F307" s="946"/>
      <c r="G307" s="946"/>
      <c r="I307" s="946"/>
      <c r="J307" s="946"/>
      <c r="K307" s="946"/>
      <c r="L307" s="946"/>
      <c r="M307" s="946"/>
      <c r="N307" s="946"/>
      <c r="O307" s="946"/>
      <c r="P307" s="946"/>
      <c r="Q307" s="946"/>
      <c r="R307" s="946"/>
      <c r="S307" s="946"/>
      <c r="T307" s="946"/>
      <c r="U307" s="946"/>
      <c r="V307" s="946"/>
      <c r="W307" s="946"/>
      <c r="X307" s="946"/>
      <c r="Y307" s="946"/>
      <c r="Z307" s="946"/>
      <c r="AA307" s="946"/>
    </row>
    <row r="308">
      <c r="A308" s="946"/>
      <c r="B308" s="946"/>
      <c r="C308" s="946"/>
      <c r="D308" s="946"/>
      <c r="E308" s="946"/>
      <c r="F308" s="946"/>
      <c r="G308" s="946"/>
      <c r="I308" s="946"/>
      <c r="J308" s="946"/>
      <c r="K308" s="946"/>
      <c r="L308" s="946"/>
      <c r="M308" s="946"/>
      <c r="N308" s="946"/>
      <c r="O308" s="946"/>
      <c r="P308" s="946"/>
      <c r="Q308" s="946"/>
      <c r="R308" s="946"/>
      <c r="S308" s="946"/>
      <c r="T308" s="946"/>
      <c r="U308" s="946"/>
      <c r="V308" s="946"/>
      <c r="W308" s="946"/>
      <c r="X308" s="946"/>
      <c r="Y308" s="946"/>
      <c r="Z308" s="946"/>
      <c r="AA308" s="946"/>
    </row>
    <row r="309">
      <c r="A309" s="946"/>
      <c r="B309" s="946"/>
      <c r="C309" s="946"/>
      <c r="D309" s="946"/>
      <c r="E309" s="946"/>
      <c r="F309" s="946"/>
      <c r="G309" s="946"/>
      <c r="I309" s="946"/>
      <c r="J309" s="946"/>
      <c r="K309" s="946"/>
      <c r="L309" s="946"/>
      <c r="M309" s="946"/>
      <c r="N309" s="946"/>
      <c r="O309" s="946"/>
      <c r="P309" s="946"/>
      <c r="Q309" s="946"/>
      <c r="R309" s="946"/>
      <c r="S309" s="946"/>
      <c r="T309" s="946"/>
      <c r="U309" s="946"/>
      <c r="V309" s="946"/>
      <c r="W309" s="946"/>
      <c r="X309" s="946"/>
      <c r="Y309" s="946"/>
      <c r="Z309" s="946"/>
      <c r="AA309" s="946"/>
    </row>
    <row r="310">
      <c r="A310" s="946"/>
      <c r="B310" s="946"/>
      <c r="C310" s="946"/>
      <c r="D310" s="946"/>
      <c r="E310" s="946"/>
      <c r="F310" s="946"/>
      <c r="G310" s="946"/>
      <c r="I310" s="946"/>
      <c r="J310" s="946"/>
      <c r="K310" s="946"/>
      <c r="L310" s="946"/>
      <c r="M310" s="946"/>
      <c r="N310" s="946"/>
      <c r="O310" s="946"/>
      <c r="P310" s="946"/>
      <c r="Q310" s="946"/>
      <c r="R310" s="946"/>
      <c r="S310" s="946"/>
      <c r="T310" s="946"/>
      <c r="U310" s="946"/>
      <c r="V310" s="946"/>
      <c r="W310" s="946"/>
      <c r="X310" s="946"/>
      <c r="Y310" s="946"/>
      <c r="Z310" s="946"/>
      <c r="AA310" s="946"/>
    </row>
    <row r="311">
      <c r="A311" s="946"/>
      <c r="B311" s="946"/>
      <c r="C311" s="946"/>
      <c r="D311" s="946"/>
      <c r="E311" s="946"/>
      <c r="F311" s="946"/>
      <c r="G311" s="946"/>
      <c r="I311" s="946"/>
      <c r="J311" s="946"/>
      <c r="K311" s="946"/>
      <c r="L311" s="946"/>
      <c r="M311" s="946"/>
      <c r="N311" s="946"/>
      <c r="O311" s="946"/>
      <c r="P311" s="946"/>
      <c r="Q311" s="946"/>
      <c r="R311" s="946"/>
      <c r="S311" s="946"/>
      <c r="T311" s="946"/>
      <c r="U311" s="946"/>
      <c r="V311" s="946"/>
      <c r="W311" s="946"/>
      <c r="X311" s="946"/>
      <c r="Y311" s="946"/>
      <c r="Z311" s="946"/>
      <c r="AA311" s="946"/>
    </row>
    <row r="312">
      <c r="A312" s="946"/>
      <c r="B312" s="946"/>
      <c r="C312" s="946"/>
      <c r="D312" s="946"/>
      <c r="E312" s="946"/>
      <c r="F312" s="946"/>
      <c r="G312" s="946"/>
      <c r="I312" s="946"/>
      <c r="J312" s="946"/>
      <c r="K312" s="946"/>
      <c r="L312" s="946"/>
      <c r="M312" s="946"/>
      <c r="N312" s="946"/>
      <c r="O312" s="946"/>
      <c r="P312" s="946"/>
      <c r="Q312" s="946"/>
      <c r="R312" s="946"/>
      <c r="S312" s="946"/>
      <c r="T312" s="946"/>
      <c r="U312" s="946"/>
      <c r="V312" s="946"/>
      <c r="W312" s="946"/>
      <c r="X312" s="946"/>
      <c r="Y312" s="946"/>
      <c r="Z312" s="946"/>
      <c r="AA312" s="946"/>
    </row>
    <row r="313">
      <c r="A313" s="946"/>
      <c r="B313" s="946"/>
      <c r="C313" s="946"/>
      <c r="D313" s="946"/>
      <c r="E313" s="946"/>
      <c r="F313" s="946"/>
      <c r="G313" s="946"/>
      <c r="I313" s="946"/>
      <c r="J313" s="946"/>
      <c r="K313" s="946"/>
      <c r="L313" s="946"/>
      <c r="M313" s="946"/>
      <c r="N313" s="946"/>
      <c r="O313" s="946"/>
      <c r="P313" s="946"/>
      <c r="Q313" s="946"/>
      <c r="R313" s="946"/>
      <c r="S313" s="946"/>
      <c r="T313" s="946"/>
      <c r="U313" s="946"/>
      <c r="V313" s="946"/>
      <c r="W313" s="946"/>
      <c r="X313" s="946"/>
      <c r="Y313" s="946"/>
      <c r="Z313" s="946"/>
      <c r="AA313" s="946"/>
    </row>
    <row r="314">
      <c r="A314" s="946"/>
      <c r="B314" s="946"/>
      <c r="C314" s="946"/>
      <c r="D314" s="946"/>
      <c r="E314" s="946"/>
      <c r="F314" s="946"/>
      <c r="G314" s="946"/>
      <c r="I314" s="946"/>
      <c r="J314" s="946"/>
      <c r="K314" s="946"/>
      <c r="L314" s="946"/>
      <c r="M314" s="946"/>
      <c r="N314" s="946"/>
      <c r="O314" s="946"/>
      <c r="P314" s="946"/>
      <c r="Q314" s="946"/>
      <c r="R314" s="946"/>
      <c r="S314" s="946"/>
      <c r="T314" s="946"/>
      <c r="U314" s="946"/>
      <c r="V314" s="946"/>
      <c r="W314" s="946"/>
      <c r="X314" s="946"/>
      <c r="Y314" s="946"/>
      <c r="Z314" s="946"/>
      <c r="AA314" s="946"/>
    </row>
    <row r="315">
      <c r="A315" s="946"/>
      <c r="B315" s="946"/>
      <c r="C315" s="946"/>
      <c r="D315" s="946"/>
      <c r="E315" s="946"/>
      <c r="F315" s="946"/>
      <c r="G315" s="946"/>
      <c r="I315" s="946"/>
      <c r="J315" s="946"/>
      <c r="K315" s="946"/>
      <c r="L315" s="946"/>
      <c r="M315" s="946"/>
      <c r="N315" s="946"/>
      <c r="O315" s="946"/>
      <c r="P315" s="946"/>
      <c r="Q315" s="946"/>
      <c r="R315" s="946"/>
      <c r="S315" s="946"/>
      <c r="T315" s="946"/>
      <c r="U315" s="946"/>
      <c r="V315" s="946"/>
      <c r="W315" s="946"/>
      <c r="X315" s="946"/>
      <c r="Y315" s="946"/>
      <c r="Z315" s="946"/>
      <c r="AA315" s="946"/>
    </row>
    <row r="316">
      <c r="A316" s="946"/>
      <c r="B316" s="946"/>
      <c r="C316" s="946"/>
      <c r="D316" s="946"/>
      <c r="E316" s="946"/>
      <c r="F316" s="946"/>
      <c r="G316" s="946"/>
      <c r="I316" s="946"/>
      <c r="J316" s="946"/>
      <c r="K316" s="946"/>
      <c r="L316" s="946"/>
      <c r="M316" s="946"/>
      <c r="N316" s="946"/>
      <c r="O316" s="946"/>
      <c r="P316" s="946"/>
      <c r="Q316" s="946"/>
      <c r="R316" s="946"/>
      <c r="S316" s="946"/>
      <c r="T316" s="946"/>
      <c r="U316" s="946"/>
      <c r="V316" s="946"/>
      <c r="W316" s="946"/>
      <c r="X316" s="946"/>
      <c r="Y316" s="946"/>
      <c r="Z316" s="946"/>
      <c r="AA316" s="946"/>
    </row>
    <row r="317">
      <c r="A317" s="946"/>
      <c r="B317" s="946"/>
      <c r="C317" s="946"/>
      <c r="D317" s="946"/>
      <c r="E317" s="946"/>
      <c r="F317" s="946"/>
      <c r="G317" s="946"/>
      <c r="I317" s="946"/>
      <c r="J317" s="946"/>
      <c r="K317" s="946"/>
      <c r="L317" s="946"/>
      <c r="M317" s="946"/>
      <c r="N317" s="946"/>
      <c r="O317" s="946"/>
      <c r="P317" s="946"/>
      <c r="Q317" s="946"/>
      <c r="R317" s="946"/>
      <c r="S317" s="946"/>
      <c r="T317" s="946"/>
      <c r="U317" s="946"/>
      <c r="V317" s="946"/>
      <c r="W317" s="946"/>
      <c r="X317" s="946"/>
      <c r="Y317" s="946"/>
      <c r="Z317" s="946"/>
      <c r="AA317" s="946"/>
    </row>
    <row r="318">
      <c r="A318" s="946"/>
      <c r="B318" s="946"/>
      <c r="C318" s="946"/>
      <c r="D318" s="946"/>
      <c r="E318" s="946"/>
      <c r="F318" s="946"/>
      <c r="G318" s="946"/>
      <c r="I318" s="946"/>
      <c r="J318" s="946"/>
      <c r="K318" s="946"/>
      <c r="L318" s="946"/>
      <c r="M318" s="946"/>
      <c r="N318" s="946"/>
      <c r="O318" s="946"/>
      <c r="P318" s="946"/>
      <c r="Q318" s="946"/>
      <c r="R318" s="946"/>
      <c r="S318" s="946"/>
      <c r="T318" s="946"/>
      <c r="U318" s="946"/>
      <c r="V318" s="946"/>
      <c r="W318" s="946"/>
      <c r="X318" s="946"/>
      <c r="Y318" s="946"/>
      <c r="Z318" s="946"/>
      <c r="AA318" s="946"/>
    </row>
    <row r="319">
      <c r="A319" s="946"/>
      <c r="B319" s="946"/>
      <c r="C319" s="946"/>
      <c r="D319" s="946"/>
      <c r="E319" s="946"/>
      <c r="F319" s="946"/>
      <c r="G319" s="946"/>
      <c r="I319" s="946"/>
      <c r="J319" s="946"/>
      <c r="K319" s="946"/>
      <c r="L319" s="946"/>
      <c r="M319" s="946"/>
      <c r="N319" s="946"/>
      <c r="O319" s="946"/>
      <c r="P319" s="946"/>
      <c r="Q319" s="946"/>
      <c r="R319" s="946"/>
      <c r="S319" s="946"/>
      <c r="T319" s="946"/>
      <c r="U319" s="946"/>
      <c r="V319" s="946"/>
      <c r="W319" s="946"/>
      <c r="X319" s="946"/>
      <c r="Y319" s="946"/>
      <c r="Z319" s="946"/>
      <c r="AA319" s="946"/>
    </row>
    <row r="320">
      <c r="A320" s="946"/>
      <c r="B320" s="946"/>
      <c r="C320" s="946"/>
      <c r="D320" s="946"/>
      <c r="E320" s="946"/>
      <c r="F320" s="946"/>
      <c r="G320" s="946"/>
      <c r="I320" s="946"/>
      <c r="J320" s="946"/>
      <c r="K320" s="946"/>
      <c r="L320" s="946"/>
      <c r="M320" s="946"/>
      <c r="N320" s="946"/>
      <c r="O320" s="946"/>
      <c r="P320" s="946"/>
      <c r="Q320" s="946"/>
      <c r="R320" s="946"/>
      <c r="S320" s="946"/>
      <c r="T320" s="946"/>
      <c r="U320" s="946"/>
      <c r="V320" s="946"/>
      <c r="W320" s="946"/>
      <c r="X320" s="946"/>
      <c r="Y320" s="946"/>
      <c r="Z320" s="946"/>
      <c r="AA320" s="946"/>
    </row>
    <row r="321">
      <c r="A321" s="946"/>
      <c r="B321" s="946"/>
      <c r="C321" s="946"/>
      <c r="D321" s="946"/>
      <c r="E321" s="946"/>
      <c r="F321" s="946"/>
      <c r="G321" s="946"/>
      <c r="I321" s="946"/>
      <c r="J321" s="946"/>
      <c r="K321" s="946"/>
      <c r="L321" s="946"/>
      <c r="M321" s="946"/>
      <c r="N321" s="946"/>
      <c r="O321" s="946"/>
      <c r="P321" s="946"/>
      <c r="Q321" s="946"/>
      <c r="R321" s="946"/>
      <c r="S321" s="946"/>
      <c r="T321" s="946"/>
      <c r="U321" s="946"/>
      <c r="V321" s="946"/>
      <c r="W321" s="946"/>
      <c r="X321" s="946"/>
      <c r="Y321" s="946"/>
      <c r="Z321" s="946"/>
      <c r="AA321" s="946"/>
    </row>
    <row r="322">
      <c r="A322" s="946"/>
      <c r="B322" s="946"/>
      <c r="C322" s="946"/>
      <c r="D322" s="946"/>
      <c r="E322" s="946"/>
      <c r="F322" s="946"/>
      <c r="G322" s="946"/>
      <c r="I322" s="946"/>
      <c r="J322" s="946"/>
      <c r="K322" s="946"/>
      <c r="L322" s="946"/>
      <c r="M322" s="946"/>
      <c r="N322" s="946"/>
      <c r="O322" s="946"/>
      <c r="P322" s="946"/>
      <c r="Q322" s="946"/>
      <c r="R322" s="946"/>
      <c r="S322" s="946"/>
      <c r="T322" s="946"/>
      <c r="U322" s="946"/>
      <c r="V322" s="946"/>
      <c r="W322" s="946"/>
      <c r="X322" s="946"/>
      <c r="Y322" s="946"/>
      <c r="Z322" s="946"/>
      <c r="AA322" s="946"/>
    </row>
    <row r="323">
      <c r="A323" s="946"/>
      <c r="B323" s="946"/>
      <c r="C323" s="946"/>
      <c r="D323" s="946"/>
      <c r="E323" s="946"/>
      <c r="F323" s="946"/>
      <c r="G323" s="946"/>
      <c r="I323" s="946"/>
      <c r="J323" s="946"/>
      <c r="K323" s="946"/>
      <c r="L323" s="946"/>
      <c r="M323" s="946"/>
      <c r="N323" s="946"/>
      <c r="O323" s="946"/>
      <c r="P323" s="946"/>
      <c r="Q323" s="946"/>
      <c r="R323" s="946"/>
      <c r="S323" s="946"/>
      <c r="T323" s="946"/>
      <c r="U323" s="946"/>
      <c r="V323" s="946"/>
      <c r="W323" s="946"/>
      <c r="X323" s="946"/>
      <c r="Y323" s="946"/>
      <c r="Z323" s="946"/>
      <c r="AA323" s="946"/>
    </row>
    <row r="324">
      <c r="A324" s="946"/>
      <c r="B324" s="946"/>
      <c r="C324" s="946"/>
      <c r="D324" s="946"/>
      <c r="E324" s="946"/>
      <c r="F324" s="946"/>
      <c r="G324" s="946"/>
      <c r="I324" s="946"/>
      <c r="J324" s="946"/>
      <c r="K324" s="946"/>
      <c r="L324" s="946"/>
      <c r="M324" s="946"/>
      <c r="N324" s="946"/>
      <c r="O324" s="946"/>
      <c r="P324" s="946"/>
      <c r="Q324" s="946"/>
      <c r="R324" s="946"/>
      <c r="S324" s="946"/>
      <c r="T324" s="946"/>
      <c r="U324" s="946"/>
      <c r="V324" s="946"/>
      <c r="W324" s="946"/>
      <c r="X324" s="946"/>
      <c r="Y324" s="946"/>
      <c r="Z324" s="946"/>
      <c r="AA324" s="946"/>
    </row>
    <row r="325">
      <c r="A325" s="946"/>
      <c r="B325" s="946"/>
      <c r="C325" s="946"/>
      <c r="D325" s="946"/>
      <c r="E325" s="946"/>
      <c r="F325" s="946"/>
      <c r="G325" s="946"/>
      <c r="I325" s="946"/>
      <c r="J325" s="946"/>
      <c r="K325" s="946"/>
      <c r="L325" s="946"/>
      <c r="M325" s="946"/>
      <c r="N325" s="946"/>
      <c r="O325" s="946"/>
      <c r="P325" s="946"/>
      <c r="Q325" s="946"/>
      <c r="R325" s="946"/>
      <c r="S325" s="946"/>
      <c r="T325" s="946"/>
      <c r="U325" s="946"/>
      <c r="V325" s="946"/>
      <c r="W325" s="946"/>
      <c r="X325" s="946"/>
      <c r="Y325" s="946"/>
      <c r="Z325" s="946"/>
      <c r="AA325" s="946"/>
    </row>
    <row r="326">
      <c r="A326" s="946"/>
      <c r="B326" s="946"/>
      <c r="C326" s="946"/>
      <c r="D326" s="946"/>
      <c r="E326" s="946"/>
      <c r="F326" s="946"/>
      <c r="G326" s="946"/>
      <c r="I326" s="946"/>
      <c r="J326" s="946"/>
      <c r="K326" s="946"/>
      <c r="L326" s="946"/>
      <c r="M326" s="946"/>
      <c r="N326" s="946"/>
      <c r="O326" s="946"/>
      <c r="P326" s="946"/>
      <c r="Q326" s="946"/>
      <c r="R326" s="946"/>
      <c r="S326" s="946"/>
      <c r="T326" s="946"/>
      <c r="U326" s="946"/>
      <c r="V326" s="946"/>
      <c r="W326" s="946"/>
      <c r="X326" s="946"/>
      <c r="Y326" s="946"/>
      <c r="Z326" s="946"/>
      <c r="AA326" s="946"/>
    </row>
    <row r="327">
      <c r="A327" s="946"/>
      <c r="B327" s="946"/>
      <c r="C327" s="946"/>
      <c r="D327" s="946"/>
      <c r="E327" s="946"/>
      <c r="F327" s="946"/>
      <c r="G327" s="946"/>
      <c r="I327" s="946"/>
      <c r="J327" s="946"/>
      <c r="K327" s="946"/>
      <c r="L327" s="946"/>
      <c r="M327" s="946"/>
      <c r="N327" s="946"/>
      <c r="O327" s="946"/>
      <c r="P327" s="946"/>
      <c r="Q327" s="946"/>
      <c r="R327" s="946"/>
      <c r="S327" s="946"/>
      <c r="T327" s="946"/>
      <c r="U327" s="946"/>
      <c r="V327" s="946"/>
      <c r="W327" s="946"/>
      <c r="X327" s="946"/>
      <c r="Y327" s="946"/>
      <c r="Z327" s="946"/>
      <c r="AA327" s="946"/>
    </row>
    <row r="328">
      <c r="A328" s="946"/>
      <c r="B328" s="946"/>
      <c r="C328" s="946"/>
      <c r="D328" s="946"/>
      <c r="E328" s="946"/>
      <c r="F328" s="946"/>
      <c r="G328" s="946"/>
      <c r="I328" s="946"/>
      <c r="J328" s="946"/>
      <c r="K328" s="946"/>
      <c r="L328" s="946"/>
      <c r="M328" s="946"/>
      <c r="N328" s="946"/>
      <c r="O328" s="946"/>
      <c r="P328" s="946"/>
      <c r="Q328" s="946"/>
      <c r="R328" s="946"/>
      <c r="S328" s="946"/>
      <c r="T328" s="946"/>
      <c r="U328" s="946"/>
      <c r="V328" s="946"/>
      <c r="W328" s="946"/>
      <c r="X328" s="946"/>
      <c r="Y328" s="946"/>
      <c r="Z328" s="946"/>
      <c r="AA328" s="946"/>
    </row>
    <row r="329">
      <c r="A329" s="946"/>
      <c r="B329" s="946"/>
      <c r="C329" s="946"/>
      <c r="D329" s="946"/>
      <c r="E329" s="946"/>
      <c r="F329" s="946"/>
      <c r="G329" s="946"/>
      <c r="I329" s="946"/>
      <c r="J329" s="946"/>
      <c r="K329" s="946"/>
      <c r="L329" s="946"/>
      <c r="M329" s="946"/>
      <c r="N329" s="946"/>
      <c r="O329" s="946"/>
      <c r="P329" s="946"/>
      <c r="Q329" s="946"/>
      <c r="R329" s="946"/>
      <c r="S329" s="946"/>
      <c r="T329" s="946"/>
      <c r="U329" s="946"/>
      <c r="V329" s="946"/>
      <c r="W329" s="946"/>
      <c r="X329" s="946"/>
      <c r="Y329" s="946"/>
      <c r="Z329" s="946"/>
      <c r="AA329" s="946"/>
    </row>
    <row r="330">
      <c r="A330" s="946"/>
      <c r="B330" s="946"/>
      <c r="C330" s="946"/>
      <c r="D330" s="946"/>
      <c r="E330" s="946"/>
      <c r="F330" s="946"/>
      <c r="G330" s="946"/>
      <c r="I330" s="946"/>
      <c r="J330" s="946"/>
      <c r="K330" s="946"/>
      <c r="L330" s="946"/>
      <c r="M330" s="946"/>
      <c r="N330" s="946"/>
      <c r="O330" s="946"/>
      <c r="P330" s="946"/>
      <c r="Q330" s="946"/>
      <c r="R330" s="946"/>
      <c r="S330" s="946"/>
      <c r="T330" s="946"/>
      <c r="U330" s="946"/>
      <c r="V330" s="946"/>
      <c r="W330" s="946"/>
      <c r="X330" s="946"/>
      <c r="Y330" s="946"/>
      <c r="Z330" s="946"/>
      <c r="AA330" s="946"/>
    </row>
    <row r="331">
      <c r="A331" s="946"/>
      <c r="B331" s="946"/>
      <c r="C331" s="946"/>
      <c r="D331" s="946"/>
      <c r="E331" s="946"/>
      <c r="F331" s="946"/>
      <c r="G331" s="946"/>
      <c r="I331" s="946"/>
      <c r="J331" s="946"/>
      <c r="K331" s="946"/>
      <c r="L331" s="946"/>
      <c r="M331" s="946"/>
      <c r="N331" s="946"/>
      <c r="O331" s="946"/>
      <c r="P331" s="946"/>
      <c r="Q331" s="946"/>
      <c r="R331" s="946"/>
      <c r="S331" s="946"/>
      <c r="T331" s="946"/>
      <c r="U331" s="946"/>
      <c r="V331" s="946"/>
      <c r="W331" s="946"/>
      <c r="X331" s="946"/>
      <c r="Y331" s="946"/>
      <c r="Z331" s="946"/>
      <c r="AA331" s="946"/>
    </row>
    <row r="332">
      <c r="A332" s="946"/>
      <c r="B332" s="946"/>
      <c r="C332" s="946"/>
      <c r="D332" s="946"/>
      <c r="E332" s="946"/>
      <c r="F332" s="946"/>
      <c r="G332" s="946"/>
      <c r="I332" s="946"/>
      <c r="J332" s="946"/>
      <c r="K332" s="946"/>
      <c r="L332" s="946"/>
      <c r="M332" s="946"/>
      <c r="N332" s="946"/>
      <c r="O332" s="946"/>
      <c r="P332" s="946"/>
      <c r="Q332" s="946"/>
      <c r="R332" s="946"/>
      <c r="S332" s="946"/>
      <c r="T332" s="946"/>
      <c r="U332" s="946"/>
      <c r="V332" s="946"/>
      <c r="W332" s="946"/>
      <c r="X332" s="946"/>
      <c r="Y332" s="946"/>
      <c r="Z332" s="946"/>
      <c r="AA332" s="946"/>
    </row>
    <row r="333">
      <c r="A333" s="946"/>
      <c r="B333" s="946"/>
      <c r="C333" s="946"/>
      <c r="D333" s="946"/>
      <c r="E333" s="946"/>
      <c r="F333" s="946"/>
      <c r="G333" s="946"/>
      <c r="I333" s="946"/>
      <c r="J333" s="946"/>
      <c r="K333" s="946"/>
      <c r="L333" s="946"/>
      <c r="M333" s="946"/>
      <c r="N333" s="946"/>
      <c r="O333" s="946"/>
      <c r="P333" s="946"/>
      <c r="Q333" s="946"/>
      <c r="R333" s="946"/>
      <c r="S333" s="946"/>
      <c r="T333" s="946"/>
      <c r="U333" s="946"/>
      <c r="V333" s="946"/>
      <c r="W333" s="946"/>
      <c r="X333" s="946"/>
      <c r="Y333" s="946"/>
      <c r="Z333" s="946"/>
      <c r="AA333" s="946"/>
    </row>
    <row r="334">
      <c r="A334" s="946"/>
      <c r="B334" s="946"/>
      <c r="C334" s="946"/>
      <c r="D334" s="946"/>
      <c r="E334" s="946"/>
      <c r="F334" s="946"/>
      <c r="G334" s="946"/>
      <c r="I334" s="946"/>
      <c r="J334" s="946"/>
      <c r="K334" s="946"/>
      <c r="L334" s="946"/>
      <c r="M334" s="946"/>
      <c r="N334" s="946"/>
      <c r="O334" s="946"/>
      <c r="P334" s="946"/>
      <c r="Q334" s="946"/>
      <c r="R334" s="946"/>
      <c r="S334" s="946"/>
      <c r="T334" s="946"/>
      <c r="U334" s="946"/>
      <c r="V334" s="946"/>
      <c r="W334" s="946"/>
      <c r="X334" s="946"/>
      <c r="Y334" s="946"/>
      <c r="Z334" s="946"/>
      <c r="AA334" s="946"/>
    </row>
    <row r="335">
      <c r="A335" s="946"/>
      <c r="B335" s="946"/>
      <c r="C335" s="946"/>
      <c r="D335" s="946"/>
      <c r="E335" s="946"/>
      <c r="F335" s="946"/>
      <c r="G335" s="946"/>
      <c r="I335" s="946"/>
      <c r="J335" s="946"/>
      <c r="K335" s="946"/>
      <c r="L335" s="946"/>
      <c r="M335" s="946"/>
      <c r="N335" s="946"/>
      <c r="O335" s="946"/>
      <c r="P335" s="946"/>
      <c r="Q335" s="946"/>
      <c r="R335" s="946"/>
      <c r="S335" s="946"/>
      <c r="T335" s="946"/>
      <c r="U335" s="946"/>
      <c r="V335" s="946"/>
      <c r="W335" s="946"/>
      <c r="X335" s="946"/>
      <c r="Y335" s="946"/>
      <c r="Z335" s="946"/>
      <c r="AA335" s="946"/>
    </row>
    <row r="336">
      <c r="A336" s="946"/>
      <c r="B336" s="946"/>
      <c r="C336" s="946"/>
      <c r="D336" s="946"/>
      <c r="E336" s="946"/>
      <c r="F336" s="946"/>
      <c r="G336" s="946"/>
      <c r="I336" s="946"/>
      <c r="J336" s="946"/>
      <c r="K336" s="946"/>
      <c r="L336" s="946"/>
      <c r="M336" s="946"/>
      <c r="N336" s="946"/>
      <c r="O336" s="946"/>
      <c r="P336" s="946"/>
      <c r="Q336" s="946"/>
      <c r="R336" s="946"/>
      <c r="S336" s="946"/>
      <c r="T336" s="946"/>
      <c r="U336" s="946"/>
      <c r="V336" s="946"/>
      <c r="W336" s="946"/>
      <c r="X336" s="946"/>
      <c r="Y336" s="946"/>
      <c r="Z336" s="946"/>
      <c r="AA336" s="946"/>
    </row>
    <row r="337">
      <c r="A337" s="946"/>
      <c r="B337" s="946"/>
      <c r="C337" s="946"/>
      <c r="D337" s="946"/>
      <c r="E337" s="946"/>
      <c r="F337" s="946"/>
      <c r="G337" s="946"/>
      <c r="I337" s="946"/>
      <c r="J337" s="946"/>
      <c r="K337" s="946"/>
      <c r="L337" s="946"/>
      <c r="M337" s="946"/>
      <c r="N337" s="946"/>
      <c r="O337" s="946"/>
      <c r="P337" s="946"/>
      <c r="Q337" s="946"/>
      <c r="R337" s="946"/>
      <c r="S337" s="946"/>
      <c r="T337" s="946"/>
      <c r="U337" s="946"/>
      <c r="V337" s="946"/>
      <c r="W337" s="946"/>
      <c r="X337" s="946"/>
      <c r="Y337" s="946"/>
      <c r="Z337" s="946"/>
      <c r="AA337" s="946"/>
    </row>
    <row r="338">
      <c r="A338" s="946"/>
      <c r="B338" s="946"/>
      <c r="C338" s="946"/>
      <c r="D338" s="946"/>
      <c r="E338" s="946"/>
      <c r="F338" s="946"/>
      <c r="G338" s="946"/>
      <c r="I338" s="946"/>
      <c r="J338" s="946"/>
      <c r="K338" s="946"/>
      <c r="L338" s="946"/>
      <c r="M338" s="946"/>
      <c r="N338" s="946"/>
      <c r="O338" s="946"/>
      <c r="P338" s="946"/>
      <c r="Q338" s="946"/>
      <c r="R338" s="946"/>
      <c r="S338" s="946"/>
      <c r="T338" s="946"/>
      <c r="U338" s="946"/>
      <c r="V338" s="946"/>
      <c r="W338" s="946"/>
      <c r="X338" s="946"/>
      <c r="Y338" s="946"/>
      <c r="Z338" s="946"/>
      <c r="AA338" s="946"/>
    </row>
    <row r="339">
      <c r="A339" s="946"/>
      <c r="B339" s="946"/>
      <c r="C339" s="946"/>
      <c r="D339" s="946"/>
      <c r="E339" s="946"/>
      <c r="F339" s="946"/>
      <c r="G339" s="946"/>
      <c r="I339" s="946"/>
      <c r="J339" s="946"/>
      <c r="K339" s="946"/>
      <c r="L339" s="946"/>
      <c r="M339" s="946"/>
      <c r="N339" s="946"/>
      <c r="O339" s="946"/>
      <c r="P339" s="946"/>
      <c r="Q339" s="946"/>
      <c r="R339" s="946"/>
      <c r="S339" s="946"/>
      <c r="T339" s="946"/>
      <c r="U339" s="946"/>
      <c r="V339" s="946"/>
      <c r="W339" s="946"/>
      <c r="X339" s="946"/>
      <c r="Y339" s="946"/>
      <c r="Z339" s="946"/>
      <c r="AA339" s="946"/>
    </row>
    <row r="340">
      <c r="A340" s="946"/>
      <c r="B340" s="946"/>
      <c r="C340" s="946"/>
      <c r="D340" s="946"/>
      <c r="E340" s="946"/>
      <c r="F340" s="946"/>
      <c r="G340" s="946"/>
      <c r="I340" s="946"/>
      <c r="J340" s="946"/>
      <c r="K340" s="946"/>
      <c r="L340" s="946"/>
      <c r="M340" s="946"/>
      <c r="N340" s="946"/>
      <c r="O340" s="946"/>
      <c r="P340" s="946"/>
      <c r="Q340" s="946"/>
      <c r="R340" s="946"/>
      <c r="S340" s="946"/>
      <c r="T340" s="946"/>
      <c r="U340" s="946"/>
      <c r="V340" s="946"/>
      <c r="W340" s="946"/>
      <c r="X340" s="946"/>
      <c r="Y340" s="946"/>
      <c r="Z340" s="946"/>
      <c r="AA340" s="946"/>
    </row>
    <row r="341">
      <c r="A341" s="946"/>
      <c r="B341" s="946"/>
      <c r="C341" s="946"/>
      <c r="D341" s="946"/>
      <c r="E341" s="946"/>
      <c r="F341" s="946"/>
      <c r="G341" s="946"/>
      <c r="I341" s="946"/>
      <c r="J341" s="946"/>
      <c r="K341" s="946"/>
      <c r="L341" s="946"/>
      <c r="M341" s="946"/>
      <c r="N341" s="946"/>
      <c r="O341" s="946"/>
      <c r="P341" s="946"/>
      <c r="Q341" s="946"/>
      <c r="R341" s="946"/>
      <c r="S341" s="946"/>
      <c r="T341" s="946"/>
      <c r="U341" s="946"/>
      <c r="V341" s="946"/>
      <c r="W341" s="946"/>
      <c r="X341" s="946"/>
      <c r="Y341" s="946"/>
      <c r="Z341" s="946"/>
      <c r="AA341" s="946"/>
    </row>
    <row r="342">
      <c r="A342" s="946"/>
      <c r="B342" s="946"/>
      <c r="C342" s="946"/>
      <c r="D342" s="946"/>
      <c r="E342" s="946"/>
      <c r="F342" s="946"/>
      <c r="G342" s="946"/>
      <c r="I342" s="946"/>
      <c r="J342" s="946"/>
      <c r="K342" s="946"/>
      <c r="L342" s="946"/>
      <c r="M342" s="946"/>
      <c r="N342" s="946"/>
      <c r="O342" s="946"/>
      <c r="P342" s="946"/>
      <c r="Q342" s="946"/>
      <c r="R342" s="946"/>
      <c r="S342" s="946"/>
      <c r="T342" s="946"/>
      <c r="U342" s="946"/>
      <c r="V342" s="946"/>
      <c r="W342" s="946"/>
      <c r="X342" s="946"/>
      <c r="Y342" s="946"/>
      <c r="Z342" s="946"/>
      <c r="AA342" s="946"/>
    </row>
    <row r="343">
      <c r="A343" s="946"/>
      <c r="B343" s="946"/>
      <c r="C343" s="946"/>
      <c r="D343" s="946"/>
      <c r="E343" s="946"/>
      <c r="F343" s="946"/>
      <c r="G343" s="946"/>
      <c r="I343" s="946"/>
      <c r="J343" s="946"/>
      <c r="K343" s="946"/>
      <c r="L343" s="946"/>
      <c r="M343" s="946"/>
      <c r="N343" s="946"/>
      <c r="O343" s="946"/>
      <c r="P343" s="946"/>
      <c r="Q343" s="946"/>
      <c r="R343" s="946"/>
      <c r="S343" s="946"/>
      <c r="T343" s="946"/>
      <c r="U343" s="946"/>
      <c r="V343" s="946"/>
      <c r="W343" s="946"/>
      <c r="X343" s="946"/>
      <c r="Y343" s="946"/>
      <c r="Z343" s="946"/>
      <c r="AA343" s="946"/>
    </row>
    <row r="344">
      <c r="A344" s="946"/>
      <c r="B344" s="946"/>
      <c r="C344" s="946"/>
      <c r="D344" s="946"/>
      <c r="E344" s="946"/>
      <c r="F344" s="946"/>
      <c r="G344" s="946"/>
      <c r="I344" s="946"/>
      <c r="J344" s="946"/>
      <c r="K344" s="946"/>
      <c r="L344" s="946"/>
      <c r="M344" s="946"/>
      <c r="N344" s="946"/>
      <c r="O344" s="946"/>
      <c r="P344" s="946"/>
      <c r="Q344" s="946"/>
      <c r="R344" s="946"/>
      <c r="S344" s="946"/>
      <c r="T344" s="946"/>
      <c r="U344" s="946"/>
      <c r="V344" s="946"/>
      <c r="W344" s="946"/>
      <c r="X344" s="946"/>
      <c r="Y344" s="946"/>
      <c r="Z344" s="946"/>
      <c r="AA344" s="946"/>
    </row>
    <row r="345">
      <c r="A345" s="946"/>
      <c r="B345" s="946"/>
      <c r="C345" s="946"/>
      <c r="D345" s="946"/>
      <c r="E345" s="946"/>
      <c r="F345" s="946"/>
      <c r="G345" s="946"/>
      <c r="I345" s="946"/>
      <c r="J345" s="946"/>
      <c r="K345" s="946"/>
      <c r="L345" s="946"/>
      <c r="M345" s="946"/>
      <c r="N345" s="946"/>
      <c r="O345" s="946"/>
      <c r="P345" s="946"/>
      <c r="Q345" s="946"/>
      <c r="R345" s="946"/>
      <c r="S345" s="946"/>
      <c r="T345" s="946"/>
      <c r="U345" s="946"/>
      <c r="V345" s="946"/>
      <c r="W345" s="946"/>
      <c r="X345" s="946"/>
      <c r="Y345" s="946"/>
      <c r="Z345" s="946"/>
      <c r="AA345" s="946"/>
    </row>
    <row r="346">
      <c r="A346" s="946"/>
      <c r="B346" s="946"/>
      <c r="C346" s="946"/>
      <c r="D346" s="946"/>
      <c r="E346" s="946"/>
      <c r="F346" s="946"/>
      <c r="G346" s="946"/>
      <c r="I346" s="946"/>
      <c r="J346" s="946"/>
      <c r="K346" s="946"/>
      <c r="L346" s="946"/>
      <c r="M346" s="946"/>
      <c r="N346" s="946"/>
      <c r="O346" s="946"/>
      <c r="P346" s="946"/>
      <c r="Q346" s="946"/>
      <c r="R346" s="946"/>
      <c r="S346" s="946"/>
      <c r="T346" s="946"/>
      <c r="U346" s="946"/>
      <c r="V346" s="946"/>
      <c r="W346" s="946"/>
      <c r="X346" s="946"/>
      <c r="Y346" s="946"/>
      <c r="Z346" s="946"/>
      <c r="AA346" s="946"/>
    </row>
    <row r="347">
      <c r="A347" s="946"/>
      <c r="B347" s="946"/>
      <c r="C347" s="946"/>
      <c r="D347" s="946"/>
      <c r="E347" s="946"/>
      <c r="F347" s="946"/>
      <c r="G347" s="946"/>
      <c r="I347" s="946"/>
      <c r="J347" s="946"/>
      <c r="K347" s="946"/>
      <c r="L347" s="946"/>
      <c r="M347" s="946"/>
      <c r="N347" s="946"/>
      <c r="O347" s="946"/>
      <c r="P347" s="946"/>
      <c r="Q347" s="946"/>
      <c r="R347" s="946"/>
      <c r="S347" s="946"/>
      <c r="T347" s="946"/>
      <c r="U347" s="946"/>
      <c r="V347" s="946"/>
      <c r="W347" s="946"/>
      <c r="X347" s="946"/>
      <c r="Y347" s="946"/>
      <c r="Z347" s="946"/>
      <c r="AA347" s="946"/>
    </row>
    <row r="348">
      <c r="A348" s="946"/>
      <c r="B348" s="946"/>
      <c r="C348" s="946"/>
      <c r="D348" s="946"/>
      <c r="E348" s="946"/>
      <c r="F348" s="946"/>
      <c r="G348" s="946"/>
      <c r="I348" s="946"/>
      <c r="J348" s="946"/>
      <c r="K348" s="946"/>
      <c r="L348" s="946"/>
      <c r="M348" s="946"/>
      <c r="N348" s="946"/>
      <c r="O348" s="946"/>
      <c r="P348" s="946"/>
      <c r="Q348" s="946"/>
      <c r="R348" s="946"/>
      <c r="S348" s="946"/>
      <c r="T348" s="946"/>
      <c r="U348" s="946"/>
      <c r="V348" s="946"/>
      <c r="W348" s="946"/>
      <c r="X348" s="946"/>
      <c r="Y348" s="946"/>
      <c r="Z348" s="946"/>
      <c r="AA348" s="946"/>
    </row>
    <row r="349">
      <c r="A349" s="946"/>
      <c r="B349" s="946"/>
      <c r="C349" s="946"/>
      <c r="D349" s="946"/>
      <c r="E349" s="946"/>
      <c r="F349" s="946"/>
      <c r="G349" s="946"/>
      <c r="I349" s="946"/>
      <c r="J349" s="946"/>
      <c r="K349" s="946"/>
      <c r="L349" s="946"/>
      <c r="M349" s="946"/>
      <c r="N349" s="946"/>
      <c r="O349" s="946"/>
      <c r="P349" s="946"/>
      <c r="Q349" s="946"/>
      <c r="R349" s="946"/>
      <c r="S349" s="946"/>
      <c r="T349" s="946"/>
      <c r="U349" s="946"/>
      <c r="V349" s="946"/>
      <c r="W349" s="946"/>
      <c r="X349" s="946"/>
      <c r="Y349" s="946"/>
      <c r="Z349" s="946"/>
      <c r="AA349" s="946"/>
    </row>
    <row r="350">
      <c r="A350" s="946"/>
      <c r="B350" s="946"/>
      <c r="C350" s="946"/>
      <c r="D350" s="946"/>
      <c r="E350" s="946"/>
      <c r="F350" s="946"/>
      <c r="G350" s="946"/>
      <c r="I350" s="946"/>
      <c r="J350" s="946"/>
      <c r="K350" s="946"/>
      <c r="L350" s="946"/>
      <c r="M350" s="946"/>
      <c r="N350" s="946"/>
      <c r="O350" s="946"/>
      <c r="P350" s="946"/>
      <c r="Q350" s="946"/>
      <c r="R350" s="946"/>
      <c r="S350" s="946"/>
      <c r="T350" s="946"/>
      <c r="U350" s="946"/>
      <c r="V350" s="946"/>
      <c r="W350" s="946"/>
      <c r="X350" s="946"/>
      <c r="Y350" s="946"/>
      <c r="Z350" s="946"/>
      <c r="AA350" s="946"/>
    </row>
    <row r="351">
      <c r="A351" s="946"/>
      <c r="B351" s="946"/>
      <c r="C351" s="946"/>
      <c r="D351" s="946"/>
      <c r="E351" s="946"/>
      <c r="F351" s="946"/>
      <c r="G351" s="946"/>
      <c r="I351" s="946"/>
      <c r="J351" s="946"/>
      <c r="K351" s="946"/>
      <c r="L351" s="946"/>
      <c r="M351" s="946"/>
      <c r="N351" s="946"/>
      <c r="O351" s="946"/>
      <c r="P351" s="946"/>
      <c r="Q351" s="946"/>
      <c r="R351" s="946"/>
      <c r="S351" s="946"/>
      <c r="T351" s="946"/>
      <c r="U351" s="946"/>
      <c r="V351" s="946"/>
      <c r="W351" s="946"/>
      <c r="X351" s="946"/>
      <c r="Y351" s="946"/>
      <c r="Z351" s="946"/>
      <c r="AA351" s="946"/>
    </row>
    <row r="352">
      <c r="A352" s="946"/>
      <c r="B352" s="946"/>
      <c r="C352" s="946"/>
      <c r="D352" s="946"/>
      <c r="E352" s="946"/>
      <c r="F352" s="946"/>
      <c r="G352" s="946"/>
      <c r="I352" s="946"/>
      <c r="J352" s="946"/>
      <c r="K352" s="946"/>
      <c r="L352" s="946"/>
      <c r="M352" s="946"/>
      <c r="N352" s="946"/>
      <c r="O352" s="946"/>
      <c r="P352" s="946"/>
      <c r="Q352" s="946"/>
      <c r="R352" s="946"/>
      <c r="S352" s="946"/>
      <c r="T352" s="946"/>
      <c r="U352" s="946"/>
      <c r="V352" s="946"/>
      <c r="W352" s="946"/>
      <c r="X352" s="946"/>
      <c r="Y352" s="946"/>
      <c r="Z352" s="946"/>
      <c r="AA352" s="946"/>
    </row>
    <row r="353">
      <c r="A353" s="946"/>
      <c r="B353" s="946"/>
      <c r="C353" s="946"/>
      <c r="D353" s="946"/>
      <c r="E353" s="946"/>
      <c r="F353" s="946"/>
      <c r="G353" s="946"/>
      <c r="I353" s="946"/>
      <c r="J353" s="946"/>
      <c r="K353" s="946"/>
      <c r="L353" s="946"/>
      <c r="M353" s="946"/>
      <c r="N353" s="946"/>
      <c r="O353" s="946"/>
      <c r="P353" s="946"/>
      <c r="Q353" s="946"/>
      <c r="R353" s="946"/>
      <c r="S353" s="946"/>
      <c r="T353" s="946"/>
      <c r="U353" s="946"/>
      <c r="V353" s="946"/>
      <c r="W353" s="946"/>
      <c r="X353" s="946"/>
      <c r="Y353" s="946"/>
      <c r="Z353" s="946"/>
      <c r="AA353" s="946"/>
    </row>
    <row r="354">
      <c r="A354" s="946"/>
      <c r="B354" s="946"/>
      <c r="C354" s="946"/>
      <c r="D354" s="946"/>
      <c r="E354" s="946"/>
      <c r="F354" s="946"/>
      <c r="G354" s="946"/>
      <c r="I354" s="946"/>
      <c r="J354" s="946"/>
      <c r="K354" s="946"/>
      <c r="L354" s="946"/>
      <c r="M354" s="946"/>
      <c r="N354" s="946"/>
      <c r="O354" s="946"/>
      <c r="P354" s="946"/>
      <c r="Q354" s="946"/>
      <c r="R354" s="946"/>
      <c r="S354" s="946"/>
      <c r="T354" s="946"/>
      <c r="U354" s="946"/>
      <c r="V354" s="946"/>
      <c r="W354" s="946"/>
      <c r="X354" s="946"/>
      <c r="Y354" s="946"/>
      <c r="Z354" s="946"/>
      <c r="AA354" s="946"/>
    </row>
    <row r="355">
      <c r="A355" s="946"/>
      <c r="B355" s="946"/>
      <c r="C355" s="946"/>
      <c r="D355" s="946"/>
      <c r="E355" s="946"/>
      <c r="F355" s="946"/>
      <c r="G355" s="946"/>
      <c r="I355" s="946"/>
      <c r="J355" s="946"/>
      <c r="K355" s="946"/>
      <c r="L355" s="946"/>
      <c r="M355" s="946"/>
      <c r="N355" s="946"/>
      <c r="O355" s="946"/>
      <c r="P355" s="946"/>
      <c r="Q355" s="946"/>
      <c r="R355" s="946"/>
      <c r="S355" s="946"/>
      <c r="T355" s="946"/>
      <c r="U355" s="946"/>
      <c r="V355" s="946"/>
      <c r="W355" s="946"/>
      <c r="X355" s="946"/>
      <c r="Y355" s="946"/>
      <c r="Z355" s="946"/>
      <c r="AA355" s="946"/>
    </row>
    <row r="356">
      <c r="A356" s="946"/>
      <c r="B356" s="946"/>
      <c r="C356" s="946"/>
      <c r="D356" s="946"/>
      <c r="E356" s="946"/>
      <c r="F356" s="946"/>
      <c r="G356" s="946"/>
      <c r="I356" s="946"/>
      <c r="J356" s="946"/>
      <c r="K356" s="946"/>
      <c r="L356" s="946"/>
      <c r="M356" s="946"/>
      <c r="N356" s="946"/>
      <c r="O356" s="946"/>
      <c r="P356" s="946"/>
      <c r="Q356" s="946"/>
      <c r="R356" s="946"/>
      <c r="S356" s="946"/>
      <c r="T356" s="946"/>
      <c r="U356" s="946"/>
      <c r="V356" s="946"/>
      <c r="W356" s="946"/>
      <c r="X356" s="946"/>
      <c r="Y356" s="946"/>
      <c r="Z356" s="946"/>
      <c r="AA356" s="946"/>
    </row>
    <row r="357">
      <c r="A357" s="946"/>
      <c r="B357" s="946"/>
      <c r="C357" s="946"/>
      <c r="D357" s="946"/>
      <c r="E357" s="946"/>
      <c r="F357" s="946"/>
      <c r="G357" s="946"/>
      <c r="I357" s="946"/>
      <c r="J357" s="946"/>
      <c r="K357" s="946"/>
      <c r="L357" s="946"/>
      <c r="M357" s="946"/>
      <c r="N357" s="946"/>
      <c r="O357" s="946"/>
      <c r="P357" s="946"/>
      <c r="Q357" s="946"/>
      <c r="R357" s="946"/>
      <c r="S357" s="946"/>
      <c r="T357" s="946"/>
      <c r="U357" s="946"/>
      <c r="V357" s="946"/>
      <c r="W357" s="946"/>
      <c r="X357" s="946"/>
      <c r="Y357" s="946"/>
      <c r="Z357" s="946"/>
      <c r="AA357" s="946"/>
    </row>
    <row r="358">
      <c r="A358" s="946"/>
      <c r="B358" s="946"/>
      <c r="C358" s="946"/>
      <c r="D358" s="946"/>
      <c r="E358" s="946"/>
      <c r="F358" s="946"/>
      <c r="G358" s="946"/>
      <c r="I358" s="946"/>
      <c r="J358" s="946"/>
      <c r="K358" s="946"/>
      <c r="L358" s="946"/>
      <c r="M358" s="946"/>
      <c r="N358" s="946"/>
      <c r="O358" s="946"/>
      <c r="P358" s="946"/>
      <c r="Q358" s="946"/>
      <c r="R358" s="946"/>
      <c r="S358" s="946"/>
      <c r="T358" s="946"/>
      <c r="U358" s="946"/>
      <c r="V358" s="946"/>
      <c r="W358" s="946"/>
      <c r="X358" s="946"/>
      <c r="Y358" s="946"/>
      <c r="Z358" s="946"/>
      <c r="AA358" s="946"/>
    </row>
    <row r="359">
      <c r="A359" s="946"/>
      <c r="B359" s="946"/>
      <c r="C359" s="946"/>
      <c r="D359" s="946"/>
      <c r="E359" s="946"/>
      <c r="F359" s="946"/>
      <c r="G359" s="946"/>
      <c r="I359" s="946"/>
      <c r="J359" s="946"/>
      <c r="K359" s="946"/>
      <c r="L359" s="946"/>
      <c r="M359" s="946"/>
      <c r="N359" s="946"/>
      <c r="O359" s="946"/>
      <c r="P359" s="946"/>
      <c r="Q359" s="946"/>
      <c r="R359" s="946"/>
      <c r="S359" s="946"/>
      <c r="T359" s="946"/>
      <c r="U359" s="946"/>
      <c r="V359" s="946"/>
      <c r="W359" s="946"/>
      <c r="X359" s="946"/>
      <c r="Y359" s="946"/>
      <c r="Z359" s="946"/>
      <c r="AA359" s="946"/>
    </row>
    <row r="360">
      <c r="A360" s="946"/>
      <c r="B360" s="946"/>
      <c r="C360" s="946"/>
      <c r="D360" s="946"/>
      <c r="E360" s="946"/>
      <c r="F360" s="946"/>
      <c r="G360" s="946"/>
      <c r="I360" s="946"/>
      <c r="J360" s="946"/>
      <c r="K360" s="946"/>
      <c r="L360" s="946"/>
      <c r="M360" s="946"/>
      <c r="N360" s="946"/>
      <c r="O360" s="946"/>
      <c r="P360" s="946"/>
      <c r="Q360" s="946"/>
      <c r="R360" s="946"/>
      <c r="S360" s="946"/>
      <c r="T360" s="946"/>
      <c r="U360" s="946"/>
      <c r="V360" s="946"/>
      <c r="W360" s="946"/>
      <c r="X360" s="946"/>
      <c r="Y360" s="946"/>
      <c r="Z360" s="946"/>
      <c r="AA360" s="946"/>
    </row>
    <row r="361">
      <c r="A361" s="946"/>
      <c r="B361" s="946"/>
      <c r="C361" s="946"/>
      <c r="D361" s="946"/>
      <c r="E361" s="946"/>
      <c r="F361" s="946"/>
      <c r="G361" s="946"/>
      <c r="I361" s="946"/>
      <c r="J361" s="946"/>
      <c r="K361" s="946"/>
      <c r="L361" s="946"/>
      <c r="M361" s="946"/>
      <c r="N361" s="946"/>
      <c r="O361" s="946"/>
      <c r="P361" s="946"/>
      <c r="Q361" s="946"/>
      <c r="R361" s="946"/>
      <c r="S361" s="946"/>
      <c r="T361" s="946"/>
      <c r="U361" s="946"/>
      <c r="V361" s="946"/>
      <c r="W361" s="946"/>
      <c r="X361" s="946"/>
      <c r="Y361" s="946"/>
      <c r="Z361" s="946"/>
      <c r="AA361" s="946"/>
    </row>
    <row r="362">
      <c r="A362" s="946"/>
      <c r="B362" s="946"/>
      <c r="C362" s="946"/>
      <c r="D362" s="946"/>
      <c r="E362" s="946"/>
      <c r="F362" s="946"/>
      <c r="G362" s="946"/>
      <c r="I362" s="946"/>
      <c r="J362" s="946"/>
      <c r="K362" s="946"/>
      <c r="L362" s="946"/>
      <c r="M362" s="946"/>
      <c r="N362" s="946"/>
      <c r="O362" s="946"/>
      <c r="P362" s="946"/>
      <c r="Q362" s="946"/>
      <c r="R362" s="946"/>
      <c r="S362" s="946"/>
      <c r="T362" s="946"/>
      <c r="U362" s="946"/>
      <c r="V362" s="946"/>
      <c r="W362" s="946"/>
      <c r="X362" s="946"/>
      <c r="Y362" s="946"/>
      <c r="Z362" s="946"/>
      <c r="AA362" s="946"/>
    </row>
    <row r="363">
      <c r="A363" s="946"/>
      <c r="B363" s="946"/>
      <c r="C363" s="946"/>
      <c r="D363" s="946"/>
      <c r="E363" s="946"/>
      <c r="F363" s="946"/>
      <c r="G363" s="946"/>
      <c r="I363" s="946"/>
      <c r="J363" s="946"/>
      <c r="K363" s="946"/>
      <c r="L363" s="946"/>
      <c r="M363" s="946"/>
      <c r="N363" s="946"/>
      <c r="O363" s="946"/>
      <c r="P363" s="946"/>
      <c r="Q363" s="946"/>
      <c r="R363" s="946"/>
      <c r="S363" s="946"/>
      <c r="T363" s="946"/>
      <c r="U363" s="946"/>
      <c r="V363" s="946"/>
      <c r="W363" s="946"/>
      <c r="X363" s="946"/>
      <c r="Y363" s="946"/>
      <c r="Z363" s="946"/>
      <c r="AA363" s="946"/>
    </row>
    <row r="364">
      <c r="A364" s="946"/>
      <c r="B364" s="946"/>
      <c r="C364" s="946"/>
      <c r="D364" s="946"/>
      <c r="E364" s="946"/>
      <c r="F364" s="946"/>
      <c r="G364" s="946"/>
      <c r="I364" s="946"/>
      <c r="J364" s="946"/>
      <c r="K364" s="946"/>
      <c r="L364" s="946"/>
      <c r="M364" s="946"/>
      <c r="N364" s="946"/>
      <c r="O364" s="946"/>
      <c r="P364" s="946"/>
      <c r="Q364" s="946"/>
      <c r="R364" s="946"/>
      <c r="S364" s="946"/>
      <c r="T364" s="946"/>
      <c r="U364" s="946"/>
      <c r="V364" s="946"/>
      <c r="W364" s="946"/>
      <c r="X364" s="946"/>
      <c r="Y364" s="946"/>
      <c r="Z364" s="946"/>
      <c r="AA364" s="946"/>
    </row>
    <row r="365">
      <c r="A365" s="946"/>
      <c r="B365" s="946"/>
      <c r="C365" s="946"/>
      <c r="D365" s="946"/>
      <c r="E365" s="946"/>
      <c r="F365" s="946"/>
      <c r="G365" s="946"/>
      <c r="I365" s="946"/>
      <c r="J365" s="946"/>
      <c r="K365" s="946"/>
      <c r="L365" s="946"/>
      <c r="M365" s="946"/>
      <c r="N365" s="946"/>
      <c r="O365" s="946"/>
      <c r="P365" s="946"/>
      <c r="Q365" s="946"/>
      <c r="R365" s="946"/>
      <c r="S365" s="946"/>
      <c r="T365" s="946"/>
      <c r="U365" s="946"/>
      <c r="V365" s="946"/>
      <c r="W365" s="946"/>
      <c r="X365" s="946"/>
      <c r="Y365" s="946"/>
      <c r="Z365" s="946"/>
      <c r="AA365" s="946"/>
    </row>
    <row r="366">
      <c r="A366" s="946"/>
      <c r="B366" s="946"/>
      <c r="C366" s="946"/>
      <c r="D366" s="946"/>
      <c r="E366" s="946"/>
      <c r="F366" s="946"/>
      <c r="G366" s="946"/>
      <c r="I366" s="946"/>
      <c r="J366" s="946"/>
      <c r="K366" s="946"/>
      <c r="L366" s="946"/>
      <c r="M366" s="946"/>
      <c r="N366" s="946"/>
      <c r="O366" s="946"/>
      <c r="P366" s="946"/>
      <c r="Q366" s="946"/>
      <c r="R366" s="946"/>
      <c r="S366" s="946"/>
      <c r="T366" s="946"/>
      <c r="U366" s="946"/>
      <c r="V366" s="946"/>
      <c r="W366" s="946"/>
      <c r="X366" s="946"/>
      <c r="Y366" s="946"/>
      <c r="Z366" s="946"/>
      <c r="AA366" s="946"/>
    </row>
    <row r="367">
      <c r="A367" s="946"/>
      <c r="B367" s="946"/>
      <c r="C367" s="946"/>
      <c r="D367" s="946"/>
      <c r="E367" s="946"/>
      <c r="F367" s="946"/>
      <c r="G367" s="946"/>
      <c r="I367" s="946"/>
      <c r="J367" s="946"/>
      <c r="K367" s="946"/>
      <c r="L367" s="946"/>
      <c r="M367" s="946"/>
      <c r="N367" s="946"/>
      <c r="O367" s="946"/>
      <c r="P367" s="946"/>
      <c r="Q367" s="946"/>
      <c r="R367" s="946"/>
      <c r="S367" s="946"/>
      <c r="T367" s="946"/>
      <c r="U367" s="946"/>
      <c r="V367" s="946"/>
      <c r="W367" s="946"/>
      <c r="X367" s="946"/>
      <c r="Y367" s="946"/>
      <c r="Z367" s="946"/>
      <c r="AA367" s="946"/>
    </row>
    <row r="368">
      <c r="A368" s="946"/>
      <c r="B368" s="946"/>
      <c r="C368" s="946"/>
      <c r="D368" s="946"/>
      <c r="E368" s="946"/>
      <c r="F368" s="946"/>
      <c r="G368" s="946"/>
      <c r="I368" s="946"/>
      <c r="J368" s="946"/>
      <c r="K368" s="946"/>
      <c r="L368" s="946"/>
      <c r="M368" s="946"/>
      <c r="N368" s="946"/>
      <c r="O368" s="946"/>
      <c r="P368" s="946"/>
      <c r="Q368" s="946"/>
      <c r="R368" s="946"/>
      <c r="S368" s="946"/>
      <c r="T368" s="946"/>
      <c r="U368" s="946"/>
      <c r="V368" s="946"/>
      <c r="W368" s="946"/>
      <c r="X368" s="946"/>
      <c r="Y368" s="946"/>
      <c r="Z368" s="946"/>
      <c r="AA368" s="946"/>
    </row>
    <row r="369">
      <c r="A369" s="946"/>
      <c r="B369" s="946"/>
      <c r="C369" s="946"/>
      <c r="D369" s="946"/>
      <c r="E369" s="946"/>
      <c r="F369" s="946"/>
      <c r="G369" s="946"/>
      <c r="I369" s="946"/>
      <c r="J369" s="946"/>
      <c r="K369" s="946"/>
      <c r="L369" s="946"/>
      <c r="M369" s="946"/>
      <c r="N369" s="946"/>
      <c r="O369" s="946"/>
      <c r="P369" s="946"/>
      <c r="Q369" s="946"/>
      <c r="R369" s="946"/>
      <c r="S369" s="946"/>
      <c r="T369" s="946"/>
      <c r="U369" s="946"/>
      <c r="V369" s="946"/>
      <c r="W369" s="946"/>
      <c r="X369" s="946"/>
      <c r="Y369" s="946"/>
      <c r="Z369" s="946"/>
      <c r="AA369" s="946"/>
    </row>
    <row r="370">
      <c r="A370" s="946"/>
      <c r="B370" s="946"/>
      <c r="C370" s="946"/>
      <c r="D370" s="946"/>
      <c r="E370" s="946"/>
      <c r="F370" s="946"/>
      <c r="G370" s="946"/>
      <c r="I370" s="946"/>
      <c r="J370" s="946"/>
      <c r="K370" s="946"/>
      <c r="L370" s="946"/>
      <c r="M370" s="946"/>
      <c r="N370" s="946"/>
      <c r="O370" s="946"/>
      <c r="P370" s="946"/>
      <c r="Q370" s="946"/>
      <c r="R370" s="946"/>
      <c r="S370" s="946"/>
      <c r="T370" s="946"/>
      <c r="U370" s="946"/>
      <c r="V370" s="946"/>
      <c r="W370" s="946"/>
      <c r="X370" s="946"/>
      <c r="Y370" s="946"/>
      <c r="Z370" s="946"/>
      <c r="AA370" s="946"/>
    </row>
    <row r="371">
      <c r="A371" s="946"/>
      <c r="B371" s="946"/>
      <c r="C371" s="946"/>
      <c r="D371" s="946"/>
      <c r="E371" s="946"/>
      <c r="F371" s="946"/>
      <c r="G371" s="946"/>
      <c r="I371" s="946"/>
      <c r="J371" s="946"/>
      <c r="K371" s="946"/>
      <c r="L371" s="946"/>
      <c r="M371" s="946"/>
      <c r="N371" s="946"/>
      <c r="O371" s="946"/>
      <c r="P371" s="946"/>
      <c r="Q371" s="946"/>
      <c r="R371" s="946"/>
      <c r="S371" s="946"/>
      <c r="T371" s="946"/>
      <c r="U371" s="946"/>
      <c r="V371" s="946"/>
      <c r="W371" s="946"/>
      <c r="X371" s="946"/>
      <c r="Y371" s="946"/>
      <c r="Z371" s="946"/>
      <c r="AA371" s="946"/>
    </row>
    <row r="372">
      <c r="A372" s="946"/>
      <c r="B372" s="946"/>
      <c r="C372" s="946"/>
      <c r="D372" s="946"/>
      <c r="E372" s="946"/>
      <c r="F372" s="946"/>
      <c r="G372" s="946"/>
      <c r="I372" s="946"/>
      <c r="J372" s="946"/>
      <c r="K372" s="946"/>
      <c r="L372" s="946"/>
      <c r="M372" s="946"/>
      <c r="N372" s="946"/>
      <c r="O372" s="946"/>
      <c r="P372" s="946"/>
      <c r="Q372" s="946"/>
      <c r="R372" s="946"/>
      <c r="S372" s="946"/>
      <c r="T372" s="946"/>
      <c r="U372" s="946"/>
      <c r="V372" s="946"/>
      <c r="W372" s="946"/>
      <c r="X372" s="946"/>
      <c r="Y372" s="946"/>
      <c r="Z372" s="946"/>
      <c r="AA372" s="946"/>
    </row>
    <row r="373">
      <c r="A373" s="946"/>
      <c r="B373" s="946"/>
      <c r="C373" s="946"/>
      <c r="D373" s="946"/>
      <c r="E373" s="946"/>
      <c r="F373" s="946"/>
      <c r="G373" s="946"/>
      <c r="I373" s="946"/>
      <c r="J373" s="946"/>
      <c r="K373" s="946"/>
      <c r="L373" s="946"/>
      <c r="M373" s="946"/>
      <c r="N373" s="946"/>
      <c r="O373" s="946"/>
      <c r="P373" s="946"/>
      <c r="Q373" s="946"/>
      <c r="R373" s="946"/>
      <c r="S373" s="946"/>
      <c r="T373" s="946"/>
      <c r="U373" s="946"/>
      <c r="V373" s="946"/>
      <c r="W373" s="946"/>
      <c r="X373" s="946"/>
      <c r="Y373" s="946"/>
      <c r="Z373" s="946"/>
      <c r="AA373" s="946"/>
    </row>
    <row r="374">
      <c r="A374" s="946"/>
      <c r="B374" s="946"/>
      <c r="C374" s="946"/>
      <c r="D374" s="946"/>
      <c r="E374" s="946"/>
      <c r="F374" s="946"/>
      <c r="G374" s="946"/>
      <c r="I374" s="946"/>
      <c r="J374" s="946"/>
      <c r="K374" s="946"/>
      <c r="L374" s="946"/>
      <c r="M374" s="946"/>
      <c r="N374" s="946"/>
      <c r="O374" s="946"/>
      <c r="P374" s="946"/>
      <c r="Q374" s="946"/>
      <c r="R374" s="946"/>
      <c r="S374" s="946"/>
      <c r="T374" s="946"/>
      <c r="U374" s="946"/>
      <c r="V374" s="946"/>
      <c r="W374" s="946"/>
      <c r="X374" s="946"/>
      <c r="Y374" s="946"/>
      <c r="Z374" s="946"/>
      <c r="AA374" s="946"/>
    </row>
    <row r="375">
      <c r="A375" s="946"/>
      <c r="B375" s="946"/>
      <c r="C375" s="946"/>
      <c r="D375" s="946"/>
      <c r="E375" s="946"/>
      <c r="F375" s="946"/>
      <c r="G375" s="946"/>
      <c r="I375" s="946"/>
      <c r="J375" s="946"/>
      <c r="K375" s="946"/>
      <c r="L375" s="946"/>
      <c r="M375" s="946"/>
      <c r="N375" s="946"/>
      <c r="O375" s="946"/>
      <c r="P375" s="946"/>
      <c r="Q375" s="946"/>
      <c r="R375" s="946"/>
      <c r="S375" s="946"/>
      <c r="T375" s="946"/>
      <c r="U375" s="946"/>
      <c r="V375" s="946"/>
      <c r="W375" s="946"/>
      <c r="X375" s="946"/>
      <c r="Y375" s="946"/>
      <c r="Z375" s="946"/>
      <c r="AA375" s="946"/>
    </row>
    <row r="376">
      <c r="A376" s="946"/>
      <c r="B376" s="946"/>
      <c r="C376" s="946"/>
      <c r="D376" s="946"/>
      <c r="E376" s="946"/>
      <c r="F376" s="946"/>
      <c r="G376" s="946"/>
      <c r="I376" s="946"/>
      <c r="J376" s="946"/>
      <c r="K376" s="946"/>
      <c r="L376" s="946"/>
      <c r="M376" s="946"/>
      <c r="N376" s="946"/>
      <c r="O376" s="946"/>
      <c r="P376" s="946"/>
      <c r="Q376" s="946"/>
      <c r="R376" s="946"/>
      <c r="S376" s="946"/>
      <c r="T376" s="946"/>
      <c r="U376" s="946"/>
      <c r="V376" s="946"/>
      <c r="W376" s="946"/>
      <c r="X376" s="946"/>
      <c r="Y376" s="946"/>
      <c r="Z376" s="946"/>
      <c r="AA376" s="946"/>
    </row>
    <row r="377">
      <c r="A377" s="946"/>
      <c r="B377" s="946"/>
      <c r="C377" s="946"/>
      <c r="D377" s="946"/>
      <c r="E377" s="946"/>
      <c r="F377" s="946"/>
      <c r="G377" s="946"/>
      <c r="I377" s="946"/>
      <c r="J377" s="946"/>
      <c r="K377" s="946"/>
      <c r="L377" s="946"/>
      <c r="M377" s="946"/>
      <c r="N377" s="946"/>
      <c r="O377" s="946"/>
      <c r="P377" s="946"/>
      <c r="Q377" s="946"/>
      <c r="R377" s="946"/>
      <c r="S377" s="946"/>
      <c r="T377" s="946"/>
      <c r="U377" s="946"/>
      <c r="V377" s="946"/>
      <c r="W377" s="946"/>
      <c r="X377" s="946"/>
      <c r="Y377" s="946"/>
      <c r="Z377" s="946"/>
      <c r="AA377" s="946"/>
    </row>
    <row r="378">
      <c r="A378" s="946"/>
      <c r="B378" s="946"/>
      <c r="C378" s="946"/>
      <c r="D378" s="946"/>
      <c r="E378" s="946"/>
      <c r="F378" s="946"/>
      <c r="G378" s="946"/>
      <c r="I378" s="946"/>
      <c r="J378" s="946"/>
      <c r="K378" s="946"/>
      <c r="L378" s="946"/>
      <c r="M378" s="946"/>
      <c r="N378" s="946"/>
      <c r="O378" s="946"/>
      <c r="P378" s="946"/>
      <c r="Q378" s="946"/>
      <c r="R378" s="946"/>
      <c r="S378" s="946"/>
      <c r="T378" s="946"/>
      <c r="U378" s="946"/>
      <c r="V378" s="946"/>
      <c r="W378" s="946"/>
      <c r="X378" s="946"/>
      <c r="Y378" s="946"/>
      <c r="Z378" s="946"/>
      <c r="AA378" s="946"/>
    </row>
    <row r="379">
      <c r="A379" s="946"/>
      <c r="B379" s="946"/>
      <c r="C379" s="946"/>
      <c r="D379" s="946"/>
      <c r="E379" s="946"/>
      <c r="F379" s="946"/>
      <c r="G379" s="946"/>
      <c r="I379" s="946"/>
      <c r="J379" s="946"/>
      <c r="K379" s="946"/>
      <c r="L379" s="946"/>
      <c r="M379" s="946"/>
      <c r="N379" s="946"/>
      <c r="O379" s="946"/>
      <c r="P379" s="946"/>
      <c r="Q379" s="946"/>
      <c r="R379" s="946"/>
      <c r="S379" s="946"/>
      <c r="T379" s="946"/>
      <c r="U379" s="946"/>
      <c r="V379" s="946"/>
      <c r="W379" s="946"/>
      <c r="X379" s="946"/>
      <c r="Y379" s="946"/>
      <c r="Z379" s="946"/>
      <c r="AA379" s="946"/>
    </row>
    <row r="380">
      <c r="A380" s="946"/>
      <c r="B380" s="946"/>
      <c r="C380" s="946"/>
      <c r="D380" s="946"/>
      <c r="E380" s="946"/>
      <c r="F380" s="946"/>
      <c r="G380" s="946"/>
      <c r="I380" s="946"/>
      <c r="J380" s="946"/>
      <c r="K380" s="946"/>
      <c r="L380" s="946"/>
      <c r="M380" s="946"/>
      <c r="N380" s="946"/>
      <c r="O380" s="946"/>
      <c r="P380" s="946"/>
      <c r="Q380" s="946"/>
      <c r="R380" s="946"/>
      <c r="S380" s="946"/>
      <c r="T380" s="946"/>
      <c r="U380" s="946"/>
      <c r="V380" s="946"/>
      <c r="W380" s="946"/>
      <c r="X380" s="946"/>
      <c r="Y380" s="946"/>
      <c r="Z380" s="946"/>
      <c r="AA380" s="946"/>
    </row>
    <row r="381">
      <c r="A381" s="946"/>
      <c r="B381" s="946"/>
      <c r="C381" s="946"/>
      <c r="D381" s="946"/>
      <c r="E381" s="946"/>
      <c r="F381" s="946"/>
      <c r="G381" s="946"/>
      <c r="I381" s="946"/>
      <c r="J381" s="946"/>
      <c r="K381" s="946"/>
      <c r="L381" s="946"/>
      <c r="M381" s="946"/>
      <c r="N381" s="946"/>
      <c r="O381" s="946"/>
      <c r="P381" s="946"/>
      <c r="Q381" s="946"/>
      <c r="R381" s="946"/>
      <c r="S381" s="946"/>
      <c r="T381" s="946"/>
      <c r="U381" s="946"/>
      <c r="V381" s="946"/>
      <c r="W381" s="946"/>
      <c r="X381" s="946"/>
      <c r="Y381" s="946"/>
      <c r="Z381" s="946"/>
      <c r="AA381" s="946"/>
    </row>
    <row r="382">
      <c r="A382" s="946"/>
      <c r="B382" s="946"/>
      <c r="C382" s="946"/>
      <c r="D382" s="946"/>
      <c r="E382" s="946"/>
      <c r="F382" s="946"/>
      <c r="G382" s="946"/>
      <c r="I382" s="946"/>
      <c r="J382" s="946"/>
      <c r="K382" s="946"/>
      <c r="L382" s="946"/>
      <c r="M382" s="946"/>
      <c r="N382" s="946"/>
      <c r="O382" s="946"/>
      <c r="P382" s="946"/>
      <c r="Q382" s="946"/>
      <c r="R382" s="946"/>
      <c r="S382" s="946"/>
      <c r="T382" s="946"/>
      <c r="U382" s="946"/>
      <c r="V382" s="946"/>
      <c r="W382" s="946"/>
      <c r="X382" s="946"/>
      <c r="Y382" s="946"/>
      <c r="Z382" s="946"/>
      <c r="AA382" s="946"/>
    </row>
    <row r="383">
      <c r="A383" s="946"/>
      <c r="B383" s="946"/>
      <c r="C383" s="946"/>
      <c r="D383" s="946"/>
      <c r="E383" s="946"/>
      <c r="F383" s="946"/>
      <c r="G383" s="946"/>
      <c r="I383" s="946"/>
      <c r="J383" s="946"/>
      <c r="K383" s="946"/>
      <c r="L383" s="946"/>
      <c r="M383" s="946"/>
      <c r="N383" s="946"/>
      <c r="O383" s="946"/>
      <c r="P383" s="946"/>
      <c r="Q383" s="946"/>
      <c r="R383" s="946"/>
      <c r="S383" s="946"/>
      <c r="T383" s="946"/>
      <c r="U383" s="946"/>
      <c r="V383" s="946"/>
      <c r="W383" s="946"/>
      <c r="X383" s="946"/>
      <c r="Y383" s="946"/>
      <c r="Z383" s="946"/>
      <c r="AA383" s="946"/>
    </row>
    <row r="384">
      <c r="A384" s="946"/>
      <c r="B384" s="946"/>
      <c r="C384" s="946"/>
      <c r="D384" s="946"/>
      <c r="E384" s="946"/>
      <c r="F384" s="946"/>
      <c r="G384" s="946"/>
      <c r="I384" s="946"/>
      <c r="J384" s="946"/>
      <c r="K384" s="946"/>
      <c r="L384" s="946"/>
      <c r="M384" s="946"/>
      <c r="N384" s="946"/>
      <c r="O384" s="946"/>
      <c r="P384" s="946"/>
      <c r="Q384" s="946"/>
      <c r="R384" s="946"/>
      <c r="S384" s="946"/>
      <c r="T384" s="946"/>
      <c r="U384" s="946"/>
      <c r="V384" s="946"/>
      <c r="W384" s="946"/>
      <c r="X384" s="946"/>
      <c r="Y384" s="946"/>
      <c r="Z384" s="946"/>
      <c r="AA384" s="946"/>
    </row>
    <row r="385">
      <c r="A385" s="946"/>
      <c r="B385" s="946"/>
      <c r="C385" s="946"/>
      <c r="D385" s="946"/>
      <c r="E385" s="946"/>
      <c r="F385" s="946"/>
      <c r="G385" s="946"/>
      <c r="I385" s="946"/>
      <c r="J385" s="946"/>
      <c r="K385" s="946"/>
      <c r="L385" s="946"/>
      <c r="M385" s="946"/>
      <c r="N385" s="946"/>
      <c r="O385" s="946"/>
      <c r="P385" s="946"/>
      <c r="Q385" s="946"/>
      <c r="R385" s="946"/>
      <c r="S385" s="946"/>
      <c r="T385" s="946"/>
      <c r="U385" s="946"/>
      <c r="V385" s="946"/>
      <c r="W385" s="946"/>
      <c r="X385" s="946"/>
      <c r="Y385" s="946"/>
      <c r="Z385" s="946"/>
      <c r="AA385" s="946"/>
    </row>
    <row r="386">
      <c r="A386" s="946"/>
      <c r="B386" s="946"/>
      <c r="C386" s="946"/>
      <c r="D386" s="946"/>
      <c r="E386" s="946"/>
      <c r="F386" s="946"/>
      <c r="G386" s="946"/>
      <c r="I386" s="946"/>
      <c r="J386" s="946"/>
      <c r="K386" s="946"/>
      <c r="L386" s="946"/>
      <c r="M386" s="946"/>
      <c r="N386" s="946"/>
      <c r="O386" s="946"/>
      <c r="P386" s="946"/>
      <c r="Q386" s="946"/>
      <c r="R386" s="946"/>
      <c r="S386" s="946"/>
      <c r="T386" s="946"/>
      <c r="U386" s="946"/>
      <c r="V386" s="946"/>
      <c r="W386" s="946"/>
      <c r="X386" s="946"/>
      <c r="Y386" s="946"/>
      <c r="Z386" s="946"/>
      <c r="AA386" s="946"/>
    </row>
    <row r="387">
      <c r="A387" s="946"/>
      <c r="B387" s="946"/>
      <c r="C387" s="946"/>
      <c r="D387" s="946"/>
      <c r="E387" s="946"/>
      <c r="F387" s="946"/>
      <c r="G387" s="946"/>
      <c r="I387" s="946"/>
      <c r="J387" s="946"/>
      <c r="K387" s="946"/>
      <c r="L387" s="946"/>
      <c r="M387" s="946"/>
      <c r="N387" s="946"/>
      <c r="O387" s="946"/>
      <c r="P387" s="946"/>
      <c r="Q387" s="946"/>
      <c r="R387" s="946"/>
      <c r="S387" s="946"/>
      <c r="T387" s="946"/>
      <c r="U387" s="946"/>
      <c r="V387" s="946"/>
      <c r="W387" s="946"/>
      <c r="X387" s="946"/>
      <c r="Y387" s="946"/>
      <c r="Z387" s="946"/>
      <c r="AA387" s="946"/>
    </row>
    <row r="388">
      <c r="A388" s="946"/>
      <c r="B388" s="946"/>
      <c r="C388" s="946"/>
      <c r="D388" s="946"/>
      <c r="E388" s="946"/>
      <c r="F388" s="946"/>
      <c r="G388" s="946"/>
      <c r="I388" s="946"/>
      <c r="J388" s="946"/>
      <c r="K388" s="946"/>
      <c r="L388" s="946"/>
      <c r="M388" s="946"/>
      <c r="N388" s="946"/>
      <c r="O388" s="946"/>
      <c r="P388" s="946"/>
      <c r="Q388" s="946"/>
      <c r="R388" s="946"/>
      <c r="S388" s="946"/>
      <c r="T388" s="946"/>
      <c r="U388" s="946"/>
      <c r="V388" s="946"/>
      <c r="W388" s="946"/>
      <c r="X388" s="946"/>
      <c r="Y388" s="946"/>
      <c r="Z388" s="946"/>
      <c r="AA388" s="946"/>
    </row>
    <row r="389">
      <c r="A389" s="946"/>
      <c r="B389" s="946"/>
      <c r="C389" s="946"/>
      <c r="D389" s="946"/>
      <c r="E389" s="946"/>
      <c r="F389" s="946"/>
      <c r="G389" s="946"/>
      <c r="I389" s="946"/>
      <c r="J389" s="946"/>
      <c r="K389" s="946"/>
      <c r="L389" s="946"/>
      <c r="M389" s="946"/>
      <c r="N389" s="946"/>
      <c r="O389" s="946"/>
      <c r="P389" s="946"/>
      <c r="Q389" s="946"/>
      <c r="R389" s="946"/>
      <c r="S389" s="946"/>
      <c r="T389" s="946"/>
      <c r="U389" s="946"/>
      <c r="V389" s="946"/>
      <c r="W389" s="946"/>
      <c r="X389" s="946"/>
      <c r="Y389" s="946"/>
      <c r="Z389" s="946"/>
      <c r="AA389" s="946"/>
    </row>
    <row r="390">
      <c r="A390" s="946"/>
      <c r="B390" s="946"/>
      <c r="C390" s="946"/>
      <c r="D390" s="946"/>
      <c r="E390" s="946"/>
      <c r="F390" s="946"/>
      <c r="G390" s="946"/>
      <c r="I390" s="946"/>
      <c r="J390" s="946"/>
      <c r="K390" s="946"/>
      <c r="L390" s="946"/>
      <c r="M390" s="946"/>
      <c r="N390" s="946"/>
      <c r="O390" s="946"/>
      <c r="P390" s="946"/>
      <c r="Q390" s="946"/>
      <c r="R390" s="946"/>
      <c r="S390" s="946"/>
      <c r="T390" s="946"/>
      <c r="U390" s="946"/>
      <c r="V390" s="946"/>
      <c r="W390" s="946"/>
      <c r="X390" s="946"/>
      <c r="Y390" s="946"/>
      <c r="Z390" s="946"/>
      <c r="AA390" s="946"/>
    </row>
    <row r="391">
      <c r="A391" s="946"/>
      <c r="B391" s="946"/>
      <c r="C391" s="946"/>
      <c r="D391" s="946"/>
      <c r="E391" s="946"/>
      <c r="F391" s="946"/>
      <c r="G391" s="946"/>
      <c r="I391" s="946"/>
      <c r="J391" s="946"/>
      <c r="K391" s="946"/>
      <c r="L391" s="946"/>
      <c r="M391" s="946"/>
      <c r="N391" s="946"/>
      <c r="O391" s="946"/>
      <c r="P391" s="946"/>
      <c r="Q391" s="946"/>
      <c r="R391" s="946"/>
      <c r="S391" s="946"/>
      <c r="T391" s="946"/>
      <c r="U391" s="946"/>
      <c r="V391" s="946"/>
      <c r="W391" s="946"/>
      <c r="X391" s="946"/>
      <c r="Y391" s="946"/>
      <c r="Z391" s="946"/>
      <c r="AA391" s="946"/>
    </row>
    <row r="392">
      <c r="A392" s="946"/>
      <c r="B392" s="946"/>
      <c r="C392" s="946"/>
      <c r="D392" s="946"/>
      <c r="E392" s="946"/>
      <c r="F392" s="946"/>
      <c r="G392" s="946"/>
      <c r="I392" s="946"/>
      <c r="J392" s="946"/>
      <c r="K392" s="946"/>
      <c r="L392" s="946"/>
      <c r="M392" s="946"/>
      <c r="N392" s="946"/>
      <c r="O392" s="946"/>
      <c r="P392" s="946"/>
      <c r="Q392" s="946"/>
      <c r="R392" s="946"/>
      <c r="S392" s="946"/>
      <c r="T392" s="946"/>
      <c r="U392" s="946"/>
      <c r="V392" s="946"/>
      <c r="W392" s="946"/>
      <c r="X392" s="946"/>
      <c r="Y392" s="946"/>
      <c r="Z392" s="946"/>
      <c r="AA392" s="946"/>
    </row>
    <row r="393">
      <c r="A393" s="946"/>
      <c r="B393" s="946"/>
      <c r="C393" s="946"/>
      <c r="D393" s="946"/>
      <c r="E393" s="946"/>
      <c r="F393" s="946"/>
      <c r="G393" s="946"/>
      <c r="I393" s="946"/>
      <c r="J393" s="946"/>
      <c r="K393" s="946"/>
      <c r="L393" s="946"/>
      <c r="M393" s="946"/>
      <c r="N393" s="946"/>
      <c r="O393" s="946"/>
      <c r="P393" s="946"/>
      <c r="Q393" s="946"/>
      <c r="R393" s="946"/>
      <c r="S393" s="946"/>
      <c r="T393" s="946"/>
      <c r="U393" s="946"/>
      <c r="V393" s="946"/>
      <c r="W393" s="946"/>
      <c r="X393" s="946"/>
      <c r="Y393" s="946"/>
      <c r="Z393" s="946"/>
      <c r="AA393" s="946"/>
    </row>
    <row r="394">
      <c r="A394" s="946"/>
      <c r="B394" s="946"/>
      <c r="C394" s="946"/>
      <c r="D394" s="946"/>
      <c r="E394" s="946"/>
      <c r="F394" s="946"/>
      <c r="G394" s="946"/>
      <c r="I394" s="946"/>
      <c r="J394" s="946"/>
      <c r="K394" s="946"/>
      <c r="L394" s="946"/>
      <c r="M394" s="946"/>
      <c r="N394" s="946"/>
      <c r="O394" s="946"/>
      <c r="P394" s="946"/>
      <c r="Q394" s="946"/>
      <c r="R394" s="946"/>
      <c r="S394" s="946"/>
      <c r="T394" s="946"/>
      <c r="U394" s="946"/>
      <c r="V394" s="946"/>
      <c r="W394" s="946"/>
      <c r="X394" s="946"/>
      <c r="Y394" s="946"/>
      <c r="Z394" s="946"/>
      <c r="AA394" s="946"/>
    </row>
    <row r="395">
      <c r="A395" s="946"/>
      <c r="B395" s="946"/>
      <c r="C395" s="946"/>
      <c r="D395" s="946"/>
      <c r="E395" s="946"/>
      <c r="F395" s="946"/>
      <c r="G395" s="946"/>
      <c r="I395" s="946"/>
      <c r="J395" s="946"/>
      <c r="K395" s="946"/>
      <c r="L395" s="946"/>
      <c r="M395" s="946"/>
      <c r="N395" s="946"/>
      <c r="O395" s="946"/>
      <c r="P395" s="946"/>
      <c r="Q395" s="946"/>
      <c r="R395" s="946"/>
      <c r="S395" s="946"/>
      <c r="T395" s="946"/>
      <c r="U395" s="946"/>
      <c r="V395" s="946"/>
      <c r="W395" s="946"/>
      <c r="X395" s="946"/>
      <c r="Y395" s="946"/>
      <c r="Z395" s="946"/>
      <c r="AA395" s="946"/>
    </row>
    <row r="396">
      <c r="A396" s="946"/>
      <c r="B396" s="946"/>
      <c r="C396" s="946"/>
      <c r="D396" s="946"/>
      <c r="E396" s="946"/>
      <c r="F396" s="946"/>
      <c r="G396" s="946"/>
      <c r="I396" s="946"/>
      <c r="J396" s="946"/>
      <c r="K396" s="946"/>
      <c r="L396" s="946"/>
      <c r="M396" s="946"/>
      <c r="N396" s="946"/>
      <c r="O396" s="946"/>
      <c r="P396" s="946"/>
      <c r="Q396" s="946"/>
      <c r="R396" s="946"/>
      <c r="S396" s="946"/>
      <c r="T396" s="946"/>
      <c r="U396" s="946"/>
      <c r="V396" s="946"/>
      <c r="W396" s="946"/>
      <c r="X396" s="946"/>
      <c r="Y396" s="946"/>
      <c r="Z396" s="946"/>
      <c r="AA396" s="946"/>
    </row>
    <row r="397">
      <c r="A397" s="946"/>
      <c r="B397" s="946"/>
      <c r="C397" s="946"/>
      <c r="D397" s="946"/>
      <c r="E397" s="946"/>
      <c r="F397" s="946"/>
      <c r="G397" s="946"/>
      <c r="I397" s="946"/>
      <c r="J397" s="946"/>
      <c r="K397" s="946"/>
      <c r="L397" s="946"/>
      <c r="M397" s="946"/>
      <c r="N397" s="946"/>
      <c r="O397" s="946"/>
      <c r="P397" s="946"/>
      <c r="Q397" s="946"/>
      <c r="R397" s="946"/>
      <c r="S397" s="946"/>
      <c r="T397" s="946"/>
      <c r="U397" s="946"/>
      <c r="V397" s="946"/>
      <c r="W397" s="946"/>
      <c r="X397" s="946"/>
      <c r="Y397" s="946"/>
      <c r="Z397" s="946"/>
      <c r="AA397" s="946"/>
    </row>
    <row r="398">
      <c r="A398" s="946"/>
      <c r="B398" s="946"/>
      <c r="C398" s="946"/>
      <c r="D398" s="946"/>
      <c r="E398" s="946"/>
      <c r="F398" s="946"/>
      <c r="G398" s="946"/>
      <c r="I398" s="946"/>
      <c r="J398" s="946"/>
      <c r="K398" s="946"/>
      <c r="L398" s="946"/>
      <c r="M398" s="946"/>
      <c r="N398" s="946"/>
      <c r="O398" s="946"/>
      <c r="P398" s="946"/>
      <c r="Q398" s="946"/>
      <c r="R398" s="946"/>
      <c r="S398" s="946"/>
      <c r="T398" s="946"/>
      <c r="U398" s="946"/>
      <c r="V398" s="946"/>
      <c r="W398" s="946"/>
      <c r="X398" s="946"/>
      <c r="Y398" s="946"/>
      <c r="Z398" s="946"/>
      <c r="AA398" s="946"/>
    </row>
    <row r="399">
      <c r="A399" s="946"/>
      <c r="B399" s="946"/>
      <c r="C399" s="946"/>
      <c r="D399" s="946"/>
      <c r="E399" s="946"/>
      <c r="F399" s="946"/>
      <c r="G399" s="946"/>
      <c r="I399" s="946"/>
      <c r="J399" s="946"/>
      <c r="K399" s="946"/>
      <c r="L399" s="946"/>
      <c r="M399" s="946"/>
      <c r="N399" s="946"/>
      <c r="O399" s="946"/>
      <c r="P399" s="946"/>
      <c r="Q399" s="946"/>
      <c r="R399" s="946"/>
      <c r="S399" s="946"/>
      <c r="T399" s="946"/>
      <c r="U399" s="946"/>
      <c r="V399" s="946"/>
      <c r="W399" s="946"/>
      <c r="X399" s="946"/>
      <c r="Y399" s="946"/>
      <c r="Z399" s="946"/>
      <c r="AA399" s="946"/>
    </row>
    <row r="400">
      <c r="A400" s="946"/>
      <c r="B400" s="946"/>
      <c r="C400" s="946"/>
      <c r="D400" s="946"/>
      <c r="E400" s="946"/>
      <c r="F400" s="946"/>
      <c r="G400" s="946"/>
      <c r="I400" s="946"/>
      <c r="J400" s="946"/>
      <c r="K400" s="946"/>
      <c r="L400" s="946"/>
      <c r="M400" s="946"/>
      <c r="N400" s="946"/>
      <c r="O400" s="946"/>
      <c r="P400" s="946"/>
      <c r="Q400" s="946"/>
      <c r="R400" s="946"/>
      <c r="S400" s="946"/>
      <c r="T400" s="946"/>
      <c r="U400" s="946"/>
      <c r="V400" s="946"/>
      <c r="W400" s="946"/>
      <c r="X400" s="946"/>
      <c r="Y400" s="946"/>
      <c r="Z400" s="946"/>
      <c r="AA400" s="946"/>
    </row>
    <row r="401">
      <c r="A401" s="946"/>
      <c r="B401" s="946"/>
      <c r="C401" s="946"/>
      <c r="D401" s="946"/>
      <c r="E401" s="946"/>
      <c r="F401" s="946"/>
      <c r="G401" s="946"/>
      <c r="I401" s="946"/>
      <c r="J401" s="946"/>
      <c r="K401" s="946"/>
      <c r="L401" s="946"/>
      <c r="M401" s="946"/>
      <c r="N401" s="946"/>
      <c r="O401" s="946"/>
      <c r="P401" s="946"/>
      <c r="Q401" s="946"/>
      <c r="R401" s="946"/>
      <c r="S401" s="946"/>
      <c r="T401" s="946"/>
      <c r="U401" s="946"/>
      <c r="V401" s="946"/>
      <c r="W401" s="946"/>
      <c r="X401" s="946"/>
      <c r="Y401" s="946"/>
      <c r="Z401" s="946"/>
      <c r="AA401" s="946"/>
    </row>
    <row r="402">
      <c r="A402" s="946"/>
      <c r="B402" s="946"/>
      <c r="C402" s="946"/>
      <c r="D402" s="946"/>
      <c r="E402" s="946"/>
      <c r="F402" s="946"/>
      <c r="G402" s="946"/>
      <c r="I402" s="946"/>
      <c r="J402" s="946"/>
      <c r="K402" s="946"/>
      <c r="L402" s="946"/>
      <c r="M402" s="946"/>
      <c r="N402" s="946"/>
      <c r="O402" s="946"/>
      <c r="P402" s="946"/>
      <c r="Q402" s="946"/>
      <c r="R402" s="946"/>
      <c r="S402" s="946"/>
      <c r="T402" s="946"/>
      <c r="U402" s="946"/>
      <c r="V402" s="946"/>
      <c r="W402" s="946"/>
      <c r="X402" s="946"/>
      <c r="Y402" s="946"/>
      <c r="Z402" s="946"/>
      <c r="AA402" s="946"/>
    </row>
    <row r="403">
      <c r="A403" s="946"/>
      <c r="B403" s="946"/>
      <c r="C403" s="946"/>
      <c r="D403" s="946"/>
      <c r="E403" s="946"/>
      <c r="F403" s="946"/>
      <c r="G403" s="946"/>
      <c r="I403" s="946"/>
      <c r="J403" s="946"/>
      <c r="K403" s="946"/>
      <c r="L403" s="946"/>
      <c r="M403" s="946"/>
      <c r="N403" s="946"/>
      <c r="O403" s="946"/>
      <c r="P403" s="946"/>
      <c r="Q403" s="946"/>
      <c r="R403" s="946"/>
      <c r="S403" s="946"/>
      <c r="T403" s="946"/>
      <c r="U403" s="946"/>
      <c r="V403" s="946"/>
      <c r="W403" s="946"/>
      <c r="X403" s="946"/>
      <c r="Y403" s="946"/>
      <c r="Z403" s="946"/>
      <c r="AA403" s="946"/>
    </row>
    <row r="404">
      <c r="A404" s="946"/>
      <c r="B404" s="946"/>
      <c r="C404" s="946"/>
      <c r="D404" s="946"/>
      <c r="E404" s="946"/>
      <c r="F404" s="946"/>
      <c r="G404" s="946"/>
      <c r="I404" s="946"/>
      <c r="J404" s="946"/>
      <c r="K404" s="946"/>
      <c r="L404" s="946"/>
      <c r="M404" s="946"/>
      <c r="N404" s="946"/>
      <c r="O404" s="946"/>
      <c r="P404" s="946"/>
      <c r="Q404" s="946"/>
      <c r="R404" s="946"/>
      <c r="S404" s="946"/>
      <c r="T404" s="946"/>
      <c r="U404" s="946"/>
      <c r="V404" s="946"/>
      <c r="W404" s="946"/>
      <c r="X404" s="946"/>
      <c r="Y404" s="946"/>
      <c r="Z404" s="946"/>
      <c r="AA404" s="946"/>
    </row>
    <row r="405">
      <c r="A405" s="946"/>
      <c r="B405" s="946"/>
      <c r="C405" s="946"/>
      <c r="D405" s="946"/>
      <c r="E405" s="946"/>
      <c r="F405" s="946"/>
      <c r="G405" s="946"/>
      <c r="I405" s="946"/>
      <c r="J405" s="946"/>
      <c r="K405" s="946"/>
      <c r="L405" s="946"/>
      <c r="M405" s="946"/>
      <c r="N405" s="946"/>
      <c r="O405" s="946"/>
      <c r="P405" s="946"/>
      <c r="Q405" s="946"/>
      <c r="R405" s="946"/>
      <c r="S405" s="946"/>
      <c r="T405" s="946"/>
      <c r="U405" s="946"/>
      <c r="V405" s="946"/>
      <c r="W405" s="946"/>
      <c r="X405" s="946"/>
      <c r="Y405" s="946"/>
      <c r="Z405" s="946"/>
      <c r="AA405" s="946"/>
    </row>
    <row r="406">
      <c r="A406" s="946"/>
      <c r="B406" s="946"/>
      <c r="C406" s="946"/>
      <c r="D406" s="946"/>
      <c r="E406" s="946"/>
      <c r="F406" s="946"/>
      <c r="G406" s="946"/>
      <c r="I406" s="946"/>
      <c r="J406" s="946"/>
      <c r="K406" s="946"/>
      <c r="L406" s="946"/>
      <c r="M406" s="946"/>
      <c r="N406" s="946"/>
      <c r="O406" s="946"/>
      <c r="P406" s="946"/>
      <c r="Q406" s="946"/>
      <c r="R406" s="946"/>
      <c r="S406" s="946"/>
      <c r="T406" s="946"/>
      <c r="U406" s="946"/>
      <c r="V406" s="946"/>
      <c r="W406" s="946"/>
      <c r="X406" s="946"/>
      <c r="Y406" s="946"/>
      <c r="Z406" s="946"/>
      <c r="AA406" s="946"/>
    </row>
    <row r="407">
      <c r="A407" s="946"/>
      <c r="B407" s="946"/>
      <c r="C407" s="946"/>
      <c r="D407" s="946"/>
      <c r="E407" s="946"/>
      <c r="F407" s="946"/>
      <c r="G407" s="946"/>
      <c r="I407" s="946"/>
      <c r="J407" s="946"/>
      <c r="K407" s="946"/>
      <c r="L407" s="946"/>
      <c r="M407" s="946"/>
      <c r="N407" s="946"/>
      <c r="O407" s="946"/>
      <c r="P407" s="946"/>
      <c r="Q407" s="946"/>
      <c r="R407" s="946"/>
      <c r="S407" s="946"/>
      <c r="T407" s="946"/>
      <c r="U407" s="946"/>
      <c r="V407" s="946"/>
      <c r="W407" s="946"/>
      <c r="X407" s="946"/>
      <c r="Y407" s="946"/>
      <c r="Z407" s="946"/>
      <c r="AA407" s="946"/>
    </row>
    <row r="408">
      <c r="A408" s="946"/>
      <c r="B408" s="946"/>
      <c r="C408" s="946"/>
      <c r="D408" s="946"/>
      <c r="E408" s="946"/>
      <c r="F408" s="946"/>
      <c r="G408" s="946"/>
      <c r="I408" s="946"/>
      <c r="J408" s="946"/>
      <c r="K408" s="946"/>
      <c r="L408" s="946"/>
      <c r="M408" s="946"/>
      <c r="N408" s="946"/>
      <c r="O408" s="946"/>
      <c r="P408" s="946"/>
      <c r="Q408" s="946"/>
      <c r="R408" s="946"/>
      <c r="S408" s="946"/>
      <c r="T408" s="946"/>
      <c r="U408" s="946"/>
      <c r="V408" s="946"/>
      <c r="W408" s="946"/>
      <c r="X408" s="946"/>
      <c r="Y408" s="946"/>
      <c r="Z408" s="946"/>
      <c r="AA408" s="946"/>
    </row>
    <row r="409">
      <c r="A409" s="946"/>
      <c r="B409" s="946"/>
      <c r="C409" s="946"/>
      <c r="D409" s="946"/>
      <c r="E409" s="946"/>
      <c r="F409" s="946"/>
      <c r="G409" s="946"/>
      <c r="I409" s="946"/>
      <c r="J409" s="946"/>
      <c r="K409" s="946"/>
      <c r="L409" s="946"/>
      <c r="M409" s="946"/>
      <c r="N409" s="946"/>
      <c r="O409" s="946"/>
      <c r="P409" s="946"/>
      <c r="Q409" s="946"/>
      <c r="R409" s="946"/>
      <c r="S409" s="946"/>
      <c r="T409" s="946"/>
      <c r="U409" s="946"/>
      <c r="V409" s="946"/>
      <c r="W409" s="946"/>
      <c r="X409" s="946"/>
      <c r="Y409" s="946"/>
      <c r="Z409" s="946"/>
      <c r="AA409" s="946"/>
    </row>
    <row r="410">
      <c r="A410" s="946"/>
      <c r="B410" s="946"/>
      <c r="C410" s="946"/>
      <c r="D410" s="946"/>
      <c r="E410" s="946"/>
      <c r="F410" s="946"/>
      <c r="G410" s="946"/>
      <c r="I410" s="946"/>
      <c r="J410" s="946"/>
      <c r="K410" s="946"/>
      <c r="L410" s="946"/>
      <c r="M410" s="946"/>
      <c r="N410" s="946"/>
      <c r="O410" s="946"/>
      <c r="P410" s="946"/>
      <c r="Q410" s="946"/>
      <c r="R410" s="946"/>
      <c r="S410" s="946"/>
      <c r="T410" s="946"/>
      <c r="U410" s="946"/>
      <c r="V410" s="946"/>
      <c r="W410" s="946"/>
      <c r="X410" s="946"/>
      <c r="Y410" s="946"/>
      <c r="Z410" s="946"/>
      <c r="AA410" s="946"/>
    </row>
    <row r="411">
      <c r="A411" s="946"/>
      <c r="B411" s="946"/>
      <c r="C411" s="946"/>
      <c r="D411" s="946"/>
      <c r="E411" s="946"/>
      <c r="F411" s="946"/>
      <c r="G411" s="946"/>
      <c r="I411" s="946"/>
      <c r="J411" s="946"/>
      <c r="K411" s="946"/>
      <c r="L411" s="946"/>
      <c r="M411" s="946"/>
      <c r="N411" s="946"/>
      <c r="O411" s="946"/>
      <c r="P411" s="946"/>
      <c r="Q411" s="946"/>
      <c r="R411" s="946"/>
      <c r="S411" s="946"/>
      <c r="T411" s="946"/>
      <c r="U411" s="946"/>
      <c r="V411" s="946"/>
      <c r="W411" s="946"/>
      <c r="X411" s="946"/>
      <c r="Y411" s="946"/>
      <c r="Z411" s="946"/>
      <c r="AA411" s="946"/>
    </row>
    <row r="412">
      <c r="A412" s="946"/>
      <c r="B412" s="946"/>
      <c r="C412" s="946"/>
      <c r="D412" s="946"/>
      <c r="E412" s="946"/>
      <c r="F412" s="946"/>
      <c r="G412" s="946"/>
      <c r="I412" s="946"/>
      <c r="J412" s="946"/>
      <c r="K412" s="946"/>
      <c r="L412" s="946"/>
      <c r="M412" s="946"/>
      <c r="N412" s="946"/>
      <c r="O412" s="946"/>
      <c r="P412" s="946"/>
      <c r="Q412" s="946"/>
      <c r="R412" s="946"/>
      <c r="S412" s="946"/>
      <c r="T412" s="946"/>
      <c r="U412" s="946"/>
      <c r="V412" s="946"/>
      <c r="W412" s="946"/>
      <c r="X412" s="946"/>
      <c r="Y412" s="946"/>
      <c r="Z412" s="946"/>
      <c r="AA412" s="946"/>
    </row>
    <row r="413">
      <c r="A413" s="946"/>
      <c r="B413" s="946"/>
      <c r="C413" s="946"/>
      <c r="D413" s="946"/>
      <c r="E413" s="946"/>
      <c r="F413" s="946"/>
      <c r="G413" s="946"/>
      <c r="I413" s="946"/>
      <c r="J413" s="946"/>
      <c r="K413" s="946"/>
      <c r="L413" s="946"/>
      <c r="M413" s="946"/>
      <c r="N413" s="946"/>
      <c r="O413" s="946"/>
      <c r="P413" s="946"/>
      <c r="Q413" s="946"/>
      <c r="R413" s="946"/>
      <c r="S413" s="946"/>
      <c r="T413" s="946"/>
      <c r="U413" s="946"/>
      <c r="V413" s="946"/>
      <c r="W413" s="946"/>
      <c r="X413" s="946"/>
      <c r="Y413" s="946"/>
      <c r="Z413" s="946"/>
      <c r="AA413" s="946"/>
    </row>
    <row r="414">
      <c r="A414" s="946"/>
      <c r="B414" s="946"/>
      <c r="C414" s="946"/>
      <c r="D414" s="946"/>
      <c r="E414" s="946"/>
      <c r="F414" s="946"/>
      <c r="G414" s="946"/>
      <c r="I414" s="946"/>
      <c r="J414" s="946"/>
      <c r="K414" s="946"/>
      <c r="L414" s="946"/>
      <c r="M414" s="946"/>
      <c r="N414" s="946"/>
      <c r="O414" s="946"/>
      <c r="P414" s="946"/>
      <c r="Q414" s="946"/>
      <c r="R414" s="946"/>
      <c r="S414" s="946"/>
      <c r="T414" s="946"/>
      <c r="U414" s="946"/>
      <c r="V414" s="946"/>
      <c r="W414" s="946"/>
      <c r="X414" s="946"/>
      <c r="Y414" s="946"/>
      <c r="Z414" s="946"/>
      <c r="AA414" s="946"/>
    </row>
    <row r="415">
      <c r="A415" s="946"/>
      <c r="B415" s="946"/>
      <c r="C415" s="946"/>
      <c r="D415" s="946"/>
      <c r="E415" s="946"/>
      <c r="F415" s="946"/>
      <c r="G415" s="946"/>
      <c r="I415" s="946"/>
      <c r="J415" s="946"/>
      <c r="K415" s="946"/>
      <c r="L415" s="946"/>
      <c r="M415" s="946"/>
      <c r="N415" s="946"/>
      <c r="O415" s="946"/>
      <c r="P415" s="946"/>
      <c r="Q415" s="946"/>
      <c r="R415" s="946"/>
      <c r="S415" s="946"/>
      <c r="T415" s="946"/>
      <c r="U415" s="946"/>
      <c r="V415" s="946"/>
      <c r="W415" s="946"/>
      <c r="X415" s="946"/>
      <c r="Y415" s="946"/>
      <c r="Z415" s="946"/>
      <c r="AA415" s="946"/>
    </row>
    <row r="416">
      <c r="A416" s="946"/>
      <c r="B416" s="946"/>
      <c r="C416" s="946"/>
      <c r="D416" s="946"/>
      <c r="E416" s="946"/>
      <c r="F416" s="946"/>
      <c r="G416" s="946"/>
      <c r="I416" s="946"/>
      <c r="J416" s="946"/>
      <c r="K416" s="946"/>
      <c r="L416" s="946"/>
      <c r="M416" s="946"/>
      <c r="N416" s="946"/>
      <c r="O416" s="946"/>
      <c r="P416" s="946"/>
      <c r="Q416" s="946"/>
      <c r="R416" s="946"/>
      <c r="S416" s="946"/>
      <c r="T416" s="946"/>
      <c r="U416" s="946"/>
      <c r="V416" s="946"/>
      <c r="W416" s="946"/>
      <c r="X416" s="946"/>
      <c r="Y416" s="946"/>
      <c r="Z416" s="946"/>
      <c r="AA416" s="946"/>
    </row>
    <row r="417">
      <c r="A417" s="946"/>
      <c r="B417" s="946"/>
      <c r="C417" s="946"/>
      <c r="D417" s="946"/>
      <c r="E417" s="946"/>
      <c r="F417" s="946"/>
      <c r="G417" s="946"/>
      <c r="I417" s="946"/>
      <c r="J417" s="946"/>
      <c r="K417" s="946"/>
      <c r="L417" s="946"/>
      <c r="M417" s="946"/>
      <c r="N417" s="946"/>
      <c r="O417" s="946"/>
      <c r="P417" s="946"/>
      <c r="Q417" s="946"/>
      <c r="R417" s="946"/>
      <c r="S417" s="946"/>
      <c r="T417" s="946"/>
      <c r="U417" s="946"/>
      <c r="V417" s="946"/>
      <c r="W417" s="946"/>
      <c r="X417" s="946"/>
      <c r="Y417" s="946"/>
      <c r="Z417" s="946"/>
      <c r="AA417" s="946"/>
    </row>
    <row r="418">
      <c r="A418" s="946"/>
      <c r="B418" s="946"/>
      <c r="C418" s="946"/>
      <c r="D418" s="946"/>
      <c r="E418" s="946"/>
      <c r="F418" s="946"/>
      <c r="G418" s="946"/>
      <c r="I418" s="946"/>
      <c r="J418" s="946"/>
      <c r="K418" s="946"/>
      <c r="L418" s="946"/>
      <c r="M418" s="946"/>
      <c r="N418" s="946"/>
      <c r="O418" s="946"/>
      <c r="P418" s="946"/>
      <c r="Q418" s="946"/>
      <c r="R418" s="946"/>
      <c r="S418" s="946"/>
      <c r="T418" s="946"/>
      <c r="U418" s="946"/>
      <c r="V418" s="946"/>
      <c r="W418" s="946"/>
      <c r="X418" s="946"/>
      <c r="Y418" s="946"/>
      <c r="Z418" s="946"/>
      <c r="AA418" s="946"/>
    </row>
    <row r="419">
      <c r="A419" s="946"/>
      <c r="B419" s="946"/>
      <c r="C419" s="946"/>
      <c r="D419" s="946"/>
      <c r="E419" s="946"/>
      <c r="F419" s="946"/>
      <c r="G419" s="946"/>
      <c r="I419" s="946"/>
      <c r="J419" s="946"/>
      <c r="K419" s="946"/>
      <c r="L419" s="946"/>
      <c r="M419" s="946"/>
      <c r="N419" s="946"/>
      <c r="O419" s="946"/>
      <c r="P419" s="946"/>
      <c r="Q419" s="946"/>
      <c r="R419" s="946"/>
      <c r="S419" s="946"/>
      <c r="T419" s="946"/>
      <c r="U419" s="946"/>
      <c r="V419" s="946"/>
      <c r="W419" s="946"/>
      <c r="X419" s="946"/>
      <c r="Y419" s="946"/>
      <c r="Z419" s="946"/>
      <c r="AA419" s="946"/>
    </row>
    <row r="420">
      <c r="A420" s="946"/>
      <c r="B420" s="946"/>
      <c r="C420" s="946"/>
      <c r="D420" s="946"/>
      <c r="E420" s="946"/>
      <c r="F420" s="946"/>
      <c r="G420" s="946"/>
      <c r="I420" s="946"/>
      <c r="J420" s="946"/>
      <c r="K420" s="946"/>
      <c r="L420" s="946"/>
      <c r="M420" s="946"/>
      <c r="N420" s="946"/>
      <c r="O420" s="946"/>
      <c r="P420" s="946"/>
      <c r="Q420" s="946"/>
      <c r="R420" s="946"/>
      <c r="S420" s="946"/>
      <c r="T420" s="946"/>
      <c r="U420" s="946"/>
      <c r="V420" s="946"/>
      <c r="W420" s="946"/>
      <c r="X420" s="946"/>
      <c r="Y420" s="946"/>
      <c r="Z420" s="946"/>
      <c r="AA420" s="946"/>
    </row>
    <row r="421">
      <c r="A421" s="946"/>
      <c r="B421" s="946"/>
      <c r="C421" s="946"/>
      <c r="D421" s="946"/>
      <c r="E421" s="946"/>
      <c r="F421" s="946"/>
      <c r="G421" s="946"/>
      <c r="I421" s="946"/>
      <c r="J421" s="946"/>
      <c r="K421" s="946"/>
      <c r="L421" s="946"/>
      <c r="M421" s="946"/>
      <c r="N421" s="946"/>
      <c r="O421" s="946"/>
      <c r="P421" s="946"/>
      <c r="Q421" s="946"/>
      <c r="R421" s="946"/>
      <c r="S421" s="946"/>
      <c r="T421" s="946"/>
      <c r="U421" s="946"/>
      <c r="V421" s="946"/>
      <c r="W421" s="946"/>
      <c r="X421" s="946"/>
      <c r="Y421" s="946"/>
      <c r="Z421" s="946"/>
      <c r="AA421" s="946"/>
    </row>
    <row r="422">
      <c r="A422" s="946"/>
      <c r="B422" s="946"/>
      <c r="C422" s="946"/>
      <c r="D422" s="946"/>
      <c r="E422" s="946"/>
      <c r="F422" s="946"/>
      <c r="G422" s="946"/>
      <c r="I422" s="946"/>
      <c r="J422" s="946"/>
      <c r="K422" s="946"/>
      <c r="L422" s="946"/>
      <c r="M422" s="946"/>
      <c r="N422" s="946"/>
      <c r="O422" s="946"/>
      <c r="P422" s="946"/>
      <c r="Q422" s="946"/>
      <c r="R422" s="946"/>
      <c r="S422" s="946"/>
      <c r="T422" s="946"/>
      <c r="U422" s="946"/>
      <c r="V422" s="946"/>
      <c r="W422" s="946"/>
      <c r="X422" s="946"/>
      <c r="Y422" s="946"/>
      <c r="Z422" s="946"/>
      <c r="AA422" s="946"/>
    </row>
    <row r="423">
      <c r="A423" s="946"/>
      <c r="B423" s="946"/>
      <c r="C423" s="946"/>
      <c r="D423" s="946"/>
      <c r="E423" s="946"/>
      <c r="F423" s="946"/>
      <c r="G423" s="946"/>
      <c r="I423" s="946"/>
      <c r="J423" s="946"/>
      <c r="K423" s="946"/>
      <c r="L423" s="946"/>
      <c r="M423" s="946"/>
      <c r="N423" s="946"/>
      <c r="O423" s="946"/>
      <c r="P423" s="946"/>
      <c r="Q423" s="946"/>
      <c r="R423" s="946"/>
      <c r="S423" s="946"/>
      <c r="T423" s="946"/>
      <c r="U423" s="946"/>
      <c r="V423" s="946"/>
      <c r="W423" s="946"/>
      <c r="X423" s="946"/>
      <c r="Y423" s="946"/>
      <c r="Z423" s="946"/>
      <c r="AA423" s="946"/>
    </row>
    <row r="424">
      <c r="A424" s="946"/>
      <c r="B424" s="946"/>
      <c r="C424" s="946"/>
      <c r="D424" s="946"/>
      <c r="E424" s="946"/>
      <c r="F424" s="946"/>
      <c r="G424" s="946"/>
      <c r="I424" s="946"/>
      <c r="J424" s="946"/>
      <c r="K424" s="946"/>
      <c r="L424" s="946"/>
      <c r="M424" s="946"/>
      <c r="N424" s="946"/>
      <c r="O424" s="946"/>
      <c r="P424" s="946"/>
      <c r="Q424" s="946"/>
      <c r="R424" s="946"/>
      <c r="S424" s="946"/>
      <c r="T424" s="946"/>
      <c r="U424" s="946"/>
      <c r="V424" s="946"/>
      <c r="W424" s="946"/>
      <c r="X424" s="946"/>
      <c r="Y424" s="946"/>
      <c r="Z424" s="946"/>
      <c r="AA424" s="946"/>
    </row>
    <row r="425">
      <c r="A425" s="946"/>
      <c r="B425" s="946"/>
      <c r="C425" s="946"/>
      <c r="D425" s="946"/>
      <c r="E425" s="946"/>
      <c r="F425" s="946"/>
      <c r="G425" s="946"/>
      <c r="I425" s="946"/>
      <c r="J425" s="946"/>
      <c r="K425" s="946"/>
      <c r="L425" s="946"/>
      <c r="M425" s="946"/>
      <c r="N425" s="946"/>
      <c r="O425" s="946"/>
      <c r="P425" s="946"/>
      <c r="Q425" s="946"/>
      <c r="R425" s="946"/>
      <c r="S425" s="946"/>
      <c r="T425" s="946"/>
      <c r="U425" s="946"/>
      <c r="V425" s="946"/>
      <c r="W425" s="946"/>
      <c r="X425" s="946"/>
      <c r="Y425" s="946"/>
      <c r="Z425" s="946"/>
      <c r="AA425" s="946"/>
    </row>
    <row r="426">
      <c r="A426" s="946"/>
      <c r="B426" s="946"/>
      <c r="C426" s="946"/>
      <c r="D426" s="946"/>
      <c r="E426" s="946"/>
      <c r="F426" s="946"/>
      <c r="G426" s="946"/>
      <c r="I426" s="946"/>
      <c r="J426" s="946"/>
      <c r="K426" s="946"/>
      <c r="L426" s="946"/>
      <c r="M426" s="946"/>
      <c r="N426" s="946"/>
      <c r="O426" s="946"/>
      <c r="P426" s="946"/>
      <c r="Q426" s="946"/>
      <c r="R426" s="946"/>
      <c r="S426" s="946"/>
      <c r="T426" s="946"/>
      <c r="U426" s="946"/>
      <c r="V426" s="946"/>
      <c r="W426" s="946"/>
      <c r="X426" s="946"/>
      <c r="Y426" s="946"/>
      <c r="Z426" s="946"/>
      <c r="AA426" s="946"/>
    </row>
    <row r="427">
      <c r="A427" s="946"/>
      <c r="B427" s="946"/>
      <c r="C427" s="946"/>
      <c r="D427" s="946"/>
      <c r="E427" s="946"/>
      <c r="F427" s="946"/>
      <c r="G427" s="946"/>
      <c r="I427" s="946"/>
      <c r="J427" s="946"/>
      <c r="K427" s="946"/>
      <c r="L427" s="946"/>
      <c r="M427" s="946"/>
      <c r="N427" s="946"/>
      <c r="O427" s="946"/>
      <c r="P427" s="946"/>
      <c r="Q427" s="946"/>
      <c r="R427" s="946"/>
      <c r="S427" s="946"/>
      <c r="T427" s="946"/>
      <c r="U427" s="946"/>
      <c r="V427" s="946"/>
      <c r="W427" s="946"/>
      <c r="X427" s="946"/>
      <c r="Y427" s="946"/>
      <c r="Z427" s="946"/>
      <c r="AA427" s="946"/>
    </row>
    <row r="428">
      <c r="A428" s="946"/>
      <c r="B428" s="946"/>
      <c r="C428" s="946"/>
      <c r="D428" s="946"/>
      <c r="E428" s="946"/>
      <c r="F428" s="946"/>
      <c r="G428" s="946"/>
      <c r="I428" s="946"/>
      <c r="J428" s="946"/>
      <c r="K428" s="946"/>
      <c r="L428" s="946"/>
      <c r="M428" s="946"/>
      <c r="N428" s="946"/>
      <c r="O428" s="946"/>
      <c r="P428" s="946"/>
      <c r="Q428" s="946"/>
      <c r="R428" s="946"/>
      <c r="S428" s="946"/>
      <c r="T428" s="946"/>
      <c r="U428" s="946"/>
      <c r="V428" s="946"/>
      <c r="W428" s="946"/>
      <c r="X428" s="946"/>
      <c r="Y428" s="946"/>
      <c r="Z428" s="946"/>
      <c r="AA428" s="946"/>
    </row>
    <row r="429">
      <c r="A429" s="946"/>
      <c r="B429" s="946"/>
      <c r="C429" s="946"/>
      <c r="D429" s="946"/>
      <c r="E429" s="946"/>
      <c r="F429" s="946"/>
      <c r="G429" s="946"/>
      <c r="I429" s="946"/>
      <c r="J429" s="946"/>
      <c r="K429" s="946"/>
      <c r="L429" s="946"/>
      <c r="M429" s="946"/>
      <c r="N429" s="946"/>
      <c r="O429" s="946"/>
      <c r="P429" s="946"/>
      <c r="Q429" s="946"/>
      <c r="R429" s="946"/>
      <c r="S429" s="946"/>
      <c r="T429" s="946"/>
      <c r="U429" s="946"/>
      <c r="V429" s="946"/>
      <c r="W429" s="946"/>
      <c r="X429" s="946"/>
      <c r="Y429" s="946"/>
      <c r="Z429" s="946"/>
      <c r="AA429" s="946"/>
    </row>
    <row r="430">
      <c r="A430" s="946"/>
      <c r="B430" s="946"/>
      <c r="C430" s="946"/>
      <c r="D430" s="946"/>
      <c r="E430" s="946"/>
      <c r="F430" s="946"/>
      <c r="G430" s="946"/>
      <c r="I430" s="946"/>
      <c r="J430" s="946"/>
      <c r="K430" s="946"/>
      <c r="L430" s="946"/>
      <c r="M430" s="946"/>
      <c r="N430" s="946"/>
      <c r="O430" s="946"/>
      <c r="P430" s="946"/>
      <c r="Q430" s="946"/>
      <c r="R430" s="946"/>
      <c r="S430" s="946"/>
      <c r="T430" s="946"/>
      <c r="U430" s="946"/>
      <c r="V430" s="946"/>
      <c r="W430" s="946"/>
      <c r="X430" s="946"/>
      <c r="Y430" s="946"/>
      <c r="Z430" s="946"/>
      <c r="AA430" s="946"/>
    </row>
    <row r="431">
      <c r="A431" s="946"/>
      <c r="B431" s="946"/>
      <c r="C431" s="946"/>
      <c r="D431" s="946"/>
      <c r="E431" s="946"/>
      <c r="F431" s="946"/>
      <c r="G431" s="946"/>
      <c r="I431" s="946"/>
      <c r="J431" s="946"/>
      <c r="K431" s="946"/>
      <c r="L431" s="946"/>
      <c r="M431" s="946"/>
      <c r="N431" s="946"/>
      <c r="O431" s="946"/>
      <c r="P431" s="946"/>
      <c r="Q431" s="946"/>
      <c r="R431" s="946"/>
      <c r="S431" s="946"/>
      <c r="T431" s="946"/>
      <c r="U431" s="946"/>
      <c r="V431" s="946"/>
      <c r="W431" s="946"/>
      <c r="X431" s="946"/>
      <c r="Y431" s="946"/>
      <c r="Z431" s="946"/>
      <c r="AA431" s="946"/>
    </row>
    <row r="432">
      <c r="A432" s="946"/>
      <c r="B432" s="946"/>
      <c r="C432" s="946"/>
      <c r="D432" s="946"/>
      <c r="E432" s="946"/>
      <c r="F432" s="946"/>
      <c r="G432" s="946"/>
      <c r="I432" s="946"/>
      <c r="J432" s="946"/>
      <c r="K432" s="946"/>
      <c r="L432" s="946"/>
      <c r="M432" s="946"/>
      <c r="N432" s="946"/>
      <c r="O432" s="946"/>
      <c r="P432" s="946"/>
      <c r="Q432" s="946"/>
      <c r="R432" s="946"/>
      <c r="S432" s="946"/>
      <c r="T432" s="946"/>
      <c r="U432" s="946"/>
      <c r="V432" s="946"/>
      <c r="W432" s="946"/>
      <c r="X432" s="946"/>
      <c r="Y432" s="946"/>
      <c r="Z432" s="946"/>
      <c r="AA432" s="946"/>
    </row>
    <row r="433">
      <c r="A433" s="946"/>
      <c r="B433" s="946"/>
      <c r="C433" s="946"/>
      <c r="D433" s="946"/>
      <c r="E433" s="946"/>
      <c r="F433" s="946"/>
      <c r="G433" s="946"/>
      <c r="I433" s="946"/>
      <c r="J433" s="946"/>
      <c r="K433" s="946"/>
      <c r="L433" s="946"/>
      <c r="M433" s="946"/>
      <c r="N433" s="946"/>
      <c r="O433" s="946"/>
      <c r="P433" s="946"/>
      <c r="Q433" s="946"/>
      <c r="R433" s="946"/>
      <c r="S433" s="946"/>
      <c r="T433" s="946"/>
      <c r="U433" s="946"/>
      <c r="V433" s="946"/>
      <c r="W433" s="946"/>
      <c r="X433" s="946"/>
      <c r="Y433" s="946"/>
      <c r="Z433" s="946"/>
      <c r="AA433" s="946"/>
    </row>
    <row r="434">
      <c r="A434" s="946"/>
      <c r="B434" s="946"/>
      <c r="C434" s="946"/>
      <c r="D434" s="946"/>
      <c r="E434" s="946"/>
      <c r="F434" s="946"/>
      <c r="G434" s="946"/>
      <c r="I434" s="946"/>
      <c r="J434" s="946"/>
      <c r="K434" s="946"/>
      <c r="L434" s="946"/>
      <c r="M434" s="946"/>
      <c r="N434" s="946"/>
      <c r="O434" s="946"/>
      <c r="P434" s="946"/>
      <c r="Q434" s="946"/>
      <c r="R434" s="946"/>
      <c r="S434" s="946"/>
      <c r="T434" s="946"/>
      <c r="U434" s="946"/>
      <c r="V434" s="946"/>
      <c r="W434" s="946"/>
      <c r="X434" s="946"/>
      <c r="Y434" s="946"/>
      <c r="Z434" s="946"/>
      <c r="AA434" s="946"/>
    </row>
    <row r="435">
      <c r="A435" s="946"/>
      <c r="B435" s="946"/>
      <c r="C435" s="946"/>
      <c r="D435" s="946"/>
      <c r="E435" s="946"/>
      <c r="F435" s="946"/>
      <c r="G435" s="946"/>
      <c r="I435" s="946"/>
      <c r="J435" s="946"/>
      <c r="K435" s="946"/>
      <c r="L435" s="946"/>
      <c r="M435" s="946"/>
      <c r="N435" s="946"/>
      <c r="O435" s="946"/>
      <c r="P435" s="946"/>
      <c r="Q435" s="946"/>
      <c r="R435" s="946"/>
      <c r="S435" s="946"/>
      <c r="T435" s="946"/>
      <c r="U435" s="946"/>
      <c r="V435" s="946"/>
      <c r="W435" s="946"/>
      <c r="X435" s="946"/>
      <c r="Y435" s="946"/>
      <c r="Z435" s="946"/>
      <c r="AA435" s="946"/>
    </row>
    <row r="436">
      <c r="A436" s="946"/>
      <c r="B436" s="946"/>
      <c r="C436" s="946"/>
      <c r="D436" s="946"/>
      <c r="E436" s="946"/>
      <c r="F436" s="946"/>
      <c r="G436" s="946"/>
      <c r="I436" s="946"/>
      <c r="J436" s="946"/>
      <c r="K436" s="946"/>
      <c r="L436" s="946"/>
      <c r="M436" s="946"/>
      <c r="N436" s="946"/>
      <c r="O436" s="946"/>
      <c r="P436" s="946"/>
      <c r="Q436" s="946"/>
      <c r="R436" s="946"/>
      <c r="S436" s="946"/>
      <c r="T436" s="946"/>
      <c r="U436" s="946"/>
      <c r="V436" s="946"/>
      <c r="W436" s="946"/>
      <c r="X436" s="946"/>
      <c r="Y436" s="946"/>
      <c r="Z436" s="946"/>
      <c r="AA436" s="946"/>
    </row>
    <row r="437">
      <c r="A437" s="946"/>
      <c r="B437" s="946"/>
      <c r="C437" s="946"/>
      <c r="D437" s="946"/>
      <c r="E437" s="946"/>
      <c r="F437" s="946"/>
      <c r="G437" s="946"/>
      <c r="I437" s="946"/>
      <c r="J437" s="946"/>
      <c r="K437" s="946"/>
      <c r="L437" s="946"/>
      <c r="M437" s="946"/>
      <c r="N437" s="946"/>
      <c r="O437" s="946"/>
      <c r="P437" s="946"/>
      <c r="Q437" s="946"/>
      <c r="R437" s="946"/>
      <c r="S437" s="946"/>
      <c r="T437" s="946"/>
      <c r="U437" s="946"/>
      <c r="V437" s="946"/>
      <c r="W437" s="946"/>
      <c r="X437" s="946"/>
      <c r="Y437" s="946"/>
      <c r="Z437" s="946"/>
      <c r="AA437" s="946"/>
    </row>
    <row r="438">
      <c r="A438" s="946"/>
      <c r="B438" s="946"/>
      <c r="C438" s="946"/>
      <c r="D438" s="946"/>
      <c r="E438" s="946"/>
      <c r="F438" s="946"/>
      <c r="G438" s="946"/>
      <c r="I438" s="946"/>
      <c r="J438" s="946"/>
      <c r="K438" s="946"/>
      <c r="L438" s="946"/>
      <c r="M438" s="946"/>
      <c r="N438" s="946"/>
      <c r="O438" s="946"/>
      <c r="P438" s="946"/>
      <c r="Q438" s="946"/>
      <c r="R438" s="946"/>
      <c r="S438" s="946"/>
      <c r="T438" s="946"/>
      <c r="U438" s="946"/>
      <c r="V438" s="946"/>
      <c r="W438" s="946"/>
      <c r="X438" s="946"/>
      <c r="Y438" s="946"/>
      <c r="Z438" s="946"/>
      <c r="AA438" s="946"/>
    </row>
    <row r="439">
      <c r="A439" s="946"/>
      <c r="B439" s="946"/>
      <c r="C439" s="946"/>
      <c r="D439" s="946"/>
      <c r="E439" s="946"/>
      <c r="F439" s="946"/>
      <c r="G439" s="946"/>
      <c r="I439" s="946"/>
      <c r="J439" s="946"/>
      <c r="K439" s="946"/>
      <c r="L439" s="946"/>
      <c r="M439" s="946"/>
      <c r="N439" s="946"/>
      <c r="O439" s="946"/>
      <c r="P439" s="946"/>
      <c r="Q439" s="946"/>
      <c r="R439" s="946"/>
      <c r="S439" s="946"/>
      <c r="T439" s="946"/>
      <c r="U439" s="946"/>
      <c r="V439" s="946"/>
      <c r="W439" s="946"/>
      <c r="X439" s="946"/>
      <c r="Y439" s="946"/>
      <c r="Z439" s="946"/>
      <c r="AA439" s="946"/>
    </row>
    <row r="440">
      <c r="A440" s="946"/>
      <c r="B440" s="946"/>
      <c r="C440" s="946"/>
      <c r="D440" s="946"/>
      <c r="E440" s="946"/>
      <c r="F440" s="946"/>
      <c r="G440" s="946"/>
      <c r="I440" s="946"/>
      <c r="J440" s="946"/>
      <c r="K440" s="946"/>
      <c r="L440" s="946"/>
      <c r="M440" s="946"/>
      <c r="N440" s="946"/>
      <c r="O440" s="946"/>
      <c r="P440" s="946"/>
      <c r="Q440" s="946"/>
      <c r="R440" s="946"/>
      <c r="S440" s="946"/>
      <c r="T440" s="946"/>
      <c r="U440" s="946"/>
      <c r="V440" s="946"/>
      <c r="W440" s="946"/>
      <c r="X440" s="946"/>
      <c r="Y440" s="946"/>
      <c r="Z440" s="946"/>
      <c r="AA440" s="946"/>
    </row>
    <row r="441">
      <c r="A441" s="946"/>
      <c r="B441" s="946"/>
      <c r="C441" s="946"/>
      <c r="D441" s="946"/>
      <c r="E441" s="946"/>
      <c r="F441" s="946"/>
      <c r="G441" s="946"/>
      <c r="I441" s="946"/>
      <c r="J441" s="946"/>
      <c r="K441" s="946"/>
      <c r="L441" s="946"/>
      <c r="M441" s="946"/>
      <c r="N441" s="946"/>
      <c r="O441" s="946"/>
      <c r="P441" s="946"/>
      <c r="Q441" s="946"/>
      <c r="R441" s="946"/>
      <c r="S441" s="946"/>
      <c r="T441" s="946"/>
      <c r="U441" s="946"/>
      <c r="V441" s="946"/>
      <c r="W441" s="946"/>
      <c r="X441" s="946"/>
      <c r="Y441" s="946"/>
      <c r="Z441" s="946"/>
      <c r="AA441" s="946"/>
    </row>
    <row r="442">
      <c r="A442" s="946"/>
      <c r="B442" s="946"/>
      <c r="C442" s="946"/>
      <c r="D442" s="946"/>
      <c r="E442" s="946"/>
      <c r="F442" s="946"/>
      <c r="G442" s="946"/>
      <c r="I442" s="946"/>
      <c r="J442" s="946"/>
      <c r="K442" s="946"/>
      <c r="L442" s="946"/>
      <c r="M442" s="946"/>
      <c r="N442" s="946"/>
      <c r="O442" s="946"/>
      <c r="P442" s="946"/>
      <c r="Q442" s="946"/>
      <c r="R442" s="946"/>
      <c r="S442" s="946"/>
      <c r="T442" s="946"/>
      <c r="U442" s="946"/>
      <c r="V442" s="946"/>
      <c r="W442" s="946"/>
      <c r="X442" s="946"/>
      <c r="Y442" s="946"/>
      <c r="Z442" s="946"/>
      <c r="AA442" s="946"/>
    </row>
    <row r="443">
      <c r="A443" s="946"/>
      <c r="B443" s="946"/>
      <c r="C443" s="946"/>
      <c r="D443" s="946"/>
      <c r="E443" s="946"/>
      <c r="F443" s="946"/>
      <c r="G443" s="946"/>
      <c r="I443" s="946"/>
      <c r="J443" s="946"/>
      <c r="K443" s="946"/>
      <c r="L443" s="946"/>
      <c r="M443" s="946"/>
      <c r="N443" s="946"/>
      <c r="O443" s="946"/>
      <c r="P443" s="946"/>
      <c r="Q443" s="946"/>
      <c r="R443" s="946"/>
      <c r="S443" s="946"/>
      <c r="T443" s="946"/>
      <c r="U443" s="946"/>
      <c r="V443" s="946"/>
      <c r="W443" s="946"/>
      <c r="X443" s="946"/>
      <c r="Y443" s="946"/>
      <c r="Z443" s="946"/>
      <c r="AA443" s="946"/>
    </row>
    <row r="444">
      <c r="A444" s="946"/>
      <c r="B444" s="946"/>
      <c r="C444" s="946"/>
      <c r="D444" s="946"/>
      <c r="E444" s="946"/>
      <c r="F444" s="946"/>
      <c r="G444" s="946"/>
      <c r="I444" s="946"/>
      <c r="J444" s="946"/>
      <c r="K444" s="946"/>
      <c r="L444" s="946"/>
      <c r="M444" s="946"/>
      <c r="N444" s="946"/>
      <c r="O444" s="946"/>
      <c r="P444" s="946"/>
      <c r="Q444" s="946"/>
      <c r="R444" s="946"/>
      <c r="S444" s="946"/>
      <c r="T444" s="946"/>
      <c r="U444" s="946"/>
      <c r="V444" s="946"/>
      <c r="W444" s="946"/>
      <c r="X444" s="946"/>
      <c r="Y444" s="946"/>
      <c r="Z444" s="946"/>
      <c r="AA444" s="946"/>
    </row>
    <row r="445">
      <c r="A445" s="946"/>
      <c r="B445" s="946"/>
      <c r="C445" s="946"/>
      <c r="D445" s="946"/>
      <c r="E445" s="946"/>
      <c r="F445" s="946"/>
      <c r="G445" s="946"/>
      <c r="I445" s="946"/>
      <c r="J445" s="946"/>
      <c r="K445" s="946"/>
      <c r="L445" s="946"/>
      <c r="M445" s="946"/>
      <c r="N445" s="946"/>
      <c r="O445" s="946"/>
      <c r="P445" s="946"/>
      <c r="Q445" s="946"/>
      <c r="R445" s="946"/>
      <c r="S445" s="946"/>
      <c r="T445" s="946"/>
      <c r="U445" s="946"/>
      <c r="V445" s="946"/>
      <c r="W445" s="946"/>
      <c r="X445" s="946"/>
      <c r="Y445" s="946"/>
      <c r="Z445" s="946"/>
      <c r="AA445" s="946"/>
    </row>
    <row r="446">
      <c r="A446" s="946"/>
      <c r="B446" s="946"/>
      <c r="C446" s="946"/>
      <c r="D446" s="946"/>
      <c r="E446" s="946"/>
      <c r="F446" s="946"/>
      <c r="G446" s="946"/>
      <c r="I446" s="946"/>
      <c r="J446" s="946"/>
      <c r="K446" s="946"/>
      <c r="L446" s="946"/>
      <c r="M446" s="946"/>
      <c r="N446" s="946"/>
      <c r="O446" s="946"/>
      <c r="P446" s="946"/>
      <c r="Q446" s="946"/>
      <c r="R446" s="946"/>
      <c r="S446" s="946"/>
      <c r="T446" s="946"/>
      <c r="U446" s="946"/>
      <c r="V446" s="946"/>
      <c r="W446" s="946"/>
      <c r="X446" s="946"/>
      <c r="Y446" s="946"/>
      <c r="Z446" s="946"/>
      <c r="AA446" s="946"/>
    </row>
    <row r="447">
      <c r="A447" s="946"/>
      <c r="B447" s="946"/>
      <c r="C447" s="946"/>
      <c r="D447" s="946"/>
      <c r="E447" s="946"/>
      <c r="F447" s="946"/>
      <c r="G447" s="946"/>
      <c r="I447" s="946"/>
      <c r="J447" s="946"/>
      <c r="K447" s="946"/>
      <c r="L447" s="946"/>
      <c r="M447" s="946"/>
      <c r="N447" s="946"/>
      <c r="O447" s="946"/>
      <c r="P447" s="946"/>
      <c r="Q447" s="946"/>
      <c r="R447" s="946"/>
      <c r="S447" s="946"/>
      <c r="T447" s="946"/>
      <c r="U447" s="946"/>
      <c r="V447" s="946"/>
      <c r="W447" s="946"/>
      <c r="X447" s="946"/>
      <c r="Y447" s="946"/>
      <c r="Z447" s="946"/>
      <c r="AA447" s="946"/>
    </row>
    <row r="448">
      <c r="A448" s="946"/>
      <c r="B448" s="946"/>
      <c r="C448" s="946"/>
      <c r="D448" s="946"/>
      <c r="E448" s="946"/>
      <c r="F448" s="946"/>
      <c r="G448" s="946"/>
      <c r="I448" s="946"/>
      <c r="J448" s="946"/>
      <c r="K448" s="946"/>
      <c r="L448" s="946"/>
      <c r="M448" s="946"/>
      <c r="N448" s="946"/>
      <c r="O448" s="946"/>
      <c r="P448" s="946"/>
      <c r="Q448" s="946"/>
      <c r="R448" s="946"/>
      <c r="S448" s="946"/>
      <c r="T448" s="946"/>
      <c r="U448" s="946"/>
      <c r="V448" s="946"/>
      <c r="W448" s="946"/>
      <c r="X448" s="946"/>
      <c r="Y448" s="946"/>
      <c r="Z448" s="946"/>
      <c r="AA448" s="946"/>
    </row>
    <row r="449">
      <c r="A449" s="946"/>
      <c r="B449" s="946"/>
      <c r="C449" s="946"/>
      <c r="D449" s="946"/>
      <c r="E449" s="946"/>
      <c r="F449" s="946"/>
      <c r="G449" s="946"/>
      <c r="I449" s="946"/>
      <c r="J449" s="946"/>
      <c r="K449" s="946"/>
      <c r="L449" s="946"/>
      <c r="M449" s="946"/>
      <c r="N449" s="946"/>
      <c r="O449" s="946"/>
      <c r="P449" s="946"/>
      <c r="Q449" s="946"/>
      <c r="R449" s="946"/>
      <c r="S449" s="946"/>
      <c r="T449" s="946"/>
      <c r="U449" s="946"/>
      <c r="V449" s="946"/>
      <c r="W449" s="946"/>
      <c r="X449" s="946"/>
      <c r="Y449" s="946"/>
      <c r="Z449" s="946"/>
      <c r="AA449" s="946"/>
    </row>
    <row r="450">
      <c r="A450" s="946"/>
      <c r="B450" s="946"/>
      <c r="C450" s="946"/>
      <c r="D450" s="946"/>
      <c r="E450" s="946"/>
      <c r="F450" s="946"/>
      <c r="G450" s="946"/>
      <c r="I450" s="946"/>
      <c r="J450" s="946"/>
      <c r="K450" s="946"/>
      <c r="L450" s="946"/>
      <c r="M450" s="946"/>
      <c r="N450" s="946"/>
      <c r="O450" s="946"/>
      <c r="P450" s="946"/>
      <c r="Q450" s="946"/>
      <c r="R450" s="946"/>
      <c r="S450" s="946"/>
      <c r="T450" s="946"/>
      <c r="U450" s="946"/>
      <c r="V450" s="946"/>
      <c r="W450" s="946"/>
      <c r="X450" s="946"/>
      <c r="Y450" s="946"/>
      <c r="Z450" s="946"/>
      <c r="AA450" s="946"/>
    </row>
    <row r="451">
      <c r="A451" s="946"/>
      <c r="B451" s="946"/>
      <c r="C451" s="946"/>
      <c r="D451" s="946"/>
      <c r="E451" s="946"/>
      <c r="F451" s="946"/>
      <c r="G451" s="946"/>
      <c r="I451" s="946"/>
      <c r="J451" s="946"/>
      <c r="K451" s="946"/>
      <c r="L451" s="946"/>
      <c r="M451" s="946"/>
      <c r="N451" s="946"/>
      <c r="O451" s="946"/>
      <c r="P451" s="946"/>
      <c r="Q451" s="946"/>
      <c r="R451" s="946"/>
      <c r="S451" s="946"/>
      <c r="T451" s="946"/>
      <c r="U451" s="946"/>
      <c r="V451" s="946"/>
      <c r="W451" s="946"/>
      <c r="X451" s="946"/>
      <c r="Y451" s="946"/>
      <c r="Z451" s="946"/>
      <c r="AA451" s="946"/>
    </row>
    <row r="452">
      <c r="A452" s="946"/>
      <c r="B452" s="946"/>
      <c r="C452" s="946"/>
      <c r="D452" s="946"/>
      <c r="E452" s="946"/>
      <c r="F452" s="946"/>
      <c r="G452" s="946"/>
      <c r="I452" s="946"/>
      <c r="J452" s="946"/>
      <c r="K452" s="946"/>
      <c r="L452" s="946"/>
      <c r="M452" s="946"/>
      <c r="N452" s="946"/>
      <c r="O452" s="946"/>
      <c r="P452" s="946"/>
      <c r="Q452" s="946"/>
      <c r="R452" s="946"/>
      <c r="S452" s="946"/>
      <c r="T452" s="946"/>
      <c r="U452" s="946"/>
      <c r="V452" s="946"/>
      <c r="W452" s="946"/>
      <c r="X452" s="946"/>
      <c r="Y452" s="946"/>
      <c r="Z452" s="946"/>
      <c r="AA452" s="946"/>
    </row>
    <row r="453">
      <c r="A453" s="946"/>
      <c r="B453" s="946"/>
      <c r="C453" s="946"/>
      <c r="D453" s="946"/>
      <c r="E453" s="946"/>
      <c r="F453" s="946"/>
      <c r="G453" s="946"/>
      <c r="I453" s="946"/>
      <c r="J453" s="946"/>
      <c r="K453" s="946"/>
      <c r="L453" s="946"/>
      <c r="M453" s="946"/>
      <c r="N453" s="946"/>
      <c r="O453" s="946"/>
      <c r="P453" s="946"/>
      <c r="Q453" s="946"/>
      <c r="R453" s="946"/>
      <c r="S453" s="946"/>
      <c r="T453" s="946"/>
      <c r="U453" s="946"/>
      <c r="V453" s="946"/>
      <c r="W453" s="946"/>
      <c r="X453" s="946"/>
      <c r="Y453" s="946"/>
      <c r="Z453" s="946"/>
      <c r="AA453" s="946"/>
    </row>
    <row r="454">
      <c r="A454" s="946"/>
      <c r="B454" s="946"/>
      <c r="C454" s="946"/>
      <c r="D454" s="946"/>
      <c r="E454" s="946"/>
      <c r="F454" s="946"/>
      <c r="G454" s="946"/>
      <c r="I454" s="946"/>
      <c r="J454" s="946"/>
      <c r="K454" s="946"/>
      <c r="L454" s="946"/>
      <c r="M454" s="946"/>
      <c r="N454" s="946"/>
      <c r="O454" s="946"/>
      <c r="P454" s="946"/>
      <c r="Q454" s="946"/>
      <c r="R454" s="946"/>
      <c r="S454" s="946"/>
      <c r="T454" s="946"/>
      <c r="U454" s="946"/>
      <c r="V454" s="946"/>
      <c r="W454" s="946"/>
      <c r="X454" s="946"/>
      <c r="Y454" s="946"/>
      <c r="Z454" s="946"/>
      <c r="AA454" s="946"/>
    </row>
    <row r="455">
      <c r="A455" s="946"/>
      <c r="B455" s="946"/>
      <c r="C455" s="946"/>
      <c r="D455" s="946"/>
      <c r="E455" s="946"/>
      <c r="F455" s="946"/>
      <c r="G455" s="946"/>
      <c r="I455" s="946"/>
      <c r="J455" s="946"/>
      <c r="K455" s="946"/>
      <c r="L455" s="946"/>
      <c r="M455" s="946"/>
      <c r="N455" s="946"/>
      <c r="O455" s="946"/>
      <c r="P455" s="946"/>
      <c r="Q455" s="946"/>
      <c r="R455" s="946"/>
      <c r="S455" s="946"/>
      <c r="T455" s="946"/>
      <c r="U455" s="946"/>
      <c r="V455" s="946"/>
      <c r="W455" s="946"/>
      <c r="X455" s="946"/>
      <c r="Y455" s="946"/>
      <c r="Z455" s="946"/>
      <c r="AA455" s="946"/>
    </row>
    <row r="456">
      <c r="A456" s="946"/>
      <c r="B456" s="946"/>
      <c r="C456" s="946"/>
      <c r="D456" s="946"/>
      <c r="E456" s="946"/>
      <c r="F456" s="946"/>
      <c r="G456" s="946"/>
      <c r="I456" s="946"/>
      <c r="J456" s="946"/>
      <c r="K456" s="946"/>
      <c r="L456" s="946"/>
      <c r="M456" s="946"/>
      <c r="N456" s="946"/>
      <c r="O456" s="946"/>
      <c r="P456" s="946"/>
      <c r="Q456" s="946"/>
      <c r="R456" s="946"/>
      <c r="S456" s="946"/>
      <c r="T456" s="946"/>
      <c r="U456" s="946"/>
      <c r="V456" s="946"/>
      <c r="W456" s="946"/>
      <c r="X456" s="946"/>
      <c r="Y456" s="946"/>
      <c r="Z456" s="946"/>
      <c r="AA456" s="946"/>
    </row>
    <row r="457">
      <c r="A457" s="946"/>
      <c r="B457" s="946"/>
      <c r="C457" s="946"/>
      <c r="D457" s="946"/>
      <c r="E457" s="946"/>
      <c r="F457" s="946"/>
      <c r="G457" s="946"/>
      <c r="I457" s="946"/>
      <c r="J457" s="946"/>
      <c r="K457" s="946"/>
      <c r="L457" s="946"/>
      <c r="M457" s="946"/>
      <c r="N457" s="946"/>
      <c r="O457" s="946"/>
      <c r="P457" s="946"/>
      <c r="Q457" s="946"/>
      <c r="R457" s="946"/>
      <c r="S457" s="946"/>
      <c r="T457" s="946"/>
      <c r="U457" s="946"/>
      <c r="V457" s="946"/>
      <c r="W457" s="946"/>
      <c r="X457" s="946"/>
      <c r="Y457" s="946"/>
      <c r="Z457" s="946"/>
      <c r="AA457" s="946"/>
    </row>
    <row r="458">
      <c r="A458" s="946"/>
      <c r="B458" s="946"/>
      <c r="C458" s="946"/>
      <c r="D458" s="946"/>
      <c r="E458" s="946"/>
      <c r="F458" s="946"/>
      <c r="G458" s="946"/>
      <c r="I458" s="946"/>
      <c r="J458" s="946"/>
      <c r="K458" s="946"/>
      <c r="L458" s="946"/>
      <c r="M458" s="946"/>
      <c r="N458" s="946"/>
      <c r="O458" s="946"/>
      <c r="P458" s="946"/>
      <c r="Q458" s="946"/>
      <c r="R458" s="946"/>
      <c r="S458" s="946"/>
      <c r="T458" s="946"/>
      <c r="U458" s="946"/>
      <c r="V458" s="946"/>
      <c r="W458" s="946"/>
      <c r="X458" s="946"/>
      <c r="Y458" s="946"/>
      <c r="Z458" s="946"/>
      <c r="AA458" s="946"/>
    </row>
    <row r="459">
      <c r="A459" s="946"/>
      <c r="B459" s="946"/>
      <c r="C459" s="946"/>
      <c r="D459" s="946"/>
      <c r="E459" s="946"/>
      <c r="F459" s="946"/>
      <c r="G459" s="946"/>
      <c r="I459" s="946"/>
      <c r="J459" s="946"/>
      <c r="K459" s="946"/>
      <c r="L459" s="946"/>
      <c r="M459" s="946"/>
      <c r="N459" s="946"/>
      <c r="O459" s="946"/>
      <c r="P459" s="946"/>
      <c r="Q459" s="946"/>
      <c r="R459" s="946"/>
      <c r="S459" s="946"/>
      <c r="T459" s="946"/>
      <c r="U459" s="946"/>
      <c r="V459" s="946"/>
      <c r="W459" s="946"/>
      <c r="X459" s="946"/>
      <c r="Y459" s="946"/>
      <c r="Z459" s="946"/>
      <c r="AA459" s="946"/>
    </row>
    <row r="460">
      <c r="A460" s="946"/>
      <c r="B460" s="946"/>
      <c r="C460" s="946"/>
      <c r="D460" s="946"/>
      <c r="E460" s="946"/>
      <c r="F460" s="946"/>
      <c r="G460" s="946"/>
      <c r="I460" s="946"/>
      <c r="J460" s="946"/>
      <c r="K460" s="946"/>
      <c r="L460" s="946"/>
      <c r="M460" s="946"/>
      <c r="N460" s="946"/>
      <c r="O460" s="946"/>
      <c r="P460" s="946"/>
      <c r="Q460" s="946"/>
      <c r="R460" s="946"/>
      <c r="S460" s="946"/>
      <c r="T460" s="946"/>
      <c r="U460" s="946"/>
      <c r="V460" s="946"/>
      <c r="W460" s="946"/>
      <c r="X460" s="946"/>
      <c r="Y460" s="946"/>
      <c r="Z460" s="946"/>
      <c r="AA460" s="946"/>
    </row>
    <row r="461">
      <c r="A461" s="946"/>
      <c r="B461" s="946"/>
      <c r="C461" s="946"/>
      <c r="D461" s="946"/>
      <c r="E461" s="946"/>
      <c r="F461" s="946"/>
      <c r="G461" s="946"/>
      <c r="I461" s="946"/>
      <c r="J461" s="946"/>
      <c r="K461" s="946"/>
      <c r="L461" s="946"/>
      <c r="M461" s="946"/>
      <c r="N461" s="946"/>
      <c r="O461" s="946"/>
      <c r="P461" s="946"/>
      <c r="Q461" s="946"/>
      <c r="R461" s="946"/>
      <c r="S461" s="946"/>
      <c r="T461" s="946"/>
      <c r="U461" s="946"/>
      <c r="V461" s="946"/>
      <c r="W461" s="946"/>
      <c r="X461" s="946"/>
      <c r="Y461" s="946"/>
      <c r="Z461" s="946"/>
      <c r="AA461" s="946"/>
    </row>
    <row r="462">
      <c r="A462" s="946"/>
      <c r="B462" s="946"/>
      <c r="C462" s="946"/>
      <c r="D462" s="946"/>
      <c r="E462" s="946"/>
      <c r="F462" s="946"/>
      <c r="G462" s="946"/>
      <c r="I462" s="946"/>
      <c r="J462" s="946"/>
      <c r="K462" s="946"/>
      <c r="L462" s="946"/>
      <c r="M462" s="946"/>
      <c r="N462" s="946"/>
      <c r="O462" s="946"/>
      <c r="P462" s="946"/>
      <c r="Q462" s="946"/>
      <c r="R462" s="946"/>
      <c r="S462" s="946"/>
      <c r="T462" s="946"/>
      <c r="U462" s="946"/>
      <c r="V462" s="946"/>
      <c r="W462" s="946"/>
      <c r="X462" s="946"/>
      <c r="Y462" s="946"/>
      <c r="Z462" s="946"/>
      <c r="AA462" s="946"/>
    </row>
    <row r="463">
      <c r="A463" s="946"/>
      <c r="B463" s="946"/>
      <c r="C463" s="946"/>
      <c r="D463" s="946"/>
      <c r="E463" s="946"/>
      <c r="F463" s="946"/>
      <c r="G463" s="946"/>
      <c r="I463" s="946"/>
      <c r="J463" s="946"/>
      <c r="K463" s="946"/>
      <c r="L463" s="946"/>
      <c r="M463" s="946"/>
      <c r="N463" s="946"/>
      <c r="O463" s="946"/>
      <c r="P463" s="946"/>
      <c r="Q463" s="946"/>
      <c r="R463" s="946"/>
      <c r="S463" s="946"/>
      <c r="T463" s="946"/>
      <c r="U463" s="946"/>
      <c r="V463" s="946"/>
      <c r="W463" s="946"/>
      <c r="X463" s="946"/>
      <c r="Y463" s="946"/>
      <c r="Z463" s="946"/>
      <c r="AA463" s="946"/>
    </row>
    <row r="464">
      <c r="A464" s="946"/>
      <c r="B464" s="946"/>
      <c r="C464" s="946"/>
      <c r="D464" s="946"/>
      <c r="E464" s="946"/>
      <c r="F464" s="946"/>
      <c r="G464" s="946"/>
      <c r="I464" s="946"/>
      <c r="J464" s="946"/>
      <c r="K464" s="946"/>
      <c r="L464" s="946"/>
      <c r="M464" s="946"/>
      <c r="N464" s="946"/>
      <c r="O464" s="946"/>
      <c r="P464" s="946"/>
      <c r="Q464" s="946"/>
      <c r="R464" s="946"/>
      <c r="S464" s="946"/>
      <c r="T464" s="946"/>
      <c r="U464" s="946"/>
      <c r="V464" s="946"/>
      <c r="W464" s="946"/>
      <c r="X464" s="946"/>
      <c r="Y464" s="946"/>
      <c r="Z464" s="946"/>
      <c r="AA464" s="946"/>
    </row>
    <row r="465">
      <c r="A465" s="946"/>
      <c r="B465" s="946"/>
      <c r="C465" s="946"/>
      <c r="D465" s="946"/>
      <c r="E465" s="946"/>
      <c r="F465" s="946"/>
      <c r="G465" s="946"/>
      <c r="I465" s="946"/>
      <c r="J465" s="946"/>
      <c r="K465" s="946"/>
      <c r="L465" s="946"/>
      <c r="M465" s="946"/>
      <c r="N465" s="946"/>
      <c r="O465" s="946"/>
      <c r="P465" s="946"/>
      <c r="Q465" s="946"/>
      <c r="R465" s="946"/>
      <c r="S465" s="946"/>
      <c r="T465" s="946"/>
      <c r="U465" s="946"/>
      <c r="V465" s="946"/>
      <c r="W465" s="946"/>
      <c r="X465" s="946"/>
      <c r="Y465" s="946"/>
      <c r="Z465" s="946"/>
      <c r="AA465" s="946"/>
    </row>
    <row r="466">
      <c r="A466" s="946"/>
      <c r="B466" s="946"/>
      <c r="C466" s="946"/>
      <c r="D466" s="946"/>
      <c r="E466" s="946"/>
      <c r="F466" s="946"/>
      <c r="G466" s="946"/>
      <c r="I466" s="946"/>
      <c r="J466" s="946"/>
      <c r="K466" s="946"/>
      <c r="L466" s="946"/>
      <c r="M466" s="946"/>
      <c r="N466" s="946"/>
      <c r="O466" s="946"/>
      <c r="P466" s="946"/>
      <c r="Q466" s="946"/>
      <c r="R466" s="946"/>
      <c r="S466" s="946"/>
      <c r="T466" s="946"/>
      <c r="U466" s="946"/>
      <c r="V466" s="946"/>
      <c r="W466" s="946"/>
      <c r="X466" s="946"/>
      <c r="Y466" s="946"/>
      <c r="Z466" s="946"/>
      <c r="AA466" s="946"/>
    </row>
    <row r="467">
      <c r="A467" s="946"/>
      <c r="B467" s="946"/>
      <c r="C467" s="946"/>
      <c r="D467" s="946"/>
      <c r="E467" s="946"/>
      <c r="F467" s="946"/>
      <c r="G467" s="946"/>
      <c r="I467" s="946"/>
      <c r="J467" s="946"/>
      <c r="K467" s="946"/>
      <c r="L467" s="946"/>
      <c r="M467" s="946"/>
      <c r="N467" s="946"/>
      <c r="O467" s="946"/>
      <c r="P467" s="946"/>
      <c r="Q467" s="946"/>
      <c r="R467" s="946"/>
      <c r="S467" s="946"/>
      <c r="T467" s="946"/>
      <c r="U467" s="946"/>
      <c r="V467" s="946"/>
      <c r="W467" s="946"/>
      <c r="X467" s="946"/>
      <c r="Y467" s="946"/>
      <c r="Z467" s="946"/>
      <c r="AA467" s="946"/>
    </row>
    <row r="468">
      <c r="A468" s="946"/>
      <c r="B468" s="946"/>
      <c r="C468" s="946"/>
      <c r="D468" s="946"/>
      <c r="E468" s="946"/>
      <c r="F468" s="946"/>
      <c r="G468" s="946"/>
      <c r="I468" s="946"/>
      <c r="J468" s="946"/>
      <c r="K468" s="946"/>
      <c r="L468" s="946"/>
      <c r="M468" s="946"/>
      <c r="N468" s="946"/>
      <c r="O468" s="946"/>
      <c r="P468" s="946"/>
      <c r="Q468" s="946"/>
      <c r="R468" s="946"/>
      <c r="S468" s="946"/>
      <c r="T468" s="946"/>
      <c r="U468" s="946"/>
      <c r="V468" s="946"/>
      <c r="W468" s="946"/>
      <c r="X468" s="946"/>
      <c r="Y468" s="946"/>
      <c r="Z468" s="946"/>
      <c r="AA468" s="946"/>
    </row>
    <row r="469">
      <c r="A469" s="946"/>
      <c r="B469" s="946"/>
      <c r="C469" s="946"/>
      <c r="D469" s="946"/>
      <c r="E469" s="946"/>
      <c r="F469" s="946"/>
      <c r="G469" s="946"/>
      <c r="I469" s="946"/>
      <c r="J469" s="946"/>
      <c r="K469" s="946"/>
      <c r="L469" s="946"/>
      <c r="M469" s="946"/>
      <c r="N469" s="946"/>
      <c r="O469" s="946"/>
      <c r="P469" s="946"/>
      <c r="Q469" s="946"/>
      <c r="R469" s="946"/>
      <c r="S469" s="946"/>
      <c r="T469" s="946"/>
      <c r="U469" s="946"/>
      <c r="V469" s="946"/>
      <c r="W469" s="946"/>
      <c r="X469" s="946"/>
      <c r="Y469" s="946"/>
      <c r="Z469" s="946"/>
      <c r="AA469" s="946"/>
    </row>
    <row r="470">
      <c r="A470" s="946"/>
      <c r="B470" s="946"/>
      <c r="C470" s="946"/>
      <c r="D470" s="946"/>
      <c r="E470" s="946"/>
      <c r="F470" s="946"/>
      <c r="G470" s="946"/>
      <c r="I470" s="946"/>
      <c r="J470" s="946"/>
      <c r="K470" s="946"/>
      <c r="L470" s="946"/>
      <c r="M470" s="946"/>
      <c r="N470" s="946"/>
      <c r="O470" s="946"/>
      <c r="P470" s="946"/>
      <c r="Q470" s="946"/>
      <c r="R470" s="946"/>
      <c r="S470" s="946"/>
      <c r="T470" s="946"/>
      <c r="U470" s="946"/>
      <c r="V470" s="946"/>
      <c r="W470" s="946"/>
      <c r="X470" s="946"/>
      <c r="Y470" s="946"/>
      <c r="Z470" s="946"/>
      <c r="AA470" s="946"/>
    </row>
    <row r="471">
      <c r="A471" s="946"/>
      <c r="B471" s="946"/>
      <c r="C471" s="946"/>
      <c r="D471" s="946"/>
      <c r="E471" s="946"/>
      <c r="F471" s="946"/>
      <c r="G471" s="946"/>
      <c r="I471" s="946"/>
      <c r="J471" s="946"/>
      <c r="K471" s="946"/>
      <c r="L471" s="946"/>
      <c r="M471" s="946"/>
      <c r="N471" s="946"/>
      <c r="O471" s="946"/>
      <c r="P471" s="946"/>
      <c r="Q471" s="946"/>
      <c r="R471" s="946"/>
      <c r="S471" s="946"/>
      <c r="T471" s="946"/>
      <c r="U471" s="946"/>
      <c r="V471" s="946"/>
      <c r="W471" s="946"/>
      <c r="X471" s="946"/>
      <c r="Y471" s="946"/>
      <c r="Z471" s="946"/>
      <c r="AA471" s="946"/>
    </row>
    <row r="472">
      <c r="A472" s="946"/>
      <c r="B472" s="946"/>
      <c r="C472" s="946"/>
      <c r="D472" s="946"/>
      <c r="E472" s="946"/>
      <c r="F472" s="946"/>
      <c r="G472" s="946"/>
      <c r="I472" s="946"/>
      <c r="J472" s="946"/>
      <c r="K472" s="946"/>
      <c r="L472" s="946"/>
      <c r="M472" s="946"/>
      <c r="N472" s="946"/>
      <c r="O472" s="946"/>
      <c r="P472" s="946"/>
      <c r="Q472" s="946"/>
      <c r="R472" s="946"/>
      <c r="S472" s="946"/>
      <c r="T472" s="946"/>
      <c r="U472" s="946"/>
      <c r="V472" s="946"/>
      <c r="W472" s="946"/>
      <c r="X472" s="946"/>
      <c r="Y472" s="946"/>
      <c r="Z472" s="946"/>
      <c r="AA472" s="946"/>
    </row>
    <row r="473">
      <c r="A473" s="946"/>
      <c r="B473" s="946"/>
      <c r="C473" s="946"/>
      <c r="D473" s="946"/>
      <c r="E473" s="946"/>
      <c r="F473" s="946"/>
      <c r="G473" s="946"/>
      <c r="I473" s="946"/>
      <c r="J473" s="946"/>
      <c r="K473" s="946"/>
      <c r="L473" s="946"/>
      <c r="M473" s="946"/>
      <c r="N473" s="946"/>
      <c r="O473" s="946"/>
      <c r="P473" s="946"/>
      <c r="Q473" s="946"/>
      <c r="R473" s="946"/>
      <c r="S473" s="946"/>
      <c r="T473" s="946"/>
      <c r="U473" s="946"/>
      <c r="V473" s="946"/>
      <c r="W473" s="946"/>
      <c r="X473" s="946"/>
      <c r="Y473" s="946"/>
      <c r="Z473" s="946"/>
      <c r="AA473" s="946"/>
    </row>
    <row r="474">
      <c r="A474" s="946"/>
      <c r="B474" s="946"/>
      <c r="C474" s="946"/>
      <c r="D474" s="946"/>
      <c r="E474" s="946"/>
      <c r="F474" s="946"/>
      <c r="G474" s="946"/>
      <c r="I474" s="946"/>
      <c r="J474" s="946"/>
      <c r="K474" s="946"/>
      <c r="L474" s="946"/>
      <c r="M474" s="946"/>
      <c r="N474" s="946"/>
      <c r="O474" s="946"/>
      <c r="P474" s="946"/>
      <c r="Q474" s="946"/>
      <c r="R474" s="946"/>
      <c r="S474" s="946"/>
      <c r="T474" s="946"/>
      <c r="U474" s="946"/>
      <c r="V474" s="946"/>
      <c r="W474" s="946"/>
      <c r="X474" s="946"/>
      <c r="Y474" s="946"/>
      <c r="Z474" s="946"/>
      <c r="AA474" s="946"/>
    </row>
    <row r="475">
      <c r="A475" s="946"/>
      <c r="B475" s="946"/>
      <c r="C475" s="946"/>
      <c r="D475" s="946"/>
      <c r="E475" s="946"/>
      <c r="F475" s="946"/>
      <c r="G475" s="946"/>
      <c r="I475" s="946"/>
      <c r="J475" s="946"/>
      <c r="K475" s="946"/>
      <c r="L475" s="946"/>
      <c r="M475" s="946"/>
      <c r="N475" s="946"/>
      <c r="O475" s="946"/>
      <c r="P475" s="946"/>
      <c r="Q475" s="946"/>
      <c r="R475" s="946"/>
      <c r="S475" s="946"/>
      <c r="T475" s="946"/>
      <c r="U475" s="946"/>
      <c r="V475" s="946"/>
      <c r="W475" s="946"/>
      <c r="X475" s="946"/>
      <c r="Y475" s="946"/>
      <c r="Z475" s="946"/>
      <c r="AA475" s="946"/>
    </row>
    <row r="476">
      <c r="A476" s="946"/>
      <c r="B476" s="946"/>
      <c r="C476" s="946"/>
      <c r="D476" s="946"/>
      <c r="E476" s="946"/>
      <c r="F476" s="946"/>
      <c r="G476" s="946"/>
      <c r="I476" s="946"/>
      <c r="J476" s="946"/>
      <c r="K476" s="946"/>
      <c r="L476" s="946"/>
      <c r="M476" s="946"/>
      <c r="N476" s="946"/>
      <c r="O476" s="946"/>
      <c r="P476" s="946"/>
      <c r="Q476" s="946"/>
      <c r="R476" s="946"/>
      <c r="S476" s="946"/>
      <c r="T476" s="946"/>
      <c r="U476" s="946"/>
      <c r="V476" s="946"/>
      <c r="W476" s="946"/>
      <c r="X476" s="946"/>
      <c r="Y476" s="946"/>
      <c r="Z476" s="946"/>
      <c r="AA476" s="946"/>
    </row>
    <row r="477">
      <c r="A477" s="946"/>
      <c r="B477" s="946"/>
      <c r="C477" s="946"/>
      <c r="D477" s="946"/>
      <c r="E477" s="946"/>
      <c r="F477" s="946"/>
      <c r="G477" s="946"/>
      <c r="I477" s="946"/>
      <c r="J477" s="946"/>
      <c r="K477" s="946"/>
      <c r="L477" s="946"/>
      <c r="M477" s="946"/>
      <c r="N477" s="946"/>
      <c r="O477" s="946"/>
      <c r="P477" s="946"/>
      <c r="Q477" s="946"/>
      <c r="R477" s="946"/>
      <c r="S477" s="946"/>
      <c r="T477" s="946"/>
      <c r="U477" s="946"/>
      <c r="V477" s="946"/>
      <c r="W477" s="946"/>
      <c r="X477" s="946"/>
      <c r="Y477" s="946"/>
      <c r="Z477" s="946"/>
      <c r="AA477" s="946"/>
    </row>
    <row r="478">
      <c r="A478" s="946"/>
      <c r="B478" s="946"/>
      <c r="C478" s="946"/>
      <c r="D478" s="946"/>
      <c r="E478" s="946"/>
      <c r="F478" s="946"/>
      <c r="G478" s="946"/>
      <c r="I478" s="946"/>
      <c r="J478" s="946"/>
      <c r="K478" s="946"/>
      <c r="L478" s="946"/>
      <c r="M478" s="946"/>
      <c r="N478" s="946"/>
      <c r="O478" s="946"/>
      <c r="P478" s="946"/>
      <c r="Q478" s="946"/>
      <c r="R478" s="946"/>
      <c r="S478" s="946"/>
      <c r="T478" s="946"/>
      <c r="U478" s="946"/>
      <c r="V478" s="946"/>
      <c r="W478" s="946"/>
      <c r="X478" s="946"/>
      <c r="Y478" s="946"/>
      <c r="Z478" s="946"/>
      <c r="AA478" s="946"/>
    </row>
    <row r="479">
      <c r="A479" s="946"/>
      <c r="B479" s="946"/>
      <c r="C479" s="946"/>
      <c r="D479" s="946"/>
      <c r="E479" s="946"/>
      <c r="F479" s="946"/>
      <c r="G479" s="946"/>
      <c r="I479" s="946"/>
      <c r="J479" s="946"/>
      <c r="K479" s="946"/>
      <c r="L479" s="946"/>
      <c r="M479" s="946"/>
      <c r="N479" s="946"/>
      <c r="O479" s="946"/>
      <c r="P479" s="946"/>
      <c r="Q479" s="946"/>
      <c r="R479" s="946"/>
      <c r="S479" s="946"/>
      <c r="T479" s="946"/>
      <c r="U479" s="946"/>
      <c r="V479" s="946"/>
      <c r="W479" s="946"/>
      <c r="X479" s="946"/>
      <c r="Y479" s="946"/>
      <c r="Z479" s="946"/>
      <c r="AA479" s="946"/>
    </row>
    <row r="480">
      <c r="A480" s="946"/>
      <c r="B480" s="946"/>
      <c r="C480" s="946"/>
      <c r="D480" s="946"/>
      <c r="E480" s="946"/>
      <c r="F480" s="946"/>
      <c r="G480" s="946"/>
      <c r="I480" s="946"/>
      <c r="J480" s="946"/>
      <c r="K480" s="946"/>
      <c r="L480" s="946"/>
      <c r="M480" s="946"/>
      <c r="N480" s="946"/>
      <c r="O480" s="946"/>
      <c r="P480" s="946"/>
      <c r="Q480" s="946"/>
      <c r="R480" s="946"/>
      <c r="S480" s="946"/>
      <c r="T480" s="946"/>
      <c r="U480" s="946"/>
      <c r="V480" s="946"/>
      <c r="W480" s="946"/>
      <c r="X480" s="946"/>
      <c r="Y480" s="946"/>
      <c r="Z480" s="946"/>
      <c r="AA480" s="946"/>
    </row>
    <row r="481">
      <c r="A481" s="946"/>
      <c r="B481" s="946"/>
      <c r="C481" s="946"/>
      <c r="D481" s="946"/>
      <c r="E481" s="946"/>
      <c r="F481" s="946"/>
      <c r="G481" s="946"/>
      <c r="I481" s="946"/>
      <c r="J481" s="946"/>
      <c r="K481" s="946"/>
      <c r="L481" s="946"/>
      <c r="M481" s="946"/>
      <c r="N481" s="946"/>
      <c r="O481" s="946"/>
      <c r="P481" s="946"/>
      <c r="Q481" s="946"/>
      <c r="R481" s="946"/>
      <c r="S481" s="946"/>
      <c r="T481" s="946"/>
      <c r="U481" s="946"/>
      <c r="V481" s="946"/>
      <c r="W481" s="946"/>
      <c r="X481" s="946"/>
      <c r="Y481" s="946"/>
      <c r="Z481" s="946"/>
      <c r="AA481" s="946"/>
    </row>
    <row r="482">
      <c r="A482" s="946"/>
      <c r="B482" s="946"/>
      <c r="C482" s="946"/>
      <c r="D482" s="946"/>
      <c r="E482" s="946"/>
      <c r="F482" s="946"/>
      <c r="G482" s="946"/>
      <c r="I482" s="946"/>
      <c r="J482" s="946"/>
      <c r="K482" s="946"/>
      <c r="L482" s="946"/>
      <c r="M482" s="946"/>
      <c r="N482" s="946"/>
      <c r="O482" s="946"/>
      <c r="P482" s="946"/>
      <c r="Q482" s="946"/>
      <c r="R482" s="946"/>
      <c r="S482" s="946"/>
      <c r="T482" s="946"/>
      <c r="U482" s="946"/>
      <c r="V482" s="946"/>
      <c r="W482" s="946"/>
      <c r="X482" s="946"/>
      <c r="Y482" s="946"/>
      <c r="Z482" s="946"/>
      <c r="AA482" s="946"/>
    </row>
    <row r="483">
      <c r="A483" s="946"/>
      <c r="B483" s="946"/>
      <c r="C483" s="946"/>
      <c r="D483" s="946"/>
      <c r="E483" s="946"/>
      <c r="F483" s="946"/>
      <c r="G483" s="946"/>
      <c r="I483" s="946"/>
      <c r="J483" s="946"/>
      <c r="K483" s="946"/>
      <c r="L483" s="946"/>
      <c r="M483" s="946"/>
      <c r="N483" s="946"/>
      <c r="O483" s="946"/>
      <c r="P483" s="946"/>
      <c r="Q483" s="946"/>
      <c r="R483" s="946"/>
      <c r="S483" s="946"/>
      <c r="T483" s="946"/>
      <c r="U483" s="946"/>
      <c r="V483" s="946"/>
      <c r="W483" s="946"/>
      <c r="X483" s="946"/>
      <c r="Y483" s="946"/>
      <c r="Z483" s="946"/>
      <c r="AA483" s="946"/>
    </row>
    <row r="484">
      <c r="A484" s="946"/>
      <c r="B484" s="946"/>
      <c r="C484" s="946"/>
      <c r="D484" s="946"/>
      <c r="E484" s="946"/>
      <c r="F484" s="946"/>
      <c r="G484" s="946"/>
      <c r="I484" s="946"/>
      <c r="J484" s="946"/>
      <c r="K484" s="946"/>
      <c r="L484" s="946"/>
      <c r="M484" s="946"/>
      <c r="N484" s="946"/>
      <c r="O484" s="946"/>
      <c r="P484" s="946"/>
      <c r="Q484" s="946"/>
      <c r="R484" s="946"/>
      <c r="S484" s="946"/>
      <c r="T484" s="946"/>
      <c r="U484" s="946"/>
      <c r="V484" s="946"/>
      <c r="W484" s="946"/>
      <c r="X484" s="946"/>
      <c r="Y484" s="946"/>
      <c r="Z484" s="946"/>
      <c r="AA484" s="946"/>
    </row>
    <row r="485">
      <c r="A485" s="946"/>
      <c r="B485" s="946"/>
      <c r="C485" s="946"/>
      <c r="D485" s="946"/>
      <c r="E485" s="946"/>
      <c r="F485" s="946"/>
      <c r="G485" s="946"/>
      <c r="I485" s="946"/>
      <c r="J485" s="946"/>
      <c r="K485" s="946"/>
      <c r="L485" s="946"/>
      <c r="M485" s="946"/>
      <c r="N485" s="946"/>
      <c r="O485" s="946"/>
      <c r="P485" s="946"/>
      <c r="Q485" s="946"/>
      <c r="R485" s="946"/>
      <c r="S485" s="946"/>
      <c r="T485" s="946"/>
      <c r="U485" s="946"/>
      <c r="V485" s="946"/>
      <c r="W485" s="946"/>
      <c r="X485" s="946"/>
      <c r="Y485" s="946"/>
      <c r="Z485" s="946"/>
      <c r="AA485" s="946"/>
    </row>
    <row r="486">
      <c r="A486" s="946"/>
      <c r="B486" s="946"/>
      <c r="C486" s="946"/>
      <c r="D486" s="946"/>
      <c r="E486" s="946"/>
      <c r="F486" s="946"/>
      <c r="G486" s="946"/>
      <c r="I486" s="946"/>
      <c r="J486" s="946"/>
      <c r="K486" s="946"/>
      <c r="L486" s="946"/>
      <c r="M486" s="946"/>
      <c r="N486" s="946"/>
      <c r="O486" s="946"/>
      <c r="P486" s="946"/>
      <c r="Q486" s="946"/>
      <c r="R486" s="946"/>
      <c r="S486" s="946"/>
      <c r="T486" s="946"/>
      <c r="U486" s="946"/>
      <c r="V486" s="946"/>
      <c r="W486" s="946"/>
      <c r="X486" s="946"/>
      <c r="Y486" s="946"/>
      <c r="Z486" s="946"/>
      <c r="AA486" s="946"/>
    </row>
    <row r="487">
      <c r="A487" s="946"/>
      <c r="B487" s="946"/>
      <c r="C487" s="946"/>
      <c r="D487" s="946"/>
      <c r="E487" s="946"/>
      <c r="F487" s="946"/>
      <c r="G487" s="946"/>
      <c r="I487" s="946"/>
      <c r="J487" s="946"/>
      <c r="K487" s="946"/>
      <c r="L487" s="946"/>
      <c r="M487" s="946"/>
      <c r="N487" s="946"/>
      <c r="O487" s="946"/>
      <c r="P487" s="946"/>
      <c r="Q487" s="946"/>
      <c r="R487" s="946"/>
      <c r="S487" s="946"/>
      <c r="T487" s="946"/>
      <c r="U487" s="946"/>
      <c r="V487" s="946"/>
      <c r="W487" s="946"/>
      <c r="X487" s="946"/>
      <c r="Y487" s="946"/>
      <c r="Z487" s="946"/>
      <c r="AA487" s="946"/>
    </row>
    <row r="488">
      <c r="A488" s="946"/>
      <c r="B488" s="946"/>
      <c r="C488" s="946"/>
      <c r="D488" s="946"/>
      <c r="E488" s="946"/>
      <c r="F488" s="946"/>
      <c r="G488" s="946"/>
      <c r="I488" s="946"/>
      <c r="J488" s="946"/>
      <c r="K488" s="946"/>
      <c r="L488" s="946"/>
      <c r="M488" s="946"/>
      <c r="N488" s="946"/>
      <c r="O488" s="946"/>
      <c r="P488" s="946"/>
      <c r="Q488" s="946"/>
      <c r="R488" s="946"/>
      <c r="S488" s="946"/>
      <c r="T488" s="946"/>
      <c r="U488" s="946"/>
      <c r="V488" s="946"/>
      <c r="W488" s="946"/>
      <c r="X488" s="946"/>
      <c r="Y488" s="946"/>
      <c r="Z488" s="946"/>
      <c r="AA488" s="946"/>
    </row>
    <row r="489">
      <c r="A489" s="946"/>
      <c r="B489" s="946"/>
      <c r="C489" s="946"/>
      <c r="D489" s="946"/>
      <c r="E489" s="946"/>
      <c r="F489" s="946"/>
      <c r="G489" s="946"/>
      <c r="I489" s="946"/>
      <c r="J489" s="946"/>
      <c r="K489" s="946"/>
      <c r="L489" s="946"/>
      <c r="M489" s="946"/>
      <c r="N489" s="946"/>
      <c r="O489" s="946"/>
      <c r="P489" s="946"/>
      <c r="Q489" s="946"/>
      <c r="R489" s="946"/>
      <c r="S489" s="946"/>
      <c r="T489" s="946"/>
      <c r="U489" s="946"/>
      <c r="V489" s="946"/>
      <c r="W489" s="946"/>
      <c r="X489" s="946"/>
      <c r="Y489" s="946"/>
      <c r="Z489" s="946"/>
      <c r="AA489" s="946"/>
    </row>
    <row r="490">
      <c r="A490" s="946"/>
      <c r="B490" s="946"/>
      <c r="C490" s="946"/>
      <c r="D490" s="946"/>
      <c r="E490" s="946"/>
      <c r="F490" s="946"/>
      <c r="G490" s="946"/>
      <c r="I490" s="946"/>
      <c r="J490" s="946"/>
      <c r="K490" s="946"/>
      <c r="L490" s="946"/>
      <c r="M490" s="946"/>
      <c r="N490" s="946"/>
      <c r="O490" s="946"/>
      <c r="P490" s="946"/>
      <c r="Q490" s="946"/>
      <c r="R490" s="946"/>
      <c r="S490" s="946"/>
      <c r="T490" s="946"/>
      <c r="U490" s="946"/>
      <c r="V490" s="946"/>
      <c r="W490" s="946"/>
      <c r="X490" s="946"/>
      <c r="Y490" s="946"/>
      <c r="Z490" s="946"/>
      <c r="AA490" s="946"/>
    </row>
    <row r="491">
      <c r="A491" s="946"/>
      <c r="B491" s="946"/>
      <c r="C491" s="946"/>
      <c r="D491" s="946"/>
      <c r="E491" s="946"/>
      <c r="F491" s="946"/>
      <c r="G491" s="946"/>
      <c r="I491" s="946"/>
      <c r="J491" s="946"/>
      <c r="K491" s="946"/>
      <c r="L491" s="946"/>
      <c r="M491" s="946"/>
      <c r="N491" s="946"/>
      <c r="O491" s="946"/>
      <c r="P491" s="946"/>
      <c r="Q491" s="946"/>
      <c r="R491" s="946"/>
      <c r="S491" s="946"/>
      <c r="T491" s="946"/>
      <c r="U491" s="946"/>
      <c r="V491" s="946"/>
      <c r="W491" s="946"/>
      <c r="X491" s="946"/>
      <c r="Y491" s="946"/>
      <c r="Z491" s="946"/>
      <c r="AA491" s="946"/>
    </row>
    <row r="492">
      <c r="A492" s="946"/>
      <c r="B492" s="946"/>
      <c r="C492" s="946"/>
      <c r="D492" s="946"/>
      <c r="E492" s="946"/>
      <c r="F492" s="946"/>
      <c r="G492" s="946"/>
      <c r="I492" s="946"/>
      <c r="J492" s="946"/>
      <c r="K492" s="946"/>
      <c r="L492" s="946"/>
      <c r="M492" s="946"/>
      <c r="N492" s="946"/>
      <c r="O492" s="946"/>
      <c r="P492" s="946"/>
      <c r="Q492" s="946"/>
      <c r="R492" s="946"/>
      <c r="S492" s="946"/>
      <c r="T492" s="946"/>
      <c r="U492" s="946"/>
      <c r="V492" s="946"/>
      <c r="W492" s="946"/>
      <c r="X492" s="946"/>
      <c r="Y492" s="946"/>
      <c r="Z492" s="946"/>
      <c r="AA492" s="946"/>
    </row>
    <row r="493">
      <c r="A493" s="946"/>
      <c r="B493" s="946"/>
      <c r="C493" s="946"/>
      <c r="D493" s="946"/>
      <c r="E493" s="946"/>
      <c r="F493" s="946"/>
      <c r="G493" s="946"/>
      <c r="I493" s="946"/>
      <c r="J493" s="946"/>
      <c r="K493" s="946"/>
      <c r="L493" s="946"/>
      <c r="M493" s="946"/>
      <c r="N493" s="946"/>
      <c r="O493" s="946"/>
      <c r="P493" s="946"/>
      <c r="Q493" s="946"/>
      <c r="R493" s="946"/>
      <c r="S493" s="946"/>
      <c r="T493" s="946"/>
      <c r="U493" s="946"/>
      <c r="V493" s="946"/>
      <c r="W493" s="946"/>
      <c r="X493" s="946"/>
      <c r="Y493" s="946"/>
      <c r="Z493" s="946"/>
      <c r="AA493" s="946"/>
    </row>
    <row r="494">
      <c r="A494" s="946"/>
      <c r="B494" s="946"/>
      <c r="C494" s="946"/>
      <c r="D494" s="946"/>
      <c r="E494" s="946"/>
      <c r="F494" s="946"/>
      <c r="G494" s="946"/>
      <c r="I494" s="946"/>
      <c r="J494" s="946"/>
      <c r="K494" s="946"/>
      <c r="L494" s="946"/>
      <c r="M494" s="946"/>
      <c r="N494" s="946"/>
      <c r="O494" s="946"/>
      <c r="P494" s="946"/>
      <c r="Q494" s="946"/>
      <c r="R494" s="946"/>
      <c r="S494" s="946"/>
      <c r="T494" s="946"/>
      <c r="U494" s="946"/>
      <c r="V494" s="946"/>
      <c r="W494" s="946"/>
      <c r="X494" s="946"/>
      <c r="Y494" s="946"/>
      <c r="Z494" s="946"/>
      <c r="AA494" s="946"/>
    </row>
    <row r="495">
      <c r="A495" s="946"/>
      <c r="B495" s="946"/>
      <c r="C495" s="946"/>
      <c r="D495" s="946"/>
      <c r="E495" s="946"/>
      <c r="F495" s="946"/>
      <c r="G495" s="946"/>
      <c r="I495" s="946"/>
      <c r="J495" s="946"/>
      <c r="K495" s="946"/>
      <c r="L495" s="946"/>
      <c r="M495" s="946"/>
      <c r="N495" s="946"/>
      <c r="O495" s="946"/>
      <c r="P495" s="946"/>
      <c r="Q495" s="946"/>
      <c r="R495" s="946"/>
      <c r="S495" s="946"/>
      <c r="T495" s="946"/>
      <c r="U495" s="946"/>
      <c r="V495" s="946"/>
      <c r="W495" s="946"/>
      <c r="X495" s="946"/>
      <c r="Y495" s="946"/>
      <c r="Z495" s="946"/>
      <c r="AA495" s="946"/>
    </row>
    <row r="496">
      <c r="A496" s="946"/>
      <c r="B496" s="946"/>
      <c r="C496" s="946"/>
      <c r="D496" s="946"/>
      <c r="E496" s="946"/>
      <c r="F496" s="946"/>
      <c r="G496" s="946"/>
      <c r="I496" s="946"/>
      <c r="J496" s="946"/>
      <c r="K496" s="946"/>
      <c r="L496" s="946"/>
      <c r="M496" s="946"/>
      <c r="N496" s="946"/>
      <c r="O496" s="946"/>
      <c r="P496" s="946"/>
      <c r="Q496" s="946"/>
      <c r="R496" s="946"/>
      <c r="S496" s="946"/>
      <c r="T496" s="946"/>
      <c r="U496" s="946"/>
      <c r="V496" s="946"/>
      <c r="W496" s="946"/>
      <c r="X496" s="946"/>
      <c r="Y496" s="946"/>
      <c r="Z496" s="946"/>
      <c r="AA496" s="946"/>
    </row>
    <row r="497">
      <c r="A497" s="946"/>
      <c r="B497" s="946"/>
      <c r="C497" s="946"/>
      <c r="D497" s="946"/>
      <c r="E497" s="946"/>
      <c r="F497" s="946"/>
      <c r="G497" s="946"/>
      <c r="I497" s="946"/>
      <c r="J497" s="946"/>
      <c r="K497" s="946"/>
      <c r="L497" s="946"/>
      <c r="M497" s="946"/>
      <c r="N497" s="946"/>
      <c r="O497" s="946"/>
      <c r="P497" s="946"/>
      <c r="Q497" s="946"/>
      <c r="R497" s="946"/>
      <c r="S497" s="946"/>
      <c r="T497" s="946"/>
      <c r="U497" s="946"/>
      <c r="V497" s="946"/>
      <c r="W497" s="946"/>
      <c r="X497" s="946"/>
      <c r="Y497" s="946"/>
      <c r="Z497" s="946"/>
      <c r="AA497" s="946"/>
    </row>
    <row r="498">
      <c r="A498" s="946"/>
      <c r="B498" s="946"/>
      <c r="C498" s="946"/>
      <c r="D498" s="946"/>
      <c r="E498" s="946"/>
      <c r="F498" s="946"/>
      <c r="G498" s="946"/>
      <c r="I498" s="946"/>
      <c r="J498" s="946"/>
      <c r="K498" s="946"/>
      <c r="L498" s="946"/>
      <c r="M498" s="946"/>
      <c r="N498" s="946"/>
      <c r="O498" s="946"/>
      <c r="P498" s="946"/>
      <c r="Q498" s="946"/>
      <c r="R498" s="946"/>
      <c r="S498" s="946"/>
      <c r="T498" s="946"/>
      <c r="U498" s="946"/>
      <c r="V498" s="946"/>
      <c r="W498" s="946"/>
      <c r="X498" s="946"/>
      <c r="Y498" s="946"/>
      <c r="Z498" s="946"/>
      <c r="AA498" s="946"/>
    </row>
    <row r="499">
      <c r="A499" s="946"/>
      <c r="B499" s="946"/>
      <c r="C499" s="946"/>
      <c r="D499" s="946"/>
      <c r="E499" s="946"/>
      <c r="F499" s="946"/>
      <c r="G499" s="946"/>
      <c r="I499" s="946"/>
      <c r="J499" s="946"/>
      <c r="K499" s="946"/>
      <c r="L499" s="946"/>
      <c r="M499" s="946"/>
      <c r="N499" s="946"/>
      <c r="O499" s="946"/>
      <c r="P499" s="946"/>
      <c r="Q499" s="946"/>
      <c r="R499" s="946"/>
      <c r="S499" s="946"/>
      <c r="T499" s="946"/>
      <c r="U499" s="946"/>
      <c r="V499" s="946"/>
      <c r="W499" s="946"/>
      <c r="X499" s="946"/>
      <c r="Y499" s="946"/>
      <c r="Z499" s="946"/>
      <c r="AA499" s="946"/>
    </row>
    <row r="500">
      <c r="A500" s="946"/>
      <c r="B500" s="946"/>
      <c r="C500" s="946"/>
      <c r="D500" s="946"/>
      <c r="E500" s="946"/>
      <c r="F500" s="946"/>
      <c r="G500" s="946"/>
      <c r="I500" s="946"/>
      <c r="J500" s="946"/>
      <c r="K500" s="946"/>
      <c r="L500" s="946"/>
      <c r="M500" s="946"/>
      <c r="N500" s="946"/>
      <c r="O500" s="946"/>
      <c r="P500" s="946"/>
      <c r="Q500" s="946"/>
      <c r="R500" s="946"/>
      <c r="S500" s="946"/>
      <c r="T500" s="946"/>
      <c r="U500" s="946"/>
      <c r="V500" s="946"/>
      <c r="W500" s="946"/>
      <c r="X500" s="946"/>
      <c r="Y500" s="946"/>
      <c r="Z500" s="946"/>
      <c r="AA500" s="946"/>
    </row>
    <row r="501">
      <c r="A501" s="946"/>
      <c r="B501" s="946"/>
      <c r="C501" s="946"/>
      <c r="D501" s="946"/>
      <c r="E501" s="946"/>
      <c r="F501" s="946"/>
      <c r="G501" s="946"/>
      <c r="I501" s="946"/>
      <c r="J501" s="946"/>
      <c r="K501" s="946"/>
      <c r="L501" s="946"/>
      <c r="M501" s="946"/>
      <c r="N501" s="946"/>
      <c r="O501" s="946"/>
      <c r="P501" s="946"/>
      <c r="Q501" s="946"/>
      <c r="R501" s="946"/>
      <c r="S501" s="946"/>
      <c r="T501" s="946"/>
      <c r="U501" s="946"/>
      <c r="V501" s="946"/>
      <c r="W501" s="946"/>
      <c r="X501" s="946"/>
      <c r="Y501" s="946"/>
      <c r="Z501" s="946"/>
      <c r="AA501" s="946"/>
    </row>
    <row r="502">
      <c r="A502" s="946"/>
      <c r="B502" s="946"/>
      <c r="C502" s="946"/>
      <c r="D502" s="946"/>
      <c r="E502" s="946"/>
      <c r="F502" s="946"/>
      <c r="G502" s="946"/>
      <c r="I502" s="946"/>
      <c r="J502" s="946"/>
      <c r="K502" s="946"/>
      <c r="L502" s="946"/>
      <c r="M502" s="946"/>
      <c r="N502" s="946"/>
      <c r="O502" s="946"/>
      <c r="P502" s="946"/>
      <c r="Q502" s="946"/>
      <c r="R502" s="946"/>
      <c r="S502" s="946"/>
      <c r="T502" s="946"/>
      <c r="U502" s="946"/>
      <c r="V502" s="946"/>
      <c r="W502" s="946"/>
      <c r="X502" s="946"/>
      <c r="Y502" s="946"/>
      <c r="Z502" s="946"/>
      <c r="AA502" s="946"/>
    </row>
    <row r="503">
      <c r="A503" s="946"/>
      <c r="B503" s="946"/>
      <c r="C503" s="946"/>
      <c r="D503" s="946"/>
      <c r="E503" s="946"/>
      <c r="F503" s="946"/>
      <c r="G503" s="946"/>
      <c r="I503" s="946"/>
      <c r="J503" s="946"/>
      <c r="K503" s="946"/>
      <c r="L503" s="946"/>
      <c r="M503" s="946"/>
      <c r="N503" s="946"/>
      <c r="O503" s="946"/>
      <c r="P503" s="946"/>
      <c r="Q503" s="946"/>
      <c r="R503" s="946"/>
      <c r="S503" s="946"/>
      <c r="T503" s="946"/>
      <c r="U503" s="946"/>
      <c r="V503" s="946"/>
      <c r="W503" s="946"/>
      <c r="X503" s="946"/>
      <c r="Y503" s="946"/>
      <c r="Z503" s="946"/>
      <c r="AA503" s="946"/>
    </row>
    <row r="504">
      <c r="A504" s="946"/>
      <c r="B504" s="946"/>
      <c r="C504" s="946"/>
      <c r="D504" s="946"/>
      <c r="E504" s="946"/>
      <c r="F504" s="946"/>
      <c r="G504" s="946"/>
      <c r="I504" s="946"/>
      <c r="J504" s="946"/>
      <c r="K504" s="946"/>
      <c r="L504" s="946"/>
      <c r="M504" s="946"/>
      <c r="N504" s="946"/>
      <c r="O504" s="946"/>
      <c r="P504" s="946"/>
      <c r="Q504" s="946"/>
      <c r="R504" s="946"/>
      <c r="S504" s="946"/>
      <c r="T504" s="946"/>
      <c r="U504" s="946"/>
      <c r="V504" s="946"/>
      <c r="W504" s="946"/>
      <c r="X504" s="946"/>
      <c r="Y504" s="946"/>
      <c r="Z504" s="946"/>
      <c r="AA504" s="946"/>
    </row>
    <row r="505">
      <c r="A505" s="946"/>
      <c r="B505" s="946"/>
      <c r="C505" s="946"/>
      <c r="D505" s="946"/>
      <c r="E505" s="946"/>
      <c r="F505" s="946"/>
      <c r="G505" s="946"/>
      <c r="I505" s="946"/>
      <c r="J505" s="946"/>
      <c r="K505" s="946"/>
      <c r="L505" s="946"/>
      <c r="M505" s="946"/>
      <c r="N505" s="946"/>
      <c r="O505" s="946"/>
      <c r="P505" s="946"/>
      <c r="Q505" s="946"/>
      <c r="R505" s="946"/>
      <c r="S505" s="946"/>
      <c r="T505" s="946"/>
      <c r="U505" s="946"/>
      <c r="V505" s="946"/>
      <c r="W505" s="946"/>
      <c r="X505" s="946"/>
      <c r="Y505" s="946"/>
      <c r="Z505" s="946"/>
      <c r="AA505" s="946"/>
    </row>
    <row r="506">
      <c r="A506" s="946"/>
      <c r="B506" s="946"/>
      <c r="C506" s="946"/>
      <c r="D506" s="946"/>
      <c r="E506" s="946"/>
      <c r="F506" s="946"/>
      <c r="G506" s="946"/>
      <c r="I506" s="946"/>
      <c r="J506" s="946"/>
      <c r="K506" s="946"/>
      <c r="L506" s="946"/>
      <c r="M506" s="946"/>
      <c r="N506" s="946"/>
      <c r="O506" s="946"/>
      <c r="P506" s="946"/>
      <c r="Q506" s="946"/>
      <c r="R506" s="946"/>
      <c r="S506" s="946"/>
      <c r="T506" s="946"/>
      <c r="U506" s="946"/>
      <c r="V506" s="946"/>
      <c r="W506" s="946"/>
      <c r="X506" s="946"/>
      <c r="Y506" s="946"/>
      <c r="Z506" s="946"/>
      <c r="AA506" s="946"/>
    </row>
    <row r="507">
      <c r="A507" s="946"/>
      <c r="B507" s="946"/>
      <c r="C507" s="946"/>
      <c r="D507" s="946"/>
      <c r="E507" s="946"/>
      <c r="F507" s="946"/>
      <c r="G507" s="946"/>
      <c r="I507" s="946"/>
      <c r="J507" s="946"/>
      <c r="K507" s="946"/>
      <c r="L507" s="946"/>
      <c r="M507" s="946"/>
      <c r="N507" s="946"/>
      <c r="O507" s="946"/>
      <c r="P507" s="946"/>
      <c r="Q507" s="946"/>
      <c r="R507" s="946"/>
      <c r="S507" s="946"/>
      <c r="T507" s="946"/>
      <c r="U507" s="946"/>
      <c r="V507" s="946"/>
      <c r="W507" s="946"/>
      <c r="X507" s="946"/>
      <c r="Y507" s="946"/>
      <c r="Z507" s="946"/>
      <c r="AA507" s="946"/>
    </row>
    <row r="508">
      <c r="A508" s="946"/>
      <c r="B508" s="946"/>
      <c r="C508" s="946"/>
      <c r="D508" s="946"/>
      <c r="E508" s="946"/>
      <c r="F508" s="946"/>
      <c r="G508" s="946"/>
      <c r="I508" s="946"/>
      <c r="J508" s="946"/>
      <c r="K508" s="946"/>
      <c r="L508" s="946"/>
      <c r="M508" s="946"/>
      <c r="N508" s="946"/>
      <c r="O508" s="946"/>
      <c r="P508" s="946"/>
      <c r="Q508" s="946"/>
      <c r="R508" s="946"/>
      <c r="S508" s="946"/>
      <c r="T508" s="946"/>
      <c r="U508" s="946"/>
      <c r="V508" s="946"/>
      <c r="W508" s="946"/>
      <c r="X508" s="946"/>
      <c r="Y508" s="946"/>
      <c r="Z508" s="946"/>
      <c r="AA508" s="946"/>
    </row>
    <row r="509">
      <c r="A509" s="946"/>
      <c r="B509" s="946"/>
      <c r="C509" s="946"/>
      <c r="D509" s="946"/>
      <c r="E509" s="946"/>
      <c r="F509" s="946"/>
      <c r="G509" s="946"/>
      <c r="I509" s="946"/>
      <c r="J509" s="946"/>
      <c r="K509" s="946"/>
      <c r="L509" s="946"/>
      <c r="M509" s="946"/>
      <c r="N509" s="946"/>
      <c r="O509" s="946"/>
      <c r="P509" s="946"/>
      <c r="Q509" s="946"/>
      <c r="R509" s="946"/>
      <c r="S509" s="946"/>
      <c r="T509" s="946"/>
      <c r="U509" s="946"/>
      <c r="V509" s="946"/>
      <c r="W509" s="946"/>
      <c r="X509" s="946"/>
      <c r="Y509" s="946"/>
      <c r="Z509" s="946"/>
      <c r="AA509" s="946"/>
    </row>
    <row r="510">
      <c r="A510" s="946"/>
      <c r="B510" s="946"/>
      <c r="C510" s="946"/>
      <c r="D510" s="946"/>
      <c r="E510" s="946"/>
      <c r="F510" s="946"/>
      <c r="G510" s="946"/>
      <c r="I510" s="946"/>
      <c r="J510" s="946"/>
      <c r="K510" s="946"/>
      <c r="L510" s="946"/>
      <c r="M510" s="946"/>
      <c r="N510" s="946"/>
      <c r="O510" s="946"/>
      <c r="P510" s="946"/>
      <c r="Q510" s="946"/>
      <c r="R510" s="946"/>
      <c r="S510" s="946"/>
      <c r="T510" s="946"/>
      <c r="U510" s="946"/>
      <c r="V510" s="946"/>
      <c r="W510" s="946"/>
      <c r="X510" s="946"/>
      <c r="Y510" s="946"/>
      <c r="Z510" s="946"/>
      <c r="AA510" s="946"/>
    </row>
    <row r="511">
      <c r="A511" s="946"/>
      <c r="B511" s="946"/>
      <c r="C511" s="946"/>
      <c r="D511" s="946"/>
      <c r="E511" s="946"/>
      <c r="F511" s="946"/>
      <c r="G511" s="946"/>
      <c r="I511" s="946"/>
      <c r="J511" s="946"/>
      <c r="K511" s="946"/>
      <c r="L511" s="946"/>
      <c r="M511" s="946"/>
      <c r="N511" s="946"/>
      <c r="O511" s="946"/>
      <c r="P511" s="946"/>
      <c r="Q511" s="946"/>
      <c r="R511" s="946"/>
      <c r="S511" s="946"/>
      <c r="T511" s="946"/>
      <c r="U511" s="946"/>
      <c r="V511" s="946"/>
      <c r="W511" s="946"/>
      <c r="X511" s="946"/>
      <c r="Y511" s="946"/>
      <c r="Z511" s="946"/>
      <c r="AA511" s="946"/>
    </row>
    <row r="512">
      <c r="A512" s="946"/>
      <c r="B512" s="946"/>
      <c r="C512" s="946"/>
      <c r="D512" s="946"/>
      <c r="E512" s="946"/>
      <c r="F512" s="946"/>
      <c r="G512" s="946"/>
      <c r="I512" s="946"/>
      <c r="J512" s="946"/>
      <c r="K512" s="946"/>
      <c r="L512" s="946"/>
      <c r="M512" s="946"/>
      <c r="N512" s="946"/>
      <c r="O512" s="946"/>
      <c r="P512" s="946"/>
      <c r="Q512" s="946"/>
      <c r="R512" s="946"/>
      <c r="S512" s="946"/>
      <c r="T512" s="946"/>
      <c r="U512" s="946"/>
      <c r="V512" s="946"/>
      <c r="W512" s="946"/>
      <c r="X512" s="946"/>
      <c r="Y512" s="946"/>
      <c r="Z512" s="946"/>
      <c r="AA512" s="946"/>
    </row>
    <row r="513">
      <c r="A513" s="946"/>
      <c r="B513" s="946"/>
      <c r="C513" s="946"/>
      <c r="D513" s="946"/>
      <c r="E513" s="946"/>
      <c r="F513" s="946"/>
      <c r="G513" s="946"/>
      <c r="I513" s="946"/>
      <c r="J513" s="946"/>
      <c r="K513" s="946"/>
      <c r="L513" s="946"/>
      <c r="M513" s="946"/>
      <c r="N513" s="946"/>
      <c r="O513" s="946"/>
      <c r="P513" s="946"/>
      <c r="Q513" s="946"/>
      <c r="R513" s="946"/>
      <c r="S513" s="946"/>
      <c r="T513" s="946"/>
      <c r="U513" s="946"/>
      <c r="V513" s="946"/>
      <c r="W513" s="946"/>
      <c r="X513" s="946"/>
      <c r="Y513" s="946"/>
      <c r="Z513" s="946"/>
      <c r="AA513" s="946"/>
    </row>
    <row r="514">
      <c r="A514" s="946"/>
      <c r="B514" s="946"/>
      <c r="C514" s="946"/>
      <c r="D514" s="946"/>
      <c r="E514" s="946"/>
      <c r="F514" s="946"/>
      <c r="G514" s="946"/>
      <c r="I514" s="946"/>
      <c r="J514" s="946"/>
      <c r="K514" s="946"/>
      <c r="L514" s="946"/>
      <c r="M514" s="946"/>
      <c r="N514" s="946"/>
      <c r="O514" s="946"/>
      <c r="P514" s="946"/>
      <c r="Q514" s="946"/>
      <c r="R514" s="946"/>
      <c r="S514" s="946"/>
      <c r="T514" s="946"/>
      <c r="U514" s="946"/>
      <c r="V514" s="946"/>
      <c r="W514" s="946"/>
      <c r="X514" s="946"/>
      <c r="Y514" s="946"/>
      <c r="Z514" s="946"/>
      <c r="AA514" s="946"/>
    </row>
    <row r="515">
      <c r="A515" s="946"/>
      <c r="B515" s="946"/>
      <c r="C515" s="946"/>
      <c r="D515" s="946"/>
      <c r="E515" s="946"/>
      <c r="F515" s="946"/>
      <c r="G515" s="946"/>
      <c r="I515" s="946"/>
      <c r="J515" s="946"/>
      <c r="K515" s="946"/>
      <c r="L515" s="946"/>
      <c r="M515" s="946"/>
      <c r="N515" s="946"/>
      <c r="O515" s="946"/>
      <c r="P515" s="946"/>
      <c r="Q515" s="946"/>
      <c r="R515" s="946"/>
      <c r="S515" s="946"/>
      <c r="T515" s="946"/>
      <c r="U515" s="946"/>
      <c r="V515" s="946"/>
      <c r="W515" s="946"/>
      <c r="X515" s="946"/>
      <c r="Y515" s="946"/>
      <c r="Z515" s="946"/>
      <c r="AA515" s="946"/>
    </row>
    <row r="516">
      <c r="A516" s="946"/>
      <c r="B516" s="946"/>
      <c r="C516" s="946"/>
      <c r="D516" s="946"/>
      <c r="E516" s="946"/>
      <c r="F516" s="946"/>
      <c r="G516" s="946"/>
      <c r="I516" s="946"/>
      <c r="J516" s="946"/>
      <c r="K516" s="946"/>
      <c r="L516" s="946"/>
      <c r="M516" s="946"/>
      <c r="N516" s="946"/>
      <c r="O516" s="946"/>
      <c r="P516" s="946"/>
      <c r="Q516" s="946"/>
      <c r="R516" s="946"/>
      <c r="S516" s="946"/>
      <c r="T516" s="946"/>
      <c r="U516" s="946"/>
      <c r="V516" s="946"/>
      <c r="W516" s="946"/>
      <c r="X516" s="946"/>
      <c r="Y516" s="946"/>
      <c r="Z516" s="946"/>
      <c r="AA516" s="946"/>
    </row>
    <row r="517">
      <c r="A517" s="946"/>
      <c r="B517" s="946"/>
      <c r="C517" s="946"/>
      <c r="D517" s="946"/>
      <c r="E517" s="946"/>
      <c r="F517" s="946"/>
      <c r="G517" s="946"/>
      <c r="I517" s="946"/>
      <c r="J517" s="946"/>
      <c r="K517" s="946"/>
      <c r="L517" s="946"/>
      <c r="M517" s="946"/>
      <c r="N517" s="946"/>
      <c r="O517" s="946"/>
      <c r="P517" s="946"/>
      <c r="Q517" s="946"/>
      <c r="R517" s="946"/>
      <c r="S517" s="946"/>
      <c r="T517" s="946"/>
      <c r="U517" s="946"/>
      <c r="V517" s="946"/>
      <c r="W517" s="946"/>
      <c r="X517" s="946"/>
      <c r="Y517" s="946"/>
      <c r="Z517" s="946"/>
      <c r="AA517" s="946"/>
    </row>
    <row r="518">
      <c r="A518" s="946"/>
      <c r="B518" s="946"/>
      <c r="C518" s="946"/>
      <c r="D518" s="946"/>
      <c r="E518" s="946"/>
      <c r="F518" s="946"/>
      <c r="G518" s="946"/>
      <c r="I518" s="946"/>
      <c r="J518" s="946"/>
      <c r="K518" s="946"/>
      <c r="L518" s="946"/>
      <c r="M518" s="946"/>
      <c r="N518" s="946"/>
      <c r="O518" s="946"/>
      <c r="P518" s="946"/>
      <c r="Q518" s="946"/>
      <c r="R518" s="946"/>
      <c r="S518" s="946"/>
      <c r="T518" s="946"/>
      <c r="U518" s="946"/>
      <c r="V518" s="946"/>
      <c r="W518" s="946"/>
      <c r="X518" s="946"/>
      <c r="Y518" s="946"/>
      <c r="Z518" s="946"/>
      <c r="AA518" s="946"/>
    </row>
    <row r="519">
      <c r="A519" s="946"/>
      <c r="B519" s="946"/>
      <c r="C519" s="946"/>
      <c r="D519" s="946"/>
      <c r="E519" s="946"/>
      <c r="F519" s="946"/>
      <c r="G519" s="946"/>
      <c r="I519" s="946"/>
      <c r="J519" s="946"/>
      <c r="K519" s="946"/>
      <c r="L519" s="946"/>
      <c r="M519" s="946"/>
      <c r="N519" s="946"/>
      <c r="O519" s="946"/>
      <c r="P519" s="946"/>
      <c r="Q519" s="946"/>
      <c r="R519" s="946"/>
      <c r="S519" s="946"/>
      <c r="T519" s="946"/>
      <c r="U519" s="946"/>
      <c r="V519" s="946"/>
      <c r="W519" s="946"/>
      <c r="X519" s="946"/>
      <c r="Y519" s="946"/>
      <c r="Z519" s="946"/>
      <c r="AA519" s="946"/>
    </row>
    <row r="520">
      <c r="A520" s="946"/>
      <c r="B520" s="946"/>
      <c r="C520" s="946"/>
      <c r="D520" s="946"/>
      <c r="E520" s="946"/>
      <c r="F520" s="946"/>
      <c r="G520" s="946"/>
      <c r="I520" s="946"/>
      <c r="J520" s="946"/>
      <c r="K520" s="946"/>
      <c r="L520" s="946"/>
      <c r="M520" s="946"/>
      <c r="N520" s="946"/>
      <c r="O520" s="946"/>
      <c r="P520" s="946"/>
      <c r="Q520" s="946"/>
      <c r="R520" s="946"/>
      <c r="S520" s="946"/>
      <c r="T520" s="946"/>
      <c r="U520" s="946"/>
      <c r="V520" s="946"/>
      <c r="W520" s="946"/>
      <c r="X520" s="946"/>
      <c r="Y520" s="946"/>
      <c r="Z520" s="946"/>
      <c r="AA520" s="946"/>
    </row>
    <row r="521">
      <c r="A521" s="946"/>
      <c r="B521" s="946"/>
      <c r="C521" s="946"/>
      <c r="D521" s="946"/>
      <c r="E521" s="946"/>
      <c r="F521" s="946"/>
      <c r="G521" s="946"/>
      <c r="I521" s="946"/>
      <c r="J521" s="946"/>
      <c r="K521" s="946"/>
      <c r="L521" s="946"/>
      <c r="M521" s="946"/>
      <c r="N521" s="946"/>
      <c r="O521" s="946"/>
      <c r="P521" s="946"/>
      <c r="Q521" s="946"/>
      <c r="R521" s="946"/>
      <c r="S521" s="946"/>
      <c r="T521" s="946"/>
      <c r="U521" s="946"/>
      <c r="V521" s="946"/>
      <c r="W521" s="946"/>
      <c r="X521" s="946"/>
      <c r="Y521" s="946"/>
      <c r="Z521" s="946"/>
      <c r="AA521" s="946"/>
    </row>
    <row r="522">
      <c r="A522" s="946"/>
      <c r="B522" s="946"/>
      <c r="C522" s="946"/>
      <c r="D522" s="946"/>
      <c r="E522" s="946"/>
      <c r="F522" s="946"/>
      <c r="G522" s="946"/>
      <c r="I522" s="946"/>
      <c r="J522" s="946"/>
      <c r="K522" s="946"/>
      <c r="L522" s="946"/>
      <c r="M522" s="946"/>
      <c r="N522" s="946"/>
      <c r="O522" s="946"/>
      <c r="P522" s="946"/>
      <c r="Q522" s="946"/>
      <c r="R522" s="946"/>
      <c r="S522" s="946"/>
      <c r="T522" s="946"/>
      <c r="U522" s="946"/>
      <c r="V522" s="946"/>
      <c r="W522" s="946"/>
      <c r="X522" s="946"/>
      <c r="Y522" s="946"/>
      <c r="Z522" s="946"/>
      <c r="AA522" s="946"/>
    </row>
    <row r="523">
      <c r="A523" s="946"/>
      <c r="B523" s="946"/>
      <c r="C523" s="946"/>
      <c r="D523" s="946"/>
      <c r="E523" s="946"/>
      <c r="F523" s="946"/>
      <c r="G523" s="946"/>
      <c r="I523" s="946"/>
      <c r="J523" s="946"/>
      <c r="K523" s="946"/>
      <c r="L523" s="946"/>
      <c r="M523" s="946"/>
      <c r="N523" s="946"/>
      <c r="O523" s="946"/>
      <c r="P523" s="946"/>
      <c r="Q523" s="946"/>
      <c r="R523" s="946"/>
      <c r="S523" s="946"/>
      <c r="T523" s="946"/>
      <c r="U523" s="946"/>
      <c r="V523" s="946"/>
      <c r="W523" s="946"/>
      <c r="X523" s="946"/>
      <c r="Y523" s="946"/>
      <c r="Z523" s="946"/>
      <c r="AA523" s="946"/>
    </row>
    <row r="524">
      <c r="A524" s="946"/>
      <c r="B524" s="946"/>
      <c r="C524" s="946"/>
      <c r="D524" s="946"/>
      <c r="E524" s="946"/>
      <c r="F524" s="946"/>
      <c r="G524" s="946"/>
      <c r="I524" s="946"/>
      <c r="J524" s="946"/>
      <c r="K524" s="946"/>
      <c r="L524" s="946"/>
      <c r="M524" s="946"/>
      <c r="N524" s="946"/>
      <c r="O524" s="946"/>
      <c r="P524" s="946"/>
      <c r="Q524" s="946"/>
      <c r="R524" s="946"/>
      <c r="S524" s="946"/>
      <c r="T524" s="946"/>
      <c r="U524" s="946"/>
      <c r="V524" s="946"/>
      <c r="W524" s="946"/>
      <c r="X524" s="946"/>
      <c r="Y524" s="946"/>
      <c r="Z524" s="946"/>
      <c r="AA524" s="946"/>
    </row>
    <row r="525">
      <c r="A525" s="946"/>
      <c r="B525" s="946"/>
      <c r="C525" s="946"/>
      <c r="D525" s="946"/>
      <c r="E525" s="946"/>
      <c r="F525" s="946"/>
      <c r="G525" s="946"/>
      <c r="I525" s="946"/>
      <c r="J525" s="946"/>
      <c r="K525" s="946"/>
      <c r="L525" s="946"/>
      <c r="M525" s="946"/>
      <c r="N525" s="946"/>
      <c r="O525" s="946"/>
      <c r="P525" s="946"/>
      <c r="Q525" s="946"/>
      <c r="R525" s="946"/>
      <c r="S525" s="946"/>
      <c r="T525" s="946"/>
      <c r="U525" s="946"/>
      <c r="V525" s="946"/>
      <c r="W525" s="946"/>
      <c r="X525" s="946"/>
      <c r="Y525" s="946"/>
      <c r="Z525" s="946"/>
      <c r="AA525" s="946"/>
    </row>
    <row r="526">
      <c r="A526" s="946"/>
      <c r="B526" s="946"/>
      <c r="C526" s="946"/>
      <c r="D526" s="946"/>
      <c r="E526" s="946"/>
      <c r="F526" s="946"/>
      <c r="G526" s="946"/>
      <c r="I526" s="946"/>
      <c r="J526" s="946"/>
      <c r="K526" s="946"/>
      <c r="L526" s="946"/>
      <c r="M526" s="946"/>
      <c r="N526" s="946"/>
      <c r="O526" s="946"/>
      <c r="P526" s="946"/>
      <c r="Q526" s="946"/>
      <c r="R526" s="946"/>
      <c r="S526" s="946"/>
      <c r="T526" s="946"/>
      <c r="U526" s="946"/>
      <c r="V526" s="946"/>
      <c r="W526" s="946"/>
      <c r="X526" s="946"/>
      <c r="Y526" s="946"/>
      <c r="Z526" s="946"/>
      <c r="AA526" s="946"/>
    </row>
    <row r="527">
      <c r="A527" s="946"/>
      <c r="B527" s="946"/>
      <c r="C527" s="946"/>
      <c r="D527" s="946"/>
      <c r="E527" s="946"/>
      <c r="F527" s="946"/>
      <c r="G527" s="946"/>
      <c r="I527" s="946"/>
      <c r="J527" s="946"/>
      <c r="K527" s="946"/>
      <c r="L527" s="946"/>
      <c r="M527" s="946"/>
      <c r="N527" s="946"/>
      <c r="O527" s="946"/>
      <c r="P527" s="946"/>
      <c r="Q527" s="946"/>
      <c r="R527" s="946"/>
      <c r="S527" s="946"/>
      <c r="T527" s="946"/>
      <c r="U527" s="946"/>
      <c r="V527" s="946"/>
      <c r="W527" s="946"/>
      <c r="X527" s="946"/>
      <c r="Y527" s="946"/>
      <c r="Z527" s="946"/>
      <c r="AA527" s="946"/>
    </row>
    <row r="528">
      <c r="A528" s="946"/>
      <c r="B528" s="946"/>
      <c r="C528" s="946"/>
      <c r="D528" s="946"/>
      <c r="E528" s="946"/>
      <c r="F528" s="946"/>
      <c r="G528" s="946"/>
      <c r="I528" s="946"/>
      <c r="J528" s="946"/>
      <c r="K528" s="946"/>
      <c r="L528" s="946"/>
      <c r="M528" s="946"/>
      <c r="N528" s="946"/>
      <c r="O528" s="946"/>
      <c r="P528" s="946"/>
      <c r="Q528" s="946"/>
      <c r="R528" s="946"/>
      <c r="S528" s="946"/>
      <c r="T528" s="946"/>
      <c r="U528" s="946"/>
      <c r="V528" s="946"/>
      <c r="W528" s="946"/>
      <c r="X528" s="946"/>
      <c r="Y528" s="946"/>
      <c r="Z528" s="946"/>
      <c r="AA528" s="946"/>
    </row>
    <row r="529">
      <c r="A529" s="946"/>
      <c r="B529" s="946"/>
      <c r="C529" s="946"/>
      <c r="D529" s="946"/>
      <c r="E529" s="946"/>
      <c r="F529" s="946"/>
      <c r="G529" s="946"/>
      <c r="I529" s="946"/>
      <c r="J529" s="946"/>
      <c r="K529" s="946"/>
      <c r="L529" s="946"/>
      <c r="M529" s="946"/>
      <c r="N529" s="946"/>
      <c r="O529" s="946"/>
      <c r="P529" s="946"/>
      <c r="Q529" s="946"/>
      <c r="R529" s="946"/>
      <c r="S529" s="946"/>
      <c r="T529" s="946"/>
      <c r="U529" s="946"/>
      <c r="V529" s="946"/>
      <c r="W529" s="946"/>
      <c r="X529" s="946"/>
      <c r="Y529" s="946"/>
      <c r="Z529" s="946"/>
      <c r="AA529" s="946"/>
    </row>
    <row r="530">
      <c r="A530" s="946"/>
      <c r="B530" s="946"/>
      <c r="C530" s="946"/>
      <c r="D530" s="946"/>
      <c r="E530" s="946"/>
      <c r="F530" s="946"/>
      <c r="G530" s="946"/>
      <c r="I530" s="946"/>
      <c r="J530" s="946"/>
      <c r="K530" s="946"/>
      <c r="L530" s="946"/>
      <c r="M530" s="946"/>
      <c r="N530" s="946"/>
      <c r="O530" s="946"/>
      <c r="P530" s="946"/>
      <c r="Q530" s="946"/>
      <c r="R530" s="946"/>
      <c r="S530" s="946"/>
      <c r="T530" s="946"/>
      <c r="U530" s="946"/>
      <c r="V530" s="946"/>
      <c r="W530" s="946"/>
      <c r="X530" s="946"/>
      <c r="Y530" s="946"/>
      <c r="Z530" s="946"/>
      <c r="AA530" s="946"/>
    </row>
    <row r="531">
      <c r="A531" s="946"/>
      <c r="B531" s="946"/>
      <c r="C531" s="946"/>
      <c r="D531" s="946"/>
      <c r="E531" s="946"/>
      <c r="F531" s="946"/>
      <c r="G531" s="946"/>
      <c r="I531" s="946"/>
      <c r="J531" s="946"/>
      <c r="K531" s="946"/>
      <c r="L531" s="946"/>
      <c r="M531" s="946"/>
      <c r="N531" s="946"/>
      <c r="O531" s="946"/>
      <c r="P531" s="946"/>
      <c r="Q531" s="946"/>
      <c r="R531" s="946"/>
      <c r="S531" s="946"/>
      <c r="T531" s="946"/>
      <c r="U531" s="946"/>
      <c r="V531" s="946"/>
      <c r="W531" s="946"/>
      <c r="X531" s="946"/>
      <c r="Y531" s="946"/>
      <c r="Z531" s="946"/>
      <c r="AA531" s="946"/>
    </row>
    <row r="532">
      <c r="A532" s="946"/>
      <c r="B532" s="946"/>
      <c r="C532" s="946"/>
      <c r="D532" s="946"/>
      <c r="E532" s="946"/>
      <c r="F532" s="946"/>
      <c r="G532" s="946"/>
      <c r="I532" s="946"/>
      <c r="J532" s="946"/>
      <c r="K532" s="946"/>
      <c r="L532" s="946"/>
      <c r="M532" s="946"/>
      <c r="N532" s="946"/>
      <c r="O532" s="946"/>
      <c r="P532" s="946"/>
      <c r="Q532" s="946"/>
      <c r="R532" s="946"/>
      <c r="S532" s="946"/>
      <c r="T532" s="946"/>
      <c r="U532" s="946"/>
      <c r="V532" s="946"/>
      <c r="W532" s="946"/>
      <c r="X532" s="946"/>
      <c r="Y532" s="946"/>
      <c r="Z532" s="946"/>
      <c r="AA532" s="946"/>
    </row>
    <row r="533">
      <c r="A533" s="946"/>
      <c r="B533" s="946"/>
      <c r="C533" s="946"/>
      <c r="D533" s="946"/>
      <c r="E533" s="946"/>
      <c r="F533" s="946"/>
      <c r="G533" s="946"/>
      <c r="I533" s="946"/>
      <c r="J533" s="946"/>
      <c r="K533" s="946"/>
      <c r="L533" s="946"/>
      <c r="M533" s="946"/>
      <c r="N533" s="946"/>
      <c r="O533" s="946"/>
      <c r="P533" s="946"/>
      <c r="Q533" s="946"/>
      <c r="R533" s="946"/>
      <c r="S533" s="946"/>
      <c r="T533" s="946"/>
      <c r="U533" s="946"/>
      <c r="V533" s="946"/>
      <c r="W533" s="946"/>
      <c r="X533" s="946"/>
      <c r="Y533" s="946"/>
      <c r="Z533" s="946"/>
      <c r="AA533" s="946"/>
    </row>
    <row r="534">
      <c r="A534" s="946"/>
      <c r="B534" s="946"/>
      <c r="C534" s="946"/>
      <c r="D534" s="946"/>
      <c r="E534" s="946"/>
      <c r="F534" s="946"/>
      <c r="G534" s="946"/>
      <c r="I534" s="946"/>
      <c r="J534" s="946"/>
      <c r="K534" s="946"/>
      <c r="L534" s="946"/>
      <c r="M534" s="946"/>
      <c r="N534" s="946"/>
      <c r="O534" s="946"/>
      <c r="P534" s="946"/>
      <c r="Q534" s="946"/>
      <c r="R534" s="946"/>
      <c r="S534" s="946"/>
      <c r="T534" s="946"/>
      <c r="U534" s="946"/>
      <c r="V534" s="946"/>
      <c r="W534" s="946"/>
      <c r="X534" s="946"/>
      <c r="Y534" s="946"/>
      <c r="Z534" s="946"/>
      <c r="AA534" s="946"/>
    </row>
    <row r="535">
      <c r="A535" s="946"/>
      <c r="B535" s="946"/>
      <c r="C535" s="946"/>
      <c r="D535" s="946"/>
      <c r="E535" s="946"/>
      <c r="F535" s="946"/>
      <c r="G535" s="946"/>
      <c r="I535" s="946"/>
      <c r="J535" s="946"/>
      <c r="K535" s="946"/>
      <c r="L535" s="946"/>
      <c r="M535" s="946"/>
      <c r="N535" s="946"/>
      <c r="O535" s="946"/>
      <c r="P535" s="946"/>
      <c r="Q535" s="946"/>
      <c r="R535" s="946"/>
      <c r="S535" s="946"/>
      <c r="T535" s="946"/>
      <c r="U535" s="946"/>
      <c r="V535" s="946"/>
      <c r="W535" s="946"/>
      <c r="X535" s="946"/>
      <c r="Y535" s="946"/>
      <c r="Z535" s="946"/>
      <c r="AA535" s="946"/>
    </row>
    <row r="536">
      <c r="A536" s="946"/>
      <c r="B536" s="946"/>
      <c r="C536" s="946"/>
      <c r="D536" s="946"/>
      <c r="E536" s="946"/>
      <c r="F536" s="946"/>
      <c r="G536" s="946"/>
      <c r="I536" s="946"/>
      <c r="J536" s="946"/>
      <c r="K536" s="946"/>
      <c r="L536" s="946"/>
      <c r="M536" s="946"/>
      <c r="N536" s="946"/>
      <c r="O536" s="946"/>
      <c r="P536" s="946"/>
      <c r="Q536" s="946"/>
      <c r="R536" s="946"/>
      <c r="S536" s="946"/>
      <c r="T536" s="946"/>
      <c r="U536" s="946"/>
      <c r="V536" s="946"/>
      <c r="W536" s="946"/>
      <c r="X536" s="946"/>
      <c r="Y536" s="946"/>
      <c r="Z536" s="946"/>
      <c r="AA536" s="946"/>
    </row>
    <row r="537">
      <c r="A537" s="946"/>
      <c r="B537" s="946"/>
      <c r="C537" s="946"/>
      <c r="D537" s="946"/>
      <c r="E537" s="946"/>
      <c r="F537" s="946"/>
      <c r="G537" s="946"/>
      <c r="I537" s="946"/>
      <c r="J537" s="946"/>
      <c r="K537" s="946"/>
      <c r="L537" s="946"/>
      <c r="M537" s="946"/>
      <c r="N537" s="946"/>
      <c r="O537" s="946"/>
      <c r="P537" s="946"/>
      <c r="Q537" s="946"/>
      <c r="R537" s="946"/>
      <c r="S537" s="946"/>
      <c r="T537" s="946"/>
      <c r="U537" s="946"/>
      <c r="V537" s="946"/>
      <c r="W537" s="946"/>
      <c r="X537" s="946"/>
      <c r="Y537" s="946"/>
      <c r="Z537" s="946"/>
      <c r="AA537" s="946"/>
    </row>
    <row r="538">
      <c r="A538" s="946"/>
      <c r="B538" s="946"/>
      <c r="C538" s="946"/>
      <c r="D538" s="946"/>
      <c r="E538" s="946"/>
      <c r="F538" s="946"/>
      <c r="G538" s="946"/>
      <c r="I538" s="946"/>
      <c r="J538" s="946"/>
      <c r="K538" s="946"/>
      <c r="L538" s="946"/>
      <c r="M538" s="946"/>
      <c r="N538" s="946"/>
      <c r="O538" s="946"/>
      <c r="P538" s="946"/>
      <c r="Q538" s="946"/>
      <c r="R538" s="946"/>
      <c r="S538" s="946"/>
      <c r="T538" s="946"/>
      <c r="U538" s="946"/>
      <c r="V538" s="946"/>
      <c r="W538" s="946"/>
      <c r="X538" s="946"/>
      <c r="Y538" s="946"/>
      <c r="Z538" s="946"/>
      <c r="AA538" s="946"/>
    </row>
    <row r="539">
      <c r="A539" s="946"/>
      <c r="B539" s="946"/>
      <c r="C539" s="946"/>
      <c r="D539" s="946"/>
      <c r="E539" s="946"/>
      <c r="F539" s="946"/>
      <c r="G539" s="946"/>
      <c r="I539" s="946"/>
      <c r="J539" s="946"/>
      <c r="K539" s="946"/>
      <c r="L539" s="946"/>
      <c r="M539" s="946"/>
      <c r="N539" s="946"/>
      <c r="O539" s="946"/>
      <c r="P539" s="946"/>
      <c r="Q539" s="946"/>
      <c r="R539" s="946"/>
      <c r="S539" s="946"/>
      <c r="T539" s="946"/>
      <c r="U539" s="946"/>
      <c r="V539" s="946"/>
      <c r="W539" s="946"/>
      <c r="X539" s="946"/>
      <c r="Y539" s="946"/>
      <c r="Z539" s="946"/>
      <c r="AA539" s="946"/>
    </row>
    <row r="540">
      <c r="A540" s="946"/>
      <c r="B540" s="946"/>
      <c r="C540" s="946"/>
      <c r="D540" s="946"/>
      <c r="E540" s="946"/>
      <c r="F540" s="946"/>
      <c r="G540" s="946"/>
      <c r="I540" s="946"/>
      <c r="J540" s="946"/>
      <c r="K540" s="946"/>
      <c r="L540" s="946"/>
      <c r="M540" s="946"/>
      <c r="N540" s="946"/>
      <c r="O540" s="946"/>
      <c r="P540" s="946"/>
      <c r="Q540" s="946"/>
      <c r="R540" s="946"/>
      <c r="S540" s="946"/>
      <c r="T540" s="946"/>
      <c r="U540" s="946"/>
      <c r="V540" s="946"/>
      <c r="W540" s="946"/>
      <c r="X540" s="946"/>
      <c r="Y540" s="946"/>
      <c r="Z540" s="946"/>
      <c r="AA540" s="946"/>
    </row>
    <row r="541">
      <c r="A541" s="946"/>
      <c r="B541" s="946"/>
      <c r="C541" s="946"/>
      <c r="D541" s="946"/>
      <c r="E541" s="946"/>
      <c r="F541" s="946"/>
      <c r="G541" s="946"/>
      <c r="I541" s="946"/>
      <c r="J541" s="946"/>
      <c r="K541" s="946"/>
      <c r="L541" s="946"/>
      <c r="M541" s="946"/>
      <c r="N541" s="946"/>
      <c r="O541" s="946"/>
      <c r="P541" s="946"/>
      <c r="Q541" s="946"/>
      <c r="R541" s="946"/>
      <c r="S541" s="946"/>
      <c r="T541" s="946"/>
      <c r="U541" s="946"/>
      <c r="V541" s="946"/>
      <c r="W541" s="946"/>
      <c r="X541" s="946"/>
      <c r="Y541" s="946"/>
      <c r="Z541" s="946"/>
      <c r="AA541" s="946"/>
    </row>
    <row r="542">
      <c r="A542" s="946"/>
      <c r="B542" s="946"/>
      <c r="C542" s="946"/>
      <c r="D542" s="946"/>
      <c r="E542" s="946"/>
      <c r="F542" s="946"/>
      <c r="G542" s="946"/>
      <c r="I542" s="946"/>
      <c r="J542" s="946"/>
      <c r="K542" s="946"/>
      <c r="L542" s="946"/>
      <c r="M542" s="946"/>
      <c r="N542" s="946"/>
      <c r="O542" s="946"/>
      <c r="P542" s="946"/>
      <c r="Q542" s="946"/>
      <c r="R542" s="946"/>
      <c r="S542" s="946"/>
      <c r="T542" s="946"/>
      <c r="U542" s="946"/>
      <c r="V542" s="946"/>
      <c r="W542" s="946"/>
      <c r="X542" s="946"/>
      <c r="Y542" s="946"/>
      <c r="Z542" s="946"/>
      <c r="AA542" s="946"/>
    </row>
    <row r="543">
      <c r="A543" s="946"/>
      <c r="B543" s="946"/>
      <c r="C543" s="946"/>
      <c r="D543" s="946"/>
      <c r="E543" s="946"/>
      <c r="F543" s="946"/>
      <c r="G543" s="946"/>
      <c r="I543" s="946"/>
      <c r="J543" s="946"/>
      <c r="K543" s="946"/>
      <c r="L543" s="946"/>
      <c r="M543" s="946"/>
      <c r="N543" s="946"/>
      <c r="O543" s="946"/>
      <c r="P543" s="946"/>
      <c r="Q543" s="946"/>
      <c r="R543" s="946"/>
      <c r="S543" s="946"/>
      <c r="T543" s="946"/>
      <c r="U543" s="946"/>
      <c r="V543" s="946"/>
      <c r="W543" s="946"/>
      <c r="X543" s="946"/>
      <c r="Y543" s="946"/>
      <c r="Z543" s="946"/>
      <c r="AA543" s="946"/>
    </row>
    <row r="544">
      <c r="A544" s="946"/>
      <c r="B544" s="946"/>
      <c r="C544" s="946"/>
      <c r="D544" s="946"/>
      <c r="E544" s="946"/>
      <c r="F544" s="946"/>
      <c r="G544" s="946"/>
      <c r="I544" s="946"/>
      <c r="J544" s="946"/>
      <c r="K544" s="946"/>
      <c r="L544" s="946"/>
      <c r="M544" s="946"/>
      <c r="N544" s="946"/>
      <c r="O544" s="946"/>
      <c r="P544" s="946"/>
      <c r="Q544" s="946"/>
      <c r="R544" s="946"/>
      <c r="S544" s="946"/>
      <c r="T544" s="946"/>
      <c r="U544" s="946"/>
      <c r="V544" s="946"/>
      <c r="W544" s="946"/>
      <c r="X544" s="946"/>
      <c r="Y544" s="946"/>
      <c r="Z544" s="946"/>
      <c r="AA544" s="946"/>
    </row>
    <row r="545">
      <c r="A545" s="946"/>
      <c r="B545" s="946"/>
      <c r="C545" s="946"/>
      <c r="D545" s="946"/>
      <c r="E545" s="946"/>
      <c r="F545" s="946"/>
      <c r="G545" s="946"/>
      <c r="I545" s="946"/>
      <c r="J545" s="946"/>
      <c r="K545" s="946"/>
      <c r="L545" s="946"/>
      <c r="M545" s="946"/>
      <c r="N545" s="946"/>
      <c r="O545" s="946"/>
      <c r="P545" s="946"/>
      <c r="Q545" s="946"/>
      <c r="R545" s="946"/>
      <c r="S545" s="946"/>
      <c r="T545" s="946"/>
      <c r="U545" s="946"/>
      <c r="V545" s="946"/>
      <c r="W545" s="946"/>
      <c r="X545" s="946"/>
      <c r="Y545" s="946"/>
      <c r="Z545" s="946"/>
      <c r="AA545" s="946"/>
    </row>
    <row r="546">
      <c r="A546" s="946"/>
      <c r="B546" s="946"/>
      <c r="C546" s="946"/>
      <c r="D546" s="946"/>
      <c r="E546" s="946"/>
      <c r="F546" s="946"/>
      <c r="G546" s="946"/>
      <c r="I546" s="946"/>
      <c r="J546" s="946"/>
      <c r="K546" s="946"/>
      <c r="L546" s="946"/>
      <c r="M546" s="946"/>
      <c r="N546" s="946"/>
      <c r="O546" s="946"/>
      <c r="P546" s="946"/>
      <c r="Q546" s="946"/>
      <c r="R546" s="946"/>
      <c r="S546" s="946"/>
      <c r="T546" s="946"/>
      <c r="U546" s="946"/>
      <c r="V546" s="946"/>
      <c r="W546" s="946"/>
      <c r="X546" s="946"/>
      <c r="Y546" s="946"/>
      <c r="Z546" s="946"/>
      <c r="AA546" s="946"/>
    </row>
    <row r="547">
      <c r="A547" s="946"/>
      <c r="B547" s="946"/>
      <c r="C547" s="946"/>
      <c r="D547" s="946"/>
      <c r="E547" s="946"/>
      <c r="F547" s="946"/>
      <c r="G547" s="946"/>
      <c r="I547" s="946"/>
      <c r="J547" s="946"/>
      <c r="K547" s="946"/>
      <c r="L547" s="946"/>
      <c r="M547" s="946"/>
      <c r="N547" s="946"/>
      <c r="O547" s="946"/>
      <c r="P547" s="946"/>
      <c r="Q547" s="946"/>
      <c r="R547" s="946"/>
      <c r="S547" s="946"/>
      <c r="T547" s="946"/>
      <c r="U547" s="946"/>
      <c r="V547" s="946"/>
      <c r="W547" s="946"/>
      <c r="X547" s="946"/>
      <c r="Y547" s="946"/>
      <c r="Z547" s="946"/>
      <c r="AA547" s="946"/>
    </row>
    <row r="548">
      <c r="A548" s="946"/>
      <c r="B548" s="946"/>
      <c r="C548" s="946"/>
      <c r="D548" s="946"/>
      <c r="E548" s="946"/>
      <c r="F548" s="946"/>
      <c r="G548" s="946"/>
      <c r="I548" s="946"/>
      <c r="J548" s="946"/>
      <c r="K548" s="946"/>
      <c r="L548" s="946"/>
      <c r="M548" s="946"/>
      <c r="N548" s="946"/>
      <c r="O548" s="946"/>
      <c r="P548" s="946"/>
      <c r="Q548" s="946"/>
      <c r="R548" s="946"/>
      <c r="S548" s="946"/>
      <c r="T548" s="946"/>
      <c r="U548" s="946"/>
      <c r="V548" s="946"/>
      <c r="W548" s="946"/>
      <c r="X548" s="946"/>
      <c r="Y548" s="946"/>
      <c r="Z548" s="946"/>
      <c r="AA548" s="946"/>
    </row>
    <row r="549">
      <c r="A549" s="946"/>
      <c r="B549" s="946"/>
      <c r="C549" s="946"/>
      <c r="D549" s="946"/>
      <c r="E549" s="946"/>
      <c r="F549" s="946"/>
      <c r="G549" s="946"/>
      <c r="I549" s="946"/>
      <c r="J549" s="946"/>
      <c r="K549" s="946"/>
      <c r="L549" s="946"/>
      <c r="M549" s="946"/>
      <c r="N549" s="946"/>
      <c r="O549" s="946"/>
      <c r="P549" s="946"/>
      <c r="Q549" s="946"/>
      <c r="R549" s="946"/>
      <c r="S549" s="946"/>
      <c r="T549" s="946"/>
      <c r="U549" s="946"/>
      <c r="V549" s="946"/>
      <c r="W549" s="946"/>
      <c r="X549" s="946"/>
      <c r="Y549" s="946"/>
      <c r="Z549" s="946"/>
      <c r="AA549" s="946"/>
    </row>
    <row r="550">
      <c r="A550" s="946"/>
      <c r="B550" s="946"/>
      <c r="C550" s="946"/>
      <c r="D550" s="946"/>
      <c r="E550" s="946"/>
      <c r="F550" s="946"/>
      <c r="G550" s="946"/>
      <c r="I550" s="946"/>
      <c r="J550" s="946"/>
      <c r="K550" s="946"/>
      <c r="L550" s="946"/>
      <c r="M550" s="946"/>
      <c r="N550" s="946"/>
      <c r="O550" s="946"/>
      <c r="P550" s="946"/>
      <c r="Q550" s="946"/>
      <c r="R550" s="946"/>
      <c r="S550" s="946"/>
      <c r="T550" s="946"/>
      <c r="U550" s="946"/>
      <c r="V550" s="946"/>
      <c r="W550" s="946"/>
      <c r="X550" s="946"/>
      <c r="Y550" s="946"/>
      <c r="Z550" s="946"/>
      <c r="AA550" s="946"/>
    </row>
    <row r="551">
      <c r="A551" s="946"/>
      <c r="B551" s="946"/>
      <c r="C551" s="946"/>
      <c r="D551" s="946"/>
      <c r="E551" s="946"/>
      <c r="F551" s="946"/>
      <c r="G551" s="946"/>
      <c r="I551" s="946"/>
      <c r="J551" s="946"/>
      <c r="K551" s="946"/>
      <c r="L551" s="946"/>
      <c r="M551" s="946"/>
      <c r="N551" s="946"/>
      <c r="O551" s="946"/>
      <c r="P551" s="946"/>
      <c r="Q551" s="946"/>
      <c r="R551" s="946"/>
      <c r="S551" s="946"/>
      <c r="T551" s="946"/>
      <c r="U551" s="946"/>
      <c r="V551" s="946"/>
      <c r="W551" s="946"/>
      <c r="X551" s="946"/>
      <c r="Y551" s="946"/>
      <c r="Z551" s="946"/>
      <c r="AA551" s="946"/>
    </row>
    <row r="552">
      <c r="A552" s="946"/>
      <c r="B552" s="946"/>
      <c r="C552" s="946"/>
      <c r="D552" s="946"/>
      <c r="E552" s="946"/>
      <c r="F552" s="946"/>
      <c r="G552" s="946"/>
      <c r="I552" s="946"/>
      <c r="J552" s="946"/>
      <c r="K552" s="946"/>
      <c r="L552" s="946"/>
      <c r="M552" s="946"/>
      <c r="N552" s="946"/>
      <c r="O552" s="946"/>
      <c r="P552" s="946"/>
      <c r="Q552" s="946"/>
      <c r="R552" s="946"/>
      <c r="S552" s="946"/>
      <c r="T552" s="946"/>
      <c r="U552" s="946"/>
      <c r="V552" s="946"/>
      <c r="W552" s="946"/>
      <c r="X552" s="946"/>
      <c r="Y552" s="946"/>
      <c r="Z552" s="946"/>
      <c r="AA552" s="946"/>
    </row>
    <row r="553">
      <c r="A553" s="946"/>
      <c r="B553" s="946"/>
      <c r="C553" s="946"/>
      <c r="D553" s="946"/>
      <c r="E553" s="946"/>
      <c r="F553" s="946"/>
      <c r="G553" s="946"/>
      <c r="I553" s="946"/>
      <c r="J553" s="946"/>
      <c r="K553" s="946"/>
      <c r="L553" s="946"/>
      <c r="M553" s="946"/>
      <c r="N553" s="946"/>
      <c r="O553" s="946"/>
      <c r="P553" s="946"/>
      <c r="Q553" s="946"/>
      <c r="R553" s="946"/>
      <c r="S553" s="946"/>
      <c r="T553" s="946"/>
      <c r="U553" s="946"/>
      <c r="V553" s="946"/>
      <c r="W553" s="946"/>
      <c r="X553" s="946"/>
      <c r="Y553" s="946"/>
      <c r="Z553" s="946"/>
      <c r="AA553" s="946"/>
    </row>
    <row r="554">
      <c r="A554" s="946"/>
      <c r="B554" s="946"/>
      <c r="C554" s="946"/>
      <c r="D554" s="946"/>
      <c r="E554" s="946"/>
      <c r="F554" s="946"/>
      <c r="G554" s="946"/>
      <c r="I554" s="946"/>
      <c r="J554" s="946"/>
      <c r="K554" s="946"/>
      <c r="L554" s="946"/>
      <c r="M554" s="946"/>
      <c r="N554" s="946"/>
      <c r="O554" s="946"/>
      <c r="P554" s="946"/>
      <c r="Q554" s="946"/>
      <c r="R554" s="946"/>
      <c r="S554" s="946"/>
      <c r="T554" s="946"/>
      <c r="U554" s="946"/>
      <c r="V554" s="946"/>
      <c r="W554" s="946"/>
      <c r="X554" s="946"/>
      <c r="Y554" s="946"/>
      <c r="Z554" s="946"/>
      <c r="AA554" s="946"/>
    </row>
    <row r="555">
      <c r="A555" s="946"/>
      <c r="B555" s="946"/>
      <c r="C555" s="946"/>
      <c r="D555" s="946"/>
      <c r="E555" s="946"/>
      <c r="F555" s="946"/>
      <c r="G555" s="946"/>
      <c r="I555" s="946"/>
      <c r="J555" s="946"/>
      <c r="K555" s="946"/>
      <c r="L555" s="946"/>
      <c r="M555" s="946"/>
      <c r="N555" s="946"/>
      <c r="O555" s="946"/>
      <c r="P555" s="946"/>
      <c r="Q555" s="946"/>
      <c r="R555" s="946"/>
      <c r="S555" s="946"/>
      <c r="T555" s="946"/>
      <c r="U555" s="946"/>
      <c r="V555" s="946"/>
      <c r="W555" s="946"/>
      <c r="X555" s="946"/>
      <c r="Y555" s="946"/>
      <c r="Z555" s="946"/>
      <c r="AA555" s="946"/>
    </row>
    <row r="556">
      <c r="A556" s="946"/>
      <c r="B556" s="946"/>
      <c r="C556" s="946"/>
      <c r="D556" s="946"/>
      <c r="E556" s="946"/>
      <c r="F556" s="946"/>
      <c r="G556" s="946"/>
      <c r="I556" s="946"/>
      <c r="J556" s="946"/>
      <c r="K556" s="946"/>
      <c r="L556" s="946"/>
      <c r="M556" s="946"/>
      <c r="N556" s="946"/>
      <c r="O556" s="946"/>
      <c r="P556" s="946"/>
      <c r="Q556" s="946"/>
      <c r="R556" s="946"/>
      <c r="S556" s="946"/>
      <c r="T556" s="946"/>
      <c r="U556" s="946"/>
      <c r="V556" s="946"/>
      <c r="W556" s="946"/>
      <c r="X556" s="946"/>
      <c r="Y556" s="946"/>
      <c r="Z556" s="946"/>
      <c r="AA556" s="946"/>
    </row>
    <row r="557">
      <c r="A557" s="946"/>
      <c r="B557" s="946"/>
      <c r="C557" s="946"/>
      <c r="D557" s="946"/>
      <c r="E557" s="946"/>
      <c r="F557" s="946"/>
      <c r="G557" s="946"/>
      <c r="I557" s="946"/>
      <c r="J557" s="946"/>
      <c r="K557" s="946"/>
      <c r="L557" s="946"/>
      <c r="M557" s="946"/>
      <c r="N557" s="946"/>
      <c r="O557" s="946"/>
      <c r="P557" s="946"/>
      <c r="Q557" s="946"/>
      <c r="R557" s="946"/>
      <c r="S557" s="946"/>
      <c r="T557" s="946"/>
      <c r="U557" s="946"/>
      <c r="V557" s="946"/>
      <c r="W557" s="946"/>
      <c r="X557" s="946"/>
      <c r="Y557" s="946"/>
      <c r="Z557" s="946"/>
      <c r="AA557" s="946"/>
    </row>
    <row r="558">
      <c r="A558" s="946"/>
      <c r="B558" s="946"/>
      <c r="C558" s="946"/>
      <c r="D558" s="946"/>
      <c r="E558" s="946"/>
      <c r="F558" s="946"/>
      <c r="G558" s="946"/>
      <c r="I558" s="946"/>
      <c r="J558" s="946"/>
      <c r="K558" s="946"/>
      <c r="L558" s="946"/>
      <c r="M558" s="946"/>
      <c r="N558" s="946"/>
      <c r="O558" s="946"/>
      <c r="P558" s="946"/>
      <c r="Q558" s="946"/>
      <c r="R558" s="946"/>
      <c r="S558" s="946"/>
      <c r="T558" s="946"/>
      <c r="U558" s="946"/>
      <c r="V558" s="946"/>
      <c r="W558" s="946"/>
      <c r="X558" s="946"/>
      <c r="Y558" s="946"/>
      <c r="Z558" s="946"/>
      <c r="AA558" s="946"/>
    </row>
    <row r="559">
      <c r="A559" s="946"/>
      <c r="B559" s="946"/>
      <c r="C559" s="946"/>
      <c r="D559" s="946"/>
      <c r="E559" s="946"/>
      <c r="F559" s="946"/>
      <c r="G559" s="946"/>
      <c r="I559" s="946"/>
      <c r="J559" s="946"/>
      <c r="K559" s="946"/>
      <c r="L559" s="946"/>
      <c r="M559" s="946"/>
      <c r="N559" s="946"/>
      <c r="O559" s="946"/>
      <c r="P559" s="946"/>
      <c r="Q559" s="946"/>
      <c r="R559" s="946"/>
      <c r="S559" s="946"/>
      <c r="T559" s="946"/>
      <c r="U559" s="946"/>
      <c r="V559" s="946"/>
      <c r="W559" s="946"/>
      <c r="X559" s="946"/>
      <c r="Y559" s="946"/>
      <c r="Z559" s="946"/>
      <c r="AA559" s="946"/>
    </row>
    <row r="560">
      <c r="A560" s="946"/>
      <c r="B560" s="946"/>
      <c r="C560" s="946"/>
      <c r="D560" s="946"/>
      <c r="E560" s="946"/>
      <c r="F560" s="946"/>
      <c r="G560" s="946"/>
      <c r="I560" s="946"/>
      <c r="J560" s="946"/>
      <c r="K560" s="946"/>
      <c r="L560" s="946"/>
      <c r="M560" s="946"/>
      <c r="N560" s="946"/>
      <c r="O560" s="946"/>
      <c r="P560" s="946"/>
      <c r="Q560" s="946"/>
      <c r="R560" s="946"/>
      <c r="S560" s="946"/>
      <c r="T560" s="946"/>
      <c r="U560" s="946"/>
      <c r="V560" s="946"/>
      <c r="W560" s="946"/>
      <c r="X560" s="946"/>
      <c r="Y560" s="946"/>
      <c r="Z560" s="946"/>
      <c r="AA560" s="946"/>
    </row>
    <row r="561">
      <c r="A561" s="946"/>
      <c r="B561" s="946"/>
      <c r="C561" s="946"/>
      <c r="D561" s="946"/>
      <c r="E561" s="946"/>
      <c r="F561" s="946"/>
      <c r="G561" s="946"/>
      <c r="I561" s="946"/>
      <c r="J561" s="946"/>
      <c r="K561" s="946"/>
      <c r="L561" s="946"/>
      <c r="M561" s="946"/>
      <c r="N561" s="946"/>
      <c r="O561" s="946"/>
      <c r="P561" s="946"/>
      <c r="Q561" s="946"/>
      <c r="R561" s="946"/>
      <c r="S561" s="946"/>
      <c r="T561" s="946"/>
      <c r="U561" s="946"/>
      <c r="V561" s="946"/>
      <c r="W561" s="946"/>
      <c r="X561" s="946"/>
      <c r="Y561" s="946"/>
      <c r="Z561" s="946"/>
      <c r="AA561" s="946"/>
    </row>
    <row r="562">
      <c r="A562" s="946"/>
      <c r="B562" s="946"/>
      <c r="C562" s="946"/>
      <c r="D562" s="946"/>
      <c r="E562" s="946"/>
      <c r="F562" s="946"/>
      <c r="G562" s="946"/>
      <c r="I562" s="946"/>
      <c r="J562" s="946"/>
      <c r="K562" s="946"/>
      <c r="L562" s="946"/>
      <c r="M562" s="946"/>
      <c r="N562" s="946"/>
      <c r="O562" s="946"/>
      <c r="P562" s="946"/>
      <c r="Q562" s="946"/>
      <c r="R562" s="946"/>
      <c r="S562" s="946"/>
      <c r="T562" s="946"/>
      <c r="U562" s="946"/>
      <c r="V562" s="946"/>
      <c r="W562" s="946"/>
      <c r="X562" s="946"/>
      <c r="Y562" s="946"/>
      <c r="Z562" s="946"/>
      <c r="AA562" s="946"/>
    </row>
    <row r="563">
      <c r="A563" s="946"/>
      <c r="B563" s="946"/>
      <c r="C563" s="946"/>
      <c r="D563" s="946"/>
      <c r="E563" s="946"/>
      <c r="F563" s="946"/>
      <c r="G563" s="946"/>
      <c r="I563" s="946"/>
      <c r="J563" s="946"/>
      <c r="K563" s="946"/>
      <c r="L563" s="946"/>
      <c r="M563" s="946"/>
      <c r="N563" s="946"/>
      <c r="O563" s="946"/>
      <c r="P563" s="946"/>
      <c r="Q563" s="946"/>
      <c r="R563" s="946"/>
      <c r="S563" s="946"/>
      <c r="T563" s="946"/>
      <c r="U563" s="946"/>
      <c r="V563" s="946"/>
      <c r="W563" s="946"/>
      <c r="X563" s="946"/>
      <c r="Y563" s="946"/>
      <c r="Z563" s="946"/>
      <c r="AA563" s="946"/>
    </row>
    <row r="564">
      <c r="A564" s="946"/>
      <c r="B564" s="946"/>
      <c r="C564" s="946"/>
      <c r="D564" s="946"/>
      <c r="E564" s="946"/>
      <c r="F564" s="946"/>
      <c r="G564" s="946"/>
      <c r="I564" s="946"/>
      <c r="J564" s="946"/>
      <c r="K564" s="946"/>
      <c r="L564" s="946"/>
      <c r="M564" s="946"/>
      <c r="N564" s="946"/>
      <c r="O564" s="946"/>
      <c r="P564" s="946"/>
      <c r="Q564" s="946"/>
      <c r="R564" s="946"/>
      <c r="S564" s="946"/>
      <c r="T564" s="946"/>
      <c r="U564" s="946"/>
      <c r="V564" s="946"/>
      <c r="W564" s="946"/>
      <c r="X564" s="946"/>
      <c r="Y564" s="946"/>
      <c r="Z564" s="946"/>
      <c r="AA564" s="946"/>
    </row>
    <row r="565">
      <c r="A565" s="946"/>
      <c r="B565" s="946"/>
      <c r="C565" s="946"/>
      <c r="D565" s="946"/>
      <c r="E565" s="946"/>
      <c r="F565" s="946"/>
      <c r="G565" s="946"/>
      <c r="I565" s="946"/>
      <c r="J565" s="946"/>
      <c r="K565" s="946"/>
      <c r="L565" s="946"/>
      <c r="M565" s="946"/>
      <c r="N565" s="946"/>
      <c r="O565" s="946"/>
      <c r="P565" s="946"/>
      <c r="Q565" s="946"/>
      <c r="R565" s="946"/>
      <c r="S565" s="946"/>
      <c r="T565" s="946"/>
      <c r="U565" s="946"/>
      <c r="V565" s="946"/>
      <c r="W565" s="946"/>
      <c r="X565" s="946"/>
      <c r="Y565" s="946"/>
      <c r="Z565" s="946"/>
      <c r="AA565" s="946"/>
    </row>
    <row r="566">
      <c r="A566" s="946"/>
      <c r="B566" s="946"/>
      <c r="C566" s="946"/>
      <c r="D566" s="946"/>
      <c r="E566" s="946"/>
      <c r="F566" s="946"/>
      <c r="G566" s="946"/>
      <c r="I566" s="946"/>
      <c r="J566" s="946"/>
      <c r="K566" s="946"/>
      <c r="L566" s="946"/>
      <c r="M566" s="946"/>
      <c r="N566" s="946"/>
      <c r="O566" s="946"/>
      <c r="P566" s="946"/>
      <c r="Q566" s="946"/>
      <c r="R566" s="946"/>
      <c r="S566" s="946"/>
      <c r="T566" s="946"/>
      <c r="U566" s="946"/>
      <c r="V566" s="946"/>
      <c r="W566" s="946"/>
      <c r="X566" s="946"/>
      <c r="Y566" s="946"/>
      <c r="Z566" s="946"/>
      <c r="AA566" s="946"/>
    </row>
    <row r="567">
      <c r="A567" s="946"/>
      <c r="B567" s="946"/>
      <c r="C567" s="946"/>
      <c r="D567" s="946"/>
      <c r="E567" s="946"/>
      <c r="F567" s="946"/>
      <c r="G567" s="946"/>
      <c r="I567" s="946"/>
      <c r="J567" s="946"/>
      <c r="K567" s="946"/>
      <c r="L567" s="946"/>
      <c r="M567" s="946"/>
      <c r="N567" s="946"/>
      <c r="O567" s="946"/>
      <c r="P567" s="946"/>
      <c r="Q567" s="946"/>
      <c r="R567" s="946"/>
      <c r="S567" s="946"/>
      <c r="T567" s="946"/>
      <c r="U567" s="946"/>
      <c r="V567" s="946"/>
      <c r="W567" s="946"/>
      <c r="X567" s="946"/>
      <c r="Y567" s="946"/>
      <c r="Z567" s="946"/>
      <c r="AA567" s="946"/>
    </row>
    <row r="568">
      <c r="A568" s="946"/>
      <c r="B568" s="946"/>
      <c r="C568" s="946"/>
      <c r="D568" s="946"/>
      <c r="E568" s="946"/>
      <c r="F568" s="946"/>
      <c r="G568" s="946"/>
      <c r="I568" s="946"/>
      <c r="J568" s="946"/>
      <c r="K568" s="946"/>
      <c r="L568" s="946"/>
      <c r="M568" s="946"/>
      <c r="N568" s="946"/>
      <c r="O568" s="946"/>
      <c r="P568" s="946"/>
      <c r="Q568" s="946"/>
      <c r="R568" s="946"/>
      <c r="S568" s="946"/>
      <c r="T568" s="946"/>
      <c r="U568" s="946"/>
      <c r="V568" s="946"/>
      <c r="W568" s="946"/>
      <c r="X568" s="946"/>
      <c r="Y568" s="946"/>
      <c r="Z568" s="946"/>
      <c r="AA568" s="946"/>
    </row>
    <row r="569">
      <c r="A569" s="946"/>
      <c r="B569" s="946"/>
      <c r="C569" s="946"/>
      <c r="D569" s="946"/>
      <c r="E569" s="946"/>
      <c r="F569" s="946"/>
      <c r="G569" s="946"/>
      <c r="I569" s="946"/>
      <c r="J569" s="946"/>
      <c r="K569" s="946"/>
      <c r="L569" s="946"/>
      <c r="M569" s="946"/>
      <c r="N569" s="946"/>
      <c r="O569" s="946"/>
      <c r="P569" s="946"/>
      <c r="Q569" s="946"/>
      <c r="R569" s="946"/>
      <c r="S569" s="946"/>
      <c r="T569" s="946"/>
      <c r="U569" s="946"/>
      <c r="V569" s="946"/>
      <c r="W569" s="946"/>
      <c r="X569" s="946"/>
      <c r="Y569" s="946"/>
      <c r="Z569" s="946"/>
      <c r="AA569" s="946"/>
    </row>
    <row r="570">
      <c r="A570" s="946"/>
      <c r="B570" s="946"/>
      <c r="C570" s="946"/>
      <c r="D570" s="946"/>
      <c r="E570" s="946"/>
      <c r="F570" s="946"/>
      <c r="G570" s="946"/>
      <c r="I570" s="946"/>
      <c r="J570" s="946"/>
      <c r="K570" s="946"/>
      <c r="L570" s="946"/>
      <c r="M570" s="946"/>
      <c r="N570" s="946"/>
      <c r="O570" s="946"/>
      <c r="P570" s="946"/>
      <c r="Q570" s="946"/>
      <c r="R570" s="946"/>
      <c r="S570" s="946"/>
      <c r="T570" s="946"/>
      <c r="U570" s="946"/>
      <c r="V570" s="946"/>
      <c r="W570" s="946"/>
      <c r="X570" s="946"/>
      <c r="Y570" s="946"/>
      <c r="Z570" s="946"/>
      <c r="AA570" s="946"/>
    </row>
    <row r="571">
      <c r="A571" s="946"/>
      <c r="B571" s="946"/>
      <c r="C571" s="946"/>
      <c r="D571" s="946"/>
      <c r="E571" s="946"/>
      <c r="F571" s="946"/>
      <c r="G571" s="946"/>
      <c r="I571" s="946"/>
      <c r="J571" s="946"/>
      <c r="K571" s="946"/>
      <c r="L571" s="946"/>
      <c r="M571" s="946"/>
      <c r="N571" s="946"/>
      <c r="O571" s="946"/>
      <c r="P571" s="946"/>
      <c r="Q571" s="946"/>
      <c r="R571" s="946"/>
      <c r="S571" s="946"/>
      <c r="T571" s="946"/>
      <c r="U571" s="946"/>
      <c r="V571" s="946"/>
      <c r="W571" s="946"/>
      <c r="X571" s="946"/>
      <c r="Y571" s="946"/>
      <c r="Z571" s="946"/>
      <c r="AA571" s="946"/>
    </row>
    <row r="572">
      <c r="A572" s="946"/>
      <c r="B572" s="946"/>
      <c r="C572" s="946"/>
      <c r="D572" s="946"/>
      <c r="E572" s="946"/>
      <c r="F572" s="946"/>
      <c r="G572" s="946"/>
      <c r="I572" s="946"/>
      <c r="J572" s="946"/>
      <c r="K572" s="946"/>
      <c r="L572" s="946"/>
      <c r="M572" s="946"/>
      <c r="N572" s="946"/>
      <c r="O572" s="946"/>
      <c r="P572" s="946"/>
      <c r="Q572" s="946"/>
      <c r="R572" s="946"/>
      <c r="S572" s="946"/>
      <c r="T572" s="946"/>
      <c r="U572" s="946"/>
      <c r="V572" s="946"/>
      <c r="W572" s="946"/>
      <c r="X572" s="946"/>
      <c r="Y572" s="946"/>
      <c r="Z572" s="946"/>
      <c r="AA572" s="946"/>
    </row>
    <row r="573">
      <c r="A573" s="946"/>
      <c r="B573" s="946"/>
      <c r="C573" s="946"/>
      <c r="D573" s="946"/>
      <c r="E573" s="946"/>
      <c r="F573" s="946"/>
      <c r="G573" s="946"/>
      <c r="I573" s="946"/>
      <c r="J573" s="946"/>
      <c r="K573" s="946"/>
      <c r="L573" s="946"/>
      <c r="M573" s="946"/>
      <c r="N573" s="946"/>
      <c r="O573" s="946"/>
      <c r="P573" s="946"/>
      <c r="Q573" s="946"/>
      <c r="R573" s="946"/>
      <c r="S573" s="946"/>
      <c r="T573" s="946"/>
      <c r="U573" s="946"/>
      <c r="V573" s="946"/>
      <c r="W573" s="946"/>
      <c r="X573" s="946"/>
      <c r="Y573" s="946"/>
      <c r="Z573" s="946"/>
      <c r="AA573" s="946"/>
    </row>
    <row r="574">
      <c r="A574" s="946"/>
      <c r="B574" s="946"/>
      <c r="C574" s="946"/>
      <c r="D574" s="946"/>
      <c r="E574" s="946"/>
      <c r="F574" s="946"/>
      <c r="G574" s="946"/>
      <c r="I574" s="946"/>
      <c r="J574" s="946"/>
      <c r="K574" s="946"/>
      <c r="L574" s="946"/>
      <c r="M574" s="946"/>
      <c r="N574" s="946"/>
      <c r="O574" s="946"/>
      <c r="P574" s="946"/>
      <c r="Q574" s="946"/>
      <c r="R574" s="946"/>
      <c r="S574" s="946"/>
      <c r="T574" s="946"/>
      <c r="U574" s="946"/>
      <c r="V574" s="946"/>
      <c r="W574" s="946"/>
      <c r="X574" s="946"/>
      <c r="Y574" s="946"/>
      <c r="Z574" s="946"/>
      <c r="AA574" s="946"/>
    </row>
    <row r="575">
      <c r="A575" s="946"/>
      <c r="B575" s="946"/>
      <c r="C575" s="946"/>
      <c r="D575" s="946"/>
      <c r="E575" s="946"/>
      <c r="F575" s="946"/>
      <c r="G575" s="946"/>
      <c r="I575" s="946"/>
      <c r="J575" s="946"/>
      <c r="K575" s="946"/>
      <c r="L575" s="946"/>
      <c r="M575" s="946"/>
      <c r="N575" s="946"/>
      <c r="O575" s="946"/>
      <c r="P575" s="946"/>
      <c r="Q575" s="946"/>
      <c r="R575" s="946"/>
      <c r="S575" s="946"/>
      <c r="T575" s="946"/>
      <c r="U575" s="946"/>
      <c r="V575" s="946"/>
      <c r="W575" s="946"/>
      <c r="X575" s="946"/>
      <c r="Y575" s="946"/>
      <c r="Z575" s="946"/>
      <c r="AA575" s="946"/>
    </row>
    <row r="576">
      <c r="A576" s="946"/>
      <c r="B576" s="946"/>
      <c r="C576" s="946"/>
      <c r="D576" s="946"/>
      <c r="E576" s="946"/>
      <c r="F576" s="946"/>
      <c r="G576" s="946"/>
      <c r="I576" s="946"/>
      <c r="J576" s="946"/>
      <c r="K576" s="946"/>
      <c r="L576" s="946"/>
      <c r="M576" s="946"/>
      <c r="N576" s="946"/>
      <c r="O576" s="946"/>
      <c r="P576" s="946"/>
      <c r="Q576" s="946"/>
      <c r="R576" s="946"/>
      <c r="S576" s="946"/>
      <c r="T576" s="946"/>
      <c r="U576" s="946"/>
      <c r="V576" s="946"/>
      <c r="W576" s="946"/>
      <c r="X576" s="946"/>
      <c r="Y576" s="946"/>
      <c r="Z576" s="946"/>
      <c r="AA576" s="946"/>
    </row>
    <row r="577">
      <c r="A577" s="946"/>
      <c r="B577" s="946"/>
      <c r="C577" s="946"/>
      <c r="D577" s="946"/>
      <c r="E577" s="946"/>
      <c r="F577" s="946"/>
      <c r="G577" s="946"/>
      <c r="I577" s="946"/>
      <c r="J577" s="946"/>
      <c r="K577" s="946"/>
      <c r="L577" s="946"/>
      <c r="M577" s="946"/>
      <c r="N577" s="946"/>
      <c r="O577" s="946"/>
      <c r="P577" s="946"/>
      <c r="Q577" s="946"/>
      <c r="R577" s="946"/>
      <c r="S577" s="946"/>
      <c r="T577" s="946"/>
      <c r="U577" s="946"/>
      <c r="V577" s="946"/>
      <c r="W577" s="946"/>
      <c r="X577" s="946"/>
      <c r="Y577" s="946"/>
      <c r="Z577" s="946"/>
      <c r="AA577" s="946"/>
    </row>
    <row r="578">
      <c r="A578" s="946"/>
      <c r="B578" s="946"/>
      <c r="C578" s="946"/>
      <c r="D578" s="946"/>
      <c r="E578" s="946"/>
      <c r="F578" s="946"/>
      <c r="G578" s="946"/>
      <c r="I578" s="946"/>
      <c r="J578" s="946"/>
      <c r="K578" s="946"/>
      <c r="L578" s="946"/>
      <c r="M578" s="946"/>
      <c r="N578" s="946"/>
      <c r="O578" s="946"/>
      <c r="P578" s="946"/>
      <c r="Q578" s="946"/>
      <c r="R578" s="946"/>
      <c r="S578" s="946"/>
      <c r="T578" s="946"/>
      <c r="U578" s="946"/>
      <c r="V578" s="946"/>
      <c r="W578" s="946"/>
      <c r="X578" s="946"/>
      <c r="Y578" s="946"/>
      <c r="Z578" s="946"/>
      <c r="AA578" s="946"/>
    </row>
    <row r="579">
      <c r="A579" s="946"/>
      <c r="B579" s="946"/>
      <c r="C579" s="946"/>
      <c r="D579" s="946"/>
      <c r="E579" s="946"/>
      <c r="F579" s="946"/>
      <c r="G579" s="946"/>
      <c r="I579" s="946"/>
      <c r="J579" s="946"/>
      <c r="K579" s="946"/>
      <c r="L579" s="946"/>
      <c r="M579" s="946"/>
      <c r="N579" s="946"/>
      <c r="O579" s="946"/>
      <c r="P579" s="946"/>
      <c r="Q579" s="946"/>
      <c r="R579" s="946"/>
      <c r="S579" s="946"/>
      <c r="T579" s="946"/>
      <c r="U579" s="946"/>
      <c r="V579" s="946"/>
      <c r="W579" s="946"/>
      <c r="X579" s="946"/>
      <c r="Y579" s="946"/>
      <c r="Z579" s="946"/>
      <c r="AA579" s="946"/>
    </row>
    <row r="580">
      <c r="A580" s="946"/>
      <c r="B580" s="946"/>
      <c r="C580" s="946"/>
      <c r="D580" s="946"/>
      <c r="E580" s="946"/>
      <c r="F580" s="946"/>
      <c r="G580" s="946"/>
      <c r="I580" s="946"/>
      <c r="J580" s="946"/>
      <c r="K580" s="946"/>
      <c r="L580" s="946"/>
      <c r="M580" s="946"/>
      <c r="N580" s="946"/>
      <c r="O580" s="946"/>
      <c r="P580" s="946"/>
      <c r="Q580" s="946"/>
      <c r="R580" s="946"/>
      <c r="S580" s="946"/>
      <c r="T580" s="946"/>
      <c r="U580" s="946"/>
      <c r="V580" s="946"/>
      <c r="W580" s="946"/>
      <c r="X580" s="946"/>
      <c r="Y580" s="946"/>
      <c r="Z580" s="946"/>
      <c r="AA580" s="946"/>
    </row>
    <row r="581">
      <c r="A581" s="946"/>
      <c r="B581" s="946"/>
      <c r="C581" s="946"/>
      <c r="D581" s="946"/>
      <c r="E581" s="946"/>
      <c r="F581" s="946"/>
      <c r="G581" s="946"/>
      <c r="I581" s="946"/>
      <c r="J581" s="946"/>
      <c r="K581" s="946"/>
      <c r="L581" s="946"/>
      <c r="M581" s="946"/>
      <c r="N581" s="946"/>
      <c r="O581" s="946"/>
      <c r="P581" s="946"/>
      <c r="Q581" s="946"/>
      <c r="R581" s="946"/>
      <c r="S581" s="946"/>
      <c r="T581" s="946"/>
      <c r="U581" s="946"/>
      <c r="V581" s="946"/>
      <c r="W581" s="946"/>
      <c r="X581" s="946"/>
      <c r="Y581" s="946"/>
      <c r="Z581" s="946"/>
      <c r="AA581" s="946"/>
    </row>
    <row r="582">
      <c r="A582" s="946"/>
      <c r="B582" s="946"/>
      <c r="C582" s="946"/>
      <c r="D582" s="946"/>
      <c r="E582" s="946"/>
      <c r="F582" s="946"/>
      <c r="G582" s="946"/>
      <c r="I582" s="946"/>
      <c r="J582" s="946"/>
      <c r="K582" s="946"/>
      <c r="L582" s="946"/>
      <c r="M582" s="946"/>
      <c r="N582" s="946"/>
      <c r="O582" s="946"/>
      <c r="P582" s="946"/>
      <c r="Q582" s="946"/>
      <c r="R582" s="946"/>
      <c r="S582" s="946"/>
      <c r="T582" s="946"/>
      <c r="U582" s="946"/>
      <c r="V582" s="946"/>
      <c r="W582" s="946"/>
      <c r="X582" s="946"/>
      <c r="Y582" s="946"/>
      <c r="Z582" s="946"/>
      <c r="AA582" s="946"/>
    </row>
    <row r="583">
      <c r="A583" s="946"/>
      <c r="B583" s="946"/>
      <c r="C583" s="946"/>
      <c r="D583" s="946"/>
      <c r="E583" s="946"/>
      <c r="F583" s="946"/>
      <c r="G583" s="946"/>
      <c r="I583" s="946"/>
      <c r="J583" s="946"/>
      <c r="K583" s="946"/>
      <c r="L583" s="946"/>
      <c r="M583" s="946"/>
      <c r="N583" s="946"/>
      <c r="O583" s="946"/>
      <c r="P583" s="946"/>
      <c r="Q583" s="946"/>
      <c r="R583" s="946"/>
      <c r="S583" s="946"/>
      <c r="T583" s="946"/>
      <c r="U583" s="946"/>
      <c r="V583" s="946"/>
      <c r="W583" s="946"/>
      <c r="X583" s="946"/>
      <c r="Y583" s="946"/>
      <c r="Z583" s="946"/>
      <c r="AA583" s="946"/>
    </row>
    <row r="584">
      <c r="A584" s="946"/>
      <c r="B584" s="946"/>
      <c r="C584" s="946"/>
      <c r="D584" s="946"/>
      <c r="E584" s="946"/>
      <c r="F584" s="946"/>
      <c r="G584" s="946"/>
      <c r="I584" s="946"/>
      <c r="J584" s="946"/>
      <c r="K584" s="946"/>
      <c r="L584" s="946"/>
      <c r="M584" s="946"/>
      <c r="N584" s="946"/>
      <c r="O584" s="946"/>
      <c r="P584" s="946"/>
      <c r="Q584" s="946"/>
      <c r="R584" s="946"/>
      <c r="S584" s="946"/>
      <c r="T584" s="946"/>
      <c r="U584" s="946"/>
      <c r="V584" s="946"/>
      <c r="W584" s="946"/>
      <c r="X584" s="946"/>
      <c r="Y584" s="946"/>
      <c r="Z584" s="946"/>
      <c r="AA584" s="946"/>
    </row>
    <row r="585">
      <c r="A585" s="946"/>
      <c r="B585" s="946"/>
      <c r="C585" s="946"/>
      <c r="D585" s="946"/>
      <c r="E585" s="946"/>
      <c r="F585" s="946"/>
      <c r="G585" s="946"/>
      <c r="I585" s="946"/>
      <c r="J585" s="946"/>
      <c r="K585" s="946"/>
      <c r="L585" s="946"/>
      <c r="M585" s="946"/>
      <c r="N585" s="946"/>
      <c r="O585" s="946"/>
      <c r="P585" s="946"/>
      <c r="Q585" s="946"/>
      <c r="R585" s="946"/>
      <c r="S585" s="946"/>
      <c r="T585" s="946"/>
      <c r="U585" s="946"/>
      <c r="V585" s="946"/>
      <c r="W585" s="946"/>
      <c r="X585" s="946"/>
      <c r="Y585" s="946"/>
      <c r="Z585" s="946"/>
      <c r="AA585" s="946"/>
    </row>
    <row r="586">
      <c r="A586" s="946"/>
      <c r="B586" s="946"/>
      <c r="C586" s="946"/>
      <c r="D586" s="946"/>
      <c r="E586" s="946"/>
      <c r="F586" s="946"/>
      <c r="G586" s="946"/>
      <c r="I586" s="946"/>
      <c r="J586" s="946"/>
      <c r="K586" s="946"/>
      <c r="L586" s="946"/>
      <c r="M586" s="946"/>
      <c r="N586" s="946"/>
      <c r="O586" s="946"/>
      <c r="P586" s="946"/>
      <c r="Q586" s="946"/>
      <c r="R586" s="946"/>
      <c r="S586" s="946"/>
      <c r="T586" s="946"/>
      <c r="U586" s="946"/>
      <c r="V586" s="946"/>
      <c r="W586" s="946"/>
      <c r="X586" s="946"/>
      <c r="Y586" s="946"/>
      <c r="Z586" s="946"/>
      <c r="AA586" s="946"/>
    </row>
    <row r="587">
      <c r="A587" s="946"/>
      <c r="B587" s="946"/>
      <c r="C587" s="946"/>
      <c r="D587" s="946"/>
      <c r="E587" s="946"/>
      <c r="F587" s="946"/>
      <c r="G587" s="946"/>
      <c r="I587" s="946"/>
      <c r="J587" s="946"/>
      <c r="K587" s="946"/>
      <c r="L587" s="946"/>
      <c r="M587" s="946"/>
      <c r="N587" s="946"/>
      <c r="O587" s="946"/>
      <c r="P587" s="946"/>
      <c r="Q587" s="946"/>
      <c r="R587" s="946"/>
      <c r="S587" s="946"/>
      <c r="T587" s="946"/>
      <c r="U587" s="946"/>
      <c r="V587" s="946"/>
      <c r="W587" s="946"/>
      <c r="X587" s="946"/>
      <c r="Y587" s="946"/>
      <c r="Z587" s="946"/>
      <c r="AA587" s="946"/>
    </row>
    <row r="588">
      <c r="A588" s="946"/>
      <c r="B588" s="946"/>
      <c r="C588" s="946"/>
      <c r="D588" s="946"/>
      <c r="E588" s="946"/>
      <c r="F588" s="946"/>
      <c r="G588" s="946"/>
      <c r="I588" s="946"/>
      <c r="J588" s="946"/>
      <c r="K588" s="946"/>
      <c r="L588" s="946"/>
      <c r="M588" s="946"/>
      <c r="N588" s="946"/>
      <c r="O588" s="946"/>
      <c r="P588" s="946"/>
      <c r="Q588" s="946"/>
      <c r="R588" s="946"/>
      <c r="S588" s="946"/>
      <c r="T588" s="946"/>
      <c r="U588" s="946"/>
      <c r="V588" s="946"/>
      <c r="W588" s="946"/>
      <c r="X588" s="946"/>
      <c r="Y588" s="946"/>
      <c r="Z588" s="946"/>
      <c r="AA588" s="946"/>
    </row>
    <row r="589">
      <c r="A589" s="946"/>
      <c r="B589" s="946"/>
      <c r="C589" s="946"/>
      <c r="D589" s="946"/>
      <c r="E589" s="946"/>
      <c r="F589" s="946"/>
      <c r="G589" s="946"/>
      <c r="I589" s="946"/>
      <c r="J589" s="946"/>
      <c r="K589" s="946"/>
      <c r="L589" s="946"/>
      <c r="M589" s="946"/>
      <c r="N589" s="946"/>
      <c r="O589" s="946"/>
      <c r="P589" s="946"/>
      <c r="Q589" s="946"/>
      <c r="R589" s="946"/>
      <c r="S589" s="946"/>
      <c r="T589" s="946"/>
      <c r="U589" s="946"/>
      <c r="V589" s="946"/>
      <c r="W589" s="946"/>
      <c r="X589" s="946"/>
      <c r="Y589" s="946"/>
      <c r="Z589" s="946"/>
      <c r="AA589" s="946"/>
    </row>
    <row r="590">
      <c r="A590" s="946"/>
      <c r="B590" s="946"/>
      <c r="C590" s="946"/>
      <c r="D590" s="946"/>
      <c r="E590" s="946"/>
      <c r="F590" s="946"/>
      <c r="G590" s="946"/>
      <c r="I590" s="946"/>
      <c r="J590" s="946"/>
      <c r="K590" s="946"/>
      <c r="L590" s="946"/>
      <c r="M590" s="946"/>
      <c r="N590" s="946"/>
      <c r="O590" s="946"/>
      <c r="P590" s="946"/>
      <c r="Q590" s="946"/>
      <c r="R590" s="946"/>
      <c r="S590" s="946"/>
      <c r="T590" s="946"/>
      <c r="U590" s="946"/>
      <c r="V590" s="946"/>
      <c r="W590" s="946"/>
      <c r="X590" s="946"/>
      <c r="Y590" s="946"/>
      <c r="Z590" s="946"/>
      <c r="AA590" s="946"/>
    </row>
    <row r="591">
      <c r="A591" s="946"/>
      <c r="B591" s="946"/>
      <c r="C591" s="946"/>
      <c r="D591" s="946"/>
      <c r="E591" s="946"/>
      <c r="F591" s="946"/>
      <c r="G591" s="946"/>
      <c r="I591" s="946"/>
      <c r="J591" s="946"/>
      <c r="K591" s="946"/>
      <c r="L591" s="946"/>
      <c r="M591" s="946"/>
      <c r="N591" s="946"/>
      <c r="O591" s="946"/>
      <c r="P591" s="946"/>
      <c r="Q591" s="946"/>
      <c r="R591" s="946"/>
      <c r="S591" s="946"/>
      <c r="T591" s="946"/>
      <c r="U591" s="946"/>
      <c r="V591" s="946"/>
      <c r="W591" s="946"/>
      <c r="X591" s="946"/>
      <c r="Y591" s="946"/>
      <c r="Z591" s="946"/>
      <c r="AA591" s="946"/>
    </row>
    <row r="592">
      <c r="A592" s="946"/>
      <c r="B592" s="946"/>
      <c r="C592" s="946"/>
      <c r="D592" s="946"/>
      <c r="E592" s="946"/>
      <c r="F592" s="946"/>
      <c r="G592" s="946"/>
      <c r="I592" s="946"/>
      <c r="J592" s="946"/>
      <c r="K592" s="946"/>
      <c r="L592" s="946"/>
      <c r="M592" s="946"/>
      <c r="N592" s="946"/>
      <c r="O592" s="946"/>
      <c r="P592" s="946"/>
      <c r="Q592" s="946"/>
      <c r="R592" s="946"/>
      <c r="S592" s="946"/>
      <c r="T592" s="946"/>
      <c r="U592" s="946"/>
      <c r="V592" s="946"/>
      <c r="W592" s="946"/>
      <c r="X592" s="946"/>
      <c r="Y592" s="946"/>
      <c r="Z592" s="946"/>
      <c r="AA592" s="946"/>
    </row>
    <row r="593">
      <c r="A593" s="946"/>
      <c r="B593" s="946"/>
      <c r="C593" s="946"/>
      <c r="D593" s="946"/>
      <c r="E593" s="946"/>
      <c r="F593" s="946"/>
      <c r="G593" s="946"/>
      <c r="I593" s="946"/>
      <c r="J593" s="946"/>
      <c r="K593" s="946"/>
      <c r="L593" s="946"/>
      <c r="M593" s="946"/>
      <c r="N593" s="946"/>
      <c r="O593" s="946"/>
      <c r="P593" s="946"/>
      <c r="Q593" s="946"/>
      <c r="R593" s="946"/>
      <c r="S593" s="946"/>
      <c r="T593" s="946"/>
      <c r="U593" s="946"/>
      <c r="V593" s="946"/>
      <c r="W593" s="946"/>
      <c r="X593" s="946"/>
      <c r="Y593" s="946"/>
      <c r="Z593" s="946"/>
      <c r="AA593" s="946"/>
    </row>
    <row r="594">
      <c r="A594" s="946"/>
      <c r="B594" s="946"/>
      <c r="C594" s="946"/>
      <c r="D594" s="946"/>
      <c r="E594" s="946"/>
      <c r="F594" s="946"/>
      <c r="G594" s="946"/>
      <c r="I594" s="946"/>
      <c r="J594" s="946"/>
      <c r="K594" s="946"/>
      <c r="L594" s="946"/>
      <c r="M594" s="946"/>
      <c r="N594" s="946"/>
      <c r="O594" s="946"/>
      <c r="P594" s="946"/>
      <c r="Q594" s="946"/>
      <c r="R594" s="946"/>
      <c r="S594" s="946"/>
      <c r="T594" s="946"/>
      <c r="U594" s="946"/>
      <c r="V594" s="946"/>
      <c r="W594" s="946"/>
      <c r="X594" s="946"/>
      <c r="Y594" s="946"/>
      <c r="Z594" s="946"/>
      <c r="AA594" s="946"/>
    </row>
    <row r="595">
      <c r="A595" s="946"/>
      <c r="B595" s="946"/>
      <c r="C595" s="946"/>
      <c r="D595" s="946"/>
      <c r="E595" s="946"/>
      <c r="F595" s="946"/>
      <c r="G595" s="946"/>
      <c r="I595" s="946"/>
      <c r="J595" s="946"/>
      <c r="K595" s="946"/>
      <c r="L595" s="946"/>
      <c r="M595" s="946"/>
      <c r="N595" s="946"/>
      <c r="O595" s="946"/>
      <c r="P595" s="946"/>
      <c r="Q595" s="946"/>
      <c r="R595" s="946"/>
      <c r="S595" s="946"/>
      <c r="T595" s="946"/>
      <c r="U595" s="946"/>
      <c r="V595" s="946"/>
      <c r="W595" s="946"/>
      <c r="X595" s="946"/>
      <c r="Y595" s="946"/>
      <c r="Z595" s="946"/>
      <c r="AA595" s="946"/>
    </row>
    <row r="596">
      <c r="A596" s="946"/>
      <c r="B596" s="946"/>
      <c r="C596" s="946"/>
      <c r="D596" s="946"/>
      <c r="E596" s="946"/>
      <c r="F596" s="946"/>
      <c r="G596" s="946"/>
      <c r="I596" s="946"/>
      <c r="J596" s="946"/>
      <c r="K596" s="946"/>
      <c r="L596" s="946"/>
      <c r="M596" s="946"/>
      <c r="N596" s="946"/>
      <c r="O596" s="946"/>
      <c r="P596" s="946"/>
      <c r="Q596" s="946"/>
      <c r="R596" s="946"/>
      <c r="S596" s="946"/>
      <c r="T596" s="946"/>
      <c r="U596" s="946"/>
      <c r="V596" s="946"/>
      <c r="W596" s="946"/>
      <c r="X596" s="946"/>
      <c r="Y596" s="946"/>
      <c r="Z596" s="946"/>
      <c r="AA596" s="946"/>
    </row>
    <row r="597">
      <c r="A597" s="946"/>
      <c r="B597" s="946"/>
      <c r="C597" s="946"/>
      <c r="D597" s="946"/>
      <c r="E597" s="946"/>
      <c r="F597" s="946"/>
      <c r="G597" s="946"/>
      <c r="I597" s="946"/>
      <c r="J597" s="946"/>
      <c r="K597" s="946"/>
      <c r="L597" s="946"/>
      <c r="M597" s="946"/>
      <c r="N597" s="946"/>
      <c r="O597" s="946"/>
      <c r="P597" s="946"/>
      <c r="Q597" s="946"/>
      <c r="R597" s="946"/>
      <c r="S597" s="946"/>
      <c r="T597" s="946"/>
      <c r="U597" s="946"/>
      <c r="V597" s="946"/>
      <c r="W597" s="946"/>
      <c r="X597" s="946"/>
      <c r="Y597" s="946"/>
      <c r="Z597" s="946"/>
      <c r="AA597" s="946"/>
    </row>
    <row r="598">
      <c r="A598" s="946"/>
      <c r="B598" s="946"/>
      <c r="C598" s="946"/>
      <c r="D598" s="946"/>
      <c r="E598" s="946"/>
      <c r="F598" s="946"/>
      <c r="G598" s="946"/>
      <c r="I598" s="946"/>
      <c r="J598" s="946"/>
      <c r="K598" s="946"/>
      <c r="L598" s="946"/>
      <c r="M598" s="946"/>
      <c r="N598" s="946"/>
      <c r="O598" s="946"/>
      <c r="P598" s="946"/>
      <c r="Q598" s="946"/>
      <c r="R598" s="946"/>
      <c r="S598" s="946"/>
      <c r="T598" s="946"/>
      <c r="U598" s="946"/>
      <c r="V598" s="946"/>
      <c r="W598" s="946"/>
      <c r="X598" s="946"/>
      <c r="Y598" s="946"/>
      <c r="Z598" s="946"/>
      <c r="AA598" s="946"/>
    </row>
    <row r="599">
      <c r="A599" s="946"/>
      <c r="B599" s="946"/>
      <c r="C599" s="946"/>
      <c r="D599" s="946"/>
      <c r="E599" s="946"/>
      <c r="F599" s="946"/>
      <c r="G599" s="946"/>
      <c r="I599" s="946"/>
      <c r="J599" s="946"/>
      <c r="K599" s="946"/>
      <c r="L599" s="946"/>
      <c r="M599" s="946"/>
      <c r="N599" s="946"/>
      <c r="O599" s="946"/>
      <c r="P599" s="946"/>
      <c r="Q599" s="946"/>
      <c r="R599" s="946"/>
      <c r="S599" s="946"/>
      <c r="T599" s="946"/>
      <c r="U599" s="946"/>
      <c r="V599" s="946"/>
      <c r="W599" s="946"/>
      <c r="X599" s="946"/>
      <c r="Y599" s="946"/>
      <c r="Z599" s="946"/>
      <c r="AA599" s="946"/>
    </row>
    <row r="600">
      <c r="A600" s="946"/>
      <c r="B600" s="946"/>
      <c r="C600" s="946"/>
      <c r="D600" s="946"/>
      <c r="E600" s="946"/>
      <c r="F600" s="946"/>
      <c r="G600" s="946"/>
      <c r="I600" s="946"/>
      <c r="J600" s="946"/>
      <c r="K600" s="946"/>
      <c r="L600" s="946"/>
      <c r="M600" s="946"/>
      <c r="N600" s="946"/>
      <c r="O600" s="946"/>
      <c r="P600" s="946"/>
      <c r="Q600" s="946"/>
      <c r="R600" s="946"/>
      <c r="S600" s="946"/>
      <c r="T600" s="946"/>
      <c r="U600" s="946"/>
      <c r="V600" s="946"/>
      <c r="W600" s="946"/>
      <c r="X600" s="946"/>
      <c r="Y600" s="946"/>
      <c r="Z600" s="946"/>
      <c r="AA600" s="946"/>
    </row>
    <row r="601">
      <c r="A601" s="946"/>
      <c r="B601" s="946"/>
      <c r="C601" s="946"/>
      <c r="D601" s="946"/>
      <c r="E601" s="946"/>
      <c r="F601" s="946"/>
      <c r="G601" s="946"/>
      <c r="I601" s="946"/>
      <c r="J601" s="946"/>
      <c r="K601" s="946"/>
      <c r="L601" s="946"/>
      <c r="M601" s="946"/>
      <c r="N601" s="946"/>
      <c r="O601" s="946"/>
      <c r="P601" s="946"/>
      <c r="Q601" s="946"/>
      <c r="R601" s="946"/>
      <c r="S601" s="946"/>
      <c r="T601" s="946"/>
      <c r="U601" s="946"/>
      <c r="V601" s="946"/>
      <c r="W601" s="946"/>
      <c r="X601" s="946"/>
      <c r="Y601" s="946"/>
      <c r="Z601" s="946"/>
      <c r="AA601" s="946"/>
    </row>
    <row r="602">
      <c r="A602" s="946"/>
      <c r="B602" s="946"/>
      <c r="C602" s="946"/>
      <c r="D602" s="946"/>
      <c r="E602" s="946"/>
      <c r="F602" s="946"/>
      <c r="G602" s="946"/>
      <c r="I602" s="946"/>
      <c r="J602" s="946"/>
      <c r="K602" s="946"/>
      <c r="L602" s="946"/>
      <c r="M602" s="946"/>
      <c r="N602" s="946"/>
      <c r="O602" s="946"/>
      <c r="P602" s="946"/>
      <c r="Q602" s="946"/>
      <c r="R602" s="946"/>
      <c r="S602" s="946"/>
      <c r="T602" s="946"/>
      <c r="U602" s="946"/>
      <c r="V602" s="946"/>
      <c r="W602" s="946"/>
      <c r="X602" s="946"/>
      <c r="Y602" s="946"/>
      <c r="Z602" s="946"/>
      <c r="AA602" s="946"/>
    </row>
    <row r="603">
      <c r="A603" s="946"/>
      <c r="B603" s="946"/>
      <c r="C603" s="946"/>
      <c r="D603" s="946"/>
      <c r="E603" s="946"/>
      <c r="F603" s="946"/>
      <c r="G603" s="946"/>
      <c r="I603" s="946"/>
      <c r="J603" s="946"/>
      <c r="K603" s="946"/>
      <c r="L603" s="946"/>
      <c r="M603" s="946"/>
      <c r="N603" s="946"/>
      <c r="O603" s="946"/>
      <c r="P603" s="946"/>
      <c r="Q603" s="946"/>
      <c r="R603" s="946"/>
      <c r="S603" s="946"/>
      <c r="T603" s="946"/>
      <c r="U603" s="946"/>
      <c r="V603" s="946"/>
      <c r="W603" s="946"/>
      <c r="X603" s="946"/>
      <c r="Y603" s="946"/>
      <c r="Z603" s="946"/>
      <c r="AA603" s="946"/>
    </row>
    <row r="604">
      <c r="A604" s="946"/>
      <c r="B604" s="946"/>
      <c r="C604" s="946"/>
      <c r="D604" s="946"/>
      <c r="E604" s="946"/>
      <c r="F604" s="946"/>
      <c r="G604" s="946"/>
      <c r="I604" s="946"/>
      <c r="J604" s="946"/>
      <c r="K604" s="946"/>
      <c r="L604" s="946"/>
      <c r="M604" s="946"/>
      <c r="N604" s="946"/>
      <c r="O604" s="946"/>
      <c r="P604" s="946"/>
      <c r="Q604" s="946"/>
      <c r="R604" s="946"/>
      <c r="S604" s="946"/>
      <c r="T604" s="946"/>
      <c r="U604" s="946"/>
      <c r="V604" s="946"/>
      <c r="W604" s="946"/>
      <c r="X604" s="946"/>
      <c r="Y604" s="946"/>
      <c r="Z604" s="946"/>
      <c r="AA604" s="946"/>
    </row>
    <row r="605">
      <c r="A605" s="946"/>
      <c r="B605" s="946"/>
      <c r="C605" s="946"/>
      <c r="D605" s="946"/>
      <c r="E605" s="946"/>
      <c r="F605" s="946"/>
      <c r="G605" s="946"/>
      <c r="I605" s="946"/>
      <c r="J605" s="946"/>
      <c r="K605" s="946"/>
      <c r="L605" s="946"/>
      <c r="M605" s="946"/>
      <c r="N605" s="946"/>
      <c r="O605" s="946"/>
      <c r="P605" s="946"/>
      <c r="Q605" s="946"/>
      <c r="R605" s="946"/>
      <c r="S605" s="946"/>
      <c r="T605" s="946"/>
      <c r="U605" s="946"/>
      <c r="V605" s="946"/>
      <c r="W605" s="946"/>
      <c r="X605" s="946"/>
      <c r="Y605" s="946"/>
      <c r="Z605" s="946"/>
      <c r="AA605" s="946"/>
    </row>
    <row r="606">
      <c r="A606" s="946"/>
      <c r="B606" s="946"/>
      <c r="C606" s="946"/>
      <c r="D606" s="946"/>
      <c r="E606" s="946"/>
      <c r="F606" s="946"/>
      <c r="G606" s="946"/>
      <c r="I606" s="946"/>
      <c r="J606" s="946"/>
      <c r="K606" s="946"/>
      <c r="L606" s="946"/>
      <c r="M606" s="946"/>
      <c r="N606" s="946"/>
      <c r="O606" s="946"/>
      <c r="P606" s="946"/>
      <c r="Q606" s="946"/>
      <c r="R606" s="946"/>
      <c r="S606" s="946"/>
      <c r="T606" s="946"/>
      <c r="U606" s="946"/>
      <c r="V606" s="946"/>
      <c r="W606" s="946"/>
      <c r="X606" s="946"/>
      <c r="Y606" s="946"/>
      <c r="Z606" s="946"/>
      <c r="AA606" s="946"/>
    </row>
    <row r="607">
      <c r="A607" s="946"/>
      <c r="B607" s="946"/>
      <c r="C607" s="946"/>
      <c r="D607" s="946"/>
      <c r="E607" s="946"/>
      <c r="F607" s="946"/>
      <c r="G607" s="946"/>
      <c r="I607" s="946"/>
      <c r="J607" s="946"/>
      <c r="K607" s="946"/>
      <c r="L607" s="946"/>
      <c r="M607" s="946"/>
      <c r="N607" s="946"/>
      <c r="O607" s="946"/>
      <c r="P607" s="946"/>
      <c r="Q607" s="946"/>
      <c r="R607" s="946"/>
      <c r="S607" s="946"/>
      <c r="T607" s="946"/>
      <c r="U607" s="946"/>
      <c r="V607" s="946"/>
      <c r="W607" s="946"/>
      <c r="X607" s="946"/>
      <c r="Y607" s="946"/>
      <c r="Z607" s="946"/>
      <c r="AA607" s="946"/>
    </row>
    <row r="608">
      <c r="A608" s="946"/>
      <c r="B608" s="946"/>
      <c r="C608" s="946"/>
      <c r="D608" s="946"/>
      <c r="E608" s="946"/>
      <c r="F608" s="946"/>
      <c r="G608" s="946"/>
      <c r="I608" s="946"/>
      <c r="J608" s="946"/>
      <c r="K608" s="946"/>
      <c r="L608" s="946"/>
      <c r="M608" s="946"/>
      <c r="N608" s="946"/>
      <c r="O608" s="946"/>
      <c r="P608" s="946"/>
      <c r="Q608" s="946"/>
      <c r="R608" s="946"/>
      <c r="S608" s="946"/>
      <c r="T608" s="946"/>
      <c r="U608" s="946"/>
      <c r="V608" s="946"/>
      <c r="W608" s="946"/>
      <c r="X608" s="946"/>
      <c r="Y608" s="946"/>
      <c r="Z608" s="946"/>
      <c r="AA608" s="946"/>
    </row>
    <row r="609">
      <c r="A609" s="946"/>
      <c r="B609" s="946"/>
      <c r="C609" s="946"/>
      <c r="D609" s="946"/>
      <c r="E609" s="946"/>
      <c r="F609" s="946"/>
      <c r="G609" s="946"/>
      <c r="I609" s="946"/>
      <c r="J609" s="946"/>
      <c r="K609" s="946"/>
      <c r="L609" s="946"/>
      <c r="M609" s="946"/>
      <c r="N609" s="946"/>
      <c r="O609" s="946"/>
      <c r="P609" s="946"/>
      <c r="Q609" s="946"/>
      <c r="R609" s="946"/>
      <c r="S609" s="946"/>
      <c r="T609" s="946"/>
      <c r="U609" s="946"/>
      <c r="V609" s="946"/>
      <c r="W609" s="946"/>
      <c r="X609" s="946"/>
      <c r="Y609" s="946"/>
      <c r="Z609" s="946"/>
      <c r="AA609" s="946"/>
    </row>
    <row r="610">
      <c r="A610" s="946"/>
      <c r="B610" s="946"/>
      <c r="C610" s="946"/>
      <c r="D610" s="946"/>
      <c r="E610" s="946"/>
      <c r="F610" s="946"/>
      <c r="G610" s="946"/>
      <c r="I610" s="946"/>
      <c r="J610" s="946"/>
      <c r="K610" s="946"/>
      <c r="L610" s="946"/>
      <c r="M610" s="946"/>
      <c r="N610" s="946"/>
      <c r="O610" s="946"/>
      <c r="P610" s="946"/>
      <c r="Q610" s="946"/>
      <c r="R610" s="946"/>
      <c r="S610" s="946"/>
      <c r="T610" s="946"/>
      <c r="U610" s="946"/>
      <c r="V610" s="946"/>
      <c r="W610" s="946"/>
      <c r="X610" s="946"/>
      <c r="Y610" s="946"/>
      <c r="Z610" s="946"/>
      <c r="AA610" s="946"/>
    </row>
    <row r="611">
      <c r="A611" s="946"/>
      <c r="B611" s="946"/>
      <c r="C611" s="946"/>
      <c r="D611" s="946"/>
      <c r="E611" s="946"/>
      <c r="F611" s="946"/>
      <c r="G611" s="946"/>
      <c r="I611" s="946"/>
      <c r="J611" s="946"/>
      <c r="K611" s="946"/>
      <c r="L611" s="946"/>
      <c r="M611" s="946"/>
      <c r="N611" s="946"/>
      <c r="O611" s="946"/>
      <c r="P611" s="946"/>
      <c r="Q611" s="946"/>
      <c r="R611" s="946"/>
      <c r="S611" s="946"/>
      <c r="T611" s="946"/>
      <c r="U611" s="946"/>
      <c r="V611" s="946"/>
      <c r="W611" s="946"/>
      <c r="X611" s="946"/>
      <c r="Y611" s="946"/>
      <c r="Z611" s="946"/>
      <c r="AA611" s="946"/>
    </row>
    <row r="612">
      <c r="A612" s="946"/>
      <c r="B612" s="946"/>
      <c r="C612" s="946"/>
      <c r="D612" s="946"/>
      <c r="E612" s="946"/>
      <c r="F612" s="946"/>
      <c r="G612" s="946"/>
      <c r="I612" s="946"/>
      <c r="J612" s="946"/>
      <c r="K612" s="946"/>
      <c r="L612" s="946"/>
      <c r="M612" s="946"/>
      <c r="N612" s="946"/>
      <c r="O612" s="946"/>
      <c r="P612" s="946"/>
      <c r="Q612" s="946"/>
      <c r="R612" s="946"/>
      <c r="S612" s="946"/>
      <c r="T612" s="946"/>
      <c r="U612" s="946"/>
      <c r="V612" s="946"/>
      <c r="W612" s="946"/>
      <c r="X612" s="946"/>
      <c r="Y612" s="946"/>
      <c r="Z612" s="946"/>
      <c r="AA612" s="946"/>
    </row>
    <row r="613">
      <c r="A613" s="946"/>
      <c r="B613" s="946"/>
      <c r="C613" s="946"/>
      <c r="D613" s="946"/>
      <c r="E613" s="946"/>
      <c r="F613" s="946"/>
      <c r="G613" s="946"/>
      <c r="I613" s="946"/>
      <c r="J613" s="946"/>
      <c r="K613" s="946"/>
      <c r="L613" s="946"/>
      <c r="M613" s="946"/>
      <c r="N613" s="946"/>
      <c r="O613" s="946"/>
      <c r="P613" s="946"/>
      <c r="Q613" s="946"/>
      <c r="R613" s="946"/>
      <c r="S613" s="946"/>
      <c r="T613" s="946"/>
      <c r="U613" s="946"/>
      <c r="V613" s="946"/>
      <c r="W613" s="946"/>
      <c r="X613" s="946"/>
      <c r="Y613" s="946"/>
      <c r="Z613" s="946"/>
      <c r="AA613" s="946"/>
    </row>
    <row r="614">
      <c r="A614" s="946"/>
      <c r="B614" s="946"/>
      <c r="C614" s="946"/>
      <c r="D614" s="946"/>
      <c r="E614" s="946"/>
      <c r="F614" s="946"/>
      <c r="G614" s="946"/>
      <c r="I614" s="946"/>
      <c r="J614" s="946"/>
      <c r="K614" s="946"/>
      <c r="L614" s="946"/>
      <c r="M614" s="946"/>
      <c r="N614" s="946"/>
      <c r="O614" s="946"/>
      <c r="P614" s="946"/>
      <c r="Q614" s="946"/>
      <c r="R614" s="946"/>
      <c r="S614" s="946"/>
      <c r="T614" s="946"/>
      <c r="U614" s="946"/>
      <c r="V614" s="946"/>
      <c r="W614" s="946"/>
      <c r="X614" s="946"/>
      <c r="Y614" s="946"/>
      <c r="Z614" s="946"/>
      <c r="AA614" s="946"/>
    </row>
    <row r="615">
      <c r="A615" s="946"/>
      <c r="B615" s="946"/>
      <c r="C615" s="946"/>
      <c r="D615" s="946"/>
      <c r="E615" s="946"/>
      <c r="F615" s="946"/>
      <c r="G615" s="946"/>
      <c r="I615" s="946"/>
      <c r="J615" s="946"/>
      <c r="K615" s="946"/>
      <c r="L615" s="946"/>
      <c r="M615" s="946"/>
      <c r="N615" s="946"/>
      <c r="O615" s="946"/>
      <c r="P615" s="946"/>
      <c r="Q615" s="946"/>
      <c r="R615" s="946"/>
      <c r="S615" s="946"/>
      <c r="T615" s="946"/>
      <c r="U615" s="946"/>
      <c r="V615" s="946"/>
      <c r="W615" s="946"/>
      <c r="X615" s="946"/>
      <c r="Y615" s="946"/>
      <c r="Z615" s="946"/>
      <c r="AA615" s="946"/>
    </row>
    <row r="616">
      <c r="A616" s="946"/>
      <c r="B616" s="946"/>
      <c r="C616" s="946"/>
      <c r="D616" s="946"/>
      <c r="E616" s="946"/>
      <c r="F616" s="946"/>
      <c r="G616" s="946"/>
      <c r="I616" s="946"/>
      <c r="J616" s="946"/>
      <c r="K616" s="946"/>
      <c r="L616" s="946"/>
      <c r="M616" s="946"/>
      <c r="N616" s="946"/>
      <c r="O616" s="946"/>
      <c r="P616" s="946"/>
      <c r="Q616" s="946"/>
      <c r="R616" s="946"/>
      <c r="S616" s="946"/>
      <c r="T616" s="946"/>
      <c r="U616" s="946"/>
      <c r="V616" s="946"/>
      <c r="W616" s="946"/>
      <c r="X616" s="946"/>
      <c r="Y616" s="946"/>
      <c r="Z616" s="946"/>
      <c r="AA616" s="946"/>
    </row>
    <row r="617">
      <c r="A617" s="946"/>
      <c r="B617" s="946"/>
      <c r="C617" s="946"/>
      <c r="D617" s="946"/>
      <c r="E617" s="946"/>
      <c r="F617" s="946"/>
      <c r="G617" s="946"/>
      <c r="I617" s="946"/>
      <c r="J617" s="946"/>
      <c r="K617" s="946"/>
      <c r="L617" s="946"/>
      <c r="M617" s="946"/>
      <c r="N617" s="946"/>
      <c r="O617" s="946"/>
      <c r="P617" s="946"/>
      <c r="Q617" s="946"/>
      <c r="R617" s="946"/>
      <c r="S617" s="946"/>
      <c r="T617" s="946"/>
      <c r="U617" s="946"/>
      <c r="V617" s="946"/>
      <c r="W617" s="946"/>
      <c r="X617" s="946"/>
      <c r="Y617" s="946"/>
      <c r="Z617" s="946"/>
      <c r="AA617" s="946"/>
    </row>
    <row r="618">
      <c r="A618" s="946"/>
      <c r="B618" s="946"/>
      <c r="C618" s="946"/>
      <c r="D618" s="946"/>
      <c r="E618" s="946"/>
      <c r="F618" s="946"/>
      <c r="G618" s="946"/>
      <c r="I618" s="946"/>
      <c r="J618" s="946"/>
      <c r="K618" s="946"/>
      <c r="L618" s="946"/>
      <c r="M618" s="946"/>
      <c r="N618" s="946"/>
      <c r="O618" s="946"/>
      <c r="P618" s="946"/>
      <c r="Q618" s="946"/>
      <c r="R618" s="946"/>
      <c r="S618" s="946"/>
      <c r="T618" s="946"/>
      <c r="U618" s="946"/>
      <c r="V618" s="946"/>
      <c r="W618" s="946"/>
      <c r="X618" s="946"/>
      <c r="Y618" s="946"/>
      <c r="Z618" s="946"/>
      <c r="AA618" s="946"/>
    </row>
    <row r="619">
      <c r="A619" s="946"/>
      <c r="B619" s="946"/>
      <c r="C619" s="946"/>
      <c r="D619" s="946"/>
      <c r="E619" s="946"/>
      <c r="F619" s="946"/>
      <c r="G619" s="946"/>
      <c r="I619" s="946"/>
      <c r="J619" s="946"/>
      <c r="K619" s="946"/>
      <c r="L619" s="946"/>
      <c r="M619" s="946"/>
      <c r="N619" s="946"/>
      <c r="O619" s="946"/>
      <c r="P619" s="946"/>
      <c r="Q619" s="946"/>
      <c r="R619" s="946"/>
      <c r="S619" s="946"/>
      <c r="T619" s="946"/>
      <c r="U619" s="946"/>
      <c r="V619" s="946"/>
      <c r="W619" s="946"/>
      <c r="X619" s="946"/>
      <c r="Y619" s="946"/>
      <c r="Z619" s="946"/>
      <c r="AA619" s="946"/>
    </row>
    <row r="620">
      <c r="A620" s="946"/>
      <c r="B620" s="946"/>
      <c r="C620" s="946"/>
      <c r="D620" s="946"/>
      <c r="E620" s="946"/>
      <c r="F620" s="946"/>
      <c r="G620" s="946"/>
      <c r="I620" s="946"/>
      <c r="J620" s="946"/>
      <c r="K620" s="946"/>
      <c r="L620" s="946"/>
      <c r="M620" s="946"/>
      <c r="N620" s="946"/>
      <c r="O620" s="946"/>
      <c r="P620" s="946"/>
      <c r="Q620" s="946"/>
      <c r="R620" s="946"/>
      <c r="S620" s="946"/>
      <c r="T620" s="946"/>
      <c r="U620" s="946"/>
      <c r="V620" s="946"/>
      <c r="W620" s="946"/>
      <c r="X620" s="946"/>
      <c r="Y620" s="946"/>
      <c r="Z620" s="946"/>
      <c r="AA620" s="946"/>
    </row>
    <row r="621">
      <c r="A621" s="946"/>
      <c r="B621" s="946"/>
      <c r="C621" s="946"/>
      <c r="D621" s="946"/>
      <c r="E621" s="946"/>
      <c r="F621" s="946"/>
      <c r="G621" s="946"/>
      <c r="I621" s="946"/>
      <c r="J621" s="946"/>
      <c r="K621" s="946"/>
      <c r="L621" s="946"/>
      <c r="M621" s="946"/>
      <c r="N621" s="946"/>
      <c r="O621" s="946"/>
      <c r="P621" s="946"/>
      <c r="Q621" s="946"/>
      <c r="R621" s="946"/>
      <c r="S621" s="946"/>
      <c r="T621" s="946"/>
      <c r="U621" s="946"/>
      <c r="V621" s="946"/>
      <c r="W621" s="946"/>
      <c r="X621" s="946"/>
      <c r="Y621" s="946"/>
      <c r="Z621" s="946"/>
      <c r="AA621" s="946"/>
    </row>
    <row r="622">
      <c r="A622" s="946"/>
      <c r="B622" s="946"/>
      <c r="C622" s="946"/>
      <c r="D622" s="946"/>
      <c r="E622" s="946"/>
      <c r="F622" s="946"/>
      <c r="G622" s="946"/>
      <c r="I622" s="946"/>
      <c r="J622" s="946"/>
      <c r="K622" s="946"/>
      <c r="L622" s="946"/>
      <c r="M622" s="946"/>
      <c r="N622" s="946"/>
      <c r="O622" s="946"/>
      <c r="P622" s="946"/>
      <c r="Q622" s="946"/>
      <c r="R622" s="946"/>
      <c r="S622" s="946"/>
      <c r="T622" s="946"/>
      <c r="U622" s="946"/>
      <c r="V622" s="946"/>
      <c r="W622" s="946"/>
      <c r="X622" s="946"/>
      <c r="Y622" s="946"/>
      <c r="Z622" s="946"/>
      <c r="AA622" s="946"/>
    </row>
    <row r="623">
      <c r="A623" s="946"/>
      <c r="B623" s="946"/>
      <c r="C623" s="946"/>
      <c r="D623" s="946"/>
      <c r="E623" s="946"/>
      <c r="F623" s="946"/>
      <c r="G623" s="946"/>
      <c r="I623" s="946"/>
      <c r="J623" s="946"/>
      <c r="K623" s="946"/>
      <c r="L623" s="946"/>
      <c r="M623" s="946"/>
      <c r="N623" s="946"/>
      <c r="O623" s="946"/>
      <c r="P623" s="946"/>
      <c r="Q623" s="946"/>
      <c r="R623" s="946"/>
      <c r="S623" s="946"/>
      <c r="T623" s="946"/>
      <c r="U623" s="946"/>
      <c r="V623" s="946"/>
      <c r="W623" s="946"/>
      <c r="X623" s="946"/>
      <c r="Y623" s="946"/>
      <c r="Z623" s="946"/>
      <c r="AA623" s="946"/>
    </row>
    <row r="624">
      <c r="A624" s="946"/>
      <c r="B624" s="946"/>
      <c r="C624" s="946"/>
      <c r="D624" s="946"/>
      <c r="E624" s="946"/>
      <c r="F624" s="946"/>
      <c r="G624" s="946"/>
      <c r="I624" s="946"/>
      <c r="J624" s="946"/>
      <c r="K624" s="946"/>
      <c r="L624" s="946"/>
      <c r="M624" s="946"/>
      <c r="N624" s="946"/>
      <c r="O624" s="946"/>
      <c r="P624" s="946"/>
      <c r="Q624" s="946"/>
      <c r="R624" s="946"/>
      <c r="S624" s="946"/>
      <c r="T624" s="946"/>
      <c r="U624" s="946"/>
      <c r="V624" s="946"/>
      <c r="W624" s="946"/>
      <c r="X624" s="946"/>
      <c r="Y624" s="946"/>
      <c r="Z624" s="946"/>
      <c r="AA624" s="946"/>
    </row>
    <row r="625">
      <c r="A625" s="946"/>
      <c r="B625" s="946"/>
      <c r="C625" s="946"/>
      <c r="D625" s="946"/>
      <c r="E625" s="946"/>
      <c r="F625" s="946"/>
      <c r="G625" s="946"/>
      <c r="I625" s="946"/>
      <c r="J625" s="946"/>
      <c r="K625" s="946"/>
      <c r="L625" s="946"/>
      <c r="M625" s="946"/>
      <c r="N625" s="946"/>
      <c r="O625" s="946"/>
      <c r="P625" s="946"/>
      <c r="Q625" s="946"/>
      <c r="R625" s="946"/>
      <c r="S625" s="946"/>
      <c r="T625" s="946"/>
      <c r="U625" s="946"/>
      <c r="V625" s="946"/>
      <c r="W625" s="946"/>
      <c r="X625" s="946"/>
      <c r="Y625" s="946"/>
      <c r="Z625" s="946"/>
      <c r="AA625" s="946"/>
    </row>
    <row r="626">
      <c r="A626" s="946"/>
      <c r="B626" s="946"/>
      <c r="C626" s="946"/>
      <c r="D626" s="946"/>
      <c r="E626" s="946"/>
      <c r="F626" s="946"/>
      <c r="G626" s="946"/>
      <c r="I626" s="946"/>
      <c r="J626" s="946"/>
      <c r="K626" s="946"/>
      <c r="L626" s="946"/>
      <c r="M626" s="946"/>
      <c r="N626" s="946"/>
      <c r="O626" s="946"/>
      <c r="P626" s="946"/>
      <c r="Q626" s="946"/>
      <c r="R626" s="946"/>
      <c r="S626" s="946"/>
      <c r="T626" s="946"/>
      <c r="U626" s="946"/>
      <c r="V626" s="946"/>
      <c r="W626" s="946"/>
      <c r="X626" s="946"/>
      <c r="Y626" s="946"/>
      <c r="Z626" s="946"/>
      <c r="AA626" s="946"/>
    </row>
    <row r="627">
      <c r="A627" s="946"/>
      <c r="B627" s="946"/>
      <c r="C627" s="946"/>
      <c r="D627" s="946"/>
      <c r="E627" s="946"/>
      <c r="F627" s="946"/>
      <c r="G627" s="946"/>
      <c r="I627" s="946"/>
      <c r="J627" s="946"/>
      <c r="K627" s="946"/>
      <c r="L627" s="946"/>
      <c r="M627" s="946"/>
      <c r="N627" s="946"/>
      <c r="O627" s="946"/>
      <c r="P627" s="946"/>
      <c r="Q627" s="946"/>
      <c r="R627" s="946"/>
      <c r="S627" s="946"/>
      <c r="T627" s="946"/>
      <c r="U627" s="946"/>
      <c r="V627" s="946"/>
      <c r="W627" s="946"/>
      <c r="X627" s="946"/>
      <c r="Y627" s="946"/>
      <c r="Z627" s="946"/>
      <c r="AA627" s="946"/>
    </row>
    <row r="628">
      <c r="A628" s="946"/>
      <c r="B628" s="946"/>
      <c r="C628" s="946"/>
      <c r="D628" s="946"/>
      <c r="E628" s="946"/>
      <c r="F628" s="946"/>
      <c r="G628" s="946"/>
      <c r="I628" s="946"/>
      <c r="J628" s="946"/>
      <c r="K628" s="946"/>
      <c r="L628" s="946"/>
      <c r="M628" s="946"/>
      <c r="N628" s="946"/>
      <c r="O628" s="946"/>
      <c r="P628" s="946"/>
      <c r="Q628" s="946"/>
      <c r="R628" s="946"/>
      <c r="S628" s="946"/>
      <c r="T628" s="946"/>
      <c r="U628" s="946"/>
      <c r="V628" s="946"/>
      <c r="W628" s="946"/>
      <c r="X628" s="946"/>
      <c r="Y628" s="946"/>
      <c r="Z628" s="946"/>
      <c r="AA628" s="946"/>
    </row>
    <row r="629">
      <c r="A629" s="946"/>
      <c r="B629" s="946"/>
      <c r="C629" s="946"/>
      <c r="D629" s="946"/>
      <c r="E629" s="946"/>
      <c r="F629" s="946"/>
      <c r="G629" s="946"/>
      <c r="I629" s="946"/>
      <c r="J629" s="946"/>
      <c r="K629" s="946"/>
      <c r="L629" s="946"/>
      <c r="M629" s="946"/>
      <c r="N629" s="946"/>
      <c r="O629" s="946"/>
      <c r="P629" s="946"/>
      <c r="Q629" s="946"/>
      <c r="R629" s="946"/>
      <c r="S629" s="946"/>
      <c r="T629" s="946"/>
      <c r="U629" s="946"/>
      <c r="V629" s="946"/>
      <c r="W629" s="946"/>
      <c r="X629" s="946"/>
      <c r="Y629" s="946"/>
      <c r="Z629" s="946"/>
      <c r="AA629" s="946"/>
    </row>
    <row r="630">
      <c r="A630" s="946"/>
      <c r="B630" s="946"/>
      <c r="C630" s="946"/>
      <c r="D630" s="946"/>
      <c r="E630" s="946"/>
      <c r="F630" s="946"/>
      <c r="G630" s="946"/>
      <c r="I630" s="946"/>
      <c r="J630" s="946"/>
      <c r="K630" s="946"/>
      <c r="L630" s="946"/>
      <c r="M630" s="946"/>
      <c r="N630" s="946"/>
      <c r="O630" s="946"/>
      <c r="P630" s="946"/>
      <c r="Q630" s="946"/>
      <c r="R630" s="946"/>
      <c r="S630" s="946"/>
      <c r="T630" s="946"/>
      <c r="U630" s="946"/>
      <c r="V630" s="946"/>
      <c r="W630" s="946"/>
      <c r="X630" s="946"/>
      <c r="Y630" s="946"/>
      <c r="Z630" s="946"/>
      <c r="AA630" s="946"/>
    </row>
    <row r="631">
      <c r="A631" s="946"/>
      <c r="B631" s="946"/>
      <c r="C631" s="946"/>
      <c r="D631" s="946"/>
      <c r="E631" s="946"/>
      <c r="F631" s="946"/>
      <c r="G631" s="946"/>
      <c r="I631" s="946"/>
      <c r="J631" s="946"/>
      <c r="K631" s="946"/>
      <c r="L631" s="946"/>
      <c r="M631" s="946"/>
      <c r="N631" s="946"/>
      <c r="O631" s="946"/>
      <c r="P631" s="946"/>
      <c r="Q631" s="946"/>
      <c r="R631" s="946"/>
      <c r="S631" s="946"/>
      <c r="T631" s="946"/>
      <c r="U631" s="946"/>
      <c r="V631" s="946"/>
      <c r="W631" s="946"/>
      <c r="X631" s="946"/>
      <c r="Y631" s="946"/>
      <c r="Z631" s="946"/>
      <c r="AA631" s="946"/>
    </row>
    <row r="632">
      <c r="A632" s="946"/>
      <c r="B632" s="946"/>
      <c r="C632" s="946"/>
      <c r="D632" s="946"/>
      <c r="E632" s="946"/>
      <c r="F632" s="946"/>
      <c r="G632" s="946"/>
      <c r="I632" s="946"/>
      <c r="J632" s="946"/>
      <c r="K632" s="946"/>
      <c r="L632" s="946"/>
      <c r="M632" s="946"/>
      <c r="N632" s="946"/>
      <c r="O632" s="946"/>
      <c r="P632" s="946"/>
      <c r="Q632" s="946"/>
      <c r="R632" s="946"/>
      <c r="S632" s="946"/>
      <c r="T632" s="946"/>
      <c r="U632" s="946"/>
      <c r="V632" s="946"/>
      <c r="W632" s="946"/>
      <c r="X632" s="946"/>
      <c r="Y632" s="946"/>
      <c r="Z632" s="946"/>
      <c r="AA632" s="946"/>
    </row>
    <row r="633">
      <c r="A633" s="946"/>
      <c r="B633" s="946"/>
      <c r="C633" s="946"/>
      <c r="D633" s="946"/>
      <c r="E633" s="946"/>
      <c r="F633" s="946"/>
      <c r="G633" s="946"/>
      <c r="I633" s="946"/>
      <c r="J633" s="946"/>
      <c r="K633" s="946"/>
      <c r="L633" s="946"/>
      <c r="M633" s="946"/>
      <c r="N633" s="946"/>
      <c r="O633" s="946"/>
      <c r="P633" s="946"/>
      <c r="Q633" s="946"/>
      <c r="R633" s="946"/>
      <c r="S633" s="946"/>
      <c r="T633" s="946"/>
      <c r="U633" s="946"/>
      <c r="V633" s="946"/>
      <c r="W633" s="946"/>
      <c r="X633" s="946"/>
      <c r="Y633" s="946"/>
      <c r="Z633" s="946"/>
      <c r="AA633" s="946"/>
    </row>
    <row r="634">
      <c r="A634" s="946"/>
      <c r="B634" s="946"/>
      <c r="C634" s="946"/>
      <c r="D634" s="946"/>
      <c r="E634" s="946"/>
      <c r="F634" s="946"/>
      <c r="G634" s="946"/>
      <c r="I634" s="946"/>
      <c r="J634" s="946"/>
      <c r="K634" s="946"/>
      <c r="L634" s="946"/>
      <c r="M634" s="946"/>
      <c r="N634" s="946"/>
      <c r="O634" s="946"/>
      <c r="P634" s="946"/>
      <c r="Q634" s="946"/>
      <c r="R634" s="946"/>
      <c r="S634" s="946"/>
      <c r="T634" s="946"/>
      <c r="U634" s="946"/>
      <c r="V634" s="946"/>
      <c r="W634" s="946"/>
      <c r="X634" s="946"/>
      <c r="Y634" s="946"/>
      <c r="Z634" s="946"/>
      <c r="AA634" s="946"/>
    </row>
    <row r="635">
      <c r="A635" s="946"/>
      <c r="B635" s="946"/>
      <c r="C635" s="946"/>
      <c r="D635" s="946"/>
      <c r="E635" s="946"/>
      <c r="F635" s="946"/>
      <c r="G635" s="946"/>
      <c r="I635" s="946"/>
      <c r="J635" s="946"/>
      <c r="K635" s="946"/>
      <c r="L635" s="946"/>
      <c r="M635" s="946"/>
      <c r="N635" s="946"/>
      <c r="O635" s="946"/>
      <c r="P635" s="946"/>
      <c r="Q635" s="946"/>
      <c r="R635" s="946"/>
      <c r="S635" s="946"/>
      <c r="T635" s="946"/>
      <c r="U635" s="946"/>
      <c r="V635" s="946"/>
      <c r="W635" s="946"/>
      <c r="X635" s="946"/>
      <c r="Y635" s="946"/>
      <c r="Z635" s="946"/>
      <c r="AA635" s="946"/>
    </row>
    <row r="636">
      <c r="A636" s="946"/>
      <c r="B636" s="946"/>
      <c r="C636" s="946"/>
      <c r="D636" s="946"/>
      <c r="E636" s="946"/>
      <c r="F636" s="946"/>
      <c r="G636" s="946"/>
      <c r="I636" s="946"/>
      <c r="J636" s="946"/>
      <c r="K636" s="946"/>
      <c r="L636" s="946"/>
      <c r="M636" s="946"/>
      <c r="N636" s="946"/>
      <c r="O636" s="946"/>
      <c r="P636" s="946"/>
      <c r="Q636" s="946"/>
      <c r="R636" s="946"/>
      <c r="S636" s="946"/>
      <c r="T636" s="946"/>
      <c r="U636" s="946"/>
      <c r="V636" s="946"/>
      <c r="W636" s="946"/>
      <c r="X636" s="946"/>
      <c r="Y636" s="946"/>
      <c r="Z636" s="946"/>
      <c r="AA636" s="946"/>
    </row>
    <row r="637">
      <c r="A637" s="946"/>
      <c r="B637" s="946"/>
      <c r="C637" s="946"/>
      <c r="D637" s="946"/>
      <c r="E637" s="946"/>
      <c r="F637" s="946"/>
      <c r="G637" s="946"/>
      <c r="I637" s="946"/>
      <c r="J637" s="946"/>
      <c r="K637" s="946"/>
      <c r="L637" s="946"/>
      <c r="M637" s="946"/>
      <c r="N637" s="946"/>
      <c r="O637" s="946"/>
      <c r="P637" s="946"/>
      <c r="Q637" s="946"/>
      <c r="R637" s="946"/>
      <c r="S637" s="946"/>
      <c r="T637" s="946"/>
      <c r="U637" s="946"/>
      <c r="V637" s="946"/>
      <c r="W637" s="946"/>
      <c r="X637" s="946"/>
      <c r="Y637" s="946"/>
      <c r="Z637" s="946"/>
      <c r="AA637" s="946"/>
    </row>
    <row r="638">
      <c r="A638" s="946"/>
      <c r="B638" s="946"/>
      <c r="C638" s="946"/>
      <c r="D638" s="946"/>
      <c r="E638" s="946"/>
      <c r="F638" s="946"/>
      <c r="G638" s="946"/>
      <c r="I638" s="946"/>
      <c r="J638" s="946"/>
      <c r="K638" s="946"/>
      <c r="L638" s="946"/>
      <c r="M638" s="946"/>
      <c r="N638" s="946"/>
      <c r="O638" s="946"/>
      <c r="P638" s="946"/>
      <c r="Q638" s="946"/>
      <c r="R638" s="946"/>
      <c r="S638" s="946"/>
      <c r="T638" s="946"/>
      <c r="U638" s="946"/>
      <c r="V638" s="946"/>
      <c r="W638" s="946"/>
      <c r="X638" s="946"/>
      <c r="Y638" s="946"/>
      <c r="Z638" s="946"/>
      <c r="AA638" s="946"/>
    </row>
    <row r="639">
      <c r="A639" s="946"/>
      <c r="B639" s="946"/>
      <c r="C639" s="946"/>
      <c r="D639" s="946"/>
      <c r="E639" s="946"/>
      <c r="F639" s="946"/>
      <c r="G639" s="946"/>
      <c r="I639" s="946"/>
      <c r="J639" s="946"/>
      <c r="K639" s="946"/>
      <c r="L639" s="946"/>
      <c r="M639" s="946"/>
      <c r="N639" s="946"/>
      <c r="O639" s="946"/>
      <c r="P639" s="946"/>
      <c r="Q639" s="946"/>
      <c r="R639" s="946"/>
      <c r="S639" s="946"/>
      <c r="T639" s="946"/>
      <c r="U639" s="946"/>
      <c r="V639" s="946"/>
      <c r="W639" s="946"/>
      <c r="X639" s="946"/>
      <c r="Y639" s="946"/>
      <c r="Z639" s="946"/>
      <c r="AA639" s="946"/>
    </row>
    <row r="640">
      <c r="A640" s="946"/>
      <c r="B640" s="946"/>
      <c r="C640" s="946"/>
      <c r="D640" s="946"/>
      <c r="E640" s="946"/>
      <c r="F640" s="946"/>
      <c r="G640" s="946"/>
      <c r="I640" s="946"/>
      <c r="J640" s="946"/>
      <c r="K640" s="946"/>
      <c r="L640" s="946"/>
      <c r="M640" s="946"/>
      <c r="N640" s="946"/>
      <c r="O640" s="946"/>
      <c r="P640" s="946"/>
      <c r="Q640" s="946"/>
      <c r="R640" s="946"/>
      <c r="S640" s="946"/>
      <c r="T640" s="946"/>
      <c r="U640" s="946"/>
      <c r="V640" s="946"/>
      <c r="W640" s="946"/>
      <c r="X640" s="946"/>
      <c r="Y640" s="946"/>
      <c r="Z640" s="946"/>
      <c r="AA640" s="946"/>
    </row>
    <row r="641">
      <c r="A641" s="946"/>
      <c r="B641" s="946"/>
      <c r="C641" s="946"/>
      <c r="D641" s="946"/>
      <c r="E641" s="946"/>
      <c r="F641" s="946"/>
      <c r="G641" s="946"/>
      <c r="I641" s="946"/>
      <c r="J641" s="946"/>
      <c r="K641" s="946"/>
      <c r="L641" s="946"/>
      <c r="M641" s="946"/>
      <c r="N641" s="946"/>
      <c r="O641" s="946"/>
      <c r="P641" s="946"/>
      <c r="Q641" s="946"/>
      <c r="R641" s="946"/>
      <c r="S641" s="946"/>
      <c r="T641" s="946"/>
      <c r="U641" s="946"/>
      <c r="V641" s="946"/>
      <c r="W641" s="946"/>
      <c r="X641" s="946"/>
      <c r="Y641" s="946"/>
      <c r="Z641" s="946"/>
      <c r="AA641" s="946"/>
    </row>
    <row r="642">
      <c r="A642" s="946"/>
      <c r="B642" s="946"/>
      <c r="C642" s="946"/>
      <c r="D642" s="946"/>
      <c r="E642" s="946"/>
      <c r="F642" s="946"/>
      <c r="G642" s="946"/>
      <c r="I642" s="946"/>
      <c r="J642" s="946"/>
      <c r="K642" s="946"/>
      <c r="L642" s="946"/>
      <c r="M642" s="946"/>
      <c r="N642" s="946"/>
      <c r="O642" s="946"/>
      <c r="P642" s="946"/>
      <c r="Q642" s="946"/>
      <c r="R642" s="946"/>
      <c r="S642" s="946"/>
      <c r="T642" s="946"/>
      <c r="U642" s="946"/>
      <c r="V642" s="946"/>
      <c r="W642" s="946"/>
      <c r="X642" s="946"/>
      <c r="Y642" s="946"/>
      <c r="Z642" s="946"/>
      <c r="AA642" s="946"/>
    </row>
    <row r="643">
      <c r="A643" s="946"/>
      <c r="B643" s="946"/>
      <c r="C643" s="946"/>
      <c r="D643" s="946"/>
      <c r="E643" s="946"/>
      <c r="F643" s="946"/>
      <c r="G643" s="946"/>
      <c r="I643" s="946"/>
      <c r="J643" s="946"/>
      <c r="K643" s="946"/>
      <c r="L643" s="946"/>
      <c r="M643" s="946"/>
      <c r="N643" s="946"/>
      <c r="O643" s="946"/>
      <c r="P643" s="946"/>
      <c r="Q643" s="946"/>
      <c r="R643" s="946"/>
      <c r="S643" s="946"/>
      <c r="T643" s="946"/>
      <c r="U643" s="946"/>
      <c r="V643" s="946"/>
      <c r="W643" s="946"/>
      <c r="X643" s="946"/>
      <c r="Y643" s="946"/>
      <c r="Z643" s="946"/>
      <c r="AA643" s="946"/>
    </row>
    <row r="644">
      <c r="A644" s="946"/>
      <c r="B644" s="946"/>
      <c r="C644" s="946"/>
      <c r="D644" s="946"/>
      <c r="E644" s="946"/>
      <c r="F644" s="946"/>
      <c r="G644" s="946"/>
      <c r="I644" s="946"/>
      <c r="J644" s="946"/>
      <c r="K644" s="946"/>
      <c r="L644" s="946"/>
      <c r="M644" s="946"/>
      <c r="N644" s="946"/>
      <c r="O644" s="946"/>
      <c r="P644" s="946"/>
      <c r="Q644" s="946"/>
      <c r="R644" s="946"/>
      <c r="S644" s="946"/>
      <c r="T644" s="946"/>
      <c r="U644" s="946"/>
      <c r="V644" s="946"/>
      <c r="W644" s="946"/>
      <c r="X644" s="946"/>
      <c r="Y644" s="946"/>
      <c r="Z644" s="946"/>
      <c r="AA644" s="946"/>
    </row>
    <row r="645">
      <c r="A645" s="946"/>
      <c r="B645" s="946"/>
      <c r="C645" s="946"/>
      <c r="D645" s="946"/>
      <c r="E645" s="946"/>
      <c r="F645" s="946"/>
      <c r="G645" s="946"/>
      <c r="I645" s="946"/>
      <c r="J645" s="946"/>
      <c r="K645" s="946"/>
      <c r="L645" s="946"/>
      <c r="M645" s="946"/>
      <c r="N645" s="946"/>
      <c r="O645" s="946"/>
      <c r="P645" s="946"/>
      <c r="Q645" s="946"/>
      <c r="R645" s="946"/>
      <c r="S645" s="946"/>
      <c r="T645" s="946"/>
      <c r="U645" s="946"/>
      <c r="V645" s="946"/>
      <c r="W645" s="946"/>
      <c r="X645" s="946"/>
      <c r="Y645" s="946"/>
      <c r="Z645" s="946"/>
      <c r="AA645" s="946"/>
    </row>
    <row r="646">
      <c r="A646" s="946"/>
      <c r="B646" s="946"/>
      <c r="C646" s="946"/>
      <c r="D646" s="946"/>
      <c r="E646" s="946"/>
      <c r="F646" s="946"/>
      <c r="G646" s="946"/>
      <c r="I646" s="946"/>
      <c r="J646" s="946"/>
      <c r="K646" s="946"/>
      <c r="L646" s="946"/>
      <c r="M646" s="946"/>
      <c r="N646" s="946"/>
      <c r="O646" s="946"/>
      <c r="P646" s="946"/>
      <c r="Q646" s="946"/>
      <c r="R646" s="946"/>
      <c r="S646" s="946"/>
      <c r="T646" s="946"/>
      <c r="U646" s="946"/>
      <c r="V646" s="946"/>
      <c r="W646" s="946"/>
      <c r="X646" s="946"/>
      <c r="Y646" s="946"/>
      <c r="Z646" s="946"/>
      <c r="AA646" s="946"/>
    </row>
    <row r="647">
      <c r="A647" s="946"/>
      <c r="B647" s="946"/>
      <c r="C647" s="946"/>
      <c r="D647" s="946"/>
      <c r="E647" s="946"/>
      <c r="F647" s="946"/>
      <c r="G647" s="946"/>
      <c r="I647" s="946"/>
      <c r="J647" s="946"/>
      <c r="K647" s="946"/>
      <c r="L647" s="946"/>
      <c r="M647" s="946"/>
      <c r="N647" s="946"/>
      <c r="O647" s="946"/>
      <c r="P647" s="946"/>
      <c r="Q647" s="946"/>
      <c r="R647" s="946"/>
      <c r="S647" s="946"/>
      <c r="T647" s="946"/>
      <c r="U647" s="946"/>
      <c r="V647" s="946"/>
      <c r="W647" s="946"/>
      <c r="X647" s="946"/>
      <c r="Y647" s="946"/>
      <c r="Z647" s="946"/>
      <c r="AA647" s="946"/>
    </row>
    <row r="648">
      <c r="A648" s="946"/>
      <c r="B648" s="946"/>
      <c r="C648" s="946"/>
      <c r="D648" s="946"/>
      <c r="E648" s="946"/>
      <c r="F648" s="946"/>
      <c r="G648" s="946"/>
      <c r="I648" s="946"/>
      <c r="J648" s="946"/>
      <c r="K648" s="946"/>
      <c r="L648" s="946"/>
      <c r="M648" s="946"/>
      <c r="N648" s="946"/>
      <c r="O648" s="946"/>
      <c r="P648" s="946"/>
      <c r="Q648" s="946"/>
      <c r="R648" s="946"/>
      <c r="S648" s="946"/>
      <c r="T648" s="946"/>
      <c r="U648" s="946"/>
      <c r="V648" s="946"/>
      <c r="W648" s="946"/>
      <c r="X648" s="946"/>
      <c r="Y648" s="946"/>
      <c r="Z648" s="946"/>
      <c r="AA648" s="946"/>
    </row>
    <row r="649">
      <c r="A649" s="946"/>
      <c r="B649" s="946"/>
      <c r="C649" s="946"/>
      <c r="D649" s="946"/>
      <c r="E649" s="946"/>
      <c r="F649" s="946"/>
      <c r="G649" s="946"/>
      <c r="I649" s="946"/>
      <c r="J649" s="946"/>
      <c r="K649" s="946"/>
      <c r="L649" s="946"/>
      <c r="M649" s="946"/>
      <c r="N649" s="946"/>
      <c r="O649" s="946"/>
      <c r="P649" s="946"/>
      <c r="Q649" s="946"/>
      <c r="R649" s="946"/>
      <c r="S649" s="946"/>
      <c r="T649" s="946"/>
      <c r="U649" s="946"/>
      <c r="V649" s="946"/>
      <c r="W649" s="946"/>
      <c r="X649" s="946"/>
      <c r="Y649" s="946"/>
      <c r="Z649" s="946"/>
      <c r="AA649" s="946"/>
    </row>
    <row r="650">
      <c r="A650" s="946"/>
      <c r="B650" s="946"/>
      <c r="C650" s="946"/>
      <c r="D650" s="946"/>
      <c r="E650" s="946"/>
      <c r="F650" s="946"/>
      <c r="G650" s="946"/>
      <c r="I650" s="946"/>
      <c r="J650" s="946"/>
      <c r="K650" s="946"/>
      <c r="L650" s="946"/>
      <c r="M650" s="946"/>
      <c r="N650" s="946"/>
      <c r="O650" s="946"/>
      <c r="P650" s="946"/>
      <c r="Q650" s="946"/>
      <c r="R650" s="946"/>
      <c r="S650" s="946"/>
      <c r="T650" s="946"/>
      <c r="U650" s="946"/>
      <c r="V650" s="946"/>
      <c r="W650" s="946"/>
      <c r="X650" s="946"/>
      <c r="Y650" s="946"/>
      <c r="Z650" s="946"/>
      <c r="AA650" s="946"/>
    </row>
    <row r="651">
      <c r="A651" s="946"/>
      <c r="B651" s="946"/>
      <c r="C651" s="946"/>
      <c r="D651" s="946"/>
      <c r="E651" s="946"/>
      <c r="F651" s="946"/>
      <c r="G651" s="946"/>
      <c r="I651" s="946"/>
      <c r="J651" s="946"/>
      <c r="K651" s="946"/>
      <c r="L651" s="946"/>
      <c r="M651" s="946"/>
      <c r="N651" s="946"/>
      <c r="O651" s="946"/>
      <c r="P651" s="946"/>
      <c r="Q651" s="946"/>
      <c r="R651" s="946"/>
      <c r="S651" s="946"/>
      <c r="T651" s="946"/>
      <c r="U651" s="946"/>
      <c r="V651" s="946"/>
      <c r="W651" s="946"/>
      <c r="X651" s="946"/>
      <c r="Y651" s="946"/>
      <c r="Z651" s="946"/>
      <c r="AA651" s="946"/>
    </row>
    <row r="652">
      <c r="A652" s="946"/>
      <c r="B652" s="946"/>
      <c r="C652" s="946"/>
      <c r="D652" s="946"/>
      <c r="E652" s="946"/>
      <c r="F652" s="946"/>
      <c r="G652" s="946"/>
      <c r="I652" s="946"/>
      <c r="J652" s="946"/>
      <c r="K652" s="946"/>
      <c r="L652" s="946"/>
      <c r="M652" s="946"/>
      <c r="N652" s="946"/>
      <c r="O652" s="946"/>
      <c r="P652" s="946"/>
      <c r="Q652" s="946"/>
      <c r="R652" s="946"/>
      <c r="S652" s="946"/>
      <c r="T652" s="946"/>
      <c r="U652" s="946"/>
      <c r="V652" s="946"/>
      <c r="W652" s="946"/>
      <c r="X652" s="946"/>
      <c r="Y652" s="946"/>
      <c r="Z652" s="946"/>
      <c r="AA652" s="946"/>
    </row>
    <row r="653">
      <c r="A653" s="946"/>
      <c r="B653" s="946"/>
      <c r="C653" s="946"/>
      <c r="D653" s="946"/>
      <c r="E653" s="946"/>
      <c r="F653" s="946"/>
      <c r="G653" s="946"/>
      <c r="I653" s="946"/>
      <c r="J653" s="946"/>
      <c r="K653" s="946"/>
      <c r="L653" s="946"/>
      <c r="M653" s="946"/>
      <c r="N653" s="946"/>
      <c r="O653" s="946"/>
      <c r="P653" s="946"/>
      <c r="Q653" s="946"/>
      <c r="R653" s="946"/>
      <c r="S653" s="946"/>
      <c r="T653" s="946"/>
      <c r="U653" s="946"/>
      <c r="V653" s="946"/>
      <c r="W653" s="946"/>
      <c r="X653" s="946"/>
      <c r="Y653" s="946"/>
      <c r="Z653" s="946"/>
      <c r="AA653" s="946"/>
    </row>
    <row r="654">
      <c r="A654" s="946"/>
      <c r="B654" s="946"/>
      <c r="C654" s="946"/>
      <c r="D654" s="946"/>
      <c r="E654" s="946"/>
      <c r="F654" s="946"/>
      <c r="G654" s="946"/>
      <c r="I654" s="946"/>
      <c r="J654" s="946"/>
      <c r="K654" s="946"/>
      <c r="L654" s="946"/>
      <c r="M654" s="946"/>
      <c r="N654" s="946"/>
      <c r="O654" s="946"/>
      <c r="P654" s="946"/>
      <c r="Q654" s="946"/>
      <c r="R654" s="946"/>
      <c r="S654" s="946"/>
      <c r="T654" s="946"/>
      <c r="U654" s="946"/>
      <c r="V654" s="946"/>
      <c r="W654" s="946"/>
      <c r="X654" s="946"/>
      <c r="Y654" s="946"/>
      <c r="Z654" s="946"/>
      <c r="AA654" s="946"/>
    </row>
    <row r="655">
      <c r="A655" s="946"/>
      <c r="B655" s="946"/>
      <c r="C655" s="946"/>
      <c r="D655" s="946"/>
      <c r="E655" s="946"/>
      <c r="F655" s="946"/>
      <c r="G655" s="946"/>
      <c r="I655" s="946"/>
      <c r="J655" s="946"/>
      <c r="K655" s="946"/>
      <c r="L655" s="946"/>
      <c r="M655" s="946"/>
      <c r="N655" s="946"/>
      <c r="O655" s="946"/>
      <c r="P655" s="946"/>
      <c r="Q655" s="946"/>
      <c r="R655" s="946"/>
      <c r="S655" s="946"/>
      <c r="T655" s="946"/>
      <c r="U655" s="946"/>
      <c r="V655" s="946"/>
      <c r="W655" s="946"/>
      <c r="X655" s="946"/>
      <c r="Y655" s="946"/>
      <c r="Z655" s="946"/>
      <c r="AA655" s="946"/>
    </row>
    <row r="656">
      <c r="A656" s="946"/>
      <c r="B656" s="946"/>
      <c r="C656" s="946"/>
      <c r="D656" s="946"/>
      <c r="E656" s="946"/>
      <c r="F656" s="946"/>
      <c r="G656" s="946"/>
      <c r="I656" s="946"/>
      <c r="J656" s="946"/>
      <c r="K656" s="946"/>
      <c r="L656" s="946"/>
      <c r="M656" s="946"/>
      <c r="N656" s="946"/>
      <c r="O656" s="946"/>
      <c r="P656" s="946"/>
      <c r="Q656" s="946"/>
      <c r="R656" s="946"/>
      <c r="S656" s="946"/>
      <c r="T656" s="946"/>
      <c r="U656" s="946"/>
      <c r="V656" s="946"/>
      <c r="W656" s="946"/>
      <c r="X656" s="946"/>
      <c r="Y656" s="946"/>
      <c r="Z656" s="946"/>
      <c r="AA656" s="946"/>
    </row>
    <row r="657">
      <c r="A657" s="946"/>
      <c r="B657" s="946"/>
      <c r="C657" s="946"/>
      <c r="D657" s="946"/>
      <c r="E657" s="946"/>
      <c r="F657" s="946"/>
      <c r="G657" s="946"/>
      <c r="I657" s="946"/>
      <c r="J657" s="946"/>
      <c r="K657" s="946"/>
      <c r="L657" s="946"/>
      <c r="M657" s="946"/>
      <c r="N657" s="946"/>
      <c r="O657" s="946"/>
      <c r="P657" s="946"/>
      <c r="Q657" s="946"/>
      <c r="R657" s="946"/>
      <c r="S657" s="946"/>
      <c r="T657" s="946"/>
      <c r="U657" s="946"/>
      <c r="V657" s="946"/>
      <c r="W657" s="946"/>
      <c r="X657" s="946"/>
      <c r="Y657" s="946"/>
      <c r="Z657" s="946"/>
      <c r="AA657" s="946"/>
    </row>
    <row r="658">
      <c r="A658" s="946"/>
      <c r="B658" s="946"/>
      <c r="C658" s="946"/>
      <c r="D658" s="946"/>
      <c r="E658" s="946"/>
      <c r="F658" s="946"/>
      <c r="G658" s="946"/>
      <c r="I658" s="946"/>
      <c r="J658" s="946"/>
      <c r="K658" s="946"/>
      <c r="L658" s="946"/>
      <c r="M658" s="946"/>
      <c r="N658" s="946"/>
      <c r="O658" s="946"/>
      <c r="P658" s="946"/>
      <c r="Q658" s="946"/>
      <c r="R658" s="946"/>
      <c r="S658" s="946"/>
      <c r="T658" s="946"/>
      <c r="U658" s="946"/>
      <c r="V658" s="946"/>
      <c r="W658" s="946"/>
      <c r="X658" s="946"/>
      <c r="Y658" s="946"/>
      <c r="Z658" s="946"/>
      <c r="AA658" s="946"/>
    </row>
    <row r="659">
      <c r="A659" s="946"/>
      <c r="B659" s="946"/>
      <c r="C659" s="946"/>
      <c r="D659" s="946"/>
      <c r="E659" s="946"/>
      <c r="F659" s="946"/>
      <c r="G659" s="946"/>
      <c r="I659" s="946"/>
      <c r="J659" s="946"/>
      <c r="K659" s="946"/>
      <c r="L659" s="946"/>
      <c r="M659" s="946"/>
      <c r="N659" s="946"/>
      <c r="O659" s="946"/>
      <c r="P659" s="946"/>
      <c r="Q659" s="946"/>
      <c r="R659" s="946"/>
      <c r="S659" s="946"/>
      <c r="T659" s="946"/>
      <c r="U659" s="946"/>
      <c r="V659" s="946"/>
      <c r="W659" s="946"/>
      <c r="X659" s="946"/>
      <c r="Y659" s="946"/>
      <c r="Z659" s="946"/>
      <c r="AA659" s="946"/>
    </row>
    <row r="660">
      <c r="A660" s="946"/>
      <c r="B660" s="946"/>
      <c r="C660" s="946"/>
      <c r="D660" s="946"/>
      <c r="E660" s="946"/>
      <c r="F660" s="946"/>
      <c r="G660" s="946"/>
      <c r="I660" s="946"/>
      <c r="J660" s="946"/>
      <c r="K660" s="946"/>
      <c r="L660" s="946"/>
      <c r="M660" s="946"/>
      <c r="N660" s="946"/>
      <c r="O660" s="946"/>
      <c r="P660" s="946"/>
      <c r="Q660" s="946"/>
      <c r="R660" s="946"/>
      <c r="S660" s="946"/>
      <c r="T660" s="946"/>
      <c r="U660" s="946"/>
      <c r="V660" s="946"/>
      <c r="W660" s="946"/>
      <c r="X660" s="946"/>
      <c r="Y660" s="946"/>
      <c r="Z660" s="946"/>
      <c r="AA660" s="946"/>
    </row>
    <row r="661">
      <c r="A661" s="946"/>
      <c r="B661" s="946"/>
      <c r="C661" s="946"/>
      <c r="D661" s="946"/>
      <c r="E661" s="946"/>
      <c r="F661" s="946"/>
      <c r="G661" s="946"/>
      <c r="I661" s="946"/>
      <c r="J661" s="946"/>
      <c r="K661" s="946"/>
      <c r="L661" s="946"/>
      <c r="M661" s="946"/>
      <c r="N661" s="946"/>
      <c r="O661" s="946"/>
      <c r="P661" s="946"/>
      <c r="Q661" s="946"/>
      <c r="R661" s="946"/>
      <c r="S661" s="946"/>
      <c r="T661" s="946"/>
      <c r="U661" s="946"/>
      <c r="V661" s="946"/>
      <c r="W661" s="946"/>
      <c r="X661" s="946"/>
      <c r="Y661" s="946"/>
      <c r="Z661" s="946"/>
      <c r="AA661" s="946"/>
    </row>
    <row r="662">
      <c r="A662" s="946"/>
      <c r="B662" s="946"/>
      <c r="C662" s="946"/>
      <c r="D662" s="946"/>
      <c r="E662" s="946"/>
      <c r="F662" s="946"/>
      <c r="G662" s="946"/>
      <c r="I662" s="946"/>
      <c r="J662" s="946"/>
      <c r="K662" s="946"/>
      <c r="L662" s="946"/>
      <c r="M662" s="946"/>
      <c r="N662" s="946"/>
      <c r="O662" s="946"/>
      <c r="P662" s="946"/>
      <c r="Q662" s="946"/>
      <c r="R662" s="946"/>
      <c r="S662" s="946"/>
      <c r="T662" s="946"/>
      <c r="U662" s="946"/>
      <c r="V662" s="946"/>
      <c r="W662" s="946"/>
      <c r="X662" s="946"/>
      <c r="Y662" s="946"/>
      <c r="Z662" s="946"/>
      <c r="AA662" s="946"/>
    </row>
    <row r="663">
      <c r="A663" s="946"/>
      <c r="B663" s="946"/>
      <c r="C663" s="946"/>
      <c r="D663" s="946"/>
      <c r="E663" s="946"/>
      <c r="F663" s="946"/>
      <c r="G663" s="946"/>
      <c r="I663" s="946"/>
      <c r="J663" s="946"/>
      <c r="K663" s="946"/>
      <c r="L663" s="946"/>
      <c r="M663" s="946"/>
      <c r="N663" s="946"/>
      <c r="O663" s="946"/>
      <c r="P663" s="946"/>
      <c r="Q663" s="946"/>
      <c r="R663" s="946"/>
      <c r="S663" s="946"/>
      <c r="T663" s="946"/>
      <c r="U663" s="946"/>
      <c r="V663" s="946"/>
      <c r="W663" s="946"/>
      <c r="X663" s="946"/>
      <c r="Y663" s="946"/>
      <c r="Z663" s="946"/>
      <c r="AA663" s="946"/>
    </row>
    <row r="664">
      <c r="A664" s="946"/>
      <c r="B664" s="946"/>
      <c r="C664" s="946"/>
      <c r="D664" s="946"/>
      <c r="E664" s="946"/>
      <c r="F664" s="946"/>
      <c r="G664" s="946"/>
      <c r="I664" s="946"/>
      <c r="J664" s="946"/>
      <c r="K664" s="946"/>
      <c r="L664" s="946"/>
      <c r="M664" s="946"/>
      <c r="N664" s="946"/>
      <c r="O664" s="946"/>
      <c r="P664" s="946"/>
      <c r="Q664" s="946"/>
      <c r="R664" s="946"/>
      <c r="S664" s="946"/>
      <c r="T664" s="946"/>
      <c r="U664" s="946"/>
      <c r="V664" s="946"/>
      <c r="W664" s="946"/>
      <c r="X664" s="946"/>
      <c r="Y664" s="946"/>
      <c r="Z664" s="946"/>
      <c r="AA664" s="946"/>
    </row>
    <row r="665">
      <c r="A665" s="946"/>
      <c r="B665" s="946"/>
      <c r="C665" s="946"/>
      <c r="D665" s="946"/>
      <c r="E665" s="946"/>
      <c r="F665" s="946"/>
      <c r="G665" s="946"/>
      <c r="I665" s="946"/>
      <c r="J665" s="946"/>
      <c r="K665" s="946"/>
      <c r="L665" s="946"/>
      <c r="M665" s="946"/>
      <c r="N665" s="946"/>
      <c r="O665" s="946"/>
      <c r="P665" s="946"/>
      <c r="Q665" s="946"/>
      <c r="R665" s="946"/>
      <c r="S665" s="946"/>
      <c r="T665" s="946"/>
      <c r="U665" s="946"/>
      <c r="V665" s="946"/>
      <c r="W665" s="946"/>
      <c r="X665" s="946"/>
      <c r="Y665" s="946"/>
      <c r="Z665" s="946"/>
      <c r="AA665" s="946"/>
    </row>
    <row r="666">
      <c r="A666" s="946"/>
      <c r="B666" s="946"/>
      <c r="C666" s="946"/>
      <c r="D666" s="946"/>
      <c r="E666" s="946"/>
      <c r="F666" s="946"/>
      <c r="G666" s="946"/>
      <c r="I666" s="946"/>
      <c r="J666" s="946"/>
      <c r="K666" s="946"/>
      <c r="L666" s="946"/>
      <c r="M666" s="946"/>
      <c r="N666" s="946"/>
      <c r="O666" s="946"/>
      <c r="P666" s="946"/>
      <c r="Q666" s="946"/>
      <c r="R666" s="946"/>
      <c r="S666" s="946"/>
      <c r="T666" s="946"/>
      <c r="U666" s="946"/>
      <c r="V666" s="946"/>
      <c r="W666" s="946"/>
      <c r="X666" s="946"/>
      <c r="Y666" s="946"/>
      <c r="Z666" s="946"/>
      <c r="AA666" s="946"/>
    </row>
    <row r="667">
      <c r="A667" s="946"/>
      <c r="B667" s="946"/>
      <c r="C667" s="946"/>
      <c r="D667" s="946"/>
      <c r="E667" s="946"/>
      <c r="F667" s="946"/>
      <c r="G667" s="946"/>
      <c r="I667" s="946"/>
      <c r="J667" s="946"/>
      <c r="K667" s="946"/>
      <c r="L667" s="946"/>
      <c r="M667" s="946"/>
      <c r="N667" s="946"/>
      <c r="O667" s="946"/>
      <c r="P667" s="946"/>
      <c r="Q667" s="946"/>
      <c r="R667" s="946"/>
      <c r="S667" s="946"/>
      <c r="T667" s="946"/>
      <c r="U667" s="946"/>
      <c r="V667" s="946"/>
      <c r="W667" s="946"/>
      <c r="X667" s="946"/>
      <c r="Y667" s="946"/>
      <c r="Z667" s="946"/>
      <c r="AA667" s="946"/>
    </row>
    <row r="668">
      <c r="A668" s="946"/>
      <c r="B668" s="946"/>
      <c r="C668" s="946"/>
      <c r="D668" s="946"/>
      <c r="E668" s="946"/>
      <c r="F668" s="946"/>
      <c r="G668" s="946"/>
      <c r="I668" s="946"/>
      <c r="J668" s="946"/>
      <c r="K668" s="946"/>
      <c r="L668" s="946"/>
      <c r="M668" s="946"/>
      <c r="N668" s="946"/>
      <c r="O668" s="946"/>
      <c r="P668" s="946"/>
      <c r="Q668" s="946"/>
      <c r="R668" s="946"/>
      <c r="S668" s="946"/>
      <c r="T668" s="946"/>
      <c r="U668" s="946"/>
      <c r="V668" s="946"/>
      <c r="W668" s="946"/>
      <c r="X668" s="946"/>
      <c r="Y668" s="946"/>
      <c r="Z668" s="946"/>
      <c r="AA668" s="946"/>
    </row>
    <row r="669">
      <c r="A669" s="946"/>
      <c r="B669" s="946"/>
      <c r="C669" s="946"/>
      <c r="D669" s="946"/>
      <c r="E669" s="946"/>
      <c r="F669" s="946"/>
      <c r="G669" s="946"/>
      <c r="I669" s="946"/>
      <c r="J669" s="946"/>
      <c r="K669" s="946"/>
      <c r="L669" s="946"/>
      <c r="M669" s="946"/>
      <c r="N669" s="946"/>
      <c r="O669" s="946"/>
      <c r="P669" s="946"/>
      <c r="Q669" s="946"/>
      <c r="R669" s="946"/>
      <c r="S669" s="946"/>
      <c r="T669" s="946"/>
      <c r="U669" s="946"/>
      <c r="V669" s="946"/>
      <c r="W669" s="946"/>
      <c r="X669" s="946"/>
      <c r="Y669" s="946"/>
      <c r="Z669" s="946"/>
      <c r="AA669" s="946"/>
    </row>
    <row r="670">
      <c r="A670" s="946"/>
      <c r="B670" s="946"/>
      <c r="C670" s="946"/>
      <c r="D670" s="946"/>
      <c r="E670" s="946"/>
      <c r="F670" s="946"/>
      <c r="G670" s="946"/>
      <c r="I670" s="946"/>
      <c r="J670" s="946"/>
      <c r="K670" s="946"/>
      <c r="L670" s="946"/>
      <c r="M670" s="946"/>
      <c r="N670" s="946"/>
      <c r="O670" s="946"/>
      <c r="P670" s="946"/>
      <c r="Q670" s="946"/>
      <c r="R670" s="946"/>
      <c r="S670" s="946"/>
      <c r="T670" s="946"/>
      <c r="U670" s="946"/>
      <c r="V670" s="946"/>
      <c r="W670" s="946"/>
      <c r="X670" s="946"/>
      <c r="Y670" s="946"/>
      <c r="Z670" s="946"/>
      <c r="AA670" s="946"/>
    </row>
    <row r="671">
      <c r="A671" s="946"/>
      <c r="B671" s="946"/>
      <c r="C671" s="946"/>
      <c r="D671" s="946"/>
      <c r="E671" s="946"/>
      <c r="F671" s="946"/>
      <c r="G671" s="946"/>
      <c r="I671" s="946"/>
      <c r="J671" s="946"/>
      <c r="K671" s="946"/>
      <c r="L671" s="946"/>
      <c r="M671" s="946"/>
      <c r="N671" s="946"/>
      <c r="O671" s="946"/>
      <c r="P671" s="946"/>
      <c r="Q671" s="946"/>
      <c r="R671" s="946"/>
      <c r="S671" s="946"/>
      <c r="T671" s="946"/>
      <c r="U671" s="946"/>
      <c r="V671" s="946"/>
      <c r="W671" s="946"/>
      <c r="X671" s="946"/>
      <c r="Y671" s="946"/>
      <c r="Z671" s="946"/>
      <c r="AA671" s="946"/>
    </row>
    <row r="672">
      <c r="A672" s="946"/>
      <c r="B672" s="946"/>
      <c r="C672" s="946"/>
      <c r="D672" s="946"/>
      <c r="E672" s="946"/>
      <c r="F672" s="946"/>
      <c r="G672" s="946"/>
      <c r="I672" s="946"/>
      <c r="J672" s="946"/>
      <c r="K672" s="946"/>
      <c r="L672" s="946"/>
      <c r="M672" s="946"/>
      <c r="N672" s="946"/>
      <c r="O672" s="946"/>
      <c r="P672" s="946"/>
      <c r="Q672" s="946"/>
      <c r="R672" s="946"/>
      <c r="S672" s="946"/>
      <c r="T672" s="946"/>
      <c r="U672" s="946"/>
      <c r="V672" s="946"/>
      <c r="W672" s="946"/>
      <c r="X672" s="946"/>
      <c r="Y672" s="946"/>
      <c r="Z672" s="946"/>
      <c r="AA672" s="946"/>
    </row>
    <row r="673">
      <c r="A673" s="946"/>
      <c r="B673" s="946"/>
      <c r="C673" s="946"/>
      <c r="D673" s="946"/>
      <c r="E673" s="946"/>
      <c r="F673" s="946"/>
      <c r="G673" s="946"/>
      <c r="I673" s="946"/>
      <c r="J673" s="946"/>
      <c r="K673" s="946"/>
      <c r="L673" s="946"/>
      <c r="M673" s="946"/>
      <c r="N673" s="946"/>
      <c r="O673" s="946"/>
      <c r="P673" s="946"/>
      <c r="Q673" s="946"/>
      <c r="R673" s="946"/>
      <c r="S673" s="946"/>
      <c r="T673" s="946"/>
      <c r="U673" s="946"/>
      <c r="V673" s="946"/>
      <c r="W673" s="946"/>
      <c r="X673" s="946"/>
      <c r="Y673" s="946"/>
      <c r="Z673" s="946"/>
      <c r="AA673" s="946"/>
    </row>
    <row r="674">
      <c r="A674" s="946"/>
      <c r="B674" s="946"/>
      <c r="C674" s="946"/>
      <c r="D674" s="946"/>
      <c r="E674" s="946"/>
      <c r="F674" s="946"/>
      <c r="G674" s="946"/>
      <c r="I674" s="946"/>
      <c r="J674" s="946"/>
      <c r="K674" s="946"/>
      <c r="L674" s="946"/>
      <c r="M674" s="946"/>
      <c r="N674" s="946"/>
      <c r="O674" s="946"/>
      <c r="P674" s="946"/>
      <c r="Q674" s="946"/>
      <c r="R674" s="946"/>
      <c r="S674" s="946"/>
      <c r="T674" s="946"/>
      <c r="U674" s="946"/>
      <c r="V674" s="946"/>
      <c r="W674" s="946"/>
      <c r="X674" s="946"/>
      <c r="Y674" s="946"/>
      <c r="Z674" s="946"/>
      <c r="AA674" s="946"/>
    </row>
    <row r="675">
      <c r="A675" s="946"/>
      <c r="B675" s="946"/>
      <c r="C675" s="946"/>
      <c r="D675" s="946"/>
      <c r="E675" s="946"/>
      <c r="F675" s="946"/>
      <c r="G675" s="946"/>
      <c r="I675" s="946"/>
      <c r="J675" s="946"/>
      <c r="K675" s="946"/>
      <c r="L675" s="946"/>
      <c r="M675" s="946"/>
      <c r="N675" s="946"/>
      <c r="O675" s="946"/>
      <c r="P675" s="946"/>
      <c r="Q675" s="946"/>
      <c r="R675" s="946"/>
      <c r="S675" s="946"/>
      <c r="T675" s="946"/>
      <c r="U675" s="946"/>
      <c r="V675" s="946"/>
      <c r="W675" s="946"/>
      <c r="X675" s="946"/>
      <c r="Y675" s="946"/>
      <c r="Z675" s="946"/>
      <c r="AA675" s="946"/>
    </row>
    <row r="676">
      <c r="A676" s="946"/>
      <c r="B676" s="946"/>
      <c r="C676" s="946"/>
      <c r="D676" s="946"/>
      <c r="E676" s="946"/>
      <c r="F676" s="946"/>
      <c r="G676" s="946"/>
      <c r="I676" s="946"/>
      <c r="J676" s="946"/>
      <c r="K676" s="946"/>
      <c r="L676" s="946"/>
      <c r="M676" s="946"/>
      <c r="N676" s="946"/>
      <c r="O676" s="946"/>
      <c r="P676" s="946"/>
      <c r="Q676" s="946"/>
      <c r="R676" s="946"/>
      <c r="S676" s="946"/>
      <c r="T676" s="946"/>
      <c r="U676" s="946"/>
      <c r="V676" s="946"/>
      <c r="W676" s="946"/>
      <c r="X676" s="946"/>
      <c r="Y676" s="946"/>
      <c r="Z676" s="946"/>
      <c r="AA676" s="946"/>
    </row>
    <row r="677">
      <c r="A677" s="946"/>
      <c r="B677" s="946"/>
      <c r="C677" s="946"/>
      <c r="D677" s="946"/>
      <c r="E677" s="946"/>
      <c r="F677" s="946"/>
      <c r="G677" s="946"/>
      <c r="I677" s="946"/>
      <c r="J677" s="946"/>
      <c r="K677" s="946"/>
      <c r="L677" s="946"/>
      <c r="M677" s="946"/>
      <c r="N677" s="946"/>
      <c r="O677" s="946"/>
      <c r="P677" s="946"/>
      <c r="Q677" s="946"/>
      <c r="R677" s="946"/>
      <c r="S677" s="946"/>
      <c r="T677" s="946"/>
      <c r="U677" s="946"/>
      <c r="V677" s="946"/>
      <c r="W677" s="946"/>
      <c r="X677" s="946"/>
      <c r="Y677" s="946"/>
      <c r="Z677" s="946"/>
      <c r="AA677" s="946"/>
    </row>
    <row r="678">
      <c r="A678" s="946"/>
      <c r="B678" s="946"/>
      <c r="C678" s="946"/>
      <c r="D678" s="946"/>
      <c r="E678" s="946"/>
      <c r="F678" s="946"/>
      <c r="G678" s="946"/>
      <c r="I678" s="946"/>
      <c r="J678" s="946"/>
      <c r="K678" s="946"/>
      <c r="L678" s="946"/>
      <c r="M678" s="946"/>
      <c r="N678" s="946"/>
      <c r="O678" s="946"/>
      <c r="P678" s="946"/>
      <c r="Q678" s="946"/>
      <c r="R678" s="946"/>
      <c r="S678" s="946"/>
      <c r="T678" s="946"/>
      <c r="U678" s="946"/>
      <c r="V678" s="946"/>
      <c r="W678" s="946"/>
      <c r="X678" s="946"/>
      <c r="Y678" s="946"/>
      <c r="Z678" s="946"/>
      <c r="AA678" s="946"/>
    </row>
    <row r="679">
      <c r="A679" s="946"/>
      <c r="B679" s="946"/>
      <c r="C679" s="946"/>
      <c r="D679" s="946"/>
      <c r="E679" s="946"/>
      <c r="F679" s="946"/>
      <c r="G679" s="946"/>
      <c r="I679" s="946"/>
      <c r="J679" s="946"/>
      <c r="K679" s="946"/>
      <c r="L679" s="946"/>
      <c r="M679" s="946"/>
      <c r="N679" s="946"/>
      <c r="O679" s="946"/>
      <c r="P679" s="946"/>
      <c r="Q679" s="946"/>
      <c r="R679" s="946"/>
      <c r="S679" s="946"/>
      <c r="T679" s="946"/>
      <c r="U679" s="946"/>
      <c r="V679" s="946"/>
      <c r="W679" s="946"/>
      <c r="X679" s="946"/>
      <c r="Y679" s="946"/>
      <c r="Z679" s="946"/>
      <c r="AA679" s="946"/>
    </row>
    <row r="680">
      <c r="A680" s="946"/>
      <c r="B680" s="946"/>
      <c r="C680" s="946"/>
      <c r="D680" s="946"/>
      <c r="E680" s="946"/>
      <c r="F680" s="946"/>
      <c r="G680" s="946"/>
      <c r="I680" s="946"/>
      <c r="J680" s="946"/>
      <c r="K680" s="946"/>
      <c r="L680" s="946"/>
      <c r="M680" s="946"/>
      <c r="N680" s="946"/>
      <c r="O680" s="946"/>
      <c r="P680" s="946"/>
      <c r="Q680" s="946"/>
      <c r="R680" s="946"/>
      <c r="S680" s="946"/>
      <c r="T680" s="946"/>
      <c r="U680" s="946"/>
      <c r="V680" s="946"/>
      <c r="W680" s="946"/>
      <c r="X680" s="946"/>
      <c r="Y680" s="946"/>
      <c r="Z680" s="946"/>
      <c r="AA680" s="946"/>
    </row>
    <row r="681">
      <c r="A681" s="946"/>
      <c r="B681" s="946"/>
      <c r="C681" s="946"/>
      <c r="D681" s="946"/>
      <c r="E681" s="946"/>
      <c r="F681" s="946"/>
      <c r="G681" s="946"/>
      <c r="I681" s="946"/>
      <c r="J681" s="946"/>
      <c r="K681" s="946"/>
      <c r="L681" s="946"/>
      <c r="M681" s="946"/>
      <c r="N681" s="946"/>
      <c r="O681" s="946"/>
      <c r="P681" s="946"/>
      <c r="Q681" s="946"/>
      <c r="R681" s="946"/>
      <c r="S681" s="946"/>
      <c r="T681" s="946"/>
      <c r="U681" s="946"/>
      <c r="V681" s="946"/>
      <c r="W681" s="946"/>
      <c r="X681" s="946"/>
      <c r="Y681" s="946"/>
      <c r="Z681" s="946"/>
      <c r="AA681" s="946"/>
    </row>
    <row r="682">
      <c r="A682" s="946"/>
      <c r="B682" s="946"/>
      <c r="C682" s="946"/>
      <c r="D682" s="946"/>
      <c r="E682" s="946"/>
      <c r="F682" s="946"/>
      <c r="G682" s="946"/>
      <c r="I682" s="946"/>
      <c r="J682" s="946"/>
      <c r="K682" s="946"/>
      <c r="L682" s="946"/>
      <c r="M682" s="946"/>
      <c r="N682" s="946"/>
      <c r="O682" s="946"/>
      <c r="P682" s="946"/>
      <c r="Q682" s="946"/>
      <c r="R682" s="946"/>
      <c r="S682" s="946"/>
      <c r="T682" s="946"/>
      <c r="U682" s="946"/>
      <c r="V682" s="946"/>
      <c r="W682" s="946"/>
      <c r="X682" s="946"/>
      <c r="Y682" s="946"/>
      <c r="Z682" s="946"/>
      <c r="AA682" s="946"/>
    </row>
    <row r="683">
      <c r="A683" s="946"/>
      <c r="B683" s="946"/>
      <c r="C683" s="946"/>
      <c r="D683" s="946"/>
      <c r="E683" s="946"/>
      <c r="F683" s="946"/>
      <c r="G683" s="946"/>
      <c r="I683" s="946"/>
      <c r="J683" s="946"/>
      <c r="K683" s="946"/>
      <c r="L683" s="946"/>
      <c r="M683" s="946"/>
      <c r="N683" s="946"/>
      <c r="O683" s="946"/>
      <c r="P683" s="946"/>
      <c r="Q683" s="946"/>
      <c r="R683" s="946"/>
      <c r="S683" s="946"/>
      <c r="T683" s="946"/>
      <c r="U683" s="946"/>
      <c r="V683" s="946"/>
      <c r="W683" s="946"/>
      <c r="X683" s="946"/>
      <c r="Y683" s="946"/>
      <c r="Z683" s="946"/>
      <c r="AA683" s="946"/>
    </row>
    <row r="684">
      <c r="A684" s="946"/>
      <c r="B684" s="946"/>
      <c r="C684" s="946"/>
      <c r="D684" s="946"/>
      <c r="E684" s="946"/>
      <c r="F684" s="946"/>
      <c r="G684" s="946"/>
      <c r="I684" s="946"/>
      <c r="J684" s="946"/>
      <c r="K684" s="946"/>
      <c r="L684" s="946"/>
      <c r="M684" s="946"/>
      <c r="N684" s="946"/>
      <c r="O684" s="946"/>
      <c r="P684" s="946"/>
      <c r="Q684" s="946"/>
      <c r="R684" s="946"/>
      <c r="S684" s="946"/>
      <c r="T684" s="946"/>
      <c r="U684" s="946"/>
      <c r="V684" s="946"/>
      <c r="W684" s="946"/>
      <c r="X684" s="946"/>
      <c r="Y684" s="946"/>
      <c r="Z684" s="946"/>
      <c r="AA684" s="946"/>
    </row>
    <row r="685">
      <c r="A685" s="946"/>
      <c r="B685" s="946"/>
      <c r="C685" s="946"/>
      <c r="D685" s="946"/>
      <c r="E685" s="946"/>
      <c r="F685" s="946"/>
      <c r="G685" s="946"/>
      <c r="I685" s="946"/>
      <c r="J685" s="946"/>
      <c r="K685" s="946"/>
      <c r="L685" s="946"/>
      <c r="M685" s="946"/>
      <c r="N685" s="946"/>
      <c r="O685" s="946"/>
      <c r="P685" s="946"/>
      <c r="Q685" s="946"/>
      <c r="R685" s="946"/>
      <c r="S685" s="946"/>
      <c r="T685" s="946"/>
      <c r="U685" s="946"/>
      <c r="V685" s="946"/>
      <c r="W685" s="946"/>
      <c r="X685" s="946"/>
      <c r="Y685" s="946"/>
      <c r="Z685" s="946"/>
      <c r="AA685" s="946"/>
    </row>
    <row r="686">
      <c r="A686" s="946"/>
      <c r="B686" s="946"/>
      <c r="C686" s="946"/>
      <c r="D686" s="946"/>
      <c r="E686" s="946"/>
      <c r="F686" s="946"/>
      <c r="G686" s="946"/>
      <c r="I686" s="946"/>
      <c r="J686" s="946"/>
      <c r="K686" s="946"/>
      <c r="L686" s="946"/>
      <c r="M686" s="946"/>
      <c r="N686" s="946"/>
      <c r="O686" s="946"/>
      <c r="P686" s="946"/>
      <c r="Q686" s="946"/>
      <c r="R686" s="946"/>
      <c r="S686" s="946"/>
      <c r="T686" s="946"/>
      <c r="U686" s="946"/>
      <c r="V686" s="946"/>
      <c r="W686" s="946"/>
      <c r="X686" s="946"/>
      <c r="Y686" s="946"/>
      <c r="Z686" s="946"/>
      <c r="AA686" s="946"/>
    </row>
    <row r="687">
      <c r="A687" s="946"/>
      <c r="B687" s="946"/>
      <c r="C687" s="946"/>
      <c r="D687" s="946"/>
      <c r="E687" s="946"/>
      <c r="F687" s="946"/>
      <c r="G687" s="946"/>
      <c r="I687" s="946"/>
      <c r="J687" s="946"/>
      <c r="K687" s="946"/>
      <c r="L687" s="946"/>
      <c r="M687" s="946"/>
      <c r="N687" s="946"/>
      <c r="O687" s="946"/>
      <c r="P687" s="946"/>
      <c r="Q687" s="946"/>
      <c r="R687" s="946"/>
      <c r="S687" s="946"/>
      <c r="T687" s="946"/>
      <c r="U687" s="946"/>
      <c r="V687" s="946"/>
      <c r="W687" s="946"/>
      <c r="X687" s="946"/>
      <c r="Y687" s="946"/>
      <c r="Z687" s="946"/>
      <c r="AA687" s="946"/>
    </row>
    <row r="688">
      <c r="A688" s="946"/>
      <c r="B688" s="946"/>
      <c r="C688" s="946"/>
      <c r="D688" s="946"/>
      <c r="E688" s="946"/>
      <c r="F688" s="946"/>
      <c r="G688" s="946"/>
      <c r="I688" s="946"/>
      <c r="J688" s="946"/>
      <c r="K688" s="946"/>
      <c r="L688" s="946"/>
      <c r="M688" s="946"/>
      <c r="N688" s="946"/>
      <c r="O688" s="946"/>
      <c r="P688" s="946"/>
      <c r="Q688" s="946"/>
      <c r="R688" s="946"/>
      <c r="S688" s="946"/>
      <c r="T688" s="946"/>
      <c r="U688" s="946"/>
      <c r="V688" s="946"/>
      <c r="W688" s="946"/>
      <c r="X688" s="946"/>
      <c r="Y688" s="946"/>
      <c r="Z688" s="946"/>
      <c r="AA688" s="946"/>
    </row>
    <row r="689">
      <c r="A689" s="946"/>
      <c r="B689" s="946"/>
      <c r="C689" s="946"/>
      <c r="D689" s="946"/>
      <c r="E689" s="946"/>
      <c r="F689" s="946"/>
      <c r="G689" s="946"/>
      <c r="I689" s="946"/>
      <c r="J689" s="946"/>
      <c r="K689" s="946"/>
      <c r="L689" s="946"/>
      <c r="M689" s="946"/>
      <c r="N689" s="946"/>
      <c r="O689" s="946"/>
      <c r="P689" s="946"/>
      <c r="Q689" s="946"/>
      <c r="R689" s="946"/>
      <c r="S689" s="946"/>
      <c r="T689" s="946"/>
      <c r="U689" s="946"/>
      <c r="V689" s="946"/>
      <c r="W689" s="946"/>
      <c r="X689" s="946"/>
      <c r="Y689" s="946"/>
      <c r="Z689" s="946"/>
      <c r="AA689" s="946"/>
    </row>
    <row r="690">
      <c r="A690" s="946"/>
      <c r="B690" s="946"/>
      <c r="C690" s="946"/>
      <c r="D690" s="946"/>
      <c r="E690" s="946"/>
      <c r="F690" s="946"/>
      <c r="G690" s="946"/>
      <c r="I690" s="946"/>
      <c r="J690" s="946"/>
      <c r="K690" s="946"/>
      <c r="L690" s="946"/>
      <c r="M690" s="946"/>
      <c r="N690" s="946"/>
      <c r="O690" s="946"/>
      <c r="P690" s="946"/>
      <c r="Q690" s="946"/>
      <c r="R690" s="946"/>
      <c r="S690" s="946"/>
      <c r="T690" s="946"/>
      <c r="U690" s="946"/>
      <c r="V690" s="946"/>
      <c r="W690" s="946"/>
      <c r="X690" s="946"/>
      <c r="Y690" s="946"/>
      <c r="Z690" s="946"/>
      <c r="AA690" s="946"/>
    </row>
    <row r="691">
      <c r="A691" s="946"/>
      <c r="B691" s="946"/>
      <c r="C691" s="946"/>
      <c r="D691" s="946"/>
      <c r="E691" s="946"/>
      <c r="F691" s="946"/>
      <c r="G691" s="946"/>
      <c r="I691" s="946"/>
      <c r="J691" s="946"/>
      <c r="K691" s="946"/>
      <c r="L691" s="946"/>
      <c r="M691" s="946"/>
      <c r="N691" s="946"/>
      <c r="O691" s="946"/>
      <c r="P691" s="946"/>
      <c r="Q691" s="946"/>
      <c r="R691" s="946"/>
      <c r="S691" s="946"/>
      <c r="T691" s="946"/>
      <c r="U691" s="946"/>
      <c r="V691" s="946"/>
      <c r="W691" s="946"/>
      <c r="X691" s="946"/>
      <c r="Y691" s="946"/>
      <c r="Z691" s="946"/>
      <c r="AA691" s="946"/>
    </row>
    <row r="692">
      <c r="A692" s="946"/>
      <c r="B692" s="946"/>
      <c r="C692" s="946"/>
      <c r="D692" s="946"/>
      <c r="E692" s="946"/>
      <c r="F692" s="946"/>
      <c r="G692" s="946"/>
      <c r="I692" s="946"/>
      <c r="J692" s="946"/>
      <c r="K692" s="946"/>
      <c r="L692" s="946"/>
      <c r="M692" s="946"/>
      <c r="N692" s="946"/>
      <c r="O692" s="946"/>
      <c r="P692" s="946"/>
      <c r="Q692" s="946"/>
      <c r="R692" s="946"/>
      <c r="S692" s="946"/>
      <c r="T692" s="946"/>
      <c r="U692" s="946"/>
      <c r="V692" s="946"/>
      <c r="W692" s="946"/>
      <c r="X692" s="946"/>
      <c r="Y692" s="946"/>
      <c r="Z692" s="946"/>
      <c r="AA692" s="946"/>
    </row>
    <row r="693">
      <c r="A693" s="946"/>
      <c r="B693" s="946"/>
      <c r="C693" s="946"/>
      <c r="D693" s="946"/>
      <c r="E693" s="946"/>
      <c r="F693" s="946"/>
      <c r="G693" s="946"/>
      <c r="I693" s="946"/>
      <c r="J693" s="946"/>
      <c r="K693" s="946"/>
      <c r="L693" s="946"/>
      <c r="M693" s="946"/>
      <c r="N693" s="946"/>
      <c r="O693" s="946"/>
      <c r="P693" s="946"/>
      <c r="Q693" s="946"/>
      <c r="R693" s="946"/>
      <c r="S693" s="946"/>
      <c r="T693" s="946"/>
      <c r="U693" s="946"/>
      <c r="V693" s="946"/>
      <c r="W693" s="946"/>
      <c r="X693" s="946"/>
      <c r="Y693" s="946"/>
      <c r="Z693" s="946"/>
      <c r="AA693" s="946"/>
    </row>
    <row r="694">
      <c r="A694" s="946"/>
      <c r="B694" s="946"/>
      <c r="C694" s="946"/>
      <c r="D694" s="946"/>
      <c r="E694" s="946"/>
      <c r="F694" s="946"/>
      <c r="G694" s="946"/>
      <c r="I694" s="946"/>
      <c r="J694" s="946"/>
      <c r="K694" s="946"/>
      <c r="L694" s="946"/>
      <c r="M694" s="946"/>
      <c r="N694" s="946"/>
      <c r="O694" s="946"/>
      <c r="P694" s="946"/>
      <c r="Q694" s="946"/>
      <c r="R694" s="946"/>
      <c r="S694" s="946"/>
      <c r="T694" s="946"/>
      <c r="U694" s="946"/>
      <c r="V694" s="946"/>
      <c r="W694" s="946"/>
      <c r="X694" s="946"/>
      <c r="Y694" s="946"/>
      <c r="Z694" s="946"/>
      <c r="AA694" s="946"/>
    </row>
    <row r="695">
      <c r="A695" s="946"/>
      <c r="B695" s="946"/>
      <c r="C695" s="946"/>
      <c r="D695" s="946"/>
      <c r="E695" s="946"/>
      <c r="F695" s="946"/>
      <c r="G695" s="946"/>
      <c r="I695" s="946"/>
      <c r="J695" s="946"/>
      <c r="K695" s="946"/>
      <c r="L695" s="946"/>
      <c r="M695" s="946"/>
      <c r="N695" s="946"/>
      <c r="O695" s="946"/>
      <c r="P695" s="946"/>
      <c r="Q695" s="946"/>
      <c r="R695" s="946"/>
      <c r="S695" s="946"/>
      <c r="T695" s="946"/>
      <c r="U695" s="946"/>
      <c r="V695" s="946"/>
      <c r="W695" s="946"/>
      <c r="X695" s="946"/>
      <c r="Y695" s="946"/>
      <c r="Z695" s="946"/>
      <c r="AA695" s="946"/>
    </row>
    <row r="696">
      <c r="A696" s="946"/>
      <c r="B696" s="946"/>
      <c r="C696" s="946"/>
      <c r="D696" s="946"/>
      <c r="E696" s="946"/>
      <c r="F696" s="946"/>
      <c r="G696" s="946"/>
      <c r="I696" s="946"/>
      <c r="J696" s="946"/>
      <c r="K696" s="946"/>
      <c r="L696" s="946"/>
      <c r="M696" s="946"/>
      <c r="N696" s="946"/>
      <c r="O696" s="946"/>
      <c r="P696" s="946"/>
      <c r="Q696" s="946"/>
      <c r="R696" s="946"/>
      <c r="S696" s="946"/>
      <c r="T696" s="946"/>
      <c r="U696" s="946"/>
      <c r="V696" s="946"/>
      <c r="W696" s="946"/>
      <c r="X696" s="946"/>
      <c r="Y696" s="946"/>
      <c r="Z696" s="946"/>
      <c r="AA696" s="946"/>
    </row>
    <row r="697">
      <c r="A697" s="946"/>
      <c r="B697" s="946"/>
      <c r="C697" s="946"/>
      <c r="D697" s="946"/>
      <c r="E697" s="946"/>
      <c r="F697" s="946"/>
      <c r="G697" s="946"/>
      <c r="I697" s="946"/>
      <c r="J697" s="946"/>
      <c r="K697" s="946"/>
      <c r="L697" s="946"/>
      <c r="M697" s="946"/>
      <c r="N697" s="946"/>
      <c r="O697" s="946"/>
      <c r="P697" s="946"/>
      <c r="Q697" s="946"/>
      <c r="R697" s="946"/>
      <c r="S697" s="946"/>
      <c r="T697" s="946"/>
      <c r="U697" s="946"/>
      <c r="V697" s="946"/>
      <c r="W697" s="946"/>
      <c r="X697" s="946"/>
      <c r="Y697" s="946"/>
      <c r="Z697" s="946"/>
      <c r="AA697" s="946"/>
    </row>
    <row r="698">
      <c r="A698" s="946"/>
      <c r="B698" s="946"/>
      <c r="C698" s="946"/>
      <c r="D698" s="946"/>
      <c r="E698" s="946"/>
      <c r="F698" s="946"/>
      <c r="G698" s="946"/>
      <c r="I698" s="946"/>
      <c r="J698" s="946"/>
      <c r="K698" s="946"/>
      <c r="L698" s="946"/>
      <c r="M698" s="946"/>
      <c r="N698" s="946"/>
      <c r="O698" s="946"/>
      <c r="P698" s="946"/>
      <c r="Q698" s="946"/>
      <c r="R698" s="946"/>
      <c r="S698" s="946"/>
      <c r="T698" s="946"/>
      <c r="U698" s="946"/>
      <c r="V698" s="946"/>
      <c r="W698" s="946"/>
      <c r="X698" s="946"/>
      <c r="Y698" s="946"/>
      <c r="Z698" s="946"/>
      <c r="AA698" s="946"/>
    </row>
    <row r="699">
      <c r="A699" s="946"/>
      <c r="B699" s="946"/>
      <c r="C699" s="946"/>
      <c r="D699" s="946"/>
      <c r="E699" s="946"/>
      <c r="F699" s="946"/>
      <c r="G699" s="946"/>
      <c r="I699" s="946"/>
      <c r="J699" s="946"/>
      <c r="K699" s="946"/>
      <c r="L699" s="946"/>
      <c r="M699" s="946"/>
      <c r="N699" s="946"/>
      <c r="O699" s="946"/>
      <c r="P699" s="946"/>
      <c r="Q699" s="946"/>
      <c r="R699" s="946"/>
      <c r="S699" s="946"/>
      <c r="T699" s="946"/>
      <c r="U699" s="946"/>
      <c r="V699" s="946"/>
      <c r="W699" s="946"/>
      <c r="X699" s="946"/>
      <c r="Y699" s="946"/>
      <c r="Z699" s="946"/>
      <c r="AA699" s="946"/>
    </row>
    <row r="700">
      <c r="A700" s="946"/>
      <c r="B700" s="946"/>
      <c r="C700" s="946"/>
      <c r="D700" s="946"/>
      <c r="E700" s="946"/>
      <c r="F700" s="946"/>
      <c r="G700" s="946"/>
      <c r="I700" s="946"/>
      <c r="J700" s="946"/>
      <c r="K700" s="946"/>
      <c r="L700" s="946"/>
      <c r="M700" s="946"/>
      <c r="N700" s="946"/>
      <c r="O700" s="946"/>
      <c r="P700" s="946"/>
      <c r="Q700" s="946"/>
      <c r="R700" s="946"/>
      <c r="S700" s="946"/>
      <c r="T700" s="946"/>
      <c r="U700" s="946"/>
      <c r="V700" s="946"/>
      <c r="W700" s="946"/>
      <c r="X700" s="946"/>
      <c r="Y700" s="946"/>
      <c r="Z700" s="946"/>
      <c r="AA700" s="946"/>
    </row>
    <row r="701">
      <c r="A701" s="946"/>
      <c r="B701" s="946"/>
      <c r="C701" s="946"/>
      <c r="D701" s="946"/>
      <c r="E701" s="946"/>
      <c r="F701" s="946"/>
      <c r="G701" s="946"/>
      <c r="I701" s="946"/>
      <c r="J701" s="946"/>
      <c r="K701" s="946"/>
      <c r="L701" s="946"/>
      <c r="M701" s="946"/>
      <c r="N701" s="946"/>
      <c r="O701" s="946"/>
      <c r="P701" s="946"/>
      <c r="Q701" s="946"/>
      <c r="R701" s="946"/>
      <c r="S701" s="946"/>
      <c r="T701" s="946"/>
      <c r="U701" s="946"/>
      <c r="V701" s="946"/>
      <c r="W701" s="946"/>
      <c r="X701" s="946"/>
      <c r="Y701" s="946"/>
      <c r="Z701" s="946"/>
      <c r="AA701" s="946"/>
    </row>
    <row r="702">
      <c r="A702" s="946"/>
      <c r="B702" s="946"/>
      <c r="C702" s="946"/>
      <c r="D702" s="946"/>
      <c r="E702" s="946"/>
      <c r="F702" s="946"/>
      <c r="G702" s="946"/>
      <c r="I702" s="946"/>
      <c r="J702" s="946"/>
      <c r="K702" s="946"/>
      <c r="L702" s="946"/>
      <c r="M702" s="946"/>
      <c r="N702" s="946"/>
      <c r="O702" s="946"/>
      <c r="P702" s="946"/>
      <c r="Q702" s="946"/>
      <c r="R702" s="946"/>
      <c r="S702" s="946"/>
      <c r="T702" s="946"/>
      <c r="U702" s="946"/>
      <c r="V702" s="946"/>
      <c r="W702" s="946"/>
      <c r="X702" s="946"/>
      <c r="Y702" s="946"/>
      <c r="Z702" s="946"/>
      <c r="AA702" s="946"/>
    </row>
    <row r="703">
      <c r="A703" s="946"/>
      <c r="B703" s="946"/>
      <c r="C703" s="946"/>
      <c r="D703" s="946"/>
      <c r="E703" s="946"/>
      <c r="F703" s="946"/>
      <c r="G703" s="946"/>
      <c r="I703" s="946"/>
      <c r="J703" s="946"/>
      <c r="K703" s="946"/>
      <c r="L703" s="946"/>
      <c r="M703" s="946"/>
      <c r="N703" s="946"/>
      <c r="O703" s="946"/>
      <c r="P703" s="946"/>
      <c r="Q703" s="946"/>
      <c r="R703" s="946"/>
      <c r="S703" s="946"/>
      <c r="T703" s="946"/>
      <c r="U703" s="946"/>
      <c r="V703" s="946"/>
      <c r="W703" s="946"/>
      <c r="X703" s="946"/>
      <c r="Y703" s="946"/>
      <c r="Z703" s="946"/>
      <c r="AA703" s="946"/>
    </row>
    <row r="704">
      <c r="A704" s="946"/>
      <c r="B704" s="946"/>
      <c r="C704" s="946"/>
      <c r="D704" s="946"/>
      <c r="E704" s="946"/>
      <c r="F704" s="946"/>
      <c r="G704" s="946"/>
      <c r="I704" s="946"/>
      <c r="J704" s="946"/>
      <c r="K704" s="946"/>
      <c r="L704" s="946"/>
      <c r="M704" s="946"/>
      <c r="N704" s="946"/>
      <c r="O704" s="946"/>
      <c r="P704" s="946"/>
      <c r="Q704" s="946"/>
      <c r="R704" s="946"/>
      <c r="S704" s="946"/>
      <c r="T704" s="946"/>
      <c r="U704" s="946"/>
      <c r="V704" s="946"/>
      <c r="W704" s="946"/>
      <c r="X704" s="946"/>
      <c r="Y704" s="946"/>
      <c r="Z704" s="946"/>
      <c r="AA704" s="946"/>
    </row>
    <row r="705">
      <c r="A705" s="946"/>
      <c r="B705" s="946"/>
      <c r="C705" s="946"/>
      <c r="D705" s="946"/>
      <c r="E705" s="946"/>
      <c r="F705" s="946"/>
      <c r="G705" s="946"/>
      <c r="I705" s="946"/>
      <c r="J705" s="946"/>
      <c r="K705" s="946"/>
      <c r="L705" s="946"/>
      <c r="M705" s="946"/>
      <c r="N705" s="946"/>
      <c r="O705" s="946"/>
      <c r="P705" s="946"/>
      <c r="Q705" s="946"/>
      <c r="R705" s="946"/>
      <c r="S705" s="946"/>
      <c r="T705" s="946"/>
      <c r="U705" s="946"/>
      <c r="V705" s="946"/>
      <c r="W705" s="946"/>
      <c r="X705" s="946"/>
      <c r="Y705" s="946"/>
      <c r="Z705" s="946"/>
      <c r="AA705" s="946"/>
    </row>
    <row r="706">
      <c r="A706" s="946"/>
      <c r="B706" s="946"/>
      <c r="C706" s="946"/>
      <c r="D706" s="946"/>
      <c r="E706" s="946"/>
      <c r="F706" s="946"/>
      <c r="G706" s="946"/>
      <c r="I706" s="946"/>
      <c r="J706" s="946"/>
      <c r="K706" s="946"/>
      <c r="L706" s="946"/>
      <c r="M706" s="946"/>
      <c r="N706" s="946"/>
      <c r="O706" s="946"/>
      <c r="P706" s="946"/>
      <c r="Q706" s="946"/>
      <c r="R706" s="946"/>
      <c r="S706" s="946"/>
      <c r="T706" s="946"/>
      <c r="U706" s="946"/>
      <c r="V706" s="946"/>
      <c r="W706" s="946"/>
      <c r="X706" s="946"/>
      <c r="Y706" s="946"/>
      <c r="Z706" s="946"/>
      <c r="AA706" s="946"/>
    </row>
    <row r="707">
      <c r="A707" s="946"/>
      <c r="B707" s="946"/>
      <c r="C707" s="946"/>
      <c r="D707" s="946"/>
      <c r="E707" s="946"/>
      <c r="F707" s="946"/>
      <c r="G707" s="946"/>
      <c r="I707" s="946"/>
      <c r="J707" s="946"/>
      <c r="K707" s="946"/>
      <c r="L707" s="946"/>
      <c r="M707" s="946"/>
      <c r="N707" s="946"/>
      <c r="O707" s="946"/>
      <c r="P707" s="946"/>
      <c r="Q707" s="946"/>
      <c r="R707" s="946"/>
      <c r="S707" s="946"/>
      <c r="T707" s="946"/>
      <c r="U707" s="946"/>
      <c r="V707" s="946"/>
      <c r="W707" s="946"/>
      <c r="X707" s="946"/>
      <c r="Y707" s="946"/>
      <c r="Z707" s="946"/>
      <c r="AA707" s="946"/>
    </row>
    <row r="708">
      <c r="A708" s="946"/>
      <c r="B708" s="946"/>
      <c r="C708" s="946"/>
      <c r="D708" s="946"/>
      <c r="E708" s="946"/>
      <c r="F708" s="946"/>
      <c r="G708" s="946"/>
      <c r="I708" s="946"/>
      <c r="J708" s="946"/>
      <c r="K708" s="946"/>
      <c r="L708" s="946"/>
      <c r="M708" s="946"/>
      <c r="N708" s="946"/>
      <c r="O708" s="946"/>
      <c r="P708" s="946"/>
      <c r="Q708" s="946"/>
      <c r="R708" s="946"/>
      <c r="S708" s="946"/>
      <c r="T708" s="946"/>
      <c r="U708" s="946"/>
      <c r="V708" s="946"/>
      <c r="W708" s="946"/>
      <c r="X708" s="946"/>
      <c r="Y708" s="946"/>
      <c r="Z708" s="946"/>
      <c r="AA708" s="946"/>
    </row>
    <row r="709">
      <c r="A709" s="946"/>
      <c r="B709" s="946"/>
      <c r="C709" s="946"/>
      <c r="D709" s="946"/>
      <c r="E709" s="946"/>
      <c r="F709" s="946"/>
      <c r="G709" s="946"/>
      <c r="I709" s="946"/>
      <c r="J709" s="946"/>
      <c r="K709" s="946"/>
      <c r="L709" s="946"/>
      <c r="M709" s="946"/>
      <c r="N709" s="946"/>
      <c r="O709" s="946"/>
      <c r="P709" s="946"/>
      <c r="Q709" s="946"/>
      <c r="R709" s="946"/>
      <c r="S709" s="946"/>
      <c r="T709" s="946"/>
      <c r="U709" s="946"/>
      <c r="V709" s="946"/>
      <c r="W709" s="946"/>
      <c r="X709" s="946"/>
      <c r="Y709" s="946"/>
      <c r="Z709" s="946"/>
      <c r="AA709" s="946"/>
    </row>
    <row r="710">
      <c r="A710" s="946"/>
      <c r="B710" s="946"/>
      <c r="C710" s="946"/>
      <c r="D710" s="946"/>
      <c r="E710" s="946"/>
      <c r="F710" s="946"/>
      <c r="G710" s="946"/>
      <c r="I710" s="946"/>
      <c r="J710" s="946"/>
      <c r="K710" s="946"/>
      <c r="L710" s="946"/>
      <c r="M710" s="946"/>
      <c r="N710" s="946"/>
      <c r="O710" s="946"/>
      <c r="P710" s="946"/>
      <c r="Q710" s="946"/>
      <c r="R710" s="946"/>
      <c r="S710" s="946"/>
      <c r="T710" s="946"/>
      <c r="U710" s="946"/>
      <c r="V710" s="946"/>
      <c r="W710" s="946"/>
      <c r="X710" s="946"/>
      <c r="Y710" s="946"/>
      <c r="Z710" s="946"/>
      <c r="AA710" s="946"/>
    </row>
    <row r="711">
      <c r="A711" s="946"/>
      <c r="B711" s="946"/>
      <c r="C711" s="946"/>
      <c r="D711" s="946"/>
      <c r="E711" s="946"/>
      <c r="F711" s="946"/>
      <c r="G711" s="946"/>
      <c r="I711" s="946"/>
      <c r="J711" s="946"/>
      <c r="K711" s="946"/>
      <c r="L711" s="946"/>
      <c r="M711" s="946"/>
      <c r="N711" s="946"/>
      <c r="O711" s="946"/>
      <c r="P711" s="946"/>
      <c r="Q711" s="946"/>
      <c r="R711" s="946"/>
      <c r="S711" s="946"/>
      <c r="T711" s="946"/>
      <c r="U711" s="946"/>
      <c r="V711" s="946"/>
      <c r="W711" s="946"/>
      <c r="X711" s="946"/>
      <c r="Y711" s="946"/>
      <c r="Z711" s="946"/>
      <c r="AA711" s="946"/>
    </row>
    <row r="712">
      <c r="A712" s="946"/>
      <c r="B712" s="946"/>
      <c r="C712" s="946"/>
      <c r="D712" s="946"/>
      <c r="E712" s="946"/>
      <c r="F712" s="946"/>
      <c r="G712" s="946"/>
      <c r="I712" s="946"/>
      <c r="J712" s="946"/>
      <c r="K712" s="946"/>
      <c r="L712" s="946"/>
      <c r="M712" s="946"/>
      <c r="N712" s="946"/>
      <c r="O712" s="946"/>
      <c r="P712" s="946"/>
      <c r="Q712" s="946"/>
      <c r="R712" s="946"/>
      <c r="S712" s="946"/>
      <c r="T712" s="946"/>
      <c r="U712" s="946"/>
      <c r="V712" s="946"/>
      <c r="W712" s="946"/>
      <c r="X712" s="946"/>
      <c r="Y712" s="946"/>
      <c r="Z712" s="946"/>
      <c r="AA712" s="946"/>
    </row>
    <row r="713">
      <c r="A713" s="946"/>
      <c r="B713" s="946"/>
      <c r="C713" s="946"/>
      <c r="D713" s="946"/>
      <c r="E713" s="946"/>
      <c r="F713" s="946"/>
      <c r="G713" s="946"/>
      <c r="I713" s="946"/>
      <c r="J713" s="946"/>
      <c r="K713" s="946"/>
      <c r="L713" s="946"/>
      <c r="M713" s="946"/>
      <c r="N713" s="946"/>
      <c r="O713" s="946"/>
      <c r="P713" s="946"/>
      <c r="Q713" s="946"/>
      <c r="R713" s="946"/>
      <c r="S713" s="946"/>
      <c r="T713" s="946"/>
      <c r="U713" s="946"/>
      <c r="V713" s="946"/>
      <c r="W713" s="946"/>
      <c r="X713" s="946"/>
      <c r="Y713" s="946"/>
      <c r="Z713" s="946"/>
      <c r="AA713" s="946"/>
    </row>
    <row r="714">
      <c r="A714" s="946"/>
      <c r="B714" s="946"/>
      <c r="C714" s="946"/>
      <c r="D714" s="946"/>
      <c r="E714" s="946"/>
      <c r="F714" s="946"/>
      <c r="G714" s="946"/>
      <c r="I714" s="946"/>
      <c r="J714" s="946"/>
      <c r="K714" s="946"/>
      <c r="L714" s="946"/>
      <c r="M714" s="946"/>
      <c r="N714" s="946"/>
      <c r="O714" s="946"/>
      <c r="P714" s="946"/>
      <c r="Q714" s="946"/>
      <c r="R714" s="946"/>
      <c r="S714" s="946"/>
      <c r="T714" s="946"/>
      <c r="U714" s="946"/>
      <c r="V714" s="946"/>
      <c r="W714" s="946"/>
      <c r="X714" s="946"/>
      <c r="Y714" s="946"/>
      <c r="Z714" s="946"/>
      <c r="AA714" s="946"/>
    </row>
    <row r="715">
      <c r="A715" s="946"/>
      <c r="B715" s="946"/>
      <c r="C715" s="946"/>
      <c r="D715" s="946"/>
      <c r="E715" s="946"/>
      <c r="F715" s="946"/>
      <c r="G715" s="946"/>
      <c r="I715" s="946"/>
      <c r="J715" s="946"/>
      <c r="K715" s="946"/>
      <c r="L715" s="946"/>
      <c r="M715" s="946"/>
      <c r="N715" s="946"/>
      <c r="O715" s="946"/>
      <c r="P715" s="946"/>
      <c r="Q715" s="946"/>
      <c r="R715" s="946"/>
      <c r="S715" s="946"/>
      <c r="T715" s="946"/>
      <c r="U715" s="946"/>
      <c r="V715" s="946"/>
      <c r="W715" s="946"/>
      <c r="X715" s="946"/>
      <c r="Y715" s="946"/>
      <c r="Z715" s="946"/>
      <c r="AA715" s="946"/>
    </row>
    <row r="716">
      <c r="A716" s="946"/>
      <c r="B716" s="946"/>
      <c r="C716" s="946"/>
      <c r="D716" s="946"/>
      <c r="E716" s="946"/>
      <c r="F716" s="946"/>
      <c r="G716" s="946"/>
      <c r="I716" s="946"/>
      <c r="J716" s="946"/>
      <c r="K716" s="946"/>
      <c r="L716" s="946"/>
      <c r="M716" s="946"/>
      <c r="N716" s="946"/>
      <c r="O716" s="946"/>
      <c r="P716" s="946"/>
      <c r="Q716" s="946"/>
      <c r="R716" s="946"/>
      <c r="S716" s="946"/>
      <c r="T716" s="946"/>
      <c r="U716" s="946"/>
      <c r="V716" s="946"/>
      <c r="W716" s="946"/>
      <c r="X716" s="946"/>
      <c r="Y716" s="946"/>
      <c r="Z716" s="946"/>
      <c r="AA716" s="946"/>
    </row>
    <row r="717">
      <c r="A717" s="946"/>
      <c r="B717" s="946"/>
      <c r="C717" s="946"/>
      <c r="D717" s="946"/>
      <c r="E717" s="946"/>
      <c r="F717" s="946"/>
      <c r="G717" s="946"/>
      <c r="I717" s="946"/>
      <c r="J717" s="946"/>
      <c r="K717" s="946"/>
      <c r="L717" s="946"/>
      <c r="M717" s="946"/>
      <c r="N717" s="946"/>
      <c r="O717" s="946"/>
      <c r="P717" s="946"/>
      <c r="Q717" s="946"/>
      <c r="R717" s="946"/>
      <c r="S717" s="946"/>
      <c r="T717" s="946"/>
      <c r="U717" s="946"/>
      <c r="V717" s="946"/>
      <c r="W717" s="946"/>
      <c r="X717" s="946"/>
      <c r="Y717" s="946"/>
      <c r="Z717" s="946"/>
      <c r="AA717" s="946"/>
    </row>
    <row r="718">
      <c r="A718" s="946"/>
      <c r="B718" s="946"/>
      <c r="C718" s="946"/>
      <c r="D718" s="946"/>
      <c r="E718" s="946"/>
      <c r="F718" s="946"/>
      <c r="G718" s="946"/>
      <c r="I718" s="946"/>
      <c r="J718" s="946"/>
      <c r="K718" s="946"/>
      <c r="L718" s="946"/>
      <c r="M718" s="946"/>
      <c r="N718" s="946"/>
      <c r="O718" s="946"/>
      <c r="P718" s="946"/>
      <c r="Q718" s="946"/>
      <c r="R718" s="946"/>
      <c r="S718" s="946"/>
      <c r="T718" s="946"/>
      <c r="U718" s="946"/>
      <c r="V718" s="946"/>
      <c r="W718" s="946"/>
      <c r="X718" s="946"/>
      <c r="Y718" s="946"/>
      <c r="Z718" s="946"/>
      <c r="AA718" s="946"/>
    </row>
    <row r="719">
      <c r="A719" s="946"/>
      <c r="B719" s="946"/>
      <c r="C719" s="946"/>
      <c r="D719" s="946"/>
      <c r="E719" s="946"/>
      <c r="F719" s="946"/>
      <c r="G719" s="946"/>
      <c r="I719" s="946"/>
      <c r="J719" s="946"/>
      <c r="K719" s="946"/>
      <c r="L719" s="946"/>
      <c r="M719" s="946"/>
      <c r="N719" s="946"/>
      <c r="O719" s="946"/>
      <c r="P719" s="946"/>
      <c r="Q719" s="946"/>
      <c r="R719" s="946"/>
      <c r="S719" s="946"/>
      <c r="T719" s="946"/>
      <c r="U719" s="946"/>
      <c r="V719" s="946"/>
      <c r="W719" s="946"/>
      <c r="X719" s="946"/>
      <c r="Y719" s="946"/>
      <c r="Z719" s="946"/>
      <c r="AA719" s="946"/>
    </row>
    <row r="720">
      <c r="A720" s="946"/>
      <c r="B720" s="946"/>
      <c r="C720" s="946"/>
      <c r="D720" s="946"/>
      <c r="E720" s="946"/>
      <c r="F720" s="946"/>
      <c r="G720" s="946"/>
      <c r="I720" s="946"/>
      <c r="J720" s="946"/>
      <c r="K720" s="946"/>
      <c r="L720" s="946"/>
      <c r="M720" s="946"/>
      <c r="N720" s="946"/>
      <c r="O720" s="946"/>
      <c r="P720" s="946"/>
      <c r="Q720" s="946"/>
      <c r="R720" s="946"/>
      <c r="S720" s="946"/>
      <c r="T720" s="946"/>
      <c r="U720" s="946"/>
      <c r="V720" s="946"/>
      <c r="W720" s="946"/>
      <c r="X720" s="946"/>
      <c r="Y720" s="946"/>
      <c r="Z720" s="946"/>
      <c r="AA720" s="946"/>
    </row>
    <row r="721">
      <c r="A721" s="946"/>
      <c r="B721" s="946"/>
      <c r="C721" s="946"/>
      <c r="D721" s="946"/>
      <c r="E721" s="946"/>
      <c r="F721" s="946"/>
      <c r="G721" s="946"/>
      <c r="I721" s="946"/>
      <c r="J721" s="946"/>
      <c r="K721" s="946"/>
      <c r="L721" s="946"/>
      <c r="M721" s="946"/>
      <c r="N721" s="946"/>
      <c r="O721" s="946"/>
      <c r="P721" s="946"/>
      <c r="Q721" s="946"/>
      <c r="R721" s="946"/>
      <c r="S721" s="946"/>
      <c r="T721" s="946"/>
      <c r="U721" s="946"/>
      <c r="V721" s="946"/>
      <c r="W721" s="946"/>
      <c r="X721" s="946"/>
      <c r="Y721" s="946"/>
      <c r="Z721" s="946"/>
      <c r="AA721" s="946"/>
    </row>
    <row r="722">
      <c r="A722" s="946"/>
      <c r="B722" s="946"/>
      <c r="C722" s="946"/>
      <c r="D722" s="946"/>
      <c r="E722" s="946"/>
      <c r="F722" s="946"/>
      <c r="G722" s="946"/>
      <c r="I722" s="946"/>
      <c r="J722" s="946"/>
      <c r="K722" s="946"/>
      <c r="L722" s="946"/>
      <c r="M722" s="946"/>
      <c r="N722" s="946"/>
      <c r="O722" s="946"/>
      <c r="P722" s="946"/>
      <c r="Q722" s="946"/>
      <c r="R722" s="946"/>
      <c r="S722" s="946"/>
      <c r="T722" s="946"/>
      <c r="U722" s="946"/>
      <c r="V722" s="946"/>
      <c r="W722" s="946"/>
      <c r="X722" s="946"/>
      <c r="Y722" s="946"/>
      <c r="Z722" s="946"/>
      <c r="AA722" s="946"/>
    </row>
    <row r="723">
      <c r="A723" s="946"/>
      <c r="B723" s="946"/>
      <c r="C723" s="946"/>
      <c r="D723" s="946"/>
      <c r="E723" s="946"/>
      <c r="F723" s="946"/>
      <c r="G723" s="946"/>
      <c r="I723" s="946"/>
      <c r="J723" s="946"/>
      <c r="K723" s="946"/>
      <c r="L723" s="946"/>
      <c r="M723" s="946"/>
      <c r="N723" s="946"/>
      <c r="O723" s="946"/>
      <c r="P723" s="946"/>
      <c r="Q723" s="946"/>
      <c r="R723" s="946"/>
      <c r="S723" s="946"/>
      <c r="T723" s="946"/>
      <c r="U723" s="946"/>
      <c r="V723" s="946"/>
      <c r="W723" s="946"/>
      <c r="X723" s="946"/>
      <c r="Y723" s="946"/>
      <c r="Z723" s="946"/>
      <c r="AA723" s="946"/>
    </row>
    <row r="724">
      <c r="A724" s="946"/>
      <c r="B724" s="946"/>
      <c r="C724" s="946"/>
      <c r="D724" s="946"/>
      <c r="E724" s="946"/>
      <c r="F724" s="946"/>
      <c r="G724" s="946"/>
      <c r="I724" s="946"/>
      <c r="J724" s="946"/>
      <c r="K724" s="946"/>
      <c r="L724" s="946"/>
      <c r="M724" s="946"/>
      <c r="N724" s="946"/>
      <c r="O724" s="946"/>
      <c r="P724" s="946"/>
      <c r="Q724" s="946"/>
      <c r="R724" s="946"/>
      <c r="S724" s="946"/>
      <c r="T724" s="946"/>
      <c r="U724" s="946"/>
      <c r="V724" s="946"/>
      <c r="W724" s="946"/>
      <c r="X724" s="946"/>
      <c r="Y724" s="946"/>
      <c r="Z724" s="946"/>
      <c r="AA724" s="946"/>
    </row>
    <row r="725">
      <c r="A725" s="946"/>
      <c r="B725" s="946"/>
      <c r="C725" s="946"/>
      <c r="D725" s="946"/>
      <c r="E725" s="946"/>
      <c r="F725" s="946"/>
      <c r="G725" s="946"/>
      <c r="I725" s="946"/>
      <c r="J725" s="946"/>
      <c r="K725" s="946"/>
      <c r="L725" s="946"/>
      <c r="M725" s="946"/>
      <c r="N725" s="946"/>
      <c r="O725" s="946"/>
      <c r="P725" s="946"/>
      <c r="Q725" s="946"/>
      <c r="R725" s="946"/>
      <c r="S725" s="946"/>
      <c r="T725" s="946"/>
      <c r="U725" s="946"/>
      <c r="V725" s="946"/>
      <c r="W725" s="946"/>
      <c r="X725" s="946"/>
      <c r="Y725" s="946"/>
      <c r="Z725" s="946"/>
      <c r="AA725" s="946"/>
    </row>
    <row r="726">
      <c r="A726" s="946"/>
      <c r="B726" s="946"/>
      <c r="C726" s="946"/>
      <c r="D726" s="946"/>
      <c r="E726" s="946"/>
      <c r="F726" s="946"/>
      <c r="G726" s="946"/>
      <c r="I726" s="946"/>
      <c r="J726" s="946"/>
      <c r="K726" s="946"/>
      <c r="L726" s="946"/>
      <c r="M726" s="946"/>
      <c r="N726" s="946"/>
      <c r="O726" s="946"/>
      <c r="P726" s="946"/>
      <c r="Q726" s="946"/>
      <c r="R726" s="946"/>
      <c r="S726" s="946"/>
      <c r="T726" s="946"/>
      <c r="U726" s="946"/>
      <c r="V726" s="946"/>
      <c r="W726" s="946"/>
      <c r="X726" s="946"/>
      <c r="Y726" s="946"/>
      <c r="Z726" s="946"/>
      <c r="AA726" s="946"/>
    </row>
    <row r="727">
      <c r="A727" s="946"/>
      <c r="B727" s="946"/>
      <c r="C727" s="946"/>
      <c r="D727" s="946"/>
      <c r="E727" s="946"/>
      <c r="F727" s="946"/>
      <c r="G727" s="946"/>
      <c r="I727" s="946"/>
      <c r="J727" s="946"/>
      <c r="K727" s="946"/>
      <c r="L727" s="946"/>
      <c r="M727" s="946"/>
      <c r="N727" s="946"/>
      <c r="O727" s="946"/>
      <c r="P727" s="946"/>
      <c r="Q727" s="946"/>
      <c r="R727" s="946"/>
      <c r="S727" s="946"/>
      <c r="T727" s="946"/>
      <c r="U727" s="946"/>
      <c r="V727" s="946"/>
      <c r="W727" s="946"/>
      <c r="X727" s="946"/>
      <c r="Y727" s="946"/>
      <c r="Z727" s="946"/>
      <c r="AA727" s="946"/>
    </row>
    <row r="728">
      <c r="A728" s="946"/>
      <c r="B728" s="946"/>
      <c r="C728" s="946"/>
      <c r="D728" s="946"/>
      <c r="E728" s="946"/>
      <c r="F728" s="946"/>
      <c r="G728" s="946"/>
      <c r="I728" s="946"/>
      <c r="J728" s="946"/>
      <c r="K728" s="946"/>
      <c r="L728" s="946"/>
      <c r="M728" s="946"/>
      <c r="N728" s="946"/>
      <c r="O728" s="946"/>
      <c r="P728" s="946"/>
      <c r="Q728" s="946"/>
      <c r="R728" s="946"/>
      <c r="S728" s="946"/>
      <c r="T728" s="946"/>
      <c r="U728" s="946"/>
      <c r="V728" s="946"/>
      <c r="W728" s="946"/>
      <c r="X728" s="946"/>
      <c r="Y728" s="946"/>
      <c r="Z728" s="946"/>
      <c r="AA728" s="946"/>
    </row>
    <row r="729">
      <c r="A729" s="946"/>
      <c r="B729" s="946"/>
      <c r="C729" s="946"/>
      <c r="D729" s="946"/>
      <c r="E729" s="946"/>
      <c r="F729" s="946"/>
      <c r="G729" s="946"/>
      <c r="I729" s="946"/>
      <c r="J729" s="946"/>
      <c r="K729" s="946"/>
      <c r="L729" s="946"/>
      <c r="M729" s="946"/>
      <c r="N729" s="946"/>
      <c r="O729" s="946"/>
      <c r="P729" s="946"/>
      <c r="Q729" s="946"/>
      <c r="R729" s="946"/>
      <c r="S729" s="946"/>
      <c r="T729" s="946"/>
      <c r="U729" s="946"/>
      <c r="V729" s="946"/>
      <c r="W729" s="946"/>
      <c r="X729" s="946"/>
      <c r="Y729" s="946"/>
      <c r="Z729" s="946"/>
      <c r="AA729" s="946"/>
    </row>
    <row r="730">
      <c r="A730" s="946"/>
      <c r="B730" s="946"/>
      <c r="C730" s="946"/>
      <c r="D730" s="946"/>
      <c r="E730" s="946"/>
      <c r="F730" s="946"/>
      <c r="G730" s="946"/>
      <c r="I730" s="946"/>
      <c r="J730" s="946"/>
      <c r="K730" s="946"/>
      <c r="L730" s="946"/>
      <c r="M730" s="946"/>
      <c r="N730" s="946"/>
      <c r="O730" s="946"/>
      <c r="P730" s="946"/>
      <c r="Q730" s="946"/>
      <c r="R730" s="946"/>
      <c r="S730" s="946"/>
      <c r="T730" s="946"/>
      <c r="U730" s="946"/>
      <c r="V730" s="946"/>
      <c r="W730" s="946"/>
      <c r="X730" s="946"/>
      <c r="Y730" s="946"/>
      <c r="Z730" s="946"/>
      <c r="AA730" s="946"/>
    </row>
    <row r="731">
      <c r="A731" s="946"/>
      <c r="B731" s="946"/>
      <c r="C731" s="946"/>
      <c r="D731" s="946"/>
      <c r="E731" s="946"/>
      <c r="F731" s="946"/>
      <c r="G731" s="946"/>
      <c r="I731" s="946"/>
      <c r="J731" s="946"/>
      <c r="K731" s="946"/>
      <c r="L731" s="946"/>
      <c r="M731" s="946"/>
      <c r="N731" s="946"/>
      <c r="O731" s="946"/>
      <c r="P731" s="946"/>
      <c r="Q731" s="946"/>
      <c r="R731" s="946"/>
      <c r="S731" s="946"/>
      <c r="T731" s="946"/>
      <c r="U731" s="946"/>
      <c r="V731" s="946"/>
      <c r="W731" s="946"/>
      <c r="X731" s="946"/>
      <c r="Y731" s="946"/>
      <c r="Z731" s="946"/>
      <c r="AA731" s="946"/>
    </row>
    <row r="732">
      <c r="A732" s="946"/>
      <c r="B732" s="946"/>
      <c r="C732" s="946"/>
      <c r="D732" s="946"/>
      <c r="E732" s="946"/>
      <c r="F732" s="946"/>
      <c r="G732" s="946"/>
      <c r="I732" s="946"/>
      <c r="J732" s="946"/>
      <c r="K732" s="946"/>
      <c r="L732" s="946"/>
      <c r="M732" s="946"/>
      <c r="N732" s="946"/>
      <c r="O732" s="946"/>
      <c r="P732" s="946"/>
      <c r="Q732" s="946"/>
      <c r="R732" s="946"/>
      <c r="S732" s="946"/>
      <c r="T732" s="946"/>
      <c r="U732" s="946"/>
      <c r="V732" s="946"/>
      <c r="W732" s="946"/>
      <c r="X732" s="946"/>
      <c r="Y732" s="946"/>
      <c r="Z732" s="946"/>
      <c r="AA732" s="946"/>
    </row>
    <row r="733">
      <c r="A733" s="946"/>
      <c r="B733" s="946"/>
      <c r="C733" s="946"/>
      <c r="D733" s="946"/>
      <c r="E733" s="946"/>
      <c r="F733" s="946"/>
      <c r="G733" s="946"/>
      <c r="I733" s="946"/>
      <c r="J733" s="946"/>
      <c r="K733" s="946"/>
      <c r="L733" s="946"/>
      <c r="M733" s="946"/>
      <c r="N733" s="946"/>
      <c r="O733" s="946"/>
      <c r="P733" s="946"/>
      <c r="Q733" s="946"/>
      <c r="R733" s="946"/>
      <c r="S733" s="946"/>
      <c r="T733" s="946"/>
      <c r="U733" s="946"/>
      <c r="V733" s="946"/>
      <c r="W733" s="946"/>
      <c r="X733" s="946"/>
      <c r="Y733" s="946"/>
      <c r="Z733" s="946"/>
      <c r="AA733" s="946"/>
    </row>
    <row r="734">
      <c r="A734" s="946"/>
      <c r="B734" s="946"/>
      <c r="C734" s="946"/>
      <c r="D734" s="946"/>
      <c r="E734" s="946"/>
      <c r="F734" s="946"/>
      <c r="G734" s="946"/>
      <c r="I734" s="946"/>
      <c r="J734" s="946"/>
      <c r="K734" s="946"/>
      <c r="L734" s="946"/>
      <c r="M734" s="946"/>
      <c r="N734" s="946"/>
      <c r="O734" s="946"/>
      <c r="P734" s="946"/>
      <c r="Q734" s="946"/>
      <c r="R734" s="946"/>
      <c r="S734" s="946"/>
      <c r="T734" s="946"/>
      <c r="U734" s="946"/>
      <c r="V734" s="946"/>
      <c r="W734" s="946"/>
      <c r="X734" s="946"/>
      <c r="Y734" s="946"/>
      <c r="Z734" s="946"/>
      <c r="AA734" s="946"/>
    </row>
    <row r="735">
      <c r="A735" s="946"/>
      <c r="B735" s="946"/>
      <c r="C735" s="946"/>
      <c r="D735" s="946"/>
      <c r="E735" s="946"/>
      <c r="F735" s="946"/>
      <c r="G735" s="946"/>
      <c r="I735" s="946"/>
      <c r="J735" s="946"/>
      <c r="K735" s="946"/>
      <c r="L735" s="946"/>
      <c r="M735" s="946"/>
      <c r="N735" s="946"/>
      <c r="O735" s="946"/>
      <c r="P735" s="946"/>
      <c r="Q735" s="946"/>
      <c r="R735" s="946"/>
      <c r="S735" s="946"/>
      <c r="T735" s="946"/>
      <c r="U735" s="946"/>
      <c r="V735" s="946"/>
      <c r="W735" s="946"/>
      <c r="X735" s="946"/>
      <c r="Y735" s="946"/>
      <c r="Z735" s="946"/>
      <c r="AA735" s="946"/>
    </row>
    <row r="736">
      <c r="A736" s="946"/>
      <c r="B736" s="946"/>
      <c r="C736" s="946"/>
      <c r="D736" s="946"/>
      <c r="E736" s="946"/>
      <c r="F736" s="946"/>
      <c r="G736" s="946"/>
      <c r="I736" s="946"/>
      <c r="J736" s="946"/>
      <c r="K736" s="946"/>
      <c r="L736" s="946"/>
      <c r="M736" s="946"/>
      <c r="N736" s="946"/>
      <c r="O736" s="946"/>
      <c r="P736" s="946"/>
      <c r="Q736" s="946"/>
      <c r="R736" s="946"/>
      <c r="S736" s="946"/>
      <c r="T736" s="946"/>
      <c r="U736" s="946"/>
      <c r="V736" s="946"/>
      <c r="W736" s="946"/>
      <c r="X736" s="946"/>
      <c r="Y736" s="946"/>
      <c r="Z736" s="946"/>
      <c r="AA736" s="946"/>
    </row>
    <row r="737">
      <c r="A737" s="946"/>
      <c r="B737" s="946"/>
      <c r="C737" s="946"/>
      <c r="D737" s="946"/>
      <c r="E737" s="946"/>
      <c r="F737" s="946"/>
      <c r="G737" s="946"/>
      <c r="I737" s="946"/>
      <c r="J737" s="946"/>
      <c r="K737" s="946"/>
      <c r="L737" s="946"/>
      <c r="M737" s="946"/>
      <c r="N737" s="946"/>
      <c r="O737" s="946"/>
      <c r="P737" s="946"/>
      <c r="Q737" s="946"/>
      <c r="R737" s="946"/>
      <c r="S737" s="946"/>
      <c r="T737" s="946"/>
      <c r="U737" s="946"/>
      <c r="V737" s="946"/>
      <c r="W737" s="946"/>
      <c r="X737" s="946"/>
      <c r="Y737" s="946"/>
      <c r="Z737" s="946"/>
      <c r="AA737" s="946"/>
    </row>
    <row r="738">
      <c r="A738" s="946"/>
      <c r="B738" s="946"/>
      <c r="C738" s="946"/>
      <c r="D738" s="946"/>
      <c r="E738" s="946"/>
      <c r="F738" s="946"/>
      <c r="G738" s="946"/>
      <c r="I738" s="946"/>
      <c r="J738" s="946"/>
      <c r="K738" s="946"/>
      <c r="L738" s="946"/>
      <c r="M738" s="946"/>
      <c r="N738" s="946"/>
      <c r="O738" s="946"/>
      <c r="P738" s="946"/>
      <c r="Q738" s="946"/>
      <c r="R738" s="946"/>
      <c r="S738" s="946"/>
      <c r="T738" s="946"/>
      <c r="U738" s="946"/>
      <c r="V738" s="946"/>
      <c r="W738" s="946"/>
      <c r="X738" s="946"/>
      <c r="Y738" s="946"/>
      <c r="Z738" s="946"/>
      <c r="AA738" s="946"/>
    </row>
    <row r="739">
      <c r="A739" s="946"/>
      <c r="B739" s="946"/>
      <c r="C739" s="946"/>
      <c r="D739" s="946"/>
      <c r="E739" s="946"/>
      <c r="F739" s="946"/>
      <c r="G739" s="946"/>
      <c r="I739" s="946"/>
      <c r="J739" s="946"/>
      <c r="K739" s="946"/>
      <c r="L739" s="946"/>
      <c r="M739" s="946"/>
      <c r="N739" s="946"/>
      <c r="O739" s="946"/>
      <c r="P739" s="946"/>
      <c r="Q739" s="946"/>
      <c r="R739" s="946"/>
      <c r="S739" s="946"/>
      <c r="T739" s="946"/>
      <c r="U739" s="946"/>
      <c r="V739" s="946"/>
      <c r="W739" s="946"/>
      <c r="X739" s="946"/>
      <c r="Y739" s="946"/>
      <c r="Z739" s="946"/>
      <c r="AA739" s="946"/>
    </row>
    <row r="740">
      <c r="A740" s="946"/>
      <c r="B740" s="946"/>
      <c r="C740" s="946"/>
      <c r="D740" s="946"/>
      <c r="E740" s="946"/>
      <c r="F740" s="946"/>
      <c r="G740" s="946"/>
      <c r="I740" s="946"/>
      <c r="J740" s="946"/>
      <c r="K740" s="946"/>
      <c r="L740" s="946"/>
      <c r="M740" s="946"/>
      <c r="N740" s="946"/>
      <c r="O740" s="946"/>
      <c r="P740" s="946"/>
      <c r="Q740" s="946"/>
      <c r="R740" s="946"/>
      <c r="S740" s="946"/>
      <c r="T740" s="946"/>
      <c r="U740" s="946"/>
      <c r="V740" s="946"/>
      <c r="W740" s="946"/>
      <c r="X740" s="946"/>
      <c r="Y740" s="946"/>
      <c r="Z740" s="946"/>
      <c r="AA740" s="946"/>
    </row>
    <row r="741">
      <c r="A741" s="946"/>
      <c r="B741" s="946"/>
      <c r="C741" s="946"/>
      <c r="D741" s="946"/>
      <c r="E741" s="946"/>
      <c r="F741" s="946"/>
      <c r="G741" s="946"/>
      <c r="I741" s="946"/>
      <c r="J741" s="946"/>
      <c r="K741" s="946"/>
      <c r="L741" s="946"/>
      <c r="M741" s="946"/>
      <c r="N741" s="946"/>
      <c r="O741" s="946"/>
      <c r="P741" s="946"/>
      <c r="Q741" s="946"/>
      <c r="R741" s="946"/>
      <c r="S741" s="946"/>
      <c r="T741" s="946"/>
      <c r="U741" s="946"/>
      <c r="V741" s="946"/>
      <c r="W741" s="946"/>
      <c r="X741" s="946"/>
      <c r="Y741" s="946"/>
      <c r="Z741" s="946"/>
      <c r="AA741" s="946"/>
    </row>
    <row r="742">
      <c r="A742" s="946"/>
      <c r="B742" s="946"/>
      <c r="C742" s="946"/>
      <c r="D742" s="946"/>
      <c r="E742" s="946"/>
      <c r="F742" s="946"/>
      <c r="G742" s="946"/>
      <c r="I742" s="946"/>
      <c r="J742" s="946"/>
      <c r="K742" s="946"/>
      <c r="L742" s="946"/>
      <c r="M742" s="946"/>
      <c r="N742" s="946"/>
      <c r="O742" s="946"/>
      <c r="P742" s="946"/>
      <c r="Q742" s="946"/>
      <c r="R742" s="946"/>
      <c r="S742" s="946"/>
      <c r="T742" s="946"/>
      <c r="U742" s="946"/>
      <c r="V742" s="946"/>
      <c r="W742" s="946"/>
      <c r="X742" s="946"/>
      <c r="Y742" s="946"/>
      <c r="Z742" s="946"/>
      <c r="AA742" s="946"/>
    </row>
    <row r="743">
      <c r="A743" s="946"/>
      <c r="B743" s="946"/>
      <c r="C743" s="946"/>
      <c r="D743" s="946"/>
      <c r="E743" s="946"/>
      <c r="F743" s="946"/>
      <c r="G743" s="946"/>
      <c r="I743" s="946"/>
      <c r="J743" s="946"/>
      <c r="K743" s="946"/>
      <c r="L743" s="946"/>
      <c r="M743" s="946"/>
      <c r="N743" s="946"/>
      <c r="O743" s="946"/>
      <c r="P743" s="946"/>
      <c r="Q743" s="946"/>
      <c r="R743" s="946"/>
      <c r="S743" s="946"/>
      <c r="T743" s="946"/>
      <c r="U743" s="946"/>
      <c r="V743" s="946"/>
      <c r="W743" s="946"/>
      <c r="X743" s="946"/>
      <c r="Y743" s="946"/>
      <c r="Z743" s="946"/>
      <c r="AA743" s="946"/>
    </row>
    <row r="744">
      <c r="A744" s="946"/>
      <c r="B744" s="946"/>
      <c r="C744" s="946"/>
      <c r="D744" s="946"/>
      <c r="E744" s="946"/>
      <c r="F744" s="946"/>
      <c r="G744" s="946"/>
      <c r="I744" s="946"/>
      <c r="J744" s="946"/>
      <c r="K744" s="946"/>
      <c r="L744" s="946"/>
      <c r="M744" s="946"/>
      <c r="N744" s="946"/>
      <c r="O744" s="946"/>
      <c r="P744" s="946"/>
      <c r="Q744" s="946"/>
      <c r="R744" s="946"/>
      <c r="S744" s="946"/>
      <c r="T744" s="946"/>
      <c r="U744" s="946"/>
      <c r="V744" s="946"/>
      <c r="W744" s="946"/>
      <c r="X744" s="946"/>
      <c r="Y744" s="946"/>
      <c r="Z744" s="946"/>
      <c r="AA744" s="946"/>
    </row>
    <row r="745">
      <c r="A745" s="946"/>
      <c r="B745" s="946"/>
      <c r="C745" s="946"/>
      <c r="D745" s="946"/>
      <c r="E745" s="946"/>
      <c r="F745" s="946"/>
      <c r="G745" s="946"/>
      <c r="I745" s="946"/>
      <c r="J745" s="946"/>
      <c r="K745" s="946"/>
      <c r="L745" s="946"/>
      <c r="M745" s="946"/>
      <c r="N745" s="946"/>
      <c r="O745" s="946"/>
      <c r="P745" s="946"/>
      <c r="Q745" s="946"/>
      <c r="R745" s="946"/>
      <c r="S745" s="946"/>
      <c r="T745" s="946"/>
      <c r="U745" s="946"/>
      <c r="V745" s="946"/>
      <c r="W745" s="946"/>
      <c r="X745" s="946"/>
      <c r="Y745" s="946"/>
      <c r="Z745" s="946"/>
      <c r="AA745" s="946"/>
    </row>
    <row r="746">
      <c r="A746" s="946"/>
      <c r="B746" s="946"/>
      <c r="C746" s="946"/>
      <c r="D746" s="946"/>
      <c r="E746" s="946"/>
      <c r="F746" s="946"/>
      <c r="G746" s="946"/>
      <c r="I746" s="946"/>
      <c r="J746" s="946"/>
      <c r="K746" s="946"/>
      <c r="L746" s="946"/>
      <c r="M746" s="946"/>
      <c r="N746" s="946"/>
      <c r="O746" s="946"/>
      <c r="P746" s="946"/>
      <c r="Q746" s="946"/>
      <c r="R746" s="946"/>
      <c r="S746" s="946"/>
      <c r="T746" s="946"/>
      <c r="U746" s="946"/>
      <c r="V746" s="946"/>
      <c r="W746" s="946"/>
      <c r="X746" s="946"/>
      <c r="Y746" s="946"/>
      <c r="Z746" s="946"/>
      <c r="AA746" s="946"/>
    </row>
    <row r="747">
      <c r="A747" s="946"/>
      <c r="B747" s="946"/>
      <c r="C747" s="946"/>
      <c r="D747" s="946"/>
      <c r="E747" s="946"/>
      <c r="F747" s="946"/>
      <c r="G747" s="946"/>
      <c r="I747" s="946"/>
      <c r="J747" s="946"/>
      <c r="K747" s="946"/>
      <c r="L747" s="946"/>
      <c r="M747" s="946"/>
      <c r="N747" s="946"/>
      <c r="O747" s="946"/>
      <c r="P747" s="946"/>
      <c r="Q747" s="946"/>
      <c r="R747" s="946"/>
      <c r="S747" s="946"/>
      <c r="T747" s="946"/>
      <c r="U747" s="946"/>
      <c r="V747" s="946"/>
      <c r="W747" s="946"/>
      <c r="X747" s="946"/>
      <c r="Y747" s="946"/>
      <c r="Z747" s="946"/>
      <c r="AA747" s="946"/>
    </row>
    <row r="748">
      <c r="A748" s="946"/>
      <c r="B748" s="946"/>
      <c r="C748" s="946"/>
      <c r="D748" s="946"/>
      <c r="E748" s="946"/>
      <c r="F748" s="946"/>
      <c r="G748" s="946"/>
      <c r="I748" s="946"/>
      <c r="J748" s="946"/>
      <c r="K748" s="946"/>
      <c r="L748" s="946"/>
      <c r="M748" s="946"/>
      <c r="N748" s="946"/>
      <c r="O748" s="946"/>
      <c r="P748" s="946"/>
      <c r="Q748" s="946"/>
      <c r="R748" s="946"/>
      <c r="S748" s="946"/>
      <c r="T748" s="946"/>
      <c r="U748" s="946"/>
      <c r="V748" s="946"/>
      <c r="W748" s="946"/>
      <c r="X748" s="946"/>
      <c r="Y748" s="946"/>
      <c r="Z748" s="946"/>
      <c r="AA748" s="946"/>
    </row>
    <row r="749">
      <c r="A749" s="946"/>
      <c r="B749" s="946"/>
      <c r="C749" s="946"/>
      <c r="D749" s="946"/>
      <c r="E749" s="946"/>
      <c r="F749" s="946"/>
      <c r="G749" s="946"/>
      <c r="I749" s="946"/>
      <c r="J749" s="946"/>
      <c r="K749" s="946"/>
      <c r="L749" s="946"/>
      <c r="M749" s="946"/>
      <c r="N749" s="946"/>
      <c r="O749" s="946"/>
      <c r="P749" s="946"/>
      <c r="Q749" s="946"/>
      <c r="R749" s="946"/>
      <c r="S749" s="946"/>
      <c r="T749" s="946"/>
      <c r="U749" s="946"/>
      <c r="V749" s="946"/>
      <c r="W749" s="946"/>
      <c r="X749" s="946"/>
      <c r="Y749" s="946"/>
      <c r="Z749" s="946"/>
      <c r="AA749" s="946"/>
    </row>
    <row r="750">
      <c r="A750" s="946"/>
      <c r="B750" s="946"/>
      <c r="C750" s="946"/>
      <c r="D750" s="946"/>
      <c r="E750" s="946"/>
      <c r="F750" s="946"/>
      <c r="G750" s="946"/>
      <c r="I750" s="946"/>
      <c r="J750" s="946"/>
      <c r="K750" s="946"/>
      <c r="L750" s="946"/>
      <c r="M750" s="946"/>
      <c r="N750" s="946"/>
      <c r="O750" s="946"/>
      <c r="P750" s="946"/>
      <c r="Q750" s="946"/>
      <c r="R750" s="946"/>
      <c r="S750" s="946"/>
      <c r="T750" s="946"/>
      <c r="U750" s="946"/>
      <c r="V750" s="946"/>
      <c r="W750" s="946"/>
      <c r="X750" s="946"/>
      <c r="Y750" s="946"/>
      <c r="Z750" s="946"/>
      <c r="AA750" s="946"/>
    </row>
    <row r="751">
      <c r="A751" s="946"/>
      <c r="B751" s="946"/>
      <c r="C751" s="946"/>
      <c r="D751" s="946"/>
      <c r="E751" s="946"/>
      <c r="F751" s="946"/>
      <c r="G751" s="946"/>
      <c r="I751" s="946"/>
      <c r="J751" s="946"/>
      <c r="K751" s="946"/>
      <c r="L751" s="946"/>
      <c r="M751" s="946"/>
      <c r="N751" s="946"/>
      <c r="O751" s="946"/>
      <c r="P751" s="946"/>
      <c r="Q751" s="946"/>
      <c r="R751" s="946"/>
      <c r="S751" s="946"/>
      <c r="T751" s="946"/>
      <c r="U751" s="946"/>
      <c r="V751" s="946"/>
      <c r="W751" s="946"/>
      <c r="X751" s="946"/>
      <c r="Y751" s="946"/>
      <c r="Z751" s="946"/>
      <c r="AA751" s="946"/>
    </row>
    <row r="752">
      <c r="A752" s="946"/>
      <c r="B752" s="946"/>
      <c r="C752" s="946"/>
      <c r="D752" s="946"/>
      <c r="E752" s="946"/>
      <c r="F752" s="946"/>
      <c r="G752" s="946"/>
      <c r="I752" s="946"/>
      <c r="J752" s="946"/>
      <c r="K752" s="946"/>
      <c r="L752" s="946"/>
      <c r="M752" s="946"/>
      <c r="N752" s="946"/>
      <c r="O752" s="946"/>
      <c r="P752" s="946"/>
      <c r="Q752" s="946"/>
      <c r="R752" s="946"/>
      <c r="S752" s="946"/>
      <c r="T752" s="946"/>
      <c r="U752" s="946"/>
      <c r="V752" s="946"/>
      <c r="W752" s="946"/>
      <c r="X752" s="946"/>
      <c r="Y752" s="946"/>
      <c r="Z752" s="946"/>
      <c r="AA752" s="946"/>
    </row>
    <row r="753">
      <c r="A753" s="946"/>
      <c r="B753" s="946"/>
      <c r="C753" s="946"/>
      <c r="D753" s="946"/>
      <c r="E753" s="946"/>
      <c r="F753" s="946"/>
      <c r="G753" s="946"/>
      <c r="I753" s="946"/>
      <c r="J753" s="946"/>
      <c r="K753" s="946"/>
      <c r="L753" s="946"/>
      <c r="M753" s="946"/>
      <c r="N753" s="946"/>
      <c r="O753" s="946"/>
      <c r="P753" s="946"/>
      <c r="Q753" s="946"/>
      <c r="R753" s="946"/>
      <c r="S753" s="946"/>
      <c r="T753" s="946"/>
      <c r="U753" s="946"/>
      <c r="V753" s="946"/>
      <c r="W753" s="946"/>
      <c r="X753" s="946"/>
      <c r="Y753" s="946"/>
      <c r="Z753" s="946"/>
      <c r="AA753" s="946"/>
    </row>
    <row r="754">
      <c r="A754" s="946"/>
      <c r="B754" s="946"/>
      <c r="C754" s="946"/>
      <c r="D754" s="946"/>
      <c r="E754" s="946"/>
      <c r="F754" s="946"/>
      <c r="G754" s="946"/>
      <c r="I754" s="946"/>
      <c r="J754" s="946"/>
      <c r="K754" s="946"/>
      <c r="L754" s="946"/>
      <c r="M754" s="946"/>
      <c r="N754" s="946"/>
      <c r="O754" s="946"/>
      <c r="P754" s="946"/>
      <c r="Q754" s="946"/>
      <c r="R754" s="946"/>
      <c r="S754" s="946"/>
      <c r="T754" s="946"/>
      <c r="U754" s="946"/>
      <c r="V754" s="946"/>
      <c r="W754" s="946"/>
      <c r="X754" s="946"/>
      <c r="Y754" s="946"/>
      <c r="Z754" s="946"/>
      <c r="AA754" s="946"/>
    </row>
    <row r="755">
      <c r="A755" s="946"/>
      <c r="B755" s="946"/>
      <c r="C755" s="946"/>
      <c r="D755" s="946"/>
      <c r="E755" s="946"/>
      <c r="F755" s="946"/>
      <c r="G755" s="946"/>
      <c r="I755" s="946"/>
      <c r="J755" s="946"/>
      <c r="K755" s="946"/>
      <c r="L755" s="946"/>
      <c r="M755" s="946"/>
      <c r="N755" s="946"/>
      <c r="O755" s="946"/>
      <c r="P755" s="946"/>
      <c r="Q755" s="946"/>
      <c r="R755" s="946"/>
      <c r="S755" s="946"/>
      <c r="T755" s="946"/>
      <c r="U755" s="946"/>
      <c r="V755" s="946"/>
      <c r="W755" s="946"/>
      <c r="X755" s="946"/>
      <c r="Y755" s="946"/>
      <c r="Z755" s="946"/>
      <c r="AA755" s="946"/>
    </row>
    <row r="756">
      <c r="A756" s="946"/>
      <c r="B756" s="946"/>
      <c r="C756" s="946"/>
      <c r="D756" s="946"/>
      <c r="E756" s="946"/>
      <c r="F756" s="946"/>
      <c r="G756" s="946"/>
      <c r="I756" s="946"/>
      <c r="J756" s="946"/>
      <c r="K756" s="946"/>
      <c r="L756" s="946"/>
      <c r="M756" s="946"/>
      <c r="N756" s="946"/>
      <c r="O756" s="946"/>
      <c r="P756" s="946"/>
      <c r="Q756" s="946"/>
      <c r="R756" s="946"/>
      <c r="S756" s="946"/>
      <c r="T756" s="946"/>
      <c r="U756" s="946"/>
      <c r="V756" s="946"/>
      <c r="W756" s="946"/>
      <c r="X756" s="946"/>
      <c r="Y756" s="946"/>
      <c r="Z756" s="946"/>
      <c r="AA756" s="946"/>
    </row>
    <row r="757">
      <c r="A757" s="946"/>
      <c r="B757" s="946"/>
      <c r="C757" s="946"/>
      <c r="D757" s="946"/>
      <c r="E757" s="946"/>
      <c r="F757" s="946"/>
      <c r="G757" s="946"/>
      <c r="I757" s="946"/>
      <c r="J757" s="946"/>
      <c r="K757" s="946"/>
      <c r="L757" s="946"/>
      <c r="M757" s="946"/>
      <c r="N757" s="946"/>
      <c r="O757" s="946"/>
      <c r="P757" s="946"/>
      <c r="Q757" s="946"/>
      <c r="R757" s="946"/>
      <c r="S757" s="946"/>
      <c r="T757" s="946"/>
      <c r="U757" s="946"/>
      <c r="V757" s="946"/>
      <c r="W757" s="946"/>
      <c r="X757" s="946"/>
      <c r="Y757" s="946"/>
      <c r="Z757" s="946"/>
      <c r="AA757" s="946"/>
    </row>
    <row r="758">
      <c r="A758" s="946"/>
      <c r="B758" s="946"/>
      <c r="C758" s="946"/>
      <c r="D758" s="946"/>
      <c r="E758" s="946"/>
      <c r="F758" s="946"/>
      <c r="G758" s="946"/>
      <c r="I758" s="946"/>
      <c r="J758" s="946"/>
      <c r="K758" s="946"/>
      <c r="L758" s="946"/>
      <c r="M758" s="946"/>
      <c r="N758" s="946"/>
      <c r="O758" s="946"/>
      <c r="P758" s="946"/>
      <c r="Q758" s="946"/>
      <c r="R758" s="946"/>
      <c r="S758" s="946"/>
      <c r="T758" s="946"/>
      <c r="U758" s="946"/>
      <c r="V758" s="946"/>
      <c r="W758" s="946"/>
      <c r="X758" s="946"/>
      <c r="Y758" s="946"/>
      <c r="Z758" s="946"/>
      <c r="AA758" s="946"/>
    </row>
    <row r="759">
      <c r="A759" s="946"/>
      <c r="B759" s="946"/>
      <c r="C759" s="946"/>
      <c r="D759" s="946"/>
      <c r="E759" s="946"/>
      <c r="F759" s="946"/>
      <c r="G759" s="946"/>
      <c r="I759" s="946"/>
      <c r="J759" s="946"/>
      <c r="K759" s="946"/>
      <c r="L759" s="946"/>
      <c r="M759" s="946"/>
      <c r="N759" s="946"/>
      <c r="O759" s="946"/>
      <c r="P759" s="946"/>
      <c r="Q759" s="946"/>
      <c r="R759" s="946"/>
      <c r="S759" s="946"/>
      <c r="T759" s="946"/>
      <c r="U759" s="946"/>
      <c r="V759" s="946"/>
      <c r="W759" s="946"/>
      <c r="X759" s="946"/>
      <c r="Y759" s="946"/>
      <c r="Z759" s="946"/>
      <c r="AA759" s="946"/>
    </row>
    <row r="760">
      <c r="A760" s="946"/>
      <c r="B760" s="946"/>
      <c r="C760" s="946"/>
      <c r="D760" s="946"/>
      <c r="E760" s="946"/>
      <c r="F760" s="946"/>
      <c r="G760" s="946"/>
      <c r="I760" s="946"/>
      <c r="J760" s="946"/>
      <c r="K760" s="946"/>
      <c r="L760" s="946"/>
      <c r="M760" s="946"/>
      <c r="N760" s="946"/>
      <c r="O760" s="946"/>
      <c r="P760" s="946"/>
      <c r="Q760" s="946"/>
      <c r="R760" s="946"/>
      <c r="S760" s="946"/>
      <c r="T760" s="946"/>
      <c r="U760" s="946"/>
      <c r="V760" s="946"/>
      <c r="W760" s="946"/>
      <c r="X760" s="946"/>
      <c r="Y760" s="946"/>
      <c r="Z760" s="946"/>
      <c r="AA760" s="946"/>
    </row>
    <row r="761">
      <c r="A761" s="946"/>
      <c r="B761" s="946"/>
      <c r="C761" s="946"/>
      <c r="D761" s="946"/>
      <c r="E761" s="946"/>
      <c r="F761" s="946"/>
      <c r="G761" s="946"/>
      <c r="I761" s="946"/>
      <c r="J761" s="946"/>
      <c r="K761" s="946"/>
      <c r="L761" s="946"/>
      <c r="M761" s="946"/>
      <c r="N761" s="946"/>
      <c r="O761" s="946"/>
      <c r="P761" s="946"/>
      <c r="Q761" s="946"/>
      <c r="R761" s="946"/>
      <c r="S761" s="946"/>
      <c r="T761" s="946"/>
      <c r="U761" s="946"/>
      <c r="V761" s="946"/>
      <c r="W761" s="946"/>
      <c r="X761" s="946"/>
      <c r="Y761" s="946"/>
      <c r="Z761" s="946"/>
      <c r="AA761" s="946"/>
    </row>
    <row r="762">
      <c r="A762" s="946"/>
      <c r="B762" s="946"/>
      <c r="C762" s="946"/>
      <c r="D762" s="946"/>
      <c r="E762" s="946"/>
      <c r="F762" s="946"/>
      <c r="G762" s="946"/>
      <c r="I762" s="946"/>
      <c r="J762" s="946"/>
      <c r="K762" s="946"/>
      <c r="L762" s="946"/>
      <c r="M762" s="946"/>
      <c r="N762" s="946"/>
      <c r="O762" s="946"/>
      <c r="P762" s="946"/>
      <c r="Q762" s="946"/>
      <c r="R762" s="946"/>
      <c r="S762" s="946"/>
      <c r="T762" s="946"/>
      <c r="U762" s="946"/>
      <c r="V762" s="946"/>
      <c r="W762" s="946"/>
      <c r="X762" s="946"/>
      <c r="Y762" s="946"/>
      <c r="Z762" s="946"/>
      <c r="AA762" s="946"/>
    </row>
    <row r="763">
      <c r="A763" s="946"/>
      <c r="B763" s="946"/>
      <c r="C763" s="946"/>
      <c r="D763" s="946"/>
      <c r="E763" s="946"/>
      <c r="F763" s="946"/>
      <c r="G763" s="946"/>
      <c r="I763" s="946"/>
      <c r="J763" s="946"/>
      <c r="K763" s="946"/>
      <c r="L763" s="946"/>
      <c r="M763" s="946"/>
      <c r="N763" s="946"/>
      <c r="O763" s="946"/>
      <c r="P763" s="946"/>
      <c r="Q763" s="946"/>
      <c r="R763" s="946"/>
      <c r="S763" s="946"/>
      <c r="T763" s="946"/>
      <c r="U763" s="946"/>
      <c r="V763" s="946"/>
      <c r="W763" s="946"/>
      <c r="X763" s="946"/>
      <c r="Y763" s="946"/>
      <c r="Z763" s="946"/>
      <c r="AA763" s="946"/>
    </row>
    <row r="764">
      <c r="A764" s="946"/>
      <c r="B764" s="946"/>
      <c r="C764" s="946"/>
      <c r="D764" s="946"/>
      <c r="E764" s="946"/>
      <c r="F764" s="946"/>
      <c r="G764" s="946"/>
      <c r="I764" s="946"/>
      <c r="J764" s="946"/>
      <c r="K764" s="946"/>
      <c r="L764" s="946"/>
      <c r="M764" s="946"/>
      <c r="N764" s="946"/>
      <c r="O764" s="946"/>
      <c r="P764" s="946"/>
      <c r="Q764" s="946"/>
      <c r="R764" s="946"/>
      <c r="S764" s="946"/>
      <c r="T764" s="946"/>
      <c r="U764" s="946"/>
      <c r="V764" s="946"/>
      <c r="W764" s="946"/>
      <c r="X764" s="946"/>
      <c r="Y764" s="946"/>
      <c r="Z764" s="946"/>
      <c r="AA764" s="946"/>
    </row>
    <row r="765">
      <c r="A765" s="946"/>
      <c r="B765" s="946"/>
      <c r="C765" s="946"/>
      <c r="D765" s="946"/>
      <c r="E765" s="946"/>
      <c r="F765" s="946"/>
      <c r="G765" s="946"/>
      <c r="I765" s="946"/>
      <c r="J765" s="946"/>
      <c r="K765" s="946"/>
      <c r="L765" s="946"/>
      <c r="M765" s="946"/>
      <c r="N765" s="946"/>
      <c r="O765" s="946"/>
      <c r="P765" s="946"/>
      <c r="Q765" s="946"/>
      <c r="R765" s="946"/>
      <c r="S765" s="946"/>
      <c r="T765" s="946"/>
      <c r="U765" s="946"/>
      <c r="V765" s="946"/>
      <c r="W765" s="946"/>
      <c r="X765" s="946"/>
      <c r="Y765" s="946"/>
      <c r="Z765" s="946"/>
      <c r="AA765" s="946"/>
    </row>
    <row r="766">
      <c r="A766" s="946"/>
      <c r="B766" s="946"/>
      <c r="C766" s="946"/>
      <c r="D766" s="946"/>
      <c r="E766" s="946"/>
      <c r="F766" s="946"/>
      <c r="G766" s="946"/>
      <c r="I766" s="946"/>
      <c r="J766" s="946"/>
      <c r="K766" s="946"/>
      <c r="L766" s="946"/>
      <c r="M766" s="946"/>
      <c r="N766" s="946"/>
      <c r="O766" s="946"/>
      <c r="P766" s="946"/>
      <c r="Q766" s="946"/>
      <c r="R766" s="946"/>
      <c r="S766" s="946"/>
      <c r="T766" s="946"/>
      <c r="U766" s="946"/>
      <c r="V766" s="946"/>
      <c r="W766" s="946"/>
      <c r="X766" s="946"/>
      <c r="Y766" s="946"/>
      <c r="Z766" s="946"/>
      <c r="AA766" s="946"/>
    </row>
    <row r="767">
      <c r="A767" s="946"/>
      <c r="B767" s="946"/>
      <c r="C767" s="946"/>
      <c r="D767" s="946"/>
      <c r="E767" s="946"/>
      <c r="F767" s="946"/>
      <c r="G767" s="946"/>
      <c r="I767" s="946"/>
      <c r="J767" s="946"/>
      <c r="K767" s="946"/>
      <c r="L767" s="946"/>
      <c r="M767" s="946"/>
      <c r="N767" s="946"/>
      <c r="O767" s="946"/>
      <c r="P767" s="946"/>
      <c r="Q767" s="946"/>
      <c r="R767" s="946"/>
      <c r="S767" s="946"/>
      <c r="T767" s="946"/>
      <c r="U767" s="946"/>
      <c r="V767" s="946"/>
      <c r="W767" s="946"/>
      <c r="X767" s="946"/>
      <c r="Y767" s="946"/>
      <c r="Z767" s="946"/>
      <c r="AA767" s="946"/>
    </row>
    <row r="768">
      <c r="A768" s="946"/>
      <c r="B768" s="946"/>
      <c r="C768" s="946"/>
      <c r="D768" s="946"/>
      <c r="E768" s="946"/>
      <c r="F768" s="946"/>
      <c r="G768" s="946"/>
      <c r="I768" s="946"/>
      <c r="J768" s="946"/>
      <c r="K768" s="946"/>
      <c r="L768" s="946"/>
      <c r="M768" s="946"/>
      <c r="N768" s="946"/>
      <c r="O768" s="946"/>
      <c r="P768" s="946"/>
      <c r="Q768" s="946"/>
      <c r="R768" s="946"/>
      <c r="S768" s="946"/>
      <c r="T768" s="946"/>
      <c r="U768" s="946"/>
      <c r="V768" s="946"/>
      <c r="W768" s="946"/>
      <c r="X768" s="946"/>
      <c r="Y768" s="946"/>
      <c r="Z768" s="946"/>
      <c r="AA768" s="946"/>
    </row>
    <row r="769">
      <c r="A769" s="946"/>
      <c r="B769" s="946"/>
      <c r="C769" s="946"/>
      <c r="D769" s="946"/>
      <c r="E769" s="946"/>
      <c r="F769" s="946"/>
      <c r="G769" s="946"/>
      <c r="I769" s="946"/>
      <c r="J769" s="946"/>
      <c r="K769" s="946"/>
      <c r="L769" s="946"/>
      <c r="M769" s="946"/>
      <c r="N769" s="946"/>
      <c r="O769" s="946"/>
      <c r="P769" s="946"/>
      <c r="Q769" s="946"/>
      <c r="R769" s="946"/>
      <c r="S769" s="946"/>
      <c r="T769" s="946"/>
      <c r="U769" s="946"/>
      <c r="V769" s="946"/>
      <c r="W769" s="946"/>
      <c r="X769" s="946"/>
      <c r="Y769" s="946"/>
      <c r="Z769" s="946"/>
      <c r="AA769" s="946"/>
    </row>
    <row r="770">
      <c r="A770" s="946"/>
      <c r="B770" s="946"/>
      <c r="C770" s="946"/>
      <c r="D770" s="946"/>
      <c r="E770" s="946"/>
      <c r="F770" s="946"/>
      <c r="G770" s="946"/>
      <c r="I770" s="946"/>
      <c r="J770" s="946"/>
      <c r="K770" s="946"/>
      <c r="L770" s="946"/>
      <c r="M770" s="946"/>
      <c r="N770" s="946"/>
      <c r="O770" s="946"/>
      <c r="P770" s="946"/>
      <c r="Q770" s="946"/>
      <c r="R770" s="946"/>
      <c r="S770" s="946"/>
      <c r="T770" s="946"/>
      <c r="U770" s="946"/>
      <c r="V770" s="946"/>
      <c r="W770" s="946"/>
      <c r="X770" s="946"/>
      <c r="Y770" s="946"/>
      <c r="Z770" s="946"/>
      <c r="AA770" s="946"/>
    </row>
    <row r="771">
      <c r="A771" s="946"/>
      <c r="B771" s="946"/>
      <c r="C771" s="946"/>
      <c r="D771" s="946"/>
      <c r="E771" s="946"/>
      <c r="F771" s="946"/>
      <c r="G771" s="946"/>
      <c r="I771" s="946"/>
      <c r="J771" s="946"/>
      <c r="K771" s="946"/>
      <c r="L771" s="946"/>
      <c r="M771" s="946"/>
      <c r="N771" s="946"/>
      <c r="O771" s="946"/>
      <c r="P771" s="946"/>
      <c r="Q771" s="946"/>
      <c r="R771" s="946"/>
      <c r="S771" s="946"/>
      <c r="T771" s="946"/>
      <c r="U771" s="946"/>
      <c r="V771" s="946"/>
      <c r="W771" s="946"/>
      <c r="X771" s="946"/>
      <c r="Y771" s="946"/>
      <c r="Z771" s="946"/>
      <c r="AA771" s="946"/>
    </row>
    <row r="772">
      <c r="A772" s="946"/>
      <c r="B772" s="946"/>
      <c r="C772" s="946"/>
      <c r="D772" s="946"/>
      <c r="E772" s="946"/>
      <c r="F772" s="946"/>
      <c r="G772" s="946"/>
      <c r="I772" s="946"/>
      <c r="J772" s="946"/>
      <c r="K772" s="946"/>
      <c r="L772" s="946"/>
      <c r="M772" s="946"/>
      <c r="N772" s="946"/>
      <c r="O772" s="946"/>
      <c r="P772" s="946"/>
      <c r="Q772" s="946"/>
      <c r="R772" s="946"/>
      <c r="S772" s="946"/>
      <c r="T772" s="946"/>
      <c r="U772" s="946"/>
      <c r="V772" s="946"/>
      <c r="W772" s="946"/>
      <c r="X772" s="946"/>
      <c r="Y772" s="946"/>
      <c r="Z772" s="946"/>
      <c r="AA772" s="946"/>
    </row>
    <row r="773">
      <c r="A773" s="946"/>
      <c r="B773" s="946"/>
      <c r="C773" s="946"/>
      <c r="D773" s="946"/>
      <c r="E773" s="946"/>
      <c r="F773" s="946"/>
      <c r="G773" s="946"/>
      <c r="I773" s="946"/>
      <c r="J773" s="946"/>
      <c r="K773" s="946"/>
      <c r="L773" s="946"/>
      <c r="M773" s="946"/>
      <c r="N773" s="946"/>
      <c r="O773" s="946"/>
      <c r="P773" s="946"/>
      <c r="Q773" s="946"/>
      <c r="R773" s="946"/>
      <c r="S773" s="946"/>
      <c r="T773" s="946"/>
      <c r="U773" s="946"/>
      <c r="V773" s="946"/>
      <c r="W773" s="946"/>
      <c r="X773" s="946"/>
      <c r="Y773" s="946"/>
      <c r="Z773" s="946"/>
      <c r="AA773" s="946"/>
    </row>
    <row r="774">
      <c r="A774" s="946"/>
      <c r="B774" s="946"/>
      <c r="C774" s="946"/>
      <c r="D774" s="946"/>
      <c r="E774" s="946"/>
      <c r="F774" s="946"/>
      <c r="G774" s="946"/>
      <c r="I774" s="946"/>
      <c r="J774" s="946"/>
      <c r="K774" s="946"/>
      <c r="L774" s="946"/>
      <c r="M774" s="946"/>
      <c r="N774" s="946"/>
      <c r="O774" s="946"/>
      <c r="P774" s="946"/>
      <c r="Q774" s="946"/>
      <c r="R774" s="946"/>
      <c r="S774" s="946"/>
      <c r="T774" s="946"/>
      <c r="U774" s="946"/>
      <c r="V774" s="946"/>
      <c r="W774" s="946"/>
      <c r="X774" s="946"/>
      <c r="Y774" s="946"/>
      <c r="Z774" s="946"/>
      <c r="AA774" s="946"/>
    </row>
    <row r="775">
      <c r="A775" s="946"/>
      <c r="B775" s="946"/>
      <c r="C775" s="946"/>
      <c r="D775" s="946"/>
      <c r="E775" s="946"/>
      <c r="F775" s="946"/>
      <c r="G775" s="946"/>
      <c r="I775" s="946"/>
      <c r="J775" s="946"/>
      <c r="K775" s="946"/>
      <c r="L775" s="946"/>
      <c r="M775" s="946"/>
      <c r="N775" s="946"/>
      <c r="O775" s="946"/>
      <c r="P775" s="946"/>
      <c r="Q775" s="946"/>
      <c r="R775" s="946"/>
      <c r="S775" s="946"/>
      <c r="T775" s="946"/>
      <c r="U775" s="946"/>
      <c r="V775" s="946"/>
      <c r="W775" s="946"/>
      <c r="X775" s="946"/>
      <c r="Y775" s="946"/>
      <c r="Z775" s="946"/>
      <c r="AA775" s="946"/>
    </row>
    <row r="776">
      <c r="A776" s="946"/>
      <c r="B776" s="946"/>
      <c r="C776" s="946"/>
      <c r="D776" s="946"/>
      <c r="E776" s="946"/>
      <c r="F776" s="946"/>
      <c r="G776" s="946"/>
      <c r="I776" s="946"/>
      <c r="J776" s="946"/>
      <c r="K776" s="946"/>
      <c r="L776" s="946"/>
      <c r="M776" s="946"/>
      <c r="N776" s="946"/>
      <c r="O776" s="946"/>
      <c r="P776" s="946"/>
      <c r="Q776" s="946"/>
      <c r="R776" s="946"/>
      <c r="S776" s="946"/>
      <c r="T776" s="946"/>
      <c r="U776" s="946"/>
      <c r="V776" s="946"/>
      <c r="W776" s="946"/>
      <c r="X776" s="946"/>
      <c r="Y776" s="946"/>
      <c r="Z776" s="946"/>
      <c r="AA776" s="946"/>
    </row>
    <row r="777">
      <c r="A777" s="946"/>
      <c r="B777" s="946"/>
      <c r="C777" s="946"/>
      <c r="D777" s="946"/>
      <c r="E777" s="946"/>
      <c r="F777" s="946"/>
      <c r="G777" s="946"/>
      <c r="I777" s="946"/>
      <c r="J777" s="946"/>
      <c r="K777" s="946"/>
      <c r="L777" s="946"/>
      <c r="M777" s="946"/>
      <c r="N777" s="946"/>
      <c r="O777" s="946"/>
      <c r="P777" s="946"/>
      <c r="Q777" s="946"/>
      <c r="R777" s="946"/>
      <c r="S777" s="946"/>
      <c r="T777" s="946"/>
      <c r="U777" s="946"/>
      <c r="V777" s="946"/>
      <c r="W777" s="946"/>
      <c r="X777" s="946"/>
      <c r="Y777" s="946"/>
      <c r="Z777" s="946"/>
      <c r="AA777" s="946"/>
    </row>
    <row r="778">
      <c r="A778" s="946"/>
      <c r="B778" s="946"/>
      <c r="C778" s="946"/>
      <c r="D778" s="946"/>
      <c r="E778" s="946"/>
      <c r="F778" s="946"/>
      <c r="G778" s="946"/>
      <c r="I778" s="946"/>
      <c r="J778" s="946"/>
      <c r="K778" s="946"/>
      <c r="L778" s="946"/>
      <c r="M778" s="946"/>
      <c r="N778" s="946"/>
      <c r="O778" s="946"/>
      <c r="P778" s="946"/>
      <c r="Q778" s="946"/>
      <c r="R778" s="946"/>
      <c r="S778" s="946"/>
      <c r="T778" s="946"/>
      <c r="U778" s="946"/>
      <c r="V778" s="946"/>
      <c r="W778" s="946"/>
      <c r="X778" s="946"/>
      <c r="Y778" s="946"/>
      <c r="Z778" s="946"/>
      <c r="AA778" s="946"/>
    </row>
    <row r="779">
      <c r="A779" s="946"/>
      <c r="B779" s="946"/>
      <c r="C779" s="946"/>
      <c r="D779" s="946"/>
      <c r="E779" s="946"/>
      <c r="F779" s="946"/>
      <c r="G779" s="946"/>
      <c r="I779" s="946"/>
      <c r="J779" s="946"/>
      <c r="K779" s="946"/>
      <c r="L779" s="946"/>
      <c r="M779" s="946"/>
      <c r="N779" s="946"/>
      <c r="O779" s="946"/>
      <c r="P779" s="946"/>
      <c r="Q779" s="946"/>
      <c r="R779" s="946"/>
      <c r="S779" s="946"/>
      <c r="T779" s="946"/>
      <c r="U779" s="946"/>
      <c r="V779" s="946"/>
      <c r="W779" s="946"/>
      <c r="X779" s="946"/>
      <c r="Y779" s="946"/>
      <c r="Z779" s="946"/>
      <c r="AA779" s="946"/>
    </row>
    <row r="780">
      <c r="A780" s="946"/>
      <c r="B780" s="946"/>
      <c r="C780" s="946"/>
      <c r="D780" s="946"/>
      <c r="E780" s="946"/>
      <c r="F780" s="946"/>
      <c r="G780" s="946"/>
      <c r="I780" s="946"/>
      <c r="J780" s="946"/>
      <c r="K780" s="946"/>
      <c r="L780" s="946"/>
      <c r="M780" s="946"/>
      <c r="N780" s="946"/>
      <c r="O780" s="946"/>
      <c r="P780" s="946"/>
      <c r="Q780" s="946"/>
      <c r="R780" s="946"/>
      <c r="S780" s="946"/>
      <c r="T780" s="946"/>
      <c r="U780" s="946"/>
      <c r="V780" s="946"/>
      <c r="W780" s="946"/>
      <c r="X780" s="946"/>
      <c r="Y780" s="946"/>
      <c r="Z780" s="946"/>
      <c r="AA780" s="946"/>
    </row>
    <row r="781">
      <c r="A781" s="946"/>
      <c r="B781" s="946"/>
      <c r="C781" s="946"/>
      <c r="D781" s="946"/>
      <c r="E781" s="946"/>
      <c r="F781" s="946"/>
      <c r="G781" s="946"/>
      <c r="I781" s="946"/>
      <c r="J781" s="946"/>
      <c r="K781" s="946"/>
      <c r="L781" s="946"/>
      <c r="M781" s="946"/>
      <c r="N781" s="946"/>
      <c r="O781" s="946"/>
      <c r="P781" s="946"/>
      <c r="Q781" s="946"/>
      <c r="R781" s="946"/>
      <c r="S781" s="946"/>
      <c r="T781" s="946"/>
      <c r="U781" s="946"/>
      <c r="V781" s="946"/>
      <c r="W781" s="946"/>
      <c r="X781" s="946"/>
      <c r="Y781" s="946"/>
      <c r="Z781" s="946"/>
      <c r="AA781" s="946"/>
    </row>
    <row r="782">
      <c r="A782" s="946"/>
      <c r="B782" s="946"/>
      <c r="C782" s="946"/>
      <c r="D782" s="946"/>
      <c r="E782" s="946"/>
      <c r="F782" s="946"/>
      <c r="G782" s="946"/>
      <c r="I782" s="946"/>
      <c r="J782" s="946"/>
      <c r="K782" s="946"/>
      <c r="L782" s="946"/>
      <c r="M782" s="946"/>
      <c r="N782" s="946"/>
      <c r="O782" s="946"/>
      <c r="P782" s="946"/>
      <c r="Q782" s="946"/>
      <c r="R782" s="946"/>
      <c r="S782" s="946"/>
      <c r="T782" s="946"/>
      <c r="U782" s="946"/>
      <c r="V782" s="946"/>
      <c r="W782" s="946"/>
      <c r="X782" s="946"/>
      <c r="Y782" s="946"/>
      <c r="Z782" s="946"/>
      <c r="AA782" s="946"/>
    </row>
    <row r="783">
      <c r="A783" s="946"/>
      <c r="B783" s="946"/>
      <c r="C783" s="946"/>
      <c r="D783" s="946"/>
      <c r="E783" s="946"/>
      <c r="F783" s="946"/>
      <c r="G783" s="946"/>
      <c r="I783" s="946"/>
      <c r="J783" s="946"/>
      <c r="K783" s="946"/>
      <c r="L783" s="946"/>
      <c r="M783" s="946"/>
      <c r="N783" s="946"/>
      <c r="O783" s="946"/>
      <c r="P783" s="946"/>
      <c r="Q783" s="946"/>
      <c r="R783" s="946"/>
      <c r="S783" s="946"/>
      <c r="T783" s="946"/>
      <c r="U783" s="946"/>
      <c r="V783" s="946"/>
      <c r="W783" s="946"/>
      <c r="X783" s="946"/>
      <c r="Y783" s="946"/>
      <c r="Z783" s="946"/>
      <c r="AA783" s="946"/>
    </row>
    <row r="784">
      <c r="A784" s="946"/>
      <c r="B784" s="946"/>
      <c r="C784" s="946"/>
      <c r="D784" s="946"/>
      <c r="E784" s="946"/>
      <c r="F784" s="946"/>
      <c r="G784" s="946"/>
      <c r="I784" s="946"/>
      <c r="J784" s="946"/>
      <c r="K784" s="946"/>
      <c r="L784" s="946"/>
      <c r="M784" s="946"/>
      <c r="N784" s="946"/>
      <c r="O784" s="946"/>
      <c r="P784" s="946"/>
      <c r="Q784" s="946"/>
      <c r="R784" s="946"/>
      <c r="S784" s="946"/>
      <c r="T784" s="946"/>
      <c r="U784" s="946"/>
      <c r="V784" s="946"/>
      <c r="W784" s="946"/>
      <c r="X784" s="946"/>
      <c r="Y784" s="946"/>
      <c r="Z784" s="946"/>
      <c r="AA784" s="946"/>
    </row>
    <row r="785">
      <c r="A785" s="946"/>
      <c r="B785" s="946"/>
      <c r="C785" s="946"/>
      <c r="D785" s="946"/>
      <c r="E785" s="946"/>
      <c r="F785" s="946"/>
      <c r="G785" s="946"/>
      <c r="I785" s="946"/>
      <c r="J785" s="946"/>
      <c r="K785" s="946"/>
      <c r="L785" s="946"/>
      <c r="M785" s="946"/>
      <c r="N785" s="946"/>
      <c r="O785" s="946"/>
      <c r="P785" s="946"/>
      <c r="Q785" s="946"/>
      <c r="R785" s="946"/>
      <c r="S785" s="946"/>
      <c r="T785" s="946"/>
      <c r="U785" s="946"/>
      <c r="V785" s="946"/>
      <c r="W785" s="946"/>
      <c r="X785" s="946"/>
      <c r="Y785" s="946"/>
      <c r="Z785" s="946"/>
      <c r="AA785" s="946"/>
    </row>
    <row r="786">
      <c r="A786" s="946"/>
      <c r="B786" s="946"/>
      <c r="C786" s="946"/>
      <c r="D786" s="946"/>
      <c r="E786" s="946"/>
      <c r="F786" s="946"/>
      <c r="G786" s="946"/>
      <c r="I786" s="946"/>
      <c r="J786" s="946"/>
      <c r="K786" s="946"/>
      <c r="L786" s="946"/>
      <c r="M786" s="946"/>
      <c r="N786" s="946"/>
      <c r="O786" s="946"/>
      <c r="P786" s="946"/>
      <c r="Q786" s="946"/>
      <c r="R786" s="946"/>
      <c r="S786" s="946"/>
      <c r="T786" s="946"/>
      <c r="U786" s="946"/>
      <c r="V786" s="946"/>
      <c r="W786" s="946"/>
      <c r="X786" s="946"/>
      <c r="Y786" s="946"/>
      <c r="Z786" s="946"/>
      <c r="AA786" s="946"/>
    </row>
    <row r="787">
      <c r="A787" s="946"/>
      <c r="B787" s="946"/>
      <c r="C787" s="946"/>
      <c r="D787" s="946"/>
      <c r="E787" s="946"/>
      <c r="F787" s="946"/>
      <c r="G787" s="946"/>
      <c r="I787" s="946"/>
      <c r="J787" s="946"/>
      <c r="K787" s="946"/>
      <c r="L787" s="946"/>
      <c r="M787" s="946"/>
      <c r="N787" s="946"/>
      <c r="O787" s="946"/>
      <c r="P787" s="946"/>
      <c r="Q787" s="946"/>
      <c r="R787" s="946"/>
      <c r="S787" s="946"/>
      <c r="T787" s="946"/>
      <c r="U787" s="946"/>
      <c r="V787" s="946"/>
      <c r="W787" s="946"/>
      <c r="X787" s="946"/>
      <c r="Y787" s="946"/>
      <c r="Z787" s="946"/>
      <c r="AA787" s="946"/>
    </row>
    <row r="788">
      <c r="A788" s="946"/>
      <c r="B788" s="946"/>
      <c r="C788" s="946"/>
      <c r="D788" s="946"/>
      <c r="E788" s="946"/>
      <c r="F788" s="946"/>
      <c r="G788" s="946"/>
      <c r="I788" s="946"/>
      <c r="J788" s="946"/>
      <c r="K788" s="946"/>
      <c r="L788" s="946"/>
      <c r="M788" s="946"/>
      <c r="N788" s="946"/>
      <c r="O788" s="946"/>
      <c r="P788" s="946"/>
      <c r="Q788" s="946"/>
      <c r="R788" s="946"/>
      <c r="S788" s="946"/>
      <c r="T788" s="946"/>
      <c r="U788" s="946"/>
      <c r="V788" s="946"/>
      <c r="W788" s="946"/>
      <c r="X788" s="946"/>
      <c r="Y788" s="946"/>
      <c r="Z788" s="946"/>
      <c r="AA788" s="946"/>
    </row>
    <row r="789">
      <c r="A789" s="946"/>
      <c r="B789" s="946"/>
      <c r="C789" s="946"/>
      <c r="D789" s="946"/>
      <c r="E789" s="946"/>
      <c r="F789" s="946"/>
      <c r="G789" s="946"/>
      <c r="I789" s="946"/>
      <c r="J789" s="946"/>
      <c r="K789" s="946"/>
      <c r="L789" s="946"/>
      <c r="M789" s="946"/>
      <c r="N789" s="946"/>
      <c r="O789" s="946"/>
      <c r="P789" s="946"/>
      <c r="Q789" s="946"/>
      <c r="R789" s="946"/>
      <c r="S789" s="946"/>
      <c r="T789" s="946"/>
      <c r="U789" s="946"/>
      <c r="V789" s="946"/>
      <c r="W789" s="946"/>
      <c r="X789" s="946"/>
      <c r="Y789" s="946"/>
      <c r="Z789" s="946"/>
      <c r="AA789" s="946"/>
    </row>
    <row r="790">
      <c r="A790" s="946"/>
      <c r="B790" s="946"/>
      <c r="C790" s="946"/>
      <c r="D790" s="946"/>
      <c r="E790" s="946"/>
      <c r="F790" s="946"/>
      <c r="G790" s="946"/>
      <c r="I790" s="946"/>
      <c r="J790" s="946"/>
      <c r="K790" s="946"/>
      <c r="L790" s="946"/>
      <c r="M790" s="946"/>
      <c r="N790" s="946"/>
      <c r="O790" s="946"/>
      <c r="P790" s="946"/>
      <c r="Q790" s="946"/>
      <c r="R790" s="946"/>
      <c r="S790" s="946"/>
      <c r="T790" s="946"/>
      <c r="U790" s="946"/>
      <c r="V790" s="946"/>
      <c r="W790" s="946"/>
      <c r="X790" s="946"/>
      <c r="Y790" s="946"/>
      <c r="Z790" s="946"/>
      <c r="AA790" s="946"/>
    </row>
    <row r="791">
      <c r="A791" s="946"/>
      <c r="B791" s="946"/>
      <c r="C791" s="946"/>
      <c r="D791" s="946"/>
      <c r="E791" s="946"/>
      <c r="F791" s="946"/>
      <c r="G791" s="946"/>
      <c r="I791" s="946"/>
      <c r="J791" s="946"/>
      <c r="K791" s="946"/>
      <c r="L791" s="946"/>
      <c r="M791" s="946"/>
      <c r="N791" s="946"/>
      <c r="O791" s="946"/>
      <c r="P791" s="946"/>
      <c r="Q791" s="946"/>
      <c r="R791" s="946"/>
      <c r="S791" s="946"/>
      <c r="T791" s="946"/>
      <c r="U791" s="946"/>
      <c r="V791" s="946"/>
      <c r="W791" s="946"/>
      <c r="X791" s="946"/>
      <c r="Y791" s="946"/>
      <c r="Z791" s="946"/>
      <c r="AA791" s="946"/>
    </row>
    <row r="792">
      <c r="A792" s="946"/>
      <c r="B792" s="946"/>
      <c r="C792" s="946"/>
      <c r="D792" s="946"/>
      <c r="E792" s="946"/>
      <c r="F792" s="946"/>
      <c r="G792" s="946"/>
      <c r="I792" s="946"/>
      <c r="J792" s="946"/>
      <c r="K792" s="946"/>
      <c r="L792" s="946"/>
      <c r="M792" s="946"/>
      <c r="N792" s="946"/>
      <c r="O792" s="946"/>
      <c r="P792" s="946"/>
      <c r="Q792" s="946"/>
      <c r="R792" s="946"/>
      <c r="S792" s="946"/>
      <c r="T792" s="946"/>
      <c r="U792" s="946"/>
      <c r="V792" s="946"/>
      <c r="W792" s="946"/>
      <c r="X792" s="946"/>
      <c r="Y792" s="946"/>
      <c r="Z792" s="946"/>
      <c r="AA792" s="946"/>
    </row>
    <row r="793">
      <c r="A793" s="946"/>
      <c r="B793" s="946"/>
      <c r="C793" s="946"/>
      <c r="D793" s="946"/>
      <c r="E793" s="946"/>
      <c r="F793" s="946"/>
      <c r="G793" s="946"/>
      <c r="I793" s="946"/>
      <c r="J793" s="946"/>
      <c r="K793" s="946"/>
      <c r="L793" s="946"/>
      <c r="M793" s="946"/>
      <c r="N793" s="946"/>
      <c r="O793" s="946"/>
      <c r="P793" s="946"/>
      <c r="Q793" s="946"/>
      <c r="R793" s="946"/>
      <c r="S793" s="946"/>
      <c r="T793" s="946"/>
      <c r="U793" s="946"/>
      <c r="V793" s="946"/>
      <c r="W793" s="946"/>
      <c r="X793" s="946"/>
      <c r="Y793" s="946"/>
      <c r="Z793" s="946"/>
      <c r="AA793" s="946"/>
    </row>
    <row r="794">
      <c r="A794" s="946"/>
      <c r="B794" s="946"/>
      <c r="C794" s="946"/>
      <c r="D794" s="946"/>
      <c r="E794" s="946"/>
      <c r="F794" s="946"/>
      <c r="G794" s="946"/>
      <c r="I794" s="946"/>
      <c r="J794" s="946"/>
      <c r="K794" s="946"/>
      <c r="L794" s="946"/>
      <c r="M794" s="946"/>
      <c r="N794" s="946"/>
      <c r="O794" s="946"/>
      <c r="P794" s="946"/>
      <c r="Q794" s="946"/>
      <c r="R794" s="946"/>
      <c r="S794" s="946"/>
      <c r="T794" s="946"/>
      <c r="U794" s="946"/>
      <c r="V794" s="946"/>
      <c r="W794" s="946"/>
      <c r="X794" s="946"/>
      <c r="Y794" s="946"/>
      <c r="Z794" s="946"/>
      <c r="AA794" s="946"/>
    </row>
    <row r="795">
      <c r="A795" s="946"/>
      <c r="B795" s="946"/>
      <c r="C795" s="946"/>
      <c r="D795" s="946"/>
      <c r="E795" s="946"/>
      <c r="F795" s="946"/>
      <c r="G795" s="946"/>
      <c r="I795" s="946"/>
      <c r="J795" s="946"/>
      <c r="K795" s="946"/>
      <c r="L795" s="946"/>
      <c r="M795" s="946"/>
      <c r="N795" s="946"/>
      <c r="O795" s="946"/>
      <c r="P795" s="946"/>
      <c r="Q795" s="946"/>
      <c r="R795" s="946"/>
      <c r="S795" s="946"/>
      <c r="T795" s="946"/>
      <c r="U795" s="946"/>
      <c r="V795" s="946"/>
      <c r="W795" s="946"/>
      <c r="X795" s="946"/>
      <c r="Y795" s="946"/>
      <c r="Z795" s="946"/>
      <c r="AA795" s="946"/>
    </row>
    <row r="796">
      <c r="A796" s="946"/>
      <c r="B796" s="946"/>
      <c r="C796" s="946"/>
      <c r="D796" s="946"/>
      <c r="E796" s="946"/>
      <c r="F796" s="946"/>
      <c r="G796" s="946"/>
      <c r="I796" s="946"/>
      <c r="J796" s="946"/>
      <c r="K796" s="946"/>
      <c r="L796" s="946"/>
      <c r="M796" s="946"/>
      <c r="N796" s="946"/>
      <c r="O796" s="946"/>
      <c r="P796" s="946"/>
      <c r="Q796" s="946"/>
      <c r="R796" s="946"/>
      <c r="S796" s="946"/>
      <c r="T796" s="946"/>
      <c r="U796" s="946"/>
      <c r="V796" s="946"/>
      <c r="W796" s="946"/>
      <c r="X796" s="946"/>
      <c r="Y796" s="946"/>
      <c r="Z796" s="946"/>
      <c r="AA796" s="946"/>
    </row>
    <row r="797">
      <c r="A797" s="946"/>
      <c r="B797" s="946"/>
      <c r="C797" s="946"/>
      <c r="D797" s="946"/>
      <c r="E797" s="946"/>
      <c r="F797" s="946"/>
      <c r="G797" s="946"/>
      <c r="I797" s="946"/>
      <c r="J797" s="946"/>
      <c r="K797" s="946"/>
      <c r="L797" s="946"/>
      <c r="M797" s="946"/>
      <c r="N797" s="946"/>
      <c r="O797" s="946"/>
      <c r="P797" s="946"/>
      <c r="Q797" s="946"/>
      <c r="R797" s="946"/>
      <c r="S797" s="946"/>
      <c r="T797" s="946"/>
      <c r="U797" s="946"/>
      <c r="V797" s="946"/>
      <c r="W797" s="946"/>
      <c r="X797" s="946"/>
      <c r="Y797" s="946"/>
      <c r="Z797" s="946"/>
      <c r="AA797" s="946"/>
    </row>
    <row r="798">
      <c r="A798" s="946"/>
      <c r="B798" s="946"/>
      <c r="C798" s="946"/>
      <c r="D798" s="946"/>
      <c r="E798" s="946"/>
      <c r="F798" s="946"/>
      <c r="G798" s="946"/>
      <c r="I798" s="946"/>
      <c r="J798" s="946"/>
      <c r="K798" s="946"/>
      <c r="L798" s="946"/>
      <c r="M798" s="946"/>
      <c r="N798" s="946"/>
      <c r="O798" s="946"/>
      <c r="P798" s="946"/>
      <c r="Q798" s="946"/>
      <c r="R798" s="946"/>
      <c r="S798" s="946"/>
      <c r="T798" s="946"/>
      <c r="U798" s="946"/>
      <c r="V798" s="946"/>
      <c r="W798" s="946"/>
      <c r="X798" s="946"/>
      <c r="Y798" s="946"/>
      <c r="Z798" s="946"/>
      <c r="AA798" s="946"/>
    </row>
    <row r="799">
      <c r="A799" s="946"/>
      <c r="B799" s="946"/>
      <c r="C799" s="946"/>
      <c r="D799" s="946"/>
      <c r="E799" s="946"/>
      <c r="F799" s="946"/>
      <c r="G799" s="946"/>
      <c r="I799" s="946"/>
      <c r="J799" s="946"/>
      <c r="K799" s="946"/>
      <c r="L799" s="946"/>
      <c r="M799" s="946"/>
      <c r="N799" s="946"/>
      <c r="O799" s="946"/>
      <c r="P799" s="946"/>
      <c r="Q799" s="946"/>
      <c r="R799" s="946"/>
      <c r="S799" s="946"/>
      <c r="T799" s="946"/>
      <c r="U799" s="946"/>
      <c r="V799" s="946"/>
      <c r="W799" s="946"/>
      <c r="X799" s="946"/>
      <c r="Y799" s="946"/>
      <c r="Z799" s="946"/>
      <c r="AA799" s="946"/>
    </row>
    <row r="800">
      <c r="A800" s="946"/>
      <c r="B800" s="946"/>
      <c r="C800" s="946"/>
      <c r="D800" s="946"/>
      <c r="E800" s="946"/>
      <c r="F800" s="946"/>
      <c r="G800" s="946"/>
      <c r="I800" s="946"/>
      <c r="J800" s="946"/>
      <c r="K800" s="946"/>
      <c r="L800" s="946"/>
      <c r="M800" s="946"/>
      <c r="N800" s="946"/>
      <c r="O800" s="946"/>
      <c r="P800" s="946"/>
      <c r="Q800" s="946"/>
      <c r="R800" s="946"/>
      <c r="S800" s="946"/>
      <c r="T800" s="946"/>
      <c r="U800" s="946"/>
      <c r="V800" s="946"/>
      <c r="W800" s="946"/>
      <c r="X800" s="946"/>
      <c r="Y800" s="946"/>
      <c r="Z800" s="946"/>
      <c r="AA800" s="946"/>
    </row>
    <row r="801">
      <c r="A801" s="946"/>
      <c r="B801" s="946"/>
      <c r="C801" s="946"/>
      <c r="D801" s="946"/>
      <c r="E801" s="946"/>
      <c r="F801" s="946"/>
      <c r="G801" s="946"/>
      <c r="I801" s="946"/>
      <c r="J801" s="946"/>
      <c r="K801" s="946"/>
      <c r="L801" s="946"/>
      <c r="M801" s="946"/>
      <c r="N801" s="946"/>
      <c r="O801" s="946"/>
      <c r="P801" s="946"/>
      <c r="Q801" s="946"/>
      <c r="R801" s="946"/>
      <c r="S801" s="946"/>
      <c r="T801" s="946"/>
      <c r="U801" s="946"/>
      <c r="V801" s="946"/>
      <c r="W801" s="946"/>
      <c r="X801" s="946"/>
      <c r="Y801" s="946"/>
      <c r="Z801" s="946"/>
      <c r="AA801" s="946"/>
    </row>
    <row r="802">
      <c r="A802" s="946"/>
      <c r="B802" s="946"/>
      <c r="C802" s="946"/>
      <c r="D802" s="946"/>
      <c r="E802" s="946"/>
      <c r="F802" s="946"/>
      <c r="G802" s="946"/>
      <c r="I802" s="946"/>
      <c r="J802" s="946"/>
      <c r="K802" s="946"/>
      <c r="L802" s="946"/>
      <c r="M802" s="946"/>
      <c r="N802" s="946"/>
      <c r="O802" s="946"/>
      <c r="P802" s="946"/>
      <c r="Q802" s="946"/>
      <c r="R802" s="946"/>
      <c r="S802" s="946"/>
      <c r="T802" s="946"/>
      <c r="U802" s="946"/>
      <c r="V802" s="946"/>
      <c r="W802" s="946"/>
      <c r="X802" s="946"/>
      <c r="Y802" s="946"/>
      <c r="Z802" s="946"/>
      <c r="AA802" s="946"/>
    </row>
    <row r="803">
      <c r="A803" s="946"/>
      <c r="B803" s="946"/>
      <c r="C803" s="946"/>
      <c r="D803" s="946"/>
      <c r="E803" s="946"/>
      <c r="F803" s="946"/>
      <c r="G803" s="946"/>
      <c r="I803" s="946"/>
      <c r="J803" s="946"/>
      <c r="K803" s="946"/>
      <c r="L803" s="946"/>
      <c r="M803" s="946"/>
      <c r="N803" s="946"/>
      <c r="O803" s="946"/>
      <c r="P803" s="946"/>
      <c r="Q803" s="946"/>
      <c r="R803" s="946"/>
      <c r="S803" s="946"/>
      <c r="T803" s="946"/>
      <c r="U803" s="946"/>
      <c r="V803" s="946"/>
      <c r="W803" s="946"/>
      <c r="X803" s="946"/>
      <c r="Y803" s="946"/>
      <c r="Z803" s="946"/>
      <c r="AA803" s="946"/>
    </row>
    <row r="804">
      <c r="A804" s="946"/>
      <c r="B804" s="946"/>
      <c r="C804" s="946"/>
      <c r="D804" s="946"/>
      <c r="E804" s="946"/>
      <c r="F804" s="946"/>
      <c r="G804" s="946"/>
      <c r="I804" s="946"/>
      <c r="J804" s="946"/>
      <c r="K804" s="946"/>
      <c r="L804" s="946"/>
      <c r="M804" s="946"/>
      <c r="N804" s="946"/>
      <c r="O804" s="946"/>
      <c r="P804" s="946"/>
      <c r="Q804" s="946"/>
      <c r="R804" s="946"/>
      <c r="S804" s="946"/>
      <c r="T804" s="946"/>
      <c r="U804" s="946"/>
      <c r="V804" s="946"/>
      <c r="W804" s="946"/>
      <c r="X804" s="946"/>
      <c r="Y804" s="946"/>
      <c r="Z804" s="946"/>
      <c r="AA804" s="946"/>
    </row>
    <row r="805">
      <c r="A805" s="946"/>
      <c r="B805" s="946"/>
      <c r="C805" s="946"/>
      <c r="D805" s="946"/>
      <c r="E805" s="946"/>
      <c r="F805" s="946"/>
      <c r="G805" s="946"/>
      <c r="I805" s="946"/>
      <c r="J805" s="946"/>
      <c r="K805" s="946"/>
      <c r="L805" s="946"/>
      <c r="M805" s="946"/>
      <c r="N805" s="946"/>
      <c r="O805" s="946"/>
      <c r="P805" s="946"/>
      <c r="Q805" s="946"/>
      <c r="R805" s="946"/>
      <c r="S805" s="946"/>
      <c r="T805" s="946"/>
      <c r="U805" s="946"/>
      <c r="V805" s="946"/>
      <c r="W805" s="946"/>
      <c r="X805" s="946"/>
      <c r="Y805" s="946"/>
      <c r="Z805" s="946"/>
      <c r="AA805" s="946"/>
    </row>
    <row r="806">
      <c r="A806" s="946"/>
      <c r="B806" s="946"/>
      <c r="C806" s="946"/>
      <c r="D806" s="946"/>
      <c r="E806" s="946"/>
      <c r="F806" s="946"/>
      <c r="G806" s="946"/>
      <c r="I806" s="946"/>
      <c r="J806" s="946"/>
      <c r="K806" s="946"/>
      <c r="L806" s="946"/>
      <c r="M806" s="946"/>
      <c r="N806" s="946"/>
      <c r="O806" s="946"/>
      <c r="P806" s="946"/>
      <c r="Q806" s="946"/>
      <c r="R806" s="946"/>
      <c r="S806" s="946"/>
      <c r="T806" s="946"/>
      <c r="U806" s="946"/>
      <c r="V806" s="946"/>
      <c r="W806" s="946"/>
      <c r="X806" s="946"/>
      <c r="Y806" s="946"/>
      <c r="Z806" s="946"/>
      <c r="AA806" s="946"/>
    </row>
    <row r="807">
      <c r="A807" s="946"/>
      <c r="B807" s="946"/>
      <c r="C807" s="946"/>
      <c r="D807" s="946"/>
      <c r="E807" s="946"/>
      <c r="F807" s="946"/>
      <c r="G807" s="946"/>
      <c r="I807" s="946"/>
      <c r="J807" s="946"/>
      <c r="K807" s="946"/>
      <c r="L807" s="946"/>
      <c r="M807" s="946"/>
      <c r="N807" s="946"/>
      <c r="O807" s="946"/>
      <c r="P807" s="946"/>
      <c r="Q807" s="946"/>
      <c r="R807" s="946"/>
      <c r="S807" s="946"/>
      <c r="T807" s="946"/>
      <c r="U807" s="946"/>
      <c r="V807" s="946"/>
      <c r="W807" s="946"/>
      <c r="X807" s="946"/>
      <c r="Y807" s="946"/>
      <c r="Z807" s="946"/>
      <c r="AA807" s="946"/>
    </row>
    <row r="808">
      <c r="A808" s="946"/>
      <c r="B808" s="946"/>
      <c r="C808" s="946"/>
      <c r="D808" s="946"/>
      <c r="E808" s="946"/>
      <c r="F808" s="946"/>
      <c r="G808" s="946"/>
      <c r="I808" s="946"/>
      <c r="J808" s="946"/>
      <c r="K808" s="946"/>
      <c r="L808" s="946"/>
      <c r="M808" s="946"/>
      <c r="N808" s="946"/>
      <c r="O808" s="946"/>
      <c r="P808" s="946"/>
      <c r="Q808" s="946"/>
      <c r="R808" s="946"/>
      <c r="S808" s="946"/>
      <c r="T808" s="946"/>
      <c r="U808" s="946"/>
      <c r="V808" s="946"/>
      <c r="W808" s="946"/>
      <c r="X808" s="946"/>
      <c r="Y808" s="946"/>
      <c r="Z808" s="946"/>
      <c r="AA808" s="946"/>
    </row>
    <row r="809">
      <c r="A809" s="946"/>
      <c r="B809" s="946"/>
      <c r="C809" s="946"/>
      <c r="D809" s="946"/>
      <c r="E809" s="946"/>
      <c r="F809" s="946"/>
      <c r="G809" s="946"/>
      <c r="I809" s="946"/>
      <c r="J809" s="946"/>
      <c r="K809" s="946"/>
      <c r="L809" s="946"/>
      <c r="M809" s="946"/>
      <c r="N809" s="946"/>
      <c r="O809" s="946"/>
      <c r="P809" s="946"/>
      <c r="Q809" s="946"/>
      <c r="R809" s="946"/>
      <c r="S809" s="946"/>
      <c r="T809" s="946"/>
      <c r="U809" s="946"/>
      <c r="V809" s="946"/>
      <c r="W809" s="946"/>
      <c r="X809" s="946"/>
      <c r="Y809" s="946"/>
      <c r="Z809" s="946"/>
      <c r="AA809" s="946"/>
    </row>
    <row r="810">
      <c r="A810" s="946"/>
      <c r="B810" s="946"/>
      <c r="C810" s="946"/>
      <c r="D810" s="946"/>
      <c r="E810" s="946"/>
      <c r="F810" s="946"/>
      <c r="G810" s="946"/>
      <c r="I810" s="946"/>
      <c r="J810" s="946"/>
      <c r="K810" s="946"/>
      <c r="L810" s="946"/>
      <c r="M810" s="946"/>
      <c r="N810" s="946"/>
      <c r="O810" s="946"/>
      <c r="P810" s="946"/>
      <c r="Q810" s="946"/>
      <c r="R810" s="946"/>
      <c r="S810" s="946"/>
      <c r="T810" s="946"/>
      <c r="U810" s="946"/>
      <c r="V810" s="946"/>
      <c r="W810" s="946"/>
      <c r="X810" s="946"/>
      <c r="Y810" s="946"/>
      <c r="Z810" s="946"/>
      <c r="AA810" s="946"/>
    </row>
    <row r="811">
      <c r="A811" s="946"/>
      <c r="B811" s="946"/>
      <c r="C811" s="946"/>
      <c r="D811" s="946"/>
      <c r="E811" s="946"/>
      <c r="F811" s="946"/>
      <c r="G811" s="946"/>
      <c r="I811" s="946"/>
      <c r="J811" s="946"/>
      <c r="K811" s="946"/>
      <c r="L811" s="946"/>
      <c r="M811" s="946"/>
      <c r="N811" s="946"/>
      <c r="O811" s="946"/>
      <c r="P811" s="946"/>
      <c r="Q811" s="946"/>
      <c r="R811" s="946"/>
      <c r="S811" s="946"/>
      <c r="T811" s="946"/>
      <c r="U811" s="946"/>
      <c r="V811" s="946"/>
      <c r="W811" s="946"/>
      <c r="X811" s="946"/>
      <c r="Y811" s="946"/>
      <c r="Z811" s="946"/>
      <c r="AA811" s="946"/>
    </row>
    <row r="812">
      <c r="A812" s="946"/>
      <c r="B812" s="946"/>
      <c r="C812" s="946"/>
      <c r="D812" s="946"/>
      <c r="E812" s="946"/>
      <c r="F812" s="946"/>
      <c r="G812" s="946"/>
      <c r="I812" s="946"/>
      <c r="J812" s="946"/>
      <c r="K812" s="946"/>
      <c r="L812" s="946"/>
      <c r="M812" s="946"/>
      <c r="N812" s="946"/>
      <c r="O812" s="946"/>
      <c r="P812" s="946"/>
      <c r="Q812" s="946"/>
      <c r="R812" s="946"/>
      <c r="S812" s="946"/>
      <c r="T812" s="946"/>
      <c r="U812" s="946"/>
      <c r="V812" s="946"/>
      <c r="W812" s="946"/>
      <c r="X812" s="946"/>
      <c r="Y812" s="946"/>
      <c r="Z812" s="946"/>
      <c r="AA812" s="946"/>
    </row>
    <row r="813">
      <c r="A813" s="946"/>
      <c r="B813" s="946"/>
      <c r="C813" s="946"/>
      <c r="D813" s="946"/>
      <c r="E813" s="946"/>
      <c r="F813" s="946"/>
      <c r="G813" s="946"/>
      <c r="I813" s="946"/>
      <c r="J813" s="946"/>
      <c r="K813" s="946"/>
      <c r="L813" s="946"/>
      <c r="M813" s="946"/>
      <c r="N813" s="946"/>
      <c r="O813" s="946"/>
      <c r="P813" s="946"/>
      <c r="Q813" s="946"/>
      <c r="R813" s="946"/>
      <c r="S813" s="946"/>
      <c r="T813" s="946"/>
      <c r="U813" s="946"/>
      <c r="V813" s="946"/>
      <c r="W813" s="946"/>
      <c r="X813" s="946"/>
      <c r="Y813" s="946"/>
      <c r="Z813" s="946"/>
      <c r="AA813" s="946"/>
    </row>
    <row r="814">
      <c r="A814" s="946"/>
      <c r="B814" s="946"/>
      <c r="C814" s="946"/>
      <c r="D814" s="946"/>
      <c r="E814" s="946"/>
      <c r="F814" s="946"/>
      <c r="G814" s="946"/>
      <c r="I814" s="946"/>
      <c r="J814" s="946"/>
      <c r="K814" s="946"/>
      <c r="L814" s="946"/>
      <c r="M814" s="946"/>
      <c r="N814" s="946"/>
      <c r="O814" s="946"/>
      <c r="P814" s="946"/>
      <c r="Q814" s="946"/>
      <c r="R814" s="946"/>
      <c r="S814" s="946"/>
      <c r="T814" s="946"/>
      <c r="U814" s="946"/>
      <c r="V814" s="946"/>
      <c r="W814" s="946"/>
      <c r="X814" s="946"/>
      <c r="Y814" s="946"/>
      <c r="Z814" s="946"/>
      <c r="AA814" s="946"/>
    </row>
    <row r="815">
      <c r="A815" s="946"/>
      <c r="B815" s="946"/>
      <c r="C815" s="946"/>
      <c r="D815" s="946"/>
      <c r="E815" s="946"/>
      <c r="F815" s="946"/>
      <c r="G815" s="946"/>
      <c r="I815" s="946"/>
      <c r="J815" s="946"/>
      <c r="K815" s="946"/>
      <c r="L815" s="946"/>
      <c r="M815" s="946"/>
      <c r="N815" s="946"/>
      <c r="O815" s="946"/>
      <c r="P815" s="946"/>
      <c r="Q815" s="946"/>
      <c r="R815" s="946"/>
      <c r="S815" s="946"/>
      <c r="T815" s="946"/>
      <c r="U815" s="946"/>
      <c r="V815" s="946"/>
      <c r="W815" s="946"/>
      <c r="X815" s="946"/>
      <c r="Y815" s="946"/>
      <c r="Z815" s="946"/>
      <c r="AA815" s="946"/>
    </row>
    <row r="816">
      <c r="A816" s="946"/>
      <c r="B816" s="946"/>
      <c r="C816" s="946"/>
      <c r="D816" s="946"/>
      <c r="E816" s="946"/>
      <c r="F816" s="946"/>
      <c r="G816" s="946"/>
      <c r="I816" s="946"/>
      <c r="J816" s="946"/>
      <c r="K816" s="946"/>
      <c r="L816" s="946"/>
      <c r="M816" s="946"/>
      <c r="N816" s="946"/>
      <c r="O816" s="946"/>
      <c r="P816" s="946"/>
      <c r="Q816" s="946"/>
      <c r="R816" s="946"/>
      <c r="S816" s="946"/>
      <c r="T816" s="946"/>
      <c r="U816" s="946"/>
      <c r="V816" s="946"/>
      <c r="W816" s="946"/>
      <c r="X816" s="946"/>
      <c r="Y816" s="946"/>
      <c r="Z816" s="946"/>
      <c r="AA816" s="946"/>
    </row>
    <row r="817">
      <c r="A817" s="946"/>
      <c r="B817" s="946"/>
      <c r="C817" s="946"/>
      <c r="D817" s="946"/>
      <c r="E817" s="946"/>
      <c r="F817" s="946"/>
      <c r="G817" s="946"/>
      <c r="I817" s="946"/>
      <c r="J817" s="946"/>
      <c r="K817" s="946"/>
      <c r="L817" s="946"/>
      <c r="M817" s="946"/>
      <c r="N817" s="946"/>
      <c r="O817" s="946"/>
      <c r="P817" s="946"/>
      <c r="Q817" s="946"/>
      <c r="R817" s="946"/>
      <c r="S817" s="946"/>
      <c r="T817" s="946"/>
      <c r="U817" s="946"/>
      <c r="V817" s="946"/>
      <c r="W817" s="946"/>
      <c r="X817" s="946"/>
      <c r="Y817" s="946"/>
      <c r="Z817" s="946"/>
      <c r="AA817" s="946"/>
    </row>
    <row r="818">
      <c r="A818" s="946"/>
      <c r="B818" s="946"/>
      <c r="C818" s="946"/>
      <c r="D818" s="946"/>
      <c r="E818" s="946"/>
      <c r="F818" s="946"/>
      <c r="G818" s="946"/>
      <c r="I818" s="946"/>
      <c r="J818" s="946"/>
      <c r="K818" s="946"/>
      <c r="L818" s="946"/>
      <c r="M818" s="946"/>
      <c r="N818" s="946"/>
      <c r="O818" s="946"/>
      <c r="P818" s="946"/>
      <c r="Q818" s="946"/>
      <c r="R818" s="946"/>
      <c r="S818" s="946"/>
      <c r="T818" s="946"/>
      <c r="U818" s="946"/>
      <c r="V818" s="946"/>
      <c r="W818" s="946"/>
      <c r="X818" s="946"/>
      <c r="Y818" s="946"/>
      <c r="Z818" s="946"/>
      <c r="AA818" s="946"/>
    </row>
    <row r="819">
      <c r="A819" s="946"/>
      <c r="B819" s="946"/>
      <c r="C819" s="946"/>
      <c r="D819" s="946"/>
      <c r="E819" s="946"/>
      <c r="F819" s="946"/>
      <c r="G819" s="946"/>
      <c r="I819" s="946"/>
      <c r="J819" s="946"/>
      <c r="K819" s="946"/>
      <c r="L819" s="946"/>
      <c r="M819" s="946"/>
      <c r="N819" s="946"/>
      <c r="O819" s="946"/>
      <c r="P819" s="946"/>
      <c r="Q819" s="946"/>
      <c r="R819" s="946"/>
      <c r="S819" s="946"/>
      <c r="T819" s="946"/>
      <c r="U819" s="946"/>
      <c r="V819" s="946"/>
      <c r="W819" s="946"/>
      <c r="X819" s="946"/>
      <c r="Y819" s="946"/>
      <c r="Z819" s="946"/>
      <c r="AA819" s="946"/>
    </row>
    <row r="820">
      <c r="A820" s="946"/>
      <c r="B820" s="946"/>
      <c r="C820" s="946"/>
      <c r="D820" s="946"/>
      <c r="E820" s="946"/>
      <c r="F820" s="946"/>
      <c r="G820" s="946"/>
      <c r="I820" s="946"/>
      <c r="J820" s="946"/>
      <c r="K820" s="946"/>
      <c r="L820" s="946"/>
      <c r="M820" s="946"/>
      <c r="N820" s="946"/>
      <c r="O820" s="946"/>
      <c r="P820" s="946"/>
      <c r="Q820" s="946"/>
      <c r="R820" s="946"/>
      <c r="S820" s="946"/>
      <c r="T820" s="946"/>
      <c r="U820" s="946"/>
      <c r="V820" s="946"/>
      <c r="W820" s="946"/>
      <c r="X820" s="946"/>
      <c r="Y820" s="946"/>
      <c r="Z820" s="946"/>
      <c r="AA820" s="946"/>
    </row>
    <row r="821">
      <c r="A821" s="946"/>
      <c r="B821" s="946"/>
      <c r="C821" s="946"/>
      <c r="D821" s="946"/>
      <c r="E821" s="946"/>
      <c r="F821" s="946"/>
      <c r="G821" s="946"/>
      <c r="I821" s="946"/>
      <c r="J821" s="946"/>
      <c r="K821" s="946"/>
      <c r="L821" s="946"/>
      <c r="M821" s="946"/>
      <c r="N821" s="946"/>
      <c r="O821" s="946"/>
      <c r="P821" s="946"/>
      <c r="Q821" s="946"/>
      <c r="R821" s="946"/>
      <c r="S821" s="946"/>
      <c r="T821" s="946"/>
      <c r="U821" s="946"/>
      <c r="V821" s="946"/>
      <c r="W821" s="946"/>
      <c r="X821" s="946"/>
      <c r="Y821" s="946"/>
      <c r="Z821" s="946"/>
      <c r="AA821" s="946"/>
    </row>
    <row r="822">
      <c r="A822" s="946"/>
      <c r="B822" s="946"/>
      <c r="C822" s="946"/>
      <c r="D822" s="946"/>
      <c r="E822" s="946"/>
      <c r="F822" s="946"/>
      <c r="G822" s="946"/>
      <c r="I822" s="946"/>
      <c r="J822" s="946"/>
      <c r="K822" s="946"/>
      <c r="L822" s="946"/>
      <c r="M822" s="946"/>
      <c r="N822" s="946"/>
      <c r="O822" s="946"/>
      <c r="P822" s="946"/>
      <c r="Q822" s="946"/>
      <c r="R822" s="946"/>
      <c r="S822" s="946"/>
      <c r="T822" s="946"/>
      <c r="U822" s="946"/>
      <c r="V822" s="946"/>
      <c r="W822" s="946"/>
      <c r="X822" s="946"/>
      <c r="Y822" s="946"/>
      <c r="Z822" s="946"/>
      <c r="AA822" s="946"/>
    </row>
    <row r="823">
      <c r="A823" s="946"/>
      <c r="B823" s="946"/>
      <c r="C823" s="946"/>
      <c r="D823" s="946"/>
      <c r="E823" s="946"/>
      <c r="F823" s="946"/>
      <c r="G823" s="946"/>
      <c r="I823" s="946"/>
      <c r="J823" s="946"/>
      <c r="K823" s="946"/>
      <c r="L823" s="946"/>
      <c r="M823" s="946"/>
      <c r="N823" s="946"/>
      <c r="O823" s="946"/>
      <c r="P823" s="946"/>
      <c r="Q823" s="946"/>
      <c r="R823" s="946"/>
      <c r="S823" s="946"/>
      <c r="T823" s="946"/>
      <c r="U823" s="946"/>
      <c r="V823" s="946"/>
      <c r="W823" s="946"/>
      <c r="X823" s="946"/>
      <c r="Y823" s="946"/>
      <c r="Z823" s="946"/>
      <c r="AA823" s="946"/>
    </row>
    <row r="824">
      <c r="A824" s="946"/>
      <c r="B824" s="946"/>
      <c r="C824" s="946"/>
      <c r="D824" s="946"/>
      <c r="E824" s="946"/>
      <c r="F824" s="946"/>
      <c r="G824" s="946"/>
      <c r="I824" s="946"/>
      <c r="J824" s="946"/>
      <c r="K824" s="946"/>
      <c r="L824" s="946"/>
      <c r="M824" s="946"/>
      <c r="N824" s="946"/>
      <c r="O824" s="946"/>
      <c r="P824" s="946"/>
      <c r="Q824" s="946"/>
      <c r="R824" s="946"/>
      <c r="S824" s="946"/>
      <c r="T824" s="946"/>
      <c r="U824" s="946"/>
      <c r="V824" s="946"/>
      <c r="W824" s="946"/>
      <c r="X824" s="946"/>
      <c r="Y824" s="946"/>
      <c r="Z824" s="946"/>
      <c r="AA824" s="946"/>
    </row>
    <row r="825">
      <c r="A825" s="946"/>
      <c r="B825" s="946"/>
      <c r="C825" s="946"/>
      <c r="D825" s="946"/>
      <c r="E825" s="946"/>
      <c r="F825" s="946"/>
      <c r="G825" s="946"/>
      <c r="I825" s="946"/>
      <c r="J825" s="946"/>
      <c r="K825" s="946"/>
      <c r="L825" s="946"/>
      <c r="M825" s="946"/>
      <c r="N825" s="946"/>
      <c r="O825" s="946"/>
      <c r="P825" s="946"/>
      <c r="Q825" s="946"/>
      <c r="R825" s="946"/>
      <c r="S825" s="946"/>
      <c r="T825" s="946"/>
      <c r="U825" s="946"/>
      <c r="V825" s="946"/>
      <c r="W825" s="946"/>
      <c r="X825" s="946"/>
      <c r="Y825" s="946"/>
      <c r="Z825" s="946"/>
      <c r="AA825" s="946"/>
    </row>
    <row r="826">
      <c r="A826" s="946"/>
      <c r="B826" s="946"/>
      <c r="C826" s="946"/>
      <c r="D826" s="946"/>
      <c r="E826" s="946"/>
      <c r="F826" s="946"/>
      <c r="G826" s="946"/>
      <c r="I826" s="946"/>
      <c r="J826" s="946"/>
      <c r="K826" s="946"/>
      <c r="L826" s="946"/>
      <c r="M826" s="946"/>
      <c r="N826" s="946"/>
      <c r="O826" s="946"/>
      <c r="P826" s="946"/>
      <c r="Q826" s="946"/>
      <c r="R826" s="946"/>
      <c r="S826" s="946"/>
      <c r="T826" s="946"/>
      <c r="U826" s="946"/>
      <c r="V826" s="946"/>
      <c r="W826" s="946"/>
      <c r="X826" s="946"/>
      <c r="Y826" s="946"/>
      <c r="Z826" s="946"/>
      <c r="AA826" s="946"/>
    </row>
    <row r="827">
      <c r="A827" s="946"/>
      <c r="B827" s="946"/>
      <c r="C827" s="946"/>
      <c r="D827" s="946"/>
      <c r="E827" s="946"/>
      <c r="F827" s="946"/>
      <c r="G827" s="946"/>
      <c r="I827" s="946"/>
      <c r="J827" s="946"/>
      <c r="K827" s="946"/>
      <c r="L827" s="946"/>
      <c r="M827" s="946"/>
      <c r="N827" s="946"/>
      <c r="O827" s="946"/>
      <c r="P827" s="946"/>
      <c r="Q827" s="946"/>
      <c r="R827" s="946"/>
      <c r="S827" s="946"/>
      <c r="T827" s="946"/>
      <c r="U827" s="946"/>
      <c r="V827" s="946"/>
      <c r="W827" s="946"/>
      <c r="X827" s="946"/>
      <c r="Y827" s="946"/>
      <c r="Z827" s="946"/>
      <c r="AA827" s="946"/>
    </row>
    <row r="828">
      <c r="A828" s="946"/>
      <c r="B828" s="946"/>
      <c r="C828" s="946"/>
      <c r="D828" s="946"/>
      <c r="E828" s="946"/>
      <c r="F828" s="946"/>
      <c r="G828" s="946"/>
      <c r="I828" s="946"/>
      <c r="J828" s="946"/>
      <c r="K828" s="946"/>
      <c r="L828" s="946"/>
      <c r="M828" s="946"/>
      <c r="N828" s="946"/>
      <c r="O828" s="946"/>
      <c r="P828" s="946"/>
      <c r="Q828" s="946"/>
      <c r="R828" s="946"/>
      <c r="S828" s="946"/>
      <c r="T828" s="946"/>
      <c r="U828" s="946"/>
      <c r="V828" s="946"/>
      <c r="W828" s="946"/>
      <c r="X828" s="946"/>
      <c r="Y828" s="946"/>
      <c r="Z828" s="946"/>
      <c r="AA828" s="946"/>
    </row>
    <row r="829">
      <c r="A829" s="946"/>
      <c r="B829" s="946"/>
      <c r="C829" s="946"/>
      <c r="D829" s="946"/>
      <c r="E829" s="946"/>
      <c r="F829" s="946"/>
      <c r="G829" s="946"/>
      <c r="I829" s="946"/>
      <c r="J829" s="946"/>
      <c r="K829" s="946"/>
      <c r="L829" s="946"/>
      <c r="M829" s="946"/>
      <c r="N829" s="946"/>
      <c r="O829" s="946"/>
      <c r="P829" s="946"/>
      <c r="Q829" s="946"/>
      <c r="R829" s="946"/>
      <c r="S829" s="946"/>
      <c r="T829" s="946"/>
      <c r="U829" s="946"/>
      <c r="V829" s="946"/>
      <c r="W829" s="946"/>
      <c r="X829" s="946"/>
      <c r="Y829" s="946"/>
      <c r="Z829" s="946"/>
      <c r="AA829" s="946"/>
    </row>
    <row r="830">
      <c r="A830" s="946"/>
      <c r="B830" s="946"/>
      <c r="C830" s="946"/>
      <c r="D830" s="946"/>
      <c r="E830" s="946"/>
      <c r="F830" s="946"/>
      <c r="G830" s="946"/>
      <c r="I830" s="946"/>
      <c r="J830" s="946"/>
      <c r="K830" s="946"/>
      <c r="L830" s="946"/>
      <c r="M830" s="946"/>
      <c r="N830" s="946"/>
      <c r="O830" s="946"/>
      <c r="P830" s="946"/>
      <c r="Q830" s="946"/>
      <c r="R830" s="946"/>
      <c r="S830" s="946"/>
      <c r="T830" s="946"/>
      <c r="U830" s="946"/>
      <c r="V830" s="946"/>
      <c r="W830" s="946"/>
      <c r="X830" s="946"/>
      <c r="Y830" s="946"/>
      <c r="Z830" s="946"/>
      <c r="AA830" s="946"/>
    </row>
    <row r="831">
      <c r="A831" s="946"/>
      <c r="B831" s="946"/>
      <c r="C831" s="946"/>
      <c r="D831" s="946"/>
      <c r="E831" s="946"/>
      <c r="F831" s="946"/>
      <c r="G831" s="946"/>
      <c r="I831" s="946"/>
      <c r="J831" s="946"/>
      <c r="K831" s="946"/>
      <c r="L831" s="946"/>
      <c r="M831" s="946"/>
      <c r="N831" s="946"/>
      <c r="O831" s="946"/>
      <c r="P831" s="946"/>
      <c r="Q831" s="946"/>
      <c r="R831" s="946"/>
      <c r="S831" s="946"/>
      <c r="T831" s="946"/>
      <c r="U831" s="946"/>
      <c r="V831" s="946"/>
      <c r="W831" s="946"/>
      <c r="X831" s="946"/>
      <c r="Y831" s="946"/>
      <c r="Z831" s="946"/>
      <c r="AA831" s="946"/>
    </row>
    <row r="832">
      <c r="A832" s="946"/>
      <c r="B832" s="946"/>
      <c r="C832" s="946"/>
      <c r="D832" s="946"/>
      <c r="E832" s="946"/>
      <c r="F832" s="946"/>
      <c r="G832" s="946"/>
      <c r="I832" s="946"/>
      <c r="J832" s="946"/>
      <c r="K832" s="946"/>
      <c r="L832" s="946"/>
      <c r="M832" s="946"/>
      <c r="N832" s="946"/>
      <c r="O832" s="946"/>
      <c r="P832" s="946"/>
      <c r="Q832" s="946"/>
      <c r="R832" s="946"/>
      <c r="S832" s="946"/>
      <c r="T832" s="946"/>
      <c r="U832" s="946"/>
      <c r="V832" s="946"/>
      <c r="W832" s="946"/>
      <c r="X832" s="946"/>
      <c r="Y832" s="946"/>
      <c r="Z832" s="946"/>
      <c r="AA832" s="946"/>
    </row>
    <row r="833">
      <c r="A833" s="946"/>
      <c r="B833" s="946"/>
      <c r="C833" s="946"/>
      <c r="D833" s="946"/>
      <c r="E833" s="946"/>
      <c r="F833" s="946"/>
      <c r="G833" s="946"/>
      <c r="I833" s="946"/>
      <c r="J833" s="946"/>
      <c r="K833" s="946"/>
      <c r="L833" s="946"/>
      <c r="M833" s="946"/>
      <c r="N833" s="946"/>
      <c r="O833" s="946"/>
      <c r="P833" s="946"/>
      <c r="Q833" s="946"/>
      <c r="R833" s="946"/>
      <c r="S833" s="946"/>
      <c r="T833" s="946"/>
      <c r="U833" s="946"/>
      <c r="V833" s="946"/>
      <c r="W833" s="946"/>
      <c r="X833" s="946"/>
      <c r="Y833" s="946"/>
      <c r="Z833" s="946"/>
      <c r="AA833" s="946"/>
    </row>
    <row r="834">
      <c r="A834" s="946"/>
      <c r="B834" s="946"/>
      <c r="C834" s="946"/>
      <c r="D834" s="946"/>
      <c r="E834" s="946"/>
      <c r="F834" s="946"/>
      <c r="G834" s="946"/>
      <c r="I834" s="946"/>
      <c r="J834" s="946"/>
      <c r="K834" s="946"/>
      <c r="L834" s="946"/>
      <c r="M834" s="946"/>
      <c r="N834" s="946"/>
      <c r="O834" s="946"/>
      <c r="P834" s="946"/>
      <c r="Q834" s="946"/>
      <c r="R834" s="946"/>
      <c r="S834" s="946"/>
      <c r="T834" s="946"/>
      <c r="U834" s="946"/>
      <c r="V834" s="946"/>
      <c r="W834" s="946"/>
      <c r="X834" s="946"/>
      <c r="Y834" s="946"/>
      <c r="Z834" s="946"/>
      <c r="AA834" s="946"/>
    </row>
    <row r="835">
      <c r="A835" s="946"/>
      <c r="B835" s="946"/>
      <c r="C835" s="946"/>
      <c r="D835" s="946"/>
      <c r="E835" s="946"/>
      <c r="F835" s="946"/>
      <c r="G835" s="946"/>
      <c r="I835" s="946"/>
      <c r="J835" s="946"/>
      <c r="K835" s="946"/>
      <c r="L835" s="946"/>
      <c r="M835" s="946"/>
      <c r="N835" s="946"/>
      <c r="O835" s="946"/>
      <c r="P835" s="946"/>
      <c r="Q835" s="946"/>
      <c r="R835" s="946"/>
      <c r="S835" s="946"/>
      <c r="T835" s="946"/>
      <c r="U835" s="946"/>
      <c r="V835" s="946"/>
      <c r="W835" s="946"/>
      <c r="X835" s="946"/>
      <c r="Y835" s="946"/>
      <c r="Z835" s="946"/>
      <c r="AA835" s="946"/>
    </row>
    <row r="836">
      <c r="A836" s="946"/>
      <c r="B836" s="946"/>
      <c r="C836" s="946"/>
      <c r="D836" s="946"/>
      <c r="E836" s="946"/>
      <c r="F836" s="946"/>
      <c r="G836" s="946"/>
      <c r="I836" s="946"/>
      <c r="J836" s="946"/>
      <c r="K836" s="946"/>
      <c r="L836" s="946"/>
      <c r="M836" s="946"/>
      <c r="N836" s="946"/>
      <c r="O836" s="946"/>
      <c r="P836" s="946"/>
      <c r="Q836" s="946"/>
      <c r="R836" s="946"/>
      <c r="S836" s="946"/>
      <c r="T836" s="946"/>
      <c r="U836" s="946"/>
      <c r="V836" s="946"/>
      <c r="W836" s="946"/>
      <c r="X836" s="946"/>
      <c r="Y836" s="946"/>
      <c r="Z836" s="946"/>
      <c r="AA836" s="946"/>
    </row>
    <row r="837">
      <c r="A837" s="946"/>
      <c r="B837" s="946"/>
      <c r="C837" s="946"/>
      <c r="D837" s="946"/>
      <c r="E837" s="946"/>
      <c r="F837" s="946"/>
      <c r="G837" s="946"/>
      <c r="I837" s="946"/>
      <c r="J837" s="946"/>
      <c r="K837" s="946"/>
      <c r="L837" s="946"/>
      <c r="M837" s="946"/>
      <c r="N837" s="946"/>
      <c r="O837" s="946"/>
      <c r="P837" s="946"/>
      <c r="Q837" s="946"/>
      <c r="R837" s="946"/>
      <c r="S837" s="946"/>
      <c r="T837" s="946"/>
      <c r="U837" s="946"/>
      <c r="V837" s="946"/>
      <c r="W837" s="946"/>
      <c r="X837" s="946"/>
      <c r="Y837" s="946"/>
      <c r="Z837" s="946"/>
      <c r="AA837" s="946"/>
    </row>
    <row r="838">
      <c r="A838" s="946"/>
      <c r="B838" s="946"/>
      <c r="C838" s="946"/>
      <c r="D838" s="946"/>
      <c r="E838" s="946"/>
      <c r="F838" s="946"/>
      <c r="G838" s="946"/>
      <c r="I838" s="946"/>
      <c r="J838" s="946"/>
      <c r="K838" s="946"/>
      <c r="L838" s="946"/>
      <c r="M838" s="946"/>
      <c r="N838" s="946"/>
      <c r="O838" s="946"/>
      <c r="P838" s="946"/>
      <c r="Q838" s="946"/>
      <c r="R838" s="946"/>
      <c r="S838" s="946"/>
      <c r="T838" s="946"/>
      <c r="U838" s="946"/>
      <c r="V838" s="946"/>
      <c r="W838" s="946"/>
      <c r="X838" s="946"/>
      <c r="Y838" s="946"/>
      <c r="Z838" s="946"/>
      <c r="AA838" s="946"/>
    </row>
    <row r="839">
      <c r="A839" s="946"/>
      <c r="B839" s="946"/>
      <c r="C839" s="946"/>
      <c r="D839" s="946"/>
      <c r="E839" s="946"/>
      <c r="F839" s="946"/>
      <c r="G839" s="946"/>
      <c r="I839" s="946"/>
      <c r="J839" s="946"/>
      <c r="K839" s="946"/>
      <c r="L839" s="946"/>
      <c r="M839" s="946"/>
      <c r="N839" s="946"/>
      <c r="O839" s="946"/>
      <c r="P839" s="946"/>
      <c r="Q839" s="946"/>
      <c r="R839" s="946"/>
      <c r="S839" s="946"/>
      <c r="T839" s="946"/>
      <c r="U839" s="946"/>
      <c r="V839" s="946"/>
      <c r="W839" s="946"/>
      <c r="X839" s="946"/>
      <c r="Y839" s="946"/>
      <c r="Z839" s="946"/>
      <c r="AA839" s="946"/>
    </row>
    <row r="840">
      <c r="A840" s="946"/>
      <c r="B840" s="946"/>
      <c r="C840" s="946"/>
      <c r="D840" s="946"/>
      <c r="E840" s="946"/>
      <c r="F840" s="946"/>
      <c r="G840" s="946"/>
      <c r="I840" s="946"/>
      <c r="J840" s="946"/>
      <c r="K840" s="946"/>
      <c r="L840" s="946"/>
      <c r="M840" s="946"/>
      <c r="N840" s="946"/>
      <c r="O840" s="946"/>
      <c r="P840" s="946"/>
      <c r="Q840" s="946"/>
      <c r="R840" s="946"/>
      <c r="S840" s="946"/>
      <c r="T840" s="946"/>
      <c r="U840" s="946"/>
      <c r="V840" s="946"/>
      <c r="W840" s="946"/>
      <c r="X840" s="946"/>
      <c r="Y840" s="946"/>
      <c r="Z840" s="946"/>
      <c r="AA840" s="946"/>
    </row>
    <row r="841">
      <c r="A841" s="946"/>
      <c r="B841" s="946"/>
      <c r="C841" s="946"/>
      <c r="D841" s="946"/>
      <c r="E841" s="946"/>
      <c r="F841" s="946"/>
      <c r="G841" s="946"/>
      <c r="I841" s="946"/>
      <c r="J841" s="946"/>
      <c r="K841" s="946"/>
      <c r="L841" s="946"/>
      <c r="M841" s="946"/>
      <c r="N841" s="946"/>
      <c r="O841" s="946"/>
      <c r="P841" s="946"/>
      <c r="Q841" s="946"/>
      <c r="R841" s="946"/>
      <c r="S841" s="946"/>
      <c r="T841" s="946"/>
      <c r="U841" s="946"/>
      <c r="V841" s="946"/>
      <c r="W841" s="946"/>
      <c r="X841" s="946"/>
      <c r="Y841" s="946"/>
      <c r="Z841" s="946"/>
      <c r="AA841" s="946"/>
    </row>
    <row r="842">
      <c r="A842" s="946"/>
      <c r="B842" s="946"/>
      <c r="C842" s="946"/>
      <c r="D842" s="946"/>
      <c r="E842" s="946"/>
      <c r="F842" s="946"/>
      <c r="G842" s="946"/>
      <c r="I842" s="946"/>
      <c r="J842" s="946"/>
      <c r="K842" s="946"/>
      <c r="L842" s="946"/>
      <c r="M842" s="946"/>
      <c r="N842" s="946"/>
      <c r="O842" s="946"/>
      <c r="P842" s="946"/>
      <c r="Q842" s="946"/>
      <c r="R842" s="946"/>
      <c r="S842" s="946"/>
      <c r="T842" s="946"/>
      <c r="U842" s="946"/>
      <c r="V842" s="946"/>
      <c r="W842" s="946"/>
      <c r="X842" s="946"/>
      <c r="Y842" s="946"/>
      <c r="Z842" s="946"/>
      <c r="AA842" s="946"/>
    </row>
    <row r="843">
      <c r="A843" s="946"/>
      <c r="B843" s="946"/>
      <c r="C843" s="946"/>
      <c r="D843" s="946"/>
      <c r="E843" s="946"/>
      <c r="F843" s="946"/>
      <c r="G843" s="946"/>
      <c r="I843" s="946"/>
      <c r="J843" s="946"/>
      <c r="K843" s="946"/>
      <c r="L843" s="946"/>
      <c r="M843" s="946"/>
      <c r="N843" s="946"/>
      <c r="O843" s="946"/>
      <c r="P843" s="946"/>
      <c r="Q843" s="946"/>
      <c r="R843" s="946"/>
      <c r="S843" s="946"/>
      <c r="T843" s="946"/>
      <c r="U843" s="946"/>
      <c r="V843" s="946"/>
      <c r="W843" s="946"/>
      <c r="X843" s="946"/>
      <c r="Y843" s="946"/>
      <c r="Z843" s="946"/>
      <c r="AA843" s="946"/>
    </row>
    <row r="844">
      <c r="A844" s="946"/>
      <c r="B844" s="946"/>
      <c r="C844" s="946"/>
      <c r="D844" s="946"/>
      <c r="E844" s="946"/>
      <c r="F844" s="946"/>
      <c r="G844" s="946"/>
      <c r="I844" s="946"/>
      <c r="J844" s="946"/>
      <c r="K844" s="946"/>
      <c r="L844" s="946"/>
      <c r="M844" s="946"/>
      <c r="N844" s="946"/>
      <c r="O844" s="946"/>
      <c r="P844" s="946"/>
      <c r="Q844" s="946"/>
      <c r="R844" s="946"/>
      <c r="S844" s="946"/>
      <c r="T844" s="946"/>
      <c r="U844" s="946"/>
      <c r="V844" s="946"/>
      <c r="W844" s="946"/>
      <c r="X844" s="946"/>
      <c r="Y844" s="946"/>
      <c r="Z844" s="946"/>
      <c r="AA844" s="946"/>
    </row>
    <row r="845">
      <c r="A845" s="946"/>
      <c r="B845" s="946"/>
      <c r="C845" s="946"/>
      <c r="D845" s="946"/>
      <c r="E845" s="946"/>
      <c r="F845" s="946"/>
      <c r="G845" s="946"/>
      <c r="I845" s="946"/>
      <c r="J845" s="946"/>
      <c r="K845" s="946"/>
      <c r="L845" s="946"/>
      <c r="M845" s="946"/>
      <c r="N845" s="946"/>
      <c r="O845" s="946"/>
      <c r="P845" s="946"/>
      <c r="Q845" s="946"/>
      <c r="R845" s="946"/>
      <c r="S845" s="946"/>
      <c r="T845" s="946"/>
      <c r="U845" s="946"/>
      <c r="V845" s="946"/>
      <c r="W845" s="946"/>
      <c r="X845" s="946"/>
      <c r="Y845" s="946"/>
      <c r="Z845" s="946"/>
      <c r="AA845" s="946"/>
    </row>
    <row r="846">
      <c r="A846" s="946"/>
      <c r="B846" s="946"/>
      <c r="C846" s="946"/>
      <c r="D846" s="946"/>
      <c r="E846" s="946"/>
      <c r="F846" s="946"/>
      <c r="G846" s="946"/>
      <c r="I846" s="946"/>
      <c r="J846" s="946"/>
      <c r="K846" s="946"/>
      <c r="L846" s="946"/>
      <c r="M846" s="946"/>
      <c r="N846" s="946"/>
      <c r="O846" s="946"/>
      <c r="P846" s="946"/>
      <c r="Q846" s="946"/>
      <c r="R846" s="946"/>
      <c r="S846" s="946"/>
      <c r="T846" s="946"/>
      <c r="U846" s="946"/>
      <c r="V846" s="946"/>
      <c r="W846" s="946"/>
      <c r="X846" s="946"/>
      <c r="Y846" s="946"/>
      <c r="Z846" s="946"/>
      <c r="AA846" s="946"/>
    </row>
    <row r="847">
      <c r="A847" s="946"/>
      <c r="B847" s="946"/>
      <c r="C847" s="946"/>
      <c r="D847" s="946"/>
      <c r="E847" s="946"/>
      <c r="F847" s="946"/>
      <c r="G847" s="946"/>
      <c r="I847" s="946"/>
      <c r="J847" s="946"/>
      <c r="K847" s="946"/>
      <c r="L847" s="946"/>
      <c r="M847" s="946"/>
      <c r="N847" s="946"/>
      <c r="O847" s="946"/>
      <c r="P847" s="946"/>
      <c r="Q847" s="946"/>
      <c r="R847" s="946"/>
      <c r="S847" s="946"/>
      <c r="T847" s="946"/>
      <c r="U847" s="946"/>
      <c r="V847" s="946"/>
      <c r="W847" s="946"/>
      <c r="X847" s="946"/>
      <c r="Y847" s="946"/>
      <c r="Z847" s="946"/>
      <c r="AA847" s="946"/>
    </row>
    <row r="848">
      <c r="A848" s="946"/>
      <c r="B848" s="946"/>
      <c r="C848" s="946"/>
      <c r="D848" s="946"/>
      <c r="E848" s="946"/>
      <c r="F848" s="946"/>
      <c r="G848" s="946"/>
      <c r="I848" s="946"/>
      <c r="J848" s="946"/>
      <c r="K848" s="946"/>
      <c r="L848" s="946"/>
      <c r="M848" s="946"/>
      <c r="N848" s="946"/>
      <c r="O848" s="946"/>
      <c r="P848" s="946"/>
      <c r="Q848" s="946"/>
      <c r="R848" s="946"/>
      <c r="S848" s="946"/>
      <c r="T848" s="946"/>
      <c r="U848" s="946"/>
      <c r="V848" s="946"/>
      <c r="W848" s="946"/>
      <c r="X848" s="946"/>
      <c r="Y848" s="946"/>
      <c r="Z848" s="946"/>
      <c r="AA848" s="946"/>
    </row>
    <row r="849">
      <c r="A849" s="946"/>
      <c r="B849" s="946"/>
      <c r="C849" s="946"/>
      <c r="D849" s="946"/>
      <c r="E849" s="946"/>
      <c r="F849" s="946"/>
      <c r="G849" s="946"/>
      <c r="I849" s="946"/>
      <c r="J849" s="946"/>
      <c r="K849" s="946"/>
      <c r="L849" s="946"/>
      <c r="M849" s="946"/>
      <c r="N849" s="946"/>
      <c r="O849" s="946"/>
      <c r="P849" s="946"/>
      <c r="Q849" s="946"/>
      <c r="R849" s="946"/>
      <c r="S849" s="946"/>
      <c r="T849" s="946"/>
      <c r="U849" s="946"/>
      <c r="V849" s="946"/>
      <c r="W849" s="946"/>
      <c r="X849" s="946"/>
      <c r="Y849" s="946"/>
      <c r="Z849" s="946"/>
      <c r="AA849" s="946"/>
    </row>
    <row r="850">
      <c r="A850" s="946"/>
      <c r="B850" s="946"/>
      <c r="C850" s="946"/>
      <c r="D850" s="946"/>
      <c r="E850" s="946"/>
      <c r="F850" s="946"/>
      <c r="G850" s="946"/>
      <c r="I850" s="946"/>
      <c r="J850" s="946"/>
      <c r="K850" s="946"/>
      <c r="L850" s="946"/>
      <c r="M850" s="946"/>
      <c r="N850" s="946"/>
      <c r="O850" s="946"/>
      <c r="P850" s="946"/>
      <c r="Q850" s="946"/>
      <c r="R850" s="946"/>
      <c r="S850" s="946"/>
      <c r="T850" s="946"/>
      <c r="U850" s="946"/>
      <c r="V850" s="946"/>
      <c r="W850" s="946"/>
      <c r="X850" s="946"/>
      <c r="Y850" s="946"/>
      <c r="Z850" s="946"/>
      <c r="AA850" s="946"/>
    </row>
    <row r="851">
      <c r="A851" s="946"/>
      <c r="B851" s="946"/>
      <c r="C851" s="946"/>
      <c r="D851" s="946"/>
      <c r="E851" s="946"/>
      <c r="F851" s="946"/>
      <c r="G851" s="946"/>
      <c r="I851" s="946"/>
      <c r="J851" s="946"/>
      <c r="K851" s="946"/>
      <c r="L851" s="946"/>
      <c r="M851" s="946"/>
      <c r="N851" s="946"/>
      <c r="O851" s="946"/>
      <c r="P851" s="946"/>
      <c r="Q851" s="946"/>
      <c r="R851" s="946"/>
      <c r="S851" s="946"/>
      <c r="T851" s="946"/>
      <c r="U851" s="946"/>
      <c r="V851" s="946"/>
      <c r="W851" s="946"/>
      <c r="X851" s="946"/>
      <c r="Y851" s="946"/>
      <c r="Z851" s="946"/>
      <c r="AA851" s="946"/>
    </row>
    <row r="852">
      <c r="A852" s="946"/>
      <c r="B852" s="946"/>
      <c r="C852" s="946"/>
      <c r="D852" s="946"/>
      <c r="E852" s="946"/>
      <c r="F852" s="946"/>
      <c r="G852" s="946"/>
      <c r="I852" s="946"/>
      <c r="J852" s="946"/>
      <c r="K852" s="946"/>
      <c r="L852" s="946"/>
      <c r="M852" s="946"/>
      <c r="N852" s="946"/>
      <c r="O852" s="946"/>
      <c r="P852" s="946"/>
      <c r="Q852" s="946"/>
      <c r="R852" s="946"/>
      <c r="S852" s="946"/>
      <c r="T852" s="946"/>
      <c r="U852" s="946"/>
      <c r="V852" s="946"/>
      <c r="W852" s="946"/>
      <c r="X852" s="946"/>
      <c r="Y852" s="946"/>
      <c r="Z852" s="946"/>
      <c r="AA852" s="946"/>
    </row>
    <row r="853">
      <c r="A853" s="946"/>
      <c r="B853" s="946"/>
      <c r="C853" s="946"/>
      <c r="D853" s="946"/>
      <c r="E853" s="946"/>
      <c r="F853" s="946"/>
      <c r="G853" s="946"/>
      <c r="I853" s="946"/>
      <c r="J853" s="946"/>
      <c r="K853" s="946"/>
      <c r="L853" s="946"/>
      <c r="M853" s="946"/>
      <c r="N853" s="946"/>
      <c r="O853" s="946"/>
      <c r="P853" s="946"/>
      <c r="Q853" s="946"/>
      <c r="R853" s="946"/>
      <c r="S853" s="946"/>
      <c r="T853" s="946"/>
      <c r="U853" s="946"/>
      <c r="V853" s="946"/>
      <c r="W853" s="946"/>
      <c r="X853" s="946"/>
      <c r="Y853" s="946"/>
      <c r="Z853" s="946"/>
      <c r="AA853" s="946"/>
    </row>
    <row r="854">
      <c r="A854" s="946"/>
      <c r="B854" s="946"/>
      <c r="C854" s="946"/>
      <c r="D854" s="946"/>
      <c r="E854" s="946"/>
      <c r="F854" s="946"/>
      <c r="G854" s="946"/>
      <c r="I854" s="946"/>
      <c r="J854" s="946"/>
      <c r="K854" s="946"/>
      <c r="L854" s="946"/>
      <c r="M854" s="946"/>
      <c r="N854" s="946"/>
      <c r="O854" s="946"/>
      <c r="P854" s="946"/>
      <c r="Q854" s="946"/>
      <c r="R854" s="946"/>
      <c r="S854" s="946"/>
      <c r="T854" s="946"/>
      <c r="U854" s="946"/>
      <c r="V854" s="946"/>
      <c r="W854" s="946"/>
      <c r="X854" s="946"/>
      <c r="Y854" s="946"/>
      <c r="Z854" s="946"/>
      <c r="AA854" s="946"/>
    </row>
    <row r="855">
      <c r="A855" s="946"/>
      <c r="B855" s="946"/>
      <c r="C855" s="946"/>
      <c r="D855" s="946"/>
      <c r="E855" s="946"/>
      <c r="F855" s="946"/>
      <c r="G855" s="946"/>
      <c r="I855" s="946"/>
      <c r="J855" s="946"/>
      <c r="K855" s="946"/>
      <c r="L855" s="946"/>
      <c r="M855" s="946"/>
      <c r="N855" s="946"/>
      <c r="O855" s="946"/>
      <c r="P855" s="946"/>
      <c r="Q855" s="946"/>
      <c r="R855" s="946"/>
      <c r="S855" s="946"/>
      <c r="T855" s="946"/>
      <c r="U855" s="946"/>
      <c r="V855" s="946"/>
      <c r="W855" s="946"/>
      <c r="X855" s="946"/>
      <c r="Y855" s="946"/>
      <c r="Z855" s="946"/>
      <c r="AA855" s="946"/>
    </row>
    <row r="856">
      <c r="A856" s="946"/>
      <c r="B856" s="946"/>
      <c r="C856" s="946"/>
      <c r="D856" s="946"/>
      <c r="E856" s="946"/>
      <c r="F856" s="946"/>
      <c r="G856" s="946"/>
      <c r="I856" s="946"/>
      <c r="J856" s="946"/>
      <c r="K856" s="946"/>
      <c r="L856" s="946"/>
      <c r="M856" s="946"/>
      <c r="N856" s="946"/>
      <c r="O856" s="946"/>
      <c r="P856" s="946"/>
      <c r="Q856" s="946"/>
      <c r="R856" s="946"/>
      <c r="S856" s="946"/>
      <c r="T856" s="946"/>
      <c r="U856" s="946"/>
      <c r="V856" s="946"/>
      <c r="W856" s="946"/>
      <c r="X856" s="946"/>
      <c r="Y856" s="946"/>
      <c r="Z856" s="946"/>
      <c r="AA856" s="946"/>
    </row>
    <row r="857">
      <c r="A857" s="946"/>
      <c r="B857" s="946"/>
      <c r="C857" s="946"/>
      <c r="D857" s="946"/>
      <c r="E857" s="946"/>
      <c r="F857" s="946"/>
      <c r="G857" s="946"/>
      <c r="I857" s="946"/>
      <c r="J857" s="946"/>
      <c r="K857" s="946"/>
      <c r="L857" s="946"/>
      <c r="M857" s="946"/>
      <c r="N857" s="946"/>
      <c r="O857" s="946"/>
      <c r="P857" s="946"/>
      <c r="Q857" s="946"/>
      <c r="R857" s="946"/>
      <c r="S857" s="946"/>
      <c r="T857" s="946"/>
      <c r="U857" s="946"/>
      <c r="V857" s="946"/>
      <c r="W857" s="946"/>
      <c r="X857" s="946"/>
      <c r="Y857" s="946"/>
      <c r="Z857" s="946"/>
      <c r="AA857" s="946"/>
    </row>
    <row r="858">
      <c r="A858" s="946"/>
      <c r="B858" s="946"/>
      <c r="C858" s="946"/>
      <c r="D858" s="946"/>
      <c r="E858" s="946"/>
      <c r="F858" s="946"/>
      <c r="G858" s="946"/>
      <c r="I858" s="946"/>
      <c r="J858" s="946"/>
      <c r="K858" s="946"/>
      <c r="L858" s="946"/>
      <c r="M858" s="946"/>
      <c r="N858" s="946"/>
      <c r="O858" s="946"/>
      <c r="P858" s="946"/>
      <c r="Q858" s="946"/>
      <c r="R858" s="946"/>
      <c r="S858" s="946"/>
      <c r="T858" s="946"/>
      <c r="U858" s="946"/>
      <c r="V858" s="946"/>
      <c r="W858" s="946"/>
      <c r="X858" s="946"/>
      <c r="Y858" s="946"/>
      <c r="Z858" s="946"/>
      <c r="AA858" s="946"/>
    </row>
    <row r="859">
      <c r="A859" s="946"/>
      <c r="B859" s="946"/>
      <c r="C859" s="946"/>
      <c r="D859" s="946"/>
      <c r="E859" s="946"/>
      <c r="F859" s="946"/>
      <c r="G859" s="946"/>
      <c r="I859" s="946"/>
      <c r="J859" s="946"/>
      <c r="K859" s="946"/>
      <c r="L859" s="946"/>
      <c r="M859" s="946"/>
      <c r="N859" s="946"/>
      <c r="O859" s="946"/>
      <c r="P859" s="946"/>
      <c r="Q859" s="946"/>
      <c r="R859" s="946"/>
      <c r="S859" s="946"/>
      <c r="T859" s="946"/>
      <c r="U859" s="946"/>
      <c r="V859" s="946"/>
      <c r="W859" s="946"/>
      <c r="X859" s="946"/>
      <c r="Y859" s="946"/>
      <c r="Z859" s="946"/>
      <c r="AA859" s="946"/>
    </row>
    <row r="860">
      <c r="A860" s="946"/>
      <c r="B860" s="946"/>
      <c r="C860" s="946"/>
      <c r="D860" s="946"/>
      <c r="E860" s="946"/>
      <c r="F860" s="946"/>
      <c r="G860" s="946"/>
      <c r="I860" s="946"/>
      <c r="J860" s="946"/>
      <c r="K860" s="946"/>
      <c r="L860" s="946"/>
      <c r="M860" s="946"/>
      <c r="N860" s="946"/>
      <c r="O860" s="946"/>
      <c r="P860" s="946"/>
      <c r="Q860" s="946"/>
      <c r="R860" s="946"/>
      <c r="S860" s="946"/>
      <c r="T860" s="946"/>
      <c r="U860" s="946"/>
      <c r="V860" s="946"/>
      <c r="W860" s="946"/>
      <c r="X860" s="946"/>
      <c r="Y860" s="946"/>
      <c r="Z860" s="946"/>
      <c r="AA860" s="946"/>
    </row>
    <row r="861">
      <c r="A861" s="946"/>
      <c r="B861" s="946"/>
      <c r="C861" s="946"/>
      <c r="D861" s="946"/>
      <c r="E861" s="946"/>
      <c r="F861" s="946"/>
      <c r="G861" s="946"/>
      <c r="I861" s="946"/>
      <c r="J861" s="946"/>
      <c r="K861" s="946"/>
      <c r="L861" s="946"/>
      <c r="M861" s="946"/>
      <c r="N861" s="946"/>
      <c r="O861" s="946"/>
      <c r="P861" s="946"/>
      <c r="Q861" s="946"/>
      <c r="R861" s="946"/>
      <c r="S861" s="946"/>
      <c r="T861" s="946"/>
      <c r="U861" s="946"/>
      <c r="V861" s="946"/>
      <c r="W861" s="946"/>
      <c r="X861" s="946"/>
      <c r="Y861" s="946"/>
      <c r="Z861" s="946"/>
      <c r="AA861" s="946"/>
    </row>
    <row r="862">
      <c r="A862" s="946"/>
      <c r="B862" s="946"/>
      <c r="C862" s="946"/>
      <c r="D862" s="946"/>
      <c r="E862" s="946"/>
      <c r="F862" s="946"/>
      <c r="G862" s="946"/>
      <c r="I862" s="946"/>
      <c r="J862" s="946"/>
      <c r="K862" s="946"/>
      <c r="L862" s="946"/>
      <c r="M862" s="946"/>
      <c r="N862" s="946"/>
      <c r="O862" s="946"/>
      <c r="P862" s="946"/>
      <c r="Q862" s="946"/>
      <c r="R862" s="946"/>
      <c r="S862" s="946"/>
      <c r="T862" s="946"/>
      <c r="U862" s="946"/>
      <c r="V862" s="946"/>
      <c r="W862" s="946"/>
      <c r="X862" s="946"/>
      <c r="Y862" s="946"/>
      <c r="Z862" s="946"/>
      <c r="AA862" s="946"/>
    </row>
    <row r="863">
      <c r="A863" s="946"/>
      <c r="B863" s="946"/>
      <c r="C863" s="946"/>
      <c r="D863" s="946"/>
      <c r="E863" s="946"/>
      <c r="F863" s="946"/>
      <c r="G863" s="946"/>
      <c r="I863" s="946"/>
      <c r="J863" s="946"/>
      <c r="K863" s="946"/>
      <c r="L863" s="946"/>
      <c r="M863" s="946"/>
      <c r="N863" s="946"/>
      <c r="O863" s="946"/>
      <c r="P863" s="946"/>
      <c r="Q863" s="946"/>
      <c r="R863" s="946"/>
      <c r="S863" s="946"/>
      <c r="T863" s="946"/>
      <c r="U863" s="946"/>
      <c r="V863" s="946"/>
      <c r="W863" s="946"/>
      <c r="X863" s="946"/>
      <c r="Y863" s="946"/>
      <c r="Z863" s="946"/>
      <c r="AA863" s="946"/>
    </row>
    <row r="864">
      <c r="A864" s="946"/>
      <c r="B864" s="946"/>
      <c r="C864" s="946"/>
      <c r="D864" s="946"/>
      <c r="E864" s="946"/>
      <c r="F864" s="946"/>
      <c r="G864" s="946"/>
      <c r="I864" s="946"/>
      <c r="J864" s="946"/>
      <c r="K864" s="946"/>
      <c r="L864" s="946"/>
      <c r="M864" s="946"/>
      <c r="N864" s="946"/>
      <c r="O864" s="946"/>
      <c r="P864" s="946"/>
      <c r="Q864" s="946"/>
      <c r="R864" s="946"/>
      <c r="S864" s="946"/>
      <c r="T864" s="946"/>
      <c r="U864" s="946"/>
      <c r="V864" s="946"/>
      <c r="W864" s="946"/>
      <c r="X864" s="946"/>
      <c r="Y864" s="946"/>
      <c r="Z864" s="946"/>
      <c r="AA864" s="946"/>
    </row>
    <row r="865">
      <c r="A865" s="946"/>
      <c r="B865" s="946"/>
      <c r="C865" s="946"/>
      <c r="D865" s="946"/>
      <c r="E865" s="946"/>
      <c r="F865" s="946"/>
      <c r="G865" s="946"/>
      <c r="I865" s="946"/>
      <c r="J865" s="946"/>
      <c r="K865" s="946"/>
      <c r="L865" s="946"/>
      <c r="M865" s="946"/>
      <c r="N865" s="946"/>
      <c r="O865" s="946"/>
      <c r="P865" s="946"/>
      <c r="Q865" s="946"/>
      <c r="R865" s="946"/>
      <c r="S865" s="946"/>
      <c r="T865" s="946"/>
      <c r="U865" s="946"/>
      <c r="V865" s="946"/>
      <c r="W865" s="946"/>
      <c r="X865" s="946"/>
      <c r="Y865" s="946"/>
      <c r="Z865" s="946"/>
      <c r="AA865" s="946"/>
    </row>
    <row r="866">
      <c r="A866" s="946"/>
      <c r="B866" s="946"/>
      <c r="C866" s="946"/>
      <c r="D866" s="946"/>
      <c r="E866" s="946"/>
      <c r="F866" s="946"/>
      <c r="G866" s="946"/>
      <c r="I866" s="946"/>
      <c r="J866" s="946"/>
      <c r="K866" s="946"/>
      <c r="L866" s="946"/>
      <c r="M866" s="946"/>
      <c r="N866" s="946"/>
      <c r="O866" s="946"/>
      <c r="P866" s="946"/>
      <c r="Q866" s="946"/>
      <c r="R866" s="946"/>
      <c r="S866" s="946"/>
      <c r="T866" s="946"/>
      <c r="U866" s="946"/>
      <c r="V866" s="946"/>
      <c r="W866" s="946"/>
      <c r="X866" s="946"/>
      <c r="Y866" s="946"/>
      <c r="Z866" s="946"/>
      <c r="AA866" s="946"/>
    </row>
    <row r="867">
      <c r="A867" s="946"/>
      <c r="B867" s="946"/>
      <c r="C867" s="946"/>
      <c r="D867" s="946"/>
      <c r="E867" s="946"/>
      <c r="F867" s="946"/>
      <c r="G867" s="946"/>
      <c r="I867" s="946"/>
      <c r="J867" s="946"/>
      <c r="K867" s="946"/>
      <c r="L867" s="946"/>
      <c r="M867" s="946"/>
      <c r="N867" s="946"/>
      <c r="O867" s="946"/>
      <c r="P867" s="946"/>
      <c r="Q867" s="946"/>
      <c r="R867" s="946"/>
      <c r="S867" s="946"/>
      <c r="T867" s="946"/>
      <c r="U867" s="946"/>
      <c r="V867" s="946"/>
      <c r="W867" s="946"/>
      <c r="X867" s="946"/>
      <c r="Y867" s="946"/>
      <c r="Z867" s="946"/>
      <c r="AA867" s="946"/>
    </row>
    <row r="868">
      <c r="A868" s="946"/>
      <c r="B868" s="946"/>
      <c r="C868" s="946"/>
      <c r="D868" s="946"/>
      <c r="E868" s="946"/>
      <c r="F868" s="946"/>
      <c r="G868" s="946"/>
      <c r="I868" s="946"/>
      <c r="J868" s="946"/>
      <c r="K868" s="946"/>
      <c r="L868" s="946"/>
      <c r="M868" s="946"/>
      <c r="N868" s="946"/>
      <c r="O868" s="946"/>
      <c r="P868" s="946"/>
      <c r="Q868" s="946"/>
      <c r="R868" s="946"/>
      <c r="S868" s="946"/>
      <c r="T868" s="946"/>
      <c r="U868" s="946"/>
      <c r="V868" s="946"/>
      <c r="W868" s="946"/>
      <c r="X868" s="946"/>
      <c r="Y868" s="946"/>
      <c r="Z868" s="946"/>
      <c r="AA868" s="946"/>
    </row>
    <row r="869">
      <c r="A869" s="946"/>
      <c r="B869" s="946"/>
      <c r="C869" s="946"/>
      <c r="D869" s="946"/>
      <c r="E869" s="946"/>
      <c r="F869" s="946"/>
      <c r="G869" s="946"/>
      <c r="I869" s="946"/>
      <c r="J869" s="946"/>
      <c r="K869" s="946"/>
      <c r="L869" s="946"/>
      <c r="M869" s="946"/>
      <c r="N869" s="946"/>
      <c r="O869" s="946"/>
      <c r="P869" s="946"/>
      <c r="Q869" s="946"/>
      <c r="R869" s="946"/>
      <c r="S869" s="946"/>
      <c r="T869" s="946"/>
      <c r="U869" s="946"/>
      <c r="V869" s="946"/>
      <c r="W869" s="946"/>
      <c r="X869" s="946"/>
      <c r="Y869" s="946"/>
      <c r="Z869" s="946"/>
      <c r="AA869" s="946"/>
    </row>
    <row r="870">
      <c r="A870" s="946"/>
      <c r="B870" s="946"/>
      <c r="C870" s="946"/>
      <c r="D870" s="946"/>
      <c r="E870" s="946"/>
      <c r="F870" s="946"/>
      <c r="G870" s="946"/>
      <c r="I870" s="946"/>
      <c r="J870" s="946"/>
      <c r="K870" s="946"/>
      <c r="L870" s="946"/>
      <c r="M870" s="946"/>
      <c r="N870" s="946"/>
      <c r="O870" s="946"/>
      <c r="P870" s="946"/>
      <c r="Q870" s="946"/>
      <c r="R870" s="946"/>
      <c r="S870" s="946"/>
      <c r="T870" s="946"/>
      <c r="U870" s="946"/>
      <c r="V870" s="946"/>
      <c r="W870" s="946"/>
      <c r="X870" s="946"/>
      <c r="Y870" s="946"/>
      <c r="Z870" s="946"/>
      <c r="AA870" s="946"/>
    </row>
    <row r="871">
      <c r="A871" s="946"/>
      <c r="B871" s="946"/>
      <c r="C871" s="946"/>
      <c r="D871" s="946"/>
      <c r="E871" s="946"/>
      <c r="F871" s="946"/>
      <c r="G871" s="946"/>
      <c r="I871" s="946"/>
      <c r="J871" s="946"/>
      <c r="K871" s="946"/>
      <c r="L871" s="946"/>
      <c r="M871" s="946"/>
      <c r="N871" s="946"/>
      <c r="O871" s="946"/>
      <c r="P871" s="946"/>
      <c r="Q871" s="946"/>
      <c r="R871" s="946"/>
      <c r="S871" s="946"/>
      <c r="T871" s="946"/>
      <c r="U871" s="946"/>
      <c r="V871" s="946"/>
      <c r="W871" s="946"/>
      <c r="X871" s="946"/>
      <c r="Y871" s="946"/>
      <c r="Z871" s="946"/>
      <c r="AA871" s="946"/>
    </row>
    <row r="872">
      <c r="A872" s="946"/>
      <c r="B872" s="946"/>
      <c r="C872" s="946"/>
      <c r="D872" s="946"/>
      <c r="E872" s="946"/>
      <c r="F872" s="946"/>
      <c r="G872" s="946"/>
      <c r="I872" s="946"/>
      <c r="J872" s="946"/>
      <c r="K872" s="946"/>
      <c r="L872" s="946"/>
      <c r="M872" s="946"/>
      <c r="N872" s="946"/>
      <c r="O872" s="946"/>
      <c r="P872" s="946"/>
      <c r="Q872" s="946"/>
      <c r="R872" s="946"/>
      <c r="S872" s="946"/>
      <c r="T872" s="946"/>
      <c r="U872" s="946"/>
      <c r="V872" s="946"/>
      <c r="W872" s="946"/>
      <c r="X872" s="946"/>
      <c r="Y872" s="946"/>
      <c r="Z872" s="946"/>
      <c r="AA872" s="946"/>
    </row>
    <row r="873">
      <c r="A873" s="946"/>
      <c r="B873" s="946"/>
      <c r="C873" s="946"/>
      <c r="D873" s="946"/>
      <c r="E873" s="946"/>
      <c r="F873" s="946"/>
      <c r="G873" s="946"/>
      <c r="I873" s="946"/>
      <c r="J873" s="946"/>
      <c r="K873" s="946"/>
      <c r="L873" s="946"/>
      <c r="M873" s="946"/>
      <c r="N873" s="946"/>
      <c r="O873" s="946"/>
      <c r="P873" s="946"/>
      <c r="Q873" s="946"/>
      <c r="R873" s="946"/>
      <c r="S873" s="946"/>
      <c r="T873" s="946"/>
      <c r="U873" s="946"/>
      <c r="V873" s="946"/>
      <c r="W873" s="946"/>
      <c r="X873" s="946"/>
      <c r="Y873" s="946"/>
      <c r="Z873" s="946"/>
      <c r="AA873" s="946"/>
    </row>
    <row r="874">
      <c r="A874" s="946"/>
      <c r="B874" s="946"/>
      <c r="C874" s="946"/>
      <c r="D874" s="946"/>
      <c r="E874" s="946"/>
      <c r="F874" s="946"/>
      <c r="G874" s="946"/>
      <c r="I874" s="946"/>
      <c r="J874" s="946"/>
      <c r="K874" s="946"/>
      <c r="L874" s="946"/>
      <c r="M874" s="946"/>
      <c r="N874" s="946"/>
      <c r="O874" s="946"/>
      <c r="P874" s="946"/>
      <c r="Q874" s="946"/>
      <c r="R874" s="946"/>
      <c r="S874" s="946"/>
      <c r="T874" s="946"/>
      <c r="U874" s="946"/>
      <c r="V874" s="946"/>
      <c r="W874" s="946"/>
      <c r="X874" s="946"/>
      <c r="Y874" s="946"/>
      <c r="Z874" s="946"/>
      <c r="AA874" s="946"/>
    </row>
    <row r="875">
      <c r="A875" s="946"/>
      <c r="B875" s="946"/>
      <c r="C875" s="946"/>
      <c r="D875" s="946"/>
      <c r="E875" s="946"/>
      <c r="F875" s="946"/>
      <c r="G875" s="946"/>
      <c r="I875" s="946"/>
      <c r="J875" s="946"/>
      <c r="K875" s="946"/>
      <c r="L875" s="946"/>
      <c r="M875" s="946"/>
      <c r="N875" s="946"/>
      <c r="O875" s="946"/>
      <c r="P875" s="946"/>
      <c r="Q875" s="946"/>
      <c r="R875" s="946"/>
      <c r="S875" s="946"/>
      <c r="T875" s="946"/>
      <c r="U875" s="946"/>
      <c r="V875" s="946"/>
      <c r="W875" s="946"/>
      <c r="X875" s="946"/>
      <c r="Y875" s="946"/>
      <c r="Z875" s="946"/>
      <c r="AA875" s="946"/>
    </row>
    <row r="876">
      <c r="A876" s="946"/>
      <c r="B876" s="946"/>
      <c r="C876" s="946"/>
      <c r="D876" s="946"/>
      <c r="E876" s="946"/>
      <c r="F876" s="946"/>
      <c r="G876" s="946"/>
      <c r="I876" s="946"/>
      <c r="J876" s="946"/>
      <c r="K876" s="946"/>
      <c r="L876" s="946"/>
      <c r="M876" s="946"/>
      <c r="N876" s="946"/>
      <c r="O876" s="946"/>
      <c r="P876" s="946"/>
      <c r="Q876" s="946"/>
      <c r="R876" s="946"/>
      <c r="S876" s="946"/>
      <c r="T876" s="946"/>
      <c r="U876" s="946"/>
      <c r="V876" s="946"/>
      <c r="W876" s="946"/>
      <c r="X876" s="946"/>
      <c r="Y876" s="946"/>
      <c r="Z876" s="946"/>
      <c r="AA876" s="946"/>
    </row>
    <row r="877">
      <c r="A877" s="946"/>
      <c r="B877" s="946"/>
      <c r="C877" s="946"/>
      <c r="D877" s="946"/>
      <c r="E877" s="946"/>
      <c r="F877" s="946"/>
      <c r="G877" s="946"/>
      <c r="I877" s="946"/>
      <c r="J877" s="946"/>
      <c r="K877" s="946"/>
      <c r="L877" s="946"/>
      <c r="M877" s="946"/>
      <c r="N877" s="946"/>
      <c r="O877" s="946"/>
      <c r="P877" s="946"/>
      <c r="Q877" s="946"/>
      <c r="R877" s="946"/>
      <c r="S877" s="946"/>
      <c r="T877" s="946"/>
      <c r="U877" s="946"/>
      <c r="V877" s="946"/>
      <c r="W877" s="946"/>
      <c r="X877" s="946"/>
      <c r="Y877" s="946"/>
      <c r="Z877" s="946"/>
      <c r="AA877" s="946"/>
    </row>
    <row r="878">
      <c r="A878" s="946"/>
      <c r="B878" s="946"/>
      <c r="C878" s="946"/>
      <c r="D878" s="946"/>
      <c r="E878" s="946"/>
      <c r="F878" s="946"/>
      <c r="G878" s="946"/>
      <c r="I878" s="946"/>
      <c r="J878" s="946"/>
      <c r="K878" s="946"/>
      <c r="L878" s="946"/>
      <c r="M878" s="946"/>
      <c r="N878" s="946"/>
      <c r="O878" s="946"/>
      <c r="P878" s="946"/>
      <c r="Q878" s="946"/>
      <c r="R878" s="946"/>
      <c r="S878" s="946"/>
      <c r="T878" s="946"/>
      <c r="U878" s="946"/>
      <c r="V878" s="946"/>
      <c r="W878" s="946"/>
      <c r="X878" s="946"/>
      <c r="Y878" s="946"/>
      <c r="Z878" s="946"/>
      <c r="AA878" s="946"/>
    </row>
    <row r="879">
      <c r="A879" s="946"/>
      <c r="B879" s="946"/>
      <c r="C879" s="946"/>
      <c r="D879" s="946"/>
      <c r="E879" s="946"/>
      <c r="F879" s="946"/>
      <c r="G879" s="946"/>
      <c r="I879" s="946"/>
      <c r="J879" s="946"/>
      <c r="K879" s="946"/>
      <c r="L879" s="946"/>
      <c r="M879" s="946"/>
      <c r="N879" s="946"/>
      <c r="O879" s="946"/>
      <c r="P879" s="946"/>
      <c r="Q879" s="946"/>
      <c r="R879" s="946"/>
      <c r="S879" s="946"/>
      <c r="T879" s="946"/>
      <c r="U879" s="946"/>
      <c r="V879" s="946"/>
      <c r="W879" s="946"/>
      <c r="X879" s="946"/>
      <c r="Y879" s="946"/>
      <c r="Z879" s="946"/>
      <c r="AA879" s="946"/>
    </row>
    <row r="880">
      <c r="A880" s="946"/>
      <c r="B880" s="946"/>
      <c r="C880" s="946"/>
      <c r="D880" s="946"/>
      <c r="E880" s="946"/>
      <c r="F880" s="946"/>
      <c r="G880" s="946"/>
      <c r="I880" s="946"/>
      <c r="J880" s="946"/>
      <c r="K880" s="946"/>
      <c r="L880" s="946"/>
      <c r="M880" s="946"/>
      <c r="N880" s="946"/>
      <c r="O880" s="946"/>
      <c r="P880" s="946"/>
      <c r="Q880" s="946"/>
      <c r="R880" s="946"/>
      <c r="S880" s="946"/>
      <c r="T880" s="946"/>
      <c r="U880" s="946"/>
      <c r="V880" s="946"/>
      <c r="W880" s="946"/>
      <c r="X880" s="946"/>
      <c r="Y880" s="946"/>
      <c r="Z880" s="946"/>
      <c r="AA880" s="946"/>
    </row>
    <row r="881">
      <c r="A881" s="946"/>
      <c r="B881" s="946"/>
      <c r="C881" s="946"/>
      <c r="D881" s="946"/>
      <c r="E881" s="946"/>
      <c r="F881" s="946"/>
      <c r="G881" s="946"/>
      <c r="I881" s="946"/>
      <c r="J881" s="946"/>
      <c r="K881" s="946"/>
      <c r="L881" s="946"/>
      <c r="M881" s="946"/>
      <c r="N881" s="946"/>
      <c r="O881" s="946"/>
      <c r="P881" s="946"/>
      <c r="Q881" s="946"/>
      <c r="R881" s="946"/>
      <c r="S881" s="946"/>
      <c r="T881" s="946"/>
      <c r="U881" s="946"/>
      <c r="V881" s="946"/>
      <c r="W881" s="946"/>
      <c r="X881" s="946"/>
      <c r="Y881" s="946"/>
      <c r="Z881" s="946"/>
      <c r="AA881" s="946"/>
    </row>
    <row r="882">
      <c r="A882" s="946"/>
      <c r="B882" s="946"/>
      <c r="C882" s="946"/>
      <c r="D882" s="946"/>
      <c r="E882" s="946"/>
      <c r="F882" s="946"/>
      <c r="G882" s="946"/>
      <c r="I882" s="946"/>
      <c r="J882" s="946"/>
      <c r="K882" s="946"/>
      <c r="L882" s="946"/>
      <c r="M882" s="946"/>
      <c r="N882" s="946"/>
      <c r="O882" s="946"/>
      <c r="P882" s="946"/>
      <c r="Q882" s="946"/>
      <c r="R882" s="946"/>
      <c r="S882" s="946"/>
      <c r="T882" s="946"/>
      <c r="U882" s="946"/>
      <c r="V882" s="946"/>
      <c r="W882" s="946"/>
      <c r="X882" s="946"/>
      <c r="Y882" s="946"/>
      <c r="Z882" s="946"/>
      <c r="AA882" s="946"/>
    </row>
    <row r="883">
      <c r="A883" s="946"/>
      <c r="B883" s="946"/>
      <c r="C883" s="946"/>
      <c r="D883" s="946"/>
      <c r="E883" s="946"/>
      <c r="F883" s="946"/>
      <c r="G883" s="946"/>
      <c r="I883" s="946"/>
      <c r="J883" s="946"/>
      <c r="K883" s="946"/>
      <c r="L883" s="946"/>
      <c r="M883" s="946"/>
      <c r="N883" s="946"/>
      <c r="O883" s="946"/>
      <c r="P883" s="946"/>
      <c r="Q883" s="946"/>
      <c r="R883" s="946"/>
      <c r="S883" s="946"/>
      <c r="T883" s="946"/>
      <c r="U883" s="946"/>
      <c r="V883" s="946"/>
      <c r="W883" s="946"/>
      <c r="X883" s="946"/>
      <c r="Y883" s="946"/>
      <c r="Z883" s="946"/>
      <c r="AA883" s="946"/>
    </row>
    <row r="884">
      <c r="A884" s="946"/>
      <c r="B884" s="946"/>
      <c r="C884" s="946"/>
      <c r="D884" s="946"/>
      <c r="E884" s="946"/>
      <c r="F884" s="946"/>
      <c r="G884" s="946"/>
      <c r="I884" s="946"/>
      <c r="J884" s="946"/>
      <c r="K884" s="946"/>
      <c r="L884" s="946"/>
      <c r="M884" s="946"/>
      <c r="N884" s="946"/>
      <c r="O884" s="946"/>
      <c r="P884" s="946"/>
      <c r="Q884" s="946"/>
      <c r="R884" s="946"/>
      <c r="S884" s="946"/>
      <c r="T884" s="946"/>
      <c r="U884" s="946"/>
      <c r="V884" s="946"/>
      <c r="W884" s="946"/>
      <c r="X884" s="946"/>
      <c r="Y884" s="946"/>
      <c r="Z884" s="946"/>
      <c r="AA884" s="946"/>
    </row>
    <row r="885">
      <c r="A885" s="946"/>
      <c r="B885" s="946"/>
      <c r="C885" s="946"/>
      <c r="D885" s="946"/>
      <c r="E885" s="946"/>
      <c r="F885" s="946"/>
      <c r="G885" s="946"/>
      <c r="I885" s="946"/>
      <c r="J885" s="946"/>
      <c r="K885" s="946"/>
      <c r="L885" s="946"/>
      <c r="M885" s="946"/>
      <c r="N885" s="946"/>
      <c r="O885" s="946"/>
      <c r="P885" s="946"/>
      <c r="Q885" s="946"/>
      <c r="R885" s="946"/>
      <c r="S885" s="946"/>
      <c r="T885" s="946"/>
      <c r="U885" s="946"/>
      <c r="V885" s="946"/>
      <c r="W885" s="946"/>
      <c r="X885" s="946"/>
      <c r="Y885" s="946"/>
      <c r="Z885" s="946"/>
      <c r="AA885" s="946"/>
    </row>
    <row r="886">
      <c r="A886" s="946"/>
      <c r="B886" s="946"/>
      <c r="C886" s="946"/>
      <c r="D886" s="946"/>
      <c r="E886" s="946"/>
      <c r="F886" s="946"/>
      <c r="G886" s="946"/>
      <c r="I886" s="946"/>
      <c r="J886" s="946"/>
      <c r="K886" s="946"/>
      <c r="L886" s="946"/>
      <c r="M886" s="946"/>
      <c r="N886" s="946"/>
      <c r="O886" s="946"/>
      <c r="P886" s="946"/>
      <c r="Q886" s="946"/>
      <c r="R886" s="946"/>
      <c r="S886" s="946"/>
      <c r="T886" s="946"/>
      <c r="U886" s="946"/>
      <c r="V886" s="946"/>
      <c r="W886" s="946"/>
      <c r="X886" s="946"/>
      <c r="Y886" s="946"/>
      <c r="Z886" s="946"/>
      <c r="AA886" s="946"/>
    </row>
    <row r="887">
      <c r="A887" s="946"/>
      <c r="B887" s="946"/>
      <c r="C887" s="946"/>
      <c r="D887" s="946"/>
      <c r="E887" s="946"/>
      <c r="F887" s="946"/>
      <c r="G887" s="946"/>
      <c r="I887" s="946"/>
      <c r="J887" s="946"/>
      <c r="K887" s="946"/>
      <c r="L887" s="946"/>
      <c r="M887" s="946"/>
      <c r="N887" s="946"/>
      <c r="O887" s="946"/>
      <c r="P887" s="946"/>
      <c r="Q887" s="946"/>
      <c r="R887" s="946"/>
      <c r="S887" s="946"/>
      <c r="T887" s="946"/>
      <c r="U887" s="946"/>
      <c r="V887" s="946"/>
      <c r="W887" s="946"/>
      <c r="X887" s="946"/>
      <c r="Y887" s="946"/>
      <c r="Z887" s="946"/>
      <c r="AA887" s="946"/>
    </row>
    <row r="888">
      <c r="A888" s="946"/>
      <c r="B888" s="946"/>
      <c r="C888" s="946"/>
      <c r="D888" s="946"/>
      <c r="E888" s="946"/>
      <c r="F888" s="946"/>
      <c r="G888" s="946"/>
      <c r="I888" s="946"/>
      <c r="J888" s="946"/>
      <c r="K888" s="946"/>
      <c r="L888" s="946"/>
      <c r="M888" s="946"/>
      <c r="N888" s="946"/>
      <c r="O888" s="946"/>
      <c r="P888" s="946"/>
      <c r="Q888" s="946"/>
      <c r="R888" s="946"/>
      <c r="S888" s="946"/>
      <c r="T888" s="946"/>
      <c r="U888" s="946"/>
      <c r="V888" s="946"/>
      <c r="W888" s="946"/>
      <c r="X888" s="946"/>
      <c r="Y888" s="946"/>
      <c r="Z888" s="946"/>
      <c r="AA888" s="946"/>
    </row>
    <row r="889">
      <c r="A889" s="946"/>
      <c r="B889" s="946"/>
      <c r="C889" s="946"/>
      <c r="D889" s="946"/>
      <c r="E889" s="946"/>
      <c r="F889" s="946"/>
      <c r="G889" s="946"/>
      <c r="I889" s="946"/>
      <c r="J889" s="946"/>
      <c r="K889" s="946"/>
      <c r="L889" s="946"/>
      <c r="M889" s="946"/>
      <c r="N889" s="946"/>
      <c r="O889" s="946"/>
      <c r="P889" s="946"/>
      <c r="Q889" s="946"/>
      <c r="R889" s="946"/>
      <c r="S889" s="946"/>
      <c r="T889" s="946"/>
      <c r="U889" s="946"/>
      <c r="V889" s="946"/>
      <c r="W889" s="946"/>
      <c r="X889" s="946"/>
      <c r="Y889" s="946"/>
      <c r="Z889" s="946"/>
      <c r="AA889" s="946"/>
    </row>
    <row r="890">
      <c r="A890" s="946"/>
      <c r="B890" s="946"/>
      <c r="C890" s="946"/>
      <c r="D890" s="946"/>
      <c r="E890" s="946"/>
      <c r="F890" s="946"/>
      <c r="G890" s="946"/>
      <c r="I890" s="946"/>
      <c r="J890" s="946"/>
      <c r="K890" s="946"/>
      <c r="L890" s="946"/>
      <c r="M890" s="946"/>
      <c r="N890" s="946"/>
      <c r="O890" s="946"/>
      <c r="P890" s="946"/>
      <c r="Q890" s="946"/>
      <c r="R890" s="946"/>
      <c r="S890" s="946"/>
      <c r="T890" s="946"/>
      <c r="U890" s="946"/>
      <c r="V890" s="946"/>
      <c r="W890" s="946"/>
      <c r="X890" s="946"/>
      <c r="Y890" s="946"/>
      <c r="Z890" s="946"/>
      <c r="AA890" s="946"/>
    </row>
    <row r="891">
      <c r="A891" s="946"/>
      <c r="B891" s="946"/>
      <c r="C891" s="946"/>
      <c r="D891" s="946"/>
      <c r="E891" s="946"/>
      <c r="F891" s="946"/>
      <c r="G891" s="946"/>
      <c r="I891" s="946"/>
      <c r="J891" s="946"/>
      <c r="K891" s="946"/>
      <c r="L891" s="946"/>
      <c r="M891" s="946"/>
      <c r="N891" s="946"/>
      <c r="O891" s="946"/>
      <c r="P891" s="946"/>
      <c r="Q891" s="946"/>
      <c r="R891" s="946"/>
      <c r="S891" s="946"/>
      <c r="T891" s="946"/>
      <c r="U891" s="946"/>
      <c r="V891" s="946"/>
      <c r="W891" s="946"/>
      <c r="X891" s="946"/>
      <c r="Y891" s="946"/>
      <c r="Z891" s="946"/>
      <c r="AA891" s="946"/>
    </row>
    <row r="892">
      <c r="A892" s="946"/>
      <c r="B892" s="946"/>
      <c r="C892" s="946"/>
      <c r="D892" s="946"/>
      <c r="E892" s="946"/>
      <c r="F892" s="946"/>
      <c r="G892" s="946"/>
      <c r="I892" s="946"/>
      <c r="J892" s="946"/>
      <c r="K892" s="946"/>
      <c r="L892" s="946"/>
      <c r="M892" s="946"/>
      <c r="N892" s="946"/>
      <c r="O892" s="946"/>
      <c r="P892" s="946"/>
      <c r="Q892" s="946"/>
      <c r="R892" s="946"/>
      <c r="S892" s="946"/>
      <c r="T892" s="946"/>
      <c r="U892" s="946"/>
      <c r="V892" s="946"/>
      <c r="W892" s="946"/>
      <c r="X892" s="946"/>
      <c r="Y892" s="946"/>
      <c r="Z892" s="946"/>
      <c r="AA892" s="946"/>
    </row>
    <row r="893">
      <c r="A893" s="946"/>
      <c r="B893" s="946"/>
      <c r="C893" s="946"/>
      <c r="D893" s="946"/>
      <c r="E893" s="946"/>
      <c r="F893" s="946"/>
      <c r="G893" s="946"/>
      <c r="I893" s="946"/>
      <c r="J893" s="946"/>
      <c r="K893" s="946"/>
      <c r="L893" s="946"/>
      <c r="M893" s="946"/>
      <c r="N893" s="946"/>
      <c r="O893" s="946"/>
      <c r="P893" s="946"/>
      <c r="Q893" s="946"/>
      <c r="R893" s="946"/>
      <c r="S893" s="946"/>
      <c r="T893" s="946"/>
      <c r="U893" s="946"/>
      <c r="V893" s="946"/>
      <c r="W893" s="946"/>
      <c r="X893" s="946"/>
      <c r="Y893" s="946"/>
      <c r="Z893" s="946"/>
      <c r="AA893" s="946"/>
    </row>
    <row r="894">
      <c r="A894" s="946"/>
      <c r="B894" s="946"/>
      <c r="C894" s="946"/>
      <c r="D894" s="946"/>
      <c r="E894" s="946"/>
      <c r="F894" s="946"/>
      <c r="G894" s="946"/>
      <c r="I894" s="946"/>
      <c r="J894" s="946"/>
      <c r="K894" s="946"/>
      <c r="L894" s="946"/>
      <c r="M894" s="946"/>
      <c r="N894" s="946"/>
      <c r="O894" s="946"/>
      <c r="P894" s="946"/>
      <c r="Q894" s="946"/>
      <c r="R894" s="946"/>
      <c r="S894" s="946"/>
      <c r="T894" s="946"/>
      <c r="U894" s="946"/>
      <c r="V894" s="946"/>
      <c r="W894" s="946"/>
      <c r="X894" s="946"/>
      <c r="Y894" s="946"/>
      <c r="Z894" s="946"/>
      <c r="AA894" s="946"/>
    </row>
    <row r="895">
      <c r="A895" s="946"/>
      <c r="B895" s="946"/>
      <c r="C895" s="946"/>
      <c r="D895" s="946"/>
      <c r="E895" s="946"/>
      <c r="F895" s="946"/>
      <c r="G895" s="946"/>
      <c r="I895" s="946"/>
      <c r="J895" s="946"/>
      <c r="K895" s="946"/>
      <c r="L895" s="946"/>
      <c r="M895" s="946"/>
      <c r="N895" s="946"/>
      <c r="O895" s="946"/>
      <c r="P895" s="946"/>
      <c r="Q895" s="946"/>
      <c r="R895" s="946"/>
      <c r="S895" s="946"/>
      <c r="T895" s="946"/>
      <c r="U895" s="946"/>
      <c r="V895" s="946"/>
      <c r="W895" s="946"/>
      <c r="X895" s="946"/>
      <c r="Y895" s="946"/>
      <c r="Z895" s="946"/>
      <c r="AA895" s="946"/>
    </row>
    <row r="896">
      <c r="A896" s="946"/>
      <c r="B896" s="946"/>
      <c r="C896" s="946"/>
      <c r="D896" s="946"/>
      <c r="E896" s="946"/>
      <c r="F896" s="946"/>
      <c r="G896" s="946"/>
      <c r="I896" s="946"/>
      <c r="J896" s="946"/>
      <c r="K896" s="946"/>
      <c r="L896" s="946"/>
      <c r="M896" s="946"/>
      <c r="N896" s="946"/>
      <c r="O896" s="946"/>
      <c r="P896" s="946"/>
      <c r="Q896" s="946"/>
      <c r="R896" s="946"/>
      <c r="S896" s="946"/>
      <c r="T896" s="946"/>
      <c r="U896" s="946"/>
      <c r="V896" s="946"/>
      <c r="W896" s="946"/>
      <c r="X896" s="946"/>
      <c r="Y896" s="946"/>
      <c r="Z896" s="946"/>
      <c r="AA896" s="946"/>
    </row>
    <row r="897">
      <c r="A897" s="946"/>
      <c r="B897" s="946"/>
      <c r="C897" s="946"/>
      <c r="D897" s="946"/>
      <c r="E897" s="946"/>
      <c r="F897" s="946"/>
      <c r="G897" s="946"/>
      <c r="I897" s="946"/>
      <c r="J897" s="946"/>
      <c r="K897" s="946"/>
      <c r="L897" s="946"/>
      <c r="M897" s="946"/>
      <c r="N897" s="946"/>
      <c r="O897" s="946"/>
      <c r="P897" s="946"/>
      <c r="Q897" s="946"/>
      <c r="R897" s="946"/>
      <c r="S897" s="946"/>
      <c r="T897" s="946"/>
      <c r="U897" s="946"/>
      <c r="V897" s="946"/>
      <c r="W897" s="946"/>
      <c r="X897" s="946"/>
      <c r="Y897" s="946"/>
      <c r="Z897" s="946"/>
      <c r="AA897" s="946"/>
    </row>
    <row r="898">
      <c r="A898" s="946"/>
      <c r="B898" s="946"/>
      <c r="C898" s="946"/>
      <c r="D898" s="946"/>
      <c r="E898" s="946"/>
      <c r="F898" s="946"/>
      <c r="G898" s="946"/>
      <c r="I898" s="946"/>
      <c r="J898" s="946"/>
      <c r="K898" s="946"/>
      <c r="L898" s="946"/>
      <c r="M898" s="946"/>
      <c r="N898" s="946"/>
      <c r="O898" s="946"/>
      <c r="P898" s="946"/>
      <c r="Q898" s="946"/>
      <c r="R898" s="946"/>
      <c r="S898" s="946"/>
      <c r="T898" s="946"/>
      <c r="U898" s="946"/>
      <c r="V898" s="946"/>
      <c r="W898" s="946"/>
      <c r="X898" s="946"/>
      <c r="Y898" s="946"/>
      <c r="Z898" s="946"/>
      <c r="AA898" s="946"/>
    </row>
    <row r="899">
      <c r="A899" s="946"/>
      <c r="B899" s="946"/>
      <c r="C899" s="946"/>
      <c r="D899" s="946"/>
      <c r="E899" s="946"/>
      <c r="F899" s="946"/>
      <c r="G899" s="946"/>
      <c r="I899" s="946"/>
      <c r="J899" s="946"/>
      <c r="K899" s="946"/>
      <c r="L899" s="946"/>
      <c r="M899" s="946"/>
      <c r="N899" s="946"/>
      <c r="O899" s="946"/>
      <c r="P899" s="946"/>
      <c r="Q899" s="946"/>
      <c r="R899" s="946"/>
      <c r="S899" s="946"/>
      <c r="T899" s="946"/>
      <c r="U899" s="946"/>
      <c r="V899" s="946"/>
      <c r="W899" s="946"/>
      <c r="X899" s="946"/>
      <c r="Y899" s="946"/>
      <c r="Z899" s="946"/>
      <c r="AA899" s="946"/>
    </row>
    <row r="900">
      <c r="A900" s="946"/>
      <c r="B900" s="946"/>
      <c r="C900" s="946"/>
      <c r="D900" s="946"/>
      <c r="E900" s="946"/>
      <c r="F900" s="946"/>
      <c r="G900" s="946"/>
      <c r="I900" s="946"/>
      <c r="J900" s="946"/>
      <c r="K900" s="946"/>
      <c r="L900" s="946"/>
      <c r="M900" s="946"/>
      <c r="N900" s="946"/>
      <c r="O900" s="946"/>
      <c r="P900" s="946"/>
      <c r="Q900" s="946"/>
      <c r="R900" s="946"/>
      <c r="S900" s="946"/>
      <c r="T900" s="946"/>
      <c r="U900" s="946"/>
      <c r="V900" s="946"/>
      <c r="W900" s="946"/>
      <c r="X900" s="946"/>
      <c r="Y900" s="946"/>
      <c r="Z900" s="946"/>
      <c r="AA900" s="946"/>
    </row>
    <row r="901">
      <c r="A901" s="946"/>
      <c r="B901" s="946"/>
      <c r="C901" s="946"/>
      <c r="D901" s="946"/>
      <c r="E901" s="946"/>
      <c r="F901" s="946"/>
      <c r="G901" s="946"/>
      <c r="I901" s="946"/>
      <c r="J901" s="946"/>
      <c r="K901" s="946"/>
      <c r="L901" s="946"/>
      <c r="M901" s="946"/>
      <c r="N901" s="946"/>
      <c r="O901" s="946"/>
      <c r="P901" s="946"/>
      <c r="Q901" s="946"/>
      <c r="R901" s="946"/>
      <c r="S901" s="946"/>
      <c r="T901" s="946"/>
      <c r="U901" s="946"/>
      <c r="V901" s="946"/>
      <c r="W901" s="946"/>
      <c r="X901" s="946"/>
      <c r="Y901" s="946"/>
      <c r="Z901" s="946"/>
      <c r="AA901" s="946"/>
    </row>
    <row r="902">
      <c r="A902" s="946"/>
      <c r="B902" s="946"/>
      <c r="C902" s="946"/>
      <c r="D902" s="946"/>
      <c r="E902" s="946"/>
      <c r="F902" s="946"/>
      <c r="G902" s="946"/>
      <c r="I902" s="946"/>
      <c r="J902" s="946"/>
      <c r="K902" s="946"/>
      <c r="L902" s="946"/>
      <c r="M902" s="946"/>
      <c r="N902" s="946"/>
      <c r="O902" s="946"/>
      <c r="P902" s="946"/>
      <c r="Q902" s="946"/>
      <c r="R902" s="946"/>
      <c r="S902" s="946"/>
      <c r="T902" s="946"/>
      <c r="U902" s="946"/>
      <c r="V902" s="946"/>
      <c r="W902" s="946"/>
      <c r="X902" s="946"/>
      <c r="Y902" s="946"/>
      <c r="Z902" s="946"/>
      <c r="AA902" s="946"/>
    </row>
    <row r="903">
      <c r="A903" s="946"/>
      <c r="B903" s="946"/>
      <c r="C903" s="946"/>
      <c r="D903" s="946"/>
      <c r="E903" s="946"/>
      <c r="F903" s="946"/>
      <c r="G903" s="946"/>
      <c r="I903" s="946"/>
      <c r="J903" s="946"/>
      <c r="K903" s="946"/>
      <c r="L903" s="946"/>
      <c r="M903" s="946"/>
      <c r="N903" s="946"/>
      <c r="O903" s="946"/>
      <c r="P903" s="946"/>
      <c r="Q903" s="946"/>
      <c r="R903" s="946"/>
      <c r="S903" s="946"/>
      <c r="T903" s="946"/>
      <c r="U903" s="946"/>
      <c r="V903" s="946"/>
      <c r="W903" s="946"/>
      <c r="X903" s="946"/>
      <c r="Y903" s="946"/>
      <c r="Z903" s="946"/>
      <c r="AA903" s="946"/>
    </row>
    <row r="904">
      <c r="A904" s="946"/>
      <c r="B904" s="946"/>
      <c r="C904" s="946"/>
      <c r="D904" s="946"/>
      <c r="E904" s="946"/>
      <c r="F904" s="946"/>
      <c r="G904" s="946"/>
      <c r="I904" s="946"/>
      <c r="J904" s="946"/>
      <c r="K904" s="946"/>
      <c r="L904" s="946"/>
      <c r="M904" s="946"/>
      <c r="N904" s="946"/>
      <c r="O904" s="946"/>
      <c r="P904" s="946"/>
      <c r="Q904" s="946"/>
      <c r="R904" s="946"/>
      <c r="S904" s="946"/>
      <c r="T904" s="946"/>
      <c r="U904" s="946"/>
      <c r="V904" s="946"/>
      <c r="W904" s="946"/>
      <c r="X904" s="946"/>
      <c r="Y904" s="946"/>
      <c r="Z904" s="946"/>
      <c r="AA904" s="946"/>
    </row>
    <row r="905">
      <c r="A905" s="946"/>
      <c r="B905" s="946"/>
      <c r="C905" s="946"/>
      <c r="D905" s="946"/>
      <c r="E905" s="946"/>
      <c r="F905" s="946"/>
      <c r="G905" s="946"/>
      <c r="I905" s="946"/>
      <c r="J905" s="946"/>
      <c r="K905" s="946"/>
      <c r="L905" s="946"/>
      <c r="M905" s="946"/>
      <c r="N905" s="946"/>
      <c r="O905" s="946"/>
      <c r="P905" s="946"/>
      <c r="Q905" s="946"/>
      <c r="R905" s="946"/>
      <c r="S905" s="946"/>
      <c r="T905" s="946"/>
      <c r="U905" s="946"/>
      <c r="V905" s="946"/>
      <c r="W905" s="946"/>
      <c r="X905" s="946"/>
      <c r="Y905" s="946"/>
      <c r="Z905" s="946"/>
      <c r="AA905" s="946"/>
    </row>
    <row r="906">
      <c r="A906" s="946"/>
      <c r="B906" s="946"/>
      <c r="C906" s="946"/>
      <c r="D906" s="946"/>
      <c r="E906" s="946"/>
      <c r="F906" s="946"/>
      <c r="G906" s="946"/>
      <c r="I906" s="946"/>
      <c r="J906" s="946"/>
      <c r="K906" s="946"/>
      <c r="L906" s="946"/>
      <c r="M906" s="946"/>
      <c r="N906" s="946"/>
      <c r="O906" s="946"/>
      <c r="P906" s="946"/>
      <c r="Q906" s="946"/>
      <c r="R906" s="946"/>
      <c r="S906" s="946"/>
      <c r="T906" s="946"/>
      <c r="U906" s="946"/>
      <c r="V906" s="946"/>
      <c r="W906" s="946"/>
      <c r="X906" s="946"/>
      <c r="Y906" s="946"/>
      <c r="Z906" s="946"/>
      <c r="AA906" s="946"/>
    </row>
    <row r="907">
      <c r="A907" s="946"/>
      <c r="B907" s="946"/>
      <c r="C907" s="946"/>
      <c r="D907" s="946"/>
      <c r="E907" s="946"/>
      <c r="F907" s="946"/>
      <c r="G907" s="946"/>
      <c r="I907" s="946"/>
      <c r="J907" s="946"/>
      <c r="K907" s="946"/>
      <c r="L907" s="946"/>
      <c r="M907" s="946"/>
      <c r="N907" s="946"/>
      <c r="O907" s="946"/>
      <c r="P907" s="946"/>
      <c r="Q907" s="946"/>
      <c r="R907" s="946"/>
      <c r="S907" s="946"/>
      <c r="T907" s="946"/>
      <c r="U907" s="946"/>
      <c r="V907" s="946"/>
      <c r="W907" s="946"/>
      <c r="X907" s="946"/>
      <c r="Y907" s="946"/>
      <c r="Z907" s="946"/>
      <c r="AA907" s="946"/>
    </row>
    <row r="908">
      <c r="A908" s="946"/>
      <c r="B908" s="946"/>
      <c r="C908" s="946"/>
      <c r="D908" s="946"/>
      <c r="E908" s="946"/>
      <c r="F908" s="946"/>
      <c r="G908" s="946"/>
      <c r="I908" s="946"/>
      <c r="J908" s="946"/>
      <c r="K908" s="946"/>
      <c r="L908" s="946"/>
      <c r="M908" s="946"/>
      <c r="N908" s="946"/>
      <c r="O908" s="946"/>
      <c r="P908" s="946"/>
      <c r="Q908" s="946"/>
      <c r="R908" s="946"/>
      <c r="S908" s="946"/>
      <c r="T908" s="946"/>
      <c r="U908" s="946"/>
      <c r="V908" s="946"/>
      <c r="W908" s="946"/>
      <c r="X908" s="946"/>
      <c r="Y908" s="946"/>
      <c r="Z908" s="946"/>
      <c r="AA908" s="946"/>
    </row>
    <row r="909">
      <c r="A909" s="946"/>
      <c r="B909" s="946"/>
      <c r="C909" s="946"/>
      <c r="D909" s="946"/>
      <c r="E909" s="946"/>
      <c r="F909" s="946"/>
      <c r="G909" s="946"/>
      <c r="I909" s="946"/>
      <c r="J909" s="946"/>
      <c r="K909" s="946"/>
      <c r="L909" s="946"/>
      <c r="M909" s="946"/>
      <c r="N909" s="946"/>
      <c r="O909" s="946"/>
      <c r="P909" s="946"/>
      <c r="Q909" s="946"/>
      <c r="R909" s="946"/>
      <c r="S909" s="946"/>
      <c r="T909" s="946"/>
      <c r="U909" s="946"/>
      <c r="V909" s="946"/>
      <c r="W909" s="946"/>
      <c r="X909" s="946"/>
      <c r="Y909" s="946"/>
      <c r="Z909" s="946"/>
      <c r="AA909" s="946"/>
    </row>
    <row r="910">
      <c r="A910" s="946"/>
      <c r="B910" s="946"/>
      <c r="C910" s="946"/>
      <c r="D910" s="946"/>
      <c r="E910" s="946"/>
      <c r="F910" s="946"/>
      <c r="G910" s="946"/>
      <c r="I910" s="946"/>
      <c r="J910" s="946"/>
      <c r="K910" s="946"/>
      <c r="L910" s="946"/>
      <c r="M910" s="946"/>
      <c r="N910" s="946"/>
      <c r="O910" s="946"/>
      <c r="P910" s="946"/>
      <c r="Q910" s="946"/>
      <c r="R910" s="946"/>
      <c r="S910" s="946"/>
      <c r="T910" s="946"/>
      <c r="U910" s="946"/>
      <c r="V910" s="946"/>
      <c r="W910" s="946"/>
      <c r="X910" s="946"/>
      <c r="Y910" s="946"/>
      <c r="Z910" s="946"/>
      <c r="AA910" s="946"/>
    </row>
    <row r="911">
      <c r="A911" s="946"/>
      <c r="B911" s="946"/>
      <c r="C911" s="946"/>
      <c r="D911" s="946"/>
      <c r="E911" s="946"/>
      <c r="F911" s="946"/>
      <c r="G911" s="946"/>
      <c r="I911" s="946"/>
      <c r="J911" s="946"/>
      <c r="K911" s="946"/>
      <c r="L911" s="946"/>
      <c r="M911" s="946"/>
      <c r="N911" s="946"/>
      <c r="O911" s="946"/>
      <c r="P911" s="946"/>
      <c r="Q911" s="946"/>
      <c r="R911" s="946"/>
      <c r="S911" s="946"/>
      <c r="T911" s="946"/>
      <c r="U911" s="946"/>
      <c r="V911" s="946"/>
      <c r="W911" s="946"/>
      <c r="X911" s="946"/>
      <c r="Y911" s="946"/>
      <c r="Z911" s="946"/>
      <c r="AA911" s="946"/>
    </row>
    <row r="912">
      <c r="A912" s="946"/>
      <c r="B912" s="946"/>
      <c r="C912" s="946"/>
      <c r="D912" s="946"/>
      <c r="E912" s="946"/>
      <c r="F912" s="946"/>
      <c r="G912" s="946"/>
      <c r="I912" s="946"/>
      <c r="J912" s="946"/>
      <c r="K912" s="946"/>
      <c r="L912" s="946"/>
      <c r="M912" s="946"/>
      <c r="N912" s="946"/>
      <c r="O912" s="946"/>
      <c r="P912" s="946"/>
      <c r="Q912" s="946"/>
      <c r="R912" s="946"/>
      <c r="S912" s="946"/>
      <c r="T912" s="946"/>
      <c r="U912" s="946"/>
      <c r="V912" s="946"/>
      <c r="W912" s="946"/>
      <c r="X912" s="946"/>
      <c r="Y912" s="946"/>
      <c r="Z912" s="946"/>
      <c r="AA912" s="946"/>
    </row>
    <row r="913">
      <c r="A913" s="946"/>
      <c r="B913" s="946"/>
      <c r="C913" s="946"/>
      <c r="D913" s="946"/>
      <c r="E913" s="946"/>
      <c r="F913" s="946"/>
      <c r="G913" s="946"/>
      <c r="I913" s="946"/>
      <c r="J913" s="946"/>
      <c r="K913" s="946"/>
      <c r="L913" s="946"/>
      <c r="M913" s="946"/>
      <c r="N913" s="946"/>
      <c r="O913" s="946"/>
      <c r="P913" s="946"/>
      <c r="Q913" s="946"/>
      <c r="R913" s="946"/>
      <c r="S913" s="946"/>
      <c r="T913" s="946"/>
      <c r="U913" s="946"/>
      <c r="V913" s="946"/>
      <c r="W913" s="946"/>
      <c r="X913" s="946"/>
      <c r="Y913" s="946"/>
      <c r="Z913" s="946"/>
      <c r="AA913" s="946"/>
    </row>
    <row r="914">
      <c r="A914" s="946"/>
      <c r="B914" s="946"/>
      <c r="C914" s="946"/>
      <c r="D914" s="946"/>
      <c r="E914" s="946"/>
      <c r="F914" s="946"/>
      <c r="G914" s="946"/>
      <c r="I914" s="946"/>
      <c r="J914" s="946"/>
      <c r="K914" s="946"/>
      <c r="L914" s="946"/>
      <c r="M914" s="946"/>
      <c r="N914" s="946"/>
      <c r="O914" s="946"/>
      <c r="P914" s="946"/>
      <c r="Q914" s="946"/>
      <c r="R914" s="946"/>
      <c r="S914" s="946"/>
      <c r="T914" s="946"/>
      <c r="U914" s="946"/>
      <c r="V914" s="946"/>
      <c r="W914" s="946"/>
      <c r="X914" s="946"/>
      <c r="Y914" s="946"/>
      <c r="Z914" s="946"/>
      <c r="AA914" s="946"/>
    </row>
    <row r="915">
      <c r="A915" s="946"/>
      <c r="B915" s="946"/>
      <c r="C915" s="946"/>
      <c r="D915" s="946"/>
      <c r="E915" s="946"/>
      <c r="F915" s="946"/>
      <c r="G915" s="946"/>
      <c r="I915" s="946"/>
      <c r="J915" s="946"/>
      <c r="K915" s="946"/>
      <c r="L915" s="946"/>
      <c r="M915" s="946"/>
      <c r="N915" s="946"/>
      <c r="O915" s="946"/>
      <c r="P915" s="946"/>
      <c r="Q915" s="946"/>
      <c r="R915" s="946"/>
      <c r="S915" s="946"/>
      <c r="T915" s="946"/>
      <c r="U915" s="946"/>
      <c r="V915" s="946"/>
      <c r="W915" s="946"/>
      <c r="X915" s="946"/>
      <c r="Y915" s="946"/>
      <c r="Z915" s="946"/>
      <c r="AA915" s="946"/>
    </row>
    <row r="916">
      <c r="A916" s="946"/>
      <c r="B916" s="946"/>
      <c r="C916" s="946"/>
      <c r="D916" s="946"/>
      <c r="E916" s="946"/>
      <c r="F916" s="946"/>
      <c r="G916" s="946"/>
      <c r="I916" s="946"/>
      <c r="J916" s="946"/>
      <c r="K916" s="946"/>
      <c r="L916" s="946"/>
      <c r="M916" s="946"/>
      <c r="N916" s="946"/>
      <c r="O916" s="946"/>
      <c r="P916" s="946"/>
      <c r="Q916" s="946"/>
      <c r="R916" s="946"/>
      <c r="S916" s="946"/>
      <c r="T916" s="946"/>
      <c r="U916" s="946"/>
      <c r="V916" s="946"/>
      <c r="W916" s="946"/>
      <c r="X916" s="946"/>
      <c r="Y916" s="946"/>
      <c r="Z916" s="946"/>
      <c r="AA916" s="946"/>
    </row>
    <row r="917">
      <c r="A917" s="946"/>
      <c r="B917" s="946"/>
      <c r="C917" s="946"/>
      <c r="D917" s="946"/>
      <c r="E917" s="946"/>
      <c r="F917" s="946"/>
      <c r="G917" s="946"/>
      <c r="I917" s="946"/>
      <c r="J917" s="946"/>
      <c r="K917" s="946"/>
      <c r="L917" s="946"/>
      <c r="M917" s="946"/>
      <c r="N917" s="946"/>
      <c r="O917" s="946"/>
      <c r="P917" s="946"/>
      <c r="Q917" s="946"/>
      <c r="R917" s="946"/>
      <c r="S917" s="946"/>
      <c r="T917" s="946"/>
      <c r="U917" s="946"/>
      <c r="V917" s="946"/>
      <c r="W917" s="946"/>
      <c r="X917" s="946"/>
      <c r="Y917" s="946"/>
      <c r="Z917" s="946"/>
      <c r="AA917" s="946"/>
    </row>
    <row r="918">
      <c r="A918" s="946"/>
      <c r="B918" s="946"/>
      <c r="C918" s="946"/>
      <c r="D918" s="946"/>
      <c r="E918" s="946"/>
      <c r="F918" s="946"/>
      <c r="G918" s="946"/>
      <c r="I918" s="946"/>
      <c r="J918" s="946"/>
      <c r="K918" s="946"/>
      <c r="L918" s="946"/>
      <c r="M918" s="946"/>
      <c r="N918" s="946"/>
      <c r="O918" s="946"/>
      <c r="P918" s="946"/>
      <c r="Q918" s="946"/>
      <c r="R918" s="946"/>
      <c r="S918" s="946"/>
      <c r="T918" s="946"/>
      <c r="U918" s="946"/>
      <c r="V918" s="946"/>
      <c r="W918" s="946"/>
      <c r="X918" s="946"/>
      <c r="Y918" s="946"/>
      <c r="Z918" s="946"/>
      <c r="AA918" s="946"/>
    </row>
    <row r="919">
      <c r="A919" s="946"/>
      <c r="B919" s="946"/>
      <c r="C919" s="946"/>
      <c r="D919" s="946"/>
      <c r="E919" s="946"/>
      <c r="F919" s="946"/>
      <c r="G919" s="946"/>
      <c r="I919" s="946"/>
      <c r="J919" s="946"/>
      <c r="K919" s="946"/>
      <c r="L919" s="946"/>
      <c r="M919" s="946"/>
      <c r="N919" s="946"/>
      <c r="O919" s="946"/>
      <c r="P919" s="946"/>
      <c r="Q919" s="946"/>
      <c r="R919" s="946"/>
      <c r="S919" s="946"/>
      <c r="T919" s="946"/>
      <c r="U919" s="946"/>
      <c r="V919" s="946"/>
      <c r="W919" s="946"/>
      <c r="X919" s="946"/>
      <c r="Y919" s="946"/>
      <c r="Z919" s="946"/>
      <c r="AA919" s="946"/>
    </row>
    <row r="920">
      <c r="A920" s="946"/>
      <c r="B920" s="946"/>
      <c r="C920" s="946"/>
      <c r="D920" s="946"/>
      <c r="E920" s="946"/>
      <c r="F920" s="946"/>
      <c r="G920" s="946"/>
      <c r="I920" s="946"/>
      <c r="J920" s="946"/>
      <c r="K920" s="946"/>
      <c r="L920" s="946"/>
      <c r="M920" s="946"/>
      <c r="N920" s="946"/>
      <c r="O920" s="946"/>
      <c r="P920" s="946"/>
      <c r="Q920" s="946"/>
      <c r="R920" s="946"/>
      <c r="S920" s="946"/>
      <c r="T920" s="946"/>
      <c r="U920" s="946"/>
      <c r="V920" s="946"/>
      <c r="W920" s="946"/>
      <c r="X920" s="946"/>
      <c r="Y920" s="946"/>
      <c r="Z920" s="946"/>
      <c r="AA920" s="946"/>
    </row>
    <row r="921">
      <c r="A921" s="946"/>
      <c r="B921" s="946"/>
      <c r="C921" s="946"/>
      <c r="D921" s="946"/>
      <c r="E921" s="946"/>
      <c r="F921" s="946"/>
      <c r="G921" s="946"/>
      <c r="I921" s="946"/>
      <c r="J921" s="946"/>
      <c r="K921" s="946"/>
      <c r="L921" s="946"/>
      <c r="M921" s="946"/>
      <c r="N921" s="946"/>
      <c r="O921" s="946"/>
      <c r="P921" s="946"/>
      <c r="Q921" s="946"/>
      <c r="R921" s="946"/>
      <c r="S921" s="946"/>
      <c r="T921" s="946"/>
      <c r="U921" s="946"/>
      <c r="V921" s="946"/>
      <c r="W921" s="946"/>
      <c r="X921" s="946"/>
      <c r="Y921" s="946"/>
      <c r="Z921" s="946"/>
      <c r="AA921" s="946"/>
    </row>
    <row r="922">
      <c r="A922" s="946"/>
      <c r="B922" s="946"/>
      <c r="C922" s="946"/>
      <c r="D922" s="946"/>
      <c r="E922" s="946"/>
      <c r="F922" s="946"/>
      <c r="G922" s="946"/>
      <c r="I922" s="946"/>
      <c r="J922" s="946"/>
      <c r="K922" s="946"/>
      <c r="L922" s="946"/>
      <c r="M922" s="946"/>
      <c r="N922" s="946"/>
      <c r="O922" s="946"/>
      <c r="P922" s="946"/>
      <c r="Q922" s="946"/>
      <c r="R922" s="946"/>
      <c r="S922" s="946"/>
      <c r="T922" s="946"/>
      <c r="U922" s="946"/>
      <c r="V922" s="946"/>
      <c r="W922" s="946"/>
      <c r="X922" s="946"/>
      <c r="Y922" s="946"/>
      <c r="Z922" s="946"/>
      <c r="AA922" s="946"/>
    </row>
    <row r="923">
      <c r="A923" s="946"/>
      <c r="B923" s="946"/>
      <c r="C923" s="946"/>
      <c r="D923" s="946"/>
      <c r="E923" s="946"/>
      <c r="F923" s="946"/>
      <c r="G923" s="946"/>
      <c r="I923" s="946"/>
      <c r="J923" s="946"/>
      <c r="K923" s="946"/>
      <c r="L923" s="946"/>
      <c r="M923" s="946"/>
      <c r="N923" s="946"/>
      <c r="O923" s="946"/>
      <c r="P923" s="946"/>
      <c r="Q923" s="946"/>
      <c r="R923" s="946"/>
      <c r="S923" s="946"/>
      <c r="T923" s="946"/>
      <c r="U923" s="946"/>
      <c r="V923" s="946"/>
      <c r="W923" s="946"/>
      <c r="X923" s="946"/>
      <c r="Y923" s="946"/>
      <c r="Z923" s="946"/>
      <c r="AA923" s="946"/>
    </row>
    <row r="924">
      <c r="A924" s="946"/>
      <c r="B924" s="946"/>
      <c r="C924" s="946"/>
      <c r="D924" s="946"/>
      <c r="E924" s="946"/>
      <c r="F924" s="946"/>
      <c r="G924" s="946"/>
      <c r="I924" s="946"/>
      <c r="J924" s="946"/>
      <c r="K924" s="946"/>
      <c r="L924" s="946"/>
      <c r="M924" s="946"/>
      <c r="N924" s="946"/>
      <c r="O924" s="946"/>
      <c r="P924" s="946"/>
      <c r="Q924" s="946"/>
      <c r="R924" s="946"/>
      <c r="S924" s="946"/>
      <c r="T924" s="946"/>
      <c r="U924" s="946"/>
      <c r="V924" s="946"/>
      <c r="W924" s="946"/>
      <c r="X924" s="946"/>
      <c r="Y924" s="946"/>
      <c r="Z924" s="946"/>
      <c r="AA924" s="946"/>
    </row>
    <row r="925">
      <c r="A925" s="946"/>
      <c r="B925" s="946"/>
      <c r="C925" s="946"/>
      <c r="D925" s="946"/>
      <c r="E925" s="946"/>
      <c r="F925" s="946"/>
      <c r="G925" s="946"/>
      <c r="I925" s="946"/>
      <c r="J925" s="946"/>
      <c r="K925" s="946"/>
      <c r="L925" s="946"/>
      <c r="M925" s="946"/>
      <c r="N925" s="946"/>
      <c r="O925" s="946"/>
      <c r="P925" s="946"/>
      <c r="Q925" s="946"/>
      <c r="R925" s="946"/>
      <c r="S925" s="946"/>
      <c r="T925" s="946"/>
      <c r="U925" s="946"/>
      <c r="V925" s="946"/>
      <c r="W925" s="946"/>
      <c r="X925" s="946"/>
      <c r="Y925" s="946"/>
      <c r="Z925" s="946"/>
      <c r="AA925" s="946"/>
    </row>
    <row r="926">
      <c r="A926" s="946"/>
      <c r="B926" s="946"/>
      <c r="C926" s="946"/>
      <c r="D926" s="946"/>
      <c r="E926" s="946"/>
      <c r="F926" s="946"/>
      <c r="G926" s="946"/>
      <c r="I926" s="946"/>
      <c r="J926" s="946"/>
      <c r="K926" s="946"/>
      <c r="L926" s="946"/>
      <c r="M926" s="946"/>
      <c r="N926" s="946"/>
      <c r="O926" s="946"/>
      <c r="P926" s="946"/>
      <c r="Q926" s="946"/>
      <c r="R926" s="946"/>
      <c r="S926" s="946"/>
      <c r="T926" s="946"/>
      <c r="U926" s="946"/>
      <c r="V926" s="946"/>
      <c r="W926" s="946"/>
      <c r="X926" s="946"/>
      <c r="Y926" s="946"/>
      <c r="Z926" s="946"/>
      <c r="AA926" s="946"/>
    </row>
    <row r="927">
      <c r="A927" s="946"/>
      <c r="B927" s="946"/>
      <c r="C927" s="946"/>
      <c r="D927" s="946"/>
      <c r="E927" s="946"/>
      <c r="F927" s="946"/>
      <c r="G927" s="946"/>
      <c r="I927" s="946"/>
      <c r="J927" s="946"/>
      <c r="K927" s="946"/>
      <c r="L927" s="946"/>
      <c r="M927" s="946"/>
      <c r="N927" s="946"/>
      <c r="O927" s="946"/>
      <c r="P927" s="946"/>
      <c r="Q927" s="946"/>
      <c r="R927" s="946"/>
      <c r="S927" s="946"/>
      <c r="T927" s="946"/>
      <c r="U927" s="946"/>
      <c r="V927" s="946"/>
      <c r="W927" s="946"/>
      <c r="X927" s="946"/>
      <c r="Y927" s="946"/>
      <c r="Z927" s="946"/>
      <c r="AA927" s="946"/>
    </row>
    <row r="928">
      <c r="A928" s="946"/>
      <c r="B928" s="946"/>
      <c r="C928" s="946"/>
      <c r="D928" s="946"/>
      <c r="E928" s="946"/>
      <c r="F928" s="946"/>
      <c r="G928" s="946"/>
      <c r="I928" s="946"/>
      <c r="J928" s="946"/>
      <c r="K928" s="946"/>
      <c r="L928" s="946"/>
      <c r="M928" s="946"/>
      <c r="N928" s="946"/>
      <c r="O928" s="946"/>
      <c r="P928" s="946"/>
      <c r="Q928" s="946"/>
      <c r="R928" s="946"/>
      <c r="S928" s="946"/>
      <c r="T928" s="946"/>
      <c r="U928" s="946"/>
      <c r="V928" s="946"/>
      <c r="W928" s="946"/>
      <c r="X928" s="946"/>
      <c r="Y928" s="946"/>
      <c r="Z928" s="946"/>
      <c r="AA928" s="946"/>
    </row>
    <row r="929">
      <c r="A929" s="946"/>
      <c r="B929" s="946"/>
      <c r="C929" s="946"/>
      <c r="D929" s="946"/>
      <c r="E929" s="946"/>
      <c r="F929" s="946"/>
      <c r="G929" s="946"/>
      <c r="I929" s="946"/>
      <c r="J929" s="946"/>
      <c r="K929" s="946"/>
      <c r="L929" s="946"/>
      <c r="M929" s="946"/>
      <c r="N929" s="946"/>
      <c r="O929" s="946"/>
      <c r="P929" s="946"/>
      <c r="Q929" s="946"/>
      <c r="R929" s="946"/>
      <c r="S929" s="946"/>
      <c r="T929" s="946"/>
      <c r="U929" s="946"/>
      <c r="V929" s="946"/>
      <c r="W929" s="946"/>
      <c r="X929" s="946"/>
      <c r="Y929" s="946"/>
      <c r="Z929" s="946"/>
      <c r="AA929" s="946"/>
    </row>
    <row r="930">
      <c r="A930" s="946"/>
      <c r="B930" s="946"/>
      <c r="C930" s="946"/>
      <c r="D930" s="946"/>
      <c r="E930" s="946"/>
      <c r="F930" s="946"/>
      <c r="G930" s="946"/>
      <c r="I930" s="946"/>
      <c r="J930" s="946"/>
      <c r="K930" s="946"/>
      <c r="L930" s="946"/>
      <c r="M930" s="946"/>
      <c r="N930" s="946"/>
      <c r="O930" s="946"/>
      <c r="P930" s="946"/>
      <c r="Q930" s="946"/>
      <c r="R930" s="946"/>
      <c r="S930" s="946"/>
      <c r="T930" s="946"/>
      <c r="U930" s="946"/>
      <c r="V930" s="946"/>
      <c r="W930" s="946"/>
      <c r="X930" s="946"/>
      <c r="Y930" s="946"/>
      <c r="Z930" s="946"/>
      <c r="AA930" s="946"/>
    </row>
    <row r="931">
      <c r="A931" s="946"/>
      <c r="B931" s="946"/>
      <c r="C931" s="946"/>
      <c r="D931" s="946"/>
      <c r="E931" s="946"/>
      <c r="F931" s="946"/>
      <c r="G931" s="946"/>
      <c r="I931" s="946"/>
      <c r="J931" s="946"/>
      <c r="K931" s="946"/>
      <c r="L931" s="946"/>
      <c r="M931" s="946"/>
      <c r="N931" s="946"/>
      <c r="O931" s="946"/>
      <c r="P931" s="946"/>
      <c r="Q931" s="946"/>
      <c r="R931" s="946"/>
      <c r="S931" s="946"/>
      <c r="T931" s="946"/>
      <c r="U931" s="946"/>
      <c r="V931" s="946"/>
      <c r="W931" s="946"/>
      <c r="X931" s="946"/>
      <c r="Y931" s="946"/>
      <c r="Z931" s="946"/>
      <c r="AA931" s="946"/>
    </row>
    <row r="932">
      <c r="A932" s="946"/>
      <c r="B932" s="946"/>
      <c r="C932" s="946"/>
      <c r="D932" s="946"/>
      <c r="E932" s="946"/>
      <c r="F932" s="946"/>
      <c r="G932" s="946"/>
      <c r="I932" s="946"/>
      <c r="J932" s="946"/>
      <c r="K932" s="946"/>
      <c r="L932" s="946"/>
      <c r="M932" s="946"/>
      <c r="N932" s="946"/>
      <c r="O932" s="946"/>
      <c r="P932" s="946"/>
      <c r="Q932" s="946"/>
      <c r="R932" s="946"/>
      <c r="S932" s="946"/>
      <c r="T932" s="946"/>
      <c r="U932" s="946"/>
      <c r="V932" s="946"/>
      <c r="W932" s="946"/>
      <c r="X932" s="946"/>
      <c r="Y932" s="946"/>
      <c r="Z932" s="946"/>
      <c r="AA932" s="946"/>
    </row>
    <row r="933">
      <c r="A933" s="946"/>
      <c r="B933" s="946"/>
      <c r="C933" s="946"/>
      <c r="D933" s="946"/>
      <c r="E933" s="946"/>
      <c r="F933" s="946"/>
      <c r="G933" s="946"/>
      <c r="I933" s="946"/>
      <c r="J933" s="946"/>
      <c r="K933" s="946"/>
      <c r="L933" s="946"/>
      <c r="M933" s="946"/>
      <c r="N933" s="946"/>
      <c r="O933" s="946"/>
      <c r="P933" s="946"/>
      <c r="Q933" s="946"/>
      <c r="R933" s="946"/>
      <c r="S933" s="946"/>
      <c r="T933" s="946"/>
      <c r="U933" s="946"/>
      <c r="V933" s="946"/>
      <c r="W933" s="946"/>
      <c r="X933" s="946"/>
      <c r="Y933" s="946"/>
      <c r="Z933" s="946"/>
      <c r="AA933" s="946"/>
    </row>
    <row r="934">
      <c r="A934" s="946"/>
      <c r="B934" s="946"/>
      <c r="C934" s="946"/>
      <c r="D934" s="946"/>
      <c r="E934" s="946"/>
      <c r="F934" s="946"/>
      <c r="G934" s="946"/>
      <c r="I934" s="946"/>
      <c r="J934" s="946"/>
      <c r="K934" s="946"/>
      <c r="L934" s="946"/>
      <c r="M934" s="946"/>
      <c r="N934" s="946"/>
      <c r="O934" s="946"/>
      <c r="P934" s="946"/>
      <c r="Q934" s="946"/>
      <c r="R934" s="946"/>
      <c r="S934" s="946"/>
      <c r="T934" s="946"/>
      <c r="U934" s="946"/>
      <c r="V934" s="946"/>
      <c r="W934" s="946"/>
      <c r="X934" s="946"/>
      <c r="Y934" s="946"/>
      <c r="Z934" s="946"/>
      <c r="AA934" s="946"/>
    </row>
    <row r="935">
      <c r="A935" s="946"/>
      <c r="B935" s="946"/>
      <c r="C935" s="946"/>
      <c r="D935" s="946"/>
      <c r="E935" s="946"/>
      <c r="F935" s="946"/>
      <c r="G935" s="946"/>
      <c r="I935" s="946"/>
      <c r="J935" s="946"/>
      <c r="K935" s="946"/>
      <c r="L935" s="946"/>
      <c r="M935" s="946"/>
      <c r="N935" s="946"/>
      <c r="O935" s="946"/>
      <c r="P935" s="946"/>
      <c r="Q935" s="946"/>
      <c r="R935" s="946"/>
      <c r="S935" s="946"/>
      <c r="T935" s="946"/>
      <c r="U935" s="946"/>
      <c r="V935" s="946"/>
      <c r="W935" s="946"/>
      <c r="X935" s="946"/>
      <c r="Y935" s="946"/>
      <c r="Z935" s="946"/>
      <c r="AA935" s="946"/>
    </row>
    <row r="936">
      <c r="A936" s="946"/>
      <c r="B936" s="946"/>
      <c r="C936" s="946"/>
      <c r="D936" s="946"/>
      <c r="E936" s="946"/>
      <c r="F936" s="946"/>
      <c r="G936" s="946"/>
      <c r="I936" s="946"/>
      <c r="J936" s="946"/>
      <c r="K936" s="946"/>
      <c r="L936" s="946"/>
      <c r="M936" s="946"/>
      <c r="N936" s="946"/>
      <c r="O936" s="946"/>
      <c r="P936" s="946"/>
      <c r="Q936" s="946"/>
      <c r="R936" s="946"/>
      <c r="S936" s="946"/>
      <c r="T936" s="946"/>
      <c r="U936" s="946"/>
      <c r="V936" s="946"/>
      <c r="W936" s="946"/>
      <c r="X936" s="946"/>
      <c r="Y936" s="946"/>
      <c r="Z936" s="946"/>
      <c r="AA936" s="946"/>
    </row>
    <row r="937">
      <c r="A937" s="946"/>
      <c r="B937" s="946"/>
      <c r="C937" s="946"/>
      <c r="D937" s="946"/>
      <c r="E937" s="946"/>
      <c r="F937" s="946"/>
      <c r="G937" s="946"/>
      <c r="I937" s="946"/>
      <c r="J937" s="946"/>
      <c r="K937" s="946"/>
      <c r="L937" s="946"/>
      <c r="M937" s="946"/>
      <c r="N937" s="946"/>
      <c r="O937" s="946"/>
      <c r="P937" s="946"/>
      <c r="Q937" s="946"/>
      <c r="R937" s="946"/>
      <c r="S937" s="946"/>
      <c r="T937" s="946"/>
      <c r="U937" s="946"/>
      <c r="V937" s="946"/>
      <c r="W937" s="946"/>
      <c r="X937" s="946"/>
      <c r="Y937" s="946"/>
      <c r="Z937" s="946"/>
      <c r="AA937" s="946"/>
    </row>
    <row r="938">
      <c r="A938" s="946"/>
      <c r="B938" s="946"/>
      <c r="C938" s="946"/>
      <c r="D938" s="946"/>
      <c r="E938" s="946"/>
      <c r="F938" s="946"/>
      <c r="G938" s="946"/>
      <c r="I938" s="946"/>
      <c r="J938" s="946"/>
      <c r="K938" s="946"/>
      <c r="L938" s="946"/>
      <c r="M938" s="946"/>
      <c r="N938" s="946"/>
      <c r="O938" s="946"/>
      <c r="P938" s="946"/>
      <c r="Q938" s="946"/>
      <c r="R938" s="946"/>
      <c r="S938" s="946"/>
      <c r="T938" s="946"/>
      <c r="U938" s="946"/>
      <c r="V938" s="946"/>
      <c r="W938" s="946"/>
      <c r="X938" s="946"/>
      <c r="Y938" s="946"/>
      <c r="Z938" s="946"/>
      <c r="AA938" s="946"/>
    </row>
    <row r="939">
      <c r="A939" s="946"/>
      <c r="B939" s="946"/>
      <c r="C939" s="946"/>
      <c r="D939" s="946"/>
      <c r="E939" s="946"/>
      <c r="F939" s="946"/>
      <c r="G939" s="946"/>
      <c r="I939" s="946"/>
      <c r="J939" s="946"/>
      <c r="K939" s="946"/>
      <c r="L939" s="946"/>
      <c r="M939" s="946"/>
      <c r="N939" s="946"/>
      <c r="O939" s="946"/>
      <c r="P939" s="946"/>
      <c r="Q939" s="946"/>
      <c r="R939" s="946"/>
      <c r="S939" s="946"/>
      <c r="T939" s="946"/>
      <c r="U939" s="946"/>
      <c r="V939" s="946"/>
      <c r="W939" s="946"/>
      <c r="X939" s="946"/>
      <c r="Y939" s="946"/>
      <c r="Z939" s="946"/>
      <c r="AA939" s="946"/>
    </row>
    <row r="940">
      <c r="A940" s="946"/>
      <c r="B940" s="946"/>
      <c r="C940" s="946"/>
      <c r="D940" s="946"/>
      <c r="E940" s="946"/>
      <c r="F940" s="946"/>
      <c r="G940" s="946"/>
      <c r="I940" s="946"/>
      <c r="J940" s="946"/>
      <c r="K940" s="946"/>
      <c r="L940" s="946"/>
      <c r="M940" s="946"/>
      <c r="N940" s="946"/>
      <c r="O940" s="946"/>
      <c r="P940" s="946"/>
      <c r="Q940" s="946"/>
      <c r="R940" s="946"/>
      <c r="S940" s="946"/>
      <c r="T940" s="946"/>
      <c r="U940" s="946"/>
      <c r="V940" s="946"/>
      <c r="W940" s="946"/>
      <c r="X940" s="946"/>
      <c r="Y940" s="946"/>
      <c r="Z940" s="946"/>
      <c r="AA940" s="946"/>
    </row>
    <row r="941">
      <c r="A941" s="946"/>
      <c r="B941" s="946"/>
      <c r="C941" s="946"/>
      <c r="D941" s="946"/>
      <c r="E941" s="946"/>
      <c r="F941" s="946"/>
      <c r="G941" s="946"/>
      <c r="I941" s="946"/>
      <c r="J941" s="946"/>
      <c r="K941" s="946"/>
      <c r="L941" s="946"/>
      <c r="M941" s="946"/>
      <c r="N941" s="946"/>
      <c r="O941" s="946"/>
      <c r="P941" s="946"/>
      <c r="Q941" s="946"/>
      <c r="R941" s="946"/>
      <c r="S941" s="946"/>
      <c r="T941" s="946"/>
      <c r="U941" s="946"/>
      <c r="V941" s="946"/>
      <c r="W941" s="946"/>
      <c r="X941" s="946"/>
      <c r="Y941" s="946"/>
      <c r="Z941" s="946"/>
      <c r="AA941" s="946"/>
    </row>
    <row r="942">
      <c r="A942" s="946"/>
      <c r="B942" s="946"/>
      <c r="C942" s="946"/>
      <c r="D942" s="946"/>
      <c r="E942" s="946"/>
      <c r="F942" s="946"/>
      <c r="G942" s="946"/>
      <c r="I942" s="946"/>
      <c r="J942" s="946"/>
      <c r="K942" s="946"/>
      <c r="L942" s="946"/>
      <c r="M942" s="946"/>
      <c r="N942" s="946"/>
      <c r="O942" s="946"/>
      <c r="P942" s="946"/>
      <c r="Q942" s="946"/>
      <c r="R942" s="946"/>
      <c r="S942" s="946"/>
      <c r="T942" s="946"/>
      <c r="U942" s="946"/>
      <c r="V942" s="946"/>
      <c r="W942" s="946"/>
      <c r="X942" s="946"/>
      <c r="Y942" s="946"/>
      <c r="Z942" s="946"/>
      <c r="AA942" s="946"/>
    </row>
    <row r="943">
      <c r="A943" s="946"/>
      <c r="B943" s="946"/>
      <c r="C943" s="946"/>
      <c r="D943" s="946"/>
      <c r="E943" s="946"/>
      <c r="F943" s="946"/>
      <c r="G943" s="946"/>
      <c r="I943" s="946"/>
      <c r="J943" s="946"/>
      <c r="K943" s="946"/>
      <c r="L943" s="946"/>
      <c r="M943" s="946"/>
      <c r="N943" s="946"/>
      <c r="O943" s="946"/>
      <c r="P943" s="946"/>
      <c r="Q943" s="946"/>
      <c r="R943" s="946"/>
      <c r="S943" s="946"/>
      <c r="T943" s="946"/>
      <c r="U943" s="946"/>
      <c r="V943" s="946"/>
      <c r="W943" s="946"/>
      <c r="X943" s="946"/>
      <c r="Y943" s="946"/>
      <c r="Z943" s="946"/>
      <c r="AA943" s="946"/>
    </row>
    <row r="944">
      <c r="A944" s="946"/>
      <c r="B944" s="946"/>
      <c r="C944" s="946"/>
      <c r="D944" s="946"/>
      <c r="E944" s="946"/>
      <c r="F944" s="946"/>
      <c r="G944" s="946"/>
      <c r="I944" s="946"/>
      <c r="J944" s="946"/>
      <c r="K944" s="946"/>
      <c r="L944" s="946"/>
      <c r="M944" s="946"/>
      <c r="N944" s="946"/>
      <c r="O944" s="946"/>
      <c r="P944" s="946"/>
      <c r="Q944" s="946"/>
      <c r="R944" s="946"/>
      <c r="S944" s="946"/>
      <c r="T944" s="946"/>
      <c r="U944" s="946"/>
      <c r="V944" s="946"/>
      <c r="W944" s="946"/>
      <c r="X944" s="946"/>
      <c r="Y944" s="946"/>
      <c r="Z944" s="946"/>
      <c r="AA944" s="946"/>
    </row>
    <row r="945">
      <c r="A945" s="946"/>
      <c r="B945" s="946"/>
      <c r="C945" s="946"/>
      <c r="D945" s="946"/>
      <c r="E945" s="946"/>
      <c r="F945" s="946"/>
      <c r="G945" s="946"/>
      <c r="I945" s="946"/>
      <c r="J945" s="946"/>
      <c r="K945" s="946"/>
      <c r="L945" s="946"/>
      <c r="M945" s="946"/>
      <c r="N945" s="946"/>
      <c r="O945" s="946"/>
      <c r="P945" s="946"/>
      <c r="Q945" s="946"/>
      <c r="R945" s="946"/>
      <c r="S945" s="946"/>
      <c r="T945" s="946"/>
      <c r="U945" s="946"/>
      <c r="V945" s="946"/>
      <c r="W945" s="946"/>
      <c r="X945" s="946"/>
      <c r="Y945" s="946"/>
      <c r="Z945" s="946"/>
      <c r="AA945" s="946"/>
    </row>
    <row r="946">
      <c r="A946" s="946"/>
      <c r="B946" s="946"/>
      <c r="C946" s="946"/>
      <c r="D946" s="946"/>
      <c r="E946" s="946"/>
      <c r="F946" s="946"/>
      <c r="G946" s="946"/>
      <c r="I946" s="946"/>
      <c r="J946" s="946"/>
      <c r="K946" s="946"/>
      <c r="L946" s="946"/>
      <c r="M946" s="946"/>
      <c r="N946" s="946"/>
      <c r="O946" s="946"/>
      <c r="P946" s="946"/>
      <c r="Q946" s="946"/>
      <c r="R946" s="946"/>
      <c r="S946" s="946"/>
      <c r="T946" s="946"/>
      <c r="U946" s="946"/>
      <c r="V946" s="946"/>
      <c r="W946" s="946"/>
      <c r="X946" s="946"/>
      <c r="Y946" s="946"/>
      <c r="Z946" s="946"/>
      <c r="AA946" s="946"/>
    </row>
    <row r="947">
      <c r="A947" s="946"/>
      <c r="B947" s="946"/>
      <c r="C947" s="946"/>
      <c r="D947" s="946"/>
      <c r="E947" s="946"/>
      <c r="F947" s="946"/>
      <c r="G947" s="946"/>
      <c r="I947" s="946"/>
      <c r="J947" s="946"/>
      <c r="K947" s="946"/>
      <c r="L947" s="946"/>
      <c r="M947" s="946"/>
      <c r="N947" s="946"/>
      <c r="O947" s="946"/>
      <c r="P947" s="946"/>
      <c r="Q947" s="946"/>
      <c r="R947" s="946"/>
      <c r="S947" s="946"/>
      <c r="T947" s="946"/>
      <c r="U947" s="946"/>
      <c r="V947" s="946"/>
      <c r="W947" s="946"/>
      <c r="X947" s="946"/>
      <c r="Y947" s="946"/>
      <c r="Z947" s="946"/>
      <c r="AA947" s="946"/>
    </row>
    <row r="948">
      <c r="A948" s="946"/>
      <c r="B948" s="946"/>
      <c r="C948" s="946"/>
      <c r="D948" s="946"/>
      <c r="E948" s="946"/>
      <c r="F948" s="946"/>
      <c r="G948" s="946"/>
      <c r="I948" s="946"/>
      <c r="J948" s="946"/>
      <c r="K948" s="946"/>
      <c r="L948" s="946"/>
      <c r="M948" s="946"/>
      <c r="N948" s="946"/>
      <c r="O948" s="946"/>
      <c r="P948" s="946"/>
      <c r="Q948" s="946"/>
      <c r="R948" s="946"/>
      <c r="S948" s="946"/>
      <c r="T948" s="946"/>
      <c r="U948" s="946"/>
      <c r="V948" s="946"/>
      <c r="W948" s="946"/>
      <c r="X948" s="946"/>
      <c r="Y948" s="946"/>
      <c r="Z948" s="946"/>
      <c r="AA948" s="946"/>
    </row>
    <row r="949">
      <c r="A949" s="946"/>
      <c r="B949" s="946"/>
      <c r="C949" s="946"/>
      <c r="D949" s="946"/>
      <c r="E949" s="946"/>
      <c r="F949" s="946"/>
      <c r="G949" s="946"/>
      <c r="I949" s="946"/>
      <c r="J949" s="946"/>
      <c r="K949" s="946"/>
      <c r="L949" s="946"/>
      <c r="M949" s="946"/>
      <c r="N949" s="946"/>
      <c r="O949" s="946"/>
      <c r="P949" s="946"/>
      <c r="Q949" s="946"/>
      <c r="R949" s="946"/>
      <c r="S949" s="946"/>
      <c r="T949" s="946"/>
      <c r="U949" s="946"/>
      <c r="V949" s="946"/>
      <c r="W949" s="946"/>
      <c r="X949" s="946"/>
      <c r="Y949" s="946"/>
      <c r="Z949" s="946"/>
      <c r="AA949" s="946"/>
    </row>
    <row r="950">
      <c r="A950" s="946"/>
      <c r="B950" s="946"/>
      <c r="C950" s="946"/>
      <c r="D950" s="946"/>
      <c r="E950" s="946"/>
      <c r="F950" s="946"/>
      <c r="G950" s="946"/>
      <c r="I950" s="946"/>
      <c r="J950" s="946"/>
      <c r="K950" s="946"/>
      <c r="L950" s="946"/>
      <c r="M950" s="946"/>
      <c r="N950" s="946"/>
      <c r="O950" s="946"/>
      <c r="P950" s="946"/>
      <c r="Q950" s="946"/>
      <c r="R950" s="946"/>
      <c r="S950" s="946"/>
      <c r="T950" s="946"/>
      <c r="U950" s="946"/>
      <c r="V950" s="946"/>
      <c r="W950" s="946"/>
      <c r="X950" s="946"/>
      <c r="Y950" s="946"/>
      <c r="Z950" s="946"/>
      <c r="AA950" s="946"/>
    </row>
    <row r="951">
      <c r="A951" s="946"/>
      <c r="B951" s="946"/>
      <c r="C951" s="946"/>
      <c r="D951" s="946"/>
      <c r="E951" s="946"/>
      <c r="F951" s="946"/>
      <c r="G951" s="946"/>
      <c r="I951" s="946"/>
      <c r="J951" s="946"/>
      <c r="K951" s="946"/>
      <c r="L951" s="946"/>
      <c r="M951" s="946"/>
      <c r="N951" s="946"/>
      <c r="O951" s="946"/>
      <c r="P951" s="946"/>
      <c r="Q951" s="946"/>
      <c r="R951" s="946"/>
      <c r="S951" s="946"/>
      <c r="T951" s="946"/>
      <c r="U951" s="946"/>
      <c r="V951" s="946"/>
      <c r="W951" s="946"/>
      <c r="X951" s="946"/>
      <c r="Y951" s="946"/>
      <c r="Z951" s="946"/>
      <c r="AA951" s="946"/>
    </row>
    <row r="952">
      <c r="A952" s="946"/>
      <c r="B952" s="946"/>
      <c r="C952" s="946"/>
      <c r="D952" s="946"/>
      <c r="E952" s="946"/>
      <c r="F952" s="946"/>
      <c r="G952" s="946"/>
      <c r="I952" s="946"/>
      <c r="J952" s="946"/>
      <c r="K952" s="946"/>
      <c r="L952" s="946"/>
      <c r="M952" s="946"/>
      <c r="N952" s="946"/>
      <c r="O952" s="946"/>
      <c r="P952" s="946"/>
      <c r="Q952" s="946"/>
      <c r="R952" s="946"/>
      <c r="S952" s="946"/>
      <c r="T952" s="946"/>
      <c r="U952" s="946"/>
      <c r="V952" s="946"/>
      <c r="W952" s="946"/>
      <c r="X952" s="946"/>
      <c r="Y952" s="946"/>
      <c r="Z952" s="946"/>
      <c r="AA952" s="946"/>
    </row>
    <row r="953">
      <c r="A953" s="946"/>
      <c r="B953" s="946"/>
      <c r="C953" s="946"/>
      <c r="D953" s="946"/>
      <c r="E953" s="946"/>
      <c r="F953" s="946"/>
      <c r="G953" s="946"/>
      <c r="I953" s="946"/>
      <c r="J953" s="946"/>
      <c r="K953" s="946"/>
      <c r="L953" s="946"/>
      <c r="M953" s="946"/>
      <c r="N953" s="946"/>
      <c r="O953" s="946"/>
      <c r="P953" s="946"/>
      <c r="Q953" s="946"/>
      <c r="R953" s="946"/>
      <c r="S953" s="946"/>
      <c r="T953" s="946"/>
      <c r="U953" s="946"/>
      <c r="V953" s="946"/>
      <c r="W953" s="946"/>
      <c r="X953" s="946"/>
      <c r="Y953" s="946"/>
      <c r="Z953" s="946"/>
      <c r="AA953" s="946"/>
    </row>
    <row r="954">
      <c r="A954" s="946"/>
      <c r="B954" s="946"/>
      <c r="C954" s="946"/>
      <c r="D954" s="946"/>
      <c r="E954" s="946"/>
      <c r="F954" s="946"/>
      <c r="G954" s="946"/>
      <c r="I954" s="946"/>
      <c r="J954" s="946"/>
      <c r="K954" s="946"/>
      <c r="L954" s="946"/>
      <c r="M954" s="946"/>
      <c r="N954" s="946"/>
      <c r="O954" s="946"/>
      <c r="P954" s="946"/>
      <c r="Q954" s="946"/>
      <c r="R954" s="946"/>
      <c r="S954" s="946"/>
      <c r="T954" s="946"/>
      <c r="U954" s="946"/>
      <c r="V954" s="946"/>
      <c r="W954" s="946"/>
      <c r="X954" s="946"/>
      <c r="Y954" s="946"/>
      <c r="Z954" s="946"/>
      <c r="AA954" s="946"/>
    </row>
    <row r="955">
      <c r="A955" s="946"/>
      <c r="B955" s="946"/>
      <c r="C955" s="946"/>
      <c r="D955" s="946"/>
      <c r="E955" s="946"/>
      <c r="F955" s="946"/>
      <c r="G955" s="946"/>
      <c r="I955" s="946"/>
      <c r="J955" s="946"/>
      <c r="K955" s="946"/>
      <c r="L955" s="946"/>
      <c r="M955" s="946"/>
      <c r="N955" s="946"/>
      <c r="O955" s="946"/>
      <c r="P955" s="946"/>
      <c r="Q955" s="946"/>
      <c r="R955" s="946"/>
      <c r="S955" s="946"/>
      <c r="T955" s="946"/>
      <c r="U955" s="946"/>
      <c r="V955" s="946"/>
      <c r="W955" s="946"/>
      <c r="X955" s="946"/>
      <c r="Y955" s="946"/>
      <c r="Z955" s="946"/>
      <c r="AA955" s="946"/>
    </row>
    <row r="956">
      <c r="A956" s="946"/>
      <c r="B956" s="946"/>
      <c r="C956" s="946"/>
      <c r="D956" s="946"/>
      <c r="E956" s="946"/>
      <c r="F956" s="946"/>
      <c r="G956" s="946"/>
      <c r="I956" s="946"/>
      <c r="J956" s="946"/>
      <c r="K956" s="946"/>
      <c r="L956" s="946"/>
      <c r="M956" s="946"/>
      <c r="N956" s="946"/>
      <c r="O956" s="946"/>
      <c r="P956" s="946"/>
      <c r="Q956" s="946"/>
      <c r="R956" s="946"/>
      <c r="S956" s="946"/>
      <c r="T956" s="946"/>
      <c r="U956" s="946"/>
      <c r="V956" s="946"/>
      <c r="W956" s="946"/>
      <c r="X956" s="946"/>
      <c r="Y956" s="946"/>
      <c r="Z956" s="946"/>
      <c r="AA956" s="946"/>
    </row>
    <row r="957">
      <c r="A957" s="946"/>
      <c r="B957" s="946"/>
      <c r="C957" s="946"/>
      <c r="D957" s="946"/>
      <c r="E957" s="946"/>
      <c r="F957" s="946"/>
      <c r="G957" s="946"/>
      <c r="I957" s="946"/>
      <c r="J957" s="946"/>
      <c r="K957" s="946"/>
      <c r="L957" s="946"/>
      <c r="M957" s="946"/>
      <c r="N957" s="946"/>
      <c r="O957" s="946"/>
      <c r="P957" s="946"/>
      <c r="Q957" s="946"/>
      <c r="R957" s="946"/>
      <c r="S957" s="946"/>
      <c r="T957" s="946"/>
      <c r="U957" s="946"/>
      <c r="V957" s="946"/>
      <c r="W957" s="946"/>
      <c r="X957" s="946"/>
      <c r="Y957" s="946"/>
      <c r="Z957" s="946"/>
      <c r="AA957" s="946"/>
    </row>
    <row r="958">
      <c r="A958" s="946"/>
      <c r="B958" s="946"/>
      <c r="C958" s="946"/>
      <c r="D958" s="946"/>
      <c r="E958" s="946"/>
      <c r="F958" s="946"/>
      <c r="G958" s="946"/>
      <c r="I958" s="946"/>
      <c r="J958" s="946"/>
      <c r="K958" s="946"/>
      <c r="L958" s="946"/>
      <c r="M958" s="946"/>
      <c r="N958" s="946"/>
      <c r="O958" s="946"/>
      <c r="P958" s="946"/>
      <c r="Q958" s="946"/>
      <c r="R958" s="946"/>
      <c r="S958" s="946"/>
      <c r="T958" s="946"/>
      <c r="U958" s="946"/>
      <c r="V958" s="946"/>
      <c r="W958" s="946"/>
      <c r="X958" s="946"/>
      <c r="Y958" s="946"/>
      <c r="Z958" s="946"/>
      <c r="AA958" s="946"/>
    </row>
    <row r="959">
      <c r="A959" s="946"/>
      <c r="B959" s="946"/>
      <c r="C959" s="946"/>
      <c r="D959" s="946"/>
      <c r="E959" s="946"/>
      <c r="F959" s="946"/>
      <c r="G959" s="946"/>
      <c r="I959" s="946"/>
      <c r="J959" s="946"/>
      <c r="K959" s="946"/>
      <c r="L959" s="946"/>
      <c r="M959" s="946"/>
      <c r="N959" s="946"/>
      <c r="O959" s="946"/>
      <c r="P959" s="946"/>
      <c r="Q959" s="946"/>
      <c r="R959" s="946"/>
      <c r="S959" s="946"/>
      <c r="T959" s="946"/>
      <c r="U959" s="946"/>
      <c r="V959" s="946"/>
      <c r="W959" s="946"/>
      <c r="X959" s="946"/>
      <c r="Y959" s="946"/>
      <c r="Z959" s="946"/>
      <c r="AA959" s="946"/>
    </row>
    <row r="960">
      <c r="A960" s="946"/>
      <c r="B960" s="946"/>
      <c r="C960" s="946"/>
      <c r="D960" s="946"/>
      <c r="E960" s="946"/>
      <c r="F960" s="946"/>
      <c r="G960" s="946"/>
      <c r="I960" s="946"/>
      <c r="J960" s="946"/>
      <c r="K960" s="946"/>
      <c r="L960" s="946"/>
      <c r="M960" s="946"/>
      <c r="N960" s="946"/>
      <c r="O960" s="946"/>
      <c r="P960" s="946"/>
      <c r="Q960" s="946"/>
      <c r="R960" s="946"/>
      <c r="S960" s="946"/>
      <c r="T960" s="946"/>
      <c r="U960" s="946"/>
      <c r="V960" s="946"/>
      <c r="W960" s="946"/>
      <c r="X960" s="946"/>
      <c r="Y960" s="946"/>
      <c r="Z960" s="946"/>
      <c r="AA960" s="946"/>
    </row>
    <row r="961">
      <c r="A961" s="946"/>
      <c r="B961" s="946"/>
      <c r="C961" s="946"/>
      <c r="D961" s="946"/>
      <c r="E961" s="946"/>
      <c r="F961" s="946"/>
      <c r="G961" s="946"/>
      <c r="I961" s="946"/>
      <c r="J961" s="946"/>
      <c r="K961" s="946"/>
      <c r="L961" s="946"/>
      <c r="M961" s="946"/>
      <c r="N961" s="946"/>
      <c r="O961" s="946"/>
      <c r="P961" s="946"/>
      <c r="Q961" s="946"/>
      <c r="R961" s="946"/>
      <c r="S961" s="946"/>
      <c r="T961" s="946"/>
      <c r="U961" s="946"/>
      <c r="V961" s="946"/>
      <c r="W961" s="946"/>
      <c r="X961" s="946"/>
      <c r="Y961" s="946"/>
      <c r="Z961" s="946"/>
      <c r="AA961" s="946"/>
    </row>
    <row r="962">
      <c r="A962" s="946"/>
      <c r="B962" s="946"/>
      <c r="C962" s="946"/>
      <c r="D962" s="946"/>
      <c r="E962" s="946"/>
      <c r="F962" s="946"/>
      <c r="G962" s="946"/>
      <c r="I962" s="946"/>
      <c r="J962" s="946"/>
      <c r="K962" s="946"/>
      <c r="L962" s="946"/>
      <c r="M962" s="946"/>
      <c r="N962" s="946"/>
      <c r="O962" s="946"/>
      <c r="P962" s="946"/>
      <c r="Q962" s="946"/>
      <c r="R962" s="946"/>
      <c r="S962" s="946"/>
      <c r="T962" s="946"/>
      <c r="U962" s="946"/>
      <c r="V962" s="946"/>
      <c r="W962" s="946"/>
      <c r="X962" s="946"/>
      <c r="Y962" s="946"/>
      <c r="Z962" s="946"/>
      <c r="AA962" s="946"/>
    </row>
    <row r="963">
      <c r="A963" s="946"/>
      <c r="B963" s="946"/>
      <c r="C963" s="946"/>
      <c r="D963" s="946"/>
      <c r="E963" s="946"/>
      <c r="F963" s="946"/>
      <c r="G963" s="946"/>
      <c r="I963" s="946"/>
      <c r="J963" s="946"/>
      <c r="K963" s="946"/>
      <c r="L963" s="946"/>
      <c r="M963" s="946"/>
      <c r="N963" s="946"/>
      <c r="O963" s="946"/>
      <c r="P963" s="946"/>
      <c r="Q963" s="946"/>
      <c r="R963" s="946"/>
      <c r="S963" s="946"/>
      <c r="T963" s="946"/>
      <c r="U963" s="946"/>
      <c r="V963" s="946"/>
      <c r="W963" s="946"/>
      <c r="X963" s="946"/>
      <c r="Y963" s="946"/>
      <c r="Z963" s="946"/>
      <c r="AA963" s="946"/>
    </row>
    <row r="964">
      <c r="A964" s="946"/>
      <c r="B964" s="946"/>
      <c r="C964" s="946"/>
      <c r="D964" s="946"/>
      <c r="E964" s="946"/>
      <c r="F964" s="946"/>
      <c r="G964" s="946"/>
      <c r="I964" s="946"/>
      <c r="J964" s="946"/>
      <c r="K964" s="946"/>
      <c r="L964" s="946"/>
      <c r="M964" s="946"/>
      <c r="N964" s="946"/>
      <c r="O964" s="946"/>
      <c r="P964" s="946"/>
      <c r="Q964" s="946"/>
      <c r="R964" s="946"/>
      <c r="S964" s="946"/>
      <c r="T964" s="946"/>
      <c r="U964" s="946"/>
      <c r="V964" s="946"/>
      <c r="W964" s="946"/>
      <c r="X964" s="946"/>
      <c r="Y964" s="946"/>
      <c r="Z964" s="946"/>
      <c r="AA964" s="946"/>
    </row>
    <row r="965">
      <c r="A965" s="946"/>
      <c r="B965" s="946"/>
      <c r="C965" s="946"/>
      <c r="D965" s="946"/>
      <c r="E965" s="946"/>
      <c r="F965" s="946"/>
      <c r="G965" s="946"/>
      <c r="I965" s="946"/>
      <c r="J965" s="946"/>
      <c r="K965" s="946"/>
      <c r="L965" s="946"/>
      <c r="M965" s="946"/>
      <c r="N965" s="946"/>
      <c r="O965" s="946"/>
      <c r="P965" s="946"/>
      <c r="Q965" s="946"/>
      <c r="R965" s="946"/>
      <c r="S965" s="946"/>
      <c r="T965" s="946"/>
      <c r="U965" s="946"/>
      <c r="V965" s="946"/>
      <c r="W965" s="946"/>
      <c r="X965" s="946"/>
      <c r="Y965" s="946"/>
      <c r="Z965" s="946"/>
      <c r="AA965" s="946"/>
    </row>
    <row r="966">
      <c r="A966" s="946"/>
      <c r="B966" s="946"/>
      <c r="C966" s="946"/>
      <c r="D966" s="946"/>
      <c r="E966" s="946"/>
      <c r="F966" s="946"/>
      <c r="G966" s="946"/>
      <c r="H966" s="946"/>
      <c r="I966" s="946"/>
      <c r="J966" s="946"/>
      <c r="K966" s="946"/>
      <c r="L966" s="946"/>
      <c r="M966" s="946"/>
      <c r="N966" s="946"/>
      <c r="O966" s="946"/>
      <c r="P966" s="946"/>
      <c r="Q966" s="946"/>
      <c r="R966" s="946"/>
      <c r="S966" s="946"/>
      <c r="T966" s="946"/>
      <c r="U966" s="946"/>
      <c r="V966" s="946"/>
      <c r="W966" s="946"/>
      <c r="X966" s="946"/>
      <c r="Y966" s="946"/>
      <c r="Z966" s="946"/>
      <c r="AA966" s="946"/>
    </row>
    <row r="967">
      <c r="A967" s="946"/>
      <c r="B967" s="946"/>
      <c r="C967" s="946"/>
      <c r="D967" s="946"/>
      <c r="E967" s="946"/>
      <c r="F967" s="946"/>
      <c r="G967" s="946"/>
      <c r="H967" s="946"/>
      <c r="I967" s="946"/>
      <c r="J967" s="946"/>
      <c r="K967" s="946"/>
      <c r="L967" s="946"/>
      <c r="M967" s="946"/>
      <c r="N967" s="946"/>
      <c r="O967" s="946"/>
      <c r="P967" s="946"/>
      <c r="Q967" s="946"/>
      <c r="R967" s="946"/>
      <c r="S967" s="946"/>
      <c r="T967" s="946"/>
      <c r="U967" s="946"/>
      <c r="V967" s="946"/>
      <c r="W967" s="946"/>
      <c r="X967" s="946"/>
      <c r="Y967" s="946"/>
      <c r="Z967" s="946"/>
      <c r="AA967" s="946"/>
    </row>
    <row r="968">
      <c r="A968" s="946"/>
      <c r="B968" s="946"/>
      <c r="C968" s="946"/>
      <c r="D968" s="946"/>
      <c r="E968" s="946"/>
      <c r="F968" s="946"/>
      <c r="G968" s="946"/>
      <c r="H968" s="946"/>
      <c r="I968" s="946"/>
      <c r="J968" s="946"/>
      <c r="K968" s="946"/>
      <c r="L968" s="946"/>
      <c r="M968" s="946"/>
      <c r="N968" s="946"/>
      <c r="O968" s="946"/>
      <c r="P968" s="946"/>
      <c r="Q968" s="946"/>
      <c r="R968" s="946"/>
      <c r="S968" s="946"/>
      <c r="T968" s="946"/>
      <c r="U968" s="946"/>
      <c r="V968" s="946"/>
      <c r="W968" s="946"/>
      <c r="X968" s="946"/>
      <c r="Y968" s="946"/>
      <c r="Z968" s="946"/>
      <c r="AA968" s="946"/>
    </row>
    <row r="969">
      <c r="A969" s="946"/>
      <c r="B969" s="946"/>
      <c r="C969" s="946"/>
      <c r="D969" s="946"/>
      <c r="E969" s="946"/>
      <c r="F969" s="946"/>
      <c r="G969" s="946"/>
      <c r="H969" s="946"/>
      <c r="I969" s="946"/>
      <c r="J969" s="946"/>
      <c r="K969" s="946"/>
      <c r="L969" s="946"/>
      <c r="M969" s="946"/>
      <c r="N969" s="946"/>
      <c r="O969" s="946"/>
      <c r="P969" s="946"/>
      <c r="Q969" s="946"/>
      <c r="R969" s="946"/>
      <c r="S969" s="946"/>
      <c r="T969" s="946"/>
      <c r="U969" s="946"/>
      <c r="V969" s="946"/>
      <c r="W969" s="946"/>
      <c r="X969" s="946"/>
      <c r="Y969" s="946"/>
      <c r="Z969" s="946"/>
      <c r="AA969" s="946"/>
    </row>
    <row r="970">
      <c r="A970" s="946"/>
      <c r="B970" s="946"/>
      <c r="C970" s="946"/>
      <c r="D970" s="946"/>
      <c r="E970" s="946"/>
      <c r="F970" s="946"/>
      <c r="G970" s="946"/>
      <c r="H970" s="946"/>
      <c r="I970" s="946"/>
      <c r="J970" s="946"/>
      <c r="K970" s="946"/>
      <c r="L970" s="946"/>
      <c r="M970" s="946"/>
      <c r="N970" s="946"/>
      <c r="O970" s="946"/>
      <c r="P970" s="946"/>
      <c r="Q970" s="946"/>
      <c r="R970" s="946"/>
      <c r="S970" s="946"/>
      <c r="T970" s="946"/>
      <c r="U970" s="946"/>
      <c r="V970" s="946"/>
      <c r="W970" s="946"/>
      <c r="X970" s="946"/>
      <c r="Y970" s="946"/>
      <c r="Z970" s="946"/>
      <c r="AA970" s="946"/>
    </row>
    <row r="971">
      <c r="A971" s="946"/>
      <c r="B971" s="946"/>
      <c r="C971" s="946"/>
      <c r="D971" s="946"/>
      <c r="E971" s="946"/>
      <c r="F971" s="946"/>
      <c r="G971" s="946"/>
      <c r="H971" s="946"/>
      <c r="I971" s="946"/>
      <c r="J971" s="946"/>
      <c r="K971" s="946"/>
      <c r="L971" s="946"/>
      <c r="M971" s="946"/>
      <c r="N971" s="946"/>
      <c r="O971" s="946"/>
      <c r="P971" s="946"/>
      <c r="Q971" s="946"/>
      <c r="R971" s="946"/>
      <c r="S971" s="946"/>
      <c r="T971" s="946"/>
      <c r="U971" s="946"/>
      <c r="V971" s="946"/>
      <c r="W971" s="946"/>
      <c r="X971" s="946"/>
      <c r="Y971" s="946"/>
      <c r="Z971" s="946"/>
      <c r="AA971" s="946"/>
    </row>
    <row r="972">
      <c r="A972" s="946"/>
      <c r="B972" s="946"/>
      <c r="C972" s="946"/>
      <c r="D972" s="946"/>
      <c r="E972" s="946"/>
      <c r="F972" s="946"/>
      <c r="G972" s="946"/>
      <c r="H972" s="946"/>
      <c r="I972" s="946"/>
      <c r="J972" s="946"/>
      <c r="K972" s="946"/>
      <c r="L972" s="946"/>
      <c r="M972" s="946"/>
      <c r="N972" s="946"/>
      <c r="O972" s="946"/>
      <c r="P972" s="946"/>
      <c r="Q972" s="946"/>
      <c r="R972" s="946"/>
      <c r="S972" s="946"/>
      <c r="T972" s="946"/>
      <c r="U972" s="946"/>
      <c r="V972" s="946"/>
      <c r="W972" s="946"/>
      <c r="X972" s="946"/>
      <c r="Y972" s="946"/>
      <c r="Z972" s="946"/>
      <c r="AA972" s="946"/>
    </row>
    <row r="973">
      <c r="A973" s="946"/>
      <c r="B973" s="946"/>
      <c r="C973" s="946"/>
      <c r="D973" s="946"/>
      <c r="E973" s="946"/>
      <c r="F973" s="946"/>
      <c r="G973" s="946"/>
      <c r="H973" s="946"/>
      <c r="I973" s="946"/>
      <c r="J973" s="946"/>
      <c r="K973" s="946"/>
      <c r="L973" s="946"/>
      <c r="M973" s="946"/>
      <c r="N973" s="946"/>
      <c r="O973" s="946"/>
      <c r="P973" s="946"/>
      <c r="Q973" s="946"/>
      <c r="R973" s="946"/>
      <c r="S973" s="946"/>
      <c r="T973" s="946"/>
      <c r="U973" s="946"/>
      <c r="V973" s="946"/>
      <c r="W973" s="946"/>
      <c r="X973" s="946"/>
      <c r="Y973" s="946"/>
      <c r="Z973" s="946"/>
      <c r="AA973" s="946"/>
    </row>
    <row r="974">
      <c r="A974" s="946"/>
      <c r="B974" s="946"/>
      <c r="C974" s="946"/>
      <c r="D974" s="946"/>
      <c r="E974" s="946"/>
      <c r="F974" s="946"/>
      <c r="G974" s="946"/>
      <c r="H974" s="946"/>
      <c r="I974" s="946"/>
      <c r="J974" s="946"/>
      <c r="K974" s="946"/>
      <c r="L974" s="946"/>
      <c r="M974" s="946"/>
      <c r="N974" s="946"/>
      <c r="O974" s="946"/>
      <c r="P974" s="946"/>
      <c r="Q974" s="946"/>
      <c r="R974" s="946"/>
      <c r="S974" s="946"/>
      <c r="T974" s="946"/>
      <c r="U974" s="946"/>
      <c r="V974" s="946"/>
      <c r="W974" s="946"/>
      <c r="X974" s="946"/>
      <c r="Y974" s="946"/>
      <c r="Z974" s="946"/>
      <c r="AA974" s="946"/>
    </row>
    <row r="975">
      <c r="A975" s="946"/>
      <c r="B975" s="946"/>
      <c r="C975" s="946"/>
      <c r="D975" s="946"/>
      <c r="E975" s="946"/>
      <c r="F975" s="946"/>
      <c r="G975" s="946"/>
      <c r="H975" s="946"/>
      <c r="I975" s="946"/>
      <c r="J975" s="946"/>
      <c r="K975" s="946"/>
      <c r="L975" s="946"/>
      <c r="M975" s="946"/>
      <c r="N975" s="946"/>
      <c r="O975" s="946"/>
      <c r="P975" s="946"/>
      <c r="Q975" s="946"/>
      <c r="R975" s="946"/>
      <c r="S975" s="946"/>
      <c r="T975" s="946"/>
      <c r="U975" s="946"/>
      <c r="V975" s="946"/>
      <c r="W975" s="946"/>
      <c r="X975" s="946"/>
      <c r="Y975" s="946"/>
      <c r="Z975" s="946"/>
      <c r="AA975" s="946"/>
    </row>
    <row r="976">
      <c r="A976" s="946"/>
      <c r="B976" s="946"/>
      <c r="C976" s="946"/>
      <c r="D976" s="946"/>
      <c r="E976" s="946"/>
      <c r="F976" s="946"/>
      <c r="G976" s="946"/>
      <c r="H976" s="946"/>
      <c r="I976" s="946"/>
      <c r="J976" s="946"/>
      <c r="K976" s="946"/>
      <c r="L976" s="946"/>
      <c r="M976" s="946"/>
      <c r="N976" s="946"/>
      <c r="O976" s="946"/>
      <c r="P976" s="946"/>
      <c r="Q976" s="946"/>
      <c r="R976" s="946"/>
      <c r="S976" s="946"/>
      <c r="T976" s="946"/>
      <c r="U976" s="946"/>
      <c r="V976" s="946"/>
      <c r="W976" s="946"/>
      <c r="X976" s="946"/>
      <c r="Y976" s="946"/>
      <c r="Z976" s="946"/>
      <c r="AA976" s="946"/>
    </row>
    <row r="977">
      <c r="A977" s="946"/>
      <c r="B977" s="946"/>
      <c r="C977" s="946"/>
      <c r="D977" s="946"/>
      <c r="E977" s="946"/>
      <c r="F977" s="946"/>
      <c r="G977" s="946"/>
      <c r="H977" s="946"/>
      <c r="I977" s="946"/>
      <c r="J977" s="946"/>
      <c r="K977" s="946"/>
      <c r="L977" s="946"/>
      <c r="M977" s="946"/>
      <c r="N977" s="946"/>
      <c r="O977" s="946"/>
      <c r="P977" s="946"/>
      <c r="Q977" s="946"/>
      <c r="R977" s="946"/>
      <c r="S977" s="946"/>
      <c r="T977" s="946"/>
      <c r="U977" s="946"/>
      <c r="V977" s="946"/>
      <c r="W977" s="946"/>
      <c r="X977" s="946"/>
      <c r="Y977" s="946"/>
      <c r="Z977" s="946"/>
      <c r="AA977" s="946"/>
    </row>
    <row r="978">
      <c r="A978" s="946"/>
      <c r="B978" s="946"/>
      <c r="C978" s="946"/>
      <c r="D978" s="946"/>
      <c r="E978" s="946"/>
      <c r="F978" s="946"/>
      <c r="G978" s="946"/>
      <c r="H978" s="946"/>
      <c r="I978" s="946"/>
      <c r="J978" s="946"/>
      <c r="K978" s="946"/>
      <c r="L978" s="946"/>
      <c r="M978" s="946"/>
      <c r="N978" s="946"/>
      <c r="O978" s="946"/>
      <c r="P978" s="946"/>
      <c r="Q978" s="946"/>
      <c r="R978" s="946"/>
      <c r="S978" s="946"/>
      <c r="T978" s="946"/>
      <c r="U978" s="946"/>
      <c r="V978" s="946"/>
      <c r="W978" s="946"/>
      <c r="X978" s="946"/>
      <c r="Y978" s="946"/>
      <c r="Z978" s="946"/>
      <c r="AA978" s="946"/>
    </row>
    <row r="979">
      <c r="A979" s="946"/>
      <c r="B979" s="946"/>
      <c r="C979" s="946"/>
      <c r="D979" s="946"/>
      <c r="E979" s="946"/>
      <c r="F979" s="946"/>
      <c r="G979" s="946"/>
      <c r="H979" s="946"/>
      <c r="I979" s="946"/>
      <c r="J979" s="946"/>
      <c r="K979" s="946"/>
      <c r="L979" s="946"/>
      <c r="M979" s="946"/>
      <c r="N979" s="946"/>
      <c r="O979" s="946"/>
      <c r="P979" s="946"/>
      <c r="Q979" s="946"/>
      <c r="R979" s="946"/>
      <c r="S979" s="946"/>
      <c r="T979" s="946"/>
      <c r="U979" s="946"/>
      <c r="V979" s="946"/>
      <c r="W979" s="946"/>
      <c r="X979" s="946"/>
      <c r="Y979" s="946"/>
      <c r="Z979" s="946"/>
      <c r="AA979" s="946"/>
    </row>
    <row r="980">
      <c r="A980" s="946"/>
      <c r="B980" s="946"/>
      <c r="C980" s="946"/>
      <c r="D980" s="946"/>
      <c r="E980" s="946"/>
      <c r="F980" s="946"/>
      <c r="G980" s="946"/>
      <c r="H980" s="946"/>
      <c r="I980" s="946"/>
      <c r="J980" s="946"/>
      <c r="K980" s="946"/>
      <c r="L980" s="946"/>
      <c r="M980" s="946"/>
      <c r="N980" s="946"/>
      <c r="O980" s="946"/>
      <c r="P980" s="946"/>
      <c r="Q980" s="946"/>
      <c r="R980" s="946"/>
      <c r="S980" s="946"/>
      <c r="T980" s="946"/>
      <c r="U980" s="946"/>
      <c r="V980" s="946"/>
      <c r="W980" s="946"/>
      <c r="X980" s="946"/>
      <c r="Y980" s="946"/>
      <c r="Z980" s="946"/>
      <c r="AA980" s="946"/>
    </row>
    <row r="981">
      <c r="A981" s="946"/>
      <c r="B981" s="946"/>
      <c r="C981" s="946"/>
      <c r="D981" s="946"/>
      <c r="E981" s="946"/>
      <c r="F981" s="946"/>
      <c r="G981" s="946"/>
      <c r="H981" s="946"/>
      <c r="I981" s="946"/>
      <c r="J981" s="946"/>
      <c r="K981" s="946"/>
      <c r="L981" s="946"/>
      <c r="M981" s="946"/>
      <c r="N981" s="946"/>
      <c r="O981" s="946"/>
      <c r="P981" s="946"/>
      <c r="Q981" s="946"/>
      <c r="R981" s="946"/>
      <c r="S981" s="946"/>
      <c r="T981" s="946"/>
      <c r="U981" s="946"/>
      <c r="V981" s="946"/>
      <c r="W981" s="946"/>
      <c r="X981" s="946"/>
      <c r="Y981" s="946"/>
      <c r="Z981" s="946"/>
      <c r="AA981" s="946"/>
    </row>
    <row r="982">
      <c r="A982" s="946"/>
      <c r="B982" s="946"/>
      <c r="C982" s="946"/>
      <c r="D982" s="946"/>
      <c r="E982" s="946"/>
      <c r="F982" s="946"/>
      <c r="G982" s="946"/>
      <c r="H982" s="946"/>
      <c r="I982" s="946"/>
      <c r="J982" s="946"/>
      <c r="K982" s="946"/>
      <c r="L982" s="946"/>
      <c r="M982" s="946"/>
      <c r="N982" s="946"/>
      <c r="O982" s="946"/>
      <c r="P982" s="946"/>
      <c r="Q982" s="946"/>
      <c r="R982" s="946"/>
      <c r="S982" s="946"/>
      <c r="T982" s="946"/>
      <c r="U982" s="946"/>
      <c r="V982" s="946"/>
      <c r="W982" s="946"/>
      <c r="X982" s="946"/>
      <c r="Y982" s="946"/>
      <c r="Z982" s="946"/>
      <c r="AA982" s="946"/>
    </row>
  </sheetData>
  <mergeCells count="3">
    <mergeCell ref="B2:B3"/>
    <mergeCell ref="C2:C3"/>
    <mergeCell ref="D2:D3"/>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0"/>
    <col customWidth="1" min="2" max="6" width="14.5"/>
  </cols>
  <sheetData>
    <row r="1">
      <c r="A1" s="205" t="s">
        <v>3520</v>
      </c>
    </row>
    <row r="2">
      <c r="A2" s="551" t="s">
        <v>3521</v>
      </c>
      <c r="B2" s="855"/>
      <c r="C2" s="855"/>
      <c r="D2" s="855"/>
      <c r="E2" s="855"/>
      <c r="F2" s="855"/>
      <c r="G2" s="855"/>
      <c r="H2" s="855"/>
      <c r="I2" s="855"/>
      <c r="J2" s="855"/>
    </row>
    <row r="3">
      <c r="A3" s="205" t="s">
        <v>3522</v>
      </c>
    </row>
    <row r="4">
      <c r="B4" s="205" t="s">
        <v>3523</v>
      </c>
    </row>
    <row r="6">
      <c r="A6" s="205" t="s">
        <v>3524</v>
      </c>
    </row>
    <row r="7">
      <c r="B7" s="362" t="s">
        <v>3525</v>
      </c>
    </row>
    <row r="8">
      <c r="B8" s="205" t="s">
        <v>3526</v>
      </c>
      <c r="D8" s="205" t="s">
        <v>3527</v>
      </c>
      <c r="G8" s="205" t="s">
        <v>3528</v>
      </c>
      <c r="J8" s="205" t="s">
        <v>3529</v>
      </c>
    </row>
    <row r="23">
      <c r="A23" s="205" t="s">
        <v>3530</v>
      </c>
    </row>
    <row r="24">
      <c r="B24" s="1318" t="s">
        <v>3531</v>
      </c>
    </row>
    <row r="25">
      <c r="B25" s="1318" t="s">
        <v>3532</v>
      </c>
    </row>
    <row r="28">
      <c r="A28" s="205" t="s">
        <v>3533</v>
      </c>
    </row>
    <row r="29">
      <c r="B29" s="1318" t="s">
        <v>3534</v>
      </c>
    </row>
    <row r="31">
      <c r="A31" s="551" t="s">
        <v>3535</v>
      </c>
      <c r="B31" s="855"/>
      <c r="C31" s="855"/>
      <c r="D31" s="855"/>
      <c r="E31" s="855"/>
      <c r="F31" s="855"/>
      <c r="G31" s="855"/>
      <c r="H31" s="855"/>
      <c r="I31" s="855"/>
      <c r="J31" s="855"/>
    </row>
    <row r="32">
      <c r="A32" s="205" t="s">
        <v>3536</v>
      </c>
    </row>
    <row r="33">
      <c r="A33" s="205" t="s">
        <v>3537</v>
      </c>
    </row>
    <row r="34">
      <c r="A34" s="205" t="s">
        <v>3538</v>
      </c>
      <c r="B34" s="205"/>
    </row>
    <row r="35">
      <c r="B35" s="1318" t="s">
        <v>3539</v>
      </c>
    </row>
    <row r="37">
      <c r="A37" s="551" t="s">
        <v>3540</v>
      </c>
      <c r="B37" s="855"/>
      <c r="C37" s="855"/>
      <c r="D37" s="855"/>
      <c r="E37" s="855"/>
      <c r="F37" s="855"/>
      <c r="G37" s="855"/>
      <c r="H37" s="855"/>
      <c r="I37" s="855"/>
      <c r="J37" s="855"/>
    </row>
    <row r="38">
      <c r="A38" s="205" t="s">
        <v>3541</v>
      </c>
    </row>
    <row r="39">
      <c r="A39" s="205">
        <v>1.0</v>
      </c>
      <c r="B39" s="205" t="s">
        <v>3542</v>
      </c>
    </row>
    <row r="40">
      <c r="A40" s="205">
        <v>2.0</v>
      </c>
      <c r="B40" s="205" t="s">
        <v>3543</v>
      </c>
    </row>
    <row r="41">
      <c r="A41" s="205">
        <v>3.0</v>
      </c>
      <c r="B41" s="205" t="s">
        <v>3544</v>
      </c>
    </row>
    <row r="42">
      <c r="A42" s="205">
        <v>4.0</v>
      </c>
      <c r="B42" s="205" t="s">
        <v>3545</v>
      </c>
    </row>
    <row r="43">
      <c r="A43" s="205">
        <v>5.0</v>
      </c>
      <c r="B43" s="205" t="s">
        <v>3546</v>
      </c>
    </row>
    <row r="44">
      <c r="A44" s="205">
        <v>6.0</v>
      </c>
      <c r="B44" s="205" t="s">
        <v>3547</v>
      </c>
    </row>
    <row r="45">
      <c r="A45" s="205">
        <v>7.0</v>
      </c>
      <c r="B45" s="205" t="s">
        <v>3548</v>
      </c>
    </row>
    <row r="46">
      <c r="A46" s="205">
        <v>8.0</v>
      </c>
      <c r="B46" s="205" t="s">
        <v>3549</v>
      </c>
    </row>
    <row r="47">
      <c r="A47" s="205">
        <v>9.0</v>
      </c>
      <c r="B47" s="205" t="s">
        <v>3550</v>
      </c>
    </row>
    <row r="48">
      <c r="A48" s="205">
        <v>10.0</v>
      </c>
      <c r="B48" s="205" t="s">
        <v>3551</v>
      </c>
    </row>
    <row r="49">
      <c r="B49" s="1318" t="s">
        <v>3552</v>
      </c>
    </row>
    <row r="52">
      <c r="A52" s="205" t="s">
        <v>3553</v>
      </c>
    </row>
    <row r="53">
      <c r="A53" s="205" t="s">
        <v>3554</v>
      </c>
    </row>
    <row r="54">
      <c r="A54" s="205" t="s">
        <v>3555</v>
      </c>
    </row>
    <row r="55">
      <c r="A55" s="205" t="s">
        <v>3556</v>
      </c>
    </row>
    <row r="56">
      <c r="A56" s="205" t="s">
        <v>3557</v>
      </c>
    </row>
    <row r="57">
      <c r="A57" s="205" t="s">
        <v>3558</v>
      </c>
    </row>
    <row r="58">
      <c r="A58" s="1319" t="s">
        <v>3559</v>
      </c>
      <c r="B58" s="1320"/>
      <c r="C58" s="1320"/>
      <c r="D58" s="1320"/>
      <c r="E58" s="1320"/>
      <c r="F58" s="1320"/>
      <c r="G58" s="1320"/>
      <c r="H58" s="1320"/>
      <c r="I58" s="1320"/>
      <c r="J58" s="1320"/>
      <c r="K58" s="1320"/>
      <c r="L58" s="1320"/>
      <c r="M58" s="1320"/>
      <c r="N58" s="1320"/>
      <c r="O58" s="1320"/>
      <c r="P58" s="1320"/>
      <c r="Q58" s="1320"/>
      <c r="R58" s="1320"/>
      <c r="S58" s="1320"/>
      <c r="T58" s="1320"/>
      <c r="U58" s="1320"/>
      <c r="V58" s="1320"/>
      <c r="W58" s="1320"/>
      <c r="X58" s="1320"/>
      <c r="Y58" s="1320"/>
      <c r="Z58" s="1320"/>
    </row>
    <row r="59">
      <c r="A59" s="1319" t="s">
        <v>3560</v>
      </c>
      <c r="B59" s="1320"/>
      <c r="C59" s="1320"/>
      <c r="D59" s="1320"/>
      <c r="E59" s="1320"/>
      <c r="F59" s="1320"/>
      <c r="G59" s="1320"/>
      <c r="H59" s="1320"/>
      <c r="I59" s="1320"/>
      <c r="J59" s="1320"/>
      <c r="K59" s="1320"/>
      <c r="L59" s="1320"/>
      <c r="M59" s="1320"/>
      <c r="N59" s="1320"/>
      <c r="O59" s="1320"/>
      <c r="P59" s="1320"/>
      <c r="Q59" s="1320"/>
      <c r="R59" s="1320"/>
      <c r="S59" s="1320"/>
      <c r="T59" s="1320"/>
      <c r="U59" s="1320"/>
      <c r="V59" s="1320"/>
      <c r="W59" s="1320"/>
      <c r="X59" s="1320"/>
      <c r="Y59" s="1320"/>
      <c r="Z59" s="1320"/>
    </row>
    <row r="60">
      <c r="A60" s="1319" t="s">
        <v>3561</v>
      </c>
      <c r="B60" s="1320"/>
      <c r="C60" s="1320"/>
      <c r="D60" s="1320"/>
      <c r="E60" s="1320"/>
      <c r="F60" s="1320"/>
      <c r="G60" s="1320"/>
      <c r="H60" s="1320"/>
      <c r="I60" s="1320"/>
      <c r="J60" s="1320"/>
      <c r="K60" s="1320"/>
      <c r="L60" s="1320"/>
      <c r="M60" s="1320"/>
      <c r="N60" s="1320"/>
      <c r="O60" s="1320"/>
      <c r="P60" s="1320"/>
      <c r="Q60" s="1320"/>
      <c r="R60" s="1320"/>
      <c r="S60" s="1320"/>
      <c r="T60" s="1320"/>
      <c r="U60" s="1320"/>
      <c r="V60" s="1320"/>
      <c r="W60" s="1320"/>
      <c r="X60" s="1320"/>
      <c r="Y60" s="1320"/>
      <c r="Z60" s="1320"/>
    </row>
    <row r="61">
      <c r="A61" s="1319" t="s">
        <v>3562</v>
      </c>
      <c r="B61" s="1320"/>
      <c r="C61" s="1320"/>
      <c r="D61" s="1320"/>
      <c r="E61" s="1320"/>
      <c r="F61" s="1320"/>
      <c r="G61" s="1320"/>
      <c r="H61" s="1320"/>
      <c r="I61" s="1320"/>
      <c r="J61" s="1320"/>
      <c r="K61" s="1320"/>
      <c r="L61" s="1320"/>
      <c r="M61" s="1320"/>
      <c r="N61" s="1320"/>
      <c r="O61" s="1320"/>
      <c r="P61" s="1320"/>
      <c r="Q61" s="1320"/>
      <c r="R61" s="1320"/>
      <c r="S61" s="1320"/>
      <c r="T61" s="1320"/>
      <c r="U61" s="1320"/>
      <c r="V61" s="1320"/>
      <c r="W61" s="1320"/>
      <c r="X61" s="1320"/>
      <c r="Y61" s="1320"/>
      <c r="Z61" s="1320"/>
    </row>
    <row r="62">
      <c r="A62" s="1319" t="s">
        <v>3563</v>
      </c>
      <c r="B62" s="1320"/>
      <c r="C62" s="1320"/>
      <c r="D62" s="1320"/>
      <c r="E62" s="1320"/>
      <c r="F62" s="1320"/>
      <c r="G62" s="1320"/>
      <c r="H62" s="1320"/>
      <c r="I62" s="1320"/>
      <c r="J62" s="1320"/>
      <c r="K62" s="1320"/>
      <c r="L62" s="1320"/>
      <c r="M62" s="1320"/>
      <c r="N62" s="1320"/>
      <c r="O62" s="1320"/>
      <c r="P62" s="1320"/>
      <c r="Q62" s="1320"/>
      <c r="R62" s="1320"/>
      <c r="S62" s="1320"/>
      <c r="T62" s="1320"/>
      <c r="U62" s="1320"/>
      <c r="V62" s="1320"/>
      <c r="W62" s="1320"/>
      <c r="X62" s="1320"/>
      <c r="Y62" s="1320"/>
      <c r="Z62" s="1320"/>
    </row>
    <row r="63">
      <c r="A63" s="205" t="s">
        <v>3564</v>
      </c>
    </row>
    <row r="64">
      <c r="A64" s="205"/>
    </row>
    <row r="65">
      <c r="A65" s="205" t="s">
        <v>3565</v>
      </c>
    </row>
    <row r="66">
      <c r="A66" s="205" t="s">
        <v>3566</v>
      </c>
    </row>
    <row r="67">
      <c r="A67" s="205" t="s">
        <v>3567</v>
      </c>
    </row>
    <row r="68">
      <c r="A68" s="205" t="s">
        <v>3568</v>
      </c>
    </row>
    <row r="69">
      <c r="A69" s="205" t="s">
        <v>3569</v>
      </c>
    </row>
    <row r="71">
      <c r="A71" s="205" t="s">
        <v>3570</v>
      </c>
    </row>
    <row r="72">
      <c r="A72" s="205" t="s">
        <v>3571</v>
      </c>
    </row>
    <row r="73">
      <c r="A73" s="205" t="s">
        <v>3572</v>
      </c>
    </row>
    <row r="74">
      <c r="A74" s="205" t="s">
        <v>3573</v>
      </c>
    </row>
    <row r="75">
      <c r="A75" s="205" t="s">
        <v>3574</v>
      </c>
    </row>
    <row r="77">
      <c r="A77" s="205" t="s">
        <v>3575</v>
      </c>
    </row>
    <row r="82">
      <c r="A82" s="205" t="s">
        <v>3576</v>
      </c>
    </row>
    <row r="83">
      <c r="A83" s="205" t="s">
        <v>3577</v>
      </c>
    </row>
    <row r="84">
      <c r="A84" s="205" t="s">
        <v>3578</v>
      </c>
    </row>
    <row r="86">
      <c r="A86" s="205" t="s">
        <v>3579</v>
      </c>
    </row>
    <row r="87">
      <c r="A87" s="205" t="s">
        <v>3580</v>
      </c>
    </row>
    <row r="88">
      <c r="A88" s="205" t="s">
        <v>3581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9.13"/>
    <col customWidth="1" min="2" max="2" width="44.88"/>
    <col customWidth="1" min="3" max="3" width="21.38"/>
    <col customWidth="1" min="4" max="4" width="56.0"/>
    <col customWidth="1" min="5" max="5" width="50.13"/>
    <col customWidth="1" min="6" max="6" width="103.38"/>
  </cols>
  <sheetData>
    <row r="1">
      <c r="A1" s="1321" t="s">
        <v>3582</v>
      </c>
      <c r="B1" s="1322"/>
      <c r="C1" s="1321" t="s">
        <v>3583</v>
      </c>
      <c r="D1" s="1323"/>
      <c r="E1" s="1323"/>
      <c r="F1" s="1323"/>
      <c r="G1" s="1324"/>
      <c r="H1" s="1324"/>
      <c r="I1" s="1324"/>
      <c r="J1" s="1324"/>
      <c r="K1" s="1324"/>
      <c r="L1" s="1324"/>
      <c r="M1" s="1324"/>
      <c r="N1" s="1324"/>
      <c r="O1" s="1324"/>
      <c r="P1" s="1324"/>
      <c r="Q1" s="1324"/>
      <c r="R1" s="1324"/>
      <c r="S1" s="1324"/>
      <c r="T1" s="1324"/>
      <c r="U1" s="1324"/>
      <c r="V1" s="1324"/>
      <c r="W1" s="1324"/>
    </row>
    <row r="2">
      <c r="A2" s="1325" t="s">
        <v>3584</v>
      </c>
      <c r="B2" s="1252" t="s">
        <v>3585</v>
      </c>
      <c r="C2" s="1325"/>
      <c r="D2" s="1252"/>
      <c r="E2" s="1252"/>
      <c r="F2" s="1252" t="s">
        <v>1789</v>
      </c>
    </row>
    <row r="3">
      <c r="A3" s="1326" t="s">
        <v>3586</v>
      </c>
      <c r="C3" s="1326" t="s">
        <v>1826</v>
      </c>
      <c r="D3" s="205" t="s">
        <v>3587</v>
      </c>
      <c r="E3" s="119" t="s">
        <v>3588</v>
      </c>
    </row>
    <row r="4">
      <c r="A4" s="1327"/>
      <c r="C4" s="1326" t="s">
        <v>3589</v>
      </c>
      <c r="D4" s="205" t="s">
        <v>3590</v>
      </c>
      <c r="E4" s="119" t="s">
        <v>3591</v>
      </c>
    </row>
    <row r="5">
      <c r="A5" s="1327"/>
      <c r="C5" s="1326" t="s">
        <v>1826</v>
      </c>
      <c r="D5" s="205" t="s">
        <v>3592</v>
      </c>
      <c r="E5" s="119" t="s">
        <v>3593</v>
      </c>
    </row>
    <row r="6">
      <c r="A6" s="1327"/>
      <c r="C6" s="1326" t="s">
        <v>3589</v>
      </c>
      <c r="D6" s="205" t="s">
        <v>3594</v>
      </c>
      <c r="E6" s="119" t="s">
        <v>3595</v>
      </c>
    </row>
    <row r="7">
      <c r="A7" s="1327"/>
      <c r="C7" s="1326" t="s">
        <v>3589</v>
      </c>
      <c r="D7" s="205" t="s">
        <v>3596</v>
      </c>
      <c r="E7" s="119" t="s">
        <v>3595</v>
      </c>
    </row>
    <row r="8">
      <c r="A8" s="1327"/>
      <c r="C8" s="1326" t="s">
        <v>1826</v>
      </c>
      <c r="D8" s="205" t="s">
        <v>3597</v>
      </c>
      <c r="E8" s="1143" t="s">
        <v>3598</v>
      </c>
    </row>
    <row r="9" ht="18.0" customHeight="1">
      <c r="A9" s="1326" t="s">
        <v>3599</v>
      </c>
      <c r="B9" s="205" t="s">
        <v>3600</v>
      </c>
      <c r="C9" s="1326" t="s">
        <v>3601</v>
      </c>
      <c r="D9" s="205" t="s">
        <v>3602</v>
      </c>
      <c r="E9" s="1143" t="s">
        <v>3603</v>
      </c>
    </row>
    <row r="10">
      <c r="A10" s="1326"/>
      <c r="B10" s="205"/>
      <c r="C10" s="1326" t="s">
        <v>1826</v>
      </c>
      <c r="D10" s="205" t="s">
        <v>3604</v>
      </c>
      <c r="E10" s="1143" t="s">
        <v>3605</v>
      </c>
    </row>
    <row r="11">
      <c r="A11" s="1326"/>
      <c r="B11" s="205"/>
      <c r="C11" s="1326" t="s">
        <v>1827</v>
      </c>
      <c r="D11" s="205" t="s">
        <v>3606</v>
      </c>
      <c r="E11" s="119" t="s">
        <v>3607</v>
      </c>
    </row>
    <row r="12">
      <c r="A12" s="1326" t="s">
        <v>3608</v>
      </c>
      <c r="B12" s="1326" t="s">
        <v>3609</v>
      </c>
      <c r="C12" s="1326" t="s">
        <v>1826</v>
      </c>
      <c r="D12" s="205" t="s">
        <v>3610</v>
      </c>
      <c r="E12" s="119" t="s">
        <v>3611</v>
      </c>
    </row>
    <row r="13">
      <c r="A13" s="1326"/>
      <c r="B13" s="205" t="s">
        <v>3612</v>
      </c>
      <c r="C13" s="1326" t="s">
        <v>3613</v>
      </c>
      <c r="D13" s="205" t="s">
        <v>3614</v>
      </c>
      <c r="E13" s="1143" t="s">
        <v>3615</v>
      </c>
    </row>
    <row r="14">
      <c r="A14" s="1326"/>
      <c r="B14" s="205"/>
      <c r="C14" s="1326" t="s">
        <v>3613</v>
      </c>
      <c r="D14" s="205" t="s">
        <v>3616</v>
      </c>
      <c r="E14" s="119" t="s">
        <v>3615</v>
      </c>
    </row>
    <row r="15">
      <c r="A15" s="1326"/>
      <c r="B15" s="205" t="s">
        <v>3617</v>
      </c>
      <c r="C15" s="1326" t="s">
        <v>1826</v>
      </c>
      <c r="D15" s="205" t="s">
        <v>3618</v>
      </c>
      <c r="E15" s="1143" t="s">
        <v>3619</v>
      </c>
    </row>
    <row r="16">
      <c r="A16" s="1326"/>
      <c r="B16" s="674" t="s">
        <v>3620</v>
      </c>
      <c r="C16" s="1326" t="s">
        <v>3621</v>
      </c>
      <c r="D16" s="205" t="s">
        <v>3622</v>
      </c>
      <c r="E16" s="205"/>
      <c r="F16" s="205" t="s">
        <v>3623</v>
      </c>
    </row>
    <row r="17">
      <c r="A17" s="1327"/>
      <c r="B17" s="205" t="s">
        <v>3624</v>
      </c>
      <c r="C17" s="1327"/>
      <c r="E17" s="205" t="s">
        <v>3625</v>
      </c>
      <c r="F17" s="205" t="s">
        <v>3626</v>
      </c>
    </row>
    <row r="18">
      <c r="A18" s="1327"/>
      <c r="B18" s="205"/>
      <c r="C18" s="1327"/>
      <c r="E18" s="205" t="s">
        <v>1338</v>
      </c>
      <c r="F18" s="205"/>
    </row>
    <row r="19">
      <c r="A19" s="1327"/>
      <c r="B19" s="205"/>
      <c r="C19" s="1327"/>
      <c r="E19" s="205" t="s">
        <v>3627</v>
      </c>
      <c r="F19" s="205"/>
    </row>
    <row r="20">
      <c r="A20" s="1326"/>
      <c r="B20" s="205"/>
      <c r="C20" s="1327"/>
    </row>
    <row r="21">
      <c r="A21" s="1326"/>
      <c r="B21" s="205"/>
      <c r="C21" s="1327"/>
    </row>
    <row r="22">
      <c r="A22" s="1326"/>
      <c r="B22" s="205"/>
      <c r="C22" s="1327"/>
    </row>
    <row r="23">
      <c r="A23" s="1326"/>
      <c r="B23" s="205"/>
      <c r="C23" s="1327"/>
    </row>
    <row r="24">
      <c r="A24" s="1326"/>
      <c r="B24" s="205"/>
      <c r="C24" s="1327"/>
    </row>
    <row r="25">
      <c r="A25" s="1325"/>
      <c r="B25" s="1252"/>
      <c r="C25" s="1328"/>
      <c r="D25" s="1329"/>
      <c r="E25" s="1329"/>
    </row>
    <row r="26">
      <c r="A26" s="1326" t="s">
        <v>3628</v>
      </c>
      <c r="B26" s="205" t="s">
        <v>3629</v>
      </c>
      <c r="C26" s="1326" t="s">
        <v>1826</v>
      </c>
      <c r="D26" s="205" t="s">
        <v>3630</v>
      </c>
      <c r="E26" s="1143" t="s">
        <v>3631</v>
      </c>
    </row>
    <row r="27">
      <c r="A27" s="1327"/>
      <c r="B27" s="205" t="s">
        <v>3632</v>
      </c>
      <c r="C27" s="1326" t="s">
        <v>3613</v>
      </c>
      <c r="D27" s="205" t="s">
        <v>3633</v>
      </c>
      <c r="E27" s="1143" t="s">
        <v>3615</v>
      </c>
    </row>
    <row r="28">
      <c r="A28" s="1327"/>
      <c r="B28" s="205" t="s">
        <v>3634</v>
      </c>
      <c r="C28" s="1326" t="s">
        <v>3613</v>
      </c>
      <c r="D28" s="205" t="s">
        <v>3635</v>
      </c>
      <c r="E28" s="1143" t="s">
        <v>3615</v>
      </c>
    </row>
    <row r="29">
      <c r="A29" s="1327"/>
      <c r="C29" s="1326" t="s">
        <v>3613</v>
      </c>
      <c r="D29" s="205" t="s">
        <v>3636</v>
      </c>
      <c r="E29" s="119" t="s">
        <v>3615</v>
      </c>
    </row>
    <row r="30">
      <c r="A30" s="1327"/>
      <c r="C30" s="1326" t="s">
        <v>3613</v>
      </c>
      <c r="D30" s="205" t="s">
        <v>3637</v>
      </c>
      <c r="E30" s="119" t="s">
        <v>3615</v>
      </c>
    </row>
    <row r="31">
      <c r="A31" s="1326" t="s">
        <v>3638</v>
      </c>
      <c r="B31" s="205" t="s">
        <v>3639</v>
      </c>
      <c r="C31" s="1326" t="s">
        <v>3613</v>
      </c>
      <c r="D31" s="205" t="s">
        <v>3637</v>
      </c>
      <c r="E31" s="119" t="s">
        <v>3615</v>
      </c>
    </row>
    <row r="32">
      <c r="A32" s="1326"/>
      <c r="B32" s="205" t="s">
        <v>3640</v>
      </c>
      <c r="C32" s="1326" t="s">
        <v>1826</v>
      </c>
      <c r="D32" s="205" t="s">
        <v>3641</v>
      </c>
      <c r="E32" s="1143" t="s">
        <v>3642</v>
      </c>
    </row>
    <row r="33">
      <c r="A33" s="1326"/>
      <c r="B33" s="205"/>
      <c r="C33" s="1326" t="s">
        <v>1826</v>
      </c>
      <c r="D33" s="205" t="s">
        <v>3643</v>
      </c>
      <c r="E33" s="1143" t="s">
        <v>3644</v>
      </c>
    </row>
    <row r="34">
      <c r="A34" s="1326"/>
      <c r="B34" s="205"/>
      <c r="C34" s="1326" t="s">
        <v>1826</v>
      </c>
      <c r="D34" s="205" t="s">
        <v>3645</v>
      </c>
      <c r="E34" s="119" t="s">
        <v>3646</v>
      </c>
    </row>
    <row r="35">
      <c r="A35" s="1326"/>
      <c r="B35" s="205" t="s">
        <v>3647</v>
      </c>
      <c r="C35" s="1326" t="s">
        <v>1826</v>
      </c>
      <c r="D35" s="205" t="s">
        <v>3648</v>
      </c>
      <c r="E35" s="119" t="s">
        <v>3649</v>
      </c>
    </row>
    <row r="36">
      <c r="A36" s="1326"/>
      <c r="B36" s="205" t="s">
        <v>3650</v>
      </c>
      <c r="C36" s="1326" t="s">
        <v>3613</v>
      </c>
      <c r="D36" s="205" t="s">
        <v>3651</v>
      </c>
      <c r="E36" s="1143" t="s">
        <v>3615</v>
      </c>
    </row>
    <row r="37">
      <c r="A37" s="1326"/>
      <c r="B37" s="205" t="s">
        <v>3652</v>
      </c>
      <c r="C37" s="1326" t="s">
        <v>1826</v>
      </c>
      <c r="D37" s="205" t="s">
        <v>3653</v>
      </c>
      <c r="E37" s="1143" t="s">
        <v>3654</v>
      </c>
    </row>
    <row r="38">
      <c r="A38" s="1326" t="s">
        <v>3655</v>
      </c>
      <c r="B38" s="673" t="s">
        <v>3656</v>
      </c>
      <c r="C38" s="1327"/>
      <c r="D38" s="673" t="s">
        <v>3657</v>
      </c>
    </row>
    <row r="39">
      <c r="A39" s="1326"/>
      <c r="B39" s="205" t="s">
        <v>3658</v>
      </c>
      <c r="C39" s="1326" t="s">
        <v>1826</v>
      </c>
      <c r="D39" s="205" t="s">
        <v>3630</v>
      </c>
      <c r="E39" s="119" t="s">
        <v>3631</v>
      </c>
    </row>
    <row r="40">
      <c r="A40" s="1327"/>
      <c r="B40" s="205" t="s">
        <v>3659</v>
      </c>
      <c r="C40" s="1326" t="s">
        <v>3613</v>
      </c>
      <c r="D40" s="205" t="s">
        <v>3660</v>
      </c>
      <c r="E40" s="1143" t="s">
        <v>3615</v>
      </c>
    </row>
    <row r="41">
      <c r="A41" s="1327"/>
      <c r="B41" s="673" t="s">
        <v>3661</v>
      </c>
      <c r="C41" s="1326"/>
      <c r="D41" s="673" t="s">
        <v>3662</v>
      </c>
    </row>
    <row r="42">
      <c r="A42" s="1327"/>
      <c r="B42" s="205" t="s">
        <v>3663</v>
      </c>
      <c r="C42" s="1326" t="s">
        <v>1826</v>
      </c>
      <c r="D42" s="205" t="s">
        <v>3664</v>
      </c>
      <c r="E42" s="119" t="s">
        <v>3665</v>
      </c>
    </row>
    <row r="43">
      <c r="A43" s="1326"/>
      <c r="B43" s="205" t="s">
        <v>3666</v>
      </c>
      <c r="C43" s="1326" t="s">
        <v>3667</v>
      </c>
      <c r="D43" s="205" t="s">
        <v>3668</v>
      </c>
      <c r="E43" s="1143" t="s">
        <v>3669</v>
      </c>
    </row>
    <row r="44">
      <c r="A44" s="1326"/>
      <c r="B44" s="205"/>
      <c r="C44" s="1326" t="s">
        <v>3667</v>
      </c>
      <c r="D44" s="205" t="s">
        <v>3670</v>
      </c>
      <c r="E44" s="1143" t="s">
        <v>3671</v>
      </c>
    </row>
    <row r="45">
      <c r="A45" s="1326" t="s">
        <v>3672</v>
      </c>
      <c r="B45" s="205" t="s">
        <v>3673</v>
      </c>
      <c r="C45" s="1326" t="s">
        <v>3674</v>
      </c>
      <c r="D45" s="205" t="s">
        <v>3675</v>
      </c>
      <c r="E45" s="119" t="s">
        <v>3676</v>
      </c>
    </row>
    <row r="46">
      <c r="A46" s="1327"/>
      <c r="B46" s="205" t="s">
        <v>3677</v>
      </c>
      <c r="C46" s="1326" t="s">
        <v>3589</v>
      </c>
      <c r="D46" s="205" t="s">
        <v>3678</v>
      </c>
      <c r="E46" s="1143" t="s">
        <v>3595</v>
      </c>
    </row>
    <row r="47">
      <c r="A47" s="1327"/>
      <c r="B47" s="205"/>
      <c r="C47" s="1326" t="s">
        <v>3589</v>
      </c>
      <c r="D47" s="205" t="s">
        <v>3679</v>
      </c>
      <c r="E47" s="1143" t="s">
        <v>3595</v>
      </c>
    </row>
    <row r="48">
      <c r="A48" s="1327"/>
      <c r="B48" s="205" t="s">
        <v>3680</v>
      </c>
      <c r="C48" s="1326" t="s">
        <v>3589</v>
      </c>
      <c r="D48" s="205" t="s">
        <v>3681</v>
      </c>
      <c r="E48" s="1143" t="s">
        <v>3595</v>
      </c>
    </row>
    <row r="49">
      <c r="A49" s="1327"/>
      <c r="B49" s="205"/>
      <c r="C49" s="1326" t="s">
        <v>1826</v>
      </c>
      <c r="D49" s="205" t="s">
        <v>3682</v>
      </c>
      <c r="E49" s="1143" t="s">
        <v>3683</v>
      </c>
    </row>
    <row r="50">
      <c r="A50" s="1327"/>
      <c r="B50" s="205" t="s">
        <v>3684</v>
      </c>
      <c r="C50" s="1326" t="s">
        <v>1826</v>
      </c>
      <c r="D50" s="205" t="s">
        <v>3685</v>
      </c>
      <c r="E50" s="1143" t="s">
        <v>3686</v>
      </c>
    </row>
    <row r="51">
      <c r="A51" s="1327"/>
      <c r="B51" s="205"/>
      <c r="C51" s="1326" t="s">
        <v>1826</v>
      </c>
      <c r="D51" s="205" t="s">
        <v>3687</v>
      </c>
      <c r="E51" s="119" t="s">
        <v>3598</v>
      </c>
    </row>
    <row r="52">
      <c r="A52" s="1327"/>
      <c r="B52" s="205"/>
      <c r="C52" s="1326" t="s">
        <v>1827</v>
      </c>
      <c r="D52" s="205" t="s">
        <v>3688</v>
      </c>
      <c r="E52" s="119" t="s">
        <v>3689</v>
      </c>
    </row>
    <row r="53">
      <c r="A53" s="1326"/>
      <c r="B53" s="205" t="s">
        <v>3690</v>
      </c>
      <c r="C53" s="1326" t="s">
        <v>1826</v>
      </c>
      <c r="D53" s="205" t="s">
        <v>3691</v>
      </c>
    </row>
    <row r="54">
      <c r="A54" s="1326"/>
      <c r="B54" s="205"/>
      <c r="C54" s="1326" t="s">
        <v>3613</v>
      </c>
      <c r="D54" s="205" t="s">
        <v>3692</v>
      </c>
      <c r="E54" s="119" t="s">
        <v>3595</v>
      </c>
    </row>
    <row r="55">
      <c r="A55" s="1327"/>
      <c r="B55" s="673" t="s">
        <v>3693</v>
      </c>
      <c r="C55" s="1326"/>
      <c r="D55" s="673" t="s">
        <v>3694</v>
      </c>
    </row>
    <row r="56">
      <c r="A56" s="1327"/>
      <c r="B56" s="205" t="s">
        <v>3695</v>
      </c>
      <c r="C56" s="1326" t="s">
        <v>1826</v>
      </c>
      <c r="D56" s="205" t="s">
        <v>3664</v>
      </c>
      <c r="E56" s="1143" t="s">
        <v>3665</v>
      </c>
    </row>
    <row r="57">
      <c r="A57" s="1327"/>
      <c r="B57" s="205" t="s">
        <v>3696</v>
      </c>
      <c r="C57" s="1326" t="s">
        <v>1827</v>
      </c>
      <c r="D57" s="205" t="s">
        <v>3697</v>
      </c>
      <c r="E57" s="119" t="s">
        <v>3698</v>
      </c>
    </row>
    <row r="58">
      <c r="A58" s="1327"/>
      <c r="B58" s="205" t="s">
        <v>3699</v>
      </c>
      <c r="C58" s="1326" t="s">
        <v>1827</v>
      </c>
      <c r="D58" s="205" t="s">
        <v>3700</v>
      </c>
      <c r="E58" s="1143" t="s">
        <v>3701</v>
      </c>
    </row>
    <row r="59">
      <c r="A59" s="1325"/>
      <c r="B59" s="1252"/>
      <c r="C59" s="1328"/>
      <c r="D59" s="1329"/>
      <c r="E59" s="1329"/>
    </row>
    <row r="60">
      <c r="A60" s="1326" t="s">
        <v>3702</v>
      </c>
      <c r="B60" s="205" t="s">
        <v>3703</v>
      </c>
      <c r="C60" s="1326" t="s">
        <v>1827</v>
      </c>
      <c r="D60" s="205" t="s">
        <v>3704</v>
      </c>
      <c r="E60" s="119" t="s">
        <v>3705</v>
      </c>
    </row>
    <row r="61">
      <c r="A61" s="1327"/>
      <c r="B61" s="205" t="s">
        <v>3706</v>
      </c>
      <c r="C61" s="1326" t="s">
        <v>1827</v>
      </c>
      <c r="D61" s="205" t="s">
        <v>3707</v>
      </c>
      <c r="E61" s="1143" t="s">
        <v>3708</v>
      </c>
    </row>
    <row r="62">
      <c r="A62" s="1327"/>
      <c r="B62" s="205"/>
      <c r="C62" s="1326" t="s">
        <v>1827</v>
      </c>
      <c r="D62" s="205" t="s">
        <v>3709</v>
      </c>
      <c r="E62" s="119" t="s">
        <v>3710</v>
      </c>
    </row>
    <row r="63">
      <c r="A63" s="1327"/>
      <c r="B63" s="205" t="s">
        <v>3711</v>
      </c>
      <c r="C63" s="1326" t="s">
        <v>1827</v>
      </c>
      <c r="D63" s="205" t="s">
        <v>3712</v>
      </c>
      <c r="E63" s="1143" t="s">
        <v>3713</v>
      </c>
    </row>
    <row r="64">
      <c r="A64" s="1327"/>
      <c r="B64" s="205" t="s">
        <v>3714</v>
      </c>
      <c r="C64" s="1326" t="s">
        <v>1827</v>
      </c>
      <c r="D64" s="205" t="s">
        <v>3715</v>
      </c>
      <c r="E64" s="119" t="s">
        <v>3716</v>
      </c>
    </row>
    <row r="65">
      <c r="A65" s="1327"/>
      <c r="B65" s="205" t="s">
        <v>3717</v>
      </c>
      <c r="C65" s="1326" t="s">
        <v>3601</v>
      </c>
      <c r="D65" s="205" t="s">
        <v>3718</v>
      </c>
      <c r="E65" s="119" t="s">
        <v>3719</v>
      </c>
    </row>
    <row r="66">
      <c r="A66" s="1327"/>
      <c r="B66" s="205" t="s">
        <v>3720</v>
      </c>
      <c r="C66" s="1326" t="s">
        <v>1827</v>
      </c>
      <c r="D66" s="205" t="s">
        <v>3721</v>
      </c>
      <c r="E66" s="119" t="s">
        <v>3722</v>
      </c>
    </row>
    <row r="67">
      <c r="A67" s="1327"/>
      <c r="B67" s="205" t="s">
        <v>3723</v>
      </c>
      <c r="C67" s="1326" t="s">
        <v>1827</v>
      </c>
      <c r="D67" s="205" t="s">
        <v>3724</v>
      </c>
      <c r="E67" s="1143" t="s">
        <v>3725</v>
      </c>
    </row>
    <row r="68">
      <c r="A68" s="1327"/>
      <c r="B68" s="205" t="s">
        <v>3726</v>
      </c>
      <c r="C68" s="1326" t="s">
        <v>1827</v>
      </c>
      <c r="D68" s="205" t="s">
        <v>3606</v>
      </c>
      <c r="E68" s="119" t="s">
        <v>3727</v>
      </c>
    </row>
    <row r="69">
      <c r="A69" s="1327"/>
      <c r="B69" s="205" t="s">
        <v>3728</v>
      </c>
      <c r="C69" s="1326" t="s">
        <v>1827</v>
      </c>
      <c r="D69" s="205" t="s">
        <v>3729</v>
      </c>
      <c r="E69" s="1143" t="s">
        <v>3730</v>
      </c>
    </row>
    <row r="70">
      <c r="A70" s="1327"/>
      <c r="B70" s="205" t="s">
        <v>3731</v>
      </c>
      <c r="C70" s="1326" t="s">
        <v>1827</v>
      </c>
      <c r="D70" s="205" t="s">
        <v>3732</v>
      </c>
      <c r="E70" s="119" t="s">
        <v>3733</v>
      </c>
    </row>
    <row r="71">
      <c r="A71" s="1327"/>
      <c r="B71" s="205" t="s">
        <v>3734</v>
      </c>
      <c r="C71" s="1326" t="s">
        <v>1827</v>
      </c>
      <c r="D71" s="205" t="s">
        <v>3735</v>
      </c>
      <c r="E71" s="119" t="s">
        <v>3736</v>
      </c>
    </row>
    <row r="72">
      <c r="A72" s="1326" t="s">
        <v>3737</v>
      </c>
      <c r="B72" s="205" t="s">
        <v>3738</v>
      </c>
      <c r="C72" s="1326" t="s">
        <v>3674</v>
      </c>
      <c r="D72" s="205" t="s">
        <v>3739</v>
      </c>
      <c r="E72" s="1143" t="s">
        <v>3740</v>
      </c>
    </row>
    <row r="73">
      <c r="A73" s="1327"/>
      <c r="C73" s="1326" t="s">
        <v>1826</v>
      </c>
      <c r="D73" s="205" t="s">
        <v>3741</v>
      </c>
      <c r="E73" s="119" t="s">
        <v>3742</v>
      </c>
    </row>
    <row r="74">
      <c r="A74" s="1327"/>
      <c r="C74" s="1326" t="s">
        <v>1826</v>
      </c>
      <c r="D74" s="205" t="s">
        <v>3664</v>
      </c>
      <c r="E74" s="119" t="s">
        <v>3665</v>
      </c>
    </row>
    <row r="75">
      <c r="A75" s="1326"/>
      <c r="C75" s="1326" t="s">
        <v>1826</v>
      </c>
      <c r="D75" s="205" t="s">
        <v>3687</v>
      </c>
      <c r="E75" s="1143" t="s">
        <v>3598</v>
      </c>
    </row>
    <row r="76">
      <c r="A76" s="1326"/>
      <c r="B76" s="205"/>
      <c r="C76" s="1326" t="s">
        <v>3674</v>
      </c>
      <c r="D76" s="205" t="s">
        <v>3743</v>
      </c>
      <c r="E76" s="119" t="s">
        <v>3744</v>
      </c>
      <c r="F76" s="205" t="s">
        <v>3745</v>
      </c>
    </row>
    <row r="77">
      <c r="A77" s="1326"/>
      <c r="B77" s="205"/>
      <c r="C77" s="1326" t="s">
        <v>1826</v>
      </c>
      <c r="D77" s="205" t="s">
        <v>3746</v>
      </c>
      <c r="E77" s="119" t="s">
        <v>3747</v>
      </c>
    </row>
    <row r="78">
      <c r="A78" s="1326"/>
      <c r="B78" s="205"/>
      <c r="C78" s="1326" t="s">
        <v>1826</v>
      </c>
      <c r="D78" s="205" t="s">
        <v>3748</v>
      </c>
      <c r="E78" s="1143" t="s">
        <v>3749</v>
      </c>
    </row>
    <row r="79">
      <c r="A79" s="1326"/>
      <c r="B79" s="205"/>
      <c r="C79" s="1326"/>
      <c r="D79" s="205"/>
      <c r="E79" s="205"/>
    </row>
    <row r="80">
      <c r="A80" s="1326"/>
      <c r="B80" s="205"/>
      <c r="C80" s="1326"/>
      <c r="D80" s="205"/>
      <c r="E80" s="205"/>
    </row>
    <row r="81">
      <c r="A81" s="1325"/>
      <c r="B81" s="1252"/>
      <c r="C81" s="1325"/>
      <c r="D81" s="1252"/>
      <c r="E81" s="1252"/>
    </row>
    <row r="82">
      <c r="A82" s="1326" t="s">
        <v>3750</v>
      </c>
      <c r="B82" s="205" t="s">
        <v>3751</v>
      </c>
      <c r="C82" s="1326" t="s">
        <v>3674</v>
      </c>
      <c r="D82" s="205" t="s">
        <v>3752</v>
      </c>
      <c r="E82" s="119" t="s">
        <v>3753</v>
      </c>
    </row>
    <row r="83">
      <c r="A83" s="1327"/>
      <c r="C83" s="1326" t="s">
        <v>3613</v>
      </c>
      <c r="D83" s="205" t="s">
        <v>3651</v>
      </c>
      <c r="E83" s="1143" t="s">
        <v>3615</v>
      </c>
    </row>
    <row r="84">
      <c r="A84" s="1327"/>
      <c r="B84" s="205" t="s">
        <v>3754</v>
      </c>
      <c r="C84" s="1326" t="s">
        <v>1826</v>
      </c>
      <c r="D84" s="205" t="s">
        <v>3755</v>
      </c>
      <c r="E84" s="119" t="s">
        <v>3756</v>
      </c>
    </row>
    <row r="85">
      <c r="A85" s="1327"/>
      <c r="C85" s="1326" t="s">
        <v>1826</v>
      </c>
      <c r="D85" s="205" t="s">
        <v>3757</v>
      </c>
      <c r="E85" s="119" t="s">
        <v>3758</v>
      </c>
    </row>
    <row r="86">
      <c r="A86" s="1326"/>
      <c r="B86" s="205" t="s">
        <v>3759</v>
      </c>
      <c r="C86" s="1326"/>
      <c r="D86" s="205" t="s">
        <v>3760</v>
      </c>
    </row>
    <row r="87">
      <c r="A87" s="1326" t="s">
        <v>3761</v>
      </c>
      <c r="B87" s="205" t="s">
        <v>3762</v>
      </c>
      <c r="C87" s="1326" t="s">
        <v>3674</v>
      </c>
      <c r="D87" s="205" t="s">
        <v>3763</v>
      </c>
      <c r="E87" s="119" t="s">
        <v>3764</v>
      </c>
    </row>
    <row r="88">
      <c r="A88" s="1327"/>
      <c r="C88" s="1326" t="s">
        <v>3613</v>
      </c>
      <c r="D88" s="205" t="s">
        <v>3692</v>
      </c>
      <c r="E88" s="119" t="s">
        <v>3765</v>
      </c>
    </row>
    <row r="89">
      <c r="A89" s="1327"/>
      <c r="C89" s="1326" t="s">
        <v>1826</v>
      </c>
      <c r="D89" s="205" t="s">
        <v>3691</v>
      </c>
    </row>
    <row r="90">
      <c r="A90" s="1328"/>
      <c r="B90" s="1329"/>
      <c r="C90" s="1328"/>
      <c r="D90" s="1329"/>
      <c r="E90" s="1329"/>
    </row>
    <row r="91">
      <c r="A91" s="1327"/>
      <c r="B91" s="205" t="s">
        <v>3766</v>
      </c>
      <c r="C91" s="1327"/>
    </row>
    <row r="92">
      <c r="A92" s="1327"/>
      <c r="B92" s="205" t="s">
        <v>3767</v>
      </c>
      <c r="C92" s="1327"/>
    </row>
    <row r="93">
      <c r="A93" s="1328"/>
      <c r="B93" s="1329"/>
      <c r="C93" s="1328"/>
      <c r="D93" s="1329"/>
      <c r="E93" s="1329"/>
    </row>
    <row r="94">
      <c r="A94" s="1326" t="s">
        <v>3768</v>
      </c>
      <c r="C94" s="1326" t="s">
        <v>1826</v>
      </c>
      <c r="D94" s="205" t="s">
        <v>3769</v>
      </c>
    </row>
    <row r="95">
      <c r="A95" s="1327"/>
      <c r="C95" s="1326" t="s">
        <v>3667</v>
      </c>
      <c r="D95" s="205" t="s">
        <v>3770</v>
      </c>
      <c r="E95" s="119" t="s">
        <v>3722</v>
      </c>
    </row>
    <row r="96">
      <c r="A96" s="1328"/>
      <c r="B96" s="1329"/>
      <c r="C96" s="1328"/>
      <c r="D96" s="1329"/>
      <c r="E96" s="1329"/>
    </row>
    <row r="97">
      <c r="A97" s="1326" t="s">
        <v>3771</v>
      </c>
      <c r="B97" s="205" t="s">
        <v>3772</v>
      </c>
      <c r="C97" s="1326" t="s">
        <v>3667</v>
      </c>
      <c r="D97" s="205" t="s">
        <v>3773</v>
      </c>
      <c r="E97" s="1143" t="s">
        <v>3774</v>
      </c>
    </row>
    <row r="98">
      <c r="A98" s="1328"/>
      <c r="B98" s="1329"/>
      <c r="C98" s="1328"/>
      <c r="D98" s="1329"/>
      <c r="E98" s="1329"/>
      <c r="F98" s="1329"/>
      <c r="G98" s="1329"/>
      <c r="H98" s="1329"/>
      <c r="I98" s="1329"/>
      <c r="J98" s="1329"/>
      <c r="K98" s="1329"/>
      <c r="L98" s="1329"/>
      <c r="M98" s="1329"/>
      <c r="N98" s="1329"/>
      <c r="O98" s="1329"/>
      <c r="P98" s="1329"/>
      <c r="Q98" s="1329"/>
      <c r="R98" s="1329"/>
      <c r="S98" s="1329"/>
      <c r="T98" s="1329"/>
      <c r="U98" s="1329"/>
      <c r="V98" s="1329"/>
      <c r="W98" s="1329"/>
    </row>
    <row r="99">
      <c r="A99" s="1326"/>
      <c r="C99" s="1330"/>
      <c r="D99" s="1331"/>
      <c r="E99" s="1332"/>
    </row>
    <row r="100">
      <c r="A100" s="1327"/>
      <c r="C100" s="1327"/>
    </row>
    <row r="101">
      <c r="A101" s="1327"/>
      <c r="C101" s="1327"/>
    </row>
    <row r="102">
      <c r="A102" s="1327"/>
      <c r="C102" s="1327"/>
    </row>
    <row r="103">
      <c r="A103" s="1327"/>
      <c r="C103" s="1327"/>
    </row>
    <row r="104">
      <c r="A104" s="1327"/>
      <c r="C104" s="1327"/>
    </row>
    <row r="105">
      <c r="A105" s="1327"/>
      <c r="C105" s="1327"/>
    </row>
    <row r="106">
      <c r="A106" s="1327"/>
      <c r="C106" s="1327"/>
    </row>
    <row r="107">
      <c r="A107" s="1327"/>
      <c r="C107" s="1327"/>
    </row>
    <row r="108">
      <c r="A108" s="1327"/>
      <c r="C108" s="1327"/>
    </row>
    <row r="109">
      <c r="A109" s="1327"/>
      <c r="C109" s="1327"/>
    </row>
    <row r="110">
      <c r="A110" s="1327"/>
      <c r="C110" s="1327"/>
    </row>
    <row r="111">
      <c r="A111" s="1327"/>
      <c r="C111" s="1327"/>
    </row>
    <row r="112">
      <c r="A112" s="1327"/>
      <c r="C112" s="1327"/>
    </row>
    <row r="113">
      <c r="A113" s="1327"/>
      <c r="C113" s="1327"/>
    </row>
    <row r="114">
      <c r="A114" s="1327"/>
      <c r="C114" s="1327"/>
    </row>
    <row r="115">
      <c r="A115" s="1327"/>
      <c r="C115" s="1327"/>
    </row>
    <row r="116">
      <c r="A116" s="1327"/>
      <c r="C116" s="1327"/>
    </row>
    <row r="117">
      <c r="A117" s="1327"/>
      <c r="C117" s="1327"/>
    </row>
    <row r="118">
      <c r="A118" s="1327"/>
      <c r="C118" s="1327"/>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26"/>
    <hyperlink r:id="rId15" ref="E27"/>
    <hyperlink r:id="rId16" ref="E28"/>
    <hyperlink r:id="rId17" ref="E29"/>
    <hyperlink r:id="rId18" ref="E30"/>
    <hyperlink r:id="rId19" ref="E31"/>
    <hyperlink r:id="rId20" ref="E32"/>
    <hyperlink r:id="rId21" ref="E33"/>
    <hyperlink r:id="rId22" ref="E34"/>
    <hyperlink r:id="rId23" ref="E35"/>
    <hyperlink r:id="rId24" ref="E36"/>
    <hyperlink r:id="rId25" ref="E37"/>
    <hyperlink r:id="rId26" ref="E39"/>
    <hyperlink r:id="rId27" ref="E40"/>
    <hyperlink r:id="rId28" ref="E42"/>
    <hyperlink r:id="rId29" ref="E43"/>
    <hyperlink r:id="rId30" ref="E44"/>
    <hyperlink r:id="rId31" ref="E45"/>
    <hyperlink r:id="rId32" ref="E46"/>
    <hyperlink r:id="rId33" ref="E47"/>
    <hyperlink r:id="rId34" ref="E48"/>
    <hyperlink r:id="rId35" ref="E49"/>
    <hyperlink r:id="rId36" ref="E50"/>
    <hyperlink r:id="rId37" ref="E51"/>
    <hyperlink r:id="rId38" ref="E52"/>
    <hyperlink r:id="rId39" ref="E54"/>
    <hyperlink r:id="rId40" ref="E56"/>
    <hyperlink r:id="rId41" ref="E57"/>
    <hyperlink r:id="rId42" location="index_id7" ref="E58"/>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82"/>
    <hyperlink r:id="rId63" ref="E83"/>
    <hyperlink r:id="rId64" ref="E84"/>
    <hyperlink r:id="rId65" ref="E85"/>
    <hyperlink r:id="rId66" ref="E87"/>
    <hyperlink r:id="rId67" ref="E88"/>
    <hyperlink r:id="rId68" ref="E95"/>
    <hyperlink r:id="rId69" ref="E97"/>
  </hyperlinks>
  <drawing r:id="rId70"/>
</worksheet>
</file>